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gp.loc\root\mrte_obmen\Управление капитального строительства\05_Клин\200_ИПР\2021-02-10_ИПР КЛИН\ИП 9 КС, ПКВ, СД\"/>
    </mc:Choice>
  </mc:AlternateContent>
  <bookViews>
    <workbookView xWindow="0" yWindow="0" windowWidth="28800" windowHeight="13590" firstSheet="7" activeTab="12"/>
  </bookViews>
  <sheets>
    <sheet name="Расчет" sheetId="2" state="hidden" r:id="rId1"/>
    <sheet name="Предпосылки" sheetId="7" state="hidden" r:id="rId2"/>
    <sheet name=" ф_4 Показатели надежности" sheetId="5" state="hidden" r:id="rId3"/>
    <sheet name="ф_1 Паспорт ИП (Н)" sheetId="41" r:id="rId4"/>
    <sheet name="Ф 2 ИП (С)" sheetId="35" r:id="rId5"/>
    <sheet name="Ф 2 ИП ТЗ_1" sheetId="47" r:id="rId6"/>
    <sheet name="Ф 2 ИП ТЗ-2" sheetId="46" r:id="rId7"/>
    <sheet name="ф_3 Плановые значения" sheetId="25" r:id="rId8"/>
    <sheet name="ф_3 Плановые значения (ТЗ-1" sheetId="42" r:id="rId9"/>
    <sheet name="ф_3 Плановые значения (ТЗ-2)" sheetId="43" r:id="rId10"/>
    <sheet name="ф_4 (Л) " sheetId="28" r:id="rId11"/>
    <sheet name="ф_4 (Л) (ТЗ-1)" sheetId="44" r:id="rId12"/>
    <sheet name="ф_4 (ТЗ-2)" sheetId="45" r:id="rId13"/>
    <sheet name="№ 5- ИП ТС_Финплан" sheetId="50" r:id="rId14"/>
    <sheet name="№ 5- ИП ТС_Финплан_1 ТЗ" sheetId="52" r:id="rId15"/>
    <sheet name="№ 5- ИП ТС_Финплан  2 ТЗ" sheetId="5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#REF!</definedName>
    <definedName name="_______A1" localSheetId="15">#REF!</definedName>
    <definedName name="_______A1" localSheetId="14">#REF!</definedName>
    <definedName name="_______A1">#REF!</definedName>
    <definedName name="_______прыолыва">'[1]План поставок'!#REF!</definedName>
    <definedName name="______A1" localSheetId="15">#REF!</definedName>
    <definedName name="______A1" localSheetId="14">#REF!</definedName>
    <definedName name="______A1">#REF!</definedName>
    <definedName name="_____A1" localSheetId="15">#REF!</definedName>
    <definedName name="_____A1" localSheetId="14">#REF!</definedName>
    <definedName name="_____A1">#REF!</definedName>
    <definedName name="_____A1_1" localSheetId="15">#REF!</definedName>
    <definedName name="_____A1_1" localSheetId="14">#REF!</definedName>
    <definedName name="_____A1_1">#REF!</definedName>
    <definedName name="_____A1_2" localSheetId="15">#REF!</definedName>
    <definedName name="_____A1_2" localSheetId="14">#REF!</definedName>
    <definedName name="_____A1_2">#REF!</definedName>
    <definedName name="____A1" localSheetId="15">#REF!</definedName>
    <definedName name="____A1" localSheetId="14">#REF!</definedName>
    <definedName name="____A1">#REF!</definedName>
    <definedName name="____A1_1" localSheetId="15">#REF!</definedName>
    <definedName name="____A1_1" localSheetId="14">#REF!</definedName>
    <definedName name="____A1_1">#REF!</definedName>
    <definedName name="____A1_2" localSheetId="15">#REF!</definedName>
    <definedName name="____A1_2" localSheetId="14">#REF!</definedName>
    <definedName name="____A1_2">#REF!</definedName>
    <definedName name="____SUM11" localSheetId="15">'[1]План поставок'!#REF!</definedName>
    <definedName name="____SUM11" localSheetId="14">'[1]План поставок'!#REF!</definedName>
    <definedName name="____SUM11">'[1]План поставок'!#REF!</definedName>
    <definedName name="____SUM12" localSheetId="15">'[1]План поставок'!#REF!</definedName>
    <definedName name="____SUM12" localSheetId="14">'[1]План поставок'!#REF!</definedName>
    <definedName name="____SUM12">'[1]План поставок'!#REF!</definedName>
    <definedName name="____SUM13" localSheetId="15">'[1]План поставок'!#REF!</definedName>
    <definedName name="____SUM13" localSheetId="14">'[1]План поставок'!#REF!</definedName>
    <definedName name="____SUM13">'[1]План поставок'!#REF!</definedName>
    <definedName name="____SUM14" localSheetId="15">'[1]План поставок'!#REF!</definedName>
    <definedName name="____SUM14" localSheetId="14">'[1]План поставок'!#REF!</definedName>
    <definedName name="____SUM14">'[1]План поставок'!#REF!</definedName>
    <definedName name="____SUM31" localSheetId="15">'[1]План поставок'!#REF!</definedName>
    <definedName name="____SUM31" localSheetId="14">'[1]План поставок'!#REF!</definedName>
    <definedName name="____SUM31">'[1]План поставок'!#REF!</definedName>
    <definedName name="___A1" localSheetId="13">#REF!</definedName>
    <definedName name="___A1" localSheetId="15">#REF!</definedName>
    <definedName name="___A1" localSheetId="14">#REF!</definedName>
    <definedName name="___A1">#REF!</definedName>
    <definedName name="___A1_1" localSheetId="13">#REF!</definedName>
    <definedName name="___A1_1" localSheetId="15">#REF!</definedName>
    <definedName name="___A1_1" localSheetId="14">#REF!</definedName>
    <definedName name="___A1_1">#REF!</definedName>
    <definedName name="___SUM11" localSheetId="13">'[1]План поставок'!#REF!</definedName>
    <definedName name="___SUM11" localSheetId="15">'[1]План поставок'!#REF!</definedName>
    <definedName name="___SUM11" localSheetId="14">'[1]План поставок'!#REF!</definedName>
    <definedName name="___SUM11">'[1]План поставок'!#REF!</definedName>
    <definedName name="___SUM12" localSheetId="13">'[1]План поставок'!#REF!</definedName>
    <definedName name="___SUM12" localSheetId="15">'[1]План поставок'!#REF!</definedName>
    <definedName name="___SUM12" localSheetId="14">'[1]План поставок'!#REF!</definedName>
    <definedName name="___SUM12">'[1]План поставок'!#REF!</definedName>
    <definedName name="___SUM13" localSheetId="15">'[1]План поставок'!#REF!</definedName>
    <definedName name="___SUM13" localSheetId="14">'[1]План поставок'!#REF!</definedName>
    <definedName name="___SUM13">'[1]План поставок'!#REF!</definedName>
    <definedName name="___SUM14" localSheetId="15">'[1]План поставок'!#REF!</definedName>
    <definedName name="___SUM14" localSheetId="14">'[1]План поставок'!#REF!</definedName>
    <definedName name="___SUM14">'[1]План поставок'!#REF!</definedName>
    <definedName name="___SUM31" localSheetId="15">'[1]План поставок'!#REF!</definedName>
    <definedName name="___SUM31" localSheetId="14">'[1]План поставок'!#REF!</definedName>
    <definedName name="___SUM31">'[1]План поставок'!#REF!</definedName>
    <definedName name="__a1" localSheetId="13" hidden="1">{"'Sheet1'!$A$1:$G$96","'Sheet1'!$A$1:$H$96"}</definedName>
    <definedName name="__a1" localSheetId="15" hidden="1">{"'Sheet1'!$A$1:$G$96","'Sheet1'!$A$1:$H$96"}</definedName>
    <definedName name="__a1" localSheetId="14" hidden="1">{"'Sheet1'!$A$1:$G$96","'Sheet1'!$A$1:$H$96"}</definedName>
    <definedName name="__a1" hidden="1">{"'Sheet1'!$A$1:$G$96","'Sheet1'!$A$1:$H$96"}</definedName>
    <definedName name="__a1_1" localSheetId="13">{"'Sheet1'!$A$1:$G$96","'Sheet1'!$A$1:$H$96"}</definedName>
    <definedName name="__a1_1" localSheetId="15">{"'Sheet1'!$A$1:$G$96","'Sheet1'!$A$1:$H$96"}</definedName>
    <definedName name="__a1_1" localSheetId="14">{"'Sheet1'!$A$1:$G$96","'Sheet1'!$A$1:$H$96"}</definedName>
    <definedName name="__a1_1">{"'Sheet1'!$A$1:$G$96","'Sheet1'!$A$1:$H$96"}</definedName>
    <definedName name="__a2" localSheetId="13" hidden="1">{"'Sheet1'!$A$1:$G$96","'Sheet1'!$A$1:$H$96"}</definedName>
    <definedName name="__a2" localSheetId="15" hidden="1">{"'Sheet1'!$A$1:$G$96","'Sheet1'!$A$1:$H$96"}</definedName>
    <definedName name="__a2" localSheetId="14" hidden="1">{"'Sheet1'!$A$1:$G$96","'Sheet1'!$A$1:$H$96"}</definedName>
    <definedName name="__a2" hidden="1">{"'Sheet1'!$A$1:$G$96","'Sheet1'!$A$1:$H$96"}</definedName>
    <definedName name="__a2_1" localSheetId="13">{"'Sheet1'!$A$1:$G$96","'Sheet1'!$A$1:$H$96"}</definedName>
    <definedName name="__a2_1" localSheetId="15">{"'Sheet1'!$A$1:$G$96","'Sheet1'!$A$1:$H$96"}</definedName>
    <definedName name="__a2_1" localSheetId="14">{"'Sheet1'!$A$1:$G$96","'Sheet1'!$A$1:$H$96"}</definedName>
    <definedName name="__a2_1">{"'Sheet1'!$A$1:$G$96","'Sheet1'!$A$1:$H$96"}</definedName>
    <definedName name="__cvb5" localSheetId="13" hidden="1">{"'Sheet1'!$A$1:$G$96","'Sheet1'!$A$1:$H$96"}</definedName>
    <definedName name="__cvb5" localSheetId="15" hidden="1">{"'Sheet1'!$A$1:$G$96","'Sheet1'!$A$1:$H$96"}</definedName>
    <definedName name="__cvb5" localSheetId="14" hidden="1">{"'Sheet1'!$A$1:$G$96","'Sheet1'!$A$1:$H$96"}</definedName>
    <definedName name="__cvb5" hidden="1">{"'Sheet1'!$A$1:$G$96","'Sheet1'!$A$1:$H$96"}</definedName>
    <definedName name="__cvb5_1" localSheetId="13">{"'Sheet1'!$A$1:$G$96","'Sheet1'!$A$1:$H$96"}</definedName>
    <definedName name="__cvb5_1" localSheetId="15">{"'Sheet1'!$A$1:$G$96","'Sheet1'!$A$1:$H$96"}</definedName>
    <definedName name="__cvb5_1" localSheetId="14">{"'Sheet1'!$A$1:$G$96","'Sheet1'!$A$1:$H$96"}</definedName>
    <definedName name="__cvb5_1">{"'Sheet1'!$A$1:$G$96","'Sheet1'!$A$1:$H$96"}</definedName>
    <definedName name="__nm7" localSheetId="13" hidden="1">{"'Sheet1'!$A$1:$G$96","'Sheet1'!$A$1:$H$96"}</definedName>
    <definedName name="__nm7" localSheetId="15" hidden="1">{"'Sheet1'!$A$1:$G$96","'Sheet1'!$A$1:$H$96"}</definedName>
    <definedName name="__nm7" localSheetId="14" hidden="1">{"'Sheet1'!$A$1:$G$96","'Sheet1'!$A$1:$H$96"}</definedName>
    <definedName name="__nm7" hidden="1">{"'Sheet1'!$A$1:$G$96","'Sheet1'!$A$1:$H$96"}</definedName>
    <definedName name="__nm7_1" localSheetId="13">{"'Sheet1'!$A$1:$G$96","'Sheet1'!$A$1:$H$96"}</definedName>
    <definedName name="__nm7_1" localSheetId="15">{"'Sheet1'!$A$1:$G$96","'Sheet1'!$A$1:$H$96"}</definedName>
    <definedName name="__nm7_1" localSheetId="14">{"'Sheet1'!$A$1:$G$96","'Sheet1'!$A$1:$H$96"}</definedName>
    <definedName name="__nm7_1">{"'Sheet1'!$A$1:$G$96","'Sheet1'!$A$1:$H$96"}</definedName>
    <definedName name="__nm8" localSheetId="13" hidden="1">{"'Sheet1'!$A$1:$G$96","'Sheet1'!$A$1:$H$96"}</definedName>
    <definedName name="__nm8" localSheetId="15" hidden="1">{"'Sheet1'!$A$1:$G$96","'Sheet1'!$A$1:$H$96"}</definedName>
    <definedName name="__nm8" localSheetId="14" hidden="1">{"'Sheet1'!$A$1:$G$96","'Sheet1'!$A$1:$H$96"}</definedName>
    <definedName name="__nm8" hidden="1">{"'Sheet1'!$A$1:$G$96","'Sheet1'!$A$1:$H$96"}</definedName>
    <definedName name="__nm8_1" localSheetId="13">{"'Sheet1'!$A$1:$G$96","'Sheet1'!$A$1:$H$96"}</definedName>
    <definedName name="__nm8_1" localSheetId="15">{"'Sheet1'!$A$1:$G$96","'Sheet1'!$A$1:$H$96"}</definedName>
    <definedName name="__nm8_1" localSheetId="14">{"'Sheet1'!$A$1:$G$96","'Sheet1'!$A$1:$H$96"}</definedName>
    <definedName name="__nm8_1">{"'Sheet1'!$A$1:$G$96","'Sheet1'!$A$1:$H$96"}</definedName>
    <definedName name="__q1" localSheetId="13" hidden="1">{"'Sheet1'!$A$1:$G$96","'Sheet1'!$A$1:$H$96"}</definedName>
    <definedName name="__q1" localSheetId="15" hidden="1">{"'Sheet1'!$A$1:$G$96","'Sheet1'!$A$1:$H$96"}</definedName>
    <definedName name="__q1" localSheetId="14" hidden="1">{"'Sheet1'!$A$1:$G$96","'Sheet1'!$A$1:$H$96"}</definedName>
    <definedName name="__q1" hidden="1">{"'Sheet1'!$A$1:$G$96","'Sheet1'!$A$1:$H$96"}</definedName>
    <definedName name="__q1_1" localSheetId="13">{"'Sheet1'!$A$1:$G$96","'Sheet1'!$A$1:$H$96"}</definedName>
    <definedName name="__q1_1" localSheetId="15">{"'Sheet1'!$A$1:$G$96","'Sheet1'!$A$1:$H$96"}</definedName>
    <definedName name="__q1_1" localSheetId="14">{"'Sheet1'!$A$1:$G$96","'Sheet1'!$A$1:$H$96"}</definedName>
    <definedName name="__q1_1">{"'Sheet1'!$A$1:$G$96","'Sheet1'!$A$1:$H$96"}</definedName>
    <definedName name="__q2" localSheetId="13" hidden="1">{"'Sheet1'!$A$1:$G$96","'Sheet1'!$A$1:$H$96"}</definedName>
    <definedName name="__q2" localSheetId="15" hidden="1">{"'Sheet1'!$A$1:$G$96","'Sheet1'!$A$1:$H$96"}</definedName>
    <definedName name="__q2" localSheetId="14" hidden="1">{"'Sheet1'!$A$1:$G$96","'Sheet1'!$A$1:$H$96"}</definedName>
    <definedName name="__q2" hidden="1">{"'Sheet1'!$A$1:$G$96","'Sheet1'!$A$1:$H$96"}</definedName>
    <definedName name="__q2_1" localSheetId="13">{"'Sheet1'!$A$1:$G$96","'Sheet1'!$A$1:$H$96"}</definedName>
    <definedName name="__q2_1" localSheetId="15">{"'Sheet1'!$A$1:$G$96","'Sheet1'!$A$1:$H$96"}</definedName>
    <definedName name="__q2_1" localSheetId="14">{"'Sheet1'!$A$1:$G$96","'Sheet1'!$A$1:$H$96"}</definedName>
    <definedName name="__q2_1">{"'Sheet1'!$A$1:$G$96","'Sheet1'!$A$1:$H$96"}</definedName>
    <definedName name="__q3" localSheetId="13" hidden="1">{"'Sheet1'!$A$1:$G$96","'Sheet1'!$A$1:$H$96"}</definedName>
    <definedName name="__q3" localSheetId="15" hidden="1">{"'Sheet1'!$A$1:$G$96","'Sheet1'!$A$1:$H$96"}</definedName>
    <definedName name="__q3" localSheetId="14" hidden="1">{"'Sheet1'!$A$1:$G$96","'Sheet1'!$A$1:$H$96"}</definedName>
    <definedName name="__q3" hidden="1">{"'Sheet1'!$A$1:$G$96","'Sheet1'!$A$1:$H$96"}</definedName>
    <definedName name="__q3_1" localSheetId="13">{"'Sheet1'!$A$1:$G$96","'Sheet1'!$A$1:$H$96"}</definedName>
    <definedName name="__q3_1" localSheetId="15">{"'Sheet1'!$A$1:$G$96","'Sheet1'!$A$1:$H$96"}</definedName>
    <definedName name="__q3_1" localSheetId="14">{"'Sheet1'!$A$1:$G$96","'Sheet1'!$A$1:$H$96"}</definedName>
    <definedName name="__q3_1">{"'Sheet1'!$A$1:$G$96","'Sheet1'!$A$1:$H$96"}</definedName>
    <definedName name="__q4" localSheetId="13" hidden="1">{"'Sheet1'!$A$1:$G$96","'Sheet1'!$A$1:$H$96"}</definedName>
    <definedName name="__q4" localSheetId="15" hidden="1">{"'Sheet1'!$A$1:$G$96","'Sheet1'!$A$1:$H$96"}</definedName>
    <definedName name="__q4" localSheetId="14" hidden="1">{"'Sheet1'!$A$1:$G$96","'Sheet1'!$A$1:$H$96"}</definedName>
    <definedName name="__q4" hidden="1">{"'Sheet1'!$A$1:$G$96","'Sheet1'!$A$1:$H$96"}</definedName>
    <definedName name="__q4_1" localSheetId="13">{"'Sheet1'!$A$1:$G$96","'Sheet1'!$A$1:$H$96"}</definedName>
    <definedName name="__q4_1" localSheetId="15">{"'Sheet1'!$A$1:$G$96","'Sheet1'!$A$1:$H$96"}</definedName>
    <definedName name="__q4_1" localSheetId="14">{"'Sheet1'!$A$1:$G$96","'Sheet1'!$A$1:$H$96"}</definedName>
    <definedName name="__q4_1">{"'Sheet1'!$A$1:$G$96","'Sheet1'!$A$1:$H$96"}</definedName>
    <definedName name="__q5" localSheetId="13" hidden="1">{"'Sheet1'!$A$1:$G$96","'Sheet1'!$A$1:$H$96"}</definedName>
    <definedName name="__q5" localSheetId="15" hidden="1">{"'Sheet1'!$A$1:$G$96","'Sheet1'!$A$1:$H$96"}</definedName>
    <definedName name="__q5" localSheetId="14" hidden="1">{"'Sheet1'!$A$1:$G$96","'Sheet1'!$A$1:$H$96"}</definedName>
    <definedName name="__q5" hidden="1">{"'Sheet1'!$A$1:$G$96","'Sheet1'!$A$1:$H$96"}</definedName>
    <definedName name="__q5_1" localSheetId="13">{"'Sheet1'!$A$1:$G$96","'Sheet1'!$A$1:$H$96"}</definedName>
    <definedName name="__q5_1" localSheetId="15">{"'Sheet1'!$A$1:$G$96","'Sheet1'!$A$1:$H$96"}</definedName>
    <definedName name="__q5_1" localSheetId="14">{"'Sheet1'!$A$1:$G$96","'Sheet1'!$A$1:$H$96"}</definedName>
    <definedName name="__q5_1">{"'Sheet1'!$A$1:$G$96","'Sheet1'!$A$1:$H$96"}</definedName>
    <definedName name="__q6" localSheetId="13" hidden="1">{"'Sheet1'!$A$1:$G$96","'Sheet1'!$A$1:$H$96"}</definedName>
    <definedName name="__q6" localSheetId="15" hidden="1">{"'Sheet1'!$A$1:$G$96","'Sheet1'!$A$1:$H$96"}</definedName>
    <definedName name="__q6" localSheetId="14" hidden="1">{"'Sheet1'!$A$1:$G$96","'Sheet1'!$A$1:$H$96"}</definedName>
    <definedName name="__q6" hidden="1">{"'Sheet1'!$A$1:$G$96","'Sheet1'!$A$1:$H$96"}</definedName>
    <definedName name="__q6_1" localSheetId="13">{"'Sheet1'!$A$1:$G$96","'Sheet1'!$A$1:$H$96"}</definedName>
    <definedName name="__q6_1" localSheetId="15">{"'Sheet1'!$A$1:$G$96","'Sheet1'!$A$1:$H$96"}</definedName>
    <definedName name="__q6_1" localSheetId="14">{"'Sheet1'!$A$1:$G$96","'Sheet1'!$A$1:$H$96"}</definedName>
    <definedName name="__q6_1">{"'Sheet1'!$A$1:$G$96","'Sheet1'!$A$1:$H$96"}</definedName>
    <definedName name="__q8" localSheetId="13" hidden="1">{"'Sheet1'!$A$1:$G$96","'Sheet1'!$A$1:$H$96"}</definedName>
    <definedName name="__q8" localSheetId="15" hidden="1">{"'Sheet1'!$A$1:$G$96","'Sheet1'!$A$1:$H$96"}</definedName>
    <definedName name="__q8" localSheetId="14" hidden="1">{"'Sheet1'!$A$1:$G$96","'Sheet1'!$A$1:$H$96"}</definedName>
    <definedName name="__q8" hidden="1">{"'Sheet1'!$A$1:$G$96","'Sheet1'!$A$1:$H$96"}</definedName>
    <definedName name="__q8_1" localSheetId="13">{"'Sheet1'!$A$1:$G$96","'Sheet1'!$A$1:$H$96"}</definedName>
    <definedName name="__q8_1" localSheetId="15">{"'Sheet1'!$A$1:$G$96","'Sheet1'!$A$1:$H$96"}</definedName>
    <definedName name="__q8_1" localSheetId="14">{"'Sheet1'!$A$1:$G$96","'Sheet1'!$A$1:$H$96"}</definedName>
    <definedName name="__q8_1">{"'Sheet1'!$A$1:$G$96","'Sheet1'!$A$1:$H$96"}</definedName>
    <definedName name="__q9" localSheetId="13" hidden="1">{"'Sheet1'!$A$1:$G$96","'Sheet1'!$A$1:$H$96"}</definedName>
    <definedName name="__q9" localSheetId="15" hidden="1">{"'Sheet1'!$A$1:$G$96","'Sheet1'!$A$1:$H$96"}</definedName>
    <definedName name="__q9" localSheetId="14" hidden="1">{"'Sheet1'!$A$1:$G$96","'Sheet1'!$A$1:$H$96"}</definedName>
    <definedName name="__q9" hidden="1">{"'Sheet1'!$A$1:$G$96","'Sheet1'!$A$1:$H$96"}</definedName>
    <definedName name="__q9_1" localSheetId="13">{"'Sheet1'!$A$1:$G$96","'Sheet1'!$A$1:$H$96"}</definedName>
    <definedName name="__q9_1" localSheetId="15">{"'Sheet1'!$A$1:$G$96","'Sheet1'!$A$1:$H$96"}</definedName>
    <definedName name="__q9_1" localSheetId="14">{"'Sheet1'!$A$1:$G$96","'Sheet1'!$A$1:$H$96"}</definedName>
    <definedName name="__q9_1">{"'Sheet1'!$A$1:$G$96","'Sheet1'!$A$1:$H$96"}</definedName>
    <definedName name="__sdf2" localSheetId="13" hidden="1">{"'Sheet1'!$A$1:$G$96","'Sheet1'!$A$1:$H$96"}</definedName>
    <definedName name="__sdf2" localSheetId="15" hidden="1">{"'Sheet1'!$A$1:$G$96","'Sheet1'!$A$1:$H$96"}</definedName>
    <definedName name="__sdf2" localSheetId="14" hidden="1">{"'Sheet1'!$A$1:$G$96","'Sheet1'!$A$1:$H$96"}</definedName>
    <definedName name="__sdf2" hidden="1">{"'Sheet1'!$A$1:$G$96","'Sheet1'!$A$1:$H$96"}</definedName>
    <definedName name="__sdf2_1" localSheetId="13">{"'Sheet1'!$A$1:$G$96","'Sheet1'!$A$1:$H$96"}</definedName>
    <definedName name="__sdf2_1" localSheetId="15">{"'Sheet1'!$A$1:$G$96","'Sheet1'!$A$1:$H$96"}</definedName>
    <definedName name="__sdf2_1" localSheetId="14">{"'Sheet1'!$A$1:$G$96","'Sheet1'!$A$1:$H$96"}</definedName>
    <definedName name="__sdf2_1">{"'Sheet1'!$A$1:$G$96","'Sheet1'!$A$1:$H$96"}</definedName>
    <definedName name="__SUM11" localSheetId="15">'[1]План поставок'!#REF!</definedName>
    <definedName name="__SUM11" localSheetId="14">'[1]План поставок'!#REF!</definedName>
    <definedName name="__SUM11">'[1]План поставок'!#REF!</definedName>
    <definedName name="__SUM11_1" localSheetId="15">'[1]План поставок'!#REF!</definedName>
    <definedName name="__SUM11_1" localSheetId="14">'[1]План поставок'!#REF!</definedName>
    <definedName name="__SUM11_1">'[1]План поставок'!#REF!</definedName>
    <definedName name="__SUM12" localSheetId="15">'[1]План поставок'!#REF!</definedName>
    <definedName name="__SUM12" localSheetId="14">'[1]План поставок'!#REF!</definedName>
    <definedName name="__SUM12">'[1]План поставок'!#REF!</definedName>
    <definedName name="__SUM12_1" localSheetId="15">'[1]План поставок'!#REF!</definedName>
    <definedName name="__SUM12_1" localSheetId="14">'[1]План поставок'!#REF!</definedName>
    <definedName name="__SUM12_1">'[1]План поставок'!#REF!</definedName>
    <definedName name="__SUM13" localSheetId="15">'[1]План поставок'!#REF!</definedName>
    <definedName name="__SUM13" localSheetId="14">'[1]План поставок'!#REF!</definedName>
    <definedName name="__SUM13">'[1]План поставок'!#REF!</definedName>
    <definedName name="__SUM13_1" localSheetId="15">'[1]План поставок'!#REF!</definedName>
    <definedName name="__SUM13_1" localSheetId="14">'[1]План поставок'!#REF!</definedName>
    <definedName name="__SUM13_1">'[1]План поставок'!#REF!</definedName>
    <definedName name="__SUM14" localSheetId="15">'[1]План поставок'!#REF!</definedName>
    <definedName name="__SUM14" localSheetId="14">'[1]План поставок'!#REF!</definedName>
    <definedName name="__SUM14">'[1]План поставок'!#REF!</definedName>
    <definedName name="__SUM14_1" localSheetId="15">'[1]План поставок'!#REF!</definedName>
    <definedName name="__SUM14_1" localSheetId="14">'[1]План поставок'!#REF!</definedName>
    <definedName name="__SUM14_1">'[1]План поставок'!#REF!</definedName>
    <definedName name="__SUM31" localSheetId="15">'[1]План поставок'!#REF!</definedName>
    <definedName name="__SUM31" localSheetId="14">'[1]План поставок'!#REF!</definedName>
    <definedName name="__SUM31">'[1]План поставок'!#REF!</definedName>
    <definedName name="__SUM31_1" localSheetId="15">'[1]План поставок'!#REF!</definedName>
    <definedName name="__SUM31_1" localSheetId="14">'[1]План поставок'!#REF!</definedName>
    <definedName name="__SUM31_1">'[1]План поставок'!#REF!</definedName>
    <definedName name="__x1" localSheetId="13" hidden="1">{"'Sheet1'!$A$1:$G$96","'Sheet1'!$A$1:$H$96"}</definedName>
    <definedName name="__x1" localSheetId="15" hidden="1">{"'Sheet1'!$A$1:$G$96","'Sheet1'!$A$1:$H$96"}</definedName>
    <definedName name="__x1" localSheetId="14" hidden="1">{"'Sheet1'!$A$1:$G$96","'Sheet1'!$A$1:$H$96"}</definedName>
    <definedName name="__x1" hidden="1">{"'Sheet1'!$A$1:$G$96","'Sheet1'!$A$1:$H$96"}</definedName>
    <definedName name="__x1_1" localSheetId="13">{"'Sheet1'!$A$1:$G$96","'Sheet1'!$A$1:$H$96"}</definedName>
    <definedName name="__x1_1" localSheetId="15">{"'Sheet1'!$A$1:$G$96","'Sheet1'!$A$1:$H$96"}</definedName>
    <definedName name="__x1_1" localSheetId="14">{"'Sheet1'!$A$1:$G$96","'Sheet1'!$A$1:$H$96"}</definedName>
    <definedName name="__x1_1">{"'Sheet1'!$A$1:$G$96","'Sheet1'!$A$1:$H$96"}</definedName>
    <definedName name="__x2" localSheetId="13" hidden="1">{"'Sheet1'!$A$1:$G$96","'Sheet1'!$A$1:$H$96"}</definedName>
    <definedName name="__x2" localSheetId="15" hidden="1">{"'Sheet1'!$A$1:$G$96","'Sheet1'!$A$1:$H$96"}</definedName>
    <definedName name="__x2" localSheetId="14" hidden="1">{"'Sheet1'!$A$1:$G$96","'Sheet1'!$A$1:$H$96"}</definedName>
    <definedName name="__x2" hidden="1">{"'Sheet1'!$A$1:$G$96","'Sheet1'!$A$1:$H$96"}</definedName>
    <definedName name="__x2_1" localSheetId="13">{"'Sheet1'!$A$1:$G$96","'Sheet1'!$A$1:$H$96"}</definedName>
    <definedName name="__x2_1" localSheetId="15">{"'Sheet1'!$A$1:$G$96","'Sheet1'!$A$1:$H$96"}</definedName>
    <definedName name="__x2_1" localSheetId="14">{"'Sheet1'!$A$1:$G$96","'Sheet1'!$A$1:$H$96"}</definedName>
    <definedName name="__x2_1">{"'Sheet1'!$A$1:$G$96","'Sheet1'!$A$1:$H$96"}</definedName>
    <definedName name="__z1" localSheetId="13" hidden="1">{"'Sheet1'!$A$1:$G$96","'Sheet1'!$A$1:$H$96"}</definedName>
    <definedName name="__z1" localSheetId="15" hidden="1">{"'Sheet1'!$A$1:$G$96","'Sheet1'!$A$1:$H$96"}</definedName>
    <definedName name="__z1" localSheetId="14" hidden="1">{"'Sheet1'!$A$1:$G$96","'Sheet1'!$A$1:$H$96"}</definedName>
    <definedName name="__z1" hidden="1">{"'Sheet1'!$A$1:$G$96","'Sheet1'!$A$1:$H$96"}</definedName>
    <definedName name="__z1_1" localSheetId="13">{"'Sheet1'!$A$1:$G$96","'Sheet1'!$A$1:$H$96"}</definedName>
    <definedName name="__z1_1" localSheetId="15">{"'Sheet1'!$A$1:$G$96","'Sheet1'!$A$1:$H$96"}</definedName>
    <definedName name="__z1_1" localSheetId="14">{"'Sheet1'!$A$1:$G$96","'Sheet1'!$A$1:$H$96"}</definedName>
    <definedName name="__z1_1">{"'Sheet1'!$A$1:$G$96","'Sheet1'!$A$1:$H$96"}</definedName>
    <definedName name="__z3" localSheetId="13" hidden="1">{"'Sheet1'!$A$1:$G$96","'Sheet1'!$A$1:$H$96"}</definedName>
    <definedName name="__z3" localSheetId="15" hidden="1">{"'Sheet1'!$A$1:$G$96","'Sheet1'!$A$1:$H$96"}</definedName>
    <definedName name="__z3" localSheetId="14" hidden="1">{"'Sheet1'!$A$1:$G$96","'Sheet1'!$A$1:$H$96"}</definedName>
    <definedName name="__z3" hidden="1">{"'Sheet1'!$A$1:$G$96","'Sheet1'!$A$1:$H$96"}</definedName>
    <definedName name="__z3_1" localSheetId="13">{"'Sheet1'!$A$1:$G$96","'Sheet1'!$A$1:$H$96"}</definedName>
    <definedName name="__z3_1" localSheetId="15">{"'Sheet1'!$A$1:$G$96","'Sheet1'!$A$1:$H$96"}</definedName>
    <definedName name="__z3_1" localSheetId="14">{"'Sheet1'!$A$1:$G$96","'Sheet1'!$A$1:$H$96"}</definedName>
    <definedName name="__z3_1">{"'Sheet1'!$A$1:$G$96","'Sheet1'!$A$1:$H$96"}</definedName>
    <definedName name="__z4" localSheetId="13" hidden="1">{"'Sheet1'!$A$1:$G$96","'Sheet1'!$A$1:$H$96"}</definedName>
    <definedName name="__z4" localSheetId="15" hidden="1">{"'Sheet1'!$A$1:$G$96","'Sheet1'!$A$1:$H$96"}</definedName>
    <definedName name="__z4" localSheetId="14" hidden="1">{"'Sheet1'!$A$1:$G$96","'Sheet1'!$A$1:$H$96"}</definedName>
    <definedName name="__z4" hidden="1">{"'Sheet1'!$A$1:$G$96","'Sheet1'!$A$1:$H$96"}</definedName>
    <definedName name="__z4_1" localSheetId="13">{"'Sheet1'!$A$1:$G$96","'Sheet1'!$A$1:$H$96"}</definedName>
    <definedName name="__z4_1" localSheetId="15">{"'Sheet1'!$A$1:$G$96","'Sheet1'!$A$1:$H$96"}</definedName>
    <definedName name="__z4_1" localSheetId="14">{"'Sheet1'!$A$1:$G$96","'Sheet1'!$A$1:$H$96"}</definedName>
    <definedName name="__z4_1">{"'Sheet1'!$A$1:$G$96","'Sheet1'!$A$1:$H$96"}</definedName>
    <definedName name="_1Excel_BuiltIn_Print_Area_3_1_1_1" localSheetId="13">#REF!</definedName>
    <definedName name="_1Excel_BuiltIn_Print_Area_3_1_1_1" localSheetId="15">#REF!</definedName>
    <definedName name="_1Excel_BuiltIn_Print_Area_3_1_1_1" localSheetId="14">#REF!</definedName>
    <definedName name="_1Excel_BuiltIn_Print_Area_3_1_1_1">#REF!</definedName>
    <definedName name="_2Excel_BuiltIn_Print_Titles_2">([2]ф18!$A$1:$A$65531,[2]ф18!$A$6:$IV$8)</definedName>
    <definedName name="_a1" localSheetId="13" hidden="1">{"'Sheet1'!$A$1:$G$96","'Sheet1'!$A$1:$H$96"}</definedName>
    <definedName name="_a1" localSheetId="15" hidden="1">{"'Sheet1'!$A$1:$G$96","'Sheet1'!$A$1:$H$96"}</definedName>
    <definedName name="_a1" localSheetId="14" hidden="1">{"'Sheet1'!$A$1:$G$96","'Sheet1'!$A$1:$H$96"}</definedName>
    <definedName name="_a1" hidden="1">{"'Sheet1'!$A$1:$G$96","'Sheet1'!$A$1:$H$96"}</definedName>
    <definedName name="_a1_1" localSheetId="13">{"'Sheet1'!$A$1:$G$96","'Sheet1'!$A$1:$H$96"}</definedName>
    <definedName name="_a1_1" localSheetId="15">{"'Sheet1'!$A$1:$G$96","'Sheet1'!$A$1:$H$96"}</definedName>
    <definedName name="_a1_1" localSheetId="14">{"'Sheet1'!$A$1:$G$96","'Sheet1'!$A$1:$H$96"}</definedName>
    <definedName name="_a1_1">{"'Sheet1'!$A$1:$G$96","'Sheet1'!$A$1:$H$96"}</definedName>
    <definedName name="_a1_2" localSheetId="13">{"'Sheet1'!$A$1:$G$96","'Sheet1'!$A$1:$H$96"}</definedName>
    <definedName name="_a1_2" localSheetId="15">{"'Sheet1'!$A$1:$G$96","'Sheet1'!$A$1:$H$96"}</definedName>
    <definedName name="_a1_2" localSheetId="14">{"'Sheet1'!$A$1:$G$96","'Sheet1'!$A$1:$H$96"}</definedName>
    <definedName name="_a1_2">{"'Sheet1'!$A$1:$G$96","'Sheet1'!$A$1:$H$96"}</definedName>
    <definedName name="_a1_3" localSheetId="13">{"'Sheet1'!$A$1:$G$96","'Sheet1'!$A$1:$H$96"}</definedName>
    <definedName name="_a1_3" localSheetId="15">{"'Sheet1'!$A$1:$G$96","'Sheet1'!$A$1:$H$96"}</definedName>
    <definedName name="_a1_3" localSheetId="14">{"'Sheet1'!$A$1:$G$96","'Sheet1'!$A$1:$H$96"}</definedName>
    <definedName name="_a1_3">{"'Sheet1'!$A$1:$G$96","'Sheet1'!$A$1:$H$96"}</definedName>
    <definedName name="_a2" localSheetId="13" hidden="1">{"'Sheet1'!$A$1:$G$96","'Sheet1'!$A$1:$H$96"}</definedName>
    <definedName name="_a2" localSheetId="15" hidden="1">{"'Sheet1'!$A$1:$G$96","'Sheet1'!$A$1:$H$96"}</definedName>
    <definedName name="_a2" localSheetId="14" hidden="1">{"'Sheet1'!$A$1:$G$96","'Sheet1'!$A$1:$H$96"}</definedName>
    <definedName name="_a2" hidden="1">{"'Sheet1'!$A$1:$G$96","'Sheet1'!$A$1:$H$96"}</definedName>
    <definedName name="_a2_1" localSheetId="13">{"'Sheet1'!$A$1:$G$96","'Sheet1'!$A$1:$H$96"}</definedName>
    <definedName name="_a2_1" localSheetId="15">{"'Sheet1'!$A$1:$G$96","'Sheet1'!$A$1:$H$96"}</definedName>
    <definedName name="_a2_1" localSheetId="14">{"'Sheet1'!$A$1:$G$96","'Sheet1'!$A$1:$H$96"}</definedName>
    <definedName name="_a2_1">{"'Sheet1'!$A$1:$G$96","'Sheet1'!$A$1:$H$96"}</definedName>
    <definedName name="_a2_2" localSheetId="13">{"'Sheet1'!$A$1:$G$96","'Sheet1'!$A$1:$H$96"}</definedName>
    <definedName name="_a2_2" localSheetId="15">{"'Sheet1'!$A$1:$G$96","'Sheet1'!$A$1:$H$96"}</definedName>
    <definedName name="_a2_2" localSheetId="14">{"'Sheet1'!$A$1:$G$96","'Sheet1'!$A$1:$H$96"}</definedName>
    <definedName name="_a2_2">{"'Sheet1'!$A$1:$G$96","'Sheet1'!$A$1:$H$96"}</definedName>
    <definedName name="_a2_3" localSheetId="13">{"'Sheet1'!$A$1:$G$96","'Sheet1'!$A$1:$H$96"}</definedName>
    <definedName name="_a2_3" localSheetId="15">{"'Sheet1'!$A$1:$G$96","'Sheet1'!$A$1:$H$96"}</definedName>
    <definedName name="_a2_3" localSheetId="14">{"'Sheet1'!$A$1:$G$96","'Sheet1'!$A$1:$H$96"}</definedName>
    <definedName name="_a2_3">{"'Sheet1'!$A$1:$G$96","'Sheet1'!$A$1:$H$96"}</definedName>
    <definedName name="_cvb5" localSheetId="13" hidden="1">{"'Sheet1'!$A$1:$G$96","'Sheet1'!$A$1:$H$96"}</definedName>
    <definedName name="_cvb5" localSheetId="15" hidden="1">{"'Sheet1'!$A$1:$G$96","'Sheet1'!$A$1:$H$96"}</definedName>
    <definedName name="_cvb5" localSheetId="14" hidden="1">{"'Sheet1'!$A$1:$G$96","'Sheet1'!$A$1:$H$96"}</definedName>
    <definedName name="_cvb5" hidden="1">{"'Sheet1'!$A$1:$G$96","'Sheet1'!$A$1:$H$96"}</definedName>
    <definedName name="_cvb5_1" localSheetId="13">{"'Sheet1'!$A$1:$G$96","'Sheet1'!$A$1:$H$96"}</definedName>
    <definedName name="_cvb5_1" localSheetId="15">{"'Sheet1'!$A$1:$G$96","'Sheet1'!$A$1:$H$96"}</definedName>
    <definedName name="_cvb5_1" localSheetId="14">{"'Sheet1'!$A$1:$G$96","'Sheet1'!$A$1:$H$96"}</definedName>
    <definedName name="_cvb5_1">{"'Sheet1'!$A$1:$G$96","'Sheet1'!$A$1:$H$96"}</definedName>
    <definedName name="_cvb5_2" localSheetId="13">{"'Sheet1'!$A$1:$G$96","'Sheet1'!$A$1:$H$96"}</definedName>
    <definedName name="_cvb5_2" localSheetId="15">{"'Sheet1'!$A$1:$G$96","'Sheet1'!$A$1:$H$96"}</definedName>
    <definedName name="_cvb5_2" localSheetId="14">{"'Sheet1'!$A$1:$G$96","'Sheet1'!$A$1:$H$96"}</definedName>
    <definedName name="_cvb5_2">{"'Sheet1'!$A$1:$G$96","'Sheet1'!$A$1:$H$96"}</definedName>
    <definedName name="_cvb5_3" localSheetId="13">{"'Sheet1'!$A$1:$G$96","'Sheet1'!$A$1:$H$96"}</definedName>
    <definedName name="_cvb5_3" localSheetId="15">{"'Sheet1'!$A$1:$G$96","'Sheet1'!$A$1:$H$96"}</definedName>
    <definedName name="_cvb5_3" localSheetId="14">{"'Sheet1'!$A$1:$G$96","'Sheet1'!$A$1:$H$96"}</definedName>
    <definedName name="_cvb5_3">{"'Sheet1'!$A$1:$G$96","'Sheet1'!$A$1:$H$96"}</definedName>
    <definedName name="_d9" localSheetId="13" hidden="1">{"'Sheet1'!$A$1:$G$96","'Sheet1'!$A$1:$H$96"}</definedName>
    <definedName name="_d9" localSheetId="15" hidden="1">{"'Sheet1'!$A$1:$G$96","'Sheet1'!$A$1:$H$96"}</definedName>
    <definedName name="_d9" localSheetId="14" hidden="1">{"'Sheet1'!$A$1:$G$96","'Sheet1'!$A$1:$H$96"}</definedName>
    <definedName name="_d9" hidden="1">{"'Sheet1'!$A$1:$G$96","'Sheet1'!$A$1:$H$96"}</definedName>
    <definedName name="_nm7" localSheetId="13" hidden="1">{"'Sheet1'!$A$1:$G$96","'Sheet1'!$A$1:$H$96"}</definedName>
    <definedName name="_nm7" localSheetId="15" hidden="1">{"'Sheet1'!$A$1:$G$96","'Sheet1'!$A$1:$H$96"}</definedName>
    <definedName name="_nm7" localSheetId="14" hidden="1">{"'Sheet1'!$A$1:$G$96","'Sheet1'!$A$1:$H$96"}</definedName>
    <definedName name="_nm7" hidden="1">{"'Sheet1'!$A$1:$G$96","'Sheet1'!$A$1:$H$96"}</definedName>
    <definedName name="_nm7_1" localSheetId="13">{"'Sheet1'!$A$1:$G$96","'Sheet1'!$A$1:$H$96"}</definedName>
    <definedName name="_nm7_1" localSheetId="15">{"'Sheet1'!$A$1:$G$96","'Sheet1'!$A$1:$H$96"}</definedName>
    <definedName name="_nm7_1" localSheetId="14">{"'Sheet1'!$A$1:$G$96","'Sheet1'!$A$1:$H$96"}</definedName>
    <definedName name="_nm7_1">{"'Sheet1'!$A$1:$G$96","'Sheet1'!$A$1:$H$96"}</definedName>
    <definedName name="_nm7_2" localSheetId="13">{"'Sheet1'!$A$1:$G$96","'Sheet1'!$A$1:$H$96"}</definedName>
    <definedName name="_nm7_2" localSheetId="15">{"'Sheet1'!$A$1:$G$96","'Sheet1'!$A$1:$H$96"}</definedName>
    <definedName name="_nm7_2" localSheetId="14">{"'Sheet1'!$A$1:$G$96","'Sheet1'!$A$1:$H$96"}</definedName>
    <definedName name="_nm7_2">{"'Sheet1'!$A$1:$G$96","'Sheet1'!$A$1:$H$96"}</definedName>
    <definedName name="_nm7_3" localSheetId="13">{"'Sheet1'!$A$1:$G$96","'Sheet1'!$A$1:$H$96"}</definedName>
    <definedName name="_nm7_3" localSheetId="15">{"'Sheet1'!$A$1:$G$96","'Sheet1'!$A$1:$H$96"}</definedName>
    <definedName name="_nm7_3" localSheetId="14">{"'Sheet1'!$A$1:$G$96","'Sheet1'!$A$1:$H$96"}</definedName>
    <definedName name="_nm7_3">{"'Sheet1'!$A$1:$G$96","'Sheet1'!$A$1:$H$96"}</definedName>
    <definedName name="_nm8" localSheetId="13" hidden="1">{"'Sheet1'!$A$1:$G$96","'Sheet1'!$A$1:$H$96"}</definedName>
    <definedName name="_nm8" localSheetId="15" hidden="1">{"'Sheet1'!$A$1:$G$96","'Sheet1'!$A$1:$H$96"}</definedName>
    <definedName name="_nm8" localSheetId="14" hidden="1">{"'Sheet1'!$A$1:$G$96","'Sheet1'!$A$1:$H$96"}</definedName>
    <definedName name="_nm8" hidden="1">{"'Sheet1'!$A$1:$G$96","'Sheet1'!$A$1:$H$96"}</definedName>
    <definedName name="_nm8_1" localSheetId="13">{"'Sheet1'!$A$1:$G$96","'Sheet1'!$A$1:$H$96"}</definedName>
    <definedName name="_nm8_1" localSheetId="15">{"'Sheet1'!$A$1:$G$96","'Sheet1'!$A$1:$H$96"}</definedName>
    <definedName name="_nm8_1" localSheetId="14">{"'Sheet1'!$A$1:$G$96","'Sheet1'!$A$1:$H$96"}</definedName>
    <definedName name="_nm8_1">{"'Sheet1'!$A$1:$G$96","'Sheet1'!$A$1:$H$96"}</definedName>
    <definedName name="_nm8_2" localSheetId="13">{"'Sheet1'!$A$1:$G$96","'Sheet1'!$A$1:$H$96"}</definedName>
    <definedName name="_nm8_2" localSheetId="15">{"'Sheet1'!$A$1:$G$96","'Sheet1'!$A$1:$H$96"}</definedName>
    <definedName name="_nm8_2" localSheetId="14">{"'Sheet1'!$A$1:$G$96","'Sheet1'!$A$1:$H$96"}</definedName>
    <definedName name="_nm8_2">{"'Sheet1'!$A$1:$G$96","'Sheet1'!$A$1:$H$96"}</definedName>
    <definedName name="_nm8_3" localSheetId="13">{"'Sheet1'!$A$1:$G$96","'Sheet1'!$A$1:$H$96"}</definedName>
    <definedName name="_nm8_3" localSheetId="15">{"'Sheet1'!$A$1:$G$96","'Sheet1'!$A$1:$H$96"}</definedName>
    <definedName name="_nm8_3" localSheetId="14">{"'Sheet1'!$A$1:$G$96","'Sheet1'!$A$1:$H$96"}</definedName>
    <definedName name="_nm8_3">{"'Sheet1'!$A$1:$G$96","'Sheet1'!$A$1:$H$96"}</definedName>
    <definedName name="_q1" localSheetId="13" hidden="1">{"'Sheet1'!$A$1:$G$96","'Sheet1'!$A$1:$H$96"}</definedName>
    <definedName name="_q1" localSheetId="15" hidden="1">{"'Sheet1'!$A$1:$G$96","'Sheet1'!$A$1:$H$96"}</definedName>
    <definedName name="_q1" localSheetId="14" hidden="1">{"'Sheet1'!$A$1:$G$96","'Sheet1'!$A$1:$H$96"}</definedName>
    <definedName name="_q1" hidden="1">{"'Sheet1'!$A$1:$G$96","'Sheet1'!$A$1:$H$96"}</definedName>
    <definedName name="_q1_1" localSheetId="13">{"'Sheet1'!$A$1:$G$96","'Sheet1'!$A$1:$H$96"}</definedName>
    <definedName name="_q1_1" localSheetId="15">{"'Sheet1'!$A$1:$G$96","'Sheet1'!$A$1:$H$96"}</definedName>
    <definedName name="_q1_1" localSheetId="14">{"'Sheet1'!$A$1:$G$96","'Sheet1'!$A$1:$H$96"}</definedName>
    <definedName name="_q1_1">{"'Sheet1'!$A$1:$G$96","'Sheet1'!$A$1:$H$96"}</definedName>
    <definedName name="_q1_2" localSheetId="13">{"'Sheet1'!$A$1:$G$96","'Sheet1'!$A$1:$H$96"}</definedName>
    <definedName name="_q1_2" localSheetId="15">{"'Sheet1'!$A$1:$G$96","'Sheet1'!$A$1:$H$96"}</definedName>
    <definedName name="_q1_2" localSheetId="14">{"'Sheet1'!$A$1:$G$96","'Sheet1'!$A$1:$H$96"}</definedName>
    <definedName name="_q1_2">{"'Sheet1'!$A$1:$G$96","'Sheet1'!$A$1:$H$96"}</definedName>
    <definedName name="_q1_3" localSheetId="13">{"'Sheet1'!$A$1:$G$96","'Sheet1'!$A$1:$H$96"}</definedName>
    <definedName name="_q1_3" localSheetId="15">{"'Sheet1'!$A$1:$G$96","'Sheet1'!$A$1:$H$96"}</definedName>
    <definedName name="_q1_3" localSheetId="14">{"'Sheet1'!$A$1:$G$96","'Sheet1'!$A$1:$H$96"}</definedName>
    <definedName name="_q1_3">{"'Sheet1'!$A$1:$G$96","'Sheet1'!$A$1:$H$96"}</definedName>
    <definedName name="_q2" localSheetId="13" hidden="1">{"'Sheet1'!$A$1:$G$96","'Sheet1'!$A$1:$H$96"}</definedName>
    <definedName name="_q2" localSheetId="15" hidden="1">{"'Sheet1'!$A$1:$G$96","'Sheet1'!$A$1:$H$96"}</definedName>
    <definedName name="_q2" localSheetId="14" hidden="1">{"'Sheet1'!$A$1:$G$96","'Sheet1'!$A$1:$H$96"}</definedName>
    <definedName name="_q2" hidden="1">{"'Sheet1'!$A$1:$G$96","'Sheet1'!$A$1:$H$96"}</definedName>
    <definedName name="_q2_1" localSheetId="13">{"'Sheet1'!$A$1:$G$96","'Sheet1'!$A$1:$H$96"}</definedName>
    <definedName name="_q2_1" localSheetId="15">{"'Sheet1'!$A$1:$G$96","'Sheet1'!$A$1:$H$96"}</definedName>
    <definedName name="_q2_1" localSheetId="14">{"'Sheet1'!$A$1:$G$96","'Sheet1'!$A$1:$H$96"}</definedName>
    <definedName name="_q2_1">{"'Sheet1'!$A$1:$G$96","'Sheet1'!$A$1:$H$96"}</definedName>
    <definedName name="_q2_2" localSheetId="13">{"'Sheet1'!$A$1:$G$96","'Sheet1'!$A$1:$H$96"}</definedName>
    <definedName name="_q2_2" localSheetId="15">{"'Sheet1'!$A$1:$G$96","'Sheet1'!$A$1:$H$96"}</definedName>
    <definedName name="_q2_2" localSheetId="14">{"'Sheet1'!$A$1:$G$96","'Sheet1'!$A$1:$H$96"}</definedName>
    <definedName name="_q2_2">{"'Sheet1'!$A$1:$G$96","'Sheet1'!$A$1:$H$96"}</definedName>
    <definedName name="_q2_3" localSheetId="13">{"'Sheet1'!$A$1:$G$96","'Sheet1'!$A$1:$H$96"}</definedName>
    <definedName name="_q2_3" localSheetId="15">{"'Sheet1'!$A$1:$G$96","'Sheet1'!$A$1:$H$96"}</definedName>
    <definedName name="_q2_3" localSheetId="14">{"'Sheet1'!$A$1:$G$96","'Sheet1'!$A$1:$H$96"}</definedName>
    <definedName name="_q2_3">{"'Sheet1'!$A$1:$G$96","'Sheet1'!$A$1:$H$96"}</definedName>
    <definedName name="_q3" localSheetId="13" hidden="1">{"'Sheet1'!$A$1:$G$96","'Sheet1'!$A$1:$H$96"}</definedName>
    <definedName name="_q3" localSheetId="15" hidden="1">{"'Sheet1'!$A$1:$G$96","'Sheet1'!$A$1:$H$96"}</definedName>
    <definedName name="_q3" localSheetId="14" hidden="1">{"'Sheet1'!$A$1:$G$96","'Sheet1'!$A$1:$H$96"}</definedName>
    <definedName name="_q3" hidden="1">{"'Sheet1'!$A$1:$G$96","'Sheet1'!$A$1:$H$96"}</definedName>
    <definedName name="_q3_1" localSheetId="13">{"'Sheet1'!$A$1:$G$96","'Sheet1'!$A$1:$H$96"}</definedName>
    <definedName name="_q3_1" localSheetId="15">{"'Sheet1'!$A$1:$G$96","'Sheet1'!$A$1:$H$96"}</definedName>
    <definedName name="_q3_1" localSheetId="14">{"'Sheet1'!$A$1:$G$96","'Sheet1'!$A$1:$H$96"}</definedName>
    <definedName name="_q3_1">{"'Sheet1'!$A$1:$G$96","'Sheet1'!$A$1:$H$96"}</definedName>
    <definedName name="_q3_2" localSheetId="13">{"'Sheet1'!$A$1:$G$96","'Sheet1'!$A$1:$H$96"}</definedName>
    <definedName name="_q3_2" localSheetId="15">{"'Sheet1'!$A$1:$G$96","'Sheet1'!$A$1:$H$96"}</definedName>
    <definedName name="_q3_2" localSheetId="14">{"'Sheet1'!$A$1:$G$96","'Sheet1'!$A$1:$H$96"}</definedName>
    <definedName name="_q3_2">{"'Sheet1'!$A$1:$G$96","'Sheet1'!$A$1:$H$96"}</definedName>
    <definedName name="_q3_3" localSheetId="13">{"'Sheet1'!$A$1:$G$96","'Sheet1'!$A$1:$H$96"}</definedName>
    <definedName name="_q3_3" localSheetId="15">{"'Sheet1'!$A$1:$G$96","'Sheet1'!$A$1:$H$96"}</definedName>
    <definedName name="_q3_3" localSheetId="14">{"'Sheet1'!$A$1:$G$96","'Sheet1'!$A$1:$H$96"}</definedName>
    <definedName name="_q3_3">{"'Sheet1'!$A$1:$G$96","'Sheet1'!$A$1:$H$96"}</definedName>
    <definedName name="_q4" localSheetId="13" hidden="1">{"'Sheet1'!$A$1:$G$96","'Sheet1'!$A$1:$H$96"}</definedName>
    <definedName name="_q4" localSheetId="15" hidden="1">{"'Sheet1'!$A$1:$G$96","'Sheet1'!$A$1:$H$96"}</definedName>
    <definedName name="_q4" localSheetId="14" hidden="1">{"'Sheet1'!$A$1:$G$96","'Sheet1'!$A$1:$H$96"}</definedName>
    <definedName name="_q4" hidden="1">{"'Sheet1'!$A$1:$G$96","'Sheet1'!$A$1:$H$96"}</definedName>
    <definedName name="_q4_1" localSheetId="13">{"'Sheet1'!$A$1:$G$96","'Sheet1'!$A$1:$H$96"}</definedName>
    <definedName name="_q4_1" localSheetId="15">{"'Sheet1'!$A$1:$G$96","'Sheet1'!$A$1:$H$96"}</definedName>
    <definedName name="_q4_1" localSheetId="14">{"'Sheet1'!$A$1:$G$96","'Sheet1'!$A$1:$H$96"}</definedName>
    <definedName name="_q4_1">{"'Sheet1'!$A$1:$G$96","'Sheet1'!$A$1:$H$96"}</definedName>
    <definedName name="_q4_2" localSheetId="13">{"'Sheet1'!$A$1:$G$96","'Sheet1'!$A$1:$H$96"}</definedName>
    <definedName name="_q4_2" localSheetId="15">{"'Sheet1'!$A$1:$G$96","'Sheet1'!$A$1:$H$96"}</definedName>
    <definedName name="_q4_2" localSheetId="14">{"'Sheet1'!$A$1:$G$96","'Sheet1'!$A$1:$H$96"}</definedName>
    <definedName name="_q4_2">{"'Sheet1'!$A$1:$G$96","'Sheet1'!$A$1:$H$96"}</definedName>
    <definedName name="_q4_3" localSheetId="13">{"'Sheet1'!$A$1:$G$96","'Sheet1'!$A$1:$H$96"}</definedName>
    <definedName name="_q4_3" localSheetId="15">{"'Sheet1'!$A$1:$G$96","'Sheet1'!$A$1:$H$96"}</definedName>
    <definedName name="_q4_3" localSheetId="14">{"'Sheet1'!$A$1:$G$96","'Sheet1'!$A$1:$H$96"}</definedName>
    <definedName name="_q4_3">{"'Sheet1'!$A$1:$G$96","'Sheet1'!$A$1:$H$96"}</definedName>
    <definedName name="_q5" localSheetId="13" hidden="1">{"'Sheet1'!$A$1:$G$96","'Sheet1'!$A$1:$H$96"}</definedName>
    <definedName name="_q5" localSheetId="15" hidden="1">{"'Sheet1'!$A$1:$G$96","'Sheet1'!$A$1:$H$96"}</definedName>
    <definedName name="_q5" localSheetId="14" hidden="1">{"'Sheet1'!$A$1:$G$96","'Sheet1'!$A$1:$H$96"}</definedName>
    <definedName name="_q5" hidden="1">{"'Sheet1'!$A$1:$G$96","'Sheet1'!$A$1:$H$96"}</definedName>
    <definedName name="_q5_1" localSheetId="13">{"'Sheet1'!$A$1:$G$96","'Sheet1'!$A$1:$H$96"}</definedName>
    <definedName name="_q5_1" localSheetId="15">{"'Sheet1'!$A$1:$G$96","'Sheet1'!$A$1:$H$96"}</definedName>
    <definedName name="_q5_1" localSheetId="14">{"'Sheet1'!$A$1:$G$96","'Sheet1'!$A$1:$H$96"}</definedName>
    <definedName name="_q5_1">{"'Sheet1'!$A$1:$G$96","'Sheet1'!$A$1:$H$96"}</definedName>
    <definedName name="_q5_2" localSheetId="13">{"'Sheet1'!$A$1:$G$96","'Sheet1'!$A$1:$H$96"}</definedName>
    <definedName name="_q5_2" localSheetId="15">{"'Sheet1'!$A$1:$G$96","'Sheet1'!$A$1:$H$96"}</definedName>
    <definedName name="_q5_2" localSheetId="14">{"'Sheet1'!$A$1:$G$96","'Sheet1'!$A$1:$H$96"}</definedName>
    <definedName name="_q5_2">{"'Sheet1'!$A$1:$G$96","'Sheet1'!$A$1:$H$96"}</definedName>
    <definedName name="_q5_3" localSheetId="13">{"'Sheet1'!$A$1:$G$96","'Sheet1'!$A$1:$H$96"}</definedName>
    <definedName name="_q5_3" localSheetId="15">{"'Sheet1'!$A$1:$G$96","'Sheet1'!$A$1:$H$96"}</definedName>
    <definedName name="_q5_3" localSheetId="14">{"'Sheet1'!$A$1:$G$96","'Sheet1'!$A$1:$H$96"}</definedName>
    <definedName name="_q5_3">{"'Sheet1'!$A$1:$G$96","'Sheet1'!$A$1:$H$96"}</definedName>
    <definedName name="_q6" localSheetId="13" hidden="1">{"'Sheet1'!$A$1:$G$96","'Sheet1'!$A$1:$H$96"}</definedName>
    <definedName name="_q6" localSheetId="15" hidden="1">{"'Sheet1'!$A$1:$G$96","'Sheet1'!$A$1:$H$96"}</definedName>
    <definedName name="_q6" localSheetId="14" hidden="1">{"'Sheet1'!$A$1:$G$96","'Sheet1'!$A$1:$H$96"}</definedName>
    <definedName name="_q6" hidden="1">{"'Sheet1'!$A$1:$G$96","'Sheet1'!$A$1:$H$96"}</definedName>
    <definedName name="_q6_1" localSheetId="13">{"'Sheet1'!$A$1:$G$96","'Sheet1'!$A$1:$H$96"}</definedName>
    <definedName name="_q6_1" localSheetId="15">{"'Sheet1'!$A$1:$G$96","'Sheet1'!$A$1:$H$96"}</definedName>
    <definedName name="_q6_1" localSheetId="14">{"'Sheet1'!$A$1:$G$96","'Sheet1'!$A$1:$H$96"}</definedName>
    <definedName name="_q6_1">{"'Sheet1'!$A$1:$G$96","'Sheet1'!$A$1:$H$96"}</definedName>
    <definedName name="_q6_2" localSheetId="13">{"'Sheet1'!$A$1:$G$96","'Sheet1'!$A$1:$H$96"}</definedName>
    <definedName name="_q6_2" localSheetId="15">{"'Sheet1'!$A$1:$G$96","'Sheet1'!$A$1:$H$96"}</definedName>
    <definedName name="_q6_2" localSheetId="14">{"'Sheet1'!$A$1:$G$96","'Sheet1'!$A$1:$H$96"}</definedName>
    <definedName name="_q6_2">{"'Sheet1'!$A$1:$G$96","'Sheet1'!$A$1:$H$96"}</definedName>
    <definedName name="_q6_3" localSheetId="13">{"'Sheet1'!$A$1:$G$96","'Sheet1'!$A$1:$H$96"}</definedName>
    <definedName name="_q6_3" localSheetId="15">{"'Sheet1'!$A$1:$G$96","'Sheet1'!$A$1:$H$96"}</definedName>
    <definedName name="_q6_3" localSheetId="14">{"'Sheet1'!$A$1:$G$96","'Sheet1'!$A$1:$H$96"}</definedName>
    <definedName name="_q6_3">{"'Sheet1'!$A$1:$G$96","'Sheet1'!$A$1:$H$96"}</definedName>
    <definedName name="_q8" localSheetId="13" hidden="1">{"'Sheet1'!$A$1:$G$96","'Sheet1'!$A$1:$H$96"}</definedName>
    <definedName name="_q8" localSheetId="15" hidden="1">{"'Sheet1'!$A$1:$G$96","'Sheet1'!$A$1:$H$96"}</definedName>
    <definedName name="_q8" localSheetId="14" hidden="1">{"'Sheet1'!$A$1:$G$96","'Sheet1'!$A$1:$H$96"}</definedName>
    <definedName name="_q8" hidden="1">{"'Sheet1'!$A$1:$G$96","'Sheet1'!$A$1:$H$96"}</definedName>
    <definedName name="_q8_1" localSheetId="13">{"'Sheet1'!$A$1:$G$96","'Sheet1'!$A$1:$H$96"}</definedName>
    <definedName name="_q8_1" localSheetId="15">{"'Sheet1'!$A$1:$G$96","'Sheet1'!$A$1:$H$96"}</definedName>
    <definedName name="_q8_1" localSheetId="14">{"'Sheet1'!$A$1:$G$96","'Sheet1'!$A$1:$H$96"}</definedName>
    <definedName name="_q8_1">{"'Sheet1'!$A$1:$G$96","'Sheet1'!$A$1:$H$96"}</definedName>
    <definedName name="_q8_2" localSheetId="13">{"'Sheet1'!$A$1:$G$96","'Sheet1'!$A$1:$H$96"}</definedName>
    <definedName name="_q8_2" localSheetId="15">{"'Sheet1'!$A$1:$G$96","'Sheet1'!$A$1:$H$96"}</definedName>
    <definedName name="_q8_2" localSheetId="14">{"'Sheet1'!$A$1:$G$96","'Sheet1'!$A$1:$H$96"}</definedName>
    <definedName name="_q8_2">{"'Sheet1'!$A$1:$G$96","'Sheet1'!$A$1:$H$96"}</definedName>
    <definedName name="_q8_3" localSheetId="13">{"'Sheet1'!$A$1:$G$96","'Sheet1'!$A$1:$H$96"}</definedName>
    <definedName name="_q8_3" localSheetId="15">{"'Sheet1'!$A$1:$G$96","'Sheet1'!$A$1:$H$96"}</definedName>
    <definedName name="_q8_3" localSheetId="14">{"'Sheet1'!$A$1:$G$96","'Sheet1'!$A$1:$H$96"}</definedName>
    <definedName name="_q8_3">{"'Sheet1'!$A$1:$G$96","'Sheet1'!$A$1:$H$96"}</definedName>
    <definedName name="_q9" localSheetId="13" hidden="1">{"'Sheet1'!$A$1:$G$96","'Sheet1'!$A$1:$H$96"}</definedName>
    <definedName name="_q9" localSheetId="15" hidden="1">{"'Sheet1'!$A$1:$G$96","'Sheet1'!$A$1:$H$96"}</definedName>
    <definedName name="_q9" localSheetId="14" hidden="1">{"'Sheet1'!$A$1:$G$96","'Sheet1'!$A$1:$H$96"}</definedName>
    <definedName name="_q9" hidden="1">{"'Sheet1'!$A$1:$G$96","'Sheet1'!$A$1:$H$96"}</definedName>
    <definedName name="_q9_1" localSheetId="13">{"'Sheet1'!$A$1:$G$96","'Sheet1'!$A$1:$H$96"}</definedName>
    <definedName name="_q9_1" localSheetId="15">{"'Sheet1'!$A$1:$G$96","'Sheet1'!$A$1:$H$96"}</definedName>
    <definedName name="_q9_1" localSheetId="14">{"'Sheet1'!$A$1:$G$96","'Sheet1'!$A$1:$H$96"}</definedName>
    <definedName name="_q9_1">{"'Sheet1'!$A$1:$G$96","'Sheet1'!$A$1:$H$96"}</definedName>
    <definedName name="_q9_2" localSheetId="13">{"'Sheet1'!$A$1:$G$96","'Sheet1'!$A$1:$H$96"}</definedName>
    <definedName name="_q9_2" localSheetId="15">{"'Sheet1'!$A$1:$G$96","'Sheet1'!$A$1:$H$96"}</definedName>
    <definedName name="_q9_2" localSheetId="14">{"'Sheet1'!$A$1:$G$96","'Sheet1'!$A$1:$H$96"}</definedName>
    <definedName name="_q9_2">{"'Sheet1'!$A$1:$G$96","'Sheet1'!$A$1:$H$96"}</definedName>
    <definedName name="_q9_3" localSheetId="13">{"'Sheet1'!$A$1:$G$96","'Sheet1'!$A$1:$H$96"}</definedName>
    <definedName name="_q9_3" localSheetId="15">{"'Sheet1'!$A$1:$G$96","'Sheet1'!$A$1:$H$96"}</definedName>
    <definedName name="_q9_3" localSheetId="14">{"'Sheet1'!$A$1:$G$96","'Sheet1'!$A$1:$H$96"}</definedName>
    <definedName name="_q9_3">{"'Sheet1'!$A$1:$G$96","'Sheet1'!$A$1:$H$96"}</definedName>
    <definedName name="_qt6" localSheetId="13" hidden="1">{"'Sheet1'!$A$1:$G$96","'Sheet1'!$A$1:$H$96"}</definedName>
    <definedName name="_qt6" localSheetId="15" hidden="1">{"'Sheet1'!$A$1:$G$96","'Sheet1'!$A$1:$H$96"}</definedName>
    <definedName name="_qt6" localSheetId="14" hidden="1">{"'Sheet1'!$A$1:$G$96","'Sheet1'!$A$1:$H$96"}</definedName>
    <definedName name="_qt6" hidden="1">{"'Sheet1'!$A$1:$G$96","'Sheet1'!$A$1:$H$96"}</definedName>
    <definedName name="_sdf2" localSheetId="13" hidden="1">{"'Sheet1'!$A$1:$G$96","'Sheet1'!$A$1:$H$96"}</definedName>
    <definedName name="_sdf2" localSheetId="15" hidden="1">{"'Sheet1'!$A$1:$G$96","'Sheet1'!$A$1:$H$96"}</definedName>
    <definedName name="_sdf2" localSheetId="14" hidden="1">{"'Sheet1'!$A$1:$G$96","'Sheet1'!$A$1:$H$96"}</definedName>
    <definedName name="_sdf2" hidden="1">{"'Sheet1'!$A$1:$G$96","'Sheet1'!$A$1:$H$96"}</definedName>
    <definedName name="_sdf2_1" localSheetId="13">{"'Sheet1'!$A$1:$G$96","'Sheet1'!$A$1:$H$96"}</definedName>
    <definedName name="_sdf2_1" localSheetId="15">{"'Sheet1'!$A$1:$G$96","'Sheet1'!$A$1:$H$96"}</definedName>
    <definedName name="_sdf2_1" localSheetId="14">{"'Sheet1'!$A$1:$G$96","'Sheet1'!$A$1:$H$96"}</definedName>
    <definedName name="_sdf2_1">{"'Sheet1'!$A$1:$G$96","'Sheet1'!$A$1:$H$96"}</definedName>
    <definedName name="_sdf2_2" localSheetId="13">{"'Sheet1'!$A$1:$G$96","'Sheet1'!$A$1:$H$96"}</definedName>
    <definedName name="_sdf2_2" localSheetId="15">{"'Sheet1'!$A$1:$G$96","'Sheet1'!$A$1:$H$96"}</definedName>
    <definedName name="_sdf2_2" localSheetId="14">{"'Sheet1'!$A$1:$G$96","'Sheet1'!$A$1:$H$96"}</definedName>
    <definedName name="_sdf2_2">{"'Sheet1'!$A$1:$G$96","'Sheet1'!$A$1:$H$96"}</definedName>
    <definedName name="_sdf2_3" localSheetId="13">{"'Sheet1'!$A$1:$G$96","'Sheet1'!$A$1:$H$96"}</definedName>
    <definedName name="_sdf2_3" localSheetId="15">{"'Sheet1'!$A$1:$G$96","'Sheet1'!$A$1:$H$96"}</definedName>
    <definedName name="_sdf2_3" localSheetId="14">{"'Sheet1'!$A$1:$G$96","'Sheet1'!$A$1:$H$96"}</definedName>
    <definedName name="_sdf2_3">{"'Sheet1'!$A$1:$G$96","'Sheet1'!$A$1:$H$96"}</definedName>
    <definedName name="_SUM11" localSheetId="15">'[1]План поставок'!#REF!</definedName>
    <definedName name="_SUM11" localSheetId="14">'[1]План поставок'!#REF!</definedName>
    <definedName name="_SUM11">'[1]План поставок'!#REF!</definedName>
    <definedName name="_SUM11_1" localSheetId="15">'[1]План поставок'!#REF!</definedName>
    <definedName name="_SUM11_1" localSheetId="14">'[1]План поставок'!#REF!</definedName>
    <definedName name="_SUM11_1">'[1]План поставок'!#REF!</definedName>
    <definedName name="_SUM12" localSheetId="15">'[1]План поставок'!#REF!</definedName>
    <definedName name="_SUM12" localSheetId="14">'[1]План поставок'!#REF!</definedName>
    <definedName name="_SUM12">'[1]План поставок'!#REF!</definedName>
    <definedName name="_SUM12_1" localSheetId="15">'[1]План поставок'!#REF!</definedName>
    <definedName name="_SUM12_1" localSheetId="14">'[1]План поставок'!#REF!</definedName>
    <definedName name="_SUM12_1">'[1]План поставок'!#REF!</definedName>
    <definedName name="_SUM13" localSheetId="15">'[1]План поставок'!#REF!</definedName>
    <definedName name="_SUM13" localSheetId="14">'[1]План поставок'!#REF!</definedName>
    <definedName name="_SUM13">'[1]План поставок'!#REF!</definedName>
    <definedName name="_SUM13_1" localSheetId="15">'[1]План поставок'!#REF!</definedName>
    <definedName name="_SUM13_1" localSheetId="14">'[1]План поставок'!#REF!</definedName>
    <definedName name="_SUM13_1">'[1]План поставок'!#REF!</definedName>
    <definedName name="_SUM14" localSheetId="15">'[1]План поставок'!#REF!</definedName>
    <definedName name="_SUM14" localSheetId="14">'[1]План поставок'!#REF!</definedName>
    <definedName name="_SUM14">'[1]План поставок'!#REF!</definedName>
    <definedName name="_SUM14_1" localSheetId="15">'[1]План поставок'!#REF!</definedName>
    <definedName name="_SUM14_1" localSheetId="14">'[1]План поставок'!#REF!</definedName>
    <definedName name="_SUM14_1">'[1]План поставок'!#REF!</definedName>
    <definedName name="_SUM31" localSheetId="15">'[1]План поставок'!#REF!</definedName>
    <definedName name="_SUM31" localSheetId="14">'[1]План поставок'!#REF!</definedName>
    <definedName name="_SUM31">'[1]План поставок'!#REF!</definedName>
    <definedName name="_SUM31_1" localSheetId="15">'[1]План поставок'!#REF!</definedName>
    <definedName name="_SUM31_1" localSheetId="14">'[1]План поставок'!#REF!</definedName>
    <definedName name="_SUM31_1">'[1]План поставок'!#REF!</definedName>
    <definedName name="_x1" localSheetId="13" hidden="1">{"'Sheet1'!$A$1:$G$96","'Sheet1'!$A$1:$H$96"}</definedName>
    <definedName name="_x1" localSheetId="15" hidden="1">{"'Sheet1'!$A$1:$G$96","'Sheet1'!$A$1:$H$96"}</definedName>
    <definedName name="_x1" localSheetId="14" hidden="1">{"'Sheet1'!$A$1:$G$96","'Sheet1'!$A$1:$H$96"}</definedName>
    <definedName name="_x1" hidden="1">{"'Sheet1'!$A$1:$G$96","'Sheet1'!$A$1:$H$96"}</definedName>
    <definedName name="_x1_1" localSheetId="13">{"'Sheet1'!$A$1:$G$96","'Sheet1'!$A$1:$H$96"}</definedName>
    <definedName name="_x1_1" localSheetId="15">{"'Sheet1'!$A$1:$G$96","'Sheet1'!$A$1:$H$96"}</definedName>
    <definedName name="_x1_1" localSheetId="14">{"'Sheet1'!$A$1:$G$96","'Sheet1'!$A$1:$H$96"}</definedName>
    <definedName name="_x1_1">{"'Sheet1'!$A$1:$G$96","'Sheet1'!$A$1:$H$96"}</definedName>
    <definedName name="_x1_2" localSheetId="13">{"'Sheet1'!$A$1:$G$96","'Sheet1'!$A$1:$H$96"}</definedName>
    <definedName name="_x1_2" localSheetId="15">{"'Sheet1'!$A$1:$G$96","'Sheet1'!$A$1:$H$96"}</definedName>
    <definedName name="_x1_2" localSheetId="14">{"'Sheet1'!$A$1:$G$96","'Sheet1'!$A$1:$H$96"}</definedName>
    <definedName name="_x1_2">{"'Sheet1'!$A$1:$G$96","'Sheet1'!$A$1:$H$96"}</definedName>
    <definedName name="_x1_3" localSheetId="13">{"'Sheet1'!$A$1:$G$96","'Sheet1'!$A$1:$H$96"}</definedName>
    <definedName name="_x1_3" localSheetId="15">{"'Sheet1'!$A$1:$G$96","'Sheet1'!$A$1:$H$96"}</definedName>
    <definedName name="_x1_3" localSheetId="14">{"'Sheet1'!$A$1:$G$96","'Sheet1'!$A$1:$H$96"}</definedName>
    <definedName name="_x1_3">{"'Sheet1'!$A$1:$G$96","'Sheet1'!$A$1:$H$96"}</definedName>
    <definedName name="_x2" localSheetId="13" hidden="1">{"'Sheet1'!$A$1:$G$96","'Sheet1'!$A$1:$H$96"}</definedName>
    <definedName name="_x2" localSheetId="15" hidden="1">{"'Sheet1'!$A$1:$G$96","'Sheet1'!$A$1:$H$96"}</definedName>
    <definedName name="_x2" localSheetId="14" hidden="1">{"'Sheet1'!$A$1:$G$96","'Sheet1'!$A$1:$H$96"}</definedName>
    <definedName name="_x2" hidden="1">{"'Sheet1'!$A$1:$G$96","'Sheet1'!$A$1:$H$96"}</definedName>
    <definedName name="_x2_1" localSheetId="13">{"'Sheet1'!$A$1:$G$96","'Sheet1'!$A$1:$H$96"}</definedName>
    <definedName name="_x2_1" localSheetId="15">{"'Sheet1'!$A$1:$G$96","'Sheet1'!$A$1:$H$96"}</definedName>
    <definedName name="_x2_1" localSheetId="14">{"'Sheet1'!$A$1:$G$96","'Sheet1'!$A$1:$H$96"}</definedName>
    <definedName name="_x2_1">{"'Sheet1'!$A$1:$G$96","'Sheet1'!$A$1:$H$96"}</definedName>
    <definedName name="_x2_2" localSheetId="13">{"'Sheet1'!$A$1:$G$96","'Sheet1'!$A$1:$H$96"}</definedName>
    <definedName name="_x2_2" localSheetId="15">{"'Sheet1'!$A$1:$G$96","'Sheet1'!$A$1:$H$96"}</definedName>
    <definedName name="_x2_2" localSheetId="14">{"'Sheet1'!$A$1:$G$96","'Sheet1'!$A$1:$H$96"}</definedName>
    <definedName name="_x2_2">{"'Sheet1'!$A$1:$G$96","'Sheet1'!$A$1:$H$96"}</definedName>
    <definedName name="_x2_3" localSheetId="13">{"'Sheet1'!$A$1:$G$96","'Sheet1'!$A$1:$H$96"}</definedName>
    <definedName name="_x2_3" localSheetId="15">{"'Sheet1'!$A$1:$G$96","'Sheet1'!$A$1:$H$96"}</definedName>
    <definedName name="_x2_3" localSheetId="14">{"'Sheet1'!$A$1:$G$96","'Sheet1'!$A$1:$H$96"}</definedName>
    <definedName name="_x2_3">{"'Sheet1'!$A$1:$G$96","'Sheet1'!$A$1:$H$96"}</definedName>
    <definedName name="_y3" localSheetId="13" hidden="1">{"'Sheet1'!$A$1:$G$96","'Sheet1'!$A$1:$H$96"}</definedName>
    <definedName name="_y3" localSheetId="15" hidden="1">{"'Sheet1'!$A$1:$G$96","'Sheet1'!$A$1:$H$96"}</definedName>
    <definedName name="_y3" localSheetId="14" hidden="1">{"'Sheet1'!$A$1:$G$96","'Sheet1'!$A$1:$H$96"}</definedName>
    <definedName name="_y3" hidden="1">{"'Sheet1'!$A$1:$G$96","'Sheet1'!$A$1:$H$96"}</definedName>
    <definedName name="_z1" localSheetId="13" hidden="1">{"'Sheet1'!$A$1:$G$96","'Sheet1'!$A$1:$H$96"}</definedName>
    <definedName name="_z1" localSheetId="15" hidden="1">{"'Sheet1'!$A$1:$G$96","'Sheet1'!$A$1:$H$96"}</definedName>
    <definedName name="_z1" localSheetId="14" hidden="1">{"'Sheet1'!$A$1:$G$96","'Sheet1'!$A$1:$H$96"}</definedName>
    <definedName name="_z1" hidden="1">{"'Sheet1'!$A$1:$G$96","'Sheet1'!$A$1:$H$96"}</definedName>
    <definedName name="_z1_1" localSheetId="13">{"'Sheet1'!$A$1:$G$96","'Sheet1'!$A$1:$H$96"}</definedName>
    <definedName name="_z1_1" localSheetId="15">{"'Sheet1'!$A$1:$G$96","'Sheet1'!$A$1:$H$96"}</definedName>
    <definedName name="_z1_1" localSheetId="14">{"'Sheet1'!$A$1:$G$96","'Sheet1'!$A$1:$H$96"}</definedName>
    <definedName name="_z1_1">{"'Sheet1'!$A$1:$G$96","'Sheet1'!$A$1:$H$96"}</definedName>
    <definedName name="_z1_2" localSheetId="13">{"'Sheet1'!$A$1:$G$96","'Sheet1'!$A$1:$H$96"}</definedName>
    <definedName name="_z1_2" localSheetId="15">{"'Sheet1'!$A$1:$G$96","'Sheet1'!$A$1:$H$96"}</definedName>
    <definedName name="_z1_2" localSheetId="14">{"'Sheet1'!$A$1:$G$96","'Sheet1'!$A$1:$H$96"}</definedName>
    <definedName name="_z1_2">{"'Sheet1'!$A$1:$G$96","'Sheet1'!$A$1:$H$96"}</definedName>
    <definedName name="_z1_3" localSheetId="13">{"'Sheet1'!$A$1:$G$96","'Sheet1'!$A$1:$H$96"}</definedName>
    <definedName name="_z1_3" localSheetId="15">{"'Sheet1'!$A$1:$G$96","'Sheet1'!$A$1:$H$96"}</definedName>
    <definedName name="_z1_3" localSheetId="14">{"'Sheet1'!$A$1:$G$96","'Sheet1'!$A$1:$H$96"}</definedName>
    <definedName name="_z1_3">{"'Sheet1'!$A$1:$G$96","'Sheet1'!$A$1:$H$96"}</definedName>
    <definedName name="_z3" localSheetId="13" hidden="1">{"'Sheet1'!$A$1:$G$96","'Sheet1'!$A$1:$H$96"}</definedName>
    <definedName name="_z3" localSheetId="15" hidden="1">{"'Sheet1'!$A$1:$G$96","'Sheet1'!$A$1:$H$96"}</definedName>
    <definedName name="_z3" localSheetId="14" hidden="1">{"'Sheet1'!$A$1:$G$96","'Sheet1'!$A$1:$H$96"}</definedName>
    <definedName name="_z3" hidden="1">{"'Sheet1'!$A$1:$G$96","'Sheet1'!$A$1:$H$96"}</definedName>
    <definedName name="_z3_1" localSheetId="13">{"'Sheet1'!$A$1:$G$96","'Sheet1'!$A$1:$H$96"}</definedName>
    <definedName name="_z3_1" localSheetId="15">{"'Sheet1'!$A$1:$G$96","'Sheet1'!$A$1:$H$96"}</definedName>
    <definedName name="_z3_1" localSheetId="14">{"'Sheet1'!$A$1:$G$96","'Sheet1'!$A$1:$H$96"}</definedName>
    <definedName name="_z3_1">{"'Sheet1'!$A$1:$G$96","'Sheet1'!$A$1:$H$96"}</definedName>
    <definedName name="_z3_2" localSheetId="13">{"'Sheet1'!$A$1:$G$96","'Sheet1'!$A$1:$H$96"}</definedName>
    <definedName name="_z3_2" localSheetId="15">{"'Sheet1'!$A$1:$G$96","'Sheet1'!$A$1:$H$96"}</definedName>
    <definedName name="_z3_2" localSheetId="14">{"'Sheet1'!$A$1:$G$96","'Sheet1'!$A$1:$H$96"}</definedName>
    <definedName name="_z3_2">{"'Sheet1'!$A$1:$G$96","'Sheet1'!$A$1:$H$96"}</definedName>
    <definedName name="_z3_3" localSheetId="13">{"'Sheet1'!$A$1:$G$96","'Sheet1'!$A$1:$H$96"}</definedName>
    <definedName name="_z3_3" localSheetId="15">{"'Sheet1'!$A$1:$G$96","'Sheet1'!$A$1:$H$96"}</definedName>
    <definedName name="_z3_3" localSheetId="14">{"'Sheet1'!$A$1:$G$96","'Sheet1'!$A$1:$H$96"}</definedName>
    <definedName name="_z3_3">{"'Sheet1'!$A$1:$G$96","'Sheet1'!$A$1:$H$96"}</definedName>
    <definedName name="_z4" localSheetId="13" hidden="1">{"'Sheet1'!$A$1:$G$96","'Sheet1'!$A$1:$H$96"}</definedName>
    <definedName name="_z4" localSheetId="15" hidden="1">{"'Sheet1'!$A$1:$G$96","'Sheet1'!$A$1:$H$96"}</definedName>
    <definedName name="_z4" localSheetId="14" hidden="1">{"'Sheet1'!$A$1:$G$96","'Sheet1'!$A$1:$H$96"}</definedName>
    <definedName name="_z4" hidden="1">{"'Sheet1'!$A$1:$G$96","'Sheet1'!$A$1:$H$96"}</definedName>
    <definedName name="_z4_1" localSheetId="13">{"'Sheet1'!$A$1:$G$96","'Sheet1'!$A$1:$H$96"}</definedName>
    <definedName name="_z4_1" localSheetId="15">{"'Sheet1'!$A$1:$G$96","'Sheet1'!$A$1:$H$96"}</definedName>
    <definedName name="_z4_1" localSheetId="14">{"'Sheet1'!$A$1:$G$96","'Sheet1'!$A$1:$H$96"}</definedName>
    <definedName name="_z4_1">{"'Sheet1'!$A$1:$G$96","'Sheet1'!$A$1:$H$96"}</definedName>
    <definedName name="_z4_2" localSheetId="13">{"'Sheet1'!$A$1:$G$96","'Sheet1'!$A$1:$H$96"}</definedName>
    <definedName name="_z4_2" localSheetId="15">{"'Sheet1'!$A$1:$G$96","'Sheet1'!$A$1:$H$96"}</definedName>
    <definedName name="_z4_2" localSheetId="14">{"'Sheet1'!$A$1:$G$96","'Sheet1'!$A$1:$H$96"}</definedName>
    <definedName name="_z4_2">{"'Sheet1'!$A$1:$G$96","'Sheet1'!$A$1:$H$96"}</definedName>
    <definedName name="_z4_3" localSheetId="13">{"'Sheet1'!$A$1:$G$96","'Sheet1'!$A$1:$H$96"}</definedName>
    <definedName name="_z4_3" localSheetId="15">{"'Sheet1'!$A$1:$G$96","'Sheet1'!$A$1:$H$96"}</definedName>
    <definedName name="_z4_3" localSheetId="14">{"'Sheet1'!$A$1:$G$96","'Sheet1'!$A$1:$H$96"}</definedName>
    <definedName name="_z4_3">{"'Sheet1'!$A$1:$G$96","'Sheet1'!$A$1:$H$96"}</definedName>
    <definedName name="_н7" localSheetId="13" hidden="1">{"'Sheet1'!$A$1:$G$96","'Sheet1'!$A$1:$H$96"}</definedName>
    <definedName name="_н7" localSheetId="15" hidden="1">{"'Sheet1'!$A$1:$G$96","'Sheet1'!$A$1:$H$96"}</definedName>
    <definedName name="_н7" localSheetId="14" hidden="1">{"'Sheet1'!$A$1:$G$96","'Sheet1'!$A$1:$H$96"}</definedName>
    <definedName name="_н7" hidden="1">{"'Sheet1'!$A$1:$G$96","'Sheet1'!$A$1:$H$96"}</definedName>
    <definedName name="_то1" localSheetId="13" hidden="1">{"'Sheet1'!$A$1:$G$96","'Sheet1'!$A$1:$H$96"}</definedName>
    <definedName name="_то1" localSheetId="15" hidden="1">{"'Sheet1'!$A$1:$G$96","'Sheet1'!$A$1:$H$96"}</definedName>
    <definedName name="_то1" localSheetId="14" hidden="1">{"'Sheet1'!$A$1:$G$96","'Sheet1'!$A$1:$H$96"}</definedName>
    <definedName name="_то1" hidden="1">{"'Sheet1'!$A$1:$G$96","'Sheet1'!$A$1:$H$96"}</definedName>
    <definedName name="_xlnm._FilterDatabase" localSheetId="13" hidden="1">#REF!</definedName>
    <definedName name="_xlnm._FilterDatabase" localSheetId="15" hidden="1">#REF!</definedName>
    <definedName name="_xlnm._FilterDatabase" localSheetId="14" hidden="1">#REF!</definedName>
    <definedName name="_xlnm._FilterDatabase" localSheetId="4" hidden="1">'Ф 2 ИП (С)'!$A$27:$K$160</definedName>
    <definedName name="_xlnm._FilterDatabase" localSheetId="5" hidden="1">'Ф 2 ИП ТЗ_1'!$A$25:$AQ$178</definedName>
    <definedName name="_xlnm._FilterDatabase" localSheetId="6" hidden="1">'Ф 2 ИП ТЗ-2'!$A$25:$WWF$50</definedName>
    <definedName name="_xlnm._FilterDatabase" localSheetId="10" hidden="1">'ф_4 (Л) '!$A$11:$KU$77</definedName>
    <definedName name="_xlnm._FilterDatabase" hidden="1">#REF!</definedName>
    <definedName name="a" localSheetId="13">{"'Sheet1'!$A$1:$G$96","'Sheet1'!$A$1:$H$96"}</definedName>
    <definedName name="a" localSheetId="15">{"'Sheet1'!$A$1:$G$96","'Sheet1'!$A$1:$H$96"}</definedName>
    <definedName name="a" localSheetId="14">{"'Sheet1'!$A$1:$G$96","'Sheet1'!$A$1:$H$96"}</definedName>
    <definedName name="a">{"'Sheet1'!$A$1:$G$96","'Sheet1'!$A$1:$H$96"}</definedName>
    <definedName name="arm">'[3]Спр. классов АРМов'!$B$2:$B$7</definedName>
    <definedName name="asfd4" localSheetId="13" hidden="1">{"'Sheet1'!$A$1:$G$96","'Sheet1'!$A$1:$H$96"}</definedName>
    <definedName name="asfd4" localSheetId="15" hidden="1">{"'Sheet1'!$A$1:$G$96","'Sheet1'!$A$1:$H$96"}</definedName>
    <definedName name="asfd4" localSheetId="14" hidden="1">{"'Sheet1'!$A$1:$G$96","'Sheet1'!$A$1:$H$96"}</definedName>
    <definedName name="asfd4" hidden="1">{"'Sheet1'!$A$1:$G$96","'Sheet1'!$A$1:$H$96"}</definedName>
    <definedName name="asfd4_1" localSheetId="13">{"'Sheet1'!$A$1:$G$96","'Sheet1'!$A$1:$H$96"}</definedName>
    <definedName name="asfd4_1" localSheetId="15">{"'Sheet1'!$A$1:$G$96","'Sheet1'!$A$1:$H$96"}</definedName>
    <definedName name="asfd4_1" localSheetId="14">{"'Sheet1'!$A$1:$G$96","'Sheet1'!$A$1:$H$96"}</definedName>
    <definedName name="asfd4_1">{"'Sheet1'!$A$1:$G$96","'Sheet1'!$A$1:$H$96"}</definedName>
    <definedName name="asfd4_2" localSheetId="13">{"'Sheet1'!$A$1:$G$96","'Sheet1'!$A$1:$H$96"}</definedName>
    <definedName name="asfd4_2" localSheetId="15">{"'Sheet1'!$A$1:$G$96","'Sheet1'!$A$1:$H$96"}</definedName>
    <definedName name="asfd4_2" localSheetId="14">{"'Sheet1'!$A$1:$G$96","'Sheet1'!$A$1:$H$96"}</definedName>
    <definedName name="asfd4_2">{"'Sheet1'!$A$1:$G$96","'Sheet1'!$A$1:$H$96"}</definedName>
    <definedName name="asfd4_3" localSheetId="13">{"'Sheet1'!$A$1:$G$96","'Sheet1'!$A$1:$H$96"}</definedName>
    <definedName name="asfd4_3" localSheetId="15">{"'Sheet1'!$A$1:$G$96","'Sheet1'!$A$1:$H$96"}</definedName>
    <definedName name="asfd4_3" localSheetId="14">{"'Sheet1'!$A$1:$G$96","'Sheet1'!$A$1:$H$96"}</definedName>
    <definedName name="asfd4_3">{"'Sheet1'!$A$1:$G$96","'Sheet1'!$A$1:$H$96"}</definedName>
    <definedName name="asfd4_4" localSheetId="13">{"'Sheet1'!$A$1:$G$96","'Sheet1'!$A$1:$H$96"}</definedName>
    <definedName name="asfd4_4" localSheetId="15">{"'Sheet1'!$A$1:$G$96","'Sheet1'!$A$1:$H$96"}</definedName>
    <definedName name="asfd4_4" localSheetId="14">{"'Sheet1'!$A$1:$G$96","'Sheet1'!$A$1:$H$96"}</definedName>
    <definedName name="asfd4_4">{"'Sheet1'!$A$1:$G$96","'Sheet1'!$A$1:$H$96"}</definedName>
    <definedName name="B_FIO">[4]Титульный!$F$36</definedName>
    <definedName name="B_POST">[4]Титульный!$F$37</definedName>
    <definedName name="CAPINV_LIST">[4]TSheet!$N$2:$N$6</definedName>
    <definedName name="COMPANY">[4]Титульный!$F$14</definedName>
    <definedName name="DIMENSION_TYPE">[5]TSheet!$Q$2:$Q$5</definedName>
    <definedName name="Excel_BuiltIn__FilterDatabase" localSheetId="13">#REF!</definedName>
    <definedName name="Excel_BuiltIn__FilterDatabase" localSheetId="15">#REF!</definedName>
    <definedName name="Excel_BuiltIn__FilterDatabase" localSheetId="14">#REF!</definedName>
    <definedName name="Excel_BuiltIn__FilterDatabase">#REF!</definedName>
    <definedName name="Excel_BuiltIn__FilterDatabase_1" localSheetId="13">#REF!</definedName>
    <definedName name="Excel_BuiltIn__FilterDatabase_1" localSheetId="15">#REF!</definedName>
    <definedName name="Excel_BuiltIn__FilterDatabase_1" localSheetId="14">#REF!</definedName>
    <definedName name="Excel_BuiltIn__FilterDatabase_1">#REF!</definedName>
    <definedName name="Excel_BuiltIn__FilterDatabase_10" localSheetId="13">#REF!</definedName>
    <definedName name="Excel_BuiltIn__FilterDatabase_10" localSheetId="15">#REF!</definedName>
    <definedName name="Excel_BuiltIn__FilterDatabase_10" localSheetId="14">#REF!</definedName>
    <definedName name="Excel_BuiltIn__FilterDatabase_10">#REF!</definedName>
    <definedName name="Excel_BuiltIn__FilterDatabase_11" localSheetId="15">#REF!</definedName>
    <definedName name="Excel_BuiltIn__FilterDatabase_11" localSheetId="14">#REF!</definedName>
    <definedName name="Excel_BuiltIn__FilterDatabase_11">#REF!</definedName>
    <definedName name="Excel_BuiltIn__FilterDatabase_2" localSheetId="15">#REF!</definedName>
    <definedName name="Excel_BuiltIn__FilterDatabase_2" localSheetId="14">#REF!</definedName>
    <definedName name="Excel_BuiltIn__FilterDatabase_2">#REF!</definedName>
    <definedName name="Excel_BuiltIn__FilterDatabase_3" localSheetId="15">#REF!</definedName>
    <definedName name="Excel_BuiltIn__FilterDatabase_3" localSheetId="14">#REF!</definedName>
    <definedName name="Excel_BuiltIn__FilterDatabase_3">#REF!</definedName>
    <definedName name="Excel_BuiltIn__FilterDatabase_4" localSheetId="15">#REF!</definedName>
    <definedName name="Excel_BuiltIn__FilterDatabase_4" localSheetId="14">#REF!</definedName>
    <definedName name="Excel_BuiltIn__FilterDatabase_4">#REF!</definedName>
    <definedName name="Excel_BuiltIn__FilterDatabase_5" localSheetId="15">#REF!</definedName>
    <definedName name="Excel_BuiltIn__FilterDatabase_5" localSheetId="14">#REF!</definedName>
    <definedName name="Excel_BuiltIn__FilterDatabase_5">#REF!</definedName>
    <definedName name="Excel_BuiltIn__FilterDatabase_6" localSheetId="15">#REF!</definedName>
    <definedName name="Excel_BuiltIn__FilterDatabase_6" localSheetId="14">#REF!</definedName>
    <definedName name="Excel_BuiltIn__FilterDatabase_6">#REF!</definedName>
    <definedName name="Excel_BuiltIn__FilterDatabase_7" localSheetId="15">#REF!</definedName>
    <definedName name="Excel_BuiltIn__FilterDatabase_7" localSheetId="14">#REF!</definedName>
    <definedName name="Excel_BuiltIn__FilterDatabase_7">#REF!</definedName>
    <definedName name="Excel_BuiltIn__FilterDatabase_8" localSheetId="15">#REF!</definedName>
    <definedName name="Excel_BuiltIn__FilterDatabase_8" localSheetId="14">#REF!</definedName>
    <definedName name="Excel_BuiltIn__FilterDatabase_8">#REF!</definedName>
    <definedName name="Excel_BuiltIn__FilterDatabase_9" localSheetId="15">#REF!</definedName>
    <definedName name="Excel_BuiltIn__FilterDatabase_9" localSheetId="14">#REF!</definedName>
    <definedName name="Excel_BuiltIn__FilterDatabase_9">#REF!</definedName>
    <definedName name="Excel_BuiltIn_Print_Area_1" localSheetId="15">#REF!</definedName>
    <definedName name="Excel_BuiltIn_Print_Area_1" localSheetId="14">#REF!</definedName>
    <definedName name="Excel_BuiltIn_Print_Area_1">#REF!</definedName>
    <definedName name="Excel_BuiltIn_Print_Area_1_1" localSheetId="15">#REF!</definedName>
    <definedName name="Excel_BuiltIn_Print_Area_1_1" localSheetId="14">#REF!</definedName>
    <definedName name="Excel_BuiltIn_Print_Area_1_1">#REF!</definedName>
    <definedName name="Excel_BuiltIn_Print_Area_1_2" localSheetId="15">#REF!</definedName>
    <definedName name="Excel_BuiltIn_Print_Area_1_2" localSheetId="14">#REF!</definedName>
    <definedName name="Excel_BuiltIn_Print_Area_1_2">#REF!</definedName>
    <definedName name="Excel_BuiltIn_Print_Area_3" localSheetId="15">#REF!</definedName>
    <definedName name="Excel_BuiltIn_Print_Area_3" localSheetId="14">#REF!</definedName>
    <definedName name="Excel_BuiltIn_Print_Area_3">#REF!</definedName>
    <definedName name="Excel_BuiltIn_Print_Area_3_1" localSheetId="15">#REF!</definedName>
    <definedName name="Excel_BuiltIn_Print_Area_3_1" localSheetId="14">#REF!</definedName>
    <definedName name="Excel_BuiltIn_Print_Area_3_1">#REF!</definedName>
    <definedName name="Excel_BuiltIn_Print_Area_3_1_1" localSheetId="15">#REF!</definedName>
    <definedName name="Excel_BuiltIn_Print_Area_3_1_1" localSheetId="14">#REF!</definedName>
    <definedName name="Excel_BuiltIn_Print_Area_3_1_1">#REF!</definedName>
    <definedName name="Excel_BuiltIn_Print_Area_3_1_2" localSheetId="15">#REF!</definedName>
    <definedName name="Excel_BuiltIn_Print_Area_3_1_2" localSheetId="14">#REF!</definedName>
    <definedName name="Excel_BuiltIn_Print_Area_3_1_2">#REF!</definedName>
    <definedName name="Excel_BuiltIn_Print_Area_3_2" localSheetId="15">#REF!</definedName>
    <definedName name="Excel_BuiltIn_Print_Area_3_2" localSheetId="14">#REF!</definedName>
    <definedName name="Excel_BuiltIn_Print_Area_3_2">#REF!</definedName>
    <definedName name="Excel_BuiltIn_Print_Titles_6">'[6]31.08.2004'!$A$1:$IV$1</definedName>
    <definedName name="ffffff" localSheetId="13" hidden="1">{"'Sheet1'!$A$1:$G$96","'Sheet1'!$A$1:$H$96"}</definedName>
    <definedName name="ffffff" localSheetId="15" hidden="1">{"'Sheet1'!$A$1:$G$96","'Sheet1'!$A$1:$H$96"}</definedName>
    <definedName name="ffffff" localSheetId="14" hidden="1">{"'Sheet1'!$A$1:$G$96","'Sheet1'!$A$1:$H$96"}</definedName>
    <definedName name="ffffff" hidden="1">{"'Sheet1'!$A$1:$G$96","'Sheet1'!$A$1:$H$96"}</definedName>
    <definedName name="ghjk8" localSheetId="13" hidden="1">{"'Sheet1'!$A$1:$G$96","'Sheet1'!$A$1:$H$96"}</definedName>
    <definedName name="ghjk8" localSheetId="15" hidden="1">{"'Sheet1'!$A$1:$G$96","'Sheet1'!$A$1:$H$96"}</definedName>
    <definedName name="ghjk8" localSheetId="14" hidden="1">{"'Sheet1'!$A$1:$G$96","'Sheet1'!$A$1:$H$96"}</definedName>
    <definedName name="ghjk8" hidden="1">{"'Sheet1'!$A$1:$G$96","'Sheet1'!$A$1:$H$96"}</definedName>
    <definedName name="ghjk8_1" localSheetId="13">{"'Sheet1'!$A$1:$G$96","'Sheet1'!$A$1:$H$96"}</definedName>
    <definedName name="ghjk8_1" localSheetId="15">{"'Sheet1'!$A$1:$G$96","'Sheet1'!$A$1:$H$96"}</definedName>
    <definedName name="ghjk8_1" localSheetId="14">{"'Sheet1'!$A$1:$G$96","'Sheet1'!$A$1:$H$96"}</definedName>
    <definedName name="ghjk8_1">{"'Sheet1'!$A$1:$G$96","'Sheet1'!$A$1:$H$96"}</definedName>
    <definedName name="ghjk8_2" localSheetId="13">{"'Sheet1'!$A$1:$G$96","'Sheet1'!$A$1:$H$96"}</definedName>
    <definedName name="ghjk8_2" localSheetId="15">{"'Sheet1'!$A$1:$G$96","'Sheet1'!$A$1:$H$96"}</definedName>
    <definedName name="ghjk8_2" localSheetId="14">{"'Sheet1'!$A$1:$G$96","'Sheet1'!$A$1:$H$96"}</definedName>
    <definedName name="ghjk8_2">{"'Sheet1'!$A$1:$G$96","'Sheet1'!$A$1:$H$96"}</definedName>
    <definedName name="ghjk8_3" localSheetId="13">{"'Sheet1'!$A$1:$G$96","'Sheet1'!$A$1:$H$96"}</definedName>
    <definedName name="ghjk8_3" localSheetId="15">{"'Sheet1'!$A$1:$G$96","'Sheet1'!$A$1:$H$96"}</definedName>
    <definedName name="ghjk8_3" localSheetId="14">{"'Sheet1'!$A$1:$G$96","'Sheet1'!$A$1:$H$96"}</definedName>
    <definedName name="ghjk8_3">{"'Sheet1'!$A$1:$G$96","'Sheet1'!$A$1:$H$96"}</definedName>
    <definedName name="ghjk8_4" localSheetId="13">{"'Sheet1'!$A$1:$G$96","'Sheet1'!$A$1:$H$96"}</definedName>
    <definedName name="ghjk8_4" localSheetId="15">{"'Sheet1'!$A$1:$G$96","'Sheet1'!$A$1:$H$96"}</definedName>
    <definedName name="ghjk8_4" localSheetId="14">{"'Sheet1'!$A$1:$G$96","'Sheet1'!$A$1:$H$96"}</definedName>
    <definedName name="ghjk8_4">{"'Sheet1'!$A$1:$G$96","'Sheet1'!$A$1:$H$96"}</definedName>
    <definedName name="HTML_CodePage" hidden="1">1252</definedName>
    <definedName name="HTML_Control" localSheetId="13" hidden="1">{"'Sheet1'!$A$1:$G$96","'Sheet1'!$A$1:$H$96"}</definedName>
    <definedName name="HTML_Control" localSheetId="15" hidden="1">{"'Sheet1'!$A$1:$G$96","'Sheet1'!$A$1:$H$96"}</definedName>
    <definedName name="HTML_Control" localSheetId="14" hidden="1">{"'Sheet1'!$A$1:$G$96","'Sheet1'!$A$1:$H$96"}</definedName>
    <definedName name="HTML_Control" hidden="1">{"'Sheet1'!$A$1:$G$96","'Sheet1'!$A$1:$H$96"}</definedName>
    <definedName name="HTML_Control_1" localSheetId="13">{"'Sheet1'!$A$1:$G$96","'Sheet1'!$A$1:$H$96"}</definedName>
    <definedName name="HTML_Control_1" localSheetId="15">{"'Sheet1'!$A$1:$G$96","'Sheet1'!$A$1:$H$96"}</definedName>
    <definedName name="HTML_Control_1" localSheetId="14">{"'Sheet1'!$A$1:$G$96","'Sheet1'!$A$1:$H$96"}</definedName>
    <definedName name="HTML_Control_1">{"'Sheet1'!$A$1:$G$96","'Sheet1'!$A$1:$H$96"}</definedName>
    <definedName name="HTML_Control_2" localSheetId="13">{"'Sheet1'!$A$1:$G$96","'Sheet1'!$A$1:$H$96"}</definedName>
    <definedName name="HTML_Control_2" localSheetId="15">{"'Sheet1'!$A$1:$G$96","'Sheet1'!$A$1:$H$96"}</definedName>
    <definedName name="HTML_Control_2" localSheetId="14">{"'Sheet1'!$A$1:$G$96","'Sheet1'!$A$1:$H$96"}</definedName>
    <definedName name="HTML_Control_2">{"'Sheet1'!$A$1:$G$96","'Sheet1'!$A$1:$H$96"}</definedName>
    <definedName name="HTML_Control_3" localSheetId="13">{"'Sheet1'!$A$1:$G$96","'Sheet1'!$A$1:$H$96"}</definedName>
    <definedName name="HTML_Control_3" localSheetId="15">{"'Sheet1'!$A$1:$G$96","'Sheet1'!$A$1:$H$96"}</definedName>
    <definedName name="HTML_Control_3" localSheetId="14">{"'Sheet1'!$A$1:$G$96","'Sheet1'!$A$1:$H$96"}</definedName>
    <definedName name="HTML_Control_3">{"'Sheet1'!$A$1:$G$96","'Sheet1'!$A$1:$H$96"}</definedName>
    <definedName name="HTML_Control_4" localSheetId="13">{"'Sheet1'!$A$1:$G$96","'Sheet1'!$A$1:$H$96"}</definedName>
    <definedName name="HTML_Control_4" localSheetId="15">{"'Sheet1'!$A$1:$G$96","'Sheet1'!$A$1:$H$96"}</definedName>
    <definedName name="HTML_Control_4" localSheetId="14">{"'Sheet1'!$A$1:$G$96","'Sheet1'!$A$1:$H$96"}</definedName>
    <definedName name="HTML_Control_4">{"'Sheet1'!$A$1:$G$96","'Sheet1'!$A$1:$H$96"}</definedName>
    <definedName name="HTML_Description" hidden="1">""</definedName>
    <definedName name="HTML_Email" hidden="1">""</definedName>
    <definedName name="HTML_Header" hidden="1">"Working Capital"</definedName>
    <definedName name="HTML_LastUpdate" hidden="1">"9/11/00"</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Mac" hidden="1">"Macintosh HD:Web Site “~adamodar”:pc:datasets:MyHTML.html"</definedName>
    <definedName name="HTML_Title" hidden="1">"wcdata"</definedName>
    <definedName name="ID">[4]Титульный!$A$1</definedName>
    <definedName name="ISTFIN_LIST">[4]TSheet!$P$2:$P$10</definedName>
    <definedName name="j" localSheetId="13">#REF!</definedName>
    <definedName name="j" localSheetId="15">#REF!</definedName>
    <definedName name="j" localSheetId="14">#REF!</definedName>
    <definedName name="j">#REF!</definedName>
    <definedName name="Period_name_0">[4]TSheet!$G$3</definedName>
    <definedName name="Period_name_1">[4]TSheet!$G$4</definedName>
    <definedName name="s" localSheetId="13" hidden="1">{"'Sheet1'!$A$1:$G$96","'Sheet1'!$A$1:$H$96"}</definedName>
    <definedName name="s" localSheetId="15" hidden="1">{"'Sheet1'!$A$1:$G$96","'Sheet1'!$A$1:$H$96"}</definedName>
    <definedName name="s" localSheetId="14" hidden="1">{"'Sheet1'!$A$1:$G$96","'Sheet1'!$A$1:$H$96"}</definedName>
    <definedName name="s" hidden="1">{"'Sheet1'!$A$1:$G$96","'Sheet1'!$A$1:$H$96"}</definedName>
    <definedName name="s_1" localSheetId="13">{"'Sheet1'!$A$1:$G$96","'Sheet1'!$A$1:$H$96"}</definedName>
    <definedName name="s_1" localSheetId="15">{"'Sheet1'!$A$1:$G$96","'Sheet1'!$A$1:$H$96"}</definedName>
    <definedName name="s_1" localSheetId="14">{"'Sheet1'!$A$1:$G$96","'Sheet1'!$A$1:$H$96"}</definedName>
    <definedName name="s_1">{"'Sheet1'!$A$1:$G$96","'Sheet1'!$A$1:$H$96"}</definedName>
    <definedName name="s_2" localSheetId="13">{"'Sheet1'!$A$1:$G$96","'Sheet1'!$A$1:$H$96"}</definedName>
    <definedName name="s_2" localSheetId="15">{"'Sheet1'!$A$1:$G$96","'Sheet1'!$A$1:$H$96"}</definedName>
    <definedName name="s_2" localSheetId="14">{"'Sheet1'!$A$1:$G$96","'Sheet1'!$A$1:$H$96"}</definedName>
    <definedName name="s_2">{"'Sheet1'!$A$1:$G$96","'Sheet1'!$A$1:$H$96"}</definedName>
    <definedName name="s_3" localSheetId="13">{"'Sheet1'!$A$1:$G$96","'Sheet1'!$A$1:$H$96"}</definedName>
    <definedName name="s_3" localSheetId="15">{"'Sheet1'!$A$1:$G$96","'Sheet1'!$A$1:$H$96"}</definedName>
    <definedName name="s_3" localSheetId="14">{"'Sheet1'!$A$1:$G$96","'Sheet1'!$A$1:$H$96"}</definedName>
    <definedName name="s_3">{"'Sheet1'!$A$1:$G$96","'Sheet1'!$A$1:$H$96"}</definedName>
    <definedName name="s_4" localSheetId="13">{"'Sheet1'!$A$1:$G$96","'Sheet1'!$A$1:$H$96"}</definedName>
    <definedName name="s_4" localSheetId="15">{"'Sheet1'!$A$1:$G$96","'Sheet1'!$A$1:$H$96"}</definedName>
    <definedName name="s_4" localSheetId="14">{"'Sheet1'!$A$1:$G$96","'Sheet1'!$A$1:$H$96"}</definedName>
    <definedName name="s_4">{"'Sheet1'!$A$1:$G$96","'Sheet1'!$A$1:$H$96"}</definedName>
    <definedName name="t" localSheetId="13">#REF!</definedName>
    <definedName name="t" localSheetId="15">#REF!</definedName>
    <definedName name="t" localSheetId="14">#REF!</definedName>
    <definedName name="t">#REF!</definedName>
    <definedName name="W_TYPE">[5]TSheet!$O$2:$O$5</definedName>
    <definedName name="YEAR_PERIOD">[5]Титульный!$F$24</definedName>
    <definedName name="Z_0DD4EB58_0647_11D5_A6F7_00508B654A95_.wvu.Cols" localSheetId="13" hidden="1">#REF!,#REF!,#REF!,#REF!,#REF!</definedName>
    <definedName name="Z_0DD4EB58_0647_11D5_A6F7_00508B654A95_.wvu.Cols" localSheetId="15" hidden="1">#REF!,#REF!,#REF!,#REF!,#REF!</definedName>
    <definedName name="Z_0DD4EB58_0647_11D5_A6F7_00508B654A95_.wvu.Cols" localSheetId="14" hidden="1">#REF!,#REF!,#REF!,#REF!,#REF!</definedName>
    <definedName name="Z_0DD4EB58_0647_11D5_A6F7_00508B654A95_.wvu.Cols" hidden="1">#REF!,#REF!,#REF!,#REF!,#REF!</definedName>
    <definedName name="Z_0DD4EB58_0647_11D5_A6F7_00508B654A95_.wvu.Cols_1" localSheetId="13">(#REF!,#REF!,#REF!,#REF!,#REF!)</definedName>
    <definedName name="Z_0DD4EB58_0647_11D5_A6F7_00508B654A95_.wvu.Cols_1" localSheetId="15">(#REF!,#REF!,#REF!,#REF!,#REF!)</definedName>
    <definedName name="Z_0DD4EB58_0647_11D5_A6F7_00508B654A95_.wvu.Cols_1" localSheetId="14">(#REF!,#REF!,#REF!,#REF!,#REF!)</definedName>
    <definedName name="Z_0DD4EB58_0647_11D5_A6F7_00508B654A95_.wvu.Cols_1">(#REF!,#REF!,#REF!,#REF!,#REF!)</definedName>
    <definedName name="Z_0DD4EB58_0647_11D5_A6F7_00508B654A95_.wvu.Cols_2" localSheetId="13">(#REF!,#REF!,#REF!,#REF!,#REF!)</definedName>
    <definedName name="Z_0DD4EB58_0647_11D5_A6F7_00508B654A95_.wvu.Cols_2" localSheetId="15">(#REF!,#REF!,#REF!,#REF!,#REF!)</definedName>
    <definedName name="Z_0DD4EB58_0647_11D5_A6F7_00508B654A95_.wvu.Cols_2" localSheetId="14">(#REF!,#REF!,#REF!,#REF!,#REF!)</definedName>
    <definedName name="Z_0DD4EB58_0647_11D5_A6F7_00508B654A95_.wvu.Cols_2">(#REF!,#REF!,#REF!,#REF!,#REF!)</definedName>
    <definedName name="Z_0DD4EB58_0647_11D5_A6F7_00508B654A95_.wvu.Cols_3" localSheetId="15">(#REF!,#REF!,#REF!,#REF!,#REF!)</definedName>
    <definedName name="Z_0DD4EB58_0647_11D5_A6F7_00508B654A95_.wvu.Cols_3" localSheetId="14">(#REF!,#REF!,#REF!,#REF!,#REF!)</definedName>
    <definedName name="Z_0DD4EB58_0647_11D5_A6F7_00508B654A95_.wvu.Cols_3">(#REF!,#REF!,#REF!,#REF!,#REF!)</definedName>
    <definedName name="Z_10435A81_C305_11D5_A6F8_009027BEE0E0_.wvu.Cols" localSheetId="13" hidden="1">#REF!,#REF!,#REF!</definedName>
    <definedName name="Z_10435A81_C305_11D5_A6F8_009027BEE0E0_.wvu.Cols" localSheetId="15" hidden="1">#REF!,#REF!,#REF!</definedName>
    <definedName name="Z_10435A81_C305_11D5_A6F8_009027BEE0E0_.wvu.Cols" localSheetId="14" hidden="1">#REF!,#REF!,#REF!</definedName>
    <definedName name="Z_10435A81_C305_11D5_A6F8_009027BEE0E0_.wvu.Cols" hidden="1">#REF!,#REF!,#REF!</definedName>
    <definedName name="Z_10435A81_C305_11D5_A6F8_009027BEE0E0_.wvu.Cols_1" localSheetId="13">(#REF!,#REF!,#REF!)</definedName>
    <definedName name="Z_10435A81_C305_11D5_A6F8_009027BEE0E0_.wvu.Cols_1" localSheetId="15">(#REF!,#REF!,#REF!)</definedName>
    <definedName name="Z_10435A81_C305_11D5_A6F8_009027BEE0E0_.wvu.Cols_1" localSheetId="14">(#REF!,#REF!,#REF!)</definedName>
    <definedName name="Z_10435A81_C305_11D5_A6F8_009027BEE0E0_.wvu.Cols_1">(#REF!,#REF!,#REF!)</definedName>
    <definedName name="Z_10435A81_C305_11D5_A6F8_009027BEE0E0_.wvu.Cols_2" localSheetId="13">(#REF!,#REF!,#REF!)</definedName>
    <definedName name="Z_10435A81_C305_11D5_A6F8_009027BEE0E0_.wvu.Cols_2" localSheetId="15">(#REF!,#REF!,#REF!)</definedName>
    <definedName name="Z_10435A81_C305_11D5_A6F8_009027BEE0E0_.wvu.Cols_2" localSheetId="14">(#REF!,#REF!,#REF!)</definedName>
    <definedName name="Z_10435A81_C305_11D5_A6F8_009027BEE0E0_.wvu.Cols_2">(#REF!,#REF!,#REF!)</definedName>
    <definedName name="Z_10435A81_C305_11D5_A6F8_009027BEE0E0_.wvu.Cols_3" localSheetId="15">(#REF!,#REF!,#REF!)</definedName>
    <definedName name="Z_10435A81_C305_11D5_A6F8_009027BEE0E0_.wvu.Cols_3" localSheetId="14">(#REF!,#REF!,#REF!)</definedName>
    <definedName name="Z_10435A81_C305_11D5_A6F8_009027BEE0E0_.wvu.Cols_3">(#REF!,#REF!,#REF!)</definedName>
    <definedName name="Z_10435A81_C305_11D5_A6F8_009027BEE0E0_.wvu.FilterData" localSheetId="13" hidden="1">#REF!</definedName>
    <definedName name="Z_10435A81_C305_11D5_A6F8_009027BEE0E0_.wvu.FilterData" localSheetId="15" hidden="1">#REF!</definedName>
    <definedName name="Z_10435A81_C305_11D5_A6F8_009027BEE0E0_.wvu.FilterData" localSheetId="14" hidden="1">#REF!</definedName>
    <definedName name="Z_10435A81_C305_11D5_A6F8_009027BEE0E0_.wvu.FilterData" hidden="1">#REF!</definedName>
    <definedName name="Z_10435A81_C305_11D5_A6F8_009027BEE0E0_.wvu.FilterData_1" localSheetId="13">#REF!</definedName>
    <definedName name="Z_10435A81_C305_11D5_A6F8_009027BEE0E0_.wvu.FilterData_1" localSheetId="15">#REF!</definedName>
    <definedName name="Z_10435A81_C305_11D5_A6F8_009027BEE0E0_.wvu.FilterData_1" localSheetId="14">#REF!</definedName>
    <definedName name="Z_10435A81_C305_11D5_A6F8_009027BEE0E0_.wvu.FilterData_1">#REF!</definedName>
    <definedName name="Z_10435A81_C305_11D5_A6F8_009027BEE0E0_.wvu.FilterData_2" localSheetId="13">#REF!</definedName>
    <definedName name="Z_10435A81_C305_11D5_A6F8_009027BEE0E0_.wvu.FilterData_2" localSheetId="15">#REF!</definedName>
    <definedName name="Z_10435A81_C305_11D5_A6F8_009027BEE0E0_.wvu.FilterData_2" localSheetId="14">#REF!</definedName>
    <definedName name="Z_10435A81_C305_11D5_A6F8_009027BEE0E0_.wvu.FilterData_2">#REF!</definedName>
    <definedName name="Z_10435A81_C305_11D5_A6F8_009027BEE0E0_.wvu.FilterData_3" localSheetId="15">#REF!</definedName>
    <definedName name="Z_10435A81_C305_11D5_A6F8_009027BEE0E0_.wvu.FilterData_3" localSheetId="14">#REF!</definedName>
    <definedName name="Z_10435A81_C305_11D5_A6F8_009027BEE0E0_.wvu.FilterData_3">#REF!</definedName>
    <definedName name="Z_10435A81_C305_11D5_A6F8_009027BEE0E0_.wvu.PrintArea" localSheetId="15" hidden="1">#REF!</definedName>
    <definedName name="Z_10435A81_C305_11D5_A6F8_009027BEE0E0_.wvu.PrintArea" localSheetId="14" hidden="1">#REF!</definedName>
    <definedName name="Z_10435A81_C305_11D5_A6F8_009027BEE0E0_.wvu.PrintArea" hidden="1">#REF!</definedName>
    <definedName name="Z_10435A81_C305_11D5_A6F8_009027BEE0E0_.wvu.PrintArea_1" localSheetId="15">#REF!</definedName>
    <definedName name="Z_10435A81_C305_11D5_A6F8_009027BEE0E0_.wvu.PrintArea_1" localSheetId="14">#REF!</definedName>
    <definedName name="Z_10435A81_C305_11D5_A6F8_009027BEE0E0_.wvu.PrintArea_1">#REF!</definedName>
    <definedName name="Z_10435A81_C305_11D5_A6F8_009027BEE0E0_.wvu.PrintArea_2" localSheetId="15">#REF!</definedName>
    <definedName name="Z_10435A81_C305_11D5_A6F8_009027BEE0E0_.wvu.PrintArea_2" localSheetId="14">#REF!</definedName>
    <definedName name="Z_10435A81_C305_11D5_A6F8_009027BEE0E0_.wvu.PrintArea_2">#REF!</definedName>
    <definedName name="Z_10435A81_C305_11D5_A6F8_009027BEE0E0_.wvu.PrintArea_3" localSheetId="15">#REF!</definedName>
    <definedName name="Z_10435A81_C305_11D5_A6F8_009027BEE0E0_.wvu.PrintArea_3" localSheetId="14">#REF!</definedName>
    <definedName name="Z_10435A81_C305_11D5_A6F8_009027BEE0E0_.wvu.PrintArea_3">#REF!</definedName>
    <definedName name="Z_10435A81_C305_11D5_A6F8_009027BEE0E0_.wvu.PrintTitles" localSheetId="15" hidden="1">#REF!</definedName>
    <definedName name="Z_10435A81_C305_11D5_A6F8_009027BEE0E0_.wvu.PrintTitles" localSheetId="14" hidden="1">#REF!</definedName>
    <definedName name="Z_10435A81_C305_11D5_A6F8_009027BEE0E0_.wvu.PrintTitles" hidden="1">#REF!</definedName>
    <definedName name="Z_10435A81_C305_11D5_A6F8_009027BEE0E0_.wvu.PrintTitles_1" localSheetId="15">#REF!</definedName>
    <definedName name="Z_10435A81_C305_11D5_A6F8_009027BEE0E0_.wvu.PrintTitles_1" localSheetId="14">#REF!</definedName>
    <definedName name="Z_10435A81_C305_11D5_A6F8_009027BEE0E0_.wvu.PrintTitles_1">#REF!</definedName>
    <definedName name="Z_10435A81_C305_11D5_A6F8_009027BEE0E0_.wvu.PrintTitles_2" localSheetId="15">#REF!</definedName>
    <definedName name="Z_10435A81_C305_11D5_A6F8_009027BEE0E0_.wvu.PrintTitles_2" localSheetId="14">#REF!</definedName>
    <definedName name="Z_10435A81_C305_11D5_A6F8_009027BEE0E0_.wvu.PrintTitles_2">#REF!</definedName>
    <definedName name="Z_10435A81_C305_11D5_A6F8_009027BEE0E0_.wvu.PrintTitles_3" localSheetId="15">#REF!</definedName>
    <definedName name="Z_10435A81_C305_11D5_A6F8_009027BEE0E0_.wvu.PrintTitles_3" localSheetId="14">#REF!</definedName>
    <definedName name="Z_10435A81_C305_11D5_A6F8_009027BEE0E0_.wvu.PrintTitles_3">#REF!</definedName>
    <definedName name="Z_10435A81_C305_11D5_A6F8_009027BEE0E0_.wvu.Rows" localSheetId="13" hidden="1">#REF!,#REF!</definedName>
    <definedName name="Z_10435A81_C305_11D5_A6F8_009027BEE0E0_.wvu.Rows" localSheetId="15" hidden="1">#REF!,#REF!</definedName>
    <definedName name="Z_10435A81_C305_11D5_A6F8_009027BEE0E0_.wvu.Rows" localSheetId="14" hidden="1">#REF!,#REF!</definedName>
    <definedName name="Z_10435A81_C305_11D5_A6F8_009027BEE0E0_.wvu.Rows" hidden="1">#REF!,#REF!</definedName>
    <definedName name="Z_10435A81_C305_11D5_A6F8_009027BEE0E0_.wvu.Rows_1" localSheetId="13">(#REF!,#REF!)</definedName>
    <definedName name="Z_10435A81_C305_11D5_A6F8_009027BEE0E0_.wvu.Rows_1" localSheetId="15">(#REF!,#REF!)</definedName>
    <definedName name="Z_10435A81_C305_11D5_A6F8_009027BEE0E0_.wvu.Rows_1" localSheetId="14">(#REF!,#REF!)</definedName>
    <definedName name="Z_10435A81_C305_11D5_A6F8_009027BEE0E0_.wvu.Rows_1">(#REF!,#REF!)</definedName>
    <definedName name="Z_10435A81_C305_11D5_A6F8_009027BEE0E0_.wvu.Rows_2" localSheetId="13">(#REF!,#REF!)</definedName>
    <definedName name="Z_10435A81_C305_11D5_A6F8_009027BEE0E0_.wvu.Rows_2" localSheetId="15">(#REF!,#REF!)</definedName>
    <definedName name="Z_10435A81_C305_11D5_A6F8_009027BEE0E0_.wvu.Rows_2" localSheetId="14">(#REF!,#REF!)</definedName>
    <definedName name="Z_10435A81_C305_11D5_A6F8_009027BEE0E0_.wvu.Rows_2">(#REF!,#REF!)</definedName>
    <definedName name="Z_10435A81_C305_11D5_A6F8_009027BEE0E0_.wvu.Rows_3" localSheetId="15">(#REF!,#REF!)</definedName>
    <definedName name="Z_10435A81_C305_11D5_A6F8_009027BEE0E0_.wvu.Rows_3" localSheetId="14">(#REF!,#REF!)</definedName>
    <definedName name="Z_10435A81_C305_11D5_A6F8_009027BEE0E0_.wvu.Rows_3">(#REF!,#REF!)</definedName>
    <definedName name="Z_18BC2B1D_FCB7_4A2A_AEF3_F624557CAAAD_.wvu.Cols" localSheetId="13">([2]ф17!#REF!,[2]ф17!$E$1:$E$65536,[2]ф17!#REF!,[2]ф17!$AA$1:$AB$65536,[2]ф17!#REF!,[2]ф17!#REF!)</definedName>
    <definedName name="Z_18BC2B1D_FCB7_4A2A_AEF3_F624557CAAAD_.wvu.Cols" localSheetId="15">([2]ф17!#REF!,[2]ф17!$E$1:$E$65536,[2]ф17!#REF!,[2]ф17!$AA$1:$AB$65536,[2]ф17!#REF!,[2]ф17!#REF!)</definedName>
    <definedName name="Z_18BC2B1D_FCB7_4A2A_AEF3_F624557CAAAD_.wvu.Cols" localSheetId="14">([2]ф17!#REF!,[2]ф17!$E$1:$E$65536,[2]ф17!#REF!,[2]ф17!$AA$1:$AB$65536,[2]ф17!#REF!,[2]ф17!#REF!)</definedName>
    <definedName name="Z_18BC2B1D_FCB7_4A2A_AEF3_F624557CAAAD_.wvu.Cols">([2]ф17!#REF!,[2]ф17!$E$1:$E$65536,[2]ф17!#REF!,[2]ф17!$AA$1:$AB$65536,[2]ф17!#REF!,[2]ф17!#REF!)</definedName>
    <definedName name="Z_18BC2B1D_FCB7_4A2A_AEF3_F624557CAAAD_.wvu.Rows" localSheetId="13">([2]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definedName>
    <definedName name="Z_18BC2B1D_FCB7_4A2A_AEF3_F624557CAAAD_.wvu.Rows" localSheetId="15">([2]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definedName>
    <definedName name="Z_18BC2B1D_FCB7_4A2A_AEF3_F624557CAAAD_.wvu.Rows" localSheetId="14">([2]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definedName>
    <definedName name="Z_18BC2B1D_FCB7_4A2A_AEF3_F624557CAAAD_.wvu.Rows">([2]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definedName>
    <definedName name="Z_1CCFBBE1_D351_4D23_84B8_3580A24B7343_.wvu.Cols" localSheetId="13">([2]ф17!#REF!,[2]ф17!$E$1:$E$65536,[2]ф17!#REF!,[2]ф17!$AA$1:$AB$65536,[2]ф17!#REF!,[2]ф17!#REF!)</definedName>
    <definedName name="Z_1CCFBBE1_D351_4D23_84B8_3580A24B7343_.wvu.Cols" localSheetId="15">([2]ф17!#REF!,[2]ф17!$E$1:$E$65536,[2]ф17!#REF!,[2]ф17!$AA$1:$AB$65536,[2]ф17!#REF!,[2]ф17!#REF!)</definedName>
    <definedName name="Z_1CCFBBE1_D351_4D23_84B8_3580A24B7343_.wvu.Cols" localSheetId="14">([2]ф17!#REF!,[2]ф17!$E$1:$E$65536,[2]ф17!#REF!,[2]ф17!$AA$1:$AB$65536,[2]ф17!#REF!,[2]ф17!#REF!)</definedName>
    <definedName name="Z_1CCFBBE1_D351_4D23_84B8_3580A24B7343_.wvu.Cols">([2]ф17!#REF!,[2]ф17!$E$1:$E$65536,[2]ф17!#REF!,[2]ф17!$AA$1:$AB$65536,[2]ф17!#REF!,[2]ф17!#REF!)</definedName>
    <definedName name="Z_1CCFBBE1_D351_4D23_84B8_3580A24B7343_.wvu.Rows" localSheetId="13">([2]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definedName>
    <definedName name="Z_1CCFBBE1_D351_4D23_84B8_3580A24B7343_.wvu.Rows" localSheetId="15">([2]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definedName>
    <definedName name="Z_1CCFBBE1_D351_4D23_84B8_3580A24B7343_.wvu.Rows" localSheetId="14">([2]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definedName>
    <definedName name="Z_1CCFBBE1_D351_4D23_84B8_3580A24B7343_.wvu.Rows">([2]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definedName>
    <definedName name="Z_2804E4BB_ED21_11D4_A6F8_00508B654B8B_.wvu.Cols" localSheetId="13" hidden="1">#REF!,#REF!,#REF!</definedName>
    <definedName name="Z_2804E4BB_ED21_11D4_A6F8_00508B654B8B_.wvu.Cols" localSheetId="15" hidden="1">#REF!,#REF!,#REF!</definedName>
    <definedName name="Z_2804E4BB_ED21_11D4_A6F8_00508B654B8B_.wvu.Cols" localSheetId="14" hidden="1">#REF!,#REF!,#REF!</definedName>
    <definedName name="Z_2804E4BB_ED21_11D4_A6F8_00508B654B8B_.wvu.Cols" hidden="1">#REF!,#REF!,#REF!</definedName>
    <definedName name="Z_2804E4BB_ED21_11D4_A6F8_00508B654B8B_.wvu.Cols_1" localSheetId="13">(#REF!,#REF!,#REF!)</definedName>
    <definedName name="Z_2804E4BB_ED21_11D4_A6F8_00508B654B8B_.wvu.Cols_1" localSheetId="15">(#REF!,#REF!,#REF!)</definedName>
    <definedName name="Z_2804E4BB_ED21_11D4_A6F8_00508B654B8B_.wvu.Cols_1" localSheetId="14">(#REF!,#REF!,#REF!)</definedName>
    <definedName name="Z_2804E4BB_ED21_11D4_A6F8_00508B654B8B_.wvu.Cols_1">(#REF!,#REF!,#REF!)</definedName>
    <definedName name="Z_2804E4BB_ED21_11D4_A6F8_00508B654B8B_.wvu.Cols_2" localSheetId="13">(#REF!,#REF!,#REF!)</definedName>
    <definedName name="Z_2804E4BB_ED21_11D4_A6F8_00508B654B8B_.wvu.Cols_2" localSheetId="15">(#REF!,#REF!,#REF!)</definedName>
    <definedName name="Z_2804E4BB_ED21_11D4_A6F8_00508B654B8B_.wvu.Cols_2" localSheetId="14">(#REF!,#REF!,#REF!)</definedName>
    <definedName name="Z_2804E4BB_ED21_11D4_A6F8_00508B654B8B_.wvu.Cols_2">(#REF!,#REF!,#REF!)</definedName>
    <definedName name="Z_2804E4BB_ED21_11D4_A6F8_00508B654B8B_.wvu.Cols_3" localSheetId="15">(#REF!,#REF!,#REF!)</definedName>
    <definedName name="Z_2804E4BB_ED21_11D4_A6F8_00508B654B8B_.wvu.Cols_3" localSheetId="14">(#REF!,#REF!,#REF!)</definedName>
    <definedName name="Z_2804E4BB_ED21_11D4_A6F8_00508B654B8B_.wvu.Cols_3">(#REF!,#REF!,#REF!)</definedName>
    <definedName name="Z_2804E4BB_ED21_11D4_A6F8_00508B654B8B_.wvu.FilterData" localSheetId="13" hidden="1">#REF!</definedName>
    <definedName name="Z_2804E4BB_ED21_11D4_A6F8_00508B654B8B_.wvu.FilterData" localSheetId="15" hidden="1">#REF!</definedName>
    <definedName name="Z_2804E4BB_ED21_11D4_A6F8_00508B654B8B_.wvu.FilterData" localSheetId="14" hidden="1">#REF!</definedName>
    <definedName name="Z_2804E4BB_ED21_11D4_A6F8_00508B654B8B_.wvu.FilterData" hidden="1">#REF!</definedName>
    <definedName name="Z_2804E4BB_ED21_11D4_A6F8_00508B654B8B_.wvu.FilterData_1" localSheetId="13">#REF!</definedName>
    <definedName name="Z_2804E4BB_ED21_11D4_A6F8_00508B654B8B_.wvu.FilterData_1" localSheetId="15">#REF!</definedName>
    <definedName name="Z_2804E4BB_ED21_11D4_A6F8_00508B654B8B_.wvu.FilterData_1" localSheetId="14">#REF!</definedName>
    <definedName name="Z_2804E4BB_ED21_11D4_A6F8_00508B654B8B_.wvu.FilterData_1">#REF!</definedName>
    <definedName name="Z_2804E4BB_ED21_11D4_A6F8_00508B654B8B_.wvu.FilterData_2" localSheetId="13">#REF!</definedName>
    <definedName name="Z_2804E4BB_ED21_11D4_A6F8_00508B654B8B_.wvu.FilterData_2" localSheetId="15">#REF!</definedName>
    <definedName name="Z_2804E4BB_ED21_11D4_A6F8_00508B654B8B_.wvu.FilterData_2" localSheetId="14">#REF!</definedName>
    <definedName name="Z_2804E4BB_ED21_11D4_A6F8_00508B654B8B_.wvu.FilterData_2">#REF!</definedName>
    <definedName name="Z_2804E4BB_ED21_11D4_A6F8_00508B654B8B_.wvu.FilterData_3" localSheetId="15">#REF!</definedName>
    <definedName name="Z_2804E4BB_ED21_11D4_A6F8_00508B654B8B_.wvu.FilterData_3" localSheetId="14">#REF!</definedName>
    <definedName name="Z_2804E4BB_ED21_11D4_A6F8_00508B654B8B_.wvu.FilterData_3">#REF!</definedName>
    <definedName name="Z_2804E4BB_ED21_11D4_A6F8_00508B654B8B_.wvu.PrintArea" localSheetId="15" hidden="1">#REF!</definedName>
    <definedName name="Z_2804E4BB_ED21_11D4_A6F8_00508B654B8B_.wvu.PrintArea" localSheetId="14" hidden="1">#REF!</definedName>
    <definedName name="Z_2804E4BB_ED21_11D4_A6F8_00508B654B8B_.wvu.PrintArea" hidden="1">#REF!</definedName>
    <definedName name="Z_2804E4BB_ED21_11D4_A6F8_00508B654B8B_.wvu.PrintArea_1" localSheetId="15">#REF!</definedName>
    <definedName name="Z_2804E4BB_ED21_11D4_A6F8_00508B654B8B_.wvu.PrintArea_1" localSheetId="14">#REF!</definedName>
    <definedName name="Z_2804E4BB_ED21_11D4_A6F8_00508B654B8B_.wvu.PrintArea_1">#REF!</definedName>
    <definedName name="Z_2804E4BB_ED21_11D4_A6F8_00508B654B8B_.wvu.PrintArea_2" localSheetId="15">#REF!</definedName>
    <definedName name="Z_2804E4BB_ED21_11D4_A6F8_00508B654B8B_.wvu.PrintArea_2" localSheetId="14">#REF!</definedName>
    <definedName name="Z_2804E4BB_ED21_11D4_A6F8_00508B654B8B_.wvu.PrintArea_2">#REF!</definedName>
    <definedName name="Z_2804E4BB_ED21_11D4_A6F8_00508B654B8B_.wvu.PrintArea_3" localSheetId="15">#REF!</definedName>
    <definedName name="Z_2804E4BB_ED21_11D4_A6F8_00508B654B8B_.wvu.PrintArea_3" localSheetId="14">#REF!</definedName>
    <definedName name="Z_2804E4BB_ED21_11D4_A6F8_00508B654B8B_.wvu.PrintArea_3">#REF!</definedName>
    <definedName name="Z_2804E4BB_ED21_11D4_A6F8_00508B654B8B_.wvu.Rows" localSheetId="13" hidden="1">#REF!,#REF!</definedName>
    <definedName name="Z_2804E4BB_ED21_11D4_A6F8_00508B654B8B_.wvu.Rows" localSheetId="15" hidden="1">#REF!,#REF!</definedName>
    <definedName name="Z_2804E4BB_ED21_11D4_A6F8_00508B654B8B_.wvu.Rows" localSheetId="14" hidden="1">#REF!,#REF!</definedName>
    <definedName name="Z_2804E4BB_ED21_11D4_A6F8_00508B654B8B_.wvu.Rows" hidden="1">#REF!,#REF!</definedName>
    <definedName name="Z_2804E4BB_ED21_11D4_A6F8_00508B654B8B_.wvu.Rows_1" localSheetId="13">(#REF!,#REF!)</definedName>
    <definedName name="Z_2804E4BB_ED21_11D4_A6F8_00508B654B8B_.wvu.Rows_1" localSheetId="15">(#REF!,#REF!)</definedName>
    <definedName name="Z_2804E4BB_ED21_11D4_A6F8_00508B654B8B_.wvu.Rows_1" localSheetId="14">(#REF!,#REF!)</definedName>
    <definedName name="Z_2804E4BB_ED21_11D4_A6F8_00508B654B8B_.wvu.Rows_1">(#REF!,#REF!)</definedName>
    <definedName name="Z_2804E4BB_ED21_11D4_A6F8_00508B654B8B_.wvu.Rows_2" localSheetId="13">(#REF!,#REF!)</definedName>
    <definedName name="Z_2804E4BB_ED21_11D4_A6F8_00508B654B8B_.wvu.Rows_2" localSheetId="15">(#REF!,#REF!)</definedName>
    <definedName name="Z_2804E4BB_ED21_11D4_A6F8_00508B654B8B_.wvu.Rows_2" localSheetId="14">(#REF!,#REF!)</definedName>
    <definedName name="Z_2804E4BB_ED21_11D4_A6F8_00508B654B8B_.wvu.Rows_2">(#REF!,#REF!)</definedName>
    <definedName name="Z_2804E4BB_ED21_11D4_A6F8_00508B654B8B_.wvu.Rows_3" localSheetId="15">(#REF!,#REF!)</definedName>
    <definedName name="Z_2804E4BB_ED21_11D4_A6F8_00508B654B8B_.wvu.Rows_3" localSheetId="14">(#REF!,#REF!)</definedName>
    <definedName name="Z_2804E4BB_ED21_11D4_A6F8_00508B654B8B_.wvu.Rows_3">(#REF!,#REF!)</definedName>
    <definedName name="Z_533B5265_3F07_46F2_B2D3_5DB63736E40E_.wvu.Cols_1">([7]ф16!$D$1:$F$65536,[7]ф16!$H$1:$J$65536,[7]ф16!$L$1:$N$65536,[7]ф16!$P$1:$R$65536)</definedName>
    <definedName name="Z_533B5265_3F07_46F2_B2D3_5DB63736E40E_.wvu.Cols_2">([2]ф17!$L$1:$Q$65536,[2]ф17!$U$1:$Z$65536,[2]ф17!$AD$1:$AI$65536,[2]ф17!$AM$1:$AR$65536)</definedName>
    <definedName name="Z_533B5265_3F07_46F2_B2D3_5DB63736E40E_.wvu.Cols_3">([7]ф19!$E$1:$L$65536,[7]ф19!$O$1:$V$65536,[7]ф19!$Y$1:$AF$65536,[7]ф19!$AI$1:$AP$65536,[7]ф19!$AS$1:$AZ$65536)</definedName>
    <definedName name="Z_533B5265_3F07_46F2_B2D3_5DB63736E40E_.wvu.Cols_4">([2]ф20!$D$1:$K$65536,[2]ф20!$N$1:$U$65536,[2]ф20!$X$1:$AE$65536,[2]ф20!$AH$1:$AO$65536,[2]ф20!$AR$1:$AY$65536)</definedName>
    <definedName name="Z_533B5265_3F07_46F2_B2D3_5DB63736E40E_.wvu.Cols_5">([7]ф4!$E$1:$G$65536,[7]ф4!$I$1:$K$65536,[7]ф4!$M$1:$O$65536,[7]ф4!$Q$1:$S$65536)</definedName>
    <definedName name="Z_533B5265_3F07_46F2_B2D3_5DB63736E40E_.wvu.Cols_6">([7]ф5!$E$1:$G$65536,[7]ф5!$I$1:$K$65536,[7]ф5!$M$1:$O$65536,[7]ф5!$Q$1:$S$65536,[7]ф5!$V$1:$X$65536,[7]ф5!$Z$1:$AB$65536,[7]ф5!$AD$1:$AF$65536,[7]ф5!$AH$1:$AJ$65536,[7]ф5!$AM$1:$AO$65536,[7]ф5!$AQ$1:$AS$65536,[7]ф5!$AU$1:$AW$65536,[7]ф5!$AY$1:$BA$65536,[7]ф5!$BD$1:$BF$65536,[7]ф5!$BH$1:$BJ$65536,[7]ф5!$BL$1:$BN$65536,[7]ф5!$BP$1:$BR$65536,[7]ф5!$BU$1:$BW$65536,[7]ф5!$BY$1:$CA$65536,[7]ф5!$CC$1:$CE$65536,[7]ф5!$CG$1:$CI$65536,[7]ф5!$CL$1:$CN$65536,[7]ф5!$CP$1:$CR$65536,[7]ф5!$CT$1:$CV$65536,[7]ф5!$CX$1:$CZ$65536,[7]ф5!$DC$1:$DE$65536,[7]ф5!$DG$1:$DI$65536,[7]ф5!$DK$1:$DM$65536,[7]ф5!$DO$1:$DQ$65536,[7]ф5!$DT$1:$DV$65536,[7]ф5!$DX$1:$DZ$65536,[7]ф5!$EB$1:$ED$65536,[7]ф5!$EF$1:$EH$65536)</definedName>
    <definedName name="Z_533B5265_3F07_46F2_B2D3_5DB63736E40E_.wvu.Cols_7">([7]ф6!$F$1:$H$65536,[7]ф6!$K$1:$M$65536,[7]ф6!$P$1:$R$65536,[7]ф6!$U$1:$W$65536)</definedName>
    <definedName name="Z_533B5265_3F07_46F2_B2D3_5DB63736E40E_.wvu.Rows">('[7]ф9(замена)'!$A$15:$IV$20,'[7]ф9(замена)'!$A$23:$IV$23,'[7]ф9(замена)'!$A$25:$IV$29,'[7]ф9(замена)'!$A$31:$IV$35,'[7]ф9(замена)'!$A$38:$IV$87,'[7]ф9(замена)'!$A$89:$IV$94,'[7]ф9(замена)'!$A$96:$IV$96,'[7]ф9(замена)'!$A$98:$IV$99,'[7]ф9(замена)'!$A$103:$IV$113,'[7]ф9(замена)'!$A$115:$IV$120,'[7]ф9(замена)'!$A$122:$IV$122,'[7]ф9(замена)'!$A$127:$IV$127,'[7]ф9(замена)'!$A$129:$IV$129,'[7]ф9(замена)'!$A$131:$IV$135,'[7]ф9(замена)'!$A$137:$IV$137,'[7]ф9(замена)'!$A$139:$IV$139,'[7]ф9(замена)'!$A$142:$IV$142,'[7]ф9(замена)'!$A$144:$IV$144,'[7]ф9(замена)'!$A$146:$IV$149,'[7]ф9(замена)'!$A$151:$IV$151,'[7]ф9(замена)'!$A$153:$IV$153,'[7]ф9(замена)'!$A$157:$IV$157,'[7]ф9(замена)'!$A$160:$IV$164,'[7]ф9(замена)'!$A$166:$IV$168,'[7]ф9(замена)'!$A$174:$IV$175)</definedName>
    <definedName name="Z_5A868EA0_ED63_11D4_A6F8_009027BEE0E0_.wvu.Cols" localSheetId="13" hidden="1">#REF!,#REF!,#REF!</definedName>
    <definedName name="Z_5A868EA0_ED63_11D4_A6F8_009027BEE0E0_.wvu.Cols" localSheetId="15" hidden="1">#REF!,#REF!,#REF!</definedName>
    <definedName name="Z_5A868EA0_ED63_11D4_A6F8_009027BEE0E0_.wvu.Cols" localSheetId="14" hidden="1">#REF!,#REF!,#REF!</definedName>
    <definedName name="Z_5A868EA0_ED63_11D4_A6F8_009027BEE0E0_.wvu.Cols" hidden="1">#REF!,#REF!,#REF!</definedName>
    <definedName name="Z_5A868EA0_ED63_11D4_A6F8_009027BEE0E0_.wvu.Cols_1" localSheetId="13">(#REF!,#REF!,#REF!)</definedName>
    <definedName name="Z_5A868EA0_ED63_11D4_A6F8_009027BEE0E0_.wvu.Cols_1" localSheetId="15">(#REF!,#REF!,#REF!)</definedName>
    <definedName name="Z_5A868EA0_ED63_11D4_A6F8_009027BEE0E0_.wvu.Cols_1" localSheetId="14">(#REF!,#REF!,#REF!)</definedName>
    <definedName name="Z_5A868EA0_ED63_11D4_A6F8_009027BEE0E0_.wvu.Cols_1">(#REF!,#REF!,#REF!)</definedName>
    <definedName name="Z_5A868EA0_ED63_11D4_A6F8_009027BEE0E0_.wvu.Cols_2" localSheetId="13">(#REF!,#REF!,#REF!)</definedName>
    <definedName name="Z_5A868EA0_ED63_11D4_A6F8_009027BEE0E0_.wvu.Cols_2" localSheetId="15">(#REF!,#REF!,#REF!)</definedName>
    <definedName name="Z_5A868EA0_ED63_11D4_A6F8_009027BEE0E0_.wvu.Cols_2" localSheetId="14">(#REF!,#REF!,#REF!)</definedName>
    <definedName name="Z_5A868EA0_ED63_11D4_A6F8_009027BEE0E0_.wvu.Cols_2">(#REF!,#REF!,#REF!)</definedName>
    <definedName name="Z_5A868EA0_ED63_11D4_A6F8_009027BEE0E0_.wvu.Cols_3" localSheetId="15">(#REF!,#REF!,#REF!)</definedName>
    <definedName name="Z_5A868EA0_ED63_11D4_A6F8_009027BEE0E0_.wvu.Cols_3" localSheetId="14">(#REF!,#REF!,#REF!)</definedName>
    <definedName name="Z_5A868EA0_ED63_11D4_A6F8_009027BEE0E0_.wvu.Cols_3">(#REF!,#REF!,#REF!)</definedName>
    <definedName name="Z_5A868EA0_ED63_11D4_A6F8_009027BEE0E0_.wvu.FilterData" localSheetId="13" hidden="1">#REF!</definedName>
    <definedName name="Z_5A868EA0_ED63_11D4_A6F8_009027BEE0E0_.wvu.FilterData" localSheetId="15" hidden="1">#REF!</definedName>
    <definedName name="Z_5A868EA0_ED63_11D4_A6F8_009027BEE0E0_.wvu.FilterData" localSheetId="14" hidden="1">#REF!</definedName>
    <definedName name="Z_5A868EA0_ED63_11D4_A6F8_009027BEE0E0_.wvu.FilterData" hidden="1">#REF!</definedName>
    <definedName name="Z_5A868EA0_ED63_11D4_A6F8_009027BEE0E0_.wvu.FilterData_1" localSheetId="13">#REF!</definedName>
    <definedName name="Z_5A868EA0_ED63_11D4_A6F8_009027BEE0E0_.wvu.FilterData_1" localSheetId="15">#REF!</definedName>
    <definedName name="Z_5A868EA0_ED63_11D4_A6F8_009027BEE0E0_.wvu.FilterData_1" localSheetId="14">#REF!</definedName>
    <definedName name="Z_5A868EA0_ED63_11D4_A6F8_009027BEE0E0_.wvu.FilterData_1">#REF!</definedName>
    <definedName name="Z_5A868EA0_ED63_11D4_A6F8_009027BEE0E0_.wvu.FilterData_2" localSheetId="13">#REF!</definedName>
    <definedName name="Z_5A868EA0_ED63_11D4_A6F8_009027BEE0E0_.wvu.FilterData_2" localSheetId="15">#REF!</definedName>
    <definedName name="Z_5A868EA0_ED63_11D4_A6F8_009027BEE0E0_.wvu.FilterData_2" localSheetId="14">#REF!</definedName>
    <definedName name="Z_5A868EA0_ED63_11D4_A6F8_009027BEE0E0_.wvu.FilterData_2">#REF!</definedName>
    <definedName name="Z_5A868EA0_ED63_11D4_A6F8_009027BEE0E0_.wvu.FilterData_3" localSheetId="15">#REF!</definedName>
    <definedName name="Z_5A868EA0_ED63_11D4_A6F8_009027BEE0E0_.wvu.FilterData_3" localSheetId="14">#REF!</definedName>
    <definedName name="Z_5A868EA0_ED63_11D4_A6F8_009027BEE0E0_.wvu.FilterData_3">#REF!</definedName>
    <definedName name="Z_5A868EA0_ED63_11D4_A6F8_009027BEE0E0_.wvu.PrintArea" localSheetId="15" hidden="1">#REF!</definedName>
    <definedName name="Z_5A868EA0_ED63_11D4_A6F8_009027BEE0E0_.wvu.PrintArea" localSheetId="14" hidden="1">#REF!</definedName>
    <definedName name="Z_5A868EA0_ED63_11D4_A6F8_009027BEE0E0_.wvu.PrintArea" hidden="1">#REF!</definedName>
    <definedName name="Z_5A868EA0_ED63_11D4_A6F8_009027BEE0E0_.wvu.PrintArea_1" localSheetId="15">#REF!</definedName>
    <definedName name="Z_5A868EA0_ED63_11D4_A6F8_009027BEE0E0_.wvu.PrintArea_1" localSheetId="14">#REF!</definedName>
    <definedName name="Z_5A868EA0_ED63_11D4_A6F8_009027BEE0E0_.wvu.PrintArea_1">#REF!</definedName>
    <definedName name="Z_5A868EA0_ED63_11D4_A6F8_009027BEE0E0_.wvu.PrintArea_2" localSheetId="15">#REF!</definedName>
    <definedName name="Z_5A868EA0_ED63_11D4_A6F8_009027BEE0E0_.wvu.PrintArea_2" localSheetId="14">#REF!</definedName>
    <definedName name="Z_5A868EA0_ED63_11D4_A6F8_009027BEE0E0_.wvu.PrintArea_2">#REF!</definedName>
    <definedName name="Z_5A868EA0_ED63_11D4_A6F8_009027BEE0E0_.wvu.PrintArea_3" localSheetId="15">#REF!</definedName>
    <definedName name="Z_5A868EA0_ED63_11D4_A6F8_009027BEE0E0_.wvu.PrintArea_3" localSheetId="14">#REF!</definedName>
    <definedName name="Z_5A868EA0_ED63_11D4_A6F8_009027BEE0E0_.wvu.PrintArea_3">#REF!</definedName>
    <definedName name="Z_5A868EA0_ED63_11D4_A6F8_009027BEE0E0_.wvu.Rows" localSheetId="13" hidden="1">#REF!,#REF!</definedName>
    <definedName name="Z_5A868EA0_ED63_11D4_A6F8_009027BEE0E0_.wvu.Rows" localSheetId="15" hidden="1">#REF!,#REF!</definedName>
    <definedName name="Z_5A868EA0_ED63_11D4_A6F8_009027BEE0E0_.wvu.Rows" localSheetId="14" hidden="1">#REF!,#REF!</definedName>
    <definedName name="Z_5A868EA0_ED63_11D4_A6F8_009027BEE0E0_.wvu.Rows" hidden="1">#REF!,#REF!</definedName>
    <definedName name="Z_5A868EA0_ED63_11D4_A6F8_009027BEE0E0_.wvu.Rows_1" localSheetId="13">(#REF!,#REF!)</definedName>
    <definedName name="Z_5A868EA0_ED63_11D4_A6F8_009027BEE0E0_.wvu.Rows_1" localSheetId="15">(#REF!,#REF!)</definedName>
    <definedName name="Z_5A868EA0_ED63_11D4_A6F8_009027BEE0E0_.wvu.Rows_1" localSheetId="14">(#REF!,#REF!)</definedName>
    <definedName name="Z_5A868EA0_ED63_11D4_A6F8_009027BEE0E0_.wvu.Rows_1">(#REF!,#REF!)</definedName>
    <definedName name="Z_5A868EA0_ED63_11D4_A6F8_009027BEE0E0_.wvu.Rows_2" localSheetId="13">(#REF!,#REF!)</definedName>
    <definedName name="Z_5A868EA0_ED63_11D4_A6F8_009027BEE0E0_.wvu.Rows_2" localSheetId="15">(#REF!,#REF!)</definedName>
    <definedName name="Z_5A868EA0_ED63_11D4_A6F8_009027BEE0E0_.wvu.Rows_2" localSheetId="14">(#REF!,#REF!)</definedName>
    <definedName name="Z_5A868EA0_ED63_11D4_A6F8_009027BEE0E0_.wvu.Rows_2">(#REF!,#REF!)</definedName>
    <definedName name="Z_5A868EA0_ED63_11D4_A6F8_009027BEE0E0_.wvu.Rows_3" localSheetId="15">(#REF!,#REF!)</definedName>
    <definedName name="Z_5A868EA0_ED63_11D4_A6F8_009027BEE0E0_.wvu.Rows_3" localSheetId="14">(#REF!,#REF!)</definedName>
    <definedName name="Z_5A868EA0_ED63_11D4_A6F8_009027BEE0E0_.wvu.Rows_3">(#REF!,#REF!)</definedName>
    <definedName name="Z_6E40955B_C2F5_11D5_A6F7_009027BEE7F1_.wvu.Cols" localSheetId="13" hidden="1">#REF!,#REF!,#REF!</definedName>
    <definedName name="Z_6E40955B_C2F5_11D5_A6F7_009027BEE7F1_.wvu.Cols" localSheetId="15" hidden="1">#REF!,#REF!,#REF!</definedName>
    <definedName name="Z_6E40955B_C2F5_11D5_A6F7_009027BEE7F1_.wvu.Cols" localSheetId="14" hidden="1">#REF!,#REF!,#REF!</definedName>
    <definedName name="Z_6E40955B_C2F5_11D5_A6F7_009027BEE7F1_.wvu.Cols" hidden="1">#REF!,#REF!,#REF!</definedName>
    <definedName name="Z_6E40955B_C2F5_11D5_A6F7_009027BEE7F1_.wvu.Cols_1" localSheetId="13">(#REF!,#REF!,#REF!)</definedName>
    <definedName name="Z_6E40955B_C2F5_11D5_A6F7_009027BEE7F1_.wvu.Cols_1" localSheetId="15">(#REF!,#REF!,#REF!)</definedName>
    <definedName name="Z_6E40955B_C2F5_11D5_A6F7_009027BEE7F1_.wvu.Cols_1" localSheetId="14">(#REF!,#REF!,#REF!)</definedName>
    <definedName name="Z_6E40955B_C2F5_11D5_A6F7_009027BEE7F1_.wvu.Cols_1">(#REF!,#REF!,#REF!)</definedName>
    <definedName name="Z_6E40955B_C2F5_11D5_A6F7_009027BEE7F1_.wvu.Cols_2" localSheetId="13">(#REF!,#REF!,#REF!)</definedName>
    <definedName name="Z_6E40955B_C2F5_11D5_A6F7_009027BEE7F1_.wvu.Cols_2" localSheetId="15">(#REF!,#REF!,#REF!)</definedName>
    <definedName name="Z_6E40955B_C2F5_11D5_A6F7_009027BEE7F1_.wvu.Cols_2" localSheetId="14">(#REF!,#REF!,#REF!)</definedName>
    <definedName name="Z_6E40955B_C2F5_11D5_A6F7_009027BEE7F1_.wvu.Cols_2">(#REF!,#REF!,#REF!)</definedName>
    <definedName name="Z_6E40955B_C2F5_11D5_A6F7_009027BEE7F1_.wvu.Cols_3" localSheetId="15">(#REF!,#REF!,#REF!)</definedName>
    <definedName name="Z_6E40955B_C2F5_11D5_A6F7_009027BEE7F1_.wvu.Cols_3" localSheetId="14">(#REF!,#REF!,#REF!)</definedName>
    <definedName name="Z_6E40955B_C2F5_11D5_A6F7_009027BEE7F1_.wvu.Cols_3">(#REF!,#REF!,#REF!)</definedName>
    <definedName name="Z_6E40955B_C2F5_11D5_A6F7_009027BEE7F1_.wvu.FilterData" localSheetId="13" hidden="1">#REF!</definedName>
    <definedName name="Z_6E40955B_C2F5_11D5_A6F7_009027BEE7F1_.wvu.FilterData" localSheetId="15" hidden="1">#REF!</definedName>
    <definedName name="Z_6E40955B_C2F5_11D5_A6F7_009027BEE7F1_.wvu.FilterData" localSheetId="14" hidden="1">#REF!</definedName>
    <definedName name="Z_6E40955B_C2F5_11D5_A6F7_009027BEE7F1_.wvu.FilterData" hidden="1">#REF!</definedName>
    <definedName name="Z_6E40955B_C2F5_11D5_A6F7_009027BEE7F1_.wvu.FilterData_1" localSheetId="13">#REF!</definedName>
    <definedName name="Z_6E40955B_C2F5_11D5_A6F7_009027BEE7F1_.wvu.FilterData_1" localSheetId="15">#REF!</definedName>
    <definedName name="Z_6E40955B_C2F5_11D5_A6F7_009027BEE7F1_.wvu.FilterData_1" localSheetId="14">#REF!</definedName>
    <definedName name="Z_6E40955B_C2F5_11D5_A6F7_009027BEE7F1_.wvu.FilterData_1">#REF!</definedName>
    <definedName name="Z_6E40955B_C2F5_11D5_A6F7_009027BEE7F1_.wvu.FilterData_2" localSheetId="13">#REF!</definedName>
    <definedName name="Z_6E40955B_C2F5_11D5_A6F7_009027BEE7F1_.wvu.FilterData_2" localSheetId="15">#REF!</definedName>
    <definedName name="Z_6E40955B_C2F5_11D5_A6F7_009027BEE7F1_.wvu.FilterData_2" localSheetId="14">#REF!</definedName>
    <definedName name="Z_6E40955B_C2F5_11D5_A6F7_009027BEE7F1_.wvu.FilterData_2">#REF!</definedName>
    <definedName name="Z_6E40955B_C2F5_11D5_A6F7_009027BEE7F1_.wvu.FilterData_3" localSheetId="15">#REF!</definedName>
    <definedName name="Z_6E40955B_C2F5_11D5_A6F7_009027BEE7F1_.wvu.FilterData_3" localSheetId="14">#REF!</definedName>
    <definedName name="Z_6E40955B_C2F5_11D5_A6F7_009027BEE7F1_.wvu.FilterData_3">#REF!</definedName>
    <definedName name="Z_6E40955B_C2F5_11D5_A6F7_009027BEE7F1_.wvu.PrintArea" localSheetId="15" hidden="1">#REF!</definedName>
    <definedName name="Z_6E40955B_C2F5_11D5_A6F7_009027BEE7F1_.wvu.PrintArea" localSheetId="14" hidden="1">#REF!</definedName>
    <definedName name="Z_6E40955B_C2F5_11D5_A6F7_009027BEE7F1_.wvu.PrintArea" hidden="1">#REF!</definedName>
    <definedName name="Z_6E40955B_C2F5_11D5_A6F7_009027BEE7F1_.wvu.PrintArea_1" localSheetId="15">#REF!</definedName>
    <definedName name="Z_6E40955B_C2F5_11D5_A6F7_009027BEE7F1_.wvu.PrintArea_1" localSheetId="14">#REF!</definedName>
    <definedName name="Z_6E40955B_C2F5_11D5_A6F7_009027BEE7F1_.wvu.PrintArea_1">#REF!</definedName>
    <definedName name="Z_6E40955B_C2F5_11D5_A6F7_009027BEE7F1_.wvu.PrintArea_2" localSheetId="15">#REF!</definedName>
    <definedName name="Z_6E40955B_C2F5_11D5_A6F7_009027BEE7F1_.wvu.PrintArea_2" localSheetId="14">#REF!</definedName>
    <definedName name="Z_6E40955B_C2F5_11D5_A6F7_009027BEE7F1_.wvu.PrintArea_2">#REF!</definedName>
    <definedName name="Z_6E40955B_C2F5_11D5_A6F7_009027BEE7F1_.wvu.PrintArea_3" localSheetId="15">#REF!</definedName>
    <definedName name="Z_6E40955B_C2F5_11D5_A6F7_009027BEE7F1_.wvu.PrintArea_3" localSheetId="14">#REF!</definedName>
    <definedName name="Z_6E40955B_C2F5_11D5_A6F7_009027BEE7F1_.wvu.PrintArea_3">#REF!</definedName>
    <definedName name="Z_6E40955B_C2F5_11D5_A6F7_009027BEE7F1_.wvu.PrintTitles" localSheetId="15" hidden="1">#REF!</definedName>
    <definedName name="Z_6E40955B_C2F5_11D5_A6F7_009027BEE7F1_.wvu.PrintTitles" localSheetId="14" hidden="1">#REF!</definedName>
    <definedName name="Z_6E40955B_C2F5_11D5_A6F7_009027BEE7F1_.wvu.PrintTitles" hidden="1">#REF!</definedName>
    <definedName name="Z_6E40955B_C2F5_11D5_A6F7_009027BEE7F1_.wvu.PrintTitles_1" localSheetId="15">#REF!</definedName>
    <definedName name="Z_6E40955B_C2F5_11D5_A6F7_009027BEE7F1_.wvu.PrintTitles_1" localSheetId="14">#REF!</definedName>
    <definedName name="Z_6E40955B_C2F5_11D5_A6F7_009027BEE7F1_.wvu.PrintTitles_1">#REF!</definedName>
    <definedName name="Z_6E40955B_C2F5_11D5_A6F7_009027BEE7F1_.wvu.PrintTitles_2" localSheetId="15">#REF!</definedName>
    <definedName name="Z_6E40955B_C2F5_11D5_A6F7_009027BEE7F1_.wvu.PrintTitles_2" localSheetId="14">#REF!</definedName>
    <definedName name="Z_6E40955B_C2F5_11D5_A6F7_009027BEE7F1_.wvu.PrintTitles_2">#REF!</definedName>
    <definedName name="Z_6E40955B_C2F5_11D5_A6F7_009027BEE7F1_.wvu.PrintTitles_3" localSheetId="15">#REF!</definedName>
    <definedName name="Z_6E40955B_C2F5_11D5_A6F7_009027BEE7F1_.wvu.PrintTitles_3" localSheetId="14">#REF!</definedName>
    <definedName name="Z_6E40955B_C2F5_11D5_A6F7_009027BEE7F1_.wvu.PrintTitles_3">#REF!</definedName>
    <definedName name="Z_6E40955B_C2F5_11D5_A6F7_009027BEE7F1_.wvu.Rows" localSheetId="13" hidden="1">#REF!,#REF!</definedName>
    <definedName name="Z_6E40955B_C2F5_11D5_A6F7_009027BEE7F1_.wvu.Rows" localSheetId="15" hidden="1">#REF!,#REF!</definedName>
    <definedName name="Z_6E40955B_C2F5_11D5_A6F7_009027BEE7F1_.wvu.Rows" localSheetId="14" hidden="1">#REF!,#REF!</definedName>
    <definedName name="Z_6E40955B_C2F5_11D5_A6F7_009027BEE7F1_.wvu.Rows" hidden="1">#REF!,#REF!</definedName>
    <definedName name="Z_6E40955B_C2F5_11D5_A6F7_009027BEE7F1_.wvu.Rows_1" localSheetId="13">(#REF!,#REF!)</definedName>
    <definedName name="Z_6E40955B_C2F5_11D5_A6F7_009027BEE7F1_.wvu.Rows_1" localSheetId="15">(#REF!,#REF!)</definedName>
    <definedName name="Z_6E40955B_C2F5_11D5_A6F7_009027BEE7F1_.wvu.Rows_1" localSheetId="14">(#REF!,#REF!)</definedName>
    <definedName name="Z_6E40955B_C2F5_11D5_A6F7_009027BEE7F1_.wvu.Rows_1">(#REF!,#REF!)</definedName>
    <definedName name="Z_6E40955B_C2F5_11D5_A6F7_009027BEE7F1_.wvu.Rows_2" localSheetId="13">(#REF!,#REF!)</definedName>
    <definedName name="Z_6E40955B_C2F5_11D5_A6F7_009027BEE7F1_.wvu.Rows_2" localSheetId="15">(#REF!,#REF!)</definedName>
    <definedName name="Z_6E40955B_C2F5_11D5_A6F7_009027BEE7F1_.wvu.Rows_2" localSheetId="14">(#REF!,#REF!)</definedName>
    <definedName name="Z_6E40955B_C2F5_11D5_A6F7_009027BEE7F1_.wvu.Rows_2">(#REF!,#REF!)</definedName>
    <definedName name="Z_6E40955B_C2F5_11D5_A6F7_009027BEE7F1_.wvu.Rows_3" localSheetId="15">(#REF!,#REF!)</definedName>
    <definedName name="Z_6E40955B_C2F5_11D5_A6F7_009027BEE7F1_.wvu.Rows_3" localSheetId="14">(#REF!,#REF!)</definedName>
    <definedName name="Z_6E40955B_C2F5_11D5_A6F7_009027BEE7F1_.wvu.Rows_3">(#REF!,#REF!)</definedName>
    <definedName name="Z_8B7728B0_C188_4F5C_9866_7BDFAB1F5F96_.wvu.Cols_1">([7]ф16!$D$1:$F$65536,[7]ф16!$H$1:$J$65536,[7]ф16!$L$1:$N$65536,[7]ф16!$P$1:$R$65536)</definedName>
    <definedName name="Z_8B7728B0_C188_4F5C_9866_7BDFAB1F5F96_.wvu.Cols_2">([2]ф17!$L$1:$Q$65536,[2]ф17!$U$1:$Z$65536,[2]ф17!$AD$1:$AI$65536,[2]ф17!$AM$1:$AR$65536)</definedName>
    <definedName name="Z_8B7728B0_C188_4F5C_9866_7BDFAB1F5F96_.wvu.Cols_3">([7]ф4!$E$1:$G$65536,[7]ф4!$I$1:$K$65536,[7]ф4!$M$1:$O$65536,[7]ф4!$Q$1:$S$65536)</definedName>
    <definedName name="Z_8B7728B0_C188_4F5C_9866_7BDFAB1F5F96_.wvu.Cols_4">([7]ф5!$E$1:$G$65536,[7]ф5!$I$1:$K$65536,[7]ф5!$M$1:$O$65536,[7]ф5!$Q$1:$S$65536,[7]ф5!$U$1:$EI$65536)</definedName>
    <definedName name="Z_8B7728B0_C188_4F5C_9866_7BDFAB1F5F96_.wvu.Cols_5">([7]ф6!$F$1:$H$65536,[7]ф6!$K$1:$M$65536,[7]ф6!$P$1:$R$65536,[7]ф6!$U$1:$W$65536)</definedName>
    <definedName name="Z_8B7728B0_C188_4F5C_9866_7BDFAB1F5F96_.wvu.Rows" localSheetId="13">([2]ф3!$A$9:$IV$16,[2]ф3!#REF!,[2]ф3!#REF!,[2]ф3!#REF!,[2]ф3!#REF!,[2]ф3!#REF!,[2]ф3!#REF!,[2]ф3!#REF!,[2]ф3!#REF!,[2]ф3!#REF!,[2]ф3!#REF!,[2]ф3!#REF!,[2]ф3!#REF!,[2]ф3!#REF!,[2]ф3!#REF!,[2]ф3!#REF!,[2]ф3!#REF!,[2]ф3!#REF!,[2]ф3!#REF!,[2]ф3!#REF!,[2]ф3!#REF!,[2]ф3!#REF!,[2]ф3!#REF!,[2]ф3!#REF!,[2]ф3!#REF!,[2]ф3!#REF!,[2]ф3!#REF!)</definedName>
    <definedName name="Z_8B7728B0_C188_4F5C_9866_7BDFAB1F5F96_.wvu.Rows" localSheetId="15">([2]ф3!$A$9:$IV$16,[2]ф3!#REF!,[2]ф3!#REF!,[2]ф3!#REF!,[2]ф3!#REF!,[2]ф3!#REF!,[2]ф3!#REF!,[2]ф3!#REF!,[2]ф3!#REF!,[2]ф3!#REF!,[2]ф3!#REF!,[2]ф3!#REF!,[2]ф3!#REF!,[2]ф3!#REF!,[2]ф3!#REF!,[2]ф3!#REF!,[2]ф3!#REF!,[2]ф3!#REF!,[2]ф3!#REF!,[2]ф3!#REF!,[2]ф3!#REF!,[2]ф3!#REF!,[2]ф3!#REF!,[2]ф3!#REF!,[2]ф3!#REF!,[2]ф3!#REF!,[2]ф3!#REF!)</definedName>
    <definedName name="Z_8B7728B0_C188_4F5C_9866_7BDFAB1F5F96_.wvu.Rows" localSheetId="14">([2]ф3!$A$9:$IV$16,[2]ф3!#REF!,[2]ф3!#REF!,[2]ф3!#REF!,[2]ф3!#REF!,[2]ф3!#REF!,[2]ф3!#REF!,[2]ф3!#REF!,[2]ф3!#REF!,[2]ф3!#REF!,[2]ф3!#REF!,[2]ф3!#REF!,[2]ф3!#REF!,[2]ф3!#REF!,[2]ф3!#REF!,[2]ф3!#REF!,[2]ф3!#REF!,[2]ф3!#REF!,[2]ф3!#REF!,[2]ф3!#REF!,[2]ф3!#REF!,[2]ф3!#REF!,[2]ф3!#REF!,[2]ф3!#REF!,[2]ф3!#REF!,[2]ф3!#REF!,[2]ф3!#REF!)</definedName>
    <definedName name="Z_8B7728B0_C188_4F5C_9866_7BDFAB1F5F96_.wvu.Rows">([2]ф3!$A$9:$IV$16,[2]ф3!#REF!,[2]ф3!#REF!,[2]ф3!#REF!,[2]ф3!#REF!,[2]ф3!#REF!,[2]ф3!#REF!,[2]ф3!#REF!,[2]ф3!#REF!,[2]ф3!#REF!,[2]ф3!#REF!,[2]ф3!#REF!,[2]ф3!#REF!,[2]ф3!#REF!,[2]ф3!#REF!,[2]ф3!#REF!,[2]ф3!#REF!,[2]ф3!#REF!,[2]ф3!#REF!,[2]ф3!#REF!,[2]ф3!#REF!,[2]ф3!#REF!,[2]ф3!#REF!,[2]ф3!#REF!,[2]ф3!#REF!,[2]ф3!#REF!,[2]ф3!#REF!)</definedName>
    <definedName name="Z_8B7728B0_C188_4F5C_9866_7BDFAB1F5F96_.wvu.Rows_1">([7]ф7!$A$14:$IV$16,[7]ф7!$A$18:$IV$20,[7]ф7!$A$22:$IV$24,[7]ф7!$A$26:$IV$28)</definedName>
    <definedName name="Z_8B7728B0_C188_4F5C_9866_7BDFAB1F5F96_.wvu.Rows_2">([7]ф8!$A$14:$IV$16,[7]ф8!$A$18:$IV$20,[7]ф8!$A$22:$IV$24,[7]ф8!$A$26:$IV$28)</definedName>
    <definedName name="Z_8B7728B0_C188_4F5C_9866_7BDFAB1F5F96_.wvu.Rows_3">([7]ф9!$A$13:$IV$15,[7]ф9!$A$17:$IV$19,[7]ф9!$A$21:$IV$23,[7]ф9!$A$25:$IV$27)</definedName>
    <definedName name="Z_8B7728B0_C188_4F5C_9866_7BDFAB1F5F96_.wvu.Rows_4">('[7]ф9(замена)'!$A$15:$IV$20,'[7]ф9(замена)'!$A$23:$IV$23,'[7]ф9(замена)'!$A$25:$IV$29,'[7]ф9(замена)'!$A$31:$IV$35,'[7]ф9(замена)'!$A$38:$IV$87,'[7]ф9(замена)'!$A$89:$IV$94,'[7]ф9(замена)'!$A$96:$IV$96,'[7]ф9(замена)'!$A$98:$IV$99,'[7]ф9(замена)'!$A$103:$IV$113,'[7]ф9(замена)'!$A$115:$IV$120,'[7]ф9(замена)'!$A$122:$IV$122,'[7]ф9(замена)'!$A$127:$IV$127,'[7]ф9(замена)'!$A$129:$IV$129,'[7]ф9(замена)'!$A$131:$IV$135,'[7]ф9(замена)'!$A$137:$IV$137,'[7]ф9(замена)'!$A$139:$IV$139,'[7]ф9(замена)'!$A$142:$IV$142,'[7]ф9(замена)'!$A$144:$IV$144,'[7]ф9(замена)'!$A$146:$IV$149,'[7]ф9(замена)'!$A$151:$IV$151,'[7]ф9(замена)'!$A$153:$IV$153,'[7]ф9(замена)'!$A$157:$IV$157,'[7]ф9(замена)'!$A$160:$IV$164,'[7]ф9(замена)'!$A$166:$IV$168,'[7]ф9(замена)'!$A$174:$IV$175)</definedName>
    <definedName name="Z_901DD601_3312_11D5_8F89_00010215A1CA_.wvu.Rows" localSheetId="13" hidden="1">#REF!,#REF!</definedName>
    <definedName name="Z_901DD601_3312_11D5_8F89_00010215A1CA_.wvu.Rows" localSheetId="15" hidden="1">#REF!,#REF!</definedName>
    <definedName name="Z_901DD601_3312_11D5_8F89_00010215A1CA_.wvu.Rows" localSheetId="14" hidden="1">#REF!,#REF!</definedName>
    <definedName name="Z_901DD601_3312_11D5_8F89_00010215A1CA_.wvu.Rows" hidden="1">#REF!,#REF!</definedName>
    <definedName name="Z_901DD601_3312_11D5_8F89_00010215A1CA_.wvu.Rows_1" localSheetId="13">(#REF!,#REF!)</definedName>
    <definedName name="Z_901DD601_3312_11D5_8F89_00010215A1CA_.wvu.Rows_1" localSheetId="15">(#REF!,#REF!)</definedName>
    <definedName name="Z_901DD601_3312_11D5_8F89_00010215A1CA_.wvu.Rows_1" localSheetId="14">(#REF!,#REF!)</definedName>
    <definedName name="Z_901DD601_3312_11D5_8F89_00010215A1CA_.wvu.Rows_1">(#REF!,#REF!)</definedName>
    <definedName name="Z_901DD601_3312_11D5_8F89_00010215A1CA_.wvu.Rows_2" localSheetId="13">(#REF!,#REF!)</definedName>
    <definedName name="Z_901DD601_3312_11D5_8F89_00010215A1CA_.wvu.Rows_2" localSheetId="15">(#REF!,#REF!)</definedName>
    <definedName name="Z_901DD601_3312_11D5_8F89_00010215A1CA_.wvu.Rows_2" localSheetId="14">(#REF!,#REF!)</definedName>
    <definedName name="Z_901DD601_3312_11D5_8F89_00010215A1CA_.wvu.Rows_2">(#REF!,#REF!)</definedName>
    <definedName name="Z_901DD601_3312_11D5_8F89_00010215A1CA_.wvu.Rows_3" localSheetId="15">(#REF!,#REF!)</definedName>
    <definedName name="Z_901DD601_3312_11D5_8F89_00010215A1CA_.wvu.Rows_3" localSheetId="14">(#REF!,#REF!)</definedName>
    <definedName name="Z_901DD601_3312_11D5_8F89_00010215A1CA_.wvu.Rows_3">(#REF!,#REF!)</definedName>
    <definedName name="Z_9F8531B1_2D7A_4AEF_A359_9A5FC9A7FBFC_.wvu.Cols" localSheetId="13">([2]ф17!#REF!,[2]ф17!$E$1:$E$65536,[2]ф17!#REF!,[2]ф17!$AA$1:$AB$65536,[2]ф17!#REF!,[2]ф17!#REF!)</definedName>
    <definedName name="Z_9F8531B1_2D7A_4AEF_A359_9A5FC9A7FBFC_.wvu.Cols" localSheetId="15">([2]ф17!#REF!,[2]ф17!$E$1:$E$65536,[2]ф17!#REF!,[2]ф17!$AA$1:$AB$65536,[2]ф17!#REF!,[2]ф17!#REF!)</definedName>
    <definedName name="Z_9F8531B1_2D7A_4AEF_A359_9A5FC9A7FBFC_.wvu.Cols" localSheetId="14">([2]ф17!#REF!,[2]ф17!$E$1:$E$65536,[2]ф17!#REF!,[2]ф17!$AA$1:$AB$65536,[2]ф17!#REF!,[2]ф17!#REF!)</definedName>
    <definedName name="Z_9F8531B1_2D7A_4AEF_A359_9A5FC9A7FBFC_.wvu.Cols">([2]ф17!#REF!,[2]ф17!$E$1:$E$65536,[2]ф17!#REF!,[2]ф17!$AA$1:$AB$65536,[2]ф17!#REF!,[2]ф17!#REF!)</definedName>
    <definedName name="Z_9F8531B1_2D7A_4AEF_A359_9A5FC9A7FBFC_.wvu.Rows" localSheetId="13">([2]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definedName>
    <definedName name="Z_9F8531B1_2D7A_4AEF_A359_9A5FC9A7FBFC_.wvu.Rows" localSheetId="15">([2]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definedName>
    <definedName name="Z_9F8531B1_2D7A_4AEF_A359_9A5FC9A7FBFC_.wvu.Rows" localSheetId="14">([2]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definedName>
    <definedName name="Z_9F8531B1_2D7A_4AEF_A359_9A5FC9A7FBFC_.wvu.Rows">([2]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[2]ф17!#REF!)</definedName>
    <definedName name="Z_A158D6E1_ED44_11D4_A6F7_00508B654028_.wvu.Cols" localSheetId="13" hidden="1">#REF!,#REF!</definedName>
    <definedName name="Z_A158D6E1_ED44_11D4_A6F7_00508B654028_.wvu.Cols" localSheetId="15" hidden="1">#REF!,#REF!</definedName>
    <definedName name="Z_A158D6E1_ED44_11D4_A6F7_00508B654028_.wvu.Cols" localSheetId="14" hidden="1">#REF!,#REF!</definedName>
    <definedName name="Z_A158D6E1_ED44_11D4_A6F7_00508B654028_.wvu.Cols" hidden="1">#REF!,#REF!</definedName>
    <definedName name="Z_A158D6E1_ED44_11D4_A6F7_00508B654028_.wvu.Cols_1" localSheetId="13">(#REF!,#REF!)</definedName>
    <definedName name="Z_A158D6E1_ED44_11D4_A6F7_00508B654028_.wvu.Cols_1" localSheetId="15">(#REF!,#REF!)</definedName>
    <definedName name="Z_A158D6E1_ED44_11D4_A6F7_00508B654028_.wvu.Cols_1" localSheetId="14">(#REF!,#REF!)</definedName>
    <definedName name="Z_A158D6E1_ED44_11D4_A6F7_00508B654028_.wvu.Cols_1">(#REF!,#REF!)</definedName>
    <definedName name="Z_A158D6E1_ED44_11D4_A6F7_00508B654028_.wvu.Cols_2" localSheetId="13">(#REF!,#REF!)</definedName>
    <definedName name="Z_A158D6E1_ED44_11D4_A6F7_00508B654028_.wvu.Cols_2" localSheetId="15">(#REF!,#REF!)</definedName>
    <definedName name="Z_A158D6E1_ED44_11D4_A6F7_00508B654028_.wvu.Cols_2" localSheetId="14">(#REF!,#REF!)</definedName>
    <definedName name="Z_A158D6E1_ED44_11D4_A6F7_00508B654028_.wvu.Cols_2">(#REF!,#REF!)</definedName>
    <definedName name="Z_A158D6E1_ED44_11D4_A6F7_00508B654028_.wvu.Cols_3" localSheetId="15">(#REF!,#REF!)</definedName>
    <definedName name="Z_A158D6E1_ED44_11D4_A6F7_00508B654028_.wvu.Cols_3" localSheetId="14">(#REF!,#REF!)</definedName>
    <definedName name="Z_A158D6E1_ED44_11D4_A6F7_00508B654028_.wvu.Cols_3">(#REF!,#REF!)</definedName>
    <definedName name="Z_A158D6E1_ED44_11D4_A6F7_00508B654028_.wvu.FilterData" localSheetId="13" hidden="1">#REF!</definedName>
    <definedName name="Z_A158D6E1_ED44_11D4_A6F7_00508B654028_.wvu.FilterData" localSheetId="15" hidden="1">#REF!</definedName>
    <definedName name="Z_A158D6E1_ED44_11D4_A6F7_00508B654028_.wvu.FilterData" localSheetId="14" hidden="1">#REF!</definedName>
    <definedName name="Z_A158D6E1_ED44_11D4_A6F7_00508B654028_.wvu.FilterData" hidden="1">#REF!</definedName>
    <definedName name="Z_A158D6E1_ED44_11D4_A6F7_00508B654028_.wvu.FilterData_1" localSheetId="13">#REF!</definedName>
    <definedName name="Z_A158D6E1_ED44_11D4_A6F7_00508B654028_.wvu.FilterData_1" localSheetId="15">#REF!</definedName>
    <definedName name="Z_A158D6E1_ED44_11D4_A6F7_00508B654028_.wvu.FilterData_1" localSheetId="14">#REF!</definedName>
    <definedName name="Z_A158D6E1_ED44_11D4_A6F7_00508B654028_.wvu.FilterData_1">#REF!</definedName>
    <definedName name="Z_A158D6E1_ED44_11D4_A6F7_00508B654028_.wvu.FilterData_2" localSheetId="13">#REF!</definedName>
    <definedName name="Z_A158D6E1_ED44_11D4_A6F7_00508B654028_.wvu.FilterData_2" localSheetId="15">#REF!</definedName>
    <definedName name="Z_A158D6E1_ED44_11D4_A6F7_00508B654028_.wvu.FilterData_2" localSheetId="14">#REF!</definedName>
    <definedName name="Z_A158D6E1_ED44_11D4_A6F7_00508B654028_.wvu.FilterData_2">#REF!</definedName>
    <definedName name="Z_A158D6E1_ED44_11D4_A6F7_00508B654028_.wvu.FilterData_3" localSheetId="15">#REF!</definedName>
    <definedName name="Z_A158D6E1_ED44_11D4_A6F7_00508B654028_.wvu.FilterData_3" localSheetId="14">#REF!</definedName>
    <definedName name="Z_A158D6E1_ED44_11D4_A6F7_00508B654028_.wvu.FilterData_3">#REF!</definedName>
    <definedName name="Z_A158D6E1_ED44_11D4_A6F7_00508B654028_.wvu.PrintArea" localSheetId="15" hidden="1">#REF!</definedName>
    <definedName name="Z_A158D6E1_ED44_11D4_A6F7_00508B654028_.wvu.PrintArea" localSheetId="14" hidden="1">#REF!</definedName>
    <definedName name="Z_A158D6E1_ED44_11D4_A6F7_00508B654028_.wvu.PrintArea" hidden="1">#REF!</definedName>
    <definedName name="Z_A158D6E1_ED44_11D4_A6F7_00508B654028_.wvu.PrintArea_1" localSheetId="15">#REF!</definedName>
    <definedName name="Z_A158D6E1_ED44_11D4_A6F7_00508B654028_.wvu.PrintArea_1" localSheetId="14">#REF!</definedName>
    <definedName name="Z_A158D6E1_ED44_11D4_A6F7_00508B654028_.wvu.PrintArea_1">#REF!</definedName>
    <definedName name="Z_A158D6E1_ED44_11D4_A6F7_00508B654028_.wvu.PrintArea_2" localSheetId="15">#REF!</definedName>
    <definedName name="Z_A158D6E1_ED44_11D4_A6F7_00508B654028_.wvu.PrintArea_2" localSheetId="14">#REF!</definedName>
    <definedName name="Z_A158D6E1_ED44_11D4_A6F7_00508B654028_.wvu.PrintArea_2">#REF!</definedName>
    <definedName name="Z_A158D6E1_ED44_11D4_A6F7_00508B654028_.wvu.PrintArea_3" localSheetId="15">#REF!</definedName>
    <definedName name="Z_A158D6E1_ED44_11D4_A6F7_00508B654028_.wvu.PrintArea_3" localSheetId="14">#REF!</definedName>
    <definedName name="Z_A158D6E1_ED44_11D4_A6F7_00508B654028_.wvu.PrintArea_3">#REF!</definedName>
    <definedName name="Z_A158D6E1_ED44_11D4_A6F7_00508B654028_.wvu.Rows" localSheetId="13" hidden="1">#REF!,#REF!</definedName>
    <definedName name="Z_A158D6E1_ED44_11D4_A6F7_00508B654028_.wvu.Rows" localSheetId="15" hidden="1">#REF!,#REF!</definedName>
    <definedName name="Z_A158D6E1_ED44_11D4_A6F7_00508B654028_.wvu.Rows" localSheetId="14" hidden="1">#REF!,#REF!</definedName>
    <definedName name="Z_A158D6E1_ED44_11D4_A6F7_00508B654028_.wvu.Rows" hidden="1">#REF!,#REF!</definedName>
    <definedName name="Z_A158D6E1_ED44_11D4_A6F7_00508B654028_.wvu.Rows_1" localSheetId="13">(#REF!,#REF!)</definedName>
    <definedName name="Z_A158D6E1_ED44_11D4_A6F7_00508B654028_.wvu.Rows_1" localSheetId="15">(#REF!,#REF!)</definedName>
    <definedName name="Z_A158D6E1_ED44_11D4_A6F7_00508B654028_.wvu.Rows_1" localSheetId="14">(#REF!,#REF!)</definedName>
    <definedName name="Z_A158D6E1_ED44_11D4_A6F7_00508B654028_.wvu.Rows_1">(#REF!,#REF!)</definedName>
    <definedName name="Z_A158D6E1_ED44_11D4_A6F7_00508B654028_.wvu.Rows_2" localSheetId="13">(#REF!,#REF!)</definedName>
    <definedName name="Z_A158D6E1_ED44_11D4_A6F7_00508B654028_.wvu.Rows_2" localSheetId="15">(#REF!,#REF!)</definedName>
    <definedName name="Z_A158D6E1_ED44_11D4_A6F7_00508B654028_.wvu.Rows_2" localSheetId="14">(#REF!,#REF!)</definedName>
    <definedName name="Z_A158D6E1_ED44_11D4_A6F7_00508B654028_.wvu.Rows_2">(#REF!,#REF!)</definedName>
    <definedName name="Z_A158D6E1_ED44_11D4_A6F7_00508B654028_.wvu.Rows_3" localSheetId="15">(#REF!,#REF!)</definedName>
    <definedName name="Z_A158D6E1_ED44_11D4_A6F7_00508B654028_.wvu.Rows_3" localSheetId="14">(#REF!,#REF!)</definedName>
    <definedName name="Z_A158D6E1_ED44_11D4_A6F7_00508B654028_.wvu.Rows_3">(#REF!,#REF!)</definedName>
    <definedName name="Z_ADA92181_C3E4_11D5_A6F7_00508B6A7686_.wvu.Cols" localSheetId="13" hidden="1">#REF!,#REF!,#REF!</definedName>
    <definedName name="Z_ADA92181_C3E4_11D5_A6F7_00508B6A7686_.wvu.Cols" localSheetId="15" hidden="1">#REF!,#REF!,#REF!</definedName>
    <definedName name="Z_ADA92181_C3E4_11D5_A6F7_00508B6A7686_.wvu.Cols" localSheetId="14" hidden="1">#REF!,#REF!,#REF!</definedName>
    <definedName name="Z_ADA92181_C3E4_11D5_A6F7_00508B6A7686_.wvu.Cols" hidden="1">#REF!,#REF!,#REF!</definedName>
    <definedName name="Z_ADA92181_C3E4_11D5_A6F7_00508B6A7686_.wvu.Cols_1" localSheetId="13">(#REF!,#REF!,#REF!)</definedName>
    <definedName name="Z_ADA92181_C3E4_11D5_A6F7_00508B6A7686_.wvu.Cols_1" localSheetId="15">(#REF!,#REF!,#REF!)</definedName>
    <definedName name="Z_ADA92181_C3E4_11D5_A6F7_00508B6A7686_.wvu.Cols_1" localSheetId="14">(#REF!,#REF!,#REF!)</definedName>
    <definedName name="Z_ADA92181_C3E4_11D5_A6F7_00508B6A7686_.wvu.Cols_1">(#REF!,#REF!,#REF!)</definedName>
    <definedName name="Z_ADA92181_C3E4_11D5_A6F7_00508B6A7686_.wvu.Cols_2" localSheetId="13">(#REF!,#REF!,#REF!)</definedName>
    <definedName name="Z_ADA92181_C3E4_11D5_A6F7_00508B6A7686_.wvu.Cols_2" localSheetId="15">(#REF!,#REF!,#REF!)</definedName>
    <definedName name="Z_ADA92181_C3E4_11D5_A6F7_00508B6A7686_.wvu.Cols_2" localSheetId="14">(#REF!,#REF!,#REF!)</definedName>
    <definedName name="Z_ADA92181_C3E4_11D5_A6F7_00508B6A7686_.wvu.Cols_2">(#REF!,#REF!,#REF!)</definedName>
    <definedName name="Z_ADA92181_C3E4_11D5_A6F7_00508B6A7686_.wvu.Cols_3" localSheetId="15">(#REF!,#REF!,#REF!)</definedName>
    <definedName name="Z_ADA92181_C3E4_11D5_A6F7_00508B6A7686_.wvu.Cols_3" localSheetId="14">(#REF!,#REF!,#REF!)</definedName>
    <definedName name="Z_ADA92181_C3E4_11D5_A6F7_00508B6A7686_.wvu.Cols_3">(#REF!,#REF!,#REF!)</definedName>
    <definedName name="Z_ADA92181_C3E4_11D5_A6F7_00508B6A7686_.wvu.FilterData" localSheetId="13" hidden="1">#REF!</definedName>
    <definedName name="Z_ADA92181_C3E4_11D5_A6F7_00508B6A7686_.wvu.FilterData" localSheetId="15" hidden="1">#REF!</definedName>
    <definedName name="Z_ADA92181_C3E4_11D5_A6F7_00508B6A7686_.wvu.FilterData" localSheetId="14" hidden="1">#REF!</definedName>
    <definedName name="Z_ADA92181_C3E4_11D5_A6F7_00508B6A7686_.wvu.FilterData" hidden="1">#REF!</definedName>
    <definedName name="Z_ADA92181_C3E4_11D5_A6F7_00508B6A7686_.wvu.FilterData_1" localSheetId="13">#REF!</definedName>
    <definedName name="Z_ADA92181_C3E4_11D5_A6F7_00508B6A7686_.wvu.FilterData_1" localSheetId="15">#REF!</definedName>
    <definedName name="Z_ADA92181_C3E4_11D5_A6F7_00508B6A7686_.wvu.FilterData_1" localSheetId="14">#REF!</definedName>
    <definedName name="Z_ADA92181_C3E4_11D5_A6F7_00508B6A7686_.wvu.FilterData_1">#REF!</definedName>
    <definedName name="Z_ADA92181_C3E4_11D5_A6F7_00508B6A7686_.wvu.FilterData_2" localSheetId="13">#REF!</definedName>
    <definedName name="Z_ADA92181_C3E4_11D5_A6F7_00508B6A7686_.wvu.FilterData_2" localSheetId="15">#REF!</definedName>
    <definedName name="Z_ADA92181_C3E4_11D5_A6F7_00508B6A7686_.wvu.FilterData_2" localSheetId="14">#REF!</definedName>
    <definedName name="Z_ADA92181_C3E4_11D5_A6F7_00508B6A7686_.wvu.FilterData_2">#REF!</definedName>
    <definedName name="Z_ADA92181_C3E4_11D5_A6F7_00508B6A7686_.wvu.FilterData_3" localSheetId="15">#REF!</definedName>
    <definedName name="Z_ADA92181_C3E4_11D5_A6F7_00508B6A7686_.wvu.FilterData_3" localSheetId="14">#REF!</definedName>
    <definedName name="Z_ADA92181_C3E4_11D5_A6F7_00508B6A7686_.wvu.FilterData_3">#REF!</definedName>
    <definedName name="Z_ADA92181_C3E4_11D5_A6F7_00508B6A7686_.wvu.PrintArea" localSheetId="15" hidden="1">#REF!</definedName>
    <definedName name="Z_ADA92181_C3E4_11D5_A6F7_00508B6A7686_.wvu.PrintArea" localSheetId="14" hidden="1">#REF!</definedName>
    <definedName name="Z_ADA92181_C3E4_11D5_A6F7_00508B6A7686_.wvu.PrintArea" hidden="1">#REF!</definedName>
    <definedName name="Z_ADA92181_C3E4_11D5_A6F7_00508B6A7686_.wvu.PrintArea_1" localSheetId="15">#REF!</definedName>
    <definedName name="Z_ADA92181_C3E4_11D5_A6F7_00508B6A7686_.wvu.PrintArea_1" localSheetId="14">#REF!</definedName>
    <definedName name="Z_ADA92181_C3E4_11D5_A6F7_00508B6A7686_.wvu.PrintArea_1">#REF!</definedName>
    <definedName name="Z_ADA92181_C3E4_11D5_A6F7_00508B6A7686_.wvu.PrintArea_2" localSheetId="15">#REF!</definedName>
    <definedName name="Z_ADA92181_C3E4_11D5_A6F7_00508B6A7686_.wvu.PrintArea_2" localSheetId="14">#REF!</definedName>
    <definedName name="Z_ADA92181_C3E4_11D5_A6F7_00508B6A7686_.wvu.PrintArea_2">#REF!</definedName>
    <definedName name="Z_ADA92181_C3E4_11D5_A6F7_00508B6A7686_.wvu.PrintArea_3" localSheetId="15">#REF!</definedName>
    <definedName name="Z_ADA92181_C3E4_11D5_A6F7_00508B6A7686_.wvu.PrintArea_3" localSheetId="14">#REF!</definedName>
    <definedName name="Z_ADA92181_C3E4_11D5_A6F7_00508B6A7686_.wvu.PrintArea_3">#REF!</definedName>
    <definedName name="Z_ADA92181_C3E4_11D5_A6F7_00508B6A7686_.wvu.PrintTitles" localSheetId="15" hidden="1">#REF!</definedName>
    <definedName name="Z_ADA92181_C3E4_11D5_A6F7_00508B6A7686_.wvu.PrintTitles" localSheetId="14" hidden="1">#REF!</definedName>
    <definedName name="Z_ADA92181_C3E4_11D5_A6F7_00508B6A7686_.wvu.PrintTitles" hidden="1">#REF!</definedName>
    <definedName name="Z_ADA92181_C3E4_11D5_A6F7_00508B6A7686_.wvu.PrintTitles_1" localSheetId="15">#REF!</definedName>
    <definedName name="Z_ADA92181_C3E4_11D5_A6F7_00508B6A7686_.wvu.PrintTitles_1" localSheetId="14">#REF!</definedName>
    <definedName name="Z_ADA92181_C3E4_11D5_A6F7_00508B6A7686_.wvu.PrintTitles_1">#REF!</definedName>
    <definedName name="Z_ADA92181_C3E4_11D5_A6F7_00508B6A7686_.wvu.PrintTitles_2" localSheetId="15">#REF!</definedName>
    <definedName name="Z_ADA92181_C3E4_11D5_A6F7_00508B6A7686_.wvu.PrintTitles_2" localSheetId="14">#REF!</definedName>
    <definedName name="Z_ADA92181_C3E4_11D5_A6F7_00508B6A7686_.wvu.PrintTitles_2">#REF!</definedName>
    <definedName name="Z_ADA92181_C3E4_11D5_A6F7_00508B6A7686_.wvu.PrintTitles_3" localSheetId="15">#REF!</definedName>
    <definedName name="Z_ADA92181_C3E4_11D5_A6F7_00508B6A7686_.wvu.PrintTitles_3" localSheetId="14">#REF!</definedName>
    <definedName name="Z_ADA92181_C3E4_11D5_A6F7_00508B6A7686_.wvu.PrintTitles_3">#REF!</definedName>
    <definedName name="Z_ADA92181_C3E4_11D5_A6F7_00508B6A7686_.wvu.Rows" localSheetId="13" hidden="1">#REF!,#REF!</definedName>
    <definedName name="Z_ADA92181_C3E4_11D5_A6F7_00508B6A7686_.wvu.Rows" localSheetId="15" hidden="1">#REF!,#REF!</definedName>
    <definedName name="Z_ADA92181_C3E4_11D5_A6F7_00508B6A7686_.wvu.Rows" localSheetId="14" hidden="1">#REF!,#REF!</definedName>
    <definedName name="Z_ADA92181_C3E4_11D5_A6F7_00508B6A7686_.wvu.Rows" hidden="1">#REF!,#REF!</definedName>
    <definedName name="Z_ADA92181_C3E4_11D5_A6F7_00508B6A7686_.wvu.Rows_1" localSheetId="13">(#REF!,#REF!)</definedName>
    <definedName name="Z_ADA92181_C3E4_11D5_A6F7_00508B6A7686_.wvu.Rows_1" localSheetId="15">(#REF!,#REF!)</definedName>
    <definedName name="Z_ADA92181_C3E4_11D5_A6F7_00508B6A7686_.wvu.Rows_1" localSheetId="14">(#REF!,#REF!)</definedName>
    <definedName name="Z_ADA92181_C3E4_11D5_A6F7_00508B6A7686_.wvu.Rows_1">(#REF!,#REF!)</definedName>
    <definedName name="Z_ADA92181_C3E4_11D5_A6F7_00508B6A7686_.wvu.Rows_2" localSheetId="13">(#REF!,#REF!)</definedName>
    <definedName name="Z_ADA92181_C3E4_11D5_A6F7_00508B6A7686_.wvu.Rows_2" localSheetId="15">(#REF!,#REF!)</definedName>
    <definedName name="Z_ADA92181_C3E4_11D5_A6F7_00508B6A7686_.wvu.Rows_2" localSheetId="14">(#REF!,#REF!)</definedName>
    <definedName name="Z_ADA92181_C3E4_11D5_A6F7_00508B6A7686_.wvu.Rows_2">(#REF!,#REF!)</definedName>
    <definedName name="Z_ADA92181_C3E4_11D5_A6F7_00508B6A7686_.wvu.Rows_3" localSheetId="15">(#REF!,#REF!)</definedName>
    <definedName name="Z_ADA92181_C3E4_11D5_A6F7_00508B6A7686_.wvu.Rows_3" localSheetId="14">(#REF!,#REF!)</definedName>
    <definedName name="Z_ADA92181_C3E4_11D5_A6F7_00508B6A7686_.wvu.Rows_3">(#REF!,#REF!)</definedName>
    <definedName name="Z_B78B937C_F534_4D1C_B94E_B1476E434B93_.wvu.Cols_1">([7]ф16!$D$1:$F$65536,[7]ф16!$H$1:$J$65536,[7]ф16!$L$1:$N$65536,[7]ф16!$P$1:$R$65536)</definedName>
    <definedName name="Z_B78B937C_F534_4D1C_B94E_B1476E434B93_.wvu.Cols_2">([2]ф17!$L$1:$Q$65536,[2]ф17!$U$1:$Z$65536,[2]ф17!$AD$1:$AI$65536,[2]ф17!$AM$1:$AR$65536)</definedName>
    <definedName name="Z_B78B937C_F534_4D1C_B94E_B1476E434B93_.wvu.Cols_3">([7]ф4!$E$1:$G$65536,[7]ф4!$I$1:$K$65536,[7]ф4!$M$1:$O$65536,[7]ф4!$Q$1:$S$65536)</definedName>
    <definedName name="Z_B78B937C_F534_4D1C_B94E_B1476E434B93_.wvu.Cols_4">([7]ф5!$E$1:$G$65536,[7]ф5!$I$1:$K$65536,[7]ф5!$M$1:$O$65536,[7]ф5!$Q$1:$S$65536,[7]ф5!$U$1:$EI$65536)</definedName>
    <definedName name="Z_B78B937C_F534_4D1C_B94E_B1476E434B93_.wvu.Cols_5">([7]ф6!$F$1:$H$65536,[7]ф6!$K$1:$M$65536,[7]ф6!$P$1:$R$65536,[7]ф6!$U$1:$W$65536)</definedName>
    <definedName name="Z_B78B937C_F534_4D1C_B94E_B1476E434B93_.wvu.Rows">([7]ф7!$A$14:$IV$16,[7]ф7!$A$18:$IV$20,[7]ф7!$A$22:$IV$24,[7]ф7!$A$26:$IV$28)</definedName>
    <definedName name="Z_B78B937C_F534_4D1C_B94E_B1476E434B93_.wvu.Rows_1">([7]ф8!$A$14:$IV$16,[7]ф8!$A$18:$IV$20,[7]ф8!$A$22:$IV$24,[7]ф8!$A$26:$IV$28)</definedName>
    <definedName name="Z_B78B937C_F534_4D1C_B94E_B1476E434B93_.wvu.Rows_2">([7]ф9!$A$13:$IV$15,[7]ф9!$A$17:$IV$19,[7]ф9!$A$21:$IV$23,[7]ф9!$A$25:$IV$27)</definedName>
    <definedName name="Z_B78B937C_F534_4D1C_B94E_B1476E434B93_.wvu.Rows_3">('[7]ф9(замена)'!$A$15:$IV$20,'[7]ф9(замена)'!$A$23:$IV$23,'[7]ф9(замена)'!$A$25:$IV$29,'[7]ф9(замена)'!$A$31:$IV$35,'[7]ф9(замена)'!$A$38:$IV$87,'[7]ф9(замена)'!$A$89:$IV$94,'[7]ф9(замена)'!$A$96:$IV$96,'[7]ф9(замена)'!$A$98:$IV$99,'[7]ф9(замена)'!$A$103:$IV$113,'[7]ф9(замена)'!$A$115:$IV$120,'[7]ф9(замена)'!$A$122:$IV$122,'[7]ф9(замена)'!$A$127:$IV$127,'[7]ф9(замена)'!$A$129:$IV$129,'[7]ф9(замена)'!$A$131:$IV$135,'[7]ф9(замена)'!$A$137:$IV$137,'[7]ф9(замена)'!$A$139:$IV$139,'[7]ф9(замена)'!$A$142:$IV$142,'[7]ф9(замена)'!$A$144:$IV$144,'[7]ф9(замена)'!$A$146:$IV$149,'[7]ф9(замена)'!$A$151:$IV$151,'[7]ф9(замена)'!$A$153:$IV$153,'[7]ф9(замена)'!$A$157:$IV$157,'[7]ф9(замена)'!$A$160:$IV$164,'[7]ф9(замена)'!$A$166:$IV$168,'[7]ф9(замена)'!$A$174:$IV$175)</definedName>
    <definedName name="Z_D4FBBAF2_ED2F_11D4_A6F7_00508B6540C5_.wvu.FilterData" localSheetId="13" hidden="1">#REF!</definedName>
    <definedName name="Z_D4FBBAF2_ED2F_11D4_A6F7_00508B6540C5_.wvu.FilterData" localSheetId="15" hidden="1">#REF!</definedName>
    <definedName name="Z_D4FBBAF2_ED2F_11D4_A6F7_00508B6540C5_.wvu.FilterData" localSheetId="14" hidden="1">#REF!</definedName>
    <definedName name="Z_D4FBBAF2_ED2F_11D4_A6F7_00508B6540C5_.wvu.FilterData" hidden="1">#REF!</definedName>
    <definedName name="Z_D4FBBAF2_ED2F_11D4_A6F7_00508B6540C5_.wvu.FilterData_1" localSheetId="13">#REF!</definedName>
    <definedName name="Z_D4FBBAF2_ED2F_11D4_A6F7_00508B6540C5_.wvu.FilterData_1" localSheetId="15">#REF!</definedName>
    <definedName name="Z_D4FBBAF2_ED2F_11D4_A6F7_00508B6540C5_.wvu.FilterData_1" localSheetId="14">#REF!</definedName>
    <definedName name="Z_D4FBBAF2_ED2F_11D4_A6F7_00508B6540C5_.wvu.FilterData_1">#REF!</definedName>
    <definedName name="Z_D4FBBAF2_ED2F_11D4_A6F7_00508B6540C5_.wvu.FilterData_2" localSheetId="13">#REF!</definedName>
    <definedName name="Z_D4FBBAF2_ED2F_11D4_A6F7_00508B6540C5_.wvu.FilterData_2" localSheetId="15">#REF!</definedName>
    <definedName name="Z_D4FBBAF2_ED2F_11D4_A6F7_00508B6540C5_.wvu.FilterData_2" localSheetId="14">#REF!</definedName>
    <definedName name="Z_D4FBBAF2_ED2F_11D4_A6F7_00508B6540C5_.wvu.FilterData_2">#REF!</definedName>
    <definedName name="Z_D4FBBAF2_ED2F_11D4_A6F7_00508B6540C5_.wvu.FilterData_3" localSheetId="15">#REF!</definedName>
    <definedName name="Z_D4FBBAF2_ED2F_11D4_A6F7_00508B6540C5_.wvu.FilterData_3" localSheetId="14">#REF!</definedName>
    <definedName name="Z_D4FBBAF2_ED2F_11D4_A6F7_00508B6540C5_.wvu.FilterData_3">#REF!</definedName>
    <definedName name="Z_D9E68341_C2F0_11D5_A6F7_00508B6540C5_.wvu.Cols" localSheetId="13" hidden="1">#REF!,#REF!,#REF!</definedName>
    <definedName name="Z_D9E68341_C2F0_11D5_A6F7_00508B6540C5_.wvu.Cols" localSheetId="15" hidden="1">#REF!,#REF!,#REF!</definedName>
    <definedName name="Z_D9E68341_C2F0_11D5_A6F7_00508B6540C5_.wvu.Cols" localSheetId="14" hidden="1">#REF!,#REF!,#REF!</definedName>
    <definedName name="Z_D9E68341_C2F0_11D5_A6F7_00508B6540C5_.wvu.Cols" hidden="1">#REF!,#REF!,#REF!</definedName>
    <definedName name="Z_D9E68341_C2F0_11D5_A6F7_00508B6540C5_.wvu.Cols_1" localSheetId="13">(#REF!,#REF!,#REF!)</definedName>
    <definedName name="Z_D9E68341_C2F0_11D5_A6F7_00508B6540C5_.wvu.Cols_1" localSheetId="15">(#REF!,#REF!,#REF!)</definedName>
    <definedName name="Z_D9E68341_C2F0_11D5_A6F7_00508B6540C5_.wvu.Cols_1" localSheetId="14">(#REF!,#REF!,#REF!)</definedName>
    <definedName name="Z_D9E68341_C2F0_11D5_A6F7_00508B6540C5_.wvu.Cols_1">(#REF!,#REF!,#REF!)</definedName>
    <definedName name="Z_D9E68341_C2F0_11D5_A6F7_00508B6540C5_.wvu.Cols_2" localSheetId="13">(#REF!,#REF!,#REF!)</definedName>
    <definedName name="Z_D9E68341_C2F0_11D5_A6F7_00508B6540C5_.wvu.Cols_2" localSheetId="15">(#REF!,#REF!,#REF!)</definedName>
    <definedName name="Z_D9E68341_C2F0_11D5_A6F7_00508B6540C5_.wvu.Cols_2" localSheetId="14">(#REF!,#REF!,#REF!)</definedName>
    <definedName name="Z_D9E68341_C2F0_11D5_A6F7_00508B6540C5_.wvu.Cols_2">(#REF!,#REF!,#REF!)</definedName>
    <definedName name="Z_D9E68341_C2F0_11D5_A6F7_00508B6540C5_.wvu.Cols_3" localSheetId="15">(#REF!,#REF!,#REF!)</definedName>
    <definedName name="Z_D9E68341_C2F0_11D5_A6F7_00508B6540C5_.wvu.Cols_3" localSheetId="14">(#REF!,#REF!,#REF!)</definedName>
    <definedName name="Z_D9E68341_C2F0_11D5_A6F7_00508B6540C5_.wvu.Cols_3">(#REF!,#REF!,#REF!)</definedName>
    <definedName name="Z_D9E68341_C2F0_11D5_A6F7_00508B6540C5_.wvu.FilterData" localSheetId="13" hidden="1">#REF!</definedName>
    <definedName name="Z_D9E68341_C2F0_11D5_A6F7_00508B6540C5_.wvu.FilterData" localSheetId="15" hidden="1">#REF!</definedName>
    <definedName name="Z_D9E68341_C2F0_11D5_A6F7_00508B6540C5_.wvu.FilterData" localSheetId="14" hidden="1">#REF!</definedName>
    <definedName name="Z_D9E68341_C2F0_11D5_A6F7_00508B6540C5_.wvu.FilterData" hidden="1">#REF!</definedName>
    <definedName name="Z_D9E68341_C2F0_11D5_A6F7_00508B6540C5_.wvu.FilterData_1" localSheetId="13">#REF!</definedName>
    <definedName name="Z_D9E68341_C2F0_11D5_A6F7_00508B6540C5_.wvu.FilterData_1" localSheetId="15">#REF!</definedName>
    <definedName name="Z_D9E68341_C2F0_11D5_A6F7_00508B6540C5_.wvu.FilterData_1" localSheetId="14">#REF!</definedName>
    <definedName name="Z_D9E68341_C2F0_11D5_A6F7_00508B6540C5_.wvu.FilterData_1">#REF!</definedName>
    <definedName name="Z_D9E68341_C2F0_11D5_A6F7_00508B6540C5_.wvu.FilterData_2" localSheetId="13">#REF!</definedName>
    <definedName name="Z_D9E68341_C2F0_11D5_A6F7_00508B6540C5_.wvu.FilterData_2" localSheetId="15">#REF!</definedName>
    <definedName name="Z_D9E68341_C2F0_11D5_A6F7_00508B6540C5_.wvu.FilterData_2" localSheetId="14">#REF!</definedName>
    <definedName name="Z_D9E68341_C2F0_11D5_A6F7_00508B6540C5_.wvu.FilterData_2">#REF!</definedName>
    <definedName name="Z_D9E68341_C2F0_11D5_A6F7_00508B6540C5_.wvu.FilterData_3" localSheetId="15">#REF!</definedName>
    <definedName name="Z_D9E68341_C2F0_11D5_A6F7_00508B6540C5_.wvu.FilterData_3" localSheetId="14">#REF!</definedName>
    <definedName name="Z_D9E68341_C2F0_11D5_A6F7_00508B6540C5_.wvu.FilterData_3">#REF!</definedName>
    <definedName name="Z_D9E68341_C2F0_11D5_A6F7_00508B6540C5_.wvu.PrintArea" localSheetId="15" hidden="1">#REF!</definedName>
    <definedName name="Z_D9E68341_C2F0_11D5_A6F7_00508B6540C5_.wvu.PrintArea" localSheetId="14" hidden="1">#REF!</definedName>
    <definedName name="Z_D9E68341_C2F0_11D5_A6F7_00508B6540C5_.wvu.PrintArea" hidden="1">#REF!</definedName>
    <definedName name="Z_D9E68341_C2F0_11D5_A6F7_00508B6540C5_.wvu.PrintArea_1" localSheetId="15">#REF!</definedName>
    <definedName name="Z_D9E68341_C2F0_11D5_A6F7_00508B6540C5_.wvu.PrintArea_1" localSheetId="14">#REF!</definedName>
    <definedName name="Z_D9E68341_C2F0_11D5_A6F7_00508B6540C5_.wvu.PrintArea_1">#REF!</definedName>
    <definedName name="Z_D9E68341_C2F0_11D5_A6F7_00508B6540C5_.wvu.PrintArea_2" localSheetId="15">#REF!</definedName>
    <definedName name="Z_D9E68341_C2F0_11D5_A6F7_00508B6540C5_.wvu.PrintArea_2" localSheetId="14">#REF!</definedName>
    <definedName name="Z_D9E68341_C2F0_11D5_A6F7_00508B6540C5_.wvu.PrintArea_2">#REF!</definedName>
    <definedName name="Z_D9E68341_C2F0_11D5_A6F7_00508B6540C5_.wvu.PrintArea_3" localSheetId="15">#REF!</definedName>
    <definedName name="Z_D9E68341_C2F0_11D5_A6F7_00508B6540C5_.wvu.PrintArea_3" localSheetId="14">#REF!</definedName>
    <definedName name="Z_D9E68341_C2F0_11D5_A6F7_00508B6540C5_.wvu.PrintArea_3">#REF!</definedName>
    <definedName name="Z_D9E68341_C2F0_11D5_A6F7_00508B6540C5_.wvu.PrintTitles" localSheetId="15" hidden="1">#REF!</definedName>
    <definedName name="Z_D9E68341_C2F0_11D5_A6F7_00508B6540C5_.wvu.PrintTitles" localSheetId="14" hidden="1">#REF!</definedName>
    <definedName name="Z_D9E68341_C2F0_11D5_A6F7_00508B6540C5_.wvu.PrintTitles" hidden="1">#REF!</definedName>
    <definedName name="Z_D9E68341_C2F0_11D5_A6F7_00508B6540C5_.wvu.PrintTitles_1" localSheetId="15">#REF!</definedName>
    <definedName name="Z_D9E68341_C2F0_11D5_A6F7_00508B6540C5_.wvu.PrintTitles_1" localSheetId="14">#REF!</definedName>
    <definedName name="Z_D9E68341_C2F0_11D5_A6F7_00508B6540C5_.wvu.PrintTitles_1">#REF!</definedName>
    <definedName name="Z_D9E68341_C2F0_11D5_A6F7_00508B6540C5_.wvu.PrintTitles_2" localSheetId="15">#REF!</definedName>
    <definedName name="Z_D9E68341_C2F0_11D5_A6F7_00508B6540C5_.wvu.PrintTitles_2" localSheetId="14">#REF!</definedName>
    <definedName name="Z_D9E68341_C2F0_11D5_A6F7_00508B6540C5_.wvu.PrintTitles_2">#REF!</definedName>
    <definedName name="Z_D9E68341_C2F0_11D5_A6F7_00508B6540C5_.wvu.PrintTitles_3" localSheetId="15">#REF!</definedName>
    <definedName name="Z_D9E68341_C2F0_11D5_A6F7_00508B6540C5_.wvu.PrintTitles_3" localSheetId="14">#REF!</definedName>
    <definedName name="Z_D9E68341_C2F0_11D5_A6F7_00508B6540C5_.wvu.PrintTitles_3">#REF!</definedName>
    <definedName name="Z_D9E68341_C2F0_11D5_A6F7_00508B6540C5_.wvu.Rows" localSheetId="15" hidden="1">#REF!</definedName>
    <definedName name="Z_D9E68341_C2F0_11D5_A6F7_00508B6540C5_.wvu.Rows" localSheetId="14" hidden="1">#REF!</definedName>
    <definedName name="Z_D9E68341_C2F0_11D5_A6F7_00508B6540C5_.wvu.Rows" hidden="1">#REF!</definedName>
    <definedName name="Z_D9E68341_C2F0_11D5_A6F7_00508B6540C5_.wvu.Rows_1" localSheetId="15">#REF!</definedName>
    <definedName name="Z_D9E68341_C2F0_11D5_A6F7_00508B6540C5_.wvu.Rows_1" localSheetId="14">#REF!</definedName>
    <definedName name="Z_D9E68341_C2F0_11D5_A6F7_00508B6540C5_.wvu.Rows_1">#REF!</definedName>
    <definedName name="Z_D9E68341_C2F0_11D5_A6F7_00508B6540C5_.wvu.Rows_2" localSheetId="15">#REF!</definedName>
    <definedName name="Z_D9E68341_C2F0_11D5_A6F7_00508B6540C5_.wvu.Rows_2" localSheetId="14">#REF!</definedName>
    <definedName name="Z_D9E68341_C2F0_11D5_A6F7_00508B6540C5_.wvu.Rows_2">#REF!</definedName>
    <definedName name="Z_D9E68341_C2F0_11D5_A6F7_00508B6540C5_.wvu.Rows_3" localSheetId="15">#REF!</definedName>
    <definedName name="Z_D9E68341_C2F0_11D5_A6F7_00508B6540C5_.wvu.Rows_3" localSheetId="14">#REF!</definedName>
    <definedName name="Z_D9E68341_C2F0_11D5_A6F7_00508B6540C5_.wvu.Rows_3">#REF!</definedName>
    <definedName name="Z_E4AF7CF1_C9D1_40EB_959A_D659D3638AC1_.wvu.Cols_1">([7]ф16!$D$1:$F$65536,[7]ф16!$H$1:$J$65536,[7]ф16!$L$1:$N$65536,[7]ф16!$P$1:$R$65536)</definedName>
    <definedName name="Z_E4AF7CF1_C9D1_40EB_959A_D659D3638AC1_.wvu.Cols_2">([2]ф17!$L$1:$Q$65536,[2]ф17!$U$1:$Z$65536,[2]ф17!$AD$1:$AI$65536,[2]ф17!$AM$1:$AR$65536)</definedName>
    <definedName name="Z_E4AF7CF1_C9D1_40EB_959A_D659D3638AC1_.wvu.Cols_3">([7]ф4!$E$1:$G$65536,[7]ф4!$I$1:$K$65536,[7]ф4!$M$1:$O$65536,[7]ф4!$Q$1:$S$65536)</definedName>
    <definedName name="Z_E4AF7CF1_C9D1_40EB_959A_D659D3638AC1_.wvu.Cols_4">([7]ф5!$E$1:$G$65536,[7]ф5!$I$1:$K$65536,[7]ф5!$M$1:$O$65536,[7]ф5!$Q$1:$S$65536,[7]ф5!$U$1:$EI$65536)</definedName>
    <definedName name="Z_E4AF7CF1_C9D1_40EB_959A_D659D3638AC1_.wvu.Cols_5">([7]ф6!$F$1:$H$65536,[7]ф6!$K$1:$M$65536,[7]ф6!$P$1:$R$65536,[7]ф6!$U$1:$W$65536)</definedName>
    <definedName name="Z_E4AF7CF1_C9D1_40EB_959A_D659D3638AC1_.wvu.Rows">([7]ф7!$A$14:$IV$16,[7]ф7!$A$18:$IV$20,[7]ф7!$A$22:$IV$24,[7]ф7!$A$26:$IV$28)</definedName>
    <definedName name="Z_E4AF7CF1_C9D1_40EB_959A_D659D3638AC1_.wvu.Rows_1">([7]ф8!$A$14:$IV$16,[7]ф8!$A$18:$IV$20,[7]ф8!$A$22:$IV$24,[7]ф8!$A$26:$IV$28)</definedName>
    <definedName name="Z_E4AF7CF1_C9D1_40EB_959A_D659D3638AC1_.wvu.Rows_2">([7]ф9!$A$13:$IV$15,[7]ф9!$A$17:$IV$19,[7]ф9!$A$21:$IV$23,[7]ф9!$A$25:$IV$27)</definedName>
    <definedName name="Z_E4AF7CF1_C9D1_40EB_959A_D659D3638AC1_.wvu.Rows_3">('[7]ф9(замена)'!$A$15:$IV$20,'[7]ф9(замена)'!$A$23:$IV$23,'[7]ф9(замена)'!$A$25:$IV$29,'[7]ф9(замена)'!$A$31:$IV$35,'[7]ф9(замена)'!$A$38:$IV$87,'[7]ф9(замена)'!$A$89:$IV$94,'[7]ф9(замена)'!$A$96:$IV$96,'[7]ф9(замена)'!$A$98:$IV$99,'[7]ф9(замена)'!$A$103:$IV$113,'[7]ф9(замена)'!$A$115:$IV$120,'[7]ф9(замена)'!$A$122:$IV$122,'[7]ф9(замена)'!$A$127:$IV$127,'[7]ф9(замена)'!$A$129:$IV$129,'[7]ф9(замена)'!$A$131:$IV$135,'[7]ф9(замена)'!$A$137:$IV$137,'[7]ф9(замена)'!$A$139:$IV$139,'[7]ф9(замена)'!$A$142:$IV$142,'[7]ф9(замена)'!$A$144:$IV$144,'[7]ф9(замена)'!$A$146:$IV$149,'[7]ф9(замена)'!$A$151:$IV$151,'[7]ф9(замена)'!$A$153:$IV$153,'[7]ф9(замена)'!$A$157:$IV$157,'[7]ф9(замена)'!$A$160:$IV$164,'[7]ф9(замена)'!$A$166:$IV$168,'[7]ф9(замена)'!$A$174:$IV$175)</definedName>
    <definedName name="Z_E59F2D98_9BEC_4028_B437_921C8204440C_.wvu.Cols">([7]ф16!$D$1:$F$65536,[7]ф16!$H$1:$J$65536,[7]ф16!$L$1:$N$65536,[7]ф16!$P$1:$R$65536)</definedName>
    <definedName name="а">#REF!</definedName>
    <definedName name="а5" localSheetId="13">#REF!</definedName>
    <definedName name="а5" localSheetId="15">#REF!</definedName>
    <definedName name="а5" localSheetId="14">#REF!</definedName>
    <definedName name="а5">#REF!</definedName>
    <definedName name="а5_1" localSheetId="13">#REF!</definedName>
    <definedName name="а5_1" localSheetId="15">#REF!</definedName>
    <definedName name="а5_1" localSheetId="14">#REF!</definedName>
    <definedName name="а5_1">#REF!</definedName>
    <definedName name="а5_2" localSheetId="13">#REF!</definedName>
    <definedName name="а5_2" localSheetId="15">#REF!</definedName>
    <definedName name="а5_2" localSheetId="14">#REF!</definedName>
    <definedName name="а5_2">#REF!</definedName>
    <definedName name="а6" localSheetId="15">#REF!</definedName>
    <definedName name="а6" localSheetId="14">#REF!</definedName>
    <definedName name="а6">#REF!</definedName>
    <definedName name="а8" localSheetId="15">#REF!</definedName>
    <definedName name="а8" localSheetId="14">#REF!</definedName>
    <definedName name="а8">#REF!</definedName>
    <definedName name="а8_1" localSheetId="15">#REF!</definedName>
    <definedName name="а8_1" localSheetId="14">#REF!</definedName>
    <definedName name="а8_1">#REF!</definedName>
    <definedName name="а8_2" localSheetId="15">#REF!</definedName>
    <definedName name="а8_2" localSheetId="14">#REF!</definedName>
    <definedName name="а8_2">#REF!</definedName>
    <definedName name="а9" localSheetId="15">#REF!</definedName>
    <definedName name="а9" localSheetId="14">#REF!</definedName>
    <definedName name="а9">#REF!</definedName>
    <definedName name="а9_1" localSheetId="15">#REF!</definedName>
    <definedName name="а9_1" localSheetId="14">#REF!</definedName>
    <definedName name="а9_1">#REF!</definedName>
    <definedName name="а9_2" localSheetId="15">#REF!</definedName>
    <definedName name="а9_2" localSheetId="14">#REF!</definedName>
    <definedName name="а9_2">#REF!</definedName>
    <definedName name="ааа" localSheetId="15">#REF!</definedName>
    <definedName name="ааа" localSheetId="14">#REF!</definedName>
    <definedName name="ааа">#REF!</definedName>
    <definedName name="ааа_1" localSheetId="15">#REF!</definedName>
    <definedName name="ааа_1" localSheetId="14">#REF!</definedName>
    <definedName name="ааа_1">#REF!</definedName>
    <definedName name="ааа_2" localSheetId="15">#REF!</definedName>
    <definedName name="ааа_2" localSheetId="14">#REF!</definedName>
    <definedName name="ааа_2">#REF!</definedName>
    <definedName name="апер" localSheetId="13" hidden="1">{"'Sheet1'!$A$1:$G$96","'Sheet1'!$A$1:$H$96"}</definedName>
    <definedName name="апер" localSheetId="15" hidden="1">{"'Sheet1'!$A$1:$G$96","'Sheet1'!$A$1:$H$96"}</definedName>
    <definedName name="апер" localSheetId="14" hidden="1">{"'Sheet1'!$A$1:$G$96","'Sheet1'!$A$1:$H$96"}</definedName>
    <definedName name="апер" hidden="1">{"'Sheet1'!$A$1:$G$96","'Sheet1'!$A$1:$H$96"}</definedName>
    <definedName name="апер_1" localSheetId="13">{"'Sheet1'!$A$1:$G$96","'Sheet1'!$A$1:$H$96"}</definedName>
    <definedName name="апер_1" localSheetId="15">{"'Sheet1'!$A$1:$G$96","'Sheet1'!$A$1:$H$96"}</definedName>
    <definedName name="апер_1" localSheetId="14">{"'Sheet1'!$A$1:$G$96","'Sheet1'!$A$1:$H$96"}</definedName>
    <definedName name="апер_1">{"'Sheet1'!$A$1:$G$96","'Sheet1'!$A$1:$H$96"}</definedName>
    <definedName name="апер_2" localSheetId="13">{"'Sheet1'!$A$1:$G$96","'Sheet1'!$A$1:$H$96"}</definedName>
    <definedName name="апер_2" localSheetId="15">{"'Sheet1'!$A$1:$G$96","'Sheet1'!$A$1:$H$96"}</definedName>
    <definedName name="апер_2" localSheetId="14">{"'Sheet1'!$A$1:$G$96","'Sheet1'!$A$1:$H$96"}</definedName>
    <definedName name="апер_2">{"'Sheet1'!$A$1:$G$96","'Sheet1'!$A$1:$H$96"}</definedName>
    <definedName name="апер_3" localSheetId="13">{"'Sheet1'!$A$1:$G$96","'Sheet1'!$A$1:$H$96"}</definedName>
    <definedName name="апер_3" localSheetId="15">{"'Sheet1'!$A$1:$G$96","'Sheet1'!$A$1:$H$96"}</definedName>
    <definedName name="апер_3" localSheetId="14">{"'Sheet1'!$A$1:$G$96","'Sheet1'!$A$1:$H$96"}</definedName>
    <definedName name="апер_3">{"'Sheet1'!$A$1:$G$96","'Sheet1'!$A$1:$H$96"}</definedName>
    <definedName name="апер_4" localSheetId="13">{"'Sheet1'!$A$1:$G$96","'Sheet1'!$A$1:$H$96"}</definedName>
    <definedName name="апер_4" localSheetId="15">{"'Sheet1'!$A$1:$G$96","'Sheet1'!$A$1:$H$96"}</definedName>
    <definedName name="апер_4" localSheetId="14">{"'Sheet1'!$A$1:$G$96","'Sheet1'!$A$1:$H$96"}</definedName>
    <definedName name="апер_4">{"'Sheet1'!$A$1:$G$96","'Sheet1'!$A$1:$H$96"}</definedName>
    <definedName name="в2" localSheetId="13" hidden="1">{"'Sheet1'!$A$1:$G$96","'Sheet1'!$A$1:$H$96"}</definedName>
    <definedName name="в2" localSheetId="15" hidden="1">{"'Sheet1'!$A$1:$G$96","'Sheet1'!$A$1:$H$96"}</definedName>
    <definedName name="в2" localSheetId="14" hidden="1">{"'Sheet1'!$A$1:$G$96","'Sheet1'!$A$1:$H$96"}</definedName>
    <definedName name="в2" hidden="1">{"'Sheet1'!$A$1:$G$96","'Sheet1'!$A$1:$H$96"}</definedName>
    <definedName name="в2_1" localSheetId="13">{"'Sheet1'!$A$1:$G$96","'Sheet1'!$A$1:$H$96"}</definedName>
    <definedName name="в2_1" localSheetId="15">{"'Sheet1'!$A$1:$G$96","'Sheet1'!$A$1:$H$96"}</definedName>
    <definedName name="в2_1" localSheetId="14">{"'Sheet1'!$A$1:$G$96","'Sheet1'!$A$1:$H$96"}</definedName>
    <definedName name="в2_1">{"'Sheet1'!$A$1:$G$96","'Sheet1'!$A$1:$H$96"}</definedName>
    <definedName name="в2_2" localSheetId="13">{"'Sheet1'!$A$1:$G$96","'Sheet1'!$A$1:$H$96"}</definedName>
    <definedName name="в2_2" localSheetId="15">{"'Sheet1'!$A$1:$G$96","'Sheet1'!$A$1:$H$96"}</definedName>
    <definedName name="в2_2" localSheetId="14">{"'Sheet1'!$A$1:$G$96","'Sheet1'!$A$1:$H$96"}</definedName>
    <definedName name="в2_2">{"'Sheet1'!$A$1:$G$96","'Sheet1'!$A$1:$H$96"}</definedName>
    <definedName name="в2_3" localSheetId="13">{"'Sheet1'!$A$1:$G$96","'Sheet1'!$A$1:$H$96"}</definedName>
    <definedName name="в2_3" localSheetId="15">{"'Sheet1'!$A$1:$G$96","'Sheet1'!$A$1:$H$96"}</definedName>
    <definedName name="в2_3" localSheetId="14">{"'Sheet1'!$A$1:$G$96","'Sheet1'!$A$1:$H$96"}</definedName>
    <definedName name="в2_3">{"'Sheet1'!$A$1:$G$96","'Sheet1'!$A$1:$H$96"}</definedName>
    <definedName name="в2_4" localSheetId="13">{"'Sheet1'!$A$1:$G$96","'Sheet1'!$A$1:$H$96"}</definedName>
    <definedName name="в2_4" localSheetId="15">{"'Sheet1'!$A$1:$G$96","'Sheet1'!$A$1:$H$96"}</definedName>
    <definedName name="в2_4" localSheetId="14">{"'Sheet1'!$A$1:$G$96","'Sheet1'!$A$1:$H$96"}</definedName>
    <definedName name="в2_4">{"'Sheet1'!$A$1:$G$96","'Sheet1'!$A$1:$H$96"}</definedName>
    <definedName name="в5" localSheetId="13">#REF!</definedName>
    <definedName name="в5" localSheetId="15">#REF!</definedName>
    <definedName name="в5" localSheetId="14">#REF!</definedName>
    <definedName name="в5">#REF!</definedName>
    <definedName name="в5_1" localSheetId="13">#REF!</definedName>
    <definedName name="в5_1" localSheetId="15">#REF!</definedName>
    <definedName name="в5_1" localSheetId="14">#REF!</definedName>
    <definedName name="в5_1">#REF!</definedName>
    <definedName name="в5_2" localSheetId="13">#REF!</definedName>
    <definedName name="в5_2" localSheetId="15">#REF!</definedName>
    <definedName name="в5_2" localSheetId="14">#REF!</definedName>
    <definedName name="в5_2">#REF!</definedName>
    <definedName name="ва" localSheetId="13" hidden="1">{"'Sheet1'!$A$1:$G$96","'Sheet1'!$A$1:$H$96"}</definedName>
    <definedName name="ва" localSheetId="15" hidden="1">{"'Sheet1'!$A$1:$G$96","'Sheet1'!$A$1:$H$96"}</definedName>
    <definedName name="ва" localSheetId="14" hidden="1">{"'Sheet1'!$A$1:$G$96","'Sheet1'!$A$1:$H$96"}</definedName>
    <definedName name="ва" hidden="1">{"'Sheet1'!$A$1:$G$96","'Sheet1'!$A$1:$H$96"}</definedName>
    <definedName name="ва_1" localSheetId="13">{"'Sheet1'!$A$1:$G$96","'Sheet1'!$A$1:$H$96"}</definedName>
    <definedName name="ва_1" localSheetId="15">{"'Sheet1'!$A$1:$G$96","'Sheet1'!$A$1:$H$96"}</definedName>
    <definedName name="ва_1" localSheetId="14">{"'Sheet1'!$A$1:$G$96","'Sheet1'!$A$1:$H$96"}</definedName>
    <definedName name="ва_1">{"'Sheet1'!$A$1:$G$96","'Sheet1'!$A$1:$H$96"}</definedName>
    <definedName name="ва_2" localSheetId="13">{"'Sheet1'!$A$1:$G$96","'Sheet1'!$A$1:$H$96"}</definedName>
    <definedName name="ва_2" localSheetId="15">{"'Sheet1'!$A$1:$G$96","'Sheet1'!$A$1:$H$96"}</definedName>
    <definedName name="ва_2" localSheetId="14">{"'Sheet1'!$A$1:$G$96","'Sheet1'!$A$1:$H$96"}</definedName>
    <definedName name="ва_2">{"'Sheet1'!$A$1:$G$96","'Sheet1'!$A$1:$H$96"}</definedName>
    <definedName name="ва_3" localSheetId="13">{"'Sheet1'!$A$1:$G$96","'Sheet1'!$A$1:$H$96"}</definedName>
    <definedName name="ва_3" localSheetId="15">{"'Sheet1'!$A$1:$G$96","'Sheet1'!$A$1:$H$96"}</definedName>
    <definedName name="ва_3" localSheetId="14">{"'Sheet1'!$A$1:$G$96","'Sheet1'!$A$1:$H$96"}</definedName>
    <definedName name="ва_3">{"'Sheet1'!$A$1:$G$96","'Sheet1'!$A$1:$H$96"}</definedName>
    <definedName name="ва_4" localSheetId="13">{"'Sheet1'!$A$1:$G$96","'Sheet1'!$A$1:$H$96"}</definedName>
    <definedName name="ва_4" localSheetId="15">{"'Sheet1'!$A$1:$G$96","'Sheet1'!$A$1:$H$96"}</definedName>
    <definedName name="ва_4" localSheetId="14">{"'Sheet1'!$A$1:$G$96","'Sheet1'!$A$1:$H$96"}</definedName>
    <definedName name="ва_4">{"'Sheet1'!$A$1:$G$96","'Sheet1'!$A$1:$H$96"}</definedName>
    <definedName name="вао">'[1]План поставок'!#REF!</definedName>
    <definedName name="вап3" localSheetId="13" hidden="1">{"'Sheet1'!$A$1:$G$96","'Sheet1'!$A$1:$H$96"}</definedName>
    <definedName name="вап3" localSheetId="15" hidden="1">{"'Sheet1'!$A$1:$G$96","'Sheet1'!$A$1:$H$96"}</definedName>
    <definedName name="вап3" localSheetId="14" hidden="1">{"'Sheet1'!$A$1:$G$96","'Sheet1'!$A$1:$H$96"}</definedName>
    <definedName name="вап3" hidden="1">{"'Sheet1'!$A$1:$G$96","'Sheet1'!$A$1:$H$96"}</definedName>
    <definedName name="вап3_1" localSheetId="13">{"'Sheet1'!$A$1:$G$96","'Sheet1'!$A$1:$H$96"}</definedName>
    <definedName name="вап3_1" localSheetId="15">{"'Sheet1'!$A$1:$G$96","'Sheet1'!$A$1:$H$96"}</definedName>
    <definedName name="вап3_1" localSheetId="14">{"'Sheet1'!$A$1:$G$96","'Sheet1'!$A$1:$H$96"}</definedName>
    <definedName name="вап3_1">{"'Sheet1'!$A$1:$G$96","'Sheet1'!$A$1:$H$96"}</definedName>
    <definedName name="вап3_2" localSheetId="13">{"'Sheet1'!$A$1:$G$96","'Sheet1'!$A$1:$H$96"}</definedName>
    <definedName name="вап3_2" localSheetId="15">{"'Sheet1'!$A$1:$G$96","'Sheet1'!$A$1:$H$96"}</definedName>
    <definedName name="вап3_2" localSheetId="14">{"'Sheet1'!$A$1:$G$96","'Sheet1'!$A$1:$H$96"}</definedName>
    <definedName name="вап3_2">{"'Sheet1'!$A$1:$G$96","'Sheet1'!$A$1:$H$96"}</definedName>
    <definedName name="вап3_3" localSheetId="13">{"'Sheet1'!$A$1:$G$96","'Sheet1'!$A$1:$H$96"}</definedName>
    <definedName name="вап3_3" localSheetId="15">{"'Sheet1'!$A$1:$G$96","'Sheet1'!$A$1:$H$96"}</definedName>
    <definedName name="вап3_3" localSheetId="14">{"'Sheet1'!$A$1:$G$96","'Sheet1'!$A$1:$H$96"}</definedName>
    <definedName name="вап3_3">{"'Sheet1'!$A$1:$G$96","'Sheet1'!$A$1:$H$96"}</definedName>
    <definedName name="вап3_4" localSheetId="13">{"'Sheet1'!$A$1:$G$96","'Sheet1'!$A$1:$H$96"}</definedName>
    <definedName name="вап3_4" localSheetId="15">{"'Sheet1'!$A$1:$G$96","'Sheet1'!$A$1:$H$96"}</definedName>
    <definedName name="вап3_4" localSheetId="14">{"'Sheet1'!$A$1:$G$96","'Sheet1'!$A$1:$H$96"}</definedName>
    <definedName name="вап3_4">{"'Sheet1'!$A$1:$G$96","'Sheet1'!$A$1:$H$96"}</definedName>
    <definedName name="вкупеывкнпыверн" localSheetId="13">#REF!</definedName>
    <definedName name="вкупеывкнпыверн" localSheetId="15">#REF!</definedName>
    <definedName name="вкупеывкнпыверн" localSheetId="14">#REF!</definedName>
    <definedName name="вкупеывкнпыверн">#REF!</definedName>
    <definedName name="ВЫ1" localSheetId="13" hidden="1">#REF!</definedName>
    <definedName name="ВЫ1" localSheetId="15" hidden="1">#REF!</definedName>
    <definedName name="ВЫ1" localSheetId="14" hidden="1">#REF!</definedName>
    <definedName name="ВЫ1" hidden="1">#REF!</definedName>
    <definedName name="д" localSheetId="13">#REF!</definedName>
    <definedName name="д" localSheetId="15">#REF!</definedName>
    <definedName name="д" localSheetId="14">#REF!</definedName>
    <definedName name="д">#REF!</definedName>
    <definedName name="д_1" localSheetId="15">#REF!</definedName>
    <definedName name="д_1" localSheetId="14">#REF!</definedName>
    <definedName name="д_1">#REF!</definedName>
    <definedName name="д_2" localSheetId="15">#REF!</definedName>
    <definedName name="д_2" localSheetId="14">#REF!</definedName>
    <definedName name="д_2">#REF!</definedName>
    <definedName name="д2" localSheetId="15">#REF!</definedName>
    <definedName name="д2" localSheetId="14">#REF!</definedName>
    <definedName name="д2">#REF!</definedName>
    <definedName name="д2_1" localSheetId="15">#REF!</definedName>
    <definedName name="д2_1" localSheetId="14">#REF!</definedName>
    <definedName name="д2_1">#REF!</definedName>
    <definedName name="д2_2" localSheetId="15">#REF!</definedName>
    <definedName name="д2_2" localSheetId="14">#REF!</definedName>
    <definedName name="д2_2">#REF!</definedName>
    <definedName name="д6" localSheetId="15">#REF!</definedName>
    <definedName name="д6" localSheetId="14">#REF!</definedName>
    <definedName name="д6">#REF!</definedName>
    <definedName name="д6_1" localSheetId="15">#REF!</definedName>
    <definedName name="д6_1" localSheetId="14">#REF!</definedName>
    <definedName name="д6_1">#REF!</definedName>
    <definedName name="д6_2" localSheetId="15">#REF!</definedName>
    <definedName name="д6_2" localSheetId="14">#REF!</definedName>
    <definedName name="д6_2">#REF!</definedName>
    <definedName name="ДК" localSheetId="13" hidden="1">{"'Sheet1'!$A$1:$G$96","'Sheet1'!$A$1:$H$96"}</definedName>
    <definedName name="ДК" localSheetId="15" hidden="1">{"'Sheet1'!$A$1:$G$96","'Sheet1'!$A$1:$H$96"}</definedName>
    <definedName name="ДК" localSheetId="14" hidden="1">{"'Sheet1'!$A$1:$G$96","'Sheet1'!$A$1:$H$96"}</definedName>
    <definedName name="ДК" hidden="1">{"'Sheet1'!$A$1:$G$96","'Sheet1'!$A$1:$H$96"}</definedName>
    <definedName name="ДК_1" localSheetId="13">{"'Sheet1'!$A$1:$G$96","'Sheet1'!$A$1:$H$96"}</definedName>
    <definedName name="ДК_1" localSheetId="15">{"'Sheet1'!$A$1:$G$96","'Sheet1'!$A$1:$H$96"}</definedName>
    <definedName name="ДК_1" localSheetId="14">{"'Sheet1'!$A$1:$G$96","'Sheet1'!$A$1:$H$96"}</definedName>
    <definedName name="ДК_1">{"'Sheet1'!$A$1:$G$96","'Sheet1'!$A$1:$H$96"}</definedName>
    <definedName name="ДК_2" localSheetId="13">{"'Sheet1'!$A$1:$G$96","'Sheet1'!$A$1:$H$96"}</definedName>
    <definedName name="ДК_2" localSheetId="15">{"'Sheet1'!$A$1:$G$96","'Sheet1'!$A$1:$H$96"}</definedName>
    <definedName name="ДК_2" localSheetId="14">{"'Sheet1'!$A$1:$G$96","'Sheet1'!$A$1:$H$96"}</definedName>
    <definedName name="ДК_2">{"'Sheet1'!$A$1:$G$96","'Sheet1'!$A$1:$H$96"}</definedName>
    <definedName name="ДК_3" localSheetId="13">{"'Sheet1'!$A$1:$G$96","'Sheet1'!$A$1:$H$96"}</definedName>
    <definedName name="ДК_3" localSheetId="15">{"'Sheet1'!$A$1:$G$96","'Sheet1'!$A$1:$H$96"}</definedName>
    <definedName name="ДК_3" localSheetId="14">{"'Sheet1'!$A$1:$G$96","'Sheet1'!$A$1:$H$96"}</definedName>
    <definedName name="ДК_3">{"'Sheet1'!$A$1:$G$96","'Sheet1'!$A$1:$H$96"}</definedName>
    <definedName name="ДК_4" localSheetId="13">{"'Sheet1'!$A$1:$G$96","'Sheet1'!$A$1:$H$96"}</definedName>
    <definedName name="ДК_4" localSheetId="15">{"'Sheet1'!$A$1:$G$96","'Sheet1'!$A$1:$H$96"}</definedName>
    <definedName name="ДК_4" localSheetId="14">{"'Sheet1'!$A$1:$G$96","'Sheet1'!$A$1:$H$96"}</definedName>
    <definedName name="ДК_4">{"'Sheet1'!$A$1:$G$96","'Sheet1'!$A$1:$H$96"}</definedName>
    <definedName name="документ10" localSheetId="13" hidden="1">{"'Sheet1'!$A$1:$G$96","'Sheet1'!$A$1:$H$96"}</definedName>
    <definedName name="документ10" localSheetId="15" hidden="1">{"'Sheet1'!$A$1:$G$96","'Sheet1'!$A$1:$H$96"}</definedName>
    <definedName name="документ10" localSheetId="14" hidden="1">{"'Sheet1'!$A$1:$G$96","'Sheet1'!$A$1:$H$96"}</definedName>
    <definedName name="документ10" hidden="1">{"'Sheet1'!$A$1:$G$96","'Sheet1'!$A$1:$H$96"}</definedName>
    <definedName name="документ10_1" localSheetId="13">{"'Sheet1'!$A$1:$G$96","'Sheet1'!$A$1:$H$96"}</definedName>
    <definedName name="документ10_1" localSheetId="15">{"'Sheet1'!$A$1:$G$96","'Sheet1'!$A$1:$H$96"}</definedName>
    <definedName name="документ10_1" localSheetId="14">{"'Sheet1'!$A$1:$G$96","'Sheet1'!$A$1:$H$96"}</definedName>
    <definedName name="документ10_1">{"'Sheet1'!$A$1:$G$96","'Sheet1'!$A$1:$H$96"}</definedName>
    <definedName name="документ10_2" localSheetId="13">{"'Sheet1'!$A$1:$G$96","'Sheet1'!$A$1:$H$96"}</definedName>
    <definedName name="документ10_2" localSheetId="15">{"'Sheet1'!$A$1:$G$96","'Sheet1'!$A$1:$H$96"}</definedName>
    <definedName name="документ10_2" localSheetId="14">{"'Sheet1'!$A$1:$G$96","'Sheet1'!$A$1:$H$96"}</definedName>
    <definedName name="документ10_2">{"'Sheet1'!$A$1:$G$96","'Sheet1'!$A$1:$H$96"}</definedName>
    <definedName name="документ10_3" localSheetId="13">{"'Sheet1'!$A$1:$G$96","'Sheet1'!$A$1:$H$96"}</definedName>
    <definedName name="документ10_3" localSheetId="15">{"'Sheet1'!$A$1:$G$96","'Sheet1'!$A$1:$H$96"}</definedName>
    <definedName name="документ10_3" localSheetId="14">{"'Sheet1'!$A$1:$G$96","'Sheet1'!$A$1:$H$96"}</definedName>
    <definedName name="документ10_3">{"'Sheet1'!$A$1:$G$96","'Sheet1'!$A$1:$H$96"}</definedName>
    <definedName name="документ10_4" localSheetId="13">{"'Sheet1'!$A$1:$G$96","'Sheet1'!$A$1:$H$96"}</definedName>
    <definedName name="документ10_4" localSheetId="15">{"'Sheet1'!$A$1:$G$96","'Sheet1'!$A$1:$H$96"}</definedName>
    <definedName name="документ10_4" localSheetId="14">{"'Sheet1'!$A$1:$G$96","'Sheet1'!$A$1:$H$96"}</definedName>
    <definedName name="документ10_4">{"'Sheet1'!$A$1:$G$96","'Sheet1'!$A$1:$H$96"}</definedName>
    <definedName name="ДОХОД" localSheetId="13">#REF!</definedName>
    <definedName name="ДОХОД" localSheetId="15">#REF!</definedName>
    <definedName name="ДОХОД" localSheetId="14">#REF!</definedName>
    <definedName name="ДОХОД">#REF!</definedName>
    <definedName name="ДОХОД_1" localSheetId="13">#REF!</definedName>
    <definedName name="ДОХОД_1" localSheetId="15">#REF!</definedName>
    <definedName name="ДОХОД_1" localSheetId="14">#REF!</definedName>
    <definedName name="ДОХОД_1">#REF!</definedName>
    <definedName name="ДОХОД_2" localSheetId="13">#REF!</definedName>
    <definedName name="ДОХОД_2" localSheetId="15">#REF!</definedName>
    <definedName name="ДОХОД_2" localSheetId="14">#REF!</definedName>
    <definedName name="ДОХОД_2">#REF!</definedName>
    <definedName name="е5" localSheetId="15">#REF!</definedName>
    <definedName name="е5" localSheetId="14">#REF!</definedName>
    <definedName name="е5">#REF!</definedName>
    <definedName name="е5_1" localSheetId="15">#REF!</definedName>
    <definedName name="е5_1" localSheetId="14">#REF!</definedName>
    <definedName name="е5_1">#REF!</definedName>
    <definedName name="е5_2" localSheetId="15">#REF!</definedName>
    <definedName name="е5_2" localSheetId="14">#REF!</definedName>
    <definedName name="е5_2">#REF!</definedName>
    <definedName name="енг" localSheetId="15">#REF!</definedName>
    <definedName name="енг" localSheetId="14">#REF!</definedName>
    <definedName name="енг">#REF!</definedName>
    <definedName name="ж4" localSheetId="15">#REF!</definedName>
    <definedName name="ж4" localSheetId="14">#REF!</definedName>
    <definedName name="ж4">#REF!</definedName>
    <definedName name="ж4_1" localSheetId="15">#REF!</definedName>
    <definedName name="ж4_1" localSheetId="14">#REF!</definedName>
    <definedName name="ж4_1">#REF!</definedName>
    <definedName name="ж4_2" localSheetId="15">#REF!</definedName>
    <definedName name="ж4_2" localSheetId="14">#REF!</definedName>
    <definedName name="ж4_2">#REF!</definedName>
    <definedName name="_xlnm.Print_Titles">'[6]31.08.2004'!$A$1:$IV$1</definedName>
    <definedName name="зщ" localSheetId="13" hidden="1">{"'Sheet1'!$A$1:$G$96","'Sheet1'!$A$1:$H$96"}</definedName>
    <definedName name="зщ" localSheetId="15" hidden="1">{"'Sheet1'!$A$1:$G$96","'Sheet1'!$A$1:$H$96"}</definedName>
    <definedName name="зщ" localSheetId="14" hidden="1">{"'Sheet1'!$A$1:$G$96","'Sheet1'!$A$1:$H$96"}</definedName>
    <definedName name="зщ" hidden="1">{"'Sheet1'!$A$1:$G$96","'Sheet1'!$A$1:$H$96"}</definedName>
    <definedName name="зщ_1" localSheetId="13">{"'Sheet1'!$A$1:$G$96","'Sheet1'!$A$1:$H$96"}</definedName>
    <definedName name="зщ_1" localSheetId="15">{"'Sheet1'!$A$1:$G$96","'Sheet1'!$A$1:$H$96"}</definedName>
    <definedName name="зщ_1" localSheetId="14">{"'Sheet1'!$A$1:$G$96","'Sheet1'!$A$1:$H$96"}</definedName>
    <definedName name="зщ_1">{"'Sheet1'!$A$1:$G$96","'Sheet1'!$A$1:$H$96"}</definedName>
    <definedName name="зщ_2" localSheetId="13">{"'Sheet1'!$A$1:$G$96","'Sheet1'!$A$1:$H$96"}</definedName>
    <definedName name="зщ_2" localSheetId="15">{"'Sheet1'!$A$1:$G$96","'Sheet1'!$A$1:$H$96"}</definedName>
    <definedName name="зщ_2" localSheetId="14">{"'Sheet1'!$A$1:$G$96","'Sheet1'!$A$1:$H$96"}</definedName>
    <definedName name="зщ_2">{"'Sheet1'!$A$1:$G$96","'Sheet1'!$A$1:$H$96"}</definedName>
    <definedName name="зщ_3" localSheetId="13">{"'Sheet1'!$A$1:$G$96","'Sheet1'!$A$1:$H$96"}</definedName>
    <definedName name="зщ_3" localSheetId="15">{"'Sheet1'!$A$1:$G$96","'Sheet1'!$A$1:$H$96"}</definedName>
    <definedName name="зщ_3" localSheetId="14">{"'Sheet1'!$A$1:$G$96","'Sheet1'!$A$1:$H$96"}</definedName>
    <definedName name="зщ_3">{"'Sheet1'!$A$1:$G$96","'Sheet1'!$A$1:$H$96"}</definedName>
    <definedName name="зщ_4" localSheetId="13">{"'Sheet1'!$A$1:$G$96","'Sheet1'!$A$1:$H$96"}</definedName>
    <definedName name="зщ_4" localSheetId="15">{"'Sheet1'!$A$1:$G$96","'Sheet1'!$A$1:$H$96"}</definedName>
    <definedName name="зщ_4" localSheetId="14">{"'Sheet1'!$A$1:$G$96","'Sheet1'!$A$1:$H$96"}</definedName>
    <definedName name="зщ_4">{"'Sheet1'!$A$1:$G$96","'Sheet1'!$A$1:$H$96"}</definedName>
    <definedName name="и36" localSheetId="13">#REF!</definedName>
    <definedName name="и36" localSheetId="15">#REF!</definedName>
    <definedName name="и36" localSheetId="14">#REF!</definedName>
    <definedName name="и36">#REF!</definedName>
    <definedName name="и36_1" localSheetId="13">#REF!</definedName>
    <definedName name="и36_1" localSheetId="15">#REF!</definedName>
    <definedName name="и36_1" localSheetId="14">#REF!</definedName>
    <definedName name="и36_1">#REF!</definedName>
    <definedName name="и36_2" localSheetId="13">#REF!</definedName>
    <definedName name="и36_2" localSheetId="15">#REF!</definedName>
    <definedName name="и36_2" localSheetId="14">#REF!</definedName>
    <definedName name="и36_2">#REF!</definedName>
    <definedName name="имяA4" localSheetId="15">#REF!</definedName>
    <definedName name="имяA4" localSheetId="14">#REF!</definedName>
    <definedName name="имяA4">#REF!</definedName>
    <definedName name="ит6" localSheetId="13" hidden="1">{"'Sheet1'!$A$1:$G$96","'Sheet1'!$A$1:$H$96"}</definedName>
    <definedName name="ит6" localSheetId="15" hidden="1">{"'Sheet1'!$A$1:$G$96","'Sheet1'!$A$1:$H$96"}</definedName>
    <definedName name="ит6" localSheetId="14" hidden="1">{"'Sheet1'!$A$1:$G$96","'Sheet1'!$A$1:$H$96"}</definedName>
    <definedName name="ит6" hidden="1">{"'Sheet1'!$A$1:$G$96","'Sheet1'!$A$1:$H$96"}</definedName>
    <definedName name="ит6_1" localSheetId="13">{"'Sheet1'!$A$1:$G$96","'Sheet1'!$A$1:$H$96"}</definedName>
    <definedName name="ит6_1" localSheetId="15">{"'Sheet1'!$A$1:$G$96","'Sheet1'!$A$1:$H$96"}</definedName>
    <definedName name="ит6_1" localSheetId="14">{"'Sheet1'!$A$1:$G$96","'Sheet1'!$A$1:$H$96"}</definedName>
    <definedName name="ит6_1">{"'Sheet1'!$A$1:$G$96","'Sheet1'!$A$1:$H$96"}</definedName>
    <definedName name="ит6_2" localSheetId="13">{"'Sheet1'!$A$1:$G$96","'Sheet1'!$A$1:$H$96"}</definedName>
    <definedName name="ит6_2" localSheetId="15">{"'Sheet1'!$A$1:$G$96","'Sheet1'!$A$1:$H$96"}</definedName>
    <definedName name="ит6_2" localSheetId="14">{"'Sheet1'!$A$1:$G$96","'Sheet1'!$A$1:$H$96"}</definedName>
    <definedName name="ит6_2">{"'Sheet1'!$A$1:$G$96","'Sheet1'!$A$1:$H$96"}</definedName>
    <definedName name="ит6_3" localSheetId="13">{"'Sheet1'!$A$1:$G$96","'Sheet1'!$A$1:$H$96"}</definedName>
    <definedName name="ит6_3" localSheetId="15">{"'Sheet1'!$A$1:$G$96","'Sheet1'!$A$1:$H$96"}</definedName>
    <definedName name="ит6_3" localSheetId="14">{"'Sheet1'!$A$1:$G$96","'Sheet1'!$A$1:$H$96"}</definedName>
    <definedName name="ит6_3">{"'Sheet1'!$A$1:$G$96","'Sheet1'!$A$1:$H$96"}</definedName>
    <definedName name="ит6_4" localSheetId="13">{"'Sheet1'!$A$1:$G$96","'Sheet1'!$A$1:$H$96"}</definedName>
    <definedName name="ит6_4" localSheetId="15">{"'Sheet1'!$A$1:$G$96","'Sheet1'!$A$1:$H$96"}</definedName>
    <definedName name="ит6_4" localSheetId="14">{"'Sheet1'!$A$1:$G$96","'Sheet1'!$A$1:$H$96"}</definedName>
    <definedName name="ит6_4">{"'Sheet1'!$A$1:$G$96","'Sheet1'!$A$1:$H$96"}</definedName>
    <definedName name="й" localSheetId="13" hidden="1">{"'Sheet1'!$A$1:$G$96","'Sheet1'!$A$1:$H$96"}</definedName>
    <definedName name="й" localSheetId="15" hidden="1">{"'Sheet1'!$A$1:$G$96","'Sheet1'!$A$1:$H$96"}</definedName>
    <definedName name="й" localSheetId="14" hidden="1">{"'Sheet1'!$A$1:$G$96","'Sheet1'!$A$1:$H$96"}</definedName>
    <definedName name="й" hidden="1">{"'Sheet1'!$A$1:$G$96","'Sheet1'!$A$1:$H$96"}</definedName>
    <definedName name="й_1" localSheetId="13">{"'Sheet1'!$A$1:$G$96","'Sheet1'!$A$1:$H$96"}</definedName>
    <definedName name="й_1" localSheetId="15">{"'Sheet1'!$A$1:$G$96","'Sheet1'!$A$1:$H$96"}</definedName>
    <definedName name="й_1" localSheetId="14">{"'Sheet1'!$A$1:$G$96","'Sheet1'!$A$1:$H$96"}</definedName>
    <definedName name="й_1">{"'Sheet1'!$A$1:$G$96","'Sheet1'!$A$1:$H$96"}</definedName>
    <definedName name="й_2" localSheetId="13">{"'Sheet1'!$A$1:$G$96","'Sheet1'!$A$1:$H$96"}</definedName>
    <definedName name="й_2" localSheetId="15">{"'Sheet1'!$A$1:$G$96","'Sheet1'!$A$1:$H$96"}</definedName>
    <definedName name="й_2" localSheetId="14">{"'Sheet1'!$A$1:$G$96","'Sheet1'!$A$1:$H$96"}</definedName>
    <definedName name="й_2">{"'Sheet1'!$A$1:$G$96","'Sheet1'!$A$1:$H$96"}</definedName>
    <definedName name="й_3" localSheetId="13">{"'Sheet1'!$A$1:$G$96","'Sheet1'!$A$1:$H$96"}</definedName>
    <definedName name="й_3" localSheetId="15">{"'Sheet1'!$A$1:$G$96","'Sheet1'!$A$1:$H$96"}</definedName>
    <definedName name="й_3" localSheetId="14">{"'Sheet1'!$A$1:$G$96","'Sheet1'!$A$1:$H$96"}</definedName>
    <definedName name="й_3">{"'Sheet1'!$A$1:$G$96","'Sheet1'!$A$1:$H$96"}</definedName>
    <definedName name="й_4" localSheetId="13">{"'Sheet1'!$A$1:$G$96","'Sheet1'!$A$1:$H$96"}</definedName>
    <definedName name="й_4" localSheetId="15">{"'Sheet1'!$A$1:$G$96","'Sheet1'!$A$1:$H$96"}</definedName>
    <definedName name="й_4" localSheetId="14">{"'Sheet1'!$A$1:$G$96","'Sheet1'!$A$1:$H$96"}</definedName>
    <definedName name="й_4">{"'Sheet1'!$A$1:$G$96","'Sheet1'!$A$1:$H$96"}</definedName>
    <definedName name="й7" localSheetId="15">#REF!</definedName>
    <definedName name="й7" localSheetId="14">#REF!</definedName>
    <definedName name="й7">#REF!</definedName>
    <definedName name="й7_1" localSheetId="15">#REF!</definedName>
    <definedName name="й7_1" localSheetId="14">#REF!</definedName>
    <definedName name="й7_1">#REF!</definedName>
    <definedName name="й7_2" localSheetId="15">#REF!</definedName>
    <definedName name="й7_2" localSheetId="14">#REF!</definedName>
    <definedName name="й7_2">#REF!</definedName>
    <definedName name="й8" localSheetId="15">#REF!</definedName>
    <definedName name="й8" localSheetId="14">#REF!</definedName>
    <definedName name="й8">#REF!</definedName>
    <definedName name="й8_1" localSheetId="15">#REF!</definedName>
    <definedName name="й8_1" localSheetId="14">#REF!</definedName>
    <definedName name="й8_1">#REF!</definedName>
    <definedName name="й8_2" localSheetId="15">#REF!</definedName>
    <definedName name="й8_2" localSheetId="14">#REF!</definedName>
    <definedName name="й8_2">#REF!</definedName>
    <definedName name="котельная" localSheetId="13">#REF!</definedName>
    <definedName name="котельная" localSheetId="15">#REF!</definedName>
    <definedName name="котельная" localSheetId="14">#REF!</definedName>
    <definedName name="котельная">#REF!</definedName>
    <definedName name="котельная_1" localSheetId="13">#REF!</definedName>
    <definedName name="котельная_1" localSheetId="15">#REF!</definedName>
    <definedName name="котельная_1" localSheetId="14">#REF!</definedName>
    <definedName name="котельная_1">#REF!</definedName>
    <definedName name="котельная_2" localSheetId="13">#REF!</definedName>
    <definedName name="котельная_2" localSheetId="15">#REF!</definedName>
    <definedName name="котельная_2" localSheetId="14">#REF!</definedName>
    <definedName name="котельная_2">#REF!</definedName>
    <definedName name="КР" localSheetId="13" hidden="1">{"'Sheet1'!$A$1:$G$96","'Sheet1'!$A$1:$H$96"}</definedName>
    <definedName name="КР" localSheetId="15" hidden="1">{"'Sheet1'!$A$1:$G$96","'Sheet1'!$A$1:$H$96"}</definedName>
    <definedName name="КР" localSheetId="14" hidden="1">{"'Sheet1'!$A$1:$G$96","'Sheet1'!$A$1:$H$96"}</definedName>
    <definedName name="КР" hidden="1">{"'Sheet1'!$A$1:$G$96","'Sheet1'!$A$1:$H$96"}</definedName>
    <definedName name="КР_1" localSheetId="13">{"'Sheet1'!$A$1:$G$96","'Sheet1'!$A$1:$H$96"}</definedName>
    <definedName name="КР_1" localSheetId="15">{"'Sheet1'!$A$1:$G$96","'Sheet1'!$A$1:$H$96"}</definedName>
    <definedName name="КР_1" localSheetId="14">{"'Sheet1'!$A$1:$G$96","'Sheet1'!$A$1:$H$96"}</definedName>
    <definedName name="КР_1">{"'Sheet1'!$A$1:$G$96","'Sheet1'!$A$1:$H$96"}</definedName>
    <definedName name="КР_2" localSheetId="13">{"'Sheet1'!$A$1:$G$96","'Sheet1'!$A$1:$H$96"}</definedName>
    <definedName name="КР_2" localSheetId="15">{"'Sheet1'!$A$1:$G$96","'Sheet1'!$A$1:$H$96"}</definedName>
    <definedName name="КР_2" localSheetId="14">{"'Sheet1'!$A$1:$G$96","'Sheet1'!$A$1:$H$96"}</definedName>
    <definedName name="КР_2">{"'Sheet1'!$A$1:$G$96","'Sheet1'!$A$1:$H$96"}</definedName>
    <definedName name="КР_3" localSheetId="13">{"'Sheet1'!$A$1:$G$96","'Sheet1'!$A$1:$H$96"}</definedName>
    <definedName name="КР_3" localSheetId="15">{"'Sheet1'!$A$1:$G$96","'Sheet1'!$A$1:$H$96"}</definedName>
    <definedName name="КР_3" localSheetId="14">{"'Sheet1'!$A$1:$G$96","'Sheet1'!$A$1:$H$96"}</definedName>
    <definedName name="КР_3">{"'Sheet1'!$A$1:$G$96","'Sheet1'!$A$1:$H$96"}</definedName>
    <definedName name="КР_4" localSheetId="13">{"'Sheet1'!$A$1:$G$96","'Sheet1'!$A$1:$H$96"}</definedName>
    <definedName name="КР_4" localSheetId="15">{"'Sheet1'!$A$1:$G$96","'Sheet1'!$A$1:$H$96"}</definedName>
    <definedName name="КР_4" localSheetId="14">{"'Sheet1'!$A$1:$G$96","'Sheet1'!$A$1:$H$96"}</definedName>
    <definedName name="КР_4">{"'Sheet1'!$A$1:$G$96","'Sheet1'!$A$1:$H$96"}</definedName>
    <definedName name="Л" localSheetId="13">#REF!</definedName>
    <definedName name="Л" localSheetId="15">#REF!</definedName>
    <definedName name="Л" localSheetId="14">#REF!</definedName>
    <definedName name="Л">#REF!</definedName>
    <definedName name="Л_1" localSheetId="13">#REF!</definedName>
    <definedName name="Л_1" localSheetId="15">#REF!</definedName>
    <definedName name="Л_1" localSheetId="14">#REF!</definedName>
    <definedName name="Л_1">#REF!</definedName>
    <definedName name="Л_2" localSheetId="13">#REF!</definedName>
    <definedName name="Л_2" localSheetId="15">#REF!</definedName>
    <definedName name="Л_2" localSheetId="14">#REF!</definedName>
    <definedName name="Л_2">#REF!</definedName>
    <definedName name="ллл" localSheetId="13" hidden="1">{"'Sheet1'!$A$1:$G$96","'Sheet1'!$A$1:$H$96"}</definedName>
    <definedName name="ллл" localSheetId="15" hidden="1">{"'Sheet1'!$A$1:$G$96","'Sheet1'!$A$1:$H$96"}</definedName>
    <definedName name="ллл" localSheetId="14" hidden="1">{"'Sheet1'!$A$1:$G$96","'Sheet1'!$A$1:$H$96"}</definedName>
    <definedName name="ллл" hidden="1">{"'Sheet1'!$A$1:$G$96","'Sheet1'!$A$1:$H$96"}</definedName>
    <definedName name="ллл_1" localSheetId="13">{"'Sheet1'!$A$1:$G$96","'Sheet1'!$A$1:$H$96"}</definedName>
    <definedName name="ллл_1" localSheetId="15">{"'Sheet1'!$A$1:$G$96","'Sheet1'!$A$1:$H$96"}</definedName>
    <definedName name="ллл_1" localSheetId="14">{"'Sheet1'!$A$1:$G$96","'Sheet1'!$A$1:$H$96"}</definedName>
    <definedName name="ллл_1">{"'Sheet1'!$A$1:$G$96","'Sheet1'!$A$1:$H$96"}</definedName>
    <definedName name="ллл_2" localSheetId="13">{"'Sheet1'!$A$1:$G$96","'Sheet1'!$A$1:$H$96"}</definedName>
    <definedName name="ллл_2" localSheetId="15">{"'Sheet1'!$A$1:$G$96","'Sheet1'!$A$1:$H$96"}</definedName>
    <definedName name="ллл_2" localSheetId="14">{"'Sheet1'!$A$1:$G$96","'Sheet1'!$A$1:$H$96"}</definedName>
    <definedName name="ллл_2">{"'Sheet1'!$A$1:$G$96","'Sheet1'!$A$1:$H$96"}</definedName>
    <definedName name="ллл_3" localSheetId="13">{"'Sheet1'!$A$1:$G$96","'Sheet1'!$A$1:$H$96"}</definedName>
    <definedName name="ллл_3" localSheetId="15">{"'Sheet1'!$A$1:$G$96","'Sheet1'!$A$1:$H$96"}</definedName>
    <definedName name="ллл_3" localSheetId="14">{"'Sheet1'!$A$1:$G$96","'Sheet1'!$A$1:$H$96"}</definedName>
    <definedName name="ллл_3">{"'Sheet1'!$A$1:$G$96","'Sheet1'!$A$1:$H$96"}</definedName>
    <definedName name="ллл_4" localSheetId="13">{"'Sheet1'!$A$1:$G$96","'Sheet1'!$A$1:$H$96"}</definedName>
    <definedName name="ллл_4" localSheetId="15">{"'Sheet1'!$A$1:$G$96","'Sheet1'!$A$1:$H$96"}</definedName>
    <definedName name="ллл_4" localSheetId="14">{"'Sheet1'!$A$1:$G$96","'Sheet1'!$A$1:$H$96"}</definedName>
    <definedName name="ллл_4">{"'Sheet1'!$A$1:$G$96","'Sheet1'!$A$1:$H$96"}</definedName>
    <definedName name="лоло" localSheetId="13" hidden="1">{"'Sheet1'!$A$1:$G$96","'Sheet1'!$A$1:$H$96"}</definedName>
    <definedName name="лоло" localSheetId="15" hidden="1">{"'Sheet1'!$A$1:$G$96","'Sheet1'!$A$1:$H$96"}</definedName>
    <definedName name="лоло" localSheetId="14" hidden="1">{"'Sheet1'!$A$1:$G$96","'Sheet1'!$A$1:$H$96"}</definedName>
    <definedName name="лоло" hidden="1">{"'Sheet1'!$A$1:$G$96","'Sheet1'!$A$1:$H$96"}</definedName>
    <definedName name="лоло_1" localSheetId="13">{"'Sheet1'!$A$1:$G$96","'Sheet1'!$A$1:$H$96"}</definedName>
    <definedName name="лоло_1" localSheetId="15">{"'Sheet1'!$A$1:$G$96","'Sheet1'!$A$1:$H$96"}</definedName>
    <definedName name="лоло_1" localSheetId="14">{"'Sheet1'!$A$1:$G$96","'Sheet1'!$A$1:$H$96"}</definedName>
    <definedName name="лоло_1">{"'Sheet1'!$A$1:$G$96","'Sheet1'!$A$1:$H$96"}</definedName>
    <definedName name="лоло_2" localSheetId="13">{"'Sheet1'!$A$1:$G$96","'Sheet1'!$A$1:$H$96"}</definedName>
    <definedName name="лоло_2" localSheetId="15">{"'Sheet1'!$A$1:$G$96","'Sheet1'!$A$1:$H$96"}</definedName>
    <definedName name="лоло_2" localSheetId="14">{"'Sheet1'!$A$1:$G$96","'Sheet1'!$A$1:$H$96"}</definedName>
    <definedName name="лоло_2">{"'Sheet1'!$A$1:$G$96","'Sheet1'!$A$1:$H$96"}</definedName>
    <definedName name="лоло_3" localSheetId="13">{"'Sheet1'!$A$1:$G$96","'Sheet1'!$A$1:$H$96"}</definedName>
    <definedName name="лоло_3" localSheetId="15">{"'Sheet1'!$A$1:$G$96","'Sheet1'!$A$1:$H$96"}</definedName>
    <definedName name="лоло_3" localSheetId="14">{"'Sheet1'!$A$1:$G$96","'Sheet1'!$A$1:$H$96"}</definedName>
    <definedName name="лоло_3">{"'Sheet1'!$A$1:$G$96","'Sheet1'!$A$1:$H$96"}</definedName>
    <definedName name="лоло_4" localSheetId="13">{"'Sheet1'!$A$1:$G$96","'Sheet1'!$A$1:$H$96"}</definedName>
    <definedName name="лоло_4" localSheetId="15">{"'Sheet1'!$A$1:$G$96","'Sheet1'!$A$1:$H$96"}</definedName>
    <definedName name="лоло_4" localSheetId="14">{"'Sheet1'!$A$1:$G$96","'Sheet1'!$A$1:$H$96"}</definedName>
    <definedName name="лоло_4">{"'Sheet1'!$A$1:$G$96","'Sheet1'!$A$1:$H$96"}</definedName>
    <definedName name="Ля" localSheetId="13" hidden="1">{"'Sheet1'!$A$1:$G$96","'Sheet1'!$A$1:$H$96"}</definedName>
    <definedName name="Ля" localSheetId="15" hidden="1">{"'Sheet1'!$A$1:$G$96","'Sheet1'!$A$1:$H$96"}</definedName>
    <definedName name="Ля" localSheetId="14" hidden="1">{"'Sheet1'!$A$1:$G$96","'Sheet1'!$A$1:$H$96"}</definedName>
    <definedName name="Ля" hidden="1">{"'Sheet1'!$A$1:$G$96","'Sheet1'!$A$1:$H$96"}</definedName>
    <definedName name="Ля_1" localSheetId="13">{"'Sheet1'!$A$1:$G$96","'Sheet1'!$A$1:$H$96"}</definedName>
    <definedName name="Ля_1" localSheetId="15">{"'Sheet1'!$A$1:$G$96","'Sheet1'!$A$1:$H$96"}</definedName>
    <definedName name="Ля_1" localSheetId="14">{"'Sheet1'!$A$1:$G$96","'Sheet1'!$A$1:$H$96"}</definedName>
    <definedName name="Ля_1">{"'Sheet1'!$A$1:$G$96","'Sheet1'!$A$1:$H$96"}</definedName>
    <definedName name="Ля_2" localSheetId="13">{"'Sheet1'!$A$1:$G$96","'Sheet1'!$A$1:$H$96"}</definedName>
    <definedName name="Ля_2" localSheetId="15">{"'Sheet1'!$A$1:$G$96","'Sheet1'!$A$1:$H$96"}</definedName>
    <definedName name="Ля_2" localSheetId="14">{"'Sheet1'!$A$1:$G$96","'Sheet1'!$A$1:$H$96"}</definedName>
    <definedName name="Ля_2">{"'Sheet1'!$A$1:$G$96","'Sheet1'!$A$1:$H$96"}</definedName>
    <definedName name="Ля_3" localSheetId="13">{"'Sheet1'!$A$1:$G$96","'Sheet1'!$A$1:$H$96"}</definedName>
    <definedName name="Ля_3" localSheetId="15">{"'Sheet1'!$A$1:$G$96","'Sheet1'!$A$1:$H$96"}</definedName>
    <definedName name="Ля_3" localSheetId="14">{"'Sheet1'!$A$1:$G$96","'Sheet1'!$A$1:$H$96"}</definedName>
    <definedName name="Ля_3">{"'Sheet1'!$A$1:$G$96","'Sheet1'!$A$1:$H$96"}</definedName>
    <definedName name="Ля_4" localSheetId="13">{"'Sheet1'!$A$1:$G$96","'Sheet1'!$A$1:$H$96"}</definedName>
    <definedName name="Ля_4" localSheetId="15">{"'Sheet1'!$A$1:$G$96","'Sheet1'!$A$1:$H$96"}</definedName>
    <definedName name="Ля_4" localSheetId="14">{"'Sheet1'!$A$1:$G$96","'Sheet1'!$A$1:$H$96"}</definedName>
    <definedName name="Ля_4">{"'Sheet1'!$A$1:$G$96","'Sheet1'!$A$1:$H$96"}</definedName>
    <definedName name="Месяц">[5]TSheet!$J$2:$J$13</definedName>
    <definedName name="налоги" localSheetId="13" hidden="1">{"'Sheet1'!$A$1:$G$96","'Sheet1'!$A$1:$H$96"}</definedName>
    <definedName name="налоги" localSheetId="15" hidden="1">{"'Sheet1'!$A$1:$G$96","'Sheet1'!$A$1:$H$96"}</definedName>
    <definedName name="налоги" localSheetId="14" hidden="1">{"'Sheet1'!$A$1:$G$96","'Sheet1'!$A$1:$H$96"}</definedName>
    <definedName name="налоги" hidden="1">{"'Sheet1'!$A$1:$G$96","'Sheet1'!$A$1:$H$96"}</definedName>
    <definedName name="налоги_1" localSheetId="13">{"'Sheet1'!$A$1:$G$96","'Sheet1'!$A$1:$H$96"}</definedName>
    <definedName name="налоги_1" localSheetId="15">{"'Sheet1'!$A$1:$G$96","'Sheet1'!$A$1:$H$96"}</definedName>
    <definedName name="налоги_1" localSheetId="14">{"'Sheet1'!$A$1:$G$96","'Sheet1'!$A$1:$H$96"}</definedName>
    <definedName name="налоги_1">{"'Sheet1'!$A$1:$G$96","'Sheet1'!$A$1:$H$96"}</definedName>
    <definedName name="налоги_2" localSheetId="13">{"'Sheet1'!$A$1:$G$96","'Sheet1'!$A$1:$H$96"}</definedName>
    <definedName name="налоги_2" localSheetId="15">{"'Sheet1'!$A$1:$G$96","'Sheet1'!$A$1:$H$96"}</definedName>
    <definedName name="налоги_2" localSheetId="14">{"'Sheet1'!$A$1:$G$96","'Sheet1'!$A$1:$H$96"}</definedName>
    <definedName name="налоги_2">{"'Sheet1'!$A$1:$G$96","'Sheet1'!$A$1:$H$96"}</definedName>
    <definedName name="налоги_3" localSheetId="13">{"'Sheet1'!$A$1:$G$96","'Sheet1'!$A$1:$H$96"}</definedName>
    <definedName name="налоги_3" localSheetId="15">{"'Sheet1'!$A$1:$G$96","'Sheet1'!$A$1:$H$96"}</definedName>
    <definedName name="налоги_3" localSheetId="14">{"'Sheet1'!$A$1:$G$96","'Sheet1'!$A$1:$H$96"}</definedName>
    <definedName name="налоги_3">{"'Sheet1'!$A$1:$G$96","'Sheet1'!$A$1:$H$96"}</definedName>
    <definedName name="налоги_4" localSheetId="13">{"'Sheet1'!$A$1:$G$96","'Sheet1'!$A$1:$H$96"}</definedName>
    <definedName name="налоги_4" localSheetId="15">{"'Sheet1'!$A$1:$G$96","'Sheet1'!$A$1:$H$96"}</definedName>
    <definedName name="налоги_4" localSheetId="14">{"'Sheet1'!$A$1:$G$96","'Sheet1'!$A$1:$H$96"}</definedName>
    <definedName name="налоги_4">{"'Sheet1'!$A$1:$G$96","'Sheet1'!$A$1:$H$96"}</definedName>
    <definedName name="налоги2" localSheetId="13" hidden="1">{"'Sheet1'!$A$1:$G$96","'Sheet1'!$A$1:$H$96"}</definedName>
    <definedName name="налоги2" localSheetId="15" hidden="1">{"'Sheet1'!$A$1:$G$96","'Sheet1'!$A$1:$H$96"}</definedName>
    <definedName name="налоги2" localSheetId="14" hidden="1">{"'Sheet1'!$A$1:$G$96","'Sheet1'!$A$1:$H$96"}</definedName>
    <definedName name="налоги2" hidden="1">{"'Sheet1'!$A$1:$G$96","'Sheet1'!$A$1:$H$96"}</definedName>
    <definedName name="налоги2_1" localSheetId="13">{"'Sheet1'!$A$1:$G$96","'Sheet1'!$A$1:$H$96"}</definedName>
    <definedName name="налоги2_1" localSheetId="15">{"'Sheet1'!$A$1:$G$96","'Sheet1'!$A$1:$H$96"}</definedName>
    <definedName name="налоги2_1" localSheetId="14">{"'Sheet1'!$A$1:$G$96","'Sheet1'!$A$1:$H$96"}</definedName>
    <definedName name="налоги2_1">{"'Sheet1'!$A$1:$G$96","'Sheet1'!$A$1:$H$96"}</definedName>
    <definedName name="налоги2_2" localSheetId="13">{"'Sheet1'!$A$1:$G$96","'Sheet1'!$A$1:$H$96"}</definedName>
    <definedName name="налоги2_2" localSheetId="15">{"'Sheet1'!$A$1:$G$96","'Sheet1'!$A$1:$H$96"}</definedName>
    <definedName name="налоги2_2" localSheetId="14">{"'Sheet1'!$A$1:$G$96","'Sheet1'!$A$1:$H$96"}</definedName>
    <definedName name="налоги2_2">{"'Sheet1'!$A$1:$G$96","'Sheet1'!$A$1:$H$96"}</definedName>
    <definedName name="налоги2_3" localSheetId="13">{"'Sheet1'!$A$1:$G$96","'Sheet1'!$A$1:$H$96"}</definedName>
    <definedName name="налоги2_3" localSheetId="15">{"'Sheet1'!$A$1:$G$96","'Sheet1'!$A$1:$H$96"}</definedName>
    <definedName name="налоги2_3" localSheetId="14">{"'Sheet1'!$A$1:$G$96","'Sheet1'!$A$1:$H$96"}</definedName>
    <definedName name="налоги2_3">{"'Sheet1'!$A$1:$G$96","'Sheet1'!$A$1:$H$96"}</definedName>
    <definedName name="налоги2_4" localSheetId="13">{"'Sheet1'!$A$1:$G$96","'Sheet1'!$A$1:$H$96"}</definedName>
    <definedName name="налоги2_4" localSheetId="15">{"'Sheet1'!$A$1:$G$96","'Sheet1'!$A$1:$H$96"}</definedName>
    <definedName name="налоги2_4" localSheetId="14">{"'Sheet1'!$A$1:$G$96","'Sheet1'!$A$1:$H$96"}</definedName>
    <definedName name="налоги2_4">{"'Sheet1'!$A$1:$G$96","'Sheet1'!$A$1:$H$96"}</definedName>
    <definedName name="новое" localSheetId="13">#REF!</definedName>
    <definedName name="новое" localSheetId="15">#REF!</definedName>
    <definedName name="новое" localSheetId="14">#REF!</definedName>
    <definedName name="новое">#REF!</definedName>
    <definedName name="новое_1" localSheetId="13">{"'Sheet1'!$A$1:$G$96","'Sheet1'!$A$1:$H$96"}</definedName>
    <definedName name="новое_1" localSheetId="15">{"'Sheet1'!$A$1:$G$96","'Sheet1'!$A$1:$H$96"}</definedName>
    <definedName name="новое_1" localSheetId="14">{"'Sheet1'!$A$1:$G$96","'Sheet1'!$A$1:$H$96"}</definedName>
    <definedName name="новое_1">{"'Sheet1'!$A$1:$G$96","'Sheet1'!$A$1:$H$96"}</definedName>
    <definedName name="новое_2" localSheetId="13">#REF!</definedName>
    <definedName name="новое_2" localSheetId="15">#REF!</definedName>
    <definedName name="новое_2" localSheetId="14">#REF!</definedName>
    <definedName name="новое_2">#REF!</definedName>
    <definedName name="новое_3" localSheetId="13">{"'Sheet1'!$A$1:$G$96","'Sheet1'!$A$1:$H$96"}</definedName>
    <definedName name="новое_3" localSheetId="15">{"'Sheet1'!$A$1:$G$96","'Sheet1'!$A$1:$H$96"}</definedName>
    <definedName name="новое_3" localSheetId="14">{"'Sheet1'!$A$1:$G$96","'Sheet1'!$A$1:$H$96"}</definedName>
    <definedName name="новое_3">{"'Sheet1'!$A$1:$G$96","'Sheet1'!$A$1:$H$96"}</definedName>
    <definedName name="новое_4" localSheetId="13">#REF!</definedName>
    <definedName name="новое_4" localSheetId="15">#REF!</definedName>
    <definedName name="новое_4" localSheetId="14">#REF!</definedName>
    <definedName name="новое_4">#REF!</definedName>
    <definedName name="новое_5" localSheetId="13">{"'Sheet1'!$A$1:$G$96","'Sheet1'!$A$1:$H$96"}</definedName>
    <definedName name="новое_5" localSheetId="15">{"'Sheet1'!$A$1:$G$96","'Sheet1'!$A$1:$H$96"}</definedName>
    <definedName name="новое_5" localSheetId="14">{"'Sheet1'!$A$1:$G$96","'Sheet1'!$A$1:$H$96"}</definedName>
    <definedName name="новое_5">{"'Sheet1'!$A$1:$G$96","'Sheet1'!$A$1:$H$96"}</definedName>
    <definedName name="новое_6" localSheetId="13">#REF!</definedName>
    <definedName name="новое_6" localSheetId="15">#REF!</definedName>
    <definedName name="новое_6" localSheetId="14">#REF!</definedName>
    <definedName name="новое_6">#REF!</definedName>
    <definedName name="новое_7" localSheetId="13">{"'Sheet1'!$A$1:$G$96","'Sheet1'!$A$1:$H$96"}</definedName>
    <definedName name="новое_7" localSheetId="15">{"'Sheet1'!$A$1:$G$96","'Sheet1'!$A$1:$H$96"}</definedName>
    <definedName name="новое_7" localSheetId="14">{"'Sheet1'!$A$1:$G$96","'Sheet1'!$A$1:$H$96"}</definedName>
    <definedName name="новое_7">{"'Sheet1'!$A$1:$G$96","'Sheet1'!$A$1:$H$96"}</definedName>
    <definedName name="о4" localSheetId="13">#REF!</definedName>
    <definedName name="о4" localSheetId="15">#REF!</definedName>
    <definedName name="о4" localSheetId="14">#REF!</definedName>
    <definedName name="о4">#REF!</definedName>
    <definedName name="о4_1" localSheetId="13">#REF!</definedName>
    <definedName name="о4_1" localSheetId="15">#REF!</definedName>
    <definedName name="о4_1" localSheetId="14">#REF!</definedName>
    <definedName name="о4_1">#REF!</definedName>
    <definedName name="о4_2" localSheetId="13">#REF!</definedName>
    <definedName name="о4_2" localSheetId="15">#REF!</definedName>
    <definedName name="о4_2" localSheetId="14">#REF!</definedName>
    <definedName name="о4_2">#REF!</definedName>
    <definedName name="_xlnm.Print_Area" localSheetId="2">' ф_4 Показатели надежности'!$A$1:$IG$39</definedName>
    <definedName name="_xlnm.Print_Area" localSheetId="13">'№ 5- ИП ТС_Финплан'!$A$1:$AC$29</definedName>
    <definedName name="_xlnm.Print_Area" localSheetId="15">'№ 5- ИП ТС_Финплан  2 ТЗ'!$A$1:$AC$27</definedName>
    <definedName name="_xlnm.Print_Area" localSheetId="14">'№ 5- ИП ТС_Финплан_1 ТЗ'!$A$1:$AC$28</definedName>
    <definedName name="_xlnm.Print_Area" localSheetId="4">'Ф 2 ИП (С)'!$A$1:$AL$264</definedName>
    <definedName name="_xlnm.Print_Area" localSheetId="5">'Ф 2 ИП ТЗ_1'!$A$1:$AQ$190</definedName>
    <definedName name="_xlnm.Print_Area" localSheetId="6">'Ф 2 ИП ТЗ-2'!$A$1:$AP$61</definedName>
    <definedName name="_xlnm.Print_Area" localSheetId="7">'ф_3 Плановые значения'!$A$1:$EG$26</definedName>
    <definedName name="_xlnm.Print_Area" localSheetId="8">'ф_3 Плановые значения (ТЗ-1'!$A$1:$EG$27</definedName>
    <definedName name="_xlnm.Print_Area" localSheetId="9">'ф_3 Плановые значения (ТЗ-2)'!$A$1:$EG$30</definedName>
    <definedName name="_xlnm.Print_Area" localSheetId="10">'ф_4 (Л) '!$A$1:$DI$84</definedName>
    <definedName name="_xlnm.Print_Area" localSheetId="11">'ф_4 (Л) (ТЗ-1)'!$A$1:$HB$78</definedName>
    <definedName name="_xlnm.Print_Area" localSheetId="12">'ф_4 (ТЗ-2)'!$A$1:$HSE$67</definedName>
    <definedName name="ОбластьДанных" localSheetId="13">#REF!</definedName>
    <definedName name="ОбластьДанных" localSheetId="15">#REF!</definedName>
    <definedName name="ОбластьДанных" localSheetId="14">#REF!</definedName>
    <definedName name="ОбластьДанных">#REF!</definedName>
    <definedName name="ОбластьДанных_1" localSheetId="13">#REF!</definedName>
    <definedName name="ОбластьДанных_1" localSheetId="15">#REF!</definedName>
    <definedName name="ОбластьДанных_1" localSheetId="14">#REF!</definedName>
    <definedName name="ОбластьДанных_1">#REF!</definedName>
    <definedName name="ОбластьДанных_2" localSheetId="13">#REF!</definedName>
    <definedName name="ОбластьДанных_2" localSheetId="15">#REF!</definedName>
    <definedName name="ОбластьДанных_2" localSheetId="14">#REF!</definedName>
    <definedName name="ОбластьДанных_2">#REF!</definedName>
    <definedName name="окт." localSheetId="13" hidden="1">{"'Sheet1'!$A$1:$G$96","'Sheet1'!$A$1:$H$96"}</definedName>
    <definedName name="окт." localSheetId="15" hidden="1">{"'Sheet1'!$A$1:$G$96","'Sheet1'!$A$1:$H$96"}</definedName>
    <definedName name="окт." localSheetId="14" hidden="1">{"'Sheet1'!$A$1:$G$96","'Sheet1'!$A$1:$H$96"}</definedName>
    <definedName name="окт." hidden="1">{"'Sheet1'!$A$1:$G$96","'Sheet1'!$A$1:$H$96"}</definedName>
    <definedName name="окт._1" localSheetId="13">{"'Sheet1'!$A$1:$G$96","'Sheet1'!$A$1:$H$96"}</definedName>
    <definedName name="окт._1" localSheetId="15">{"'Sheet1'!$A$1:$G$96","'Sheet1'!$A$1:$H$96"}</definedName>
    <definedName name="окт._1" localSheetId="14">{"'Sheet1'!$A$1:$G$96","'Sheet1'!$A$1:$H$96"}</definedName>
    <definedName name="окт._1">{"'Sheet1'!$A$1:$G$96","'Sheet1'!$A$1:$H$96"}</definedName>
    <definedName name="окт._2" localSheetId="13">{"'Sheet1'!$A$1:$G$96","'Sheet1'!$A$1:$H$96"}</definedName>
    <definedName name="окт._2" localSheetId="15">{"'Sheet1'!$A$1:$G$96","'Sheet1'!$A$1:$H$96"}</definedName>
    <definedName name="окт._2" localSheetId="14">{"'Sheet1'!$A$1:$G$96","'Sheet1'!$A$1:$H$96"}</definedName>
    <definedName name="окт._2">{"'Sheet1'!$A$1:$G$96","'Sheet1'!$A$1:$H$96"}</definedName>
    <definedName name="окт._3" localSheetId="13">{"'Sheet1'!$A$1:$G$96","'Sheet1'!$A$1:$H$96"}</definedName>
    <definedName name="окт._3" localSheetId="15">{"'Sheet1'!$A$1:$G$96","'Sheet1'!$A$1:$H$96"}</definedName>
    <definedName name="окт._3" localSheetId="14">{"'Sheet1'!$A$1:$G$96","'Sheet1'!$A$1:$H$96"}</definedName>
    <definedName name="окт._3">{"'Sheet1'!$A$1:$G$96","'Sheet1'!$A$1:$H$96"}</definedName>
    <definedName name="окт._4" localSheetId="13">{"'Sheet1'!$A$1:$G$96","'Sheet1'!$A$1:$H$96"}</definedName>
    <definedName name="окт._4" localSheetId="15">{"'Sheet1'!$A$1:$G$96","'Sheet1'!$A$1:$H$96"}</definedName>
    <definedName name="окт._4" localSheetId="14">{"'Sheet1'!$A$1:$G$96","'Sheet1'!$A$1:$H$96"}</definedName>
    <definedName name="окт._4">{"'Sheet1'!$A$1:$G$96","'Sheet1'!$A$1:$H$96"}</definedName>
    <definedName name="ооо" localSheetId="13" hidden="1">{"'Sheet1'!$A$1:$G$96","'Sheet1'!$A$1:$H$96"}</definedName>
    <definedName name="ооо" localSheetId="15" hidden="1">{"'Sheet1'!$A$1:$G$96","'Sheet1'!$A$1:$H$96"}</definedName>
    <definedName name="ооо" localSheetId="14" hidden="1">{"'Sheet1'!$A$1:$G$96","'Sheet1'!$A$1:$H$96"}</definedName>
    <definedName name="ооо" hidden="1">{"'Sheet1'!$A$1:$G$96","'Sheet1'!$A$1:$H$96"}</definedName>
    <definedName name="ооо_1" localSheetId="13">{"'Sheet1'!$A$1:$G$96","'Sheet1'!$A$1:$H$96"}</definedName>
    <definedName name="ооо_1" localSheetId="15">{"'Sheet1'!$A$1:$G$96","'Sheet1'!$A$1:$H$96"}</definedName>
    <definedName name="ооо_1" localSheetId="14">{"'Sheet1'!$A$1:$G$96","'Sheet1'!$A$1:$H$96"}</definedName>
    <definedName name="ооо_1">{"'Sheet1'!$A$1:$G$96","'Sheet1'!$A$1:$H$96"}</definedName>
    <definedName name="ооо_2" localSheetId="13">{"'Sheet1'!$A$1:$G$96","'Sheet1'!$A$1:$H$96"}</definedName>
    <definedName name="ооо_2" localSheetId="15">{"'Sheet1'!$A$1:$G$96","'Sheet1'!$A$1:$H$96"}</definedName>
    <definedName name="ооо_2" localSheetId="14">{"'Sheet1'!$A$1:$G$96","'Sheet1'!$A$1:$H$96"}</definedName>
    <definedName name="ооо_2">{"'Sheet1'!$A$1:$G$96","'Sheet1'!$A$1:$H$96"}</definedName>
    <definedName name="ооо_3" localSheetId="13">{"'Sheet1'!$A$1:$G$96","'Sheet1'!$A$1:$H$96"}</definedName>
    <definedName name="ооо_3" localSheetId="15">{"'Sheet1'!$A$1:$G$96","'Sheet1'!$A$1:$H$96"}</definedName>
    <definedName name="ооо_3" localSheetId="14">{"'Sheet1'!$A$1:$G$96","'Sheet1'!$A$1:$H$96"}</definedName>
    <definedName name="ооо_3">{"'Sheet1'!$A$1:$G$96","'Sheet1'!$A$1:$H$96"}</definedName>
    <definedName name="ооо_4" localSheetId="13">{"'Sheet1'!$A$1:$G$96","'Sheet1'!$A$1:$H$96"}</definedName>
    <definedName name="ооо_4" localSheetId="15">{"'Sheet1'!$A$1:$G$96","'Sheet1'!$A$1:$H$96"}</definedName>
    <definedName name="ооо_4" localSheetId="14">{"'Sheet1'!$A$1:$G$96","'Sheet1'!$A$1:$H$96"}</definedName>
    <definedName name="ооо_4">{"'Sheet1'!$A$1:$G$96","'Sheet1'!$A$1:$H$96"}</definedName>
    <definedName name="п" localSheetId="13">#REF!</definedName>
    <definedName name="п" localSheetId="15">#REF!</definedName>
    <definedName name="п" localSheetId="14">#REF!</definedName>
    <definedName name="п">#REF!</definedName>
    <definedName name="п_1" localSheetId="13">#REF!</definedName>
    <definedName name="п_1" localSheetId="15">#REF!</definedName>
    <definedName name="п_1" localSheetId="14">#REF!</definedName>
    <definedName name="п_1">#REF!</definedName>
    <definedName name="п_2" localSheetId="13">#REF!</definedName>
    <definedName name="п_2" localSheetId="15">#REF!</definedName>
    <definedName name="п_2" localSheetId="14">#REF!</definedName>
    <definedName name="п_2">#REF!</definedName>
    <definedName name="п5" localSheetId="15">#REF!</definedName>
    <definedName name="п5" localSheetId="14">#REF!</definedName>
    <definedName name="п5">#REF!</definedName>
    <definedName name="п5_1" localSheetId="15">#REF!</definedName>
    <definedName name="п5_1" localSheetId="14">#REF!</definedName>
    <definedName name="п5_1">#REF!</definedName>
    <definedName name="п5_2" localSheetId="15">#REF!</definedName>
    <definedName name="п5_2" localSheetId="14">#REF!</definedName>
    <definedName name="п5_2">#REF!</definedName>
    <definedName name="п9" localSheetId="15">#REF!</definedName>
    <definedName name="п9" localSheetId="14">#REF!</definedName>
    <definedName name="п9">#REF!</definedName>
    <definedName name="п9_1" localSheetId="15">#REF!</definedName>
    <definedName name="п9_1" localSheetId="14">#REF!</definedName>
    <definedName name="п9_1">#REF!</definedName>
    <definedName name="п9_2" localSheetId="15">#REF!</definedName>
    <definedName name="п9_2" localSheetId="14">#REF!</definedName>
    <definedName name="п9_2">#REF!</definedName>
    <definedName name="повтор" localSheetId="15" hidden="1">#REF!</definedName>
    <definedName name="повтор" localSheetId="14" hidden="1">#REF!</definedName>
    <definedName name="повтор" hidden="1">#REF!</definedName>
    <definedName name="ПРИБЫЛЬ" localSheetId="15">#REF!</definedName>
    <definedName name="ПРИБЫЛЬ" localSheetId="14">#REF!</definedName>
    <definedName name="ПРИБЫЛЬ">#REF!</definedName>
    <definedName name="ПРИБЫЛЬ_1" localSheetId="15">#REF!</definedName>
    <definedName name="ПРИБЫЛЬ_1" localSheetId="14">#REF!</definedName>
    <definedName name="ПРИБЫЛЬ_1">#REF!</definedName>
    <definedName name="ПРИБЫЛЬ_2" localSheetId="15">#REF!</definedName>
    <definedName name="ПРИБЫЛЬ_2" localSheetId="14">#REF!</definedName>
    <definedName name="ПРИБЫЛЬ_2">#REF!</definedName>
    <definedName name="пыпыппывапа" localSheetId="13" hidden="1">#REF!,#REF!,#REF!</definedName>
    <definedName name="пыпыппывапа" localSheetId="15" hidden="1">#REF!,#REF!,#REF!</definedName>
    <definedName name="пыпыппывапа" localSheetId="14" hidden="1">#REF!,#REF!,#REF!</definedName>
    <definedName name="пыпыппывапа" hidden="1">#REF!,#REF!,#REF!</definedName>
    <definedName name="пыпыппывапа_1" localSheetId="13">(#REF!,#REF!,#REF!)</definedName>
    <definedName name="пыпыппывапа_1" localSheetId="15">(#REF!,#REF!,#REF!)</definedName>
    <definedName name="пыпыппывапа_1" localSheetId="14">(#REF!,#REF!,#REF!)</definedName>
    <definedName name="пыпыппывапа_1">(#REF!,#REF!,#REF!)</definedName>
    <definedName name="пыпыппывапа_2" localSheetId="13">(#REF!,#REF!,#REF!)</definedName>
    <definedName name="пыпыппывапа_2" localSheetId="15">(#REF!,#REF!,#REF!)</definedName>
    <definedName name="пыпыппывапа_2" localSheetId="14">(#REF!,#REF!,#REF!)</definedName>
    <definedName name="пыпыппывапа_2">(#REF!,#REF!,#REF!)</definedName>
    <definedName name="пыпыппывапа_3" localSheetId="15">(#REF!,#REF!,#REF!)</definedName>
    <definedName name="пыпыппывапа_3" localSheetId="14">(#REF!,#REF!,#REF!)</definedName>
    <definedName name="пыпыппывапа_3">(#REF!,#REF!,#REF!)</definedName>
    <definedName name="р" localSheetId="13">#REF!</definedName>
    <definedName name="р" localSheetId="15">#REF!</definedName>
    <definedName name="р" localSheetId="14">#REF!</definedName>
    <definedName name="р">#REF!</definedName>
    <definedName name="р_1" localSheetId="13">#REF!</definedName>
    <definedName name="р_1" localSheetId="15">#REF!</definedName>
    <definedName name="р_1" localSheetId="14">#REF!</definedName>
    <definedName name="р_1">#REF!</definedName>
    <definedName name="р_2" localSheetId="13">#REF!</definedName>
    <definedName name="р_2" localSheetId="15">#REF!</definedName>
    <definedName name="р_2" localSheetId="14">#REF!</definedName>
    <definedName name="р_2">#REF!</definedName>
    <definedName name="р1" localSheetId="13" hidden="1">{"'Sheet1'!$A$1:$G$96","'Sheet1'!$A$1:$H$96"}</definedName>
    <definedName name="р1" localSheetId="15" hidden="1">{"'Sheet1'!$A$1:$G$96","'Sheet1'!$A$1:$H$96"}</definedName>
    <definedName name="р1" localSheetId="14" hidden="1">{"'Sheet1'!$A$1:$G$96","'Sheet1'!$A$1:$H$96"}</definedName>
    <definedName name="р1" hidden="1">{"'Sheet1'!$A$1:$G$96","'Sheet1'!$A$1:$H$96"}</definedName>
    <definedName name="р1_1" localSheetId="13">{"'Sheet1'!$A$1:$G$96","'Sheet1'!$A$1:$H$96"}</definedName>
    <definedName name="р1_1" localSheetId="15">{"'Sheet1'!$A$1:$G$96","'Sheet1'!$A$1:$H$96"}</definedName>
    <definedName name="р1_1" localSheetId="14">{"'Sheet1'!$A$1:$G$96","'Sheet1'!$A$1:$H$96"}</definedName>
    <definedName name="р1_1">{"'Sheet1'!$A$1:$G$96","'Sheet1'!$A$1:$H$96"}</definedName>
    <definedName name="р1_2" localSheetId="13">{"'Sheet1'!$A$1:$G$96","'Sheet1'!$A$1:$H$96"}</definedName>
    <definedName name="р1_2" localSheetId="15">{"'Sheet1'!$A$1:$G$96","'Sheet1'!$A$1:$H$96"}</definedName>
    <definedName name="р1_2" localSheetId="14">{"'Sheet1'!$A$1:$G$96","'Sheet1'!$A$1:$H$96"}</definedName>
    <definedName name="р1_2">{"'Sheet1'!$A$1:$G$96","'Sheet1'!$A$1:$H$96"}</definedName>
    <definedName name="р1_3" localSheetId="13">{"'Sheet1'!$A$1:$G$96","'Sheet1'!$A$1:$H$96"}</definedName>
    <definedName name="р1_3" localSheetId="15">{"'Sheet1'!$A$1:$G$96","'Sheet1'!$A$1:$H$96"}</definedName>
    <definedName name="р1_3" localSheetId="14">{"'Sheet1'!$A$1:$G$96","'Sheet1'!$A$1:$H$96"}</definedName>
    <definedName name="р1_3">{"'Sheet1'!$A$1:$G$96","'Sheet1'!$A$1:$H$96"}</definedName>
    <definedName name="р1_4" localSheetId="13">{"'Sheet1'!$A$1:$G$96","'Sheet1'!$A$1:$H$96"}</definedName>
    <definedName name="р1_4" localSheetId="15">{"'Sheet1'!$A$1:$G$96","'Sheet1'!$A$1:$H$96"}</definedName>
    <definedName name="р1_4" localSheetId="14">{"'Sheet1'!$A$1:$G$96","'Sheet1'!$A$1:$H$96"}</definedName>
    <definedName name="р1_4">{"'Sheet1'!$A$1:$G$96","'Sheet1'!$A$1:$H$96"}</definedName>
    <definedName name="р4" localSheetId="13">#REF!</definedName>
    <definedName name="р4" localSheetId="15">#REF!</definedName>
    <definedName name="р4" localSheetId="14">#REF!</definedName>
    <definedName name="р4">#REF!</definedName>
    <definedName name="р4_1" localSheetId="13">#REF!</definedName>
    <definedName name="р4_1" localSheetId="15">#REF!</definedName>
    <definedName name="р4_1" localSheetId="14">#REF!</definedName>
    <definedName name="р4_1">#REF!</definedName>
    <definedName name="р4_2" localSheetId="13">#REF!</definedName>
    <definedName name="р4_2" localSheetId="15">#REF!</definedName>
    <definedName name="р4_2" localSheetId="14">#REF!</definedName>
    <definedName name="р4_2">#REF!</definedName>
    <definedName name="р6" localSheetId="15">#REF!</definedName>
    <definedName name="р6" localSheetId="14">#REF!</definedName>
    <definedName name="р6">#REF!</definedName>
    <definedName name="р6_1" localSheetId="15">#REF!</definedName>
    <definedName name="р6_1" localSheetId="14">#REF!</definedName>
    <definedName name="р6_1">#REF!</definedName>
    <definedName name="р6_2" localSheetId="15">#REF!</definedName>
    <definedName name="р6_2" localSheetId="14">#REF!</definedName>
    <definedName name="р6_2">#REF!</definedName>
    <definedName name="РАСХОД" localSheetId="15">#REF!</definedName>
    <definedName name="РАСХОД" localSheetId="14">#REF!</definedName>
    <definedName name="РАСХОД">#REF!</definedName>
    <definedName name="РАСХОД_1" localSheetId="15">#REF!</definedName>
    <definedName name="РАСХОД_1" localSheetId="14">#REF!</definedName>
    <definedName name="РАСХОД_1">#REF!</definedName>
    <definedName name="РАСХОД_2" localSheetId="15">#REF!</definedName>
    <definedName name="РАСХОД_2" localSheetId="14">#REF!</definedName>
    <definedName name="РАСХОД_2">#REF!</definedName>
    <definedName name="расчет2" localSheetId="15">#REF!</definedName>
    <definedName name="расчет2" localSheetId="14">#REF!</definedName>
    <definedName name="расчет2">#REF!</definedName>
    <definedName name="расчет2_1" localSheetId="15">#REF!</definedName>
    <definedName name="расчет2_1" localSheetId="14">#REF!</definedName>
    <definedName name="расчет2_1">#REF!</definedName>
    <definedName name="расчет2_2" localSheetId="15">#REF!</definedName>
    <definedName name="расчет2_2" localSheetId="14">#REF!</definedName>
    <definedName name="расчет2_2">#REF!</definedName>
    <definedName name="РЕНТАБЕЛЬНОСТЬ" localSheetId="15">#REF!</definedName>
    <definedName name="РЕНТАБЕЛЬНОСТЬ" localSheetId="14">#REF!</definedName>
    <definedName name="РЕНТАБЕЛЬНОСТЬ">#REF!</definedName>
    <definedName name="РЕНТАБЕЛЬНОСТЬ_1" localSheetId="15">#REF!</definedName>
    <definedName name="РЕНТАБЕЛЬНОСТЬ_1" localSheetId="14">#REF!</definedName>
    <definedName name="РЕНТАБЕЛЬНОСТЬ_1">#REF!</definedName>
    <definedName name="РЕНТАБЕЛЬНОСТЬ_2" localSheetId="15">#REF!</definedName>
    <definedName name="РЕНТАБЕЛЬНОСТЬ_2" localSheetId="14">#REF!</definedName>
    <definedName name="РЕНТАБЕЛЬНОСТЬ_2">#REF!</definedName>
    <definedName name="роро5" localSheetId="13" hidden="1">{"'Sheet1'!$A$1:$G$96","'Sheet1'!$A$1:$H$96"}</definedName>
    <definedName name="роро5" localSheetId="15" hidden="1">{"'Sheet1'!$A$1:$G$96","'Sheet1'!$A$1:$H$96"}</definedName>
    <definedName name="роро5" localSheetId="14" hidden="1">{"'Sheet1'!$A$1:$G$96","'Sheet1'!$A$1:$H$96"}</definedName>
    <definedName name="роро5" hidden="1">{"'Sheet1'!$A$1:$G$96","'Sheet1'!$A$1:$H$96"}</definedName>
    <definedName name="ррр" localSheetId="13" hidden="1">{"'Sheet1'!$A$1:$G$96","'Sheet1'!$A$1:$H$96"}</definedName>
    <definedName name="ррр" localSheetId="15" hidden="1">{"'Sheet1'!$A$1:$G$96","'Sheet1'!$A$1:$H$96"}</definedName>
    <definedName name="ррр" localSheetId="14" hidden="1">{"'Sheet1'!$A$1:$G$96","'Sheet1'!$A$1:$H$96"}</definedName>
    <definedName name="ррр" hidden="1">{"'Sheet1'!$A$1:$G$96","'Sheet1'!$A$1:$H$96"}</definedName>
    <definedName name="ррр_1" localSheetId="13">{"'Sheet1'!$A$1:$G$96","'Sheet1'!$A$1:$H$96"}</definedName>
    <definedName name="ррр_1" localSheetId="15">{"'Sheet1'!$A$1:$G$96","'Sheet1'!$A$1:$H$96"}</definedName>
    <definedName name="ррр_1" localSheetId="14">{"'Sheet1'!$A$1:$G$96","'Sheet1'!$A$1:$H$96"}</definedName>
    <definedName name="ррр_1">{"'Sheet1'!$A$1:$G$96","'Sheet1'!$A$1:$H$96"}</definedName>
    <definedName name="ррр_2" localSheetId="13">{"'Sheet1'!$A$1:$G$96","'Sheet1'!$A$1:$H$96"}</definedName>
    <definedName name="ррр_2" localSheetId="15">{"'Sheet1'!$A$1:$G$96","'Sheet1'!$A$1:$H$96"}</definedName>
    <definedName name="ррр_2" localSheetId="14">{"'Sheet1'!$A$1:$G$96","'Sheet1'!$A$1:$H$96"}</definedName>
    <definedName name="ррр_2">{"'Sheet1'!$A$1:$G$96","'Sheet1'!$A$1:$H$96"}</definedName>
    <definedName name="ррр_3" localSheetId="13">{"'Sheet1'!$A$1:$G$96","'Sheet1'!$A$1:$H$96"}</definedName>
    <definedName name="ррр_3" localSheetId="15">{"'Sheet1'!$A$1:$G$96","'Sheet1'!$A$1:$H$96"}</definedName>
    <definedName name="ррр_3" localSheetId="14">{"'Sheet1'!$A$1:$G$96","'Sheet1'!$A$1:$H$96"}</definedName>
    <definedName name="ррр_3">{"'Sheet1'!$A$1:$G$96","'Sheet1'!$A$1:$H$96"}</definedName>
    <definedName name="ррр_4" localSheetId="13">{"'Sheet1'!$A$1:$G$96","'Sheet1'!$A$1:$H$96"}</definedName>
    <definedName name="ррр_4" localSheetId="15">{"'Sheet1'!$A$1:$G$96","'Sheet1'!$A$1:$H$96"}</definedName>
    <definedName name="ррр_4" localSheetId="14">{"'Sheet1'!$A$1:$G$96","'Sheet1'!$A$1:$H$96"}</definedName>
    <definedName name="ррр_4">{"'Sheet1'!$A$1:$G$96","'Sheet1'!$A$1:$H$96"}</definedName>
    <definedName name="с" localSheetId="15">'[1]План поставок'!#REF!</definedName>
    <definedName name="с" localSheetId="14">'[1]План поставок'!#REF!</definedName>
    <definedName name="с">'[1]План поставок'!#REF!</definedName>
    <definedName name="т" localSheetId="13">#REF!</definedName>
    <definedName name="т" localSheetId="15">#REF!</definedName>
    <definedName name="т" localSheetId="14">#REF!</definedName>
    <definedName name="т">#REF!</definedName>
    <definedName name="т_1" localSheetId="13">#REF!</definedName>
    <definedName name="т_1" localSheetId="15">#REF!</definedName>
    <definedName name="т_1" localSheetId="14">#REF!</definedName>
    <definedName name="т_1">#REF!</definedName>
    <definedName name="т_2" localSheetId="13">#REF!</definedName>
    <definedName name="т_2" localSheetId="15">#REF!</definedName>
    <definedName name="т_2" localSheetId="14">#REF!</definedName>
    <definedName name="т_2">#REF!</definedName>
    <definedName name="т5" localSheetId="13" hidden="1">{"'Sheet1'!$A$1:$G$96","'Sheet1'!$A$1:$H$96"}</definedName>
    <definedName name="т5" localSheetId="15" hidden="1">{"'Sheet1'!$A$1:$G$96","'Sheet1'!$A$1:$H$96"}</definedName>
    <definedName name="т5" localSheetId="14" hidden="1">{"'Sheet1'!$A$1:$G$96","'Sheet1'!$A$1:$H$96"}</definedName>
    <definedName name="т5" hidden="1">{"'Sheet1'!$A$1:$G$96","'Sheet1'!$A$1:$H$96"}</definedName>
    <definedName name="т5_1" localSheetId="13">{"'Sheet1'!$A$1:$G$96","'Sheet1'!$A$1:$H$96"}</definedName>
    <definedName name="т5_1" localSheetId="15">{"'Sheet1'!$A$1:$G$96","'Sheet1'!$A$1:$H$96"}</definedName>
    <definedName name="т5_1" localSheetId="14">{"'Sheet1'!$A$1:$G$96","'Sheet1'!$A$1:$H$96"}</definedName>
    <definedName name="т5_1">{"'Sheet1'!$A$1:$G$96","'Sheet1'!$A$1:$H$96"}</definedName>
    <definedName name="т5_2" localSheetId="13">{"'Sheet1'!$A$1:$G$96","'Sheet1'!$A$1:$H$96"}</definedName>
    <definedName name="т5_2" localSheetId="15">{"'Sheet1'!$A$1:$G$96","'Sheet1'!$A$1:$H$96"}</definedName>
    <definedName name="т5_2" localSheetId="14">{"'Sheet1'!$A$1:$G$96","'Sheet1'!$A$1:$H$96"}</definedName>
    <definedName name="т5_2">{"'Sheet1'!$A$1:$G$96","'Sheet1'!$A$1:$H$96"}</definedName>
    <definedName name="т5_3" localSheetId="13">{"'Sheet1'!$A$1:$G$96","'Sheet1'!$A$1:$H$96"}</definedName>
    <definedName name="т5_3" localSheetId="15">{"'Sheet1'!$A$1:$G$96","'Sheet1'!$A$1:$H$96"}</definedName>
    <definedName name="т5_3" localSheetId="14">{"'Sheet1'!$A$1:$G$96","'Sheet1'!$A$1:$H$96"}</definedName>
    <definedName name="т5_3">{"'Sheet1'!$A$1:$G$96","'Sheet1'!$A$1:$H$96"}</definedName>
    <definedName name="т5_4" localSheetId="13">{"'Sheet1'!$A$1:$G$96","'Sheet1'!$A$1:$H$96"}</definedName>
    <definedName name="т5_4" localSheetId="15">{"'Sheet1'!$A$1:$G$96","'Sheet1'!$A$1:$H$96"}</definedName>
    <definedName name="т5_4" localSheetId="14">{"'Sheet1'!$A$1:$G$96","'Sheet1'!$A$1:$H$96"}</definedName>
    <definedName name="т5_4">{"'Sheet1'!$A$1:$G$96","'Sheet1'!$A$1:$H$96"}</definedName>
    <definedName name="т7" localSheetId="13" hidden="1">{"'Sheet1'!$A$1:$G$96","'Sheet1'!$A$1:$H$96"}</definedName>
    <definedName name="т7" localSheetId="15" hidden="1">{"'Sheet1'!$A$1:$G$96","'Sheet1'!$A$1:$H$96"}</definedName>
    <definedName name="т7" localSheetId="14" hidden="1">{"'Sheet1'!$A$1:$G$96","'Sheet1'!$A$1:$H$96"}</definedName>
    <definedName name="т7" hidden="1">{"'Sheet1'!$A$1:$G$96","'Sheet1'!$A$1:$H$96"}</definedName>
    <definedName name="т7_1" localSheetId="13">{"'Sheet1'!$A$1:$G$96","'Sheet1'!$A$1:$H$96"}</definedName>
    <definedName name="т7_1" localSheetId="15">{"'Sheet1'!$A$1:$G$96","'Sheet1'!$A$1:$H$96"}</definedName>
    <definedName name="т7_1" localSheetId="14">{"'Sheet1'!$A$1:$G$96","'Sheet1'!$A$1:$H$96"}</definedName>
    <definedName name="т7_1">{"'Sheet1'!$A$1:$G$96","'Sheet1'!$A$1:$H$96"}</definedName>
    <definedName name="т7_2" localSheetId="13">{"'Sheet1'!$A$1:$G$96","'Sheet1'!$A$1:$H$96"}</definedName>
    <definedName name="т7_2" localSheetId="15">{"'Sheet1'!$A$1:$G$96","'Sheet1'!$A$1:$H$96"}</definedName>
    <definedName name="т7_2" localSheetId="14">{"'Sheet1'!$A$1:$G$96","'Sheet1'!$A$1:$H$96"}</definedName>
    <definedName name="т7_2">{"'Sheet1'!$A$1:$G$96","'Sheet1'!$A$1:$H$96"}</definedName>
    <definedName name="т7_3" localSheetId="13">{"'Sheet1'!$A$1:$G$96","'Sheet1'!$A$1:$H$96"}</definedName>
    <definedName name="т7_3" localSheetId="15">{"'Sheet1'!$A$1:$G$96","'Sheet1'!$A$1:$H$96"}</definedName>
    <definedName name="т7_3" localSheetId="14">{"'Sheet1'!$A$1:$G$96","'Sheet1'!$A$1:$H$96"}</definedName>
    <definedName name="т7_3">{"'Sheet1'!$A$1:$G$96","'Sheet1'!$A$1:$H$96"}</definedName>
    <definedName name="т7_4" localSheetId="13">{"'Sheet1'!$A$1:$G$96","'Sheet1'!$A$1:$H$96"}</definedName>
    <definedName name="т7_4" localSheetId="15">{"'Sheet1'!$A$1:$G$96","'Sheet1'!$A$1:$H$96"}</definedName>
    <definedName name="т7_4" localSheetId="14">{"'Sheet1'!$A$1:$G$96","'Sheet1'!$A$1:$H$96"}</definedName>
    <definedName name="т7_4">{"'Sheet1'!$A$1:$G$96","'Sheet1'!$A$1:$H$96"}</definedName>
    <definedName name="у1" localSheetId="13">#REF!</definedName>
    <definedName name="у1" localSheetId="15">#REF!</definedName>
    <definedName name="у1" localSheetId="14">#REF!</definedName>
    <definedName name="у1">#REF!</definedName>
    <definedName name="у1_1" localSheetId="13">#REF!</definedName>
    <definedName name="у1_1" localSheetId="15">#REF!</definedName>
    <definedName name="у1_1" localSheetId="14">#REF!</definedName>
    <definedName name="у1_1">#REF!</definedName>
    <definedName name="у1_2" localSheetId="13">#REF!</definedName>
    <definedName name="у1_2" localSheetId="15">#REF!</definedName>
    <definedName name="у1_2" localSheetId="14">#REF!</definedName>
    <definedName name="у1_2">#REF!</definedName>
    <definedName name="уголь" localSheetId="15">#REF!</definedName>
    <definedName name="уголь" localSheetId="14">#REF!</definedName>
    <definedName name="уголь">#REF!</definedName>
    <definedName name="уголь_1" localSheetId="15">#REF!</definedName>
    <definedName name="уголь_1" localSheetId="14">#REF!</definedName>
    <definedName name="уголь_1">#REF!</definedName>
    <definedName name="уголь_2" localSheetId="15">#REF!</definedName>
    <definedName name="уголь_2" localSheetId="14">#REF!</definedName>
    <definedName name="уголь_2">#REF!</definedName>
    <definedName name="Ф11111" localSheetId="15">#REF!</definedName>
    <definedName name="Ф11111" localSheetId="14">#REF!</definedName>
    <definedName name="Ф11111">#REF!</definedName>
    <definedName name="Ф11111_1" localSheetId="15">#REF!</definedName>
    <definedName name="Ф11111_1" localSheetId="14">#REF!</definedName>
    <definedName name="Ф11111_1">#REF!</definedName>
    <definedName name="Ф11111_2" localSheetId="15">#REF!</definedName>
    <definedName name="Ф11111_2" localSheetId="14">#REF!</definedName>
    <definedName name="Ф11111_2">#REF!</definedName>
    <definedName name="ф3" localSheetId="15">#REF!</definedName>
    <definedName name="ф3" localSheetId="14">#REF!</definedName>
    <definedName name="ф3">#REF!</definedName>
    <definedName name="ф3_4" localSheetId="15">#REF!</definedName>
    <definedName name="ф3_4" localSheetId="14">#REF!</definedName>
    <definedName name="ф3_4">#REF!</definedName>
    <definedName name="ф3_6" localSheetId="15">#REF!</definedName>
    <definedName name="ф3_6" localSheetId="14">#REF!</definedName>
    <definedName name="ф3_6">#REF!</definedName>
    <definedName name="ф3_8" localSheetId="15">#REF!</definedName>
    <definedName name="ф3_8" localSheetId="14">#REF!</definedName>
    <definedName name="ф3_8">#REF!</definedName>
    <definedName name="ф9" localSheetId="15">#REF!</definedName>
    <definedName name="ф9" localSheetId="14">#REF!</definedName>
    <definedName name="ф9">#REF!</definedName>
    <definedName name="ф9_1" localSheetId="15">#REF!</definedName>
    <definedName name="ф9_1" localSheetId="14">#REF!</definedName>
    <definedName name="ф9_1">#REF!</definedName>
    <definedName name="ф9_2" localSheetId="15">#REF!</definedName>
    <definedName name="ф9_2" localSheetId="14">#REF!</definedName>
    <definedName name="ф9_2">#REF!</definedName>
    <definedName name="ффф" localSheetId="15">#REF!</definedName>
    <definedName name="ффф" localSheetId="14">#REF!</definedName>
    <definedName name="ффф">#REF!</definedName>
    <definedName name="ффф_1" localSheetId="15">#REF!</definedName>
    <definedName name="ффф_1" localSheetId="14">#REF!</definedName>
    <definedName name="ффф_1">#REF!</definedName>
    <definedName name="ффф_2" localSheetId="15">#REF!</definedName>
    <definedName name="ффф_2" localSheetId="14">#REF!</definedName>
    <definedName name="ффф_2">#REF!</definedName>
    <definedName name="фы" localSheetId="15">#REF!</definedName>
    <definedName name="фы" localSheetId="14">#REF!</definedName>
    <definedName name="фы">#REF!</definedName>
    <definedName name="фы_1" localSheetId="15">#REF!</definedName>
    <definedName name="фы_1" localSheetId="14">#REF!</definedName>
    <definedName name="фы_1">#REF!</definedName>
    <definedName name="фы_2" localSheetId="15">#REF!</definedName>
    <definedName name="фы_2" localSheetId="14">#REF!</definedName>
    <definedName name="фы_2">#REF!</definedName>
    <definedName name="фы3" localSheetId="13" hidden="1">{"'Sheet1'!$A$1:$G$96","'Sheet1'!$A$1:$H$96"}</definedName>
    <definedName name="фы3" localSheetId="15" hidden="1">{"'Sheet1'!$A$1:$G$96","'Sheet1'!$A$1:$H$96"}</definedName>
    <definedName name="фы3" localSheetId="14" hidden="1">{"'Sheet1'!$A$1:$G$96","'Sheet1'!$A$1:$H$96"}</definedName>
    <definedName name="фы3" hidden="1">{"'Sheet1'!$A$1:$G$96","'Sheet1'!$A$1:$H$96"}</definedName>
    <definedName name="фы3_1" localSheetId="13">{"'Sheet1'!$A$1:$G$96","'Sheet1'!$A$1:$H$96"}</definedName>
    <definedName name="фы3_1" localSheetId="15">{"'Sheet1'!$A$1:$G$96","'Sheet1'!$A$1:$H$96"}</definedName>
    <definedName name="фы3_1" localSheetId="14">{"'Sheet1'!$A$1:$G$96","'Sheet1'!$A$1:$H$96"}</definedName>
    <definedName name="фы3_1">{"'Sheet1'!$A$1:$G$96","'Sheet1'!$A$1:$H$96"}</definedName>
    <definedName name="фы3_2" localSheetId="13">{"'Sheet1'!$A$1:$G$96","'Sheet1'!$A$1:$H$96"}</definedName>
    <definedName name="фы3_2" localSheetId="15">{"'Sheet1'!$A$1:$G$96","'Sheet1'!$A$1:$H$96"}</definedName>
    <definedName name="фы3_2" localSheetId="14">{"'Sheet1'!$A$1:$G$96","'Sheet1'!$A$1:$H$96"}</definedName>
    <definedName name="фы3_2">{"'Sheet1'!$A$1:$G$96","'Sheet1'!$A$1:$H$96"}</definedName>
    <definedName name="фы3_3" localSheetId="13">{"'Sheet1'!$A$1:$G$96","'Sheet1'!$A$1:$H$96"}</definedName>
    <definedName name="фы3_3" localSheetId="15">{"'Sheet1'!$A$1:$G$96","'Sheet1'!$A$1:$H$96"}</definedName>
    <definedName name="фы3_3" localSheetId="14">{"'Sheet1'!$A$1:$G$96","'Sheet1'!$A$1:$H$96"}</definedName>
    <definedName name="фы3_3">{"'Sheet1'!$A$1:$G$96","'Sheet1'!$A$1:$H$96"}</definedName>
    <definedName name="фы3_4" localSheetId="13">{"'Sheet1'!$A$1:$G$96","'Sheet1'!$A$1:$H$96"}</definedName>
    <definedName name="фы3_4" localSheetId="15">{"'Sheet1'!$A$1:$G$96","'Sheet1'!$A$1:$H$96"}</definedName>
    <definedName name="фы3_4" localSheetId="14">{"'Sheet1'!$A$1:$G$96","'Sheet1'!$A$1:$H$96"}</definedName>
    <definedName name="фы3_4">{"'Sheet1'!$A$1:$G$96","'Sheet1'!$A$1:$H$96"}</definedName>
    <definedName name="фыава4" localSheetId="13" hidden="1">{"'Sheet1'!$A$1:$G$96","'Sheet1'!$A$1:$H$96"}</definedName>
    <definedName name="фыава4" localSheetId="15" hidden="1">{"'Sheet1'!$A$1:$G$96","'Sheet1'!$A$1:$H$96"}</definedName>
    <definedName name="фыава4" localSheetId="14" hidden="1">{"'Sheet1'!$A$1:$G$96","'Sheet1'!$A$1:$H$96"}</definedName>
    <definedName name="фыава4" hidden="1">{"'Sheet1'!$A$1:$G$96","'Sheet1'!$A$1:$H$96"}</definedName>
    <definedName name="фыава4_1" localSheetId="13">{"'Sheet1'!$A$1:$G$96","'Sheet1'!$A$1:$H$96"}</definedName>
    <definedName name="фыава4_1" localSheetId="15">{"'Sheet1'!$A$1:$G$96","'Sheet1'!$A$1:$H$96"}</definedName>
    <definedName name="фыава4_1" localSheetId="14">{"'Sheet1'!$A$1:$G$96","'Sheet1'!$A$1:$H$96"}</definedName>
    <definedName name="фыава4_1">{"'Sheet1'!$A$1:$G$96","'Sheet1'!$A$1:$H$96"}</definedName>
    <definedName name="фыава4_2" localSheetId="13">{"'Sheet1'!$A$1:$G$96","'Sheet1'!$A$1:$H$96"}</definedName>
    <definedName name="фыава4_2" localSheetId="15">{"'Sheet1'!$A$1:$G$96","'Sheet1'!$A$1:$H$96"}</definedName>
    <definedName name="фыава4_2" localSheetId="14">{"'Sheet1'!$A$1:$G$96","'Sheet1'!$A$1:$H$96"}</definedName>
    <definedName name="фыава4_2">{"'Sheet1'!$A$1:$G$96","'Sheet1'!$A$1:$H$96"}</definedName>
    <definedName name="фыава4_3" localSheetId="13">{"'Sheet1'!$A$1:$G$96","'Sheet1'!$A$1:$H$96"}</definedName>
    <definedName name="фыава4_3" localSheetId="15">{"'Sheet1'!$A$1:$G$96","'Sheet1'!$A$1:$H$96"}</definedName>
    <definedName name="фыава4_3" localSheetId="14">{"'Sheet1'!$A$1:$G$96","'Sheet1'!$A$1:$H$96"}</definedName>
    <definedName name="фыава4_3">{"'Sheet1'!$A$1:$G$96","'Sheet1'!$A$1:$H$96"}</definedName>
    <definedName name="фыава4_4" localSheetId="13">{"'Sheet1'!$A$1:$G$96","'Sheet1'!$A$1:$H$96"}</definedName>
    <definedName name="фыава4_4" localSheetId="15">{"'Sheet1'!$A$1:$G$96","'Sheet1'!$A$1:$H$96"}</definedName>
    <definedName name="фыава4_4" localSheetId="14">{"'Sheet1'!$A$1:$G$96","'Sheet1'!$A$1:$H$96"}</definedName>
    <definedName name="фыава4_4">{"'Sheet1'!$A$1:$G$96","'Sheet1'!$A$1:$H$96"}</definedName>
    <definedName name="фыв3" localSheetId="13" hidden="1">{"'Sheet1'!$A$1:$G$96","'Sheet1'!$A$1:$H$96"}</definedName>
    <definedName name="фыв3" localSheetId="15" hidden="1">{"'Sheet1'!$A$1:$G$96","'Sheet1'!$A$1:$H$96"}</definedName>
    <definedName name="фыв3" localSheetId="14" hidden="1">{"'Sheet1'!$A$1:$G$96","'Sheet1'!$A$1:$H$96"}</definedName>
    <definedName name="фыв3" hidden="1">{"'Sheet1'!$A$1:$G$96","'Sheet1'!$A$1:$H$96"}</definedName>
    <definedName name="фыв3_1" localSheetId="13">{"'Sheet1'!$A$1:$G$96","'Sheet1'!$A$1:$H$96"}</definedName>
    <definedName name="фыв3_1" localSheetId="15">{"'Sheet1'!$A$1:$G$96","'Sheet1'!$A$1:$H$96"}</definedName>
    <definedName name="фыв3_1" localSheetId="14">{"'Sheet1'!$A$1:$G$96","'Sheet1'!$A$1:$H$96"}</definedName>
    <definedName name="фыв3_1">{"'Sheet1'!$A$1:$G$96","'Sheet1'!$A$1:$H$96"}</definedName>
    <definedName name="фыв3_2" localSheetId="13">{"'Sheet1'!$A$1:$G$96","'Sheet1'!$A$1:$H$96"}</definedName>
    <definedName name="фыв3_2" localSheetId="15">{"'Sheet1'!$A$1:$G$96","'Sheet1'!$A$1:$H$96"}</definedName>
    <definedName name="фыв3_2" localSheetId="14">{"'Sheet1'!$A$1:$G$96","'Sheet1'!$A$1:$H$96"}</definedName>
    <definedName name="фыв3_2">{"'Sheet1'!$A$1:$G$96","'Sheet1'!$A$1:$H$96"}</definedName>
    <definedName name="фыв3_3" localSheetId="13">{"'Sheet1'!$A$1:$G$96","'Sheet1'!$A$1:$H$96"}</definedName>
    <definedName name="фыв3_3" localSheetId="15">{"'Sheet1'!$A$1:$G$96","'Sheet1'!$A$1:$H$96"}</definedName>
    <definedName name="фыв3_3" localSheetId="14">{"'Sheet1'!$A$1:$G$96","'Sheet1'!$A$1:$H$96"}</definedName>
    <definedName name="фыв3_3">{"'Sheet1'!$A$1:$G$96","'Sheet1'!$A$1:$H$96"}</definedName>
    <definedName name="фыв3_4" localSheetId="13">{"'Sheet1'!$A$1:$G$96","'Sheet1'!$A$1:$H$96"}</definedName>
    <definedName name="фыв3_4" localSheetId="15">{"'Sheet1'!$A$1:$G$96","'Sheet1'!$A$1:$H$96"}</definedName>
    <definedName name="фыв3_4" localSheetId="14">{"'Sheet1'!$A$1:$G$96","'Sheet1'!$A$1:$H$96"}</definedName>
    <definedName name="фыв3_4">{"'Sheet1'!$A$1:$G$96","'Sheet1'!$A$1:$H$96"}</definedName>
    <definedName name="цйуцйуй" localSheetId="13" hidden="1">{"'Sheet1'!$A$1:$G$96","'Sheet1'!$A$1:$H$96"}</definedName>
    <definedName name="цйуцйуй" localSheetId="15" hidden="1">{"'Sheet1'!$A$1:$G$96","'Sheet1'!$A$1:$H$96"}</definedName>
    <definedName name="цйуцйуй" localSheetId="14" hidden="1">{"'Sheet1'!$A$1:$G$96","'Sheet1'!$A$1:$H$96"}</definedName>
    <definedName name="цйуцйуй" hidden="1">{"'Sheet1'!$A$1:$G$96","'Sheet1'!$A$1:$H$96"}</definedName>
    <definedName name="цйуцйуй_1" localSheetId="13">{"'Sheet1'!$A$1:$G$96","'Sheet1'!$A$1:$H$96"}</definedName>
    <definedName name="цйуцйуй_1" localSheetId="15">{"'Sheet1'!$A$1:$G$96","'Sheet1'!$A$1:$H$96"}</definedName>
    <definedName name="цйуцйуй_1" localSheetId="14">{"'Sheet1'!$A$1:$G$96","'Sheet1'!$A$1:$H$96"}</definedName>
    <definedName name="цйуцйуй_1">{"'Sheet1'!$A$1:$G$96","'Sheet1'!$A$1:$H$96"}</definedName>
    <definedName name="цйуцйуй_2" localSheetId="13">{"'Sheet1'!$A$1:$G$96","'Sheet1'!$A$1:$H$96"}</definedName>
    <definedName name="цйуцйуй_2" localSheetId="15">{"'Sheet1'!$A$1:$G$96","'Sheet1'!$A$1:$H$96"}</definedName>
    <definedName name="цйуцйуй_2" localSheetId="14">{"'Sheet1'!$A$1:$G$96","'Sheet1'!$A$1:$H$96"}</definedName>
    <definedName name="цйуцйуй_2">{"'Sheet1'!$A$1:$G$96","'Sheet1'!$A$1:$H$96"}</definedName>
    <definedName name="цйуцйуй_3" localSheetId="13">{"'Sheet1'!$A$1:$G$96","'Sheet1'!$A$1:$H$96"}</definedName>
    <definedName name="цйуцйуй_3" localSheetId="15">{"'Sheet1'!$A$1:$G$96","'Sheet1'!$A$1:$H$96"}</definedName>
    <definedName name="цйуцйуй_3" localSheetId="14">{"'Sheet1'!$A$1:$G$96","'Sheet1'!$A$1:$H$96"}</definedName>
    <definedName name="цйуцйуй_3">{"'Sheet1'!$A$1:$G$96","'Sheet1'!$A$1:$H$96"}</definedName>
    <definedName name="цйуцйуй_4" localSheetId="13">{"'Sheet1'!$A$1:$G$96","'Sheet1'!$A$1:$H$96"}</definedName>
    <definedName name="цйуцйуй_4" localSheetId="15">{"'Sheet1'!$A$1:$G$96","'Sheet1'!$A$1:$H$96"}</definedName>
    <definedName name="цйуцйуй_4" localSheetId="14">{"'Sheet1'!$A$1:$G$96","'Sheet1'!$A$1:$H$96"}</definedName>
    <definedName name="цйуцйуй_4">{"'Sheet1'!$A$1:$G$96","'Sheet1'!$A$1:$H$96"}</definedName>
    <definedName name="ш8" localSheetId="13">#REF!</definedName>
    <definedName name="ш8" localSheetId="15">#REF!</definedName>
    <definedName name="ш8" localSheetId="14">#REF!</definedName>
    <definedName name="ш8">#REF!</definedName>
    <definedName name="ш8_1" localSheetId="13">#REF!</definedName>
    <definedName name="ш8_1" localSheetId="15">#REF!</definedName>
    <definedName name="ш8_1" localSheetId="14">#REF!</definedName>
    <definedName name="ш8_1">#REF!</definedName>
    <definedName name="ш8_2" localSheetId="13">#REF!</definedName>
    <definedName name="ш8_2" localSheetId="15">#REF!</definedName>
    <definedName name="ш8_2" localSheetId="14">#REF!</definedName>
    <definedName name="ш8_2">#REF!</definedName>
    <definedName name="ы" localSheetId="15">#REF!</definedName>
    <definedName name="ы" localSheetId="14">#REF!</definedName>
    <definedName name="ы">#REF!</definedName>
    <definedName name="ы_1" localSheetId="15">#REF!</definedName>
    <definedName name="ы_1" localSheetId="14">#REF!</definedName>
    <definedName name="ы_1">#REF!</definedName>
    <definedName name="ы_2" localSheetId="15">#REF!</definedName>
    <definedName name="ы_2" localSheetId="14">#REF!</definedName>
    <definedName name="ы_2">#REF!</definedName>
    <definedName name="ывапр6" localSheetId="13" hidden="1">{"'Sheet1'!$A$1:$G$96","'Sheet1'!$A$1:$H$96"}</definedName>
    <definedName name="ывапр6" localSheetId="15" hidden="1">{"'Sheet1'!$A$1:$G$96","'Sheet1'!$A$1:$H$96"}</definedName>
    <definedName name="ывапр6" localSheetId="14" hidden="1">{"'Sheet1'!$A$1:$G$96","'Sheet1'!$A$1:$H$96"}</definedName>
    <definedName name="ывапр6" hidden="1">{"'Sheet1'!$A$1:$G$96","'Sheet1'!$A$1:$H$96"}</definedName>
    <definedName name="ывапр6_1" localSheetId="13">{"'Sheet1'!$A$1:$G$96","'Sheet1'!$A$1:$H$96"}</definedName>
    <definedName name="ывапр6_1" localSheetId="15">{"'Sheet1'!$A$1:$G$96","'Sheet1'!$A$1:$H$96"}</definedName>
    <definedName name="ывапр6_1" localSheetId="14">{"'Sheet1'!$A$1:$G$96","'Sheet1'!$A$1:$H$96"}</definedName>
    <definedName name="ывапр6_1">{"'Sheet1'!$A$1:$G$96","'Sheet1'!$A$1:$H$96"}</definedName>
    <definedName name="ывапр6_2" localSheetId="13">{"'Sheet1'!$A$1:$G$96","'Sheet1'!$A$1:$H$96"}</definedName>
    <definedName name="ывапр6_2" localSheetId="15">{"'Sheet1'!$A$1:$G$96","'Sheet1'!$A$1:$H$96"}</definedName>
    <definedName name="ывапр6_2" localSheetId="14">{"'Sheet1'!$A$1:$G$96","'Sheet1'!$A$1:$H$96"}</definedName>
    <definedName name="ывапр6_2">{"'Sheet1'!$A$1:$G$96","'Sheet1'!$A$1:$H$96"}</definedName>
    <definedName name="ывапр6_3" localSheetId="13">{"'Sheet1'!$A$1:$G$96","'Sheet1'!$A$1:$H$96"}</definedName>
    <definedName name="ывапр6_3" localSheetId="15">{"'Sheet1'!$A$1:$G$96","'Sheet1'!$A$1:$H$96"}</definedName>
    <definedName name="ывапр6_3" localSheetId="14">{"'Sheet1'!$A$1:$G$96","'Sheet1'!$A$1:$H$96"}</definedName>
    <definedName name="ывапр6_3">{"'Sheet1'!$A$1:$G$96","'Sheet1'!$A$1:$H$96"}</definedName>
    <definedName name="ывапр6_4" localSheetId="13">{"'Sheet1'!$A$1:$G$96","'Sheet1'!$A$1:$H$96"}</definedName>
    <definedName name="ывапр6_4" localSheetId="15">{"'Sheet1'!$A$1:$G$96","'Sheet1'!$A$1:$H$96"}</definedName>
    <definedName name="ывапр6_4" localSheetId="14">{"'Sheet1'!$A$1:$G$96","'Sheet1'!$A$1:$H$96"}</definedName>
    <definedName name="ывапр6_4">{"'Sheet1'!$A$1:$G$96","'Sheet1'!$A$1:$H$96"}</definedName>
    <definedName name="э" localSheetId="13">#REF!</definedName>
    <definedName name="э" localSheetId="15">#REF!</definedName>
    <definedName name="э" localSheetId="14">#REF!</definedName>
    <definedName name="э">#REF!</definedName>
    <definedName name="э_1" localSheetId="13">#REF!</definedName>
    <definedName name="э_1" localSheetId="15">#REF!</definedName>
    <definedName name="э_1" localSheetId="14">#REF!</definedName>
    <definedName name="э_1">#REF!</definedName>
    <definedName name="э_2" localSheetId="13">#REF!</definedName>
    <definedName name="э_2" localSheetId="15">#REF!</definedName>
    <definedName name="э_2" localSheetId="14">#REF!</definedName>
    <definedName name="э_2">#REF!</definedName>
    <definedName name="ЭЖВдылрувбм1" localSheetId="13" hidden="1">#REF!,#REF!</definedName>
    <definedName name="ЭЖВдылрувбм1" localSheetId="15" hidden="1">#REF!,#REF!</definedName>
    <definedName name="ЭЖВдылрувбм1" localSheetId="14" hidden="1">#REF!,#REF!</definedName>
    <definedName name="ЭЖВдылрувбм1" hidden="1">#REF!,#REF!</definedName>
    <definedName name="ю" localSheetId="13">#REF!</definedName>
    <definedName name="ю" localSheetId="15">#REF!</definedName>
    <definedName name="ю" localSheetId="14">#REF!</definedName>
    <definedName name="ю">#REF!</definedName>
    <definedName name="юро54" localSheetId="13">#REF!</definedName>
    <definedName name="юро54" localSheetId="15">#REF!</definedName>
    <definedName name="юро54" localSheetId="14">#REF!</definedName>
    <definedName name="юро54">#REF!</definedName>
    <definedName name="юро54_1" localSheetId="13">#REF!</definedName>
    <definedName name="юро54_1" localSheetId="15">#REF!</definedName>
    <definedName name="юро54_1" localSheetId="14">#REF!</definedName>
    <definedName name="юро54_1">#REF!</definedName>
    <definedName name="юро54_2" localSheetId="15">#REF!</definedName>
    <definedName name="юро54_2" localSheetId="14">#REF!</definedName>
    <definedName name="юро54_2">#REF!</definedName>
    <definedName name="я" localSheetId="13" hidden="1">{"'Sheet1'!$A$1:$G$96","'Sheet1'!$A$1:$H$96"}</definedName>
    <definedName name="я" localSheetId="15" hidden="1">{"'Sheet1'!$A$1:$G$96","'Sheet1'!$A$1:$H$96"}</definedName>
    <definedName name="я" localSheetId="14" hidden="1">{"'Sheet1'!$A$1:$G$96","'Sheet1'!$A$1:$H$96"}</definedName>
    <definedName name="я" hidden="1">{"'Sheet1'!$A$1:$G$96","'Sheet1'!$A$1:$H$96"}</definedName>
    <definedName name="я_1" localSheetId="13">{"'Sheet1'!$A$1:$G$96","'Sheet1'!$A$1:$H$96"}</definedName>
    <definedName name="я_1" localSheetId="15">{"'Sheet1'!$A$1:$G$96","'Sheet1'!$A$1:$H$96"}</definedName>
    <definedName name="я_1" localSheetId="14">{"'Sheet1'!$A$1:$G$96","'Sheet1'!$A$1:$H$96"}</definedName>
    <definedName name="я_1">{"'Sheet1'!$A$1:$G$96","'Sheet1'!$A$1:$H$96"}</definedName>
    <definedName name="я_2" localSheetId="13">{"'Sheet1'!$A$1:$G$96","'Sheet1'!$A$1:$H$96"}</definedName>
    <definedName name="я_2" localSheetId="15">{"'Sheet1'!$A$1:$G$96","'Sheet1'!$A$1:$H$96"}</definedName>
    <definedName name="я_2" localSheetId="14">{"'Sheet1'!$A$1:$G$96","'Sheet1'!$A$1:$H$96"}</definedName>
    <definedName name="я_2">{"'Sheet1'!$A$1:$G$96","'Sheet1'!$A$1:$H$96"}</definedName>
    <definedName name="я_3" localSheetId="13">{"'Sheet1'!$A$1:$G$96","'Sheet1'!$A$1:$H$96"}</definedName>
    <definedName name="я_3" localSheetId="15">{"'Sheet1'!$A$1:$G$96","'Sheet1'!$A$1:$H$96"}</definedName>
    <definedName name="я_3" localSheetId="14">{"'Sheet1'!$A$1:$G$96","'Sheet1'!$A$1:$H$96"}</definedName>
    <definedName name="я_3">{"'Sheet1'!$A$1:$G$96","'Sheet1'!$A$1:$H$96"}</definedName>
    <definedName name="я_4" localSheetId="13">{"'Sheet1'!$A$1:$G$96","'Sheet1'!$A$1:$H$96"}</definedName>
    <definedName name="я_4" localSheetId="15">{"'Sheet1'!$A$1:$G$96","'Sheet1'!$A$1:$H$96"}</definedName>
    <definedName name="я_4" localSheetId="14">{"'Sheet1'!$A$1:$G$96","'Sheet1'!$A$1:$H$96"}</definedName>
    <definedName name="я_4">{"'Sheet1'!$A$1:$G$96","'Sheet1'!$A$1:$H$96"}</definedName>
  </definedNames>
  <calcPr calcId="162913"/>
</workbook>
</file>

<file path=xl/calcChain.xml><?xml version="1.0" encoding="utf-8"?>
<calcChain xmlns="http://schemas.openxmlformats.org/spreadsheetml/2006/main">
  <c r="C82" i="28" l="1"/>
  <c r="EI18" i="42" l="1"/>
  <c r="J60" i="46" l="1"/>
  <c r="J190" i="47" s="1"/>
  <c r="J263" i="35"/>
  <c r="DJ13" i="42" l="1"/>
  <c r="DK13" i="42"/>
  <c r="DL13" i="42"/>
  <c r="DM13" i="42"/>
  <c r="DN13" i="42"/>
  <c r="DO13" i="42"/>
  <c r="DP13" i="42"/>
  <c r="DQ13" i="42"/>
  <c r="DR13" i="42"/>
  <c r="DS13" i="42"/>
  <c r="DT13" i="42"/>
  <c r="DU13" i="42"/>
  <c r="DV13" i="42"/>
  <c r="DW13" i="42"/>
  <c r="DX13" i="42"/>
  <c r="DY13" i="42"/>
  <c r="DZ13" i="42"/>
  <c r="EA13" i="42"/>
  <c r="EB13" i="42"/>
  <c r="EC13" i="42"/>
  <c r="ED13" i="42"/>
  <c r="EE13" i="42"/>
  <c r="EF13" i="42"/>
  <c r="EG13" i="42"/>
  <c r="DI13" i="42"/>
  <c r="CI13" i="42"/>
  <c r="DJ13" i="43"/>
  <c r="DK13" i="43"/>
  <c r="DL13" i="43"/>
  <c r="DM13" i="43"/>
  <c r="DN13" i="43"/>
  <c r="DO13" i="43"/>
  <c r="DP13" i="43"/>
  <c r="DQ13" i="43"/>
  <c r="DR13" i="43"/>
  <c r="DS13" i="43"/>
  <c r="DT13" i="43"/>
  <c r="DU13" i="43"/>
  <c r="DV13" i="43"/>
  <c r="DW13" i="43"/>
  <c r="DX13" i="43"/>
  <c r="DY13" i="43"/>
  <c r="DZ13" i="43"/>
  <c r="EA13" i="43"/>
  <c r="EB13" i="43"/>
  <c r="EC13" i="43"/>
  <c r="ED13" i="43"/>
  <c r="EE13" i="43"/>
  <c r="EF13" i="43"/>
  <c r="EG13" i="43"/>
  <c r="DI13" i="43"/>
  <c r="CI13" i="43" s="1"/>
  <c r="DJ13" i="25"/>
  <c r="DK13" i="25"/>
  <c r="DL13" i="25"/>
  <c r="DM13" i="25"/>
  <c r="DN13" i="25"/>
  <c r="DO13" i="25"/>
  <c r="DP13" i="25"/>
  <c r="DQ13" i="25"/>
  <c r="DR13" i="25"/>
  <c r="DS13" i="25"/>
  <c r="DT13" i="25"/>
  <c r="DU13" i="25"/>
  <c r="DV13" i="25"/>
  <c r="DW13" i="25"/>
  <c r="DX13" i="25"/>
  <c r="DY13" i="25"/>
  <c r="DZ13" i="25"/>
  <c r="EA13" i="25"/>
  <c r="EB13" i="25"/>
  <c r="EC13" i="25"/>
  <c r="ED13" i="25"/>
  <c r="EE13" i="25"/>
  <c r="EF13" i="25"/>
  <c r="EG13" i="25"/>
  <c r="CV13" i="25" s="1"/>
  <c r="DI13" i="25"/>
  <c r="CI13" i="25" s="1"/>
  <c r="EG17" i="25"/>
  <c r="EF17" i="25"/>
  <c r="EE17" i="25"/>
  <c r="ED17" i="25"/>
  <c r="EC17" i="25"/>
  <c r="EB17" i="25"/>
  <c r="EA17" i="25"/>
  <c r="DZ17" i="25"/>
  <c r="DY17" i="25"/>
  <c r="DX17" i="25"/>
  <c r="DW17" i="25"/>
  <c r="DV17" i="25"/>
  <c r="DU17" i="25"/>
  <c r="DT17" i="25"/>
  <c r="DS17" i="25"/>
  <c r="DR17" i="25"/>
  <c r="DQ17" i="25"/>
  <c r="DP17" i="25"/>
  <c r="DO17" i="25"/>
  <c r="DN17" i="25"/>
  <c r="DM17" i="25"/>
  <c r="DL17" i="25"/>
  <c r="DK17" i="25"/>
  <c r="DJ17" i="25"/>
  <c r="DI17" i="25"/>
  <c r="DJ17" i="42"/>
  <c r="DK17" i="42"/>
  <c r="DL17" i="42"/>
  <c r="DM17" i="42"/>
  <c r="DN17" i="42"/>
  <c r="DO17" i="42"/>
  <c r="DP17" i="42"/>
  <c r="DQ17" i="42"/>
  <c r="DR17" i="42"/>
  <c r="DS17" i="42"/>
  <c r="DT17" i="42"/>
  <c r="DU17" i="42"/>
  <c r="DV17" i="42"/>
  <c r="DW17" i="42"/>
  <c r="DX17" i="42"/>
  <c r="DY17" i="42"/>
  <c r="DZ17" i="42"/>
  <c r="EA17" i="42"/>
  <c r="EB17" i="42"/>
  <c r="EC17" i="42"/>
  <c r="ED17" i="42"/>
  <c r="EE17" i="42"/>
  <c r="EF17" i="42"/>
  <c r="EG17" i="42"/>
  <c r="DI17" i="42"/>
  <c r="EG17" i="43"/>
  <c r="EF17" i="43"/>
  <c r="EE17" i="43"/>
  <c r="ED17" i="43"/>
  <c r="EC17" i="43"/>
  <c r="EB17" i="43"/>
  <c r="EA17" i="43"/>
  <c r="DZ17" i="43"/>
  <c r="DY17" i="43"/>
  <c r="DX17" i="43"/>
  <c r="DW17" i="43"/>
  <c r="DV17" i="43"/>
  <c r="DU17" i="43"/>
  <c r="DT17" i="43"/>
  <c r="DS17" i="43"/>
  <c r="DR17" i="43"/>
  <c r="DQ17" i="43"/>
  <c r="DP17" i="43"/>
  <c r="DO17" i="43"/>
  <c r="DN17" i="43"/>
  <c r="DM17" i="43"/>
  <c r="DL17" i="43"/>
  <c r="DK17" i="43"/>
  <c r="DJ17" i="43"/>
  <c r="DI17" i="43"/>
  <c r="P187" i="47" l="1"/>
  <c r="R187" i="47"/>
  <c r="T187" i="47"/>
  <c r="U187" i="47"/>
  <c r="V187" i="47"/>
  <c r="W187" i="47"/>
  <c r="X187" i="47"/>
  <c r="Y187" i="47"/>
  <c r="Z187" i="47"/>
  <c r="AA187" i="47"/>
  <c r="AB187" i="47"/>
  <c r="AC187" i="47"/>
  <c r="AD187" i="47"/>
  <c r="AE187" i="47"/>
  <c r="AF187" i="47"/>
  <c r="AG187" i="47"/>
  <c r="AH187" i="47"/>
  <c r="AI187" i="47"/>
  <c r="AJ187" i="47"/>
  <c r="AK187" i="47"/>
  <c r="AL187" i="47"/>
  <c r="A25" i="51" l="1"/>
  <c r="A25" i="52" s="1"/>
  <c r="BV20" i="44" l="1"/>
  <c r="AJ80" i="28" l="1"/>
  <c r="AJ79" i="28"/>
  <c r="AJ20" i="45"/>
  <c r="AJ19" i="45"/>
  <c r="AJ74" i="44"/>
  <c r="AJ73" i="44"/>
  <c r="I19" i="50" l="1"/>
  <c r="F19" i="50"/>
  <c r="H19" i="50"/>
  <c r="G19" i="50"/>
  <c r="J19" i="50"/>
  <c r="K156" i="35" l="1"/>
  <c r="L246" i="35"/>
  <c r="E22" i="52" l="1"/>
  <c r="C22" i="52" s="1"/>
  <c r="E21" i="52"/>
  <c r="C21" i="52" s="1"/>
  <c r="E20" i="52"/>
  <c r="C20" i="52" s="1"/>
  <c r="E18" i="52"/>
  <c r="C18" i="52" s="1"/>
  <c r="E17" i="52"/>
  <c r="C17" i="52" s="1"/>
  <c r="AC16" i="52"/>
  <c r="AB16" i="52"/>
  <c r="AA16" i="52"/>
  <c r="Z16" i="52"/>
  <c r="Y16" i="52"/>
  <c r="X16" i="52"/>
  <c r="W16" i="52"/>
  <c r="V16" i="52"/>
  <c r="U16" i="52"/>
  <c r="T16" i="52"/>
  <c r="S16" i="52"/>
  <c r="R16" i="52"/>
  <c r="Q16" i="52"/>
  <c r="P16" i="52"/>
  <c r="O16" i="52"/>
  <c r="N16" i="52"/>
  <c r="M16" i="52"/>
  <c r="L16" i="52"/>
  <c r="K16" i="52"/>
  <c r="E15" i="52"/>
  <c r="C15" i="52" s="1"/>
  <c r="E14" i="52"/>
  <c r="C14" i="52" s="1"/>
  <c r="A5" i="52"/>
  <c r="A3" i="52"/>
  <c r="C26" i="51"/>
  <c r="C26" i="52" s="1"/>
  <c r="E22" i="51"/>
  <c r="C22" i="51" s="1"/>
  <c r="E21" i="51"/>
  <c r="C21" i="51" s="1"/>
  <c r="E20" i="51"/>
  <c r="C20" i="51" s="1"/>
  <c r="E18" i="51"/>
  <c r="C18" i="51" s="1"/>
  <c r="E17" i="51"/>
  <c r="C17" i="51" s="1"/>
  <c r="AC16" i="51"/>
  <c r="AB16" i="51"/>
  <c r="AA16" i="51"/>
  <c r="Z16" i="51"/>
  <c r="Y16" i="51"/>
  <c r="X16" i="51"/>
  <c r="W16" i="51"/>
  <c r="V16" i="51"/>
  <c r="U16" i="51"/>
  <c r="T16" i="51"/>
  <c r="S16" i="51"/>
  <c r="R16" i="51"/>
  <c r="Q16" i="51"/>
  <c r="P16" i="51"/>
  <c r="O16" i="51"/>
  <c r="N16" i="51"/>
  <c r="M16" i="51"/>
  <c r="L16" i="51"/>
  <c r="E15" i="51"/>
  <c r="C15" i="51" s="1"/>
  <c r="E14" i="51"/>
  <c r="C14" i="51" s="1"/>
  <c r="AJ12" i="51"/>
  <c r="AI12" i="51"/>
  <c r="AH12" i="51"/>
  <c r="AG12" i="51"/>
  <c r="AF12" i="51"/>
  <c r="AE12" i="51"/>
  <c r="AD12" i="51"/>
  <c r="AC11" i="51"/>
  <c r="AC23" i="51" s="1"/>
  <c r="AB11" i="51"/>
  <c r="AB23" i="51" s="1"/>
  <c r="A5" i="51"/>
  <c r="A3" i="51"/>
  <c r="E22" i="50"/>
  <c r="C22" i="50" s="1"/>
  <c r="E21" i="50"/>
  <c r="C21" i="50"/>
  <c r="E20" i="50"/>
  <c r="C20" i="50" s="1"/>
  <c r="AC19" i="50"/>
  <c r="AB19" i="50"/>
  <c r="AB16" i="50" s="1"/>
  <c r="AA19" i="50"/>
  <c r="Z19" i="50"/>
  <c r="Y19" i="50"/>
  <c r="X19" i="50"/>
  <c r="X16" i="50" s="1"/>
  <c r="W19" i="50"/>
  <c r="W16" i="50" s="1"/>
  <c r="V19" i="50"/>
  <c r="U19" i="50"/>
  <c r="T19" i="50"/>
  <c r="T16" i="50" s="1"/>
  <c r="S19" i="50"/>
  <c r="S16" i="50" s="1"/>
  <c r="R19" i="50"/>
  <c r="Q19" i="50"/>
  <c r="P19" i="50"/>
  <c r="P16" i="50" s="1"/>
  <c r="O19" i="50"/>
  <c r="O16" i="50" s="1"/>
  <c r="N19" i="50"/>
  <c r="N16" i="50" s="1"/>
  <c r="M19" i="50"/>
  <c r="L19" i="50"/>
  <c r="L16" i="50" s="1"/>
  <c r="E18" i="50"/>
  <c r="C18" i="50" s="1"/>
  <c r="E17" i="50"/>
  <c r="C17" i="50"/>
  <c r="AC16" i="50"/>
  <c r="AA16" i="50"/>
  <c r="Z16" i="50"/>
  <c r="Y16" i="50"/>
  <c r="V16" i="50"/>
  <c r="U16" i="50"/>
  <c r="R16" i="50"/>
  <c r="Q16" i="50"/>
  <c r="M16" i="50"/>
  <c r="E15" i="50"/>
  <c r="C15" i="50"/>
  <c r="E14" i="50"/>
  <c r="C14" i="50" s="1"/>
  <c r="AC13" i="50"/>
  <c r="AB13" i="50"/>
  <c r="AA13" i="50"/>
  <c r="Z13" i="50"/>
  <c r="Y13" i="50"/>
  <c r="X13" i="50"/>
  <c r="W13" i="50"/>
  <c r="V13" i="50"/>
  <c r="U13" i="50"/>
  <c r="T13" i="50"/>
  <c r="S13" i="50"/>
  <c r="R13" i="50"/>
  <c r="Q13" i="50"/>
  <c r="P13" i="50"/>
  <c r="O13" i="50"/>
  <c r="N13" i="50"/>
  <c r="M13" i="50"/>
  <c r="L13" i="50"/>
  <c r="K13" i="50"/>
  <c r="J13" i="50"/>
  <c r="I13" i="50"/>
  <c r="H13" i="50"/>
  <c r="G13" i="50"/>
  <c r="A5" i="50"/>
  <c r="A3" i="50"/>
  <c r="N173" i="47" l="1"/>
  <c r="O173" i="47"/>
  <c r="P173" i="47"/>
  <c r="Q173" i="47"/>
  <c r="R173" i="47"/>
  <c r="N69" i="35" l="1"/>
  <c r="O69" i="35" l="1"/>
  <c r="R60" i="35" l="1"/>
  <c r="R246" i="35"/>
  <c r="BK66" i="44" l="1"/>
  <c r="BK67" i="44"/>
  <c r="BK68" i="44"/>
  <c r="BK69" i="44"/>
  <c r="BK70" i="44"/>
  <c r="DI32" i="45" l="1"/>
  <c r="DH32" i="45"/>
  <c r="DG32" i="45"/>
  <c r="DF32" i="45"/>
  <c r="DE32" i="45"/>
  <c r="DD32" i="45"/>
  <c r="DC32" i="45"/>
  <c r="DB32" i="45"/>
  <c r="DA32" i="45"/>
  <c r="CZ32" i="45"/>
  <c r="CY32" i="45"/>
  <c r="CX32" i="45"/>
  <c r="CW32" i="45"/>
  <c r="CV32" i="45"/>
  <c r="CU32" i="45"/>
  <c r="CT32" i="45"/>
  <c r="CS32" i="45"/>
  <c r="CR32" i="45"/>
  <c r="CQ32" i="45"/>
  <c r="CP32" i="45"/>
  <c r="CO32" i="45"/>
  <c r="CN32" i="45"/>
  <c r="CM32" i="45"/>
  <c r="CL32" i="45"/>
  <c r="CK32" i="45"/>
  <c r="DI31" i="45"/>
  <c r="DH31" i="45"/>
  <c r="DG31" i="45"/>
  <c r="DF31" i="45"/>
  <c r="DE31" i="45"/>
  <c r="DD31" i="45"/>
  <c r="DC31" i="45"/>
  <c r="DB31" i="45"/>
  <c r="DA31" i="45"/>
  <c r="CZ31" i="45"/>
  <c r="CY31" i="45"/>
  <c r="CX31" i="45"/>
  <c r="CW31" i="45"/>
  <c r="CV31" i="45"/>
  <c r="CU31" i="45"/>
  <c r="CT31" i="45"/>
  <c r="CS31" i="45"/>
  <c r="CR31" i="45"/>
  <c r="CQ31" i="45"/>
  <c r="CP31" i="45"/>
  <c r="CO31" i="45"/>
  <c r="CN31" i="45"/>
  <c r="CM31" i="45"/>
  <c r="CL31" i="45"/>
  <c r="CK31" i="45"/>
  <c r="DI30" i="45"/>
  <c r="DH30" i="45"/>
  <c r="DG30" i="45"/>
  <c r="DF30" i="45"/>
  <c r="DE30" i="45"/>
  <c r="DD30" i="45"/>
  <c r="DC30" i="45"/>
  <c r="DB30" i="45"/>
  <c r="DA30" i="45"/>
  <c r="CZ30" i="45"/>
  <c r="CY30" i="45"/>
  <c r="CX30" i="45"/>
  <c r="CW30" i="45"/>
  <c r="CV30" i="45"/>
  <c r="CU30" i="45"/>
  <c r="CT30" i="45"/>
  <c r="CS30" i="45"/>
  <c r="CR30" i="45"/>
  <c r="CQ30" i="45"/>
  <c r="CP30" i="45"/>
  <c r="CO30" i="45"/>
  <c r="CN30" i="45"/>
  <c r="CM30" i="45"/>
  <c r="CL30" i="45"/>
  <c r="CK30" i="45"/>
  <c r="JC29" i="45"/>
  <c r="JB29" i="45"/>
  <c r="JA29" i="45"/>
  <c r="IZ29" i="45"/>
  <c r="IY29" i="45"/>
  <c r="IX29" i="45"/>
  <c r="IW29" i="45"/>
  <c r="IV29" i="45"/>
  <c r="IU29" i="45"/>
  <c r="IT29" i="45"/>
  <c r="IS29" i="45"/>
  <c r="IR29" i="45"/>
  <c r="IQ29" i="45"/>
  <c r="IP29" i="45"/>
  <c r="IO29" i="45"/>
  <c r="IN29" i="45"/>
  <c r="IM29" i="45"/>
  <c r="IL29" i="45"/>
  <c r="IK29" i="45"/>
  <c r="IJ29" i="45"/>
  <c r="II29" i="45"/>
  <c r="IH29" i="45"/>
  <c r="IG29" i="45"/>
  <c r="IF29" i="45"/>
  <c r="IE29" i="45"/>
  <c r="DI29" i="45"/>
  <c r="DH29" i="45"/>
  <c r="DG29" i="45"/>
  <c r="DF29" i="45"/>
  <c r="DE29" i="45"/>
  <c r="DD29" i="45"/>
  <c r="DC29" i="45"/>
  <c r="DB29" i="45"/>
  <c r="DA29" i="45"/>
  <c r="CZ29" i="45"/>
  <c r="CY29" i="45"/>
  <c r="CX29" i="45"/>
  <c r="CW29" i="45"/>
  <c r="CV29" i="45"/>
  <c r="CU29" i="45"/>
  <c r="CT29" i="45"/>
  <c r="CS29" i="45"/>
  <c r="CR29" i="45"/>
  <c r="CQ29" i="45"/>
  <c r="CP29" i="45"/>
  <c r="CO29" i="45"/>
  <c r="CN29" i="45"/>
  <c r="CM29" i="45"/>
  <c r="CL29" i="45"/>
  <c r="CK29" i="45"/>
  <c r="DI28" i="45"/>
  <c r="DH28" i="45"/>
  <c r="DG28" i="45"/>
  <c r="DF28" i="45"/>
  <c r="DE28" i="45"/>
  <c r="DD28" i="45"/>
  <c r="DC28" i="45"/>
  <c r="DB28" i="45"/>
  <c r="DA28" i="45"/>
  <c r="CZ28" i="45"/>
  <c r="CY28" i="45"/>
  <c r="CX28" i="45"/>
  <c r="CW28" i="45"/>
  <c r="CV28" i="45"/>
  <c r="CU28" i="45"/>
  <c r="CT28" i="45"/>
  <c r="CS28" i="45"/>
  <c r="CR28" i="45"/>
  <c r="CQ28" i="45"/>
  <c r="CP28" i="45"/>
  <c r="CO28" i="45"/>
  <c r="CN28" i="45"/>
  <c r="CM28" i="45"/>
  <c r="CL28" i="45"/>
  <c r="CK28" i="45"/>
  <c r="DI27" i="45"/>
  <c r="DH27" i="45"/>
  <c r="DG27" i="45"/>
  <c r="DF27" i="45"/>
  <c r="DE27" i="45"/>
  <c r="DD27" i="45"/>
  <c r="DC27" i="45"/>
  <c r="DB27" i="45"/>
  <c r="DA27" i="45"/>
  <c r="CZ27" i="45"/>
  <c r="CY27" i="45"/>
  <c r="CX27" i="45"/>
  <c r="CW27" i="45"/>
  <c r="CV27" i="45"/>
  <c r="CU27" i="45"/>
  <c r="CT27" i="45"/>
  <c r="CS27" i="45"/>
  <c r="CR27" i="45"/>
  <c r="CQ27" i="45"/>
  <c r="CP27" i="45"/>
  <c r="CO27" i="45"/>
  <c r="CN27" i="45"/>
  <c r="CM27" i="45"/>
  <c r="CL27" i="45"/>
  <c r="CK27" i="45"/>
  <c r="JC26" i="45"/>
  <c r="JB26" i="45"/>
  <c r="JA26" i="45"/>
  <c r="IZ26" i="45"/>
  <c r="IY26" i="45"/>
  <c r="IX26" i="45"/>
  <c r="IW26" i="45"/>
  <c r="IV26" i="45"/>
  <c r="IU26" i="45"/>
  <c r="IT26" i="45"/>
  <c r="IS26" i="45"/>
  <c r="IR26" i="45"/>
  <c r="IQ26" i="45"/>
  <c r="IP26" i="45"/>
  <c r="IO26" i="45"/>
  <c r="IN26" i="45"/>
  <c r="IM26" i="45"/>
  <c r="IL26" i="45"/>
  <c r="IK26" i="45"/>
  <c r="IJ26" i="45"/>
  <c r="II26" i="45"/>
  <c r="IH26" i="45"/>
  <c r="IG26" i="45"/>
  <c r="IF26" i="45"/>
  <c r="IE26" i="45"/>
  <c r="JB16" i="45" s="1"/>
  <c r="JC23" i="45"/>
  <c r="JB23" i="45"/>
  <c r="JA23" i="45"/>
  <c r="IZ23" i="45"/>
  <c r="IY23" i="45"/>
  <c r="IX23" i="45"/>
  <c r="IW23" i="45"/>
  <c r="IV23" i="45"/>
  <c r="IU23" i="45"/>
  <c r="IT23" i="45"/>
  <c r="IS23" i="45"/>
  <c r="IR23" i="45"/>
  <c r="IQ23" i="45"/>
  <c r="IP23" i="45"/>
  <c r="IO23" i="45"/>
  <c r="IN23" i="45"/>
  <c r="IM23" i="45"/>
  <c r="IL23" i="45"/>
  <c r="IK23" i="45"/>
  <c r="IJ23" i="45"/>
  <c r="II23" i="45"/>
  <c r="IH23" i="45"/>
  <c r="IG23" i="45"/>
  <c r="IF23" i="45"/>
  <c r="IE23" i="45"/>
  <c r="GR17" i="45"/>
  <c r="FY17" i="45"/>
  <c r="FQ17" i="45"/>
  <c r="FP17" i="45"/>
  <c r="FO17" i="45"/>
  <c r="FN17" i="45"/>
  <c r="FM17" i="45"/>
  <c r="FL17" i="45"/>
  <c r="FK17" i="45"/>
  <c r="FJ17" i="45"/>
  <c r="FI17" i="45"/>
  <c r="FH17" i="45"/>
  <c r="FG17" i="45"/>
  <c r="FF17" i="45"/>
  <c r="FE17" i="45"/>
  <c r="FD17" i="45"/>
  <c r="FC17" i="45"/>
  <c r="FB17" i="45"/>
  <c r="FA17" i="45"/>
  <c r="EZ17" i="45"/>
  <c r="EY17" i="45"/>
  <c r="EX17" i="45"/>
  <c r="EW17" i="45"/>
  <c r="EV17" i="45"/>
  <c r="EU17" i="45"/>
  <c r="ET17" i="45"/>
  <c r="ES17" i="45"/>
  <c r="DN17" i="45"/>
  <c r="DL17" i="45"/>
  <c r="DK17" i="45"/>
  <c r="CJ17" i="45"/>
  <c r="IL16" i="45"/>
  <c r="HX16" i="45"/>
  <c r="EO16" i="45"/>
  <c r="EN16" i="45"/>
  <c r="EM16" i="45"/>
  <c r="EL16" i="45"/>
  <c r="EK16" i="45"/>
  <c r="EJ16" i="45"/>
  <c r="EI16" i="45"/>
  <c r="EH16" i="45"/>
  <c r="EG16" i="45"/>
  <c r="EF16" i="45"/>
  <c r="EE16" i="45"/>
  <c r="ED16" i="45"/>
  <c r="EC16" i="45"/>
  <c r="EB16" i="45"/>
  <c r="EA16" i="45"/>
  <c r="DZ16" i="45"/>
  <c r="DY16" i="45"/>
  <c r="DX16" i="45"/>
  <c r="DW16" i="45"/>
  <c r="DV16" i="45"/>
  <c r="DU16" i="45"/>
  <c r="DT16" i="45"/>
  <c r="DS16" i="45"/>
  <c r="DR16" i="45"/>
  <c r="DQ16" i="45"/>
  <c r="DM16" i="45"/>
  <c r="HH16" i="45" s="1"/>
  <c r="CJ16" i="45"/>
  <c r="CI16" i="45"/>
  <c r="CH16" i="45"/>
  <c r="CG16" i="45"/>
  <c r="CF16" i="45"/>
  <c r="CE16" i="45"/>
  <c r="CD16" i="45"/>
  <c r="CC16" i="45"/>
  <c r="CB16" i="45"/>
  <c r="CA16" i="45"/>
  <c r="BZ16" i="45"/>
  <c r="BY16" i="45"/>
  <c r="BX16" i="45"/>
  <c r="BW16" i="45"/>
  <c r="BV16" i="45"/>
  <c r="BU16" i="45"/>
  <c r="BT16" i="45"/>
  <c r="BS16" i="45"/>
  <c r="BR16" i="45"/>
  <c r="BQ16" i="45"/>
  <c r="BP16" i="45"/>
  <c r="BO16" i="45"/>
  <c r="BN16" i="45"/>
  <c r="BM16" i="45"/>
  <c r="BL16" i="45"/>
  <c r="BK16" i="45"/>
  <c r="BJ16" i="45"/>
  <c r="BI16" i="45"/>
  <c r="BH16" i="45"/>
  <c r="BG16" i="45"/>
  <c r="BF16" i="45"/>
  <c r="BE16" i="45"/>
  <c r="BD16" i="45"/>
  <c r="BC16" i="45"/>
  <c r="BB16" i="45"/>
  <c r="BA16" i="45"/>
  <c r="AZ16" i="45"/>
  <c r="AY16" i="45"/>
  <c r="AX16" i="45"/>
  <c r="AW16" i="45"/>
  <c r="AV16" i="45"/>
  <c r="AU16" i="45"/>
  <c r="AT16" i="45"/>
  <c r="AS16" i="45"/>
  <c r="AR16" i="45"/>
  <c r="AQ16" i="45"/>
  <c r="AP16" i="45"/>
  <c r="AO16" i="45"/>
  <c r="AN16" i="45"/>
  <c r="AM16" i="45"/>
  <c r="AL16" i="45"/>
  <c r="AK16" i="45"/>
  <c r="AJ16" i="45"/>
  <c r="AI16" i="45"/>
  <c r="AH16" i="45"/>
  <c r="AG16" i="45"/>
  <c r="AF16" i="45"/>
  <c r="AE16" i="45"/>
  <c r="AD16" i="45"/>
  <c r="AC16" i="45"/>
  <c r="AB16" i="45"/>
  <c r="AA16" i="45"/>
  <c r="Z16" i="45"/>
  <c r="Y16" i="45"/>
  <c r="X16" i="45"/>
  <c r="W16" i="45"/>
  <c r="V16" i="45"/>
  <c r="U16" i="45"/>
  <c r="T16" i="45"/>
  <c r="S16" i="45"/>
  <c r="R16" i="45"/>
  <c r="Q16" i="45"/>
  <c r="P16" i="45"/>
  <c r="O16" i="45"/>
  <c r="N16" i="45"/>
  <c r="M16" i="45"/>
  <c r="L16" i="45"/>
  <c r="K16" i="45"/>
  <c r="J16" i="45"/>
  <c r="I16" i="45"/>
  <c r="H16" i="45"/>
  <c r="G16" i="45"/>
  <c r="F16" i="45"/>
  <c r="E16" i="45"/>
  <c r="D16" i="45"/>
  <c r="C16" i="45"/>
  <c r="IW15" i="45"/>
  <c r="IO15" i="45"/>
  <c r="IG15" i="45"/>
  <c r="HX15" i="45"/>
  <c r="EO15" i="45"/>
  <c r="EN15" i="45"/>
  <c r="EM15" i="45"/>
  <c r="EL15" i="45"/>
  <c r="EK15" i="45"/>
  <c r="EJ15" i="45"/>
  <c r="EI15" i="45"/>
  <c r="EH15" i="45"/>
  <c r="EG15" i="45"/>
  <c r="EF15" i="45"/>
  <c r="EE15" i="45"/>
  <c r="ED15" i="45"/>
  <c r="EC15" i="45"/>
  <c r="EB15" i="45"/>
  <c r="EA15" i="45"/>
  <c r="DZ15" i="45"/>
  <c r="DY15" i="45"/>
  <c r="DX15" i="45"/>
  <c r="DW15" i="45"/>
  <c r="DV15" i="45"/>
  <c r="DU15" i="45"/>
  <c r="DT15" i="45"/>
  <c r="DS15" i="45"/>
  <c r="DR15" i="45"/>
  <c r="DQ15" i="45"/>
  <c r="DM15" i="45"/>
  <c r="HV15" i="45" s="1"/>
  <c r="CJ15" i="45"/>
  <c r="CI15" i="45"/>
  <c r="CH15" i="45"/>
  <c r="CG15" i="45"/>
  <c r="CF15" i="45"/>
  <c r="CE15" i="45"/>
  <c r="CD15" i="45"/>
  <c r="CC15" i="45"/>
  <c r="CB15" i="45"/>
  <c r="CA15" i="45"/>
  <c r="BZ15" i="45"/>
  <c r="BY15" i="45"/>
  <c r="BX15" i="45"/>
  <c r="BW15" i="45"/>
  <c r="BV15" i="45"/>
  <c r="BU15" i="45"/>
  <c r="BT15" i="45"/>
  <c r="BS15" i="45"/>
  <c r="BR15" i="45"/>
  <c r="BQ15" i="45"/>
  <c r="BP15" i="45"/>
  <c r="BO15" i="45"/>
  <c r="BN15" i="45"/>
  <c r="BM15" i="45"/>
  <c r="BL15" i="45"/>
  <c r="BK15" i="45"/>
  <c r="BJ15" i="45"/>
  <c r="BI15" i="45"/>
  <c r="BH15" i="45"/>
  <c r="BG15" i="45"/>
  <c r="BF15" i="45"/>
  <c r="BE15" i="45"/>
  <c r="BD15" i="45"/>
  <c r="BC15" i="45"/>
  <c r="BB15" i="45"/>
  <c r="BA15" i="45"/>
  <c r="AZ15" i="45"/>
  <c r="AY15" i="45"/>
  <c r="AX15" i="45"/>
  <c r="AW15" i="45"/>
  <c r="AV15" i="45"/>
  <c r="AU15" i="45"/>
  <c r="AT15" i="45"/>
  <c r="AS15" i="45"/>
  <c r="AR15" i="45"/>
  <c r="AQ15" i="45"/>
  <c r="AP15" i="45"/>
  <c r="AO15" i="45"/>
  <c r="AN15" i="45"/>
  <c r="AM15" i="45"/>
  <c r="AL15" i="45"/>
  <c r="AK15" i="45"/>
  <c r="AJ15" i="45"/>
  <c r="AI15" i="45"/>
  <c r="AH15" i="45"/>
  <c r="AG15" i="45"/>
  <c r="AF15" i="45"/>
  <c r="AE15" i="45"/>
  <c r="AD15" i="45"/>
  <c r="AC15" i="45"/>
  <c r="AB15" i="45"/>
  <c r="AA15" i="45"/>
  <c r="Z15" i="45"/>
  <c r="Y15" i="45"/>
  <c r="X15" i="45"/>
  <c r="W15" i="45"/>
  <c r="V15" i="45"/>
  <c r="U15" i="45"/>
  <c r="T15" i="45"/>
  <c r="S15" i="45"/>
  <c r="R15" i="45"/>
  <c r="Q15" i="45"/>
  <c r="P15" i="45"/>
  <c r="O15" i="45"/>
  <c r="N15" i="45"/>
  <c r="M15" i="45"/>
  <c r="L15" i="45"/>
  <c r="K15" i="45"/>
  <c r="J15" i="45"/>
  <c r="I15" i="45"/>
  <c r="H15" i="45"/>
  <c r="G15" i="45"/>
  <c r="F15" i="45"/>
  <c r="E15" i="45"/>
  <c r="D15" i="45"/>
  <c r="C15" i="45"/>
  <c r="IZ14" i="45"/>
  <c r="IR14" i="45"/>
  <c r="IJ14" i="45"/>
  <c r="HX14" i="45"/>
  <c r="HW14" i="45"/>
  <c r="HV14" i="45"/>
  <c r="HU14" i="45"/>
  <c r="HT14" i="45"/>
  <c r="HS14" i="45"/>
  <c r="HR14" i="45"/>
  <c r="HQ14" i="45"/>
  <c r="HP14" i="45"/>
  <c r="HO14" i="45"/>
  <c r="HN14" i="45"/>
  <c r="HM14" i="45"/>
  <c r="HL14" i="45"/>
  <c r="HK14" i="45"/>
  <c r="HJ14" i="45"/>
  <c r="HI14" i="45"/>
  <c r="HH14" i="45"/>
  <c r="HG14" i="45"/>
  <c r="HF14" i="45"/>
  <c r="HE14" i="45"/>
  <c r="EO14" i="45"/>
  <c r="EN14" i="45"/>
  <c r="EM14" i="45"/>
  <c r="EL14" i="45"/>
  <c r="EK14" i="45"/>
  <c r="EJ14" i="45"/>
  <c r="EI14" i="45"/>
  <c r="EH14" i="45"/>
  <c r="EG14" i="45"/>
  <c r="EF14" i="45"/>
  <c r="EE14" i="45"/>
  <c r="ED14" i="45"/>
  <c r="EC14" i="45"/>
  <c r="EB14" i="45"/>
  <c r="EA14" i="45"/>
  <c r="DZ14" i="45"/>
  <c r="DY14" i="45"/>
  <c r="DX14" i="45"/>
  <c r="DW14" i="45"/>
  <c r="DV14" i="45"/>
  <c r="DU14" i="45"/>
  <c r="DT14" i="45"/>
  <c r="DS14" i="45"/>
  <c r="DR14" i="45"/>
  <c r="DQ14" i="45"/>
  <c r="DM14" i="45"/>
  <c r="HA14" i="45" s="1"/>
  <c r="CJ14" i="45"/>
  <c r="CI14" i="45"/>
  <c r="CH14" i="45"/>
  <c r="CG14" i="45"/>
  <c r="CF14" i="45"/>
  <c r="CE14" i="45"/>
  <c r="CD14" i="45"/>
  <c r="CC14" i="45"/>
  <c r="CB14" i="45"/>
  <c r="CA14" i="45"/>
  <c r="BZ14" i="45"/>
  <c r="BY14" i="45"/>
  <c r="BX14" i="45"/>
  <c r="BW14" i="45"/>
  <c r="BV14" i="45"/>
  <c r="BU14" i="45"/>
  <c r="BT14" i="45"/>
  <c r="BS14" i="45"/>
  <c r="BR14" i="45"/>
  <c r="BQ14" i="45"/>
  <c r="BP14" i="45"/>
  <c r="BO14" i="45"/>
  <c r="BN14" i="45"/>
  <c r="BM14" i="45"/>
  <c r="BL14" i="45"/>
  <c r="BK14" i="45"/>
  <c r="BJ14" i="45"/>
  <c r="BI14" i="45"/>
  <c r="BH14" i="45"/>
  <c r="BG14" i="45"/>
  <c r="BF14" i="45"/>
  <c r="BE14" i="45"/>
  <c r="BD14" i="45"/>
  <c r="BC14" i="45"/>
  <c r="BB14" i="45"/>
  <c r="BA14" i="45"/>
  <c r="AZ14" i="45"/>
  <c r="AY14" i="45"/>
  <c r="AX14" i="45"/>
  <c r="AW14" i="45"/>
  <c r="AV14" i="45"/>
  <c r="AU14" i="45"/>
  <c r="AT14" i="45"/>
  <c r="AS14" i="45"/>
  <c r="AR14" i="45"/>
  <c r="AQ14" i="45"/>
  <c r="AP14" i="45"/>
  <c r="AO14" i="45"/>
  <c r="AN14" i="45"/>
  <c r="AM14" i="45"/>
  <c r="AL14" i="45"/>
  <c r="AK14" i="45"/>
  <c r="AJ14" i="45"/>
  <c r="AI14" i="45"/>
  <c r="AH14" i="45"/>
  <c r="AG14" i="45"/>
  <c r="AF14" i="45"/>
  <c r="AE14" i="45"/>
  <c r="AD14" i="45"/>
  <c r="AC14" i="45"/>
  <c r="AB14" i="45"/>
  <c r="AA14" i="45"/>
  <c r="Z14" i="45"/>
  <c r="Y14" i="45"/>
  <c r="X14" i="45"/>
  <c r="W14" i="45"/>
  <c r="V14" i="45"/>
  <c r="U14" i="45"/>
  <c r="T14" i="45"/>
  <c r="S14" i="45"/>
  <c r="R14" i="45"/>
  <c r="Q14" i="45"/>
  <c r="P14" i="45"/>
  <c r="O14" i="45"/>
  <c r="N14" i="45"/>
  <c r="M14" i="45"/>
  <c r="L14" i="45"/>
  <c r="K14" i="45"/>
  <c r="J14" i="45"/>
  <c r="I14" i="45"/>
  <c r="H14" i="45"/>
  <c r="G14" i="45"/>
  <c r="F14" i="45"/>
  <c r="E14" i="45"/>
  <c r="D14" i="45"/>
  <c r="C14" i="45"/>
  <c r="IY13" i="45"/>
  <c r="IQ13" i="45"/>
  <c r="II13" i="45"/>
  <c r="HX13" i="45"/>
  <c r="HW13" i="45"/>
  <c r="HV13" i="45"/>
  <c r="HU13" i="45"/>
  <c r="HT13" i="45"/>
  <c r="HS13" i="45"/>
  <c r="HR13" i="45"/>
  <c r="HQ13" i="45"/>
  <c r="HP13" i="45"/>
  <c r="HO13" i="45"/>
  <c r="HN13" i="45"/>
  <c r="HM13" i="45"/>
  <c r="HL13" i="45"/>
  <c r="HK13" i="45"/>
  <c r="HJ13" i="45"/>
  <c r="HI13" i="45"/>
  <c r="HH13" i="45"/>
  <c r="HG13" i="45"/>
  <c r="HF13" i="45"/>
  <c r="HE13" i="45"/>
  <c r="EO13" i="45"/>
  <c r="EN13" i="45"/>
  <c r="EM13" i="45"/>
  <c r="EL13" i="45"/>
  <c r="EK13" i="45"/>
  <c r="EJ13" i="45"/>
  <c r="EI13" i="45"/>
  <c r="EH13" i="45"/>
  <c r="EG13" i="45"/>
  <c r="EF13" i="45"/>
  <c r="EE13" i="45"/>
  <c r="ED13" i="45"/>
  <c r="EC13" i="45"/>
  <c r="EB13" i="45"/>
  <c r="EA13" i="45"/>
  <c r="DZ13" i="45"/>
  <c r="DY13" i="45"/>
  <c r="DX13" i="45"/>
  <c r="DW13" i="45"/>
  <c r="DV13" i="45"/>
  <c r="DU13" i="45"/>
  <c r="DT13" i="45"/>
  <c r="DS13" i="45"/>
  <c r="DR13" i="45"/>
  <c r="DQ13" i="45"/>
  <c r="DM13" i="45"/>
  <c r="HA13" i="45" s="1"/>
  <c r="CJ13" i="45"/>
  <c r="CI13" i="45"/>
  <c r="CH13" i="45"/>
  <c r="CG13" i="45"/>
  <c r="CF13" i="45"/>
  <c r="CE13" i="45"/>
  <c r="CD13" i="45"/>
  <c r="CC13" i="45"/>
  <c r="CB13" i="45"/>
  <c r="CA13" i="45"/>
  <c r="BZ13" i="45"/>
  <c r="BY13" i="45"/>
  <c r="BX13" i="45"/>
  <c r="BW13" i="45"/>
  <c r="BV13" i="45"/>
  <c r="BU13" i="45"/>
  <c r="BT13" i="45"/>
  <c r="BS13" i="45"/>
  <c r="BR13" i="45"/>
  <c r="BQ13" i="45"/>
  <c r="BP13" i="45"/>
  <c r="BO13" i="45"/>
  <c r="BN13" i="45"/>
  <c r="BM13" i="45"/>
  <c r="BL13" i="45"/>
  <c r="BK13" i="45"/>
  <c r="BJ13" i="45"/>
  <c r="BI13" i="45"/>
  <c r="BH13" i="45"/>
  <c r="BG13" i="45"/>
  <c r="BF13" i="45"/>
  <c r="BE13" i="45"/>
  <c r="BD13" i="45"/>
  <c r="BC13" i="45"/>
  <c r="BB13" i="45"/>
  <c r="BA13" i="45"/>
  <c r="AZ13" i="45"/>
  <c r="AY13" i="45"/>
  <c r="AX13" i="45"/>
  <c r="AW13" i="45"/>
  <c r="AV13" i="45"/>
  <c r="AU13" i="45"/>
  <c r="AT13" i="45"/>
  <c r="AS13" i="45"/>
  <c r="AR13" i="45"/>
  <c r="AQ13" i="45"/>
  <c r="AP13" i="45"/>
  <c r="AO13" i="45"/>
  <c r="AN13" i="45"/>
  <c r="AM13" i="45"/>
  <c r="AL13" i="45"/>
  <c r="AK13" i="45"/>
  <c r="AJ13" i="45"/>
  <c r="AI13" i="45"/>
  <c r="AH13" i="45"/>
  <c r="AG13" i="45"/>
  <c r="AF13" i="45"/>
  <c r="AE13" i="45"/>
  <c r="AD13" i="45"/>
  <c r="AC13" i="45"/>
  <c r="AB13" i="45"/>
  <c r="AA13" i="45"/>
  <c r="Z13" i="45"/>
  <c r="Y13" i="45"/>
  <c r="X13" i="45"/>
  <c r="W13" i="45"/>
  <c r="V13" i="45"/>
  <c r="U13" i="45"/>
  <c r="T13" i="45"/>
  <c r="S13" i="45"/>
  <c r="R13" i="45"/>
  <c r="Q13" i="45"/>
  <c r="P13" i="45"/>
  <c r="O13" i="45"/>
  <c r="N13" i="45"/>
  <c r="M13" i="45"/>
  <c r="L13" i="45"/>
  <c r="K13" i="45"/>
  <c r="J13" i="45"/>
  <c r="I13" i="45"/>
  <c r="H13" i="45"/>
  <c r="G13" i="45"/>
  <c r="F13" i="45"/>
  <c r="E13" i="45"/>
  <c r="D13" i="45"/>
  <c r="C13" i="45"/>
  <c r="IX12" i="45"/>
  <c r="IP12" i="45"/>
  <c r="IH12" i="45"/>
  <c r="HX12" i="45"/>
  <c r="HW12" i="45"/>
  <c r="HV12" i="45"/>
  <c r="HU12" i="45"/>
  <c r="HT12" i="45"/>
  <c r="HS12" i="45"/>
  <c r="HR12" i="45"/>
  <c r="HQ12" i="45"/>
  <c r="HP12" i="45"/>
  <c r="HO12" i="45"/>
  <c r="HN12" i="45"/>
  <c r="HM12" i="45"/>
  <c r="HL12" i="45"/>
  <c r="HK12" i="45"/>
  <c r="HJ12" i="45"/>
  <c r="HI12" i="45"/>
  <c r="HH12" i="45"/>
  <c r="HG12" i="45"/>
  <c r="HF12" i="45"/>
  <c r="HE12" i="45"/>
  <c r="HD12" i="45"/>
  <c r="HC12" i="45"/>
  <c r="EO12" i="45"/>
  <c r="EN12" i="45"/>
  <c r="EM12" i="45"/>
  <c r="EL12" i="45"/>
  <c r="EK12" i="45"/>
  <c r="EJ12" i="45"/>
  <c r="EI12" i="45"/>
  <c r="EH12" i="45"/>
  <c r="EG12" i="45"/>
  <c r="EF12" i="45"/>
  <c r="EE12" i="45"/>
  <c r="ED12" i="45"/>
  <c r="EC12" i="45"/>
  <c r="EB12" i="45"/>
  <c r="EA12" i="45"/>
  <c r="DZ12" i="45"/>
  <c r="DY12" i="45"/>
  <c r="DX12" i="45"/>
  <c r="DW12" i="45"/>
  <c r="DV12" i="45"/>
  <c r="DU12" i="45"/>
  <c r="DT12" i="45"/>
  <c r="DS12" i="45"/>
  <c r="DR12" i="45"/>
  <c r="DQ12" i="45"/>
  <c r="DM12" i="45"/>
  <c r="HA12" i="45" s="1"/>
  <c r="CJ12" i="45"/>
  <c r="CI12" i="45"/>
  <c r="CH12" i="45"/>
  <c r="CG12" i="45"/>
  <c r="CF12" i="45"/>
  <c r="CE12" i="45"/>
  <c r="CD12" i="45"/>
  <c r="CC12" i="45"/>
  <c r="CB12" i="45"/>
  <c r="CA12" i="45"/>
  <c r="BZ12" i="45"/>
  <c r="BY12" i="45"/>
  <c r="BX12" i="45"/>
  <c r="BW12" i="45"/>
  <c r="BV12" i="45"/>
  <c r="BU12" i="45"/>
  <c r="BT12" i="45"/>
  <c r="BS12" i="45"/>
  <c r="BR12" i="45"/>
  <c r="BQ12" i="45"/>
  <c r="BP12" i="45"/>
  <c r="BO12" i="45"/>
  <c r="BN12" i="45"/>
  <c r="BM12" i="45"/>
  <c r="BL12" i="45"/>
  <c r="BK12" i="45"/>
  <c r="BJ12" i="45"/>
  <c r="BI12" i="45"/>
  <c r="BH12" i="45"/>
  <c r="BG12" i="45"/>
  <c r="BF12" i="45"/>
  <c r="BE12" i="45"/>
  <c r="BD12" i="45"/>
  <c r="BC12" i="45"/>
  <c r="BB12" i="45"/>
  <c r="BA12" i="45"/>
  <c r="AZ12" i="45"/>
  <c r="AY12" i="45"/>
  <c r="AX12" i="45"/>
  <c r="AW12" i="45"/>
  <c r="AV12" i="45"/>
  <c r="AU12" i="45"/>
  <c r="AT12" i="45"/>
  <c r="AS12" i="45"/>
  <c r="AR12" i="45"/>
  <c r="AQ12" i="45"/>
  <c r="AP12" i="45"/>
  <c r="AO12" i="45"/>
  <c r="AN12" i="45"/>
  <c r="AM12" i="45"/>
  <c r="AL12" i="45"/>
  <c r="AK12" i="45"/>
  <c r="AJ12" i="45"/>
  <c r="AI12" i="45"/>
  <c r="AH12" i="45"/>
  <c r="AG12" i="45"/>
  <c r="AF12" i="45"/>
  <c r="AE12" i="45"/>
  <c r="AD12" i="45"/>
  <c r="AC12" i="45"/>
  <c r="AB12" i="45"/>
  <c r="AA12" i="45"/>
  <c r="Z12" i="45"/>
  <c r="Y12" i="45"/>
  <c r="X12" i="45"/>
  <c r="W12" i="45"/>
  <c r="V12" i="45"/>
  <c r="U12" i="45"/>
  <c r="T12" i="45"/>
  <c r="S12" i="45"/>
  <c r="R12" i="45"/>
  <c r="Q12" i="45"/>
  <c r="P12" i="45"/>
  <c r="O12" i="45"/>
  <c r="N12" i="45"/>
  <c r="M12" i="45"/>
  <c r="L12" i="45"/>
  <c r="K12" i="45"/>
  <c r="J12" i="45"/>
  <c r="I12" i="45"/>
  <c r="H12" i="45"/>
  <c r="G12" i="45"/>
  <c r="F12" i="45"/>
  <c r="E12" i="45"/>
  <c r="D12" i="45"/>
  <c r="C12" i="45"/>
  <c r="C11" i="45"/>
  <c r="D11" i="45" s="1"/>
  <c r="G11" i="45" s="1"/>
  <c r="H11" i="45" s="1"/>
  <c r="I11" i="45" s="1"/>
  <c r="J11" i="45" s="1"/>
  <c r="K11" i="45" s="1"/>
  <c r="L11" i="45" s="1"/>
  <c r="M11" i="45" s="1"/>
  <c r="N11" i="45" s="1"/>
  <c r="O11" i="45" s="1"/>
  <c r="P11" i="45" s="1"/>
  <c r="Q11" i="45" s="1"/>
  <c r="R11" i="45" s="1"/>
  <c r="S11" i="45" s="1"/>
  <c r="T11" i="45" s="1"/>
  <c r="U11" i="45" s="1"/>
  <c r="V11" i="45" s="1"/>
  <c r="W11" i="45" s="1"/>
  <c r="X11" i="45" s="1"/>
  <c r="Y11" i="45" s="1"/>
  <c r="Z11" i="45" s="1"/>
  <c r="AA11" i="45" s="1"/>
  <c r="AB11" i="45" s="1"/>
  <c r="AC11" i="45" s="1"/>
  <c r="AD11" i="45" s="1"/>
  <c r="AE11" i="45" s="1"/>
  <c r="AF11" i="45" s="1"/>
  <c r="AG11" i="45" s="1"/>
  <c r="AH11" i="45" s="1"/>
  <c r="AI11" i="45" s="1"/>
  <c r="AJ11" i="45" s="1"/>
  <c r="AK11" i="45" s="1"/>
  <c r="AL11" i="45" s="1"/>
  <c r="AM11" i="45" s="1"/>
  <c r="AN11" i="45" s="1"/>
  <c r="AO11" i="45" s="1"/>
  <c r="AP11" i="45" s="1"/>
  <c r="AQ11" i="45" s="1"/>
  <c r="AR11" i="45" s="1"/>
  <c r="AS11" i="45" s="1"/>
  <c r="AT11" i="45" s="1"/>
  <c r="AU11" i="45" s="1"/>
  <c r="AV11" i="45" s="1"/>
  <c r="AW11" i="45" s="1"/>
  <c r="AX11" i="45" s="1"/>
  <c r="AY11" i="45" s="1"/>
  <c r="AZ11" i="45" s="1"/>
  <c r="BA11" i="45" s="1"/>
  <c r="BB11" i="45" s="1"/>
  <c r="BC11" i="45" s="1"/>
  <c r="BD11" i="45" s="1"/>
  <c r="BE11" i="45" s="1"/>
  <c r="BF11" i="45" s="1"/>
  <c r="BG11" i="45" s="1"/>
  <c r="BH11" i="45" s="1"/>
  <c r="BI11" i="45" s="1"/>
  <c r="BJ11" i="45" s="1"/>
  <c r="BK11" i="45" s="1"/>
  <c r="BL11" i="45" s="1"/>
  <c r="BM11" i="45" s="1"/>
  <c r="BN11" i="45" s="1"/>
  <c r="BO11" i="45" s="1"/>
  <c r="BP11" i="45" s="1"/>
  <c r="BQ11" i="45" s="1"/>
  <c r="BR11" i="45" s="1"/>
  <c r="BS11" i="45" s="1"/>
  <c r="BT11" i="45" s="1"/>
  <c r="BU11" i="45" s="1"/>
  <c r="BV11" i="45" s="1"/>
  <c r="BW11" i="45" s="1"/>
  <c r="BX11" i="45" s="1"/>
  <c r="BY11" i="45" s="1"/>
  <c r="BZ11" i="45" s="1"/>
  <c r="CA11" i="45" s="1"/>
  <c r="CB11" i="45" s="1"/>
  <c r="CC11" i="45" s="1"/>
  <c r="CD11" i="45" s="1"/>
  <c r="CE11" i="45" s="1"/>
  <c r="CF11" i="45" s="1"/>
  <c r="CG11" i="45" s="1"/>
  <c r="CH11" i="45" s="1"/>
  <c r="CI11" i="45" s="1"/>
  <c r="CJ11" i="45" s="1"/>
  <c r="CK11" i="45" s="1"/>
  <c r="CL11" i="45" s="1"/>
  <c r="CM11" i="45" s="1"/>
  <c r="CN11" i="45" s="1"/>
  <c r="CO11" i="45" s="1"/>
  <c r="CP11" i="45" s="1"/>
  <c r="CQ11" i="45" s="1"/>
  <c r="CR11" i="45" s="1"/>
  <c r="CS11" i="45" s="1"/>
  <c r="CT11" i="45" s="1"/>
  <c r="CU11" i="45" s="1"/>
  <c r="CV11" i="45" s="1"/>
  <c r="CW11" i="45" s="1"/>
  <c r="CX11" i="45" s="1"/>
  <c r="CY11" i="45" s="1"/>
  <c r="CZ11" i="45" s="1"/>
  <c r="DA11" i="45" s="1"/>
  <c r="DB11" i="45" s="1"/>
  <c r="DC11" i="45" s="1"/>
  <c r="DD11" i="45" s="1"/>
  <c r="DE11" i="45" s="1"/>
  <c r="DF11" i="45" s="1"/>
  <c r="DG11" i="45" s="1"/>
  <c r="DH11" i="45" s="1"/>
  <c r="DI11" i="45" s="1"/>
  <c r="DN5" i="45"/>
  <c r="DN4" i="45"/>
  <c r="DI148" i="44"/>
  <c r="DH148" i="44"/>
  <c r="DG148" i="44"/>
  <c r="DF148" i="44"/>
  <c r="DE148" i="44"/>
  <c r="DD148" i="44"/>
  <c r="DC148" i="44"/>
  <c r="DB148" i="44"/>
  <c r="DA148" i="44"/>
  <c r="CZ148" i="44"/>
  <c r="CY148" i="44"/>
  <c r="CX148" i="44"/>
  <c r="CW148" i="44"/>
  <c r="CV148" i="44"/>
  <c r="CU148" i="44"/>
  <c r="CT148" i="44"/>
  <c r="CS148" i="44"/>
  <c r="CR148" i="44"/>
  <c r="CQ148" i="44"/>
  <c r="CP148" i="44"/>
  <c r="CO148" i="44"/>
  <c r="CN148" i="44"/>
  <c r="CM148" i="44"/>
  <c r="CL148" i="44"/>
  <c r="CK148" i="44"/>
  <c r="DI143" i="44"/>
  <c r="DH143" i="44"/>
  <c r="DG143" i="44"/>
  <c r="DF143" i="44"/>
  <c r="DE143" i="44"/>
  <c r="DD143" i="44"/>
  <c r="DC143" i="44"/>
  <c r="DB143" i="44"/>
  <c r="DA143" i="44"/>
  <c r="CZ143" i="44"/>
  <c r="CY143" i="44"/>
  <c r="CX143" i="44"/>
  <c r="CW143" i="44"/>
  <c r="CV143" i="44"/>
  <c r="CU143" i="44"/>
  <c r="CT143" i="44"/>
  <c r="CS143" i="44"/>
  <c r="CR143" i="44"/>
  <c r="CQ143" i="44"/>
  <c r="CP143" i="44"/>
  <c r="CO143" i="44"/>
  <c r="CN143" i="44"/>
  <c r="CM143" i="44"/>
  <c r="CL143" i="44"/>
  <c r="CK143" i="44"/>
  <c r="DI142" i="44"/>
  <c r="DH142" i="44"/>
  <c r="DG142" i="44"/>
  <c r="DF142" i="44"/>
  <c r="DE142" i="44"/>
  <c r="DD142" i="44"/>
  <c r="DC142" i="44"/>
  <c r="DB142" i="44"/>
  <c r="DA142" i="44"/>
  <c r="CZ142" i="44"/>
  <c r="CY142" i="44"/>
  <c r="CX142" i="44"/>
  <c r="CW142" i="44"/>
  <c r="CV142" i="44"/>
  <c r="CU142" i="44"/>
  <c r="CT142" i="44"/>
  <c r="CS142" i="44"/>
  <c r="CR142" i="44"/>
  <c r="CQ142" i="44"/>
  <c r="CP142" i="44"/>
  <c r="CO142" i="44"/>
  <c r="CN142" i="44"/>
  <c r="CM142" i="44"/>
  <c r="CL142" i="44"/>
  <c r="CK142" i="44"/>
  <c r="DI141" i="44"/>
  <c r="DH141" i="44"/>
  <c r="DG141" i="44"/>
  <c r="DF141" i="44"/>
  <c r="DE141" i="44"/>
  <c r="DD141" i="44"/>
  <c r="DC141" i="44"/>
  <c r="DB141" i="44"/>
  <c r="DA141" i="44"/>
  <c r="CZ141" i="44"/>
  <c r="CY141" i="44"/>
  <c r="CX141" i="44"/>
  <c r="CW141" i="44"/>
  <c r="CV141" i="44"/>
  <c r="CU141" i="44"/>
  <c r="CT141" i="44"/>
  <c r="CS141" i="44"/>
  <c r="CR141" i="44"/>
  <c r="CQ141" i="44"/>
  <c r="CP141" i="44"/>
  <c r="CO141" i="44"/>
  <c r="CN141" i="44"/>
  <c r="CM141" i="44"/>
  <c r="CL141" i="44"/>
  <c r="CK141" i="44"/>
  <c r="DI140" i="44"/>
  <c r="DH140" i="44"/>
  <c r="DG140" i="44"/>
  <c r="DF140" i="44"/>
  <c r="DE140" i="44"/>
  <c r="DD140" i="44"/>
  <c r="DC140" i="44"/>
  <c r="DB140" i="44"/>
  <c r="DA140" i="44"/>
  <c r="CZ140" i="44"/>
  <c r="CY140" i="44"/>
  <c r="CX140" i="44"/>
  <c r="CW140" i="44"/>
  <c r="CV140" i="44"/>
  <c r="CU140" i="44"/>
  <c r="CT140" i="44"/>
  <c r="CS140" i="44"/>
  <c r="CR140" i="44"/>
  <c r="CQ140" i="44"/>
  <c r="CP140" i="44"/>
  <c r="CO140" i="44"/>
  <c r="CN140" i="44"/>
  <c r="CM140" i="44"/>
  <c r="CL140" i="44"/>
  <c r="CK140" i="44"/>
  <c r="DI139" i="44"/>
  <c r="DH139" i="44"/>
  <c r="DG139" i="44"/>
  <c r="DF139" i="44"/>
  <c r="DE139" i="44"/>
  <c r="DD139" i="44"/>
  <c r="DC139" i="44"/>
  <c r="DB139" i="44"/>
  <c r="DA139" i="44"/>
  <c r="CZ139" i="44"/>
  <c r="CY139" i="44"/>
  <c r="CX139" i="44"/>
  <c r="CW139" i="44"/>
  <c r="CV139" i="44"/>
  <c r="CU139" i="44"/>
  <c r="CT139" i="44"/>
  <c r="CS139" i="44"/>
  <c r="CR139" i="44"/>
  <c r="CQ139" i="44"/>
  <c r="CP139" i="44"/>
  <c r="CO139" i="44"/>
  <c r="CN139" i="44"/>
  <c r="CM139" i="44"/>
  <c r="CL139" i="44"/>
  <c r="CK139" i="44"/>
  <c r="DI138" i="44"/>
  <c r="DH138" i="44"/>
  <c r="DG138" i="44"/>
  <c r="DF138" i="44"/>
  <c r="DE138" i="44"/>
  <c r="DD138" i="44"/>
  <c r="DC138" i="44"/>
  <c r="DB138" i="44"/>
  <c r="DA138" i="44"/>
  <c r="CZ138" i="44"/>
  <c r="CY138" i="44"/>
  <c r="CX138" i="44"/>
  <c r="CW138" i="44"/>
  <c r="CV138" i="44"/>
  <c r="CU138" i="44"/>
  <c r="CT138" i="44"/>
  <c r="CS138" i="44"/>
  <c r="CR138" i="44"/>
  <c r="CQ138" i="44"/>
  <c r="CP138" i="44"/>
  <c r="CO138" i="44"/>
  <c r="CN138" i="44"/>
  <c r="CM138" i="44"/>
  <c r="CL138" i="44"/>
  <c r="CK138" i="44"/>
  <c r="DI137" i="44"/>
  <c r="DH137" i="44"/>
  <c r="DG137" i="44"/>
  <c r="DF137" i="44"/>
  <c r="DE137" i="44"/>
  <c r="DD137" i="44"/>
  <c r="DC137" i="44"/>
  <c r="DB137" i="44"/>
  <c r="DA137" i="44"/>
  <c r="CZ137" i="44"/>
  <c r="CY137" i="44"/>
  <c r="CX137" i="44"/>
  <c r="CW137" i="44"/>
  <c r="CV137" i="44"/>
  <c r="CU137" i="44"/>
  <c r="CT137" i="44"/>
  <c r="CS137" i="44"/>
  <c r="CR137" i="44"/>
  <c r="CQ137" i="44"/>
  <c r="CP137" i="44"/>
  <c r="CO137" i="44"/>
  <c r="CN137" i="44"/>
  <c r="CM137" i="44"/>
  <c r="CL137" i="44"/>
  <c r="CK137" i="44"/>
  <c r="DI136" i="44"/>
  <c r="DH136" i="44"/>
  <c r="DG136" i="44"/>
  <c r="DF136" i="44"/>
  <c r="DE136" i="44"/>
  <c r="DD136" i="44"/>
  <c r="DC136" i="44"/>
  <c r="DB136" i="44"/>
  <c r="DA136" i="44"/>
  <c r="CZ136" i="44"/>
  <c r="CY136" i="44"/>
  <c r="CX136" i="44"/>
  <c r="CW136" i="44"/>
  <c r="CV136" i="44"/>
  <c r="CU136" i="44"/>
  <c r="CT136" i="44"/>
  <c r="CS136" i="44"/>
  <c r="CR136" i="44"/>
  <c r="CQ136" i="44"/>
  <c r="CP136" i="44"/>
  <c r="CO136" i="44"/>
  <c r="CN136" i="44"/>
  <c r="CM136" i="44"/>
  <c r="CL136" i="44"/>
  <c r="CK136" i="44"/>
  <c r="DI135" i="44"/>
  <c r="DH135" i="44"/>
  <c r="DG135" i="44"/>
  <c r="DF135" i="44"/>
  <c r="DE135" i="44"/>
  <c r="DD135" i="44"/>
  <c r="DC135" i="44"/>
  <c r="DB135" i="44"/>
  <c r="DA135" i="44"/>
  <c r="CZ135" i="44"/>
  <c r="CY135" i="44"/>
  <c r="CX135" i="44"/>
  <c r="CW135" i="44"/>
  <c r="CV135" i="44"/>
  <c r="CU135" i="44"/>
  <c r="CT135" i="44"/>
  <c r="CS135" i="44"/>
  <c r="CR135" i="44"/>
  <c r="CQ135" i="44"/>
  <c r="CP135" i="44"/>
  <c r="CO135" i="44"/>
  <c r="CN135" i="44"/>
  <c r="CM135" i="44"/>
  <c r="CL135" i="44"/>
  <c r="CK135" i="44"/>
  <c r="DI134" i="44"/>
  <c r="DH134" i="44"/>
  <c r="DG134" i="44"/>
  <c r="DF134" i="44"/>
  <c r="DE134" i="44"/>
  <c r="DD134" i="44"/>
  <c r="DC134" i="44"/>
  <c r="DB134" i="44"/>
  <c r="DA134" i="44"/>
  <c r="CZ134" i="44"/>
  <c r="CY134" i="44"/>
  <c r="CX134" i="44"/>
  <c r="CW134" i="44"/>
  <c r="CV134" i="44"/>
  <c r="CU134" i="44"/>
  <c r="CT134" i="44"/>
  <c r="CS134" i="44"/>
  <c r="CR134" i="44"/>
  <c r="CQ134" i="44"/>
  <c r="CP134" i="44"/>
  <c r="CO134" i="44"/>
  <c r="CN134" i="44"/>
  <c r="CM134" i="44"/>
  <c r="CL134" i="44"/>
  <c r="CK134" i="44"/>
  <c r="DI133" i="44"/>
  <c r="DH133" i="44"/>
  <c r="DG133" i="44"/>
  <c r="DF133" i="44"/>
  <c r="DE133" i="44"/>
  <c r="DD133" i="44"/>
  <c r="DC133" i="44"/>
  <c r="DB133" i="44"/>
  <c r="DA133" i="44"/>
  <c r="CZ133" i="44"/>
  <c r="CY133" i="44"/>
  <c r="CX133" i="44"/>
  <c r="CW133" i="44"/>
  <c r="CV133" i="44"/>
  <c r="CU133" i="44"/>
  <c r="CT133" i="44"/>
  <c r="CS133" i="44"/>
  <c r="CR133" i="44"/>
  <c r="CQ133" i="44"/>
  <c r="CP133" i="44"/>
  <c r="CO133" i="44"/>
  <c r="CN133" i="44"/>
  <c r="CM133" i="44"/>
  <c r="CL133" i="44"/>
  <c r="CK133" i="44"/>
  <c r="DI132" i="44"/>
  <c r="DH132" i="44"/>
  <c r="DG132" i="44"/>
  <c r="DF132" i="44"/>
  <c r="DE132" i="44"/>
  <c r="DD132" i="44"/>
  <c r="DC132" i="44"/>
  <c r="DB132" i="44"/>
  <c r="DA132" i="44"/>
  <c r="CZ132" i="44"/>
  <c r="CY132" i="44"/>
  <c r="CX132" i="44"/>
  <c r="CW132" i="44"/>
  <c r="CV132" i="44"/>
  <c r="CU132" i="44"/>
  <c r="CT132" i="44"/>
  <c r="CS132" i="44"/>
  <c r="CR132" i="44"/>
  <c r="CQ132" i="44"/>
  <c r="CP132" i="44"/>
  <c r="CO132" i="44"/>
  <c r="CN132" i="44"/>
  <c r="CM132" i="44"/>
  <c r="CL132" i="44"/>
  <c r="CK132" i="44"/>
  <c r="DI131" i="44"/>
  <c r="DH131" i="44"/>
  <c r="DG131" i="44"/>
  <c r="DF131" i="44"/>
  <c r="DE131" i="44"/>
  <c r="DD131" i="44"/>
  <c r="DC131" i="44"/>
  <c r="DB131" i="44"/>
  <c r="DA131" i="44"/>
  <c r="CZ131" i="44"/>
  <c r="CY131" i="44"/>
  <c r="CX131" i="44"/>
  <c r="CW131" i="44"/>
  <c r="CV131" i="44"/>
  <c r="CU131" i="44"/>
  <c r="CT131" i="44"/>
  <c r="CS131" i="44"/>
  <c r="CR131" i="44"/>
  <c r="CQ131" i="44"/>
  <c r="CP131" i="44"/>
  <c r="CO131" i="44"/>
  <c r="CN131" i="44"/>
  <c r="CM131" i="44"/>
  <c r="CL131" i="44"/>
  <c r="CK131" i="44"/>
  <c r="DI130" i="44"/>
  <c r="DH130" i="44"/>
  <c r="DG130" i="44"/>
  <c r="DF130" i="44"/>
  <c r="DE130" i="44"/>
  <c r="DD130" i="44"/>
  <c r="DC130" i="44"/>
  <c r="DB130" i="44"/>
  <c r="DA130" i="44"/>
  <c r="CZ130" i="44"/>
  <c r="CY130" i="44"/>
  <c r="CX130" i="44"/>
  <c r="CW130" i="44"/>
  <c r="CV130" i="44"/>
  <c r="CU130" i="44"/>
  <c r="CT130" i="44"/>
  <c r="CS130" i="44"/>
  <c r="CR130" i="44"/>
  <c r="CQ130" i="44"/>
  <c r="CP130" i="44"/>
  <c r="CO130" i="44"/>
  <c r="CN130" i="44"/>
  <c r="CM130" i="44"/>
  <c r="CL130" i="44"/>
  <c r="CK130" i="44"/>
  <c r="DI129" i="44"/>
  <c r="DH129" i="44"/>
  <c r="DG129" i="44"/>
  <c r="DF129" i="44"/>
  <c r="DE129" i="44"/>
  <c r="DD129" i="44"/>
  <c r="DC129" i="44"/>
  <c r="DB129" i="44"/>
  <c r="DA129" i="44"/>
  <c r="CZ129" i="44"/>
  <c r="CY129" i="44"/>
  <c r="CX129" i="44"/>
  <c r="CW129" i="44"/>
  <c r="CV129" i="44"/>
  <c r="CU129" i="44"/>
  <c r="CT129" i="44"/>
  <c r="CS129" i="44"/>
  <c r="CR129" i="44"/>
  <c r="CQ129" i="44"/>
  <c r="CP129" i="44"/>
  <c r="CO129" i="44"/>
  <c r="CN129" i="44"/>
  <c r="CM129" i="44"/>
  <c r="CL129" i="44"/>
  <c r="CK129" i="44"/>
  <c r="DI128" i="44"/>
  <c r="DH128" i="44"/>
  <c r="DG128" i="44"/>
  <c r="DF128" i="44"/>
  <c r="DE128" i="44"/>
  <c r="DD128" i="44"/>
  <c r="DC128" i="44"/>
  <c r="DB128" i="44"/>
  <c r="DA128" i="44"/>
  <c r="CZ128" i="44"/>
  <c r="CY128" i="44"/>
  <c r="CX128" i="44"/>
  <c r="CW128" i="44"/>
  <c r="CV128" i="44"/>
  <c r="CU128" i="44"/>
  <c r="CT128" i="44"/>
  <c r="CS128" i="44"/>
  <c r="CR128" i="44"/>
  <c r="CQ128" i="44"/>
  <c r="CP128" i="44"/>
  <c r="CO128" i="44"/>
  <c r="CN128" i="44"/>
  <c r="CM128" i="44"/>
  <c r="CL128" i="44"/>
  <c r="CK128" i="44"/>
  <c r="DI127" i="44"/>
  <c r="DH127" i="44"/>
  <c r="DG127" i="44"/>
  <c r="DF127" i="44"/>
  <c r="DE127" i="44"/>
  <c r="DD127" i="44"/>
  <c r="DC127" i="44"/>
  <c r="DB127" i="44"/>
  <c r="DA127" i="44"/>
  <c r="CZ127" i="44"/>
  <c r="CY127" i="44"/>
  <c r="CX127" i="44"/>
  <c r="CW127" i="44"/>
  <c r="CV127" i="44"/>
  <c r="CU127" i="44"/>
  <c r="CT127" i="44"/>
  <c r="CS127" i="44"/>
  <c r="CR127" i="44"/>
  <c r="CQ127" i="44"/>
  <c r="CP127" i="44"/>
  <c r="CO127" i="44"/>
  <c r="CN127" i="44"/>
  <c r="CM127" i="44"/>
  <c r="CL127" i="44"/>
  <c r="CK127" i="44"/>
  <c r="DI126" i="44"/>
  <c r="DH126" i="44"/>
  <c r="DG126" i="44"/>
  <c r="DF126" i="44"/>
  <c r="DE126" i="44"/>
  <c r="DD126" i="44"/>
  <c r="DC126" i="44"/>
  <c r="DB126" i="44"/>
  <c r="DA126" i="44"/>
  <c r="CZ126" i="44"/>
  <c r="CY126" i="44"/>
  <c r="CX126" i="44"/>
  <c r="CW126" i="44"/>
  <c r="CV126" i="44"/>
  <c r="CU126" i="44"/>
  <c r="CT126" i="44"/>
  <c r="CS126" i="44"/>
  <c r="CR126" i="44"/>
  <c r="CQ126" i="44"/>
  <c r="CP126" i="44"/>
  <c r="CO126" i="44"/>
  <c r="CN126" i="44"/>
  <c r="CM126" i="44"/>
  <c r="CL126" i="44"/>
  <c r="CK126" i="44"/>
  <c r="DI125" i="44"/>
  <c r="DH125" i="44"/>
  <c r="DG125" i="44"/>
  <c r="DF125" i="44"/>
  <c r="DE125" i="44"/>
  <c r="DD125" i="44"/>
  <c r="DC125" i="44"/>
  <c r="DB125" i="44"/>
  <c r="DA125" i="44"/>
  <c r="CZ125" i="44"/>
  <c r="CY125" i="44"/>
  <c r="CX125" i="44"/>
  <c r="CW125" i="44"/>
  <c r="CV125" i="44"/>
  <c r="CU125" i="44"/>
  <c r="CT125" i="44"/>
  <c r="CS125" i="44"/>
  <c r="CR125" i="44"/>
  <c r="CQ125" i="44"/>
  <c r="CP125" i="44"/>
  <c r="CO125" i="44"/>
  <c r="CN125" i="44"/>
  <c r="CM125" i="44"/>
  <c r="CL125" i="44"/>
  <c r="CK125" i="44"/>
  <c r="DI124" i="44"/>
  <c r="DH124" i="44"/>
  <c r="DG124" i="44"/>
  <c r="DF124" i="44"/>
  <c r="DE124" i="44"/>
  <c r="DD124" i="44"/>
  <c r="DC124" i="44"/>
  <c r="DB124" i="44"/>
  <c r="DA124" i="44"/>
  <c r="CZ124" i="44"/>
  <c r="CY124" i="44"/>
  <c r="CX124" i="44"/>
  <c r="CW124" i="44"/>
  <c r="CV124" i="44"/>
  <c r="CU124" i="44"/>
  <c r="CT124" i="44"/>
  <c r="CS124" i="44"/>
  <c r="CR124" i="44"/>
  <c r="CQ124" i="44"/>
  <c r="CP124" i="44"/>
  <c r="CO124" i="44"/>
  <c r="CN124" i="44"/>
  <c r="CM124" i="44"/>
  <c r="CL124" i="44"/>
  <c r="CK124" i="44"/>
  <c r="DI123" i="44"/>
  <c r="DH123" i="44"/>
  <c r="DG123" i="44"/>
  <c r="DF123" i="44"/>
  <c r="DE123" i="44"/>
  <c r="DD123" i="44"/>
  <c r="DC123" i="44"/>
  <c r="DB123" i="44"/>
  <c r="DA123" i="44"/>
  <c r="CZ123" i="44"/>
  <c r="CY123" i="44"/>
  <c r="CX123" i="44"/>
  <c r="CW123" i="44"/>
  <c r="CV123" i="44"/>
  <c r="CU123" i="44"/>
  <c r="CT123" i="44"/>
  <c r="CS123" i="44"/>
  <c r="CR123" i="44"/>
  <c r="CQ123" i="44"/>
  <c r="CP123" i="44"/>
  <c r="CO123" i="44"/>
  <c r="CN123" i="44"/>
  <c r="CM123" i="44"/>
  <c r="CL123" i="44"/>
  <c r="CK123" i="44"/>
  <c r="DI122" i="44"/>
  <c r="DH122" i="44"/>
  <c r="DG122" i="44"/>
  <c r="DF122" i="44"/>
  <c r="DE122" i="44"/>
  <c r="DD122" i="44"/>
  <c r="DC122" i="44"/>
  <c r="DB122" i="44"/>
  <c r="DA122" i="44"/>
  <c r="CZ122" i="44"/>
  <c r="CY122" i="44"/>
  <c r="CX122" i="44"/>
  <c r="CW122" i="44"/>
  <c r="CV122" i="44"/>
  <c r="CU122" i="44"/>
  <c r="CT122" i="44"/>
  <c r="CS122" i="44"/>
  <c r="CR122" i="44"/>
  <c r="CQ122" i="44"/>
  <c r="CP122" i="44"/>
  <c r="CO122" i="44"/>
  <c r="CN122" i="44"/>
  <c r="CM122" i="44"/>
  <c r="CL122" i="44"/>
  <c r="CK122" i="44"/>
  <c r="DI121" i="44"/>
  <c r="DH121" i="44"/>
  <c r="DG121" i="44"/>
  <c r="DF121" i="44"/>
  <c r="DE121" i="44"/>
  <c r="DD121" i="44"/>
  <c r="DC121" i="44"/>
  <c r="DB121" i="44"/>
  <c r="DA121" i="44"/>
  <c r="CZ121" i="44"/>
  <c r="CY121" i="44"/>
  <c r="CX121" i="44"/>
  <c r="CW121" i="44"/>
  <c r="CV121" i="44"/>
  <c r="CU121" i="44"/>
  <c r="CT121" i="44"/>
  <c r="CS121" i="44"/>
  <c r="CR121" i="44"/>
  <c r="CQ121" i="44"/>
  <c r="CP121" i="44"/>
  <c r="CO121" i="44"/>
  <c r="CN121" i="44"/>
  <c r="CM121" i="44"/>
  <c r="CL121" i="44"/>
  <c r="CK121" i="44"/>
  <c r="DI120" i="44"/>
  <c r="DH120" i="44"/>
  <c r="DG120" i="44"/>
  <c r="DF120" i="44"/>
  <c r="DE120" i="44"/>
  <c r="DD120" i="44"/>
  <c r="DC120" i="44"/>
  <c r="DB120" i="44"/>
  <c r="DA120" i="44"/>
  <c r="CZ120" i="44"/>
  <c r="CY120" i="44"/>
  <c r="CX120" i="44"/>
  <c r="CW120" i="44"/>
  <c r="CV120" i="44"/>
  <c r="CU120" i="44"/>
  <c r="CT120" i="44"/>
  <c r="CS120" i="44"/>
  <c r="CR120" i="44"/>
  <c r="CQ120" i="44"/>
  <c r="CP120" i="44"/>
  <c r="CO120" i="44"/>
  <c r="CN120" i="44"/>
  <c r="CM120" i="44"/>
  <c r="CL120" i="44"/>
  <c r="CK120" i="44"/>
  <c r="DI119" i="44"/>
  <c r="DH119" i="44"/>
  <c r="DG119" i="44"/>
  <c r="DF119" i="44"/>
  <c r="DE119" i="44"/>
  <c r="DD119" i="44"/>
  <c r="DC119" i="44"/>
  <c r="DB119" i="44"/>
  <c r="DA119" i="44"/>
  <c r="CZ119" i="44"/>
  <c r="CY119" i="44"/>
  <c r="CX119" i="44"/>
  <c r="CW119" i="44"/>
  <c r="CV119" i="44"/>
  <c r="CU119" i="44"/>
  <c r="CT119" i="44"/>
  <c r="CS119" i="44"/>
  <c r="CR119" i="44"/>
  <c r="CQ119" i="44"/>
  <c r="CP119" i="44"/>
  <c r="CO119" i="44"/>
  <c r="CN119" i="44"/>
  <c r="CM119" i="44"/>
  <c r="CL119" i="44"/>
  <c r="CK119" i="44"/>
  <c r="DI118" i="44"/>
  <c r="DH118" i="44"/>
  <c r="DG118" i="44"/>
  <c r="DF118" i="44"/>
  <c r="DE118" i="44"/>
  <c r="DD118" i="44"/>
  <c r="DC118" i="44"/>
  <c r="DB118" i="44"/>
  <c r="DA118" i="44"/>
  <c r="CZ118" i="44"/>
  <c r="CY118" i="44"/>
  <c r="CX118" i="44"/>
  <c r="CW118" i="44"/>
  <c r="CV118" i="44"/>
  <c r="CU118" i="44"/>
  <c r="CT118" i="44"/>
  <c r="CS118" i="44"/>
  <c r="CR118" i="44"/>
  <c r="CQ118" i="44"/>
  <c r="CP118" i="44"/>
  <c r="CO118" i="44"/>
  <c r="CN118" i="44"/>
  <c r="CM118" i="44"/>
  <c r="CL118" i="44"/>
  <c r="CK118" i="44"/>
  <c r="DI117" i="44"/>
  <c r="DH117" i="44"/>
  <c r="DG117" i="44"/>
  <c r="DF117" i="44"/>
  <c r="DE117" i="44"/>
  <c r="DD117" i="44"/>
  <c r="DC117" i="44"/>
  <c r="DB117" i="44"/>
  <c r="DA117" i="44"/>
  <c r="CZ117" i="44"/>
  <c r="CY117" i="44"/>
  <c r="CX117" i="44"/>
  <c r="CW117" i="44"/>
  <c r="CV117" i="44"/>
  <c r="CU117" i="44"/>
  <c r="CT117" i="44"/>
  <c r="CS117" i="44"/>
  <c r="CR117" i="44"/>
  <c r="CQ117" i="44"/>
  <c r="CP117" i="44"/>
  <c r="CO117" i="44"/>
  <c r="CN117" i="44"/>
  <c r="CM117" i="44"/>
  <c r="CL117" i="44"/>
  <c r="CK117" i="44"/>
  <c r="DI116" i="44"/>
  <c r="DH116" i="44"/>
  <c r="DG116" i="44"/>
  <c r="DF116" i="44"/>
  <c r="DE116" i="44"/>
  <c r="DD116" i="44"/>
  <c r="DC116" i="44"/>
  <c r="DB116" i="44"/>
  <c r="DA116" i="44"/>
  <c r="CZ116" i="44"/>
  <c r="CY116" i="44"/>
  <c r="CX116" i="44"/>
  <c r="CW116" i="44"/>
  <c r="CV116" i="44"/>
  <c r="CU116" i="44"/>
  <c r="CT116" i="44"/>
  <c r="CS116" i="44"/>
  <c r="CR116" i="44"/>
  <c r="CQ116" i="44"/>
  <c r="CP116" i="44"/>
  <c r="CO116" i="44"/>
  <c r="CN116" i="44"/>
  <c r="CM116" i="44"/>
  <c r="CL116" i="44"/>
  <c r="CK116" i="44"/>
  <c r="DI115" i="44"/>
  <c r="DH115" i="44"/>
  <c r="DG115" i="44"/>
  <c r="DF115" i="44"/>
  <c r="DE115" i="44"/>
  <c r="DD115" i="44"/>
  <c r="DC115" i="44"/>
  <c r="DB115" i="44"/>
  <c r="DA115" i="44"/>
  <c r="CZ115" i="44"/>
  <c r="CY115" i="44"/>
  <c r="CX115" i="44"/>
  <c r="CW115" i="44"/>
  <c r="CV115" i="44"/>
  <c r="CU115" i="44"/>
  <c r="CT115" i="44"/>
  <c r="CS115" i="44"/>
  <c r="CR115" i="44"/>
  <c r="CQ115" i="44"/>
  <c r="CP115" i="44"/>
  <c r="CO115" i="44"/>
  <c r="CN115" i="44"/>
  <c r="CM115" i="44"/>
  <c r="CL115" i="44"/>
  <c r="CK115" i="44"/>
  <c r="DI114" i="44"/>
  <c r="DH114" i="44"/>
  <c r="DG114" i="44"/>
  <c r="DF114" i="44"/>
  <c r="DE114" i="44"/>
  <c r="DD114" i="44"/>
  <c r="DC114" i="44"/>
  <c r="DB114" i="44"/>
  <c r="DA114" i="44"/>
  <c r="CZ114" i="44"/>
  <c r="CY114" i="44"/>
  <c r="CX114" i="44"/>
  <c r="CW114" i="44"/>
  <c r="CV114" i="44"/>
  <c r="CU114" i="44"/>
  <c r="CT114" i="44"/>
  <c r="CS114" i="44"/>
  <c r="CR114" i="44"/>
  <c r="CQ114" i="44"/>
  <c r="CP114" i="44"/>
  <c r="CO114" i="44"/>
  <c r="CN114" i="44"/>
  <c r="CM114" i="44"/>
  <c r="CL114" i="44"/>
  <c r="CK114" i="44"/>
  <c r="DI113" i="44"/>
  <c r="DH113" i="44"/>
  <c r="DG113" i="44"/>
  <c r="DF113" i="44"/>
  <c r="DE113" i="44"/>
  <c r="DD113" i="44"/>
  <c r="DC113" i="44"/>
  <c r="DB113" i="44"/>
  <c r="DA113" i="44"/>
  <c r="CZ113" i="44"/>
  <c r="CY113" i="44"/>
  <c r="CX113" i="44"/>
  <c r="CW113" i="44"/>
  <c r="CV113" i="44"/>
  <c r="CU113" i="44"/>
  <c r="CT113" i="44"/>
  <c r="CS113" i="44"/>
  <c r="CR113" i="44"/>
  <c r="CQ113" i="44"/>
  <c r="CP113" i="44"/>
  <c r="CO113" i="44"/>
  <c r="CN113" i="44"/>
  <c r="CM113" i="44"/>
  <c r="CL113" i="44"/>
  <c r="CK113" i="44"/>
  <c r="DI112" i="44"/>
  <c r="DH112" i="44"/>
  <c r="DG112" i="44"/>
  <c r="DF112" i="44"/>
  <c r="DE112" i="44"/>
  <c r="DD112" i="44"/>
  <c r="DC112" i="44"/>
  <c r="DB112" i="44"/>
  <c r="DA112" i="44"/>
  <c r="CZ112" i="44"/>
  <c r="CY112" i="44"/>
  <c r="CX112" i="44"/>
  <c r="CW112" i="44"/>
  <c r="CV112" i="44"/>
  <c r="CU112" i="44"/>
  <c r="CT112" i="44"/>
  <c r="CS112" i="44"/>
  <c r="CR112" i="44"/>
  <c r="CQ112" i="44"/>
  <c r="CP112" i="44"/>
  <c r="CO112" i="44"/>
  <c r="CN112" i="44"/>
  <c r="CM112" i="44"/>
  <c r="CL112" i="44"/>
  <c r="CK112" i="44"/>
  <c r="DI111" i="44"/>
  <c r="DH111" i="44"/>
  <c r="DG111" i="44"/>
  <c r="DF111" i="44"/>
  <c r="DE111" i="44"/>
  <c r="DD111" i="44"/>
  <c r="DC111" i="44"/>
  <c r="DB111" i="44"/>
  <c r="DA111" i="44"/>
  <c r="CZ111" i="44"/>
  <c r="CY111" i="44"/>
  <c r="CX111" i="44"/>
  <c r="CW111" i="44"/>
  <c r="CV111" i="44"/>
  <c r="CU111" i="44"/>
  <c r="CT111" i="44"/>
  <c r="CS111" i="44"/>
  <c r="CR111" i="44"/>
  <c r="CQ111" i="44"/>
  <c r="CP111" i="44"/>
  <c r="CO111" i="44"/>
  <c r="CN111" i="44"/>
  <c r="CM111" i="44"/>
  <c r="CL111" i="44"/>
  <c r="CK111" i="44"/>
  <c r="DI110" i="44"/>
  <c r="DH110" i="44"/>
  <c r="DG110" i="44"/>
  <c r="DF110" i="44"/>
  <c r="DE110" i="44"/>
  <c r="DD110" i="44"/>
  <c r="DC110" i="44"/>
  <c r="DB110" i="44"/>
  <c r="DA110" i="44"/>
  <c r="CZ110" i="44"/>
  <c r="CY110" i="44"/>
  <c r="CX110" i="44"/>
  <c r="CW110" i="44"/>
  <c r="CV110" i="44"/>
  <c r="CU110" i="44"/>
  <c r="CT110" i="44"/>
  <c r="CS110" i="44"/>
  <c r="CR110" i="44"/>
  <c r="CQ110" i="44"/>
  <c r="CP110" i="44"/>
  <c r="CO110" i="44"/>
  <c r="CN110" i="44"/>
  <c r="CM110" i="44"/>
  <c r="CL110" i="44"/>
  <c r="CK110" i="44"/>
  <c r="DI109" i="44"/>
  <c r="DH109" i="44"/>
  <c r="DG109" i="44"/>
  <c r="DF109" i="44"/>
  <c r="DE109" i="44"/>
  <c r="DD109" i="44"/>
  <c r="DC109" i="44"/>
  <c r="DB109" i="44"/>
  <c r="DA109" i="44"/>
  <c r="CZ109" i="44"/>
  <c r="CY109" i="44"/>
  <c r="CX109" i="44"/>
  <c r="CW109" i="44"/>
  <c r="CV109" i="44"/>
  <c r="CU109" i="44"/>
  <c r="CT109" i="44"/>
  <c r="CS109" i="44"/>
  <c r="CR109" i="44"/>
  <c r="CQ109" i="44"/>
  <c r="CP109" i="44"/>
  <c r="CO109" i="44"/>
  <c r="CN109" i="44"/>
  <c r="CM109" i="44"/>
  <c r="CL109" i="44"/>
  <c r="CK109" i="44"/>
  <c r="DI108" i="44"/>
  <c r="DH108" i="44"/>
  <c r="DG108" i="44"/>
  <c r="DF108" i="44"/>
  <c r="DE108" i="44"/>
  <c r="DD108" i="44"/>
  <c r="DC108" i="44"/>
  <c r="DB108" i="44"/>
  <c r="DA108" i="44"/>
  <c r="CZ108" i="44"/>
  <c r="CY108" i="44"/>
  <c r="CX108" i="44"/>
  <c r="CW108" i="44"/>
  <c r="CV108" i="44"/>
  <c r="CU108" i="44"/>
  <c r="CT108" i="44"/>
  <c r="CS108" i="44"/>
  <c r="CR108" i="44"/>
  <c r="CQ108" i="44"/>
  <c r="CP108" i="44"/>
  <c r="CO108" i="44"/>
  <c r="CN108" i="44"/>
  <c r="CM108" i="44"/>
  <c r="CL108" i="44"/>
  <c r="CK108" i="44"/>
  <c r="DI107" i="44"/>
  <c r="DH107" i="44"/>
  <c r="DG107" i="44"/>
  <c r="DF107" i="44"/>
  <c r="DE107" i="44"/>
  <c r="DD107" i="44"/>
  <c r="DC107" i="44"/>
  <c r="DB107" i="44"/>
  <c r="DA107" i="44"/>
  <c r="CZ107" i="44"/>
  <c r="CY107" i="44"/>
  <c r="CX107" i="44"/>
  <c r="CW107" i="44"/>
  <c r="CV107" i="44"/>
  <c r="CU107" i="44"/>
  <c r="CT107" i="44"/>
  <c r="CS107" i="44"/>
  <c r="CR107" i="44"/>
  <c r="CQ107" i="44"/>
  <c r="CP107" i="44"/>
  <c r="CO107" i="44"/>
  <c r="CN107" i="44"/>
  <c r="CM107" i="44"/>
  <c r="CL107" i="44"/>
  <c r="CK107" i="44"/>
  <c r="DI106" i="44"/>
  <c r="DH106" i="44"/>
  <c r="DG106" i="44"/>
  <c r="DF106" i="44"/>
  <c r="DE106" i="44"/>
  <c r="DD106" i="44"/>
  <c r="DC106" i="44"/>
  <c r="DB106" i="44"/>
  <c r="DA106" i="44"/>
  <c r="CZ106" i="44"/>
  <c r="CY106" i="44"/>
  <c r="CX106" i="44"/>
  <c r="CW106" i="44"/>
  <c r="CV106" i="44"/>
  <c r="CU106" i="44"/>
  <c r="CT106" i="44"/>
  <c r="CS106" i="44"/>
  <c r="CR106" i="44"/>
  <c r="CQ106" i="44"/>
  <c r="CP106" i="44"/>
  <c r="CO106" i="44"/>
  <c r="CN106" i="44"/>
  <c r="CM106" i="44"/>
  <c r="CL106" i="44"/>
  <c r="CK106" i="44"/>
  <c r="DI105" i="44"/>
  <c r="DH105" i="44"/>
  <c r="DG105" i="44"/>
  <c r="DF105" i="44"/>
  <c r="DE105" i="44"/>
  <c r="DD105" i="44"/>
  <c r="DC105" i="44"/>
  <c r="DB105" i="44"/>
  <c r="DA105" i="44"/>
  <c r="CZ105" i="44"/>
  <c r="CY105" i="44"/>
  <c r="CX105" i="44"/>
  <c r="CW105" i="44"/>
  <c r="CV105" i="44"/>
  <c r="CU105" i="44"/>
  <c r="CT105" i="44"/>
  <c r="CS105" i="44"/>
  <c r="CR105" i="44"/>
  <c r="CQ105" i="44"/>
  <c r="CP105" i="44"/>
  <c r="CO105" i="44"/>
  <c r="CN105" i="44"/>
  <c r="CM105" i="44"/>
  <c r="CL105" i="44"/>
  <c r="CK105" i="44"/>
  <c r="DI104" i="44"/>
  <c r="DH104" i="44"/>
  <c r="DG104" i="44"/>
  <c r="DF104" i="44"/>
  <c r="DE104" i="44"/>
  <c r="DD104" i="44"/>
  <c r="DC104" i="44"/>
  <c r="DB104" i="44"/>
  <c r="DA104" i="44"/>
  <c r="CZ104" i="44"/>
  <c r="CY104" i="44"/>
  <c r="CX104" i="44"/>
  <c r="CW104" i="44"/>
  <c r="CV104" i="44"/>
  <c r="CU104" i="44"/>
  <c r="CT104" i="44"/>
  <c r="CS104" i="44"/>
  <c r="CR104" i="44"/>
  <c r="CQ104" i="44"/>
  <c r="CP104" i="44"/>
  <c r="CO104" i="44"/>
  <c r="CN104" i="44"/>
  <c r="CM104" i="44"/>
  <c r="CL104" i="44"/>
  <c r="CK104" i="44"/>
  <c r="DI103" i="44"/>
  <c r="DH103" i="44"/>
  <c r="DG103" i="44"/>
  <c r="DF103" i="44"/>
  <c r="DE103" i="44"/>
  <c r="DD103" i="44"/>
  <c r="DC103" i="44"/>
  <c r="DB103" i="44"/>
  <c r="DA103" i="44"/>
  <c r="CZ103" i="44"/>
  <c r="CY103" i="44"/>
  <c r="CX103" i="44"/>
  <c r="CW103" i="44"/>
  <c r="CV103" i="44"/>
  <c r="CU103" i="44"/>
  <c r="CT103" i="44"/>
  <c r="CS103" i="44"/>
  <c r="CR103" i="44"/>
  <c r="CQ103" i="44"/>
  <c r="CP103" i="44"/>
  <c r="CO103" i="44"/>
  <c r="CN103" i="44"/>
  <c r="CM103" i="44"/>
  <c r="CL103" i="44"/>
  <c r="CK103" i="44"/>
  <c r="DI102" i="44"/>
  <c r="DH102" i="44"/>
  <c r="DG102" i="44"/>
  <c r="DF102" i="44"/>
  <c r="DE102" i="44"/>
  <c r="DD102" i="44"/>
  <c r="DC102" i="44"/>
  <c r="DB102" i="44"/>
  <c r="DA102" i="44"/>
  <c r="CZ102" i="44"/>
  <c r="CY102" i="44"/>
  <c r="CX102" i="44"/>
  <c r="CW102" i="44"/>
  <c r="CV102" i="44"/>
  <c r="CU102" i="44"/>
  <c r="CT102" i="44"/>
  <c r="CS102" i="44"/>
  <c r="CR102" i="44"/>
  <c r="CQ102" i="44"/>
  <c r="CP102" i="44"/>
  <c r="CO102" i="44"/>
  <c r="CN102" i="44"/>
  <c r="CM102" i="44"/>
  <c r="CL102" i="44"/>
  <c r="CK102" i="44"/>
  <c r="DI101" i="44"/>
  <c r="DH101" i="44"/>
  <c r="DG101" i="44"/>
  <c r="DF101" i="44"/>
  <c r="DE101" i="44"/>
  <c r="DD101" i="44"/>
  <c r="DC101" i="44"/>
  <c r="DB101" i="44"/>
  <c r="DA101" i="44"/>
  <c r="CZ101" i="44"/>
  <c r="CY101" i="44"/>
  <c r="CX101" i="44"/>
  <c r="CW101" i="44"/>
  <c r="CV101" i="44"/>
  <c r="CU101" i="44"/>
  <c r="CT101" i="44"/>
  <c r="CS101" i="44"/>
  <c r="CR101" i="44"/>
  <c r="CQ101" i="44"/>
  <c r="CP101" i="44"/>
  <c r="CO101" i="44"/>
  <c r="CN101" i="44"/>
  <c r="CM101" i="44"/>
  <c r="CL101" i="44"/>
  <c r="CK101" i="44"/>
  <c r="DI100" i="44"/>
  <c r="DH100" i="44"/>
  <c r="DG100" i="44"/>
  <c r="DF100" i="44"/>
  <c r="DE100" i="44"/>
  <c r="DD100" i="44"/>
  <c r="DC100" i="44"/>
  <c r="DB100" i="44"/>
  <c r="DA100" i="44"/>
  <c r="CZ100" i="44"/>
  <c r="CY100" i="44"/>
  <c r="CX100" i="44"/>
  <c r="CW100" i="44"/>
  <c r="CV100" i="44"/>
  <c r="CU100" i="44"/>
  <c r="CT100" i="44"/>
  <c r="CS100" i="44"/>
  <c r="CR100" i="44"/>
  <c r="CQ100" i="44"/>
  <c r="CP100" i="44"/>
  <c r="CO100" i="44"/>
  <c r="CN100" i="44"/>
  <c r="CM100" i="44"/>
  <c r="CL100" i="44"/>
  <c r="CK100" i="44"/>
  <c r="DI99" i="44"/>
  <c r="DH99" i="44"/>
  <c r="DG99" i="44"/>
  <c r="DF99" i="44"/>
  <c r="DE99" i="44"/>
  <c r="DD99" i="44"/>
  <c r="DC99" i="44"/>
  <c r="DB99" i="44"/>
  <c r="DA99" i="44"/>
  <c r="CZ99" i="44"/>
  <c r="CY99" i="44"/>
  <c r="CX99" i="44"/>
  <c r="CW99" i="44"/>
  <c r="CV99" i="44"/>
  <c r="CU99" i="44"/>
  <c r="CT99" i="44"/>
  <c r="CS99" i="44"/>
  <c r="CR99" i="44"/>
  <c r="CQ99" i="44"/>
  <c r="CP99" i="44"/>
  <c r="CO99" i="44"/>
  <c r="CN99" i="44"/>
  <c r="CM99" i="44"/>
  <c r="CL99" i="44"/>
  <c r="CK99" i="44"/>
  <c r="DI98" i="44"/>
  <c r="DH98" i="44"/>
  <c r="DG98" i="44"/>
  <c r="DF98" i="44"/>
  <c r="DE98" i="44"/>
  <c r="DD98" i="44"/>
  <c r="DC98" i="44"/>
  <c r="DB98" i="44"/>
  <c r="DA98" i="44"/>
  <c r="CZ98" i="44"/>
  <c r="CY98" i="44"/>
  <c r="CX98" i="44"/>
  <c r="CW98" i="44"/>
  <c r="CV98" i="44"/>
  <c r="CU98" i="44"/>
  <c r="CT98" i="44"/>
  <c r="CS98" i="44"/>
  <c r="CR98" i="44"/>
  <c r="CQ98" i="44"/>
  <c r="CP98" i="44"/>
  <c r="CO98" i="44"/>
  <c r="CN98" i="44"/>
  <c r="CM98" i="44"/>
  <c r="CL98" i="44"/>
  <c r="CK98" i="44"/>
  <c r="DI97" i="44"/>
  <c r="DH97" i="44"/>
  <c r="DG97" i="44"/>
  <c r="DF97" i="44"/>
  <c r="DE97" i="44"/>
  <c r="DD97" i="44"/>
  <c r="DC97" i="44"/>
  <c r="DB97" i="44"/>
  <c r="DA97" i="44"/>
  <c r="CZ97" i="44"/>
  <c r="CY97" i="44"/>
  <c r="CX97" i="44"/>
  <c r="CW97" i="44"/>
  <c r="CV97" i="44"/>
  <c r="CU97" i="44"/>
  <c r="CT97" i="44"/>
  <c r="CS97" i="44"/>
  <c r="CR97" i="44"/>
  <c r="CQ97" i="44"/>
  <c r="CP97" i="44"/>
  <c r="CO97" i="44"/>
  <c r="CN97" i="44"/>
  <c r="CM97" i="44"/>
  <c r="CL97" i="44"/>
  <c r="CK97" i="44"/>
  <c r="DI96" i="44"/>
  <c r="DH96" i="44"/>
  <c r="DG96" i="44"/>
  <c r="DF96" i="44"/>
  <c r="DE96" i="44"/>
  <c r="DD96" i="44"/>
  <c r="DC96" i="44"/>
  <c r="DB96" i="44"/>
  <c r="DA96" i="44"/>
  <c r="CZ96" i="44"/>
  <c r="CY96" i="44"/>
  <c r="CX96" i="44"/>
  <c r="CW96" i="44"/>
  <c r="CV96" i="44"/>
  <c r="CU96" i="44"/>
  <c r="CT96" i="44"/>
  <c r="CS96" i="44"/>
  <c r="CR96" i="44"/>
  <c r="CQ96" i="44"/>
  <c r="CP96" i="44"/>
  <c r="CO96" i="44"/>
  <c r="CN96" i="44"/>
  <c r="CM96" i="44"/>
  <c r="CL96" i="44"/>
  <c r="CK96" i="44"/>
  <c r="DI95" i="44"/>
  <c r="DH95" i="44"/>
  <c r="DG95" i="44"/>
  <c r="DF95" i="44"/>
  <c r="DE95" i="44"/>
  <c r="DD95" i="44"/>
  <c r="DC95" i="44"/>
  <c r="DB95" i="44"/>
  <c r="DA95" i="44"/>
  <c r="CZ95" i="44"/>
  <c r="CY95" i="44"/>
  <c r="CX95" i="44"/>
  <c r="CW95" i="44"/>
  <c r="CV95" i="44"/>
  <c r="CU95" i="44"/>
  <c r="CT95" i="44"/>
  <c r="CS95" i="44"/>
  <c r="CR95" i="44"/>
  <c r="CQ95" i="44"/>
  <c r="CP95" i="44"/>
  <c r="CO95" i="44"/>
  <c r="CN95" i="44"/>
  <c r="CM95" i="44"/>
  <c r="CL95" i="44"/>
  <c r="CK95" i="44"/>
  <c r="DI94" i="44"/>
  <c r="DH94" i="44"/>
  <c r="DG94" i="44"/>
  <c r="DF94" i="44"/>
  <c r="DE94" i="44"/>
  <c r="DD94" i="44"/>
  <c r="DC94" i="44"/>
  <c r="DB94" i="44"/>
  <c r="DA94" i="44"/>
  <c r="CZ94" i="44"/>
  <c r="CY94" i="44"/>
  <c r="CX94" i="44"/>
  <c r="CW94" i="44"/>
  <c r="CV94" i="44"/>
  <c r="CU94" i="44"/>
  <c r="CT94" i="44"/>
  <c r="CS94" i="44"/>
  <c r="CR94" i="44"/>
  <c r="CQ94" i="44"/>
  <c r="CP94" i="44"/>
  <c r="CO94" i="44"/>
  <c r="CN94" i="44"/>
  <c r="CM94" i="44"/>
  <c r="CL94" i="44"/>
  <c r="CK94" i="44"/>
  <c r="DI93" i="44"/>
  <c r="DH93" i="44"/>
  <c r="DG93" i="44"/>
  <c r="DF93" i="44"/>
  <c r="DE93" i="44"/>
  <c r="DD93" i="44"/>
  <c r="DC93" i="44"/>
  <c r="DB93" i="44"/>
  <c r="DA93" i="44"/>
  <c r="CZ93" i="44"/>
  <c r="CY93" i="44"/>
  <c r="CX93" i="44"/>
  <c r="CW93" i="44"/>
  <c r="CV93" i="44"/>
  <c r="CU93" i="44"/>
  <c r="CT93" i="44"/>
  <c r="CS93" i="44"/>
  <c r="CR93" i="44"/>
  <c r="CQ93" i="44"/>
  <c r="CP93" i="44"/>
  <c r="CO93" i="44"/>
  <c r="CN93" i="44"/>
  <c r="CM93" i="44"/>
  <c r="CL93" i="44"/>
  <c r="CK93" i="44"/>
  <c r="DI92" i="44"/>
  <c r="DH92" i="44"/>
  <c r="DG92" i="44"/>
  <c r="DF92" i="44"/>
  <c r="DE92" i="44"/>
  <c r="DD92" i="44"/>
  <c r="DC92" i="44"/>
  <c r="DB92" i="44"/>
  <c r="DA92" i="44"/>
  <c r="CZ92" i="44"/>
  <c r="CY92" i="44"/>
  <c r="CX92" i="44"/>
  <c r="CW92" i="44"/>
  <c r="CV92" i="44"/>
  <c r="CU92" i="44"/>
  <c r="CT92" i="44"/>
  <c r="CS92" i="44"/>
  <c r="CR92" i="44"/>
  <c r="CQ92" i="44"/>
  <c r="CP92" i="44"/>
  <c r="CO92" i="44"/>
  <c r="CN92" i="44"/>
  <c r="CM92" i="44"/>
  <c r="CL92" i="44"/>
  <c r="CK92" i="44"/>
  <c r="DI91" i="44"/>
  <c r="DH91" i="44"/>
  <c r="DG91" i="44"/>
  <c r="DF91" i="44"/>
  <c r="DE91" i="44"/>
  <c r="DD91" i="44"/>
  <c r="DC91" i="44"/>
  <c r="DB91" i="44"/>
  <c r="DA91" i="44"/>
  <c r="CZ91" i="44"/>
  <c r="CY91" i="44"/>
  <c r="CX91" i="44"/>
  <c r="CW91" i="44"/>
  <c r="CV91" i="44"/>
  <c r="CU91" i="44"/>
  <c r="CT91" i="44"/>
  <c r="CS91" i="44"/>
  <c r="CR91" i="44"/>
  <c r="CQ91" i="44"/>
  <c r="CP91" i="44"/>
  <c r="CO91" i="44"/>
  <c r="CN91" i="44"/>
  <c r="CM91" i="44"/>
  <c r="CL91" i="44"/>
  <c r="CK91" i="44"/>
  <c r="DI90" i="44"/>
  <c r="DH90" i="44"/>
  <c r="DG90" i="44"/>
  <c r="DF90" i="44"/>
  <c r="DE90" i="44"/>
  <c r="DD90" i="44"/>
  <c r="DC90" i="44"/>
  <c r="DB90" i="44"/>
  <c r="DA90" i="44"/>
  <c r="CZ90" i="44"/>
  <c r="CY90" i="44"/>
  <c r="CX90" i="44"/>
  <c r="CW90" i="44"/>
  <c r="CV90" i="44"/>
  <c r="CU90" i="44"/>
  <c r="CT90" i="44"/>
  <c r="CS90" i="44"/>
  <c r="CR90" i="44"/>
  <c r="CQ90" i="44"/>
  <c r="CP90" i="44"/>
  <c r="CO90" i="44"/>
  <c r="CN90" i="44"/>
  <c r="CM90" i="44"/>
  <c r="CL90" i="44"/>
  <c r="CK90" i="44"/>
  <c r="DI89" i="44"/>
  <c r="DH89" i="44"/>
  <c r="DG89" i="44"/>
  <c r="DF89" i="44"/>
  <c r="DE89" i="44"/>
  <c r="DD89" i="44"/>
  <c r="DC89" i="44"/>
  <c r="DB89" i="44"/>
  <c r="DA89" i="44"/>
  <c r="CZ89" i="44"/>
  <c r="CY89" i="44"/>
  <c r="CX89" i="44"/>
  <c r="CW89" i="44"/>
  <c r="CV89" i="44"/>
  <c r="CU89" i="44"/>
  <c r="CT89" i="44"/>
  <c r="CS89" i="44"/>
  <c r="CR89" i="44"/>
  <c r="CQ89" i="44"/>
  <c r="CP89" i="44"/>
  <c r="CO89" i="44"/>
  <c r="CN89" i="44"/>
  <c r="CM89" i="44"/>
  <c r="CL89" i="44"/>
  <c r="CK89" i="44"/>
  <c r="DI88" i="44"/>
  <c r="DH88" i="44"/>
  <c r="DG88" i="44"/>
  <c r="DF88" i="44"/>
  <c r="DE88" i="44"/>
  <c r="DD88" i="44"/>
  <c r="DC88" i="44"/>
  <c r="DB88" i="44"/>
  <c r="DA88" i="44"/>
  <c r="CZ88" i="44"/>
  <c r="CY88" i="44"/>
  <c r="CX88" i="44"/>
  <c r="CW88" i="44"/>
  <c r="CV88" i="44"/>
  <c r="CU88" i="44"/>
  <c r="CT88" i="44"/>
  <c r="CS88" i="44"/>
  <c r="CR88" i="44"/>
  <c r="CQ88" i="44"/>
  <c r="CP88" i="44"/>
  <c r="CO88" i="44"/>
  <c r="CN88" i="44"/>
  <c r="CM88" i="44"/>
  <c r="CL88" i="44"/>
  <c r="CK88" i="44"/>
  <c r="DI87" i="44"/>
  <c r="DH87" i="44"/>
  <c r="DG87" i="44"/>
  <c r="DF87" i="44"/>
  <c r="DE87" i="44"/>
  <c r="DD87" i="44"/>
  <c r="DC87" i="44"/>
  <c r="DB87" i="44"/>
  <c r="DA87" i="44"/>
  <c r="CZ87" i="44"/>
  <c r="CY87" i="44"/>
  <c r="CX87" i="44"/>
  <c r="CW87" i="44"/>
  <c r="CV87" i="44"/>
  <c r="CU87" i="44"/>
  <c r="CT87" i="44"/>
  <c r="CS87" i="44"/>
  <c r="CR87" i="44"/>
  <c r="CQ87" i="44"/>
  <c r="CP87" i="44"/>
  <c r="CO87" i="44"/>
  <c r="CN87" i="44"/>
  <c r="CM87" i="44"/>
  <c r="CL87" i="44"/>
  <c r="CK87" i="44"/>
  <c r="DI86" i="44"/>
  <c r="DH86" i="44"/>
  <c r="DG86" i="44"/>
  <c r="DF86" i="44"/>
  <c r="DE86" i="44"/>
  <c r="DD86" i="44"/>
  <c r="DC86" i="44"/>
  <c r="DB86" i="44"/>
  <c r="DA86" i="44"/>
  <c r="CZ86" i="44"/>
  <c r="CY86" i="44"/>
  <c r="CX86" i="44"/>
  <c r="CW86" i="44"/>
  <c r="CV86" i="44"/>
  <c r="CU86" i="44"/>
  <c r="CT86" i="44"/>
  <c r="CS86" i="44"/>
  <c r="CR86" i="44"/>
  <c r="CQ86" i="44"/>
  <c r="CP86" i="44"/>
  <c r="CO86" i="44"/>
  <c r="CN86" i="44"/>
  <c r="CM86" i="44"/>
  <c r="CL86" i="44"/>
  <c r="CK86" i="44"/>
  <c r="DI85" i="44"/>
  <c r="DH85" i="44"/>
  <c r="DG85" i="44"/>
  <c r="DF85" i="44"/>
  <c r="DE85" i="44"/>
  <c r="DD85" i="44"/>
  <c r="DC85" i="44"/>
  <c r="DB85" i="44"/>
  <c r="DA85" i="44"/>
  <c r="CZ85" i="44"/>
  <c r="CY85" i="44"/>
  <c r="CX85" i="44"/>
  <c r="CW85" i="44"/>
  <c r="CV85" i="44"/>
  <c r="CU85" i="44"/>
  <c r="CT85" i="44"/>
  <c r="CS85" i="44"/>
  <c r="CR85" i="44"/>
  <c r="CQ85" i="44"/>
  <c r="CP85" i="44"/>
  <c r="CO85" i="44"/>
  <c r="CN85" i="44"/>
  <c r="CM85" i="44"/>
  <c r="CL85" i="44"/>
  <c r="CK85" i="44"/>
  <c r="DI84" i="44"/>
  <c r="DH84" i="44"/>
  <c r="DG84" i="44"/>
  <c r="DF84" i="44"/>
  <c r="DE84" i="44"/>
  <c r="DD84" i="44"/>
  <c r="DC84" i="44"/>
  <c r="DB84" i="44"/>
  <c r="DA84" i="44"/>
  <c r="CZ84" i="44"/>
  <c r="CY84" i="44"/>
  <c r="CX84" i="44"/>
  <c r="CW84" i="44"/>
  <c r="CV84" i="44"/>
  <c r="CU84" i="44"/>
  <c r="CT84" i="44"/>
  <c r="CS84" i="44"/>
  <c r="CR84" i="44"/>
  <c r="CQ84" i="44"/>
  <c r="CP84" i="44"/>
  <c r="CO84" i="44"/>
  <c r="CN84" i="44"/>
  <c r="CM84" i="44"/>
  <c r="CL84" i="44"/>
  <c r="CK84" i="44"/>
  <c r="DI83" i="44"/>
  <c r="DH83" i="44"/>
  <c r="DG83" i="44"/>
  <c r="DF83" i="44"/>
  <c r="DE83" i="44"/>
  <c r="DD83" i="44"/>
  <c r="DC83" i="44"/>
  <c r="DB83" i="44"/>
  <c r="DA83" i="44"/>
  <c r="CZ83" i="44"/>
  <c r="CY83" i="44"/>
  <c r="CX83" i="44"/>
  <c r="CW83" i="44"/>
  <c r="CV83" i="44"/>
  <c r="CU83" i="44"/>
  <c r="CT83" i="44"/>
  <c r="CS83" i="44"/>
  <c r="CR83" i="44"/>
  <c r="CQ83" i="44"/>
  <c r="CP83" i="44"/>
  <c r="CO83" i="44"/>
  <c r="CN83" i="44"/>
  <c r="CM83" i="44"/>
  <c r="CL83" i="44"/>
  <c r="CK83" i="44"/>
  <c r="DI82" i="44"/>
  <c r="DH82" i="44"/>
  <c r="DG82" i="44"/>
  <c r="DF82" i="44"/>
  <c r="DE82" i="44"/>
  <c r="DD82" i="44"/>
  <c r="DC82" i="44"/>
  <c r="DB82" i="44"/>
  <c r="DA82" i="44"/>
  <c r="CZ82" i="44"/>
  <c r="CY82" i="44"/>
  <c r="CX82" i="44"/>
  <c r="CW82" i="44"/>
  <c r="CV82" i="44"/>
  <c r="CU82" i="44"/>
  <c r="CT82" i="44"/>
  <c r="CS82" i="44"/>
  <c r="CR82" i="44"/>
  <c r="CQ82" i="44"/>
  <c r="CP82" i="44"/>
  <c r="CO82" i="44"/>
  <c r="CN82" i="44"/>
  <c r="CM82" i="44"/>
  <c r="CL82" i="44"/>
  <c r="CK82" i="44"/>
  <c r="DI81" i="44"/>
  <c r="DH81" i="44"/>
  <c r="DG81" i="44"/>
  <c r="DF81" i="44"/>
  <c r="DE81" i="44"/>
  <c r="DD81" i="44"/>
  <c r="DC81" i="44"/>
  <c r="DB81" i="44"/>
  <c r="DA81" i="44"/>
  <c r="CZ81" i="44"/>
  <c r="CY81" i="44"/>
  <c r="CX81" i="44"/>
  <c r="CW81" i="44"/>
  <c r="CV81" i="44"/>
  <c r="CU81" i="44"/>
  <c r="CT81" i="44"/>
  <c r="CS81" i="44"/>
  <c r="CR81" i="44"/>
  <c r="CQ81" i="44"/>
  <c r="CP81" i="44"/>
  <c r="CO81" i="44"/>
  <c r="CN81" i="44"/>
  <c r="CM81" i="44"/>
  <c r="CL81" i="44"/>
  <c r="CK81" i="44"/>
  <c r="GR72" i="44"/>
  <c r="GK72" i="44"/>
  <c r="GJ72" i="44"/>
  <c r="GD72" i="44"/>
  <c r="GC72" i="44"/>
  <c r="FY72" i="44"/>
  <c r="FQ72" i="44"/>
  <c r="FP72" i="44"/>
  <c r="FO72" i="44"/>
  <c r="FN72" i="44"/>
  <c r="FM72" i="44"/>
  <c r="FL72" i="44"/>
  <c r="FK72" i="44"/>
  <c r="FJ72" i="44"/>
  <c r="FI72" i="44"/>
  <c r="FH72" i="44"/>
  <c r="FG72" i="44"/>
  <c r="FF72" i="44"/>
  <c r="FE72" i="44"/>
  <c r="FD72" i="44"/>
  <c r="FC72" i="44"/>
  <c r="FB72" i="44"/>
  <c r="FA72" i="44"/>
  <c r="EZ72" i="44"/>
  <c r="EY72" i="44"/>
  <c r="EX72" i="44"/>
  <c r="EW72" i="44"/>
  <c r="EV72" i="44"/>
  <c r="EU72" i="44"/>
  <c r="ET72" i="44"/>
  <c r="ES72" i="44"/>
  <c r="DN72" i="44"/>
  <c r="DL72" i="44"/>
  <c r="DK72" i="44"/>
  <c r="CJ72" i="44"/>
  <c r="DY77" i="44" s="1"/>
  <c r="HX71" i="44"/>
  <c r="HW71" i="44"/>
  <c r="HV71" i="44"/>
  <c r="HU71" i="44"/>
  <c r="HT71" i="44"/>
  <c r="HS71" i="44"/>
  <c r="HR71" i="44"/>
  <c r="HQ71" i="44"/>
  <c r="HP71" i="44"/>
  <c r="HO71" i="44"/>
  <c r="HN71" i="44"/>
  <c r="HM71" i="44"/>
  <c r="HL71" i="44"/>
  <c r="HK71" i="44"/>
  <c r="HJ71" i="44"/>
  <c r="HI71" i="44"/>
  <c r="HH71" i="44"/>
  <c r="HG71" i="44"/>
  <c r="HF71" i="44"/>
  <c r="HE71" i="44"/>
  <c r="HD71" i="44"/>
  <c r="HC71" i="44"/>
  <c r="HB71" i="44"/>
  <c r="HA71" i="44"/>
  <c r="GZ71" i="44"/>
  <c r="EO71" i="44"/>
  <c r="EN71" i="44"/>
  <c r="EM71" i="44"/>
  <c r="EL71" i="44"/>
  <c r="EK71" i="44"/>
  <c r="EJ71" i="44"/>
  <c r="EI71" i="44"/>
  <c r="EH71" i="44"/>
  <c r="EG71" i="44"/>
  <c r="EF71" i="44"/>
  <c r="EE71" i="44"/>
  <c r="ED71" i="44"/>
  <c r="EC71" i="44"/>
  <c r="EB71" i="44"/>
  <c r="EA71" i="44"/>
  <c r="DZ71" i="44"/>
  <c r="DY71" i="44"/>
  <c r="DX71" i="44"/>
  <c r="DW71" i="44"/>
  <c r="DV71" i="44"/>
  <c r="DU71" i="44"/>
  <c r="DT71" i="44"/>
  <c r="DS71" i="44"/>
  <c r="DR71" i="44"/>
  <c r="DQ71" i="44"/>
  <c r="CI71" i="44"/>
  <c r="CH71" i="44"/>
  <c r="CG71" i="44"/>
  <c r="CF71" i="44"/>
  <c r="CE71" i="44"/>
  <c r="CD71" i="44"/>
  <c r="CC71" i="44"/>
  <c r="CB71" i="44"/>
  <c r="CA71" i="44"/>
  <c r="BZ71" i="44"/>
  <c r="BY71" i="44"/>
  <c r="BX71" i="44"/>
  <c r="BW71" i="44"/>
  <c r="BV71" i="44"/>
  <c r="BU71" i="44"/>
  <c r="BT71" i="44"/>
  <c r="BS71" i="44"/>
  <c r="BR71" i="44"/>
  <c r="BQ71" i="44"/>
  <c r="BP71" i="44"/>
  <c r="BO71" i="44"/>
  <c r="BN71" i="44"/>
  <c r="BM71" i="44"/>
  <c r="BL71" i="44"/>
  <c r="BK71" i="44"/>
  <c r="BJ71" i="44"/>
  <c r="BI71" i="44"/>
  <c r="BH71" i="44"/>
  <c r="BG71" i="44"/>
  <c r="BF71" i="44"/>
  <c r="BE71" i="44"/>
  <c r="BD71" i="44"/>
  <c r="BC71" i="44"/>
  <c r="BB71" i="44"/>
  <c r="BA71" i="44"/>
  <c r="AZ71" i="44"/>
  <c r="AY71" i="44"/>
  <c r="AX71" i="44"/>
  <c r="AW71" i="44"/>
  <c r="AV71" i="44"/>
  <c r="AU71" i="44"/>
  <c r="AT71" i="44"/>
  <c r="AS71" i="44"/>
  <c r="AR71" i="44"/>
  <c r="AQ71" i="44"/>
  <c r="AP71" i="44"/>
  <c r="AO71" i="44"/>
  <c r="AN71" i="44"/>
  <c r="AM71" i="44"/>
  <c r="AL71" i="44"/>
  <c r="AK71" i="44"/>
  <c r="AJ71" i="44"/>
  <c r="AI71" i="44"/>
  <c r="AH71" i="44"/>
  <c r="AG71" i="44"/>
  <c r="AF71" i="44"/>
  <c r="AE71" i="44"/>
  <c r="AD71" i="44"/>
  <c r="AC71" i="44"/>
  <c r="AB71" i="44"/>
  <c r="AA71" i="44"/>
  <c r="Z71" i="44"/>
  <c r="Y71" i="44"/>
  <c r="X71" i="44"/>
  <c r="W71" i="44"/>
  <c r="V71" i="44"/>
  <c r="U71" i="44"/>
  <c r="T71" i="44"/>
  <c r="S71" i="44"/>
  <c r="R71" i="44"/>
  <c r="Q71" i="44"/>
  <c r="P71" i="44"/>
  <c r="O71" i="44"/>
  <c r="N71" i="44"/>
  <c r="M71" i="44"/>
  <c r="L71" i="44"/>
  <c r="K71" i="44"/>
  <c r="J71" i="44"/>
  <c r="I71" i="44"/>
  <c r="H71" i="44"/>
  <c r="G71" i="44"/>
  <c r="F71" i="44"/>
  <c r="E71" i="44"/>
  <c r="D71" i="44"/>
  <c r="C71" i="44"/>
  <c r="HX70" i="44"/>
  <c r="HW70" i="44"/>
  <c r="HV70" i="44"/>
  <c r="HU70" i="44"/>
  <c r="HT70" i="44"/>
  <c r="HS70" i="44"/>
  <c r="HR70" i="44"/>
  <c r="HQ70" i="44"/>
  <c r="HP70" i="44"/>
  <c r="HO70" i="44"/>
  <c r="HN70" i="44"/>
  <c r="HM70" i="44"/>
  <c r="HL70" i="44"/>
  <c r="HK70" i="44"/>
  <c r="HJ70" i="44"/>
  <c r="HI70" i="44"/>
  <c r="HH70" i="44"/>
  <c r="HG70" i="44"/>
  <c r="HF70" i="44"/>
  <c r="HE70" i="44"/>
  <c r="HD70" i="44"/>
  <c r="HC70" i="44"/>
  <c r="HB70" i="44"/>
  <c r="HA70" i="44"/>
  <c r="GZ70" i="44"/>
  <c r="EO70" i="44"/>
  <c r="EN70" i="44"/>
  <c r="EM70" i="44"/>
  <c r="EL70" i="44"/>
  <c r="EK70" i="44"/>
  <c r="EJ70" i="44"/>
  <c r="EI70" i="44"/>
  <c r="EH70" i="44"/>
  <c r="EG70" i="44"/>
  <c r="EF70" i="44"/>
  <c r="EE70" i="44"/>
  <c r="ED70" i="44"/>
  <c r="EC70" i="44"/>
  <c r="EB70" i="44"/>
  <c r="EA70" i="44"/>
  <c r="DZ70" i="44"/>
  <c r="DY70" i="44"/>
  <c r="DX70" i="44"/>
  <c r="DW70" i="44"/>
  <c r="DV70" i="44"/>
  <c r="DU70" i="44"/>
  <c r="DT70" i="44"/>
  <c r="DS70" i="44"/>
  <c r="DR70" i="44"/>
  <c r="DQ70" i="44"/>
  <c r="CI70" i="44"/>
  <c r="CH70" i="44"/>
  <c r="CG70" i="44"/>
  <c r="CF70" i="44"/>
  <c r="CE70" i="44"/>
  <c r="CD70" i="44"/>
  <c r="CC70" i="44"/>
  <c r="CB70" i="44"/>
  <c r="CA70" i="44"/>
  <c r="BZ70" i="44"/>
  <c r="BY70" i="44"/>
  <c r="BX70" i="44"/>
  <c r="BW70" i="44"/>
  <c r="BV70" i="44"/>
  <c r="BU70" i="44"/>
  <c r="BT70" i="44"/>
  <c r="BS70" i="44"/>
  <c r="BR70" i="44"/>
  <c r="BQ70" i="44"/>
  <c r="BP70" i="44"/>
  <c r="BO70" i="44"/>
  <c r="BN70" i="44"/>
  <c r="BM70" i="44"/>
  <c r="BL70" i="44"/>
  <c r="BJ70" i="44"/>
  <c r="BI70" i="44"/>
  <c r="BH70" i="44"/>
  <c r="BG70" i="44"/>
  <c r="BF70" i="44"/>
  <c r="BE70" i="44"/>
  <c r="BD70" i="44"/>
  <c r="BC70" i="44"/>
  <c r="BB70" i="44"/>
  <c r="BA70" i="44"/>
  <c r="AZ70" i="44"/>
  <c r="AY70" i="44"/>
  <c r="AX70" i="44"/>
  <c r="AW70" i="44"/>
  <c r="AV70" i="44"/>
  <c r="AU70" i="44"/>
  <c r="AT70" i="44"/>
  <c r="AS70" i="44"/>
  <c r="AR70" i="44"/>
  <c r="AQ70" i="44"/>
  <c r="AP70" i="44"/>
  <c r="AO70" i="44"/>
  <c r="AN70" i="44"/>
  <c r="AM70" i="44"/>
  <c r="AL70" i="44"/>
  <c r="AK70" i="44"/>
  <c r="AJ70" i="44"/>
  <c r="AI70" i="44"/>
  <c r="AH70" i="44"/>
  <c r="AG70" i="44"/>
  <c r="AF70" i="44"/>
  <c r="AE70" i="44"/>
  <c r="AD70" i="44"/>
  <c r="AC70" i="44"/>
  <c r="AB70" i="44"/>
  <c r="AA70" i="44"/>
  <c r="Z70" i="44"/>
  <c r="Y70" i="44"/>
  <c r="X70" i="44"/>
  <c r="W70" i="44"/>
  <c r="V70" i="44"/>
  <c r="U70" i="44"/>
  <c r="T70" i="44"/>
  <c r="S70" i="44"/>
  <c r="R70" i="44"/>
  <c r="Q70" i="44"/>
  <c r="P70" i="44"/>
  <c r="O70" i="44"/>
  <c r="N70" i="44"/>
  <c r="M70" i="44"/>
  <c r="L70" i="44"/>
  <c r="K70" i="44"/>
  <c r="J70" i="44"/>
  <c r="I70" i="44"/>
  <c r="H70" i="44"/>
  <c r="G70" i="44"/>
  <c r="F70" i="44"/>
  <c r="E70" i="44"/>
  <c r="D70" i="44"/>
  <c r="C70" i="44"/>
  <c r="HX69" i="44"/>
  <c r="HW69" i="44"/>
  <c r="HV69" i="44"/>
  <c r="HU69" i="44"/>
  <c r="HT69" i="44"/>
  <c r="HS69" i="44"/>
  <c r="HR69" i="44"/>
  <c r="HQ69" i="44"/>
  <c r="HP69" i="44"/>
  <c r="HO69" i="44"/>
  <c r="HN69" i="44"/>
  <c r="HM69" i="44"/>
  <c r="HL69" i="44"/>
  <c r="HK69" i="44"/>
  <c r="HJ69" i="44"/>
  <c r="HI69" i="44"/>
  <c r="HH69" i="44"/>
  <c r="HG69" i="44"/>
  <c r="HF69" i="44"/>
  <c r="HE69" i="44"/>
  <c r="HD69" i="44"/>
  <c r="HC69" i="44"/>
  <c r="HB69" i="44"/>
  <c r="HA69" i="44"/>
  <c r="GZ69" i="44"/>
  <c r="EO69" i="44"/>
  <c r="EN69" i="44"/>
  <c r="EM69" i="44"/>
  <c r="EL69" i="44"/>
  <c r="EK69" i="44"/>
  <c r="EJ69" i="44"/>
  <c r="EI69" i="44"/>
  <c r="EH69" i="44"/>
  <c r="EG69" i="44"/>
  <c r="EF69" i="44"/>
  <c r="EE69" i="44"/>
  <c r="ED69" i="44"/>
  <c r="EC69" i="44"/>
  <c r="EB69" i="44"/>
  <c r="EA69" i="44"/>
  <c r="DZ69" i="44"/>
  <c r="DY69" i="44"/>
  <c r="DX69" i="44"/>
  <c r="DW69" i="44"/>
  <c r="DV69" i="44"/>
  <c r="DU69" i="44"/>
  <c r="DT69" i="44"/>
  <c r="DS69" i="44"/>
  <c r="DR69" i="44"/>
  <c r="DQ69" i="44"/>
  <c r="CI69" i="44"/>
  <c r="CH69" i="44"/>
  <c r="CG69" i="44"/>
  <c r="CF69" i="44"/>
  <c r="CE69" i="44"/>
  <c r="CD69" i="44"/>
  <c r="CC69" i="44"/>
  <c r="CB69" i="44"/>
  <c r="CA69" i="44"/>
  <c r="BZ69" i="44"/>
  <c r="BY69" i="44"/>
  <c r="BX69" i="44"/>
  <c r="BW69" i="44"/>
  <c r="BV69" i="44"/>
  <c r="BU69" i="44"/>
  <c r="BT69" i="44"/>
  <c r="BS69" i="44"/>
  <c r="BR69" i="44"/>
  <c r="BQ69" i="44"/>
  <c r="BP69" i="44"/>
  <c r="BO69" i="44"/>
  <c r="BN69" i="44"/>
  <c r="BM69" i="44"/>
  <c r="BL69" i="44"/>
  <c r="BJ69" i="44"/>
  <c r="BI69" i="44"/>
  <c r="BH69" i="44"/>
  <c r="BG69" i="44"/>
  <c r="BF69" i="44"/>
  <c r="BE69" i="44"/>
  <c r="BD69" i="44"/>
  <c r="BC69" i="44"/>
  <c r="BB69" i="44"/>
  <c r="BA69" i="44"/>
  <c r="AZ69" i="44"/>
  <c r="AY69" i="44"/>
  <c r="AX69" i="44"/>
  <c r="AW69" i="44"/>
  <c r="AV69" i="44"/>
  <c r="AU69" i="44"/>
  <c r="AT69" i="44"/>
  <c r="AS69" i="44"/>
  <c r="AR69" i="44"/>
  <c r="AQ69" i="44"/>
  <c r="AP69" i="44"/>
  <c r="AO69" i="44"/>
  <c r="AN69" i="44"/>
  <c r="AM69" i="44"/>
  <c r="AL69" i="44"/>
  <c r="AK69" i="44"/>
  <c r="AJ69" i="44"/>
  <c r="AI69" i="44"/>
  <c r="AH69" i="44"/>
  <c r="AG69" i="44"/>
  <c r="AF69" i="44"/>
  <c r="AE69" i="44"/>
  <c r="AD69" i="44"/>
  <c r="AC69" i="44"/>
  <c r="AB69" i="44"/>
  <c r="AA69" i="44"/>
  <c r="Z69" i="44"/>
  <c r="Y69" i="44"/>
  <c r="X69" i="44"/>
  <c r="W69" i="44"/>
  <c r="V69" i="44"/>
  <c r="U69" i="44"/>
  <c r="T69" i="44"/>
  <c r="S69" i="44"/>
  <c r="R69" i="44"/>
  <c r="Q69" i="44"/>
  <c r="P69" i="44"/>
  <c r="O69" i="44"/>
  <c r="N69" i="44"/>
  <c r="M69" i="44"/>
  <c r="L69" i="44"/>
  <c r="K69" i="44"/>
  <c r="J69" i="44"/>
  <c r="I69" i="44"/>
  <c r="H69" i="44"/>
  <c r="G69" i="44"/>
  <c r="F69" i="44"/>
  <c r="E69" i="44"/>
  <c r="D69" i="44"/>
  <c r="C69" i="44"/>
  <c r="HX68" i="44"/>
  <c r="HW68" i="44"/>
  <c r="HV68" i="44"/>
  <c r="HU68" i="44"/>
  <c r="HT68" i="44"/>
  <c r="HS68" i="44"/>
  <c r="HR68" i="44"/>
  <c r="HQ68" i="44"/>
  <c r="HP68" i="44"/>
  <c r="HO68" i="44"/>
  <c r="HN68" i="44"/>
  <c r="HM68" i="44"/>
  <c r="HL68" i="44"/>
  <c r="HK68" i="44"/>
  <c r="HJ68" i="44"/>
  <c r="HI68" i="44"/>
  <c r="HH68" i="44"/>
  <c r="HG68" i="44"/>
  <c r="HF68" i="44"/>
  <c r="HE68" i="44"/>
  <c r="HD68" i="44"/>
  <c r="HC68" i="44"/>
  <c r="HB68" i="44"/>
  <c r="HA68" i="44"/>
  <c r="GZ68" i="44"/>
  <c r="EO68" i="44"/>
  <c r="EN68" i="44"/>
  <c r="EM68" i="44"/>
  <c r="EL68" i="44"/>
  <c r="EK68" i="44"/>
  <c r="EJ68" i="44"/>
  <c r="EI68" i="44"/>
  <c r="EH68" i="44"/>
  <c r="EG68" i="44"/>
  <c r="EF68" i="44"/>
  <c r="EE68" i="44"/>
  <c r="ED68" i="44"/>
  <c r="EC68" i="44"/>
  <c r="EB68" i="44"/>
  <c r="EA68" i="44"/>
  <c r="DZ68" i="44"/>
  <c r="DY68" i="44"/>
  <c r="DX68" i="44"/>
  <c r="DW68" i="44"/>
  <c r="DV68" i="44"/>
  <c r="DU68" i="44"/>
  <c r="DT68" i="44"/>
  <c r="DS68" i="44"/>
  <c r="DR68" i="44"/>
  <c r="DQ68" i="44"/>
  <c r="CI68" i="44"/>
  <c r="CH68" i="44"/>
  <c r="CG68" i="44"/>
  <c r="CF68" i="44"/>
  <c r="CE68" i="44"/>
  <c r="CD68" i="44"/>
  <c r="CC68" i="44"/>
  <c r="CB68" i="44"/>
  <c r="CA68" i="44"/>
  <c r="BZ68" i="44"/>
  <c r="BY68" i="44"/>
  <c r="BX68" i="44"/>
  <c r="BW68" i="44"/>
  <c r="BV68" i="44"/>
  <c r="BU68" i="44"/>
  <c r="BT68" i="44"/>
  <c r="BS68" i="44"/>
  <c r="BR68" i="44"/>
  <c r="BQ68" i="44"/>
  <c r="BP68" i="44"/>
  <c r="BO68" i="44"/>
  <c r="BN68" i="44"/>
  <c r="BM68" i="44"/>
  <c r="BL68" i="44"/>
  <c r="BJ68" i="44"/>
  <c r="BI68" i="44"/>
  <c r="BH68" i="44"/>
  <c r="BG68" i="44"/>
  <c r="BF68" i="44"/>
  <c r="BE68" i="44"/>
  <c r="BD68" i="44"/>
  <c r="BC68" i="44"/>
  <c r="BB68" i="44"/>
  <c r="BA68" i="44"/>
  <c r="AZ68" i="44"/>
  <c r="AY68" i="44"/>
  <c r="AX68" i="44"/>
  <c r="AW68" i="44"/>
  <c r="AV68" i="44"/>
  <c r="AU68" i="44"/>
  <c r="AT68" i="44"/>
  <c r="AS68" i="44"/>
  <c r="AR68" i="44"/>
  <c r="AQ68" i="44"/>
  <c r="AP68" i="44"/>
  <c r="AO68" i="44"/>
  <c r="AN68" i="44"/>
  <c r="AM68" i="44"/>
  <c r="AL68" i="44"/>
  <c r="AK68" i="44"/>
  <c r="AJ68" i="44"/>
  <c r="AI68" i="44"/>
  <c r="AH68" i="44"/>
  <c r="AG68" i="44"/>
  <c r="AF68" i="44"/>
  <c r="AE68" i="44"/>
  <c r="AD68" i="44"/>
  <c r="AC68" i="44"/>
  <c r="AB68" i="44"/>
  <c r="AA68" i="44"/>
  <c r="Z68" i="44"/>
  <c r="Y68" i="44"/>
  <c r="X68" i="44"/>
  <c r="W68" i="44"/>
  <c r="V68" i="44"/>
  <c r="U68" i="44"/>
  <c r="T68" i="44"/>
  <c r="S68" i="44"/>
  <c r="R68" i="44"/>
  <c r="Q68" i="44"/>
  <c r="P68" i="44"/>
  <c r="O68" i="44"/>
  <c r="N68" i="44"/>
  <c r="M68" i="44"/>
  <c r="L68" i="44"/>
  <c r="K68" i="44"/>
  <c r="J68" i="44"/>
  <c r="I68" i="44"/>
  <c r="H68" i="44"/>
  <c r="G68" i="44"/>
  <c r="F68" i="44"/>
  <c r="E68" i="44"/>
  <c r="D68" i="44"/>
  <c r="C68" i="44"/>
  <c r="HX67" i="44"/>
  <c r="HW67" i="44"/>
  <c r="HV67" i="44"/>
  <c r="HU67" i="44"/>
  <c r="HT67" i="44"/>
  <c r="HS67" i="44"/>
  <c r="HR67" i="44"/>
  <c r="HQ67" i="44"/>
  <c r="HP67" i="44"/>
  <c r="HO67" i="44"/>
  <c r="HN67" i="44"/>
  <c r="HM67" i="44"/>
  <c r="HL67" i="44"/>
  <c r="HK67" i="44"/>
  <c r="HJ67" i="44"/>
  <c r="HI67" i="44"/>
  <c r="HH67" i="44"/>
  <c r="HG67" i="44"/>
  <c r="HF67" i="44"/>
  <c r="HE67" i="44"/>
  <c r="HD67" i="44"/>
  <c r="HC67" i="44"/>
  <c r="HB67" i="44"/>
  <c r="HA67" i="44"/>
  <c r="GZ67" i="44"/>
  <c r="EO67" i="44"/>
  <c r="EN67" i="44"/>
  <c r="EM67" i="44"/>
  <c r="EL67" i="44"/>
  <c r="EK67" i="44"/>
  <c r="EJ67" i="44"/>
  <c r="EI67" i="44"/>
  <c r="EH67" i="44"/>
  <c r="EG67" i="44"/>
  <c r="EF67" i="44"/>
  <c r="EE67" i="44"/>
  <c r="ED67" i="44"/>
  <c r="EC67" i="44"/>
  <c r="EB67" i="44"/>
  <c r="EA67" i="44"/>
  <c r="DZ67" i="44"/>
  <c r="DY67" i="44"/>
  <c r="DX67" i="44"/>
  <c r="DW67" i="44"/>
  <c r="DV67" i="44"/>
  <c r="DU67" i="44"/>
  <c r="DT67" i="44"/>
  <c r="DS67" i="44"/>
  <c r="DR67" i="44"/>
  <c r="DQ67" i="44"/>
  <c r="CI67" i="44"/>
  <c r="CH67" i="44"/>
  <c r="CG67" i="44"/>
  <c r="CF67" i="44"/>
  <c r="CE67" i="44"/>
  <c r="CD67" i="44"/>
  <c r="CC67" i="44"/>
  <c r="CB67" i="44"/>
  <c r="CA67" i="44"/>
  <c r="BZ67" i="44"/>
  <c r="BY67" i="44"/>
  <c r="BX67" i="44"/>
  <c r="BW67" i="44"/>
  <c r="BV67" i="44"/>
  <c r="BU67" i="44"/>
  <c r="BT67" i="44"/>
  <c r="BS67" i="44"/>
  <c r="BR67" i="44"/>
  <c r="BQ67" i="44"/>
  <c r="BP67" i="44"/>
  <c r="BO67" i="44"/>
  <c r="BN67" i="44"/>
  <c r="BM67" i="44"/>
  <c r="BL67" i="44"/>
  <c r="BJ67" i="44"/>
  <c r="BI67" i="44"/>
  <c r="BH67" i="44"/>
  <c r="BG67" i="44"/>
  <c r="BF67" i="44"/>
  <c r="BE67" i="44"/>
  <c r="BD67" i="44"/>
  <c r="BC67" i="44"/>
  <c r="BB67" i="44"/>
  <c r="BA67" i="44"/>
  <c r="AZ67" i="44"/>
  <c r="AY67" i="44"/>
  <c r="AX67" i="44"/>
  <c r="AW67" i="44"/>
  <c r="AV67" i="44"/>
  <c r="AU67" i="44"/>
  <c r="AT67" i="44"/>
  <c r="AS67" i="44"/>
  <c r="AR67" i="44"/>
  <c r="AQ67" i="44"/>
  <c r="AP67" i="44"/>
  <c r="AO67" i="44"/>
  <c r="AN67" i="44"/>
  <c r="AM67" i="44"/>
  <c r="AL67" i="44"/>
  <c r="AK67" i="44"/>
  <c r="AJ67" i="44"/>
  <c r="AI67" i="44"/>
  <c r="AH67" i="44"/>
  <c r="AG67" i="44"/>
  <c r="AF67" i="44"/>
  <c r="AE67" i="44"/>
  <c r="AD67" i="44"/>
  <c r="AC67" i="44"/>
  <c r="AB67" i="44"/>
  <c r="AA67" i="44"/>
  <c r="Z67" i="44"/>
  <c r="Y67" i="44"/>
  <c r="X67" i="44"/>
  <c r="W67" i="44"/>
  <c r="V67" i="44"/>
  <c r="U67" i="44"/>
  <c r="T67" i="44"/>
  <c r="S67" i="44"/>
  <c r="R67" i="44"/>
  <c r="Q67" i="44"/>
  <c r="P67" i="44"/>
  <c r="O67" i="44"/>
  <c r="N67" i="44"/>
  <c r="M67" i="44"/>
  <c r="L67" i="44"/>
  <c r="K67" i="44"/>
  <c r="J67" i="44"/>
  <c r="I67" i="44"/>
  <c r="H67" i="44"/>
  <c r="G67" i="44"/>
  <c r="F67" i="44"/>
  <c r="E67" i="44"/>
  <c r="D67" i="44"/>
  <c r="C67" i="44"/>
  <c r="HX66" i="44"/>
  <c r="HW66" i="44"/>
  <c r="HV66" i="44"/>
  <c r="HU66" i="44"/>
  <c r="HT66" i="44"/>
  <c r="HS66" i="44"/>
  <c r="HR66" i="44"/>
  <c r="HQ66" i="44"/>
  <c r="HP66" i="44"/>
  <c r="HO66" i="44"/>
  <c r="HN66" i="44"/>
  <c r="HM66" i="44"/>
  <c r="HL66" i="44"/>
  <c r="HK66" i="44"/>
  <c r="HJ66" i="44"/>
  <c r="HI66" i="44"/>
  <c r="HH66" i="44"/>
  <c r="HG66" i="44"/>
  <c r="HF66" i="44"/>
  <c r="HE66" i="44"/>
  <c r="HD66" i="44"/>
  <c r="HC66" i="44"/>
  <c r="HB66" i="44"/>
  <c r="HA66" i="44"/>
  <c r="GZ66" i="44"/>
  <c r="EO66" i="44"/>
  <c r="EN66" i="44"/>
  <c r="EM66" i="44"/>
  <c r="EL66" i="44"/>
  <c r="EK66" i="44"/>
  <c r="EJ66" i="44"/>
  <c r="EI66" i="44"/>
  <c r="EH66" i="44"/>
  <c r="EG66" i="44"/>
  <c r="EF66" i="44"/>
  <c r="EE66" i="44"/>
  <c r="ED66" i="44"/>
  <c r="EC66" i="44"/>
  <c r="EB66" i="44"/>
  <c r="EA66" i="44"/>
  <c r="DZ66" i="44"/>
  <c r="DY66" i="44"/>
  <c r="DX66" i="44"/>
  <c r="DW66" i="44"/>
  <c r="DV66" i="44"/>
  <c r="DU66" i="44"/>
  <c r="DT66" i="44"/>
  <c r="DS66" i="44"/>
  <c r="DR66" i="44"/>
  <c r="DQ66" i="44"/>
  <c r="CI66" i="44"/>
  <c r="CH66" i="44"/>
  <c r="CG66" i="44"/>
  <c r="CF66" i="44"/>
  <c r="CE66" i="44"/>
  <c r="CD66" i="44"/>
  <c r="CC66" i="44"/>
  <c r="CB66" i="44"/>
  <c r="CA66" i="44"/>
  <c r="BZ66" i="44"/>
  <c r="BY66" i="44"/>
  <c r="BX66" i="44"/>
  <c r="BW66" i="44"/>
  <c r="BV66" i="44"/>
  <c r="BU66" i="44"/>
  <c r="BT66" i="44"/>
  <c r="BS66" i="44"/>
  <c r="BR66" i="44"/>
  <c r="BQ66" i="44"/>
  <c r="BP66" i="44"/>
  <c r="BO66" i="44"/>
  <c r="BN66" i="44"/>
  <c r="BM66" i="44"/>
  <c r="BL66" i="44"/>
  <c r="BJ66" i="44"/>
  <c r="BI66" i="44"/>
  <c r="BH66" i="44"/>
  <c r="BG66" i="44"/>
  <c r="BF66" i="44"/>
  <c r="BE66" i="44"/>
  <c r="BD66" i="44"/>
  <c r="BC66" i="44"/>
  <c r="BB66" i="44"/>
  <c r="BA66" i="44"/>
  <c r="AZ66" i="44"/>
  <c r="AY66" i="44"/>
  <c r="AX66" i="44"/>
  <c r="AW66" i="44"/>
  <c r="AV66" i="44"/>
  <c r="AU66" i="44"/>
  <c r="AT66" i="44"/>
  <c r="AS66" i="44"/>
  <c r="AR66" i="44"/>
  <c r="AQ66" i="44"/>
  <c r="AP66" i="44"/>
  <c r="AO66" i="44"/>
  <c r="AN66" i="44"/>
  <c r="AM66" i="44"/>
  <c r="AL66" i="44"/>
  <c r="AK66" i="44"/>
  <c r="AJ66" i="44"/>
  <c r="AI66" i="44"/>
  <c r="AH66" i="44"/>
  <c r="AG66" i="44"/>
  <c r="AF66" i="44"/>
  <c r="AE66" i="44"/>
  <c r="AD66" i="44"/>
  <c r="AC66" i="44"/>
  <c r="AB66" i="44"/>
  <c r="AA66" i="44"/>
  <c r="Z66" i="44"/>
  <c r="Y66" i="44"/>
  <c r="X66" i="44"/>
  <c r="W66" i="44"/>
  <c r="V66" i="44"/>
  <c r="U66" i="44"/>
  <c r="T66" i="44"/>
  <c r="S66" i="44"/>
  <c r="R66" i="44"/>
  <c r="Q66" i="44"/>
  <c r="P66" i="44"/>
  <c r="O66" i="44"/>
  <c r="N66" i="44"/>
  <c r="M66" i="44"/>
  <c r="L66" i="44"/>
  <c r="K66" i="44"/>
  <c r="J66" i="44"/>
  <c r="I66" i="44"/>
  <c r="H66" i="44"/>
  <c r="G66" i="44"/>
  <c r="F66" i="44"/>
  <c r="E66" i="44"/>
  <c r="D66" i="44"/>
  <c r="C66" i="44"/>
  <c r="HX65" i="44"/>
  <c r="HW65" i="44"/>
  <c r="HV65" i="44"/>
  <c r="HU65" i="44"/>
  <c r="HT65" i="44"/>
  <c r="HS65" i="44"/>
  <c r="HR65" i="44"/>
  <c r="HQ65" i="44"/>
  <c r="HP65" i="44"/>
  <c r="HO65" i="44"/>
  <c r="HN65" i="44"/>
  <c r="HM65" i="44"/>
  <c r="HL65" i="44"/>
  <c r="HK65" i="44"/>
  <c r="HJ65" i="44"/>
  <c r="HI65" i="44"/>
  <c r="HH65" i="44"/>
  <c r="HG65" i="44"/>
  <c r="HF65" i="44"/>
  <c r="HE65" i="44"/>
  <c r="EO65" i="44"/>
  <c r="EN65" i="44"/>
  <c r="EM65" i="44"/>
  <c r="EL65" i="44"/>
  <c r="EK65" i="44"/>
  <c r="EJ65" i="44"/>
  <c r="EI65" i="44"/>
  <c r="EH65" i="44"/>
  <c r="EG65" i="44"/>
  <c r="EF65" i="44"/>
  <c r="EE65" i="44"/>
  <c r="ED65" i="44"/>
  <c r="EC65" i="44"/>
  <c r="EB65" i="44"/>
  <c r="EA65" i="44"/>
  <c r="DZ65" i="44"/>
  <c r="DY65" i="44"/>
  <c r="DX65" i="44"/>
  <c r="DW65" i="44"/>
  <c r="DV65" i="44"/>
  <c r="DU65" i="44"/>
  <c r="DT65" i="44"/>
  <c r="DS65" i="44"/>
  <c r="DR65" i="44"/>
  <c r="DQ65" i="44"/>
  <c r="DM65" i="44"/>
  <c r="HC65" i="44" s="1"/>
  <c r="CJ65" i="44"/>
  <c r="CI65" i="44"/>
  <c r="CH65" i="44"/>
  <c r="CG65" i="44"/>
  <c r="CF65" i="44"/>
  <c r="CE65" i="44"/>
  <c r="CD65" i="44"/>
  <c r="CC65" i="44"/>
  <c r="CB65" i="44"/>
  <c r="CA65" i="44"/>
  <c r="BZ65" i="44"/>
  <c r="BY65" i="44"/>
  <c r="BX65" i="44"/>
  <c r="BW65" i="44"/>
  <c r="BV65" i="44"/>
  <c r="BU65" i="44"/>
  <c r="BT65" i="44"/>
  <c r="BS65" i="44"/>
  <c r="BR65" i="44"/>
  <c r="BQ65" i="44"/>
  <c r="BP65" i="44"/>
  <c r="BO65" i="44"/>
  <c r="BN65" i="44"/>
  <c r="BM65" i="44"/>
  <c r="BL65" i="44"/>
  <c r="BJ65" i="44"/>
  <c r="BI65" i="44"/>
  <c r="BH65" i="44"/>
  <c r="BG65" i="44"/>
  <c r="BF65" i="44"/>
  <c r="BE65" i="44"/>
  <c r="BD65" i="44"/>
  <c r="BC65" i="44"/>
  <c r="BB65" i="44"/>
  <c r="BA65" i="44"/>
  <c r="AZ65" i="44"/>
  <c r="AY65" i="44"/>
  <c r="AX65" i="44"/>
  <c r="AW65" i="44"/>
  <c r="AV65" i="44"/>
  <c r="AU65" i="44"/>
  <c r="AT65" i="44"/>
  <c r="AS65" i="44"/>
  <c r="AR65" i="44"/>
  <c r="AQ65" i="44"/>
  <c r="AP65" i="44"/>
  <c r="AO65" i="44"/>
  <c r="AN65" i="44"/>
  <c r="AM65" i="44"/>
  <c r="AL65" i="44"/>
  <c r="AK65" i="44"/>
  <c r="AJ65" i="44"/>
  <c r="AI65" i="44"/>
  <c r="AH65" i="44"/>
  <c r="AG65" i="44"/>
  <c r="AF65" i="44"/>
  <c r="AE65" i="44"/>
  <c r="AD65" i="44"/>
  <c r="AC65" i="44"/>
  <c r="AB65" i="44"/>
  <c r="AA65" i="44"/>
  <c r="Z65" i="44"/>
  <c r="Y65" i="44"/>
  <c r="X65" i="44"/>
  <c r="W65" i="44"/>
  <c r="V65" i="44"/>
  <c r="U65" i="44"/>
  <c r="T65" i="44"/>
  <c r="S65" i="44"/>
  <c r="R65" i="44"/>
  <c r="Q65" i="44"/>
  <c r="P65" i="44"/>
  <c r="O65" i="44"/>
  <c r="N65" i="44"/>
  <c r="M65" i="44"/>
  <c r="L65" i="44"/>
  <c r="K65" i="44"/>
  <c r="J65" i="44"/>
  <c r="I65" i="44"/>
  <c r="H65" i="44"/>
  <c r="G65" i="44"/>
  <c r="F65" i="44"/>
  <c r="E65" i="44"/>
  <c r="D65" i="44"/>
  <c r="C65" i="44"/>
  <c r="HX64" i="44"/>
  <c r="HW64" i="44"/>
  <c r="HV64" i="44"/>
  <c r="HU64" i="44"/>
  <c r="HT64" i="44"/>
  <c r="HS64" i="44"/>
  <c r="HR64" i="44"/>
  <c r="HQ64" i="44"/>
  <c r="HP64" i="44"/>
  <c r="HO64" i="44"/>
  <c r="HN64" i="44"/>
  <c r="HM64" i="44"/>
  <c r="HL64" i="44"/>
  <c r="HK64" i="44"/>
  <c r="HJ64" i="44"/>
  <c r="HI64" i="44"/>
  <c r="HH64" i="44"/>
  <c r="HG64" i="44"/>
  <c r="HF64" i="44"/>
  <c r="HE64" i="44"/>
  <c r="HD64" i="44"/>
  <c r="EO64" i="44"/>
  <c r="EN64" i="44"/>
  <c r="EM64" i="44"/>
  <c r="EL64" i="44"/>
  <c r="EK64" i="44"/>
  <c r="EJ64" i="44"/>
  <c r="EI64" i="44"/>
  <c r="EH64" i="44"/>
  <c r="EG64" i="44"/>
  <c r="EF64" i="44"/>
  <c r="EE64" i="44"/>
  <c r="ED64" i="44"/>
  <c r="EC64" i="44"/>
  <c r="EB64" i="44"/>
  <c r="EA64" i="44"/>
  <c r="DZ64" i="44"/>
  <c r="DY64" i="44"/>
  <c r="DX64" i="44"/>
  <c r="DW64" i="44"/>
  <c r="DV64" i="44"/>
  <c r="DU64" i="44"/>
  <c r="DT64" i="44"/>
  <c r="DS64" i="44"/>
  <c r="DR64" i="44"/>
  <c r="DQ64" i="44"/>
  <c r="DM64" i="44"/>
  <c r="HA64" i="44" s="1"/>
  <c r="CJ64" i="44"/>
  <c r="CI64" i="44"/>
  <c r="CH64" i="44"/>
  <c r="CG64" i="44"/>
  <c r="CF64" i="44"/>
  <c r="CE64" i="44"/>
  <c r="CD64" i="44"/>
  <c r="CC64" i="44"/>
  <c r="CB64" i="44"/>
  <c r="CA64" i="44"/>
  <c r="BZ64" i="44"/>
  <c r="BY64" i="44"/>
  <c r="BX64" i="44"/>
  <c r="BW64" i="44"/>
  <c r="BV64" i="44"/>
  <c r="BU64" i="44"/>
  <c r="BT64" i="44"/>
  <c r="BS64" i="44"/>
  <c r="BR64" i="44"/>
  <c r="BQ64" i="44"/>
  <c r="BP64" i="44"/>
  <c r="BO64" i="44"/>
  <c r="BN64" i="44"/>
  <c r="BM64" i="44"/>
  <c r="BL64" i="44"/>
  <c r="BJ64" i="44"/>
  <c r="BI64" i="44"/>
  <c r="BH64" i="44"/>
  <c r="BG64" i="44"/>
  <c r="BF64" i="44"/>
  <c r="BE64" i="44"/>
  <c r="BD64" i="44"/>
  <c r="BC64" i="44"/>
  <c r="BB64" i="44"/>
  <c r="BA64" i="44"/>
  <c r="AZ64" i="44"/>
  <c r="AY64" i="44"/>
  <c r="AX64" i="44"/>
  <c r="AW64" i="44"/>
  <c r="AV64" i="44"/>
  <c r="AU64" i="44"/>
  <c r="AT64" i="44"/>
  <c r="AS64" i="44"/>
  <c r="AR64" i="44"/>
  <c r="AQ64" i="44"/>
  <c r="AP64" i="44"/>
  <c r="AO64" i="44"/>
  <c r="AN64" i="44"/>
  <c r="AM64" i="44"/>
  <c r="AL64" i="44"/>
  <c r="AK64" i="44"/>
  <c r="AJ64" i="44"/>
  <c r="AI64" i="44"/>
  <c r="AH64" i="44"/>
  <c r="AG64" i="44"/>
  <c r="AF64" i="44"/>
  <c r="AE64" i="44"/>
  <c r="AD64" i="44"/>
  <c r="AC64" i="44"/>
  <c r="AB64" i="44"/>
  <c r="AA64" i="44"/>
  <c r="Z64" i="44"/>
  <c r="Y64" i="44"/>
  <c r="X64" i="44"/>
  <c r="W64" i="44"/>
  <c r="V64" i="44"/>
  <c r="U64" i="44"/>
  <c r="T64" i="44"/>
  <c r="S64" i="44"/>
  <c r="R64" i="44"/>
  <c r="Q64" i="44"/>
  <c r="P64" i="44"/>
  <c r="O64" i="44"/>
  <c r="N64" i="44"/>
  <c r="M64" i="44"/>
  <c r="L64" i="44"/>
  <c r="K64" i="44"/>
  <c r="J64" i="44"/>
  <c r="I64" i="44"/>
  <c r="H64" i="44"/>
  <c r="G64" i="44"/>
  <c r="F64" i="44"/>
  <c r="E64" i="44"/>
  <c r="D64" i="44"/>
  <c r="C64" i="44"/>
  <c r="HX63" i="44"/>
  <c r="HW63" i="44"/>
  <c r="HV63" i="44"/>
  <c r="HU63" i="44"/>
  <c r="HT63" i="44"/>
  <c r="HS63" i="44"/>
  <c r="HR63" i="44"/>
  <c r="HQ63" i="44"/>
  <c r="HP63" i="44"/>
  <c r="HO63" i="44"/>
  <c r="HN63" i="44"/>
  <c r="HM63" i="44"/>
  <c r="HL63" i="44"/>
  <c r="HK63" i="44"/>
  <c r="HJ63" i="44"/>
  <c r="HI63" i="44"/>
  <c r="HH63" i="44"/>
  <c r="HG63" i="44"/>
  <c r="HF63" i="44"/>
  <c r="HE63" i="44"/>
  <c r="HD63" i="44"/>
  <c r="EO63" i="44"/>
  <c r="EN63" i="44"/>
  <c r="EM63" i="44"/>
  <c r="EL63" i="44"/>
  <c r="EK63" i="44"/>
  <c r="EJ63" i="44"/>
  <c r="EI63" i="44"/>
  <c r="EH63" i="44"/>
  <c r="EG63" i="44"/>
  <c r="EF63" i="44"/>
  <c r="EE63" i="44"/>
  <c r="ED63" i="44"/>
  <c r="EC63" i="44"/>
  <c r="EB63" i="44"/>
  <c r="EA63" i="44"/>
  <c r="DZ63" i="44"/>
  <c r="DY63" i="44"/>
  <c r="DX63" i="44"/>
  <c r="DW63" i="44"/>
  <c r="DV63" i="44"/>
  <c r="DU63" i="44"/>
  <c r="DT63" i="44"/>
  <c r="DS63" i="44"/>
  <c r="DR63" i="44"/>
  <c r="DQ63" i="44"/>
  <c r="DM63" i="44"/>
  <c r="HC63" i="44" s="1"/>
  <c r="CJ63" i="44"/>
  <c r="CI63" i="44"/>
  <c r="CH63" i="44"/>
  <c r="CG63" i="44"/>
  <c r="CF63" i="44"/>
  <c r="CE63" i="44"/>
  <c r="CD63" i="44"/>
  <c r="CC63" i="44"/>
  <c r="CB63" i="44"/>
  <c r="CA63" i="44"/>
  <c r="BZ63" i="44"/>
  <c r="BY63" i="44"/>
  <c r="BX63" i="44"/>
  <c r="BW63" i="44"/>
  <c r="BV63" i="44"/>
  <c r="BU63" i="44"/>
  <c r="BT63" i="44"/>
  <c r="BS63" i="44"/>
  <c r="BR63" i="44"/>
  <c r="BQ63" i="44"/>
  <c r="BP63" i="44"/>
  <c r="BO63" i="44"/>
  <c r="BN63" i="44"/>
  <c r="BM63" i="44"/>
  <c r="BL63" i="44"/>
  <c r="BJ63" i="44"/>
  <c r="BI63" i="44"/>
  <c r="BH63" i="44"/>
  <c r="BG63" i="44"/>
  <c r="BF63" i="44"/>
  <c r="BE63" i="44"/>
  <c r="BD63" i="44"/>
  <c r="BC63" i="44"/>
  <c r="BB63" i="44"/>
  <c r="BA63" i="44"/>
  <c r="AZ63" i="44"/>
  <c r="AY63" i="44"/>
  <c r="AX63" i="44"/>
  <c r="AW63" i="44"/>
  <c r="AV63" i="44"/>
  <c r="AU63" i="44"/>
  <c r="AT63" i="44"/>
  <c r="AS63" i="44"/>
  <c r="AR63" i="44"/>
  <c r="AQ63" i="44"/>
  <c r="AP63" i="44"/>
  <c r="AO63" i="44"/>
  <c r="AN63" i="44"/>
  <c r="AM63" i="44"/>
  <c r="AL63" i="44"/>
  <c r="AK63" i="44"/>
  <c r="AJ63" i="44"/>
  <c r="AI63" i="44"/>
  <c r="AH63" i="44"/>
  <c r="AG63" i="44"/>
  <c r="AF63" i="44"/>
  <c r="AE63" i="44"/>
  <c r="AD63" i="44"/>
  <c r="AC63" i="44"/>
  <c r="AB63" i="44"/>
  <c r="AA63" i="44"/>
  <c r="Z63" i="44"/>
  <c r="Y63" i="44"/>
  <c r="X63" i="44"/>
  <c r="W63" i="44"/>
  <c r="V63" i="44"/>
  <c r="U63" i="44"/>
  <c r="T63" i="44"/>
  <c r="S63" i="44"/>
  <c r="R63" i="44"/>
  <c r="Q63" i="44"/>
  <c r="P63" i="44"/>
  <c r="O63" i="44"/>
  <c r="N63" i="44"/>
  <c r="M63" i="44"/>
  <c r="L63" i="44"/>
  <c r="K63" i="44"/>
  <c r="J63" i="44"/>
  <c r="I63" i="44"/>
  <c r="H63" i="44"/>
  <c r="G63" i="44"/>
  <c r="F63" i="44"/>
  <c r="E63" i="44"/>
  <c r="D63" i="44"/>
  <c r="C63" i="44"/>
  <c r="HX62" i="44"/>
  <c r="HW62" i="44"/>
  <c r="HV62" i="44"/>
  <c r="HU62" i="44"/>
  <c r="HT62" i="44"/>
  <c r="HS62" i="44"/>
  <c r="HR62" i="44"/>
  <c r="HQ62" i="44"/>
  <c r="HP62" i="44"/>
  <c r="HO62" i="44"/>
  <c r="HN62" i="44"/>
  <c r="HM62" i="44"/>
  <c r="HL62" i="44"/>
  <c r="HK62" i="44"/>
  <c r="HJ62" i="44"/>
  <c r="HI62" i="44"/>
  <c r="HH62" i="44"/>
  <c r="HG62" i="44"/>
  <c r="HF62" i="44"/>
  <c r="HE62" i="44"/>
  <c r="EO62" i="44"/>
  <c r="EN62" i="44"/>
  <c r="EM62" i="44"/>
  <c r="EL62" i="44"/>
  <c r="EK62" i="44"/>
  <c r="EJ62" i="44"/>
  <c r="EI62" i="44"/>
  <c r="EH62" i="44"/>
  <c r="EG62" i="44"/>
  <c r="EF62" i="44"/>
  <c r="EE62" i="44"/>
  <c r="ED62" i="44"/>
  <c r="EC62" i="44"/>
  <c r="EB62" i="44"/>
  <c r="EA62" i="44"/>
  <c r="DZ62" i="44"/>
  <c r="DY62" i="44"/>
  <c r="DX62" i="44"/>
  <c r="DW62" i="44"/>
  <c r="DV62" i="44"/>
  <c r="DU62" i="44"/>
  <c r="DT62" i="44"/>
  <c r="DS62" i="44"/>
  <c r="DR62" i="44"/>
  <c r="DQ62" i="44"/>
  <c r="DM62" i="44"/>
  <c r="HA62" i="44" s="1"/>
  <c r="CJ62" i="44"/>
  <c r="CI62" i="44"/>
  <c r="CH62" i="44"/>
  <c r="CG62" i="44"/>
  <c r="CF62" i="44"/>
  <c r="CE62" i="44"/>
  <c r="CD62" i="44"/>
  <c r="CC62" i="44"/>
  <c r="CB62" i="44"/>
  <c r="CA62" i="44"/>
  <c r="BZ62" i="44"/>
  <c r="BY62" i="44"/>
  <c r="BX62" i="44"/>
  <c r="BW62" i="44"/>
  <c r="BV62" i="44"/>
  <c r="BU62" i="44"/>
  <c r="BT62" i="44"/>
  <c r="BS62" i="44"/>
  <c r="BR62" i="44"/>
  <c r="BQ62" i="44"/>
  <c r="BP62" i="44"/>
  <c r="BO62" i="44"/>
  <c r="BN62" i="44"/>
  <c r="BM62" i="44"/>
  <c r="BL62" i="44"/>
  <c r="BJ62" i="44"/>
  <c r="BI62" i="44"/>
  <c r="BH62" i="44"/>
  <c r="BG62" i="44"/>
  <c r="BF62" i="44"/>
  <c r="BE62" i="44"/>
  <c r="BD62" i="44"/>
  <c r="BC62" i="44"/>
  <c r="BB62" i="44"/>
  <c r="BA62" i="44"/>
  <c r="AZ62" i="44"/>
  <c r="AY62" i="44"/>
  <c r="AX62" i="44"/>
  <c r="AW62" i="44"/>
  <c r="AV62" i="44"/>
  <c r="AU62" i="44"/>
  <c r="AT62" i="44"/>
  <c r="AS62" i="44"/>
  <c r="AR62" i="44"/>
  <c r="AQ62" i="44"/>
  <c r="AP62" i="44"/>
  <c r="AO62" i="44"/>
  <c r="AN62" i="44"/>
  <c r="AM62" i="44"/>
  <c r="AL62" i="44"/>
  <c r="AK62" i="44"/>
  <c r="AJ62" i="44"/>
  <c r="AI62" i="44"/>
  <c r="AH62" i="44"/>
  <c r="AG62" i="44"/>
  <c r="AF62" i="44"/>
  <c r="AE62" i="44"/>
  <c r="AD62" i="44"/>
  <c r="AC62" i="44"/>
  <c r="AB62" i="44"/>
  <c r="AA62" i="44"/>
  <c r="Z62" i="44"/>
  <c r="Y62" i="44"/>
  <c r="X62" i="44"/>
  <c r="W62" i="44"/>
  <c r="V62" i="44"/>
  <c r="U62" i="44"/>
  <c r="T62" i="44"/>
  <c r="S62" i="44"/>
  <c r="R62" i="44"/>
  <c r="Q62" i="44"/>
  <c r="P62" i="44"/>
  <c r="O62" i="44"/>
  <c r="N62" i="44"/>
  <c r="M62" i="44"/>
  <c r="L62" i="44"/>
  <c r="K62" i="44"/>
  <c r="J62" i="44"/>
  <c r="I62" i="44"/>
  <c r="H62" i="44"/>
  <c r="G62" i="44"/>
  <c r="F62" i="44"/>
  <c r="E62" i="44"/>
  <c r="D62" i="44"/>
  <c r="C62" i="44"/>
  <c r="HX61" i="44"/>
  <c r="HW61" i="44"/>
  <c r="HV61" i="44"/>
  <c r="HU61" i="44"/>
  <c r="HT61" i="44"/>
  <c r="HS61" i="44"/>
  <c r="HR61" i="44"/>
  <c r="HQ61" i="44"/>
  <c r="HP61" i="44"/>
  <c r="HO61" i="44"/>
  <c r="HN61" i="44"/>
  <c r="HM61" i="44"/>
  <c r="HL61" i="44"/>
  <c r="HK61" i="44"/>
  <c r="HJ61" i="44"/>
  <c r="HI61" i="44"/>
  <c r="HH61" i="44"/>
  <c r="HG61" i="44"/>
  <c r="HF61" i="44"/>
  <c r="HE61" i="44"/>
  <c r="EO61" i="44"/>
  <c r="EN61" i="44"/>
  <c r="EM61" i="44"/>
  <c r="EL61" i="44"/>
  <c r="EK61" i="44"/>
  <c r="EJ61" i="44"/>
  <c r="EI61" i="44"/>
  <c r="EH61" i="44"/>
  <c r="EG61" i="44"/>
  <c r="EF61" i="44"/>
  <c r="EE61" i="44"/>
  <c r="ED61" i="44"/>
  <c r="EC61" i="44"/>
  <c r="EB61" i="44"/>
  <c r="EA61" i="44"/>
  <c r="DZ61" i="44"/>
  <c r="DY61" i="44"/>
  <c r="DX61" i="44"/>
  <c r="DW61" i="44"/>
  <c r="DV61" i="44"/>
  <c r="DU61" i="44"/>
  <c r="DT61" i="44"/>
  <c r="DS61" i="44"/>
  <c r="DR61" i="44"/>
  <c r="DQ61" i="44"/>
  <c r="DM61" i="44"/>
  <c r="HC61" i="44" s="1"/>
  <c r="CJ61" i="44"/>
  <c r="CI61" i="44"/>
  <c r="CH61" i="44"/>
  <c r="CG61" i="44"/>
  <c r="CF61" i="44"/>
  <c r="CE61" i="44"/>
  <c r="CD61" i="44"/>
  <c r="CC61" i="44"/>
  <c r="CB61" i="44"/>
  <c r="CA61" i="44"/>
  <c r="BZ61" i="44"/>
  <c r="BY61" i="44"/>
  <c r="BX61" i="44"/>
  <c r="BW61" i="44"/>
  <c r="BV61" i="44"/>
  <c r="BU61" i="44"/>
  <c r="BT61" i="44"/>
  <c r="BS61" i="44"/>
  <c r="BR61" i="44"/>
  <c r="BQ61" i="44"/>
  <c r="BP61" i="44"/>
  <c r="BO61" i="44"/>
  <c r="BN61" i="44"/>
  <c r="BM61" i="44"/>
  <c r="BL61" i="44"/>
  <c r="BJ61" i="44"/>
  <c r="BI61" i="44"/>
  <c r="BH61" i="44"/>
  <c r="BG61" i="44"/>
  <c r="BF61" i="44"/>
  <c r="BE61" i="44"/>
  <c r="BD61" i="44"/>
  <c r="BC61" i="44"/>
  <c r="BB61" i="44"/>
  <c r="BA61" i="44"/>
  <c r="AZ61" i="44"/>
  <c r="AY61" i="44"/>
  <c r="AX61" i="44"/>
  <c r="AW61" i="44"/>
  <c r="AV61" i="44"/>
  <c r="AU61" i="44"/>
  <c r="AT61" i="44"/>
  <c r="AS61" i="44"/>
  <c r="AR61" i="44"/>
  <c r="AQ61" i="44"/>
  <c r="AP61" i="44"/>
  <c r="AO61" i="44"/>
  <c r="AN61" i="44"/>
  <c r="AM61" i="44"/>
  <c r="AL61" i="44"/>
  <c r="AK61" i="44"/>
  <c r="AJ61" i="44"/>
  <c r="AI61" i="44"/>
  <c r="AH61" i="44"/>
  <c r="AG61" i="44"/>
  <c r="AF61" i="44"/>
  <c r="AE61" i="44"/>
  <c r="AD61" i="44"/>
  <c r="AC61" i="44"/>
  <c r="AB61" i="44"/>
  <c r="AA61" i="44"/>
  <c r="Z61" i="44"/>
  <c r="Y61" i="44"/>
  <c r="X61" i="44"/>
  <c r="W61" i="44"/>
  <c r="V61" i="44"/>
  <c r="U61" i="44"/>
  <c r="T61" i="44"/>
  <c r="S61" i="44"/>
  <c r="R61" i="44"/>
  <c r="Q61" i="44"/>
  <c r="P61" i="44"/>
  <c r="O61" i="44"/>
  <c r="N61" i="44"/>
  <c r="M61" i="44"/>
  <c r="L61" i="44"/>
  <c r="K61" i="44"/>
  <c r="J61" i="44"/>
  <c r="I61" i="44"/>
  <c r="H61" i="44"/>
  <c r="G61" i="44"/>
  <c r="F61" i="44"/>
  <c r="E61" i="44"/>
  <c r="D61" i="44"/>
  <c r="C61" i="44"/>
  <c r="HX60" i="44"/>
  <c r="EO60" i="44"/>
  <c r="EN60" i="44"/>
  <c r="EM60" i="44"/>
  <c r="EL60" i="44"/>
  <c r="EK60" i="44"/>
  <c r="EJ60" i="44"/>
  <c r="EI60" i="44"/>
  <c r="EH60" i="44"/>
  <c r="EG60" i="44"/>
  <c r="EF60" i="44"/>
  <c r="EE60" i="44"/>
  <c r="ED60" i="44"/>
  <c r="EC60" i="44"/>
  <c r="EB60" i="44"/>
  <c r="EA60" i="44"/>
  <c r="DZ60" i="44"/>
  <c r="DY60" i="44"/>
  <c r="DX60" i="44"/>
  <c r="DW60" i="44"/>
  <c r="DV60" i="44"/>
  <c r="DU60" i="44"/>
  <c r="DT60" i="44"/>
  <c r="DS60" i="44"/>
  <c r="DR60" i="44"/>
  <c r="DQ60" i="44"/>
  <c r="DM60" i="44"/>
  <c r="HU60" i="44" s="1"/>
  <c r="CJ60" i="44"/>
  <c r="CI60" i="44"/>
  <c r="CH60" i="44"/>
  <c r="CG60" i="44"/>
  <c r="CF60" i="44"/>
  <c r="CE60" i="44"/>
  <c r="CD60" i="44"/>
  <c r="CC60" i="44"/>
  <c r="CB60" i="44"/>
  <c r="CA60" i="44"/>
  <c r="BZ60" i="44"/>
  <c r="BY60" i="44"/>
  <c r="BX60" i="44"/>
  <c r="BW60" i="44"/>
  <c r="BV60" i="44"/>
  <c r="BU60" i="44"/>
  <c r="BT60" i="44"/>
  <c r="BS60" i="44"/>
  <c r="BR60" i="44"/>
  <c r="BQ60" i="44"/>
  <c r="BP60" i="44"/>
  <c r="BO60" i="44"/>
  <c r="BN60" i="44"/>
  <c r="BM60" i="44"/>
  <c r="BL60" i="44"/>
  <c r="BK60" i="44"/>
  <c r="BJ60" i="44"/>
  <c r="BI60" i="44"/>
  <c r="BH60" i="44"/>
  <c r="BG60" i="44"/>
  <c r="BF60" i="44"/>
  <c r="BE60" i="44"/>
  <c r="BD60" i="44"/>
  <c r="BC60" i="44"/>
  <c r="BB60" i="44"/>
  <c r="BA60" i="44"/>
  <c r="AZ60" i="44"/>
  <c r="AY60" i="44"/>
  <c r="AX60" i="44"/>
  <c r="AW60" i="44"/>
  <c r="AV60" i="44"/>
  <c r="AU60" i="44"/>
  <c r="AT60" i="44"/>
  <c r="AS60" i="44"/>
  <c r="AR60" i="44"/>
  <c r="AQ60" i="44"/>
  <c r="AP60" i="44"/>
  <c r="AO60" i="44"/>
  <c r="AN60" i="44"/>
  <c r="AM60" i="44"/>
  <c r="AL60" i="44"/>
  <c r="AK60" i="44"/>
  <c r="AJ60" i="44"/>
  <c r="AI60" i="44"/>
  <c r="AH60" i="44"/>
  <c r="AG60" i="44"/>
  <c r="AF60" i="44"/>
  <c r="AE60" i="44"/>
  <c r="AD60" i="44"/>
  <c r="AC60" i="44"/>
  <c r="AB60" i="44"/>
  <c r="AA60" i="44"/>
  <c r="Z60" i="44"/>
  <c r="Y60" i="44"/>
  <c r="X60" i="44"/>
  <c r="W60" i="44"/>
  <c r="V60" i="44"/>
  <c r="U60" i="44"/>
  <c r="T60" i="44"/>
  <c r="S60" i="44"/>
  <c r="R60" i="44"/>
  <c r="Q60" i="44"/>
  <c r="P60" i="44"/>
  <c r="O60" i="44"/>
  <c r="N60" i="44"/>
  <c r="M60" i="44"/>
  <c r="L60" i="44"/>
  <c r="K60" i="44"/>
  <c r="J60" i="44"/>
  <c r="I60" i="44"/>
  <c r="H60" i="44"/>
  <c r="G60" i="44"/>
  <c r="F60" i="44"/>
  <c r="E60" i="44"/>
  <c r="D60" i="44"/>
  <c r="C60" i="44"/>
  <c r="HX59" i="44"/>
  <c r="EO59" i="44"/>
  <c r="EN59" i="44"/>
  <c r="EM59" i="44"/>
  <c r="EL59" i="44"/>
  <c r="EK59" i="44"/>
  <c r="EJ59" i="44"/>
  <c r="EI59" i="44"/>
  <c r="EH59" i="44"/>
  <c r="EG59" i="44"/>
  <c r="EF59" i="44"/>
  <c r="EE59" i="44"/>
  <c r="ED59" i="44"/>
  <c r="EC59" i="44"/>
  <c r="EB59" i="44"/>
  <c r="EA59" i="44"/>
  <c r="DZ59" i="44"/>
  <c r="DY59" i="44"/>
  <c r="DX59" i="44"/>
  <c r="DW59" i="44"/>
  <c r="DV59" i="44"/>
  <c r="DU59" i="44"/>
  <c r="DT59" i="44"/>
  <c r="DS59" i="44"/>
  <c r="DR59" i="44"/>
  <c r="DQ59" i="44"/>
  <c r="DM59" i="44"/>
  <c r="HW59" i="44" s="1"/>
  <c r="CJ59" i="44"/>
  <c r="CI59" i="44"/>
  <c r="CH59" i="44"/>
  <c r="CG59" i="44"/>
  <c r="CF59" i="44"/>
  <c r="CE59" i="44"/>
  <c r="CD59" i="44"/>
  <c r="CC59" i="44"/>
  <c r="CB59" i="44"/>
  <c r="CA59" i="44"/>
  <c r="BZ59" i="44"/>
  <c r="BY59" i="44"/>
  <c r="BX59" i="44"/>
  <c r="BW59" i="44"/>
  <c r="BV59" i="44"/>
  <c r="BU59" i="44"/>
  <c r="BT59" i="44"/>
  <c r="BS59" i="44"/>
  <c r="BR59" i="44"/>
  <c r="BQ59" i="44"/>
  <c r="BP59" i="44"/>
  <c r="BO59" i="44"/>
  <c r="BN59" i="44"/>
  <c r="BM59" i="44"/>
  <c r="BL59" i="44"/>
  <c r="BK59" i="44"/>
  <c r="BJ59" i="44"/>
  <c r="BI59" i="44"/>
  <c r="BH59" i="44"/>
  <c r="BG59" i="44"/>
  <c r="BF59" i="44"/>
  <c r="BE59" i="44"/>
  <c r="BD59" i="44"/>
  <c r="BC59" i="44"/>
  <c r="BB59" i="44"/>
  <c r="BA59" i="44"/>
  <c r="AZ59" i="44"/>
  <c r="AY59" i="44"/>
  <c r="AX59" i="44"/>
  <c r="AW59" i="44"/>
  <c r="AV59" i="44"/>
  <c r="AU59" i="44"/>
  <c r="AT59" i="44"/>
  <c r="AS59" i="44"/>
  <c r="AR59" i="44"/>
  <c r="AQ59" i="44"/>
  <c r="AP59" i="44"/>
  <c r="AO59" i="44"/>
  <c r="AN59" i="44"/>
  <c r="AM59" i="44"/>
  <c r="AL59" i="44"/>
  <c r="AK59" i="44"/>
  <c r="AJ59" i="44"/>
  <c r="AI59" i="44"/>
  <c r="AH59" i="44"/>
  <c r="AG59" i="44"/>
  <c r="AF59" i="44"/>
  <c r="AE59" i="44"/>
  <c r="AD59" i="44"/>
  <c r="AC59" i="44"/>
  <c r="AB59" i="44"/>
  <c r="AA59" i="44"/>
  <c r="Z59" i="44"/>
  <c r="Y59" i="44"/>
  <c r="X59" i="44"/>
  <c r="W59" i="44"/>
  <c r="V59" i="44"/>
  <c r="U59" i="44"/>
  <c r="T59" i="44"/>
  <c r="S59" i="44"/>
  <c r="R59" i="44"/>
  <c r="Q59" i="44"/>
  <c r="P59" i="44"/>
  <c r="O59" i="44"/>
  <c r="N59" i="44"/>
  <c r="M59" i="44"/>
  <c r="L59" i="44"/>
  <c r="K59" i="44"/>
  <c r="J59" i="44"/>
  <c r="I59" i="44"/>
  <c r="H59" i="44"/>
  <c r="G59" i="44"/>
  <c r="F59" i="44"/>
  <c r="E59" i="44"/>
  <c r="D59" i="44"/>
  <c r="C59" i="44"/>
  <c r="HX58" i="44"/>
  <c r="HW58" i="44"/>
  <c r="HV58" i="44"/>
  <c r="HU58" i="44"/>
  <c r="HT58" i="44"/>
  <c r="HS58" i="44"/>
  <c r="HR58" i="44"/>
  <c r="HQ58" i="44"/>
  <c r="HP58" i="44"/>
  <c r="HO58" i="44"/>
  <c r="HN58" i="44"/>
  <c r="HM58" i="44"/>
  <c r="HL58" i="44"/>
  <c r="HK58" i="44"/>
  <c r="HJ58" i="44"/>
  <c r="HI58" i="44"/>
  <c r="HH58" i="44"/>
  <c r="HG58" i="44"/>
  <c r="HF58" i="44"/>
  <c r="HE58" i="44"/>
  <c r="HD58" i="44"/>
  <c r="HC58" i="44"/>
  <c r="EO58" i="44"/>
  <c r="EN58" i="44"/>
  <c r="EM58" i="44"/>
  <c r="EL58" i="44"/>
  <c r="EK58" i="44"/>
  <c r="EJ58" i="44"/>
  <c r="EI58" i="44"/>
  <c r="EH58" i="44"/>
  <c r="EG58" i="44"/>
  <c r="EF58" i="44"/>
  <c r="EE58" i="44"/>
  <c r="ED58" i="44"/>
  <c r="EC58" i="44"/>
  <c r="EB58" i="44"/>
  <c r="EA58" i="44"/>
  <c r="DZ58" i="44"/>
  <c r="DY58" i="44"/>
  <c r="DX58" i="44"/>
  <c r="DW58" i="44"/>
  <c r="DV58" i="44"/>
  <c r="DU58" i="44"/>
  <c r="DT58" i="44"/>
  <c r="DS58" i="44"/>
  <c r="DR58" i="44"/>
  <c r="DQ58" i="44"/>
  <c r="DM58" i="44"/>
  <c r="HA58" i="44" s="1"/>
  <c r="CJ58" i="44"/>
  <c r="CI58" i="44"/>
  <c r="CH58" i="44"/>
  <c r="CG58" i="44"/>
  <c r="CF58" i="44"/>
  <c r="CE58" i="44"/>
  <c r="CD58" i="44"/>
  <c r="CC58" i="44"/>
  <c r="CB58" i="44"/>
  <c r="CA58" i="44"/>
  <c r="BZ58" i="44"/>
  <c r="BY58" i="44"/>
  <c r="BX58" i="44"/>
  <c r="BW58" i="44"/>
  <c r="BV58" i="44"/>
  <c r="BU58" i="44"/>
  <c r="BT58" i="44"/>
  <c r="BS58" i="44"/>
  <c r="BR58" i="44"/>
  <c r="BQ58" i="44"/>
  <c r="BP58" i="44"/>
  <c r="BO58" i="44"/>
  <c r="BN58" i="44"/>
  <c r="BM58" i="44"/>
  <c r="BL58" i="44"/>
  <c r="BK58" i="44"/>
  <c r="BJ58" i="44"/>
  <c r="BI58" i="44"/>
  <c r="BH58" i="44"/>
  <c r="BG58" i="44"/>
  <c r="BF58" i="44"/>
  <c r="BE58" i="44"/>
  <c r="BD58" i="44"/>
  <c r="BC58" i="44"/>
  <c r="BB58" i="44"/>
  <c r="BA58" i="44"/>
  <c r="AZ58" i="44"/>
  <c r="AY58" i="44"/>
  <c r="AX58" i="44"/>
  <c r="AW58" i="44"/>
  <c r="AV58" i="44"/>
  <c r="AU58" i="44"/>
  <c r="AT58" i="44"/>
  <c r="AS58" i="44"/>
  <c r="AR58" i="44"/>
  <c r="AQ58" i="44"/>
  <c r="AP58" i="44"/>
  <c r="AO58" i="44"/>
  <c r="AN58" i="44"/>
  <c r="AM58" i="44"/>
  <c r="AL58" i="44"/>
  <c r="AK58" i="44"/>
  <c r="AJ58" i="44"/>
  <c r="AI58" i="44"/>
  <c r="AH58" i="44"/>
  <c r="AG58" i="44"/>
  <c r="AF58" i="44"/>
  <c r="AE58" i="44"/>
  <c r="AD58" i="44"/>
  <c r="AC58" i="44"/>
  <c r="AB58" i="44"/>
  <c r="AA58" i="44"/>
  <c r="Z58" i="44"/>
  <c r="Y58" i="44"/>
  <c r="X58" i="44"/>
  <c r="W58" i="44"/>
  <c r="V58" i="44"/>
  <c r="U58" i="44"/>
  <c r="T58" i="44"/>
  <c r="S58" i="44"/>
  <c r="R58" i="44"/>
  <c r="Q58" i="44"/>
  <c r="P58" i="44"/>
  <c r="O58" i="44"/>
  <c r="N58" i="44"/>
  <c r="M58" i="44"/>
  <c r="L58" i="44"/>
  <c r="K58" i="44"/>
  <c r="J58" i="44"/>
  <c r="I58" i="44"/>
  <c r="H58" i="44"/>
  <c r="G58" i="44"/>
  <c r="F58" i="44"/>
  <c r="E58" i="44"/>
  <c r="D58" i="44"/>
  <c r="C58" i="44"/>
  <c r="HX57" i="44"/>
  <c r="EO57" i="44"/>
  <c r="EN57" i="44"/>
  <c r="EM57" i="44"/>
  <c r="EL57" i="44"/>
  <c r="EK57" i="44"/>
  <c r="EJ57" i="44"/>
  <c r="EI57" i="44"/>
  <c r="EH57" i="44"/>
  <c r="EG57" i="44"/>
  <c r="EF57" i="44"/>
  <c r="EE57" i="44"/>
  <c r="ED57" i="44"/>
  <c r="EC57" i="44"/>
  <c r="EB57" i="44"/>
  <c r="EA57" i="44"/>
  <c r="DZ57" i="44"/>
  <c r="DY57" i="44"/>
  <c r="DX57" i="44"/>
  <c r="DW57" i="44"/>
  <c r="DV57" i="44"/>
  <c r="DU57" i="44"/>
  <c r="DT57" i="44"/>
  <c r="DS57" i="44"/>
  <c r="DR57" i="44"/>
  <c r="DQ57" i="44"/>
  <c r="DM57" i="44"/>
  <c r="HW57" i="44" s="1"/>
  <c r="CJ57" i="44"/>
  <c r="CI57" i="44"/>
  <c r="CH57" i="44"/>
  <c r="CG57" i="44"/>
  <c r="CF57" i="44"/>
  <c r="CE57" i="44"/>
  <c r="CD57" i="44"/>
  <c r="CC57" i="44"/>
  <c r="CB57" i="44"/>
  <c r="CA57" i="44"/>
  <c r="BZ57" i="44"/>
  <c r="BY57" i="44"/>
  <c r="BX57" i="44"/>
  <c r="BW57" i="44"/>
  <c r="BV57" i="44"/>
  <c r="BU57" i="44"/>
  <c r="BT57" i="44"/>
  <c r="BS57" i="44"/>
  <c r="BR57" i="44"/>
  <c r="BQ57" i="44"/>
  <c r="BP57" i="44"/>
  <c r="BO57" i="44"/>
  <c r="BN57" i="44"/>
  <c r="BM57" i="44"/>
  <c r="BL57" i="44"/>
  <c r="BK57" i="44"/>
  <c r="BJ57" i="44"/>
  <c r="BI57" i="44"/>
  <c r="BH57" i="44"/>
  <c r="BG57" i="44"/>
  <c r="BF57" i="44"/>
  <c r="BE57" i="44"/>
  <c r="BD57" i="44"/>
  <c r="BC57" i="44"/>
  <c r="BB57" i="44"/>
  <c r="BA57" i="44"/>
  <c r="AZ57" i="44"/>
  <c r="AY57" i="44"/>
  <c r="AX57" i="44"/>
  <c r="AW57" i="44"/>
  <c r="AV57" i="44"/>
  <c r="AU57" i="44"/>
  <c r="AT57" i="44"/>
  <c r="AS57" i="44"/>
  <c r="AR57" i="44"/>
  <c r="AQ57" i="44"/>
  <c r="AP57" i="44"/>
  <c r="AO57" i="44"/>
  <c r="AN57" i="44"/>
  <c r="AM57" i="44"/>
  <c r="AL57" i="44"/>
  <c r="AK57" i="44"/>
  <c r="AJ57" i="44"/>
  <c r="AI57" i="44"/>
  <c r="AH57" i="44"/>
  <c r="AG57" i="44"/>
  <c r="AF57" i="44"/>
  <c r="AE57" i="44"/>
  <c r="AD57" i="44"/>
  <c r="AC57" i="44"/>
  <c r="AB57" i="44"/>
  <c r="AA57" i="44"/>
  <c r="Z57" i="44"/>
  <c r="Y57" i="44"/>
  <c r="X57" i="44"/>
  <c r="W57" i="44"/>
  <c r="V57" i="44"/>
  <c r="U57" i="44"/>
  <c r="T57" i="44"/>
  <c r="S57" i="44"/>
  <c r="R57" i="44"/>
  <c r="Q57" i="44"/>
  <c r="P57" i="44"/>
  <c r="O57" i="44"/>
  <c r="N57" i="44"/>
  <c r="M57" i="44"/>
  <c r="L57" i="44"/>
  <c r="K57" i="44"/>
  <c r="J57" i="44"/>
  <c r="I57" i="44"/>
  <c r="H57" i="44"/>
  <c r="G57" i="44"/>
  <c r="F57" i="44"/>
  <c r="E57" i="44"/>
  <c r="D57" i="44"/>
  <c r="C57" i="44"/>
  <c r="HX56" i="44"/>
  <c r="EO56" i="44"/>
  <c r="EN56" i="44"/>
  <c r="EM56" i="44"/>
  <c r="EL56" i="44"/>
  <c r="EK56" i="44"/>
  <c r="EJ56" i="44"/>
  <c r="EI56" i="44"/>
  <c r="EH56" i="44"/>
  <c r="EG56" i="44"/>
  <c r="EF56" i="44"/>
  <c r="EE56" i="44"/>
  <c r="ED56" i="44"/>
  <c r="EC56" i="44"/>
  <c r="EB56" i="44"/>
  <c r="EA56" i="44"/>
  <c r="DZ56" i="44"/>
  <c r="DY56" i="44"/>
  <c r="DX56" i="44"/>
  <c r="DW56" i="44"/>
  <c r="DV56" i="44"/>
  <c r="DU56" i="44"/>
  <c r="DT56" i="44"/>
  <c r="DS56" i="44"/>
  <c r="DR56" i="44"/>
  <c r="DQ56" i="44"/>
  <c r="DM56" i="44"/>
  <c r="HU56" i="44" s="1"/>
  <c r="CJ56" i="44"/>
  <c r="CI56" i="44"/>
  <c r="CH56" i="44"/>
  <c r="CG56" i="44"/>
  <c r="CF56" i="44"/>
  <c r="CE56" i="44"/>
  <c r="CD56" i="44"/>
  <c r="CC56" i="44"/>
  <c r="CB56" i="44"/>
  <c r="CA56" i="44"/>
  <c r="BZ56" i="44"/>
  <c r="BY56" i="44"/>
  <c r="BX56" i="44"/>
  <c r="BW56" i="44"/>
  <c r="BV56" i="44"/>
  <c r="BU56" i="44"/>
  <c r="BT56" i="44"/>
  <c r="BS56" i="44"/>
  <c r="BR56" i="44"/>
  <c r="BQ56" i="44"/>
  <c r="BP56" i="44"/>
  <c r="BO56" i="44"/>
  <c r="BN56" i="44"/>
  <c r="BM56" i="44"/>
  <c r="BL56" i="44"/>
  <c r="BK56" i="44"/>
  <c r="BJ56" i="44"/>
  <c r="BI56" i="44"/>
  <c r="BH56" i="44"/>
  <c r="BG56" i="44"/>
  <c r="BF56" i="44"/>
  <c r="BE56" i="44"/>
  <c r="BD56" i="44"/>
  <c r="BC56" i="44"/>
  <c r="BB56" i="44"/>
  <c r="BA56" i="44"/>
  <c r="AZ56" i="44"/>
  <c r="AY56" i="44"/>
  <c r="AX56" i="44"/>
  <c r="AW56" i="44"/>
  <c r="AV56" i="44"/>
  <c r="AU56" i="44"/>
  <c r="AT56" i="44"/>
  <c r="AS56" i="44"/>
  <c r="AR56" i="44"/>
  <c r="AQ56" i="44"/>
  <c r="AP56" i="44"/>
  <c r="AO56" i="44"/>
  <c r="AN56" i="44"/>
  <c r="AM56" i="44"/>
  <c r="AL56" i="44"/>
  <c r="AK56" i="44"/>
  <c r="AJ56" i="44"/>
  <c r="AI56" i="44"/>
  <c r="AH56" i="44"/>
  <c r="AG56" i="44"/>
  <c r="AF56" i="44"/>
  <c r="AE56" i="44"/>
  <c r="AD56" i="44"/>
  <c r="AC56" i="44"/>
  <c r="AB56" i="44"/>
  <c r="AA56" i="44"/>
  <c r="Z56" i="44"/>
  <c r="Y56" i="44"/>
  <c r="X56" i="44"/>
  <c r="W56" i="44"/>
  <c r="V56" i="44"/>
  <c r="U56" i="44"/>
  <c r="T56" i="44"/>
  <c r="S56" i="44"/>
  <c r="R56" i="44"/>
  <c r="Q56" i="44"/>
  <c r="P56" i="44"/>
  <c r="O56" i="44"/>
  <c r="N56" i="44"/>
  <c r="M56" i="44"/>
  <c r="L56" i="44"/>
  <c r="K56" i="44"/>
  <c r="J56" i="44"/>
  <c r="I56" i="44"/>
  <c r="H56" i="44"/>
  <c r="G56" i="44"/>
  <c r="F56" i="44"/>
  <c r="E56" i="44"/>
  <c r="D56" i="44"/>
  <c r="C56" i="44"/>
  <c r="HX55" i="44"/>
  <c r="HW55" i="44"/>
  <c r="HV55" i="44"/>
  <c r="HU55" i="44"/>
  <c r="HT55" i="44"/>
  <c r="HS55" i="44"/>
  <c r="HR55" i="44"/>
  <c r="HQ55" i="44"/>
  <c r="HP55" i="44"/>
  <c r="HO55" i="44"/>
  <c r="HN55" i="44"/>
  <c r="HM55" i="44"/>
  <c r="HL55" i="44"/>
  <c r="HK55" i="44"/>
  <c r="HJ55" i="44"/>
  <c r="HI55" i="44"/>
  <c r="HH55" i="44"/>
  <c r="HG55" i="44"/>
  <c r="HF55" i="44"/>
  <c r="HE55" i="44"/>
  <c r="HD55" i="44"/>
  <c r="EO55" i="44"/>
  <c r="EN55" i="44"/>
  <c r="EM55" i="44"/>
  <c r="EL55" i="44"/>
  <c r="EK55" i="44"/>
  <c r="EJ55" i="44"/>
  <c r="EI55" i="44"/>
  <c r="EH55" i="44"/>
  <c r="EG55" i="44"/>
  <c r="EF55" i="44"/>
  <c r="EE55" i="44"/>
  <c r="ED55" i="44"/>
  <c r="EC55" i="44"/>
  <c r="EB55" i="44"/>
  <c r="EA55" i="44"/>
  <c r="DZ55" i="44"/>
  <c r="DY55" i="44"/>
  <c r="DX55" i="44"/>
  <c r="DW55" i="44"/>
  <c r="DV55" i="44"/>
  <c r="DU55" i="44"/>
  <c r="DT55" i="44"/>
  <c r="DS55" i="44"/>
  <c r="DR55" i="44"/>
  <c r="DQ55" i="44"/>
  <c r="DM55" i="44"/>
  <c r="HC55" i="44" s="1"/>
  <c r="CJ55" i="44"/>
  <c r="CI55" i="44"/>
  <c r="CH55" i="44"/>
  <c r="CG55" i="44"/>
  <c r="CF55" i="44"/>
  <c r="CE55" i="44"/>
  <c r="CD55" i="44"/>
  <c r="CC55" i="44"/>
  <c r="CB55" i="44"/>
  <c r="CA55" i="44"/>
  <c r="BZ55" i="44"/>
  <c r="BY55" i="44"/>
  <c r="BX55" i="44"/>
  <c r="BW55" i="44"/>
  <c r="BV55" i="44"/>
  <c r="BU55" i="44"/>
  <c r="BT55" i="44"/>
  <c r="BS55" i="44"/>
  <c r="BR55" i="44"/>
  <c r="BQ55" i="44"/>
  <c r="BP55" i="44"/>
  <c r="BO55" i="44"/>
  <c r="BN55" i="44"/>
  <c r="BM55" i="44"/>
  <c r="BL55" i="44"/>
  <c r="BK55" i="44"/>
  <c r="BJ55" i="44"/>
  <c r="BI55" i="44"/>
  <c r="BH55" i="44"/>
  <c r="BG55" i="44"/>
  <c r="BF55" i="44"/>
  <c r="BE55" i="44"/>
  <c r="BD55" i="44"/>
  <c r="BC55" i="44"/>
  <c r="BB55" i="44"/>
  <c r="BA55" i="44"/>
  <c r="AZ55" i="44"/>
  <c r="AY55" i="44"/>
  <c r="AX55" i="44"/>
  <c r="AW55" i="44"/>
  <c r="AV55" i="44"/>
  <c r="AU55" i="44"/>
  <c r="AT55" i="44"/>
  <c r="AS55" i="44"/>
  <c r="AR55" i="44"/>
  <c r="AQ55" i="44"/>
  <c r="AP55" i="44"/>
  <c r="AO55" i="44"/>
  <c r="AN55" i="44"/>
  <c r="AM55" i="44"/>
  <c r="AL55" i="44"/>
  <c r="AK55" i="44"/>
  <c r="AJ55" i="44"/>
  <c r="AI55" i="44"/>
  <c r="AH55" i="44"/>
  <c r="AG55" i="44"/>
  <c r="AF55" i="44"/>
  <c r="AE55" i="44"/>
  <c r="AD55" i="44"/>
  <c r="AC55" i="44"/>
  <c r="AB55" i="44"/>
  <c r="AA55" i="44"/>
  <c r="Z55" i="44"/>
  <c r="Y55" i="44"/>
  <c r="X55" i="44"/>
  <c r="W55" i="44"/>
  <c r="V55" i="44"/>
  <c r="U55" i="44"/>
  <c r="T55" i="44"/>
  <c r="S55" i="44"/>
  <c r="R55" i="44"/>
  <c r="Q55" i="44"/>
  <c r="P55" i="44"/>
  <c r="O55" i="44"/>
  <c r="N55" i="44"/>
  <c r="M55" i="44"/>
  <c r="L55" i="44"/>
  <c r="K55" i="44"/>
  <c r="J55" i="44"/>
  <c r="I55" i="44"/>
  <c r="H55" i="44"/>
  <c r="G55" i="44"/>
  <c r="F55" i="44"/>
  <c r="E55" i="44"/>
  <c r="D55" i="44"/>
  <c r="C55" i="44"/>
  <c r="HX54" i="44"/>
  <c r="HW54" i="44"/>
  <c r="HV54" i="44"/>
  <c r="HU54" i="44"/>
  <c r="HT54" i="44"/>
  <c r="HS54" i="44"/>
  <c r="HR54" i="44"/>
  <c r="HQ54" i="44"/>
  <c r="HP54" i="44"/>
  <c r="HO54" i="44"/>
  <c r="HN54" i="44"/>
  <c r="HM54" i="44"/>
  <c r="HL54" i="44"/>
  <c r="HK54" i="44"/>
  <c r="HJ54" i="44"/>
  <c r="HI54" i="44"/>
  <c r="HH54" i="44"/>
  <c r="HG54" i="44"/>
  <c r="HF54" i="44"/>
  <c r="HE54" i="44"/>
  <c r="HD54" i="44"/>
  <c r="HC54" i="44"/>
  <c r="EO54" i="44"/>
  <c r="EN54" i="44"/>
  <c r="EM54" i="44"/>
  <c r="EL54" i="44"/>
  <c r="EK54" i="44"/>
  <c r="EJ54" i="44"/>
  <c r="EI54" i="44"/>
  <c r="EH54" i="44"/>
  <c r="EG54" i="44"/>
  <c r="EF54" i="44"/>
  <c r="EE54" i="44"/>
  <c r="ED54" i="44"/>
  <c r="EC54" i="44"/>
  <c r="EB54" i="44"/>
  <c r="EA54" i="44"/>
  <c r="DZ54" i="44"/>
  <c r="DY54" i="44"/>
  <c r="DX54" i="44"/>
  <c r="DW54" i="44"/>
  <c r="DV54" i="44"/>
  <c r="DU54" i="44"/>
  <c r="DT54" i="44"/>
  <c r="DS54" i="44"/>
  <c r="DR54" i="44"/>
  <c r="DQ54" i="44"/>
  <c r="DM54" i="44"/>
  <c r="HA54" i="44" s="1"/>
  <c r="CJ54" i="44"/>
  <c r="CI54" i="44"/>
  <c r="CH54" i="44"/>
  <c r="CG54" i="44"/>
  <c r="CF54" i="44"/>
  <c r="CE54" i="44"/>
  <c r="CD54" i="44"/>
  <c r="CC54" i="44"/>
  <c r="CB54" i="44"/>
  <c r="CA54" i="44"/>
  <c r="BZ54" i="44"/>
  <c r="BY54" i="44"/>
  <c r="BX54" i="44"/>
  <c r="BW54" i="44"/>
  <c r="BV54" i="44"/>
  <c r="BU54" i="44"/>
  <c r="BT54" i="44"/>
  <c r="BS54" i="44"/>
  <c r="BR54" i="44"/>
  <c r="BQ54" i="44"/>
  <c r="BP54" i="44"/>
  <c r="BO54" i="44"/>
  <c r="BN54" i="44"/>
  <c r="BM54" i="44"/>
  <c r="BL54" i="44"/>
  <c r="BK54" i="44"/>
  <c r="BJ54" i="44"/>
  <c r="BI54" i="44"/>
  <c r="BH54" i="44"/>
  <c r="BG54" i="44"/>
  <c r="BF54" i="44"/>
  <c r="BE54" i="44"/>
  <c r="BD54" i="44"/>
  <c r="BC54" i="44"/>
  <c r="BB54" i="44"/>
  <c r="BA54" i="44"/>
  <c r="AZ54" i="44"/>
  <c r="AY54" i="44"/>
  <c r="AX54" i="44"/>
  <c r="AW54" i="44"/>
  <c r="AV54" i="44"/>
  <c r="AU54" i="44"/>
  <c r="AT54" i="44"/>
  <c r="AS54" i="44"/>
  <c r="AR54" i="44"/>
  <c r="AQ54" i="44"/>
  <c r="AP54" i="44"/>
  <c r="AO54" i="44"/>
  <c r="AN54" i="44"/>
  <c r="AM54" i="44"/>
  <c r="AL54" i="44"/>
  <c r="AK54" i="44"/>
  <c r="AJ54" i="44"/>
  <c r="AI54" i="44"/>
  <c r="AH54" i="44"/>
  <c r="AG54" i="44"/>
  <c r="AF54" i="44"/>
  <c r="AE54" i="44"/>
  <c r="AD54" i="44"/>
  <c r="AC54" i="44"/>
  <c r="AB54" i="44"/>
  <c r="AA54" i="44"/>
  <c r="Z54" i="44"/>
  <c r="Y54" i="44"/>
  <c r="X54" i="44"/>
  <c r="W54" i="44"/>
  <c r="V54" i="44"/>
  <c r="U54" i="44"/>
  <c r="T54" i="44"/>
  <c r="S54" i="44"/>
  <c r="R54" i="44"/>
  <c r="Q54" i="44"/>
  <c r="P54" i="44"/>
  <c r="O54" i="44"/>
  <c r="N54" i="44"/>
  <c r="M54" i="44"/>
  <c r="L54" i="44"/>
  <c r="K54" i="44"/>
  <c r="J54" i="44"/>
  <c r="I54" i="44"/>
  <c r="H54" i="44"/>
  <c r="G54" i="44"/>
  <c r="F54" i="44"/>
  <c r="E54" i="44"/>
  <c r="D54" i="44"/>
  <c r="C54" i="44"/>
  <c r="HX53" i="44"/>
  <c r="HW53" i="44"/>
  <c r="HV53" i="44"/>
  <c r="HU53" i="44"/>
  <c r="HT53" i="44"/>
  <c r="HS53" i="44"/>
  <c r="HR53" i="44"/>
  <c r="HQ53" i="44"/>
  <c r="HP53" i="44"/>
  <c r="HO53" i="44"/>
  <c r="HN53" i="44"/>
  <c r="HM53" i="44"/>
  <c r="HL53" i="44"/>
  <c r="HK53" i="44"/>
  <c r="HJ53" i="44"/>
  <c r="HI53" i="44"/>
  <c r="HH53" i="44"/>
  <c r="HG53" i="44"/>
  <c r="HF53" i="44"/>
  <c r="HE53" i="44"/>
  <c r="HD53" i="44"/>
  <c r="EO53" i="44"/>
  <c r="EN53" i="44"/>
  <c r="EM53" i="44"/>
  <c r="EL53" i="44"/>
  <c r="EK53" i="44"/>
  <c r="EJ53" i="44"/>
  <c r="EI53" i="44"/>
  <c r="EH53" i="44"/>
  <c r="EG53" i="44"/>
  <c r="EF53" i="44"/>
  <c r="EE53" i="44"/>
  <c r="ED53" i="44"/>
  <c r="EC53" i="44"/>
  <c r="EB53" i="44"/>
  <c r="EA53" i="44"/>
  <c r="DZ53" i="44"/>
  <c r="DY53" i="44"/>
  <c r="DX53" i="44"/>
  <c r="DW53" i="44"/>
  <c r="DV53" i="44"/>
  <c r="DU53" i="44"/>
  <c r="DT53" i="44"/>
  <c r="DS53" i="44"/>
  <c r="DR53" i="44"/>
  <c r="DQ53" i="44"/>
  <c r="DM53" i="44"/>
  <c r="HC53" i="44" s="1"/>
  <c r="CJ53" i="44"/>
  <c r="CI53" i="44"/>
  <c r="CH53" i="44"/>
  <c r="CG53" i="44"/>
  <c r="CF53" i="44"/>
  <c r="CE53" i="44"/>
  <c r="CD53" i="44"/>
  <c r="CC53" i="44"/>
  <c r="CB53" i="44"/>
  <c r="CA53" i="44"/>
  <c r="BZ53" i="44"/>
  <c r="BY53" i="44"/>
  <c r="BX53" i="44"/>
  <c r="BW53" i="44"/>
  <c r="BV53" i="44"/>
  <c r="BU53" i="44"/>
  <c r="BT53" i="44"/>
  <c r="BS53" i="44"/>
  <c r="BR53" i="44"/>
  <c r="BQ53" i="44"/>
  <c r="BP53" i="44"/>
  <c r="BO53" i="44"/>
  <c r="BN53" i="44"/>
  <c r="BM53" i="44"/>
  <c r="BL53" i="44"/>
  <c r="BK53" i="44"/>
  <c r="BJ53" i="44"/>
  <c r="BI53" i="44"/>
  <c r="BH53" i="44"/>
  <c r="BG53" i="44"/>
  <c r="BF53" i="44"/>
  <c r="BE53" i="44"/>
  <c r="BD53" i="44"/>
  <c r="BC53" i="44"/>
  <c r="BB53" i="44"/>
  <c r="BA53" i="44"/>
  <c r="AZ53" i="44"/>
  <c r="AY53" i="44"/>
  <c r="AX53" i="44"/>
  <c r="AW53" i="44"/>
  <c r="AV53" i="44"/>
  <c r="AU53" i="44"/>
  <c r="AT53" i="44"/>
  <c r="AS53" i="44"/>
  <c r="AR53" i="44"/>
  <c r="AQ53" i="44"/>
  <c r="AP53" i="44"/>
  <c r="AO53" i="44"/>
  <c r="AN53" i="44"/>
  <c r="AM53" i="44"/>
  <c r="AL53" i="44"/>
  <c r="AK53" i="44"/>
  <c r="AJ53" i="44"/>
  <c r="AI53" i="44"/>
  <c r="AH53" i="44"/>
  <c r="AG53" i="44"/>
  <c r="AF53" i="44"/>
  <c r="AE53" i="44"/>
  <c r="AD53" i="44"/>
  <c r="AC53" i="44"/>
  <c r="AB53" i="44"/>
  <c r="AA53" i="44"/>
  <c r="Z53" i="44"/>
  <c r="Y53" i="44"/>
  <c r="X53" i="44"/>
  <c r="W53" i="44"/>
  <c r="V53" i="44"/>
  <c r="U53" i="44"/>
  <c r="T53" i="44"/>
  <c r="S53" i="44"/>
  <c r="R53" i="44"/>
  <c r="Q53" i="44"/>
  <c r="P53" i="44"/>
  <c r="O53" i="44"/>
  <c r="N53" i="44"/>
  <c r="M53" i="44"/>
  <c r="L53" i="44"/>
  <c r="K53" i="44"/>
  <c r="J53" i="44"/>
  <c r="I53" i="44"/>
  <c r="H53" i="44"/>
  <c r="G53" i="44"/>
  <c r="F53" i="44"/>
  <c r="E53" i="44"/>
  <c r="D53" i="44"/>
  <c r="C53" i="44"/>
  <c r="HX52" i="44"/>
  <c r="HW52" i="44"/>
  <c r="HV52" i="44"/>
  <c r="HU52" i="44"/>
  <c r="HT52" i="44"/>
  <c r="HS52" i="44"/>
  <c r="HR52" i="44"/>
  <c r="HQ52" i="44"/>
  <c r="HP52" i="44"/>
  <c r="HO52" i="44"/>
  <c r="HN52" i="44"/>
  <c r="HM52" i="44"/>
  <c r="HL52" i="44"/>
  <c r="HK52" i="44"/>
  <c r="HJ52" i="44"/>
  <c r="HI52" i="44"/>
  <c r="HH52" i="44"/>
  <c r="HG52" i="44"/>
  <c r="HF52" i="44"/>
  <c r="HE52" i="44"/>
  <c r="HD52" i="44"/>
  <c r="HC52" i="44"/>
  <c r="EO52" i="44"/>
  <c r="EN52" i="44"/>
  <c r="EM52" i="44"/>
  <c r="EL52" i="44"/>
  <c r="EK52" i="44"/>
  <c r="EJ52" i="44"/>
  <c r="EI52" i="44"/>
  <c r="EH52" i="44"/>
  <c r="EG52" i="44"/>
  <c r="EF52" i="44"/>
  <c r="EE52" i="44"/>
  <c r="ED52" i="44"/>
  <c r="EC52" i="44"/>
  <c r="EB52" i="44"/>
  <c r="EA52" i="44"/>
  <c r="DZ52" i="44"/>
  <c r="DY52" i="44"/>
  <c r="DX52" i="44"/>
  <c r="DW52" i="44"/>
  <c r="DV52" i="44"/>
  <c r="DU52" i="44"/>
  <c r="DT52" i="44"/>
  <c r="DS52" i="44"/>
  <c r="DR52" i="44"/>
  <c r="DQ52" i="44"/>
  <c r="DM52" i="44"/>
  <c r="HA52" i="44" s="1"/>
  <c r="CJ52" i="44"/>
  <c r="CI52" i="44"/>
  <c r="CH52" i="44"/>
  <c r="CG52" i="44"/>
  <c r="CF52" i="44"/>
  <c r="CE52" i="44"/>
  <c r="CD52" i="44"/>
  <c r="CC52" i="44"/>
  <c r="CB52" i="44"/>
  <c r="CA52" i="44"/>
  <c r="BZ52" i="44"/>
  <c r="BY52" i="44"/>
  <c r="BX52" i="44"/>
  <c r="BW52" i="44"/>
  <c r="BV52" i="44"/>
  <c r="BU52" i="44"/>
  <c r="BT52" i="44"/>
  <c r="BS52" i="44"/>
  <c r="BR52" i="44"/>
  <c r="BQ52" i="44"/>
  <c r="BP52" i="44"/>
  <c r="BO52" i="44"/>
  <c r="BN52" i="44"/>
  <c r="BM52" i="44"/>
  <c r="BL52" i="44"/>
  <c r="BK52" i="44"/>
  <c r="BJ52" i="44"/>
  <c r="BI52" i="44"/>
  <c r="BH52" i="44"/>
  <c r="BG52" i="44"/>
  <c r="BF52" i="44"/>
  <c r="BE52" i="44"/>
  <c r="BD52" i="44"/>
  <c r="BC52" i="44"/>
  <c r="BB52" i="44"/>
  <c r="BA52" i="44"/>
  <c r="AZ52" i="44"/>
  <c r="AY52" i="44"/>
  <c r="AX52" i="44"/>
  <c r="AW52" i="44"/>
  <c r="AV52" i="44"/>
  <c r="AU52" i="44"/>
  <c r="AT52" i="44"/>
  <c r="AS52" i="44"/>
  <c r="AR52" i="44"/>
  <c r="AQ52" i="44"/>
  <c r="AP52" i="44"/>
  <c r="AO52" i="44"/>
  <c r="AN52" i="44"/>
  <c r="AM52" i="44"/>
  <c r="AL52" i="44"/>
  <c r="AK52" i="44"/>
  <c r="AJ52" i="44"/>
  <c r="AI52" i="44"/>
  <c r="AH52" i="44"/>
  <c r="AG52" i="44"/>
  <c r="AF52" i="44"/>
  <c r="AE52" i="44"/>
  <c r="AD52" i="44"/>
  <c r="AC52" i="44"/>
  <c r="AB52" i="44"/>
  <c r="AA52" i="44"/>
  <c r="Z52" i="44"/>
  <c r="Y52" i="44"/>
  <c r="X52" i="44"/>
  <c r="W52" i="44"/>
  <c r="V52" i="44"/>
  <c r="U52" i="44"/>
  <c r="T52" i="44"/>
  <c r="S52" i="44"/>
  <c r="R52" i="44"/>
  <c r="Q52" i="44"/>
  <c r="P52" i="44"/>
  <c r="O52" i="44"/>
  <c r="N52" i="44"/>
  <c r="M52" i="44"/>
  <c r="L52" i="44"/>
  <c r="K52" i="44"/>
  <c r="J52" i="44"/>
  <c r="I52" i="44"/>
  <c r="H52" i="44"/>
  <c r="G52" i="44"/>
  <c r="F52" i="44"/>
  <c r="E52" i="44"/>
  <c r="D52" i="44"/>
  <c r="C52" i="44"/>
  <c r="HX51" i="44"/>
  <c r="HW51" i="44"/>
  <c r="HV51" i="44"/>
  <c r="HU51" i="44"/>
  <c r="HT51" i="44"/>
  <c r="HS51" i="44"/>
  <c r="HR51" i="44"/>
  <c r="HQ51" i="44"/>
  <c r="HP51" i="44"/>
  <c r="HO51" i="44"/>
  <c r="HN51" i="44"/>
  <c r="HM51" i="44"/>
  <c r="HL51" i="44"/>
  <c r="HK51" i="44"/>
  <c r="HJ51" i="44"/>
  <c r="HI51" i="44"/>
  <c r="HH51" i="44"/>
  <c r="HG51" i="44"/>
  <c r="HF51" i="44"/>
  <c r="HE51" i="44"/>
  <c r="HD51" i="44"/>
  <c r="HC51" i="44"/>
  <c r="EO51" i="44"/>
  <c r="EN51" i="44"/>
  <c r="EM51" i="44"/>
  <c r="EL51" i="44"/>
  <c r="EK51" i="44"/>
  <c r="EJ51" i="44"/>
  <c r="EI51" i="44"/>
  <c r="EH51" i="44"/>
  <c r="EG51" i="44"/>
  <c r="EF51" i="44"/>
  <c r="EE51" i="44"/>
  <c r="ED51" i="44"/>
  <c r="EC51" i="44"/>
  <c r="EB51" i="44"/>
  <c r="EA51" i="44"/>
  <c r="DZ51" i="44"/>
  <c r="DY51" i="44"/>
  <c r="DX51" i="44"/>
  <c r="DW51" i="44"/>
  <c r="DV51" i="44"/>
  <c r="DU51" i="44"/>
  <c r="DT51" i="44"/>
  <c r="DS51" i="44"/>
  <c r="DR51" i="44"/>
  <c r="DQ51" i="44"/>
  <c r="DM51" i="44"/>
  <c r="HB51" i="44" s="1"/>
  <c r="CJ51" i="44"/>
  <c r="CI51" i="44"/>
  <c r="CH51" i="44"/>
  <c r="CG51" i="44"/>
  <c r="CF51" i="44"/>
  <c r="CE51" i="44"/>
  <c r="CD51" i="44"/>
  <c r="CC51" i="44"/>
  <c r="CB51" i="44"/>
  <c r="CA51" i="44"/>
  <c r="BZ51" i="44"/>
  <c r="BY51" i="44"/>
  <c r="BX51" i="44"/>
  <c r="BW51" i="44"/>
  <c r="BV51" i="44"/>
  <c r="BU51" i="44"/>
  <c r="BT51" i="44"/>
  <c r="BS51" i="44"/>
  <c r="BR51" i="44"/>
  <c r="BQ51" i="44"/>
  <c r="BP51" i="44"/>
  <c r="BO51" i="44"/>
  <c r="BN51" i="44"/>
  <c r="BM51" i="44"/>
  <c r="BL51" i="44"/>
  <c r="BK51" i="44"/>
  <c r="BJ51" i="44"/>
  <c r="BI51" i="44"/>
  <c r="BH51" i="44"/>
  <c r="BG51" i="44"/>
  <c r="BF51" i="44"/>
  <c r="BE51" i="44"/>
  <c r="BD51" i="44"/>
  <c r="BC51" i="44"/>
  <c r="BB51" i="44"/>
  <c r="BA51" i="44"/>
  <c r="AZ51" i="44"/>
  <c r="AY51" i="44"/>
  <c r="AX51" i="44"/>
  <c r="AW51" i="44"/>
  <c r="AV51" i="44"/>
  <c r="AU51" i="44"/>
  <c r="AT51" i="44"/>
  <c r="AS51" i="44"/>
  <c r="AR51" i="44"/>
  <c r="AQ51" i="44"/>
  <c r="AP51" i="44"/>
  <c r="AO51" i="44"/>
  <c r="AN51" i="44"/>
  <c r="AM51" i="44"/>
  <c r="AL51" i="44"/>
  <c r="AK51" i="44"/>
  <c r="AJ51" i="44"/>
  <c r="AI51" i="44"/>
  <c r="AH51" i="44"/>
  <c r="AG51" i="44"/>
  <c r="AF51" i="44"/>
  <c r="AE51" i="44"/>
  <c r="AD51" i="44"/>
  <c r="AC51" i="44"/>
  <c r="AB51" i="44"/>
  <c r="AA51" i="44"/>
  <c r="Z51" i="44"/>
  <c r="Y51" i="44"/>
  <c r="X51" i="44"/>
  <c r="W51" i="44"/>
  <c r="V51" i="44"/>
  <c r="U51" i="44"/>
  <c r="T51" i="44"/>
  <c r="S51" i="44"/>
  <c r="R51" i="44"/>
  <c r="Q51" i="44"/>
  <c r="P51" i="44"/>
  <c r="O51" i="44"/>
  <c r="N51" i="44"/>
  <c r="M51" i="44"/>
  <c r="L51" i="44"/>
  <c r="K51" i="44"/>
  <c r="J51" i="44"/>
  <c r="I51" i="44"/>
  <c r="H51" i="44"/>
  <c r="G51" i="44"/>
  <c r="F51" i="44"/>
  <c r="E51" i="44"/>
  <c r="D51" i="44"/>
  <c r="C51" i="44"/>
  <c r="HX50" i="44"/>
  <c r="HW50" i="44"/>
  <c r="HV50" i="44"/>
  <c r="HU50" i="44"/>
  <c r="HT50" i="44"/>
  <c r="HS50" i="44"/>
  <c r="HR50" i="44"/>
  <c r="HQ50" i="44"/>
  <c r="HP50" i="44"/>
  <c r="HO50" i="44"/>
  <c r="HN50" i="44"/>
  <c r="HM50" i="44"/>
  <c r="HL50" i="44"/>
  <c r="HK50" i="44"/>
  <c r="HJ50" i="44"/>
  <c r="HI50" i="44"/>
  <c r="HH50" i="44"/>
  <c r="HG50" i="44"/>
  <c r="HF50" i="44"/>
  <c r="HE50" i="44"/>
  <c r="EO50" i="44"/>
  <c r="EN50" i="44"/>
  <c r="EM50" i="44"/>
  <c r="EL50" i="44"/>
  <c r="EK50" i="44"/>
  <c r="EJ50" i="44"/>
  <c r="EI50" i="44"/>
  <c r="EH50" i="44"/>
  <c r="EG50" i="44"/>
  <c r="EF50" i="44"/>
  <c r="EE50" i="44"/>
  <c r="ED50" i="44"/>
  <c r="EC50" i="44"/>
  <c r="EB50" i="44"/>
  <c r="EA50" i="44"/>
  <c r="DZ50" i="44"/>
  <c r="DY50" i="44"/>
  <c r="DX50" i="44"/>
  <c r="DW50" i="44"/>
  <c r="DV50" i="44"/>
  <c r="DU50" i="44"/>
  <c r="DT50" i="44"/>
  <c r="DS50" i="44"/>
  <c r="DR50" i="44"/>
  <c r="DQ50" i="44"/>
  <c r="DM50" i="44"/>
  <c r="HA50" i="44" s="1"/>
  <c r="CJ50" i="44"/>
  <c r="CI50" i="44"/>
  <c r="CH50" i="44"/>
  <c r="CG50" i="44"/>
  <c r="CF50" i="44"/>
  <c r="CE50" i="44"/>
  <c r="CD50" i="44"/>
  <c r="CC50" i="44"/>
  <c r="CB50" i="44"/>
  <c r="CA50" i="44"/>
  <c r="BZ50" i="44"/>
  <c r="BY50" i="44"/>
  <c r="BX50" i="44"/>
  <c r="BW50" i="44"/>
  <c r="BV50" i="44"/>
  <c r="BU50" i="44"/>
  <c r="BT50" i="44"/>
  <c r="BS50" i="44"/>
  <c r="BR50" i="44"/>
  <c r="BQ50" i="44"/>
  <c r="BP50" i="44"/>
  <c r="BO50" i="44"/>
  <c r="BN50" i="44"/>
  <c r="BM50" i="44"/>
  <c r="BL50" i="44"/>
  <c r="BK50" i="44"/>
  <c r="BJ50" i="44"/>
  <c r="BI50" i="44"/>
  <c r="BH50" i="44"/>
  <c r="BG50" i="44"/>
  <c r="BF50" i="44"/>
  <c r="BE50" i="44"/>
  <c r="BD50" i="44"/>
  <c r="BC50" i="44"/>
  <c r="BB50" i="44"/>
  <c r="BA50" i="44"/>
  <c r="AZ50" i="44"/>
  <c r="AY50" i="44"/>
  <c r="AX50" i="44"/>
  <c r="AW50" i="44"/>
  <c r="AV50" i="44"/>
  <c r="AU50" i="44"/>
  <c r="AT50" i="44"/>
  <c r="AS50" i="44"/>
  <c r="AR50" i="44"/>
  <c r="AQ50" i="44"/>
  <c r="AP50" i="44"/>
  <c r="AO50" i="44"/>
  <c r="AN50" i="44"/>
  <c r="AM50" i="44"/>
  <c r="AL50" i="44"/>
  <c r="AK50" i="44"/>
  <c r="AJ50" i="44"/>
  <c r="AI50" i="44"/>
  <c r="AH50" i="44"/>
  <c r="AG50" i="44"/>
  <c r="AF50" i="44"/>
  <c r="AE50" i="44"/>
  <c r="AD50" i="44"/>
  <c r="AC50" i="44"/>
  <c r="AB50" i="44"/>
  <c r="AA50" i="44"/>
  <c r="Z50" i="44"/>
  <c r="Y50" i="44"/>
  <c r="X50" i="44"/>
  <c r="W50" i="44"/>
  <c r="V50" i="44"/>
  <c r="U50" i="44"/>
  <c r="T50" i="44"/>
  <c r="S50" i="44"/>
  <c r="R50" i="44"/>
  <c r="Q50" i="44"/>
  <c r="P50" i="44"/>
  <c r="O50" i="44"/>
  <c r="N50" i="44"/>
  <c r="M50" i="44"/>
  <c r="L50" i="44"/>
  <c r="K50" i="44"/>
  <c r="J50" i="44"/>
  <c r="I50" i="44"/>
  <c r="H50" i="44"/>
  <c r="G50" i="44"/>
  <c r="F50" i="44"/>
  <c r="E50" i="44"/>
  <c r="D50" i="44"/>
  <c r="C50" i="44"/>
  <c r="HX49" i="44"/>
  <c r="HW49" i="44"/>
  <c r="HV49" i="44"/>
  <c r="HU49" i="44"/>
  <c r="HT49" i="44"/>
  <c r="HS49" i="44"/>
  <c r="HR49" i="44"/>
  <c r="HQ49" i="44"/>
  <c r="HP49" i="44"/>
  <c r="HO49" i="44"/>
  <c r="HN49" i="44"/>
  <c r="HM49" i="44"/>
  <c r="HL49" i="44"/>
  <c r="HK49" i="44"/>
  <c r="HJ49" i="44"/>
  <c r="HI49" i="44"/>
  <c r="HH49" i="44"/>
  <c r="HG49" i="44"/>
  <c r="HF49" i="44"/>
  <c r="HE49" i="44"/>
  <c r="HD49" i="44"/>
  <c r="EO49" i="44"/>
  <c r="EN49" i="44"/>
  <c r="EM49" i="44"/>
  <c r="EL49" i="44"/>
  <c r="EK49" i="44"/>
  <c r="EJ49" i="44"/>
  <c r="EI49" i="44"/>
  <c r="EH49" i="44"/>
  <c r="EG49" i="44"/>
  <c r="EF49" i="44"/>
  <c r="EE49" i="44"/>
  <c r="ED49" i="44"/>
  <c r="EC49" i="44"/>
  <c r="EB49" i="44"/>
  <c r="EA49" i="44"/>
  <c r="DZ49" i="44"/>
  <c r="DY49" i="44"/>
  <c r="DX49" i="44"/>
  <c r="DW49" i="44"/>
  <c r="DV49" i="44"/>
  <c r="DU49" i="44"/>
  <c r="DT49" i="44"/>
  <c r="DS49" i="44"/>
  <c r="DR49" i="44"/>
  <c r="DQ49" i="44"/>
  <c r="DM49" i="44"/>
  <c r="HC49" i="44" s="1"/>
  <c r="CJ49" i="44"/>
  <c r="CI49" i="44"/>
  <c r="CH49" i="44"/>
  <c r="CG49" i="44"/>
  <c r="CF49" i="44"/>
  <c r="CE49" i="44"/>
  <c r="CD49" i="44"/>
  <c r="CC49" i="44"/>
  <c r="CB49" i="44"/>
  <c r="CA49" i="44"/>
  <c r="BZ49" i="44"/>
  <c r="BY49" i="44"/>
  <c r="BX49" i="44"/>
  <c r="BW49" i="44"/>
  <c r="BV49" i="44"/>
  <c r="BU49" i="44"/>
  <c r="BT49" i="44"/>
  <c r="BS49" i="44"/>
  <c r="BR49" i="44"/>
  <c r="BQ49" i="44"/>
  <c r="BP49" i="44"/>
  <c r="BO49" i="44"/>
  <c r="BN49" i="44"/>
  <c r="BM49" i="44"/>
  <c r="BL49" i="44"/>
  <c r="BK49" i="44"/>
  <c r="BJ49" i="44"/>
  <c r="BI49" i="44"/>
  <c r="BH49" i="44"/>
  <c r="BG49" i="44"/>
  <c r="BF49" i="44"/>
  <c r="BE49" i="44"/>
  <c r="BD49" i="44"/>
  <c r="BC49" i="44"/>
  <c r="BB49" i="44"/>
  <c r="BA49" i="44"/>
  <c r="AZ49" i="44"/>
  <c r="AY49" i="44"/>
  <c r="AX49" i="44"/>
  <c r="AW49" i="44"/>
  <c r="AV49" i="44"/>
  <c r="AU49" i="44"/>
  <c r="AT49" i="44"/>
  <c r="AS49" i="44"/>
  <c r="AR49" i="44"/>
  <c r="AQ49" i="44"/>
  <c r="AP49" i="44"/>
  <c r="AO49" i="44"/>
  <c r="AN49" i="44"/>
  <c r="AM49" i="44"/>
  <c r="AL49" i="44"/>
  <c r="AK49" i="44"/>
  <c r="AJ49" i="44"/>
  <c r="AI49" i="44"/>
  <c r="AH49" i="44"/>
  <c r="AG49" i="44"/>
  <c r="AF49" i="44"/>
  <c r="AE49" i="44"/>
  <c r="AD49" i="44"/>
  <c r="AC49" i="44"/>
  <c r="AB49" i="44"/>
  <c r="AA49" i="44"/>
  <c r="Z49" i="44"/>
  <c r="Y49" i="44"/>
  <c r="X49" i="44"/>
  <c r="W49" i="44"/>
  <c r="V49" i="44"/>
  <c r="U49" i="44"/>
  <c r="T49" i="44"/>
  <c r="S49" i="44"/>
  <c r="R49" i="44"/>
  <c r="Q49" i="44"/>
  <c r="P49" i="44"/>
  <c r="O49" i="44"/>
  <c r="N49" i="44"/>
  <c r="M49" i="44"/>
  <c r="L49" i="44"/>
  <c r="K49" i="44"/>
  <c r="J49" i="44"/>
  <c r="I49" i="44"/>
  <c r="H49" i="44"/>
  <c r="G49" i="44"/>
  <c r="F49" i="44"/>
  <c r="E49" i="44"/>
  <c r="D49" i="44"/>
  <c r="C49" i="44"/>
  <c r="HX48" i="44"/>
  <c r="HW48" i="44"/>
  <c r="HV48" i="44"/>
  <c r="HU48" i="44"/>
  <c r="HT48" i="44"/>
  <c r="HS48" i="44"/>
  <c r="HR48" i="44"/>
  <c r="HQ48" i="44"/>
  <c r="HP48" i="44"/>
  <c r="HO48" i="44"/>
  <c r="HN48" i="44"/>
  <c r="HM48" i="44"/>
  <c r="HL48" i="44"/>
  <c r="HK48" i="44"/>
  <c r="HJ48" i="44"/>
  <c r="HI48" i="44"/>
  <c r="HH48" i="44"/>
  <c r="HG48" i="44"/>
  <c r="HF48" i="44"/>
  <c r="HE48" i="44"/>
  <c r="EO48" i="44"/>
  <c r="EN48" i="44"/>
  <c r="EM48" i="44"/>
  <c r="EL48" i="44"/>
  <c r="EK48" i="44"/>
  <c r="EJ48" i="44"/>
  <c r="EI48" i="44"/>
  <c r="EH48" i="44"/>
  <c r="EG48" i="44"/>
  <c r="EF48" i="44"/>
  <c r="EE48" i="44"/>
  <c r="ED48" i="44"/>
  <c r="EC48" i="44"/>
  <c r="EB48" i="44"/>
  <c r="EA48" i="44"/>
  <c r="DZ48" i="44"/>
  <c r="DY48" i="44"/>
  <c r="DX48" i="44"/>
  <c r="DW48" i="44"/>
  <c r="DV48" i="44"/>
  <c r="DU48" i="44"/>
  <c r="DT48" i="44"/>
  <c r="DS48" i="44"/>
  <c r="DR48" i="44"/>
  <c r="DQ48" i="44"/>
  <c r="DM48" i="44"/>
  <c r="HA48" i="44" s="1"/>
  <c r="CJ48" i="44"/>
  <c r="CI48" i="44"/>
  <c r="CH48" i="44"/>
  <c r="CG48" i="44"/>
  <c r="CF48" i="44"/>
  <c r="CE48" i="44"/>
  <c r="CD48" i="44"/>
  <c r="CC48" i="44"/>
  <c r="CB48" i="44"/>
  <c r="CA48" i="44"/>
  <c r="BZ48" i="44"/>
  <c r="BY48" i="44"/>
  <c r="BX48" i="44"/>
  <c r="BW48" i="44"/>
  <c r="BV48" i="44"/>
  <c r="BU48" i="44"/>
  <c r="BT48" i="44"/>
  <c r="BS48" i="44"/>
  <c r="BR48" i="44"/>
  <c r="BQ48" i="44"/>
  <c r="BP48" i="44"/>
  <c r="BO48" i="44"/>
  <c r="BN48" i="44"/>
  <c r="BM48" i="44"/>
  <c r="BL48" i="44"/>
  <c r="BK48" i="44"/>
  <c r="BJ48" i="44"/>
  <c r="BI48" i="44"/>
  <c r="BH48" i="44"/>
  <c r="BG48" i="44"/>
  <c r="BF48" i="44"/>
  <c r="BE48" i="44"/>
  <c r="BD48" i="44"/>
  <c r="BC48" i="44"/>
  <c r="BB48" i="44"/>
  <c r="BA48" i="44"/>
  <c r="AZ48" i="44"/>
  <c r="AY48" i="44"/>
  <c r="AX48" i="44"/>
  <c r="AW48" i="44"/>
  <c r="AV48" i="44"/>
  <c r="AU48" i="44"/>
  <c r="AT48" i="44"/>
  <c r="AS48" i="44"/>
  <c r="AR48" i="44"/>
  <c r="AQ48" i="44"/>
  <c r="AP48" i="44"/>
  <c r="AO48" i="44"/>
  <c r="AN48" i="44"/>
  <c r="AM48" i="44"/>
  <c r="AL48" i="44"/>
  <c r="AK48" i="44"/>
  <c r="AJ48" i="44"/>
  <c r="AI48" i="44"/>
  <c r="AH48" i="44"/>
  <c r="AG48" i="44"/>
  <c r="AF48" i="44"/>
  <c r="AE48" i="44"/>
  <c r="AD48" i="44"/>
  <c r="AC48" i="44"/>
  <c r="AB48" i="44"/>
  <c r="AA48" i="44"/>
  <c r="Z48" i="44"/>
  <c r="Y48" i="44"/>
  <c r="X48" i="44"/>
  <c r="W48" i="44"/>
  <c r="V48" i="44"/>
  <c r="U48" i="44"/>
  <c r="T48" i="44"/>
  <c r="S48" i="44"/>
  <c r="R48" i="44"/>
  <c r="Q48" i="44"/>
  <c r="P48" i="44"/>
  <c r="O48" i="44"/>
  <c r="N48" i="44"/>
  <c r="M48" i="44"/>
  <c r="L48" i="44"/>
  <c r="K48" i="44"/>
  <c r="J48" i="44"/>
  <c r="I48" i="44"/>
  <c r="H48" i="44"/>
  <c r="G48" i="44"/>
  <c r="F48" i="44"/>
  <c r="E48" i="44"/>
  <c r="D48" i="44"/>
  <c r="C48" i="44"/>
  <c r="HX47" i="44"/>
  <c r="HW47" i="44"/>
  <c r="HV47" i="44"/>
  <c r="HU47" i="44"/>
  <c r="HT47" i="44"/>
  <c r="HS47" i="44"/>
  <c r="HR47" i="44"/>
  <c r="HQ47" i="44"/>
  <c r="HP47" i="44"/>
  <c r="HO47" i="44"/>
  <c r="HN47" i="44"/>
  <c r="HM47" i="44"/>
  <c r="HL47" i="44"/>
  <c r="HK47" i="44"/>
  <c r="HJ47" i="44"/>
  <c r="HI47" i="44"/>
  <c r="HH47" i="44"/>
  <c r="HG47" i="44"/>
  <c r="HF47" i="44"/>
  <c r="HE47" i="44"/>
  <c r="HD47" i="44"/>
  <c r="HC47" i="44"/>
  <c r="EO47" i="44"/>
  <c r="EN47" i="44"/>
  <c r="EM47" i="44"/>
  <c r="EL47" i="44"/>
  <c r="EK47" i="44"/>
  <c r="EJ47" i="44"/>
  <c r="EI47" i="44"/>
  <c r="EH47" i="44"/>
  <c r="EG47" i="44"/>
  <c r="EF47" i="44"/>
  <c r="EE47" i="44"/>
  <c r="ED47" i="44"/>
  <c r="EC47" i="44"/>
  <c r="EB47" i="44"/>
  <c r="EA47" i="44"/>
  <c r="DZ47" i="44"/>
  <c r="DY47" i="44"/>
  <c r="DX47" i="44"/>
  <c r="DW47" i="44"/>
  <c r="DV47" i="44"/>
  <c r="DU47" i="44"/>
  <c r="DT47" i="44"/>
  <c r="DS47" i="44"/>
  <c r="DR47" i="44"/>
  <c r="DQ47" i="44"/>
  <c r="DM47" i="44"/>
  <c r="HB47" i="44" s="1"/>
  <c r="CJ47" i="44"/>
  <c r="CI47" i="44"/>
  <c r="CH47" i="44"/>
  <c r="CG47" i="44"/>
  <c r="CF47" i="44"/>
  <c r="CE47" i="44"/>
  <c r="CD47" i="44"/>
  <c r="CC47" i="44"/>
  <c r="CB47" i="44"/>
  <c r="CA47" i="44"/>
  <c r="BZ47" i="44"/>
  <c r="BY47" i="44"/>
  <c r="BX47" i="44"/>
  <c r="BW47" i="44"/>
  <c r="BV47" i="44"/>
  <c r="BU47" i="44"/>
  <c r="BT47" i="44"/>
  <c r="BS47" i="44"/>
  <c r="BR47" i="44"/>
  <c r="BQ47" i="44"/>
  <c r="BP47" i="44"/>
  <c r="BO47" i="44"/>
  <c r="BN47" i="44"/>
  <c r="BM47" i="44"/>
  <c r="BL47" i="44"/>
  <c r="BK47" i="44"/>
  <c r="BJ47" i="44"/>
  <c r="BI47" i="44"/>
  <c r="BH47" i="44"/>
  <c r="BG47" i="44"/>
  <c r="BF47" i="44"/>
  <c r="BE47" i="44"/>
  <c r="BD47" i="44"/>
  <c r="BC47" i="44"/>
  <c r="BB47" i="44"/>
  <c r="BA47" i="44"/>
  <c r="AZ47" i="44"/>
  <c r="AY47" i="44"/>
  <c r="AX47" i="44"/>
  <c r="AW47" i="44"/>
  <c r="AV47" i="44"/>
  <c r="AU47" i="44"/>
  <c r="AT47" i="44"/>
  <c r="AS47" i="44"/>
  <c r="AR47" i="44"/>
  <c r="AQ47" i="44"/>
  <c r="AP47" i="44"/>
  <c r="AO47" i="44"/>
  <c r="AN47" i="44"/>
  <c r="AM47" i="44"/>
  <c r="AL47" i="44"/>
  <c r="AK47" i="44"/>
  <c r="AJ47" i="44"/>
  <c r="AI47" i="44"/>
  <c r="AH47" i="44"/>
  <c r="AG47" i="44"/>
  <c r="AF47" i="44"/>
  <c r="AE47" i="44"/>
  <c r="AD47" i="44"/>
  <c r="AC47" i="44"/>
  <c r="AB47" i="44"/>
  <c r="AA47" i="44"/>
  <c r="Z47" i="44"/>
  <c r="Y47" i="44"/>
  <c r="X47" i="44"/>
  <c r="W47" i="44"/>
  <c r="V47" i="44"/>
  <c r="U47" i="44"/>
  <c r="T47" i="44"/>
  <c r="S47" i="44"/>
  <c r="R47" i="44"/>
  <c r="Q47" i="44"/>
  <c r="P47" i="44"/>
  <c r="O47" i="44"/>
  <c r="N47" i="44"/>
  <c r="M47" i="44"/>
  <c r="L47" i="44"/>
  <c r="K47" i="44"/>
  <c r="J47" i="44"/>
  <c r="I47" i="44"/>
  <c r="H47" i="44"/>
  <c r="G47" i="44"/>
  <c r="F47" i="44"/>
  <c r="E47" i="44"/>
  <c r="D47" i="44"/>
  <c r="C47" i="44"/>
  <c r="HX46" i="44"/>
  <c r="EO46" i="44"/>
  <c r="EN46" i="44"/>
  <c r="EM46" i="44"/>
  <c r="EL46" i="44"/>
  <c r="EK46" i="44"/>
  <c r="EJ46" i="44"/>
  <c r="EI46" i="44"/>
  <c r="EH46" i="44"/>
  <c r="EG46" i="44"/>
  <c r="EF46" i="44"/>
  <c r="EE46" i="44"/>
  <c r="ED46" i="44"/>
  <c r="EC46" i="44"/>
  <c r="EB46" i="44"/>
  <c r="EA46" i="44"/>
  <c r="DZ46" i="44"/>
  <c r="DY46" i="44"/>
  <c r="DX46" i="44"/>
  <c r="DW46" i="44"/>
  <c r="DV46" i="44"/>
  <c r="DU46" i="44"/>
  <c r="DT46" i="44"/>
  <c r="DS46" i="44"/>
  <c r="DR46" i="44"/>
  <c r="DQ46" i="44"/>
  <c r="DM46" i="44"/>
  <c r="CJ46" i="44"/>
  <c r="CI46" i="44"/>
  <c r="CH46" i="44"/>
  <c r="CG46" i="44"/>
  <c r="CF46" i="44"/>
  <c r="CE46" i="44"/>
  <c r="CD46" i="44"/>
  <c r="CC46" i="44"/>
  <c r="CB46" i="44"/>
  <c r="CA46" i="44"/>
  <c r="BZ46" i="44"/>
  <c r="BY46" i="44"/>
  <c r="BX46" i="44"/>
  <c r="BW46" i="44"/>
  <c r="BV46" i="44"/>
  <c r="BU46" i="44"/>
  <c r="BT46" i="44"/>
  <c r="BS46" i="44"/>
  <c r="BR46" i="44"/>
  <c r="BQ46" i="44"/>
  <c r="BP46" i="44"/>
  <c r="BO46" i="44"/>
  <c r="BN46" i="44"/>
  <c r="BM46" i="44"/>
  <c r="BL46" i="44"/>
  <c r="BK46" i="44"/>
  <c r="BJ46" i="44"/>
  <c r="BI46" i="44"/>
  <c r="BH46" i="44"/>
  <c r="BG46" i="44"/>
  <c r="BF46" i="44"/>
  <c r="BE46" i="44"/>
  <c r="BD46" i="44"/>
  <c r="BC46" i="44"/>
  <c r="BB46" i="44"/>
  <c r="BA46" i="44"/>
  <c r="AZ46" i="44"/>
  <c r="AY46" i="44"/>
  <c r="AX46" i="44"/>
  <c r="AW46" i="44"/>
  <c r="AV46" i="44"/>
  <c r="AU46" i="44"/>
  <c r="AT46" i="44"/>
  <c r="AS46" i="44"/>
  <c r="AR46" i="44"/>
  <c r="AQ46" i="44"/>
  <c r="AP46" i="44"/>
  <c r="AO46" i="44"/>
  <c r="AN46" i="44"/>
  <c r="AM46" i="44"/>
  <c r="AL46" i="44"/>
  <c r="AK46" i="44"/>
  <c r="AJ46" i="44"/>
  <c r="AI46" i="44"/>
  <c r="AH46" i="44"/>
  <c r="AG46" i="44"/>
  <c r="AF46" i="44"/>
  <c r="AE46" i="44"/>
  <c r="AD46" i="44"/>
  <c r="AC46" i="44"/>
  <c r="AB46" i="44"/>
  <c r="AA46" i="44"/>
  <c r="Z46" i="44"/>
  <c r="Y46" i="44"/>
  <c r="X46" i="44"/>
  <c r="W46" i="44"/>
  <c r="V46" i="44"/>
  <c r="U46" i="44"/>
  <c r="T46" i="44"/>
  <c r="S46" i="44"/>
  <c r="R46" i="44"/>
  <c r="Q46" i="44"/>
  <c r="P46" i="44"/>
  <c r="O46" i="44"/>
  <c r="N46" i="44"/>
  <c r="M46" i="44"/>
  <c r="L46" i="44"/>
  <c r="K46" i="44"/>
  <c r="J46" i="44"/>
  <c r="I46" i="44"/>
  <c r="H46" i="44"/>
  <c r="G46" i="44"/>
  <c r="F46" i="44"/>
  <c r="E46" i="44"/>
  <c r="D46" i="44"/>
  <c r="C46" i="44"/>
  <c r="HX45" i="44"/>
  <c r="EO45" i="44"/>
  <c r="EN45" i="44"/>
  <c r="EM45" i="44"/>
  <c r="EL45" i="44"/>
  <c r="EK45" i="44"/>
  <c r="EJ45" i="44"/>
  <c r="EI45" i="44"/>
  <c r="EH45" i="44"/>
  <c r="EG45" i="44"/>
  <c r="EF45" i="44"/>
  <c r="EE45" i="44"/>
  <c r="ED45" i="44"/>
  <c r="EC45" i="44"/>
  <c r="EB45" i="44"/>
  <c r="EA45" i="44"/>
  <c r="DZ45" i="44"/>
  <c r="DY45" i="44"/>
  <c r="DX45" i="44"/>
  <c r="DW45" i="44"/>
  <c r="DV45" i="44"/>
  <c r="DU45" i="44"/>
  <c r="DT45" i="44"/>
  <c r="DS45" i="44"/>
  <c r="DR45" i="44"/>
  <c r="DQ45" i="44"/>
  <c r="DM45" i="44"/>
  <c r="HU45" i="44" s="1"/>
  <c r="CJ45" i="44"/>
  <c r="CI45" i="44"/>
  <c r="CH45" i="44"/>
  <c r="CG45" i="44"/>
  <c r="CF45" i="44"/>
  <c r="CE45" i="44"/>
  <c r="CD45" i="44"/>
  <c r="CC45" i="44"/>
  <c r="CB45" i="44"/>
  <c r="CA45" i="44"/>
  <c r="BZ45" i="44"/>
  <c r="BY45" i="44"/>
  <c r="BX45" i="44"/>
  <c r="BW45" i="44"/>
  <c r="BV45" i="44"/>
  <c r="BU45" i="44"/>
  <c r="BT45" i="44"/>
  <c r="BS45" i="44"/>
  <c r="BR45" i="44"/>
  <c r="BQ45" i="44"/>
  <c r="BP45" i="44"/>
  <c r="BO45" i="44"/>
  <c r="BN45" i="44"/>
  <c r="BM45" i="44"/>
  <c r="BL45" i="44"/>
  <c r="BK45" i="44"/>
  <c r="BJ45" i="44"/>
  <c r="BI45" i="44"/>
  <c r="BH45" i="44"/>
  <c r="BG45" i="44"/>
  <c r="BF45" i="44"/>
  <c r="BE45" i="44"/>
  <c r="BD45" i="44"/>
  <c r="BC45" i="44"/>
  <c r="BB45" i="44"/>
  <c r="BA45" i="44"/>
  <c r="AZ45" i="44"/>
  <c r="AY45" i="44"/>
  <c r="AX45" i="44"/>
  <c r="AW45" i="44"/>
  <c r="AV45" i="44"/>
  <c r="AU45" i="44"/>
  <c r="AT45" i="44"/>
  <c r="AS45" i="44"/>
  <c r="AR45" i="44"/>
  <c r="AQ45" i="44"/>
  <c r="AP45" i="44"/>
  <c r="AO45" i="44"/>
  <c r="AN45" i="44"/>
  <c r="AM45" i="44"/>
  <c r="AL45" i="44"/>
  <c r="AK45" i="44"/>
  <c r="AJ45" i="44"/>
  <c r="AI45" i="44"/>
  <c r="AH45" i="44"/>
  <c r="AG45" i="44"/>
  <c r="AF45" i="44"/>
  <c r="AE45" i="44"/>
  <c r="AD45" i="44"/>
  <c r="AC45" i="44"/>
  <c r="AB45" i="44"/>
  <c r="AA45" i="44"/>
  <c r="Z45" i="44"/>
  <c r="Y45" i="44"/>
  <c r="X45" i="44"/>
  <c r="W45" i="44"/>
  <c r="V45" i="44"/>
  <c r="U45" i="44"/>
  <c r="T45" i="44"/>
  <c r="S45" i="44"/>
  <c r="R45" i="44"/>
  <c r="Q45" i="44"/>
  <c r="P45" i="44"/>
  <c r="O45" i="44"/>
  <c r="N45" i="44"/>
  <c r="M45" i="44"/>
  <c r="L45" i="44"/>
  <c r="K45" i="44"/>
  <c r="J45" i="44"/>
  <c r="I45" i="44"/>
  <c r="H45" i="44"/>
  <c r="G45" i="44"/>
  <c r="F45" i="44"/>
  <c r="E45" i="44"/>
  <c r="D45" i="44"/>
  <c r="C45" i="44"/>
  <c r="HX44" i="44"/>
  <c r="HW44" i="44"/>
  <c r="HV44" i="44"/>
  <c r="HU44" i="44"/>
  <c r="HT44" i="44"/>
  <c r="HS44" i="44"/>
  <c r="HR44" i="44"/>
  <c r="HQ44" i="44"/>
  <c r="HP44" i="44"/>
  <c r="HO44" i="44"/>
  <c r="HN44" i="44"/>
  <c r="HM44" i="44"/>
  <c r="HL44" i="44"/>
  <c r="HK44" i="44"/>
  <c r="HJ44" i="44"/>
  <c r="HI44" i="44"/>
  <c r="HH44" i="44"/>
  <c r="HG44" i="44"/>
  <c r="HF44" i="44"/>
  <c r="HE44" i="44"/>
  <c r="HD44" i="44"/>
  <c r="HC44" i="44"/>
  <c r="EO44" i="44"/>
  <c r="EN44" i="44"/>
  <c r="EM44" i="44"/>
  <c r="EL44" i="44"/>
  <c r="EK44" i="44"/>
  <c r="EJ44" i="44"/>
  <c r="EI44" i="44"/>
  <c r="EH44" i="44"/>
  <c r="EG44" i="44"/>
  <c r="EF44" i="44"/>
  <c r="EE44" i="44"/>
  <c r="ED44" i="44"/>
  <c r="EC44" i="44"/>
  <c r="EB44" i="44"/>
  <c r="EA44" i="44"/>
  <c r="DZ44" i="44"/>
  <c r="DY44" i="44"/>
  <c r="DX44" i="44"/>
  <c r="DW44" i="44"/>
  <c r="DV44" i="44"/>
  <c r="DU44" i="44"/>
  <c r="DT44" i="44"/>
  <c r="DS44" i="44"/>
  <c r="DR44" i="44"/>
  <c r="DQ44" i="44"/>
  <c r="DM44" i="44"/>
  <c r="HA44" i="44" s="1"/>
  <c r="CJ44" i="44"/>
  <c r="CI44" i="44"/>
  <c r="CH44" i="44"/>
  <c r="CG44" i="44"/>
  <c r="CF44" i="44"/>
  <c r="CE44" i="44"/>
  <c r="CD44" i="44"/>
  <c r="CC44" i="44"/>
  <c r="CB44" i="44"/>
  <c r="CA44" i="44"/>
  <c r="BZ44" i="44"/>
  <c r="BY44" i="44"/>
  <c r="BX44" i="44"/>
  <c r="BW44" i="44"/>
  <c r="BV44" i="44"/>
  <c r="BU44" i="44"/>
  <c r="BT44" i="44"/>
  <c r="BS44" i="44"/>
  <c r="BR44" i="44"/>
  <c r="BQ44" i="44"/>
  <c r="BP44" i="44"/>
  <c r="BO44" i="44"/>
  <c r="BN44" i="44"/>
  <c r="BM44" i="44"/>
  <c r="BL44" i="44"/>
  <c r="BK44" i="44"/>
  <c r="BJ44" i="44"/>
  <c r="BI44" i="44"/>
  <c r="BH44" i="44"/>
  <c r="BG44" i="44"/>
  <c r="BF44" i="44"/>
  <c r="BE44" i="44"/>
  <c r="BD44" i="44"/>
  <c r="BC44" i="44"/>
  <c r="BB44" i="44"/>
  <c r="BA44" i="44"/>
  <c r="AZ44" i="44"/>
  <c r="AY44" i="44"/>
  <c r="AX44" i="44"/>
  <c r="AW44" i="44"/>
  <c r="AV44" i="44"/>
  <c r="AU44" i="44"/>
  <c r="AT44" i="44"/>
  <c r="AS44" i="44"/>
  <c r="AR44" i="44"/>
  <c r="AQ44" i="44"/>
  <c r="AP44" i="44"/>
  <c r="AO44" i="44"/>
  <c r="AN44" i="44"/>
  <c r="AM44" i="44"/>
  <c r="AL44" i="44"/>
  <c r="AK44" i="44"/>
  <c r="AJ44" i="44"/>
  <c r="AI44" i="44"/>
  <c r="AH44" i="44"/>
  <c r="AG44" i="44"/>
  <c r="AF44" i="44"/>
  <c r="AE44" i="44"/>
  <c r="AD44" i="44"/>
  <c r="AC44" i="44"/>
  <c r="AB44" i="44"/>
  <c r="AA44" i="44"/>
  <c r="Z44" i="44"/>
  <c r="Y44" i="44"/>
  <c r="X44" i="44"/>
  <c r="W44" i="44"/>
  <c r="V44" i="44"/>
  <c r="U44" i="44"/>
  <c r="T44" i="44"/>
  <c r="S44" i="44"/>
  <c r="R44" i="44"/>
  <c r="Q44" i="44"/>
  <c r="P44" i="44"/>
  <c r="O44" i="44"/>
  <c r="N44" i="44"/>
  <c r="M44" i="44"/>
  <c r="L44" i="44"/>
  <c r="K44" i="44"/>
  <c r="J44" i="44"/>
  <c r="I44" i="44"/>
  <c r="H44" i="44"/>
  <c r="G44" i="44"/>
  <c r="F44" i="44"/>
  <c r="E44" i="44"/>
  <c r="D44" i="44"/>
  <c r="C44" i="44"/>
  <c r="HX43" i="44"/>
  <c r="EO43" i="44"/>
  <c r="EN43" i="44"/>
  <c r="EM43" i="44"/>
  <c r="EL43" i="44"/>
  <c r="EK43" i="44"/>
  <c r="EJ43" i="44"/>
  <c r="EI43" i="44"/>
  <c r="EH43" i="44"/>
  <c r="EG43" i="44"/>
  <c r="EF43" i="44"/>
  <c r="EE43" i="44"/>
  <c r="ED43" i="44"/>
  <c r="EC43" i="44"/>
  <c r="EB43" i="44"/>
  <c r="EA43" i="44"/>
  <c r="DZ43" i="44"/>
  <c r="DY43" i="44"/>
  <c r="DX43" i="44"/>
  <c r="DW43" i="44"/>
  <c r="DV43" i="44"/>
  <c r="DU43" i="44"/>
  <c r="DT43" i="44"/>
  <c r="DS43" i="44"/>
  <c r="DR43" i="44"/>
  <c r="DQ43" i="44"/>
  <c r="DM43" i="44"/>
  <c r="HU43" i="44" s="1"/>
  <c r="CJ43" i="44"/>
  <c r="CI43" i="44"/>
  <c r="CH43" i="44"/>
  <c r="CG43" i="44"/>
  <c r="CF43" i="44"/>
  <c r="CE43" i="44"/>
  <c r="CD43" i="44"/>
  <c r="CC43" i="44"/>
  <c r="CB43" i="44"/>
  <c r="CA43" i="44"/>
  <c r="BZ43" i="44"/>
  <c r="BY43" i="44"/>
  <c r="BX43" i="44"/>
  <c r="BW43" i="44"/>
  <c r="BV43" i="44"/>
  <c r="BU43" i="44"/>
  <c r="BT43" i="44"/>
  <c r="BS43" i="44"/>
  <c r="BR43" i="44"/>
  <c r="BQ43" i="44"/>
  <c r="BP43" i="44"/>
  <c r="BO43" i="44"/>
  <c r="BN43" i="44"/>
  <c r="BM43" i="44"/>
  <c r="BL43" i="44"/>
  <c r="BK43" i="44"/>
  <c r="BJ43" i="44"/>
  <c r="BI43" i="44"/>
  <c r="BH43" i="44"/>
  <c r="BG43" i="44"/>
  <c r="BF43" i="44"/>
  <c r="BE43" i="44"/>
  <c r="BD43" i="44"/>
  <c r="BC43" i="44"/>
  <c r="BB43" i="44"/>
  <c r="BA43" i="44"/>
  <c r="AZ43" i="44"/>
  <c r="AY43" i="44"/>
  <c r="AX43" i="44"/>
  <c r="AW43" i="44"/>
  <c r="AV43" i="44"/>
  <c r="AU43" i="44"/>
  <c r="AT43" i="44"/>
  <c r="AS43" i="44"/>
  <c r="AR43" i="44"/>
  <c r="AQ43" i="44"/>
  <c r="AP43" i="44"/>
  <c r="AO43" i="44"/>
  <c r="AN43" i="44"/>
  <c r="AM43" i="44"/>
  <c r="AL43" i="44"/>
  <c r="AK43" i="44"/>
  <c r="AJ43" i="44"/>
  <c r="AI43" i="44"/>
  <c r="AH43" i="44"/>
  <c r="AG43" i="44"/>
  <c r="AF43" i="44"/>
  <c r="AE43" i="44"/>
  <c r="AD43" i="44"/>
  <c r="AC43" i="44"/>
  <c r="AB43" i="44"/>
  <c r="AA43" i="44"/>
  <c r="Z43" i="44"/>
  <c r="Y43" i="44"/>
  <c r="X43" i="44"/>
  <c r="W43" i="44"/>
  <c r="V43" i="44"/>
  <c r="U43" i="44"/>
  <c r="T43" i="44"/>
  <c r="S43" i="44"/>
  <c r="R43" i="44"/>
  <c r="Q43" i="44"/>
  <c r="P43" i="44"/>
  <c r="O43" i="44"/>
  <c r="N43" i="44"/>
  <c r="M43" i="44"/>
  <c r="L43" i="44"/>
  <c r="K43" i="44"/>
  <c r="J43" i="44"/>
  <c r="I43" i="44"/>
  <c r="H43" i="44"/>
  <c r="G43" i="44"/>
  <c r="F43" i="44"/>
  <c r="E43" i="44"/>
  <c r="D43" i="44"/>
  <c r="C43" i="44"/>
  <c r="HX42" i="44"/>
  <c r="EO42" i="44"/>
  <c r="EN42" i="44"/>
  <c r="EM42" i="44"/>
  <c r="EL42" i="44"/>
  <c r="EK42" i="44"/>
  <c r="EJ42" i="44"/>
  <c r="EI42" i="44"/>
  <c r="EH42" i="44"/>
  <c r="EG42" i="44"/>
  <c r="EF42" i="44"/>
  <c r="EE42" i="44"/>
  <c r="ED42" i="44"/>
  <c r="EC42" i="44"/>
  <c r="EB42" i="44"/>
  <c r="EA42" i="44"/>
  <c r="DZ42" i="44"/>
  <c r="DY42" i="44"/>
  <c r="DX42" i="44"/>
  <c r="DW42" i="44"/>
  <c r="DV42" i="44"/>
  <c r="DU42" i="44"/>
  <c r="DT42" i="44"/>
  <c r="DS42" i="44"/>
  <c r="DR42" i="44"/>
  <c r="DQ42" i="44"/>
  <c r="DM42" i="44"/>
  <c r="HJ42" i="44" s="1"/>
  <c r="CJ42" i="44"/>
  <c r="CI42" i="44"/>
  <c r="CH42" i="44"/>
  <c r="CG42" i="44"/>
  <c r="CF42" i="44"/>
  <c r="CE42" i="44"/>
  <c r="CD42" i="44"/>
  <c r="CC42" i="44"/>
  <c r="CB42" i="44"/>
  <c r="CA42" i="44"/>
  <c r="BZ42" i="44"/>
  <c r="BY42" i="44"/>
  <c r="BX42" i="44"/>
  <c r="BW42" i="44"/>
  <c r="BV42" i="44"/>
  <c r="BU42" i="44"/>
  <c r="BT42" i="44"/>
  <c r="BS42" i="44"/>
  <c r="BR42" i="44"/>
  <c r="BQ42" i="44"/>
  <c r="BP42" i="44"/>
  <c r="BO42" i="44"/>
  <c r="BN42" i="44"/>
  <c r="BM42" i="44"/>
  <c r="BL42" i="44"/>
  <c r="BK42" i="44"/>
  <c r="BJ42" i="44"/>
  <c r="BI42" i="44"/>
  <c r="BH42" i="44"/>
  <c r="BG42" i="44"/>
  <c r="BF42" i="44"/>
  <c r="BE42" i="44"/>
  <c r="BD42" i="44"/>
  <c r="BC42" i="44"/>
  <c r="BB42" i="44"/>
  <c r="BA42" i="44"/>
  <c r="AZ42" i="44"/>
  <c r="AY42" i="44"/>
  <c r="AX42" i="44"/>
  <c r="AW42" i="44"/>
  <c r="AV42" i="44"/>
  <c r="AU42" i="44"/>
  <c r="AT42" i="44"/>
  <c r="AS42" i="44"/>
  <c r="AR42" i="44"/>
  <c r="AQ42" i="44"/>
  <c r="AP42" i="44"/>
  <c r="AO42" i="44"/>
  <c r="AN42" i="44"/>
  <c r="AM42" i="44"/>
  <c r="AL42" i="44"/>
  <c r="AK42" i="44"/>
  <c r="AJ42" i="44"/>
  <c r="AI42" i="44"/>
  <c r="AH42" i="44"/>
  <c r="AG42" i="44"/>
  <c r="AF42" i="44"/>
  <c r="AE42" i="44"/>
  <c r="AD42" i="44"/>
  <c r="AC42" i="44"/>
  <c r="AB42" i="44"/>
  <c r="AA42" i="44"/>
  <c r="Z42" i="44"/>
  <c r="Y42" i="44"/>
  <c r="X42" i="44"/>
  <c r="W42" i="44"/>
  <c r="V42" i="44"/>
  <c r="U42" i="44"/>
  <c r="T42" i="44"/>
  <c r="S42" i="44"/>
  <c r="R42" i="44"/>
  <c r="Q42" i="44"/>
  <c r="P42" i="44"/>
  <c r="O42" i="44"/>
  <c r="N42" i="44"/>
  <c r="M42" i="44"/>
  <c r="L42" i="44"/>
  <c r="K42" i="44"/>
  <c r="J42" i="44"/>
  <c r="I42" i="44"/>
  <c r="H42" i="44"/>
  <c r="G42" i="44"/>
  <c r="F42" i="44"/>
  <c r="E42" i="44"/>
  <c r="D42" i="44"/>
  <c r="C42" i="44"/>
  <c r="HX41" i="44"/>
  <c r="HW41" i="44"/>
  <c r="HV41" i="44"/>
  <c r="HU41" i="44"/>
  <c r="HT41" i="44"/>
  <c r="HS41" i="44"/>
  <c r="HR41" i="44"/>
  <c r="HQ41" i="44"/>
  <c r="HP41" i="44"/>
  <c r="HO41" i="44"/>
  <c r="HN41" i="44"/>
  <c r="HM41" i="44"/>
  <c r="HL41" i="44"/>
  <c r="HK41" i="44"/>
  <c r="HJ41" i="44"/>
  <c r="HI41" i="44"/>
  <c r="HH41" i="44"/>
  <c r="HG41" i="44"/>
  <c r="HF41" i="44"/>
  <c r="HE41" i="44"/>
  <c r="HD41" i="44"/>
  <c r="HC41" i="44"/>
  <c r="EO41" i="44"/>
  <c r="EN41" i="44"/>
  <c r="EM41" i="44"/>
  <c r="EL41" i="44"/>
  <c r="EK41" i="44"/>
  <c r="EJ41" i="44"/>
  <c r="EI41" i="44"/>
  <c r="EH41" i="44"/>
  <c r="EG41" i="44"/>
  <c r="EF41" i="44"/>
  <c r="EE41" i="44"/>
  <c r="ED41" i="44"/>
  <c r="EC41" i="44"/>
  <c r="EB41" i="44"/>
  <c r="EA41" i="44"/>
  <c r="DZ41" i="44"/>
  <c r="DY41" i="44"/>
  <c r="DX41" i="44"/>
  <c r="DW41" i="44"/>
  <c r="DV41" i="44"/>
  <c r="DU41" i="44"/>
  <c r="DT41" i="44"/>
  <c r="DS41" i="44"/>
  <c r="DR41" i="44"/>
  <c r="DQ41" i="44"/>
  <c r="DM41" i="44"/>
  <c r="HB41" i="44" s="1"/>
  <c r="CJ41" i="44"/>
  <c r="CI41" i="44"/>
  <c r="CH41" i="44"/>
  <c r="CG41" i="44"/>
  <c r="CF41" i="44"/>
  <c r="CE41" i="44"/>
  <c r="CD41" i="44"/>
  <c r="CC41" i="44"/>
  <c r="CB41" i="44"/>
  <c r="CA41" i="44"/>
  <c r="BZ41" i="44"/>
  <c r="BY41" i="44"/>
  <c r="BX41" i="44"/>
  <c r="BW41" i="44"/>
  <c r="BV41" i="44"/>
  <c r="BU41" i="44"/>
  <c r="BT41" i="44"/>
  <c r="BS41" i="44"/>
  <c r="BR41" i="44"/>
  <c r="BQ41" i="44"/>
  <c r="BP41" i="44"/>
  <c r="BO41" i="44"/>
  <c r="BN41" i="44"/>
  <c r="BM41" i="44"/>
  <c r="BL41" i="44"/>
  <c r="BK41" i="44"/>
  <c r="BJ41" i="44"/>
  <c r="BI41" i="44"/>
  <c r="BH41" i="44"/>
  <c r="BG41" i="44"/>
  <c r="BF41" i="44"/>
  <c r="BE41" i="44"/>
  <c r="BD41" i="44"/>
  <c r="BC41" i="44"/>
  <c r="BB41" i="44"/>
  <c r="BA41" i="44"/>
  <c r="AZ41" i="44"/>
  <c r="AY41" i="44"/>
  <c r="AX41" i="44"/>
  <c r="AW41" i="44"/>
  <c r="AV41" i="44"/>
  <c r="AU41" i="44"/>
  <c r="AT41" i="44"/>
  <c r="AS41" i="44"/>
  <c r="AR41" i="44"/>
  <c r="AQ41" i="44"/>
  <c r="AP41" i="44"/>
  <c r="AO41" i="44"/>
  <c r="AN41" i="44"/>
  <c r="AM41" i="44"/>
  <c r="AL41" i="44"/>
  <c r="AK41" i="44"/>
  <c r="AJ41" i="44"/>
  <c r="AI41" i="44"/>
  <c r="AH41" i="44"/>
  <c r="AG41" i="44"/>
  <c r="AF41" i="44"/>
  <c r="AE41" i="44"/>
  <c r="AD41" i="44"/>
  <c r="AC41" i="44"/>
  <c r="AB41" i="44"/>
  <c r="AA41" i="44"/>
  <c r="Z41" i="44"/>
  <c r="Y41" i="44"/>
  <c r="X41" i="44"/>
  <c r="W41" i="44"/>
  <c r="V41" i="44"/>
  <c r="U41" i="44"/>
  <c r="T41" i="44"/>
  <c r="S41" i="44"/>
  <c r="R41" i="44"/>
  <c r="Q41" i="44"/>
  <c r="P41" i="44"/>
  <c r="O41" i="44"/>
  <c r="N41" i="44"/>
  <c r="M41" i="44"/>
  <c r="L41" i="44"/>
  <c r="K41" i="44"/>
  <c r="J41" i="44"/>
  <c r="I41" i="44"/>
  <c r="H41" i="44"/>
  <c r="G41" i="44"/>
  <c r="F41" i="44"/>
  <c r="E41" i="44"/>
  <c r="D41" i="44"/>
  <c r="C41" i="44"/>
  <c r="HX40" i="44"/>
  <c r="EO40" i="44"/>
  <c r="EN40" i="44"/>
  <c r="EM40" i="44"/>
  <c r="EL40" i="44"/>
  <c r="EK40" i="44"/>
  <c r="EJ40" i="44"/>
  <c r="EI40" i="44"/>
  <c r="EH40" i="44"/>
  <c r="EG40" i="44"/>
  <c r="EF40" i="44"/>
  <c r="EE40" i="44"/>
  <c r="ED40" i="44"/>
  <c r="EC40" i="44"/>
  <c r="EB40" i="44"/>
  <c r="EA40" i="44"/>
  <c r="DZ40" i="44"/>
  <c r="DY40" i="44"/>
  <c r="DX40" i="44"/>
  <c r="DW40" i="44"/>
  <c r="DV40" i="44"/>
  <c r="DU40" i="44"/>
  <c r="DT40" i="44"/>
  <c r="DS40" i="44"/>
  <c r="DR40" i="44"/>
  <c r="DQ40" i="44"/>
  <c r="DM40" i="44"/>
  <c r="HU40" i="44" s="1"/>
  <c r="CJ40" i="44"/>
  <c r="CI40" i="44"/>
  <c r="CH40" i="44"/>
  <c r="CG40" i="44"/>
  <c r="CF40" i="44"/>
  <c r="CE40" i="44"/>
  <c r="CD40" i="44"/>
  <c r="CC40" i="44"/>
  <c r="CB40" i="44"/>
  <c r="CA40" i="44"/>
  <c r="BZ40" i="44"/>
  <c r="BY40" i="44"/>
  <c r="BX40" i="44"/>
  <c r="BW40" i="44"/>
  <c r="BV40" i="44"/>
  <c r="BU40" i="44"/>
  <c r="BT40" i="44"/>
  <c r="BS40" i="44"/>
  <c r="BR40" i="44"/>
  <c r="BQ40" i="44"/>
  <c r="BP40" i="44"/>
  <c r="BO40" i="44"/>
  <c r="BN40" i="44"/>
  <c r="BM40" i="44"/>
  <c r="BL40" i="44"/>
  <c r="BK40" i="44"/>
  <c r="BJ40" i="44"/>
  <c r="BI40" i="44"/>
  <c r="BH40" i="44"/>
  <c r="BG40" i="44"/>
  <c r="BF40" i="44"/>
  <c r="BE40" i="44"/>
  <c r="BD40" i="44"/>
  <c r="BC40" i="44"/>
  <c r="BB40" i="44"/>
  <c r="BA40" i="44"/>
  <c r="AZ40" i="44"/>
  <c r="AY40" i="44"/>
  <c r="AX40" i="44"/>
  <c r="AW40" i="44"/>
  <c r="AV40" i="44"/>
  <c r="AU40" i="44"/>
  <c r="AT40" i="44"/>
  <c r="AS40" i="44"/>
  <c r="AR40" i="44"/>
  <c r="AQ40" i="44"/>
  <c r="AP40" i="44"/>
  <c r="AO40" i="44"/>
  <c r="AN40" i="44"/>
  <c r="AM40" i="44"/>
  <c r="AL40" i="44"/>
  <c r="AK40" i="44"/>
  <c r="AJ40" i="44"/>
  <c r="AI40" i="44"/>
  <c r="AH40" i="44"/>
  <c r="AG40" i="44"/>
  <c r="AF40" i="44"/>
  <c r="AE40" i="44"/>
  <c r="AD40" i="44"/>
  <c r="AC40" i="44"/>
  <c r="AB40" i="44"/>
  <c r="AA40" i="44"/>
  <c r="Z40" i="44"/>
  <c r="Y40" i="44"/>
  <c r="X40" i="44"/>
  <c r="W40" i="44"/>
  <c r="V40" i="44"/>
  <c r="U40" i="44"/>
  <c r="T40" i="44"/>
  <c r="S40" i="44"/>
  <c r="R40" i="44"/>
  <c r="Q40" i="44"/>
  <c r="P40" i="44"/>
  <c r="O40" i="44"/>
  <c r="N40" i="44"/>
  <c r="M40" i="44"/>
  <c r="L40" i="44"/>
  <c r="K40" i="44"/>
  <c r="J40" i="44"/>
  <c r="I40" i="44"/>
  <c r="H40" i="44"/>
  <c r="G40" i="44"/>
  <c r="F40" i="44"/>
  <c r="E40" i="44"/>
  <c r="D40" i="44"/>
  <c r="C40" i="44"/>
  <c r="HX39" i="44"/>
  <c r="EO39" i="44"/>
  <c r="EN39" i="44"/>
  <c r="EM39" i="44"/>
  <c r="EL39" i="44"/>
  <c r="EK39" i="44"/>
  <c r="EJ39" i="44"/>
  <c r="EI39" i="44"/>
  <c r="EH39" i="44"/>
  <c r="EG39" i="44"/>
  <c r="EF39" i="44"/>
  <c r="EE39" i="44"/>
  <c r="ED39" i="44"/>
  <c r="EC39" i="44"/>
  <c r="EB39" i="44"/>
  <c r="EA39" i="44"/>
  <c r="DZ39" i="44"/>
  <c r="DY39" i="44"/>
  <c r="DX39" i="44"/>
  <c r="DW39" i="44"/>
  <c r="DV39" i="44"/>
  <c r="DU39" i="44"/>
  <c r="DT39" i="44"/>
  <c r="DS39" i="44"/>
  <c r="DR39" i="44"/>
  <c r="DQ39" i="44"/>
  <c r="DM39" i="44"/>
  <c r="HW39" i="44" s="1"/>
  <c r="CJ39" i="44"/>
  <c r="CI39" i="44"/>
  <c r="CH39" i="44"/>
  <c r="CG39" i="44"/>
  <c r="CF39" i="44"/>
  <c r="CE39" i="44"/>
  <c r="CD39" i="44"/>
  <c r="CC39" i="44"/>
  <c r="CB39" i="44"/>
  <c r="CA39" i="44"/>
  <c r="BZ39" i="44"/>
  <c r="BY39" i="44"/>
  <c r="BX39" i="44"/>
  <c r="BW39" i="44"/>
  <c r="BV39" i="44"/>
  <c r="BU39" i="44"/>
  <c r="BT39" i="44"/>
  <c r="BS39" i="44"/>
  <c r="BR39" i="44"/>
  <c r="BQ39" i="44"/>
  <c r="BP39" i="44"/>
  <c r="BO39" i="44"/>
  <c r="BN39" i="44"/>
  <c r="BM39" i="44"/>
  <c r="BL39" i="44"/>
  <c r="BK39" i="44"/>
  <c r="BJ39" i="44"/>
  <c r="BI39" i="44"/>
  <c r="BH39" i="44"/>
  <c r="BG39" i="44"/>
  <c r="BF39" i="44"/>
  <c r="BE39" i="44"/>
  <c r="BD39" i="44"/>
  <c r="BC39" i="44"/>
  <c r="BB39" i="44"/>
  <c r="BA39" i="44"/>
  <c r="AZ39" i="44"/>
  <c r="AY39" i="44"/>
  <c r="AX39" i="44"/>
  <c r="AW39" i="44"/>
  <c r="AV39" i="44"/>
  <c r="AU39" i="44"/>
  <c r="AT39" i="44"/>
  <c r="AS39" i="44"/>
  <c r="AR39" i="44"/>
  <c r="AQ39" i="44"/>
  <c r="AP39" i="44"/>
  <c r="AO39" i="44"/>
  <c r="AN39" i="44"/>
  <c r="AM39" i="44"/>
  <c r="AL39" i="44"/>
  <c r="AK39" i="44"/>
  <c r="AJ39" i="44"/>
  <c r="AI39" i="44"/>
  <c r="AH39" i="44"/>
  <c r="AG39" i="44"/>
  <c r="AF39" i="44"/>
  <c r="AE39" i="44"/>
  <c r="AD39" i="44"/>
  <c r="AC39" i="44"/>
  <c r="AB39" i="44"/>
  <c r="AA39" i="44"/>
  <c r="Z39" i="44"/>
  <c r="Y39" i="44"/>
  <c r="X39" i="44"/>
  <c r="W39" i="44"/>
  <c r="V39" i="44"/>
  <c r="U39" i="44"/>
  <c r="T39" i="44"/>
  <c r="S39" i="44"/>
  <c r="R39" i="44"/>
  <c r="Q39" i="44"/>
  <c r="P39" i="44"/>
  <c r="O39" i="44"/>
  <c r="N39" i="44"/>
  <c r="M39" i="44"/>
  <c r="L39" i="44"/>
  <c r="K39" i="44"/>
  <c r="J39" i="44"/>
  <c r="I39" i="44"/>
  <c r="H39" i="44"/>
  <c r="G39" i="44"/>
  <c r="F39" i="44"/>
  <c r="E39" i="44"/>
  <c r="D39" i="44"/>
  <c r="C39" i="44"/>
  <c r="HX38" i="44"/>
  <c r="HW38" i="44"/>
  <c r="HV38" i="44"/>
  <c r="HU38" i="44"/>
  <c r="HT38" i="44"/>
  <c r="HS38" i="44"/>
  <c r="HR38" i="44"/>
  <c r="HQ38" i="44"/>
  <c r="HP38" i="44"/>
  <c r="HO38" i="44"/>
  <c r="HN38" i="44"/>
  <c r="HM38" i="44"/>
  <c r="HL38" i="44"/>
  <c r="HK38" i="44"/>
  <c r="HJ38" i="44"/>
  <c r="HI38" i="44"/>
  <c r="HH38" i="44"/>
  <c r="HG38" i="44"/>
  <c r="HF38" i="44"/>
  <c r="HE38" i="44"/>
  <c r="HD38" i="44"/>
  <c r="HC38" i="44"/>
  <c r="EO38" i="44"/>
  <c r="EN38" i="44"/>
  <c r="EM38" i="44"/>
  <c r="EL38" i="44"/>
  <c r="EK38" i="44"/>
  <c r="EJ38" i="44"/>
  <c r="EI38" i="44"/>
  <c r="EH38" i="44"/>
  <c r="EG38" i="44"/>
  <c r="EF38" i="44"/>
  <c r="EE38" i="44"/>
  <c r="ED38" i="44"/>
  <c r="EC38" i="44"/>
  <c r="EB38" i="44"/>
  <c r="EA38" i="44"/>
  <c r="DZ38" i="44"/>
  <c r="DY38" i="44"/>
  <c r="DX38" i="44"/>
  <c r="DW38" i="44"/>
  <c r="DV38" i="44"/>
  <c r="DU38" i="44"/>
  <c r="DT38" i="44"/>
  <c r="DS38" i="44"/>
  <c r="DR38" i="44"/>
  <c r="DQ38" i="44"/>
  <c r="DM38" i="44"/>
  <c r="CJ38" i="44"/>
  <c r="CI38" i="44"/>
  <c r="CH38" i="44"/>
  <c r="CG38" i="44"/>
  <c r="CF38" i="44"/>
  <c r="CE38" i="44"/>
  <c r="CD38" i="44"/>
  <c r="CC38" i="44"/>
  <c r="CB38" i="44"/>
  <c r="CA38" i="44"/>
  <c r="BZ38" i="44"/>
  <c r="BY38" i="44"/>
  <c r="BX38" i="44"/>
  <c r="BW38" i="44"/>
  <c r="BV38" i="44"/>
  <c r="BU38" i="44"/>
  <c r="BT38" i="44"/>
  <c r="BS38" i="44"/>
  <c r="BR38" i="44"/>
  <c r="BQ38" i="44"/>
  <c r="BP38" i="44"/>
  <c r="BO38" i="44"/>
  <c r="BN38" i="44"/>
  <c r="BM38" i="44"/>
  <c r="BL38" i="44"/>
  <c r="BK38" i="44"/>
  <c r="BJ38" i="44"/>
  <c r="BI38" i="44"/>
  <c r="BH38" i="44"/>
  <c r="BG38" i="44"/>
  <c r="BF38" i="44"/>
  <c r="BE38" i="44"/>
  <c r="BD38" i="44"/>
  <c r="BC38" i="44"/>
  <c r="BB38" i="44"/>
  <c r="BA38" i="44"/>
  <c r="AZ38" i="44"/>
  <c r="AY38" i="44"/>
  <c r="AX38" i="44"/>
  <c r="AW38" i="44"/>
  <c r="AV38" i="44"/>
  <c r="AU38" i="44"/>
  <c r="AT38" i="44"/>
  <c r="AS38" i="44"/>
  <c r="AR38" i="44"/>
  <c r="AQ38" i="44"/>
  <c r="AP38" i="44"/>
  <c r="AO38" i="44"/>
  <c r="AN38" i="44"/>
  <c r="AM38" i="44"/>
  <c r="AL38" i="44"/>
  <c r="AK38" i="44"/>
  <c r="AJ38" i="44"/>
  <c r="AI38" i="44"/>
  <c r="AH38" i="44"/>
  <c r="AG38" i="44"/>
  <c r="AF38" i="44"/>
  <c r="AE38" i="44"/>
  <c r="AD38" i="44"/>
  <c r="AC38" i="44"/>
  <c r="AB38" i="44"/>
  <c r="AA38" i="44"/>
  <c r="Z38" i="44"/>
  <c r="Y38" i="44"/>
  <c r="X38" i="44"/>
  <c r="W38" i="44"/>
  <c r="V38" i="44"/>
  <c r="U38" i="44"/>
  <c r="T38" i="44"/>
  <c r="S38" i="44"/>
  <c r="R38" i="44"/>
  <c r="Q38" i="44"/>
  <c r="P38" i="44"/>
  <c r="O38" i="44"/>
  <c r="N38" i="44"/>
  <c r="M38" i="44"/>
  <c r="L38" i="44"/>
  <c r="K38" i="44"/>
  <c r="J38" i="44"/>
  <c r="I38" i="44"/>
  <c r="H38" i="44"/>
  <c r="G38" i="44"/>
  <c r="F38" i="44"/>
  <c r="E38" i="44"/>
  <c r="D38" i="44"/>
  <c r="C38" i="44"/>
  <c r="HX37" i="44"/>
  <c r="HW37" i="44"/>
  <c r="HV37" i="44"/>
  <c r="HU37" i="44"/>
  <c r="HT37" i="44"/>
  <c r="HS37" i="44"/>
  <c r="HR37" i="44"/>
  <c r="HQ37" i="44"/>
  <c r="HP37" i="44"/>
  <c r="HO37" i="44"/>
  <c r="HN37" i="44"/>
  <c r="HM37" i="44"/>
  <c r="HL37" i="44"/>
  <c r="HK37" i="44"/>
  <c r="HJ37" i="44"/>
  <c r="HI37" i="44"/>
  <c r="HH37" i="44"/>
  <c r="HG37" i="44"/>
  <c r="HF37" i="44"/>
  <c r="HE37" i="44"/>
  <c r="HD37" i="44"/>
  <c r="EO37" i="44"/>
  <c r="EN37" i="44"/>
  <c r="EM37" i="44"/>
  <c r="EL37" i="44"/>
  <c r="EK37" i="44"/>
  <c r="EJ37" i="44"/>
  <c r="EI37" i="44"/>
  <c r="EH37" i="44"/>
  <c r="EG37" i="44"/>
  <c r="EF37" i="44"/>
  <c r="EE37" i="44"/>
  <c r="ED37" i="44"/>
  <c r="EC37" i="44"/>
  <c r="EB37" i="44"/>
  <c r="EA37" i="44"/>
  <c r="DZ37" i="44"/>
  <c r="DY37" i="44"/>
  <c r="DX37" i="44"/>
  <c r="DW37" i="44"/>
  <c r="DV37" i="44"/>
  <c r="DU37" i="44"/>
  <c r="DT37" i="44"/>
  <c r="DS37" i="44"/>
  <c r="DR37" i="44"/>
  <c r="DQ37" i="44"/>
  <c r="DM37" i="44"/>
  <c r="HC37" i="44" s="1"/>
  <c r="CJ37" i="44"/>
  <c r="CI37" i="44"/>
  <c r="CH37" i="44"/>
  <c r="CG37" i="44"/>
  <c r="CF37" i="44"/>
  <c r="CE37" i="44"/>
  <c r="CD37" i="44"/>
  <c r="CC37" i="44"/>
  <c r="CB37" i="44"/>
  <c r="CA37" i="44"/>
  <c r="BZ37" i="44"/>
  <c r="BY37" i="44"/>
  <c r="BX37" i="44"/>
  <c r="BW37" i="44"/>
  <c r="BV37" i="44"/>
  <c r="BU37" i="44"/>
  <c r="BT37" i="44"/>
  <c r="BS37" i="44"/>
  <c r="BR37" i="44"/>
  <c r="BQ37" i="44"/>
  <c r="BP37" i="44"/>
  <c r="BO37" i="44"/>
  <c r="BN37" i="44"/>
  <c r="BM37" i="44"/>
  <c r="BL37" i="44"/>
  <c r="BK37" i="44"/>
  <c r="BJ37" i="44"/>
  <c r="BI37" i="44"/>
  <c r="BH37" i="44"/>
  <c r="BG37" i="44"/>
  <c r="BF37" i="44"/>
  <c r="BE37" i="44"/>
  <c r="BD37" i="44"/>
  <c r="BC37" i="44"/>
  <c r="BB37" i="44"/>
  <c r="BA37" i="44"/>
  <c r="AZ37" i="44"/>
  <c r="AY37" i="44"/>
  <c r="AX37" i="44"/>
  <c r="AW37" i="44"/>
  <c r="AV37" i="44"/>
  <c r="AU37" i="44"/>
  <c r="AT37" i="44"/>
  <c r="AS37" i="44"/>
  <c r="AR37" i="44"/>
  <c r="AQ37" i="44"/>
  <c r="AP37" i="44"/>
  <c r="AO37" i="44"/>
  <c r="AN37" i="44"/>
  <c r="AM37" i="44"/>
  <c r="AL37" i="44"/>
  <c r="AK37" i="44"/>
  <c r="AJ37" i="44"/>
  <c r="AI37" i="44"/>
  <c r="AH37" i="44"/>
  <c r="AG37" i="44"/>
  <c r="AF37" i="44"/>
  <c r="AE37" i="44"/>
  <c r="AD37" i="44"/>
  <c r="AC37" i="44"/>
  <c r="AB37" i="44"/>
  <c r="AA37" i="44"/>
  <c r="Z37" i="44"/>
  <c r="Y37" i="44"/>
  <c r="X37" i="44"/>
  <c r="W37" i="44"/>
  <c r="V37" i="44"/>
  <c r="U37" i="44"/>
  <c r="T37" i="44"/>
  <c r="S37" i="44"/>
  <c r="R37" i="44"/>
  <c r="Q37" i="44"/>
  <c r="P37" i="44"/>
  <c r="O37" i="44"/>
  <c r="N37" i="44"/>
  <c r="M37" i="44"/>
  <c r="L37" i="44"/>
  <c r="K37" i="44"/>
  <c r="J37" i="44"/>
  <c r="I37" i="44"/>
  <c r="H37" i="44"/>
  <c r="G37" i="44"/>
  <c r="F37" i="44"/>
  <c r="E37" i="44"/>
  <c r="D37" i="44"/>
  <c r="C37" i="44"/>
  <c r="HX36" i="44"/>
  <c r="HW36" i="44"/>
  <c r="HV36" i="44"/>
  <c r="HU36" i="44"/>
  <c r="HT36" i="44"/>
  <c r="HS36" i="44"/>
  <c r="HR36" i="44"/>
  <c r="HQ36" i="44"/>
  <c r="HP36" i="44"/>
  <c r="HO36" i="44"/>
  <c r="HN36" i="44"/>
  <c r="HM36" i="44"/>
  <c r="HL36" i="44"/>
  <c r="HK36" i="44"/>
  <c r="HJ36" i="44"/>
  <c r="HI36" i="44"/>
  <c r="HH36" i="44"/>
  <c r="HG36" i="44"/>
  <c r="HF36" i="44"/>
  <c r="HE36" i="44"/>
  <c r="EO36" i="44"/>
  <c r="EN36" i="44"/>
  <c r="EM36" i="44"/>
  <c r="EL36" i="44"/>
  <c r="EK36" i="44"/>
  <c r="EJ36" i="44"/>
  <c r="EI36" i="44"/>
  <c r="EH36" i="44"/>
  <c r="EG36" i="44"/>
  <c r="EF36" i="44"/>
  <c r="EE36" i="44"/>
  <c r="ED36" i="44"/>
  <c r="EC36" i="44"/>
  <c r="EB36" i="44"/>
  <c r="EA36" i="44"/>
  <c r="DZ36" i="44"/>
  <c r="DY36" i="44"/>
  <c r="DX36" i="44"/>
  <c r="DW36" i="44"/>
  <c r="DV36" i="44"/>
  <c r="DU36" i="44"/>
  <c r="DT36" i="44"/>
  <c r="DS36" i="44"/>
  <c r="DR36" i="44"/>
  <c r="DQ36" i="44"/>
  <c r="DM36" i="44"/>
  <c r="HA36" i="44" s="1"/>
  <c r="CJ36" i="44"/>
  <c r="CI36" i="44"/>
  <c r="CH36" i="44"/>
  <c r="CG36" i="44"/>
  <c r="CF36" i="44"/>
  <c r="CE36" i="44"/>
  <c r="CD36" i="44"/>
  <c r="CC36" i="44"/>
  <c r="CB36" i="44"/>
  <c r="CA36" i="44"/>
  <c r="BZ36" i="44"/>
  <c r="BY36" i="44"/>
  <c r="BX36" i="44"/>
  <c r="BW36" i="44"/>
  <c r="BV36" i="44"/>
  <c r="BU36" i="44"/>
  <c r="BT36" i="44"/>
  <c r="BS36" i="44"/>
  <c r="BR36" i="44"/>
  <c r="BQ36" i="44"/>
  <c r="BP36" i="44"/>
  <c r="BO36" i="44"/>
  <c r="BN36" i="44"/>
  <c r="BM36" i="44"/>
  <c r="BL36" i="44"/>
  <c r="BK36" i="44"/>
  <c r="BJ36" i="44"/>
  <c r="BI36" i="44"/>
  <c r="BH36" i="44"/>
  <c r="BG36" i="44"/>
  <c r="BF36" i="44"/>
  <c r="BE36" i="44"/>
  <c r="BD36" i="44"/>
  <c r="BC36" i="44"/>
  <c r="BB36" i="44"/>
  <c r="BA36" i="44"/>
  <c r="AZ36" i="44"/>
  <c r="AY36" i="44"/>
  <c r="AX36" i="44"/>
  <c r="AW36" i="44"/>
  <c r="AV36" i="44"/>
  <c r="AU36" i="44"/>
  <c r="AT36" i="44"/>
  <c r="AS36" i="44"/>
  <c r="AR36" i="44"/>
  <c r="AQ36" i="44"/>
  <c r="AP36" i="44"/>
  <c r="AO36" i="44"/>
  <c r="AN36" i="44"/>
  <c r="AM36" i="44"/>
  <c r="AL36" i="44"/>
  <c r="AK36" i="44"/>
  <c r="AJ36" i="44"/>
  <c r="AI36" i="44"/>
  <c r="AH36" i="44"/>
  <c r="AG36" i="44"/>
  <c r="AF36" i="44"/>
  <c r="AE36" i="44"/>
  <c r="AD36" i="44"/>
  <c r="AC36" i="44"/>
  <c r="AB36" i="44"/>
  <c r="AA36" i="44"/>
  <c r="Z36" i="44"/>
  <c r="Y36" i="44"/>
  <c r="X36" i="44"/>
  <c r="W36" i="44"/>
  <c r="V36" i="44"/>
  <c r="U36" i="44"/>
  <c r="T36" i="44"/>
  <c r="S36" i="44"/>
  <c r="R36" i="44"/>
  <c r="Q36" i="44"/>
  <c r="P36" i="44"/>
  <c r="O36" i="44"/>
  <c r="N36" i="44"/>
  <c r="M36" i="44"/>
  <c r="L36" i="44"/>
  <c r="K36" i="44"/>
  <c r="J36" i="44"/>
  <c r="I36" i="44"/>
  <c r="H36" i="44"/>
  <c r="G36" i="44"/>
  <c r="F36" i="44"/>
  <c r="E36" i="44"/>
  <c r="D36" i="44"/>
  <c r="C36" i="44"/>
  <c r="HX35" i="44"/>
  <c r="EO35" i="44"/>
  <c r="EN35" i="44"/>
  <c r="EM35" i="44"/>
  <c r="EL35" i="44"/>
  <c r="EK35" i="44"/>
  <c r="EJ35" i="44"/>
  <c r="EI35" i="44"/>
  <c r="EH35" i="44"/>
  <c r="EG35" i="44"/>
  <c r="EF35" i="44"/>
  <c r="EE35" i="44"/>
  <c r="ED35" i="44"/>
  <c r="EC35" i="44"/>
  <c r="EB35" i="44"/>
  <c r="EA35" i="44"/>
  <c r="DZ35" i="44"/>
  <c r="DY35" i="44"/>
  <c r="DX35" i="44"/>
  <c r="DW35" i="44"/>
  <c r="DV35" i="44"/>
  <c r="DU35" i="44"/>
  <c r="DT35" i="44"/>
  <c r="DS35" i="44"/>
  <c r="DR35" i="44"/>
  <c r="DQ35" i="44"/>
  <c r="DM35" i="44"/>
  <c r="HW35" i="44" s="1"/>
  <c r="CJ35" i="44"/>
  <c r="CI35" i="44"/>
  <c r="CH35" i="44"/>
  <c r="CG35" i="44"/>
  <c r="CF35" i="44"/>
  <c r="CE35" i="44"/>
  <c r="CD35" i="44"/>
  <c r="CC35" i="44"/>
  <c r="CB35" i="44"/>
  <c r="CA35" i="44"/>
  <c r="BZ35" i="44"/>
  <c r="BY35" i="44"/>
  <c r="BX35" i="44"/>
  <c r="BW35" i="44"/>
  <c r="BV35" i="44"/>
  <c r="BU35" i="44"/>
  <c r="BT35" i="44"/>
  <c r="BS35" i="44"/>
  <c r="BR35" i="44"/>
  <c r="BQ35" i="44"/>
  <c r="BP35" i="44"/>
  <c r="BO35" i="44"/>
  <c r="BN35" i="44"/>
  <c r="BM35" i="44"/>
  <c r="BL35" i="44"/>
  <c r="BK35" i="44"/>
  <c r="BJ35" i="44"/>
  <c r="BI35" i="44"/>
  <c r="BH35" i="44"/>
  <c r="BG35" i="44"/>
  <c r="BF35" i="44"/>
  <c r="BE35" i="44"/>
  <c r="BD35" i="44"/>
  <c r="BC35" i="44"/>
  <c r="BB35" i="44"/>
  <c r="BA35" i="44"/>
  <c r="AZ35" i="44"/>
  <c r="AY35" i="44"/>
  <c r="AX35" i="44"/>
  <c r="AW35" i="44"/>
  <c r="AV35" i="44"/>
  <c r="AU35" i="44"/>
  <c r="AT35" i="44"/>
  <c r="AS35" i="44"/>
  <c r="AR35" i="44"/>
  <c r="AQ35" i="44"/>
  <c r="AP35" i="44"/>
  <c r="AO35" i="44"/>
  <c r="AN35" i="44"/>
  <c r="AM35" i="44"/>
  <c r="AL35" i="44"/>
  <c r="AK35" i="44"/>
  <c r="AJ35" i="44"/>
  <c r="AI35" i="44"/>
  <c r="AH35" i="44"/>
  <c r="AG35" i="44"/>
  <c r="AF35" i="44"/>
  <c r="AE35" i="44"/>
  <c r="AD35" i="44"/>
  <c r="AC35" i="44"/>
  <c r="AB35" i="44"/>
  <c r="AA35" i="44"/>
  <c r="Z35" i="44"/>
  <c r="Y35" i="44"/>
  <c r="X35" i="44"/>
  <c r="W35" i="44"/>
  <c r="V35" i="44"/>
  <c r="U35" i="44"/>
  <c r="T35" i="44"/>
  <c r="S35" i="44"/>
  <c r="R35" i="44"/>
  <c r="Q35" i="44"/>
  <c r="P35" i="44"/>
  <c r="O35" i="44"/>
  <c r="N35" i="44"/>
  <c r="M35" i="44"/>
  <c r="L35" i="44"/>
  <c r="K35" i="44"/>
  <c r="J35" i="44"/>
  <c r="I35" i="44"/>
  <c r="H35" i="44"/>
  <c r="G35" i="44"/>
  <c r="F35" i="44"/>
  <c r="E35" i="44"/>
  <c r="D35" i="44"/>
  <c r="C35" i="44"/>
  <c r="HX34" i="44"/>
  <c r="EO34" i="44"/>
  <c r="EN34" i="44"/>
  <c r="EM34" i="44"/>
  <c r="EL34" i="44"/>
  <c r="EK34" i="44"/>
  <c r="EJ34" i="44"/>
  <c r="EI34" i="44"/>
  <c r="EH34" i="44"/>
  <c r="EG34" i="44"/>
  <c r="EF34" i="44"/>
  <c r="EE34" i="44"/>
  <c r="ED34" i="44"/>
  <c r="EC34" i="44"/>
  <c r="EB34" i="44"/>
  <c r="EA34" i="44"/>
  <c r="DZ34" i="44"/>
  <c r="DY34" i="44"/>
  <c r="DX34" i="44"/>
  <c r="DW34" i="44"/>
  <c r="DV34" i="44"/>
  <c r="DU34" i="44"/>
  <c r="DT34" i="44"/>
  <c r="DS34" i="44"/>
  <c r="DR34" i="44"/>
  <c r="DQ34" i="44"/>
  <c r="DM34" i="44"/>
  <c r="HU34" i="44" s="1"/>
  <c r="CJ34" i="44"/>
  <c r="CI34" i="44"/>
  <c r="CH34" i="44"/>
  <c r="CG34" i="44"/>
  <c r="CF34" i="44"/>
  <c r="CE34" i="44"/>
  <c r="CD34" i="44"/>
  <c r="CC34" i="44"/>
  <c r="CB34" i="44"/>
  <c r="CA34" i="44"/>
  <c r="BZ34" i="44"/>
  <c r="BY34" i="44"/>
  <c r="BX34" i="44"/>
  <c r="BW34" i="44"/>
  <c r="BV34" i="44"/>
  <c r="BU34" i="44"/>
  <c r="BT34" i="44"/>
  <c r="BS34" i="44"/>
  <c r="BR34" i="44"/>
  <c r="BQ34" i="44"/>
  <c r="BP34" i="44"/>
  <c r="BO34" i="44"/>
  <c r="BN34" i="44"/>
  <c r="BM34" i="44"/>
  <c r="BL34" i="44"/>
  <c r="BK34" i="44"/>
  <c r="BJ34" i="44"/>
  <c r="BI34" i="44"/>
  <c r="BH34" i="44"/>
  <c r="BG34" i="44"/>
  <c r="BF34" i="44"/>
  <c r="BE34" i="44"/>
  <c r="BD34" i="44"/>
  <c r="BC34" i="44"/>
  <c r="BB34" i="44"/>
  <c r="BA34" i="44"/>
  <c r="AZ34" i="44"/>
  <c r="AY34" i="44"/>
  <c r="AX34" i="44"/>
  <c r="AW34" i="44"/>
  <c r="AV34" i="44"/>
  <c r="AU34" i="44"/>
  <c r="AT34" i="44"/>
  <c r="AS34" i="44"/>
  <c r="AR34" i="44"/>
  <c r="AQ34" i="44"/>
  <c r="AP34" i="44"/>
  <c r="AO34" i="44"/>
  <c r="AN34" i="44"/>
  <c r="AM34" i="44"/>
  <c r="AL34" i="44"/>
  <c r="AK34" i="44"/>
  <c r="AJ34" i="44"/>
  <c r="AI34" i="44"/>
  <c r="AH34" i="44"/>
  <c r="AG34" i="44"/>
  <c r="AF34" i="44"/>
  <c r="AE34" i="44"/>
  <c r="AD34" i="44"/>
  <c r="AC34" i="44"/>
  <c r="AB34" i="44"/>
  <c r="AA34" i="44"/>
  <c r="Z34" i="44"/>
  <c r="Y34" i="44"/>
  <c r="X34" i="44"/>
  <c r="W34" i="44"/>
  <c r="V34" i="44"/>
  <c r="U34" i="44"/>
  <c r="T34" i="44"/>
  <c r="S34" i="44"/>
  <c r="R34" i="44"/>
  <c r="Q34" i="44"/>
  <c r="P34" i="44"/>
  <c r="O34" i="44"/>
  <c r="N34" i="44"/>
  <c r="M34" i="44"/>
  <c r="L34" i="44"/>
  <c r="K34" i="44"/>
  <c r="J34" i="44"/>
  <c r="I34" i="44"/>
  <c r="H34" i="44"/>
  <c r="G34" i="44"/>
  <c r="F34" i="44"/>
  <c r="E34" i="44"/>
  <c r="D34" i="44"/>
  <c r="C34" i="44"/>
  <c r="HX33" i="44"/>
  <c r="EO33" i="44"/>
  <c r="EN33" i="44"/>
  <c r="EM33" i="44"/>
  <c r="EL33" i="44"/>
  <c r="EK33" i="44"/>
  <c r="EJ33" i="44"/>
  <c r="EI33" i="44"/>
  <c r="EH33" i="44"/>
  <c r="EG33" i="44"/>
  <c r="EF33" i="44"/>
  <c r="EE33" i="44"/>
  <c r="ED33" i="44"/>
  <c r="EC33" i="44"/>
  <c r="EB33" i="44"/>
  <c r="EA33" i="44"/>
  <c r="DZ33" i="44"/>
  <c r="DY33" i="44"/>
  <c r="DX33" i="44"/>
  <c r="DW33" i="44"/>
  <c r="DV33" i="44"/>
  <c r="DU33" i="44"/>
  <c r="DT33" i="44"/>
  <c r="DS33" i="44"/>
  <c r="DR33" i="44"/>
  <c r="DQ33" i="44"/>
  <c r="DM33" i="44"/>
  <c r="CJ33" i="44"/>
  <c r="CI33" i="44"/>
  <c r="CH33" i="44"/>
  <c r="CG33" i="44"/>
  <c r="CF33" i="44"/>
  <c r="CE33" i="44"/>
  <c r="CD33" i="44"/>
  <c r="CC33" i="44"/>
  <c r="CB33" i="44"/>
  <c r="CA33" i="44"/>
  <c r="BZ33" i="44"/>
  <c r="BY33" i="44"/>
  <c r="BX33" i="44"/>
  <c r="BW33" i="44"/>
  <c r="BV33" i="44"/>
  <c r="BU33" i="44"/>
  <c r="BT33" i="44"/>
  <c r="BS33" i="44"/>
  <c r="BR33" i="44"/>
  <c r="BQ33" i="44"/>
  <c r="BP33" i="44"/>
  <c r="BO33" i="44"/>
  <c r="BN33" i="44"/>
  <c r="BM33" i="44"/>
  <c r="BL33" i="44"/>
  <c r="BK33" i="44"/>
  <c r="BJ33" i="44"/>
  <c r="BI33" i="44"/>
  <c r="BH33" i="44"/>
  <c r="BG33" i="44"/>
  <c r="BF33" i="44"/>
  <c r="BE33" i="44"/>
  <c r="BD33" i="44"/>
  <c r="BC33" i="44"/>
  <c r="BB33" i="44"/>
  <c r="BA33" i="44"/>
  <c r="AZ33" i="44"/>
  <c r="AY33" i="44"/>
  <c r="AX33" i="44"/>
  <c r="AW33" i="44"/>
  <c r="AV33" i="44"/>
  <c r="AU33" i="44"/>
  <c r="AT33" i="44"/>
  <c r="AS33" i="44"/>
  <c r="AR33" i="44"/>
  <c r="AQ33" i="44"/>
  <c r="AP33" i="44"/>
  <c r="AO33" i="44"/>
  <c r="AN33" i="44"/>
  <c r="AM33" i="44"/>
  <c r="AL33" i="44"/>
  <c r="AK33" i="44"/>
  <c r="AJ33" i="44"/>
  <c r="AI33" i="44"/>
  <c r="AH33" i="44"/>
  <c r="AG33" i="44"/>
  <c r="AF33" i="44"/>
  <c r="AE33" i="44"/>
  <c r="AD33" i="44"/>
  <c r="AC33" i="44"/>
  <c r="AB33" i="44"/>
  <c r="AA33" i="44"/>
  <c r="Z33" i="44"/>
  <c r="Y33" i="44"/>
  <c r="X33" i="44"/>
  <c r="W33" i="44"/>
  <c r="V33" i="44"/>
  <c r="U33" i="44"/>
  <c r="T33" i="44"/>
  <c r="S33" i="44"/>
  <c r="R33" i="44"/>
  <c r="Q33" i="44"/>
  <c r="P33" i="44"/>
  <c r="O33" i="44"/>
  <c r="N33" i="44"/>
  <c r="M33" i="44"/>
  <c r="L33" i="44"/>
  <c r="K33" i="44"/>
  <c r="J33" i="44"/>
  <c r="I33" i="44"/>
  <c r="H33" i="44"/>
  <c r="G33" i="44"/>
  <c r="F33" i="44"/>
  <c r="E33" i="44"/>
  <c r="D33" i="44"/>
  <c r="C33" i="44"/>
  <c r="HX32" i="44"/>
  <c r="EO32" i="44"/>
  <c r="EN32" i="44"/>
  <c r="EM32" i="44"/>
  <c r="EL32" i="44"/>
  <c r="EK32" i="44"/>
  <c r="EJ32" i="44"/>
  <c r="EI32" i="44"/>
  <c r="EH32" i="44"/>
  <c r="EG32" i="44"/>
  <c r="EF32" i="44"/>
  <c r="EE32" i="44"/>
  <c r="ED32" i="44"/>
  <c r="EC32" i="44"/>
  <c r="EB32" i="44"/>
  <c r="EA32" i="44"/>
  <c r="DZ32" i="44"/>
  <c r="DY32" i="44"/>
  <c r="DX32" i="44"/>
  <c r="DW32" i="44"/>
  <c r="DV32" i="44"/>
  <c r="DU32" i="44"/>
  <c r="DT32" i="44"/>
  <c r="DS32" i="44"/>
  <c r="DR32" i="44"/>
  <c r="DQ32" i="44"/>
  <c r="DM32" i="44"/>
  <c r="HU32" i="44" s="1"/>
  <c r="CJ32" i="44"/>
  <c r="CI32" i="44"/>
  <c r="CH32" i="44"/>
  <c r="CG32" i="44"/>
  <c r="CF32" i="44"/>
  <c r="CE32" i="44"/>
  <c r="CD32" i="44"/>
  <c r="CC32" i="44"/>
  <c r="CB32" i="44"/>
  <c r="CA32" i="44"/>
  <c r="BZ32" i="44"/>
  <c r="BY32" i="44"/>
  <c r="BX32" i="44"/>
  <c r="BW32" i="44"/>
  <c r="BV32" i="44"/>
  <c r="BU32" i="44"/>
  <c r="BT32" i="44"/>
  <c r="BS32" i="44"/>
  <c r="BR32" i="44"/>
  <c r="BQ32" i="44"/>
  <c r="BP32" i="44"/>
  <c r="BO32" i="44"/>
  <c r="BN32" i="44"/>
  <c r="BM32" i="44"/>
  <c r="BL32" i="44"/>
  <c r="BK32" i="44"/>
  <c r="BJ32" i="44"/>
  <c r="BI32" i="44"/>
  <c r="BH32" i="44"/>
  <c r="BG32" i="44"/>
  <c r="BF32" i="44"/>
  <c r="BE32" i="44"/>
  <c r="BD32" i="44"/>
  <c r="BC32" i="44"/>
  <c r="BB32" i="44"/>
  <c r="BA32" i="44"/>
  <c r="AZ32" i="44"/>
  <c r="AY32" i="44"/>
  <c r="AX32" i="44"/>
  <c r="AW32" i="44"/>
  <c r="AV32" i="44"/>
  <c r="AU32" i="44"/>
  <c r="AT32" i="44"/>
  <c r="AS32" i="44"/>
  <c r="AR32" i="44"/>
  <c r="AQ32" i="44"/>
  <c r="AP32" i="44"/>
  <c r="AO32" i="44"/>
  <c r="AN32" i="44"/>
  <c r="AM32" i="44"/>
  <c r="AL32" i="44"/>
  <c r="AK32" i="44"/>
  <c r="AJ32" i="44"/>
  <c r="AI32" i="44"/>
  <c r="AH32" i="44"/>
  <c r="AG32" i="44"/>
  <c r="AF32" i="44"/>
  <c r="AE32" i="44"/>
  <c r="AD32" i="44"/>
  <c r="AC32" i="44"/>
  <c r="AB32" i="44"/>
  <c r="AA32" i="44"/>
  <c r="Z32" i="44"/>
  <c r="Y32" i="44"/>
  <c r="X32" i="44"/>
  <c r="W32" i="44"/>
  <c r="V32" i="44"/>
  <c r="U32" i="44"/>
  <c r="T32" i="44"/>
  <c r="S32" i="44"/>
  <c r="R32" i="44"/>
  <c r="Q32" i="44"/>
  <c r="P32" i="44"/>
  <c r="O32" i="44"/>
  <c r="N32" i="44"/>
  <c r="M32" i="44"/>
  <c r="L32" i="44"/>
  <c r="K32" i="44"/>
  <c r="J32" i="44"/>
  <c r="I32" i="44"/>
  <c r="H32" i="44"/>
  <c r="G32" i="44"/>
  <c r="F32" i="44"/>
  <c r="E32" i="44"/>
  <c r="D32" i="44"/>
  <c r="C32" i="44"/>
  <c r="HX31" i="44"/>
  <c r="HW31" i="44"/>
  <c r="HV31" i="44"/>
  <c r="HU31" i="44"/>
  <c r="HT31" i="44"/>
  <c r="HS31" i="44"/>
  <c r="HR31" i="44"/>
  <c r="HQ31" i="44"/>
  <c r="HP31" i="44"/>
  <c r="HO31" i="44"/>
  <c r="HN31" i="44"/>
  <c r="HM31" i="44"/>
  <c r="HL31" i="44"/>
  <c r="HK31" i="44"/>
  <c r="HJ31" i="44"/>
  <c r="HI31" i="44"/>
  <c r="HH31" i="44"/>
  <c r="HG31" i="44"/>
  <c r="HF31" i="44"/>
  <c r="HE31" i="44"/>
  <c r="HD31" i="44"/>
  <c r="HC31" i="44"/>
  <c r="EO31" i="44"/>
  <c r="EN31" i="44"/>
  <c r="EM31" i="44"/>
  <c r="EL31" i="44"/>
  <c r="EK31" i="44"/>
  <c r="EJ31" i="44"/>
  <c r="EI31" i="44"/>
  <c r="EH31" i="44"/>
  <c r="EG31" i="44"/>
  <c r="EF31" i="44"/>
  <c r="EE31" i="44"/>
  <c r="ED31" i="44"/>
  <c r="EC31" i="44"/>
  <c r="EB31" i="44"/>
  <c r="EA31" i="44"/>
  <c r="DZ31" i="44"/>
  <c r="DY31" i="44"/>
  <c r="DX31" i="44"/>
  <c r="DW31" i="44"/>
  <c r="DV31" i="44"/>
  <c r="DU31" i="44"/>
  <c r="DT31" i="44"/>
  <c r="DS31" i="44"/>
  <c r="DR31" i="44"/>
  <c r="DQ31" i="44"/>
  <c r="DM31" i="44"/>
  <c r="HB31" i="44" s="1"/>
  <c r="CJ31" i="44"/>
  <c r="CI31" i="44"/>
  <c r="CH31" i="44"/>
  <c r="CG31" i="44"/>
  <c r="CF31" i="44"/>
  <c r="CE31" i="44"/>
  <c r="CD31" i="44"/>
  <c r="CC31" i="44"/>
  <c r="CB31" i="44"/>
  <c r="CA31" i="44"/>
  <c r="BZ31" i="44"/>
  <c r="BY31" i="44"/>
  <c r="BX31" i="44"/>
  <c r="BW31" i="44"/>
  <c r="BV31" i="44"/>
  <c r="BU31" i="44"/>
  <c r="BT31" i="44"/>
  <c r="BS31" i="44"/>
  <c r="BR31" i="44"/>
  <c r="BQ31" i="44"/>
  <c r="BP31" i="44"/>
  <c r="BO31" i="44"/>
  <c r="BN31" i="44"/>
  <c r="BM31" i="44"/>
  <c r="BL31" i="44"/>
  <c r="BK31" i="44"/>
  <c r="BJ31" i="44"/>
  <c r="BI31" i="44"/>
  <c r="BH31" i="44"/>
  <c r="BG31" i="44"/>
  <c r="BF31" i="44"/>
  <c r="BE31" i="44"/>
  <c r="BD31" i="44"/>
  <c r="BC31" i="44"/>
  <c r="BB31" i="44"/>
  <c r="BA31" i="44"/>
  <c r="AZ31" i="44"/>
  <c r="AY31" i="44"/>
  <c r="AX31" i="44"/>
  <c r="AW31" i="44"/>
  <c r="AV31" i="44"/>
  <c r="AU31" i="44"/>
  <c r="AT31" i="44"/>
  <c r="AS31" i="44"/>
  <c r="AR31" i="44"/>
  <c r="AQ31" i="44"/>
  <c r="AP31" i="44"/>
  <c r="AO31" i="44"/>
  <c r="AN31" i="44"/>
  <c r="AM31" i="44"/>
  <c r="AL31" i="44"/>
  <c r="AK31" i="44"/>
  <c r="AJ31" i="44"/>
  <c r="AI31" i="44"/>
  <c r="AH31" i="44"/>
  <c r="AG31" i="44"/>
  <c r="AF31" i="44"/>
  <c r="AE31" i="44"/>
  <c r="AD31" i="44"/>
  <c r="AC31" i="44"/>
  <c r="AB31" i="44"/>
  <c r="AA31" i="44"/>
  <c r="Z31" i="44"/>
  <c r="Y31" i="44"/>
  <c r="X31" i="44"/>
  <c r="W31" i="44"/>
  <c r="V31" i="44"/>
  <c r="U31" i="44"/>
  <c r="T31" i="44"/>
  <c r="S31" i="44"/>
  <c r="R31" i="44"/>
  <c r="Q31" i="44"/>
  <c r="P31" i="44"/>
  <c r="O31" i="44"/>
  <c r="N31" i="44"/>
  <c r="M31" i="44"/>
  <c r="L31" i="44"/>
  <c r="K31" i="44"/>
  <c r="J31" i="44"/>
  <c r="I31" i="44"/>
  <c r="H31" i="44"/>
  <c r="G31" i="44"/>
  <c r="F31" i="44"/>
  <c r="E31" i="44"/>
  <c r="D31" i="44"/>
  <c r="C31" i="44"/>
  <c r="HX30" i="44"/>
  <c r="HW30" i="44"/>
  <c r="HV30" i="44"/>
  <c r="HU30" i="44"/>
  <c r="HT30" i="44"/>
  <c r="HS30" i="44"/>
  <c r="HR30" i="44"/>
  <c r="HQ30" i="44"/>
  <c r="HP30" i="44"/>
  <c r="HO30" i="44"/>
  <c r="HN30" i="44"/>
  <c r="HM30" i="44"/>
  <c r="HL30" i="44"/>
  <c r="HK30" i="44"/>
  <c r="HJ30" i="44"/>
  <c r="HI30" i="44"/>
  <c r="HH30" i="44"/>
  <c r="HG30" i="44"/>
  <c r="HF30" i="44"/>
  <c r="HE30" i="44"/>
  <c r="HD30" i="44"/>
  <c r="HC30" i="44"/>
  <c r="EO30" i="44"/>
  <c r="EN30" i="44"/>
  <c r="EM30" i="44"/>
  <c r="EL30" i="44"/>
  <c r="EK30" i="44"/>
  <c r="EJ30" i="44"/>
  <c r="EI30" i="44"/>
  <c r="EH30" i="44"/>
  <c r="EG30" i="44"/>
  <c r="EF30" i="44"/>
  <c r="EE30" i="44"/>
  <c r="ED30" i="44"/>
  <c r="EC30" i="44"/>
  <c r="EB30" i="44"/>
  <c r="EA30" i="44"/>
  <c r="DZ30" i="44"/>
  <c r="DY30" i="44"/>
  <c r="DX30" i="44"/>
  <c r="DW30" i="44"/>
  <c r="DV30" i="44"/>
  <c r="DU30" i="44"/>
  <c r="DT30" i="44"/>
  <c r="DS30" i="44"/>
  <c r="DR30" i="44"/>
  <c r="DQ30" i="44"/>
  <c r="DM30" i="44"/>
  <c r="HA30" i="44" s="1"/>
  <c r="CJ30" i="44"/>
  <c r="CI30" i="44"/>
  <c r="CH30" i="44"/>
  <c r="CG30" i="44"/>
  <c r="CF30" i="44"/>
  <c r="CE30" i="44"/>
  <c r="CD30" i="44"/>
  <c r="CC30" i="44"/>
  <c r="CB30" i="44"/>
  <c r="CA30" i="44"/>
  <c r="BZ30" i="44"/>
  <c r="BY30" i="44"/>
  <c r="BX30" i="44"/>
  <c r="BW30" i="44"/>
  <c r="BV30" i="44"/>
  <c r="BU30" i="44"/>
  <c r="BT30" i="44"/>
  <c r="BS30" i="44"/>
  <c r="BR30" i="44"/>
  <c r="BQ30" i="44"/>
  <c r="BP30" i="44"/>
  <c r="BO30" i="44"/>
  <c r="BN30" i="44"/>
  <c r="BM30" i="44"/>
  <c r="BL30" i="44"/>
  <c r="BK30" i="44"/>
  <c r="BJ30" i="44"/>
  <c r="BI30" i="44"/>
  <c r="BH30" i="44"/>
  <c r="BG30" i="44"/>
  <c r="BF30" i="44"/>
  <c r="BE30" i="44"/>
  <c r="BD30" i="44"/>
  <c r="BC30" i="44"/>
  <c r="BB30" i="44"/>
  <c r="BA30" i="44"/>
  <c r="AZ30" i="44"/>
  <c r="AY30" i="44"/>
  <c r="AX30" i="44"/>
  <c r="AW30" i="44"/>
  <c r="AV30" i="44"/>
  <c r="AU30" i="44"/>
  <c r="AT30" i="44"/>
  <c r="AS30" i="44"/>
  <c r="AR30" i="44"/>
  <c r="AQ30" i="44"/>
  <c r="AP30" i="44"/>
  <c r="AO30" i="44"/>
  <c r="AN30" i="44"/>
  <c r="AM30" i="44"/>
  <c r="AL30" i="44"/>
  <c r="AK30" i="44"/>
  <c r="AJ30" i="44"/>
  <c r="AI30" i="44"/>
  <c r="AH30" i="44"/>
  <c r="AG30" i="44"/>
  <c r="AF30" i="44"/>
  <c r="AE30" i="44"/>
  <c r="AD30" i="44"/>
  <c r="AC30" i="44"/>
  <c r="AB30" i="44"/>
  <c r="AA30" i="44"/>
  <c r="Z30" i="44"/>
  <c r="Y30" i="44"/>
  <c r="X30" i="44"/>
  <c r="W30" i="44"/>
  <c r="V30" i="44"/>
  <c r="U30" i="44"/>
  <c r="T30" i="44"/>
  <c r="S30" i="44"/>
  <c r="R30" i="44"/>
  <c r="Q30" i="44"/>
  <c r="P30" i="44"/>
  <c r="O30" i="44"/>
  <c r="N30" i="44"/>
  <c r="M30" i="44"/>
  <c r="L30" i="44"/>
  <c r="K30" i="44"/>
  <c r="J30" i="44"/>
  <c r="I30" i="44"/>
  <c r="H30" i="44"/>
  <c r="G30" i="44"/>
  <c r="F30" i="44"/>
  <c r="E30" i="44"/>
  <c r="D30" i="44"/>
  <c r="C30" i="44"/>
  <c r="HX29" i="44"/>
  <c r="HW29" i="44"/>
  <c r="HV29" i="44"/>
  <c r="HU29" i="44"/>
  <c r="HT29" i="44"/>
  <c r="HS29" i="44"/>
  <c r="HR29" i="44"/>
  <c r="HQ29" i="44"/>
  <c r="HP29" i="44"/>
  <c r="HO29" i="44"/>
  <c r="HN29" i="44"/>
  <c r="HM29" i="44"/>
  <c r="HL29" i="44"/>
  <c r="HK29" i="44"/>
  <c r="HJ29" i="44"/>
  <c r="HI29" i="44"/>
  <c r="HH29" i="44"/>
  <c r="HG29" i="44"/>
  <c r="HF29" i="44"/>
  <c r="HE29" i="44"/>
  <c r="EO29" i="44"/>
  <c r="EN29" i="44"/>
  <c r="EM29" i="44"/>
  <c r="EL29" i="44"/>
  <c r="EK29" i="44"/>
  <c r="EJ29" i="44"/>
  <c r="EI29" i="44"/>
  <c r="EH29" i="44"/>
  <c r="EG29" i="44"/>
  <c r="EF29" i="44"/>
  <c r="EE29" i="44"/>
  <c r="ED29" i="44"/>
  <c r="EC29" i="44"/>
  <c r="EB29" i="44"/>
  <c r="EA29" i="44"/>
  <c r="DZ29" i="44"/>
  <c r="DY29" i="44"/>
  <c r="DX29" i="44"/>
  <c r="DW29" i="44"/>
  <c r="DV29" i="44"/>
  <c r="DU29" i="44"/>
  <c r="DT29" i="44"/>
  <c r="DS29" i="44"/>
  <c r="DR29" i="44"/>
  <c r="DQ29" i="44"/>
  <c r="DM29" i="44"/>
  <c r="HC29" i="44" s="1"/>
  <c r="CJ29" i="44"/>
  <c r="CI29" i="44"/>
  <c r="CH29" i="44"/>
  <c r="CG29" i="44"/>
  <c r="CF29" i="44"/>
  <c r="CE29" i="44"/>
  <c r="CD29" i="44"/>
  <c r="CC29" i="44"/>
  <c r="CB29" i="44"/>
  <c r="CA29" i="44"/>
  <c r="BZ29" i="44"/>
  <c r="BY29" i="44"/>
  <c r="BX29" i="44"/>
  <c r="BW29" i="44"/>
  <c r="BV29" i="44"/>
  <c r="BU29" i="44"/>
  <c r="BT29" i="44"/>
  <c r="BS29" i="44"/>
  <c r="BR29" i="44"/>
  <c r="BQ29" i="44"/>
  <c r="BP29" i="44"/>
  <c r="BO29" i="44"/>
  <c r="BN29" i="44"/>
  <c r="BM29" i="44"/>
  <c r="BL29" i="44"/>
  <c r="BK29" i="44"/>
  <c r="BJ29" i="44"/>
  <c r="BI29" i="44"/>
  <c r="BH29" i="44"/>
  <c r="BG29" i="44"/>
  <c r="BF29" i="44"/>
  <c r="BE29" i="44"/>
  <c r="BD29" i="44"/>
  <c r="BC29" i="44"/>
  <c r="BB29" i="44"/>
  <c r="BA29" i="44"/>
  <c r="AZ29" i="44"/>
  <c r="AY29" i="44"/>
  <c r="AX29" i="44"/>
  <c r="AW29" i="44"/>
  <c r="AV29" i="44"/>
  <c r="AU29" i="44"/>
  <c r="AT29" i="44"/>
  <c r="AS29" i="44"/>
  <c r="AR29" i="44"/>
  <c r="AQ29" i="44"/>
  <c r="AP29" i="44"/>
  <c r="AO29" i="44"/>
  <c r="AN29" i="44"/>
  <c r="AM29" i="44"/>
  <c r="AL29" i="44"/>
  <c r="AK29" i="44"/>
  <c r="AJ29" i="44"/>
  <c r="AI29" i="44"/>
  <c r="AH29" i="44"/>
  <c r="AG29" i="44"/>
  <c r="AF29" i="44"/>
  <c r="AE29" i="44"/>
  <c r="AD29" i="44"/>
  <c r="AC29" i="44"/>
  <c r="AB29" i="44"/>
  <c r="AA29" i="44"/>
  <c r="Z29" i="44"/>
  <c r="Y29" i="44"/>
  <c r="X29" i="44"/>
  <c r="W29" i="44"/>
  <c r="V29" i="44"/>
  <c r="U29" i="44"/>
  <c r="T29" i="44"/>
  <c r="S29" i="44"/>
  <c r="R29" i="44"/>
  <c r="Q29" i="44"/>
  <c r="P29" i="44"/>
  <c r="O29" i="44"/>
  <c r="N29" i="44"/>
  <c r="M29" i="44"/>
  <c r="L29" i="44"/>
  <c r="K29" i="44"/>
  <c r="J29" i="44"/>
  <c r="I29" i="44"/>
  <c r="H29" i="44"/>
  <c r="G29" i="44"/>
  <c r="F29" i="44"/>
  <c r="E29" i="44"/>
  <c r="D29" i="44"/>
  <c r="C29" i="44"/>
  <c r="HX28" i="44"/>
  <c r="HW28" i="44"/>
  <c r="HV28" i="44"/>
  <c r="HU28" i="44"/>
  <c r="HT28" i="44"/>
  <c r="HS28" i="44"/>
  <c r="HR28" i="44"/>
  <c r="HQ28" i="44"/>
  <c r="HP28" i="44"/>
  <c r="HO28" i="44"/>
  <c r="HN28" i="44"/>
  <c r="HM28" i="44"/>
  <c r="HL28" i="44"/>
  <c r="HK28" i="44"/>
  <c r="HJ28" i="44"/>
  <c r="HI28" i="44"/>
  <c r="HH28" i="44"/>
  <c r="HG28" i="44"/>
  <c r="HF28" i="44"/>
  <c r="HE28" i="44"/>
  <c r="HD28" i="44"/>
  <c r="HC28" i="44"/>
  <c r="EO28" i="44"/>
  <c r="EN28" i="44"/>
  <c r="EM28" i="44"/>
  <c r="EL28" i="44"/>
  <c r="EK28" i="44"/>
  <c r="EJ28" i="44"/>
  <c r="EI28" i="44"/>
  <c r="EH28" i="44"/>
  <c r="EG28" i="44"/>
  <c r="EF28" i="44"/>
  <c r="EE28" i="44"/>
  <c r="ED28" i="44"/>
  <c r="EC28" i="44"/>
  <c r="EB28" i="44"/>
  <c r="EA28" i="44"/>
  <c r="DZ28" i="44"/>
  <c r="DY28" i="44"/>
  <c r="DX28" i="44"/>
  <c r="DW28" i="44"/>
  <c r="DV28" i="44"/>
  <c r="DU28" i="44"/>
  <c r="DT28" i="44"/>
  <c r="DS28" i="44"/>
  <c r="DR28" i="44"/>
  <c r="DQ28" i="44"/>
  <c r="DM28" i="44"/>
  <c r="HA28" i="44" s="1"/>
  <c r="CJ28" i="44"/>
  <c r="CI28" i="44"/>
  <c r="CH28" i="44"/>
  <c r="CG28" i="44"/>
  <c r="CF28" i="44"/>
  <c r="CE28" i="44"/>
  <c r="CD28" i="44"/>
  <c r="CC28" i="44"/>
  <c r="CB28" i="44"/>
  <c r="CA28" i="44"/>
  <c r="BZ28" i="44"/>
  <c r="BY28" i="44"/>
  <c r="BX28" i="44"/>
  <c r="BW28" i="44"/>
  <c r="BV28" i="44"/>
  <c r="BU28" i="44"/>
  <c r="BT28" i="44"/>
  <c r="BS28" i="44"/>
  <c r="BR28" i="44"/>
  <c r="BQ28" i="44"/>
  <c r="BP28" i="44"/>
  <c r="BO28" i="44"/>
  <c r="BN28" i="44"/>
  <c r="BM28" i="44"/>
  <c r="BL28" i="44"/>
  <c r="BK28" i="44"/>
  <c r="BJ28" i="44"/>
  <c r="BI28" i="44"/>
  <c r="BH28" i="44"/>
  <c r="BG28" i="44"/>
  <c r="BF28" i="44"/>
  <c r="BE28" i="44"/>
  <c r="BD28" i="44"/>
  <c r="BC28" i="44"/>
  <c r="BB28" i="44"/>
  <c r="BA28" i="44"/>
  <c r="AZ28" i="44"/>
  <c r="AY28" i="44"/>
  <c r="AX28" i="44"/>
  <c r="AW28" i="44"/>
  <c r="AV28" i="44"/>
  <c r="AU28" i="44"/>
  <c r="AT28" i="44"/>
  <c r="AS28" i="44"/>
  <c r="AR28" i="44"/>
  <c r="AQ28" i="44"/>
  <c r="AP28" i="44"/>
  <c r="AO28" i="44"/>
  <c r="AN28" i="44"/>
  <c r="AM28" i="44"/>
  <c r="AL28" i="44"/>
  <c r="AK28" i="44"/>
  <c r="AJ28" i="44"/>
  <c r="AI28" i="44"/>
  <c r="AH28" i="44"/>
  <c r="AG28" i="44"/>
  <c r="AF28" i="44"/>
  <c r="AE28" i="44"/>
  <c r="AD28" i="44"/>
  <c r="AC28" i="44"/>
  <c r="AB28" i="44"/>
  <c r="AA28" i="44"/>
  <c r="Z28" i="44"/>
  <c r="Y28" i="44"/>
  <c r="X28" i="44"/>
  <c r="W28" i="44"/>
  <c r="V28" i="44"/>
  <c r="U28" i="44"/>
  <c r="T28" i="44"/>
  <c r="S28" i="44"/>
  <c r="R28" i="44"/>
  <c r="Q28" i="44"/>
  <c r="P28" i="44"/>
  <c r="O28" i="44"/>
  <c r="N28" i="44"/>
  <c r="M28" i="44"/>
  <c r="L28" i="44"/>
  <c r="K28" i="44"/>
  <c r="J28" i="44"/>
  <c r="I28" i="44"/>
  <c r="H28" i="44"/>
  <c r="G28" i="44"/>
  <c r="F28" i="44"/>
  <c r="E28" i="44"/>
  <c r="D28" i="44"/>
  <c r="C28" i="44"/>
  <c r="HX27" i="44"/>
  <c r="EO27" i="44"/>
  <c r="EN27" i="44"/>
  <c r="EM27" i="44"/>
  <c r="EL27" i="44"/>
  <c r="EK27" i="44"/>
  <c r="EJ27" i="44"/>
  <c r="EI27" i="44"/>
  <c r="EH27" i="44"/>
  <c r="EG27" i="44"/>
  <c r="EF27" i="44"/>
  <c r="EE27" i="44"/>
  <c r="ED27" i="44"/>
  <c r="EC27" i="44"/>
  <c r="EB27" i="44"/>
  <c r="EA27" i="44"/>
  <c r="DZ27" i="44"/>
  <c r="DY27" i="44"/>
  <c r="DX27" i="44"/>
  <c r="DW27" i="44"/>
  <c r="DV27" i="44"/>
  <c r="DU27" i="44"/>
  <c r="DT27" i="44"/>
  <c r="DS27" i="44"/>
  <c r="DR27" i="44"/>
  <c r="DQ27" i="44"/>
  <c r="DM27" i="44"/>
  <c r="HP27" i="44" s="1"/>
  <c r="CJ27" i="44"/>
  <c r="CI27" i="44"/>
  <c r="CH27" i="44"/>
  <c r="CG27" i="44"/>
  <c r="CF27" i="44"/>
  <c r="CE27" i="44"/>
  <c r="CD27" i="44"/>
  <c r="CC27" i="44"/>
  <c r="CB27" i="44"/>
  <c r="CA27" i="44"/>
  <c r="BZ27" i="44"/>
  <c r="BY27" i="44"/>
  <c r="BX27" i="44"/>
  <c r="BW27" i="44"/>
  <c r="BV27" i="44"/>
  <c r="BU27" i="44"/>
  <c r="BT27" i="44"/>
  <c r="BS27" i="44"/>
  <c r="BR27" i="44"/>
  <c r="BQ27" i="44"/>
  <c r="BP27" i="44"/>
  <c r="BO27" i="44"/>
  <c r="BN27" i="44"/>
  <c r="BM27" i="44"/>
  <c r="BL27" i="44"/>
  <c r="BK27" i="44"/>
  <c r="BJ27" i="44"/>
  <c r="BI27" i="44"/>
  <c r="BH27" i="44"/>
  <c r="BG27" i="44"/>
  <c r="BF27" i="44"/>
  <c r="BE27" i="44"/>
  <c r="BD27" i="44"/>
  <c r="BC27" i="44"/>
  <c r="BB27" i="44"/>
  <c r="BA27" i="44"/>
  <c r="AZ27" i="44"/>
  <c r="AY27" i="44"/>
  <c r="AX27" i="44"/>
  <c r="AW27" i="44"/>
  <c r="AV27" i="44"/>
  <c r="AU27" i="44"/>
  <c r="AT27" i="44"/>
  <c r="AS27" i="44"/>
  <c r="AR27" i="44"/>
  <c r="AQ27" i="44"/>
  <c r="AP27" i="44"/>
  <c r="AO27" i="44"/>
  <c r="AN27" i="44"/>
  <c r="AM27" i="44"/>
  <c r="AL27" i="44"/>
  <c r="AK27" i="44"/>
  <c r="AJ27" i="44"/>
  <c r="AI27" i="44"/>
  <c r="AH27" i="44"/>
  <c r="AG27" i="44"/>
  <c r="AF27" i="44"/>
  <c r="AE27" i="44"/>
  <c r="AD27" i="44"/>
  <c r="AC27" i="44"/>
  <c r="AB27" i="44"/>
  <c r="AA27" i="44"/>
  <c r="Z27" i="44"/>
  <c r="Y27" i="44"/>
  <c r="X27" i="44"/>
  <c r="W27" i="44"/>
  <c r="V27" i="44"/>
  <c r="U27" i="44"/>
  <c r="T27" i="44"/>
  <c r="S27" i="44"/>
  <c r="R27" i="44"/>
  <c r="Q27" i="44"/>
  <c r="P27" i="44"/>
  <c r="O27" i="44"/>
  <c r="N27" i="44"/>
  <c r="M27" i="44"/>
  <c r="L27" i="44"/>
  <c r="K27" i="44"/>
  <c r="J27" i="44"/>
  <c r="I27" i="44"/>
  <c r="H27" i="44"/>
  <c r="G27" i="44"/>
  <c r="F27" i="44"/>
  <c r="E27" i="44"/>
  <c r="D27" i="44"/>
  <c r="C27" i="44"/>
  <c r="HX26" i="44"/>
  <c r="EO26" i="44"/>
  <c r="EN26" i="44"/>
  <c r="EM26" i="44"/>
  <c r="EL26" i="44"/>
  <c r="EK26" i="44"/>
  <c r="EJ26" i="44"/>
  <c r="EI26" i="44"/>
  <c r="EH26" i="44"/>
  <c r="EG26" i="44"/>
  <c r="EF26" i="44"/>
  <c r="EE26" i="44"/>
  <c r="ED26" i="44"/>
  <c r="EC26" i="44"/>
  <c r="EB26" i="44"/>
  <c r="EA26" i="44"/>
  <c r="DZ26" i="44"/>
  <c r="DY26" i="44"/>
  <c r="DX26" i="44"/>
  <c r="DW26" i="44"/>
  <c r="DV26" i="44"/>
  <c r="DU26" i="44"/>
  <c r="DT26" i="44"/>
  <c r="DS26" i="44"/>
  <c r="DR26" i="44"/>
  <c r="DQ26" i="44"/>
  <c r="DM26" i="44"/>
  <c r="HU26" i="44" s="1"/>
  <c r="CJ26" i="44"/>
  <c r="CI26" i="44"/>
  <c r="CH26" i="44"/>
  <c r="CG26" i="44"/>
  <c r="CF26" i="44"/>
  <c r="CE26" i="44"/>
  <c r="CD26" i="44"/>
  <c r="CC26" i="44"/>
  <c r="CB26" i="44"/>
  <c r="CA26" i="44"/>
  <c r="BZ26" i="44"/>
  <c r="BY26" i="44"/>
  <c r="BX26" i="44"/>
  <c r="BW26" i="44"/>
  <c r="BV26" i="44"/>
  <c r="BU26" i="44"/>
  <c r="BT26" i="44"/>
  <c r="BS26" i="44"/>
  <c r="BR26" i="44"/>
  <c r="BQ26" i="44"/>
  <c r="BP26" i="44"/>
  <c r="BO26" i="44"/>
  <c r="BN26" i="44"/>
  <c r="BM26" i="44"/>
  <c r="BL26" i="44"/>
  <c r="BK26" i="44"/>
  <c r="BJ26" i="44"/>
  <c r="BI26" i="44"/>
  <c r="BH26" i="44"/>
  <c r="BG26" i="44"/>
  <c r="BF26" i="44"/>
  <c r="BE26" i="44"/>
  <c r="BD26" i="44"/>
  <c r="BC26" i="44"/>
  <c r="BB26" i="44"/>
  <c r="BA26" i="44"/>
  <c r="AZ26" i="44"/>
  <c r="AY26" i="44"/>
  <c r="AX26" i="44"/>
  <c r="AW26" i="44"/>
  <c r="AV26" i="44"/>
  <c r="AU26" i="44"/>
  <c r="AT26" i="44"/>
  <c r="AS26" i="44"/>
  <c r="AR26" i="44"/>
  <c r="AQ26" i="44"/>
  <c r="AP26" i="44"/>
  <c r="AO26" i="44"/>
  <c r="AN26" i="44"/>
  <c r="AM26" i="44"/>
  <c r="AL26" i="44"/>
  <c r="AK26" i="44"/>
  <c r="AJ26" i="44"/>
  <c r="AI26" i="44"/>
  <c r="AH26" i="44"/>
  <c r="AG26" i="44"/>
  <c r="AF26" i="44"/>
  <c r="AE26" i="44"/>
  <c r="AD26" i="44"/>
  <c r="AC26" i="44"/>
  <c r="AB26" i="44"/>
  <c r="AA26" i="44"/>
  <c r="Z26" i="44"/>
  <c r="Y26" i="44"/>
  <c r="X26" i="44"/>
  <c r="W26" i="44"/>
  <c r="V26" i="44"/>
  <c r="U26" i="44"/>
  <c r="T26" i="44"/>
  <c r="S26" i="44"/>
  <c r="R26" i="44"/>
  <c r="Q26" i="44"/>
  <c r="P26" i="44"/>
  <c r="O26" i="44"/>
  <c r="N26" i="44"/>
  <c r="M26" i="44"/>
  <c r="L26" i="44"/>
  <c r="K26" i="44"/>
  <c r="J26" i="44"/>
  <c r="I26" i="44"/>
  <c r="H26" i="44"/>
  <c r="G26" i="44"/>
  <c r="F26" i="44"/>
  <c r="E26" i="44"/>
  <c r="D26" i="44"/>
  <c r="C26" i="44"/>
  <c r="HX25" i="44"/>
  <c r="EO25" i="44"/>
  <c r="EN25" i="44"/>
  <c r="EM25" i="44"/>
  <c r="EL25" i="44"/>
  <c r="EK25" i="44"/>
  <c r="EJ25" i="44"/>
  <c r="EI25" i="44"/>
  <c r="EH25" i="44"/>
  <c r="EG25" i="44"/>
  <c r="EF25" i="44"/>
  <c r="EE25" i="44"/>
  <c r="ED25" i="44"/>
  <c r="EC25" i="44"/>
  <c r="EB25" i="44"/>
  <c r="EA25" i="44"/>
  <c r="DZ25" i="44"/>
  <c r="DY25" i="44"/>
  <c r="DX25" i="44"/>
  <c r="DW25" i="44"/>
  <c r="DV25" i="44"/>
  <c r="DU25" i="44"/>
  <c r="DT25" i="44"/>
  <c r="DS25" i="44"/>
  <c r="DR25" i="44"/>
  <c r="DQ25" i="44"/>
  <c r="DM25" i="44"/>
  <c r="HD25" i="44" s="1"/>
  <c r="CJ25" i="44"/>
  <c r="CI25" i="44"/>
  <c r="CH25" i="44"/>
  <c r="CG25" i="44"/>
  <c r="CF25" i="44"/>
  <c r="CE25" i="44"/>
  <c r="CD25" i="44"/>
  <c r="CC25" i="44"/>
  <c r="CB25" i="44"/>
  <c r="CA25" i="44"/>
  <c r="BZ25" i="44"/>
  <c r="BY25" i="44"/>
  <c r="BX25" i="44"/>
  <c r="BW25" i="44"/>
  <c r="BV25" i="44"/>
  <c r="BU25" i="44"/>
  <c r="BT25" i="44"/>
  <c r="BS25" i="44"/>
  <c r="BR25" i="44"/>
  <c r="BQ25" i="44"/>
  <c r="BP25" i="44"/>
  <c r="BO25" i="44"/>
  <c r="BN25" i="44"/>
  <c r="BM25" i="44"/>
  <c r="BL25" i="44"/>
  <c r="BK25" i="44"/>
  <c r="BJ25" i="44"/>
  <c r="BI25" i="44"/>
  <c r="BH25" i="44"/>
  <c r="BG25" i="44"/>
  <c r="BF25" i="44"/>
  <c r="BE25" i="44"/>
  <c r="BD25" i="44"/>
  <c r="BC25" i="44"/>
  <c r="BB25" i="44"/>
  <c r="BA25" i="44"/>
  <c r="AZ25" i="44"/>
  <c r="AY25" i="44"/>
  <c r="AX25" i="44"/>
  <c r="AW25" i="44"/>
  <c r="AV25" i="44"/>
  <c r="AU25" i="44"/>
  <c r="AT25" i="44"/>
  <c r="AS25" i="44"/>
  <c r="AR25" i="44"/>
  <c r="AQ25" i="44"/>
  <c r="AP25" i="44"/>
  <c r="AO25" i="44"/>
  <c r="AN25" i="44"/>
  <c r="AM25" i="44"/>
  <c r="AL25" i="44"/>
  <c r="AK25" i="44"/>
  <c r="AJ25" i="44"/>
  <c r="AI25" i="44"/>
  <c r="AH25" i="44"/>
  <c r="AG25" i="44"/>
  <c r="AF25" i="44"/>
  <c r="AE25" i="44"/>
  <c r="AD25" i="44"/>
  <c r="AC25" i="44"/>
  <c r="AB25" i="44"/>
  <c r="AA25" i="44"/>
  <c r="Z25" i="44"/>
  <c r="Y25" i="44"/>
  <c r="X25" i="44"/>
  <c r="W25" i="44"/>
  <c r="V25" i="44"/>
  <c r="U25" i="44"/>
  <c r="T25" i="44"/>
  <c r="S25" i="44"/>
  <c r="R25" i="44"/>
  <c r="Q25" i="44"/>
  <c r="P25" i="44"/>
  <c r="O25" i="44"/>
  <c r="N25" i="44"/>
  <c r="M25" i="44"/>
  <c r="L25" i="44"/>
  <c r="K25" i="44"/>
  <c r="J25" i="44"/>
  <c r="I25" i="44"/>
  <c r="H25" i="44"/>
  <c r="G25" i="44"/>
  <c r="F25" i="44"/>
  <c r="E25" i="44"/>
  <c r="D25" i="44"/>
  <c r="C25" i="44"/>
  <c r="HX24" i="44"/>
  <c r="EO24" i="44"/>
  <c r="EN24" i="44"/>
  <c r="EM24" i="44"/>
  <c r="EL24" i="44"/>
  <c r="EK24" i="44"/>
  <c r="EJ24" i="44"/>
  <c r="EI24" i="44"/>
  <c r="EH24" i="44"/>
  <c r="EG24" i="44"/>
  <c r="EF24" i="44"/>
  <c r="EE24" i="44"/>
  <c r="ED24" i="44"/>
  <c r="EC24" i="44"/>
  <c r="EB24" i="44"/>
  <c r="EA24" i="44"/>
  <c r="DZ24" i="44"/>
  <c r="DY24" i="44"/>
  <c r="DX24" i="44"/>
  <c r="DW24" i="44"/>
  <c r="DV24" i="44"/>
  <c r="DU24" i="44"/>
  <c r="DT24" i="44"/>
  <c r="DS24" i="44"/>
  <c r="DR24" i="44"/>
  <c r="DQ24" i="44"/>
  <c r="DM24" i="44"/>
  <c r="HU24" i="44" s="1"/>
  <c r="CJ24" i="44"/>
  <c r="CI24" i="44"/>
  <c r="CH24" i="44"/>
  <c r="CG24" i="44"/>
  <c r="CF24" i="44"/>
  <c r="CE24" i="44"/>
  <c r="CD24" i="44"/>
  <c r="CC24" i="44"/>
  <c r="CB24" i="44"/>
  <c r="CA24" i="44"/>
  <c r="BZ24" i="44"/>
  <c r="BY24" i="44"/>
  <c r="BX24" i="44"/>
  <c r="BW24" i="44"/>
  <c r="BV24" i="44"/>
  <c r="BU24" i="44"/>
  <c r="BT24" i="44"/>
  <c r="BS24" i="44"/>
  <c r="BR24" i="44"/>
  <c r="BQ24" i="44"/>
  <c r="BP24" i="44"/>
  <c r="BO24" i="44"/>
  <c r="BN24" i="44"/>
  <c r="BM24" i="44"/>
  <c r="BL24" i="44"/>
  <c r="BK24" i="44"/>
  <c r="BJ24" i="44"/>
  <c r="BI24" i="44"/>
  <c r="BH24" i="44"/>
  <c r="BG24" i="44"/>
  <c r="BF24" i="44"/>
  <c r="BE24" i="44"/>
  <c r="BD24" i="44"/>
  <c r="BC24" i="44"/>
  <c r="BB24" i="44"/>
  <c r="BA24" i="44"/>
  <c r="AZ24" i="44"/>
  <c r="AY24" i="44"/>
  <c r="AX24" i="44"/>
  <c r="AW24" i="44"/>
  <c r="AV24" i="44"/>
  <c r="AU24" i="44"/>
  <c r="AT24" i="44"/>
  <c r="AS24" i="44"/>
  <c r="AR24" i="44"/>
  <c r="AQ24" i="44"/>
  <c r="AP24" i="44"/>
  <c r="AO24" i="44"/>
  <c r="AN24" i="44"/>
  <c r="AM24" i="44"/>
  <c r="AL24" i="44"/>
  <c r="AK24" i="44"/>
  <c r="AJ24" i="44"/>
  <c r="AI24" i="44"/>
  <c r="AH24" i="44"/>
  <c r="AG24" i="44"/>
  <c r="AF24" i="44"/>
  <c r="AE24" i="44"/>
  <c r="AD24" i="44"/>
  <c r="AC24" i="44"/>
  <c r="AB24" i="44"/>
  <c r="AA24" i="44"/>
  <c r="Z24" i="44"/>
  <c r="Y24" i="44"/>
  <c r="X24" i="44"/>
  <c r="W24" i="44"/>
  <c r="V24" i="44"/>
  <c r="U24" i="44"/>
  <c r="T24" i="44"/>
  <c r="S24" i="44"/>
  <c r="R24" i="44"/>
  <c r="Q24" i="44"/>
  <c r="P24" i="44"/>
  <c r="O24" i="44"/>
  <c r="N24" i="44"/>
  <c r="M24" i="44"/>
  <c r="L24" i="44"/>
  <c r="K24" i="44"/>
  <c r="J24" i="44"/>
  <c r="I24" i="44"/>
  <c r="H24" i="44"/>
  <c r="G24" i="44"/>
  <c r="F24" i="44"/>
  <c r="E24" i="44"/>
  <c r="D24" i="44"/>
  <c r="C24" i="44"/>
  <c r="HX23" i="44"/>
  <c r="EO23" i="44"/>
  <c r="EN23" i="44"/>
  <c r="EM23" i="44"/>
  <c r="EL23" i="44"/>
  <c r="EK23" i="44"/>
  <c r="EJ23" i="44"/>
  <c r="EI23" i="44"/>
  <c r="EH23" i="44"/>
  <c r="EG23" i="44"/>
  <c r="EF23" i="44"/>
  <c r="EE23" i="44"/>
  <c r="ED23" i="44"/>
  <c r="EC23" i="44"/>
  <c r="EB23" i="44"/>
  <c r="EA23" i="44"/>
  <c r="DZ23" i="44"/>
  <c r="DY23" i="44"/>
  <c r="DX23" i="44"/>
  <c r="DW23" i="44"/>
  <c r="DV23" i="44"/>
  <c r="DU23" i="44"/>
  <c r="DT23" i="44"/>
  <c r="DS23" i="44"/>
  <c r="DR23" i="44"/>
  <c r="DQ23" i="44"/>
  <c r="DM23" i="44"/>
  <c r="HJ23" i="44" s="1"/>
  <c r="CJ23" i="44"/>
  <c r="CI23" i="44"/>
  <c r="CH23" i="44"/>
  <c r="CG23" i="44"/>
  <c r="CF23" i="44"/>
  <c r="CE23" i="44"/>
  <c r="CD23" i="44"/>
  <c r="CC23" i="44"/>
  <c r="CB23" i="44"/>
  <c r="CA23" i="44"/>
  <c r="BZ23" i="44"/>
  <c r="BY23" i="44"/>
  <c r="BX23" i="44"/>
  <c r="BW23" i="44"/>
  <c r="BV23" i="44"/>
  <c r="BU23" i="44"/>
  <c r="BT23" i="44"/>
  <c r="BS23" i="44"/>
  <c r="BR23" i="44"/>
  <c r="BQ23" i="44"/>
  <c r="BP23" i="44"/>
  <c r="BO23" i="44"/>
  <c r="BN23" i="44"/>
  <c r="BM23" i="44"/>
  <c r="BL23" i="44"/>
  <c r="BK23" i="44"/>
  <c r="BJ23" i="44"/>
  <c r="BI23" i="44"/>
  <c r="BH23" i="44"/>
  <c r="BG23" i="44"/>
  <c r="BF23" i="44"/>
  <c r="BE23" i="44"/>
  <c r="BD23" i="44"/>
  <c r="BC23" i="44"/>
  <c r="BB23" i="44"/>
  <c r="BA23" i="44"/>
  <c r="AZ23" i="44"/>
  <c r="AY23" i="44"/>
  <c r="AX23" i="44"/>
  <c r="AW23" i="44"/>
  <c r="AV23" i="44"/>
  <c r="AU23" i="44"/>
  <c r="AT23" i="44"/>
  <c r="AS23" i="44"/>
  <c r="AR23" i="44"/>
  <c r="AQ23" i="44"/>
  <c r="AP23" i="44"/>
  <c r="AO23" i="44"/>
  <c r="AN23" i="44"/>
  <c r="AM23" i="44"/>
  <c r="AL23" i="44"/>
  <c r="AK23" i="44"/>
  <c r="AJ23" i="44"/>
  <c r="AI23" i="44"/>
  <c r="AH23" i="44"/>
  <c r="AG23" i="44"/>
  <c r="AF23" i="44"/>
  <c r="AE23" i="44"/>
  <c r="AD23" i="44"/>
  <c r="AC23" i="44"/>
  <c r="AB23" i="44"/>
  <c r="AA23" i="44"/>
  <c r="Z23" i="44"/>
  <c r="Y23" i="44"/>
  <c r="X23" i="44"/>
  <c r="W23" i="44"/>
  <c r="V23" i="44"/>
  <c r="U23" i="44"/>
  <c r="T23" i="44"/>
  <c r="S23" i="44"/>
  <c r="R23" i="44"/>
  <c r="Q23" i="44"/>
  <c r="P23" i="44"/>
  <c r="O23" i="44"/>
  <c r="N23" i="44"/>
  <c r="M23" i="44"/>
  <c r="L23" i="44"/>
  <c r="K23" i="44"/>
  <c r="J23" i="44"/>
  <c r="I23" i="44"/>
  <c r="H23" i="44"/>
  <c r="G23" i="44"/>
  <c r="F23" i="44"/>
  <c r="E23" i="44"/>
  <c r="D23" i="44"/>
  <c r="C23" i="44"/>
  <c r="HX22" i="44"/>
  <c r="EO22" i="44"/>
  <c r="EN22" i="44"/>
  <c r="EM22" i="44"/>
  <c r="EL22" i="44"/>
  <c r="EK22" i="44"/>
  <c r="EJ22" i="44"/>
  <c r="EI22" i="44"/>
  <c r="EH22" i="44"/>
  <c r="EG22" i="44"/>
  <c r="EF22" i="44"/>
  <c r="EE22" i="44"/>
  <c r="ED22" i="44"/>
  <c r="EC22" i="44"/>
  <c r="EB22" i="44"/>
  <c r="EA22" i="44"/>
  <c r="DZ22" i="44"/>
  <c r="DY22" i="44"/>
  <c r="DX22" i="44"/>
  <c r="DW22" i="44"/>
  <c r="DV22" i="44"/>
  <c r="DU22" i="44"/>
  <c r="DT22" i="44"/>
  <c r="DS22" i="44"/>
  <c r="DR22" i="44"/>
  <c r="DQ22" i="44"/>
  <c r="DM22" i="44"/>
  <c r="HC22" i="44" s="1"/>
  <c r="CJ22" i="44"/>
  <c r="CI22" i="44"/>
  <c r="CH22" i="44"/>
  <c r="CG22" i="44"/>
  <c r="CF22" i="44"/>
  <c r="CE22" i="44"/>
  <c r="CD22" i="44"/>
  <c r="CC22" i="44"/>
  <c r="CB22" i="44"/>
  <c r="CA22" i="44"/>
  <c r="BZ22" i="44"/>
  <c r="BY22" i="44"/>
  <c r="BX22" i="44"/>
  <c r="BW22" i="44"/>
  <c r="BV22" i="44"/>
  <c r="BU22" i="44"/>
  <c r="BT22" i="44"/>
  <c r="BS22" i="44"/>
  <c r="BR22" i="44"/>
  <c r="BQ22" i="44"/>
  <c r="BP22" i="44"/>
  <c r="BO22" i="44"/>
  <c r="BN22" i="44"/>
  <c r="BM22" i="44"/>
  <c r="BL22" i="44"/>
  <c r="BK22" i="44"/>
  <c r="BJ22" i="44"/>
  <c r="BI22" i="44"/>
  <c r="BH22" i="44"/>
  <c r="BG22" i="44"/>
  <c r="BF22" i="44"/>
  <c r="BE22" i="44"/>
  <c r="BD22" i="44"/>
  <c r="BC22" i="44"/>
  <c r="BB22" i="44"/>
  <c r="BA22" i="44"/>
  <c r="AZ22" i="44"/>
  <c r="AY22" i="44"/>
  <c r="AX22" i="44"/>
  <c r="AW22" i="44"/>
  <c r="AV22" i="44"/>
  <c r="AU22" i="44"/>
  <c r="AT22" i="44"/>
  <c r="AS22" i="44"/>
  <c r="AR22" i="44"/>
  <c r="AQ22" i="44"/>
  <c r="AP22" i="44"/>
  <c r="AO22" i="44"/>
  <c r="AN22" i="44"/>
  <c r="AM22" i="44"/>
  <c r="AL22" i="44"/>
  <c r="AK22" i="44"/>
  <c r="AJ22" i="44"/>
  <c r="AI22" i="44"/>
  <c r="AH22" i="44"/>
  <c r="AG22" i="44"/>
  <c r="AF22" i="44"/>
  <c r="AE22" i="44"/>
  <c r="AD22" i="44"/>
  <c r="AC22" i="44"/>
  <c r="AB22" i="44"/>
  <c r="AA22" i="44"/>
  <c r="Z22" i="44"/>
  <c r="Y22" i="44"/>
  <c r="X22" i="44"/>
  <c r="W22" i="44"/>
  <c r="V22" i="44"/>
  <c r="U22" i="44"/>
  <c r="T22" i="44"/>
  <c r="S22" i="44"/>
  <c r="R22" i="44"/>
  <c r="Q22" i="44"/>
  <c r="P22" i="44"/>
  <c r="O22" i="44"/>
  <c r="N22" i="44"/>
  <c r="M22" i="44"/>
  <c r="L22" i="44"/>
  <c r="K22" i="44"/>
  <c r="J22" i="44"/>
  <c r="I22" i="44"/>
  <c r="H22" i="44"/>
  <c r="G22" i="44"/>
  <c r="F22" i="44"/>
  <c r="E22" i="44"/>
  <c r="D22" i="44"/>
  <c r="C22" i="44"/>
  <c r="HX21" i="44"/>
  <c r="EO21" i="44"/>
  <c r="EN21" i="44"/>
  <c r="EM21" i="44"/>
  <c r="EL21" i="44"/>
  <c r="EK21" i="44"/>
  <c r="EJ21" i="44"/>
  <c r="EI21" i="44"/>
  <c r="EH21" i="44"/>
  <c r="EG21" i="44"/>
  <c r="EF21" i="44"/>
  <c r="EE21" i="44"/>
  <c r="ED21" i="44"/>
  <c r="EC21" i="44"/>
  <c r="EB21" i="44"/>
  <c r="EA21" i="44"/>
  <c r="DZ21" i="44"/>
  <c r="DY21" i="44"/>
  <c r="DX21" i="44"/>
  <c r="DW21" i="44"/>
  <c r="DV21" i="44"/>
  <c r="DU21" i="44"/>
  <c r="DT21" i="44"/>
  <c r="DS21" i="44"/>
  <c r="DR21" i="44"/>
  <c r="DQ21" i="44"/>
  <c r="DM21" i="44"/>
  <c r="HU21" i="44" s="1"/>
  <c r="CJ21" i="44"/>
  <c r="CI21" i="44"/>
  <c r="CH21" i="44"/>
  <c r="CG21" i="44"/>
  <c r="CF21" i="44"/>
  <c r="CE21" i="44"/>
  <c r="CD21" i="44"/>
  <c r="CC21" i="44"/>
  <c r="CB21" i="44"/>
  <c r="CA21" i="44"/>
  <c r="BZ21" i="44"/>
  <c r="BY21" i="44"/>
  <c r="BX21" i="44"/>
  <c r="BW21" i="44"/>
  <c r="BV21" i="44"/>
  <c r="BU21" i="44"/>
  <c r="BT21" i="44"/>
  <c r="BS21" i="44"/>
  <c r="BR21" i="44"/>
  <c r="BQ21" i="44"/>
  <c r="BP21" i="44"/>
  <c r="BO21" i="44"/>
  <c r="BN21" i="44"/>
  <c r="BM21" i="44"/>
  <c r="BL21" i="44"/>
  <c r="BK21" i="44"/>
  <c r="BJ21" i="44"/>
  <c r="BI21" i="44"/>
  <c r="BH21" i="44"/>
  <c r="BG21" i="44"/>
  <c r="BF21" i="44"/>
  <c r="BE21" i="44"/>
  <c r="BD21" i="44"/>
  <c r="BC21" i="44"/>
  <c r="BB21" i="44"/>
  <c r="BA21" i="44"/>
  <c r="AZ21" i="44"/>
  <c r="AY21" i="44"/>
  <c r="AX21" i="44"/>
  <c r="AW21" i="44"/>
  <c r="AV21" i="44"/>
  <c r="AU21" i="44"/>
  <c r="AT21" i="44"/>
  <c r="AS21" i="44"/>
  <c r="AR21" i="44"/>
  <c r="AQ21" i="44"/>
  <c r="AP21" i="44"/>
  <c r="AO21" i="44"/>
  <c r="AN21" i="44"/>
  <c r="AM21" i="44"/>
  <c r="AL21" i="44"/>
  <c r="AK21" i="44"/>
  <c r="AJ21" i="44"/>
  <c r="AI21" i="44"/>
  <c r="AH21" i="44"/>
  <c r="AG21" i="44"/>
  <c r="AF21" i="44"/>
  <c r="AE21" i="44"/>
  <c r="AD21" i="44"/>
  <c r="AC21" i="44"/>
  <c r="AB21" i="44"/>
  <c r="AA21" i="44"/>
  <c r="Z21" i="44"/>
  <c r="Y21" i="44"/>
  <c r="X21" i="44"/>
  <c r="W21" i="44"/>
  <c r="V21" i="44"/>
  <c r="U21" i="44"/>
  <c r="T21" i="44"/>
  <c r="S21" i="44"/>
  <c r="R21" i="44"/>
  <c r="Q21" i="44"/>
  <c r="P21" i="44"/>
  <c r="O21" i="44"/>
  <c r="N21" i="44"/>
  <c r="M21" i="44"/>
  <c r="L21" i="44"/>
  <c r="K21" i="44"/>
  <c r="J21" i="44"/>
  <c r="I21" i="44"/>
  <c r="H21" i="44"/>
  <c r="G21" i="44"/>
  <c r="F21" i="44"/>
  <c r="E21" i="44"/>
  <c r="D21" i="44"/>
  <c r="C21" i="44"/>
  <c r="HX20" i="44"/>
  <c r="HW20" i="44"/>
  <c r="HV20" i="44"/>
  <c r="HU20" i="44"/>
  <c r="HT20" i="44"/>
  <c r="HS20" i="44"/>
  <c r="HR20" i="44"/>
  <c r="HQ20" i="44"/>
  <c r="HP20" i="44"/>
  <c r="HO20" i="44"/>
  <c r="HN20" i="44"/>
  <c r="HM20" i="44"/>
  <c r="HL20" i="44"/>
  <c r="HK20" i="44"/>
  <c r="HJ20" i="44"/>
  <c r="HI20" i="44"/>
  <c r="HH20" i="44"/>
  <c r="HG20" i="44"/>
  <c r="HF20" i="44"/>
  <c r="EO20" i="44"/>
  <c r="EN20" i="44"/>
  <c r="EM20" i="44"/>
  <c r="EL20" i="44"/>
  <c r="EK20" i="44"/>
  <c r="EJ20" i="44"/>
  <c r="EI20" i="44"/>
  <c r="EH20" i="44"/>
  <c r="EG20" i="44"/>
  <c r="EF20" i="44"/>
  <c r="EE20" i="44"/>
  <c r="ED20" i="44"/>
  <c r="EC20" i="44"/>
  <c r="EB20" i="44"/>
  <c r="EA20" i="44"/>
  <c r="DZ20" i="44"/>
  <c r="DY20" i="44"/>
  <c r="DX20" i="44"/>
  <c r="DW20" i="44"/>
  <c r="DV20" i="44"/>
  <c r="DU20" i="44"/>
  <c r="DT20" i="44"/>
  <c r="DS20" i="44"/>
  <c r="DR20" i="44"/>
  <c r="DQ20" i="44"/>
  <c r="DM20" i="44"/>
  <c r="CJ20" i="44"/>
  <c r="CI20" i="44"/>
  <c r="CH20" i="44"/>
  <c r="CG20" i="44"/>
  <c r="CF20" i="44"/>
  <c r="CE20" i="44"/>
  <c r="CD20" i="44"/>
  <c r="CC20" i="44"/>
  <c r="CB20" i="44"/>
  <c r="CA20" i="44"/>
  <c r="BZ20" i="44"/>
  <c r="BY20" i="44"/>
  <c r="BX20" i="44"/>
  <c r="BW20" i="44"/>
  <c r="BU20" i="44"/>
  <c r="BT20" i="44"/>
  <c r="BS20" i="44"/>
  <c r="BR20" i="44"/>
  <c r="BQ20" i="44"/>
  <c r="BP20" i="44"/>
  <c r="BO20" i="44"/>
  <c r="BN20" i="44"/>
  <c r="BM20" i="44"/>
  <c r="BL20" i="44"/>
  <c r="BK20" i="44"/>
  <c r="BJ20" i="44"/>
  <c r="BI20" i="44"/>
  <c r="BH20" i="44"/>
  <c r="BG20" i="44"/>
  <c r="BF20" i="44"/>
  <c r="BE20" i="44"/>
  <c r="BD20" i="44"/>
  <c r="BC20" i="44"/>
  <c r="BB20" i="44"/>
  <c r="BA20" i="44"/>
  <c r="AZ20" i="44"/>
  <c r="AY20" i="44"/>
  <c r="AX20" i="44"/>
  <c r="AW20" i="44"/>
  <c r="AV20" i="44"/>
  <c r="AU20" i="44"/>
  <c r="AT20" i="44"/>
  <c r="AS20" i="44"/>
  <c r="AR20" i="44"/>
  <c r="AQ20" i="44"/>
  <c r="AP20" i="44"/>
  <c r="AO20" i="44"/>
  <c r="AN20" i="44"/>
  <c r="AM20" i="44"/>
  <c r="AL20" i="44"/>
  <c r="AK20" i="44"/>
  <c r="AJ20" i="44"/>
  <c r="AI20" i="44"/>
  <c r="AH20" i="44"/>
  <c r="AG20" i="44"/>
  <c r="AF20" i="44"/>
  <c r="AE20" i="44"/>
  <c r="AD20" i="44"/>
  <c r="AC20" i="44"/>
  <c r="AB20" i="44"/>
  <c r="AA20" i="44"/>
  <c r="Z20" i="44"/>
  <c r="Y20" i="44"/>
  <c r="X20" i="44"/>
  <c r="W20" i="44"/>
  <c r="V20" i="44"/>
  <c r="U20" i="44"/>
  <c r="T20" i="44"/>
  <c r="S20" i="44"/>
  <c r="R20" i="44"/>
  <c r="Q20" i="44"/>
  <c r="P20" i="44"/>
  <c r="O20" i="44"/>
  <c r="N20" i="44"/>
  <c r="M20" i="44"/>
  <c r="L20" i="44"/>
  <c r="K20" i="44"/>
  <c r="J20" i="44"/>
  <c r="I20" i="44"/>
  <c r="H20" i="44"/>
  <c r="G20" i="44"/>
  <c r="F20" i="44"/>
  <c r="E20" i="44"/>
  <c r="D20" i="44"/>
  <c r="C20" i="44"/>
  <c r="HX19" i="44"/>
  <c r="EO19" i="44"/>
  <c r="EN19" i="44"/>
  <c r="EM19" i="44"/>
  <c r="EL19" i="44"/>
  <c r="EK19" i="44"/>
  <c r="EJ19" i="44"/>
  <c r="EI19" i="44"/>
  <c r="EH19" i="44"/>
  <c r="EG19" i="44"/>
  <c r="EF19" i="44"/>
  <c r="EE19" i="44"/>
  <c r="ED19" i="44"/>
  <c r="EC19" i="44"/>
  <c r="EB19" i="44"/>
  <c r="EA19" i="44"/>
  <c r="DZ19" i="44"/>
  <c r="DY19" i="44"/>
  <c r="DX19" i="44"/>
  <c r="DW19" i="44"/>
  <c r="DV19" i="44"/>
  <c r="DU19" i="44"/>
  <c r="DT19" i="44"/>
  <c r="DS19" i="44"/>
  <c r="DR19" i="44"/>
  <c r="DQ19" i="44"/>
  <c r="DM19" i="44"/>
  <c r="HB19" i="44" s="1"/>
  <c r="CJ19" i="44"/>
  <c r="CI19" i="44"/>
  <c r="CH19" i="44"/>
  <c r="CG19" i="44"/>
  <c r="CF19" i="44"/>
  <c r="CE19" i="44"/>
  <c r="CD19" i="44"/>
  <c r="CC19" i="44"/>
  <c r="CB19" i="44"/>
  <c r="CA19" i="44"/>
  <c r="BZ19" i="44"/>
  <c r="BY19" i="44"/>
  <c r="BX19" i="44"/>
  <c r="BW19" i="44"/>
  <c r="BV19" i="44"/>
  <c r="BU19" i="44"/>
  <c r="BT19" i="44"/>
  <c r="BS19" i="44"/>
  <c r="BR19" i="44"/>
  <c r="BQ19" i="44"/>
  <c r="BP19" i="44"/>
  <c r="BO19" i="44"/>
  <c r="BN19" i="44"/>
  <c r="BM19" i="44"/>
  <c r="BL19" i="44"/>
  <c r="BK19" i="44"/>
  <c r="BJ19" i="44"/>
  <c r="BI19" i="44"/>
  <c r="BH19" i="44"/>
  <c r="BG19" i="44"/>
  <c r="BF19" i="44"/>
  <c r="BE19" i="44"/>
  <c r="BD19" i="44"/>
  <c r="BC19" i="44"/>
  <c r="BB19" i="44"/>
  <c r="BA19" i="44"/>
  <c r="AZ19" i="44"/>
  <c r="AY19" i="44"/>
  <c r="AX19" i="44"/>
  <c r="AW19" i="44"/>
  <c r="AV19" i="44"/>
  <c r="AU19" i="44"/>
  <c r="AT19" i="44"/>
  <c r="AS19" i="44"/>
  <c r="AR19" i="44"/>
  <c r="AQ19" i="44"/>
  <c r="AP19" i="44"/>
  <c r="AO19" i="44"/>
  <c r="AN19" i="44"/>
  <c r="AM19" i="44"/>
  <c r="AL19" i="44"/>
  <c r="AK19" i="44"/>
  <c r="AJ19" i="44"/>
  <c r="AI19" i="44"/>
  <c r="AH19" i="44"/>
  <c r="AG19" i="44"/>
  <c r="AF19" i="44"/>
  <c r="AE19" i="44"/>
  <c r="AD19" i="44"/>
  <c r="AC19" i="44"/>
  <c r="AB19" i="44"/>
  <c r="AA19" i="44"/>
  <c r="Z19" i="44"/>
  <c r="Y19" i="44"/>
  <c r="X19" i="44"/>
  <c r="W19" i="44"/>
  <c r="V19" i="44"/>
  <c r="U19" i="44"/>
  <c r="T19" i="44"/>
  <c r="S19" i="44"/>
  <c r="R19" i="44"/>
  <c r="Q19" i="44"/>
  <c r="P19" i="44"/>
  <c r="O19" i="44"/>
  <c r="N19" i="44"/>
  <c r="M19" i="44"/>
  <c r="L19" i="44"/>
  <c r="K19" i="44"/>
  <c r="J19" i="44"/>
  <c r="I19" i="44"/>
  <c r="H19" i="44"/>
  <c r="G19" i="44"/>
  <c r="F19" i="44"/>
  <c r="E19" i="44"/>
  <c r="D19" i="44"/>
  <c r="C19" i="44"/>
  <c r="HX18" i="44"/>
  <c r="EO18" i="44"/>
  <c r="EN18" i="44"/>
  <c r="EM18" i="44"/>
  <c r="EL18" i="44"/>
  <c r="EK18" i="44"/>
  <c r="EJ18" i="44"/>
  <c r="EI18" i="44"/>
  <c r="EH18" i="44"/>
  <c r="EG18" i="44"/>
  <c r="EF18" i="44"/>
  <c r="EE18" i="44"/>
  <c r="ED18" i="44"/>
  <c r="EC18" i="44"/>
  <c r="EB18" i="44"/>
  <c r="EA18" i="44"/>
  <c r="DZ18" i="44"/>
  <c r="DY18" i="44"/>
  <c r="DX18" i="44"/>
  <c r="DW18" i="44"/>
  <c r="DV18" i="44"/>
  <c r="DU18" i="44"/>
  <c r="DT18" i="44"/>
  <c r="DS18" i="44"/>
  <c r="DR18" i="44"/>
  <c r="DQ18" i="44"/>
  <c r="DM18" i="44"/>
  <c r="HW18" i="44" s="1"/>
  <c r="CJ18" i="44"/>
  <c r="CI18" i="44"/>
  <c r="CH18" i="44"/>
  <c r="CG18" i="44"/>
  <c r="CF18" i="44"/>
  <c r="CE18" i="44"/>
  <c r="CD18" i="44"/>
  <c r="CC18" i="44"/>
  <c r="CB18" i="44"/>
  <c r="CA18" i="44"/>
  <c r="BZ18" i="44"/>
  <c r="BY18" i="44"/>
  <c r="BX18" i="44"/>
  <c r="BW18" i="44"/>
  <c r="BV18" i="44"/>
  <c r="BU18" i="44"/>
  <c r="BT18" i="44"/>
  <c r="BS18" i="44"/>
  <c r="BR18" i="44"/>
  <c r="BQ18" i="44"/>
  <c r="BP18" i="44"/>
  <c r="BO18" i="44"/>
  <c r="BN18" i="44"/>
  <c r="BM18" i="44"/>
  <c r="BL18" i="44"/>
  <c r="BK18" i="44"/>
  <c r="BJ18" i="44"/>
  <c r="BI18" i="44"/>
  <c r="BH18" i="44"/>
  <c r="BG18" i="44"/>
  <c r="BF18" i="44"/>
  <c r="BE18" i="44"/>
  <c r="BD18" i="44"/>
  <c r="BC18" i="44"/>
  <c r="BB18" i="44"/>
  <c r="BA18" i="44"/>
  <c r="AZ18" i="44"/>
  <c r="AY18" i="44"/>
  <c r="AX18" i="44"/>
  <c r="AW18" i="44"/>
  <c r="AV18" i="44"/>
  <c r="AU18" i="44"/>
  <c r="AT18" i="44"/>
  <c r="AS18" i="44"/>
  <c r="AR18" i="44"/>
  <c r="AQ18" i="44"/>
  <c r="AP18" i="44"/>
  <c r="AO18" i="44"/>
  <c r="AN18" i="44"/>
  <c r="AM18" i="44"/>
  <c r="AL18" i="44"/>
  <c r="AK18" i="44"/>
  <c r="AJ18" i="44"/>
  <c r="AI18" i="44"/>
  <c r="AH18" i="44"/>
  <c r="AG18" i="44"/>
  <c r="AF18" i="44"/>
  <c r="AE18" i="44"/>
  <c r="AD18" i="44"/>
  <c r="AC18" i="44"/>
  <c r="AB18" i="44"/>
  <c r="AA18" i="44"/>
  <c r="Z18" i="44"/>
  <c r="Y18" i="44"/>
  <c r="X18" i="44"/>
  <c r="W18" i="44"/>
  <c r="V18" i="44"/>
  <c r="U18" i="44"/>
  <c r="T18" i="44"/>
  <c r="S18" i="44"/>
  <c r="R18" i="44"/>
  <c r="Q18" i="44"/>
  <c r="P18" i="44"/>
  <c r="O18" i="44"/>
  <c r="N18" i="44"/>
  <c r="M18" i="44"/>
  <c r="L18" i="44"/>
  <c r="K18" i="44"/>
  <c r="J18" i="44"/>
  <c r="I18" i="44"/>
  <c r="H18" i="44"/>
  <c r="G18" i="44"/>
  <c r="F18" i="44"/>
  <c r="E18" i="44"/>
  <c r="D18" i="44"/>
  <c r="C18" i="44"/>
  <c r="HX17" i="44"/>
  <c r="HW17" i="44"/>
  <c r="HV17" i="44"/>
  <c r="HU17" i="44"/>
  <c r="HT17" i="44"/>
  <c r="HS17" i="44"/>
  <c r="HR17" i="44"/>
  <c r="HQ17" i="44"/>
  <c r="HP17" i="44"/>
  <c r="HO17" i="44"/>
  <c r="HN17" i="44"/>
  <c r="HM17" i="44"/>
  <c r="HL17" i="44"/>
  <c r="HK17" i="44"/>
  <c r="HJ17" i="44"/>
  <c r="HI17" i="44"/>
  <c r="HH17" i="44"/>
  <c r="HG17" i="44"/>
  <c r="HF17" i="44"/>
  <c r="HE17" i="44"/>
  <c r="EO17" i="44"/>
  <c r="EN17" i="44"/>
  <c r="EM17" i="44"/>
  <c r="EL17" i="44"/>
  <c r="EK17" i="44"/>
  <c r="EJ17" i="44"/>
  <c r="EI17" i="44"/>
  <c r="EH17" i="44"/>
  <c r="EG17" i="44"/>
  <c r="EF17" i="44"/>
  <c r="EE17" i="44"/>
  <c r="ED17" i="44"/>
  <c r="EC17" i="44"/>
  <c r="EB17" i="44"/>
  <c r="EA17" i="44"/>
  <c r="DZ17" i="44"/>
  <c r="DY17" i="44"/>
  <c r="DX17" i="44"/>
  <c r="DW17" i="44"/>
  <c r="DV17" i="44"/>
  <c r="DU17" i="44"/>
  <c r="DT17" i="44"/>
  <c r="DS17" i="44"/>
  <c r="DR17" i="44"/>
  <c r="DQ17" i="44"/>
  <c r="DM17" i="44"/>
  <c r="HA17" i="44" s="1"/>
  <c r="CJ17" i="44"/>
  <c r="CI17" i="44"/>
  <c r="CH17" i="44"/>
  <c r="CG17" i="44"/>
  <c r="CF17" i="44"/>
  <c r="CE17" i="44"/>
  <c r="CD17" i="44"/>
  <c r="CC17" i="44"/>
  <c r="CB17" i="44"/>
  <c r="CA17" i="44"/>
  <c r="BZ17" i="44"/>
  <c r="BY17" i="44"/>
  <c r="BX17" i="44"/>
  <c r="BW17" i="44"/>
  <c r="BV17" i="44"/>
  <c r="BU17" i="44"/>
  <c r="BT17" i="44"/>
  <c r="BS17" i="44"/>
  <c r="BR17" i="44"/>
  <c r="BQ17" i="44"/>
  <c r="BP17" i="44"/>
  <c r="BO17" i="44"/>
  <c r="BN17" i="44"/>
  <c r="BM17" i="44"/>
  <c r="BL17" i="44"/>
  <c r="BK17" i="44"/>
  <c r="BJ17" i="44"/>
  <c r="BI17" i="44"/>
  <c r="BH17" i="44"/>
  <c r="BG17" i="44"/>
  <c r="BF17" i="44"/>
  <c r="BE17" i="44"/>
  <c r="BD17" i="44"/>
  <c r="BC17" i="44"/>
  <c r="BB17" i="44"/>
  <c r="BA17" i="44"/>
  <c r="AZ17" i="44"/>
  <c r="AY17" i="44"/>
  <c r="AX17" i="44"/>
  <c r="AW17" i="44"/>
  <c r="AV17" i="44"/>
  <c r="AU17" i="44"/>
  <c r="AT17" i="44"/>
  <c r="AS17" i="44"/>
  <c r="AR17" i="44"/>
  <c r="AQ17" i="44"/>
  <c r="AP17" i="44"/>
  <c r="AO17" i="44"/>
  <c r="AN17" i="44"/>
  <c r="AM17" i="44"/>
  <c r="AL17" i="44"/>
  <c r="AK17" i="44"/>
  <c r="AJ17" i="44"/>
  <c r="AI17" i="44"/>
  <c r="AH17" i="44"/>
  <c r="AG17" i="44"/>
  <c r="AF17" i="44"/>
  <c r="AE17" i="44"/>
  <c r="AD17" i="44"/>
  <c r="AC17" i="44"/>
  <c r="AB17" i="44"/>
  <c r="AA17" i="44"/>
  <c r="Z17" i="44"/>
  <c r="Y17" i="44"/>
  <c r="X17" i="44"/>
  <c r="W17" i="44"/>
  <c r="V17" i="44"/>
  <c r="U17" i="44"/>
  <c r="T17" i="44"/>
  <c r="S17" i="44"/>
  <c r="R17" i="44"/>
  <c r="Q17" i="44"/>
  <c r="P17" i="44"/>
  <c r="O17" i="44"/>
  <c r="N17" i="44"/>
  <c r="M17" i="44"/>
  <c r="L17" i="44"/>
  <c r="K17" i="44"/>
  <c r="J17" i="44"/>
  <c r="I17" i="44"/>
  <c r="H17" i="44"/>
  <c r="G17" i="44"/>
  <c r="F17" i="44"/>
  <c r="E17" i="44"/>
  <c r="D17" i="44"/>
  <c r="C17" i="44"/>
  <c r="HX16" i="44"/>
  <c r="HW16" i="44"/>
  <c r="HV16" i="44"/>
  <c r="HU16" i="44"/>
  <c r="HT16" i="44"/>
  <c r="HS16" i="44"/>
  <c r="HR16" i="44"/>
  <c r="HQ16" i="44"/>
  <c r="HP16" i="44"/>
  <c r="HO16" i="44"/>
  <c r="HN16" i="44"/>
  <c r="HM16" i="44"/>
  <c r="HL16" i="44"/>
  <c r="HK16" i="44"/>
  <c r="HJ16" i="44"/>
  <c r="HI16" i="44"/>
  <c r="HH16" i="44"/>
  <c r="HG16" i="44"/>
  <c r="HF16" i="44"/>
  <c r="HE16" i="44"/>
  <c r="EO16" i="44"/>
  <c r="EN16" i="44"/>
  <c r="EM16" i="44"/>
  <c r="EL16" i="44"/>
  <c r="EK16" i="44"/>
  <c r="EJ16" i="44"/>
  <c r="EI16" i="44"/>
  <c r="EH16" i="44"/>
  <c r="EG16" i="44"/>
  <c r="EF16" i="44"/>
  <c r="EE16" i="44"/>
  <c r="ED16" i="44"/>
  <c r="EC16" i="44"/>
  <c r="EB16" i="44"/>
  <c r="EA16" i="44"/>
  <c r="DZ16" i="44"/>
  <c r="DY16" i="44"/>
  <c r="DX16" i="44"/>
  <c r="DW16" i="44"/>
  <c r="DV16" i="44"/>
  <c r="DU16" i="44"/>
  <c r="DT16" i="44"/>
  <c r="DS16" i="44"/>
  <c r="DR16" i="44"/>
  <c r="DQ16" i="44"/>
  <c r="DM16" i="44"/>
  <c r="GZ16" i="44" s="1"/>
  <c r="CJ16" i="44"/>
  <c r="CI16" i="44"/>
  <c r="CH16" i="44"/>
  <c r="CG16" i="44"/>
  <c r="CF16" i="44"/>
  <c r="CE16" i="44"/>
  <c r="CD16" i="44"/>
  <c r="CC16" i="44"/>
  <c r="CB16" i="44"/>
  <c r="CA16" i="44"/>
  <c r="BZ16" i="44"/>
  <c r="BY16" i="44"/>
  <c r="BX16" i="44"/>
  <c r="BW16" i="44"/>
  <c r="BV16" i="44"/>
  <c r="BU16" i="44"/>
  <c r="BT16" i="44"/>
  <c r="BS16" i="44"/>
  <c r="BR16" i="44"/>
  <c r="BQ16" i="44"/>
  <c r="BP16" i="44"/>
  <c r="BO16" i="44"/>
  <c r="BN16" i="44"/>
  <c r="BM16" i="44"/>
  <c r="BL16" i="44"/>
  <c r="BK16" i="44"/>
  <c r="BJ16" i="44"/>
  <c r="BI16" i="44"/>
  <c r="BH16" i="44"/>
  <c r="BG16" i="44"/>
  <c r="BF16" i="44"/>
  <c r="BE16" i="44"/>
  <c r="BD16" i="44"/>
  <c r="BC16" i="44"/>
  <c r="BB16" i="44"/>
  <c r="BA16" i="44"/>
  <c r="AZ16" i="44"/>
  <c r="AY16" i="44"/>
  <c r="AX16" i="44"/>
  <c r="AW16" i="44"/>
  <c r="AV16" i="44"/>
  <c r="AU16" i="44"/>
  <c r="AT16" i="44"/>
  <c r="AS16" i="44"/>
  <c r="AR16" i="44"/>
  <c r="AQ16" i="44"/>
  <c r="AP16" i="44"/>
  <c r="AO16" i="44"/>
  <c r="AN16" i="44"/>
  <c r="AM16" i="44"/>
  <c r="AL16" i="44"/>
  <c r="AK16" i="44"/>
  <c r="AJ16" i="44"/>
  <c r="AI16" i="44"/>
  <c r="AH16" i="44"/>
  <c r="AG16" i="44"/>
  <c r="AF16" i="44"/>
  <c r="AE16" i="44"/>
  <c r="AD16" i="44"/>
  <c r="AC16" i="44"/>
  <c r="AB16" i="44"/>
  <c r="AA16" i="44"/>
  <c r="Z16" i="44"/>
  <c r="Y16" i="44"/>
  <c r="X16" i="44"/>
  <c r="W16" i="44"/>
  <c r="V16" i="44"/>
  <c r="U16" i="44"/>
  <c r="T16" i="44"/>
  <c r="S16" i="44"/>
  <c r="R16" i="44"/>
  <c r="Q16" i="44"/>
  <c r="P16" i="44"/>
  <c r="O16" i="44"/>
  <c r="N16" i="44"/>
  <c r="M16" i="44"/>
  <c r="L16" i="44"/>
  <c r="K16" i="44"/>
  <c r="J16" i="44"/>
  <c r="I16" i="44"/>
  <c r="H16" i="44"/>
  <c r="G16" i="44"/>
  <c r="F16" i="44"/>
  <c r="E16" i="44"/>
  <c r="D16" i="44"/>
  <c r="C16" i="44"/>
  <c r="HX15" i="44"/>
  <c r="HW15" i="44"/>
  <c r="HV15" i="44"/>
  <c r="HU15" i="44"/>
  <c r="HT15" i="44"/>
  <c r="HS15" i="44"/>
  <c r="HR15" i="44"/>
  <c r="HQ15" i="44"/>
  <c r="HP15" i="44"/>
  <c r="HO15" i="44"/>
  <c r="HN15" i="44"/>
  <c r="HM15" i="44"/>
  <c r="HL15" i="44"/>
  <c r="HK15" i="44"/>
  <c r="HJ15" i="44"/>
  <c r="HI15" i="44"/>
  <c r="HH15" i="44"/>
  <c r="HG15" i="44"/>
  <c r="HF15" i="44"/>
  <c r="HE15" i="44"/>
  <c r="EO15" i="44"/>
  <c r="EN15" i="44"/>
  <c r="EM15" i="44"/>
  <c r="EL15" i="44"/>
  <c r="EK15" i="44"/>
  <c r="EJ15" i="44"/>
  <c r="EI15" i="44"/>
  <c r="EH15" i="44"/>
  <c r="EG15" i="44"/>
  <c r="EF15" i="44"/>
  <c r="EE15" i="44"/>
  <c r="ED15" i="44"/>
  <c r="EC15" i="44"/>
  <c r="EB15" i="44"/>
  <c r="EA15" i="44"/>
  <c r="DZ15" i="44"/>
  <c r="DY15" i="44"/>
  <c r="DX15" i="44"/>
  <c r="DW15" i="44"/>
  <c r="DV15" i="44"/>
  <c r="DU15" i="44"/>
  <c r="DT15" i="44"/>
  <c r="DS15" i="44"/>
  <c r="DR15" i="44"/>
  <c r="DQ15" i="44"/>
  <c r="DM15" i="44"/>
  <c r="HA15" i="44" s="1"/>
  <c r="CJ15" i="44"/>
  <c r="CI15" i="44"/>
  <c r="CH15" i="44"/>
  <c r="CG15" i="44"/>
  <c r="CF15" i="44"/>
  <c r="CE15" i="44"/>
  <c r="CD15" i="44"/>
  <c r="CC15" i="44"/>
  <c r="CB15" i="44"/>
  <c r="CA15" i="44"/>
  <c r="BZ15" i="44"/>
  <c r="BY15" i="44"/>
  <c r="BX15" i="44"/>
  <c r="BW15" i="44"/>
  <c r="BV15" i="44"/>
  <c r="BU15" i="44"/>
  <c r="BT15" i="44"/>
  <c r="BS15" i="44"/>
  <c r="BR15" i="44"/>
  <c r="BQ15" i="44"/>
  <c r="BP15" i="44"/>
  <c r="BO15" i="44"/>
  <c r="BN15" i="44"/>
  <c r="BM15" i="44"/>
  <c r="BL15" i="44"/>
  <c r="BK15" i="44"/>
  <c r="BJ15" i="44"/>
  <c r="BI15" i="44"/>
  <c r="BH15" i="44"/>
  <c r="BG15" i="44"/>
  <c r="BF15" i="44"/>
  <c r="BE15" i="44"/>
  <c r="BD15" i="44"/>
  <c r="BC15" i="44"/>
  <c r="BB15" i="44"/>
  <c r="BA15" i="44"/>
  <c r="AZ15" i="44"/>
  <c r="AY15" i="44"/>
  <c r="AX15" i="44"/>
  <c r="AW15" i="44"/>
  <c r="AV15" i="44"/>
  <c r="AU15" i="44"/>
  <c r="AT15" i="44"/>
  <c r="AS15" i="44"/>
  <c r="AR15" i="44"/>
  <c r="AQ15" i="44"/>
  <c r="AP15" i="44"/>
  <c r="AO15" i="44"/>
  <c r="AN15" i="44"/>
  <c r="AM15" i="44"/>
  <c r="AL15" i="44"/>
  <c r="AK15" i="44"/>
  <c r="AJ15" i="44"/>
  <c r="AI15" i="44"/>
  <c r="AH15" i="44"/>
  <c r="AG15" i="44"/>
  <c r="AF15" i="44"/>
  <c r="AE15" i="44"/>
  <c r="AD15" i="44"/>
  <c r="AC15" i="44"/>
  <c r="AB15" i="44"/>
  <c r="AA15" i="44"/>
  <c r="Z15" i="44"/>
  <c r="Y15" i="44"/>
  <c r="X15" i="44"/>
  <c r="W15" i="44"/>
  <c r="V15" i="44"/>
  <c r="U15" i="44"/>
  <c r="T15" i="44"/>
  <c r="S15" i="44"/>
  <c r="R15" i="44"/>
  <c r="Q15" i="44"/>
  <c r="P15" i="44"/>
  <c r="O15" i="44"/>
  <c r="N15" i="44"/>
  <c r="M15" i="44"/>
  <c r="L15" i="44"/>
  <c r="K15" i="44"/>
  <c r="J15" i="44"/>
  <c r="I15" i="44"/>
  <c r="H15" i="44"/>
  <c r="G15" i="44"/>
  <c r="F15" i="44"/>
  <c r="E15" i="44"/>
  <c r="D15" i="44"/>
  <c r="C15" i="44"/>
  <c r="HX14" i="44"/>
  <c r="HW14" i="44"/>
  <c r="HV14" i="44"/>
  <c r="HU14" i="44"/>
  <c r="HT14" i="44"/>
  <c r="HS14" i="44"/>
  <c r="HR14" i="44"/>
  <c r="HQ14" i="44"/>
  <c r="HP14" i="44"/>
  <c r="HO14" i="44"/>
  <c r="HN14" i="44"/>
  <c r="HM14" i="44"/>
  <c r="HL14" i="44"/>
  <c r="HK14" i="44"/>
  <c r="HJ14" i="44"/>
  <c r="HI14" i="44"/>
  <c r="HH14" i="44"/>
  <c r="HG14" i="44"/>
  <c r="HF14" i="44"/>
  <c r="HE14" i="44"/>
  <c r="EO14" i="44"/>
  <c r="EN14" i="44"/>
  <c r="EM14" i="44"/>
  <c r="EL14" i="44"/>
  <c r="EK14" i="44"/>
  <c r="EJ14" i="44"/>
  <c r="EI14" i="44"/>
  <c r="EH14" i="44"/>
  <c r="EG14" i="44"/>
  <c r="EF14" i="44"/>
  <c r="EE14" i="44"/>
  <c r="ED14" i="44"/>
  <c r="EC14" i="44"/>
  <c r="EB14" i="44"/>
  <c r="EA14" i="44"/>
  <c r="DZ14" i="44"/>
  <c r="DY14" i="44"/>
  <c r="DX14" i="44"/>
  <c r="DW14" i="44"/>
  <c r="DV14" i="44"/>
  <c r="DU14" i="44"/>
  <c r="DT14" i="44"/>
  <c r="DS14" i="44"/>
  <c r="DR14" i="44"/>
  <c r="DQ14" i="44"/>
  <c r="DM14" i="44"/>
  <c r="HC14" i="44" s="1"/>
  <c r="CJ14" i="44"/>
  <c r="CI14" i="44"/>
  <c r="CH14" i="44"/>
  <c r="CG14" i="44"/>
  <c r="CF14" i="44"/>
  <c r="CE14" i="44"/>
  <c r="CD14" i="44"/>
  <c r="CC14" i="44"/>
  <c r="CB14" i="44"/>
  <c r="CA14" i="44"/>
  <c r="BZ14" i="44"/>
  <c r="BY14" i="44"/>
  <c r="BX14" i="44"/>
  <c r="BW14" i="44"/>
  <c r="BV14" i="44"/>
  <c r="BU14" i="44"/>
  <c r="BT14" i="44"/>
  <c r="BS14" i="44"/>
  <c r="BR14" i="44"/>
  <c r="BQ14" i="44"/>
  <c r="BP14" i="44"/>
  <c r="BO14" i="44"/>
  <c r="BN14" i="44"/>
  <c r="BM14" i="44"/>
  <c r="BL14" i="44"/>
  <c r="BK14" i="44"/>
  <c r="BJ14" i="44"/>
  <c r="BI14" i="44"/>
  <c r="BH14" i="44"/>
  <c r="BG14" i="44"/>
  <c r="BF14" i="44"/>
  <c r="BE14" i="44"/>
  <c r="BD14" i="44"/>
  <c r="BC14" i="44"/>
  <c r="BB14" i="44"/>
  <c r="BA14" i="44"/>
  <c r="AZ14" i="44"/>
  <c r="AY14" i="44"/>
  <c r="AX14" i="44"/>
  <c r="AW14" i="44"/>
  <c r="AV14" i="44"/>
  <c r="AU14" i="44"/>
  <c r="AT14" i="44"/>
  <c r="AS14" i="44"/>
  <c r="AR14" i="44"/>
  <c r="AQ14" i="44"/>
  <c r="AP14" i="44"/>
  <c r="AO14" i="44"/>
  <c r="AN14" i="44"/>
  <c r="AM14" i="44"/>
  <c r="AL14" i="44"/>
  <c r="AK14" i="44"/>
  <c r="AJ14" i="44"/>
  <c r="AI14" i="44"/>
  <c r="AH14" i="44"/>
  <c r="AG14" i="44"/>
  <c r="AF14" i="44"/>
  <c r="AE14" i="44"/>
  <c r="AD14" i="44"/>
  <c r="AC14" i="44"/>
  <c r="AB14" i="44"/>
  <c r="AA14" i="44"/>
  <c r="Z14" i="44"/>
  <c r="Y14" i="44"/>
  <c r="X14" i="44"/>
  <c r="W14" i="44"/>
  <c r="V14" i="44"/>
  <c r="U14" i="44"/>
  <c r="T14" i="44"/>
  <c r="S14" i="44"/>
  <c r="R14" i="44"/>
  <c r="Q14" i="44"/>
  <c r="P14" i="44"/>
  <c r="O14" i="44"/>
  <c r="N14" i="44"/>
  <c r="M14" i="44"/>
  <c r="L14" i="44"/>
  <c r="K14" i="44"/>
  <c r="J14" i="44"/>
  <c r="I14" i="44"/>
  <c r="H14" i="44"/>
  <c r="G14" i="44"/>
  <c r="F14" i="44"/>
  <c r="E14" i="44"/>
  <c r="D14" i="44"/>
  <c r="C14" i="44"/>
  <c r="HX13" i="44"/>
  <c r="EO13" i="44"/>
  <c r="EN13" i="44"/>
  <c r="EM13" i="44"/>
  <c r="EL13" i="44"/>
  <c r="EK13" i="44"/>
  <c r="EJ13" i="44"/>
  <c r="EI13" i="44"/>
  <c r="EH13" i="44"/>
  <c r="EG13" i="44"/>
  <c r="EF13" i="44"/>
  <c r="EE13" i="44"/>
  <c r="ED13" i="44"/>
  <c r="EC13" i="44"/>
  <c r="EB13" i="44"/>
  <c r="EA13" i="44"/>
  <c r="DZ13" i="44"/>
  <c r="DY13" i="44"/>
  <c r="DX13" i="44"/>
  <c r="DW13" i="44"/>
  <c r="DV13" i="44"/>
  <c r="DU13" i="44"/>
  <c r="DT13" i="44"/>
  <c r="DS13" i="44"/>
  <c r="DR13" i="44"/>
  <c r="DQ13" i="44"/>
  <c r="DM13" i="44"/>
  <c r="HB13" i="44" s="1"/>
  <c r="CJ13" i="44"/>
  <c r="CI13" i="44"/>
  <c r="CH13" i="44"/>
  <c r="CG13" i="44"/>
  <c r="CF13" i="44"/>
  <c r="CE13" i="44"/>
  <c r="CD13" i="44"/>
  <c r="CC13" i="44"/>
  <c r="CB13" i="44"/>
  <c r="CA13" i="44"/>
  <c r="BZ13" i="44"/>
  <c r="BY13" i="44"/>
  <c r="BX13" i="44"/>
  <c r="BW13" i="44"/>
  <c r="BV13" i="44"/>
  <c r="BU13" i="44"/>
  <c r="BT13" i="44"/>
  <c r="BS13" i="44"/>
  <c r="BR13" i="44"/>
  <c r="BQ13" i="44"/>
  <c r="BP13" i="44"/>
  <c r="BO13" i="44"/>
  <c r="BN13" i="44"/>
  <c r="BM13" i="44"/>
  <c r="BL13" i="44"/>
  <c r="BK13" i="44"/>
  <c r="BJ13" i="44"/>
  <c r="BI13" i="44"/>
  <c r="BH13" i="44"/>
  <c r="BG13" i="44"/>
  <c r="BF13" i="44"/>
  <c r="BE13" i="44"/>
  <c r="BD13" i="44"/>
  <c r="BC13" i="44"/>
  <c r="BB13" i="44"/>
  <c r="BA13" i="44"/>
  <c r="AZ13" i="44"/>
  <c r="AY13" i="44"/>
  <c r="AX13" i="44"/>
  <c r="AW13" i="44"/>
  <c r="AV13" i="44"/>
  <c r="AU13" i="44"/>
  <c r="AT13" i="44"/>
  <c r="AS13" i="44"/>
  <c r="AR13" i="44"/>
  <c r="AQ13" i="44"/>
  <c r="AP13" i="44"/>
  <c r="AO13" i="44"/>
  <c r="AN13" i="44"/>
  <c r="AM13" i="44"/>
  <c r="AL13" i="44"/>
  <c r="AK13" i="44"/>
  <c r="AJ13" i="44"/>
  <c r="AI13" i="44"/>
  <c r="AH13" i="44"/>
  <c r="AG13" i="44"/>
  <c r="AF13" i="44"/>
  <c r="AE13" i="44"/>
  <c r="AD13" i="44"/>
  <c r="AC13" i="44"/>
  <c r="AB13" i="44"/>
  <c r="AA13" i="44"/>
  <c r="Z13" i="44"/>
  <c r="Y13" i="44"/>
  <c r="X13" i="44"/>
  <c r="W13" i="44"/>
  <c r="V13" i="44"/>
  <c r="U13" i="44"/>
  <c r="T13" i="44"/>
  <c r="S13" i="44"/>
  <c r="R13" i="44"/>
  <c r="Q13" i="44"/>
  <c r="P13" i="44"/>
  <c r="O13" i="44"/>
  <c r="N13" i="44"/>
  <c r="M13" i="44"/>
  <c r="L13" i="44"/>
  <c r="K13" i="44"/>
  <c r="J13" i="44"/>
  <c r="I13" i="44"/>
  <c r="H13" i="44"/>
  <c r="G13" i="44"/>
  <c r="F13" i="44"/>
  <c r="E13" i="44"/>
  <c r="D13" i="44"/>
  <c r="C13" i="44"/>
  <c r="HX12" i="44"/>
  <c r="EO12" i="44"/>
  <c r="EN12" i="44"/>
  <c r="EM12" i="44"/>
  <c r="EL12" i="44"/>
  <c r="EK12" i="44"/>
  <c r="EJ12" i="44"/>
  <c r="EI12" i="44"/>
  <c r="EH12" i="44"/>
  <c r="EG12" i="44"/>
  <c r="EF12" i="44"/>
  <c r="EE12" i="44"/>
  <c r="ED12" i="44"/>
  <c r="EC12" i="44"/>
  <c r="EB12" i="44"/>
  <c r="EA12" i="44"/>
  <c r="DZ12" i="44"/>
  <c r="DY12" i="44"/>
  <c r="DX12" i="44"/>
  <c r="DW12" i="44"/>
  <c r="DV12" i="44"/>
  <c r="DU12" i="44"/>
  <c r="DT12" i="44"/>
  <c r="DS12" i="44"/>
  <c r="DR12" i="44"/>
  <c r="DQ12" i="44"/>
  <c r="DM12" i="44"/>
  <c r="HP12" i="44" s="1"/>
  <c r="CJ12" i="44"/>
  <c r="CI12" i="44"/>
  <c r="CH12" i="44"/>
  <c r="CG12" i="44"/>
  <c r="CF12" i="44"/>
  <c r="CE12" i="44"/>
  <c r="CD12" i="44"/>
  <c r="CC12" i="44"/>
  <c r="CB12" i="44"/>
  <c r="CA12" i="44"/>
  <c r="BZ12" i="44"/>
  <c r="BY12" i="44"/>
  <c r="BX12" i="44"/>
  <c r="BW12" i="44"/>
  <c r="BV12" i="44"/>
  <c r="BU12" i="44"/>
  <c r="BT12" i="44"/>
  <c r="BS12" i="44"/>
  <c r="BR12" i="44"/>
  <c r="BQ12" i="44"/>
  <c r="BP12" i="44"/>
  <c r="BO12" i="44"/>
  <c r="BN12" i="44"/>
  <c r="BM12" i="44"/>
  <c r="BL12" i="44"/>
  <c r="BK12" i="44"/>
  <c r="BJ12" i="44"/>
  <c r="BI12" i="44"/>
  <c r="BH12" i="44"/>
  <c r="BG12" i="44"/>
  <c r="BF12" i="44"/>
  <c r="BE12" i="44"/>
  <c r="BD12" i="44"/>
  <c r="BC12" i="44"/>
  <c r="BB12" i="44"/>
  <c r="BA12" i="44"/>
  <c r="AZ12" i="44"/>
  <c r="AY12" i="44"/>
  <c r="AX12" i="44"/>
  <c r="AW12" i="44"/>
  <c r="AV12" i="44"/>
  <c r="AU12" i="44"/>
  <c r="AT12" i="44"/>
  <c r="AS12" i="44"/>
  <c r="AR12" i="44"/>
  <c r="AQ12" i="44"/>
  <c r="AP12" i="44"/>
  <c r="AO12" i="44"/>
  <c r="AN12" i="44"/>
  <c r="AM12" i="44"/>
  <c r="AL12" i="44"/>
  <c r="AK12" i="44"/>
  <c r="AJ12" i="44"/>
  <c r="AI12" i="44"/>
  <c r="AH12" i="44"/>
  <c r="AG12" i="44"/>
  <c r="AF12" i="44"/>
  <c r="AE12" i="44"/>
  <c r="AD12" i="44"/>
  <c r="AC12" i="44"/>
  <c r="AB12" i="44"/>
  <c r="AA12" i="44"/>
  <c r="Z12" i="44"/>
  <c r="Y12" i="44"/>
  <c r="X12" i="44"/>
  <c r="W12" i="44"/>
  <c r="V12" i="44"/>
  <c r="U12" i="44"/>
  <c r="T12" i="44"/>
  <c r="S12" i="44"/>
  <c r="R12" i="44"/>
  <c r="Q12" i="44"/>
  <c r="P12" i="44"/>
  <c r="O12" i="44"/>
  <c r="N12" i="44"/>
  <c r="M12" i="44"/>
  <c r="L12" i="44"/>
  <c r="K12" i="44"/>
  <c r="J12" i="44"/>
  <c r="I12" i="44"/>
  <c r="H12" i="44"/>
  <c r="G12" i="44"/>
  <c r="F12" i="44"/>
  <c r="E12" i="44"/>
  <c r="D12" i="44"/>
  <c r="C12" i="44"/>
  <c r="F11" i="44"/>
  <c r="G11" i="44" s="1"/>
  <c r="H11" i="44" s="1"/>
  <c r="I11" i="44" s="1"/>
  <c r="J11" i="44" s="1"/>
  <c r="K11" i="44" s="1"/>
  <c r="L11" i="44" s="1"/>
  <c r="M11" i="44" s="1"/>
  <c r="N11" i="44" s="1"/>
  <c r="O11" i="44" s="1"/>
  <c r="P11" i="44" s="1"/>
  <c r="Q11" i="44" s="1"/>
  <c r="R11" i="44" s="1"/>
  <c r="S11" i="44" s="1"/>
  <c r="T11" i="44" s="1"/>
  <c r="U11" i="44" s="1"/>
  <c r="V11" i="44" s="1"/>
  <c r="W11" i="44" s="1"/>
  <c r="X11" i="44" s="1"/>
  <c r="Y11" i="44" s="1"/>
  <c r="Z11" i="44" s="1"/>
  <c r="AA11" i="44" s="1"/>
  <c r="AB11" i="44" s="1"/>
  <c r="AC11" i="44" s="1"/>
  <c r="AD11" i="44" s="1"/>
  <c r="AE11" i="44" s="1"/>
  <c r="AF11" i="44" s="1"/>
  <c r="AG11" i="44" s="1"/>
  <c r="AH11" i="44" s="1"/>
  <c r="AI11" i="44" s="1"/>
  <c r="AJ11" i="44" s="1"/>
  <c r="AK11" i="44" s="1"/>
  <c r="AL11" i="44" s="1"/>
  <c r="AM11" i="44" s="1"/>
  <c r="AN11" i="44" s="1"/>
  <c r="AO11" i="44" s="1"/>
  <c r="AP11" i="44" s="1"/>
  <c r="AQ11" i="44" s="1"/>
  <c r="AR11" i="44" s="1"/>
  <c r="AS11" i="44" s="1"/>
  <c r="AT11" i="44" s="1"/>
  <c r="AU11" i="44" s="1"/>
  <c r="AV11" i="44" s="1"/>
  <c r="AW11" i="44" s="1"/>
  <c r="AX11" i="44" s="1"/>
  <c r="AY11" i="44" s="1"/>
  <c r="AZ11" i="44" s="1"/>
  <c r="BA11" i="44" s="1"/>
  <c r="BB11" i="44" s="1"/>
  <c r="BC11" i="44" s="1"/>
  <c r="BD11" i="44" s="1"/>
  <c r="BE11" i="44" s="1"/>
  <c r="BF11" i="44" s="1"/>
  <c r="BG11" i="44" s="1"/>
  <c r="BH11" i="44" s="1"/>
  <c r="BI11" i="44" s="1"/>
  <c r="BJ11" i="44" s="1"/>
  <c r="BK11" i="44" s="1"/>
  <c r="BL11" i="44" s="1"/>
  <c r="BM11" i="44" s="1"/>
  <c r="BN11" i="44" s="1"/>
  <c r="BO11" i="44" s="1"/>
  <c r="BP11" i="44" s="1"/>
  <c r="BQ11" i="44" s="1"/>
  <c r="BR11" i="44" s="1"/>
  <c r="BS11" i="44" s="1"/>
  <c r="BT11" i="44" s="1"/>
  <c r="BU11" i="44" s="1"/>
  <c r="BV11" i="44" s="1"/>
  <c r="BW11" i="44" s="1"/>
  <c r="BX11" i="44" s="1"/>
  <c r="BY11" i="44" s="1"/>
  <c r="BZ11" i="44" s="1"/>
  <c r="CA11" i="44" s="1"/>
  <c r="CB11" i="44" s="1"/>
  <c r="CC11" i="44" s="1"/>
  <c r="CD11" i="44" s="1"/>
  <c r="CE11" i="44" s="1"/>
  <c r="CF11" i="44" s="1"/>
  <c r="CG11" i="44" s="1"/>
  <c r="CH11" i="44" s="1"/>
  <c r="CI11" i="44" s="1"/>
  <c r="CJ11" i="44" s="1"/>
  <c r="CK11" i="44" s="1"/>
  <c r="CL11" i="44" s="1"/>
  <c r="CM11" i="44" s="1"/>
  <c r="CN11" i="44" s="1"/>
  <c r="CO11" i="44" s="1"/>
  <c r="CP11" i="44" s="1"/>
  <c r="CQ11" i="44" s="1"/>
  <c r="CR11" i="44" s="1"/>
  <c r="CS11" i="44" s="1"/>
  <c r="CT11" i="44" s="1"/>
  <c r="CU11" i="44" s="1"/>
  <c r="CV11" i="44" s="1"/>
  <c r="CW11" i="44" s="1"/>
  <c r="CX11" i="44" s="1"/>
  <c r="CY11" i="44" s="1"/>
  <c r="CZ11" i="44" s="1"/>
  <c r="DA11" i="44" s="1"/>
  <c r="DB11" i="44" s="1"/>
  <c r="DC11" i="44" s="1"/>
  <c r="DD11" i="44" s="1"/>
  <c r="DE11" i="44" s="1"/>
  <c r="DF11" i="44" s="1"/>
  <c r="DG11" i="44" s="1"/>
  <c r="DH11" i="44" s="1"/>
  <c r="DI11" i="44" s="1"/>
  <c r="C11" i="44"/>
  <c r="D11" i="44" s="1"/>
  <c r="DN5" i="44"/>
  <c r="DN4" i="44"/>
  <c r="JH77" i="28"/>
  <c r="JH81" i="28" s="1"/>
  <c r="JH75" i="28" s="1"/>
  <c r="JG77" i="28"/>
  <c r="JG81" i="28" s="1"/>
  <c r="JG72" i="28" s="1"/>
  <c r="JF77" i="28"/>
  <c r="JF81" i="28" s="1"/>
  <c r="JE77" i="28"/>
  <c r="JE81" i="28" s="1"/>
  <c r="JD77" i="28"/>
  <c r="JD81" i="28" s="1"/>
  <c r="JC77" i="28"/>
  <c r="JC81" i="28" s="1"/>
  <c r="JB77" i="28"/>
  <c r="JB81" i="28" s="1"/>
  <c r="JB74" i="28" s="1"/>
  <c r="JA77" i="28"/>
  <c r="JA81" i="28" s="1"/>
  <c r="IZ77" i="28"/>
  <c r="IZ81" i="28" s="1"/>
  <c r="IZ73" i="28" s="1"/>
  <c r="IY77" i="28"/>
  <c r="IY81" i="28" s="1"/>
  <c r="IX77" i="28"/>
  <c r="IX81" i="28" s="1"/>
  <c r="IX74" i="28" s="1"/>
  <c r="IW77" i="28"/>
  <c r="IW81" i="28" s="1"/>
  <c r="IV77" i="28"/>
  <c r="IV81" i="28" s="1"/>
  <c r="IV73" i="28" s="1"/>
  <c r="IU77" i="28"/>
  <c r="IU81" i="28" s="1"/>
  <c r="IT77" i="28"/>
  <c r="IT81" i="28" s="1"/>
  <c r="IT76" i="28" s="1"/>
  <c r="IS77" i="28"/>
  <c r="IS81" i="28" s="1"/>
  <c r="IR77" i="28"/>
  <c r="IR81" i="28" s="1"/>
  <c r="IR75" i="28" s="1"/>
  <c r="IQ77" i="28"/>
  <c r="IQ81" i="28" s="1"/>
  <c r="IP77" i="28"/>
  <c r="IP81" i="28" s="1"/>
  <c r="IO77" i="28"/>
  <c r="IO81" i="28" s="1"/>
  <c r="IN77" i="28"/>
  <c r="IN81" i="28" s="1"/>
  <c r="IN75" i="28" s="1"/>
  <c r="IM77" i="28"/>
  <c r="IM81" i="28" s="1"/>
  <c r="IL77" i="28"/>
  <c r="IL81" i="28" s="1"/>
  <c r="IK77" i="28"/>
  <c r="IK81" i="28" s="1"/>
  <c r="IJ77" i="28"/>
  <c r="IJ81" i="28" s="1"/>
  <c r="IJ68" i="28" s="1"/>
  <c r="GR77" i="28"/>
  <c r="GK77" i="28"/>
  <c r="GJ77" i="28"/>
  <c r="GD77" i="28"/>
  <c r="GC77" i="28"/>
  <c r="FY77" i="28"/>
  <c r="FQ77" i="28"/>
  <c r="FP77" i="28"/>
  <c r="FO77" i="28"/>
  <c r="FN77" i="28"/>
  <c r="FM77" i="28"/>
  <c r="FL77" i="28"/>
  <c r="FK77" i="28"/>
  <c r="FJ77" i="28"/>
  <c r="FI77" i="28"/>
  <c r="FH77" i="28"/>
  <c r="FG77" i="28"/>
  <c r="FF77" i="28"/>
  <c r="FE77" i="28"/>
  <c r="FD77" i="28"/>
  <c r="FC77" i="28"/>
  <c r="FB77" i="28"/>
  <c r="FA77" i="28"/>
  <c r="EZ77" i="28"/>
  <c r="EY77" i="28"/>
  <c r="EX77" i="28"/>
  <c r="EW77" i="28"/>
  <c r="EV77" i="28"/>
  <c r="EU77" i="28"/>
  <c r="ET77" i="28"/>
  <c r="ES77" i="28"/>
  <c r="EO77" i="28"/>
  <c r="EN77" i="28"/>
  <c r="EM77" i="28"/>
  <c r="EL77" i="28"/>
  <c r="EK77" i="28"/>
  <c r="EJ77" i="28"/>
  <c r="EI77" i="28"/>
  <c r="EH77" i="28"/>
  <c r="EG77" i="28"/>
  <c r="EF77" i="28"/>
  <c r="EE77" i="28"/>
  <c r="ED77" i="28"/>
  <c r="EC77" i="28"/>
  <c r="EB77" i="28"/>
  <c r="EA77" i="28"/>
  <c r="DZ77" i="28"/>
  <c r="DY77" i="28"/>
  <c r="DX77" i="28"/>
  <c r="DW77" i="28"/>
  <c r="DV77" i="28"/>
  <c r="DU77" i="28"/>
  <c r="DT77" i="28"/>
  <c r="DS77" i="28"/>
  <c r="DR77" i="28"/>
  <c r="DQ77" i="28"/>
  <c r="DN77" i="28"/>
  <c r="DL77" i="28"/>
  <c r="DK77" i="28"/>
  <c r="CJ77" i="28"/>
  <c r="HX76" i="28"/>
  <c r="HW76" i="28"/>
  <c r="HV76" i="28"/>
  <c r="HU76" i="28"/>
  <c r="HT76" i="28"/>
  <c r="HS76" i="28"/>
  <c r="HR76" i="28"/>
  <c r="HQ76" i="28"/>
  <c r="HP76" i="28"/>
  <c r="HO76" i="28"/>
  <c r="HN76" i="28"/>
  <c r="HM76" i="28"/>
  <c r="HL76" i="28"/>
  <c r="HK76" i="28"/>
  <c r="HJ76" i="28"/>
  <c r="HI76" i="28"/>
  <c r="HH76" i="28"/>
  <c r="HG76" i="28"/>
  <c r="HF76" i="28"/>
  <c r="HE76" i="28"/>
  <c r="HD76" i="28"/>
  <c r="HC76" i="28"/>
  <c r="HB76" i="28"/>
  <c r="HA76" i="28"/>
  <c r="GZ76" i="28"/>
  <c r="DI76" i="28"/>
  <c r="CI76" i="28" s="1"/>
  <c r="DH76" i="28"/>
  <c r="CH76" i="28" s="1"/>
  <c r="DG76" i="28"/>
  <c r="CG76" i="28" s="1"/>
  <c r="DF76" i="28"/>
  <c r="CF76" i="28" s="1"/>
  <c r="DE76" i="28"/>
  <c r="CE76" i="28" s="1"/>
  <c r="DD76" i="28"/>
  <c r="CD76" i="28" s="1"/>
  <c r="DC76" i="28"/>
  <c r="DB76" i="28"/>
  <c r="DA76" i="28"/>
  <c r="CA76" i="28" s="1"/>
  <c r="CZ76" i="28"/>
  <c r="BZ76" i="28" s="1"/>
  <c r="CY76" i="28"/>
  <c r="BY76" i="28" s="1"/>
  <c r="CX76" i="28"/>
  <c r="CW76" i="28"/>
  <c r="BW76" i="28" s="1"/>
  <c r="CV76" i="28"/>
  <c r="CU76" i="28"/>
  <c r="BU76" i="28" s="1"/>
  <c r="CT76" i="28"/>
  <c r="CS76" i="28"/>
  <c r="BS76" i="28" s="1"/>
  <c r="CR76" i="28"/>
  <c r="BR76" i="28" s="1"/>
  <c r="CQ76" i="28"/>
  <c r="BQ76" i="28" s="1"/>
  <c r="CP76" i="28"/>
  <c r="CO76" i="28"/>
  <c r="BO76" i="28" s="1"/>
  <c r="CN76" i="28"/>
  <c r="BN76" i="28" s="1"/>
  <c r="CM76" i="28"/>
  <c r="CL76" i="28"/>
  <c r="CK76" i="28"/>
  <c r="BV76" i="28"/>
  <c r="AK76" i="28"/>
  <c r="AI76" i="28"/>
  <c r="AH76" i="28"/>
  <c r="AG76" i="28"/>
  <c r="AF76" i="28"/>
  <c r="AE76" i="28"/>
  <c r="AD76" i="28"/>
  <c r="AC76" i="28"/>
  <c r="AB76" i="28"/>
  <c r="AA76" i="28"/>
  <c r="Z76" i="28"/>
  <c r="Y76" i="28"/>
  <c r="X76" i="28"/>
  <c r="W76" i="28"/>
  <c r="V76" i="28"/>
  <c r="U76" i="28"/>
  <c r="T76" i="28"/>
  <c r="S76" i="28"/>
  <c r="R76" i="28"/>
  <c r="Q76" i="28"/>
  <c r="P76" i="28"/>
  <c r="O76" i="28"/>
  <c r="J76" i="28"/>
  <c r="HX75" i="28"/>
  <c r="HW75" i="28"/>
  <c r="HV75" i="28"/>
  <c r="HU75" i="28"/>
  <c r="HT75" i="28"/>
  <c r="HS75" i="28"/>
  <c r="HR75" i="28"/>
  <c r="HQ75" i="28"/>
  <c r="HP75" i="28"/>
  <c r="HO75" i="28"/>
  <c r="HN75" i="28"/>
  <c r="HM75" i="28"/>
  <c r="HL75" i="28"/>
  <c r="HK75" i="28"/>
  <c r="HJ75" i="28"/>
  <c r="HI75" i="28"/>
  <c r="HH75" i="28"/>
  <c r="HG75" i="28"/>
  <c r="HF75" i="28"/>
  <c r="HE75" i="28"/>
  <c r="HD75" i="28"/>
  <c r="HC75" i="28"/>
  <c r="HB75" i="28"/>
  <c r="HA75" i="28"/>
  <c r="GZ75" i="28"/>
  <c r="DI75" i="28"/>
  <c r="CI75" i="28" s="1"/>
  <c r="DH75" i="28"/>
  <c r="CH75" i="28" s="1"/>
  <c r="DG75" i="28"/>
  <c r="CG75" i="28" s="1"/>
  <c r="DF75" i="28"/>
  <c r="CF75" i="28" s="1"/>
  <c r="DE75" i="28"/>
  <c r="CE75" i="28" s="1"/>
  <c r="DD75" i="28"/>
  <c r="CD75" i="28" s="1"/>
  <c r="DC75" i="28"/>
  <c r="DB75" i="28"/>
  <c r="CB75" i="28" s="1"/>
  <c r="DA75" i="28"/>
  <c r="CA75" i="28" s="1"/>
  <c r="CZ75" i="28"/>
  <c r="BZ75" i="28" s="1"/>
  <c r="CY75" i="28"/>
  <c r="CX75" i="28"/>
  <c r="BX75" i="28" s="1"/>
  <c r="CW75" i="28"/>
  <c r="BW75" i="28" s="1"/>
  <c r="CV75" i="28"/>
  <c r="BV75" i="28" s="1"/>
  <c r="CU75" i="28"/>
  <c r="BU75" i="28" s="1"/>
  <c r="CT75" i="28"/>
  <c r="CS75" i="28"/>
  <c r="BS75" i="28" s="1"/>
  <c r="CR75" i="28"/>
  <c r="BR75" i="28" s="1"/>
  <c r="CQ75" i="28"/>
  <c r="BQ75" i="28" s="1"/>
  <c r="CP75" i="28"/>
  <c r="BP75" i="28" s="1"/>
  <c r="CO75" i="28"/>
  <c r="BO75" i="28" s="1"/>
  <c r="CN75" i="28"/>
  <c r="BN75" i="28" s="1"/>
  <c r="CM75" i="28"/>
  <c r="CL75" i="28"/>
  <c r="CK75" i="28"/>
  <c r="CJ75" i="28" s="1"/>
  <c r="AK75" i="28"/>
  <c r="AI75" i="28"/>
  <c r="AH75" i="28"/>
  <c r="AG75" i="28"/>
  <c r="AF75" i="28"/>
  <c r="AE75" i="28"/>
  <c r="AD75" i="28"/>
  <c r="AC75" i="28"/>
  <c r="AB75" i="28"/>
  <c r="AA75" i="28"/>
  <c r="Z75" i="28"/>
  <c r="Y75" i="28"/>
  <c r="X75" i="28"/>
  <c r="W75" i="28"/>
  <c r="V75" i="28"/>
  <c r="U75" i="28"/>
  <c r="T75" i="28"/>
  <c r="S75" i="28"/>
  <c r="R75" i="28"/>
  <c r="Q75" i="28"/>
  <c r="P75" i="28"/>
  <c r="O75" i="28"/>
  <c r="J75" i="28"/>
  <c r="HX74" i="28"/>
  <c r="HW74" i="28"/>
  <c r="HV74" i="28"/>
  <c r="HU74" i="28"/>
  <c r="HT74" i="28"/>
  <c r="HS74" i="28"/>
  <c r="HR74" i="28"/>
  <c r="HQ74" i="28"/>
  <c r="HP74" i="28"/>
  <c r="HO74" i="28"/>
  <c r="HN74" i="28"/>
  <c r="HM74" i="28"/>
  <c r="HL74" i="28"/>
  <c r="HK74" i="28"/>
  <c r="HJ74" i="28"/>
  <c r="HI74" i="28"/>
  <c r="HH74" i="28"/>
  <c r="HG74" i="28"/>
  <c r="HF74" i="28"/>
  <c r="HE74" i="28"/>
  <c r="HD74" i="28"/>
  <c r="HC74" i="28"/>
  <c r="HB74" i="28"/>
  <c r="HA74" i="28"/>
  <c r="GZ74" i="28"/>
  <c r="DI74" i="28"/>
  <c r="CI74" i="28" s="1"/>
  <c r="DH74" i="28"/>
  <c r="CH74" i="28" s="1"/>
  <c r="DG74" i="28"/>
  <c r="DF74" i="28"/>
  <c r="CF74" i="28" s="1"/>
  <c r="DE74" i="28"/>
  <c r="CE74" i="28" s="1"/>
  <c r="DD74" i="28"/>
  <c r="DC74" i="28"/>
  <c r="DB74" i="28"/>
  <c r="CB74" i="28" s="1"/>
  <c r="DA74" i="28"/>
  <c r="CA74" i="28" s="1"/>
  <c r="CZ74" i="28"/>
  <c r="BZ74" i="28" s="1"/>
  <c r="CY74" i="28"/>
  <c r="BY74" i="28" s="1"/>
  <c r="CX74" i="28"/>
  <c r="BX74" i="28" s="1"/>
  <c r="CW74" i="28"/>
  <c r="BW74" i="28" s="1"/>
  <c r="CV74" i="28"/>
  <c r="BV74" i="28" s="1"/>
  <c r="CU74" i="28"/>
  <c r="CT74" i="28"/>
  <c r="BT74" i="28" s="1"/>
  <c r="CS74" i="28"/>
  <c r="CR74" i="28"/>
  <c r="BR74" i="28" s="1"/>
  <c r="CQ74" i="28"/>
  <c r="CP74" i="28"/>
  <c r="BP74" i="28" s="1"/>
  <c r="CO74" i="28"/>
  <c r="CN74" i="28"/>
  <c r="BN74" i="28" s="1"/>
  <c r="CM74" i="28"/>
  <c r="CL74" i="28"/>
  <c r="CK74" i="28"/>
  <c r="CJ74" i="28" s="1"/>
  <c r="CD74" i="28"/>
  <c r="AK74" i="28"/>
  <c r="AI74" i="28"/>
  <c r="AH74" i="28"/>
  <c r="AG74" i="28"/>
  <c r="AF74" i="28"/>
  <c r="AE74" i="28"/>
  <c r="AD74" i="28"/>
  <c r="AC74" i="28"/>
  <c r="AB74" i="28"/>
  <c r="AA74" i="28"/>
  <c r="Z74" i="28"/>
  <c r="Y74" i="28"/>
  <c r="X74" i="28"/>
  <c r="W74" i="28"/>
  <c r="V74" i="28"/>
  <c r="U74" i="28"/>
  <c r="T74" i="28"/>
  <c r="S74" i="28"/>
  <c r="R74" i="28"/>
  <c r="Q74" i="28"/>
  <c r="P74" i="28"/>
  <c r="O74" i="28"/>
  <c r="J74" i="28"/>
  <c r="IJ73" i="28"/>
  <c r="HX73" i="28"/>
  <c r="HW73" i="28"/>
  <c r="HV73" i="28"/>
  <c r="HU73" i="28"/>
  <c r="HT73" i="28"/>
  <c r="HS73" i="28"/>
  <c r="HR73" i="28"/>
  <c r="HQ73" i="28"/>
  <c r="HP73" i="28"/>
  <c r="HO73" i="28"/>
  <c r="HN73" i="28"/>
  <c r="HM73" i="28"/>
  <c r="HL73" i="28"/>
  <c r="HK73" i="28"/>
  <c r="HJ73" i="28"/>
  <c r="HI73" i="28"/>
  <c r="HH73" i="28"/>
  <c r="HG73" i="28"/>
  <c r="HF73" i="28"/>
  <c r="HE73" i="28"/>
  <c r="HD73" i="28"/>
  <c r="HC73" i="28"/>
  <c r="HB73" i="28"/>
  <c r="HA73" i="28"/>
  <c r="GZ73" i="28"/>
  <c r="DI73" i="28"/>
  <c r="DH73" i="28"/>
  <c r="CH73" i="28" s="1"/>
  <c r="DG73" i="28"/>
  <c r="CG73" i="28" s="1"/>
  <c r="DF73" i="28"/>
  <c r="CF73" i="28" s="1"/>
  <c r="DE73" i="28"/>
  <c r="CE73" i="28" s="1"/>
  <c r="DD73" i="28"/>
  <c r="CD73" i="28" s="1"/>
  <c r="DC73" i="28"/>
  <c r="CC73" i="28" s="1"/>
  <c r="DB73" i="28"/>
  <c r="DA73" i="28"/>
  <c r="CA73" i="28" s="1"/>
  <c r="CZ73" i="28"/>
  <c r="BZ73" i="28" s="1"/>
  <c r="CY73" i="28"/>
  <c r="BY73" i="28" s="1"/>
  <c r="CX73" i="28"/>
  <c r="BX73" i="28" s="1"/>
  <c r="CW73" i="28"/>
  <c r="BW73" i="28" s="1"/>
  <c r="CV73" i="28"/>
  <c r="BV73" i="28" s="1"/>
  <c r="CU73" i="28"/>
  <c r="BU73" i="28" s="1"/>
  <c r="CT73" i="28"/>
  <c r="BT73" i="28" s="1"/>
  <c r="CS73" i="28"/>
  <c r="BS73" i="28" s="1"/>
  <c r="CR73" i="28"/>
  <c r="BR73" i="28" s="1"/>
  <c r="CQ73" i="28"/>
  <c r="CP73" i="28"/>
  <c r="BP73" i="28" s="1"/>
  <c r="CO73" i="28"/>
  <c r="BO73" i="28" s="1"/>
  <c r="CN73" i="28"/>
  <c r="CM73" i="28"/>
  <c r="CL73" i="28"/>
  <c r="CK73" i="28"/>
  <c r="AK73" i="28"/>
  <c r="AI73" i="28"/>
  <c r="AH73" i="28"/>
  <c r="AG73" i="28"/>
  <c r="AF73" i="28"/>
  <c r="AE73" i="28"/>
  <c r="AD73" i="28"/>
  <c r="AC73" i="28"/>
  <c r="AB73" i="28"/>
  <c r="AA73" i="28"/>
  <c r="Z73" i="28"/>
  <c r="Y73" i="28"/>
  <c r="X73" i="28"/>
  <c r="W73" i="28"/>
  <c r="V73" i="28"/>
  <c r="U73" i="28"/>
  <c r="T73" i="28"/>
  <c r="S73" i="28"/>
  <c r="R73" i="28"/>
  <c r="Q73" i="28"/>
  <c r="P73" i="28"/>
  <c r="J73" i="28"/>
  <c r="HX72" i="28"/>
  <c r="HW72" i="28"/>
  <c r="HV72" i="28"/>
  <c r="HU72" i="28"/>
  <c r="HT72" i="28"/>
  <c r="HS72" i="28"/>
  <c r="HR72" i="28"/>
  <c r="HQ72" i="28"/>
  <c r="HP72" i="28"/>
  <c r="HO72" i="28"/>
  <c r="HN72" i="28"/>
  <c r="HM72" i="28"/>
  <c r="HL72" i="28"/>
  <c r="HK72" i="28"/>
  <c r="HJ72" i="28"/>
  <c r="HI72" i="28"/>
  <c r="HH72" i="28"/>
  <c r="HG72" i="28"/>
  <c r="HF72" i="28"/>
  <c r="HE72" i="28"/>
  <c r="HD72" i="28"/>
  <c r="HC72" i="28"/>
  <c r="HB72" i="28"/>
  <c r="HA72" i="28"/>
  <c r="GZ72" i="28"/>
  <c r="DI72" i="28"/>
  <c r="DH72" i="28"/>
  <c r="DG72" i="28"/>
  <c r="CG72" i="28" s="1"/>
  <c r="DF72" i="28"/>
  <c r="CF72" i="28" s="1"/>
  <c r="DE72" i="28"/>
  <c r="DD72" i="28"/>
  <c r="CD72" i="28" s="1"/>
  <c r="DC72" i="28"/>
  <c r="CC72" i="28" s="1"/>
  <c r="DB72" i="28"/>
  <c r="CB72" i="28" s="1"/>
  <c r="DA72" i="28"/>
  <c r="CA72" i="28" s="1"/>
  <c r="CZ72" i="28"/>
  <c r="BZ72" i="28" s="1"/>
  <c r="CY72" i="28"/>
  <c r="BY72" i="28" s="1"/>
  <c r="CX72" i="28"/>
  <c r="BX72" i="28" s="1"/>
  <c r="CW72" i="28"/>
  <c r="CV72" i="28"/>
  <c r="BV72" i="28" s="1"/>
  <c r="CU72" i="28"/>
  <c r="BU72" i="28" s="1"/>
  <c r="CT72" i="28"/>
  <c r="BT72" i="28" s="1"/>
  <c r="CS72" i="28"/>
  <c r="BS72" i="28" s="1"/>
  <c r="CR72" i="28"/>
  <c r="BR72" i="28" s="1"/>
  <c r="CQ72" i="28"/>
  <c r="BQ72" i="28" s="1"/>
  <c r="CP72" i="28"/>
  <c r="BP72" i="28" s="1"/>
  <c r="CO72" i="28"/>
  <c r="BO72" i="28" s="1"/>
  <c r="CN72" i="28"/>
  <c r="CM72" i="28"/>
  <c r="CL72" i="28"/>
  <c r="CK72" i="28"/>
  <c r="CH72" i="28"/>
  <c r="AK72" i="28"/>
  <c r="AI72" i="28"/>
  <c r="AH72" i="28"/>
  <c r="AG72" i="28"/>
  <c r="AF72" i="28"/>
  <c r="AE72" i="28"/>
  <c r="AD72" i="28"/>
  <c r="AC72" i="28"/>
  <c r="AB72" i="28"/>
  <c r="AA72" i="28"/>
  <c r="Z72" i="28"/>
  <c r="Y72" i="28"/>
  <c r="X72" i="28"/>
  <c r="W72" i="28"/>
  <c r="V72" i="28"/>
  <c r="U72" i="28"/>
  <c r="T72" i="28"/>
  <c r="S72" i="28"/>
  <c r="R72" i="28"/>
  <c r="Q72" i="28"/>
  <c r="P72" i="28"/>
  <c r="J72" i="28"/>
  <c r="IJ71" i="28"/>
  <c r="HX71" i="28"/>
  <c r="HW71" i="28"/>
  <c r="HV71" i="28"/>
  <c r="HU71" i="28"/>
  <c r="HT71" i="28"/>
  <c r="HS71" i="28"/>
  <c r="HR71" i="28"/>
  <c r="HQ71" i="28"/>
  <c r="HP71" i="28"/>
  <c r="HO71" i="28"/>
  <c r="HN71" i="28"/>
  <c r="HM71" i="28"/>
  <c r="HL71" i="28"/>
  <c r="HK71" i="28"/>
  <c r="HJ71" i="28"/>
  <c r="HI71" i="28"/>
  <c r="HH71" i="28"/>
  <c r="HG71" i="28"/>
  <c r="HF71" i="28"/>
  <c r="HE71" i="28"/>
  <c r="HD71" i="28"/>
  <c r="HC71" i="28"/>
  <c r="HB71" i="28"/>
  <c r="HA71" i="28"/>
  <c r="GZ71" i="28"/>
  <c r="DI71" i="28"/>
  <c r="CI71" i="28" s="1"/>
  <c r="DH71" i="28"/>
  <c r="DG71" i="28"/>
  <c r="DF71" i="28"/>
  <c r="DE71" i="28"/>
  <c r="DD71" i="28"/>
  <c r="CD71" i="28" s="1"/>
  <c r="DC71" i="28"/>
  <c r="DB71" i="28"/>
  <c r="DA71" i="28"/>
  <c r="CZ71" i="28"/>
  <c r="CY71" i="28"/>
  <c r="CX71" i="28"/>
  <c r="BX71" i="28" s="1"/>
  <c r="CW71" i="28"/>
  <c r="BW71" i="28" s="1"/>
  <c r="CV71" i="28"/>
  <c r="BV71" i="28" s="1"/>
  <c r="CU71" i="28"/>
  <c r="CT71" i="28"/>
  <c r="BT71" i="28" s="1"/>
  <c r="CS71" i="28"/>
  <c r="CR71" i="28"/>
  <c r="BR71" i="28" s="1"/>
  <c r="CQ71" i="28"/>
  <c r="CP71" i="28"/>
  <c r="BP71" i="28" s="1"/>
  <c r="CO71" i="28"/>
  <c r="CN71" i="28"/>
  <c r="CM71" i="28"/>
  <c r="CL71" i="28"/>
  <c r="CK71" i="28"/>
  <c r="CJ71" i="28" s="1"/>
  <c r="CH71" i="28"/>
  <c r="AK71" i="28"/>
  <c r="AI71" i="28"/>
  <c r="AH71" i="28"/>
  <c r="AG71" i="28"/>
  <c r="AF71" i="28"/>
  <c r="AE71" i="28"/>
  <c r="AD71" i="28"/>
  <c r="AC71" i="28"/>
  <c r="AB71" i="28"/>
  <c r="AA71" i="28"/>
  <c r="Z71" i="28"/>
  <c r="Y71" i="28"/>
  <c r="X71" i="28"/>
  <c r="W71" i="28"/>
  <c r="V71" i="28"/>
  <c r="U71" i="28"/>
  <c r="T71" i="28"/>
  <c r="S71" i="28"/>
  <c r="R71" i="28"/>
  <c r="Q71" i="28"/>
  <c r="P71" i="28"/>
  <c r="J71" i="28"/>
  <c r="IJ70" i="28"/>
  <c r="HX70" i="28"/>
  <c r="HW70" i="28"/>
  <c r="HV70" i="28"/>
  <c r="HU70" i="28"/>
  <c r="HT70" i="28"/>
  <c r="HS70" i="28"/>
  <c r="HR70" i="28"/>
  <c r="HQ70" i="28"/>
  <c r="HP70" i="28"/>
  <c r="HO70" i="28"/>
  <c r="HN70" i="28"/>
  <c r="HM70" i="28"/>
  <c r="HL70" i="28"/>
  <c r="HK70" i="28"/>
  <c r="HJ70" i="28"/>
  <c r="HI70" i="28"/>
  <c r="HH70" i="28"/>
  <c r="HG70" i="28"/>
  <c r="HF70" i="28"/>
  <c r="HE70" i="28"/>
  <c r="DM70" i="28"/>
  <c r="DI70" i="28"/>
  <c r="CI70" i="28" s="1"/>
  <c r="DH70" i="28"/>
  <c r="DG70" i="28"/>
  <c r="DF70" i="28"/>
  <c r="CF70" i="28" s="1"/>
  <c r="DE70" i="28"/>
  <c r="CE70" i="28" s="1"/>
  <c r="DD70" i="28"/>
  <c r="CD70" i="28" s="1"/>
  <c r="DC70" i="28"/>
  <c r="DB70" i="28"/>
  <c r="DA70" i="28"/>
  <c r="CA70" i="28" s="1"/>
  <c r="CZ70" i="28"/>
  <c r="BZ70" i="28" s="1"/>
  <c r="CY70" i="28"/>
  <c r="CX70" i="28"/>
  <c r="BX70" i="28" s="1"/>
  <c r="CW70" i="28"/>
  <c r="BW70" i="28" s="1"/>
  <c r="CV70" i="28"/>
  <c r="BV70" i="28" s="1"/>
  <c r="CU70" i="28"/>
  <c r="CT70" i="28"/>
  <c r="BT70" i="28" s="1"/>
  <c r="CS70" i="28"/>
  <c r="BS70" i="28" s="1"/>
  <c r="CR70" i="28"/>
  <c r="CQ70" i="28"/>
  <c r="CP70" i="28"/>
  <c r="BP70" i="28" s="1"/>
  <c r="CO70" i="28"/>
  <c r="BO70" i="28" s="1"/>
  <c r="CN70" i="28"/>
  <c r="BN70" i="28" s="1"/>
  <c r="CM70" i="28"/>
  <c r="CL70" i="28"/>
  <c r="BL70" i="28" s="1"/>
  <c r="CK70" i="28"/>
  <c r="BK65" i="28" s="1"/>
  <c r="AI70" i="28"/>
  <c r="AH70" i="28"/>
  <c r="AG70" i="28"/>
  <c r="AF70" i="28"/>
  <c r="AE70" i="28"/>
  <c r="AD70" i="28"/>
  <c r="AC70" i="28"/>
  <c r="AB70" i="28"/>
  <c r="AA70" i="28"/>
  <c r="Z70" i="28"/>
  <c r="Y70" i="28"/>
  <c r="X70" i="28"/>
  <c r="W70" i="28"/>
  <c r="V70" i="28"/>
  <c r="U70" i="28"/>
  <c r="T70" i="28"/>
  <c r="S70" i="28"/>
  <c r="R70" i="28"/>
  <c r="Q70" i="28"/>
  <c r="HX69" i="28"/>
  <c r="HW69" i="28"/>
  <c r="HV69" i="28"/>
  <c r="HU69" i="28"/>
  <c r="HT69" i="28"/>
  <c r="HS69" i="28"/>
  <c r="HR69" i="28"/>
  <c r="HQ69" i="28"/>
  <c r="HP69" i="28"/>
  <c r="HO69" i="28"/>
  <c r="HN69" i="28"/>
  <c r="HM69" i="28"/>
  <c r="HL69" i="28"/>
  <c r="HK69" i="28"/>
  <c r="HJ69" i="28"/>
  <c r="HI69" i="28"/>
  <c r="HH69" i="28"/>
  <c r="HG69" i="28"/>
  <c r="HF69" i="28"/>
  <c r="HE69" i="28"/>
  <c r="HD69" i="28"/>
  <c r="DM69" i="28"/>
  <c r="HB69" i="28" s="1"/>
  <c r="DI69" i="28"/>
  <c r="CI69" i="28" s="1"/>
  <c r="DH69" i="28"/>
  <c r="DG69" i="28"/>
  <c r="CG69" i="28" s="1"/>
  <c r="DF69" i="28"/>
  <c r="DE69" i="28"/>
  <c r="CE69" i="28" s="1"/>
  <c r="DD69" i="28"/>
  <c r="CD69" i="28" s="1"/>
  <c r="DC69" i="28"/>
  <c r="CC69" i="28" s="1"/>
  <c r="DB69" i="28"/>
  <c r="DA69" i="28"/>
  <c r="CA69" i="28" s="1"/>
  <c r="CZ69" i="28"/>
  <c r="BZ69" i="28" s="1"/>
  <c r="CY69" i="28"/>
  <c r="BY69" i="28" s="1"/>
  <c r="CX69" i="28"/>
  <c r="CW69" i="28"/>
  <c r="BW69" i="28" s="1"/>
  <c r="CV69" i="28"/>
  <c r="BV69" i="28" s="1"/>
  <c r="CU69" i="28"/>
  <c r="BU69" i="28" s="1"/>
  <c r="CT69" i="28"/>
  <c r="BT69" i="28" s="1"/>
  <c r="CS69" i="28"/>
  <c r="BS69" i="28" s="1"/>
  <c r="CR69" i="28"/>
  <c r="CQ69" i="28"/>
  <c r="BQ69" i="28" s="1"/>
  <c r="CP69" i="28"/>
  <c r="CO69" i="28"/>
  <c r="BO69" i="28" s="1"/>
  <c r="CN69" i="28"/>
  <c r="BN69" i="28" s="1"/>
  <c r="CM69" i="28"/>
  <c r="BM69" i="28" s="1"/>
  <c r="CL69" i="28"/>
  <c r="CK69" i="28"/>
  <c r="CH69" i="28"/>
  <c r="AI69" i="28"/>
  <c r="AH69" i="28"/>
  <c r="AG69" i="28"/>
  <c r="AF69" i="28"/>
  <c r="AE69" i="28"/>
  <c r="AD69" i="28"/>
  <c r="AC69" i="28"/>
  <c r="AB69" i="28"/>
  <c r="AA69" i="28"/>
  <c r="Z69" i="28"/>
  <c r="Y69" i="28"/>
  <c r="X69" i="28"/>
  <c r="W69" i="28"/>
  <c r="V69" i="28"/>
  <c r="U69" i="28"/>
  <c r="T69" i="28"/>
  <c r="S69" i="28"/>
  <c r="R69" i="28"/>
  <c r="Q69" i="28"/>
  <c r="P69" i="28"/>
  <c r="HX68" i="28"/>
  <c r="HW68" i="28"/>
  <c r="HV68" i="28"/>
  <c r="HU68" i="28"/>
  <c r="HT68" i="28"/>
  <c r="HS68" i="28"/>
  <c r="HR68" i="28"/>
  <c r="HQ68" i="28"/>
  <c r="HP68" i="28"/>
  <c r="HO68" i="28"/>
  <c r="HN68" i="28"/>
  <c r="HM68" i="28"/>
  <c r="HL68" i="28"/>
  <c r="HK68" i="28"/>
  <c r="HJ68" i="28"/>
  <c r="HI68" i="28"/>
  <c r="HH68" i="28"/>
  <c r="HG68" i="28"/>
  <c r="HF68" i="28"/>
  <c r="HE68" i="28"/>
  <c r="HD68" i="28"/>
  <c r="DM68" i="28"/>
  <c r="DI68" i="28"/>
  <c r="CI68" i="28" s="1"/>
  <c r="DH68" i="28"/>
  <c r="DG68" i="28"/>
  <c r="DF68" i="28"/>
  <c r="DE68" i="28"/>
  <c r="CE68" i="28" s="1"/>
  <c r="DD68" i="28"/>
  <c r="CD68" i="28" s="1"/>
  <c r="DC68" i="28"/>
  <c r="DB68" i="28"/>
  <c r="DA68" i="28"/>
  <c r="CA68" i="28" s="1"/>
  <c r="CZ68" i="28"/>
  <c r="BZ68" i="28" s="1"/>
  <c r="CY68" i="28"/>
  <c r="BY68" i="28" s="1"/>
  <c r="CX68" i="28"/>
  <c r="CW68" i="28"/>
  <c r="BW68" i="28" s="1"/>
  <c r="CV68" i="28"/>
  <c r="BV68" i="28" s="1"/>
  <c r="CU68" i="28"/>
  <c r="CT68" i="28"/>
  <c r="CS68" i="28"/>
  <c r="BS68" i="28" s="1"/>
  <c r="CR68" i="28"/>
  <c r="BR68" i="28" s="1"/>
  <c r="CQ68" i="28"/>
  <c r="CP68" i="28"/>
  <c r="CO68" i="28"/>
  <c r="BO68" i="28" s="1"/>
  <c r="CN68" i="28"/>
  <c r="BN68" i="28" s="1"/>
  <c r="CM68" i="28"/>
  <c r="BM68" i="28" s="1"/>
  <c r="CL68" i="28"/>
  <c r="CK68" i="28"/>
  <c r="BK63" i="28" s="1"/>
  <c r="CH68" i="28"/>
  <c r="AI68" i="28"/>
  <c r="AH68" i="28"/>
  <c r="AG68" i="28"/>
  <c r="AF68" i="28"/>
  <c r="AE68" i="28"/>
  <c r="AD68" i="28"/>
  <c r="AC68" i="28"/>
  <c r="AB68" i="28"/>
  <c r="AA68" i="28"/>
  <c r="Z68" i="28"/>
  <c r="Y68" i="28"/>
  <c r="X68" i="28"/>
  <c r="W68" i="28"/>
  <c r="V68" i="28"/>
  <c r="U68" i="28"/>
  <c r="T68" i="28"/>
  <c r="S68" i="28"/>
  <c r="R68" i="28"/>
  <c r="Q68" i="28"/>
  <c r="P68" i="28"/>
  <c r="IJ67" i="28"/>
  <c r="HX67" i="28"/>
  <c r="HW67" i="28"/>
  <c r="HV67" i="28"/>
  <c r="HU67" i="28"/>
  <c r="HT67" i="28"/>
  <c r="HS67" i="28"/>
  <c r="HR67" i="28"/>
  <c r="HQ67" i="28"/>
  <c r="HP67" i="28"/>
  <c r="HO67" i="28"/>
  <c r="HN67" i="28"/>
  <c r="HM67" i="28"/>
  <c r="HL67" i="28"/>
  <c r="HK67" i="28"/>
  <c r="HJ67" i="28"/>
  <c r="HI67" i="28"/>
  <c r="HH67" i="28"/>
  <c r="HG67" i="28"/>
  <c r="HF67" i="28"/>
  <c r="HE67" i="28"/>
  <c r="DM67" i="28"/>
  <c r="DI67" i="28"/>
  <c r="CI67" i="28" s="1"/>
  <c r="DH67" i="28"/>
  <c r="CH67" i="28" s="1"/>
  <c r="DG67" i="28"/>
  <c r="CG67" i="28" s="1"/>
  <c r="DF67" i="28"/>
  <c r="DE67" i="28"/>
  <c r="CE67" i="28" s="1"/>
  <c r="DD67" i="28"/>
  <c r="CD67" i="28" s="1"/>
  <c r="DC67" i="28"/>
  <c r="DB67" i="28"/>
  <c r="DA67" i="28"/>
  <c r="CZ67" i="28"/>
  <c r="CY67" i="28"/>
  <c r="BY67" i="28" s="1"/>
  <c r="CX67" i="28"/>
  <c r="CW67" i="28"/>
  <c r="BW67" i="28" s="1"/>
  <c r="CV67" i="28"/>
  <c r="BV67" i="28" s="1"/>
  <c r="CU67" i="28"/>
  <c r="BU67" i="28" s="1"/>
  <c r="CT67" i="28"/>
  <c r="CS67" i="28"/>
  <c r="BS67" i="28" s="1"/>
  <c r="CR67" i="28"/>
  <c r="BR67" i="28" s="1"/>
  <c r="CQ67" i="28"/>
  <c r="BQ67" i="28" s="1"/>
  <c r="CP67" i="28"/>
  <c r="CO67" i="28"/>
  <c r="CN67" i="28"/>
  <c r="BN67" i="28" s="1"/>
  <c r="CM67" i="28"/>
  <c r="BM67" i="28" s="1"/>
  <c r="CL67" i="28"/>
  <c r="CK67" i="28"/>
  <c r="BZ67" i="28"/>
  <c r="AI67" i="28"/>
  <c r="AH67" i="28"/>
  <c r="AG67" i="28"/>
  <c r="AF67" i="28"/>
  <c r="AE67" i="28"/>
  <c r="AD67" i="28"/>
  <c r="AC67" i="28"/>
  <c r="AB67" i="28"/>
  <c r="AA67" i="28"/>
  <c r="Z67" i="28"/>
  <c r="Y67" i="28"/>
  <c r="X67" i="28"/>
  <c r="W67" i="28"/>
  <c r="V67" i="28"/>
  <c r="U67" i="28"/>
  <c r="T67" i="28"/>
  <c r="S67" i="28"/>
  <c r="R67" i="28"/>
  <c r="Q67" i="28"/>
  <c r="HX66" i="28"/>
  <c r="HW66" i="28"/>
  <c r="HV66" i="28"/>
  <c r="HU66" i="28"/>
  <c r="HT66" i="28"/>
  <c r="HS66" i="28"/>
  <c r="HR66" i="28"/>
  <c r="HQ66" i="28"/>
  <c r="HP66" i="28"/>
  <c r="HO66" i="28"/>
  <c r="HN66" i="28"/>
  <c r="HM66" i="28"/>
  <c r="HL66" i="28"/>
  <c r="HK66" i="28"/>
  <c r="HJ66" i="28"/>
  <c r="HI66" i="28"/>
  <c r="HH66" i="28"/>
  <c r="HG66" i="28"/>
  <c r="HF66" i="28"/>
  <c r="HE66" i="28"/>
  <c r="DM66" i="28"/>
  <c r="DI66" i="28"/>
  <c r="CI66" i="28" s="1"/>
  <c r="DH66" i="28"/>
  <c r="DG66" i="28"/>
  <c r="DF66" i="28"/>
  <c r="DE66" i="28"/>
  <c r="CE66" i="28" s="1"/>
  <c r="DD66" i="28"/>
  <c r="CD66" i="28" s="1"/>
  <c r="DC66" i="28"/>
  <c r="CC66" i="28" s="1"/>
  <c r="DB66" i="28"/>
  <c r="DA66" i="28"/>
  <c r="CZ66" i="28"/>
  <c r="BZ66" i="28" s="1"/>
  <c r="CY66" i="28"/>
  <c r="CX66" i="28"/>
  <c r="CW66" i="28"/>
  <c r="BW66" i="28" s="1"/>
  <c r="CV66" i="28"/>
  <c r="BV66" i="28" s="1"/>
  <c r="CU66" i="28"/>
  <c r="CT66" i="28"/>
  <c r="CS66" i="28"/>
  <c r="CR66" i="28"/>
  <c r="BR66" i="28" s="1"/>
  <c r="CQ66" i="28"/>
  <c r="BQ66" i="28" s="1"/>
  <c r="CP66" i="28"/>
  <c r="CO66" i="28"/>
  <c r="BO66" i="28" s="1"/>
  <c r="CN66" i="28"/>
  <c r="BN66" i="28" s="1"/>
  <c r="CM66" i="28"/>
  <c r="CL66" i="28"/>
  <c r="CK66" i="28"/>
  <c r="CH66" i="28"/>
  <c r="AI66" i="28"/>
  <c r="AH66" i="28"/>
  <c r="AG66" i="28"/>
  <c r="AF66" i="28"/>
  <c r="AE66" i="28"/>
  <c r="AD66" i="28"/>
  <c r="AC66" i="28"/>
  <c r="AB66" i="28"/>
  <c r="AA66" i="28"/>
  <c r="Z66" i="28"/>
  <c r="Y66" i="28"/>
  <c r="X66" i="28"/>
  <c r="W66" i="28"/>
  <c r="V66" i="28"/>
  <c r="U66" i="28"/>
  <c r="T66" i="28"/>
  <c r="S66" i="28"/>
  <c r="R66" i="28"/>
  <c r="Q66" i="28"/>
  <c r="HX65" i="28"/>
  <c r="DM65" i="28"/>
  <c r="HS65" i="28" s="1"/>
  <c r="DI65" i="28"/>
  <c r="DH65" i="28"/>
  <c r="DG65" i="28"/>
  <c r="DF65" i="28"/>
  <c r="CF65" i="28" s="1"/>
  <c r="DE65" i="28"/>
  <c r="CE65" i="28" s="1"/>
  <c r="DD65" i="28"/>
  <c r="DC65" i="28"/>
  <c r="DB65" i="28"/>
  <c r="CB65" i="28" s="1"/>
  <c r="DA65" i="28"/>
  <c r="CA65" i="28" s="1"/>
  <c r="CZ65" i="28"/>
  <c r="BZ65" i="28" s="1"/>
  <c r="CY65" i="28"/>
  <c r="CX65" i="28"/>
  <c r="CW65" i="28"/>
  <c r="CV65" i="28"/>
  <c r="BV65" i="28" s="1"/>
  <c r="CU65" i="28"/>
  <c r="CT65" i="28"/>
  <c r="BT65" i="28" s="1"/>
  <c r="CS65" i="28"/>
  <c r="BS65" i="28" s="1"/>
  <c r="CR65" i="28"/>
  <c r="CQ65" i="28"/>
  <c r="CP65" i="28"/>
  <c r="BP65" i="28" s="1"/>
  <c r="CO65" i="28"/>
  <c r="BO65" i="28" s="1"/>
  <c r="CN65" i="28"/>
  <c r="BN65" i="28" s="1"/>
  <c r="CM65" i="28"/>
  <c r="CL65" i="28"/>
  <c r="CK65" i="28"/>
  <c r="CD65" i="28"/>
  <c r="HX64" i="28"/>
  <c r="GZ64" i="28"/>
  <c r="DM64" i="28"/>
  <c r="HV64" i="28" s="1"/>
  <c r="DI64" i="28"/>
  <c r="JH59" i="28" s="1"/>
  <c r="DH64" i="28"/>
  <c r="CH64" i="28" s="1"/>
  <c r="DG64" i="28"/>
  <c r="DF64" i="28"/>
  <c r="DE64" i="28"/>
  <c r="CE64" i="28" s="1"/>
  <c r="DD64" i="28"/>
  <c r="CD64" i="28" s="1"/>
  <c r="DC64" i="28"/>
  <c r="DB64" i="28"/>
  <c r="CB64" i="28" s="1"/>
  <c r="DA64" i="28"/>
  <c r="CA64" i="28" s="1"/>
  <c r="CZ64" i="28"/>
  <c r="BZ64" i="28" s="1"/>
  <c r="CY64" i="28"/>
  <c r="CX64" i="28"/>
  <c r="CW64" i="28"/>
  <c r="CV64" i="28"/>
  <c r="BV64" i="28" s="1"/>
  <c r="CU64" i="28"/>
  <c r="CT64" i="28"/>
  <c r="CS64" i="28"/>
  <c r="IR59" i="28" s="1"/>
  <c r="CR64" i="28"/>
  <c r="BR64" i="28" s="1"/>
  <c r="CQ64" i="28"/>
  <c r="CP64" i="28"/>
  <c r="CO64" i="28"/>
  <c r="BO64" i="28" s="1"/>
  <c r="CN64" i="28"/>
  <c r="BN64" i="28" s="1"/>
  <c r="CM64" i="28"/>
  <c r="CL64" i="28"/>
  <c r="BL64" i="28" s="1"/>
  <c r="CK64" i="28"/>
  <c r="HX63" i="28"/>
  <c r="HW63" i="28"/>
  <c r="HV63" i="28"/>
  <c r="HU63" i="28"/>
  <c r="HT63" i="28"/>
  <c r="HS63" i="28"/>
  <c r="HR63" i="28"/>
  <c r="HQ63" i="28"/>
  <c r="HP63" i="28"/>
  <c r="HO63" i="28"/>
  <c r="HN63" i="28"/>
  <c r="HM63" i="28"/>
  <c r="HL63" i="28"/>
  <c r="HK63" i="28"/>
  <c r="HJ63" i="28"/>
  <c r="HI63" i="28"/>
  <c r="HH63" i="28"/>
  <c r="HG63" i="28"/>
  <c r="HF63" i="28"/>
  <c r="HE63" i="28"/>
  <c r="HD63" i="28"/>
  <c r="HC63" i="28"/>
  <c r="GZ63" i="28"/>
  <c r="DM63" i="28"/>
  <c r="HB63" i="28" s="1"/>
  <c r="DI63" i="28"/>
  <c r="CI63" i="28" s="1"/>
  <c r="DH63" i="28"/>
  <c r="DG63" i="28"/>
  <c r="DF63" i="28"/>
  <c r="DE63" i="28"/>
  <c r="CE63" i="28" s="1"/>
  <c r="DD63" i="28"/>
  <c r="CD63" i="28" s="1"/>
  <c r="DC63" i="28"/>
  <c r="CC63" i="28" s="1"/>
  <c r="DB63" i="28"/>
  <c r="DA63" i="28"/>
  <c r="CZ63" i="28"/>
  <c r="CY63" i="28"/>
  <c r="CX63" i="28"/>
  <c r="CW63" i="28"/>
  <c r="BW63" i="28" s="1"/>
  <c r="CV63" i="28"/>
  <c r="BV63" i="28" s="1"/>
  <c r="CU63" i="28"/>
  <c r="BU63" i="28" s="1"/>
  <c r="CT63" i="28"/>
  <c r="CS63" i="28"/>
  <c r="CR63" i="28"/>
  <c r="BR63" i="28" s="1"/>
  <c r="CQ63" i="28"/>
  <c r="CP63" i="28"/>
  <c r="BP63" i="28" s="1"/>
  <c r="CO63" i="28"/>
  <c r="BO63" i="28" s="1"/>
  <c r="CN63" i="28"/>
  <c r="BN63" i="28" s="1"/>
  <c r="CM63" i="28"/>
  <c r="CL63" i="28"/>
  <c r="CK63" i="28"/>
  <c r="CJ63" i="28" s="1"/>
  <c r="BJ63" i="28" s="1"/>
  <c r="AI63" i="28"/>
  <c r="AH63" i="28"/>
  <c r="AG63" i="28"/>
  <c r="AF63" i="28"/>
  <c r="AE63" i="28"/>
  <c r="AD63" i="28"/>
  <c r="AC63" i="28"/>
  <c r="AB63" i="28"/>
  <c r="AA63" i="28"/>
  <c r="Z63" i="28"/>
  <c r="Y63" i="28"/>
  <c r="X63" i="28"/>
  <c r="W63" i="28"/>
  <c r="V63" i="28"/>
  <c r="U63" i="28"/>
  <c r="T63" i="28"/>
  <c r="S63" i="28"/>
  <c r="R63" i="28"/>
  <c r="Q63" i="28"/>
  <c r="P63" i="28"/>
  <c r="O63" i="28"/>
  <c r="HX62" i="28"/>
  <c r="DM62" i="28"/>
  <c r="HV62" i="28" s="1"/>
  <c r="DI62" i="28"/>
  <c r="CI62" i="28" s="1"/>
  <c r="DH62" i="28"/>
  <c r="CH62" i="28" s="1"/>
  <c r="DG62" i="28"/>
  <c r="DF62" i="28"/>
  <c r="DE62" i="28"/>
  <c r="CE62" i="28" s="1"/>
  <c r="DD62" i="28"/>
  <c r="CD62" i="28" s="1"/>
  <c r="DC62" i="28"/>
  <c r="DB62" i="28"/>
  <c r="DA62" i="28"/>
  <c r="CZ62" i="28"/>
  <c r="BZ62" i="28" s="1"/>
  <c r="CY62" i="28"/>
  <c r="CX62" i="28"/>
  <c r="CW62" i="28"/>
  <c r="IV57" i="28" s="1"/>
  <c r="CV62" i="28"/>
  <c r="BV62" i="28" s="1"/>
  <c r="CU62" i="28"/>
  <c r="CT62" i="28"/>
  <c r="IS57" i="28" s="1"/>
  <c r="CS62" i="28"/>
  <c r="BS62" i="28" s="1"/>
  <c r="CR62" i="28"/>
  <c r="BR62" i="28" s="1"/>
  <c r="CQ62" i="28"/>
  <c r="CP62" i="28"/>
  <c r="CO62" i="28"/>
  <c r="IN57" i="28" s="1"/>
  <c r="CN62" i="28"/>
  <c r="BN62" i="28" s="1"/>
  <c r="CM62" i="28"/>
  <c r="CL62" i="28"/>
  <c r="BL62" i="28" s="1"/>
  <c r="CK62" i="28"/>
  <c r="HX61" i="28"/>
  <c r="GZ61" i="28"/>
  <c r="DM61" i="28"/>
  <c r="HV61" i="28" s="1"/>
  <c r="DI61" i="28"/>
  <c r="DH61" i="28"/>
  <c r="DG61" i="28"/>
  <c r="CG61" i="28" s="1"/>
  <c r="DF61" i="28"/>
  <c r="JE56" i="28" s="1"/>
  <c r="DE61" i="28"/>
  <c r="CE61" i="28" s="1"/>
  <c r="DD61" i="28"/>
  <c r="CD61" i="28" s="1"/>
  <c r="DC61" i="28"/>
  <c r="CC61" i="28" s="1"/>
  <c r="DB61" i="28"/>
  <c r="JA56" i="28" s="1"/>
  <c r="DA61" i="28"/>
  <c r="CA61" i="28" s="1"/>
  <c r="CZ61" i="28"/>
  <c r="BZ61" i="28" s="1"/>
  <c r="CY61" i="28"/>
  <c r="BY61" i="28" s="1"/>
  <c r="CX61" i="28"/>
  <c r="CW61" i="28"/>
  <c r="BW61" i="28" s="1"/>
  <c r="CV61" i="28"/>
  <c r="BV61" i="28" s="1"/>
  <c r="CU61" i="28"/>
  <c r="BU61" i="28" s="1"/>
  <c r="CT61" i="28"/>
  <c r="BT61" i="28" s="1"/>
  <c r="CS61" i="28"/>
  <c r="BS61" i="28" s="1"/>
  <c r="CR61" i="28"/>
  <c r="BR61" i="28" s="1"/>
  <c r="CQ61" i="28"/>
  <c r="BQ61" i="28" s="1"/>
  <c r="CP61" i="28"/>
  <c r="BP61" i="28" s="1"/>
  <c r="CO61" i="28"/>
  <c r="BO61" i="28" s="1"/>
  <c r="CN61" i="28"/>
  <c r="BN61" i="28" s="1"/>
  <c r="CM61" i="28"/>
  <c r="BM61" i="28" s="1"/>
  <c r="CL61" i="28"/>
  <c r="BL61" i="28" s="1"/>
  <c r="CK61" i="28"/>
  <c r="CH61" i="28"/>
  <c r="HX60" i="28"/>
  <c r="HW60" i="28"/>
  <c r="HV60" i="28"/>
  <c r="HU60" i="28"/>
  <c r="HT60" i="28"/>
  <c r="HS60" i="28"/>
  <c r="HR60" i="28"/>
  <c r="HQ60" i="28"/>
  <c r="HP60" i="28"/>
  <c r="HO60" i="28"/>
  <c r="HN60" i="28"/>
  <c r="HM60" i="28"/>
  <c r="HL60" i="28"/>
  <c r="HK60" i="28"/>
  <c r="HJ60" i="28"/>
  <c r="HI60" i="28"/>
  <c r="HH60" i="28"/>
  <c r="HG60" i="28"/>
  <c r="HF60" i="28"/>
  <c r="HE60" i="28"/>
  <c r="HD60" i="28"/>
  <c r="DM60" i="28"/>
  <c r="HC60" i="28" s="1"/>
  <c r="DI60" i="28"/>
  <c r="CI60" i="28" s="1"/>
  <c r="DH60" i="28"/>
  <c r="CH60" i="28" s="1"/>
  <c r="DG60" i="28"/>
  <c r="CG60" i="28" s="1"/>
  <c r="DF60" i="28"/>
  <c r="CF60" i="28" s="1"/>
  <c r="DE60" i="28"/>
  <c r="CE60" i="28" s="1"/>
  <c r="DD60" i="28"/>
  <c r="CD60" i="28" s="1"/>
  <c r="DC60" i="28"/>
  <c r="CC60" i="28" s="1"/>
  <c r="DB60" i="28"/>
  <c r="CB60" i="28" s="1"/>
  <c r="DA60" i="28"/>
  <c r="CA60" i="28" s="1"/>
  <c r="CZ60" i="28"/>
  <c r="BZ60" i="28" s="1"/>
  <c r="CY60" i="28"/>
  <c r="BY60" i="28" s="1"/>
  <c r="CX60" i="28"/>
  <c r="BX60" i="28" s="1"/>
  <c r="CW60" i="28"/>
  <c r="BW60" i="28" s="1"/>
  <c r="CV60" i="28"/>
  <c r="BV60" i="28" s="1"/>
  <c r="CU60" i="28"/>
  <c r="BU60" i="28" s="1"/>
  <c r="CT60" i="28"/>
  <c r="BT60" i="28" s="1"/>
  <c r="CS60" i="28"/>
  <c r="IR55" i="28" s="1"/>
  <c r="CR60" i="28"/>
  <c r="BR60" i="28" s="1"/>
  <c r="CQ60" i="28"/>
  <c r="BQ60" i="28" s="1"/>
  <c r="CP60" i="28"/>
  <c r="BP60" i="28" s="1"/>
  <c r="CO60" i="28"/>
  <c r="IN55" i="28" s="1"/>
  <c r="CN60" i="28"/>
  <c r="BN60" i="28" s="1"/>
  <c r="CM60" i="28"/>
  <c r="BM60" i="28" s="1"/>
  <c r="CL60" i="28"/>
  <c r="BL60" i="28" s="1"/>
  <c r="CK60" i="28"/>
  <c r="IJ50" i="28" s="1"/>
  <c r="AI60" i="28"/>
  <c r="AH60" i="28"/>
  <c r="AG60" i="28"/>
  <c r="AF60" i="28"/>
  <c r="AE60" i="28"/>
  <c r="AD60" i="28"/>
  <c r="AC60" i="28"/>
  <c r="AB60" i="28"/>
  <c r="AA60" i="28"/>
  <c r="Z60" i="28"/>
  <c r="Y60" i="28"/>
  <c r="X60" i="28"/>
  <c r="W60" i="28"/>
  <c r="V60" i="28"/>
  <c r="U60" i="28"/>
  <c r="T60" i="28"/>
  <c r="S60" i="28"/>
  <c r="R60" i="28"/>
  <c r="Q60" i="28"/>
  <c r="P60" i="28"/>
  <c r="HX59" i="28"/>
  <c r="HW59" i="28"/>
  <c r="HV59" i="28"/>
  <c r="HU59" i="28"/>
  <c r="HT59" i="28"/>
  <c r="HS59" i="28"/>
  <c r="HR59" i="28"/>
  <c r="HQ59" i="28"/>
  <c r="HP59" i="28"/>
  <c r="HO59" i="28"/>
  <c r="HN59" i="28"/>
  <c r="HM59" i="28"/>
  <c r="HL59" i="28"/>
  <c r="HK59" i="28"/>
  <c r="HJ59" i="28"/>
  <c r="HI59" i="28"/>
  <c r="HH59" i="28"/>
  <c r="HG59" i="28"/>
  <c r="HF59" i="28"/>
  <c r="HE59" i="28"/>
  <c r="HD59" i="28"/>
  <c r="HC59" i="28"/>
  <c r="DM59" i="28"/>
  <c r="HB59" i="28" s="1"/>
  <c r="DI59" i="28"/>
  <c r="CI59" i="28" s="1"/>
  <c r="DH59" i="28"/>
  <c r="CH59" i="28" s="1"/>
  <c r="DG59" i="28"/>
  <c r="DF59" i="28"/>
  <c r="CF59" i="28" s="1"/>
  <c r="DE59" i="28"/>
  <c r="DD59" i="28"/>
  <c r="CD59" i="28" s="1"/>
  <c r="DC59" i="28"/>
  <c r="CC59" i="28" s="1"/>
  <c r="DB59" i="28"/>
  <c r="JA54" i="28" s="1"/>
  <c r="DA59" i="28"/>
  <c r="CZ59" i="28"/>
  <c r="BZ59" i="28" s="1"/>
  <c r="CY59" i="28"/>
  <c r="CX59" i="28"/>
  <c r="IW54" i="28" s="1"/>
  <c r="CW59" i="28"/>
  <c r="CV59" i="28"/>
  <c r="BV59" i="28" s="1"/>
  <c r="CU59" i="28"/>
  <c r="CT59" i="28"/>
  <c r="BT59" i="28" s="1"/>
  <c r="CS59" i="28"/>
  <c r="BS59" i="28" s="1"/>
  <c r="CR59" i="28"/>
  <c r="CQ59" i="28"/>
  <c r="CP59" i="28"/>
  <c r="BP59" i="28" s="1"/>
  <c r="CO59" i="28"/>
  <c r="BO59" i="28" s="1"/>
  <c r="CN59" i="28"/>
  <c r="BN59" i="28" s="1"/>
  <c r="CM59" i="28"/>
  <c r="BM59" i="28" s="1"/>
  <c r="CL59" i="28"/>
  <c r="BL59" i="28" s="1"/>
  <c r="CK59" i="28"/>
  <c r="CJ59" i="28" s="1"/>
  <c r="BJ59" i="28" s="1"/>
  <c r="AI59" i="28"/>
  <c r="AH59" i="28"/>
  <c r="AG59" i="28"/>
  <c r="AF59" i="28"/>
  <c r="AE59" i="28"/>
  <c r="AD59" i="28"/>
  <c r="AC59" i="28"/>
  <c r="AB59" i="28"/>
  <c r="AA59" i="28"/>
  <c r="Z59" i="28"/>
  <c r="Y59" i="28"/>
  <c r="X59" i="28"/>
  <c r="W59" i="28"/>
  <c r="V59" i="28"/>
  <c r="U59" i="28"/>
  <c r="T59" i="28"/>
  <c r="S59" i="28"/>
  <c r="R59" i="28"/>
  <c r="Q59" i="28"/>
  <c r="P59" i="28"/>
  <c r="O59" i="28"/>
  <c r="HX58" i="28"/>
  <c r="HW58" i="28"/>
  <c r="HV58" i="28"/>
  <c r="HU58" i="28"/>
  <c r="HT58" i="28"/>
  <c r="HS58" i="28"/>
  <c r="HR58" i="28"/>
  <c r="HQ58" i="28"/>
  <c r="HP58" i="28"/>
  <c r="HO58" i="28"/>
  <c r="HN58" i="28"/>
  <c r="HM58" i="28"/>
  <c r="HL58" i="28"/>
  <c r="HK58" i="28"/>
  <c r="HJ58" i="28"/>
  <c r="HI58" i="28"/>
  <c r="HH58" i="28"/>
  <c r="HG58" i="28"/>
  <c r="HF58" i="28"/>
  <c r="HE58" i="28"/>
  <c r="HD58" i="28"/>
  <c r="DM58" i="28"/>
  <c r="HC58" i="28" s="1"/>
  <c r="DI58" i="28"/>
  <c r="DH58" i="28"/>
  <c r="DG58" i="28"/>
  <c r="DF58" i="28"/>
  <c r="CF58" i="28" s="1"/>
  <c r="DE58" i="28"/>
  <c r="CE58" i="28" s="1"/>
  <c r="DD58" i="28"/>
  <c r="CD58" i="28" s="1"/>
  <c r="DC58" i="28"/>
  <c r="DB58" i="28"/>
  <c r="CB58" i="28" s="1"/>
  <c r="DA58" i="28"/>
  <c r="CA58" i="28" s="1"/>
  <c r="CZ58" i="28"/>
  <c r="BZ58" i="28" s="1"/>
  <c r="CY58" i="28"/>
  <c r="CX58" i="28"/>
  <c r="CW58" i="28"/>
  <c r="BW58" i="28" s="1"/>
  <c r="CV58" i="28"/>
  <c r="BV58" i="28" s="1"/>
  <c r="CU58" i="28"/>
  <c r="CT58" i="28"/>
  <c r="BT58" i="28" s="1"/>
  <c r="CS58" i="28"/>
  <c r="BS58" i="28" s="1"/>
  <c r="CR58" i="28"/>
  <c r="BR58" i="28" s="1"/>
  <c r="CQ58" i="28"/>
  <c r="CP58" i="28"/>
  <c r="BP58" i="28" s="1"/>
  <c r="CO58" i="28"/>
  <c r="BO58" i="28" s="1"/>
  <c r="CN58" i="28"/>
  <c r="BN58" i="28" s="1"/>
  <c r="CM58" i="28"/>
  <c r="CL58" i="28"/>
  <c r="CK58" i="28"/>
  <c r="CH58" i="28"/>
  <c r="AI58" i="28"/>
  <c r="AH58" i="28"/>
  <c r="AG58" i="28"/>
  <c r="AF58" i="28"/>
  <c r="AE58" i="28"/>
  <c r="AD58" i="28"/>
  <c r="AC58" i="28"/>
  <c r="AB58" i="28"/>
  <c r="AA58" i="28"/>
  <c r="Z58" i="28"/>
  <c r="Y58" i="28"/>
  <c r="X58" i="28"/>
  <c r="W58" i="28"/>
  <c r="V58" i="28"/>
  <c r="U58" i="28"/>
  <c r="T58" i="28"/>
  <c r="S58" i="28"/>
  <c r="R58" i="28"/>
  <c r="Q58" i="28"/>
  <c r="P58" i="28"/>
  <c r="HX57" i="28"/>
  <c r="HW57" i="28"/>
  <c r="HV57" i="28"/>
  <c r="HU57" i="28"/>
  <c r="HT57" i="28"/>
  <c r="HS57" i="28"/>
  <c r="HR57" i="28"/>
  <c r="HQ57" i="28"/>
  <c r="HP57" i="28"/>
  <c r="HO57" i="28"/>
  <c r="HN57" i="28"/>
  <c r="HM57" i="28"/>
  <c r="HL57" i="28"/>
  <c r="HK57" i="28"/>
  <c r="HJ57" i="28"/>
  <c r="HI57" i="28"/>
  <c r="HH57" i="28"/>
  <c r="HG57" i="28"/>
  <c r="HF57" i="28"/>
  <c r="HE57" i="28"/>
  <c r="HD57" i="28"/>
  <c r="HC57" i="28"/>
  <c r="DM57" i="28"/>
  <c r="HB57" i="28" s="1"/>
  <c r="DI57" i="28"/>
  <c r="DH57" i="28"/>
  <c r="CH57" i="28" s="1"/>
  <c r="DG57" i="28"/>
  <c r="DF57" i="28"/>
  <c r="DE57" i="28"/>
  <c r="CE57" i="28" s="1"/>
  <c r="DD57" i="28"/>
  <c r="CD57" i="28" s="1"/>
  <c r="DC57" i="28"/>
  <c r="DB57" i="28"/>
  <c r="CB57" i="28" s="1"/>
  <c r="DA57" i="28"/>
  <c r="CZ57" i="28"/>
  <c r="BZ57" i="28" s="1"/>
  <c r="CY57" i="28"/>
  <c r="CX57" i="28"/>
  <c r="IW52" i="28" s="1"/>
  <c r="CW57" i="28"/>
  <c r="BW57" i="28" s="1"/>
  <c r="CV57" i="28"/>
  <c r="BV57" i="28" s="1"/>
  <c r="CU57" i="28"/>
  <c r="CT57" i="28"/>
  <c r="BT57" i="28" s="1"/>
  <c r="CS57" i="28"/>
  <c r="CR57" i="28"/>
  <c r="BR57" i="28" s="1"/>
  <c r="CQ57" i="28"/>
  <c r="CP57" i="28"/>
  <c r="BP57" i="28" s="1"/>
  <c r="CO57" i="28"/>
  <c r="BO57" i="28" s="1"/>
  <c r="CN57" i="28"/>
  <c r="BN57" i="28" s="1"/>
  <c r="CM57" i="28"/>
  <c r="CL57" i="28"/>
  <c r="CK57" i="28"/>
  <c r="AI57" i="28"/>
  <c r="AH57" i="28"/>
  <c r="AG57" i="28"/>
  <c r="AF57" i="28"/>
  <c r="AE57" i="28"/>
  <c r="AD57" i="28"/>
  <c r="AC57" i="28"/>
  <c r="AB57" i="28"/>
  <c r="AA57" i="28"/>
  <c r="Z57" i="28"/>
  <c r="Y57" i="28"/>
  <c r="X57" i="28"/>
  <c r="W57" i="28"/>
  <c r="V57" i="28"/>
  <c r="U57" i="28"/>
  <c r="T57" i="28"/>
  <c r="S57" i="28"/>
  <c r="R57" i="28"/>
  <c r="Q57" i="28"/>
  <c r="P57" i="28"/>
  <c r="O57" i="28"/>
  <c r="IS56" i="28"/>
  <c r="HX56" i="28"/>
  <c r="HW56" i="28"/>
  <c r="HV56" i="28"/>
  <c r="HU56" i="28"/>
  <c r="HT56" i="28"/>
  <c r="HS56" i="28"/>
  <c r="HR56" i="28"/>
  <c r="HQ56" i="28"/>
  <c r="HP56" i="28"/>
  <c r="HO56" i="28"/>
  <c r="HN56" i="28"/>
  <c r="HM56" i="28"/>
  <c r="HL56" i="28"/>
  <c r="HK56" i="28"/>
  <c r="HJ56" i="28"/>
  <c r="HI56" i="28"/>
  <c r="HH56" i="28"/>
  <c r="HG56" i="28"/>
  <c r="HF56" i="28"/>
  <c r="HE56" i="28"/>
  <c r="HD56" i="28"/>
  <c r="HC56" i="28"/>
  <c r="DM56" i="28"/>
  <c r="HB56" i="28" s="1"/>
  <c r="DI56" i="28"/>
  <c r="CI56" i="28" s="1"/>
  <c r="DH56" i="28"/>
  <c r="CH56" i="28" s="1"/>
  <c r="DG56" i="28"/>
  <c r="DF56" i="28"/>
  <c r="CF56" i="28" s="1"/>
  <c r="DE56" i="28"/>
  <c r="CE56" i="28" s="1"/>
  <c r="DD56" i="28"/>
  <c r="DC56" i="28"/>
  <c r="DB56" i="28"/>
  <c r="CB56" i="28" s="1"/>
  <c r="DA56" i="28"/>
  <c r="CA56" i="28" s="1"/>
  <c r="CZ56" i="28"/>
  <c r="BZ56" i="28" s="1"/>
  <c r="CY56" i="28"/>
  <c r="CX56" i="28"/>
  <c r="BX56" i="28" s="1"/>
  <c r="CW56" i="28"/>
  <c r="BW56" i="28" s="1"/>
  <c r="CV56" i="28"/>
  <c r="BV56" i="28" s="1"/>
  <c r="CU56" i="28"/>
  <c r="CT56" i="28"/>
  <c r="BT56" i="28" s="1"/>
  <c r="CS56" i="28"/>
  <c r="BS56" i="28" s="1"/>
  <c r="CR56" i="28"/>
  <c r="CQ56" i="28"/>
  <c r="CP56" i="28"/>
  <c r="IO51" i="28" s="1"/>
  <c r="CO56" i="28"/>
  <c r="BO56" i="28" s="1"/>
  <c r="CN56" i="28"/>
  <c r="CM56" i="28"/>
  <c r="CL56" i="28"/>
  <c r="BL56" i="28" s="1"/>
  <c r="CK56" i="28"/>
  <c r="CJ56" i="28" s="1"/>
  <c r="BJ56" i="28" s="1"/>
  <c r="AI56" i="28"/>
  <c r="AH56" i="28"/>
  <c r="AG56" i="28"/>
  <c r="AF56" i="28"/>
  <c r="AE56" i="28"/>
  <c r="AD56" i="28"/>
  <c r="AC56" i="28"/>
  <c r="AB56" i="28"/>
  <c r="AA56" i="28"/>
  <c r="Z56" i="28"/>
  <c r="Y56" i="28"/>
  <c r="X56" i="28"/>
  <c r="W56" i="28"/>
  <c r="V56" i="28"/>
  <c r="U56" i="28"/>
  <c r="T56" i="28"/>
  <c r="S56" i="28"/>
  <c r="R56" i="28"/>
  <c r="Q56" i="28"/>
  <c r="P56" i="28"/>
  <c r="O56" i="28"/>
  <c r="HX55" i="28"/>
  <c r="HW55" i="28"/>
  <c r="HV55" i="28"/>
  <c r="HU55" i="28"/>
  <c r="HT55" i="28"/>
  <c r="HS55" i="28"/>
  <c r="HR55" i="28"/>
  <c r="HQ55" i="28"/>
  <c r="HP55" i="28"/>
  <c r="HO55" i="28"/>
  <c r="HN55" i="28"/>
  <c r="HM55" i="28"/>
  <c r="HL55" i="28"/>
  <c r="HK55" i="28"/>
  <c r="HJ55" i="28"/>
  <c r="HI55" i="28"/>
  <c r="HH55" i="28"/>
  <c r="HG55" i="28"/>
  <c r="HF55" i="28"/>
  <c r="HE55" i="28"/>
  <c r="DM55" i="28"/>
  <c r="HB55" i="28" s="1"/>
  <c r="DI55" i="28"/>
  <c r="DH55" i="28"/>
  <c r="CH55" i="28" s="1"/>
  <c r="DG55" i="28"/>
  <c r="DF55" i="28"/>
  <c r="JE50" i="28" s="1"/>
  <c r="DE55" i="28"/>
  <c r="DD55" i="28"/>
  <c r="DC55" i="28"/>
  <c r="CC55" i="28" s="1"/>
  <c r="DB55" i="28"/>
  <c r="CB55" i="28" s="1"/>
  <c r="DA55" i="28"/>
  <c r="CZ55" i="28"/>
  <c r="BZ55" i="28" s="1"/>
  <c r="CY55" i="28"/>
  <c r="CX55" i="28"/>
  <c r="BX55" i="28" s="1"/>
  <c r="CW55" i="28"/>
  <c r="BW55" i="28" s="1"/>
  <c r="CV55" i="28"/>
  <c r="BV55" i="28" s="1"/>
  <c r="CU55" i="28"/>
  <c r="BU55" i="28" s="1"/>
  <c r="CT55" i="28"/>
  <c r="IS50" i="28" s="1"/>
  <c r="CS55" i="28"/>
  <c r="CR55" i="28"/>
  <c r="CQ55" i="28"/>
  <c r="CP55" i="28"/>
  <c r="BP55" i="28" s="1"/>
  <c r="CO55" i="28"/>
  <c r="CN55" i="28"/>
  <c r="CM55" i="28"/>
  <c r="BM55" i="28" s="1"/>
  <c r="CL55" i="28"/>
  <c r="IK50" i="28" s="1"/>
  <c r="CK55" i="28"/>
  <c r="AI55" i="28"/>
  <c r="AH55" i="28"/>
  <c r="AG55" i="28"/>
  <c r="AF55" i="28"/>
  <c r="AE55" i="28"/>
  <c r="AD55" i="28"/>
  <c r="AC55" i="28"/>
  <c r="AB55" i="28"/>
  <c r="AA55" i="28"/>
  <c r="Z55" i="28"/>
  <c r="Y55" i="28"/>
  <c r="X55" i="28"/>
  <c r="W55" i="28"/>
  <c r="V55" i="28"/>
  <c r="U55" i="28"/>
  <c r="T55" i="28"/>
  <c r="S55" i="28"/>
  <c r="R55" i="28"/>
  <c r="Q55" i="28"/>
  <c r="IS54" i="28"/>
  <c r="HX54" i="28"/>
  <c r="HW54" i="28"/>
  <c r="HV54" i="28"/>
  <c r="HU54" i="28"/>
  <c r="HT54" i="28"/>
  <c r="HS54" i="28"/>
  <c r="HR54" i="28"/>
  <c r="HQ54" i="28"/>
  <c r="HP54" i="28"/>
  <c r="HO54" i="28"/>
  <c r="HN54" i="28"/>
  <c r="HM54" i="28"/>
  <c r="HL54" i="28"/>
  <c r="HK54" i="28"/>
  <c r="HJ54" i="28"/>
  <c r="HI54" i="28"/>
  <c r="HH54" i="28"/>
  <c r="HG54" i="28"/>
  <c r="HF54" i="28"/>
  <c r="HE54" i="28"/>
  <c r="HD54" i="28"/>
  <c r="DM54" i="28"/>
  <c r="HB54" i="28" s="1"/>
  <c r="DI54" i="28"/>
  <c r="CI54" i="28" s="1"/>
  <c r="DH54" i="28"/>
  <c r="DG54" i="28"/>
  <c r="DF54" i="28"/>
  <c r="CF54" i="28" s="1"/>
  <c r="DE54" i="28"/>
  <c r="CE54" i="28" s="1"/>
  <c r="DD54" i="28"/>
  <c r="CD54" i="28" s="1"/>
  <c r="DC54" i="28"/>
  <c r="CC54" i="28" s="1"/>
  <c r="DB54" i="28"/>
  <c r="DA54" i="28"/>
  <c r="CA54" i="28" s="1"/>
  <c r="CZ54" i="28"/>
  <c r="BZ54" i="28" s="1"/>
  <c r="CY54" i="28"/>
  <c r="BY54" i="28" s="1"/>
  <c r="CX54" i="28"/>
  <c r="CW54" i="28"/>
  <c r="CV54" i="28"/>
  <c r="BV54" i="28" s="1"/>
  <c r="CU54" i="28"/>
  <c r="BU54" i="28" s="1"/>
  <c r="CT54" i="28"/>
  <c r="BT54" i="28" s="1"/>
  <c r="CS54" i="28"/>
  <c r="BS54" i="28" s="1"/>
  <c r="CR54" i="28"/>
  <c r="BR54" i="28" s="1"/>
  <c r="CQ54" i="28"/>
  <c r="BQ54" i="28" s="1"/>
  <c r="CP54" i="28"/>
  <c r="CO54" i="28"/>
  <c r="BO54" i="28" s="1"/>
  <c r="CN54" i="28"/>
  <c r="CM54" i="28"/>
  <c r="BM54" i="28" s="1"/>
  <c r="CL54" i="28"/>
  <c r="CK54" i="28"/>
  <c r="CJ54" i="28" s="1"/>
  <c r="BJ54" i="28" s="1"/>
  <c r="CH54" i="28"/>
  <c r="CG54" i="28"/>
  <c r="AI54" i="28"/>
  <c r="AH54" i="28"/>
  <c r="AG54" i="28"/>
  <c r="AF54" i="28"/>
  <c r="AE54" i="28"/>
  <c r="AD54" i="28"/>
  <c r="AC54" i="28"/>
  <c r="AB54" i="28"/>
  <c r="AA54" i="28"/>
  <c r="Z54" i="28"/>
  <c r="Y54" i="28"/>
  <c r="X54" i="28"/>
  <c r="W54" i="28"/>
  <c r="V54" i="28"/>
  <c r="U54" i="28"/>
  <c r="T54" i="28"/>
  <c r="S54" i="28"/>
  <c r="R54" i="28"/>
  <c r="Q54" i="28"/>
  <c r="P54" i="28"/>
  <c r="HX53" i="28"/>
  <c r="HW53" i="28"/>
  <c r="HV53" i="28"/>
  <c r="HU53" i="28"/>
  <c r="HT53" i="28"/>
  <c r="HS53" i="28"/>
  <c r="HR53" i="28"/>
  <c r="HQ53" i="28"/>
  <c r="HP53" i="28"/>
  <c r="HO53" i="28"/>
  <c r="HN53" i="28"/>
  <c r="HM53" i="28"/>
  <c r="HL53" i="28"/>
  <c r="HK53" i="28"/>
  <c r="HJ53" i="28"/>
  <c r="HI53" i="28"/>
  <c r="HH53" i="28"/>
  <c r="HG53" i="28"/>
  <c r="HF53" i="28"/>
  <c r="HE53" i="28"/>
  <c r="DM53" i="28"/>
  <c r="HB53" i="28" s="1"/>
  <c r="DI53" i="28"/>
  <c r="DH53" i="28"/>
  <c r="DG53" i="28"/>
  <c r="CG53" i="28" s="1"/>
  <c r="DF53" i="28"/>
  <c r="CF53" i="28" s="1"/>
  <c r="DE53" i="28"/>
  <c r="DD53" i="28"/>
  <c r="CD53" i="28" s="1"/>
  <c r="DC53" i="28"/>
  <c r="DB53" i="28"/>
  <c r="CB53" i="28" s="1"/>
  <c r="DA53" i="28"/>
  <c r="CA53" i="28" s="1"/>
  <c r="CZ53" i="28"/>
  <c r="BZ53" i="28" s="1"/>
  <c r="CY53" i="28"/>
  <c r="CX53" i="28"/>
  <c r="BX53" i="28" s="1"/>
  <c r="CW53" i="28"/>
  <c r="CV53" i="28"/>
  <c r="BV53" i="28" s="1"/>
  <c r="CU53" i="28"/>
  <c r="BU53" i="28" s="1"/>
  <c r="CT53" i="28"/>
  <c r="BT53" i="28" s="1"/>
  <c r="CS53" i="28"/>
  <c r="CR53" i="28"/>
  <c r="BR53" i="28" s="1"/>
  <c r="CQ53" i="28"/>
  <c r="BQ53" i="28" s="1"/>
  <c r="CP53" i="28"/>
  <c r="BP53" i="28" s="1"/>
  <c r="CO53" i="28"/>
  <c r="CN53" i="28"/>
  <c r="BN53" i="28" s="1"/>
  <c r="CM53" i="28"/>
  <c r="BM53" i="28" s="1"/>
  <c r="CL53" i="28"/>
  <c r="BL53" i="28" s="1"/>
  <c r="CK53" i="28"/>
  <c r="CH53" i="28"/>
  <c r="CC53" i="28"/>
  <c r="AI53" i="28"/>
  <c r="AH53" i="28"/>
  <c r="AG53" i="28"/>
  <c r="AF53" i="28"/>
  <c r="AE53" i="28"/>
  <c r="AD53" i="28"/>
  <c r="AC53" i="28"/>
  <c r="AB53" i="28"/>
  <c r="AA53" i="28"/>
  <c r="Z53" i="28"/>
  <c r="Y53" i="28"/>
  <c r="X53" i="28"/>
  <c r="W53" i="28"/>
  <c r="V53" i="28"/>
  <c r="U53" i="28"/>
  <c r="T53" i="28"/>
  <c r="S53" i="28"/>
  <c r="R53" i="28"/>
  <c r="Q53" i="28"/>
  <c r="HX52" i="28"/>
  <c r="HB52" i="28"/>
  <c r="DM52" i="28"/>
  <c r="HJ52" i="28" s="1"/>
  <c r="DI52" i="28"/>
  <c r="CI52" i="28" s="1"/>
  <c r="DH52" i="28"/>
  <c r="CH52" i="28" s="1"/>
  <c r="DG52" i="28"/>
  <c r="CG52" i="28" s="1"/>
  <c r="DF52" i="28"/>
  <c r="CF52" i="28" s="1"/>
  <c r="DE52" i="28"/>
  <c r="CE52" i="28" s="1"/>
  <c r="DD52" i="28"/>
  <c r="CD52" i="28" s="1"/>
  <c r="DC52" i="28"/>
  <c r="CC52" i="28" s="1"/>
  <c r="DB52" i="28"/>
  <c r="CB52" i="28" s="1"/>
  <c r="DA52" i="28"/>
  <c r="CA52" i="28" s="1"/>
  <c r="CZ52" i="28"/>
  <c r="BZ52" i="28" s="1"/>
  <c r="CY52" i="28"/>
  <c r="BY52" i="28" s="1"/>
  <c r="CX52" i="28"/>
  <c r="BX52" i="28" s="1"/>
  <c r="CW52" i="28"/>
  <c r="BW52" i="28" s="1"/>
  <c r="CV52" i="28"/>
  <c r="BV52" i="28" s="1"/>
  <c r="CU52" i="28"/>
  <c r="BU52" i="28" s="1"/>
  <c r="CT52" i="28"/>
  <c r="BT52" i="28" s="1"/>
  <c r="CS52" i="28"/>
  <c r="BS52" i="28" s="1"/>
  <c r="CR52" i="28"/>
  <c r="BR52" i="28" s="1"/>
  <c r="CQ52" i="28"/>
  <c r="BQ52" i="28" s="1"/>
  <c r="CP52" i="28"/>
  <c r="BP52" i="28" s="1"/>
  <c r="CO52" i="28"/>
  <c r="BO52" i="28" s="1"/>
  <c r="CN52" i="28"/>
  <c r="BN52" i="28" s="1"/>
  <c r="CM52" i="28"/>
  <c r="BM52" i="28" s="1"/>
  <c r="CL52" i="28"/>
  <c r="BL52" i="28" s="1"/>
  <c r="CK52" i="28"/>
  <c r="CJ52" i="28" s="1"/>
  <c r="BJ52" i="28" s="1"/>
  <c r="HX51" i="28"/>
  <c r="HW51" i="28"/>
  <c r="HV51" i="28"/>
  <c r="HU51" i="28"/>
  <c r="HT51" i="28"/>
  <c r="HS51" i="28"/>
  <c r="HR51" i="28"/>
  <c r="HQ51" i="28"/>
  <c r="HP51" i="28"/>
  <c r="HO51" i="28"/>
  <c r="HN51" i="28"/>
  <c r="HM51" i="28"/>
  <c r="HL51" i="28"/>
  <c r="HK51" i="28"/>
  <c r="HJ51" i="28"/>
  <c r="HI51" i="28"/>
  <c r="HH51" i="28"/>
  <c r="HG51" i="28"/>
  <c r="HF51" i="28"/>
  <c r="HE51" i="28"/>
  <c r="HD51" i="28"/>
  <c r="HC51" i="28"/>
  <c r="DM51" i="28"/>
  <c r="DI51" i="28"/>
  <c r="JH47" i="28" s="1"/>
  <c r="DH51" i="28"/>
  <c r="CH51" i="28" s="1"/>
  <c r="DG51" i="28"/>
  <c r="CG51" i="28" s="1"/>
  <c r="DF51" i="28"/>
  <c r="DE51" i="28"/>
  <c r="CE51" i="28" s="1"/>
  <c r="DD51" i="28"/>
  <c r="DC51" i="28"/>
  <c r="CC51" i="28" s="1"/>
  <c r="DB51" i="28"/>
  <c r="DA51" i="28"/>
  <c r="CZ51" i="28"/>
  <c r="BZ51" i="28" s="1"/>
  <c r="CY51" i="28"/>
  <c r="BY51" i="28" s="1"/>
  <c r="CX51" i="28"/>
  <c r="CW51" i="28"/>
  <c r="IV47" i="28" s="1"/>
  <c r="CV51" i="28"/>
  <c r="BV51" i="28" s="1"/>
  <c r="CU51" i="28"/>
  <c r="BU51" i="28" s="1"/>
  <c r="CT51" i="28"/>
  <c r="CS51" i="28"/>
  <c r="CR51" i="28"/>
  <c r="BR51" i="28" s="1"/>
  <c r="CQ51" i="28"/>
  <c r="BQ51" i="28" s="1"/>
  <c r="CP51" i="28"/>
  <c r="CO51" i="28"/>
  <c r="IN47" i="28" s="1"/>
  <c r="CN51" i="28"/>
  <c r="BN51" i="28" s="1"/>
  <c r="CM51" i="28"/>
  <c r="BM51" i="28" s="1"/>
  <c r="CL51" i="28"/>
  <c r="CK51" i="28"/>
  <c r="IJ43" i="28" s="1"/>
  <c r="AI51" i="28"/>
  <c r="AH51" i="28"/>
  <c r="AG51" i="28"/>
  <c r="AF51" i="28"/>
  <c r="AE51" i="28"/>
  <c r="AD51" i="28"/>
  <c r="AC51" i="28"/>
  <c r="AB51" i="28"/>
  <c r="AA51" i="28"/>
  <c r="Z51" i="28"/>
  <c r="Y51" i="28"/>
  <c r="X51" i="28"/>
  <c r="W51" i="28"/>
  <c r="V51" i="28"/>
  <c r="U51" i="28"/>
  <c r="T51" i="28"/>
  <c r="S51" i="28"/>
  <c r="R51" i="28"/>
  <c r="Q51" i="28"/>
  <c r="P51" i="28"/>
  <c r="O51" i="28"/>
  <c r="HX50" i="28"/>
  <c r="DM50" i="28"/>
  <c r="HJ50" i="28" s="1"/>
  <c r="DI50" i="28"/>
  <c r="CI50" i="28" s="1"/>
  <c r="DH50" i="28"/>
  <c r="CH50" i="28" s="1"/>
  <c r="DG50" i="28"/>
  <c r="DF50" i="28"/>
  <c r="CF50" i="28" s="1"/>
  <c r="DE50" i="28"/>
  <c r="CE50" i="28" s="1"/>
  <c r="DD50" i="28"/>
  <c r="CD50" i="28" s="1"/>
  <c r="DC50" i="28"/>
  <c r="CC50" i="28" s="1"/>
  <c r="DB50" i="28"/>
  <c r="CB50" i="28" s="1"/>
  <c r="DA50" i="28"/>
  <c r="CA50" i="28" s="1"/>
  <c r="CZ50" i="28"/>
  <c r="BZ50" i="28" s="1"/>
  <c r="CY50" i="28"/>
  <c r="CX50" i="28"/>
  <c r="BX50" i="28" s="1"/>
  <c r="CW50" i="28"/>
  <c r="IV46" i="28" s="1"/>
  <c r="CV50" i="28"/>
  <c r="BV50" i="28" s="1"/>
  <c r="CU50" i="28"/>
  <c r="CT50" i="28"/>
  <c r="BT50" i="28" s="1"/>
  <c r="CS50" i="28"/>
  <c r="BS50" i="28" s="1"/>
  <c r="CR50" i="28"/>
  <c r="BR50" i="28" s="1"/>
  <c r="CQ50" i="28"/>
  <c r="CP50" i="28"/>
  <c r="BP50" i="28" s="1"/>
  <c r="CO50" i="28"/>
  <c r="BO50" i="28" s="1"/>
  <c r="CN50" i="28"/>
  <c r="BN50" i="28" s="1"/>
  <c r="CM50" i="28"/>
  <c r="CL50" i="28"/>
  <c r="BL50" i="28" s="1"/>
  <c r="CK50" i="28"/>
  <c r="CJ50" i="28" s="1"/>
  <c r="BJ50" i="28" s="1"/>
  <c r="IS49" i="28"/>
  <c r="HX49" i="28"/>
  <c r="DM49" i="28"/>
  <c r="HV49" i="28" s="1"/>
  <c r="DI49" i="28"/>
  <c r="CI49" i="28" s="1"/>
  <c r="DH49" i="28"/>
  <c r="DG49" i="28"/>
  <c r="DF49" i="28"/>
  <c r="CF49" i="28" s="1"/>
  <c r="DE49" i="28"/>
  <c r="DD49" i="28"/>
  <c r="DC49" i="28"/>
  <c r="DB49" i="28"/>
  <c r="CB49" i="28" s="1"/>
  <c r="DA49" i="28"/>
  <c r="CA49" i="28" s="1"/>
  <c r="CZ49" i="28"/>
  <c r="BZ49" i="28" s="1"/>
  <c r="CY49" i="28"/>
  <c r="CX49" i="28"/>
  <c r="BX49" i="28" s="1"/>
  <c r="CW49" i="28"/>
  <c r="BW49" i="28" s="1"/>
  <c r="CV49" i="28"/>
  <c r="BV49" i="28" s="1"/>
  <c r="CU49" i="28"/>
  <c r="CT49" i="28"/>
  <c r="BT49" i="28" s="1"/>
  <c r="CS49" i="28"/>
  <c r="IR45" i="28" s="1"/>
  <c r="CR49" i="28"/>
  <c r="CQ49" i="28"/>
  <c r="CP49" i="28"/>
  <c r="BP49" i="28" s="1"/>
  <c r="CO49" i="28"/>
  <c r="BO49" i="28" s="1"/>
  <c r="CN49" i="28"/>
  <c r="BN49" i="28" s="1"/>
  <c r="CM49" i="28"/>
  <c r="CL49" i="28"/>
  <c r="BL49" i="28" s="1"/>
  <c r="CK49" i="28"/>
  <c r="HX48" i="28"/>
  <c r="HW48" i="28"/>
  <c r="HV48" i="28"/>
  <c r="HU48" i="28"/>
  <c r="HT48" i="28"/>
  <c r="HS48" i="28"/>
  <c r="HR48" i="28"/>
  <c r="HQ48" i="28"/>
  <c r="HP48" i="28"/>
  <c r="HO48" i="28"/>
  <c r="HN48" i="28"/>
  <c r="HM48" i="28"/>
  <c r="HL48" i="28"/>
  <c r="HK48" i="28"/>
  <c r="HJ48" i="28"/>
  <c r="HI48" i="28"/>
  <c r="HH48" i="28"/>
  <c r="HG48" i="28"/>
  <c r="HF48" i="28"/>
  <c r="HE48" i="28"/>
  <c r="HD48" i="28"/>
  <c r="HC48" i="28"/>
  <c r="DM48" i="28"/>
  <c r="DI48" i="28"/>
  <c r="JH44" i="28" s="1"/>
  <c r="DH48" i="28"/>
  <c r="CH48" i="28" s="1"/>
  <c r="DG48" i="28"/>
  <c r="DF48" i="28"/>
  <c r="CF48" i="28" s="1"/>
  <c r="DE48" i="28"/>
  <c r="DD48" i="28"/>
  <c r="DC48" i="28"/>
  <c r="DB48" i="28"/>
  <c r="CB48" i="28" s="1"/>
  <c r="DA48" i="28"/>
  <c r="IZ44" i="28" s="1"/>
  <c r="CZ48" i="28"/>
  <c r="BZ48" i="28" s="1"/>
  <c r="CY48" i="28"/>
  <c r="CX48" i="28"/>
  <c r="BX48" i="28" s="1"/>
  <c r="CW48" i="28"/>
  <c r="BW48" i="28" s="1"/>
  <c r="CV48" i="28"/>
  <c r="BV48" i="28" s="1"/>
  <c r="CU48" i="28"/>
  <c r="CT48" i="28"/>
  <c r="BT48" i="28" s="1"/>
  <c r="CS48" i="28"/>
  <c r="IR44" i="28" s="1"/>
  <c r="CR48" i="28"/>
  <c r="BR48" i="28" s="1"/>
  <c r="CQ48" i="28"/>
  <c r="CP48" i="28"/>
  <c r="BP48" i="28" s="1"/>
  <c r="CO48" i="28"/>
  <c r="BO48" i="28" s="1"/>
  <c r="CN48" i="28"/>
  <c r="BN48" i="28" s="1"/>
  <c r="CM48" i="28"/>
  <c r="CL48" i="28"/>
  <c r="BL48" i="28" s="1"/>
  <c r="CK48" i="28"/>
  <c r="CD48" i="28"/>
  <c r="AI48" i="28"/>
  <c r="AH48" i="28"/>
  <c r="AG48" i="28"/>
  <c r="AF48" i="28"/>
  <c r="AE48" i="28"/>
  <c r="AD48" i="28"/>
  <c r="AC48" i="28"/>
  <c r="AB48" i="28"/>
  <c r="AA48" i="28"/>
  <c r="Z48" i="28"/>
  <c r="Y48" i="28"/>
  <c r="X48" i="28"/>
  <c r="W48" i="28"/>
  <c r="V48" i="28"/>
  <c r="U48" i="28"/>
  <c r="T48" i="28"/>
  <c r="S48" i="28"/>
  <c r="R48" i="28"/>
  <c r="Q48" i="28"/>
  <c r="P48" i="28"/>
  <c r="O48" i="28"/>
  <c r="HX47" i="28"/>
  <c r="DM47" i="28"/>
  <c r="HV47" i="28" s="1"/>
  <c r="DI47" i="28"/>
  <c r="CI47" i="28" s="1"/>
  <c r="DH47" i="28"/>
  <c r="CH47" i="28" s="1"/>
  <c r="DG47" i="28"/>
  <c r="CG47" i="28" s="1"/>
  <c r="DF47" i="28"/>
  <c r="DE47" i="28"/>
  <c r="JD43" i="28" s="1"/>
  <c r="DD47" i="28"/>
  <c r="JC43" i="28" s="1"/>
  <c r="DC47" i="28"/>
  <c r="CC47" i="28" s="1"/>
  <c r="DB47" i="28"/>
  <c r="DA47" i="28"/>
  <c r="CZ47" i="28"/>
  <c r="BZ47" i="28" s="1"/>
  <c r="CY47" i="28"/>
  <c r="BY47" i="28" s="1"/>
  <c r="CX47" i="28"/>
  <c r="CW47" i="28"/>
  <c r="BW47" i="28" s="1"/>
  <c r="CV47" i="28"/>
  <c r="BV47" i="28" s="1"/>
  <c r="CU47" i="28"/>
  <c r="BU47" i="28" s="1"/>
  <c r="CT47" i="28"/>
  <c r="BT47" i="28" s="1"/>
  <c r="CS47" i="28"/>
  <c r="BS47" i="28" s="1"/>
  <c r="CR47" i="28"/>
  <c r="BR47" i="28" s="1"/>
  <c r="CQ47" i="28"/>
  <c r="BQ47" i="28" s="1"/>
  <c r="CP47" i="28"/>
  <c r="BP47" i="28" s="1"/>
  <c r="CO47" i="28"/>
  <c r="BO47" i="28" s="1"/>
  <c r="CN47" i="28"/>
  <c r="BN47" i="28" s="1"/>
  <c r="CM47" i="28"/>
  <c r="BM47" i="28" s="1"/>
  <c r="CL47" i="28"/>
  <c r="BL47" i="28" s="1"/>
  <c r="CK47" i="28"/>
  <c r="CD47" i="28"/>
  <c r="HX46" i="28"/>
  <c r="DM46" i="28"/>
  <c r="DI46" i="28"/>
  <c r="DH46" i="28"/>
  <c r="DG46" i="28"/>
  <c r="CG46" i="28" s="1"/>
  <c r="DF46" i="28"/>
  <c r="CF46" i="28" s="1"/>
  <c r="DE46" i="28"/>
  <c r="JD42" i="28" s="1"/>
  <c r="DD46" i="28"/>
  <c r="CD46" i="28" s="1"/>
  <c r="DC46" i="28"/>
  <c r="CC46" i="28" s="1"/>
  <c r="DB46" i="28"/>
  <c r="CB46" i="28" s="1"/>
  <c r="DA46" i="28"/>
  <c r="CA46" i="28" s="1"/>
  <c r="CZ46" i="28"/>
  <c r="BZ46" i="28" s="1"/>
  <c r="CY46" i="28"/>
  <c r="CX46" i="28"/>
  <c r="BX46" i="28" s="1"/>
  <c r="CW46" i="28"/>
  <c r="BW46" i="28" s="1"/>
  <c r="CV46" i="28"/>
  <c r="BV46" i="28" s="1"/>
  <c r="CU46" i="28"/>
  <c r="CT46" i="28"/>
  <c r="CS46" i="28"/>
  <c r="BS46" i="28" s="1"/>
  <c r="CR46" i="28"/>
  <c r="BR46" i="28" s="1"/>
  <c r="CQ46" i="28"/>
  <c r="CP46" i="28"/>
  <c r="CO46" i="28"/>
  <c r="IN42" i="28" s="1"/>
  <c r="CN46" i="28"/>
  <c r="BN46" i="28" s="1"/>
  <c r="CM46" i="28"/>
  <c r="CL46" i="28"/>
  <c r="BL46" i="28" s="1"/>
  <c r="CK46" i="28"/>
  <c r="CJ46" i="28" s="1"/>
  <c r="BJ46" i="28" s="1"/>
  <c r="CH46" i="28"/>
  <c r="BY46" i="28"/>
  <c r="IW45" i="28"/>
  <c r="HX45" i="28"/>
  <c r="DM45" i="28"/>
  <c r="HJ45" i="28" s="1"/>
  <c r="DI45" i="28"/>
  <c r="CI45" i="28" s="1"/>
  <c r="DH45" i="28"/>
  <c r="DG45" i="28"/>
  <c r="DF45" i="28"/>
  <c r="CF45" i="28" s="1"/>
  <c r="DE45" i="28"/>
  <c r="CE45" i="28" s="1"/>
  <c r="DD45" i="28"/>
  <c r="CD45" i="28" s="1"/>
  <c r="DC45" i="28"/>
  <c r="CC45" i="28" s="1"/>
  <c r="DB45" i="28"/>
  <c r="CB45" i="28" s="1"/>
  <c r="DA45" i="28"/>
  <c r="CA45" i="28" s="1"/>
  <c r="CZ45" i="28"/>
  <c r="BZ45" i="28" s="1"/>
  <c r="CY45" i="28"/>
  <c r="BY45" i="28" s="1"/>
  <c r="CX45" i="28"/>
  <c r="BX45" i="28" s="1"/>
  <c r="CW45" i="28"/>
  <c r="BW45" i="28" s="1"/>
  <c r="CV45" i="28"/>
  <c r="BV45" i="28" s="1"/>
  <c r="CU45" i="28"/>
  <c r="BU45" i="28" s="1"/>
  <c r="CT45" i="28"/>
  <c r="BT45" i="28" s="1"/>
  <c r="CS45" i="28"/>
  <c r="BS45" i="28" s="1"/>
  <c r="CR45" i="28"/>
  <c r="BR45" i="28" s="1"/>
  <c r="CQ45" i="28"/>
  <c r="BQ45" i="28" s="1"/>
  <c r="CP45" i="28"/>
  <c r="BP45" i="28" s="1"/>
  <c r="CO45" i="28"/>
  <c r="BO45" i="28" s="1"/>
  <c r="CN45" i="28"/>
  <c r="BN45" i="28" s="1"/>
  <c r="CM45" i="28"/>
  <c r="BM45" i="28" s="1"/>
  <c r="CL45" i="28"/>
  <c r="BL45" i="28" s="1"/>
  <c r="CK45" i="28"/>
  <c r="CJ45" i="28" s="1"/>
  <c r="BJ45" i="28" s="1"/>
  <c r="CH45" i="28"/>
  <c r="CG45" i="28"/>
  <c r="HX44" i="28"/>
  <c r="HW44" i="28"/>
  <c r="HV44" i="28"/>
  <c r="HU44" i="28"/>
  <c r="HT44" i="28"/>
  <c r="HS44" i="28"/>
  <c r="HR44" i="28"/>
  <c r="HQ44" i="28"/>
  <c r="HP44" i="28"/>
  <c r="HO44" i="28"/>
  <c r="HN44" i="28"/>
  <c r="HM44" i="28"/>
  <c r="HL44" i="28"/>
  <c r="HK44" i="28"/>
  <c r="HJ44" i="28"/>
  <c r="HI44" i="28"/>
  <c r="HH44" i="28"/>
  <c r="HG44" i="28"/>
  <c r="HF44" i="28"/>
  <c r="HE44" i="28"/>
  <c r="HD44" i="28"/>
  <c r="HC44" i="28"/>
  <c r="DM44" i="28"/>
  <c r="HB44" i="28" s="1"/>
  <c r="DI44" i="28"/>
  <c r="DH44" i="28"/>
  <c r="DG44" i="28"/>
  <c r="DF44" i="28"/>
  <c r="CF44" i="28" s="1"/>
  <c r="DE44" i="28"/>
  <c r="DD44" i="28"/>
  <c r="CD44" i="28" s="1"/>
  <c r="DC44" i="28"/>
  <c r="DB44" i="28"/>
  <c r="CB44" i="28" s="1"/>
  <c r="DA44" i="28"/>
  <c r="CZ44" i="28"/>
  <c r="BZ44" i="28" s="1"/>
  <c r="CY44" i="28"/>
  <c r="CX44" i="28"/>
  <c r="BX44" i="28" s="1"/>
  <c r="CW44" i="28"/>
  <c r="CV44" i="28"/>
  <c r="BV44" i="28" s="1"/>
  <c r="CU44" i="28"/>
  <c r="CT44" i="28"/>
  <c r="BT44" i="28" s="1"/>
  <c r="CS44" i="28"/>
  <c r="CR44" i="28"/>
  <c r="BR44" i="28" s="1"/>
  <c r="CQ44" i="28"/>
  <c r="CP44" i="28"/>
  <c r="BP44" i="28" s="1"/>
  <c r="CO44" i="28"/>
  <c r="BO44" i="28" s="1"/>
  <c r="CN44" i="28"/>
  <c r="BN44" i="28" s="1"/>
  <c r="CM44" i="28"/>
  <c r="CL44" i="28"/>
  <c r="BL44" i="28" s="1"/>
  <c r="CK44" i="28"/>
  <c r="CH44" i="28"/>
  <c r="CG44" i="28"/>
  <c r="AI44" i="28"/>
  <c r="AH44" i="28"/>
  <c r="AG44" i="28"/>
  <c r="AF44" i="28"/>
  <c r="AE44" i="28"/>
  <c r="AD44" i="28"/>
  <c r="AC44" i="28"/>
  <c r="AB44" i="28"/>
  <c r="AA44" i="28"/>
  <c r="Z44" i="28"/>
  <c r="Y44" i="28"/>
  <c r="X44" i="28"/>
  <c r="W44" i="28"/>
  <c r="V44" i="28"/>
  <c r="U44" i="28"/>
  <c r="T44" i="28"/>
  <c r="S44" i="28"/>
  <c r="R44" i="28"/>
  <c r="Q44" i="28"/>
  <c r="P44" i="28"/>
  <c r="O44" i="28"/>
  <c r="HX43" i="28"/>
  <c r="HW43" i="28"/>
  <c r="HV43" i="28"/>
  <c r="HU43" i="28"/>
  <c r="HT43" i="28"/>
  <c r="HS43" i="28"/>
  <c r="HR43" i="28"/>
  <c r="HQ43" i="28"/>
  <c r="HP43" i="28"/>
  <c r="HO43" i="28"/>
  <c r="HN43" i="28"/>
  <c r="HM43" i="28"/>
  <c r="HL43" i="28"/>
  <c r="HK43" i="28"/>
  <c r="HJ43" i="28"/>
  <c r="HI43" i="28"/>
  <c r="HH43" i="28"/>
  <c r="HG43" i="28"/>
  <c r="HF43" i="28"/>
  <c r="HE43" i="28"/>
  <c r="DM43" i="28"/>
  <c r="HB43" i="28" s="1"/>
  <c r="DI43" i="28"/>
  <c r="CI43" i="28" s="1"/>
  <c r="DH43" i="28"/>
  <c r="DG43" i="28"/>
  <c r="DF43" i="28"/>
  <c r="CF43" i="28" s="1"/>
  <c r="DE43" i="28"/>
  <c r="CE43" i="28" s="1"/>
  <c r="DD43" i="28"/>
  <c r="CD43" i="28" s="1"/>
  <c r="DC43" i="28"/>
  <c r="CC43" i="28" s="1"/>
  <c r="DB43" i="28"/>
  <c r="CB43" i="28" s="1"/>
  <c r="DA43" i="28"/>
  <c r="CA43" i="28" s="1"/>
  <c r="CZ43" i="28"/>
  <c r="BZ43" i="28" s="1"/>
  <c r="CY43" i="28"/>
  <c r="BY43" i="28" s="1"/>
  <c r="CX43" i="28"/>
  <c r="BX43" i="28" s="1"/>
  <c r="CW43" i="28"/>
  <c r="BW43" i="28" s="1"/>
  <c r="CV43" i="28"/>
  <c r="BV43" i="28" s="1"/>
  <c r="CU43" i="28"/>
  <c r="BU43" i="28" s="1"/>
  <c r="CT43" i="28"/>
  <c r="BT43" i="28" s="1"/>
  <c r="CS43" i="28"/>
  <c r="BS43" i="28" s="1"/>
  <c r="CR43" i="28"/>
  <c r="BR43" i="28" s="1"/>
  <c r="CQ43" i="28"/>
  <c r="BQ43" i="28" s="1"/>
  <c r="CP43" i="28"/>
  <c r="BP43" i="28" s="1"/>
  <c r="CO43" i="28"/>
  <c r="BO43" i="28" s="1"/>
  <c r="CN43" i="28"/>
  <c r="BN43" i="28" s="1"/>
  <c r="CM43" i="28"/>
  <c r="BM43" i="28" s="1"/>
  <c r="CL43" i="28"/>
  <c r="BL43" i="28" s="1"/>
  <c r="CK43" i="28"/>
  <c r="CJ43" i="28" s="1"/>
  <c r="BJ43" i="28" s="1"/>
  <c r="CH43" i="28"/>
  <c r="CG43" i="28"/>
  <c r="AI43" i="28"/>
  <c r="AH43" i="28"/>
  <c r="AG43" i="28"/>
  <c r="AF43" i="28"/>
  <c r="AE43" i="28"/>
  <c r="AD43" i="28"/>
  <c r="AC43" i="28"/>
  <c r="AB43" i="28"/>
  <c r="AA43" i="28"/>
  <c r="Z43" i="28"/>
  <c r="Y43" i="28"/>
  <c r="X43" i="28"/>
  <c r="W43" i="28"/>
  <c r="V43" i="28"/>
  <c r="U43" i="28"/>
  <c r="T43" i="28"/>
  <c r="S43" i="28"/>
  <c r="R43" i="28"/>
  <c r="Q43" i="28"/>
  <c r="HX42" i="28"/>
  <c r="DM42" i="28"/>
  <c r="HN42" i="28" s="1"/>
  <c r="DI42" i="28"/>
  <c r="DH42" i="28"/>
  <c r="DG42" i="28"/>
  <c r="DF42" i="28"/>
  <c r="DE42" i="28"/>
  <c r="CE42" i="28" s="1"/>
  <c r="DD42" i="28"/>
  <c r="DC42" i="28"/>
  <c r="CC42" i="28" s="1"/>
  <c r="DB42" i="28"/>
  <c r="DA42" i="28"/>
  <c r="CZ42" i="28"/>
  <c r="BZ42" i="28" s="1"/>
  <c r="CY42" i="28"/>
  <c r="BY42" i="28" s="1"/>
  <c r="CX42" i="28"/>
  <c r="CW42" i="28"/>
  <c r="CV42" i="28"/>
  <c r="BV42" i="28" s="1"/>
  <c r="CU42" i="28"/>
  <c r="BU42" i="28" s="1"/>
  <c r="CT42" i="28"/>
  <c r="CS42" i="28"/>
  <c r="BS42" i="28" s="1"/>
  <c r="CR42" i="28"/>
  <c r="BR42" i="28" s="1"/>
  <c r="CQ42" i="28"/>
  <c r="BQ42" i="28" s="1"/>
  <c r="CP42" i="28"/>
  <c r="CO42" i="28"/>
  <c r="CN42" i="28"/>
  <c r="BN42" i="28" s="1"/>
  <c r="CM42" i="28"/>
  <c r="BM42" i="28" s="1"/>
  <c r="CL42" i="28"/>
  <c r="CK42" i="28"/>
  <c r="CH42" i="28"/>
  <c r="CG42" i="28"/>
  <c r="HX41" i="28"/>
  <c r="DM41" i="28"/>
  <c r="HV41" i="28" s="1"/>
  <c r="DI41" i="28"/>
  <c r="DH41" i="28"/>
  <c r="DG41" i="28"/>
  <c r="DF41" i="28"/>
  <c r="DE41" i="28"/>
  <c r="DD41" i="28"/>
  <c r="CD41" i="28" s="1"/>
  <c r="DC41" i="28"/>
  <c r="CC41" i="28" s="1"/>
  <c r="DB41" i="28"/>
  <c r="DA41" i="28"/>
  <c r="CZ41" i="28"/>
  <c r="BZ41" i="28" s="1"/>
  <c r="CY41" i="28"/>
  <c r="BY41" i="28" s="1"/>
  <c r="CX41" i="28"/>
  <c r="CW41" i="28"/>
  <c r="BW41" i="28" s="1"/>
  <c r="CV41" i="28"/>
  <c r="BV41" i="28" s="1"/>
  <c r="CU41" i="28"/>
  <c r="BU41" i="28" s="1"/>
  <c r="CT41" i="28"/>
  <c r="BT41" i="28" s="1"/>
  <c r="CS41" i="28"/>
  <c r="CR41" i="28"/>
  <c r="BR41" i="28" s="1"/>
  <c r="CQ41" i="28"/>
  <c r="BQ41" i="28" s="1"/>
  <c r="CP41" i="28"/>
  <c r="BP41" i="28" s="1"/>
  <c r="CO41" i="28"/>
  <c r="CN41" i="28"/>
  <c r="BN41" i="28" s="1"/>
  <c r="CM41" i="28"/>
  <c r="BM41" i="28" s="1"/>
  <c r="CL41" i="28"/>
  <c r="BL41" i="28" s="1"/>
  <c r="CK41" i="28"/>
  <c r="CH41" i="28"/>
  <c r="CG41" i="28"/>
  <c r="HX40" i="28"/>
  <c r="HW40" i="28"/>
  <c r="HV40" i="28"/>
  <c r="HU40" i="28"/>
  <c r="HT40" i="28"/>
  <c r="HS40" i="28"/>
  <c r="HR40" i="28"/>
  <c r="HQ40" i="28"/>
  <c r="HP40" i="28"/>
  <c r="HO40" i="28"/>
  <c r="HN40" i="28"/>
  <c r="HM40" i="28"/>
  <c r="HL40" i="28"/>
  <c r="HK40" i="28"/>
  <c r="HJ40" i="28"/>
  <c r="HI40" i="28"/>
  <c r="HH40" i="28"/>
  <c r="HG40" i="28"/>
  <c r="HF40" i="28"/>
  <c r="HE40" i="28"/>
  <c r="HD40" i="28"/>
  <c r="HC40" i="28"/>
  <c r="DM40" i="28"/>
  <c r="HB40" i="28" s="1"/>
  <c r="DI40" i="28"/>
  <c r="CI40" i="28" s="1"/>
  <c r="DH40" i="28"/>
  <c r="CH40" i="28" s="1"/>
  <c r="DG40" i="28"/>
  <c r="CG40" i="28" s="1"/>
  <c r="DF40" i="28"/>
  <c r="DE40" i="28"/>
  <c r="CE40" i="28" s="1"/>
  <c r="DD40" i="28"/>
  <c r="CD40" i="28" s="1"/>
  <c r="DC40" i="28"/>
  <c r="CC40" i="28" s="1"/>
  <c r="DB40" i="28"/>
  <c r="DA40" i="28"/>
  <c r="CZ40" i="28"/>
  <c r="CY40" i="28"/>
  <c r="BY40" i="28" s="1"/>
  <c r="CX40" i="28"/>
  <c r="CW40" i="28"/>
  <c r="BW40" i="28" s="1"/>
  <c r="CV40" i="28"/>
  <c r="BV40" i="28" s="1"/>
  <c r="CU40" i="28"/>
  <c r="BU40" i="28" s="1"/>
  <c r="CT40" i="28"/>
  <c r="CS40" i="28"/>
  <c r="CR40" i="28"/>
  <c r="BR40" i="28" s="1"/>
  <c r="CQ40" i="28"/>
  <c r="BQ40" i="28" s="1"/>
  <c r="CP40" i="28"/>
  <c r="CO40" i="28"/>
  <c r="BO40" i="28" s="1"/>
  <c r="CN40" i="28"/>
  <c r="CM40" i="28"/>
  <c r="CL40" i="28"/>
  <c r="CK40" i="28"/>
  <c r="AI40" i="28"/>
  <c r="AH40" i="28"/>
  <c r="AG40" i="28"/>
  <c r="AF40" i="28"/>
  <c r="AE40" i="28"/>
  <c r="AD40" i="28"/>
  <c r="AC40" i="28"/>
  <c r="AB40" i="28"/>
  <c r="AA40" i="28"/>
  <c r="Z40" i="28"/>
  <c r="Y40" i="28"/>
  <c r="X40" i="28"/>
  <c r="W40" i="28"/>
  <c r="V40" i="28"/>
  <c r="U40" i="28"/>
  <c r="T40" i="28"/>
  <c r="S40" i="28"/>
  <c r="R40" i="28"/>
  <c r="Q40" i="28"/>
  <c r="P40" i="28"/>
  <c r="O40" i="28"/>
  <c r="HX39" i="28"/>
  <c r="HW39" i="28"/>
  <c r="HV39" i="28"/>
  <c r="HU39" i="28"/>
  <c r="HT39" i="28"/>
  <c r="HS39" i="28"/>
  <c r="HR39" i="28"/>
  <c r="HQ39" i="28"/>
  <c r="HP39" i="28"/>
  <c r="HO39" i="28"/>
  <c r="HN39" i="28"/>
  <c r="HM39" i="28"/>
  <c r="HL39" i="28"/>
  <c r="HK39" i="28"/>
  <c r="HJ39" i="28"/>
  <c r="HI39" i="28"/>
  <c r="HH39" i="28"/>
  <c r="HG39" i="28"/>
  <c r="HF39" i="28"/>
  <c r="HE39" i="28"/>
  <c r="HD39" i="28"/>
  <c r="DM39" i="28"/>
  <c r="DI39" i="28"/>
  <c r="DH39" i="28"/>
  <c r="DG39" i="28"/>
  <c r="CG39" i="28" s="1"/>
  <c r="DF39" i="28"/>
  <c r="CF39" i="28" s="1"/>
  <c r="DE39" i="28"/>
  <c r="CE39" i="28" s="1"/>
  <c r="DD39" i="28"/>
  <c r="JC37" i="28" s="1"/>
  <c r="DC39" i="28"/>
  <c r="CC39" i="28" s="1"/>
  <c r="DB39" i="28"/>
  <c r="CB39" i="28" s="1"/>
  <c r="DA39" i="28"/>
  <c r="CA39" i="28" s="1"/>
  <c r="CZ39" i="28"/>
  <c r="BZ39" i="28" s="1"/>
  <c r="CY39" i="28"/>
  <c r="BY39" i="28" s="1"/>
  <c r="CX39" i="28"/>
  <c r="BX39" i="28" s="1"/>
  <c r="CW39" i="28"/>
  <c r="BW39" i="28" s="1"/>
  <c r="CV39" i="28"/>
  <c r="BV39" i="28" s="1"/>
  <c r="CU39" i="28"/>
  <c r="BU39" i="28" s="1"/>
  <c r="CT39" i="28"/>
  <c r="BT39" i="28" s="1"/>
  <c r="CS39" i="28"/>
  <c r="BS39" i="28" s="1"/>
  <c r="CR39" i="28"/>
  <c r="BR39" i="28" s="1"/>
  <c r="CQ39" i="28"/>
  <c r="BQ39" i="28" s="1"/>
  <c r="CP39" i="28"/>
  <c r="BP39" i="28" s="1"/>
  <c r="CO39" i="28"/>
  <c r="IN37" i="28" s="1"/>
  <c r="CN39" i="28"/>
  <c r="BN39" i="28" s="1"/>
  <c r="CM39" i="28"/>
  <c r="BM39" i="28" s="1"/>
  <c r="CL39" i="28"/>
  <c r="BL39" i="28" s="1"/>
  <c r="CK39" i="28"/>
  <c r="CJ39" i="28" s="1"/>
  <c r="BJ39" i="28" s="1"/>
  <c r="CH39" i="28"/>
  <c r="AI39" i="28"/>
  <c r="AH39" i="28"/>
  <c r="AG39" i="28"/>
  <c r="AF39" i="28"/>
  <c r="AE39" i="28"/>
  <c r="AD39" i="28"/>
  <c r="AC39" i="28"/>
  <c r="AB39" i="28"/>
  <c r="AA39" i="28"/>
  <c r="Z39" i="28"/>
  <c r="Y39" i="28"/>
  <c r="X39" i="28"/>
  <c r="W39" i="28"/>
  <c r="V39" i="28"/>
  <c r="U39" i="28"/>
  <c r="T39" i="28"/>
  <c r="S39" i="28"/>
  <c r="R39" i="28"/>
  <c r="Q39" i="28"/>
  <c r="P39" i="28"/>
  <c r="HX38" i="28"/>
  <c r="HW38" i="28"/>
  <c r="HV38" i="28"/>
  <c r="HU38" i="28"/>
  <c r="HT38" i="28"/>
  <c r="HS38" i="28"/>
  <c r="HR38" i="28"/>
  <c r="HQ38" i="28"/>
  <c r="HP38" i="28"/>
  <c r="HO38" i="28"/>
  <c r="HN38" i="28"/>
  <c r="HM38" i="28"/>
  <c r="HL38" i="28"/>
  <c r="HK38" i="28"/>
  <c r="HJ38" i="28"/>
  <c r="HI38" i="28"/>
  <c r="HH38" i="28"/>
  <c r="HG38" i="28"/>
  <c r="HF38" i="28"/>
  <c r="HE38" i="28"/>
  <c r="DM38" i="28"/>
  <c r="HB38" i="28" s="1"/>
  <c r="DI38" i="28"/>
  <c r="DH38" i="28"/>
  <c r="CH38" i="28" s="1"/>
  <c r="DG38" i="28"/>
  <c r="DF38" i="28"/>
  <c r="CF38" i="28" s="1"/>
  <c r="DE38" i="28"/>
  <c r="DD38" i="28"/>
  <c r="JC36" i="28" s="1"/>
  <c r="DC38" i="28"/>
  <c r="DB38" i="28"/>
  <c r="CB38" i="28" s="1"/>
  <c r="DA38" i="28"/>
  <c r="CZ38" i="28"/>
  <c r="BZ38" i="28" s="1"/>
  <c r="CY38" i="28"/>
  <c r="BY38" i="28" s="1"/>
  <c r="CX38" i="28"/>
  <c r="BX38" i="28" s="1"/>
  <c r="CW38" i="28"/>
  <c r="BW38" i="28" s="1"/>
  <c r="CV38" i="28"/>
  <c r="BV38" i="28" s="1"/>
  <c r="CU38" i="28"/>
  <c r="BU38" i="28" s="1"/>
  <c r="CT38" i="28"/>
  <c r="BT38" i="28" s="1"/>
  <c r="CS38" i="28"/>
  <c r="IR36" i="28" s="1"/>
  <c r="CR38" i="28"/>
  <c r="BR38" i="28" s="1"/>
  <c r="CQ38" i="28"/>
  <c r="BQ38" i="28" s="1"/>
  <c r="CP38" i="28"/>
  <c r="BP38" i="28" s="1"/>
  <c r="CO38" i="28"/>
  <c r="CN38" i="28"/>
  <c r="BN38" i="28" s="1"/>
  <c r="CM38" i="28"/>
  <c r="BM38" i="28" s="1"/>
  <c r="CL38" i="28"/>
  <c r="BL38" i="28" s="1"/>
  <c r="CK38" i="28"/>
  <c r="BK36" i="28" s="1"/>
  <c r="CD38" i="28"/>
  <c r="CC38" i="28"/>
  <c r="AI38" i="28"/>
  <c r="AH38" i="28"/>
  <c r="AG38" i="28"/>
  <c r="AF38" i="28"/>
  <c r="AE38" i="28"/>
  <c r="AD38" i="28"/>
  <c r="AC38" i="28"/>
  <c r="AB38" i="28"/>
  <c r="AA38" i="28"/>
  <c r="Z38" i="28"/>
  <c r="Y38" i="28"/>
  <c r="X38" i="28"/>
  <c r="W38" i="28"/>
  <c r="V38" i="28"/>
  <c r="U38" i="28"/>
  <c r="T38" i="28"/>
  <c r="S38" i="28"/>
  <c r="R38" i="28"/>
  <c r="Q38" i="28"/>
  <c r="HX37" i="28"/>
  <c r="DM37" i="28"/>
  <c r="DI37" i="28"/>
  <c r="CI37" i="28" s="1"/>
  <c r="DH37" i="28"/>
  <c r="DG37" i="28"/>
  <c r="DF37" i="28"/>
  <c r="CF37" i="28" s="1"/>
  <c r="DE37" i="28"/>
  <c r="CE37" i="28" s="1"/>
  <c r="DD37" i="28"/>
  <c r="CD37" i="28" s="1"/>
  <c r="DC37" i="28"/>
  <c r="CC37" i="28" s="1"/>
  <c r="DB37" i="28"/>
  <c r="CB37" i="28" s="1"/>
  <c r="DA37" i="28"/>
  <c r="CA37" i="28" s="1"/>
  <c r="CZ37" i="28"/>
  <c r="IY35" i="28" s="1"/>
  <c r="CY37" i="28"/>
  <c r="BY37" i="28" s="1"/>
  <c r="CX37" i="28"/>
  <c r="BX37" i="28" s="1"/>
  <c r="CW37" i="28"/>
  <c r="BW37" i="28" s="1"/>
  <c r="CV37" i="28"/>
  <c r="BV37" i="28" s="1"/>
  <c r="CU37" i="28"/>
  <c r="BU37" i="28" s="1"/>
  <c r="CT37" i="28"/>
  <c r="BT37" i="28" s="1"/>
  <c r="CS37" i="28"/>
  <c r="BS37" i="28" s="1"/>
  <c r="CR37" i="28"/>
  <c r="IQ35" i="28" s="1"/>
  <c r="CQ37" i="28"/>
  <c r="BQ37" i="28" s="1"/>
  <c r="CP37" i="28"/>
  <c r="BP37" i="28" s="1"/>
  <c r="CO37" i="28"/>
  <c r="IN35" i="28" s="1"/>
  <c r="CN37" i="28"/>
  <c r="BN37" i="28" s="1"/>
  <c r="CM37" i="28"/>
  <c r="CL37" i="28"/>
  <c r="BL37" i="28" s="1"/>
  <c r="CK37" i="28"/>
  <c r="CJ37" i="28" s="1"/>
  <c r="BJ37" i="28" s="1"/>
  <c r="CH37" i="28"/>
  <c r="CG37" i="28"/>
  <c r="HX36" i="28"/>
  <c r="DM36" i="28"/>
  <c r="HV36" i="28" s="1"/>
  <c r="DI36" i="28"/>
  <c r="CI36" i="28" s="1"/>
  <c r="DH36" i="28"/>
  <c r="DG36" i="28"/>
  <c r="CG36" i="28" s="1"/>
  <c r="DF36" i="28"/>
  <c r="CF36" i="28" s="1"/>
  <c r="DE36" i="28"/>
  <c r="JD34" i="28" s="1"/>
  <c r="DD36" i="28"/>
  <c r="JC34" i="28" s="1"/>
  <c r="DC36" i="28"/>
  <c r="DB36" i="28"/>
  <c r="CB36" i="28" s="1"/>
  <c r="DA36" i="28"/>
  <c r="CA36" i="28" s="1"/>
  <c r="CZ36" i="28"/>
  <c r="CY36" i="28"/>
  <c r="BY36" i="28" s="1"/>
  <c r="CX36" i="28"/>
  <c r="BX36" i="28" s="1"/>
  <c r="CW36" i="28"/>
  <c r="IV34" i="28" s="1"/>
  <c r="CV36" i="28"/>
  <c r="BV36" i="28" s="1"/>
  <c r="CU36" i="28"/>
  <c r="BU36" i="28" s="1"/>
  <c r="CT36" i="28"/>
  <c r="BT36" i="28" s="1"/>
  <c r="CS36" i="28"/>
  <c r="BS36" i="28" s="1"/>
  <c r="CR36" i="28"/>
  <c r="BR36" i="28" s="1"/>
  <c r="CQ36" i="28"/>
  <c r="BQ36" i="28" s="1"/>
  <c r="CP36" i="28"/>
  <c r="BP36" i="28" s="1"/>
  <c r="CO36" i="28"/>
  <c r="IN34" i="28" s="1"/>
  <c r="CN36" i="28"/>
  <c r="CM36" i="28"/>
  <c r="CL36" i="28"/>
  <c r="BL36" i="28" s="1"/>
  <c r="CK36" i="28"/>
  <c r="CJ36" i="28" s="1"/>
  <c r="BJ36" i="28" s="1"/>
  <c r="HX35" i="28"/>
  <c r="DM35" i="28"/>
  <c r="HW35" i="28" s="1"/>
  <c r="DI35" i="28"/>
  <c r="CI35" i="28" s="1"/>
  <c r="DH35" i="28"/>
  <c r="CH35" i="28" s="1"/>
  <c r="DG35" i="28"/>
  <c r="CG35" i="28" s="1"/>
  <c r="DF35" i="28"/>
  <c r="JE33" i="28" s="1"/>
  <c r="DE35" i="28"/>
  <c r="CE35" i="28" s="1"/>
  <c r="DD35" i="28"/>
  <c r="CD35" i="28" s="1"/>
  <c r="DC35" i="28"/>
  <c r="CC35" i="28" s="1"/>
  <c r="DB35" i="28"/>
  <c r="CB35" i="28" s="1"/>
  <c r="DA35" i="28"/>
  <c r="CA35" i="28" s="1"/>
  <c r="CZ35" i="28"/>
  <c r="BZ35" i="28" s="1"/>
  <c r="CY35" i="28"/>
  <c r="BY35" i="28" s="1"/>
  <c r="CX35" i="28"/>
  <c r="IW33" i="28" s="1"/>
  <c r="CW35" i="28"/>
  <c r="BW35" i="28" s="1"/>
  <c r="CV35" i="28"/>
  <c r="BV35" i="28" s="1"/>
  <c r="CU35" i="28"/>
  <c r="BU35" i="28" s="1"/>
  <c r="CT35" i="28"/>
  <c r="BT35" i="28" s="1"/>
  <c r="CS35" i="28"/>
  <c r="BS35" i="28" s="1"/>
  <c r="CR35" i="28"/>
  <c r="BR35" i="28" s="1"/>
  <c r="CQ35" i="28"/>
  <c r="BQ35" i="28" s="1"/>
  <c r="CP35" i="28"/>
  <c r="IO33" i="28" s="1"/>
  <c r="CO35" i="28"/>
  <c r="BO35" i="28" s="1"/>
  <c r="CN35" i="28"/>
  <c r="BN35" i="28" s="1"/>
  <c r="CM35" i="28"/>
  <c r="BM35" i="28" s="1"/>
  <c r="CL35" i="28"/>
  <c r="BL35" i="28" s="1"/>
  <c r="CK35" i="28"/>
  <c r="HX34" i="28"/>
  <c r="DM34" i="28"/>
  <c r="HW34" i="28" s="1"/>
  <c r="DI34" i="28"/>
  <c r="CI34" i="28" s="1"/>
  <c r="DH34" i="28"/>
  <c r="CH34" i="28" s="1"/>
  <c r="DG34" i="28"/>
  <c r="CG34" i="28" s="1"/>
  <c r="DF34" i="28"/>
  <c r="CF34" i="28" s="1"/>
  <c r="DE34" i="28"/>
  <c r="CE34" i="28" s="1"/>
  <c r="DD34" i="28"/>
  <c r="CD34" i="28" s="1"/>
  <c r="DC34" i="28"/>
  <c r="CC34" i="28" s="1"/>
  <c r="DB34" i="28"/>
  <c r="CB34" i="28" s="1"/>
  <c r="DA34" i="28"/>
  <c r="CA34" i="28" s="1"/>
  <c r="CZ34" i="28"/>
  <c r="BZ34" i="28" s="1"/>
  <c r="CY34" i="28"/>
  <c r="BY34" i="28" s="1"/>
  <c r="CX34" i="28"/>
  <c r="IW32" i="28" s="1"/>
  <c r="CW34" i="28"/>
  <c r="BW34" i="28" s="1"/>
  <c r="CV34" i="28"/>
  <c r="BV34" i="28" s="1"/>
  <c r="CU34" i="28"/>
  <c r="BU34" i="28" s="1"/>
  <c r="CT34" i="28"/>
  <c r="IS32" i="28" s="1"/>
  <c r="CS34" i="28"/>
  <c r="BS34" i="28" s="1"/>
  <c r="CR34" i="28"/>
  <c r="BR34" i="28" s="1"/>
  <c r="CQ34" i="28"/>
  <c r="CP34" i="28"/>
  <c r="BP34" i="28" s="1"/>
  <c r="CO34" i="28"/>
  <c r="BO34" i="28" s="1"/>
  <c r="CN34" i="28"/>
  <c r="BN34" i="28" s="1"/>
  <c r="CM34" i="28"/>
  <c r="BM34" i="28" s="1"/>
  <c r="CL34" i="28"/>
  <c r="IK32" i="28" s="1"/>
  <c r="CK34" i="28"/>
  <c r="HX33" i="28"/>
  <c r="HW33" i="28"/>
  <c r="HV33" i="28"/>
  <c r="HU33" i="28"/>
  <c r="HT33" i="28"/>
  <c r="HS33" i="28"/>
  <c r="HR33" i="28"/>
  <c r="HQ33" i="28"/>
  <c r="HP33" i="28"/>
  <c r="HO33" i="28"/>
  <c r="HN33" i="28"/>
  <c r="HM33" i="28"/>
  <c r="HL33" i="28"/>
  <c r="HK33" i="28"/>
  <c r="HJ33" i="28"/>
  <c r="HI33" i="28"/>
  <c r="HH33" i="28"/>
  <c r="HG33" i="28"/>
  <c r="HF33" i="28"/>
  <c r="HE33" i="28"/>
  <c r="HD33" i="28"/>
  <c r="HC33" i="28"/>
  <c r="DM33" i="28"/>
  <c r="HB33" i="28" s="1"/>
  <c r="DI33" i="28"/>
  <c r="CI33" i="28" s="1"/>
  <c r="DH33" i="28"/>
  <c r="DG33" i="28"/>
  <c r="DF33" i="28"/>
  <c r="CF33" i="28" s="1"/>
  <c r="DE33" i="28"/>
  <c r="CE33" i="28" s="1"/>
  <c r="DD33" i="28"/>
  <c r="DC33" i="28"/>
  <c r="CC33" i="28" s="1"/>
  <c r="DB33" i="28"/>
  <c r="CB33" i="28" s="1"/>
  <c r="DA33" i="28"/>
  <c r="CA33" i="28" s="1"/>
  <c r="CZ33" i="28"/>
  <c r="BZ33" i="28" s="1"/>
  <c r="CY33" i="28"/>
  <c r="BY33" i="28" s="1"/>
  <c r="CX33" i="28"/>
  <c r="BX33" i="28" s="1"/>
  <c r="CW33" i="28"/>
  <c r="BW33" i="28" s="1"/>
  <c r="CV33" i="28"/>
  <c r="BV33" i="28" s="1"/>
  <c r="CU33" i="28"/>
  <c r="BU33" i="28" s="1"/>
  <c r="CT33" i="28"/>
  <c r="BT33" i="28" s="1"/>
  <c r="CS33" i="28"/>
  <c r="BS33" i="28" s="1"/>
  <c r="CR33" i="28"/>
  <c r="BR33" i="28" s="1"/>
  <c r="CQ33" i="28"/>
  <c r="BQ33" i="28" s="1"/>
  <c r="CP33" i="28"/>
  <c r="BP33" i="28" s="1"/>
  <c r="CO33" i="28"/>
  <c r="BO33" i="28" s="1"/>
  <c r="CN33" i="28"/>
  <c r="BN33" i="28" s="1"/>
  <c r="CM33" i="28"/>
  <c r="BM33" i="28" s="1"/>
  <c r="CL33" i="28"/>
  <c r="BL33" i="28" s="1"/>
  <c r="CK33" i="28"/>
  <c r="AI33" i="28"/>
  <c r="AH33" i="28"/>
  <c r="AG33" i="28"/>
  <c r="AF33" i="28"/>
  <c r="AE33" i="28"/>
  <c r="AD33" i="28"/>
  <c r="AC33" i="28"/>
  <c r="AB33" i="28"/>
  <c r="AA33" i="28"/>
  <c r="Z33" i="28"/>
  <c r="Y33" i="28"/>
  <c r="X33" i="28"/>
  <c r="W33" i="28"/>
  <c r="V33" i="28"/>
  <c r="U33" i="28"/>
  <c r="T33" i="28"/>
  <c r="S33" i="28"/>
  <c r="R33" i="28"/>
  <c r="Q33" i="28"/>
  <c r="P33" i="28"/>
  <c r="O33" i="28"/>
  <c r="HX32" i="28"/>
  <c r="HW32" i="28"/>
  <c r="HV32" i="28"/>
  <c r="HU32" i="28"/>
  <c r="HT32" i="28"/>
  <c r="HS32" i="28"/>
  <c r="HR32" i="28"/>
  <c r="HQ32" i="28"/>
  <c r="HP32" i="28"/>
  <c r="HO32" i="28"/>
  <c r="HN32" i="28"/>
  <c r="HM32" i="28"/>
  <c r="HL32" i="28"/>
  <c r="HK32" i="28"/>
  <c r="HJ32" i="28"/>
  <c r="HI32" i="28"/>
  <c r="HH32" i="28"/>
  <c r="HG32" i="28"/>
  <c r="HF32" i="28"/>
  <c r="HE32" i="28"/>
  <c r="HD32" i="28"/>
  <c r="HC32" i="28"/>
  <c r="DM32" i="28"/>
  <c r="HB32" i="28" s="1"/>
  <c r="DI32" i="28"/>
  <c r="CI32" i="28" s="1"/>
  <c r="DH32" i="28"/>
  <c r="JG30" i="28" s="1"/>
  <c r="DG32" i="28"/>
  <c r="DF32" i="28"/>
  <c r="JE30" i="28" s="1"/>
  <c r="DE32" i="28"/>
  <c r="CE32" i="28" s="1"/>
  <c r="DD32" i="28"/>
  <c r="JC30" i="28" s="1"/>
  <c r="DC32" i="28"/>
  <c r="CC32" i="28" s="1"/>
  <c r="DB32" i="28"/>
  <c r="JA30" i="28" s="1"/>
  <c r="DA32" i="28"/>
  <c r="CA32" i="28" s="1"/>
  <c r="CZ32" i="28"/>
  <c r="IY30" i="28" s="1"/>
  <c r="CY32" i="28"/>
  <c r="BY32" i="28" s="1"/>
  <c r="CX32" i="28"/>
  <c r="BX32" i="28" s="1"/>
  <c r="CW32" i="28"/>
  <c r="BW32" i="28" s="1"/>
  <c r="CV32" i="28"/>
  <c r="BV32" i="28" s="1"/>
  <c r="CU32" i="28"/>
  <c r="BU32" i="28" s="1"/>
  <c r="CT32" i="28"/>
  <c r="BT32" i="28" s="1"/>
  <c r="CS32" i="28"/>
  <c r="BS32" i="28" s="1"/>
  <c r="CR32" i="28"/>
  <c r="CQ32" i="28"/>
  <c r="BQ32" i="28" s="1"/>
  <c r="CP32" i="28"/>
  <c r="IO30" i="28" s="1"/>
  <c r="CO32" i="28"/>
  <c r="BO32" i="28" s="1"/>
  <c r="CN32" i="28"/>
  <c r="IM30" i="28" s="1"/>
  <c r="CM32" i="28"/>
  <c r="BM32" i="28" s="1"/>
  <c r="CL32" i="28"/>
  <c r="IK30" i="28" s="1"/>
  <c r="CK32" i="28"/>
  <c r="IJ28" i="28" s="1"/>
  <c r="CH32" i="28"/>
  <c r="CG32" i="28"/>
  <c r="CF32" i="28"/>
  <c r="AI32" i="28"/>
  <c r="AH32" i="28"/>
  <c r="AG32" i="28"/>
  <c r="AF32" i="28"/>
  <c r="AE32" i="28"/>
  <c r="AD32" i="28"/>
  <c r="AC32" i="28"/>
  <c r="AB32" i="28"/>
  <c r="AA32" i="28"/>
  <c r="Z32" i="28"/>
  <c r="Y32" i="28"/>
  <c r="X32" i="28"/>
  <c r="W32" i="28"/>
  <c r="V32" i="28"/>
  <c r="U32" i="28"/>
  <c r="T32" i="28"/>
  <c r="S32" i="28"/>
  <c r="R32" i="28"/>
  <c r="Q32" i="28"/>
  <c r="P32" i="28"/>
  <c r="O32" i="28"/>
  <c r="HX31" i="28"/>
  <c r="HW31" i="28"/>
  <c r="HV31" i="28"/>
  <c r="HU31" i="28"/>
  <c r="HT31" i="28"/>
  <c r="HS31" i="28"/>
  <c r="HR31" i="28"/>
  <c r="HQ31" i="28"/>
  <c r="HP31" i="28"/>
  <c r="HO31" i="28"/>
  <c r="HN31" i="28"/>
  <c r="HM31" i="28"/>
  <c r="HL31" i="28"/>
  <c r="HK31" i="28"/>
  <c r="HJ31" i="28"/>
  <c r="HI31" i="28"/>
  <c r="HH31" i="28"/>
  <c r="HG31" i="28"/>
  <c r="HF31" i="28"/>
  <c r="HE31" i="28"/>
  <c r="DM31" i="28"/>
  <c r="HD31" i="28" s="1"/>
  <c r="DI31" i="28"/>
  <c r="CI31" i="28" s="1"/>
  <c r="DH31" i="28"/>
  <c r="DG31" i="28"/>
  <c r="DF31" i="28"/>
  <c r="JE29" i="28" s="1"/>
  <c r="DE31" i="28"/>
  <c r="CE31" i="28" s="1"/>
  <c r="DD31" i="28"/>
  <c r="CD31" i="28" s="1"/>
  <c r="DC31" i="28"/>
  <c r="CC31" i="28" s="1"/>
  <c r="DB31" i="28"/>
  <c r="CB31" i="28" s="1"/>
  <c r="DA31" i="28"/>
  <c r="CA31" i="28" s="1"/>
  <c r="CZ31" i="28"/>
  <c r="CY31" i="28"/>
  <c r="BY31" i="28" s="1"/>
  <c r="CX31" i="28"/>
  <c r="BX31" i="28" s="1"/>
  <c r="CW31" i="28"/>
  <c r="BW31" i="28" s="1"/>
  <c r="CV31" i="28"/>
  <c r="BV31" i="28" s="1"/>
  <c r="CU31" i="28"/>
  <c r="BU31" i="28" s="1"/>
  <c r="CT31" i="28"/>
  <c r="BT31" i="28" s="1"/>
  <c r="CS31" i="28"/>
  <c r="BS31" i="28" s="1"/>
  <c r="CR31" i="28"/>
  <c r="CQ31" i="28"/>
  <c r="BQ31" i="28" s="1"/>
  <c r="CP31" i="28"/>
  <c r="BP31" i="28" s="1"/>
  <c r="CO31" i="28"/>
  <c r="BO31" i="28" s="1"/>
  <c r="CN31" i="28"/>
  <c r="CM31" i="28"/>
  <c r="BM31" i="28" s="1"/>
  <c r="CL31" i="28"/>
  <c r="BL31" i="28" s="1"/>
  <c r="CK31" i="28"/>
  <c r="IJ27" i="28" s="1"/>
  <c r="CH31" i="28"/>
  <c r="CG31" i="28"/>
  <c r="CF31" i="28"/>
  <c r="AI31" i="28"/>
  <c r="AH31" i="28"/>
  <c r="AG31" i="28"/>
  <c r="AF31" i="28"/>
  <c r="AE31" i="28"/>
  <c r="AD31" i="28"/>
  <c r="AC31" i="28"/>
  <c r="AB31" i="28"/>
  <c r="AA31" i="28"/>
  <c r="Z31" i="28"/>
  <c r="Y31" i="28"/>
  <c r="X31" i="28"/>
  <c r="W31" i="28"/>
  <c r="V31" i="28"/>
  <c r="U31" i="28"/>
  <c r="T31" i="28"/>
  <c r="S31" i="28"/>
  <c r="R31" i="28"/>
  <c r="Q31" i="28"/>
  <c r="HX30" i="28"/>
  <c r="HW30" i="28"/>
  <c r="HV30" i="28"/>
  <c r="HU30" i="28"/>
  <c r="HT30" i="28"/>
  <c r="HS30" i="28"/>
  <c r="HR30" i="28"/>
  <c r="HQ30" i="28"/>
  <c r="HP30" i="28"/>
  <c r="HO30" i="28"/>
  <c r="HN30" i="28"/>
  <c r="HM30" i="28"/>
  <c r="HL30" i="28"/>
  <c r="HK30" i="28"/>
  <c r="HJ30" i="28"/>
  <c r="HI30" i="28"/>
  <c r="HH30" i="28"/>
  <c r="HG30" i="28"/>
  <c r="HF30" i="28"/>
  <c r="HE30" i="28"/>
  <c r="HD30" i="28"/>
  <c r="HC30" i="28"/>
  <c r="DM30" i="28"/>
  <c r="HB30" i="28" s="1"/>
  <c r="DI30" i="28"/>
  <c r="CI30" i="28" s="1"/>
  <c r="DH30" i="28"/>
  <c r="DG30" i="28"/>
  <c r="DF30" i="28"/>
  <c r="JE28" i="28" s="1"/>
  <c r="DE30" i="28"/>
  <c r="CE30" i="28" s="1"/>
  <c r="DD30" i="28"/>
  <c r="JC28" i="28" s="1"/>
  <c r="DC30" i="28"/>
  <c r="DB30" i="28"/>
  <c r="JA28" i="28" s="1"/>
  <c r="DA30" i="28"/>
  <c r="CA30" i="28" s="1"/>
  <c r="CZ30" i="28"/>
  <c r="CY30" i="28"/>
  <c r="BY30" i="28" s="1"/>
  <c r="CX30" i="28"/>
  <c r="IW28" i="28" s="1"/>
  <c r="CW30" i="28"/>
  <c r="BW30" i="28" s="1"/>
  <c r="CV30" i="28"/>
  <c r="BV30" i="28" s="1"/>
  <c r="CU30" i="28"/>
  <c r="BU30" i="28" s="1"/>
  <c r="CT30" i="28"/>
  <c r="BT30" i="28" s="1"/>
  <c r="CS30" i="28"/>
  <c r="CR30" i="28"/>
  <c r="BR30" i="28" s="1"/>
  <c r="CQ30" i="28"/>
  <c r="BQ30" i="28" s="1"/>
  <c r="CP30" i="28"/>
  <c r="IO28" i="28" s="1"/>
  <c r="CO30" i="28"/>
  <c r="BO30" i="28" s="1"/>
  <c r="CN30" i="28"/>
  <c r="BN30" i="28" s="1"/>
  <c r="CM30" i="28"/>
  <c r="BM30" i="28" s="1"/>
  <c r="CL30" i="28"/>
  <c r="BL30" i="28" s="1"/>
  <c r="CK30" i="28"/>
  <c r="IJ26" i="28" s="1"/>
  <c r="CH30" i="28"/>
  <c r="CG30" i="28"/>
  <c r="CF30" i="28"/>
  <c r="AI30" i="28"/>
  <c r="AH30" i="28"/>
  <c r="AG30" i="28"/>
  <c r="AF30" i="28"/>
  <c r="AE30" i="28"/>
  <c r="AD30" i="28"/>
  <c r="AC30" i="28"/>
  <c r="AB30" i="28"/>
  <c r="AA30" i="28"/>
  <c r="Z30" i="28"/>
  <c r="Y30" i="28"/>
  <c r="X30" i="28"/>
  <c r="W30" i="28"/>
  <c r="V30" i="28"/>
  <c r="U30" i="28"/>
  <c r="T30" i="28"/>
  <c r="S30" i="28"/>
  <c r="R30" i="28"/>
  <c r="Q30" i="28"/>
  <c r="P30" i="28"/>
  <c r="O30" i="28"/>
  <c r="HX29" i="28"/>
  <c r="DM29" i="28"/>
  <c r="DI29" i="28"/>
  <c r="CI29" i="28" s="1"/>
  <c r="DH29" i="28"/>
  <c r="JG27" i="28" s="1"/>
  <c r="DG29" i="28"/>
  <c r="DF29" i="28"/>
  <c r="JE27" i="28" s="1"/>
  <c r="DE29" i="28"/>
  <c r="CE29" i="28" s="1"/>
  <c r="DD29" i="28"/>
  <c r="CD29" i="28" s="1"/>
  <c r="DC29" i="28"/>
  <c r="CC29" i="28" s="1"/>
  <c r="DB29" i="28"/>
  <c r="DA29" i="28"/>
  <c r="CA29" i="28" s="1"/>
  <c r="CZ29" i="28"/>
  <c r="BZ29" i="28" s="1"/>
  <c r="CY29" i="28"/>
  <c r="BY29" i="28" s="1"/>
  <c r="CX29" i="28"/>
  <c r="BX29" i="28" s="1"/>
  <c r="CW29" i="28"/>
  <c r="BW29" i="28" s="1"/>
  <c r="CV29" i="28"/>
  <c r="BV29" i="28" s="1"/>
  <c r="CU29" i="28"/>
  <c r="BU29" i="28" s="1"/>
  <c r="CT29" i="28"/>
  <c r="CS29" i="28"/>
  <c r="BS29" i="28" s="1"/>
  <c r="CR29" i="28"/>
  <c r="IQ27" i="28" s="1"/>
  <c r="CQ29" i="28"/>
  <c r="CP29" i="28"/>
  <c r="IO27" i="28" s="1"/>
  <c r="CO29" i="28"/>
  <c r="BO29" i="28" s="1"/>
  <c r="CN29" i="28"/>
  <c r="IM27" i="28" s="1"/>
  <c r="CM29" i="28"/>
  <c r="CL29" i="28"/>
  <c r="CK29" i="28"/>
  <c r="CH29" i="28"/>
  <c r="CG29" i="28"/>
  <c r="CF29" i="28"/>
  <c r="HX28" i="28"/>
  <c r="HI28" i="28"/>
  <c r="DM28" i="28"/>
  <c r="HT28" i="28" s="1"/>
  <c r="DI28" i="28"/>
  <c r="CI28" i="28" s="1"/>
  <c r="DH28" i="28"/>
  <c r="DG28" i="28"/>
  <c r="DF28" i="28"/>
  <c r="JE26" i="28" s="1"/>
  <c r="DE28" i="28"/>
  <c r="CE28" i="28" s="1"/>
  <c r="DD28" i="28"/>
  <c r="DC28" i="28"/>
  <c r="CC28" i="28" s="1"/>
  <c r="DB28" i="28"/>
  <c r="JA26" i="28" s="1"/>
  <c r="DA28" i="28"/>
  <c r="CZ28" i="28"/>
  <c r="CY28" i="28"/>
  <c r="BY28" i="28" s="1"/>
  <c r="CX28" i="28"/>
  <c r="IW26" i="28" s="1"/>
  <c r="CW28" i="28"/>
  <c r="CV28" i="28"/>
  <c r="BV28" i="28" s="1"/>
  <c r="CU28" i="28"/>
  <c r="CT28" i="28"/>
  <c r="BT28" i="28" s="1"/>
  <c r="CS28" i="28"/>
  <c r="BS28" i="28" s="1"/>
  <c r="CR28" i="28"/>
  <c r="BR28" i="28" s="1"/>
  <c r="CQ28" i="28"/>
  <c r="BQ28" i="28" s="1"/>
  <c r="CP28" i="28"/>
  <c r="IO26" i="28" s="1"/>
  <c r="CO28" i="28"/>
  <c r="CN28" i="28"/>
  <c r="BN28" i="28" s="1"/>
  <c r="CM28" i="28"/>
  <c r="BM28" i="28" s="1"/>
  <c r="CL28" i="28"/>
  <c r="BL28" i="28" s="1"/>
  <c r="CK28" i="28"/>
  <c r="IJ24" i="28" s="1"/>
  <c r="CH28" i="28"/>
  <c r="CG28" i="28"/>
  <c r="CF28" i="28"/>
  <c r="HX27" i="28"/>
  <c r="GZ27" i="28"/>
  <c r="DM27" i="28"/>
  <c r="HT27" i="28" s="1"/>
  <c r="DI27" i="28"/>
  <c r="CI27" i="28" s="1"/>
  <c r="DH27" i="28"/>
  <c r="JG25" i="28" s="1"/>
  <c r="DG27" i="28"/>
  <c r="DF27" i="28"/>
  <c r="JE25" i="28" s="1"/>
  <c r="DE27" i="28"/>
  <c r="CE27" i="28" s="1"/>
  <c r="DD27" i="28"/>
  <c r="CD27" i="28" s="1"/>
  <c r="DC27" i="28"/>
  <c r="DB27" i="28"/>
  <c r="CB27" i="28" s="1"/>
  <c r="DA27" i="28"/>
  <c r="CA27" i="28" s="1"/>
  <c r="CZ27" i="28"/>
  <c r="BZ27" i="28" s="1"/>
  <c r="CY27" i="28"/>
  <c r="CX27" i="28"/>
  <c r="IW25" i="28" s="1"/>
  <c r="CW27" i="28"/>
  <c r="BW27" i="28" s="1"/>
  <c r="CV27" i="28"/>
  <c r="BV27" i="28" s="1"/>
  <c r="CU27" i="28"/>
  <c r="CT27" i="28"/>
  <c r="BT27" i="28" s="1"/>
  <c r="CS27" i="28"/>
  <c r="BS27" i="28" s="1"/>
  <c r="CR27" i="28"/>
  <c r="BR27" i="28" s="1"/>
  <c r="CQ27" i="28"/>
  <c r="CP27" i="28"/>
  <c r="IO25" i="28" s="1"/>
  <c r="CO27" i="28"/>
  <c r="BO27" i="28" s="1"/>
  <c r="CN27" i="28"/>
  <c r="BN27" i="28" s="1"/>
  <c r="CM27" i="28"/>
  <c r="CL27" i="28"/>
  <c r="IK25" i="28" s="1"/>
  <c r="CK27" i="28"/>
  <c r="IJ23" i="28" s="1"/>
  <c r="CH27" i="28"/>
  <c r="CG27" i="28"/>
  <c r="CF27" i="28"/>
  <c r="HX26" i="28"/>
  <c r="DM26" i="28"/>
  <c r="HI26" i="28" s="1"/>
  <c r="DI26" i="28"/>
  <c r="CI26" i="28" s="1"/>
  <c r="DH26" i="28"/>
  <c r="JG24" i="28" s="1"/>
  <c r="DG26" i="28"/>
  <c r="DF26" i="28"/>
  <c r="JE24" i="28" s="1"/>
  <c r="DE26" i="28"/>
  <c r="CE26" i="28" s="1"/>
  <c r="DD26" i="28"/>
  <c r="DC26" i="28"/>
  <c r="DB26" i="28"/>
  <c r="DA26" i="28"/>
  <c r="CA26" i="28" s="1"/>
  <c r="CZ26" i="28"/>
  <c r="CY26" i="28"/>
  <c r="BY26" i="28" s="1"/>
  <c r="CX26" i="28"/>
  <c r="IW24" i="28" s="1"/>
  <c r="CW26" i="28"/>
  <c r="BW26" i="28" s="1"/>
  <c r="CV26" i="28"/>
  <c r="BV26" i="28" s="1"/>
  <c r="CU26" i="28"/>
  <c r="BU26" i="28" s="1"/>
  <c r="CT26" i="28"/>
  <c r="BT26" i="28" s="1"/>
  <c r="CS26" i="28"/>
  <c r="BS26" i="28" s="1"/>
  <c r="CR26" i="28"/>
  <c r="BR26" i="28" s="1"/>
  <c r="CQ26" i="28"/>
  <c r="BQ26" i="28" s="1"/>
  <c r="CP26" i="28"/>
  <c r="CO26" i="28"/>
  <c r="BO26" i="28" s="1"/>
  <c r="CN26" i="28"/>
  <c r="CM26" i="28"/>
  <c r="BM26" i="28" s="1"/>
  <c r="CL26" i="28"/>
  <c r="BL26" i="28" s="1"/>
  <c r="CK26" i="28"/>
  <c r="CH26" i="28"/>
  <c r="CG26" i="28"/>
  <c r="CF26" i="28"/>
  <c r="HX25" i="28"/>
  <c r="DM25" i="28"/>
  <c r="DI25" i="28"/>
  <c r="CI25" i="28" s="1"/>
  <c r="DH25" i="28"/>
  <c r="DG25" i="28"/>
  <c r="DF25" i="28"/>
  <c r="JE23" i="28" s="1"/>
  <c r="DE25" i="28"/>
  <c r="CE25" i="28" s="1"/>
  <c r="DD25" i="28"/>
  <c r="DC25" i="28"/>
  <c r="DB25" i="28"/>
  <c r="CB25" i="28" s="1"/>
  <c r="DA25" i="28"/>
  <c r="CA25" i="28" s="1"/>
  <c r="CZ25" i="28"/>
  <c r="CY25" i="28"/>
  <c r="CX25" i="28"/>
  <c r="CW25" i="28"/>
  <c r="BW25" i="28" s="1"/>
  <c r="CV25" i="28"/>
  <c r="BV25" i="28" s="1"/>
  <c r="CU25" i="28"/>
  <c r="CT25" i="28"/>
  <c r="IS23" i="28" s="1"/>
  <c r="CS25" i="28"/>
  <c r="BS25" i="28" s="1"/>
  <c r="CR25" i="28"/>
  <c r="BR25" i="28" s="1"/>
  <c r="CQ25" i="28"/>
  <c r="CP25" i="28"/>
  <c r="BP25" i="28" s="1"/>
  <c r="CO25" i="28"/>
  <c r="BO25" i="28" s="1"/>
  <c r="CN25" i="28"/>
  <c r="CM25" i="28"/>
  <c r="CL25" i="28"/>
  <c r="BL25" i="28" s="1"/>
  <c r="CK25" i="28"/>
  <c r="CJ25" i="28" s="1"/>
  <c r="BJ25" i="28" s="1"/>
  <c r="CH25" i="28"/>
  <c r="CG25" i="28"/>
  <c r="CF25" i="28"/>
  <c r="HX24" i="28"/>
  <c r="DM24" i="28"/>
  <c r="DI24" i="28"/>
  <c r="CI24" i="28" s="1"/>
  <c r="DH24" i="28"/>
  <c r="JG22" i="28" s="1"/>
  <c r="DG24" i="28"/>
  <c r="DF24" i="28"/>
  <c r="JE22" i="28" s="1"/>
  <c r="DE24" i="28"/>
  <c r="CE24" i="28" s="1"/>
  <c r="DD24" i="28"/>
  <c r="JC22" i="28" s="1"/>
  <c r="DC24" i="28"/>
  <c r="CC24" i="28" s="1"/>
  <c r="DB24" i="28"/>
  <c r="CB24" i="28" s="1"/>
  <c r="DA24" i="28"/>
  <c r="CA24" i="28" s="1"/>
  <c r="CZ24" i="28"/>
  <c r="IY22" i="28" s="1"/>
  <c r="CY24" i="28"/>
  <c r="BY24" i="28" s="1"/>
  <c r="CX24" i="28"/>
  <c r="BX24" i="28" s="1"/>
  <c r="CW24" i="28"/>
  <c r="BW24" i="28" s="1"/>
  <c r="CV24" i="28"/>
  <c r="BV24" i="28" s="1"/>
  <c r="CU24" i="28"/>
  <c r="BU24" i="28" s="1"/>
  <c r="CT24" i="28"/>
  <c r="BT24" i="28" s="1"/>
  <c r="CS24" i="28"/>
  <c r="BS24" i="28" s="1"/>
  <c r="CR24" i="28"/>
  <c r="BR24" i="28" s="1"/>
  <c r="CQ24" i="28"/>
  <c r="BQ24" i="28" s="1"/>
  <c r="CP24" i="28"/>
  <c r="CO24" i="28"/>
  <c r="BO24" i="28" s="1"/>
  <c r="CN24" i="28"/>
  <c r="BN24" i="28" s="1"/>
  <c r="CM24" i="28"/>
  <c r="BM24" i="28" s="1"/>
  <c r="CL24" i="28"/>
  <c r="IK22" i="28" s="1"/>
  <c r="CK24" i="28"/>
  <c r="CJ24" i="28" s="1"/>
  <c r="BJ24" i="28" s="1"/>
  <c r="CH24" i="28"/>
  <c r="CG24" i="28"/>
  <c r="CF24" i="28"/>
  <c r="HX23" i="28"/>
  <c r="DM23" i="28"/>
  <c r="HT23" i="28" s="1"/>
  <c r="DI23" i="28"/>
  <c r="CI23" i="28" s="1"/>
  <c r="DH23" i="28"/>
  <c r="CH23" i="28" s="1"/>
  <c r="DG23" i="28"/>
  <c r="DF23" i="28"/>
  <c r="CF23" i="28" s="1"/>
  <c r="DE23" i="28"/>
  <c r="CE23" i="28" s="1"/>
  <c r="DD23" i="28"/>
  <c r="DC23" i="28"/>
  <c r="CC23" i="28" s="1"/>
  <c r="DB23" i="28"/>
  <c r="JA21" i="28" s="1"/>
  <c r="DA23" i="28"/>
  <c r="IZ21" i="28" s="1"/>
  <c r="CZ23" i="28"/>
  <c r="BZ23" i="28" s="1"/>
  <c r="CY23" i="28"/>
  <c r="BY23" i="28" s="1"/>
  <c r="CX23" i="28"/>
  <c r="BX23" i="28" s="1"/>
  <c r="CW23" i="28"/>
  <c r="BW23" i="28" s="1"/>
  <c r="CV23" i="28"/>
  <c r="BV23" i="28" s="1"/>
  <c r="CU23" i="28"/>
  <c r="CT23" i="28"/>
  <c r="IS21" i="28" s="1"/>
  <c r="CS23" i="28"/>
  <c r="BS23" i="28" s="1"/>
  <c r="CR23" i="28"/>
  <c r="CQ23" i="28"/>
  <c r="BQ23" i="28" s="1"/>
  <c r="CP23" i="28"/>
  <c r="BP23" i="28" s="1"/>
  <c r="CO23" i="28"/>
  <c r="BO23" i="28" s="1"/>
  <c r="CN23" i="28"/>
  <c r="CM23" i="28"/>
  <c r="BM23" i="28" s="1"/>
  <c r="CL23" i="28"/>
  <c r="IK21" i="28" s="1"/>
  <c r="CK23" i="28"/>
  <c r="CJ23" i="28" s="1"/>
  <c r="BJ23" i="28" s="1"/>
  <c r="HX22" i="28"/>
  <c r="HW22" i="28"/>
  <c r="HV22" i="28"/>
  <c r="HU22" i="28"/>
  <c r="HT22" i="28"/>
  <c r="HS22" i="28"/>
  <c r="HR22" i="28"/>
  <c r="HQ22" i="28"/>
  <c r="HP22" i="28"/>
  <c r="HO22" i="28"/>
  <c r="HN22" i="28"/>
  <c r="HM22" i="28"/>
  <c r="HL22" i="28"/>
  <c r="HK22" i="28"/>
  <c r="HJ22" i="28"/>
  <c r="HI22" i="28"/>
  <c r="HH22" i="28"/>
  <c r="HG22" i="28"/>
  <c r="HF22" i="28"/>
  <c r="DM22" i="28"/>
  <c r="HB22" i="28" s="1"/>
  <c r="DI22" i="28"/>
  <c r="CI22" i="28" s="1"/>
  <c r="DH22" i="28"/>
  <c r="DG22" i="28"/>
  <c r="CG22" i="28" s="1"/>
  <c r="DF22" i="28"/>
  <c r="JE20" i="28" s="1"/>
  <c r="DE22" i="28"/>
  <c r="CE22" i="28" s="1"/>
  <c r="DD22" i="28"/>
  <c r="CD22" i="28" s="1"/>
  <c r="DC22" i="28"/>
  <c r="CC22" i="28" s="1"/>
  <c r="DB22" i="28"/>
  <c r="CB22" i="28" s="1"/>
  <c r="DA22" i="28"/>
  <c r="CA22" i="28" s="1"/>
  <c r="CZ22" i="28"/>
  <c r="CY22" i="28"/>
  <c r="BY22" i="28" s="1"/>
  <c r="CX22" i="28"/>
  <c r="IW20" i="28" s="1"/>
  <c r="CW22" i="28"/>
  <c r="BW22" i="28" s="1"/>
  <c r="CV22" i="28"/>
  <c r="BV22" i="28" s="1"/>
  <c r="CU22" i="28"/>
  <c r="BU22" i="28" s="1"/>
  <c r="CT22" i="28"/>
  <c r="IS20" i="28" s="1"/>
  <c r="CS22" i="28"/>
  <c r="CR22" i="28"/>
  <c r="CQ22" i="28"/>
  <c r="BQ22" i="28" s="1"/>
  <c r="CP22" i="28"/>
  <c r="IO20" i="28" s="1"/>
  <c r="CO22" i="28"/>
  <c r="BO22" i="28" s="1"/>
  <c r="CN22" i="28"/>
  <c r="CM22" i="28"/>
  <c r="BM22" i="28" s="1"/>
  <c r="CL22" i="28"/>
  <c r="IK20" i="28" s="1"/>
  <c r="CK22" i="28"/>
  <c r="CJ22" i="28" s="1"/>
  <c r="BJ22" i="28" s="1"/>
  <c r="AI22" i="28"/>
  <c r="AH22" i="28"/>
  <c r="AG22" i="28"/>
  <c r="AF22" i="28"/>
  <c r="AE22" i="28"/>
  <c r="AD22" i="28"/>
  <c r="AC22" i="28"/>
  <c r="AB22" i="28"/>
  <c r="AA22" i="28"/>
  <c r="Z22" i="28"/>
  <c r="Y22" i="28"/>
  <c r="X22" i="28"/>
  <c r="W22" i="28"/>
  <c r="V22" i="28"/>
  <c r="U22" i="28"/>
  <c r="T22" i="28"/>
  <c r="S22" i="28"/>
  <c r="R22" i="28"/>
  <c r="HX21" i="28"/>
  <c r="DM21" i="28"/>
  <c r="HV21" i="28" s="1"/>
  <c r="DI21" i="28"/>
  <c r="CI21" i="28" s="1"/>
  <c r="DH21" i="28"/>
  <c r="CH21" i="28" s="1"/>
  <c r="DG21" i="28"/>
  <c r="CG21" i="28" s="1"/>
  <c r="DF21" i="28"/>
  <c r="JE19" i="28" s="1"/>
  <c r="DE21" i="28"/>
  <c r="JD19" i="28" s="1"/>
  <c r="DD21" i="28"/>
  <c r="CD21" i="28" s="1"/>
  <c r="DC21" i="28"/>
  <c r="CC21" i="28" s="1"/>
  <c r="DB21" i="28"/>
  <c r="CB21" i="28" s="1"/>
  <c r="DA21" i="28"/>
  <c r="CA21" i="28" s="1"/>
  <c r="CZ21" i="28"/>
  <c r="BZ21" i="28" s="1"/>
  <c r="CY21" i="28"/>
  <c r="BY21" i="28" s="1"/>
  <c r="CX21" i="28"/>
  <c r="IW19" i="28" s="1"/>
  <c r="CW21" i="28"/>
  <c r="IV19" i="28" s="1"/>
  <c r="CV21" i="28"/>
  <c r="BV21" i="28" s="1"/>
  <c r="CU21" i="28"/>
  <c r="BU21" i="28" s="1"/>
  <c r="CT21" i="28"/>
  <c r="BT21" i="28" s="1"/>
  <c r="CS21" i="28"/>
  <c r="BS21" i="28" s="1"/>
  <c r="CR21" i="28"/>
  <c r="BR21" i="28" s="1"/>
  <c r="CQ21" i="28"/>
  <c r="BQ21" i="28" s="1"/>
  <c r="CP21" i="28"/>
  <c r="BP21" i="28" s="1"/>
  <c r="CO21" i="28"/>
  <c r="CN21" i="28"/>
  <c r="BN21" i="28" s="1"/>
  <c r="CM21" i="28"/>
  <c r="BM21" i="28" s="1"/>
  <c r="CL21" i="28"/>
  <c r="BL21" i="28" s="1"/>
  <c r="CK21" i="28"/>
  <c r="CJ21" i="28" s="1"/>
  <c r="BJ21" i="28" s="1"/>
  <c r="HX20" i="28"/>
  <c r="DM20" i="28"/>
  <c r="HV20" i="28" s="1"/>
  <c r="DI20" i="28"/>
  <c r="CI20" i="28" s="1"/>
  <c r="DH20" i="28"/>
  <c r="DG20" i="28"/>
  <c r="CG20" i="28" s="1"/>
  <c r="DF20" i="28"/>
  <c r="CF20" i="28" s="1"/>
  <c r="DE20" i="28"/>
  <c r="CE20" i="28" s="1"/>
  <c r="DD20" i="28"/>
  <c r="DC20" i="28"/>
  <c r="CC20" i="28" s="1"/>
  <c r="DB20" i="28"/>
  <c r="CB20" i="28" s="1"/>
  <c r="DA20" i="28"/>
  <c r="CA20" i="28" s="1"/>
  <c r="CZ20" i="28"/>
  <c r="CY20" i="28"/>
  <c r="BY20" i="28" s="1"/>
  <c r="CX20" i="28"/>
  <c r="BX20" i="28" s="1"/>
  <c r="CW20" i="28"/>
  <c r="CV20" i="28"/>
  <c r="BV20" i="28" s="1"/>
  <c r="CU20" i="28"/>
  <c r="BU20" i="28" s="1"/>
  <c r="CT20" i="28"/>
  <c r="BT20" i="28" s="1"/>
  <c r="CS20" i="28"/>
  <c r="BS20" i="28" s="1"/>
  <c r="CR20" i="28"/>
  <c r="CQ20" i="28"/>
  <c r="BQ20" i="28" s="1"/>
  <c r="CP20" i="28"/>
  <c r="IO18" i="28" s="1"/>
  <c r="CO20" i="28"/>
  <c r="CN20" i="28"/>
  <c r="CM20" i="28"/>
  <c r="BM20" i="28" s="1"/>
  <c r="CL20" i="28"/>
  <c r="BL20" i="28" s="1"/>
  <c r="CK20" i="28"/>
  <c r="CJ20" i="28" s="1"/>
  <c r="BJ20" i="28" s="1"/>
  <c r="HX19" i="28"/>
  <c r="HW19" i="28"/>
  <c r="HV19" i="28"/>
  <c r="HU19" i="28"/>
  <c r="HT19" i="28"/>
  <c r="HS19" i="28"/>
  <c r="HR19" i="28"/>
  <c r="HQ19" i="28"/>
  <c r="HP19" i="28"/>
  <c r="HO19" i="28"/>
  <c r="HN19" i="28"/>
  <c r="HM19" i="28"/>
  <c r="HL19" i="28"/>
  <c r="HK19" i="28"/>
  <c r="HJ19" i="28"/>
  <c r="HI19" i="28"/>
  <c r="HH19" i="28"/>
  <c r="HG19" i="28"/>
  <c r="HF19" i="28"/>
  <c r="HE19" i="28"/>
  <c r="DM19" i="28"/>
  <c r="HB19" i="28" s="1"/>
  <c r="DI19" i="28"/>
  <c r="CI19" i="28" s="1"/>
  <c r="DH19" i="28"/>
  <c r="CH19" i="28" s="1"/>
  <c r="DG19" i="28"/>
  <c r="CG19" i="28" s="1"/>
  <c r="DF19" i="28"/>
  <c r="JE17" i="28" s="1"/>
  <c r="DE19" i="28"/>
  <c r="JD17" i="28" s="1"/>
  <c r="DD19" i="28"/>
  <c r="CD19" i="28" s="1"/>
  <c r="DC19" i="28"/>
  <c r="CC19" i="28" s="1"/>
  <c r="DB19" i="28"/>
  <c r="JA17" i="28" s="1"/>
  <c r="DA19" i="28"/>
  <c r="CA19" i="28" s="1"/>
  <c r="CZ19" i="28"/>
  <c r="BZ19" i="28" s="1"/>
  <c r="CY19" i="28"/>
  <c r="BY19" i="28" s="1"/>
  <c r="CX19" i="28"/>
  <c r="IW17" i="28" s="1"/>
  <c r="CW19" i="28"/>
  <c r="BW19" i="28" s="1"/>
  <c r="CV19" i="28"/>
  <c r="BV19" i="28" s="1"/>
  <c r="CU19" i="28"/>
  <c r="BU19" i="28" s="1"/>
  <c r="CT19" i="28"/>
  <c r="BT19" i="28" s="1"/>
  <c r="CS19" i="28"/>
  <c r="IR17" i="28" s="1"/>
  <c r="CR19" i="28"/>
  <c r="BR19" i="28" s="1"/>
  <c r="CQ19" i="28"/>
  <c r="BQ19" i="28" s="1"/>
  <c r="CP19" i="28"/>
  <c r="BP19" i="28" s="1"/>
  <c r="CO19" i="28"/>
  <c r="BO19" i="28" s="1"/>
  <c r="CN19" i="28"/>
  <c r="BN19" i="28" s="1"/>
  <c r="CM19" i="28"/>
  <c r="BM19" i="28" s="1"/>
  <c r="CL19" i="28"/>
  <c r="BL19" i="28" s="1"/>
  <c r="CK19" i="28"/>
  <c r="CJ19" i="28" s="1"/>
  <c r="BJ19" i="28" s="1"/>
  <c r="AI19" i="28"/>
  <c r="AH19" i="28"/>
  <c r="AG19" i="28"/>
  <c r="AF19" i="28"/>
  <c r="AE19" i="28"/>
  <c r="AD19" i="28"/>
  <c r="AC19" i="28"/>
  <c r="AB19" i="28"/>
  <c r="AA19" i="28"/>
  <c r="Z19" i="28"/>
  <c r="Y19" i="28"/>
  <c r="X19" i="28"/>
  <c r="W19" i="28"/>
  <c r="V19" i="28"/>
  <c r="U19" i="28"/>
  <c r="T19" i="28"/>
  <c r="S19" i="28"/>
  <c r="R19" i="28"/>
  <c r="Q19" i="28"/>
  <c r="HX18" i="28"/>
  <c r="HW18" i="28"/>
  <c r="HV18" i="28"/>
  <c r="HU18" i="28"/>
  <c r="HT18" i="28"/>
  <c r="HS18" i="28"/>
  <c r="HR18" i="28"/>
  <c r="HQ18" i="28"/>
  <c r="HP18" i="28"/>
  <c r="HO18" i="28"/>
  <c r="HN18" i="28"/>
  <c r="HM18" i="28"/>
  <c r="HL18" i="28"/>
  <c r="HK18" i="28"/>
  <c r="HJ18" i="28"/>
  <c r="HI18" i="28"/>
  <c r="HH18" i="28"/>
  <c r="HG18" i="28"/>
  <c r="HF18" i="28"/>
  <c r="HE18" i="28"/>
  <c r="DM18" i="28"/>
  <c r="HB18" i="28" s="1"/>
  <c r="DI18" i="28"/>
  <c r="CI18" i="28" s="1"/>
  <c r="DH18" i="28"/>
  <c r="DG18" i="28"/>
  <c r="CG18" i="28" s="1"/>
  <c r="DF18" i="28"/>
  <c r="JE16" i="28" s="1"/>
  <c r="DE18" i="28"/>
  <c r="CE18" i="28" s="1"/>
  <c r="DD18" i="28"/>
  <c r="CD18" i="28" s="1"/>
  <c r="DC18" i="28"/>
  <c r="CC18" i="28" s="1"/>
  <c r="DB18" i="28"/>
  <c r="CB18" i="28" s="1"/>
  <c r="DA18" i="28"/>
  <c r="CA18" i="28" s="1"/>
  <c r="CZ18" i="28"/>
  <c r="BZ18" i="28" s="1"/>
  <c r="CY18" i="28"/>
  <c r="BY18" i="28" s="1"/>
  <c r="CX18" i="28"/>
  <c r="BX18" i="28" s="1"/>
  <c r="CW18" i="28"/>
  <c r="IV16" i="28" s="1"/>
  <c r="CV18" i="28"/>
  <c r="BV18" i="28" s="1"/>
  <c r="CU18" i="28"/>
  <c r="BU18" i="28" s="1"/>
  <c r="CT18" i="28"/>
  <c r="BT18" i="28" s="1"/>
  <c r="CS18" i="28"/>
  <c r="BS18" i="28" s="1"/>
  <c r="CR18" i="28"/>
  <c r="BR18" i="28" s="1"/>
  <c r="CQ18" i="28"/>
  <c r="BQ18" i="28" s="1"/>
  <c r="CP18" i="28"/>
  <c r="IO16" i="28" s="1"/>
  <c r="CO18" i="28"/>
  <c r="IN16" i="28" s="1"/>
  <c r="CN18" i="28"/>
  <c r="CM18" i="28"/>
  <c r="BM18" i="28" s="1"/>
  <c r="CL18" i="28"/>
  <c r="BL18" i="28" s="1"/>
  <c r="CK18" i="28"/>
  <c r="CJ18" i="28" s="1"/>
  <c r="BJ18" i="28" s="1"/>
  <c r="AI18" i="28"/>
  <c r="AH18" i="28"/>
  <c r="AG18" i="28"/>
  <c r="AF18" i="28"/>
  <c r="AE18" i="28"/>
  <c r="AD18" i="28"/>
  <c r="AC18" i="28"/>
  <c r="AB18" i="28"/>
  <c r="AA18" i="28"/>
  <c r="Z18" i="28"/>
  <c r="Y18" i="28"/>
  <c r="X18" i="28"/>
  <c r="W18" i="28"/>
  <c r="V18" i="28"/>
  <c r="U18" i="28"/>
  <c r="T18" i="28"/>
  <c r="S18" i="28"/>
  <c r="R18" i="28"/>
  <c r="Q18" i="28"/>
  <c r="HX17" i="28"/>
  <c r="HW17" i="28"/>
  <c r="HV17" i="28"/>
  <c r="HU17" i="28"/>
  <c r="HT17" i="28"/>
  <c r="HS17" i="28"/>
  <c r="HR17" i="28"/>
  <c r="HQ17" i="28"/>
  <c r="HP17" i="28"/>
  <c r="HO17" i="28"/>
  <c r="HN17" i="28"/>
  <c r="HM17" i="28"/>
  <c r="HL17" i="28"/>
  <c r="HK17" i="28"/>
  <c r="HJ17" i="28"/>
  <c r="HI17" i="28"/>
  <c r="HH17" i="28"/>
  <c r="HG17" i="28"/>
  <c r="HF17" i="28"/>
  <c r="HE17" i="28"/>
  <c r="GZ17" i="28"/>
  <c r="DM17" i="28"/>
  <c r="HB17" i="28" s="1"/>
  <c r="DI17" i="28"/>
  <c r="CI17" i="28" s="1"/>
  <c r="DH17" i="28"/>
  <c r="CH17" i="28" s="1"/>
  <c r="DG17" i="28"/>
  <c r="CG17" i="28" s="1"/>
  <c r="DF17" i="28"/>
  <c r="CF17" i="28" s="1"/>
  <c r="DE17" i="28"/>
  <c r="CE17" i="28" s="1"/>
  <c r="DD17" i="28"/>
  <c r="CD17" i="28" s="1"/>
  <c r="DC17" i="28"/>
  <c r="CC17" i="28" s="1"/>
  <c r="DB17" i="28"/>
  <c r="CB17" i="28" s="1"/>
  <c r="DA17" i="28"/>
  <c r="CA17" i="28" s="1"/>
  <c r="CZ17" i="28"/>
  <c r="BZ17" i="28" s="1"/>
  <c r="CY17" i="28"/>
  <c r="BY17" i="28" s="1"/>
  <c r="CX17" i="28"/>
  <c r="BX17" i="28" s="1"/>
  <c r="CW17" i="28"/>
  <c r="BW17" i="28" s="1"/>
  <c r="CV17" i="28"/>
  <c r="BV17" i="28" s="1"/>
  <c r="CU17" i="28"/>
  <c r="BU17" i="28" s="1"/>
  <c r="CT17" i="28"/>
  <c r="BT17" i="28" s="1"/>
  <c r="CS17" i="28"/>
  <c r="BS17" i="28" s="1"/>
  <c r="CR17" i="28"/>
  <c r="BR17" i="28" s="1"/>
  <c r="CQ17" i="28"/>
  <c r="BQ17" i="28" s="1"/>
  <c r="CP17" i="28"/>
  <c r="BP17" i="28" s="1"/>
  <c r="CO17" i="28"/>
  <c r="BO17" i="28" s="1"/>
  <c r="CN17" i="28"/>
  <c r="BN17" i="28" s="1"/>
  <c r="CM17" i="28"/>
  <c r="BM17" i="28" s="1"/>
  <c r="CL17" i="28"/>
  <c r="BL17" i="28" s="1"/>
  <c r="CK17" i="28"/>
  <c r="CJ17" i="28" s="1"/>
  <c r="BJ17" i="28" s="1"/>
  <c r="AI17" i="28"/>
  <c r="AH17" i="28"/>
  <c r="AG17" i="28"/>
  <c r="AF17" i="28"/>
  <c r="AE17" i="28"/>
  <c r="AD17" i="28"/>
  <c r="AC17" i="28"/>
  <c r="AB17" i="28"/>
  <c r="AA17" i="28"/>
  <c r="Z17" i="28"/>
  <c r="Y17" i="28"/>
  <c r="X17" i="28"/>
  <c r="W17" i="28"/>
  <c r="V17" i="28"/>
  <c r="U17" i="28"/>
  <c r="T17" i="28"/>
  <c r="S17" i="28"/>
  <c r="R17" i="28"/>
  <c r="Q17" i="28"/>
  <c r="HX16" i="28"/>
  <c r="HW16" i="28"/>
  <c r="HV16" i="28"/>
  <c r="HU16" i="28"/>
  <c r="HT16" i="28"/>
  <c r="HS16" i="28"/>
  <c r="HR16" i="28"/>
  <c r="HQ16" i="28"/>
  <c r="HP16" i="28"/>
  <c r="HO16" i="28"/>
  <c r="HN16" i="28"/>
  <c r="HM16" i="28"/>
  <c r="HL16" i="28"/>
  <c r="HK16" i="28"/>
  <c r="HJ16" i="28"/>
  <c r="HI16" i="28"/>
  <c r="HH16" i="28"/>
  <c r="HG16" i="28"/>
  <c r="HF16" i="28"/>
  <c r="HE16" i="28"/>
  <c r="HD16" i="28"/>
  <c r="HC16" i="28"/>
  <c r="DM16" i="28"/>
  <c r="HB16" i="28" s="1"/>
  <c r="DI16" i="28"/>
  <c r="CI16" i="28" s="1"/>
  <c r="DH16" i="28"/>
  <c r="CH16" i="28" s="1"/>
  <c r="DG16" i="28"/>
  <c r="CG16" i="28" s="1"/>
  <c r="DF16" i="28"/>
  <c r="CF16" i="28" s="1"/>
  <c r="DE16" i="28"/>
  <c r="CE16" i="28" s="1"/>
  <c r="DD16" i="28"/>
  <c r="CD16" i="28" s="1"/>
  <c r="DC16" i="28"/>
  <c r="CC16" i="28" s="1"/>
  <c r="DB16" i="28"/>
  <c r="CB16" i="28" s="1"/>
  <c r="DA16" i="28"/>
  <c r="CA16" i="28" s="1"/>
  <c r="CZ16" i="28"/>
  <c r="BZ16" i="28" s="1"/>
  <c r="CY16" i="28"/>
  <c r="BY16" i="28" s="1"/>
  <c r="CX16" i="28"/>
  <c r="BX16" i="28" s="1"/>
  <c r="CW16" i="28"/>
  <c r="BW16" i="28" s="1"/>
  <c r="CV16" i="28"/>
  <c r="BV16" i="28" s="1"/>
  <c r="CU16" i="28"/>
  <c r="BU16" i="28" s="1"/>
  <c r="CT16" i="28"/>
  <c r="BT16" i="28" s="1"/>
  <c r="CS16" i="28"/>
  <c r="BS16" i="28" s="1"/>
  <c r="CR16" i="28"/>
  <c r="BR16" i="28" s="1"/>
  <c r="CQ16" i="28"/>
  <c r="BQ16" i="28" s="1"/>
  <c r="CP16" i="28"/>
  <c r="BP16" i="28" s="1"/>
  <c r="CO16" i="28"/>
  <c r="BO16" i="28" s="1"/>
  <c r="CN16" i="28"/>
  <c r="BN16" i="28" s="1"/>
  <c r="CM16" i="28"/>
  <c r="BM16" i="28" s="1"/>
  <c r="CL16" i="28"/>
  <c r="BL16" i="28" s="1"/>
  <c r="CK16" i="28"/>
  <c r="CJ16" i="28" s="1"/>
  <c r="BJ16" i="28" s="1"/>
  <c r="AI16" i="28"/>
  <c r="AH16" i="28"/>
  <c r="AG16" i="28"/>
  <c r="AF16" i="28"/>
  <c r="AE16" i="28"/>
  <c r="AD16" i="28"/>
  <c r="AC16" i="28"/>
  <c r="AB16" i="28"/>
  <c r="AA16" i="28"/>
  <c r="Z16" i="28"/>
  <c r="Y16" i="28"/>
  <c r="X16" i="28"/>
  <c r="W16" i="28"/>
  <c r="V16" i="28"/>
  <c r="U16" i="28"/>
  <c r="T16" i="28"/>
  <c r="S16" i="28"/>
  <c r="R16" i="28"/>
  <c r="Q16" i="28"/>
  <c r="P16" i="28"/>
  <c r="O16" i="28"/>
  <c r="HX15" i="28"/>
  <c r="HW15" i="28"/>
  <c r="HV15" i="28"/>
  <c r="HU15" i="28"/>
  <c r="HT15" i="28"/>
  <c r="HS15" i="28"/>
  <c r="HR15" i="28"/>
  <c r="HQ15" i="28"/>
  <c r="HP15" i="28"/>
  <c r="HO15" i="28"/>
  <c r="HN15" i="28"/>
  <c r="HM15" i="28"/>
  <c r="HL15" i="28"/>
  <c r="HK15" i="28"/>
  <c r="HJ15" i="28"/>
  <c r="HI15" i="28"/>
  <c r="HH15" i="28"/>
  <c r="HG15" i="28"/>
  <c r="HF15" i="28"/>
  <c r="HE15" i="28"/>
  <c r="DM15" i="28"/>
  <c r="HB15" i="28" s="1"/>
  <c r="DI15" i="28"/>
  <c r="JH15" i="28" s="1"/>
  <c r="DH15" i="28"/>
  <c r="CH15" i="28" s="1"/>
  <c r="DG15" i="28"/>
  <c r="CG15" i="28" s="1"/>
  <c r="DF15" i="28"/>
  <c r="JE15" i="28" s="1"/>
  <c r="DE15" i="28"/>
  <c r="JD15" i="28" s="1"/>
  <c r="DD15" i="28"/>
  <c r="CD15" i="28" s="1"/>
  <c r="DC15" i="28"/>
  <c r="CC15" i="28" s="1"/>
  <c r="DB15" i="28"/>
  <c r="JA15" i="28" s="1"/>
  <c r="DA15" i="28"/>
  <c r="IZ15" i="28" s="1"/>
  <c r="CZ15" i="28"/>
  <c r="BZ15" i="28" s="1"/>
  <c r="CY15" i="28"/>
  <c r="CX15" i="28"/>
  <c r="IW15" i="28" s="1"/>
  <c r="CW15" i="28"/>
  <c r="IV15" i="28" s="1"/>
  <c r="CV15" i="28"/>
  <c r="BV15" i="28" s="1"/>
  <c r="CU15" i="28"/>
  <c r="BU15" i="28" s="1"/>
  <c r="CT15" i="28"/>
  <c r="IS15" i="28" s="1"/>
  <c r="CS15" i="28"/>
  <c r="IR15" i="28" s="1"/>
  <c r="CR15" i="28"/>
  <c r="BR15" i="28" s="1"/>
  <c r="CQ15" i="28"/>
  <c r="BQ15" i="28" s="1"/>
  <c r="CP15" i="28"/>
  <c r="IO15" i="28" s="1"/>
  <c r="CO15" i="28"/>
  <c r="IN15" i="28" s="1"/>
  <c r="CN15" i="28"/>
  <c r="BN15" i="28" s="1"/>
  <c r="CM15" i="28"/>
  <c r="CL15" i="28"/>
  <c r="IK15" i="28" s="1"/>
  <c r="CK15" i="28"/>
  <c r="IJ15" i="28" s="1"/>
  <c r="AI15" i="28"/>
  <c r="AH15" i="28"/>
  <c r="AG15" i="28"/>
  <c r="AF15" i="28"/>
  <c r="AE15" i="28"/>
  <c r="AD15" i="28"/>
  <c r="AC15" i="28"/>
  <c r="AB15" i="28"/>
  <c r="AA15" i="28"/>
  <c r="Z15" i="28"/>
  <c r="Y15" i="28"/>
  <c r="X15" i="28"/>
  <c r="W15" i="28"/>
  <c r="V15" i="28"/>
  <c r="U15" i="28"/>
  <c r="T15" i="28"/>
  <c r="S15" i="28"/>
  <c r="R15" i="28"/>
  <c r="Q15" i="28"/>
  <c r="HX14" i="28"/>
  <c r="HW14" i="28"/>
  <c r="HV14" i="28"/>
  <c r="HU14" i="28"/>
  <c r="HT14" i="28"/>
  <c r="HS14" i="28"/>
  <c r="HR14" i="28"/>
  <c r="HQ14" i="28"/>
  <c r="HP14" i="28"/>
  <c r="HO14" i="28"/>
  <c r="HN14" i="28"/>
  <c r="HM14" i="28"/>
  <c r="HL14" i="28"/>
  <c r="HK14" i="28"/>
  <c r="HJ14" i="28"/>
  <c r="HI14" i="28"/>
  <c r="HH14" i="28"/>
  <c r="HG14" i="28"/>
  <c r="HF14" i="28"/>
  <c r="HE14" i="28"/>
  <c r="DM14" i="28"/>
  <c r="HB14" i="28" s="1"/>
  <c r="M14" i="28" s="1"/>
  <c r="DI14" i="28"/>
  <c r="JH14" i="28" s="1"/>
  <c r="DH14" i="28"/>
  <c r="CH14" i="28" s="1"/>
  <c r="DG14" i="28"/>
  <c r="DF14" i="28"/>
  <c r="JE14" i="28" s="1"/>
  <c r="DE14" i="28"/>
  <c r="DD14" i="28"/>
  <c r="CD14" i="28" s="1"/>
  <c r="DC14" i="28"/>
  <c r="CC14" i="28" s="1"/>
  <c r="DB14" i="28"/>
  <c r="JA14" i="28" s="1"/>
  <c r="DA14" i="28"/>
  <c r="CZ14" i="28"/>
  <c r="BZ14" i="28" s="1"/>
  <c r="CY14" i="28"/>
  <c r="BY14" i="28" s="1"/>
  <c r="CX14" i="28"/>
  <c r="IW14" i="28" s="1"/>
  <c r="CW14" i="28"/>
  <c r="CV14" i="28"/>
  <c r="BV14" i="28" s="1"/>
  <c r="CU14" i="28"/>
  <c r="CT14" i="28"/>
  <c r="IS14" i="28" s="1"/>
  <c r="CS14" i="28"/>
  <c r="CR14" i="28"/>
  <c r="BR14" i="28" s="1"/>
  <c r="CQ14" i="28"/>
  <c r="BQ14" i="28" s="1"/>
  <c r="CP14" i="28"/>
  <c r="IO14" i="28" s="1"/>
  <c r="CO14" i="28"/>
  <c r="CN14" i="28"/>
  <c r="BN14" i="28" s="1"/>
  <c r="CM14" i="28"/>
  <c r="BM14" i="28" s="1"/>
  <c r="CL14" i="28"/>
  <c r="IK14" i="28" s="1"/>
  <c r="CK14" i="28"/>
  <c r="AI14" i="28"/>
  <c r="AH14" i="28"/>
  <c r="AG14" i="28"/>
  <c r="AF14" i="28"/>
  <c r="AE14" i="28"/>
  <c r="AD14" i="28"/>
  <c r="AC14" i="28"/>
  <c r="AB14" i="28"/>
  <c r="AA14" i="28"/>
  <c r="Z14" i="28"/>
  <c r="Y14" i="28"/>
  <c r="X14" i="28"/>
  <c r="W14" i="28"/>
  <c r="V14" i="28"/>
  <c r="U14" i="28"/>
  <c r="T14" i="28"/>
  <c r="S14" i="28"/>
  <c r="R14" i="28"/>
  <c r="Q14" i="28"/>
  <c r="HX13" i="28"/>
  <c r="DM13" i="28"/>
  <c r="HV13" i="28" s="1"/>
  <c r="AG13" i="28" s="1"/>
  <c r="DI13" i="28"/>
  <c r="JH13" i="28" s="1"/>
  <c r="DH13" i="28"/>
  <c r="CH13" i="28" s="1"/>
  <c r="DG13" i="28"/>
  <c r="CG13" i="28" s="1"/>
  <c r="DF13" i="28"/>
  <c r="JE13" i="28" s="1"/>
  <c r="DE13" i="28"/>
  <c r="JD13" i="28" s="1"/>
  <c r="DD13" i="28"/>
  <c r="CD13" i="28" s="1"/>
  <c r="DC13" i="28"/>
  <c r="DB13" i="28"/>
  <c r="JA13" i="28" s="1"/>
  <c r="DA13" i="28"/>
  <c r="CZ13" i="28"/>
  <c r="BZ13" i="28" s="1"/>
  <c r="CY13" i="28"/>
  <c r="BY13" i="28" s="1"/>
  <c r="CX13" i="28"/>
  <c r="IW13" i="28" s="1"/>
  <c r="CW13" i="28"/>
  <c r="IV13" i="28" s="1"/>
  <c r="CV13" i="28"/>
  <c r="BV13" i="28" s="1"/>
  <c r="CU13" i="28"/>
  <c r="BU13" i="28" s="1"/>
  <c r="CT13" i="28"/>
  <c r="IS13" i="28" s="1"/>
  <c r="CS13" i="28"/>
  <c r="CR13" i="28"/>
  <c r="BR13" i="28" s="1"/>
  <c r="CQ13" i="28"/>
  <c r="CP13" i="28"/>
  <c r="IO13" i="28" s="1"/>
  <c r="CO13" i="28"/>
  <c r="IN13" i="28" s="1"/>
  <c r="CN13" i="28"/>
  <c r="BN13" i="28" s="1"/>
  <c r="CM13" i="28"/>
  <c r="BM13" i="28" s="1"/>
  <c r="CL13" i="28"/>
  <c r="IK13" i="28" s="1"/>
  <c r="CK13" i="28"/>
  <c r="HX12" i="28"/>
  <c r="DM12" i="28"/>
  <c r="DI12" i="28"/>
  <c r="JH12" i="28" s="1"/>
  <c r="DH12" i="28"/>
  <c r="CH12" i="28" s="1"/>
  <c r="DG12" i="28"/>
  <c r="DF12" i="28"/>
  <c r="JE12" i="28" s="1"/>
  <c r="DE12" i="28"/>
  <c r="JD12" i="28" s="1"/>
  <c r="DD12" i="28"/>
  <c r="CD12" i="28" s="1"/>
  <c r="DC12" i="28"/>
  <c r="CC12" i="28" s="1"/>
  <c r="DB12" i="28"/>
  <c r="JA12" i="28" s="1"/>
  <c r="DA12" i="28"/>
  <c r="IZ12" i="28" s="1"/>
  <c r="CZ12" i="28"/>
  <c r="BZ12" i="28" s="1"/>
  <c r="CY12" i="28"/>
  <c r="BY12" i="28" s="1"/>
  <c r="CX12" i="28"/>
  <c r="CW12" i="28"/>
  <c r="IV12" i="28" s="1"/>
  <c r="CV12" i="28"/>
  <c r="BV12" i="28" s="1"/>
  <c r="CU12" i="28"/>
  <c r="CT12" i="28"/>
  <c r="CS12" i="28"/>
  <c r="IR12" i="28" s="1"/>
  <c r="CR12" i="28"/>
  <c r="BR12" i="28" s="1"/>
  <c r="CQ12" i="28"/>
  <c r="BQ12" i="28" s="1"/>
  <c r="CP12" i="28"/>
  <c r="IO12" i="28" s="1"/>
  <c r="CO12" i="28"/>
  <c r="IN12" i="28" s="1"/>
  <c r="CN12" i="28"/>
  <c r="BN12" i="28" s="1"/>
  <c r="CM12" i="28"/>
  <c r="BM12" i="28" s="1"/>
  <c r="CL12" i="28"/>
  <c r="IK12" i="28" s="1"/>
  <c r="CK12" i="28"/>
  <c r="IJ12" i="28" s="1"/>
  <c r="C11" i="28"/>
  <c r="D11" i="28" s="1"/>
  <c r="G11" i="28" s="1"/>
  <c r="H11" i="28" s="1"/>
  <c r="I11" i="28" s="1"/>
  <c r="J11" i="28" s="1"/>
  <c r="K11" i="28" s="1"/>
  <c r="L11" i="28" s="1"/>
  <c r="M11" i="28" s="1"/>
  <c r="N11" i="28" s="1"/>
  <c r="O11" i="28" s="1"/>
  <c r="P11" i="28" s="1"/>
  <c r="Q11" i="28" s="1"/>
  <c r="R11" i="28" s="1"/>
  <c r="S11" i="28" s="1"/>
  <c r="T11" i="28" s="1"/>
  <c r="U11" i="28" s="1"/>
  <c r="V11" i="28" s="1"/>
  <c r="W11" i="28" s="1"/>
  <c r="X11" i="28" s="1"/>
  <c r="Y11" i="28" s="1"/>
  <c r="Z11" i="28" s="1"/>
  <c r="AA11" i="28" s="1"/>
  <c r="AB11" i="28" s="1"/>
  <c r="AC11" i="28" s="1"/>
  <c r="AD11" i="28" s="1"/>
  <c r="AE11" i="28" s="1"/>
  <c r="AF11" i="28" s="1"/>
  <c r="AG11" i="28" s="1"/>
  <c r="AH11" i="28" s="1"/>
  <c r="AI11" i="28" s="1"/>
  <c r="AJ11" i="28" s="1"/>
  <c r="AK11" i="28" s="1"/>
  <c r="AL11" i="28" s="1"/>
  <c r="AM11" i="28" s="1"/>
  <c r="AN11" i="28" s="1"/>
  <c r="AO11" i="28" s="1"/>
  <c r="AP11" i="28" s="1"/>
  <c r="AQ11" i="28" s="1"/>
  <c r="AR11" i="28" s="1"/>
  <c r="AS11" i="28" s="1"/>
  <c r="AT11" i="28" s="1"/>
  <c r="AU11" i="28" s="1"/>
  <c r="AV11" i="28" s="1"/>
  <c r="AW11" i="28" s="1"/>
  <c r="AX11" i="28" s="1"/>
  <c r="AY11" i="28" s="1"/>
  <c r="AZ11" i="28" s="1"/>
  <c r="BA11" i="28" s="1"/>
  <c r="BB11" i="28" s="1"/>
  <c r="BC11" i="28" s="1"/>
  <c r="BD11" i="28" s="1"/>
  <c r="BE11" i="28" s="1"/>
  <c r="BF11" i="28" s="1"/>
  <c r="BG11" i="28" s="1"/>
  <c r="BH11" i="28" s="1"/>
  <c r="BI11" i="28" s="1"/>
  <c r="BJ11" i="28" s="1"/>
  <c r="BK11" i="28" s="1"/>
  <c r="BL11" i="28" s="1"/>
  <c r="BM11" i="28" s="1"/>
  <c r="BN11" i="28" s="1"/>
  <c r="BO11" i="28" s="1"/>
  <c r="BP11" i="28" s="1"/>
  <c r="BQ11" i="28" s="1"/>
  <c r="BR11" i="28" s="1"/>
  <c r="BS11" i="28" s="1"/>
  <c r="BT11" i="28" s="1"/>
  <c r="BU11" i="28" s="1"/>
  <c r="BV11" i="28" s="1"/>
  <c r="BW11" i="28" s="1"/>
  <c r="BX11" i="28" s="1"/>
  <c r="BY11" i="28" s="1"/>
  <c r="BZ11" i="28" s="1"/>
  <c r="CA11" i="28" s="1"/>
  <c r="CB11" i="28" s="1"/>
  <c r="CC11" i="28" s="1"/>
  <c r="CD11" i="28" s="1"/>
  <c r="CE11" i="28" s="1"/>
  <c r="CF11" i="28" s="1"/>
  <c r="CG11" i="28" s="1"/>
  <c r="CH11" i="28" s="1"/>
  <c r="CI11" i="28" s="1"/>
  <c r="CJ11" i="28" s="1"/>
  <c r="CK11" i="28" s="1"/>
  <c r="CL11" i="28" s="1"/>
  <c r="CM11" i="28" s="1"/>
  <c r="CN11" i="28" s="1"/>
  <c r="CO11" i="28" s="1"/>
  <c r="CP11" i="28" s="1"/>
  <c r="CQ11" i="28" s="1"/>
  <c r="CR11" i="28" s="1"/>
  <c r="CS11" i="28" s="1"/>
  <c r="CT11" i="28" s="1"/>
  <c r="CU11" i="28" s="1"/>
  <c r="CV11" i="28" s="1"/>
  <c r="CW11" i="28" s="1"/>
  <c r="CX11" i="28" s="1"/>
  <c r="CY11" i="28" s="1"/>
  <c r="CZ11" i="28" s="1"/>
  <c r="DA11" i="28" s="1"/>
  <c r="DB11" i="28" s="1"/>
  <c r="DC11" i="28" s="1"/>
  <c r="DD11" i="28" s="1"/>
  <c r="DE11" i="28" s="1"/>
  <c r="DF11" i="28" s="1"/>
  <c r="DG11" i="28" s="1"/>
  <c r="DH11" i="28" s="1"/>
  <c r="DI11" i="28" s="1"/>
  <c r="DN5" i="28"/>
  <c r="DN4" i="28"/>
  <c r="C44" i="28" s="1"/>
  <c r="EG18" i="43"/>
  <c r="CV18" i="43" s="1"/>
  <c r="EF18" i="43"/>
  <c r="EE18" i="43"/>
  <c r="ED18" i="43"/>
  <c r="EC18" i="43"/>
  <c r="EB18" i="43"/>
  <c r="EA18" i="43"/>
  <c r="DZ18" i="43"/>
  <c r="DY18" i="43"/>
  <c r="DX18" i="43"/>
  <c r="DW18" i="43"/>
  <c r="DV18" i="43"/>
  <c r="DU18" i="43"/>
  <c r="DT18" i="43"/>
  <c r="DS18" i="43"/>
  <c r="DR18" i="43"/>
  <c r="DQ18" i="43"/>
  <c r="DP18" i="43"/>
  <c r="DO18" i="43"/>
  <c r="DN18" i="43"/>
  <c r="DM18" i="43"/>
  <c r="DL18" i="43"/>
  <c r="DK18" i="43"/>
  <c r="DJ18" i="43"/>
  <c r="DI18" i="43"/>
  <c r="CV16" i="43"/>
  <c r="CI16" i="43"/>
  <c r="CV15" i="43"/>
  <c r="CV13" i="43"/>
  <c r="CV17" i="42"/>
  <c r="EF18" i="42"/>
  <c r="EC18" i="42"/>
  <c r="EB18" i="42"/>
  <c r="DY18" i="42"/>
  <c r="DX18" i="42"/>
  <c r="DU18" i="42"/>
  <c r="DT18" i="42"/>
  <c r="DQ18" i="42"/>
  <c r="DP18" i="42"/>
  <c r="DM18" i="42"/>
  <c r="DL18" i="42"/>
  <c r="CI17" i="42"/>
  <c r="CV16" i="42"/>
  <c r="CI16" i="42"/>
  <c r="CV15" i="42"/>
  <c r="CV13" i="42"/>
  <c r="EG18" i="25"/>
  <c r="CV18" i="25" s="1"/>
  <c r="EF18" i="25"/>
  <c r="EE18" i="25"/>
  <c r="ED18" i="25"/>
  <c r="EC18" i="25"/>
  <c r="EB18" i="25"/>
  <c r="EA18" i="25"/>
  <c r="DZ18" i="25"/>
  <c r="DY18" i="25"/>
  <c r="DX18" i="25"/>
  <c r="DW18" i="25"/>
  <c r="DV18" i="25"/>
  <c r="DU18" i="25"/>
  <c r="DT18" i="25"/>
  <c r="DS18" i="25"/>
  <c r="DR18" i="25"/>
  <c r="DQ18" i="25"/>
  <c r="DP18" i="25"/>
  <c r="DO18" i="25"/>
  <c r="DN18" i="25"/>
  <c r="DM18" i="25"/>
  <c r="DL18" i="25"/>
  <c r="DK18" i="25"/>
  <c r="DJ18" i="25"/>
  <c r="CI17" i="25"/>
  <c r="CV16" i="25"/>
  <c r="CI16" i="25"/>
  <c r="CV15" i="25"/>
  <c r="HJ13" i="44" l="1"/>
  <c r="HJ24" i="44"/>
  <c r="HF34" i="44"/>
  <c r="HD27" i="44"/>
  <c r="HN32" i="44"/>
  <c r="HO45" i="44"/>
  <c r="HD61" i="44"/>
  <c r="HT25" i="44"/>
  <c r="HB44" i="44"/>
  <c r="HB48" i="44"/>
  <c r="HJ19" i="44"/>
  <c r="HF21" i="44"/>
  <c r="HR40" i="44"/>
  <c r="IJ14" i="28"/>
  <c r="IN14" i="28"/>
  <c r="IR14" i="28"/>
  <c r="IV14" i="28"/>
  <c r="IZ14" i="28"/>
  <c r="JD14" i="28"/>
  <c r="IN18" i="28"/>
  <c r="IV18" i="28"/>
  <c r="IR20" i="28"/>
  <c r="JA25" i="28"/>
  <c r="IJ22" i="28"/>
  <c r="IY26" i="28"/>
  <c r="IJ25" i="28"/>
  <c r="IJ29" i="28"/>
  <c r="IJ37" i="28"/>
  <c r="IO58" i="28"/>
  <c r="IS69" i="28"/>
  <c r="JD52" i="28"/>
  <c r="IM22" i="28"/>
  <c r="IK58" i="28"/>
  <c r="IL62" i="28"/>
  <c r="JA41" i="28"/>
  <c r="BW12" i="28"/>
  <c r="BW13" i="28"/>
  <c r="IK43" i="28"/>
  <c r="IJ48" i="28"/>
  <c r="IV66" i="28"/>
  <c r="IK70" i="28"/>
  <c r="JA70" i="28"/>
  <c r="IO43" i="28"/>
  <c r="IV55" i="28"/>
  <c r="IS30" i="28"/>
  <c r="IS43" i="28"/>
  <c r="JG44" i="28"/>
  <c r="IJ47" i="28"/>
  <c r="IR54" i="28"/>
  <c r="IO60" i="28"/>
  <c r="IN65" i="28"/>
  <c r="IS67" i="28"/>
  <c r="IV51" i="28"/>
  <c r="IZ60" i="28"/>
  <c r="IV69" i="28"/>
  <c r="IK67" i="28"/>
  <c r="JA68" i="28"/>
  <c r="IK69" i="28"/>
  <c r="IJ58" i="28"/>
  <c r="JA44" i="28"/>
  <c r="IZ48" i="28"/>
  <c r="IV50" i="28"/>
  <c r="JH61" i="28"/>
  <c r="IZ59" i="28"/>
  <c r="IW68" i="28"/>
  <c r="BL27" i="28"/>
  <c r="BO12" i="28"/>
  <c r="JG19" i="28"/>
  <c r="JH34" i="28"/>
  <c r="CE36" i="28"/>
  <c r="JC41" i="28"/>
  <c r="IO44" i="28"/>
  <c r="IW48" i="28"/>
  <c r="JC47" i="28"/>
  <c r="JG48" i="28"/>
  <c r="JG54" i="28"/>
  <c r="JG64" i="28"/>
  <c r="JE68" i="28"/>
  <c r="IL71" i="28"/>
  <c r="JE44" i="28"/>
  <c r="IZ51" i="28"/>
  <c r="IM49" i="28"/>
  <c r="IZ63" i="28"/>
  <c r="JD65" i="28"/>
  <c r="IJ32" i="28"/>
  <c r="IK44" i="28"/>
  <c r="JG46" i="28"/>
  <c r="BK51" i="28"/>
  <c r="IS53" i="28"/>
  <c r="IM50" i="28"/>
  <c r="IQ50" i="28"/>
  <c r="JC50" i="28"/>
  <c r="JD75" i="28"/>
  <c r="IL20" i="28"/>
  <c r="IW67" i="28"/>
  <c r="IN27" i="28"/>
  <c r="JE32" i="28"/>
  <c r="IP41" i="28"/>
  <c r="IX41" i="28"/>
  <c r="JF41" i="28"/>
  <c r="IS44" i="28"/>
  <c r="IZ46" i="28"/>
  <c r="JB49" i="28"/>
  <c r="IN51" i="28"/>
  <c r="JD51" i="28"/>
  <c r="BT55" i="28"/>
  <c r="JA60" i="28"/>
  <c r="JA67" i="28"/>
  <c r="IZ71" i="28"/>
  <c r="IR34" i="28"/>
  <c r="IQ37" i="28"/>
  <c r="BO39" i="28"/>
  <c r="IW44" i="28"/>
  <c r="JE49" i="28"/>
  <c r="IR51" i="28"/>
  <c r="IK54" i="28"/>
  <c r="BX59" i="28"/>
  <c r="JG56" i="28"/>
  <c r="IO67" i="28"/>
  <c r="JE67" i="28"/>
  <c r="IJ62" i="28"/>
  <c r="JD67" i="28"/>
  <c r="IK36" i="28"/>
  <c r="IJ49" i="28"/>
  <c r="IO50" i="28"/>
  <c r="JA50" i="28"/>
  <c r="JE53" i="28"/>
  <c r="BL55" i="28"/>
  <c r="CF55" i="28"/>
  <c r="IV56" i="28"/>
  <c r="IS60" i="28"/>
  <c r="JH18" i="28"/>
  <c r="IS31" i="28"/>
  <c r="IM33" i="28"/>
  <c r="IO34" i="28"/>
  <c r="IS36" i="28"/>
  <c r="IK37" i="28"/>
  <c r="CD39" i="28"/>
  <c r="IR43" i="28"/>
  <c r="IO53" i="28"/>
  <c r="BK54" i="28"/>
  <c r="JH63" i="28"/>
  <c r="IW66" i="28"/>
  <c r="IS70" i="28"/>
  <c r="IV17" i="28"/>
  <c r="JD25" i="28"/>
  <c r="IY37" i="28"/>
  <c r="IN43" i="28"/>
  <c r="IW50" i="28"/>
  <c r="BW51" i="28"/>
  <c r="JA53" i="28"/>
  <c r="IK57" i="28"/>
  <c r="IR60" i="28"/>
  <c r="JE60" i="28"/>
  <c r="IV62" i="28"/>
  <c r="IR63" i="28"/>
  <c r="IR21" i="28"/>
  <c r="IR25" i="28"/>
  <c r="IV27" i="28"/>
  <c r="IW31" i="28"/>
  <c r="BX19" i="28"/>
  <c r="BW50" i="28"/>
  <c r="CJ66" i="28"/>
  <c r="BJ66" i="28" s="1"/>
  <c r="BK66" i="28"/>
  <c r="CJ67" i="28"/>
  <c r="BJ67" i="28" s="1"/>
  <c r="BK67" i="28"/>
  <c r="CJ70" i="28"/>
  <c r="BJ70" i="28" s="1"/>
  <c r="BK70" i="28"/>
  <c r="CJ68" i="28"/>
  <c r="BJ68" i="28" s="1"/>
  <c r="BK68" i="28"/>
  <c r="CJ69" i="28"/>
  <c r="BJ69" i="28" s="1"/>
  <c r="BK69" i="28"/>
  <c r="IL16" i="28"/>
  <c r="IP47" i="28"/>
  <c r="JF62" i="28"/>
  <c r="IK17" i="28"/>
  <c r="CB19" i="28"/>
  <c r="IM19" i="28"/>
  <c r="BP27" i="28"/>
  <c r="IL27" i="28"/>
  <c r="IW30" i="28"/>
  <c r="BL32" i="28"/>
  <c r="JC35" i="28"/>
  <c r="JA45" i="28"/>
  <c r="IN46" i="28"/>
  <c r="JD46" i="28"/>
  <c r="IN53" i="28"/>
  <c r="IZ53" i="28"/>
  <c r="IW55" i="28"/>
  <c r="IK56" i="28"/>
  <c r="IT56" i="28"/>
  <c r="JD58" i="28"/>
  <c r="CF61" i="28"/>
  <c r="IR64" i="28"/>
  <c r="IW65" i="28"/>
  <c r="JD70" i="28"/>
  <c r="IL76" i="28"/>
  <c r="CF12" i="28"/>
  <c r="IO17" i="28"/>
  <c r="CF19" i="28"/>
  <c r="IQ19" i="28"/>
  <c r="BK23" i="28"/>
  <c r="BX27" i="28"/>
  <c r="IK31" i="28"/>
  <c r="JA31" i="28"/>
  <c r="BP32" i="28"/>
  <c r="IW34" i="28"/>
  <c r="BZ37" i="28"/>
  <c r="IJ42" i="28"/>
  <c r="IK45" i="28"/>
  <c r="JE45" i="28"/>
  <c r="IR46" i="28"/>
  <c r="IL46" i="28"/>
  <c r="BO51" i="28"/>
  <c r="JA55" i="28"/>
  <c r="IL56" i="28"/>
  <c r="IX63" i="28"/>
  <c r="IL66" i="28"/>
  <c r="JE71" i="28"/>
  <c r="IP43" i="28"/>
  <c r="CB12" i="28"/>
  <c r="IS17" i="28"/>
  <c r="IY19" i="28"/>
  <c r="IS25" i="28"/>
  <c r="JD26" i="28"/>
  <c r="JB29" i="28"/>
  <c r="IO31" i="28"/>
  <c r="JE31" i="28"/>
  <c r="CB32" i="28"/>
  <c r="IZ37" i="28"/>
  <c r="IS45" i="28"/>
  <c r="BK46" i="28"/>
  <c r="JH46" i="28"/>
  <c r="IL48" i="28"/>
  <c r="CI51" i="28"/>
  <c r="IR53" i="28"/>
  <c r="CD55" i="28"/>
  <c r="IK55" i="28"/>
  <c r="IO56" i="28"/>
  <c r="IN61" i="28"/>
  <c r="IR70" i="28"/>
  <c r="IL68" i="28"/>
  <c r="BT75" i="28"/>
  <c r="IP20" i="28"/>
  <c r="BS38" i="28"/>
  <c r="IM42" i="28"/>
  <c r="JA51" i="28"/>
  <c r="IL54" i="28"/>
  <c r="IL55" i="28"/>
  <c r="JD55" i="28"/>
  <c r="CB59" i="28"/>
  <c r="JA59" i="28"/>
  <c r="IS64" i="28"/>
  <c r="JD69" i="28"/>
  <c r="IO70" i="28"/>
  <c r="CB73" i="28"/>
  <c r="JB76" i="28"/>
  <c r="JH35" i="28"/>
  <c r="IL38" i="28"/>
  <c r="IT43" i="28"/>
  <c r="IL49" i="28"/>
  <c r="IK51" i="28"/>
  <c r="IO52" i="28"/>
  <c r="BN54" i="28"/>
  <c r="IL15" i="28"/>
  <c r="JD20" i="28"/>
  <c r="IV25" i="28"/>
  <c r="IS29" i="28"/>
  <c r="IQ33" i="28"/>
  <c r="BP35" i="28"/>
  <c r="IL33" i="28"/>
  <c r="BO36" i="28"/>
  <c r="BK37" i="28"/>
  <c r="IL35" i="28"/>
  <c r="IV37" i="28"/>
  <c r="JF36" i="28"/>
  <c r="JF38" i="28"/>
  <c r="JF39" i="28"/>
  <c r="JF42" i="28"/>
  <c r="IM43" i="28"/>
  <c r="IQ43" i="28"/>
  <c r="IL47" i="28"/>
  <c r="JB47" i="28"/>
  <c r="IS48" i="28"/>
  <c r="JA48" i="28"/>
  <c r="BM50" i="28"/>
  <c r="IS52" i="28"/>
  <c r="IO54" i="28"/>
  <c r="IO55" i="28"/>
  <c r="IX55" i="28"/>
  <c r="JE55" i="28"/>
  <c r="BP56" i="28"/>
  <c r="IQ56" i="28"/>
  <c r="JF56" i="28"/>
  <c r="BX57" i="28"/>
  <c r="IL63" i="28"/>
  <c r="JB64" i="28"/>
  <c r="IV65" i="28"/>
  <c r="IL69" i="28"/>
  <c r="IL74" i="28"/>
  <c r="IL43" i="28"/>
  <c r="IO48" i="28"/>
  <c r="IS51" i="28"/>
  <c r="CE12" i="28"/>
  <c r="JC19" i="28"/>
  <c r="IQ22" i="28"/>
  <c r="BZ24" i="28"/>
  <c r="JH25" i="28"/>
  <c r="IL24" i="28"/>
  <c r="JB24" i="28"/>
  <c r="IX25" i="28"/>
  <c r="JB25" i="28"/>
  <c r="JF25" i="28"/>
  <c r="JD27" i="28"/>
  <c r="JA29" i="28"/>
  <c r="BK34" i="28"/>
  <c r="IZ34" i="28"/>
  <c r="JB35" i="28"/>
  <c r="BW36" i="28"/>
  <c r="IL34" i="28"/>
  <c r="BM40" i="28"/>
  <c r="IX40" i="28"/>
  <c r="JD47" i="28"/>
  <c r="IK48" i="28"/>
  <c r="IT48" i="28"/>
  <c r="JE48" i="28"/>
  <c r="IL45" i="28"/>
  <c r="IW51" i="28"/>
  <c r="JE51" i="28"/>
  <c r="JA52" i="28"/>
  <c r="JE54" i="28"/>
  <c r="IS55" i="28"/>
  <c r="IZ55" i="28"/>
  <c r="JH55" i="28"/>
  <c r="JB58" i="28"/>
  <c r="IK59" i="28"/>
  <c r="IJ60" i="28"/>
  <c r="IQ61" i="28"/>
  <c r="IJ64" i="28"/>
  <c r="JB67" i="28"/>
  <c r="BL12" i="28"/>
  <c r="HX77" i="28"/>
  <c r="BW14" i="28"/>
  <c r="HQ23" i="28"/>
  <c r="IL30" i="28"/>
  <c r="IQ32" i="28"/>
  <c r="JG33" i="28"/>
  <c r="BX35" i="28"/>
  <c r="HL35" i="28"/>
  <c r="BM37" i="28"/>
  <c r="IL40" i="28"/>
  <c r="IV44" i="28"/>
  <c r="BM49" i="28"/>
  <c r="IW18" i="28"/>
  <c r="HD20" i="28"/>
  <c r="HM27" i="28"/>
  <c r="IW27" i="28"/>
  <c r="IX34" i="28"/>
  <c r="IJ35" i="28"/>
  <c r="IV36" i="28"/>
  <c r="IR37" i="28"/>
  <c r="JD37" i="28"/>
  <c r="IL39" i="28"/>
  <c r="BQ44" i="28"/>
  <c r="IV45" i="28"/>
  <c r="HR52" i="28"/>
  <c r="HL62" i="28"/>
  <c r="HA64" i="28"/>
  <c r="HP64" i="28"/>
  <c r="BK14" i="28"/>
  <c r="CA14" i="28"/>
  <c r="BP15" i="28"/>
  <c r="GZ15" i="28"/>
  <c r="GZ16" i="28"/>
  <c r="JA16" i="28"/>
  <c r="BK17" i="28"/>
  <c r="IN17" i="28"/>
  <c r="JH17" i="28"/>
  <c r="BP18" i="28"/>
  <c r="HC18" i="28"/>
  <c r="CE19" i="28"/>
  <c r="BO20" i="28"/>
  <c r="HH20" i="28"/>
  <c r="IV21" i="28"/>
  <c r="HD22" i="28"/>
  <c r="CC26" i="28"/>
  <c r="IK26" i="28"/>
  <c r="IL29" i="28"/>
  <c r="HA30" i="28"/>
  <c r="IO32" i="28"/>
  <c r="BT34" i="28"/>
  <c r="HT34" i="28"/>
  <c r="IL36" i="28"/>
  <c r="BR37" i="28"/>
  <c r="IW37" i="28"/>
  <c r="IZ42" i="28"/>
  <c r="JH43" i="28"/>
  <c r="BY44" i="28"/>
  <c r="CE47" i="28"/>
  <c r="HG64" i="28"/>
  <c r="HU64" i="28"/>
  <c r="HJ65" i="28"/>
  <c r="CF13" i="28"/>
  <c r="BO14" i="28"/>
  <c r="CE14" i="28"/>
  <c r="CF15" i="28"/>
  <c r="IZ17" i="28"/>
  <c r="CF18" i="28"/>
  <c r="HC19" i="28"/>
  <c r="HT20" i="28"/>
  <c r="HH21" i="28"/>
  <c r="JD21" i="28"/>
  <c r="BS22" i="28"/>
  <c r="CA23" i="28"/>
  <c r="JC25" i="28"/>
  <c r="IS26" i="28"/>
  <c r="BP28" i="28"/>
  <c r="BX34" i="28"/>
  <c r="IQ36" i="28"/>
  <c r="IQ41" i="28"/>
  <c r="HA62" i="28"/>
  <c r="HH64" i="28"/>
  <c r="HW64" i="28"/>
  <c r="BS14" i="28"/>
  <c r="CI14" i="28"/>
  <c r="HD17" i="28"/>
  <c r="BK19" i="28"/>
  <c r="BS19" i="28"/>
  <c r="IJ19" i="28"/>
  <c r="BK21" i="28"/>
  <c r="JH21" i="28"/>
  <c r="JA32" i="28"/>
  <c r="JD38" i="28"/>
  <c r="IV43" i="28"/>
  <c r="HG62" i="28"/>
  <c r="HM64" i="28"/>
  <c r="IS12" i="28"/>
  <c r="BT12" i="28"/>
  <c r="HT12" i="28"/>
  <c r="HP12" i="28"/>
  <c r="GZ12" i="28"/>
  <c r="IR13" i="28"/>
  <c r="BS13" i="28"/>
  <c r="IZ13" i="28"/>
  <c r="CA13" i="28"/>
  <c r="BN23" i="28"/>
  <c r="IM21" i="28"/>
  <c r="BR23" i="28"/>
  <c r="IQ21" i="28"/>
  <c r="CD23" i="28"/>
  <c r="JC21" i="28"/>
  <c r="IR26" i="28"/>
  <c r="IW12" i="28"/>
  <c r="BX12" i="28"/>
  <c r="IJ13" i="28"/>
  <c r="CJ13" i="28"/>
  <c r="BJ13" i="28" s="1"/>
  <c r="BK13" i="28"/>
  <c r="HH12" i="28"/>
  <c r="CE13" i="28"/>
  <c r="IN19" i="28"/>
  <c r="BO21" i="28"/>
  <c r="BO28" i="28"/>
  <c r="IN26" i="28"/>
  <c r="BW28" i="28"/>
  <c r="IV26" i="28"/>
  <c r="CA28" i="28"/>
  <c r="IZ26" i="28"/>
  <c r="BP29" i="28"/>
  <c r="BP12" i="28"/>
  <c r="BN20" i="28"/>
  <c r="IM18" i="28"/>
  <c r="BR20" i="28"/>
  <c r="IQ18" i="28"/>
  <c r="BZ20" i="28"/>
  <c r="IY18" i="28"/>
  <c r="CD20" i="28"/>
  <c r="JC18" i="28"/>
  <c r="CH20" i="28"/>
  <c r="JG18" i="28"/>
  <c r="BX25" i="28"/>
  <c r="IW23" i="28"/>
  <c r="HT25" i="28"/>
  <c r="HQ25" i="28"/>
  <c r="HA25" i="28"/>
  <c r="BZ26" i="28"/>
  <c r="IY24" i="28"/>
  <c r="CD26" i="28"/>
  <c r="JC24" i="28"/>
  <c r="BL29" i="28"/>
  <c r="IK27" i="28"/>
  <c r="IS27" i="28"/>
  <c r="BT29" i="28"/>
  <c r="CB29" i="28"/>
  <c r="JA27" i="28"/>
  <c r="HT29" i="28"/>
  <c r="HM29" i="28"/>
  <c r="GZ29" i="28"/>
  <c r="IY28" i="28"/>
  <c r="BZ30" i="28"/>
  <c r="BO13" i="28"/>
  <c r="CI13" i="28"/>
  <c r="BN18" i="28"/>
  <c r="IM16" i="28"/>
  <c r="CH18" i="28"/>
  <c r="JG16" i="28"/>
  <c r="BN22" i="28"/>
  <c r="IM20" i="28"/>
  <c r="BR22" i="28"/>
  <c r="IQ20" i="28"/>
  <c r="BZ22" i="28"/>
  <c r="IY20" i="28"/>
  <c r="CH22" i="28"/>
  <c r="JG20" i="28"/>
  <c r="IQ30" i="28"/>
  <c r="BR32" i="28"/>
  <c r="HE61" i="28"/>
  <c r="HM61" i="28"/>
  <c r="HW61" i="28"/>
  <c r="IP71" i="28"/>
  <c r="JB61" i="28"/>
  <c r="JF40" i="28"/>
  <c r="HD15" i="28"/>
  <c r="HD18" i="28"/>
  <c r="HL21" i="28"/>
  <c r="HU28" i="28"/>
  <c r="JE34" i="28"/>
  <c r="HT35" i="28"/>
  <c r="HB36" i="28"/>
  <c r="HF41" i="28"/>
  <c r="IN41" i="28"/>
  <c r="IN45" i="28"/>
  <c r="JH45" i="28"/>
  <c r="BO46" i="28"/>
  <c r="HB50" i="28"/>
  <c r="HG61" i="28"/>
  <c r="HO61" i="28"/>
  <c r="HL20" i="28"/>
  <c r="IV20" i="28"/>
  <c r="GZ21" i="28"/>
  <c r="HP21" i="28"/>
  <c r="IN21" i="28"/>
  <c r="CD24" i="28"/>
  <c r="IV24" i="28"/>
  <c r="HA28" i="28"/>
  <c r="IR29" i="28"/>
  <c r="IK33" i="28"/>
  <c r="BL34" i="28"/>
  <c r="HD34" i="28"/>
  <c r="IK34" i="28"/>
  <c r="IS34" i="28"/>
  <c r="GZ35" i="28"/>
  <c r="HF36" i="28"/>
  <c r="IO36" i="28"/>
  <c r="IM37" i="28"/>
  <c r="CG38" i="28"/>
  <c r="JD40" i="28"/>
  <c r="HJ41" i="28"/>
  <c r="JE41" i="28"/>
  <c r="IR42" i="28"/>
  <c r="HB45" i="28"/>
  <c r="IO45" i="28"/>
  <c r="IZ45" i="28"/>
  <c r="CE46" i="28"/>
  <c r="HB49" i="28"/>
  <c r="HA59" i="28"/>
  <c r="HA61" i="28"/>
  <c r="HH61" i="28"/>
  <c r="HS61" i="28"/>
  <c r="HQ62" i="28"/>
  <c r="BL63" i="28"/>
  <c r="HA63" i="28"/>
  <c r="HC64" i="28"/>
  <c r="HK64" i="28"/>
  <c r="HQ64" i="28"/>
  <c r="IW16" i="28"/>
  <c r="HC17" i="28"/>
  <c r="GZ18" i="28"/>
  <c r="IO19" i="28"/>
  <c r="GZ20" i="28"/>
  <c r="HP20" i="28"/>
  <c r="HD21" i="28"/>
  <c r="HT21" i="28"/>
  <c r="GZ22" i="28"/>
  <c r="HA23" i="28"/>
  <c r="IQ25" i="28"/>
  <c r="HE28" i="28"/>
  <c r="GZ30" i="28"/>
  <c r="HA31" i="28"/>
  <c r="GZ32" i="28"/>
  <c r="K32" i="28" s="1"/>
  <c r="J32" i="28" s="1"/>
  <c r="HA33" i="28"/>
  <c r="JA33" i="28"/>
  <c r="HL34" i="28"/>
  <c r="JA34" i="28"/>
  <c r="CF35" i="28"/>
  <c r="HD35" i="28"/>
  <c r="IT38" i="28"/>
  <c r="IJ40" i="28"/>
  <c r="IW41" i="28"/>
  <c r="BK42" i="28"/>
  <c r="IV42" i="28"/>
  <c r="HF49" i="28"/>
  <c r="HC55" i="28"/>
  <c r="HC61" i="28"/>
  <c r="HK61" i="28"/>
  <c r="HU61" i="28"/>
  <c r="HW62" i="28"/>
  <c r="HE64" i="28"/>
  <c r="HL64" i="28"/>
  <c r="HS64" i="28"/>
  <c r="IO69" i="28"/>
  <c r="HN21" i="44"/>
  <c r="HT24" i="44"/>
  <c r="GZ31" i="44"/>
  <c r="GZ35" i="44"/>
  <c r="HL24" i="44"/>
  <c r="HL12" i="44"/>
  <c r="HL18" i="44"/>
  <c r="HB24" i="44"/>
  <c r="HW24" i="44"/>
  <c r="HL39" i="44"/>
  <c r="HD45" i="44"/>
  <c r="HN56" i="44"/>
  <c r="HD29" i="44"/>
  <c r="HV32" i="44"/>
  <c r="HN34" i="44"/>
  <c r="HP35" i="44"/>
  <c r="HT39" i="44"/>
  <c r="HJ43" i="44"/>
  <c r="HT43" i="44"/>
  <c r="HG45" i="44"/>
  <c r="HR45" i="44"/>
  <c r="HV56" i="44"/>
  <c r="HF60" i="44"/>
  <c r="HG26" i="44"/>
  <c r="HG43" i="44"/>
  <c r="HR43" i="44"/>
  <c r="HJ26" i="44"/>
  <c r="HD14" i="44"/>
  <c r="HV21" i="44"/>
  <c r="HB23" i="44"/>
  <c r="HD24" i="44"/>
  <c r="HO24" i="44"/>
  <c r="HB26" i="44"/>
  <c r="HL26" i="44"/>
  <c r="HW26" i="44"/>
  <c r="HB28" i="44"/>
  <c r="HV34" i="44"/>
  <c r="HB43" i="44"/>
  <c r="HL43" i="44"/>
  <c r="HW43" i="44"/>
  <c r="HJ45" i="44"/>
  <c r="HT45" i="44"/>
  <c r="GZ53" i="44"/>
  <c r="GZ59" i="44"/>
  <c r="HN60" i="44"/>
  <c r="HR26" i="44"/>
  <c r="HT12" i="44"/>
  <c r="HT18" i="44"/>
  <c r="HT26" i="44"/>
  <c r="HD12" i="44"/>
  <c r="HD18" i="44"/>
  <c r="HG24" i="44"/>
  <c r="HR24" i="44"/>
  <c r="HD26" i="44"/>
  <c r="HO26" i="44"/>
  <c r="HF32" i="44"/>
  <c r="GZ37" i="44"/>
  <c r="HD39" i="44"/>
  <c r="HB40" i="44"/>
  <c r="HD43" i="44"/>
  <c r="HO43" i="44"/>
  <c r="HB45" i="44"/>
  <c r="HL45" i="44"/>
  <c r="HW45" i="44"/>
  <c r="HF56" i="44"/>
  <c r="HP59" i="44"/>
  <c r="HV60" i="44"/>
  <c r="GZ65" i="44"/>
  <c r="IT16" i="28"/>
  <c r="JF16" i="28"/>
  <c r="IX23" i="28"/>
  <c r="JF23" i="28"/>
  <c r="IT29" i="28"/>
  <c r="JF29" i="28"/>
  <c r="IX30" i="28"/>
  <c r="JF30" i="28"/>
  <c r="JB33" i="28"/>
  <c r="IT35" i="28"/>
  <c r="IX36" i="28"/>
  <c r="IX38" i="28"/>
  <c r="IT39" i="28"/>
  <c r="JB40" i="28"/>
  <c r="IX42" i="28"/>
  <c r="JF43" i="28"/>
  <c r="IT47" i="28"/>
  <c r="JB46" i="28"/>
  <c r="IT55" i="28"/>
  <c r="JF64" i="28"/>
  <c r="JF70" i="28"/>
  <c r="JF71" i="28"/>
  <c r="JF74" i="28"/>
  <c r="JF76" i="28"/>
  <c r="JB13" i="28"/>
  <c r="IX15" i="28"/>
  <c r="IT22" i="28"/>
  <c r="JF22" i="28"/>
  <c r="IX24" i="28"/>
  <c r="IT26" i="28"/>
  <c r="JF26" i="28"/>
  <c r="JF27" i="28"/>
  <c r="IX29" i="28"/>
  <c r="JB30" i="28"/>
  <c r="IX32" i="28"/>
  <c r="JF31" i="28"/>
  <c r="IX35" i="28"/>
  <c r="JF35" i="28"/>
  <c r="JB36" i="28"/>
  <c r="JB38" i="28"/>
  <c r="IX39" i="28"/>
  <c r="IX43" i="28"/>
  <c r="JF47" i="28"/>
  <c r="IT49" i="28"/>
  <c r="JF49" i="28"/>
  <c r="IX48" i="28"/>
  <c r="JB48" i="28"/>
  <c r="JB54" i="28"/>
  <c r="JF55" i="28"/>
  <c r="IX56" i="28"/>
  <c r="IX67" i="28"/>
  <c r="IT71" i="28"/>
  <c r="JF69" i="28"/>
  <c r="JB71" i="28"/>
  <c r="IT12" i="28"/>
  <c r="JF12" i="28"/>
  <c r="IT14" i="28"/>
  <c r="JF14" i="28"/>
  <c r="IX22" i="28"/>
  <c r="IT24" i="28"/>
  <c r="JF24" i="28"/>
  <c r="IX28" i="28"/>
  <c r="IT28" i="28"/>
  <c r="JB28" i="28"/>
  <c r="JF28" i="28"/>
  <c r="IT30" i="28"/>
  <c r="JB34" i="28"/>
  <c r="IT36" i="28"/>
  <c r="JB39" i="28"/>
  <c r="IT40" i="28"/>
  <c r="JB42" i="28"/>
  <c r="JB43" i="28"/>
  <c r="IX47" i="28"/>
  <c r="JB45" i="28"/>
  <c r="IX49" i="28"/>
  <c r="JB55" i="28"/>
  <c r="JB56" i="28"/>
  <c r="IT58" i="28"/>
  <c r="IX62" i="28"/>
  <c r="IX64" i="28"/>
  <c r="IX69" i="28"/>
  <c r="IT74" i="28"/>
  <c r="IX76" i="28"/>
  <c r="IP29" i="28"/>
  <c r="IP32" i="28"/>
  <c r="IP22" i="28"/>
  <c r="IP38" i="28"/>
  <c r="IP18" i="28"/>
  <c r="IP24" i="28"/>
  <c r="IP26" i="28"/>
  <c r="IP28" i="28"/>
  <c r="IP40" i="28"/>
  <c r="IP49" i="28"/>
  <c r="IP55" i="28"/>
  <c r="IP62" i="28"/>
  <c r="IP76" i="28"/>
  <c r="IP13" i="28"/>
  <c r="IP36" i="28"/>
  <c r="IP56" i="28"/>
  <c r="IP74" i="28"/>
  <c r="IP35" i="28"/>
  <c r="IP39" i="28"/>
  <c r="IP48" i="28"/>
  <c r="CA42" i="28"/>
  <c r="IZ40" i="28"/>
  <c r="CI42" i="28"/>
  <c r="JH40" i="28"/>
  <c r="IV49" i="28"/>
  <c r="BW54" i="28"/>
  <c r="BY55" i="28"/>
  <c r="IX50" i="28"/>
  <c r="CG55" i="28"/>
  <c r="JF50" i="28"/>
  <c r="BW20" i="28"/>
  <c r="BW21" i="28"/>
  <c r="JH24" i="28"/>
  <c r="BT25" i="28"/>
  <c r="IX26" i="28"/>
  <c r="IM28" i="28"/>
  <c r="IN29" i="28"/>
  <c r="CD30" i="28"/>
  <c r="IP31" i="28"/>
  <c r="IL32" i="28"/>
  <c r="JF32" i="28"/>
  <c r="IT33" i="28"/>
  <c r="BQ34" i="28"/>
  <c r="JD35" i="28"/>
  <c r="CC36" i="28"/>
  <c r="IV38" i="28"/>
  <c r="CF40" i="28"/>
  <c r="JE38" i="28"/>
  <c r="IN44" i="28"/>
  <c r="IY46" i="28"/>
  <c r="CA48" i="28"/>
  <c r="CJ61" i="28"/>
  <c r="BJ61" i="28" s="1"/>
  <c r="BK56" i="28"/>
  <c r="CI61" i="28"/>
  <c r="JH56" i="28"/>
  <c r="CJ62" i="28"/>
  <c r="BJ62" i="28" s="1"/>
  <c r="IJ52" i="28"/>
  <c r="CJ64" i="28"/>
  <c r="BJ64" i="28" s="1"/>
  <c r="BK59" i="28"/>
  <c r="BW64" i="28"/>
  <c r="IV59" i="28"/>
  <c r="IT68" i="28"/>
  <c r="CJ76" i="28"/>
  <c r="IJ66" i="28"/>
  <c r="IM55" i="28"/>
  <c r="IM67" i="28"/>
  <c r="IM63" i="28"/>
  <c r="IM60" i="28"/>
  <c r="IM58" i="28"/>
  <c r="IM57" i="28"/>
  <c r="IM47" i="28"/>
  <c r="IM46" i="28"/>
  <c r="IM44" i="28"/>
  <c r="IM41" i="28"/>
  <c r="IM69" i="28"/>
  <c r="IM53" i="28"/>
  <c r="IM40" i="28"/>
  <c r="IQ70" i="28"/>
  <c r="IQ72" i="28"/>
  <c r="IQ59" i="28"/>
  <c r="IQ53" i="28"/>
  <c r="IQ69" i="28"/>
  <c r="IQ62" i="28"/>
  <c r="IQ58" i="28"/>
  <c r="IQ57" i="28"/>
  <c r="IQ55" i="28"/>
  <c r="IQ63" i="28"/>
  <c r="IQ48" i="28"/>
  <c r="IQ42" i="28"/>
  <c r="IQ49" i="28"/>
  <c r="IQ44" i="28"/>
  <c r="IQ39" i="28"/>
  <c r="IY72" i="28"/>
  <c r="IY60" i="28"/>
  <c r="IY59" i="28"/>
  <c r="IY53" i="28"/>
  <c r="IY69" i="28"/>
  <c r="IY65" i="28"/>
  <c r="IY62" i="28"/>
  <c r="IY56" i="28"/>
  <c r="IY54" i="28"/>
  <c r="IY71" i="28"/>
  <c r="IY48" i="28"/>
  <c r="IY45" i="28"/>
  <c r="IY44" i="28"/>
  <c r="IY42" i="28"/>
  <c r="IY41" i="28"/>
  <c r="IY63" i="28"/>
  <c r="IY55" i="28"/>
  <c r="IY49" i="28"/>
  <c r="IY47" i="28"/>
  <c r="IY43" i="28"/>
  <c r="JC63" i="28"/>
  <c r="JC59" i="28"/>
  <c r="JC64" i="28"/>
  <c r="JC56" i="28"/>
  <c r="JC69" i="28"/>
  <c r="JC55" i="28"/>
  <c r="JC54" i="28"/>
  <c r="JC48" i="28"/>
  <c r="JC46" i="28"/>
  <c r="JC44" i="28"/>
  <c r="JC42" i="28"/>
  <c r="JG71" i="28"/>
  <c r="JG69" i="28"/>
  <c r="JG57" i="28"/>
  <c r="JG68" i="28"/>
  <c r="JG61" i="28"/>
  <c r="JG59" i="28"/>
  <c r="JG49" i="28"/>
  <c r="JG41" i="28"/>
  <c r="JG62" i="28"/>
  <c r="JG55" i="28"/>
  <c r="JG53" i="28"/>
  <c r="JG40" i="28"/>
  <c r="JG37" i="28"/>
  <c r="CJ40" i="28"/>
  <c r="BJ40" i="28" s="1"/>
  <c r="BK38" i="28"/>
  <c r="IR38" i="28"/>
  <c r="BS40" i="28"/>
  <c r="IZ38" i="28"/>
  <c r="CA40" i="28"/>
  <c r="CJ42" i="28"/>
  <c r="BJ42" i="28" s="1"/>
  <c r="IJ38" i="28"/>
  <c r="BO42" i="28"/>
  <c r="IN40" i="28"/>
  <c r="BW42" i="28"/>
  <c r="IV40" i="28"/>
  <c r="CJ48" i="28"/>
  <c r="BJ48" i="28" s="1"/>
  <c r="BK44" i="28"/>
  <c r="IJ41" i="28"/>
  <c r="JD44" i="28"/>
  <c r="CE48" i="28"/>
  <c r="BQ55" i="28"/>
  <c r="IP50" i="28"/>
  <c r="BX13" i="28"/>
  <c r="CF14" i="28"/>
  <c r="JB16" i="28"/>
  <c r="JF17" i="28"/>
  <c r="JD18" i="28"/>
  <c r="BX22" i="28"/>
  <c r="IK23" i="28"/>
  <c r="JA23" i="28"/>
  <c r="IL26" i="28"/>
  <c r="BR29" i="28"/>
  <c r="JB31" i="28"/>
  <c r="IP16" i="28"/>
  <c r="IX16" i="28"/>
  <c r="JC16" i="28"/>
  <c r="JB17" i="28"/>
  <c r="IZ18" i="28"/>
  <c r="JE18" i="28"/>
  <c r="IK19" i="28"/>
  <c r="IZ20" i="28"/>
  <c r="JH20" i="28"/>
  <c r="BX21" i="28"/>
  <c r="IO23" i="28"/>
  <c r="IS24" i="28"/>
  <c r="JD24" i="28"/>
  <c r="IM23" i="28"/>
  <c r="IQ23" i="28"/>
  <c r="IY23" i="28"/>
  <c r="JC23" i="28"/>
  <c r="JG23" i="28"/>
  <c r="IM25" i="28"/>
  <c r="IY25" i="28"/>
  <c r="BX26" i="28"/>
  <c r="JG26" i="28"/>
  <c r="BU28" i="28"/>
  <c r="IQ28" i="28"/>
  <c r="JG28" i="28"/>
  <c r="IO29" i="28"/>
  <c r="IP30" i="28"/>
  <c r="IT32" i="28"/>
  <c r="JB32" i="28"/>
  <c r="JG32" i="28"/>
  <c r="JC33" i="28"/>
  <c r="JF34" i="28"/>
  <c r="IZ35" i="28"/>
  <c r="BM36" i="28"/>
  <c r="CD36" i="28"/>
  <c r="IM36" i="28"/>
  <c r="IY36" i="28"/>
  <c r="JG36" i="28"/>
  <c r="IS37" i="28"/>
  <c r="JE37" i="28"/>
  <c r="IN38" i="28"/>
  <c r="JH38" i="28"/>
  <c r="BK40" i="28"/>
  <c r="IY40" i="28"/>
  <c r="CJ41" i="28"/>
  <c r="BJ41" i="28" s="1"/>
  <c r="BK39" i="28"/>
  <c r="CE41" i="28"/>
  <c r="JD39" i="28"/>
  <c r="JG43" i="28"/>
  <c r="IM45" i="28"/>
  <c r="CI46" i="28"/>
  <c r="JH42" i="28"/>
  <c r="IQ46" i="28"/>
  <c r="CJ49" i="28"/>
  <c r="BJ49" i="28" s="1"/>
  <c r="BK45" i="28"/>
  <c r="CE49" i="28"/>
  <c r="JD45" i="28"/>
  <c r="IT50" i="28"/>
  <c r="JB50" i="28"/>
  <c r="CJ51" i="28"/>
  <c r="BJ51" i="28" s="1"/>
  <c r="BK47" i="28"/>
  <c r="BS51" i="28"/>
  <c r="IR47" i="28"/>
  <c r="CA51" i="28"/>
  <c r="IZ47" i="28"/>
  <c r="IJ51" i="28"/>
  <c r="IN56" i="28"/>
  <c r="IR56" i="28"/>
  <c r="IY57" i="28"/>
  <c r="IY61" i="28"/>
  <c r="BT63" i="28"/>
  <c r="IS58" i="28"/>
  <c r="BX63" i="28"/>
  <c r="IW58" i="28"/>
  <c r="JA58" i="28"/>
  <c r="CB63" i="28"/>
  <c r="CF63" i="28"/>
  <c r="JE58" i="28"/>
  <c r="BP64" i="28"/>
  <c r="IO59" i="28"/>
  <c r="BT64" i="28"/>
  <c r="IS59" i="28"/>
  <c r="IW59" i="28"/>
  <c r="BX64" i="28"/>
  <c r="CF64" i="28"/>
  <c r="JE59" i="28"/>
  <c r="IY64" i="28"/>
  <c r="CB70" i="28"/>
  <c r="JA65" i="28"/>
  <c r="BQ73" i="28"/>
  <c r="IP68" i="28"/>
  <c r="BP13" i="28"/>
  <c r="BX14" i="28"/>
  <c r="CV17" i="25"/>
  <c r="BP14" i="28"/>
  <c r="IQ16" i="28"/>
  <c r="IY16" i="28"/>
  <c r="IX17" i="28"/>
  <c r="BW18" i="28"/>
  <c r="IJ18" i="28"/>
  <c r="JA18" i="28"/>
  <c r="IL19" i="28"/>
  <c r="IT19" i="28"/>
  <c r="BK20" i="28"/>
  <c r="IN20" i="28"/>
  <c r="IT20" i="28"/>
  <c r="JC20" i="28"/>
  <c r="CE21" i="28"/>
  <c r="IP21" i="28"/>
  <c r="IY21" i="28"/>
  <c r="JG21" i="28"/>
  <c r="BP22" i="28"/>
  <c r="CF22" i="28"/>
  <c r="IL22" i="28"/>
  <c r="IS22" i="28"/>
  <c r="JB22" i="28"/>
  <c r="IK24" i="28"/>
  <c r="IZ24" i="28"/>
  <c r="IN25" i="28"/>
  <c r="IZ25" i="28"/>
  <c r="IM24" i="28"/>
  <c r="IQ24" i="28"/>
  <c r="JB26" i="28"/>
  <c r="JH26" i="28"/>
  <c r="IR27" i="28"/>
  <c r="IZ27" i="28"/>
  <c r="JH27" i="28"/>
  <c r="IK29" i="28"/>
  <c r="IW29" i="28"/>
  <c r="BP30" i="28"/>
  <c r="JG29" i="28"/>
  <c r="JC32" i="28"/>
  <c r="IJ33" i="28"/>
  <c r="IP33" i="28"/>
  <c r="IY33" i="28"/>
  <c r="JF33" i="28"/>
  <c r="IQ34" i="28"/>
  <c r="IM35" i="28"/>
  <c r="IV35" i="28"/>
  <c r="JG35" i="28"/>
  <c r="IJ36" i="28"/>
  <c r="BO37" i="28"/>
  <c r="IO37" i="28"/>
  <c r="JA37" i="28"/>
  <c r="CI39" i="28"/>
  <c r="JH37" i="28"/>
  <c r="IM39" i="28"/>
  <c r="IR40" i="28"/>
  <c r="IQ40" i="28"/>
  <c r="JC40" i="28"/>
  <c r="CD42" i="28"/>
  <c r="JG42" i="28"/>
  <c r="CJ47" i="28"/>
  <c r="BJ47" i="28" s="1"/>
  <c r="BK43" i="28"/>
  <c r="IZ43" i="28"/>
  <c r="CA47" i="28"/>
  <c r="BS48" i="28"/>
  <c r="CI48" i="28"/>
  <c r="IM48" i="28"/>
  <c r="BS49" i="28"/>
  <c r="JC49" i="28"/>
  <c r="IL50" i="28"/>
  <c r="CD51" i="28"/>
  <c r="JC57" i="28"/>
  <c r="BQ59" i="28"/>
  <c r="IP54" i="28"/>
  <c r="BU59" i="28"/>
  <c r="IT54" i="28"/>
  <c r="BY59" i="28"/>
  <c r="IX54" i="28"/>
  <c r="CG59" i="28"/>
  <c r="JF54" i="28"/>
  <c r="IM59" i="28"/>
  <c r="JG63" i="28"/>
  <c r="IQ67" i="28"/>
  <c r="BQ70" i="28"/>
  <c r="IP65" i="28"/>
  <c r="BU70" i="28"/>
  <c r="IT65" i="28"/>
  <c r="DT17" i="45"/>
  <c r="DX17" i="45"/>
  <c r="EB17" i="45"/>
  <c r="EF17" i="45"/>
  <c r="EJ17" i="45"/>
  <c r="EN17" i="45"/>
  <c r="IM51" i="28"/>
  <c r="IQ51" i="28"/>
  <c r="CJ58" i="28"/>
  <c r="BJ58" i="28" s="1"/>
  <c r="BK53" i="28"/>
  <c r="BX62" i="28"/>
  <c r="IW57" i="28"/>
  <c r="JA57" i="28"/>
  <c r="CB62" i="28"/>
  <c r="BM63" i="28"/>
  <c r="IL58" i="28"/>
  <c r="BY63" i="28"/>
  <c r="IX58" i="28"/>
  <c r="CG63" i="28"/>
  <c r="JF58" i="28"/>
  <c r="CC67" i="28"/>
  <c r="JB62" i="28"/>
  <c r="BL69" i="28"/>
  <c r="IK64" i="28"/>
  <c r="BP69" i="28"/>
  <c r="IO64" i="28"/>
  <c r="BX69" i="28"/>
  <c r="IW64" i="28"/>
  <c r="CB69" i="28"/>
  <c r="JA64" i="28"/>
  <c r="CF69" i="28"/>
  <c r="JE64" i="28"/>
  <c r="CB71" i="28"/>
  <c r="JA66" i="28"/>
  <c r="CF71" i="28"/>
  <c r="JE66" i="28"/>
  <c r="BX76" i="28"/>
  <c r="IW71" i="28"/>
  <c r="CB76" i="28"/>
  <c r="JA71" i="28"/>
  <c r="IJ75" i="28"/>
  <c r="IJ69" i="28"/>
  <c r="IJ65" i="28"/>
  <c r="IJ59" i="28"/>
  <c r="IJ57" i="28"/>
  <c r="IJ54" i="28"/>
  <c r="IJ56" i="28"/>
  <c r="IN71" i="28"/>
  <c r="IN63" i="28"/>
  <c r="IN60" i="28"/>
  <c r="IN52" i="28"/>
  <c r="IN73" i="28"/>
  <c r="IN54" i="28"/>
  <c r="IR73" i="28"/>
  <c r="IR68" i="28"/>
  <c r="IR62" i="28"/>
  <c r="IR65" i="28"/>
  <c r="IV61" i="28"/>
  <c r="IV75" i="28"/>
  <c r="IV71" i="28"/>
  <c r="IV70" i="28"/>
  <c r="IV64" i="28"/>
  <c r="IV63" i="28"/>
  <c r="IV53" i="28"/>
  <c r="IV52" i="28"/>
  <c r="IZ75" i="28"/>
  <c r="IZ70" i="28"/>
  <c r="IZ69" i="28"/>
  <c r="IZ65" i="28"/>
  <c r="IZ56" i="28"/>
  <c r="IZ68" i="28"/>
  <c r="IZ64" i="28"/>
  <c r="JD71" i="28"/>
  <c r="JD68" i="28"/>
  <c r="JD63" i="28"/>
  <c r="JD59" i="28"/>
  <c r="JD73" i="28"/>
  <c r="JD64" i="28"/>
  <c r="JD61" i="28"/>
  <c r="JD60" i="28"/>
  <c r="JD56" i="28"/>
  <c r="JD53" i="28"/>
  <c r="JH73" i="28"/>
  <c r="JH69" i="28"/>
  <c r="JH57" i="28"/>
  <c r="JH71" i="28"/>
  <c r="JH65" i="28"/>
  <c r="JH64" i="28"/>
  <c r="JH62" i="28"/>
  <c r="JH51" i="28"/>
  <c r="IQ38" i="28"/>
  <c r="IY38" i="28"/>
  <c r="IY39" i="28"/>
  <c r="JC39" i="28"/>
  <c r="JG39" i="28"/>
  <c r="BL57" i="28"/>
  <c r="IK52" i="28"/>
  <c r="CF57" i="28"/>
  <c r="JE52" i="28"/>
  <c r="BU66" i="28"/>
  <c r="IT61" i="28"/>
  <c r="CG66" i="28"/>
  <c r="JF61" i="28"/>
  <c r="BQ71" i="28"/>
  <c r="IP66" i="28"/>
  <c r="BU71" i="28"/>
  <c r="IT66" i="28"/>
  <c r="JH54" i="28"/>
  <c r="JH60" i="28"/>
  <c r="IR61" i="28"/>
  <c r="IZ61" i="28"/>
  <c r="IN62" i="28"/>
  <c r="IZ62" i="28"/>
  <c r="JG65" i="28"/>
  <c r="IQ66" i="28"/>
  <c r="IY66" i="28"/>
  <c r="JG66" i="28"/>
  <c r="IM68" i="28"/>
  <c r="IR69" i="28"/>
  <c r="IW70" i="28"/>
  <c r="JE70" i="28"/>
  <c r="DU17" i="45"/>
  <c r="EC17" i="45"/>
  <c r="EK17" i="45"/>
  <c r="IR58" i="28"/>
  <c r="IZ58" i="28"/>
  <c r="BO67" i="28"/>
  <c r="IN64" i="28"/>
  <c r="IZ66" i="28"/>
  <c r="IV68" i="28"/>
  <c r="BS74" i="28"/>
  <c r="CC76" i="28"/>
  <c r="BM25" i="28"/>
  <c r="IL23" i="28"/>
  <c r="BU25" i="28"/>
  <c r="IT23" i="28"/>
  <c r="CH33" i="28"/>
  <c r="JG31" i="28"/>
  <c r="JD50" i="28"/>
  <c r="CE55" i="28"/>
  <c r="DJ18" i="42"/>
  <c r="DN18" i="42"/>
  <c r="DR18" i="42"/>
  <c r="DV18" i="42"/>
  <c r="DZ18" i="42"/>
  <c r="ED18" i="42"/>
  <c r="CJ12" i="28"/>
  <c r="BJ12" i="28" s="1"/>
  <c r="HC12" i="28"/>
  <c r="HK12" i="28"/>
  <c r="HS12" i="28"/>
  <c r="GZ13" i="28"/>
  <c r="HH13" i="28"/>
  <c r="HP13" i="28"/>
  <c r="GZ14" i="28"/>
  <c r="BW15" i="28"/>
  <c r="M15" i="28"/>
  <c r="M16" i="28"/>
  <c r="M17" i="28"/>
  <c r="IY17" i="28"/>
  <c r="JC17" i="28"/>
  <c r="JG17" i="28"/>
  <c r="M18" i="28"/>
  <c r="IX18" i="28"/>
  <c r="JB18" i="28"/>
  <c r="JF18" i="28"/>
  <c r="HD19" i="28"/>
  <c r="IX19" i="28"/>
  <c r="JF19" i="28"/>
  <c r="BP20" i="28"/>
  <c r="HC20" i="28"/>
  <c r="HK20" i="28"/>
  <c r="HS20" i="28"/>
  <c r="CF21" i="28"/>
  <c r="HC21" i="28"/>
  <c r="HK21" i="28"/>
  <c r="HS21" i="28"/>
  <c r="IL21" i="28"/>
  <c r="BY25" i="28"/>
  <c r="AI26" i="28"/>
  <c r="BP26" i="28"/>
  <c r="IO24" i="28"/>
  <c r="JA24" i="28"/>
  <c r="CB26" i="28"/>
  <c r="HT26" i="28"/>
  <c r="HU26" i="28"/>
  <c r="HE26" i="28"/>
  <c r="HQ26" i="28"/>
  <c r="HA26" i="28"/>
  <c r="HM26" i="28"/>
  <c r="GZ26" i="28"/>
  <c r="BZ28" i="28"/>
  <c r="IN28" i="28"/>
  <c r="BN36" i="28"/>
  <c r="IM34" i="28"/>
  <c r="IY34" i="28"/>
  <c r="BZ36" i="28"/>
  <c r="CH36" i="28"/>
  <c r="JG34" i="28"/>
  <c r="HJ37" i="28"/>
  <c r="HR37" i="28"/>
  <c r="HB37" i="28"/>
  <c r="CJ38" i="28"/>
  <c r="BJ38" i="28" s="1"/>
  <c r="IJ34" i="28"/>
  <c r="BO38" i="28"/>
  <c r="IN36" i="28"/>
  <c r="IZ36" i="28"/>
  <c r="CA38" i="28"/>
  <c r="JD36" i="28"/>
  <c r="CE38" i="28"/>
  <c r="CI38" i="28"/>
  <c r="JH36" i="28"/>
  <c r="IV39" i="28"/>
  <c r="IW42" i="28"/>
  <c r="JA42" i="28"/>
  <c r="JE42" i="28"/>
  <c r="IL41" i="28"/>
  <c r="BM44" i="28"/>
  <c r="IT41" i="28"/>
  <c r="BU44" i="28"/>
  <c r="JB41" i="28"/>
  <c r="CC44" i="28"/>
  <c r="HJ47" i="28"/>
  <c r="HR47" i="28"/>
  <c r="HF47" i="28"/>
  <c r="HB47" i="28"/>
  <c r="HG13" i="28"/>
  <c r="HW13" i="28"/>
  <c r="BQ25" i="28"/>
  <c r="IP23" i="28"/>
  <c r="CC25" i="28"/>
  <c r="JB23" i="28"/>
  <c r="IQ29" i="28"/>
  <c r="BR31" i="28"/>
  <c r="BZ31" i="28"/>
  <c r="IY29" i="28"/>
  <c r="BP46" i="28"/>
  <c r="IO42" i="28"/>
  <c r="IN50" i="28"/>
  <c r="BO55" i="28"/>
  <c r="CI55" i="28"/>
  <c r="JH50" i="28"/>
  <c r="DK18" i="42"/>
  <c r="DO18" i="42"/>
  <c r="DS18" i="42"/>
  <c r="DW18" i="42"/>
  <c r="EA18" i="42"/>
  <c r="EE18" i="42"/>
  <c r="EG18" i="42"/>
  <c r="CV18" i="42" s="1"/>
  <c r="CI17" i="43"/>
  <c r="AE25" i="28"/>
  <c r="Q22" i="28"/>
  <c r="AI27" i="28"/>
  <c r="AI28" i="28"/>
  <c r="HD12" i="28"/>
  <c r="HL12" i="28"/>
  <c r="BL13" i="28"/>
  <c r="BT13" i="28"/>
  <c r="CB13" i="28"/>
  <c r="HC13" i="28"/>
  <c r="HK13" i="28"/>
  <c r="HS13" i="28"/>
  <c r="BL14" i="28"/>
  <c r="BT14" i="28"/>
  <c r="CB14" i="28"/>
  <c r="CJ14" i="28"/>
  <c r="BJ14" i="28" s="1"/>
  <c r="HC14" i="28"/>
  <c r="CE15" i="28"/>
  <c r="IZ16" i="28"/>
  <c r="JD16" i="28"/>
  <c r="JH16" i="28"/>
  <c r="BO18" i="28"/>
  <c r="IL18" i="28"/>
  <c r="IT18" i="28"/>
  <c r="M19" i="28"/>
  <c r="BU23" i="28"/>
  <c r="IT21" i="28"/>
  <c r="JF21" i="28"/>
  <c r="CG23" i="28"/>
  <c r="IO22" i="28"/>
  <c r="BP24" i="28"/>
  <c r="HT24" i="28"/>
  <c r="HI24" i="28"/>
  <c r="HU24" i="28"/>
  <c r="HE24" i="28"/>
  <c r="HQ24" i="28"/>
  <c r="HA24" i="28"/>
  <c r="IM26" i="28"/>
  <c r="IQ26" i="28"/>
  <c r="BM27" i="28"/>
  <c r="IL25" i="28"/>
  <c r="BQ27" i="28"/>
  <c r="IP25" i="28"/>
  <c r="BU27" i="28"/>
  <c r="IT25" i="28"/>
  <c r="BS30" i="28"/>
  <c r="IR28" i="28"/>
  <c r="BO41" i="28"/>
  <c r="IN39" i="28"/>
  <c r="BS41" i="28"/>
  <c r="IR39" i="28"/>
  <c r="CA41" i="28"/>
  <c r="IZ39" i="28"/>
  <c r="CI41" i="28"/>
  <c r="JH39" i="28"/>
  <c r="BY48" i="28"/>
  <c r="IX44" i="28"/>
  <c r="CC48" i="28"/>
  <c r="JB44" i="28"/>
  <c r="CG48" i="28"/>
  <c r="JF44" i="28"/>
  <c r="HO13" i="28"/>
  <c r="CD28" i="28"/>
  <c r="JC26" i="28"/>
  <c r="BN31" i="28"/>
  <c r="IM29" i="28"/>
  <c r="CD33" i="28"/>
  <c r="JC31" i="28"/>
  <c r="BT46" i="28"/>
  <c r="IS42" i="28"/>
  <c r="CJ55" i="28"/>
  <c r="BJ55" i="28" s="1"/>
  <c r="BK50" i="28"/>
  <c r="IJ46" i="28"/>
  <c r="BS55" i="28"/>
  <c r="IR50" i="28"/>
  <c r="CA55" i="28"/>
  <c r="IZ50" i="28"/>
  <c r="DI18" i="25"/>
  <c r="CI18" i="25" s="1"/>
  <c r="DM77" i="28"/>
  <c r="HG12" i="28"/>
  <c r="HO12" i="28"/>
  <c r="HW12" i="28"/>
  <c r="HD13" i="28"/>
  <c r="HL13" i="28"/>
  <c r="HT13" i="28"/>
  <c r="HD14" i="28"/>
  <c r="BO15" i="28"/>
  <c r="HC15" i="28"/>
  <c r="GZ19" i="28"/>
  <c r="JB19" i="28"/>
  <c r="AG20" i="28"/>
  <c r="HG20" i="28"/>
  <c r="HO20" i="28"/>
  <c r="HW20" i="28"/>
  <c r="AG21" i="28"/>
  <c r="HG21" i="28"/>
  <c r="HO21" i="28"/>
  <c r="HW21" i="28"/>
  <c r="HM24" i="28"/>
  <c r="IP27" i="28"/>
  <c r="BQ29" i="28"/>
  <c r="JC29" i="28"/>
  <c r="IQ31" i="28"/>
  <c r="K35" i="28"/>
  <c r="J35" i="28" s="1"/>
  <c r="BX40" i="28"/>
  <c r="IW38" i="28"/>
  <c r="CB40" i="28"/>
  <c r="JA38" i="28"/>
  <c r="IK42" i="28"/>
  <c r="BR49" i="28"/>
  <c r="IQ45" i="28"/>
  <c r="JC45" i="28"/>
  <c r="CD49" i="28"/>
  <c r="CH49" i="28"/>
  <c r="JG45" i="28"/>
  <c r="BQ50" i="28"/>
  <c r="IP46" i="28"/>
  <c r="BU50" i="28"/>
  <c r="IT46" i="28"/>
  <c r="IX46" i="28"/>
  <c r="BY50" i="28"/>
  <c r="CG50" i="28"/>
  <c r="JF46" i="28"/>
  <c r="CJ53" i="28"/>
  <c r="BJ53" i="28" s="1"/>
  <c r="BK48" i="28"/>
  <c r="IJ44" i="28"/>
  <c r="IN48" i="28"/>
  <c r="BO53" i="28"/>
  <c r="BS53" i="28"/>
  <c r="IR48" i="28"/>
  <c r="BW53" i="28"/>
  <c r="IV48" i="28"/>
  <c r="JD48" i="28"/>
  <c r="CE53" i="28"/>
  <c r="CI53" i="28"/>
  <c r="JH48" i="28"/>
  <c r="BL54" i="28"/>
  <c r="IK49" i="28"/>
  <c r="BP54" i="28"/>
  <c r="IO49" i="28"/>
  <c r="BX54" i="28"/>
  <c r="IW49" i="28"/>
  <c r="CB54" i="28"/>
  <c r="JA49" i="28"/>
  <c r="JC51" i="28"/>
  <c r="CD56" i="28"/>
  <c r="CJ57" i="28"/>
  <c r="BJ57" i="28" s="1"/>
  <c r="BK52" i="28"/>
  <c r="BS57" i="28"/>
  <c r="IR52" i="28"/>
  <c r="CA57" i="28"/>
  <c r="IZ52" i="28"/>
  <c r="CI57" i="28"/>
  <c r="JH52" i="28"/>
  <c r="M22" i="28"/>
  <c r="HE23" i="28"/>
  <c r="HU23" i="28"/>
  <c r="HE25" i="28"/>
  <c r="HU25" i="28"/>
  <c r="HA27" i="28"/>
  <c r="HQ27" i="28"/>
  <c r="HA29" i="28"/>
  <c r="HQ29" i="28"/>
  <c r="HE34" i="28"/>
  <c r="HM34" i="28"/>
  <c r="HU34" i="28"/>
  <c r="HE35" i="28"/>
  <c r="HM35" i="28"/>
  <c r="HU35" i="28"/>
  <c r="HJ36" i="28"/>
  <c r="HR45" i="28"/>
  <c r="HJ49" i="28"/>
  <c r="HR50" i="28"/>
  <c r="HB60" i="28"/>
  <c r="HA60" i="28"/>
  <c r="BQ63" i="28"/>
  <c r="IP58" i="28"/>
  <c r="HI23" i="28"/>
  <c r="HI25" i="28"/>
  <c r="HE27" i="28"/>
  <c r="HU27" i="28"/>
  <c r="HM28" i="28"/>
  <c r="HE29" i="28"/>
  <c r="HU29" i="28"/>
  <c r="GZ34" i="28"/>
  <c r="K34" i="28" s="1"/>
  <c r="J34" i="28" s="1"/>
  <c r="HH34" i="28"/>
  <c r="HP34" i="28"/>
  <c r="AA34" i="28" s="1"/>
  <c r="HH35" i="28"/>
  <c r="HP35" i="28"/>
  <c r="AA35" i="28" s="1"/>
  <c r="HR36" i="28"/>
  <c r="HR49" i="28"/>
  <c r="GZ55" i="28"/>
  <c r="GZ57" i="28"/>
  <c r="BM64" i="28"/>
  <c r="IL59" i="28"/>
  <c r="BQ64" i="28"/>
  <c r="IP59" i="28"/>
  <c r="BU64" i="28"/>
  <c r="IT59" i="28"/>
  <c r="HC22" i="28"/>
  <c r="HM23" i="28"/>
  <c r="HM25" i="28"/>
  <c r="HI27" i="28"/>
  <c r="HQ28" i="28"/>
  <c r="HI29" i="28"/>
  <c r="GZ31" i="28"/>
  <c r="K31" i="28" s="1"/>
  <c r="J31" i="28" s="1"/>
  <c r="HA32" i="28"/>
  <c r="GZ33" i="28"/>
  <c r="HA34" i="28"/>
  <c r="HI34" i="28"/>
  <c r="HQ34" i="28"/>
  <c r="HA35" i="28"/>
  <c r="HI35" i="28"/>
  <c r="HQ35" i="28"/>
  <c r="HA55" i="28"/>
  <c r="GZ56" i="28"/>
  <c r="HB58" i="28"/>
  <c r="HA58" i="28"/>
  <c r="JD54" i="28"/>
  <c r="CE59" i="28"/>
  <c r="BL65" i="28"/>
  <c r="IK60" i="28"/>
  <c r="BX65" i="28"/>
  <c r="IW60" i="28"/>
  <c r="HR65" i="28"/>
  <c r="HG65" i="28"/>
  <c r="HO65" i="28"/>
  <c r="HC65" i="28"/>
  <c r="HW65" i="28"/>
  <c r="HK65" i="28"/>
  <c r="HB65" i="28"/>
  <c r="IP61" i="28"/>
  <c r="BK62" i="28"/>
  <c r="HC62" i="28"/>
  <c r="HH62" i="28"/>
  <c r="HM62" i="28"/>
  <c r="HS62" i="28"/>
  <c r="JD62" i="28"/>
  <c r="BK64" i="28"/>
  <c r="BS64" i="28"/>
  <c r="CI64" i="28"/>
  <c r="JC65" i="28"/>
  <c r="BS66" i="28"/>
  <c r="CA66" i="28"/>
  <c r="JC66" i="28"/>
  <c r="CA67" i="28"/>
  <c r="IQ68" i="28"/>
  <c r="IY68" i="28"/>
  <c r="IN70" i="28"/>
  <c r="JH70" i="28"/>
  <c r="HC20" i="44"/>
  <c r="HD20" i="44"/>
  <c r="HW22" i="44"/>
  <c r="HH22" i="44"/>
  <c r="HB22" i="44"/>
  <c r="HP22" i="44"/>
  <c r="HD22" i="44"/>
  <c r="HF22" i="44"/>
  <c r="HU25" i="44"/>
  <c r="HR25" i="44"/>
  <c r="HJ25" i="44"/>
  <c r="HB25" i="44"/>
  <c r="HV25" i="44"/>
  <c r="HN25" i="44"/>
  <c r="HF25" i="44"/>
  <c r="HH25" i="44"/>
  <c r="HW33" i="44"/>
  <c r="HL33" i="44"/>
  <c r="HT33" i="44"/>
  <c r="HD33" i="44"/>
  <c r="HP33" i="44"/>
  <c r="GZ33" i="44"/>
  <c r="HD62" i="28"/>
  <c r="HI62" i="28"/>
  <c r="HO62" i="28"/>
  <c r="HT62" i="28"/>
  <c r="BZ71" i="28"/>
  <c r="HU19" i="44"/>
  <c r="HN19" i="44"/>
  <c r="HV19" i="44"/>
  <c r="HF19" i="44"/>
  <c r="HR19" i="44"/>
  <c r="HL22" i="44"/>
  <c r="HL25" i="44"/>
  <c r="IN59" i="28"/>
  <c r="BK61" i="28"/>
  <c r="HD61" i="28"/>
  <c r="HI61" i="28"/>
  <c r="HQ61" i="28"/>
  <c r="BT62" i="28"/>
  <c r="GZ62" i="28"/>
  <c r="HE62" i="28"/>
  <c r="HK62" i="28"/>
  <c r="HP62" i="28"/>
  <c r="HU62" i="28"/>
  <c r="IT62" i="28"/>
  <c r="CA63" i="28"/>
  <c r="HD64" i="28"/>
  <c r="HI64" i="28"/>
  <c r="HO64" i="28"/>
  <c r="HT64" i="28"/>
  <c r="IP64" i="28"/>
  <c r="JE65" i="28"/>
  <c r="IR67" i="28"/>
  <c r="IZ67" i="28"/>
  <c r="JF67" i="28"/>
  <c r="IR71" i="28"/>
  <c r="IX71" i="28"/>
  <c r="HU13" i="44"/>
  <c r="HN13" i="44"/>
  <c r="HV13" i="44"/>
  <c r="HF13" i="44"/>
  <c r="HR13" i="44"/>
  <c r="HB17" i="44"/>
  <c r="GZ20" i="44"/>
  <c r="GZ22" i="44"/>
  <c r="HT22" i="44"/>
  <c r="HU23" i="44"/>
  <c r="HN23" i="44"/>
  <c r="HV23" i="44"/>
  <c r="HF23" i="44"/>
  <c r="HR23" i="44"/>
  <c r="GZ25" i="44"/>
  <c r="HP25" i="44"/>
  <c r="HH33" i="44"/>
  <c r="HU42" i="44"/>
  <c r="HN42" i="44"/>
  <c r="HV42" i="44"/>
  <c r="HF42" i="44"/>
  <c r="HR42" i="44"/>
  <c r="HB42" i="44"/>
  <c r="IW69" i="28"/>
  <c r="JA69" i="28"/>
  <c r="JE69" i="28"/>
  <c r="HC16" i="44"/>
  <c r="HD16" i="44"/>
  <c r="HA38" i="44"/>
  <c r="HB38" i="44"/>
  <c r="HJ46" i="44"/>
  <c r="HR46" i="44"/>
  <c r="HB46" i="44"/>
  <c r="HT27" i="44"/>
  <c r="HH35" i="44"/>
  <c r="HJ40" i="44"/>
  <c r="HH57" i="44"/>
  <c r="HB13" i="45"/>
  <c r="HB14" i="45"/>
  <c r="HG15" i="45"/>
  <c r="HO15" i="45"/>
  <c r="HW15" i="45"/>
  <c r="HI16" i="45"/>
  <c r="IK71" i="28"/>
  <c r="JB68" i="28"/>
  <c r="JF68" i="28"/>
  <c r="GZ12" i="44"/>
  <c r="HB15" i="44"/>
  <c r="GZ18" i="44"/>
  <c r="HP18" i="44"/>
  <c r="HJ21" i="44"/>
  <c r="HC24" i="44"/>
  <c r="HH24" i="44"/>
  <c r="HN24" i="44"/>
  <c r="HS24" i="44"/>
  <c r="HC26" i="44"/>
  <c r="HH26" i="44"/>
  <c r="HN26" i="44"/>
  <c r="HS26" i="44"/>
  <c r="GZ29" i="44"/>
  <c r="HB32" i="44"/>
  <c r="HR32" i="44"/>
  <c r="HJ34" i="44"/>
  <c r="HL35" i="44"/>
  <c r="HB36" i="44"/>
  <c r="HH39" i="44"/>
  <c r="HN40" i="44"/>
  <c r="GZ41" i="44"/>
  <c r="HC43" i="44"/>
  <c r="HH43" i="44"/>
  <c r="HN43" i="44"/>
  <c r="HS43" i="44"/>
  <c r="GZ45" i="44"/>
  <c r="HF45" i="44"/>
  <c r="HK45" i="44"/>
  <c r="HP45" i="44"/>
  <c r="HV45" i="44"/>
  <c r="HB50" i="44"/>
  <c r="HB52" i="44"/>
  <c r="GZ55" i="44"/>
  <c r="HJ56" i="44"/>
  <c r="HL57" i="44"/>
  <c r="HB58" i="44"/>
  <c r="HD59" i="44"/>
  <c r="HT59" i="44"/>
  <c r="HJ60" i="44"/>
  <c r="GZ61" i="44"/>
  <c r="HD65" i="44"/>
  <c r="HC14" i="45"/>
  <c r="GZ15" i="45"/>
  <c r="HH15" i="45"/>
  <c r="HP15" i="45"/>
  <c r="GZ16" i="45"/>
  <c r="HP16" i="45"/>
  <c r="IT16" i="45"/>
  <c r="GZ51" i="44"/>
  <c r="HB54" i="44"/>
  <c r="GZ57" i="44"/>
  <c r="HP57" i="44"/>
  <c r="HH59" i="44"/>
  <c r="HB62" i="44"/>
  <c r="GZ63" i="44"/>
  <c r="HC15" i="45"/>
  <c r="HK15" i="45"/>
  <c r="HS15" i="45"/>
  <c r="HA16" i="45"/>
  <c r="HQ16" i="45"/>
  <c r="GV17" i="45"/>
  <c r="DM72" i="44"/>
  <c r="DT72" i="44"/>
  <c r="DX72" i="44"/>
  <c r="EB72" i="44"/>
  <c r="EF72" i="44"/>
  <c r="EJ72" i="44"/>
  <c r="EN72" i="44"/>
  <c r="HH12" i="44"/>
  <c r="HX72" i="44"/>
  <c r="GZ14" i="44"/>
  <c r="HH18" i="44"/>
  <c r="HB21" i="44"/>
  <c r="HR21" i="44"/>
  <c r="GZ24" i="44"/>
  <c r="HF24" i="44"/>
  <c r="HK24" i="44"/>
  <c r="HP24" i="44"/>
  <c r="HV24" i="44"/>
  <c r="GZ26" i="44"/>
  <c r="HF26" i="44"/>
  <c r="HK26" i="44"/>
  <c r="HP26" i="44"/>
  <c r="HV26" i="44"/>
  <c r="HL27" i="44"/>
  <c r="HB30" i="44"/>
  <c r="HJ32" i="44"/>
  <c r="HB34" i="44"/>
  <c r="HR34" i="44"/>
  <c r="HD35" i="44"/>
  <c r="HT35" i="44"/>
  <c r="GZ39" i="44"/>
  <c r="HP39" i="44"/>
  <c r="HF40" i="44"/>
  <c r="HV40" i="44"/>
  <c r="GZ43" i="44"/>
  <c r="HF43" i="44"/>
  <c r="HK43" i="44"/>
  <c r="HP43" i="44"/>
  <c r="HV43" i="44"/>
  <c r="HC45" i="44"/>
  <c r="HH45" i="44"/>
  <c r="HN45" i="44"/>
  <c r="HS45" i="44"/>
  <c r="GZ47" i="44"/>
  <c r="GZ49" i="44"/>
  <c r="HB56" i="44"/>
  <c r="HR56" i="44"/>
  <c r="HD57" i="44"/>
  <c r="HT57" i="44"/>
  <c r="HL59" i="44"/>
  <c r="HB60" i="44"/>
  <c r="HR60" i="44"/>
  <c r="HB64" i="44"/>
  <c r="HD15" i="45"/>
  <c r="HL15" i="45"/>
  <c r="HT15" i="45"/>
  <c r="CJ44" i="28"/>
  <c r="BJ44" i="28" s="1"/>
  <c r="IJ39" i="28"/>
  <c r="BS44" i="28"/>
  <c r="IR41" i="28"/>
  <c r="BW44" i="28"/>
  <c r="IV41" i="28"/>
  <c r="CA44" i="28"/>
  <c r="IZ41" i="28"/>
  <c r="CE44" i="28"/>
  <c r="JD41" i="28"/>
  <c r="CI44" i="28"/>
  <c r="JH41" i="28"/>
  <c r="IR16" i="28"/>
  <c r="IL17" i="28"/>
  <c r="IP17" i="28"/>
  <c r="IT17" i="28"/>
  <c r="IR18" i="28"/>
  <c r="IZ19" i="28"/>
  <c r="JH19" i="28"/>
  <c r="BK22" i="28"/>
  <c r="BL23" i="28"/>
  <c r="BT23" i="28"/>
  <c r="CB23" i="28"/>
  <c r="BN25" i="28"/>
  <c r="CD25" i="28"/>
  <c r="BN26" i="28"/>
  <c r="CC27" i="28"/>
  <c r="IX27" i="28"/>
  <c r="JB27" i="28"/>
  <c r="CB28" i="28"/>
  <c r="IK28" i="28"/>
  <c r="IS28" i="28"/>
  <c r="BM29" i="28"/>
  <c r="CB30" i="28"/>
  <c r="IL31" i="28"/>
  <c r="IX31" i="28"/>
  <c r="BN32" i="28"/>
  <c r="CD32" i="28"/>
  <c r="CG33" i="28"/>
  <c r="BN40" i="28"/>
  <c r="IM38" i="28"/>
  <c r="BX41" i="28"/>
  <c r="IW39" i="28"/>
  <c r="CB41" i="28"/>
  <c r="JA39" i="28"/>
  <c r="CF41" i="28"/>
  <c r="JE39" i="28"/>
  <c r="BX15" i="28"/>
  <c r="DI18" i="42"/>
  <c r="CI18" i="42" s="1"/>
  <c r="BK15" i="28"/>
  <c r="BS15" i="28"/>
  <c r="CA15" i="28"/>
  <c r="CI15" i="28"/>
  <c r="BK16" i="28"/>
  <c r="IK16" i="28"/>
  <c r="IS16" i="28"/>
  <c r="IM17" i="28"/>
  <c r="IQ17" i="28"/>
  <c r="BK18" i="28"/>
  <c r="IK18" i="28"/>
  <c r="IS18" i="28"/>
  <c r="IR19" i="28"/>
  <c r="JA19" i="28"/>
  <c r="JA20" i="28"/>
  <c r="IW21" i="28"/>
  <c r="JE21" i="28"/>
  <c r="BL22" i="28"/>
  <c r="BT22" i="28"/>
  <c r="JA22" i="28"/>
  <c r="BL24" i="28"/>
  <c r="BZ25" i="28"/>
  <c r="BY27" i="28"/>
  <c r="IT27" i="28"/>
  <c r="IY27" i="28"/>
  <c r="JC27" i="28"/>
  <c r="BX28" i="28"/>
  <c r="IL28" i="28"/>
  <c r="BN29" i="28"/>
  <c r="BX30" i="28"/>
  <c r="CC30" i="28"/>
  <c r="IM31" i="28"/>
  <c r="IY31" i="28"/>
  <c r="BZ32" i="28"/>
  <c r="IM32" i="28"/>
  <c r="IY32" i="28"/>
  <c r="IX33" i="28"/>
  <c r="IP34" i="28"/>
  <c r="IT34" i="28"/>
  <c r="BK35" i="28"/>
  <c r="IR35" i="28"/>
  <c r="IW35" i="28"/>
  <c r="JA35" i="28"/>
  <c r="JE35" i="28"/>
  <c r="IX37" i="28"/>
  <c r="JB37" i="28"/>
  <c r="JF37" i="28"/>
  <c r="IK39" i="28"/>
  <c r="IO39" i="28"/>
  <c r="IS39" i="28"/>
  <c r="BZ40" i="28"/>
  <c r="BX47" i="28"/>
  <c r="IW43" i="28"/>
  <c r="CB47" i="28"/>
  <c r="JA43" i="28"/>
  <c r="CF47" i="28"/>
  <c r="JE43" i="28"/>
  <c r="BM48" i="28"/>
  <c r="IL44" i="28"/>
  <c r="IP44" i="28"/>
  <c r="BQ48" i="28"/>
  <c r="IT44" i="28"/>
  <c r="BU48" i="28"/>
  <c r="BQ49" i="28"/>
  <c r="IP45" i="28"/>
  <c r="IT45" i="28"/>
  <c r="BU49" i="28"/>
  <c r="IX45" i="28"/>
  <c r="BY49" i="28"/>
  <c r="CG49" i="28"/>
  <c r="JF45" i="28"/>
  <c r="IJ16" i="28"/>
  <c r="BK12" i="28"/>
  <c r="BS12" i="28"/>
  <c r="CA12" i="28"/>
  <c r="CI12" i="28"/>
  <c r="BL15" i="28"/>
  <c r="BT15" i="28"/>
  <c r="CB15" i="28"/>
  <c r="CJ15" i="28"/>
  <c r="BJ15" i="28" s="1"/>
  <c r="IJ17" i="28"/>
  <c r="IS19" i="28"/>
  <c r="IX20" i="28"/>
  <c r="JB20" i="28"/>
  <c r="JF20" i="28"/>
  <c r="IO21" i="28"/>
  <c r="IX21" i="28"/>
  <c r="JB21" i="28"/>
  <c r="IW22" i="28"/>
  <c r="IV29" i="28"/>
  <c r="IZ29" i="28"/>
  <c r="JD29" i="28"/>
  <c r="JH29" i="28"/>
  <c r="IT31" i="28"/>
  <c r="IS33" i="28"/>
  <c r="IK35" i="28"/>
  <c r="IO35" i="28"/>
  <c r="IS35" i="28"/>
  <c r="IL37" i="28"/>
  <c r="IP37" i="28"/>
  <c r="IT37" i="28"/>
  <c r="JC38" i="28"/>
  <c r="JG38" i="28"/>
  <c r="BL40" i="28"/>
  <c r="IK38" i="28"/>
  <c r="BP40" i="28"/>
  <c r="IO38" i="28"/>
  <c r="BT40" i="28"/>
  <c r="IS38" i="28"/>
  <c r="BK41" i="28"/>
  <c r="BM46" i="28"/>
  <c r="IL42" i="28"/>
  <c r="IP42" i="28"/>
  <c r="BQ46" i="28"/>
  <c r="IT42" i="28"/>
  <c r="BU46" i="28"/>
  <c r="CC49" i="28"/>
  <c r="IJ45" i="28"/>
  <c r="IZ49" i="28"/>
  <c r="JD49" i="28"/>
  <c r="JH49" i="28"/>
  <c r="JG51" i="28"/>
  <c r="IQ52" i="28"/>
  <c r="IJ53" i="28"/>
  <c r="BR55" i="28"/>
  <c r="BR56" i="28"/>
  <c r="BK58" i="28"/>
  <c r="BS60" i="28"/>
  <c r="BW62" i="28"/>
  <c r="IO57" i="28"/>
  <c r="BP62" i="28"/>
  <c r="CF62" i="28"/>
  <c r="JE57" i="28"/>
  <c r="BS63" i="28"/>
  <c r="IT64" i="28"/>
  <c r="CI65" i="28"/>
  <c r="BR65" i="28"/>
  <c r="IQ60" i="28"/>
  <c r="CH65" i="28"/>
  <c r="JG60" i="28"/>
  <c r="IN67" i="28"/>
  <c r="CH70" i="28"/>
  <c r="BM70" i="28"/>
  <c r="IL65" i="28"/>
  <c r="BY70" i="28"/>
  <c r="IX65" i="28"/>
  <c r="CC70" i="28"/>
  <c r="JB65" i="28"/>
  <c r="CG70" i="28"/>
  <c r="JF65" i="28"/>
  <c r="CA71" i="28"/>
  <c r="CE72" i="28"/>
  <c r="CG74" i="28"/>
  <c r="IU22" i="28"/>
  <c r="IW46" i="28"/>
  <c r="JA46" i="28"/>
  <c r="JE46" i="28"/>
  <c r="JG47" i="28"/>
  <c r="IN49" i="28"/>
  <c r="IR49" i="28"/>
  <c r="IY50" i="28"/>
  <c r="JG50" i="28"/>
  <c r="IM52" i="28"/>
  <c r="IY52" i="28"/>
  <c r="BY53" i="28"/>
  <c r="BN55" i="28"/>
  <c r="BN56" i="28"/>
  <c r="IR57" i="28"/>
  <c r="JD57" i="28"/>
  <c r="CI58" i="28"/>
  <c r="JH53" i="28"/>
  <c r="IV58" i="28"/>
  <c r="BR59" i="28"/>
  <c r="IQ54" i="28"/>
  <c r="CJ60" i="28"/>
  <c r="BJ60" i="28" s="1"/>
  <c r="BK55" i="28"/>
  <c r="IW56" i="28"/>
  <c r="BX61" i="28"/>
  <c r="BY64" i="28"/>
  <c r="IX59" i="28"/>
  <c r="CC64" i="28"/>
  <c r="JB59" i="28"/>
  <c r="CG64" i="28"/>
  <c r="JF59" i="28"/>
  <c r="CJ65" i="28"/>
  <c r="BJ65" i="28" s="1"/>
  <c r="BK60" i="28"/>
  <c r="IJ55" i="28"/>
  <c r="BW65" i="28"/>
  <c r="IV60" i="28"/>
  <c r="BR70" i="28"/>
  <c r="IQ65" i="28"/>
  <c r="CJ73" i="28"/>
  <c r="IJ63" i="28"/>
  <c r="CI73" i="28"/>
  <c r="JH68" i="28"/>
  <c r="BP76" i="28"/>
  <c r="IO71" i="28"/>
  <c r="BT76" i="28"/>
  <c r="IS71" i="28"/>
  <c r="IL70" i="28"/>
  <c r="IP70" i="28"/>
  <c r="IQ47" i="28"/>
  <c r="JF48" i="28"/>
  <c r="BK49" i="28"/>
  <c r="IY51" i="28"/>
  <c r="JG52" i="28"/>
  <c r="BK57" i="28"/>
  <c r="BL58" i="28"/>
  <c r="IK53" i="28"/>
  <c r="BX58" i="28"/>
  <c r="IW53" i="28"/>
  <c r="IN58" i="28"/>
  <c r="JH58" i="28"/>
  <c r="BW59" i="28"/>
  <c r="IV54" i="28"/>
  <c r="CA59" i="28"/>
  <c r="IZ54" i="28"/>
  <c r="BO60" i="28"/>
  <c r="CB61" i="28"/>
  <c r="IJ61" i="28"/>
  <c r="BO62" i="28"/>
  <c r="BZ63" i="28"/>
  <c r="IY58" i="28"/>
  <c r="CH63" i="28"/>
  <c r="JG58" i="28"/>
  <c r="IL64" i="28"/>
  <c r="BM66" i="28"/>
  <c r="IL61" i="28"/>
  <c r="BY66" i="28"/>
  <c r="IX61" i="28"/>
  <c r="JH66" i="28"/>
  <c r="BQ68" i="28"/>
  <c r="IP63" i="28"/>
  <c r="BU68" i="28"/>
  <c r="IT63" i="28"/>
  <c r="CC68" i="28"/>
  <c r="JB63" i="28"/>
  <c r="CG68" i="28"/>
  <c r="JF63" i="28"/>
  <c r="IN68" i="28"/>
  <c r="BR69" i="28"/>
  <c r="IQ64" i="28"/>
  <c r="BY75" i="28"/>
  <c r="IX70" i="28"/>
  <c r="CC75" i="28"/>
  <c r="JB70" i="28"/>
  <c r="IM71" i="28"/>
  <c r="IM65" i="28"/>
  <c r="IM62" i="28"/>
  <c r="IM61" i="28"/>
  <c r="IM72" i="28"/>
  <c r="IM70" i="28"/>
  <c r="IM66" i="28"/>
  <c r="IM64" i="28"/>
  <c r="IM56" i="28"/>
  <c r="IM54" i="28"/>
  <c r="JC72" i="28"/>
  <c r="JC70" i="28"/>
  <c r="JC67" i="28"/>
  <c r="JC68" i="28"/>
  <c r="JC60" i="28"/>
  <c r="JC58" i="28"/>
  <c r="JC71" i="28"/>
  <c r="JC62" i="28"/>
  <c r="JC61" i="28"/>
  <c r="JC53" i="28"/>
  <c r="JC52" i="28"/>
  <c r="CA62" i="28"/>
  <c r="IZ57" i="28"/>
  <c r="BO71" i="28"/>
  <c r="IN66" i="28"/>
  <c r="IR66" i="28"/>
  <c r="BS71" i="28"/>
  <c r="CE71" i="28"/>
  <c r="JD66" i="28"/>
  <c r="CJ72" i="28"/>
  <c r="BW72" i="28"/>
  <c r="IV67" i="28"/>
  <c r="CI72" i="28"/>
  <c r="JH67" i="28"/>
  <c r="IP69" i="28"/>
  <c r="BQ74" i="28"/>
  <c r="BU74" i="28"/>
  <c r="IT69" i="28"/>
  <c r="CC74" i="28"/>
  <c r="JB69" i="28"/>
  <c r="IQ71" i="28"/>
  <c r="IY70" i="28"/>
  <c r="IY67" i="28"/>
  <c r="JG70" i="28"/>
  <c r="JG67" i="28"/>
  <c r="BY71" i="28"/>
  <c r="IX66" i="28"/>
  <c r="CC71" i="28"/>
  <c r="JB66" i="28"/>
  <c r="CG71" i="28"/>
  <c r="JF66" i="28"/>
  <c r="IN69" i="28"/>
  <c r="BO74" i="28"/>
  <c r="DR72" i="44"/>
  <c r="DV72" i="44"/>
  <c r="DZ72" i="44"/>
  <c r="ED72" i="44"/>
  <c r="EH72" i="44"/>
  <c r="EL72" i="44"/>
  <c r="IK68" i="28"/>
  <c r="IK66" i="28"/>
  <c r="IO68" i="28"/>
  <c r="IO66" i="28"/>
  <c r="IS68" i="28"/>
  <c r="IS66" i="28"/>
  <c r="DU72" i="44"/>
  <c r="EK72" i="44"/>
  <c r="DR17" i="45"/>
  <c r="DV17" i="45"/>
  <c r="DZ17" i="45"/>
  <c r="ED17" i="45"/>
  <c r="EH17" i="45"/>
  <c r="EL17" i="45"/>
  <c r="IL67" i="28"/>
  <c r="IP67" i="28"/>
  <c r="IT67" i="28"/>
  <c r="IX68" i="28"/>
  <c r="IT70" i="28"/>
  <c r="DS72" i="44"/>
  <c r="DW72" i="44"/>
  <c r="EA72" i="44"/>
  <c r="EE72" i="44"/>
  <c r="EI72" i="44"/>
  <c r="EM72" i="44"/>
  <c r="DS17" i="45"/>
  <c r="DW17" i="45"/>
  <c r="EA17" i="45"/>
  <c r="EE17" i="45"/>
  <c r="EI17" i="45"/>
  <c r="EM17" i="45"/>
  <c r="DQ17" i="45"/>
  <c r="DY17" i="45"/>
  <c r="EG17" i="45"/>
  <c r="EO17" i="45"/>
  <c r="JA16" i="45"/>
  <c r="IW16" i="45"/>
  <c r="IS16" i="45"/>
  <c r="IO16" i="45"/>
  <c r="IK16" i="45"/>
  <c r="IG16" i="45"/>
  <c r="IZ15" i="45"/>
  <c r="IV15" i="45"/>
  <c r="IR15" i="45"/>
  <c r="IN15" i="45"/>
  <c r="IJ15" i="45"/>
  <c r="IF15" i="45"/>
  <c r="JC14" i="45"/>
  <c r="IY14" i="45"/>
  <c r="IU14" i="45"/>
  <c r="IQ14" i="45"/>
  <c r="IM14" i="45"/>
  <c r="II14" i="45"/>
  <c r="IE14" i="45"/>
  <c r="JB13" i="45"/>
  <c r="IX13" i="45"/>
  <c r="IT13" i="45"/>
  <c r="IP13" i="45"/>
  <c r="IL13" i="45"/>
  <c r="IH13" i="45"/>
  <c r="JA12" i="45"/>
  <c r="IW12" i="45"/>
  <c r="IS12" i="45"/>
  <c r="IO12" i="45"/>
  <c r="IK12" i="45"/>
  <c r="IG12" i="45"/>
  <c r="IZ16" i="45"/>
  <c r="IV16" i="45"/>
  <c r="IR16" i="45"/>
  <c r="IN16" i="45"/>
  <c r="IJ16" i="45"/>
  <c r="IF16" i="45"/>
  <c r="JC15" i="45"/>
  <c r="IY15" i="45"/>
  <c r="IU15" i="45"/>
  <c r="IQ15" i="45"/>
  <c r="IM15" i="45"/>
  <c r="II15" i="45"/>
  <c r="IE15" i="45"/>
  <c r="JB14" i="45"/>
  <c r="IX14" i="45"/>
  <c r="IT14" i="45"/>
  <c r="IP14" i="45"/>
  <c r="IL14" i="45"/>
  <c r="IH14" i="45"/>
  <c r="JA13" i="45"/>
  <c r="IW13" i="45"/>
  <c r="IS13" i="45"/>
  <c r="IO13" i="45"/>
  <c r="IK13" i="45"/>
  <c r="IG13" i="45"/>
  <c r="IZ12" i="45"/>
  <c r="IV12" i="45"/>
  <c r="IR12" i="45"/>
  <c r="IN12" i="45"/>
  <c r="IJ12" i="45"/>
  <c r="IF12" i="45"/>
  <c r="DM17" i="45"/>
  <c r="HB12" i="45"/>
  <c r="II12" i="45"/>
  <c r="IQ12" i="45"/>
  <c r="IY12" i="45"/>
  <c r="IJ13" i="45"/>
  <c r="IR13" i="45"/>
  <c r="IZ13" i="45"/>
  <c r="IK14" i="45"/>
  <c r="IS14" i="45"/>
  <c r="JA14" i="45"/>
  <c r="IH15" i="45"/>
  <c r="IP15" i="45"/>
  <c r="IX15" i="45"/>
  <c r="IE16" i="45"/>
  <c r="IM16" i="45"/>
  <c r="IU16" i="45"/>
  <c r="JC16" i="45"/>
  <c r="GV16" i="45"/>
  <c r="GV12" i="45"/>
  <c r="GV13" i="45"/>
  <c r="HH17" i="45"/>
  <c r="HX17" i="45"/>
  <c r="IL12" i="45"/>
  <c r="IT12" i="45"/>
  <c r="JB12" i="45"/>
  <c r="HD13" i="45"/>
  <c r="GZ13" i="45"/>
  <c r="HC13" i="45"/>
  <c r="IE13" i="45"/>
  <c r="IM13" i="45"/>
  <c r="IU13" i="45"/>
  <c r="JC13" i="45"/>
  <c r="IF14" i="45"/>
  <c r="IN14" i="45"/>
  <c r="IV14" i="45"/>
  <c r="GV15" i="45"/>
  <c r="IK15" i="45"/>
  <c r="IS15" i="45"/>
  <c r="JA15" i="45"/>
  <c r="HW16" i="45"/>
  <c r="HW17" i="45" s="1"/>
  <c r="HS16" i="45"/>
  <c r="HO16" i="45"/>
  <c r="HK16" i="45"/>
  <c r="HG16" i="45"/>
  <c r="HG17" i="45" s="1"/>
  <c r="HC16" i="45"/>
  <c r="HV16" i="45"/>
  <c r="HV17" i="45" s="1"/>
  <c r="HR16" i="45"/>
  <c r="HN16" i="45"/>
  <c r="HJ16" i="45"/>
  <c r="HF16" i="45"/>
  <c r="HB16" i="45"/>
  <c r="HD16" i="45"/>
  <c r="HL16" i="45"/>
  <c r="HL17" i="45" s="1"/>
  <c r="HT16" i="45"/>
  <c r="IH16" i="45"/>
  <c r="IP16" i="45"/>
  <c r="IX16" i="45"/>
  <c r="GZ12" i="45"/>
  <c r="IE12" i="45"/>
  <c r="IM12" i="45"/>
  <c r="IU12" i="45"/>
  <c r="JC12" i="45"/>
  <c r="IF13" i="45"/>
  <c r="IN13" i="45"/>
  <c r="IV13" i="45"/>
  <c r="GV14" i="45"/>
  <c r="IG14" i="45"/>
  <c r="IO14" i="45"/>
  <c r="IW14" i="45"/>
  <c r="IL15" i="45"/>
  <c r="IT15" i="45"/>
  <c r="JB15" i="45"/>
  <c r="HE16" i="45"/>
  <c r="HM16" i="45"/>
  <c r="HU16" i="45"/>
  <c r="II16" i="45"/>
  <c r="IQ16" i="45"/>
  <c r="IY16" i="45"/>
  <c r="GZ14" i="45"/>
  <c r="HD14" i="45"/>
  <c r="HA15" i="45"/>
  <c r="HE15" i="45"/>
  <c r="HE17" i="45" s="1"/>
  <c r="HI15" i="45"/>
  <c r="HM15" i="45"/>
  <c r="HQ15" i="45"/>
  <c r="HQ17" i="45" s="1"/>
  <c r="HU15" i="45"/>
  <c r="HB15" i="45"/>
  <c r="HF15" i="45"/>
  <c r="HF17" i="45" s="1"/>
  <c r="HJ15" i="45"/>
  <c r="HN15" i="45"/>
  <c r="HR15" i="45"/>
  <c r="HR17" i="45" s="1"/>
  <c r="GV71" i="44"/>
  <c r="GV70" i="44"/>
  <c r="GV69" i="44"/>
  <c r="GV68" i="44"/>
  <c r="GV67" i="44"/>
  <c r="GV66" i="44"/>
  <c r="GV65" i="44"/>
  <c r="GV63" i="44"/>
  <c r="GV61" i="44"/>
  <c r="GV59" i="44"/>
  <c r="GV57" i="44"/>
  <c r="GV55" i="44"/>
  <c r="GV53" i="44"/>
  <c r="GV51" i="44"/>
  <c r="GV49" i="44"/>
  <c r="GV47" i="44"/>
  <c r="GV64" i="44"/>
  <c r="GV62" i="44"/>
  <c r="GV60" i="44"/>
  <c r="GV58" i="44"/>
  <c r="GV56" i="44"/>
  <c r="GV54" i="44"/>
  <c r="GV52" i="44"/>
  <c r="GV50" i="44"/>
  <c r="GV48" i="44"/>
  <c r="GV45" i="44"/>
  <c r="GV43" i="44"/>
  <c r="GV41" i="44"/>
  <c r="GV39" i="44"/>
  <c r="GV37" i="44"/>
  <c r="GV35" i="44"/>
  <c r="GV33" i="44"/>
  <c r="GV31" i="44"/>
  <c r="GV29" i="44"/>
  <c r="GV27" i="44"/>
  <c r="GV72" i="44"/>
  <c r="GV46" i="44"/>
  <c r="GV44" i="44"/>
  <c r="GV42" i="44"/>
  <c r="GV40" i="44"/>
  <c r="GV38" i="44"/>
  <c r="GV36" i="44"/>
  <c r="GV34" i="44"/>
  <c r="GV32" i="44"/>
  <c r="GV30" i="44"/>
  <c r="GV28" i="44"/>
  <c r="GV26" i="44"/>
  <c r="GV24" i="44"/>
  <c r="GV22" i="44"/>
  <c r="GV20" i="44"/>
  <c r="GV18" i="44"/>
  <c r="GV16" i="44"/>
  <c r="GV14" i="44"/>
  <c r="GV12" i="44"/>
  <c r="GV25" i="44"/>
  <c r="GV23" i="44"/>
  <c r="GV21" i="44"/>
  <c r="GV19" i="44"/>
  <c r="GV17" i="44"/>
  <c r="GV15" i="44"/>
  <c r="GV13" i="44"/>
  <c r="HA12" i="44"/>
  <c r="HE12" i="44"/>
  <c r="HI12" i="44"/>
  <c r="HM12" i="44"/>
  <c r="HQ12" i="44"/>
  <c r="HU12" i="44"/>
  <c r="HC13" i="44"/>
  <c r="HG13" i="44"/>
  <c r="HK13" i="44"/>
  <c r="HO13" i="44"/>
  <c r="HS13" i="44"/>
  <c r="HW13" i="44"/>
  <c r="HA14" i="44"/>
  <c r="HC15" i="44"/>
  <c r="HA16" i="44"/>
  <c r="HC17" i="44"/>
  <c r="HA18" i="44"/>
  <c r="HE18" i="44"/>
  <c r="HI18" i="44"/>
  <c r="HM18" i="44"/>
  <c r="HQ18" i="44"/>
  <c r="HU18" i="44"/>
  <c r="HC19" i="44"/>
  <c r="HG19" i="44"/>
  <c r="HK19" i="44"/>
  <c r="HO19" i="44"/>
  <c r="HS19" i="44"/>
  <c r="HW19" i="44"/>
  <c r="HA20" i="44"/>
  <c r="HE20" i="44"/>
  <c r="HC21" i="44"/>
  <c r="HG21" i="44"/>
  <c r="HK21" i="44"/>
  <c r="HO21" i="44"/>
  <c r="HS21" i="44"/>
  <c r="HW21" i="44"/>
  <c r="HA22" i="44"/>
  <c r="HE22" i="44"/>
  <c r="HI22" i="44"/>
  <c r="HM22" i="44"/>
  <c r="HQ22" i="44"/>
  <c r="HU22" i="44"/>
  <c r="HC23" i="44"/>
  <c r="HG23" i="44"/>
  <c r="HK23" i="44"/>
  <c r="HO23" i="44"/>
  <c r="HS23" i="44"/>
  <c r="HW23" i="44"/>
  <c r="HA24" i="44"/>
  <c r="HE24" i="44"/>
  <c r="HI24" i="44"/>
  <c r="HM24" i="44"/>
  <c r="HQ24" i="44"/>
  <c r="HC25" i="44"/>
  <c r="HG25" i="44"/>
  <c r="HK25" i="44"/>
  <c r="HO25" i="44"/>
  <c r="HS25" i="44"/>
  <c r="HW25" i="44"/>
  <c r="HA26" i="44"/>
  <c r="HE26" i="44"/>
  <c r="HI26" i="44"/>
  <c r="HM26" i="44"/>
  <c r="HQ26" i="44"/>
  <c r="GZ27" i="44"/>
  <c r="DQ72" i="44"/>
  <c r="DY72" i="44"/>
  <c r="EC72" i="44"/>
  <c r="EG72" i="44"/>
  <c r="EO72" i="44"/>
  <c r="HB12" i="44"/>
  <c r="HF12" i="44"/>
  <c r="HJ12" i="44"/>
  <c r="HN12" i="44"/>
  <c r="HR12" i="44"/>
  <c r="HV12" i="44"/>
  <c r="GZ13" i="44"/>
  <c r="HD13" i="44"/>
  <c r="HH13" i="44"/>
  <c r="HL13" i="44"/>
  <c r="HP13" i="44"/>
  <c r="HT13" i="44"/>
  <c r="HB14" i="44"/>
  <c r="GZ15" i="44"/>
  <c r="HD15" i="44"/>
  <c r="HB16" i="44"/>
  <c r="GZ17" i="44"/>
  <c r="HD17" i="44"/>
  <c r="HB18" i="44"/>
  <c r="HF18" i="44"/>
  <c r="HJ18" i="44"/>
  <c r="HN18" i="44"/>
  <c r="HR18" i="44"/>
  <c r="HV18" i="44"/>
  <c r="GZ19" i="44"/>
  <c r="HD19" i="44"/>
  <c r="HH19" i="44"/>
  <c r="HL19" i="44"/>
  <c r="HP19" i="44"/>
  <c r="HT19" i="44"/>
  <c r="HB20" i="44"/>
  <c r="GZ21" i="44"/>
  <c r="HD21" i="44"/>
  <c r="HH21" i="44"/>
  <c r="HL21" i="44"/>
  <c r="HP21" i="44"/>
  <c r="HT21" i="44"/>
  <c r="HJ22" i="44"/>
  <c r="HN22" i="44"/>
  <c r="HR22" i="44"/>
  <c r="HV22" i="44"/>
  <c r="GZ23" i="44"/>
  <c r="HD23" i="44"/>
  <c r="HH23" i="44"/>
  <c r="HL23" i="44"/>
  <c r="HP23" i="44"/>
  <c r="HT23" i="44"/>
  <c r="HC12" i="44"/>
  <c r="HG12" i="44"/>
  <c r="HK12" i="44"/>
  <c r="HO12" i="44"/>
  <c r="HS12" i="44"/>
  <c r="HW12" i="44"/>
  <c r="HA13" i="44"/>
  <c r="HE13" i="44"/>
  <c r="HI13" i="44"/>
  <c r="HM13" i="44"/>
  <c r="HQ13" i="44"/>
  <c r="HC18" i="44"/>
  <c r="HG18" i="44"/>
  <c r="HK18" i="44"/>
  <c r="HO18" i="44"/>
  <c r="HS18" i="44"/>
  <c r="HA19" i="44"/>
  <c r="HE19" i="44"/>
  <c r="HI19" i="44"/>
  <c r="HM19" i="44"/>
  <c r="HQ19" i="44"/>
  <c r="HA21" i="44"/>
  <c r="HE21" i="44"/>
  <c r="HI21" i="44"/>
  <c r="HM21" i="44"/>
  <c r="HQ21" i="44"/>
  <c r="HG22" i="44"/>
  <c r="HK22" i="44"/>
  <c r="HO22" i="44"/>
  <c r="HS22" i="44"/>
  <c r="HA23" i="44"/>
  <c r="HE23" i="44"/>
  <c r="HI23" i="44"/>
  <c r="HM23" i="44"/>
  <c r="HQ23" i="44"/>
  <c r="HA25" i="44"/>
  <c r="HE25" i="44"/>
  <c r="HI25" i="44"/>
  <c r="HM25" i="44"/>
  <c r="HQ25" i="44"/>
  <c r="HW27" i="44"/>
  <c r="HS27" i="44"/>
  <c r="HO27" i="44"/>
  <c r="HK27" i="44"/>
  <c r="HG27" i="44"/>
  <c r="HC27" i="44"/>
  <c r="HV27" i="44"/>
  <c r="HR27" i="44"/>
  <c r="HN27" i="44"/>
  <c r="HJ27" i="44"/>
  <c r="HF27" i="44"/>
  <c r="HB27" i="44"/>
  <c r="HU27" i="44"/>
  <c r="HQ27" i="44"/>
  <c r="HM27" i="44"/>
  <c r="HI27" i="44"/>
  <c r="HE27" i="44"/>
  <c r="HA27" i="44"/>
  <c r="HH27" i="44"/>
  <c r="HA29" i="44"/>
  <c r="HA31" i="44"/>
  <c r="HC32" i="44"/>
  <c r="HG32" i="44"/>
  <c r="HK32" i="44"/>
  <c r="HO32" i="44"/>
  <c r="HS32" i="44"/>
  <c r="HW32" i="44"/>
  <c r="HA33" i="44"/>
  <c r="HE33" i="44"/>
  <c r="HI33" i="44"/>
  <c r="HM33" i="44"/>
  <c r="HQ33" i="44"/>
  <c r="HU33" i="44"/>
  <c r="HC34" i="44"/>
  <c r="HG34" i="44"/>
  <c r="HK34" i="44"/>
  <c r="HO34" i="44"/>
  <c r="HS34" i="44"/>
  <c r="HW34" i="44"/>
  <c r="HA35" i="44"/>
  <c r="HE35" i="44"/>
  <c r="HI35" i="44"/>
  <c r="HM35" i="44"/>
  <c r="HQ35" i="44"/>
  <c r="HU35" i="44"/>
  <c r="HC36" i="44"/>
  <c r="HA37" i="44"/>
  <c r="HA39" i="44"/>
  <c r="HE39" i="44"/>
  <c r="HI39" i="44"/>
  <c r="HM39" i="44"/>
  <c r="HQ39" i="44"/>
  <c r="HU39" i="44"/>
  <c r="HC40" i="44"/>
  <c r="HG40" i="44"/>
  <c r="HK40" i="44"/>
  <c r="HO40" i="44"/>
  <c r="HS40" i="44"/>
  <c r="HW40" i="44"/>
  <c r="HA41" i="44"/>
  <c r="HC42" i="44"/>
  <c r="HG42" i="44"/>
  <c r="HK42" i="44"/>
  <c r="HO42" i="44"/>
  <c r="HS42" i="44"/>
  <c r="HW42" i="44"/>
  <c r="HA43" i="44"/>
  <c r="HE43" i="44"/>
  <c r="HI43" i="44"/>
  <c r="HM43" i="44"/>
  <c r="HQ43" i="44"/>
  <c r="HA45" i="44"/>
  <c r="HE45" i="44"/>
  <c r="HI45" i="44"/>
  <c r="HM45" i="44"/>
  <c r="HQ45" i="44"/>
  <c r="HF46" i="44"/>
  <c r="HV46" i="44"/>
  <c r="GZ28" i="44"/>
  <c r="HB29" i="44"/>
  <c r="GZ30" i="44"/>
  <c r="GZ32" i="44"/>
  <c r="HD32" i="44"/>
  <c r="HH32" i="44"/>
  <c r="HL32" i="44"/>
  <c r="HP32" i="44"/>
  <c r="HT32" i="44"/>
  <c r="HB33" i="44"/>
  <c r="HF33" i="44"/>
  <c r="HJ33" i="44"/>
  <c r="HN33" i="44"/>
  <c r="HR33" i="44"/>
  <c r="HV33" i="44"/>
  <c r="GZ34" i="44"/>
  <c r="HD34" i="44"/>
  <c r="HH34" i="44"/>
  <c r="HL34" i="44"/>
  <c r="HP34" i="44"/>
  <c r="HT34" i="44"/>
  <c r="HB35" i="44"/>
  <c r="HF35" i="44"/>
  <c r="HJ35" i="44"/>
  <c r="HN35" i="44"/>
  <c r="HR35" i="44"/>
  <c r="HV35" i="44"/>
  <c r="GZ36" i="44"/>
  <c r="HD36" i="44"/>
  <c r="HB37" i="44"/>
  <c r="GZ38" i="44"/>
  <c r="HB39" i="44"/>
  <c r="HF39" i="44"/>
  <c r="HJ39" i="44"/>
  <c r="HN39" i="44"/>
  <c r="HR39" i="44"/>
  <c r="HV39" i="44"/>
  <c r="GZ40" i="44"/>
  <c r="HD40" i="44"/>
  <c r="HH40" i="44"/>
  <c r="HL40" i="44"/>
  <c r="HP40" i="44"/>
  <c r="HT40" i="44"/>
  <c r="GZ42" i="44"/>
  <c r="HD42" i="44"/>
  <c r="HH42" i="44"/>
  <c r="HL42" i="44"/>
  <c r="HP42" i="44"/>
  <c r="HT42" i="44"/>
  <c r="GZ44" i="44"/>
  <c r="GZ46" i="44"/>
  <c r="HA32" i="44"/>
  <c r="HE32" i="44"/>
  <c r="HI32" i="44"/>
  <c r="HM32" i="44"/>
  <c r="HQ32" i="44"/>
  <c r="HC33" i="44"/>
  <c r="HG33" i="44"/>
  <c r="HK33" i="44"/>
  <c r="HO33" i="44"/>
  <c r="HS33" i="44"/>
  <c r="HA34" i="44"/>
  <c r="HE34" i="44"/>
  <c r="HI34" i="44"/>
  <c r="HM34" i="44"/>
  <c r="HQ34" i="44"/>
  <c r="HC35" i="44"/>
  <c r="HG35" i="44"/>
  <c r="HK35" i="44"/>
  <c r="HO35" i="44"/>
  <c r="HS35" i="44"/>
  <c r="HC39" i="44"/>
  <c r="HG39" i="44"/>
  <c r="HK39" i="44"/>
  <c r="HO39" i="44"/>
  <c r="HS39" i="44"/>
  <c r="HA40" i="44"/>
  <c r="HE40" i="44"/>
  <c r="HI40" i="44"/>
  <c r="HM40" i="44"/>
  <c r="HQ40" i="44"/>
  <c r="HA42" i="44"/>
  <c r="HE42" i="44"/>
  <c r="HI42" i="44"/>
  <c r="HM42" i="44"/>
  <c r="HQ42" i="44"/>
  <c r="HU46" i="44"/>
  <c r="HQ46" i="44"/>
  <c r="HM46" i="44"/>
  <c r="HI46" i="44"/>
  <c r="HE46" i="44"/>
  <c r="HT46" i="44"/>
  <c r="HP46" i="44"/>
  <c r="HL46" i="44"/>
  <c r="HH46" i="44"/>
  <c r="HD46" i="44"/>
  <c r="HW46" i="44"/>
  <c r="HS46" i="44"/>
  <c r="HO46" i="44"/>
  <c r="HK46" i="44"/>
  <c r="HG46" i="44"/>
  <c r="HC46" i="44"/>
  <c r="HA46" i="44"/>
  <c r="HN46" i="44"/>
  <c r="HA47" i="44"/>
  <c r="HC48" i="44"/>
  <c r="HA49" i="44"/>
  <c r="HC50" i="44"/>
  <c r="HA51" i="44"/>
  <c r="HA53" i="44"/>
  <c r="HA55" i="44"/>
  <c r="HC56" i="44"/>
  <c r="HG56" i="44"/>
  <c r="HK56" i="44"/>
  <c r="HO56" i="44"/>
  <c r="HS56" i="44"/>
  <c r="HW56" i="44"/>
  <c r="HA57" i="44"/>
  <c r="HE57" i="44"/>
  <c r="HI57" i="44"/>
  <c r="HM57" i="44"/>
  <c r="HQ57" i="44"/>
  <c r="HU57" i="44"/>
  <c r="HA59" i="44"/>
  <c r="HE59" i="44"/>
  <c r="HI59" i="44"/>
  <c r="HM59" i="44"/>
  <c r="HQ59" i="44"/>
  <c r="HU59" i="44"/>
  <c r="HC60" i="44"/>
  <c r="HG60" i="44"/>
  <c r="HK60" i="44"/>
  <c r="HO60" i="44"/>
  <c r="HS60" i="44"/>
  <c r="HW60" i="44"/>
  <c r="HA61" i="44"/>
  <c r="HC62" i="44"/>
  <c r="HA63" i="44"/>
  <c r="HC64" i="44"/>
  <c r="HA65" i="44"/>
  <c r="GZ48" i="44"/>
  <c r="HD48" i="44"/>
  <c r="HB49" i="44"/>
  <c r="GZ50" i="44"/>
  <c r="HD50" i="44"/>
  <c r="GZ52" i="44"/>
  <c r="HB53" i="44"/>
  <c r="GZ54" i="44"/>
  <c r="HB55" i="44"/>
  <c r="GZ56" i="44"/>
  <c r="HD56" i="44"/>
  <c r="HH56" i="44"/>
  <c r="HL56" i="44"/>
  <c r="HP56" i="44"/>
  <c r="HT56" i="44"/>
  <c r="HB57" i="44"/>
  <c r="HF57" i="44"/>
  <c r="HJ57" i="44"/>
  <c r="HN57" i="44"/>
  <c r="HR57" i="44"/>
  <c r="HV57" i="44"/>
  <c r="GZ58" i="44"/>
  <c r="HB59" i="44"/>
  <c r="HF59" i="44"/>
  <c r="HJ59" i="44"/>
  <c r="HN59" i="44"/>
  <c r="HR59" i="44"/>
  <c r="HV59" i="44"/>
  <c r="GZ60" i="44"/>
  <c r="HD60" i="44"/>
  <c r="HH60" i="44"/>
  <c r="HL60" i="44"/>
  <c r="HL72" i="44" s="1"/>
  <c r="HP60" i="44"/>
  <c r="HT60" i="44"/>
  <c r="HB61" i="44"/>
  <c r="GZ62" i="44"/>
  <c r="HD62" i="44"/>
  <c r="HB63" i="44"/>
  <c r="GZ64" i="44"/>
  <c r="HB65" i="44"/>
  <c r="HA56" i="44"/>
  <c r="HE56" i="44"/>
  <c r="HI56" i="44"/>
  <c r="HM56" i="44"/>
  <c r="HQ56" i="44"/>
  <c r="HC57" i="44"/>
  <c r="HG57" i="44"/>
  <c r="HK57" i="44"/>
  <c r="HO57" i="44"/>
  <c r="HS57" i="44"/>
  <c r="HC59" i="44"/>
  <c r="HG59" i="44"/>
  <c r="HK59" i="44"/>
  <c r="HO59" i="44"/>
  <c r="HS59" i="44"/>
  <c r="HA60" i="44"/>
  <c r="HE60" i="44"/>
  <c r="HI60" i="44"/>
  <c r="HM60" i="44"/>
  <c r="HQ60" i="44"/>
  <c r="D12" i="28"/>
  <c r="H12" i="28"/>
  <c r="GV12" i="28"/>
  <c r="IL12" i="28"/>
  <c r="IX12" i="28"/>
  <c r="D13" i="28"/>
  <c r="GV13" i="28"/>
  <c r="IT13" i="28"/>
  <c r="JF13" i="28"/>
  <c r="H14" i="28"/>
  <c r="IL14" i="28"/>
  <c r="IX14" i="28"/>
  <c r="GV15" i="28"/>
  <c r="IT15" i="28"/>
  <c r="JB15" i="28"/>
  <c r="D16" i="28"/>
  <c r="H16" i="28"/>
  <c r="D18" i="28"/>
  <c r="GV18" i="28"/>
  <c r="H19" i="28"/>
  <c r="GV20" i="28"/>
  <c r="D21" i="28"/>
  <c r="H21" i="28"/>
  <c r="D23" i="28"/>
  <c r="F30" i="28"/>
  <c r="G38" i="28"/>
  <c r="N75" i="28"/>
  <c r="N76" i="28"/>
  <c r="N74" i="28"/>
  <c r="O73" i="28"/>
  <c r="O71" i="28"/>
  <c r="O69" i="28"/>
  <c r="O68" i="28"/>
  <c r="AI65" i="28"/>
  <c r="O72" i="28"/>
  <c r="AH65" i="28"/>
  <c r="AD65" i="28"/>
  <c r="Z65" i="28"/>
  <c r="V65" i="28"/>
  <c r="R65" i="28"/>
  <c r="N65" i="28"/>
  <c r="M69" i="28"/>
  <c r="P70" i="28"/>
  <c r="AF64" i="28"/>
  <c r="AB64" i="28"/>
  <c r="X64" i="28"/>
  <c r="T64" i="28"/>
  <c r="P64" i="28"/>
  <c r="L64" i="28"/>
  <c r="L63" i="28"/>
  <c r="AF62" i="28"/>
  <c r="AB62" i="28"/>
  <c r="X62" i="28"/>
  <c r="T62" i="28"/>
  <c r="P62" i="28"/>
  <c r="L62" i="28"/>
  <c r="AF61" i="28"/>
  <c r="AB61" i="28"/>
  <c r="X61" i="28"/>
  <c r="T61" i="28"/>
  <c r="P61" i="28"/>
  <c r="L61" i="28"/>
  <c r="L60" i="28"/>
  <c r="L59" i="28"/>
  <c r="L58" i="28"/>
  <c r="P55" i="28"/>
  <c r="L55" i="28"/>
  <c r="AI64" i="28"/>
  <c r="AE64" i="28"/>
  <c r="AA64" i="28"/>
  <c r="W64" i="28"/>
  <c r="S64" i="28"/>
  <c r="O64" i="28"/>
  <c r="K64" i="28"/>
  <c r="J64" i="28" s="1"/>
  <c r="K63" i="28"/>
  <c r="J63" i="28" s="1"/>
  <c r="AI62" i="28"/>
  <c r="AE62" i="28"/>
  <c r="AA62" i="28"/>
  <c r="W62" i="28"/>
  <c r="S62" i="28"/>
  <c r="O62" i="28"/>
  <c r="K62" i="28"/>
  <c r="J62" i="28" s="1"/>
  <c r="AI61" i="28"/>
  <c r="S61" i="28"/>
  <c r="O61" i="28"/>
  <c r="K61" i="28"/>
  <c r="J61" i="28" s="1"/>
  <c r="O60" i="28"/>
  <c r="O58" i="28"/>
  <c r="K57" i="28"/>
  <c r="J57" i="28" s="1"/>
  <c r="K56" i="28"/>
  <c r="J56" i="28" s="1"/>
  <c r="K55" i="28"/>
  <c r="J55" i="28" s="1"/>
  <c r="P67" i="28"/>
  <c r="AC65" i="28"/>
  <c r="U65" i="28"/>
  <c r="AH64" i="28"/>
  <c r="AD64" i="28"/>
  <c r="Z64" i="28"/>
  <c r="V64" i="28"/>
  <c r="R64" i="28"/>
  <c r="N64" i="28"/>
  <c r="N63" i="28"/>
  <c r="AH62" i="28"/>
  <c r="AD62" i="28"/>
  <c r="Z62" i="28"/>
  <c r="V62" i="28"/>
  <c r="R62" i="28"/>
  <c r="N62" i="28"/>
  <c r="AH61" i="28"/>
  <c r="AD61" i="28"/>
  <c r="Z61" i="28"/>
  <c r="V61" i="28"/>
  <c r="R61" i="28"/>
  <c r="N61" i="28"/>
  <c r="N60" i="28"/>
  <c r="N59" i="28"/>
  <c r="N58" i="28"/>
  <c r="N57" i="28"/>
  <c r="N56" i="28"/>
  <c r="N55" i="28"/>
  <c r="AG64" i="28"/>
  <c r="M60" i="28"/>
  <c r="O54" i="28"/>
  <c r="AI52" i="28"/>
  <c r="AI50" i="28"/>
  <c r="AI49" i="28"/>
  <c r="AI47" i="28"/>
  <c r="M59" i="28"/>
  <c r="M58" i="28"/>
  <c r="M57" i="28"/>
  <c r="M55" i="28"/>
  <c r="N51" i="28"/>
  <c r="N48" i="28"/>
  <c r="P66" i="28"/>
  <c r="M65" i="28"/>
  <c r="M56" i="28"/>
  <c r="M54" i="28"/>
  <c r="M53" i="28"/>
  <c r="AC52" i="28"/>
  <c r="U52" i="28"/>
  <c r="M52" i="28"/>
  <c r="AC50" i="28"/>
  <c r="U50" i="28"/>
  <c r="M50" i="28"/>
  <c r="AG49" i="28"/>
  <c r="AC49" i="28"/>
  <c r="U49" i="28"/>
  <c r="Q49" i="28"/>
  <c r="M49" i="28"/>
  <c r="AG47" i="28"/>
  <c r="AC47" i="28"/>
  <c r="U47" i="28"/>
  <c r="Q47" i="28"/>
  <c r="M47" i="28"/>
  <c r="AG62" i="28"/>
  <c r="AI46" i="28"/>
  <c r="AI45" i="28"/>
  <c r="AI42" i="28"/>
  <c r="AI41" i="28"/>
  <c r="O39" i="28"/>
  <c r="AI37" i="28"/>
  <c r="AI36" i="28"/>
  <c r="AG61" i="28"/>
  <c r="N44" i="28"/>
  <c r="N40" i="28"/>
  <c r="M63" i="28"/>
  <c r="AC45" i="28"/>
  <c r="U45" i="28"/>
  <c r="M45" i="28"/>
  <c r="M44" i="28"/>
  <c r="M43" i="28"/>
  <c r="Y42" i="28"/>
  <c r="AG41" i="28"/>
  <c r="U41" i="28"/>
  <c r="Q41" i="28"/>
  <c r="M40" i="28"/>
  <c r="M38" i="28"/>
  <c r="AC37" i="28"/>
  <c r="U37" i="28"/>
  <c r="M37" i="28"/>
  <c r="AG36" i="28"/>
  <c r="AC36" i="28"/>
  <c r="P53" i="28"/>
  <c r="P43" i="28"/>
  <c r="AH35" i="28"/>
  <c r="AH34" i="28"/>
  <c r="N33" i="28"/>
  <c r="N32" i="28"/>
  <c r="N30" i="28"/>
  <c r="P38" i="28"/>
  <c r="Q36" i="28"/>
  <c r="M36" i="28"/>
  <c r="M33" i="28"/>
  <c r="M32" i="28"/>
  <c r="M30" i="28"/>
  <c r="AF35" i="28"/>
  <c r="AB35" i="28"/>
  <c r="X35" i="28"/>
  <c r="T35" i="28"/>
  <c r="P35" i="28"/>
  <c r="L35" i="28"/>
  <c r="AF34" i="28"/>
  <c r="AB34" i="28"/>
  <c r="X34" i="28"/>
  <c r="T34" i="28"/>
  <c r="P34" i="28"/>
  <c r="L34" i="28"/>
  <c r="L33" i="28"/>
  <c r="L32" i="28"/>
  <c r="P31" i="28"/>
  <c r="L31" i="28"/>
  <c r="L30" i="28"/>
  <c r="AF29" i="28"/>
  <c r="AB29" i="28"/>
  <c r="X29" i="28"/>
  <c r="T29" i="28"/>
  <c r="P29" i="28"/>
  <c r="L29" i="28"/>
  <c r="AF28" i="28"/>
  <c r="AB28" i="28"/>
  <c r="X28" i="28"/>
  <c r="T28" i="28"/>
  <c r="P28" i="28"/>
  <c r="L28" i="28"/>
  <c r="AF27" i="28"/>
  <c r="AB27" i="28"/>
  <c r="X27" i="28"/>
  <c r="T27" i="28"/>
  <c r="P27" i="28"/>
  <c r="L27" i="28"/>
  <c r="AF26" i="28"/>
  <c r="AB26" i="28"/>
  <c r="X26" i="28"/>
  <c r="T26" i="28"/>
  <c r="P26" i="28"/>
  <c r="L26" i="28"/>
  <c r="AF25" i="28"/>
  <c r="AB25" i="28"/>
  <c r="X25" i="28"/>
  <c r="T25" i="28"/>
  <c r="P25" i="28"/>
  <c r="L25" i="28"/>
  <c r="AF24" i="28"/>
  <c r="AB24" i="28"/>
  <c r="X24" i="28"/>
  <c r="T24" i="28"/>
  <c r="P24" i="28"/>
  <c r="L24" i="28"/>
  <c r="R12" i="28"/>
  <c r="AD12" i="28"/>
  <c r="IQ12" i="28"/>
  <c r="JC12" i="28"/>
  <c r="Z13" i="28"/>
  <c r="IU13" i="28"/>
  <c r="IU14" i="28"/>
  <c r="JG14" i="28"/>
  <c r="IU15" i="28"/>
  <c r="N17" i="28"/>
  <c r="E18" i="28"/>
  <c r="N18" i="28"/>
  <c r="IU18" i="28"/>
  <c r="E19" i="28"/>
  <c r="N20" i="28"/>
  <c r="R20" i="28"/>
  <c r="Z20" i="28"/>
  <c r="AD20" i="28"/>
  <c r="AH20" i="28"/>
  <c r="IU20" i="28"/>
  <c r="E21" i="28"/>
  <c r="N21" i="28"/>
  <c r="R21" i="28"/>
  <c r="V21" i="28"/>
  <c r="Z21" i="28"/>
  <c r="AD21" i="28"/>
  <c r="AH21" i="28"/>
  <c r="IU21" i="28"/>
  <c r="E22" i="28"/>
  <c r="E23" i="28"/>
  <c r="AE24" i="28"/>
  <c r="AI25" i="28"/>
  <c r="F26" i="28"/>
  <c r="F27" i="28"/>
  <c r="F28" i="28"/>
  <c r="K29" i="28"/>
  <c r="J29" i="28" s="1"/>
  <c r="K30" i="28"/>
  <c r="J30" i="28" s="1"/>
  <c r="CJ30" i="28"/>
  <c r="BJ30" i="28" s="1"/>
  <c r="BK28" i="28"/>
  <c r="O31" i="28"/>
  <c r="IV32" i="28"/>
  <c r="IZ32" i="28"/>
  <c r="JD32" i="28"/>
  <c r="JH32" i="28"/>
  <c r="CJ33" i="28"/>
  <c r="BJ33" i="28" s="1"/>
  <c r="BK31" i="28"/>
  <c r="O34" i="28"/>
  <c r="AE34" i="28"/>
  <c r="O35" i="28"/>
  <c r="AE35" i="28"/>
  <c r="C43" i="28"/>
  <c r="G46" i="28"/>
  <c r="D55" i="28"/>
  <c r="H56" i="28"/>
  <c r="D64" i="28"/>
  <c r="IP12" i="28"/>
  <c r="JB12" i="28"/>
  <c r="H13" i="28"/>
  <c r="IL13" i="28"/>
  <c r="IX13" i="28"/>
  <c r="D14" i="28"/>
  <c r="GV14" i="28"/>
  <c r="IP14" i="28"/>
  <c r="JB14" i="28"/>
  <c r="H15" i="28"/>
  <c r="IP15" i="28"/>
  <c r="JF15" i="28"/>
  <c r="GV16" i="28"/>
  <c r="H17" i="28"/>
  <c r="GV17" i="28"/>
  <c r="H18" i="28"/>
  <c r="GV19" i="28"/>
  <c r="IP19" i="28"/>
  <c r="H20" i="28"/>
  <c r="GV21" i="28"/>
  <c r="GV22" i="28"/>
  <c r="F29" i="28"/>
  <c r="CJ34" i="28"/>
  <c r="BJ34" i="28" s="1"/>
  <c r="BK32" i="28"/>
  <c r="IU75" i="28"/>
  <c r="IU73" i="28"/>
  <c r="IU76" i="28"/>
  <c r="IU74" i="28"/>
  <c r="IU70" i="28"/>
  <c r="IU69" i="28"/>
  <c r="IU68" i="28"/>
  <c r="IU67" i="28"/>
  <c r="IU66" i="28"/>
  <c r="IU65" i="28"/>
  <c r="IU72" i="28"/>
  <c r="IU71" i="28"/>
  <c r="IU64" i="28"/>
  <c r="IU63" i="28"/>
  <c r="IU62" i="28"/>
  <c r="IU61" i="28"/>
  <c r="IU60" i="28"/>
  <c r="IU59" i="28"/>
  <c r="IU58" i="28"/>
  <c r="IU57" i="28"/>
  <c r="IU56" i="28"/>
  <c r="IU55" i="28"/>
  <c r="IU54" i="28"/>
  <c r="IU53" i="28"/>
  <c r="IU52" i="28"/>
  <c r="IU51" i="28"/>
  <c r="IU50" i="28"/>
  <c r="IU49" i="28"/>
  <c r="IU48" i="28"/>
  <c r="IU47" i="28"/>
  <c r="IU46" i="28"/>
  <c r="IU45" i="28"/>
  <c r="IU44" i="28"/>
  <c r="IU43" i="28"/>
  <c r="IU42" i="28"/>
  <c r="IU41" i="28"/>
  <c r="IU40" i="28"/>
  <c r="IU39" i="28"/>
  <c r="IU38" i="28"/>
  <c r="IU37" i="28"/>
  <c r="IU36" i="28"/>
  <c r="IU35" i="28"/>
  <c r="IU34" i="28"/>
  <c r="IU33" i="28"/>
  <c r="IU32" i="28"/>
  <c r="IU31" i="28"/>
  <c r="IU30" i="28"/>
  <c r="IU29" i="28"/>
  <c r="IU28" i="28"/>
  <c r="IU27" i="28"/>
  <c r="IU26" i="28"/>
  <c r="IU25" i="28"/>
  <c r="IU24" i="28"/>
  <c r="IU23" i="28"/>
  <c r="Z12" i="28"/>
  <c r="IY12" i="28"/>
  <c r="E13" i="28"/>
  <c r="R13" i="28"/>
  <c r="AD13" i="28"/>
  <c r="IM13" i="28"/>
  <c r="IY13" i="28"/>
  <c r="JG13" i="28"/>
  <c r="E14" i="28"/>
  <c r="IM14" i="28"/>
  <c r="JC14" i="28"/>
  <c r="N15" i="28"/>
  <c r="IM15" i="28"/>
  <c r="JC15" i="28"/>
  <c r="E16" i="28"/>
  <c r="IU16" i="28"/>
  <c r="E17" i="28"/>
  <c r="N22" i="28"/>
  <c r="F12" i="28"/>
  <c r="K12" i="28"/>
  <c r="J12" i="28" s="1"/>
  <c r="O12" i="28"/>
  <c r="S12" i="28"/>
  <c r="W12" i="28"/>
  <c r="AA12" i="28"/>
  <c r="AE12" i="28"/>
  <c r="AI12" i="28"/>
  <c r="BU12" i="28"/>
  <c r="CG12" i="28"/>
  <c r="HA12" i="28"/>
  <c r="L12" i="28" s="1"/>
  <c r="HE12" i="28"/>
  <c r="HI12" i="28"/>
  <c r="HM12" i="28"/>
  <c r="HQ12" i="28"/>
  <c r="AB12" i="28" s="1"/>
  <c r="HU12" i="28"/>
  <c r="F13" i="28"/>
  <c r="K13" i="28"/>
  <c r="J13" i="28" s="1"/>
  <c r="O13" i="28"/>
  <c r="S13" i="28"/>
  <c r="W13" i="28"/>
  <c r="AA13" i="28"/>
  <c r="AE13" i="28"/>
  <c r="AI13" i="28"/>
  <c r="BQ13" i="28"/>
  <c r="CC13" i="28"/>
  <c r="HA13" i="28"/>
  <c r="L13" i="28" s="1"/>
  <c r="HE13" i="28"/>
  <c r="HI13" i="28"/>
  <c r="HM13" i="28"/>
  <c r="HQ13" i="28"/>
  <c r="AB13" i="28" s="1"/>
  <c r="HU13" i="28"/>
  <c r="F14" i="28"/>
  <c r="K14" i="28"/>
  <c r="J14" i="28" s="1"/>
  <c r="O14" i="28"/>
  <c r="BU14" i="28"/>
  <c r="CG14" i="28"/>
  <c r="HA14" i="28"/>
  <c r="F15" i="28"/>
  <c r="K15" i="28"/>
  <c r="J15" i="28" s="1"/>
  <c r="O15" i="28"/>
  <c r="BM15" i="28"/>
  <c r="BY15" i="28"/>
  <c r="HA15" i="28"/>
  <c r="F16" i="28"/>
  <c r="K16" i="28"/>
  <c r="J16" i="28" s="1"/>
  <c r="HA16" i="28"/>
  <c r="L16" i="28" s="1"/>
  <c r="F17" i="28"/>
  <c r="K17" i="28"/>
  <c r="J17" i="28" s="1"/>
  <c r="O17" i="28"/>
  <c r="HA17" i="28"/>
  <c r="L17" i="28" s="1"/>
  <c r="F18" i="28"/>
  <c r="K18" i="28"/>
  <c r="J18" i="28" s="1"/>
  <c r="O18" i="28"/>
  <c r="HA18" i="28"/>
  <c r="L18" i="28" s="1"/>
  <c r="F19" i="28"/>
  <c r="K19" i="28"/>
  <c r="J19" i="28" s="1"/>
  <c r="O19" i="28"/>
  <c r="HA19" i="28"/>
  <c r="L19" i="28" s="1"/>
  <c r="F20" i="28"/>
  <c r="K20" i="28"/>
  <c r="J20" i="28" s="1"/>
  <c r="O20" i="28"/>
  <c r="S20" i="28"/>
  <c r="W20" i="28"/>
  <c r="AA20" i="28"/>
  <c r="AE20" i="28"/>
  <c r="AI20" i="28"/>
  <c r="HA20" i="28"/>
  <c r="HE20" i="28"/>
  <c r="HI20" i="28"/>
  <c r="HM20" i="28"/>
  <c r="HQ20" i="28"/>
  <c r="HU20" i="28"/>
  <c r="IJ20" i="28"/>
  <c r="F21" i="28"/>
  <c r="K21" i="28"/>
  <c r="J21" i="28" s="1"/>
  <c r="O21" i="28"/>
  <c r="S21" i="28"/>
  <c r="W21" i="28"/>
  <c r="AA21" i="28"/>
  <c r="AE21" i="28"/>
  <c r="AI21" i="28"/>
  <c r="HA21" i="28"/>
  <c r="L21" i="28" s="1"/>
  <c r="HE21" i="28"/>
  <c r="HI21" i="28"/>
  <c r="HM21" i="28"/>
  <c r="HQ21" i="28"/>
  <c r="AB21" i="28" s="1"/>
  <c r="HU21" i="28"/>
  <c r="IJ21" i="28"/>
  <c r="F22" i="28"/>
  <c r="K22" i="28"/>
  <c r="J22" i="28" s="1"/>
  <c r="O22" i="28"/>
  <c r="HA22" i="28"/>
  <c r="HE22" i="28"/>
  <c r="IN22" i="28"/>
  <c r="IR22" i="28"/>
  <c r="IV22" i="28"/>
  <c r="IZ22" i="28"/>
  <c r="JD22" i="28"/>
  <c r="JH22" i="28"/>
  <c r="F23" i="28"/>
  <c r="AE23" i="28"/>
  <c r="AI23" i="28"/>
  <c r="IV23" i="28"/>
  <c r="IZ23" i="28"/>
  <c r="JD23" i="28"/>
  <c r="JH23" i="28"/>
  <c r="AI24" i="28"/>
  <c r="IN24" i="28"/>
  <c r="IR24" i="28"/>
  <c r="F25" i="28"/>
  <c r="K26" i="28"/>
  <c r="J26" i="28" s="1"/>
  <c r="K27" i="28"/>
  <c r="J27" i="28" s="1"/>
  <c r="AE29" i="28"/>
  <c r="CJ29" i="28"/>
  <c r="BJ29" i="28" s="1"/>
  <c r="BK27" i="28"/>
  <c r="IV30" i="28"/>
  <c r="IZ30" i="28"/>
  <c r="JD30" i="28"/>
  <c r="JH30" i="28"/>
  <c r="IV31" i="28"/>
  <c r="IZ31" i="28"/>
  <c r="JD31" i="28"/>
  <c r="JH31" i="28"/>
  <c r="IN32" i="28"/>
  <c r="IR32" i="28"/>
  <c r="F33" i="28"/>
  <c r="IV33" i="28"/>
  <c r="IZ33" i="28"/>
  <c r="JD33" i="28"/>
  <c r="JH33" i="28"/>
  <c r="S34" i="28"/>
  <c r="AI34" i="28"/>
  <c r="S35" i="28"/>
  <c r="AI35" i="28"/>
  <c r="U36" i="28"/>
  <c r="C40" i="28"/>
  <c r="BL42" i="28"/>
  <c r="IK40" i="28"/>
  <c r="BP42" i="28"/>
  <c r="IO40" i="28"/>
  <c r="BT42" i="28"/>
  <c r="IS40" i="28"/>
  <c r="BX42" i="28"/>
  <c r="IW40" i="28"/>
  <c r="CB42" i="28"/>
  <c r="JA40" i="28"/>
  <c r="CF42" i="28"/>
  <c r="JE40" i="28"/>
  <c r="HU42" i="28"/>
  <c r="HQ42" i="28"/>
  <c r="AB42" i="28" s="1"/>
  <c r="HM42" i="28"/>
  <c r="X42" i="28" s="1"/>
  <c r="HI42" i="28"/>
  <c r="T42" i="28" s="1"/>
  <c r="HE42" i="28"/>
  <c r="P42" i="28" s="1"/>
  <c r="HA42" i="28"/>
  <c r="L42" i="28" s="1"/>
  <c r="HT42" i="28"/>
  <c r="AE42" i="28" s="1"/>
  <c r="HP42" i="28"/>
  <c r="AA42" i="28" s="1"/>
  <c r="HL42" i="28"/>
  <c r="W42" i="28" s="1"/>
  <c r="HH42" i="28"/>
  <c r="S42" i="28" s="1"/>
  <c r="HD42" i="28"/>
  <c r="O42" i="28" s="1"/>
  <c r="GZ42" i="28"/>
  <c r="K42" i="28" s="1"/>
  <c r="J42" i="28" s="1"/>
  <c r="HW42" i="28"/>
  <c r="AH42" i="28" s="1"/>
  <c r="HS42" i="28"/>
  <c r="AD42" i="28" s="1"/>
  <c r="HO42" i="28"/>
  <c r="Z42" i="28" s="1"/>
  <c r="HK42" i="28"/>
  <c r="V42" i="28" s="1"/>
  <c r="HG42" i="28"/>
  <c r="R42" i="28" s="1"/>
  <c r="HC42" i="28"/>
  <c r="N42" i="28" s="1"/>
  <c r="HJ42" i="28"/>
  <c r="U42" i="28" s="1"/>
  <c r="HV42" i="28"/>
  <c r="AG42" i="28" s="1"/>
  <c r="HF42" i="28"/>
  <c r="Q42" i="28" s="1"/>
  <c r="HR42" i="28"/>
  <c r="AC42" i="28" s="1"/>
  <c r="HB42" i="28"/>
  <c r="M42" i="28" s="1"/>
  <c r="G77" i="28"/>
  <c r="C77" i="28"/>
  <c r="H76" i="28"/>
  <c r="C75" i="28"/>
  <c r="H74" i="28"/>
  <c r="H73" i="28"/>
  <c r="GV72" i="28"/>
  <c r="F77" i="28"/>
  <c r="G76" i="28"/>
  <c r="GV75" i="28"/>
  <c r="G74" i="28"/>
  <c r="GV73" i="28"/>
  <c r="C73" i="28"/>
  <c r="E77" i="28"/>
  <c r="C76" i="28"/>
  <c r="H75" i="28"/>
  <c r="C74" i="28"/>
  <c r="H77" i="28"/>
  <c r="G75" i="28"/>
  <c r="GV74" i="28"/>
  <c r="C72" i="28"/>
  <c r="F70" i="28"/>
  <c r="F69" i="28"/>
  <c r="F68" i="28"/>
  <c r="F67" i="28"/>
  <c r="F66" i="28"/>
  <c r="D77" i="28"/>
  <c r="GV76" i="28"/>
  <c r="E70" i="28"/>
  <c r="E69" i="28"/>
  <c r="E68" i="28"/>
  <c r="E67" i="28"/>
  <c r="E66" i="28"/>
  <c r="H71" i="28"/>
  <c r="GV70" i="28"/>
  <c r="H70" i="28"/>
  <c r="D70" i="28"/>
  <c r="GV69" i="28"/>
  <c r="H69" i="28"/>
  <c r="D69" i="28"/>
  <c r="GV68" i="28"/>
  <c r="H68" i="28"/>
  <c r="D68" i="28"/>
  <c r="GV67" i="28"/>
  <c r="H67" i="28"/>
  <c r="D67" i="28"/>
  <c r="GV66" i="28"/>
  <c r="GV71" i="28"/>
  <c r="C69" i="28"/>
  <c r="G68" i="28"/>
  <c r="G67" i="28"/>
  <c r="D66" i="28"/>
  <c r="G65" i="28"/>
  <c r="C65" i="28"/>
  <c r="G64" i="28"/>
  <c r="C64" i="28"/>
  <c r="G63" i="28"/>
  <c r="C63" i="28"/>
  <c r="G62" i="28"/>
  <c r="C62" i="28"/>
  <c r="G61" i="28"/>
  <c r="C61" i="28"/>
  <c r="G60" i="28"/>
  <c r="C60" i="28"/>
  <c r="G59" i="28"/>
  <c r="C59" i="28"/>
  <c r="G58" i="28"/>
  <c r="C58" i="28"/>
  <c r="G57" i="28"/>
  <c r="C57" i="28"/>
  <c r="G56" i="28"/>
  <c r="C56" i="28"/>
  <c r="G55" i="28"/>
  <c r="C55" i="28"/>
  <c r="C68" i="28"/>
  <c r="C67" i="28"/>
  <c r="C66" i="28"/>
  <c r="F65" i="28"/>
  <c r="F64" i="28"/>
  <c r="F63" i="28"/>
  <c r="F62" i="28"/>
  <c r="F61" i="28"/>
  <c r="F60" i="28"/>
  <c r="F59" i="28"/>
  <c r="F58" i="28"/>
  <c r="F57" i="28"/>
  <c r="F56" i="28"/>
  <c r="F55" i="28"/>
  <c r="H72" i="28"/>
  <c r="G70" i="28"/>
  <c r="H66" i="28"/>
  <c r="E65" i="28"/>
  <c r="E64" i="28"/>
  <c r="E63" i="28"/>
  <c r="E62" i="28"/>
  <c r="E61" i="28"/>
  <c r="E60" i="28"/>
  <c r="E59" i="28"/>
  <c r="E58" i="28"/>
  <c r="E57" i="28"/>
  <c r="E56" i="28"/>
  <c r="E55" i="28"/>
  <c r="D65" i="28"/>
  <c r="GV64" i="28"/>
  <c r="H63" i="28"/>
  <c r="D56" i="28"/>
  <c r="GV55" i="28"/>
  <c r="F54" i="28"/>
  <c r="F53" i="28"/>
  <c r="F52" i="28"/>
  <c r="F51" i="28"/>
  <c r="F50" i="28"/>
  <c r="F49" i="28"/>
  <c r="F48" i="28"/>
  <c r="F47" i="28"/>
  <c r="C70" i="28"/>
  <c r="D63" i="28"/>
  <c r="H62" i="28"/>
  <c r="GV61" i="28"/>
  <c r="H61" i="28"/>
  <c r="H60" i="28"/>
  <c r="E54" i="28"/>
  <c r="E53" i="28"/>
  <c r="E52" i="28"/>
  <c r="E51" i="28"/>
  <c r="E50" i="28"/>
  <c r="E49" i="28"/>
  <c r="E48" i="28"/>
  <c r="E47" i="28"/>
  <c r="C71" i="28"/>
  <c r="H64" i="28"/>
  <c r="GV63" i="28"/>
  <c r="D62" i="28"/>
  <c r="D61" i="28"/>
  <c r="GV60" i="28"/>
  <c r="D60" i="28"/>
  <c r="GV59" i="28"/>
  <c r="H59" i="28"/>
  <c r="H58" i="28"/>
  <c r="H57" i="28"/>
  <c r="H55" i="28"/>
  <c r="GV54" i="28"/>
  <c r="H54" i="28"/>
  <c r="D54" i="28"/>
  <c r="GV53" i="28"/>
  <c r="H53" i="28"/>
  <c r="D53" i="28"/>
  <c r="GV52" i="28"/>
  <c r="H52" i="28"/>
  <c r="D52" i="28"/>
  <c r="GV51" i="28"/>
  <c r="H51" i="28"/>
  <c r="D51" i="28"/>
  <c r="GV50" i="28"/>
  <c r="H50" i="28"/>
  <c r="D50" i="28"/>
  <c r="GV49" i="28"/>
  <c r="H49" i="28"/>
  <c r="D49" i="28"/>
  <c r="GV48" i="28"/>
  <c r="H48" i="28"/>
  <c r="D48" i="28"/>
  <c r="GV47" i="28"/>
  <c r="H47" i="28"/>
  <c r="D47" i="28"/>
  <c r="GV46" i="28"/>
  <c r="GV62" i="28"/>
  <c r="D58" i="28"/>
  <c r="D57" i="28"/>
  <c r="GV56" i="28"/>
  <c r="G52" i="28"/>
  <c r="C51" i="28"/>
  <c r="G48" i="28"/>
  <c r="F46" i="28"/>
  <c r="F45" i="28"/>
  <c r="F44" i="28"/>
  <c r="F43" i="28"/>
  <c r="F42" i="28"/>
  <c r="F41" i="28"/>
  <c r="F40" i="28"/>
  <c r="F39" i="28"/>
  <c r="F38" i="28"/>
  <c r="F37" i="28"/>
  <c r="G69" i="28"/>
  <c r="G54" i="28"/>
  <c r="G53" i="28"/>
  <c r="C52" i="28"/>
  <c r="G50" i="28"/>
  <c r="C48" i="28"/>
  <c r="E46" i="28"/>
  <c r="E45" i="28"/>
  <c r="E44" i="28"/>
  <c r="E43" i="28"/>
  <c r="E42" i="28"/>
  <c r="E41" i="28"/>
  <c r="E40" i="28"/>
  <c r="E39" i="28"/>
  <c r="E38" i="28"/>
  <c r="E37" i="28"/>
  <c r="G66" i="28"/>
  <c r="GV65" i="28"/>
  <c r="D59" i="28"/>
  <c r="GV58" i="28"/>
  <c r="GV57" i="28"/>
  <c r="C54" i="28"/>
  <c r="C53" i="28"/>
  <c r="C50" i="28"/>
  <c r="G49" i="28"/>
  <c r="G47" i="28"/>
  <c r="H46" i="28"/>
  <c r="D46" i="28"/>
  <c r="GV45" i="28"/>
  <c r="H45" i="28"/>
  <c r="D45" i="28"/>
  <c r="GV44" i="28"/>
  <c r="H44" i="28"/>
  <c r="D44" i="28"/>
  <c r="GV43" i="28"/>
  <c r="H43" i="28"/>
  <c r="D43" i="28"/>
  <c r="GV42" i="28"/>
  <c r="H42" i="28"/>
  <c r="D42" i="28"/>
  <c r="GV41" i="28"/>
  <c r="H41" i="28"/>
  <c r="D41" i="28"/>
  <c r="GV40" i="28"/>
  <c r="H40" i="28"/>
  <c r="D40" i="28"/>
  <c r="GV39" i="28"/>
  <c r="H39" i="28"/>
  <c r="D39" i="28"/>
  <c r="GV38" i="28"/>
  <c r="H38" i="28"/>
  <c r="D38" i="28"/>
  <c r="GV37" i="28"/>
  <c r="H37" i="28"/>
  <c r="D37" i="28"/>
  <c r="GV36" i="28"/>
  <c r="H65" i="28"/>
  <c r="C46" i="28"/>
  <c r="C45" i="28"/>
  <c r="G41" i="28"/>
  <c r="C38" i="28"/>
  <c r="G37" i="28"/>
  <c r="E36" i="28"/>
  <c r="E35" i="28"/>
  <c r="E34" i="28"/>
  <c r="E33" i="28"/>
  <c r="E32" i="28"/>
  <c r="E31" i="28"/>
  <c r="E30" i="28"/>
  <c r="E29" i="28"/>
  <c r="E28" i="28"/>
  <c r="E27" i="28"/>
  <c r="E26" i="28"/>
  <c r="E25" i="28"/>
  <c r="E24" i="28"/>
  <c r="G51" i="28"/>
  <c r="G42" i="28"/>
  <c r="C41" i="28"/>
  <c r="G39" i="28"/>
  <c r="C37" i="28"/>
  <c r="H36" i="28"/>
  <c r="D36" i="28"/>
  <c r="GV35" i="28"/>
  <c r="H35" i="28"/>
  <c r="D35" i="28"/>
  <c r="GV34" i="28"/>
  <c r="H34" i="28"/>
  <c r="D34" i="28"/>
  <c r="GV33" i="28"/>
  <c r="H33" i="28"/>
  <c r="D33" i="28"/>
  <c r="GV32" i="28"/>
  <c r="H32" i="28"/>
  <c r="D32" i="28"/>
  <c r="GV31" i="28"/>
  <c r="H31" i="28"/>
  <c r="D31" i="28"/>
  <c r="GV30" i="28"/>
  <c r="H30" i="28"/>
  <c r="D30" i="28"/>
  <c r="GV29" i="28"/>
  <c r="H29" i="28"/>
  <c r="D29" i="28"/>
  <c r="GV28" i="28"/>
  <c r="H28" i="28"/>
  <c r="D28" i="28"/>
  <c r="GV27" i="28"/>
  <c r="H27" i="28"/>
  <c r="D27" i="28"/>
  <c r="GV26" i="28"/>
  <c r="H26" i="28"/>
  <c r="D26" i="28"/>
  <c r="GV25" i="28"/>
  <c r="H25" i="28"/>
  <c r="D25" i="28"/>
  <c r="GV24" i="28"/>
  <c r="H24" i="28"/>
  <c r="D24" i="28"/>
  <c r="GV23" i="28"/>
  <c r="C47" i="28"/>
  <c r="G44" i="28"/>
  <c r="G43" i="28"/>
  <c r="C42" i="28"/>
  <c r="G40" i="28"/>
  <c r="C39" i="28"/>
  <c r="G36" i="28"/>
  <c r="C36" i="28"/>
  <c r="G35" i="28"/>
  <c r="C35" i="28"/>
  <c r="G34" i="28"/>
  <c r="C34" i="28"/>
  <c r="G33" i="28"/>
  <c r="C33" i="28"/>
  <c r="G32" i="28"/>
  <c r="C32" i="28"/>
  <c r="G31" i="28"/>
  <c r="C31" i="28"/>
  <c r="G30" i="28"/>
  <c r="C30" i="28"/>
  <c r="G29" i="28"/>
  <c r="C29" i="28"/>
  <c r="G28" i="28"/>
  <c r="C28" i="28"/>
  <c r="G27" i="28"/>
  <c r="C27" i="28"/>
  <c r="G26" i="28"/>
  <c r="C26" i="28"/>
  <c r="G25" i="28"/>
  <c r="C25" i="28"/>
  <c r="G24" i="28"/>
  <c r="C24" i="28"/>
  <c r="D15" i="28"/>
  <c r="D17" i="28"/>
  <c r="D19" i="28"/>
  <c r="D20" i="28"/>
  <c r="D22" i="28"/>
  <c r="H22" i="28"/>
  <c r="H23" i="28"/>
  <c r="CJ32" i="28"/>
  <c r="BJ32" i="28" s="1"/>
  <c r="BK30" i="28"/>
  <c r="CJ35" i="28"/>
  <c r="BJ35" i="28" s="1"/>
  <c r="BK33" i="28"/>
  <c r="C49" i="28"/>
  <c r="E12" i="28"/>
  <c r="N12" i="28"/>
  <c r="V12" i="28"/>
  <c r="AH12" i="28"/>
  <c r="IM12" i="28"/>
  <c r="IU12" i="28"/>
  <c r="JG12" i="28"/>
  <c r="N13" i="28"/>
  <c r="V13" i="28"/>
  <c r="AH13" i="28"/>
  <c r="IQ13" i="28"/>
  <c r="JC13" i="28"/>
  <c r="N14" i="28"/>
  <c r="IQ14" i="28"/>
  <c r="IY14" i="28"/>
  <c r="E15" i="28"/>
  <c r="IQ15" i="28"/>
  <c r="IY15" i="28"/>
  <c r="JG15" i="28"/>
  <c r="N16" i="28"/>
  <c r="IU17" i="28"/>
  <c r="N19" i="28"/>
  <c r="IU19" i="28"/>
  <c r="E20" i="28"/>
  <c r="V20" i="28"/>
  <c r="C12" i="28"/>
  <c r="G12" i="28"/>
  <c r="P12" i="28"/>
  <c r="T12" i="28"/>
  <c r="X12" i="28"/>
  <c r="AF12" i="28"/>
  <c r="HB12" i="28"/>
  <c r="HF12" i="28"/>
  <c r="HJ12" i="28"/>
  <c r="HN12" i="28"/>
  <c r="HR12" i="28"/>
  <c r="HV12" i="28"/>
  <c r="C13" i="28"/>
  <c r="G13" i="28"/>
  <c r="P13" i="28"/>
  <c r="T13" i="28"/>
  <c r="X13" i="28"/>
  <c r="AF13" i="28"/>
  <c r="HB13" i="28"/>
  <c r="M13" i="28" s="1"/>
  <c r="HF13" i="28"/>
  <c r="Q13" i="28" s="1"/>
  <c r="HJ13" i="28"/>
  <c r="U13" i="28" s="1"/>
  <c r="HN13" i="28"/>
  <c r="Y13" i="28" s="1"/>
  <c r="HR13" i="28"/>
  <c r="AC13" i="28" s="1"/>
  <c r="C14" i="28"/>
  <c r="G14" i="28"/>
  <c r="L14" i="28"/>
  <c r="P14" i="28"/>
  <c r="C15" i="28"/>
  <c r="G15" i="28"/>
  <c r="L15" i="28"/>
  <c r="P15" i="28"/>
  <c r="C16" i="28"/>
  <c r="G16" i="28"/>
  <c r="C17" i="28"/>
  <c r="G17" i="28"/>
  <c r="P17" i="28"/>
  <c r="C18" i="28"/>
  <c r="G18" i="28"/>
  <c r="P18" i="28"/>
  <c r="C19" i="28"/>
  <c r="G19" i="28"/>
  <c r="P19" i="28"/>
  <c r="C20" i="28"/>
  <c r="G20" i="28"/>
  <c r="L20" i="28"/>
  <c r="P20" i="28"/>
  <c r="T20" i="28"/>
  <c r="X20" i="28"/>
  <c r="AB20" i="28"/>
  <c r="AF20" i="28"/>
  <c r="HB20" i="28"/>
  <c r="M20" i="28" s="1"/>
  <c r="HF20" i="28"/>
  <c r="Q20" i="28" s="1"/>
  <c r="HJ20" i="28"/>
  <c r="U20" i="28" s="1"/>
  <c r="HN20" i="28"/>
  <c r="Y20" i="28" s="1"/>
  <c r="HR20" i="28"/>
  <c r="AC20" i="28" s="1"/>
  <c r="C21" i="28"/>
  <c r="G21" i="28"/>
  <c r="P21" i="28"/>
  <c r="T21" i="28"/>
  <c r="X21" i="28"/>
  <c r="AF21" i="28"/>
  <c r="HB21" i="28"/>
  <c r="M21" i="28" s="1"/>
  <c r="HF21" i="28"/>
  <c r="Q21" i="28" s="1"/>
  <c r="HJ21" i="28"/>
  <c r="U21" i="28" s="1"/>
  <c r="HN21" i="28"/>
  <c r="Y21" i="28" s="1"/>
  <c r="HR21" i="28"/>
  <c r="AC21" i="28" s="1"/>
  <c r="C22" i="28"/>
  <c r="G22" i="28"/>
  <c r="L22" i="28"/>
  <c r="P22" i="28"/>
  <c r="C23" i="28"/>
  <c r="G23" i="28"/>
  <c r="L23" i="28"/>
  <c r="P23" i="28"/>
  <c r="T23" i="28"/>
  <c r="X23" i="28"/>
  <c r="AB23" i="28"/>
  <c r="AF23" i="28"/>
  <c r="IN23" i="28"/>
  <c r="IR23" i="28"/>
  <c r="F24" i="28"/>
  <c r="AE26" i="28"/>
  <c r="CJ26" i="28"/>
  <c r="BJ26" i="28" s="1"/>
  <c r="BK24" i="28"/>
  <c r="AE27" i="28"/>
  <c r="CJ27" i="28"/>
  <c r="BJ27" i="28" s="1"/>
  <c r="BK25" i="28"/>
  <c r="AE28" i="28"/>
  <c r="CJ28" i="28"/>
  <c r="BJ28" i="28" s="1"/>
  <c r="BK26" i="28"/>
  <c r="IV28" i="28"/>
  <c r="IZ28" i="28"/>
  <c r="JD28" i="28"/>
  <c r="JH28" i="28"/>
  <c r="AI29" i="28"/>
  <c r="IJ30" i="28"/>
  <c r="IN30" i="28"/>
  <c r="IR30" i="28"/>
  <c r="F31" i="28"/>
  <c r="CJ31" i="28"/>
  <c r="BJ31" i="28" s="1"/>
  <c r="BK29" i="28"/>
  <c r="IJ31" i="28"/>
  <c r="IN31" i="28"/>
  <c r="IR31" i="28"/>
  <c r="F32" i="28"/>
  <c r="K33" i="28"/>
  <c r="J33" i="28" s="1"/>
  <c r="IN33" i="28"/>
  <c r="IR33" i="28"/>
  <c r="F34" i="28"/>
  <c r="W34" i="28"/>
  <c r="F35" i="28"/>
  <c r="W35" i="28"/>
  <c r="F36" i="28"/>
  <c r="AF42" i="28"/>
  <c r="G45" i="28"/>
  <c r="HB23" i="28"/>
  <c r="M23" i="28" s="1"/>
  <c r="HF23" i="28"/>
  <c r="Q23" i="28" s="1"/>
  <c r="HJ23" i="28"/>
  <c r="U23" i="28" s="1"/>
  <c r="HN23" i="28"/>
  <c r="Y23" i="28" s="1"/>
  <c r="HR23" i="28"/>
  <c r="AC23" i="28" s="1"/>
  <c r="HV23" i="28"/>
  <c r="AG23" i="28" s="1"/>
  <c r="HB24" i="28"/>
  <c r="M24" i="28" s="1"/>
  <c r="HF24" i="28"/>
  <c r="Q24" i="28" s="1"/>
  <c r="HJ24" i="28"/>
  <c r="U24" i="28" s="1"/>
  <c r="HN24" i="28"/>
  <c r="Y24" i="28" s="1"/>
  <c r="HR24" i="28"/>
  <c r="AC24" i="28" s="1"/>
  <c r="HV24" i="28"/>
  <c r="AG24" i="28" s="1"/>
  <c r="HB25" i="28"/>
  <c r="M25" i="28" s="1"/>
  <c r="HF25" i="28"/>
  <c r="Q25" i="28" s="1"/>
  <c r="HJ25" i="28"/>
  <c r="U25" i="28" s="1"/>
  <c r="HN25" i="28"/>
  <c r="Y25" i="28" s="1"/>
  <c r="HR25" i="28"/>
  <c r="AC25" i="28" s="1"/>
  <c r="HV25" i="28"/>
  <c r="AG25" i="28" s="1"/>
  <c r="HB26" i="28"/>
  <c r="M26" i="28" s="1"/>
  <c r="HF26" i="28"/>
  <c r="Q26" i="28" s="1"/>
  <c r="HJ26" i="28"/>
  <c r="U26" i="28" s="1"/>
  <c r="HN26" i="28"/>
  <c r="Y26" i="28" s="1"/>
  <c r="HR26" i="28"/>
  <c r="AC26" i="28" s="1"/>
  <c r="HV26" i="28"/>
  <c r="AG26" i="28" s="1"/>
  <c r="HB27" i="28"/>
  <c r="M27" i="28" s="1"/>
  <c r="HF27" i="28"/>
  <c r="Q27" i="28" s="1"/>
  <c r="HJ27" i="28"/>
  <c r="U27" i="28" s="1"/>
  <c r="HN27" i="28"/>
  <c r="Y27" i="28" s="1"/>
  <c r="HR27" i="28"/>
  <c r="AC27" i="28" s="1"/>
  <c r="HV27" i="28"/>
  <c r="AG27" i="28" s="1"/>
  <c r="HB28" i="28"/>
  <c r="M28" i="28" s="1"/>
  <c r="HF28" i="28"/>
  <c r="Q28" i="28" s="1"/>
  <c r="HJ28" i="28"/>
  <c r="U28" i="28" s="1"/>
  <c r="HN28" i="28"/>
  <c r="Y28" i="28" s="1"/>
  <c r="HR28" i="28"/>
  <c r="AC28" i="28" s="1"/>
  <c r="HV28" i="28"/>
  <c r="AG28" i="28" s="1"/>
  <c r="HB29" i="28"/>
  <c r="M29" i="28" s="1"/>
  <c r="HF29" i="28"/>
  <c r="Q29" i="28" s="1"/>
  <c r="HJ29" i="28"/>
  <c r="U29" i="28" s="1"/>
  <c r="HN29" i="28"/>
  <c r="Y29" i="28" s="1"/>
  <c r="HR29" i="28"/>
  <c r="AC29" i="28" s="1"/>
  <c r="HV29" i="28"/>
  <c r="AG29" i="28" s="1"/>
  <c r="HB31" i="28"/>
  <c r="M31" i="28" s="1"/>
  <c r="HB34" i="28"/>
  <c r="M34" i="28" s="1"/>
  <c r="HF34" i="28"/>
  <c r="Q34" i="28" s="1"/>
  <c r="HJ34" i="28"/>
  <c r="U34" i="28" s="1"/>
  <c r="HN34" i="28"/>
  <c r="Y34" i="28" s="1"/>
  <c r="HR34" i="28"/>
  <c r="AC34" i="28" s="1"/>
  <c r="HV34" i="28"/>
  <c r="AG34" i="28" s="1"/>
  <c r="HB35" i="28"/>
  <c r="M35" i="28" s="1"/>
  <c r="HF35" i="28"/>
  <c r="Q35" i="28" s="1"/>
  <c r="HJ35" i="28"/>
  <c r="U35" i="28" s="1"/>
  <c r="HN35" i="28"/>
  <c r="Y35" i="28" s="1"/>
  <c r="HR35" i="28"/>
  <c r="AC35" i="28" s="1"/>
  <c r="HV35" i="28"/>
  <c r="AG35" i="28" s="1"/>
  <c r="HF37" i="28"/>
  <c r="Q37" i="28" s="1"/>
  <c r="HV37" i="28"/>
  <c r="AG37" i="28" s="1"/>
  <c r="HA39" i="28"/>
  <c r="L39" i="28" s="1"/>
  <c r="GZ39" i="28"/>
  <c r="K39" i="28" s="1"/>
  <c r="J39" i="28" s="1"/>
  <c r="HC39" i="28"/>
  <c r="N39" i="28" s="1"/>
  <c r="HU41" i="28"/>
  <c r="AF41" i="28" s="1"/>
  <c r="HQ41" i="28"/>
  <c r="AB41" i="28" s="1"/>
  <c r="HM41" i="28"/>
  <c r="X41" i="28" s="1"/>
  <c r="HI41" i="28"/>
  <c r="T41" i="28" s="1"/>
  <c r="HE41" i="28"/>
  <c r="P41" i="28" s="1"/>
  <c r="HA41" i="28"/>
  <c r="L41" i="28" s="1"/>
  <c r="HT41" i="28"/>
  <c r="AE41" i="28" s="1"/>
  <c r="HP41" i="28"/>
  <c r="AA41" i="28" s="1"/>
  <c r="HL41" i="28"/>
  <c r="W41" i="28" s="1"/>
  <c r="HH41" i="28"/>
  <c r="S41" i="28" s="1"/>
  <c r="HD41" i="28"/>
  <c r="O41" i="28" s="1"/>
  <c r="GZ41" i="28"/>
  <c r="K41" i="28" s="1"/>
  <c r="J41" i="28" s="1"/>
  <c r="HW41" i="28"/>
  <c r="AH41" i="28" s="1"/>
  <c r="HS41" i="28"/>
  <c r="AD41" i="28" s="1"/>
  <c r="HO41" i="28"/>
  <c r="Z41" i="28" s="1"/>
  <c r="HK41" i="28"/>
  <c r="V41" i="28" s="1"/>
  <c r="HG41" i="28"/>
  <c r="R41" i="28" s="1"/>
  <c r="HC41" i="28"/>
  <c r="N41" i="28" s="1"/>
  <c r="HN41" i="28"/>
  <c r="Y41" i="28" s="1"/>
  <c r="HF45" i="28"/>
  <c r="Q45" i="28" s="1"/>
  <c r="HV45" i="28"/>
  <c r="AG45" i="28" s="1"/>
  <c r="HU46" i="28"/>
  <c r="AF46" i="28" s="1"/>
  <c r="HQ46" i="28"/>
  <c r="AB46" i="28" s="1"/>
  <c r="HM46" i="28"/>
  <c r="X46" i="28" s="1"/>
  <c r="HI46" i="28"/>
  <c r="T46" i="28" s="1"/>
  <c r="HE46" i="28"/>
  <c r="P46" i="28" s="1"/>
  <c r="HA46" i="28"/>
  <c r="L46" i="28" s="1"/>
  <c r="HT46" i="28"/>
  <c r="AE46" i="28" s="1"/>
  <c r="HP46" i="28"/>
  <c r="AA46" i="28" s="1"/>
  <c r="HL46" i="28"/>
  <c r="W46" i="28" s="1"/>
  <c r="HH46" i="28"/>
  <c r="S46" i="28" s="1"/>
  <c r="HD46" i="28"/>
  <c r="O46" i="28" s="1"/>
  <c r="GZ46" i="28"/>
  <c r="K46" i="28" s="1"/>
  <c r="J46" i="28" s="1"/>
  <c r="HW46" i="28"/>
  <c r="AH46" i="28" s="1"/>
  <c r="HS46" i="28"/>
  <c r="AD46" i="28" s="1"/>
  <c r="HO46" i="28"/>
  <c r="Z46" i="28" s="1"/>
  <c r="HK46" i="28"/>
  <c r="V46" i="28" s="1"/>
  <c r="HG46" i="28"/>
  <c r="R46" i="28" s="1"/>
  <c r="HC46" i="28"/>
  <c r="N46" i="28" s="1"/>
  <c r="HJ46" i="28"/>
  <c r="U46" i="28" s="1"/>
  <c r="HV46" i="28"/>
  <c r="AG46" i="28" s="1"/>
  <c r="HF46" i="28"/>
  <c r="Q46" i="28" s="1"/>
  <c r="HR46" i="28"/>
  <c r="AC46" i="28" s="1"/>
  <c r="HB46" i="28"/>
  <c r="M46" i="28" s="1"/>
  <c r="HA48" i="28"/>
  <c r="L48" i="28" s="1"/>
  <c r="GZ48" i="28"/>
  <c r="K48" i="28" s="1"/>
  <c r="J48" i="28" s="1"/>
  <c r="HB48" i="28"/>
  <c r="M48" i="28" s="1"/>
  <c r="BL51" i="28"/>
  <c r="IK47" i="28"/>
  <c r="BP51" i="28"/>
  <c r="IO47" i="28"/>
  <c r="BT51" i="28"/>
  <c r="IS47" i="28"/>
  <c r="BX51" i="28"/>
  <c r="IW47" i="28"/>
  <c r="CB51" i="28"/>
  <c r="JA47" i="28"/>
  <c r="CF51" i="28"/>
  <c r="JE47" i="28"/>
  <c r="HA51" i="28"/>
  <c r="L51" i="28" s="1"/>
  <c r="GZ51" i="28"/>
  <c r="K51" i="28" s="1"/>
  <c r="J51" i="28" s="1"/>
  <c r="HB51" i="28"/>
  <c r="M51" i="28" s="1"/>
  <c r="HC23" i="28"/>
  <c r="N23" i="28" s="1"/>
  <c r="HG23" i="28"/>
  <c r="R23" i="28" s="1"/>
  <c r="HK23" i="28"/>
  <c r="V23" i="28" s="1"/>
  <c r="HO23" i="28"/>
  <c r="Z23" i="28" s="1"/>
  <c r="HS23" i="28"/>
  <c r="HW23" i="28"/>
  <c r="AH23" i="28" s="1"/>
  <c r="HC24" i="28"/>
  <c r="N24" i="28" s="1"/>
  <c r="HG24" i="28"/>
  <c r="R24" i="28" s="1"/>
  <c r="HK24" i="28"/>
  <c r="V24" i="28" s="1"/>
  <c r="HO24" i="28"/>
  <c r="Z24" i="28" s="1"/>
  <c r="HS24" i="28"/>
  <c r="AD24" i="28" s="1"/>
  <c r="HW24" i="28"/>
  <c r="AH24" i="28" s="1"/>
  <c r="HC25" i="28"/>
  <c r="N25" i="28" s="1"/>
  <c r="HG25" i="28"/>
  <c r="R25" i="28" s="1"/>
  <c r="HK25" i="28"/>
  <c r="V25" i="28" s="1"/>
  <c r="HO25" i="28"/>
  <c r="Z25" i="28" s="1"/>
  <c r="HS25" i="28"/>
  <c r="AD25" i="28" s="1"/>
  <c r="HW25" i="28"/>
  <c r="AH25" i="28" s="1"/>
  <c r="HC26" i="28"/>
  <c r="N26" i="28" s="1"/>
  <c r="HG26" i="28"/>
  <c r="R26" i="28" s="1"/>
  <c r="HK26" i="28"/>
  <c r="V26" i="28" s="1"/>
  <c r="HO26" i="28"/>
  <c r="Z26" i="28" s="1"/>
  <c r="HS26" i="28"/>
  <c r="AD26" i="28" s="1"/>
  <c r="HW26" i="28"/>
  <c r="AH26" i="28" s="1"/>
  <c r="HC27" i="28"/>
  <c r="N27" i="28" s="1"/>
  <c r="HG27" i="28"/>
  <c r="R27" i="28" s="1"/>
  <c r="HK27" i="28"/>
  <c r="V27" i="28" s="1"/>
  <c r="HO27" i="28"/>
  <c r="Z27" i="28" s="1"/>
  <c r="HS27" i="28"/>
  <c r="AD27" i="28" s="1"/>
  <c r="HW27" i="28"/>
  <c r="AH27" i="28" s="1"/>
  <c r="HC28" i="28"/>
  <c r="N28" i="28" s="1"/>
  <c r="HG28" i="28"/>
  <c r="R28" i="28" s="1"/>
  <c r="HK28" i="28"/>
  <c r="V28" i="28" s="1"/>
  <c r="HO28" i="28"/>
  <c r="Z28" i="28" s="1"/>
  <c r="HS28" i="28"/>
  <c r="AD28" i="28" s="1"/>
  <c r="HW28" i="28"/>
  <c r="AH28" i="28" s="1"/>
  <c r="HC29" i="28"/>
  <c r="N29" i="28" s="1"/>
  <c r="HG29" i="28"/>
  <c r="R29" i="28" s="1"/>
  <c r="HK29" i="28"/>
  <c r="V29" i="28" s="1"/>
  <c r="HO29" i="28"/>
  <c r="Z29" i="28" s="1"/>
  <c r="HS29" i="28"/>
  <c r="AD29" i="28" s="1"/>
  <c r="HW29" i="28"/>
  <c r="AH29" i="28" s="1"/>
  <c r="HC31" i="28"/>
  <c r="N31" i="28" s="1"/>
  <c r="HC34" i="28"/>
  <c r="N34" i="28" s="1"/>
  <c r="HG34" i="28"/>
  <c r="R34" i="28" s="1"/>
  <c r="HK34" i="28"/>
  <c r="V34" i="28" s="1"/>
  <c r="HO34" i="28"/>
  <c r="Z34" i="28" s="1"/>
  <c r="HS34" i="28"/>
  <c r="AD34" i="28" s="1"/>
  <c r="HC35" i="28"/>
  <c r="N35" i="28" s="1"/>
  <c r="HG35" i="28"/>
  <c r="R35" i="28" s="1"/>
  <c r="HK35" i="28"/>
  <c r="V35" i="28" s="1"/>
  <c r="HO35" i="28"/>
  <c r="Z35" i="28" s="1"/>
  <c r="HS35" i="28"/>
  <c r="AD35" i="28" s="1"/>
  <c r="HU36" i="28"/>
  <c r="AF36" i="28" s="1"/>
  <c r="HQ36" i="28"/>
  <c r="AB36" i="28" s="1"/>
  <c r="HM36" i="28"/>
  <c r="X36" i="28" s="1"/>
  <c r="HI36" i="28"/>
  <c r="T36" i="28" s="1"/>
  <c r="HE36" i="28"/>
  <c r="P36" i="28" s="1"/>
  <c r="HA36" i="28"/>
  <c r="L36" i="28" s="1"/>
  <c r="HT36" i="28"/>
  <c r="AE36" i="28" s="1"/>
  <c r="HP36" i="28"/>
  <c r="AA36" i="28" s="1"/>
  <c r="HL36" i="28"/>
  <c r="W36" i="28" s="1"/>
  <c r="HH36" i="28"/>
  <c r="S36" i="28" s="1"/>
  <c r="HD36" i="28"/>
  <c r="O36" i="28" s="1"/>
  <c r="GZ36" i="28"/>
  <c r="K36" i="28" s="1"/>
  <c r="J36" i="28" s="1"/>
  <c r="HW36" i="28"/>
  <c r="AH36" i="28" s="1"/>
  <c r="HS36" i="28"/>
  <c r="AD36" i="28" s="1"/>
  <c r="HO36" i="28"/>
  <c r="Z36" i="28" s="1"/>
  <c r="HK36" i="28"/>
  <c r="V36" i="28" s="1"/>
  <c r="HG36" i="28"/>
  <c r="R36" i="28" s="1"/>
  <c r="HC36" i="28"/>
  <c r="N36" i="28" s="1"/>
  <c r="HN36" i="28"/>
  <c r="Y36" i="28" s="1"/>
  <c r="IW36" i="28"/>
  <c r="JA36" i="28"/>
  <c r="JE36" i="28"/>
  <c r="HB39" i="28"/>
  <c r="M39" i="28" s="1"/>
  <c r="HA40" i="28"/>
  <c r="L40" i="28" s="1"/>
  <c r="GZ40" i="28"/>
  <c r="K40" i="28" s="1"/>
  <c r="J40" i="28" s="1"/>
  <c r="HB41" i="28"/>
  <c r="M41" i="28" s="1"/>
  <c r="HR41" i="28"/>
  <c r="AC41" i="28" s="1"/>
  <c r="IK41" i="28"/>
  <c r="IO41" i="28"/>
  <c r="IS41" i="28"/>
  <c r="HA43" i="28"/>
  <c r="L43" i="28" s="1"/>
  <c r="HD43" i="28"/>
  <c r="O43" i="28" s="1"/>
  <c r="GZ43" i="28"/>
  <c r="K43" i="28" s="1"/>
  <c r="J43" i="28" s="1"/>
  <c r="HC43" i="28"/>
  <c r="N43" i="28" s="1"/>
  <c r="HN46" i="28"/>
  <c r="Y46" i="28" s="1"/>
  <c r="GZ23" i="28"/>
  <c r="K23" i="28" s="1"/>
  <c r="J23" i="28" s="1"/>
  <c r="HD23" i="28"/>
  <c r="HH23" i="28"/>
  <c r="S23" i="28" s="1"/>
  <c r="HL23" i="28"/>
  <c r="W23" i="28" s="1"/>
  <c r="HP23" i="28"/>
  <c r="GZ24" i="28"/>
  <c r="K24" i="28" s="1"/>
  <c r="J24" i="28" s="1"/>
  <c r="HD24" i="28"/>
  <c r="O24" i="28" s="1"/>
  <c r="HH24" i="28"/>
  <c r="S24" i="28" s="1"/>
  <c r="HL24" i="28"/>
  <c r="W24" i="28" s="1"/>
  <c r="HP24" i="28"/>
  <c r="AA24" i="28" s="1"/>
  <c r="GZ25" i="28"/>
  <c r="K25" i="28" s="1"/>
  <c r="J25" i="28" s="1"/>
  <c r="HD25" i="28"/>
  <c r="O25" i="28" s="1"/>
  <c r="HH25" i="28"/>
  <c r="S25" i="28" s="1"/>
  <c r="HL25" i="28"/>
  <c r="W25" i="28" s="1"/>
  <c r="HP25" i="28"/>
  <c r="AA25" i="28" s="1"/>
  <c r="HD26" i="28"/>
  <c r="O26" i="28" s="1"/>
  <c r="HH26" i="28"/>
  <c r="S26" i="28" s="1"/>
  <c r="HL26" i="28"/>
  <c r="W26" i="28" s="1"/>
  <c r="HP26" i="28"/>
  <c r="AA26" i="28" s="1"/>
  <c r="HD27" i="28"/>
  <c r="O27" i="28" s="1"/>
  <c r="HH27" i="28"/>
  <c r="S27" i="28" s="1"/>
  <c r="HL27" i="28"/>
  <c r="W27" i="28" s="1"/>
  <c r="HP27" i="28"/>
  <c r="AA27" i="28" s="1"/>
  <c r="GZ28" i="28"/>
  <c r="K28" i="28" s="1"/>
  <c r="J28" i="28" s="1"/>
  <c r="HD28" i="28"/>
  <c r="O28" i="28" s="1"/>
  <c r="HH28" i="28"/>
  <c r="S28" i="28" s="1"/>
  <c r="HL28" i="28"/>
  <c r="W28" i="28" s="1"/>
  <c r="HP28" i="28"/>
  <c r="AA28" i="28" s="1"/>
  <c r="HD29" i="28"/>
  <c r="O29" i="28" s="1"/>
  <c r="HH29" i="28"/>
  <c r="S29" i="28" s="1"/>
  <c r="HL29" i="28"/>
  <c r="W29" i="28" s="1"/>
  <c r="HP29" i="28"/>
  <c r="AA29" i="28" s="1"/>
  <c r="HU37" i="28"/>
  <c r="AF37" i="28" s="1"/>
  <c r="HQ37" i="28"/>
  <c r="AB37" i="28" s="1"/>
  <c r="HM37" i="28"/>
  <c r="X37" i="28" s="1"/>
  <c r="HI37" i="28"/>
  <c r="T37" i="28" s="1"/>
  <c r="HE37" i="28"/>
  <c r="P37" i="28" s="1"/>
  <c r="HA37" i="28"/>
  <c r="L37" i="28" s="1"/>
  <c r="HT37" i="28"/>
  <c r="AE37" i="28" s="1"/>
  <c r="HP37" i="28"/>
  <c r="AA37" i="28" s="1"/>
  <c r="HL37" i="28"/>
  <c r="W37" i="28" s="1"/>
  <c r="HH37" i="28"/>
  <c r="S37" i="28" s="1"/>
  <c r="HD37" i="28"/>
  <c r="O37" i="28" s="1"/>
  <c r="GZ37" i="28"/>
  <c r="K37" i="28" s="1"/>
  <c r="J37" i="28" s="1"/>
  <c r="HW37" i="28"/>
  <c r="AH37" i="28" s="1"/>
  <c r="HS37" i="28"/>
  <c r="AD37" i="28" s="1"/>
  <c r="HO37" i="28"/>
  <c r="Z37" i="28" s="1"/>
  <c r="HK37" i="28"/>
  <c r="V37" i="28" s="1"/>
  <c r="HG37" i="28"/>
  <c r="R37" i="28" s="1"/>
  <c r="HC37" i="28"/>
  <c r="N37" i="28" s="1"/>
  <c r="HN37" i="28"/>
  <c r="Y37" i="28" s="1"/>
  <c r="HA38" i="28"/>
  <c r="L38" i="28" s="1"/>
  <c r="HD38" i="28"/>
  <c r="O38" i="28" s="1"/>
  <c r="GZ38" i="28"/>
  <c r="K38" i="28" s="1"/>
  <c r="J38" i="28" s="1"/>
  <c r="HC38" i="28"/>
  <c r="N38" i="28" s="1"/>
  <c r="HA44" i="28"/>
  <c r="L44" i="28" s="1"/>
  <c r="GZ44" i="28"/>
  <c r="K44" i="28" s="1"/>
  <c r="J44" i="28" s="1"/>
  <c r="HU45" i="28"/>
  <c r="AF45" i="28" s="1"/>
  <c r="HQ45" i="28"/>
  <c r="AB45" i="28" s="1"/>
  <c r="HM45" i="28"/>
  <c r="X45" i="28" s="1"/>
  <c r="HI45" i="28"/>
  <c r="T45" i="28" s="1"/>
  <c r="HE45" i="28"/>
  <c r="P45" i="28" s="1"/>
  <c r="HA45" i="28"/>
  <c r="L45" i="28" s="1"/>
  <c r="HT45" i="28"/>
  <c r="AE45" i="28" s="1"/>
  <c r="HP45" i="28"/>
  <c r="AA45" i="28" s="1"/>
  <c r="HL45" i="28"/>
  <c r="W45" i="28" s="1"/>
  <c r="HH45" i="28"/>
  <c r="S45" i="28" s="1"/>
  <c r="HD45" i="28"/>
  <c r="O45" i="28" s="1"/>
  <c r="GZ45" i="28"/>
  <c r="K45" i="28" s="1"/>
  <c r="J45" i="28" s="1"/>
  <c r="HW45" i="28"/>
  <c r="AH45" i="28" s="1"/>
  <c r="HS45" i="28"/>
  <c r="AD45" i="28" s="1"/>
  <c r="HO45" i="28"/>
  <c r="Z45" i="28" s="1"/>
  <c r="HK45" i="28"/>
  <c r="V45" i="28" s="1"/>
  <c r="HG45" i="28"/>
  <c r="R45" i="28" s="1"/>
  <c r="HC45" i="28"/>
  <c r="N45" i="28" s="1"/>
  <c r="HN45" i="28"/>
  <c r="Y45" i="28" s="1"/>
  <c r="IK46" i="28"/>
  <c r="IO46" i="28"/>
  <c r="IS46" i="28"/>
  <c r="HU49" i="28"/>
  <c r="AF49" i="28" s="1"/>
  <c r="HQ49" i="28"/>
  <c r="AB49" i="28" s="1"/>
  <c r="HM49" i="28"/>
  <c r="X49" i="28" s="1"/>
  <c r="HI49" i="28"/>
  <c r="T49" i="28" s="1"/>
  <c r="HE49" i="28"/>
  <c r="P49" i="28" s="1"/>
  <c r="HA49" i="28"/>
  <c r="L49" i="28" s="1"/>
  <c r="HT49" i="28"/>
  <c r="AE49" i="28" s="1"/>
  <c r="HP49" i="28"/>
  <c r="AA49" i="28" s="1"/>
  <c r="HL49" i="28"/>
  <c r="W49" i="28" s="1"/>
  <c r="HH49" i="28"/>
  <c r="S49" i="28" s="1"/>
  <c r="HD49" i="28"/>
  <c r="O49" i="28" s="1"/>
  <c r="GZ49" i="28"/>
  <c r="K49" i="28" s="1"/>
  <c r="J49" i="28" s="1"/>
  <c r="HW49" i="28"/>
  <c r="AH49" i="28" s="1"/>
  <c r="HS49" i="28"/>
  <c r="AD49" i="28" s="1"/>
  <c r="HO49" i="28"/>
  <c r="Z49" i="28" s="1"/>
  <c r="HK49" i="28"/>
  <c r="V49" i="28" s="1"/>
  <c r="HG49" i="28"/>
  <c r="R49" i="28" s="1"/>
  <c r="HC49" i="28"/>
  <c r="N49" i="28" s="1"/>
  <c r="HN49" i="28"/>
  <c r="Y49" i="28" s="1"/>
  <c r="HF50" i="28"/>
  <c r="Q50" i="28" s="1"/>
  <c r="HV50" i="28"/>
  <c r="AG50" i="28" s="1"/>
  <c r="HF52" i="28"/>
  <c r="Q52" i="28" s="1"/>
  <c r="HV52" i="28"/>
  <c r="AG52" i="28" s="1"/>
  <c r="HA53" i="28"/>
  <c r="L53" i="28" s="1"/>
  <c r="HD53" i="28"/>
  <c r="O53" i="28" s="1"/>
  <c r="GZ53" i="28"/>
  <c r="K53" i="28" s="1"/>
  <c r="J53" i="28" s="1"/>
  <c r="HC53" i="28"/>
  <c r="N53" i="28" s="1"/>
  <c r="HA54" i="28"/>
  <c r="L54" i="28" s="1"/>
  <c r="GZ54" i="28"/>
  <c r="K54" i="28" s="1"/>
  <c r="J54" i="28" s="1"/>
  <c r="HC54" i="28"/>
  <c r="N54" i="28" s="1"/>
  <c r="BM57" i="28"/>
  <c r="IL52" i="28"/>
  <c r="BQ57" i="28"/>
  <c r="IP52" i="28"/>
  <c r="BU57" i="28"/>
  <c r="IT52" i="28"/>
  <c r="BY57" i="28"/>
  <c r="IX52" i="28"/>
  <c r="CC57" i="28"/>
  <c r="JB52" i="28"/>
  <c r="CG57" i="28"/>
  <c r="JF52" i="28"/>
  <c r="BM58" i="28"/>
  <c r="IL53" i="28"/>
  <c r="BQ58" i="28"/>
  <c r="IP53" i="28"/>
  <c r="BU58" i="28"/>
  <c r="IT53" i="28"/>
  <c r="BY58" i="28"/>
  <c r="IX53" i="28"/>
  <c r="CC58" i="28"/>
  <c r="JB53" i="28"/>
  <c r="CG58" i="28"/>
  <c r="JF53" i="28"/>
  <c r="BM65" i="28"/>
  <c r="IL60" i="28"/>
  <c r="BQ65" i="28"/>
  <c r="IP60" i="28"/>
  <c r="BU65" i="28"/>
  <c r="IT60" i="28"/>
  <c r="BY65" i="28"/>
  <c r="IX60" i="28"/>
  <c r="CC65" i="28"/>
  <c r="JB60" i="28"/>
  <c r="CG65" i="28"/>
  <c r="JF60" i="28"/>
  <c r="HU47" i="28"/>
  <c r="AF47" i="28" s="1"/>
  <c r="HQ47" i="28"/>
  <c r="AB47" i="28" s="1"/>
  <c r="HM47" i="28"/>
  <c r="X47" i="28" s="1"/>
  <c r="HI47" i="28"/>
  <c r="T47" i="28" s="1"/>
  <c r="HE47" i="28"/>
  <c r="P47" i="28" s="1"/>
  <c r="HA47" i="28"/>
  <c r="L47" i="28" s="1"/>
  <c r="HT47" i="28"/>
  <c r="AE47" i="28" s="1"/>
  <c r="HP47" i="28"/>
  <c r="AA47" i="28" s="1"/>
  <c r="HL47" i="28"/>
  <c r="W47" i="28" s="1"/>
  <c r="HH47" i="28"/>
  <c r="S47" i="28" s="1"/>
  <c r="HD47" i="28"/>
  <c r="O47" i="28" s="1"/>
  <c r="GZ47" i="28"/>
  <c r="K47" i="28" s="1"/>
  <c r="J47" i="28" s="1"/>
  <c r="HW47" i="28"/>
  <c r="AH47" i="28" s="1"/>
  <c r="HS47" i="28"/>
  <c r="AD47" i="28" s="1"/>
  <c r="HO47" i="28"/>
  <c r="Z47" i="28" s="1"/>
  <c r="HK47" i="28"/>
  <c r="V47" i="28" s="1"/>
  <c r="HG47" i="28"/>
  <c r="R47" i="28" s="1"/>
  <c r="HC47" i="28"/>
  <c r="N47" i="28" s="1"/>
  <c r="HN47" i="28"/>
  <c r="Y47" i="28" s="1"/>
  <c r="HU50" i="28"/>
  <c r="AF50" i="28" s="1"/>
  <c r="HQ50" i="28"/>
  <c r="AB50" i="28" s="1"/>
  <c r="HM50" i="28"/>
  <c r="X50" i="28" s="1"/>
  <c r="HI50" i="28"/>
  <c r="T50" i="28" s="1"/>
  <c r="HE50" i="28"/>
  <c r="P50" i="28" s="1"/>
  <c r="HA50" i="28"/>
  <c r="L50" i="28" s="1"/>
  <c r="HT50" i="28"/>
  <c r="AE50" i="28" s="1"/>
  <c r="HP50" i="28"/>
  <c r="AA50" i="28" s="1"/>
  <c r="HL50" i="28"/>
  <c r="W50" i="28" s="1"/>
  <c r="HH50" i="28"/>
  <c r="S50" i="28" s="1"/>
  <c r="HD50" i="28"/>
  <c r="O50" i="28" s="1"/>
  <c r="GZ50" i="28"/>
  <c r="K50" i="28" s="1"/>
  <c r="J50" i="28" s="1"/>
  <c r="HW50" i="28"/>
  <c r="AH50" i="28" s="1"/>
  <c r="HS50" i="28"/>
  <c r="AD50" i="28" s="1"/>
  <c r="HO50" i="28"/>
  <c r="Z50" i="28" s="1"/>
  <c r="HK50" i="28"/>
  <c r="V50" i="28" s="1"/>
  <c r="HG50" i="28"/>
  <c r="R50" i="28" s="1"/>
  <c r="HC50" i="28"/>
  <c r="N50" i="28" s="1"/>
  <c r="HN50" i="28"/>
  <c r="Y50" i="28" s="1"/>
  <c r="HU52" i="28"/>
  <c r="AF52" i="28" s="1"/>
  <c r="HQ52" i="28"/>
  <c r="AB52" i="28" s="1"/>
  <c r="HM52" i="28"/>
  <c r="X52" i="28" s="1"/>
  <c r="HI52" i="28"/>
  <c r="T52" i="28" s="1"/>
  <c r="HE52" i="28"/>
  <c r="P52" i="28" s="1"/>
  <c r="HA52" i="28"/>
  <c r="L52" i="28" s="1"/>
  <c r="HT52" i="28"/>
  <c r="AE52" i="28" s="1"/>
  <c r="HP52" i="28"/>
  <c r="AA52" i="28" s="1"/>
  <c r="HL52" i="28"/>
  <c r="W52" i="28" s="1"/>
  <c r="HH52" i="28"/>
  <c r="S52" i="28" s="1"/>
  <c r="HD52" i="28"/>
  <c r="O52" i="28" s="1"/>
  <c r="GZ52" i="28"/>
  <c r="K52" i="28" s="1"/>
  <c r="J52" i="28" s="1"/>
  <c r="HW52" i="28"/>
  <c r="AH52" i="28" s="1"/>
  <c r="HS52" i="28"/>
  <c r="AD52" i="28" s="1"/>
  <c r="HO52" i="28"/>
  <c r="Z52" i="28" s="1"/>
  <c r="HK52" i="28"/>
  <c r="V52" i="28" s="1"/>
  <c r="HG52" i="28"/>
  <c r="R52" i="28" s="1"/>
  <c r="HC52" i="28"/>
  <c r="N52" i="28" s="1"/>
  <c r="HN52" i="28"/>
  <c r="Y52" i="28" s="1"/>
  <c r="BM56" i="28"/>
  <c r="IL51" i="28"/>
  <c r="BQ56" i="28"/>
  <c r="IP51" i="28"/>
  <c r="BU56" i="28"/>
  <c r="IT51" i="28"/>
  <c r="BY56" i="28"/>
  <c r="IX51" i="28"/>
  <c r="CC56" i="28"/>
  <c r="JB51" i="28"/>
  <c r="CG56" i="28"/>
  <c r="JF51" i="28"/>
  <c r="BM62" i="28"/>
  <c r="IL57" i="28"/>
  <c r="BQ62" i="28"/>
  <c r="IP57" i="28"/>
  <c r="BU62" i="28"/>
  <c r="IT57" i="28"/>
  <c r="BY62" i="28"/>
  <c r="IX57" i="28"/>
  <c r="CC62" i="28"/>
  <c r="JB57" i="28"/>
  <c r="CG62" i="28"/>
  <c r="JF57" i="28"/>
  <c r="BL66" i="28"/>
  <c r="IK61" i="28"/>
  <c r="BP66" i="28"/>
  <c r="IO61" i="28"/>
  <c r="BT66" i="28"/>
  <c r="IS61" i="28"/>
  <c r="BX66" i="28"/>
  <c r="IW61" i="28"/>
  <c r="CB66" i="28"/>
  <c r="JA61" i="28"/>
  <c r="CF66" i="28"/>
  <c r="JE61" i="28"/>
  <c r="HA66" i="28"/>
  <c r="L66" i="28" s="1"/>
  <c r="HD66" i="28"/>
  <c r="O66" i="28" s="1"/>
  <c r="GZ66" i="28"/>
  <c r="K66" i="28" s="1"/>
  <c r="J66" i="28" s="1"/>
  <c r="HC66" i="28"/>
  <c r="N66" i="28" s="1"/>
  <c r="HB66" i="28"/>
  <c r="M66" i="28" s="1"/>
  <c r="BL67" i="28"/>
  <c r="IK62" i="28"/>
  <c r="BP67" i="28"/>
  <c r="IO62" i="28"/>
  <c r="BT67" i="28"/>
  <c r="IS62" i="28"/>
  <c r="BX67" i="28"/>
  <c r="IW62" i="28"/>
  <c r="CB67" i="28"/>
  <c r="JA62" i="28"/>
  <c r="CF67" i="28"/>
  <c r="JE62" i="28"/>
  <c r="HA67" i="28"/>
  <c r="L67" i="28" s="1"/>
  <c r="HD67" i="28"/>
  <c r="O67" i="28" s="1"/>
  <c r="GZ67" i="28"/>
  <c r="K67" i="28" s="1"/>
  <c r="J67" i="28" s="1"/>
  <c r="HC67" i="28"/>
  <c r="N67" i="28" s="1"/>
  <c r="HB67" i="28"/>
  <c r="M67" i="28" s="1"/>
  <c r="BL68" i="28"/>
  <c r="IK63" i="28"/>
  <c r="BP68" i="28"/>
  <c r="IO63" i="28"/>
  <c r="BT68" i="28"/>
  <c r="IS63" i="28"/>
  <c r="BX68" i="28"/>
  <c r="IW63" i="28"/>
  <c r="CB68" i="28"/>
  <c r="JA63" i="28"/>
  <c r="CF68" i="28"/>
  <c r="JE63" i="28"/>
  <c r="HA68" i="28"/>
  <c r="L68" i="28" s="1"/>
  <c r="GZ68" i="28"/>
  <c r="K68" i="28" s="1"/>
  <c r="J68" i="28" s="1"/>
  <c r="HC68" i="28"/>
  <c r="N68" i="28" s="1"/>
  <c r="HB68" i="28"/>
  <c r="M68" i="28" s="1"/>
  <c r="HD55" i="28"/>
  <c r="O55" i="28" s="1"/>
  <c r="GZ58" i="28"/>
  <c r="K58" i="28" s="1"/>
  <c r="J58" i="28" s="1"/>
  <c r="GZ59" i="28"/>
  <c r="K59" i="28" s="1"/>
  <c r="J59" i="28" s="1"/>
  <c r="GZ60" i="28"/>
  <c r="K60" i="28" s="1"/>
  <c r="J60" i="28" s="1"/>
  <c r="HL61" i="28"/>
  <c r="W61" i="28" s="1"/>
  <c r="HP61" i="28"/>
  <c r="AA61" i="28" s="1"/>
  <c r="HT61" i="28"/>
  <c r="AE61" i="28" s="1"/>
  <c r="HA69" i="28"/>
  <c r="L69" i="28" s="1"/>
  <c r="GZ69" i="28"/>
  <c r="K69" i="28" s="1"/>
  <c r="J69" i="28" s="1"/>
  <c r="HC69" i="28"/>
  <c r="N69" i="28" s="1"/>
  <c r="HA56" i="28"/>
  <c r="L56" i="28" s="1"/>
  <c r="HA57" i="28"/>
  <c r="L57" i="28" s="1"/>
  <c r="HA70" i="28"/>
  <c r="L70" i="28" s="1"/>
  <c r="HD70" i="28"/>
  <c r="O70" i="28" s="1"/>
  <c r="GZ70" i="28"/>
  <c r="K70" i="28" s="1"/>
  <c r="J70" i="28" s="1"/>
  <c r="HC70" i="28"/>
  <c r="N70" i="28" s="1"/>
  <c r="HB61" i="28"/>
  <c r="M61" i="28" s="1"/>
  <c r="HF61" i="28"/>
  <c r="Q61" i="28" s="1"/>
  <c r="HJ61" i="28"/>
  <c r="U61" i="28" s="1"/>
  <c r="HN61" i="28"/>
  <c r="Y61" i="28" s="1"/>
  <c r="HR61" i="28"/>
  <c r="AC61" i="28" s="1"/>
  <c r="HB62" i="28"/>
  <c r="M62" i="28" s="1"/>
  <c r="HF62" i="28"/>
  <c r="Q62" i="28" s="1"/>
  <c r="HJ62" i="28"/>
  <c r="U62" i="28" s="1"/>
  <c r="HN62" i="28"/>
  <c r="Y62" i="28" s="1"/>
  <c r="HR62" i="28"/>
  <c r="AC62" i="28" s="1"/>
  <c r="HB64" i="28"/>
  <c r="M64" i="28" s="1"/>
  <c r="HF64" i="28"/>
  <c r="Q64" i="28" s="1"/>
  <c r="HJ64" i="28"/>
  <c r="U64" i="28" s="1"/>
  <c r="HN64" i="28"/>
  <c r="Y64" i="28" s="1"/>
  <c r="HR64" i="28"/>
  <c r="AC64" i="28" s="1"/>
  <c r="HU65" i="28"/>
  <c r="AF65" i="28" s="1"/>
  <c r="HQ65" i="28"/>
  <c r="AB65" i="28" s="1"/>
  <c r="HM65" i="28"/>
  <c r="X65" i="28" s="1"/>
  <c r="HI65" i="28"/>
  <c r="T65" i="28" s="1"/>
  <c r="HE65" i="28"/>
  <c r="P65" i="28" s="1"/>
  <c r="HA65" i="28"/>
  <c r="L65" i="28" s="1"/>
  <c r="HT65" i="28"/>
  <c r="AE65" i="28" s="1"/>
  <c r="HP65" i="28"/>
  <c r="AA65" i="28" s="1"/>
  <c r="HL65" i="28"/>
  <c r="W65" i="28" s="1"/>
  <c r="HH65" i="28"/>
  <c r="S65" i="28" s="1"/>
  <c r="HD65" i="28"/>
  <c r="O65" i="28" s="1"/>
  <c r="GZ65" i="28"/>
  <c r="K65" i="28" s="1"/>
  <c r="J65" i="28" s="1"/>
  <c r="HF65" i="28"/>
  <c r="Q65" i="28" s="1"/>
  <c r="HN65" i="28"/>
  <c r="Y65" i="28" s="1"/>
  <c r="HV65" i="28"/>
  <c r="AG65" i="28" s="1"/>
  <c r="IK65" i="28"/>
  <c r="IO65" i="28"/>
  <c r="IS65" i="28"/>
  <c r="HB70" i="28"/>
  <c r="M70" i="28" s="1"/>
  <c r="IJ76" i="28"/>
  <c r="IJ74" i="28"/>
  <c r="IJ72" i="28"/>
  <c r="IN76" i="28"/>
  <c r="IN74" i="28"/>
  <c r="IN72" i="28"/>
  <c r="IR76" i="28"/>
  <c r="IR74" i="28"/>
  <c r="IR72" i="28"/>
  <c r="IV76" i="28"/>
  <c r="IV74" i="28"/>
  <c r="IV72" i="28"/>
  <c r="IZ76" i="28"/>
  <c r="IZ74" i="28"/>
  <c r="IZ72" i="28"/>
  <c r="JD76" i="28"/>
  <c r="JD74" i="28"/>
  <c r="JD72" i="28"/>
  <c r="JH76" i="28"/>
  <c r="JH74" i="28"/>
  <c r="JH72" i="28"/>
  <c r="IY75" i="28"/>
  <c r="IY73" i="28"/>
  <c r="IY76" i="28"/>
  <c r="IY74" i="28"/>
  <c r="GV77" i="28"/>
  <c r="IK76" i="28"/>
  <c r="IK74" i="28"/>
  <c r="IK72" i="28"/>
  <c r="IK75" i="28"/>
  <c r="IK73" i="28"/>
  <c r="IO76" i="28"/>
  <c r="IO74" i="28"/>
  <c r="IO72" i="28"/>
  <c r="IO75" i="28"/>
  <c r="IO73" i="28"/>
  <c r="IS76" i="28"/>
  <c r="IS74" i="28"/>
  <c r="IS72" i="28"/>
  <c r="IS75" i="28"/>
  <c r="IS73" i="28"/>
  <c r="IW76" i="28"/>
  <c r="IW74" i="28"/>
  <c r="IW72" i="28"/>
  <c r="IW75" i="28"/>
  <c r="IW73" i="28"/>
  <c r="JA76" i="28"/>
  <c r="JA74" i="28"/>
  <c r="JA72" i="28"/>
  <c r="JA75" i="28"/>
  <c r="JA73" i="28"/>
  <c r="JE76" i="28"/>
  <c r="JE74" i="28"/>
  <c r="JE72" i="28"/>
  <c r="JE75" i="28"/>
  <c r="JE73" i="28"/>
  <c r="IM75" i="28"/>
  <c r="IM73" i="28"/>
  <c r="IM76" i="28"/>
  <c r="IM74" i="28"/>
  <c r="JC75" i="28"/>
  <c r="JC73" i="28"/>
  <c r="JC76" i="28"/>
  <c r="JC74" i="28"/>
  <c r="EE83" i="28"/>
  <c r="EE84" i="28" s="1"/>
  <c r="IL72" i="28"/>
  <c r="IL75" i="28"/>
  <c r="IL73" i="28"/>
  <c r="IP72" i="28"/>
  <c r="IP75" i="28"/>
  <c r="IP73" i="28"/>
  <c r="IT72" i="28"/>
  <c r="IT75" i="28"/>
  <c r="IT73" i="28"/>
  <c r="IX72" i="28"/>
  <c r="IX75" i="28"/>
  <c r="IX73" i="28"/>
  <c r="JB72" i="28"/>
  <c r="JB75" i="28"/>
  <c r="JB73" i="28"/>
  <c r="JF72" i="28"/>
  <c r="JF75" i="28"/>
  <c r="JF73" i="28"/>
  <c r="IQ75" i="28"/>
  <c r="IQ73" i="28"/>
  <c r="IQ76" i="28"/>
  <c r="IQ74" i="28"/>
  <c r="JG75" i="28"/>
  <c r="JG73" i="28"/>
  <c r="JG76" i="28"/>
  <c r="JG74" i="28"/>
  <c r="CV17" i="43"/>
  <c r="CI18" i="43" s="1"/>
  <c r="HD17" i="45" l="1"/>
  <c r="HP17" i="45"/>
  <c r="HA17" i="45"/>
  <c r="HS17" i="45"/>
  <c r="HN17" i="45"/>
  <c r="HU17" i="45"/>
  <c r="HD77" i="28"/>
  <c r="HP72" i="44"/>
  <c r="GZ72" i="44"/>
  <c r="HM17" i="45"/>
  <c r="HC17" i="45"/>
  <c r="HP77" i="28"/>
  <c r="HS77" i="28"/>
  <c r="HC77" i="28"/>
  <c r="HT72" i="44"/>
  <c r="AD23" i="28"/>
  <c r="AD77" i="28" s="1"/>
  <c r="HO17" i="45"/>
  <c r="HI17" i="45"/>
  <c r="HK17" i="45"/>
  <c r="HT17" i="45"/>
  <c r="HB17" i="45"/>
  <c r="HJ17" i="45"/>
  <c r="GZ17" i="45"/>
  <c r="HW72" i="44"/>
  <c r="HG72" i="44"/>
  <c r="HD72" i="44"/>
  <c r="HV72" i="44"/>
  <c r="HF72" i="44"/>
  <c r="HU72" i="44"/>
  <c r="HE72" i="44"/>
  <c r="HJ72" i="44"/>
  <c r="HI72" i="44"/>
  <c r="HS72" i="44"/>
  <c r="HC72" i="44"/>
  <c r="HR72" i="44"/>
  <c r="HB72" i="44"/>
  <c r="HQ72" i="44"/>
  <c r="HA72" i="44"/>
  <c r="HK72" i="44"/>
  <c r="HO72" i="44"/>
  <c r="HN72" i="44"/>
  <c r="DY76" i="44"/>
  <c r="HH72" i="44"/>
  <c r="HM72" i="44"/>
  <c r="N77" i="28"/>
  <c r="AB77" i="28"/>
  <c r="HN77" i="28"/>
  <c r="Y12" i="28"/>
  <c r="Y77" i="28" s="1"/>
  <c r="AH77" i="28"/>
  <c r="O23" i="28"/>
  <c r="O77" i="28" s="1"/>
  <c r="HJ77" i="28"/>
  <c r="U12" i="28"/>
  <c r="U77" i="28" s="1"/>
  <c r="HT77" i="28"/>
  <c r="V77" i="28"/>
  <c r="HK77" i="28"/>
  <c r="AA23" i="28"/>
  <c r="AA77" i="28" s="1"/>
  <c r="HM77" i="28"/>
  <c r="AF77" i="28"/>
  <c r="HW77" i="28"/>
  <c r="AE77" i="28"/>
  <c r="HO77" i="28"/>
  <c r="HV77" i="28"/>
  <c r="AG12" i="28"/>
  <c r="AG77" i="28" s="1"/>
  <c r="HF77" i="28"/>
  <c r="Q12" i="28"/>
  <c r="Q77" i="28" s="1"/>
  <c r="X77" i="28"/>
  <c r="HL77" i="28"/>
  <c r="HI77" i="28"/>
  <c r="W77" i="28"/>
  <c r="HH77" i="28"/>
  <c r="R77" i="28"/>
  <c r="P77" i="28"/>
  <c r="HQ77" i="28"/>
  <c r="L77" i="28"/>
  <c r="HA77" i="28"/>
  <c r="Z77" i="28"/>
  <c r="HG77" i="28"/>
  <c r="GZ77" i="28"/>
  <c r="HR77" i="28"/>
  <c r="AC12" i="28"/>
  <c r="AC77" i="28" s="1"/>
  <c r="HB77" i="28"/>
  <c r="M12" i="28"/>
  <c r="M77" i="28" s="1"/>
  <c r="T77" i="28"/>
  <c r="HU77" i="28"/>
  <c r="HE77" i="28"/>
  <c r="AI77" i="28"/>
  <c r="S77" i="28"/>
  <c r="K77" i="28"/>
  <c r="J77" i="28" s="1"/>
  <c r="L166" i="47" l="1"/>
  <c r="L98" i="47"/>
  <c r="M98" i="47"/>
  <c r="P98" i="47"/>
  <c r="Q98" i="47"/>
  <c r="R98" i="47"/>
  <c r="U98" i="47"/>
  <c r="W98" i="47"/>
  <c r="X98" i="47"/>
  <c r="Y98" i="47"/>
  <c r="Z98" i="47"/>
  <c r="AA98" i="47"/>
  <c r="AB98" i="47"/>
  <c r="AC98" i="47"/>
  <c r="AD98" i="47"/>
  <c r="AE98" i="47"/>
  <c r="AF98" i="47"/>
  <c r="AG98" i="47"/>
  <c r="AH98" i="47"/>
  <c r="AI98" i="47"/>
  <c r="AJ98" i="47"/>
  <c r="AK98" i="47"/>
  <c r="AL98" i="47"/>
  <c r="AM98" i="47"/>
  <c r="AN98" i="47"/>
  <c r="AO98" i="47"/>
  <c r="AP98" i="47"/>
  <c r="L96" i="47"/>
  <c r="M96" i="47"/>
  <c r="P96" i="47"/>
  <c r="Q96" i="47"/>
  <c r="T96" i="47"/>
  <c r="U96" i="47"/>
  <c r="W96" i="47"/>
  <c r="X96" i="47"/>
  <c r="Y96" i="47"/>
  <c r="Z96" i="47"/>
  <c r="AA96" i="47"/>
  <c r="AB96" i="47"/>
  <c r="AC96" i="47"/>
  <c r="AD96" i="47"/>
  <c r="AE96" i="47"/>
  <c r="AF96" i="47"/>
  <c r="AG96" i="47"/>
  <c r="AH96" i="47"/>
  <c r="AI96" i="47"/>
  <c r="AJ96" i="47"/>
  <c r="AK96" i="47"/>
  <c r="AL96" i="47"/>
  <c r="AM96" i="47"/>
  <c r="AN96" i="47"/>
  <c r="AO96" i="47"/>
  <c r="AP96" i="47"/>
  <c r="L92" i="47"/>
  <c r="M92" i="47"/>
  <c r="P92" i="47"/>
  <c r="Q92" i="47"/>
  <c r="R92" i="47"/>
  <c r="U92" i="47"/>
  <c r="V92" i="47"/>
  <c r="W92" i="47"/>
  <c r="X92" i="47"/>
  <c r="Y92" i="47"/>
  <c r="Z92" i="47"/>
  <c r="AA92" i="47"/>
  <c r="AB92" i="47"/>
  <c r="AC92" i="47"/>
  <c r="AD92" i="47"/>
  <c r="AE92" i="47"/>
  <c r="AF92" i="47"/>
  <c r="AG92" i="47"/>
  <c r="AH92" i="47"/>
  <c r="AI92" i="47"/>
  <c r="AJ92" i="47"/>
  <c r="AK92" i="47"/>
  <c r="AL92" i="47"/>
  <c r="AM92" i="47"/>
  <c r="AN92" i="47"/>
  <c r="AO92" i="47"/>
  <c r="AP92" i="47"/>
  <c r="L86" i="47"/>
  <c r="M86" i="47"/>
  <c r="P86" i="47"/>
  <c r="Q86" i="47"/>
  <c r="T86" i="47"/>
  <c r="U86" i="47"/>
  <c r="V86" i="47"/>
  <c r="W86" i="47"/>
  <c r="X86" i="47"/>
  <c r="Y86" i="47"/>
  <c r="Z86" i="47"/>
  <c r="AA86" i="47"/>
  <c r="AB86" i="47"/>
  <c r="AC86" i="47"/>
  <c r="AD86" i="47"/>
  <c r="AE86" i="47"/>
  <c r="AF86" i="47"/>
  <c r="AG86" i="47"/>
  <c r="AH86" i="47"/>
  <c r="AI86" i="47"/>
  <c r="AJ86" i="47"/>
  <c r="AK86" i="47"/>
  <c r="AL86" i="47"/>
  <c r="AM86" i="47"/>
  <c r="AN86" i="47"/>
  <c r="AO86" i="47"/>
  <c r="AP86" i="47"/>
  <c r="L84" i="47"/>
  <c r="M84" i="47"/>
  <c r="P84" i="47"/>
  <c r="Q84" i="47"/>
  <c r="T84" i="47"/>
  <c r="U84" i="47"/>
  <c r="V84" i="47"/>
  <c r="W84" i="47"/>
  <c r="X84" i="47"/>
  <c r="Y84" i="47"/>
  <c r="Z84" i="47"/>
  <c r="AA84" i="47"/>
  <c r="AB84" i="47"/>
  <c r="AC84" i="47"/>
  <c r="AD84" i="47"/>
  <c r="AE84" i="47"/>
  <c r="AF84" i="47"/>
  <c r="AG84" i="47"/>
  <c r="AH84" i="47"/>
  <c r="AI84" i="47"/>
  <c r="AJ84" i="47"/>
  <c r="AK84" i="47"/>
  <c r="AL84" i="47"/>
  <c r="AM84" i="47"/>
  <c r="AN84" i="47"/>
  <c r="AO84" i="47"/>
  <c r="AP84" i="47"/>
  <c r="L74" i="47"/>
  <c r="M74" i="47"/>
  <c r="R74" i="47"/>
  <c r="S74" i="47"/>
  <c r="T74" i="47"/>
  <c r="U74" i="47"/>
  <c r="W74" i="47"/>
  <c r="X74" i="47"/>
  <c r="Y74" i="47"/>
  <c r="Z74" i="47"/>
  <c r="AA74" i="47"/>
  <c r="AB74" i="47"/>
  <c r="AC74" i="47"/>
  <c r="AD74" i="47"/>
  <c r="AE74" i="47"/>
  <c r="AF74" i="47"/>
  <c r="AG74" i="47"/>
  <c r="AH74" i="47"/>
  <c r="AI74" i="47"/>
  <c r="AJ74" i="47"/>
  <c r="AK74" i="47"/>
  <c r="AL74" i="47"/>
  <c r="AM74" i="47"/>
  <c r="AN74" i="47"/>
  <c r="AO74" i="47"/>
  <c r="AP74" i="47"/>
  <c r="L31" i="47"/>
  <c r="K150" i="47" l="1"/>
  <c r="K37" i="46"/>
  <c r="AL242" i="35"/>
  <c r="AK242" i="35"/>
  <c r="AJ242" i="35"/>
  <c r="AI242" i="35"/>
  <c r="AH242" i="35"/>
  <c r="AG242" i="35"/>
  <c r="AF242" i="35"/>
  <c r="AE242" i="35"/>
  <c r="AD242" i="35"/>
  <c r="AC242" i="35"/>
  <c r="AB242" i="35"/>
  <c r="AA242" i="35"/>
  <c r="Z242" i="35"/>
  <c r="Y242" i="35"/>
  <c r="X242" i="35"/>
  <c r="W242" i="35"/>
  <c r="U242" i="35"/>
  <c r="M242" i="35"/>
  <c r="K183" i="35" l="1"/>
  <c r="L183" i="35" s="1"/>
  <c r="K184" i="35"/>
  <c r="L184" i="35" s="1"/>
  <c r="K185" i="35"/>
  <c r="L185" i="35" s="1"/>
  <c r="K186" i="35"/>
  <c r="L186" i="35" s="1"/>
  <c r="K187" i="35"/>
  <c r="L187" i="35" s="1"/>
  <c r="K188" i="35"/>
  <c r="L188" i="35" s="1"/>
  <c r="K189" i="35"/>
  <c r="L189" i="35" s="1"/>
  <c r="K190" i="35"/>
  <c r="L190" i="35" s="1"/>
  <c r="K191" i="35"/>
  <c r="L191" i="35" s="1"/>
  <c r="K192" i="35"/>
  <c r="L192" i="35" s="1"/>
  <c r="K193" i="35"/>
  <c r="L193" i="35" s="1"/>
  <c r="K194" i="35"/>
  <c r="L194" i="35" s="1"/>
  <c r="K195" i="35"/>
  <c r="L195" i="35" s="1"/>
  <c r="K196" i="35"/>
  <c r="L196" i="35" s="1"/>
  <c r="K197" i="35"/>
  <c r="L197" i="35" s="1"/>
  <c r="K198" i="35"/>
  <c r="L198" i="35" s="1"/>
  <c r="K199" i="35"/>
  <c r="L199" i="35" s="1"/>
  <c r="K200" i="35"/>
  <c r="L200" i="35" s="1"/>
  <c r="K201" i="35"/>
  <c r="L201" i="35" s="1"/>
  <c r="K202" i="35"/>
  <c r="L202" i="35" s="1"/>
  <c r="K203" i="35"/>
  <c r="L203" i="35" s="1"/>
  <c r="K204" i="35"/>
  <c r="L204" i="35" s="1"/>
  <c r="K205" i="35"/>
  <c r="L205" i="35" s="1"/>
  <c r="K206" i="35"/>
  <c r="L206" i="35" s="1"/>
  <c r="K207" i="35"/>
  <c r="L207" i="35" s="1"/>
  <c r="K208" i="35"/>
  <c r="L208" i="35" s="1"/>
  <c r="K209" i="35"/>
  <c r="L209" i="35" s="1"/>
  <c r="K210" i="35"/>
  <c r="L210" i="35" s="1"/>
  <c r="K211" i="35"/>
  <c r="L211" i="35" s="1"/>
  <c r="K212" i="35"/>
  <c r="L212" i="35" s="1"/>
  <c r="K213" i="35"/>
  <c r="L213" i="35" s="1"/>
  <c r="K214" i="35"/>
  <c r="L214" i="35" s="1"/>
  <c r="K215" i="35"/>
  <c r="L215" i="35" s="1"/>
  <c r="K216" i="35"/>
  <c r="L216" i="35" s="1"/>
  <c r="K217" i="35"/>
  <c r="L217" i="35" s="1"/>
  <c r="K218" i="35"/>
  <c r="L218" i="35" s="1"/>
  <c r="K219" i="35"/>
  <c r="L219" i="35" s="1"/>
  <c r="K220" i="35"/>
  <c r="L220" i="35" s="1"/>
  <c r="K221" i="35"/>
  <c r="L221" i="35" s="1"/>
  <c r="K222" i="35"/>
  <c r="L222" i="35" s="1"/>
  <c r="K223" i="35"/>
  <c r="L223" i="35" s="1"/>
  <c r="K224" i="35"/>
  <c r="L224" i="35" s="1"/>
  <c r="K225" i="35"/>
  <c r="L225" i="35" s="1"/>
  <c r="K226" i="35"/>
  <c r="L226" i="35" s="1"/>
  <c r="K227" i="35"/>
  <c r="L227" i="35" s="1"/>
  <c r="K228" i="35"/>
  <c r="L228" i="35" s="1"/>
  <c r="K229" i="35"/>
  <c r="L229" i="35" s="1"/>
  <c r="K230" i="35"/>
  <c r="L230" i="35" s="1"/>
  <c r="K231" i="35"/>
  <c r="L231" i="35" s="1"/>
  <c r="K232" i="35"/>
  <c r="L232" i="35" s="1"/>
  <c r="K233" i="35"/>
  <c r="L233" i="35" s="1"/>
  <c r="K234" i="35"/>
  <c r="L234" i="35" s="1"/>
  <c r="K235" i="35"/>
  <c r="L235" i="35" s="1"/>
  <c r="K236" i="35"/>
  <c r="L236" i="35" s="1"/>
  <c r="K237" i="35"/>
  <c r="L237" i="35" s="1"/>
  <c r="K238" i="35"/>
  <c r="L238" i="35" s="1"/>
  <c r="K239" i="35"/>
  <c r="L239" i="35" s="1"/>
  <c r="K240" i="35"/>
  <c r="L240" i="35" s="1"/>
  <c r="K241" i="35"/>
  <c r="L241" i="35" s="1"/>
  <c r="K182" i="35"/>
  <c r="L182" i="35" s="1"/>
  <c r="L242" i="35" l="1"/>
  <c r="K166" i="47"/>
  <c r="L167" i="47"/>
  <c r="M167" i="47"/>
  <c r="Q167" i="47"/>
  <c r="R167" i="47"/>
  <c r="S167" i="47"/>
  <c r="T167" i="47"/>
  <c r="U167" i="47"/>
  <c r="V167" i="47"/>
  <c r="W167" i="47"/>
  <c r="X167" i="47"/>
  <c r="Y167" i="47"/>
  <c r="Z167" i="47"/>
  <c r="AA167" i="47"/>
  <c r="AB167" i="47"/>
  <c r="AC167" i="47"/>
  <c r="AD167" i="47"/>
  <c r="AE167" i="47"/>
  <c r="AF167" i="47"/>
  <c r="AG167" i="47"/>
  <c r="AH167" i="47"/>
  <c r="AI167" i="47"/>
  <c r="AJ167" i="47"/>
  <c r="AK167" i="47"/>
  <c r="AL167" i="47"/>
  <c r="AM167" i="47"/>
  <c r="AN167" i="47"/>
  <c r="AO167" i="47"/>
  <c r="N167" i="47" l="1"/>
  <c r="L72" i="47"/>
  <c r="M72" i="47"/>
  <c r="R72" i="47"/>
  <c r="S72" i="47"/>
  <c r="T72" i="47"/>
  <c r="U72" i="47"/>
  <c r="W72" i="47"/>
  <c r="X72" i="47"/>
  <c r="Y72" i="47"/>
  <c r="Z72" i="47"/>
  <c r="AA72" i="47"/>
  <c r="AB72" i="47"/>
  <c r="AC72" i="47"/>
  <c r="AD72" i="47"/>
  <c r="AE72" i="47"/>
  <c r="AF72" i="47"/>
  <c r="AG72" i="47"/>
  <c r="AH72" i="47"/>
  <c r="AI72" i="47"/>
  <c r="AJ72" i="47"/>
  <c r="AK72" i="47"/>
  <c r="AL72" i="47"/>
  <c r="AM72" i="47"/>
  <c r="AN72" i="47"/>
  <c r="AO72" i="47"/>
  <c r="L95" i="47"/>
  <c r="M95" i="47"/>
  <c r="P95" i="47"/>
  <c r="Q95" i="47"/>
  <c r="R95" i="47"/>
  <c r="U95" i="47"/>
  <c r="W95" i="47"/>
  <c r="X95" i="47"/>
  <c r="Y95" i="47"/>
  <c r="Z95" i="47"/>
  <c r="AA95" i="47"/>
  <c r="AB95" i="47"/>
  <c r="AC95" i="47"/>
  <c r="AD95" i="47"/>
  <c r="AE95" i="47"/>
  <c r="AF95" i="47"/>
  <c r="AG95" i="47"/>
  <c r="AH95" i="47"/>
  <c r="AI95" i="47"/>
  <c r="AJ95" i="47"/>
  <c r="AK95" i="47"/>
  <c r="AL95" i="47"/>
  <c r="AM95" i="47"/>
  <c r="AN95" i="47"/>
  <c r="AO95" i="47"/>
  <c r="K168" i="47"/>
  <c r="K42" i="46"/>
  <c r="AO129" i="47" l="1"/>
  <c r="AN129" i="47"/>
  <c r="AM129" i="47"/>
  <c r="AL129" i="47"/>
  <c r="AK129" i="47"/>
  <c r="AJ129" i="47"/>
  <c r="AI129" i="47"/>
  <c r="AH129" i="47"/>
  <c r="AG129" i="47"/>
  <c r="AF129" i="47"/>
  <c r="AE129" i="47"/>
  <c r="AD129" i="47"/>
  <c r="AC129" i="47"/>
  <c r="AB129" i="47"/>
  <c r="AA129" i="47"/>
  <c r="Z129" i="47"/>
  <c r="Y129" i="47"/>
  <c r="X129" i="47"/>
  <c r="W129" i="47"/>
  <c r="U129" i="47"/>
  <c r="R129" i="47"/>
  <c r="Q129" i="47"/>
  <c r="P129" i="47"/>
  <c r="M129" i="47"/>
  <c r="L129" i="47"/>
  <c r="AO128" i="47"/>
  <c r="AN128" i="47"/>
  <c r="AM128" i="47"/>
  <c r="AL128" i="47"/>
  <c r="AK128" i="47"/>
  <c r="AJ128" i="47"/>
  <c r="AI128" i="47"/>
  <c r="AH128" i="47"/>
  <c r="AG128" i="47"/>
  <c r="AF128" i="47"/>
  <c r="AE128" i="47"/>
  <c r="AD128" i="47"/>
  <c r="AC128" i="47"/>
  <c r="AB128" i="47"/>
  <c r="AA128" i="47"/>
  <c r="Z128" i="47"/>
  <c r="Y128" i="47"/>
  <c r="X128" i="47"/>
  <c r="W128" i="47"/>
  <c r="U128" i="47"/>
  <c r="R128" i="47"/>
  <c r="Q128" i="47"/>
  <c r="P128" i="47"/>
  <c r="M128" i="47"/>
  <c r="L128" i="47"/>
  <c r="AO126" i="47"/>
  <c r="AN126" i="47"/>
  <c r="AM126" i="47"/>
  <c r="AL126" i="47"/>
  <c r="AK126" i="47"/>
  <c r="AJ126" i="47"/>
  <c r="AI126" i="47"/>
  <c r="AH126" i="47"/>
  <c r="AG126" i="47"/>
  <c r="AF126" i="47"/>
  <c r="AE126" i="47"/>
  <c r="AD126" i="47"/>
  <c r="AC126" i="47"/>
  <c r="AB126" i="47"/>
  <c r="AA126" i="47"/>
  <c r="Z126" i="47"/>
  <c r="Y126" i="47"/>
  <c r="X126" i="47"/>
  <c r="W126" i="47"/>
  <c r="U126" i="47"/>
  <c r="R126" i="47"/>
  <c r="Q126" i="47"/>
  <c r="P126" i="47"/>
  <c r="M126" i="47"/>
  <c r="L126" i="47"/>
  <c r="AO121" i="47"/>
  <c r="AN121" i="47"/>
  <c r="AM121" i="47"/>
  <c r="AL121" i="47"/>
  <c r="AK121" i="47"/>
  <c r="AJ121" i="47"/>
  <c r="AI121" i="47"/>
  <c r="AH121" i="47"/>
  <c r="AG121" i="47"/>
  <c r="AF121" i="47"/>
  <c r="AE121" i="47"/>
  <c r="AD121" i="47"/>
  <c r="AC121" i="47"/>
  <c r="AB121" i="47"/>
  <c r="AA121" i="47"/>
  <c r="Z121" i="47"/>
  <c r="Y121" i="47"/>
  <c r="X121" i="47"/>
  <c r="W121" i="47"/>
  <c r="U121" i="47"/>
  <c r="T121" i="47"/>
  <c r="S121" i="47"/>
  <c r="R121" i="47"/>
  <c r="M121" i="47"/>
  <c r="L121" i="47"/>
  <c r="AO119" i="47"/>
  <c r="AN119" i="47"/>
  <c r="AM119" i="47"/>
  <c r="AL119" i="47"/>
  <c r="AK119" i="47"/>
  <c r="AJ119" i="47"/>
  <c r="AI119" i="47"/>
  <c r="AH119" i="47"/>
  <c r="AG119" i="47"/>
  <c r="AF119" i="47"/>
  <c r="AE119" i="47"/>
  <c r="AD119" i="47"/>
  <c r="AC119" i="47"/>
  <c r="AB119" i="47"/>
  <c r="AA119" i="47"/>
  <c r="Z119" i="47"/>
  <c r="Y119" i="47"/>
  <c r="X119" i="47"/>
  <c r="W119" i="47"/>
  <c r="U119" i="47"/>
  <c r="T119" i="47"/>
  <c r="S119" i="47"/>
  <c r="P119" i="47"/>
  <c r="M119" i="47"/>
  <c r="L119" i="47"/>
  <c r="AO118" i="47"/>
  <c r="AN118" i="47"/>
  <c r="AM118" i="47"/>
  <c r="AL118" i="47"/>
  <c r="AK118" i="47"/>
  <c r="AJ118" i="47"/>
  <c r="AI118" i="47"/>
  <c r="AH118" i="47"/>
  <c r="AG118" i="47"/>
  <c r="AF118" i="47"/>
  <c r="AE118" i="47"/>
  <c r="AD118" i="47"/>
  <c r="AC118" i="47"/>
  <c r="AB118" i="47"/>
  <c r="AA118" i="47"/>
  <c r="Z118" i="47"/>
  <c r="Y118" i="47"/>
  <c r="X118" i="47"/>
  <c r="W118" i="47"/>
  <c r="U118" i="47"/>
  <c r="T118" i="47"/>
  <c r="S118" i="47"/>
  <c r="P118" i="47"/>
  <c r="M118" i="47"/>
  <c r="L118" i="47"/>
  <c r="AO117" i="47"/>
  <c r="AN117" i="47"/>
  <c r="AM117" i="47"/>
  <c r="AL117" i="47"/>
  <c r="AK117" i="47"/>
  <c r="AJ117" i="47"/>
  <c r="AI117" i="47"/>
  <c r="AH117" i="47"/>
  <c r="AG117" i="47"/>
  <c r="AF117" i="47"/>
  <c r="AE117" i="47"/>
  <c r="AD117" i="47"/>
  <c r="AC117" i="47"/>
  <c r="AB117" i="47"/>
  <c r="AA117" i="47"/>
  <c r="Z117" i="47"/>
  <c r="Y117" i="47"/>
  <c r="X117" i="47"/>
  <c r="W117" i="47"/>
  <c r="U117" i="47"/>
  <c r="T117" i="47"/>
  <c r="S117" i="47"/>
  <c r="P117" i="47"/>
  <c r="M117" i="47"/>
  <c r="L117" i="47"/>
  <c r="AO116" i="47"/>
  <c r="AN116" i="47"/>
  <c r="AM116" i="47"/>
  <c r="AL116" i="47"/>
  <c r="AK116" i="47"/>
  <c r="AJ116" i="47"/>
  <c r="AI116" i="47"/>
  <c r="AH116" i="47"/>
  <c r="AG116" i="47"/>
  <c r="AF116" i="47"/>
  <c r="AE116" i="47"/>
  <c r="AD116" i="47"/>
  <c r="AC116" i="47"/>
  <c r="AB116" i="47"/>
  <c r="AA116" i="47"/>
  <c r="Z116" i="47"/>
  <c r="Y116" i="47"/>
  <c r="X116" i="47"/>
  <c r="W116" i="47"/>
  <c r="U116" i="47"/>
  <c r="T116" i="47"/>
  <c r="S116" i="47"/>
  <c r="P116" i="47"/>
  <c r="M116" i="47"/>
  <c r="L116" i="47"/>
  <c r="AO115" i="47"/>
  <c r="AN115" i="47"/>
  <c r="AM115" i="47"/>
  <c r="AL115" i="47"/>
  <c r="AK115" i="47"/>
  <c r="AJ115" i="47"/>
  <c r="AI115" i="47"/>
  <c r="AH115" i="47"/>
  <c r="AG115" i="47"/>
  <c r="AF115" i="47"/>
  <c r="AE115" i="47"/>
  <c r="AD115" i="47"/>
  <c r="AC115" i="47"/>
  <c r="AB115" i="47"/>
  <c r="AA115" i="47"/>
  <c r="Z115" i="47"/>
  <c r="Y115" i="47"/>
  <c r="X115" i="47"/>
  <c r="W115" i="47"/>
  <c r="U115" i="47"/>
  <c r="T115" i="47"/>
  <c r="S115" i="47"/>
  <c r="R115" i="47"/>
  <c r="M115" i="47"/>
  <c r="L115" i="47"/>
  <c r="L111" i="47"/>
  <c r="M111" i="47"/>
  <c r="P111" i="47"/>
  <c r="S111" i="47"/>
  <c r="T111" i="47"/>
  <c r="U111" i="47"/>
  <c r="W111" i="47"/>
  <c r="X111" i="47"/>
  <c r="Y111" i="47"/>
  <c r="Z111" i="47"/>
  <c r="AA111" i="47"/>
  <c r="AB111" i="47"/>
  <c r="AC111" i="47"/>
  <c r="AD111" i="47"/>
  <c r="AE111" i="47"/>
  <c r="AF111" i="47"/>
  <c r="AG111" i="47"/>
  <c r="AH111" i="47"/>
  <c r="AI111" i="47"/>
  <c r="AJ111" i="47"/>
  <c r="AK111" i="47"/>
  <c r="AL111" i="47"/>
  <c r="AM111" i="47"/>
  <c r="AN111" i="47"/>
  <c r="AO111" i="47"/>
  <c r="L112" i="47"/>
  <c r="M112" i="47"/>
  <c r="P112" i="47"/>
  <c r="S112" i="47"/>
  <c r="T112" i="47"/>
  <c r="U112" i="47"/>
  <c r="W112" i="47"/>
  <c r="X112" i="47"/>
  <c r="Y112" i="47"/>
  <c r="Z112" i="47"/>
  <c r="AA112" i="47"/>
  <c r="AB112" i="47"/>
  <c r="AC112" i="47"/>
  <c r="AD112" i="47"/>
  <c r="AE112" i="47"/>
  <c r="AF112" i="47"/>
  <c r="AG112" i="47"/>
  <c r="AH112" i="47"/>
  <c r="AI112" i="47"/>
  <c r="AJ112" i="47"/>
  <c r="AK112" i="47"/>
  <c r="AL112" i="47"/>
  <c r="AM112" i="47"/>
  <c r="AN112" i="47"/>
  <c r="AO112" i="47"/>
  <c r="L113" i="47"/>
  <c r="M113" i="47"/>
  <c r="P113" i="47"/>
  <c r="S113" i="47"/>
  <c r="T113" i="47"/>
  <c r="U113" i="47"/>
  <c r="W113" i="47"/>
  <c r="X113" i="47"/>
  <c r="Y113" i="47"/>
  <c r="Z113" i="47"/>
  <c r="AA113" i="47"/>
  <c r="AB113" i="47"/>
  <c r="AC113" i="47"/>
  <c r="AD113" i="47"/>
  <c r="AE113" i="47"/>
  <c r="AF113" i="47"/>
  <c r="AG113" i="47"/>
  <c r="AH113" i="47"/>
  <c r="AI113" i="47"/>
  <c r="AJ113" i="47"/>
  <c r="AK113" i="47"/>
  <c r="AL113" i="47"/>
  <c r="AM113" i="47"/>
  <c r="AN113" i="47"/>
  <c r="AO113" i="47"/>
  <c r="L114" i="47"/>
  <c r="M114" i="47"/>
  <c r="P114" i="47"/>
  <c r="S114" i="47"/>
  <c r="T114" i="47"/>
  <c r="U114" i="47"/>
  <c r="W114" i="47"/>
  <c r="X114" i="47"/>
  <c r="Y114" i="47"/>
  <c r="Z114" i="47"/>
  <c r="AA114" i="47"/>
  <c r="AB114" i="47"/>
  <c r="AC114" i="47"/>
  <c r="AD114" i="47"/>
  <c r="AE114" i="47"/>
  <c r="AF114" i="47"/>
  <c r="AG114" i="47"/>
  <c r="AH114" i="47"/>
  <c r="AI114" i="47"/>
  <c r="AJ114" i="47"/>
  <c r="AK114" i="47"/>
  <c r="AL114" i="47"/>
  <c r="AM114" i="47"/>
  <c r="AN114" i="47"/>
  <c r="AO114" i="47"/>
  <c r="L110" i="47"/>
  <c r="M110" i="47"/>
  <c r="P110" i="47"/>
  <c r="S110" i="47"/>
  <c r="T110" i="47"/>
  <c r="U110" i="47"/>
  <c r="W110" i="47"/>
  <c r="X110" i="47"/>
  <c r="Y110" i="47"/>
  <c r="Z110" i="47"/>
  <c r="AA110" i="47"/>
  <c r="AB110" i="47"/>
  <c r="AC110" i="47"/>
  <c r="AD110" i="47"/>
  <c r="AE110" i="47"/>
  <c r="AF110" i="47"/>
  <c r="AG110" i="47"/>
  <c r="AH110" i="47"/>
  <c r="AI110" i="47"/>
  <c r="AJ110" i="47"/>
  <c r="AK110" i="47"/>
  <c r="AL110" i="47"/>
  <c r="AM110" i="47"/>
  <c r="AN110" i="47"/>
  <c r="AO110" i="47"/>
  <c r="L108" i="47"/>
  <c r="M108" i="47"/>
  <c r="P108" i="47"/>
  <c r="S108" i="47"/>
  <c r="T108" i="47"/>
  <c r="U108" i="47"/>
  <c r="W108" i="47"/>
  <c r="X108" i="47"/>
  <c r="Y108" i="47"/>
  <c r="Z108" i="47"/>
  <c r="AA108" i="47"/>
  <c r="AB108" i="47"/>
  <c r="AC108" i="47"/>
  <c r="AD108" i="47"/>
  <c r="AE108" i="47"/>
  <c r="AF108" i="47"/>
  <c r="AG108" i="47"/>
  <c r="AH108" i="47"/>
  <c r="AI108" i="47"/>
  <c r="AJ108" i="47"/>
  <c r="AK108" i="47"/>
  <c r="AL108" i="47"/>
  <c r="AM108" i="47"/>
  <c r="AN108" i="47"/>
  <c r="AO108" i="47"/>
  <c r="L106" i="47"/>
  <c r="M106" i="47"/>
  <c r="P106" i="47"/>
  <c r="S106" i="47"/>
  <c r="T106" i="47"/>
  <c r="U106" i="47"/>
  <c r="W106" i="47"/>
  <c r="X106" i="47"/>
  <c r="Y106" i="47"/>
  <c r="Z106" i="47"/>
  <c r="AA106" i="47"/>
  <c r="AB106" i="47"/>
  <c r="AC106" i="47"/>
  <c r="AD106" i="47"/>
  <c r="AE106" i="47"/>
  <c r="AF106" i="47"/>
  <c r="AG106" i="47"/>
  <c r="AH106" i="47"/>
  <c r="AI106" i="47"/>
  <c r="AJ106" i="47"/>
  <c r="AK106" i="47"/>
  <c r="AL106" i="47"/>
  <c r="AM106" i="47"/>
  <c r="AN106" i="47"/>
  <c r="AO106" i="47"/>
  <c r="L102" i="47"/>
  <c r="M102" i="47"/>
  <c r="P102" i="47"/>
  <c r="S102" i="47"/>
  <c r="T102" i="47"/>
  <c r="U102" i="47"/>
  <c r="W102" i="47"/>
  <c r="X102" i="47"/>
  <c r="Y102" i="47"/>
  <c r="Z102" i="47"/>
  <c r="AA102" i="47"/>
  <c r="AB102" i="47"/>
  <c r="AC102" i="47"/>
  <c r="AD102" i="47"/>
  <c r="AE102" i="47"/>
  <c r="AF102" i="47"/>
  <c r="AG102" i="47"/>
  <c r="AH102" i="47"/>
  <c r="AI102" i="47"/>
  <c r="AJ102" i="47"/>
  <c r="AK102" i="47"/>
  <c r="AL102" i="47"/>
  <c r="AM102" i="47"/>
  <c r="AN102" i="47"/>
  <c r="AO102" i="47"/>
  <c r="L103" i="47"/>
  <c r="M103" i="47"/>
  <c r="P103" i="47"/>
  <c r="S103" i="47"/>
  <c r="T103" i="47"/>
  <c r="U103" i="47"/>
  <c r="W103" i="47"/>
  <c r="X103" i="47"/>
  <c r="Y103" i="47"/>
  <c r="Z103" i="47"/>
  <c r="AA103" i="47"/>
  <c r="AB103" i="47"/>
  <c r="AC103" i="47"/>
  <c r="AD103" i="47"/>
  <c r="AE103" i="47"/>
  <c r="AF103" i="47"/>
  <c r="AG103" i="47"/>
  <c r="AH103" i="47"/>
  <c r="AI103" i="47"/>
  <c r="AJ103" i="47"/>
  <c r="AK103" i="47"/>
  <c r="AL103" i="47"/>
  <c r="AM103" i="47"/>
  <c r="AN103" i="47"/>
  <c r="AO103" i="47"/>
  <c r="AO101" i="47"/>
  <c r="AN101" i="47"/>
  <c r="AM101" i="47"/>
  <c r="AL101" i="47"/>
  <c r="AK101" i="47"/>
  <c r="AJ101" i="47"/>
  <c r="AI101" i="47"/>
  <c r="AH101" i="47"/>
  <c r="AG101" i="47"/>
  <c r="AF101" i="47"/>
  <c r="AE101" i="47"/>
  <c r="AD101" i="47"/>
  <c r="AC101" i="47"/>
  <c r="AB101" i="47"/>
  <c r="AA101" i="47"/>
  <c r="Z101" i="47"/>
  <c r="Y101" i="47"/>
  <c r="X101" i="47"/>
  <c r="W101" i="47"/>
  <c r="U101" i="47"/>
  <c r="T101" i="47"/>
  <c r="S101" i="47"/>
  <c r="R101" i="47"/>
  <c r="M101" i="47"/>
  <c r="L101" i="47"/>
  <c r="AO100" i="47"/>
  <c r="AN100" i="47"/>
  <c r="AM100" i="47"/>
  <c r="AL100" i="47"/>
  <c r="AK100" i="47"/>
  <c r="AJ100" i="47"/>
  <c r="AI100" i="47"/>
  <c r="AH100" i="47"/>
  <c r="AG100" i="47"/>
  <c r="AF100" i="47"/>
  <c r="AE100" i="47"/>
  <c r="AD100" i="47"/>
  <c r="AC100" i="47"/>
  <c r="AB100" i="47"/>
  <c r="AA100" i="47"/>
  <c r="Z100" i="47"/>
  <c r="Y100" i="47"/>
  <c r="X100" i="47"/>
  <c r="W100" i="47"/>
  <c r="U100" i="47"/>
  <c r="T100" i="47"/>
  <c r="S100" i="47"/>
  <c r="R100" i="47"/>
  <c r="M100" i="47"/>
  <c r="L100" i="47"/>
  <c r="L91" i="47"/>
  <c r="M91" i="47"/>
  <c r="R91" i="47"/>
  <c r="S91" i="47"/>
  <c r="T91" i="47"/>
  <c r="U91" i="47"/>
  <c r="W91" i="47"/>
  <c r="X91" i="47"/>
  <c r="Y91" i="47"/>
  <c r="Z91" i="47"/>
  <c r="AA91" i="47"/>
  <c r="AB91" i="47"/>
  <c r="AC91" i="47"/>
  <c r="AD91" i="47"/>
  <c r="AE91" i="47"/>
  <c r="AF91" i="47"/>
  <c r="AG91" i="47"/>
  <c r="AH91" i="47"/>
  <c r="AI91" i="47"/>
  <c r="AJ91" i="47"/>
  <c r="AK91" i="47"/>
  <c r="AL91" i="47"/>
  <c r="AM91" i="47"/>
  <c r="AN91" i="47"/>
  <c r="AO91" i="47"/>
  <c r="L89" i="47"/>
  <c r="M89" i="47"/>
  <c r="R89" i="47"/>
  <c r="S89" i="47"/>
  <c r="T89" i="47"/>
  <c r="U89" i="47"/>
  <c r="W89" i="47"/>
  <c r="X89" i="47"/>
  <c r="Y89" i="47"/>
  <c r="Z89" i="47"/>
  <c r="AA89" i="47"/>
  <c r="AB89" i="47"/>
  <c r="AC89" i="47"/>
  <c r="AD89" i="47"/>
  <c r="AE89" i="47"/>
  <c r="AF89" i="47"/>
  <c r="AG89" i="47"/>
  <c r="AH89" i="47"/>
  <c r="AI89" i="47"/>
  <c r="AJ89" i="47"/>
  <c r="AK89" i="47"/>
  <c r="AL89" i="47"/>
  <c r="AM89" i="47"/>
  <c r="AN89" i="47"/>
  <c r="AO89" i="47"/>
  <c r="AO88" i="47"/>
  <c r="AN88" i="47"/>
  <c r="AM88" i="47"/>
  <c r="AL88" i="47"/>
  <c r="AK88" i="47"/>
  <c r="AJ88" i="47"/>
  <c r="AI88" i="47"/>
  <c r="AH88" i="47"/>
  <c r="AG88" i="47"/>
  <c r="AF88" i="47"/>
  <c r="AE88" i="47"/>
  <c r="AD88" i="47"/>
  <c r="AC88" i="47"/>
  <c r="AB88" i="47"/>
  <c r="AA88" i="47"/>
  <c r="Z88" i="47"/>
  <c r="Y88" i="47"/>
  <c r="X88" i="47"/>
  <c r="W88" i="47"/>
  <c r="U88" i="47"/>
  <c r="T88" i="47"/>
  <c r="Q88" i="47"/>
  <c r="P88" i="47"/>
  <c r="M88" i="47"/>
  <c r="L88" i="47"/>
  <c r="L81" i="47"/>
  <c r="M81" i="47"/>
  <c r="R81" i="47"/>
  <c r="S81" i="47"/>
  <c r="T81" i="47"/>
  <c r="U81" i="47"/>
  <c r="W81" i="47"/>
  <c r="X81" i="47"/>
  <c r="Y81" i="47"/>
  <c r="Z81" i="47"/>
  <c r="AA81" i="47"/>
  <c r="AB81" i="47"/>
  <c r="AC81" i="47"/>
  <c r="AD81" i="47"/>
  <c r="AE81" i="47"/>
  <c r="AF81" i="47"/>
  <c r="AG81" i="47"/>
  <c r="AH81" i="47"/>
  <c r="AI81" i="47"/>
  <c r="AJ81" i="47"/>
  <c r="AK81" i="47"/>
  <c r="AL81" i="47"/>
  <c r="AM81" i="47"/>
  <c r="AN81" i="47"/>
  <c r="AO81" i="47"/>
  <c r="AO76" i="47"/>
  <c r="AN76" i="47"/>
  <c r="AM76" i="47"/>
  <c r="AL76" i="47"/>
  <c r="AK76" i="47"/>
  <c r="AJ76" i="47"/>
  <c r="AI76" i="47"/>
  <c r="AH76" i="47"/>
  <c r="AG76" i="47"/>
  <c r="AF76" i="47"/>
  <c r="AE76" i="47"/>
  <c r="AD76" i="47"/>
  <c r="AC76" i="47"/>
  <c r="AB76" i="47"/>
  <c r="AA76" i="47"/>
  <c r="Z76" i="47"/>
  <c r="Y76" i="47"/>
  <c r="X76" i="47"/>
  <c r="W76" i="47"/>
  <c r="U76" i="47"/>
  <c r="T76" i="47"/>
  <c r="S76" i="47"/>
  <c r="R76" i="47"/>
  <c r="M76" i="47"/>
  <c r="L76" i="47"/>
  <c r="AO37" i="47"/>
  <c r="AN37" i="47"/>
  <c r="AM37" i="47"/>
  <c r="AL37" i="47"/>
  <c r="AK37" i="47"/>
  <c r="AJ37" i="47"/>
  <c r="AI37" i="47"/>
  <c r="AH37" i="47"/>
  <c r="AG37" i="47"/>
  <c r="AF37" i="47"/>
  <c r="AE37" i="47"/>
  <c r="AD37" i="47"/>
  <c r="AC37" i="47"/>
  <c r="AB37" i="47"/>
  <c r="AA37" i="47"/>
  <c r="Z37" i="47"/>
  <c r="Y37" i="47"/>
  <c r="X37" i="47"/>
  <c r="W37" i="47"/>
  <c r="U37" i="47"/>
  <c r="T37" i="47"/>
  <c r="S37" i="47"/>
  <c r="R37" i="47"/>
  <c r="Q37" i="47"/>
  <c r="M37" i="47"/>
  <c r="L37" i="47"/>
  <c r="AO36" i="47"/>
  <c r="AN36" i="47"/>
  <c r="AM36" i="47"/>
  <c r="AL36" i="47"/>
  <c r="AK36" i="47"/>
  <c r="AJ36" i="47"/>
  <c r="AI36" i="47"/>
  <c r="AH36" i="47"/>
  <c r="AG36" i="47"/>
  <c r="AF36" i="47"/>
  <c r="AE36" i="47"/>
  <c r="AD36" i="47"/>
  <c r="AC36" i="47"/>
  <c r="AB36" i="47"/>
  <c r="AA36" i="47"/>
  <c r="Z36" i="47"/>
  <c r="Y36" i="47"/>
  <c r="X36" i="47"/>
  <c r="W36" i="47"/>
  <c r="U36" i="47"/>
  <c r="T36" i="47"/>
  <c r="S36" i="47"/>
  <c r="R36" i="47"/>
  <c r="Q36" i="47"/>
  <c r="M36" i="47"/>
  <c r="L36" i="47"/>
  <c r="AO35" i="47"/>
  <c r="AN35" i="47"/>
  <c r="AM35" i="47"/>
  <c r="AL35" i="47"/>
  <c r="AK35" i="47"/>
  <c r="AJ35" i="47"/>
  <c r="AI35" i="47"/>
  <c r="AH35" i="47"/>
  <c r="AG35" i="47"/>
  <c r="AF35" i="47"/>
  <c r="AE35" i="47"/>
  <c r="AD35" i="47"/>
  <c r="AC35" i="47"/>
  <c r="AB35" i="47"/>
  <c r="AA35" i="47"/>
  <c r="Z35" i="47"/>
  <c r="Y35" i="47"/>
  <c r="X35" i="47"/>
  <c r="W35" i="47"/>
  <c r="U35" i="47"/>
  <c r="T35" i="47"/>
  <c r="S35" i="47"/>
  <c r="R35" i="47"/>
  <c r="Q35" i="47"/>
  <c r="M35" i="47"/>
  <c r="L35" i="47"/>
  <c r="AO34" i="47"/>
  <c r="AN34" i="47"/>
  <c r="AM34" i="47"/>
  <c r="AL34" i="47"/>
  <c r="AK34" i="47"/>
  <c r="AJ34" i="47"/>
  <c r="AI34" i="47"/>
  <c r="AH34" i="47"/>
  <c r="AG34" i="47"/>
  <c r="AF34" i="47"/>
  <c r="AE34" i="47"/>
  <c r="AD34" i="47"/>
  <c r="AC34" i="47"/>
  <c r="AB34" i="47"/>
  <c r="AA34" i="47"/>
  <c r="Z34" i="47"/>
  <c r="Y34" i="47"/>
  <c r="X34" i="47"/>
  <c r="W34" i="47"/>
  <c r="U34" i="47"/>
  <c r="T34" i="47"/>
  <c r="S34" i="47"/>
  <c r="R34" i="47"/>
  <c r="Q34" i="47"/>
  <c r="M34" i="47"/>
  <c r="L34" i="47"/>
  <c r="L33" i="47"/>
  <c r="M33" i="47"/>
  <c r="Q33" i="47"/>
  <c r="R33" i="47"/>
  <c r="S33" i="47"/>
  <c r="T33" i="47"/>
  <c r="U33" i="47"/>
  <c r="W33" i="47"/>
  <c r="X33" i="47"/>
  <c r="Y33" i="47"/>
  <c r="Z33" i="47"/>
  <c r="AA33" i="47"/>
  <c r="AB33" i="47"/>
  <c r="AC33" i="47"/>
  <c r="AD33" i="47"/>
  <c r="AE33" i="47"/>
  <c r="AF33" i="47"/>
  <c r="AG33" i="47"/>
  <c r="AH33" i="47"/>
  <c r="AI33" i="47"/>
  <c r="AJ33" i="47"/>
  <c r="AK33" i="47"/>
  <c r="AL33" i="47"/>
  <c r="AM33" i="47"/>
  <c r="AN33" i="47"/>
  <c r="AO33" i="47"/>
  <c r="L35" i="46"/>
  <c r="M35" i="46"/>
  <c r="P35" i="46"/>
  <c r="Q35" i="46"/>
  <c r="T35" i="46"/>
  <c r="U35" i="46"/>
  <c r="W35" i="46"/>
  <c r="X35" i="46"/>
  <c r="Y35" i="46"/>
  <c r="Z35" i="46"/>
  <c r="AA35" i="46"/>
  <c r="AB35" i="46"/>
  <c r="AC35" i="46"/>
  <c r="AD35" i="46"/>
  <c r="AE35" i="46"/>
  <c r="AF35" i="46"/>
  <c r="AG35" i="46"/>
  <c r="AH35" i="46"/>
  <c r="AI35" i="46"/>
  <c r="AJ35" i="46"/>
  <c r="AK35" i="46"/>
  <c r="AL35" i="46"/>
  <c r="AM35" i="46"/>
  <c r="AN35" i="46"/>
  <c r="AO35" i="46"/>
  <c r="AP35" i="46"/>
  <c r="L33" i="46"/>
  <c r="M33" i="46"/>
  <c r="P33" i="46"/>
  <c r="Q33" i="46"/>
  <c r="T33" i="46"/>
  <c r="U33" i="46"/>
  <c r="W33" i="46"/>
  <c r="X33" i="46"/>
  <c r="Y33" i="46"/>
  <c r="Z33" i="46"/>
  <c r="AA33" i="46"/>
  <c r="AB33" i="46"/>
  <c r="AC33" i="46"/>
  <c r="AD33" i="46"/>
  <c r="AE33" i="46"/>
  <c r="AF33" i="46"/>
  <c r="AG33" i="46"/>
  <c r="AH33" i="46"/>
  <c r="AI33" i="46"/>
  <c r="AJ33" i="46"/>
  <c r="AK33" i="46"/>
  <c r="AL33" i="46"/>
  <c r="AM33" i="46"/>
  <c r="AN33" i="46"/>
  <c r="AO33" i="46"/>
  <c r="AP33" i="46"/>
  <c r="AO172" i="47"/>
  <c r="AN172" i="47"/>
  <c r="AM172" i="47"/>
  <c r="AL172" i="47"/>
  <c r="AK172" i="47"/>
  <c r="AJ172" i="47"/>
  <c r="AI172" i="47"/>
  <c r="AH172" i="47"/>
  <c r="AG172" i="47"/>
  <c r="AF172" i="47"/>
  <c r="AE172" i="47"/>
  <c r="AD172" i="47"/>
  <c r="AC172" i="47"/>
  <c r="AB172" i="47"/>
  <c r="AA172" i="47"/>
  <c r="Z172" i="47"/>
  <c r="Y172" i="47"/>
  <c r="X172" i="47"/>
  <c r="W172" i="47"/>
  <c r="U172" i="47"/>
  <c r="T172" i="47"/>
  <c r="S172" i="47"/>
  <c r="AO171" i="47"/>
  <c r="AN171" i="47"/>
  <c r="AM171" i="47"/>
  <c r="AL171" i="47"/>
  <c r="AK171" i="47"/>
  <c r="AJ171" i="47"/>
  <c r="AI171" i="47"/>
  <c r="AH171" i="47"/>
  <c r="AG171" i="47"/>
  <c r="AF171" i="47"/>
  <c r="AE171" i="47"/>
  <c r="AD171" i="47"/>
  <c r="AC171" i="47"/>
  <c r="AB171" i="47"/>
  <c r="AA171" i="47"/>
  <c r="Z171" i="47"/>
  <c r="Y171" i="47"/>
  <c r="X171" i="47"/>
  <c r="W171" i="47"/>
  <c r="U171" i="47"/>
  <c r="T171" i="47"/>
  <c r="S171" i="47"/>
  <c r="AO166" i="47"/>
  <c r="AN166" i="47"/>
  <c r="AM166" i="47"/>
  <c r="AL166" i="47"/>
  <c r="AK166" i="47"/>
  <c r="AJ166" i="47"/>
  <c r="AI166" i="47"/>
  <c r="AH166" i="47"/>
  <c r="AG166" i="47"/>
  <c r="AF166" i="47"/>
  <c r="AE166" i="47"/>
  <c r="AD166" i="47"/>
  <c r="AC166" i="47"/>
  <c r="AB166" i="47"/>
  <c r="AA166" i="47"/>
  <c r="Z166" i="47"/>
  <c r="Y166" i="47"/>
  <c r="X166" i="47"/>
  <c r="W166" i="47"/>
  <c r="U166" i="47"/>
  <c r="T166" i="47"/>
  <c r="S166" i="47"/>
  <c r="M166" i="47"/>
  <c r="AO165" i="47"/>
  <c r="AN165" i="47"/>
  <c r="AM165" i="47"/>
  <c r="AL165" i="47"/>
  <c r="AK165" i="47"/>
  <c r="AJ165" i="47"/>
  <c r="AI165" i="47"/>
  <c r="AH165" i="47"/>
  <c r="AG165" i="47"/>
  <c r="AF165" i="47"/>
  <c r="AE165" i="47"/>
  <c r="AD165" i="47"/>
  <c r="AC165" i="47"/>
  <c r="AB165" i="47"/>
  <c r="AA165" i="47"/>
  <c r="Z165" i="47"/>
  <c r="Y165" i="47"/>
  <c r="X165" i="47"/>
  <c r="W165" i="47"/>
  <c r="V165" i="47"/>
  <c r="U165" i="47"/>
  <c r="T165" i="47"/>
  <c r="S165" i="47"/>
  <c r="R165" i="47"/>
  <c r="Q165" i="47"/>
  <c r="M165" i="47"/>
  <c r="L165" i="47"/>
  <c r="AO164" i="47"/>
  <c r="AN164" i="47"/>
  <c r="AM164" i="47"/>
  <c r="AL164" i="47"/>
  <c r="AK164" i="47"/>
  <c r="AJ164" i="47"/>
  <c r="AI164" i="47"/>
  <c r="AH164" i="47"/>
  <c r="AG164" i="47"/>
  <c r="AF164" i="47"/>
  <c r="AE164" i="47"/>
  <c r="AD164" i="47"/>
  <c r="AC164" i="47"/>
  <c r="AB164" i="47"/>
  <c r="AA164" i="47"/>
  <c r="Z164" i="47"/>
  <c r="Y164" i="47"/>
  <c r="X164" i="47"/>
  <c r="W164" i="47"/>
  <c r="U164" i="47"/>
  <c r="T164" i="47"/>
  <c r="S164" i="47"/>
  <c r="P164" i="47"/>
  <c r="M164" i="47"/>
  <c r="L164" i="47"/>
  <c r="AO163" i="47"/>
  <c r="AN163" i="47"/>
  <c r="AM163" i="47"/>
  <c r="AL163" i="47"/>
  <c r="AK163" i="47"/>
  <c r="AJ163" i="47"/>
  <c r="AI163" i="47"/>
  <c r="AH163" i="47"/>
  <c r="AG163" i="47"/>
  <c r="AF163" i="47"/>
  <c r="AE163" i="47"/>
  <c r="AD163" i="47"/>
  <c r="AC163" i="47"/>
  <c r="AB163" i="47"/>
  <c r="AA163" i="47"/>
  <c r="Z163" i="47"/>
  <c r="Y163" i="47"/>
  <c r="X163" i="47"/>
  <c r="W163" i="47"/>
  <c r="U163" i="47"/>
  <c r="T163" i="47"/>
  <c r="Q163" i="47"/>
  <c r="P163" i="47"/>
  <c r="M163" i="47"/>
  <c r="L163" i="47"/>
  <c r="AO162" i="47"/>
  <c r="AN162" i="47"/>
  <c r="AM162" i="47"/>
  <c r="AL162" i="47"/>
  <c r="AK162" i="47"/>
  <c r="AJ162" i="47"/>
  <c r="AI162" i="47"/>
  <c r="AH162" i="47"/>
  <c r="AG162" i="47"/>
  <c r="AF162" i="47"/>
  <c r="AE162" i="47"/>
  <c r="AD162" i="47"/>
  <c r="AC162" i="47"/>
  <c r="AB162" i="47"/>
  <c r="AA162" i="47"/>
  <c r="Z162" i="47"/>
  <c r="Y162" i="47"/>
  <c r="X162" i="47"/>
  <c r="W162" i="47"/>
  <c r="U162" i="47"/>
  <c r="T162" i="47"/>
  <c r="Q162" i="47"/>
  <c r="P162" i="47"/>
  <c r="M162" i="47"/>
  <c r="L162" i="47"/>
  <c r="AO161" i="47"/>
  <c r="AN161" i="47"/>
  <c r="AM161" i="47"/>
  <c r="AL161" i="47"/>
  <c r="AK161" i="47"/>
  <c r="AJ161" i="47"/>
  <c r="AI161" i="47"/>
  <c r="AH161" i="47"/>
  <c r="AG161" i="47"/>
  <c r="AF161" i="47"/>
  <c r="AE161" i="47"/>
  <c r="AD161" i="47"/>
  <c r="AC161" i="47"/>
  <c r="AB161" i="47"/>
  <c r="AA161" i="47"/>
  <c r="Z161" i="47"/>
  <c r="Y161" i="47"/>
  <c r="X161" i="47"/>
  <c r="W161" i="47"/>
  <c r="U161" i="47"/>
  <c r="T161" i="47"/>
  <c r="Q161" i="47"/>
  <c r="P161" i="47"/>
  <c r="M161" i="47"/>
  <c r="L161" i="47"/>
  <c r="AO160" i="47"/>
  <c r="AN160" i="47"/>
  <c r="AM160" i="47"/>
  <c r="AL160" i="47"/>
  <c r="AK160" i="47"/>
  <c r="AJ160" i="47"/>
  <c r="AI160" i="47"/>
  <c r="AH160" i="47"/>
  <c r="AG160" i="47"/>
  <c r="AF160" i="47"/>
  <c r="AE160" i="47"/>
  <c r="AD160" i="47"/>
  <c r="AC160" i="47"/>
  <c r="AB160" i="47"/>
  <c r="AA160" i="47"/>
  <c r="Z160" i="47"/>
  <c r="Y160" i="47"/>
  <c r="X160" i="47"/>
  <c r="W160" i="47"/>
  <c r="U160" i="47"/>
  <c r="T160" i="47"/>
  <c r="Q160" i="47"/>
  <c r="P160" i="47"/>
  <c r="M160" i="47"/>
  <c r="L160" i="47"/>
  <c r="AO159" i="47"/>
  <c r="AN159" i="47"/>
  <c r="AM159" i="47"/>
  <c r="AL159" i="47"/>
  <c r="AK159" i="47"/>
  <c r="AJ159" i="47"/>
  <c r="AI159" i="47"/>
  <c r="AH159" i="47"/>
  <c r="AG159" i="47"/>
  <c r="AF159" i="47"/>
  <c r="AE159" i="47"/>
  <c r="AD159" i="47"/>
  <c r="AC159" i="47"/>
  <c r="AB159" i="47"/>
  <c r="AA159" i="47"/>
  <c r="Z159" i="47"/>
  <c r="Y159" i="47"/>
  <c r="X159" i="47"/>
  <c r="W159" i="47"/>
  <c r="U159" i="47"/>
  <c r="T159" i="47"/>
  <c r="Q159" i="47"/>
  <c r="P159" i="47"/>
  <c r="M159" i="47"/>
  <c r="L159" i="47"/>
  <c r="AO158" i="47"/>
  <c r="AN158" i="47"/>
  <c r="AM158" i="47"/>
  <c r="AL158" i="47"/>
  <c r="AK158" i="47"/>
  <c r="AJ158" i="47"/>
  <c r="AI158" i="47"/>
  <c r="AH158" i="47"/>
  <c r="AG158" i="47"/>
  <c r="AF158" i="47"/>
  <c r="AE158" i="47"/>
  <c r="AD158" i="47"/>
  <c r="AC158" i="47"/>
  <c r="AB158" i="47"/>
  <c r="AA158" i="47"/>
  <c r="Z158" i="47"/>
  <c r="Y158" i="47"/>
  <c r="X158" i="47"/>
  <c r="W158" i="47"/>
  <c r="U158" i="47"/>
  <c r="T158" i="47"/>
  <c r="Q158" i="47"/>
  <c r="P158" i="47"/>
  <c r="M158" i="47"/>
  <c r="L158" i="47"/>
  <c r="AO157" i="47"/>
  <c r="AN157" i="47"/>
  <c r="AM157" i="47"/>
  <c r="AL157" i="47"/>
  <c r="AK157" i="47"/>
  <c r="AJ157" i="47"/>
  <c r="AI157" i="47"/>
  <c r="AH157" i="47"/>
  <c r="AG157" i="47"/>
  <c r="AF157" i="47"/>
  <c r="AE157" i="47"/>
  <c r="AD157" i="47"/>
  <c r="AC157" i="47"/>
  <c r="AB157" i="47"/>
  <c r="AA157" i="47"/>
  <c r="Z157" i="47"/>
  <c r="Y157" i="47"/>
  <c r="X157" i="47"/>
  <c r="W157" i="47"/>
  <c r="U157" i="47"/>
  <c r="T157" i="47"/>
  <c r="Q157" i="47"/>
  <c r="P157" i="47"/>
  <c r="M157" i="47"/>
  <c r="L157" i="47"/>
  <c r="AO156" i="47"/>
  <c r="AN156" i="47"/>
  <c r="AM156" i="47"/>
  <c r="AL156" i="47"/>
  <c r="AK156" i="47"/>
  <c r="AJ156" i="47"/>
  <c r="AI156" i="47"/>
  <c r="AH156" i="47"/>
  <c r="AG156" i="47"/>
  <c r="AF156" i="47"/>
  <c r="AE156" i="47"/>
  <c r="AD156" i="47"/>
  <c r="AC156" i="47"/>
  <c r="AB156" i="47"/>
  <c r="AA156" i="47"/>
  <c r="Z156" i="47"/>
  <c r="Y156" i="47"/>
  <c r="X156" i="47"/>
  <c r="W156" i="47"/>
  <c r="U156" i="47"/>
  <c r="R156" i="47"/>
  <c r="Q156" i="47"/>
  <c r="P156" i="47"/>
  <c r="M156" i="47"/>
  <c r="L156" i="47"/>
  <c r="AO155" i="47"/>
  <c r="AN155" i="47"/>
  <c r="AM155" i="47"/>
  <c r="AL155" i="47"/>
  <c r="AK155" i="47"/>
  <c r="AJ155" i="47"/>
  <c r="AI155" i="47"/>
  <c r="AH155" i="47"/>
  <c r="AG155" i="47"/>
  <c r="AF155" i="47"/>
  <c r="AE155" i="47"/>
  <c r="AD155" i="47"/>
  <c r="AC155" i="47"/>
  <c r="AB155" i="47"/>
  <c r="AA155" i="47"/>
  <c r="Z155" i="47"/>
  <c r="Y155" i="47"/>
  <c r="X155" i="47"/>
  <c r="W155" i="47"/>
  <c r="U155" i="47"/>
  <c r="T155" i="47"/>
  <c r="Q155" i="47"/>
  <c r="P155" i="47"/>
  <c r="M155" i="47"/>
  <c r="L155" i="47"/>
  <c r="AO154" i="47"/>
  <c r="AN154" i="47"/>
  <c r="AM154" i="47"/>
  <c r="AL154" i="47"/>
  <c r="AK154" i="47"/>
  <c r="AJ154" i="47"/>
  <c r="AI154" i="47"/>
  <c r="AH154" i="47"/>
  <c r="AG154" i="47"/>
  <c r="AF154" i="47"/>
  <c r="AE154" i="47"/>
  <c r="AD154" i="47"/>
  <c r="AC154" i="47"/>
  <c r="AB154" i="47"/>
  <c r="AA154" i="47"/>
  <c r="Z154" i="47"/>
  <c r="Y154" i="47"/>
  <c r="X154" i="47"/>
  <c r="W154" i="47"/>
  <c r="U154" i="47"/>
  <c r="T154" i="47"/>
  <c r="Q154" i="47"/>
  <c r="P154" i="47"/>
  <c r="M154" i="47"/>
  <c r="L154" i="47"/>
  <c r="AO153" i="47"/>
  <c r="AN153" i="47"/>
  <c r="AM153" i="47"/>
  <c r="AL153" i="47"/>
  <c r="AK153" i="47"/>
  <c r="AJ153" i="47"/>
  <c r="AI153" i="47"/>
  <c r="AH153" i="47"/>
  <c r="AG153" i="47"/>
  <c r="AF153" i="47"/>
  <c r="AE153" i="47"/>
  <c r="AD153" i="47"/>
  <c r="AC153" i="47"/>
  <c r="AB153" i="47"/>
  <c r="AA153" i="47"/>
  <c r="Z153" i="47"/>
  <c r="Y153" i="47"/>
  <c r="X153" i="47"/>
  <c r="W153" i="47"/>
  <c r="U153" i="47"/>
  <c r="T153" i="47"/>
  <c r="Q153" i="47"/>
  <c r="P153" i="47"/>
  <c r="M153" i="47"/>
  <c r="L153" i="47"/>
  <c r="AO152" i="47"/>
  <c r="AN152" i="47"/>
  <c r="AM152" i="47"/>
  <c r="AL152" i="47"/>
  <c r="AK152" i="47"/>
  <c r="AJ152" i="47"/>
  <c r="AI152" i="47"/>
  <c r="AH152" i="47"/>
  <c r="AG152" i="47"/>
  <c r="AF152" i="47"/>
  <c r="AE152" i="47"/>
  <c r="AD152" i="47"/>
  <c r="AC152" i="47"/>
  <c r="AB152" i="47"/>
  <c r="AA152" i="47"/>
  <c r="Z152" i="47"/>
  <c r="Y152" i="47"/>
  <c r="X152" i="47"/>
  <c r="W152" i="47"/>
  <c r="U152" i="47"/>
  <c r="T152" i="47"/>
  <c r="Q152" i="47"/>
  <c r="P152" i="47"/>
  <c r="M152" i="47"/>
  <c r="L152" i="47"/>
  <c r="AO149" i="47"/>
  <c r="AN149" i="47"/>
  <c r="AM149" i="47"/>
  <c r="AL149" i="47"/>
  <c r="AK149" i="47"/>
  <c r="AJ149" i="47"/>
  <c r="AI149" i="47"/>
  <c r="AH149" i="47"/>
  <c r="AG149" i="47"/>
  <c r="AF149" i="47"/>
  <c r="AE149" i="47"/>
  <c r="AD149" i="47"/>
  <c r="AC149" i="47"/>
  <c r="AB149" i="47"/>
  <c r="AA149" i="47"/>
  <c r="Z149" i="47"/>
  <c r="Y149" i="47"/>
  <c r="X149" i="47"/>
  <c r="W149" i="47"/>
  <c r="V149" i="47"/>
  <c r="U149" i="47"/>
  <c r="T149" i="47"/>
  <c r="S149" i="47"/>
  <c r="R149" i="47"/>
  <c r="M149" i="47"/>
  <c r="L149" i="47"/>
  <c r="AO148" i="47"/>
  <c r="AN148" i="47"/>
  <c r="AM148" i="47"/>
  <c r="AL148" i="47"/>
  <c r="AK148" i="47"/>
  <c r="AJ148" i="47"/>
  <c r="AI148" i="47"/>
  <c r="AH148" i="47"/>
  <c r="AG148" i="47"/>
  <c r="AF148" i="47"/>
  <c r="AE148" i="47"/>
  <c r="AD148" i="47"/>
  <c r="AC148" i="47"/>
  <c r="AB148" i="47"/>
  <c r="AA148" i="47"/>
  <c r="Z148" i="47"/>
  <c r="Y148" i="47"/>
  <c r="X148" i="47"/>
  <c r="W148" i="47"/>
  <c r="V148" i="47"/>
  <c r="U148" i="47"/>
  <c r="T148" i="47"/>
  <c r="S148" i="47"/>
  <c r="R148" i="47"/>
  <c r="M148" i="47"/>
  <c r="L148" i="47"/>
  <c r="AO147" i="47"/>
  <c r="AN147" i="47"/>
  <c r="AM147" i="47"/>
  <c r="AL147" i="47"/>
  <c r="AK147" i="47"/>
  <c r="AJ147" i="47"/>
  <c r="AI147" i="47"/>
  <c r="AH147" i="47"/>
  <c r="AG147" i="47"/>
  <c r="AF147" i="47"/>
  <c r="AE147" i="47"/>
  <c r="AD147" i="47"/>
  <c r="AC147" i="47"/>
  <c r="AB147" i="47"/>
  <c r="AA147" i="47"/>
  <c r="Z147" i="47"/>
  <c r="Y147" i="47"/>
  <c r="X147" i="47"/>
  <c r="W147" i="47"/>
  <c r="V147" i="47"/>
  <c r="U147" i="47"/>
  <c r="T147" i="47"/>
  <c r="S147" i="47"/>
  <c r="R147" i="47"/>
  <c r="M147" i="47"/>
  <c r="L147" i="47"/>
  <c r="AO146" i="47"/>
  <c r="AN146" i="47"/>
  <c r="AM146" i="47"/>
  <c r="AL146" i="47"/>
  <c r="AK146" i="47"/>
  <c r="AJ146" i="47"/>
  <c r="AI146" i="47"/>
  <c r="AH146" i="47"/>
  <c r="AG146" i="47"/>
  <c r="AF146" i="47"/>
  <c r="AE146" i="47"/>
  <c r="AD146" i="47"/>
  <c r="AC146" i="47"/>
  <c r="AB146" i="47"/>
  <c r="AA146" i="47"/>
  <c r="Z146" i="47"/>
  <c r="Y146" i="47"/>
  <c r="X146" i="47"/>
  <c r="W146" i="47"/>
  <c r="V146" i="47"/>
  <c r="U146" i="47"/>
  <c r="T146" i="47"/>
  <c r="S146" i="47"/>
  <c r="R146" i="47"/>
  <c r="M146" i="47"/>
  <c r="L146" i="47"/>
  <c r="AO145" i="47"/>
  <c r="AN145" i="47"/>
  <c r="AM145" i="47"/>
  <c r="AL145" i="47"/>
  <c r="AK145" i="47"/>
  <c r="AJ145" i="47"/>
  <c r="AI145" i="47"/>
  <c r="AH145" i="47"/>
  <c r="AG145" i="47"/>
  <c r="AF145" i="47"/>
  <c r="AE145" i="47"/>
  <c r="AD145" i="47"/>
  <c r="AC145" i="47"/>
  <c r="AB145" i="47"/>
  <c r="AA145" i="47"/>
  <c r="Z145" i="47"/>
  <c r="Y145" i="47"/>
  <c r="X145" i="47"/>
  <c r="W145" i="47"/>
  <c r="V145" i="47"/>
  <c r="U145" i="47"/>
  <c r="T145" i="47"/>
  <c r="S145" i="47"/>
  <c r="R145" i="47"/>
  <c r="M145" i="47"/>
  <c r="L145" i="47"/>
  <c r="AO144" i="47"/>
  <c r="AN144" i="47"/>
  <c r="AM144" i="47"/>
  <c r="AL144" i="47"/>
  <c r="AK144" i="47"/>
  <c r="AJ144" i="47"/>
  <c r="AI144" i="47"/>
  <c r="AH144" i="47"/>
  <c r="AG144" i="47"/>
  <c r="AF144" i="47"/>
  <c r="AE144" i="47"/>
  <c r="AD144" i="47"/>
  <c r="AC144" i="47"/>
  <c r="AB144" i="47"/>
  <c r="AA144" i="47"/>
  <c r="Z144" i="47"/>
  <c r="Y144" i="47"/>
  <c r="X144" i="47"/>
  <c r="W144" i="47"/>
  <c r="V144" i="47"/>
  <c r="U144" i="47"/>
  <c r="T144" i="47"/>
  <c r="S144" i="47"/>
  <c r="R144" i="47"/>
  <c r="M144" i="47"/>
  <c r="L144" i="47"/>
  <c r="AO143" i="47"/>
  <c r="AN143" i="47"/>
  <c r="AM143" i="47"/>
  <c r="AL143" i="47"/>
  <c r="AK143" i="47"/>
  <c r="AJ143" i="47"/>
  <c r="AI143" i="47"/>
  <c r="AH143" i="47"/>
  <c r="AG143" i="47"/>
  <c r="AF143" i="47"/>
  <c r="AE143" i="47"/>
  <c r="AD143" i="47"/>
  <c r="AC143" i="47"/>
  <c r="AB143" i="47"/>
  <c r="AA143" i="47"/>
  <c r="Z143" i="47"/>
  <c r="Y143" i="47"/>
  <c r="X143" i="47"/>
  <c r="W143" i="47"/>
  <c r="V143" i="47"/>
  <c r="U143" i="47"/>
  <c r="T143" i="47"/>
  <c r="S143" i="47"/>
  <c r="R143" i="47"/>
  <c r="M143" i="47"/>
  <c r="L143" i="47"/>
  <c r="AO142" i="47"/>
  <c r="AN142" i="47"/>
  <c r="AM142" i="47"/>
  <c r="AL142" i="47"/>
  <c r="AK142" i="47"/>
  <c r="AJ142" i="47"/>
  <c r="AI142" i="47"/>
  <c r="AH142" i="47"/>
  <c r="AG142" i="47"/>
  <c r="AF142" i="47"/>
  <c r="AE142" i="47"/>
  <c r="AD142" i="47"/>
  <c r="AC142" i="47"/>
  <c r="AB142" i="47"/>
  <c r="AA142" i="47"/>
  <c r="Z142" i="47"/>
  <c r="Y142" i="47"/>
  <c r="X142" i="47"/>
  <c r="W142" i="47"/>
  <c r="V142" i="47"/>
  <c r="U142" i="47"/>
  <c r="T142" i="47"/>
  <c r="S142" i="47"/>
  <c r="R142" i="47"/>
  <c r="M142" i="47"/>
  <c r="L142" i="47"/>
  <c r="AO141" i="47"/>
  <c r="AN141" i="47"/>
  <c r="AM141" i="47"/>
  <c r="AL141" i="47"/>
  <c r="AK141" i="47"/>
  <c r="AJ141" i="47"/>
  <c r="AI141" i="47"/>
  <c r="AH141" i="47"/>
  <c r="AG141" i="47"/>
  <c r="AF141" i="47"/>
  <c r="AE141" i="47"/>
  <c r="AD141" i="47"/>
  <c r="AC141" i="47"/>
  <c r="AB141" i="47"/>
  <c r="AA141" i="47"/>
  <c r="Z141" i="47"/>
  <c r="Y141" i="47"/>
  <c r="X141" i="47"/>
  <c r="W141" i="47"/>
  <c r="V141" i="47"/>
  <c r="U141" i="47"/>
  <c r="T141" i="47"/>
  <c r="S141" i="47"/>
  <c r="P141" i="47"/>
  <c r="M141" i="47"/>
  <c r="L141" i="47"/>
  <c r="AO140" i="47"/>
  <c r="AN140" i="47"/>
  <c r="AM140" i="47"/>
  <c r="AL140" i="47"/>
  <c r="AK140" i="47"/>
  <c r="AJ140" i="47"/>
  <c r="AI140" i="47"/>
  <c r="AH140" i="47"/>
  <c r="AG140" i="47"/>
  <c r="AF140" i="47"/>
  <c r="AE140" i="47"/>
  <c r="AD140" i="47"/>
  <c r="AC140" i="47"/>
  <c r="AB140" i="47"/>
  <c r="AA140" i="47"/>
  <c r="Z140" i="47"/>
  <c r="Y140" i="47"/>
  <c r="X140" i="47"/>
  <c r="W140" i="47"/>
  <c r="V140" i="47"/>
  <c r="U140" i="47"/>
  <c r="T140" i="47"/>
  <c r="S140" i="47"/>
  <c r="R140" i="47"/>
  <c r="M140" i="47"/>
  <c r="L140" i="47"/>
  <c r="AO139" i="47"/>
  <c r="AN139" i="47"/>
  <c r="AM139" i="47"/>
  <c r="AL139" i="47"/>
  <c r="AK139" i="47"/>
  <c r="AJ139" i="47"/>
  <c r="AI139" i="47"/>
  <c r="AH139" i="47"/>
  <c r="AG139" i="47"/>
  <c r="AF139" i="47"/>
  <c r="AE139" i="47"/>
  <c r="AD139" i="47"/>
  <c r="AC139" i="47"/>
  <c r="AB139" i="47"/>
  <c r="AA139" i="47"/>
  <c r="Z139" i="47"/>
  <c r="Y139" i="47"/>
  <c r="X139" i="47"/>
  <c r="W139" i="47"/>
  <c r="V139" i="47"/>
  <c r="U139" i="47"/>
  <c r="T139" i="47"/>
  <c r="S139" i="47"/>
  <c r="R139" i="47"/>
  <c r="M139" i="47"/>
  <c r="L139" i="47"/>
  <c r="AO138" i="47"/>
  <c r="AN138" i="47"/>
  <c r="AM138" i="47"/>
  <c r="AL138" i="47"/>
  <c r="AK138" i="47"/>
  <c r="AJ138" i="47"/>
  <c r="AI138" i="47"/>
  <c r="AH138" i="47"/>
  <c r="AG138" i="47"/>
  <c r="AF138" i="47"/>
  <c r="AE138" i="47"/>
  <c r="AD138" i="47"/>
  <c r="AC138" i="47"/>
  <c r="AB138" i="47"/>
  <c r="AA138" i="47"/>
  <c r="Z138" i="47"/>
  <c r="Y138" i="47"/>
  <c r="X138" i="47"/>
  <c r="W138" i="47"/>
  <c r="V138" i="47"/>
  <c r="U138" i="47"/>
  <c r="T138" i="47"/>
  <c r="S138" i="47"/>
  <c r="P138" i="47"/>
  <c r="M138" i="47"/>
  <c r="L138" i="47"/>
  <c r="AO137" i="47"/>
  <c r="AN137" i="47"/>
  <c r="AM137" i="47"/>
  <c r="AL137" i="47"/>
  <c r="AK137" i="47"/>
  <c r="AJ137" i="47"/>
  <c r="AI137" i="47"/>
  <c r="AH137" i="47"/>
  <c r="AG137" i="47"/>
  <c r="AF137" i="47"/>
  <c r="AE137" i="47"/>
  <c r="AD137" i="47"/>
  <c r="AC137" i="47"/>
  <c r="AB137" i="47"/>
  <c r="AA137" i="47"/>
  <c r="Z137" i="47"/>
  <c r="Y137" i="47"/>
  <c r="X137" i="47"/>
  <c r="W137" i="47"/>
  <c r="V137" i="47"/>
  <c r="U137" i="47"/>
  <c r="T137" i="47"/>
  <c r="S137" i="47"/>
  <c r="P137" i="47"/>
  <c r="M137" i="47"/>
  <c r="L137" i="47"/>
  <c r="AO136" i="47"/>
  <c r="AN136" i="47"/>
  <c r="AM136" i="47"/>
  <c r="AL136" i="47"/>
  <c r="AK136" i="47"/>
  <c r="AJ136" i="47"/>
  <c r="AI136" i="47"/>
  <c r="AH136" i="47"/>
  <c r="AG136" i="47"/>
  <c r="AF136" i="47"/>
  <c r="AE136" i="47"/>
  <c r="AD136" i="47"/>
  <c r="AC136" i="47"/>
  <c r="AB136" i="47"/>
  <c r="AA136" i="47"/>
  <c r="Z136" i="47"/>
  <c r="Y136" i="47"/>
  <c r="X136" i="47"/>
  <c r="W136" i="47"/>
  <c r="V136" i="47"/>
  <c r="U136" i="47"/>
  <c r="T136" i="47"/>
  <c r="S136" i="47"/>
  <c r="P136" i="47"/>
  <c r="M136" i="47"/>
  <c r="L136" i="47"/>
  <c r="AO135" i="47"/>
  <c r="AN135" i="47"/>
  <c r="AM135" i="47"/>
  <c r="AL135" i="47"/>
  <c r="AK135" i="47"/>
  <c r="AJ135" i="47"/>
  <c r="AI135" i="47"/>
  <c r="AH135" i="47"/>
  <c r="AG135" i="47"/>
  <c r="AF135" i="47"/>
  <c r="AE135" i="47"/>
  <c r="AD135" i="47"/>
  <c r="AC135" i="47"/>
  <c r="AB135" i="47"/>
  <c r="AA135" i="47"/>
  <c r="Z135" i="47"/>
  <c r="Y135" i="47"/>
  <c r="X135" i="47"/>
  <c r="W135" i="47"/>
  <c r="V135" i="47"/>
  <c r="U135" i="47"/>
  <c r="T135" i="47"/>
  <c r="S135" i="47"/>
  <c r="P135" i="47"/>
  <c r="M135" i="47"/>
  <c r="L135" i="47"/>
  <c r="AO134" i="47"/>
  <c r="AN134" i="47"/>
  <c r="AM134" i="47"/>
  <c r="AL134" i="47"/>
  <c r="AK134" i="47"/>
  <c r="AJ134" i="47"/>
  <c r="AI134" i="47"/>
  <c r="AH134" i="47"/>
  <c r="AG134" i="47"/>
  <c r="AF134" i="47"/>
  <c r="AE134" i="47"/>
  <c r="AD134" i="47"/>
  <c r="AC134" i="47"/>
  <c r="AB134" i="47"/>
  <c r="AA134" i="47"/>
  <c r="Z134" i="47"/>
  <c r="Y134" i="47"/>
  <c r="X134" i="47"/>
  <c r="W134" i="47"/>
  <c r="V134" i="47"/>
  <c r="U134" i="47"/>
  <c r="T134" i="47"/>
  <c r="S134" i="47"/>
  <c r="P134" i="47"/>
  <c r="M134" i="47"/>
  <c r="L134" i="47"/>
  <c r="AO133" i="47"/>
  <c r="AN133" i="47"/>
  <c r="AM133" i="47"/>
  <c r="AL133" i="47"/>
  <c r="AK133" i="47"/>
  <c r="AJ133" i="47"/>
  <c r="AI133" i="47"/>
  <c r="AH133" i="47"/>
  <c r="AG133" i="47"/>
  <c r="AF133" i="47"/>
  <c r="AE133" i="47"/>
  <c r="AD133" i="47"/>
  <c r="AC133" i="47"/>
  <c r="AB133" i="47"/>
  <c r="AA133" i="47"/>
  <c r="Z133" i="47"/>
  <c r="Y133" i="47"/>
  <c r="X133" i="47"/>
  <c r="W133" i="47"/>
  <c r="V133" i="47"/>
  <c r="U133" i="47"/>
  <c r="T133" i="47"/>
  <c r="S133" i="47"/>
  <c r="P133" i="47"/>
  <c r="M133" i="47"/>
  <c r="L133" i="47"/>
  <c r="AO132" i="47"/>
  <c r="AN132" i="47"/>
  <c r="AM132" i="47"/>
  <c r="AL132" i="47"/>
  <c r="AK132" i="47"/>
  <c r="AJ132" i="47"/>
  <c r="AI132" i="47"/>
  <c r="AH132" i="47"/>
  <c r="AG132" i="47"/>
  <c r="AF132" i="47"/>
  <c r="AE132" i="47"/>
  <c r="AD132" i="47"/>
  <c r="AC132" i="47"/>
  <c r="AB132" i="47"/>
  <c r="AA132" i="47"/>
  <c r="Z132" i="47"/>
  <c r="Y132" i="47"/>
  <c r="X132" i="47"/>
  <c r="W132" i="47"/>
  <c r="V132" i="47"/>
  <c r="U132" i="47"/>
  <c r="T132" i="47"/>
  <c r="S132" i="47"/>
  <c r="P132" i="47"/>
  <c r="M132" i="47"/>
  <c r="L132" i="47"/>
  <c r="AO131" i="47"/>
  <c r="AN131" i="47"/>
  <c r="AM131" i="47"/>
  <c r="AL131" i="47"/>
  <c r="AK131" i="47"/>
  <c r="AJ131" i="47"/>
  <c r="AI131" i="47"/>
  <c r="AH131" i="47"/>
  <c r="AG131" i="47"/>
  <c r="AF131" i="47"/>
  <c r="AE131" i="47"/>
  <c r="AD131" i="47"/>
  <c r="AC131" i="47"/>
  <c r="AB131" i="47"/>
  <c r="AA131" i="47"/>
  <c r="Z131" i="47"/>
  <c r="Y131" i="47"/>
  <c r="X131" i="47"/>
  <c r="W131" i="47"/>
  <c r="V131" i="47"/>
  <c r="U131" i="47"/>
  <c r="T131" i="47"/>
  <c r="S131" i="47"/>
  <c r="P131" i="47"/>
  <c r="M131" i="47"/>
  <c r="L131" i="47"/>
  <c r="AO130" i="47"/>
  <c r="AN130" i="47"/>
  <c r="AM130" i="47"/>
  <c r="AL130" i="47"/>
  <c r="AK130" i="47"/>
  <c r="AJ130" i="47"/>
  <c r="AI130" i="47"/>
  <c r="AH130" i="47"/>
  <c r="AG130" i="47"/>
  <c r="AF130" i="47"/>
  <c r="AE130" i="47"/>
  <c r="AD130" i="47"/>
  <c r="AC130" i="47"/>
  <c r="AB130" i="47"/>
  <c r="AA130" i="47"/>
  <c r="Z130" i="47"/>
  <c r="Y130" i="47"/>
  <c r="X130" i="47"/>
  <c r="W130" i="47"/>
  <c r="U130" i="47"/>
  <c r="R130" i="47"/>
  <c r="Q130" i="47"/>
  <c r="P130" i="47"/>
  <c r="M130" i="47"/>
  <c r="L130" i="47"/>
  <c r="AO127" i="47"/>
  <c r="AN127" i="47"/>
  <c r="AM127" i="47"/>
  <c r="AL127" i="47"/>
  <c r="AK127" i="47"/>
  <c r="AJ127" i="47"/>
  <c r="AI127" i="47"/>
  <c r="AH127" i="47"/>
  <c r="AG127" i="47"/>
  <c r="AF127" i="47"/>
  <c r="AE127" i="47"/>
  <c r="AD127" i="47"/>
  <c r="AC127" i="47"/>
  <c r="AB127" i="47"/>
  <c r="AA127" i="47"/>
  <c r="Z127" i="47"/>
  <c r="Y127" i="47"/>
  <c r="X127" i="47"/>
  <c r="W127" i="47"/>
  <c r="U127" i="47"/>
  <c r="R127" i="47"/>
  <c r="Q127" i="47"/>
  <c r="P127" i="47"/>
  <c r="M127" i="47"/>
  <c r="L127" i="47"/>
  <c r="AO125" i="47"/>
  <c r="AN125" i="47"/>
  <c r="AM125" i="47"/>
  <c r="AL125" i="47"/>
  <c r="AK125" i="47"/>
  <c r="AJ125" i="47"/>
  <c r="AI125" i="47"/>
  <c r="AH125" i="47"/>
  <c r="AG125" i="47"/>
  <c r="AF125" i="47"/>
  <c r="AE125" i="47"/>
  <c r="AD125" i="47"/>
  <c r="AC125" i="47"/>
  <c r="AB125" i="47"/>
  <c r="AA125" i="47"/>
  <c r="Z125" i="47"/>
  <c r="Y125" i="47"/>
  <c r="X125" i="47"/>
  <c r="W125" i="47"/>
  <c r="U125" i="47"/>
  <c r="R125" i="47"/>
  <c r="Q125" i="47"/>
  <c r="P125" i="47"/>
  <c r="M125" i="47"/>
  <c r="L125" i="47"/>
  <c r="AO124" i="47"/>
  <c r="AN124" i="47"/>
  <c r="AM124" i="47"/>
  <c r="AL124" i="47"/>
  <c r="AK124" i="47"/>
  <c r="AJ124" i="47"/>
  <c r="AI124" i="47"/>
  <c r="AH124" i="47"/>
  <c r="AG124" i="47"/>
  <c r="AF124" i="47"/>
  <c r="AE124" i="47"/>
  <c r="AD124" i="47"/>
  <c r="AC124" i="47"/>
  <c r="AB124" i="47"/>
  <c r="AA124" i="47"/>
  <c r="Z124" i="47"/>
  <c r="Y124" i="47"/>
  <c r="X124" i="47"/>
  <c r="W124" i="47"/>
  <c r="U124" i="47"/>
  <c r="R124" i="47"/>
  <c r="Q124" i="47"/>
  <c r="P124" i="47"/>
  <c r="M124" i="47"/>
  <c r="L124" i="47"/>
  <c r="AO123" i="47"/>
  <c r="AN123" i="47"/>
  <c r="AM123" i="47"/>
  <c r="AL123" i="47"/>
  <c r="AK123" i="47"/>
  <c r="AJ123" i="47"/>
  <c r="AI123" i="47"/>
  <c r="AH123" i="47"/>
  <c r="AG123" i="47"/>
  <c r="AF123" i="47"/>
  <c r="AE123" i="47"/>
  <c r="AD123" i="47"/>
  <c r="AC123" i="47"/>
  <c r="AB123" i="47"/>
  <c r="AA123" i="47"/>
  <c r="Z123" i="47"/>
  <c r="Y123" i="47"/>
  <c r="X123" i="47"/>
  <c r="W123" i="47"/>
  <c r="U123" i="47"/>
  <c r="R123" i="47"/>
  <c r="Q123" i="47"/>
  <c r="P123" i="47"/>
  <c r="M123" i="47"/>
  <c r="L123" i="47"/>
  <c r="AO122" i="47"/>
  <c r="AN122" i="47"/>
  <c r="AM122" i="47"/>
  <c r="AL122" i="47"/>
  <c r="AK122" i="47"/>
  <c r="AJ122" i="47"/>
  <c r="AI122" i="47"/>
  <c r="AH122" i="47"/>
  <c r="AG122" i="47"/>
  <c r="AF122" i="47"/>
  <c r="AE122" i="47"/>
  <c r="AD122" i="47"/>
  <c r="AC122" i="47"/>
  <c r="AB122" i="47"/>
  <c r="AA122" i="47"/>
  <c r="Z122" i="47"/>
  <c r="Y122" i="47"/>
  <c r="X122" i="47"/>
  <c r="W122" i="47"/>
  <c r="U122" i="47"/>
  <c r="R122" i="47"/>
  <c r="Q122" i="47"/>
  <c r="P122" i="47"/>
  <c r="M122" i="47"/>
  <c r="L122" i="47"/>
  <c r="AO120" i="47"/>
  <c r="AN120" i="47"/>
  <c r="AM120" i="47"/>
  <c r="AL120" i="47"/>
  <c r="AK120" i="47"/>
  <c r="AJ120" i="47"/>
  <c r="AI120" i="47"/>
  <c r="AH120" i="47"/>
  <c r="AG120" i="47"/>
  <c r="AF120" i="47"/>
  <c r="AE120" i="47"/>
  <c r="AD120" i="47"/>
  <c r="AC120" i="47"/>
  <c r="AB120" i="47"/>
  <c r="AA120" i="47"/>
  <c r="Z120" i="47"/>
  <c r="Y120" i="47"/>
  <c r="X120" i="47"/>
  <c r="W120" i="47"/>
  <c r="U120" i="47"/>
  <c r="T120" i="47"/>
  <c r="S120" i="47"/>
  <c r="P120" i="47"/>
  <c r="M120" i="47"/>
  <c r="L120" i="47"/>
  <c r="AO109" i="47"/>
  <c r="AN109" i="47"/>
  <c r="AM109" i="47"/>
  <c r="AL109" i="47"/>
  <c r="AK109" i="47"/>
  <c r="AJ109" i="47"/>
  <c r="AI109" i="47"/>
  <c r="AH109" i="47"/>
  <c r="AG109" i="47"/>
  <c r="AF109" i="47"/>
  <c r="AE109" i="47"/>
  <c r="AD109" i="47"/>
  <c r="AC109" i="47"/>
  <c r="AB109" i="47"/>
  <c r="AA109" i="47"/>
  <c r="Z109" i="47"/>
  <c r="Y109" i="47"/>
  <c r="X109" i="47"/>
  <c r="W109" i="47"/>
  <c r="U109" i="47"/>
  <c r="T109" i="47"/>
  <c r="S109" i="47"/>
  <c r="P109" i="47"/>
  <c r="M109" i="47"/>
  <c r="L109" i="47"/>
  <c r="AO107" i="47"/>
  <c r="AN107" i="47"/>
  <c r="AM107" i="47"/>
  <c r="AL107" i="47"/>
  <c r="AK107" i="47"/>
  <c r="AJ107" i="47"/>
  <c r="AI107" i="47"/>
  <c r="AH107" i="47"/>
  <c r="AG107" i="47"/>
  <c r="AF107" i="47"/>
  <c r="AE107" i="47"/>
  <c r="AD107" i="47"/>
  <c r="AC107" i="47"/>
  <c r="AB107" i="47"/>
  <c r="AA107" i="47"/>
  <c r="Z107" i="47"/>
  <c r="Y107" i="47"/>
  <c r="X107" i="47"/>
  <c r="W107" i="47"/>
  <c r="U107" i="47"/>
  <c r="T107" i="47"/>
  <c r="S107" i="47"/>
  <c r="P107" i="47"/>
  <c r="M107" i="47"/>
  <c r="L107" i="47"/>
  <c r="AO105" i="47"/>
  <c r="AN105" i="47"/>
  <c r="AM105" i="47"/>
  <c r="AL105" i="47"/>
  <c r="AK105" i="47"/>
  <c r="AJ105" i="47"/>
  <c r="AI105" i="47"/>
  <c r="AH105" i="47"/>
  <c r="AG105" i="47"/>
  <c r="AF105" i="47"/>
  <c r="AE105" i="47"/>
  <c r="AD105" i="47"/>
  <c r="AC105" i="47"/>
  <c r="AB105" i="47"/>
  <c r="AA105" i="47"/>
  <c r="Z105" i="47"/>
  <c r="Y105" i="47"/>
  <c r="X105" i="47"/>
  <c r="W105" i="47"/>
  <c r="U105" i="47"/>
  <c r="T105" i="47"/>
  <c r="S105" i="47"/>
  <c r="P105" i="47"/>
  <c r="M105" i="47"/>
  <c r="L105" i="47"/>
  <c r="AO104" i="47"/>
  <c r="AN104" i="47"/>
  <c r="AM104" i="47"/>
  <c r="AL104" i="47"/>
  <c r="AK104" i="47"/>
  <c r="AJ104" i="47"/>
  <c r="AI104" i="47"/>
  <c r="AH104" i="47"/>
  <c r="AG104" i="47"/>
  <c r="AF104" i="47"/>
  <c r="AE104" i="47"/>
  <c r="AD104" i="47"/>
  <c r="AC104" i="47"/>
  <c r="AB104" i="47"/>
  <c r="AA104" i="47"/>
  <c r="Z104" i="47"/>
  <c r="Y104" i="47"/>
  <c r="X104" i="47"/>
  <c r="W104" i="47"/>
  <c r="U104" i="47"/>
  <c r="T104" i="47"/>
  <c r="S104" i="47"/>
  <c r="P104" i="47"/>
  <c r="M104" i="47"/>
  <c r="L104" i="47"/>
  <c r="AO90" i="47"/>
  <c r="AN90" i="47"/>
  <c r="AM90" i="47"/>
  <c r="AL90" i="47"/>
  <c r="AK90" i="47"/>
  <c r="AJ90" i="47"/>
  <c r="AI90" i="47"/>
  <c r="AH90" i="47"/>
  <c r="AG90" i="47"/>
  <c r="AF90" i="47"/>
  <c r="AE90" i="47"/>
  <c r="AD90" i="47"/>
  <c r="AC90" i="47"/>
  <c r="AB90" i="47"/>
  <c r="AA90" i="47"/>
  <c r="Z90" i="47"/>
  <c r="Y90" i="47"/>
  <c r="X90" i="47"/>
  <c r="W90" i="47"/>
  <c r="U90" i="47"/>
  <c r="T90" i="47"/>
  <c r="S90" i="47"/>
  <c r="R90" i="47"/>
  <c r="M90" i="47"/>
  <c r="L90" i="47"/>
  <c r="AO83" i="47"/>
  <c r="AN83" i="47"/>
  <c r="AM83" i="47"/>
  <c r="AL83" i="47"/>
  <c r="AK83" i="47"/>
  <c r="AJ83" i="47"/>
  <c r="AI83" i="47"/>
  <c r="AH83" i="47"/>
  <c r="AG83" i="47"/>
  <c r="AF83" i="47"/>
  <c r="AE83" i="47"/>
  <c r="AD83" i="47"/>
  <c r="AC83" i="47"/>
  <c r="AB83" i="47"/>
  <c r="AA83" i="47"/>
  <c r="Z83" i="47"/>
  <c r="Y83" i="47"/>
  <c r="X83" i="47"/>
  <c r="W83" i="47"/>
  <c r="U83" i="47"/>
  <c r="T83" i="47"/>
  <c r="S83" i="47"/>
  <c r="R83" i="47"/>
  <c r="M83" i="47"/>
  <c r="L83" i="47"/>
  <c r="AO82" i="47"/>
  <c r="AN82" i="47"/>
  <c r="AM82" i="47"/>
  <c r="AL82" i="47"/>
  <c r="AK82" i="47"/>
  <c r="AJ82" i="47"/>
  <c r="AI82" i="47"/>
  <c r="AH82" i="47"/>
  <c r="AG82" i="47"/>
  <c r="AF82" i="47"/>
  <c r="AE82" i="47"/>
  <c r="AD82" i="47"/>
  <c r="AC82" i="47"/>
  <c r="AB82" i="47"/>
  <c r="AA82" i="47"/>
  <c r="Z82" i="47"/>
  <c r="Y82" i="47"/>
  <c r="X82" i="47"/>
  <c r="W82" i="47"/>
  <c r="U82" i="47"/>
  <c r="T82" i="47"/>
  <c r="S82" i="47"/>
  <c r="R82" i="47"/>
  <c r="M82" i="47"/>
  <c r="L82" i="47"/>
  <c r="AO80" i="47"/>
  <c r="AN80" i="47"/>
  <c r="AM80" i="47"/>
  <c r="AL80" i="47"/>
  <c r="AK80" i="47"/>
  <c r="AJ80" i="47"/>
  <c r="AI80" i="47"/>
  <c r="AH80" i="47"/>
  <c r="AG80" i="47"/>
  <c r="AF80" i="47"/>
  <c r="AE80" i="47"/>
  <c r="AD80" i="47"/>
  <c r="AC80" i="47"/>
  <c r="AB80" i="47"/>
  <c r="AA80" i="47"/>
  <c r="Z80" i="47"/>
  <c r="Y80" i="47"/>
  <c r="X80" i="47"/>
  <c r="W80" i="47"/>
  <c r="U80" i="47"/>
  <c r="T80" i="47"/>
  <c r="S80" i="47"/>
  <c r="R80" i="47"/>
  <c r="M80" i="47"/>
  <c r="L80" i="47"/>
  <c r="AO79" i="47"/>
  <c r="AN79" i="47"/>
  <c r="AM79" i="47"/>
  <c r="AL79" i="47"/>
  <c r="AK79" i="47"/>
  <c r="AJ79" i="47"/>
  <c r="AI79" i="47"/>
  <c r="AH79" i="47"/>
  <c r="AG79" i="47"/>
  <c r="AF79" i="47"/>
  <c r="AE79" i="47"/>
  <c r="AD79" i="47"/>
  <c r="AC79" i="47"/>
  <c r="AB79" i="47"/>
  <c r="AA79" i="47"/>
  <c r="Z79" i="47"/>
  <c r="Y79" i="47"/>
  <c r="X79" i="47"/>
  <c r="W79" i="47"/>
  <c r="U79" i="47"/>
  <c r="T79" i="47"/>
  <c r="Q79" i="47"/>
  <c r="P79" i="47"/>
  <c r="M79" i="47"/>
  <c r="L79" i="47"/>
  <c r="AO78" i="47"/>
  <c r="AN78" i="47"/>
  <c r="AM78" i="47"/>
  <c r="AL78" i="47"/>
  <c r="AK78" i="47"/>
  <c r="AJ78" i="47"/>
  <c r="AI78" i="47"/>
  <c r="AH78" i="47"/>
  <c r="AG78" i="47"/>
  <c r="AF78" i="47"/>
  <c r="AE78" i="47"/>
  <c r="AD78" i="47"/>
  <c r="AC78" i="47"/>
  <c r="AB78" i="47"/>
  <c r="AA78" i="47"/>
  <c r="Z78" i="47"/>
  <c r="Y78" i="47"/>
  <c r="X78" i="47"/>
  <c r="W78" i="47"/>
  <c r="U78" i="47"/>
  <c r="T78" i="47"/>
  <c r="S78" i="47"/>
  <c r="P78" i="47"/>
  <c r="M78" i="47"/>
  <c r="L78" i="47"/>
  <c r="AO77" i="47"/>
  <c r="AN77" i="47"/>
  <c r="AM77" i="47"/>
  <c r="AL77" i="47"/>
  <c r="AK77" i="47"/>
  <c r="AJ77" i="47"/>
  <c r="AI77" i="47"/>
  <c r="AH77" i="47"/>
  <c r="AG77" i="47"/>
  <c r="AF77" i="47"/>
  <c r="AE77" i="47"/>
  <c r="AD77" i="47"/>
  <c r="AC77" i="47"/>
  <c r="AB77" i="47"/>
  <c r="AA77" i="47"/>
  <c r="Z77" i="47"/>
  <c r="Y77" i="47"/>
  <c r="X77" i="47"/>
  <c r="W77" i="47"/>
  <c r="U77" i="47"/>
  <c r="T77" i="47"/>
  <c r="S77" i="47"/>
  <c r="P77" i="47"/>
  <c r="M77" i="47"/>
  <c r="L77" i="47"/>
  <c r="AO73" i="47"/>
  <c r="AN73" i="47"/>
  <c r="AM73" i="47"/>
  <c r="AL73" i="47"/>
  <c r="AK73" i="47"/>
  <c r="AJ73" i="47"/>
  <c r="AI73" i="47"/>
  <c r="AH73" i="47"/>
  <c r="AG73" i="47"/>
  <c r="AF73" i="47"/>
  <c r="AE73" i="47"/>
  <c r="AD73" i="47"/>
  <c r="AC73" i="47"/>
  <c r="AB73" i="47"/>
  <c r="AA73" i="47"/>
  <c r="Z73" i="47"/>
  <c r="Y73" i="47"/>
  <c r="X73" i="47"/>
  <c r="W73" i="47"/>
  <c r="U73" i="47"/>
  <c r="T73" i="47"/>
  <c r="S73" i="47"/>
  <c r="R73" i="47"/>
  <c r="M73" i="47"/>
  <c r="L73" i="47"/>
  <c r="AO68" i="47"/>
  <c r="AN68" i="47"/>
  <c r="AM68" i="47"/>
  <c r="AL68" i="47"/>
  <c r="AK68" i="47"/>
  <c r="AJ68" i="47"/>
  <c r="AI68" i="47"/>
  <c r="AH68" i="47"/>
  <c r="AG68" i="47"/>
  <c r="AF68" i="47"/>
  <c r="AE68" i="47"/>
  <c r="AD68" i="47"/>
  <c r="AC68" i="47"/>
  <c r="AB68" i="47"/>
  <c r="AA68" i="47"/>
  <c r="Z68" i="47"/>
  <c r="Y68" i="47"/>
  <c r="X68" i="47"/>
  <c r="W68" i="47"/>
  <c r="V68" i="47"/>
  <c r="U68" i="47"/>
  <c r="T68" i="47"/>
  <c r="S68" i="47"/>
  <c r="P68" i="47"/>
  <c r="M68" i="47"/>
  <c r="L68" i="47"/>
  <c r="AO67" i="47"/>
  <c r="AN67" i="47"/>
  <c r="AM67" i="47"/>
  <c r="AL67" i="47"/>
  <c r="AK67" i="47"/>
  <c r="AJ67" i="47"/>
  <c r="AI67" i="47"/>
  <c r="AH67" i="47"/>
  <c r="AG67" i="47"/>
  <c r="AF67" i="47"/>
  <c r="AE67" i="47"/>
  <c r="AD67" i="47"/>
  <c r="AC67" i="47"/>
  <c r="AB67" i="47"/>
  <c r="AA67" i="47"/>
  <c r="Z67" i="47"/>
  <c r="Y67" i="47"/>
  <c r="X67" i="47"/>
  <c r="W67" i="47"/>
  <c r="V67" i="47"/>
  <c r="U67" i="47"/>
  <c r="T67" i="47"/>
  <c r="S67" i="47"/>
  <c r="P67" i="47"/>
  <c r="M67" i="47"/>
  <c r="L67" i="47"/>
  <c r="AO66" i="47"/>
  <c r="AN66" i="47"/>
  <c r="AM66" i="47"/>
  <c r="AL66" i="47"/>
  <c r="AK66" i="47"/>
  <c r="AJ66" i="47"/>
  <c r="AI66" i="47"/>
  <c r="AH66" i="47"/>
  <c r="AG66" i="47"/>
  <c r="AF66" i="47"/>
  <c r="AE66" i="47"/>
  <c r="AD66" i="47"/>
  <c r="AC66" i="47"/>
  <c r="AB66" i="47"/>
  <c r="AA66" i="47"/>
  <c r="Z66" i="47"/>
  <c r="Y66" i="47"/>
  <c r="X66" i="47"/>
  <c r="W66" i="47"/>
  <c r="V66" i="47"/>
  <c r="U66" i="47"/>
  <c r="T66" i="47"/>
  <c r="S66" i="47"/>
  <c r="Q66" i="47"/>
  <c r="M66" i="47"/>
  <c r="L66" i="47"/>
  <c r="AO65" i="47"/>
  <c r="AN65" i="47"/>
  <c r="AM65" i="47"/>
  <c r="AL65" i="47"/>
  <c r="AK65" i="47"/>
  <c r="AJ65" i="47"/>
  <c r="AI65" i="47"/>
  <c r="AH65" i="47"/>
  <c r="AG65" i="47"/>
  <c r="AF65" i="47"/>
  <c r="AE65" i="47"/>
  <c r="AD65" i="47"/>
  <c r="AC65" i="47"/>
  <c r="AB65" i="47"/>
  <c r="AA65" i="47"/>
  <c r="Z65" i="47"/>
  <c r="Y65" i="47"/>
  <c r="X65" i="47"/>
  <c r="W65" i="47"/>
  <c r="U65" i="47"/>
  <c r="T65" i="47"/>
  <c r="S65" i="47"/>
  <c r="P65" i="47"/>
  <c r="M65" i="47"/>
  <c r="L65" i="47"/>
  <c r="AO64" i="47"/>
  <c r="AN64" i="47"/>
  <c r="AM64" i="47"/>
  <c r="AL64" i="47"/>
  <c r="AK64" i="47"/>
  <c r="AJ64" i="47"/>
  <c r="AI64" i="47"/>
  <c r="AH64" i="47"/>
  <c r="AG64" i="47"/>
  <c r="AF64" i="47"/>
  <c r="AE64" i="47"/>
  <c r="AD64" i="47"/>
  <c r="AC64" i="47"/>
  <c r="AB64" i="47"/>
  <c r="AA64" i="47"/>
  <c r="Z64" i="47"/>
  <c r="Y64" i="47"/>
  <c r="X64" i="47"/>
  <c r="W64" i="47"/>
  <c r="U64" i="47"/>
  <c r="T64" i="47"/>
  <c r="S64" i="47"/>
  <c r="P64" i="47"/>
  <c r="M64" i="47"/>
  <c r="L64" i="47"/>
  <c r="AO63" i="47"/>
  <c r="AN63" i="47"/>
  <c r="AM63" i="47"/>
  <c r="AL63" i="47"/>
  <c r="AK63" i="47"/>
  <c r="AJ63" i="47"/>
  <c r="AI63" i="47"/>
  <c r="AH63" i="47"/>
  <c r="AG63" i="47"/>
  <c r="AF63" i="47"/>
  <c r="AE63" i="47"/>
  <c r="AD63" i="47"/>
  <c r="AC63" i="47"/>
  <c r="AB63" i="47"/>
  <c r="AA63" i="47"/>
  <c r="Z63" i="47"/>
  <c r="Y63" i="47"/>
  <c r="X63" i="47"/>
  <c r="W63" i="47"/>
  <c r="U63" i="47"/>
  <c r="T63" i="47"/>
  <c r="S63" i="47"/>
  <c r="P63" i="47"/>
  <c r="M63" i="47"/>
  <c r="L63" i="47"/>
  <c r="AO62" i="47"/>
  <c r="AN62" i="47"/>
  <c r="AM62" i="47"/>
  <c r="AL62" i="47"/>
  <c r="AK62" i="47"/>
  <c r="AJ62" i="47"/>
  <c r="AI62" i="47"/>
  <c r="AH62" i="47"/>
  <c r="AG62" i="47"/>
  <c r="AF62" i="47"/>
  <c r="AE62" i="47"/>
  <c r="AD62" i="47"/>
  <c r="AC62" i="47"/>
  <c r="AB62" i="47"/>
  <c r="AA62" i="47"/>
  <c r="Z62" i="47"/>
  <c r="Y62" i="47"/>
  <c r="X62" i="47"/>
  <c r="W62" i="47"/>
  <c r="V62" i="47"/>
  <c r="U62" i="47"/>
  <c r="T62" i="47"/>
  <c r="S62" i="47"/>
  <c r="P62" i="47"/>
  <c r="M62" i="47"/>
  <c r="L62" i="47"/>
  <c r="AO61" i="47"/>
  <c r="AN61" i="47"/>
  <c r="AM61" i="47"/>
  <c r="AL61" i="47"/>
  <c r="AK61" i="47"/>
  <c r="AJ61" i="47"/>
  <c r="AI61" i="47"/>
  <c r="AH61" i="47"/>
  <c r="AG61" i="47"/>
  <c r="AF61" i="47"/>
  <c r="AE61" i="47"/>
  <c r="AD61" i="47"/>
  <c r="AC61" i="47"/>
  <c r="AB61" i="47"/>
  <c r="AA61" i="47"/>
  <c r="Z61" i="47"/>
  <c r="Y61" i="47"/>
  <c r="X61" i="47"/>
  <c r="W61" i="47"/>
  <c r="U61" i="47"/>
  <c r="T61" i="47"/>
  <c r="S61" i="47"/>
  <c r="P61" i="47"/>
  <c r="M61" i="47"/>
  <c r="L61" i="47"/>
  <c r="AO60" i="47"/>
  <c r="AN60" i="47"/>
  <c r="AM60" i="47"/>
  <c r="AL60" i="47"/>
  <c r="AK60" i="47"/>
  <c r="AJ60" i="47"/>
  <c r="AI60" i="47"/>
  <c r="AH60" i="47"/>
  <c r="AG60" i="47"/>
  <c r="AF60" i="47"/>
  <c r="AE60" i="47"/>
  <c r="AD60" i="47"/>
  <c r="AC60" i="47"/>
  <c r="AB60" i="47"/>
  <c r="AA60" i="47"/>
  <c r="Z60" i="47"/>
  <c r="Y60" i="47"/>
  <c r="X60" i="47"/>
  <c r="W60" i="47"/>
  <c r="U60" i="47"/>
  <c r="T60" i="47"/>
  <c r="Q60" i="47"/>
  <c r="P60" i="47"/>
  <c r="M60" i="47"/>
  <c r="L60" i="47"/>
  <c r="AO59" i="47"/>
  <c r="AN59" i="47"/>
  <c r="AM59" i="47"/>
  <c r="AL59" i="47"/>
  <c r="AK59" i="47"/>
  <c r="AJ59" i="47"/>
  <c r="AI59" i="47"/>
  <c r="AH59" i="47"/>
  <c r="AG59" i="47"/>
  <c r="AF59" i="47"/>
  <c r="AE59" i="47"/>
  <c r="AD59" i="47"/>
  <c r="AC59" i="47"/>
  <c r="AB59" i="47"/>
  <c r="AA59" i="47"/>
  <c r="Z59" i="47"/>
  <c r="Y59" i="47"/>
  <c r="X59" i="47"/>
  <c r="W59" i="47"/>
  <c r="U59" i="47"/>
  <c r="T59" i="47"/>
  <c r="S59" i="47"/>
  <c r="P59" i="47"/>
  <c r="M59" i="47"/>
  <c r="L59" i="47"/>
  <c r="AO58" i="47"/>
  <c r="AN58" i="47"/>
  <c r="AM58" i="47"/>
  <c r="AL58" i="47"/>
  <c r="AK58" i="47"/>
  <c r="AJ58" i="47"/>
  <c r="AI58" i="47"/>
  <c r="AH58" i="47"/>
  <c r="AG58" i="47"/>
  <c r="AF58" i="47"/>
  <c r="AE58" i="47"/>
  <c r="AD58" i="47"/>
  <c r="AC58" i="47"/>
  <c r="AB58" i="47"/>
  <c r="AA58" i="47"/>
  <c r="Z58" i="47"/>
  <c r="Y58" i="47"/>
  <c r="X58" i="47"/>
  <c r="W58" i="47"/>
  <c r="U58" i="47"/>
  <c r="T58" i="47"/>
  <c r="S58" i="47"/>
  <c r="P58" i="47"/>
  <c r="M58" i="47"/>
  <c r="L58" i="47"/>
  <c r="AO57" i="47"/>
  <c r="AN57" i="47"/>
  <c r="AM57" i="47"/>
  <c r="AL57" i="47"/>
  <c r="AK57" i="47"/>
  <c r="AJ57" i="47"/>
  <c r="AI57" i="47"/>
  <c r="AH57" i="47"/>
  <c r="AG57" i="47"/>
  <c r="AF57" i="47"/>
  <c r="AE57" i="47"/>
  <c r="AD57" i="47"/>
  <c r="AC57" i="47"/>
  <c r="AB57" i="47"/>
  <c r="AA57" i="47"/>
  <c r="Z57" i="47"/>
  <c r="Y57" i="47"/>
  <c r="X57" i="47"/>
  <c r="W57" i="47"/>
  <c r="U57" i="47"/>
  <c r="T57" i="47"/>
  <c r="S57" i="47"/>
  <c r="P57" i="47"/>
  <c r="M57" i="47"/>
  <c r="L57" i="47"/>
  <c r="AO56" i="47"/>
  <c r="AN56" i="47"/>
  <c r="AM56" i="47"/>
  <c r="AL56" i="47"/>
  <c r="AK56" i="47"/>
  <c r="AJ56" i="47"/>
  <c r="AI56" i="47"/>
  <c r="AH56" i="47"/>
  <c r="AG56" i="47"/>
  <c r="AF56" i="47"/>
  <c r="AE56" i="47"/>
  <c r="AD56" i="47"/>
  <c r="AC56" i="47"/>
  <c r="AB56" i="47"/>
  <c r="AA56" i="47"/>
  <c r="Z56" i="47"/>
  <c r="Y56" i="47"/>
  <c r="X56" i="47"/>
  <c r="W56" i="47"/>
  <c r="U56" i="47"/>
  <c r="T56" i="47"/>
  <c r="S56" i="47"/>
  <c r="P56" i="47"/>
  <c r="M56" i="47"/>
  <c r="L56" i="47"/>
  <c r="AO55" i="47"/>
  <c r="AN55" i="47"/>
  <c r="AM55" i="47"/>
  <c r="AL55" i="47"/>
  <c r="AK55" i="47"/>
  <c r="AJ55" i="47"/>
  <c r="AI55" i="47"/>
  <c r="AH55" i="47"/>
  <c r="AG55" i="47"/>
  <c r="AF55" i="47"/>
  <c r="AE55" i="47"/>
  <c r="AD55" i="47"/>
  <c r="AC55" i="47"/>
  <c r="AB55" i="47"/>
  <c r="AA55" i="47"/>
  <c r="Z55" i="47"/>
  <c r="Y55" i="47"/>
  <c r="X55" i="47"/>
  <c r="W55" i="47"/>
  <c r="U55" i="47"/>
  <c r="T55" i="47"/>
  <c r="S55" i="47"/>
  <c r="AO54" i="47"/>
  <c r="AN54" i="47"/>
  <c r="AM54" i="47"/>
  <c r="AL54" i="47"/>
  <c r="AK54" i="47"/>
  <c r="AJ54" i="47"/>
  <c r="AI54" i="47"/>
  <c r="AH54" i="47"/>
  <c r="AG54" i="47"/>
  <c r="AF54" i="47"/>
  <c r="AE54" i="47"/>
  <c r="AD54" i="47"/>
  <c r="AC54" i="47"/>
  <c r="AB54" i="47"/>
  <c r="AA54" i="47"/>
  <c r="Z54" i="47"/>
  <c r="Y54" i="47"/>
  <c r="X54" i="47"/>
  <c r="W54" i="47"/>
  <c r="U54" i="47"/>
  <c r="T54" i="47"/>
  <c r="S54" i="47"/>
  <c r="AO53" i="47"/>
  <c r="AN53" i="47"/>
  <c r="AM53" i="47"/>
  <c r="AL53" i="47"/>
  <c r="AK53" i="47"/>
  <c r="AJ53" i="47"/>
  <c r="AI53" i="47"/>
  <c r="AH53" i="47"/>
  <c r="AG53" i="47"/>
  <c r="AF53" i="47"/>
  <c r="AE53" i="47"/>
  <c r="AD53" i="47"/>
  <c r="AC53" i="47"/>
  <c r="AB53" i="47"/>
  <c r="AA53" i="47"/>
  <c r="Z53" i="47"/>
  <c r="Y53" i="47"/>
  <c r="X53" i="47"/>
  <c r="W53" i="47"/>
  <c r="U53" i="47"/>
  <c r="T53" i="47"/>
  <c r="S53" i="47"/>
  <c r="AO52" i="47"/>
  <c r="AN52" i="47"/>
  <c r="AM52" i="47"/>
  <c r="AL52" i="47"/>
  <c r="AK52" i="47"/>
  <c r="AJ52" i="47"/>
  <c r="AI52" i="47"/>
  <c r="AH52" i="47"/>
  <c r="AG52" i="47"/>
  <c r="AF52" i="47"/>
  <c r="AE52" i="47"/>
  <c r="AD52" i="47"/>
  <c r="AC52" i="47"/>
  <c r="AB52" i="47"/>
  <c r="AA52" i="47"/>
  <c r="Z52" i="47"/>
  <c r="Y52" i="47"/>
  <c r="X52" i="47"/>
  <c r="W52" i="47"/>
  <c r="U52" i="47"/>
  <c r="T52" i="47"/>
  <c r="S52" i="47"/>
  <c r="P52" i="47"/>
  <c r="M52" i="47"/>
  <c r="L52" i="47"/>
  <c r="AO51" i="47"/>
  <c r="AN51" i="47"/>
  <c r="AM51" i="47"/>
  <c r="AL51" i="47"/>
  <c r="AK51" i="47"/>
  <c r="AJ51" i="47"/>
  <c r="AI51" i="47"/>
  <c r="AH51" i="47"/>
  <c r="AG51" i="47"/>
  <c r="AF51" i="47"/>
  <c r="AE51" i="47"/>
  <c r="AD51" i="47"/>
  <c r="AC51" i="47"/>
  <c r="AB51" i="47"/>
  <c r="AA51" i="47"/>
  <c r="Z51" i="47"/>
  <c r="Y51" i="47"/>
  <c r="X51" i="47"/>
  <c r="W51" i="47"/>
  <c r="U51" i="47"/>
  <c r="T51" i="47"/>
  <c r="S51" i="47"/>
  <c r="P51" i="47"/>
  <c r="M51" i="47"/>
  <c r="L51" i="47"/>
  <c r="AO50" i="47"/>
  <c r="AN50" i="47"/>
  <c r="AM50" i="47"/>
  <c r="AL50" i="47"/>
  <c r="AK50" i="47"/>
  <c r="AJ50" i="47"/>
  <c r="AI50" i="47"/>
  <c r="AH50" i="47"/>
  <c r="AG50" i="47"/>
  <c r="AF50" i="47"/>
  <c r="AE50" i="47"/>
  <c r="AD50" i="47"/>
  <c r="AC50" i="47"/>
  <c r="AB50" i="47"/>
  <c r="AA50" i="47"/>
  <c r="Z50" i="47"/>
  <c r="Y50" i="47"/>
  <c r="X50" i="47"/>
  <c r="W50" i="47"/>
  <c r="V50" i="47"/>
  <c r="U50" i="47"/>
  <c r="T50" i="47"/>
  <c r="S50" i="47"/>
  <c r="P50" i="47"/>
  <c r="M50" i="47"/>
  <c r="L50" i="47"/>
  <c r="AO49" i="47"/>
  <c r="AN49" i="47"/>
  <c r="AM49" i="47"/>
  <c r="AL49" i="47"/>
  <c r="AK49" i="47"/>
  <c r="AJ49" i="47"/>
  <c r="AI49" i="47"/>
  <c r="AH49" i="47"/>
  <c r="AG49" i="47"/>
  <c r="AF49" i="47"/>
  <c r="AE49" i="47"/>
  <c r="AD49" i="47"/>
  <c r="AC49" i="47"/>
  <c r="AB49" i="47"/>
  <c r="AA49" i="47"/>
  <c r="Z49" i="47"/>
  <c r="Y49" i="47"/>
  <c r="X49" i="47"/>
  <c r="W49" i="47"/>
  <c r="U49" i="47"/>
  <c r="T49" i="47"/>
  <c r="S49" i="47"/>
  <c r="P49" i="47"/>
  <c r="M49" i="47"/>
  <c r="L49" i="47"/>
  <c r="AO48" i="47"/>
  <c r="AN48" i="47"/>
  <c r="AM48" i="47"/>
  <c r="AL48" i="47"/>
  <c r="AK48" i="47"/>
  <c r="AJ48" i="47"/>
  <c r="AI48" i="47"/>
  <c r="AH48" i="47"/>
  <c r="AG48" i="47"/>
  <c r="AF48" i="47"/>
  <c r="AE48" i="47"/>
  <c r="AD48" i="47"/>
  <c r="AC48" i="47"/>
  <c r="AB48" i="47"/>
  <c r="AA48" i="47"/>
  <c r="Z48" i="47"/>
  <c r="Y48" i="47"/>
  <c r="X48" i="47"/>
  <c r="W48" i="47"/>
  <c r="U48" i="47"/>
  <c r="T48" i="47"/>
  <c r="S48" i="47"/>
  <c r="R48" i="47"/>
  <c r="M48" i="47"/>
  <c r="L48" i="47"/>
  <c r="AO47" i="47"/>
  <c r="AN47" i="47"/>
  <c r="AM47" i="47"/>
  <c r="AL47" i="47"/>
  <c r="AK47" i="47"/>
  <c r="AJ47" i="47"/>
  <c r="AI47" i="47"/>
  <c r="AH47" i="47"/>
  <c r="AG47" i="47"/>
  <c r="AF47" i="47"/>
  <c r="AE47" i="47"/>
  <c r="AD47" i="47"/>
  <c r="AC47" i="47"/>
  <c r="AB47" i="47"/>
  <c r="AA47" i="47"/>
  <c r="Z47" i="47"/>
  <c r="Y47" i="47"/>
  <c r="X47" i="47"/>
  <c r="W47" i="47"/>
  <c r="U47" i="47"/>
  <c r="T47" i="47"/>
  <c r="S47" i="47"/>
  <c r="R47" i="47"/>
  <c r="M47" i="47"/>
  <c r="L47" i="47"/>
  <c r="AO46" i="47"/>
  <c r="AN46" i="47"/>
  <c r="AM46" i="47"/>
  <c r="AL46" i="47"/>
  <c r="AK46" i="47"/>
  <c r="AJ46" i="47"/>
  <c r="AI46" i="47"/>
  <c r="AH46" i="47"/>
  <c r="AG46" i="47"/>
  <c r="AF46" i="47"/>
  <c r="AE46" i="47"/>
  <c r="AD46" i="47"/>
  <c r="AC46" i="47"/>
  <c r="AB46" i="47"/>
  <c r="AA46" i="47"/>
  <c r="Z46" i="47"/>
  <c r="Y46" i="47"/>
  <c r="X46" i="47"/>
  <c r="W46" i="47"/>
  <c r="U46" i="47"/>
  <c r="T46" i="47"/>
  <c r="S46" i="47"/>
  <c r="R46" i="47"/>
  <c r="M46" i="47"/>
  <c r="L46" i="47"/>
  <c r="AO45" i="47"/>
  <c r="AN45" i="47"/>
  <c r="AM45" i="47"/>
  <c r="AL45" i="47"/>
  <c r="AK45" i="47"/>
  <c r="AJ45" i="47"/>
  <c r="AI45" i="47"/>
  <c r="AH45" i="47"/>
  <c r="AG45" i="47"/>
  <c r="AF45" i="47"/>
  <c r="AE45" i="47"/>
  <c r="AD45" i="47"/>
  <c r="AC45" i="47"/>
  <c r="AB45" i="47"/>
  <c r="AA45" i="47"/>
  <c r="Z45" i="47"/>
  <c r="Y45" i="47"/>
  <c r="X45" i="47"/>
  <c r="W45" i="47"/>
  <c r="U45" i="47"/>
  <c r="T45" i="47"/>
  <c r="S45" i="47"/>
  <c r="R45" i="47"/>
  <c r="M45" i="47"/>
  <c r="L45" i="47"/>
  <c r="AO44" i="47"/>
  <c r="AN44" i="47"/>
  <c r="AM44" i="47"/>
  <c r="AL44" i="47"/>
  <c r="AK44" i="47"/>
  <c r="AJ44" i="47"/>
  <c r="AI44" i="47"/>
  <c r="AH44" i="47"/>
  <c r="AG44" i="47"/>
  <c r="AF44" i="47"/>
  <c r="AE44" i="47"/>
  <c r="AD44" i="47"/>
  <c r="AC44" i="47"/>
  <c r="AB44" i="47"/>
  <c r="AA44" i="47"/>
  <c r="Z44" i="47"/>
  <c r="Y44" i="47"/>
  <c r="X44" i="47"/>
  <c r="W44" i="47"/>
  <c r="U44" i="47"/>
  <c r="T44" i="47"/>
  <c r="S44" i="47"/>
  <c r="R44" i="47"/>
  <c r="M44" i="47"/>
  <c r="L44" i="47"/>
  <c r="AO43" i="47"/>
  <c r="AN43" i="47"/>
  <c r="AM43" i="47"/>
  <c r="AL43" i="47"/>
  <c r="AK43" i="47"/>
  <c r="AJ43" i="47"/>
  <c r="AI43" i="47"/>
  <c r="AH43" i="47"/>
  <c r="AG43" i="47"/>
  <c r="AF43" i="47"/>
  <c r="AE43" i="47"/>
  <c r="AD43" i="47"/>
  <c r="AC43" i="47"/>
  <c r="AB43" i="47"/>
  <c r="AA43" i="47"/>
  <c r="Z43" i="47"/>
  <c r="Y43" i="47"/>
  <c r="X43" i="47"/>
  <c r="W43" i="47"/>
  <c r="U43" i="47"/>
  <c r="T43" i="47"/>
  <c r="S43" i="47"/>
  <c r="R43" i="47"/>
  <c r="M43" i="47"/>
  <c r="L43" i="47"/>
  <c r="AO42" i="47"/>
  <c r="AN42" i="47"/>
  <c r="AM42" i="47"/>
  <c r="AL42" i="47"/>
  <c r="AK42" i="47"/>
  <c r="AJ42" i="47"/>
  <c r="AI42" i="47"/>
  <c r="AH42" i="47"/>
  <c r="AG42" i="47"/>
  <c r="AF42" i="47"/>
  <c r="AE42" i="47"/>
  <c r="AD42" i="47"/>
  <c r="AC42" i="47"/>
  <c r="AB42" i="47"/>
  <c r="AA42" i="47"/>
  <c r="Z42" i="47"/>
  <c r="Y42" i="47"/>
  <c r="X42" i="47"/>
  <c r="W42" i="47"/>
  <c r="U42" i="47"/>
  <c r="T42" i="47"/>
  <c r="S42" i="47"/>
  <c r="R42" i="47"/>
  <c r="M42" i="47"/>
  <c r="L42" i="47"/>
  <c r="AO41" i="47"/>
  <c r="AN41" i="47"/>
  <c r="AM41" i="47"/>
  <c r="AL41" i="47"/>
  <c r="AK41" i="47"/>
  <c r="AJ41" i="47"/>
  <c r="AI41" i="47"/>
  <c r="AH41" i="47"/>
  <c r="AG41" i="47"/>
  <c r="AF41" i="47"/>
  <c r="AE41" i="47"/>
  <c r="AD41" i="47"/>
  <c r="AC41" i="47"/>
  <c r="AB41" i="47"/>
  <c r="AA41" i="47"/>
  <c r="Z41" i="47"/>
  <c r="Y41" i="47"/>
  <c r="X41" i="47"/>
  <c r="W41" i="47"/>
  <c r="U41" i="47"/>
  <c r="T41" i="47"/>
  <c r="S41" i="47"/>
  <c r="R41" i="47"/>
  <c r="M41" i="47"/>
  <c r="L41" i="47"/>
  <c r="AO40" i="47"/>
  <c r="AN40" i="47"/>
  <c r="AM40" i="47"/>
  <c r="AL40" i="47"/>
  <c r="AK40" i="47"/>
  <c r="AJ40" i="47"/>
  <c r="AI40" i="47"/>
  <c r="AH40" i="47"/>
  <c r="AG40" i="47"/>
  <c r="AF40" i="47"/>
  <c r="AE40" i="47"/>
  <c r="AD40" i="47"/>
  <c r="AC40" i="47"/>
  <c r="AB40" i="47"/>
  <c r="AA40" i="47"/>
  <c r="Z40" i="47"/>
  <c r="Y40" i="47"/>
  <c r="X40" i="47"/>
  <c r="W40" i="47"/>
  <c r="U40" i="47"/>
  <c r="T40" i="47"/>
  <c r="S40" i="47"/>
  <c r="R40" i="47"/>
  <c r="M40" i="47"/>
  <c r="L40" i="47"/>
  <c r="AO39" i="47"/>
  <c r="AN39" i="47"/>
  <c r="AM39" i="47"/>
  <c r="AL39" i="47"/>
  <c r="AK39" i="47"/>
  <c r="AJ39" i="47"/>
  <c r="AI39" i="47"/>
  <c r="AH39" i="47"/>
  <c r="AG39" i="47"/>
  <c r="AF39" i="47"/>
  <c r="AE39" i="47"/>
  <c r="AD39" i="47"/>
  <c r="AC39" i="47"/>
  <c r="AB39" i="47"/>
  <c r="AA39" i="47"/>
  <c r="Z39" i="47"/>
  <c r="Y39" i="47"/>
  <c r="X39" i="47"/>
  <c r="W39" i="47"/>
  <c r="U39" i="47"/>
  <c r="T39" i="47"/>
  <c r="S39" i="47"/>
  <c r="R39" i="47"/>
  <c r="M39" i="47"/>
  <c r="L39" i="47"/>
  <c r="AO38" i="47"/>
  <c r="AN38" i="47"/>
  <c r="AM38" i="47"/>
  <c r="AL38" i="47"/>
  <c r="AK38" i="47"/>
  <c r="AJ38" i="47"/>
  <c r="AI38" i="47"/>
  <c r="AH38" i="47"/>
  <c r="AG38" i="47"/>
  <c r="AF38" i="47"/>
  <c r="AE38" i="47"/>
  <c r="AD38" i="47"/>
  <c r="AC38" i="47"/>
  <c r="AB38" i="47"/>
  <c r="AA38" i="47"/>
  <c r="Z38" i="47"/>
  <c r="Y38" i="47"/>
  <c r="X38" i="47"/>
  <c r="W38" i="47"/>
  <c r="U38" i="47"/>
  <c r="T38" i="47"/>
  <c r="S38" i="47"/>
  <c r="R38" i="47"/>
  <c r="M38" i="47"/>
  <c r="L38" i="47"/>
  <c r="AO32" i="47"/>
  <c r="AN32" i="47"/>
  <c r="AM32" i="47"/>
  <c r="AL32" i="47"/>
  <c r="AK32" i="47"/>
  <c r="AJ32" i="47"/>
  <c r="AI32" i="47"/>
  <c r="AH32" i="47"/>
  <c r="AG32" i="47"/>
  <c r="AF32" i="47"/>
  <c r="AE32" i="47"/>
  <c r="AD32" i="47"/>
  <c r="AC32" i="47"/>
  <c r="AB32" i="47"/>
  <c r="AA32" i="47"/>
  <c r="Z32" i="47"/>
  <c r="Y32" i="47"/>
  <c r="X32" i="47"/>
  <c r="W32" i="47"/>
  <c r="U32" i="47"/>
  <c r="T32" i="47"/>
  <c r="S32" i="47"/>
  <c r="R32" i="47"/>
  <c r="Q32" i="47"/>
  <c r="M32" i="47"/>
  <c r="L32" i="47"/>
  <c r="AO31" i="47"/>
  <c r="AN31" i="47"/>
  <c r="AM31" i="47"/>
  <c r="AL31" i="47"/>
  <c r="AK31" i="47"/>
  <c r="AJ31" i="47"/>
  <c r="AI31" i="47"/>
  <c r="AH31" i="47"/>
  <c r="AG31" i="47"/>
  <c r="AF31" i="47"/>
  <c r="AE31" i="47"/>
  <c r="AD31" i="47"/>
  <c r="AC31" i="47"/>
  <c r="AB31" i="47"/>
  <c r="AA31" i="47"/>
  <c r="Z31" i="47"/>
  <c r="Y31" i="47"/>
  <c r="X31" i="47"/>
  <c r="W31" i="47"/>
  <c r="U31" i="47"/>
  <c r="T31" i="47"/>
  <c r="S31" i="47"/>
  <c r="R31" i="47"/>
  <c r="Q31" i="47"/>
  <c r="M31" i="47"/>
  <c r="AO30" i="47"/>
  <c r="AN30" i="47"/>
  <c r="AM30" i="47"/>
  <c r="AL30" i="47"/>
  <c r="AK30" i="47"/>
  <c r="AJ30" i="47"/>
  <c r="AI30" i="47"/>
  <c r="AH30" i="47"/>
  <c r="AG30" i="47"/>
  <c r="AF30" i="47"/>
  <c r="AE30" i="47"/>
  <c r="AD30" i="47"/>
  <c r="AC30" i="47"/>
  <c r="AB30" i="47"/>
  <c r="AA30" i="47"/>
  <c r="Z30" i="47"/>
  <c r="Y30" i="47"/>
  <c r="X30" i="47"/>
  <c r="W30" i="47"/>
  <c r="U30" i="47"/>
  <c r="T30" i="47"/>
  <c r="S30" i="47"/>
  <c r="R30" i="47"/>
  <c r="Q30" i="47"/>
  <c r="M30" i="47"/>
  <c r="L30" i="47"/>
  <c r="AO29" i="47"/>
  <c r="AN29" i="47"/>
  <c r="AM29" i="47"/>
  <c r="AL29" i="47"/>
  <c r="AK29" i="47"/>
  <c r="AJ29" i="47"/>
  <c r="AI29" i="47"/>
  <c r="AH29" i="47"/>
  <c r="AG29" i="47"/>
  <c r="AF29" i="47"/>
  <c r="AE29" i="47"/>
  <c r="AD29" i="47"/>
  <c r="AC29" i="47"/>
  <c r="AB29" i="47"/>
  <c r="AA29" i="47"/>
  <c r="Z29" i="47"/>
  <c r="Y29" i="47"/>
  <c r="X29" i="47"/>
  <c r="W29" i="47"/>
  <c r="U29" i="47"/>
  <c r="T29" i="47"/>
  <c r="S29" i="47"/>
  <c r="R29" i="47"/>
  <c r="Q29" i="47"/>
  <c r="M29" i="47"/>
  <c r="L29" i="47"/>
  <c r="L28" i="47"/>
  <c r="M28" i="47"/>
  <c r="Q28" i="47"/>
  <c r="R28" i="47"/>
  <c r="S28" i="47"/>
  <c r="T28" i="47"/>
  <c r="U28" i="47"/>
  <c r="W28" i="47"/>
  <c r="X28" i="47"/>
  <c r="Y28" i="47"/>
  <c r="Z28" i="47"/>
  <c r="AA28" i="47"/>
  <c r="AB28" i="47"/>
  <c r="AC28" i="47"/>
  <c r="AD28" i="47"/>
  <c r="AE28" i="47"/>
  <c r="AF28" i="47"/>
  <c r="AG28" i="47"/>
  <c r="AH28" i="47"/>
  <c r="AI28" i="47"/>
  <c r="AJ28" i="47"/>
  <c r="AK28" i="47"/>
  <c r="AL28" i="47"/>
  <c r="AM28" i="47"/>
  <c r="AN28" i="47"/>
  <c r="AO28" i="47"/>
  <c r="AP42" i="46"/>
  <c r="AP41" i="46"/>
  <c r="AO41" i="46"/>
  <c r="AN41" i="46"/>
  <c r="AM41" i="46"/>
  <c r="AL41" i="46"/>
  <c r="AK41" i="46"/>
  <c r="AJ41" i="46"/>
  <c r="AI41" i="46"/>
  <c r="AH41" i="46"/>
  <c r="AG41" i="46"/>
  <c r="AF41" i="46"/>
  <c r="AE41" i="46"/>
  <c r="AD41" i="46"/>
  <c r="AC41" i="46"/>
  <c r="AB41" i="46"/>
  <c r="AA41" i="46"/>
  <c r="Z41" i="46"/>
  <c r="Y41" i="46"/>
  <c r="X41" i="46"/>
  <c r="W41" i="46"/>
  <c r="U41" i="46"/>
  <c r="T41" i="46"/>
  <c r="Q41" i="46"/>
  <c r="P41" i="46"/>
  <c r="M41" i="46"/>
  <c r="L41" i="46"/>
  <c r="AP40" i="46"/>
  <c r="AO40" i="46"/>
  <c r="AN40" i="46"/>
  <c r="AM40" i="46"/>
  <c r="AL40" i="46"/>
  <c r="AK40" i="46"/>
  <c r="AJ40" i="46"/>
  <c r="AI40" i="46"/>
  <c r="AH40" i="46"/>
  <c r="AG40" i="46"/>
  <c r="AF40" i="46"/>
  <c r="AE40" i="46"/>
  <c r="AD40" i="46"/>
  <c r="AC40" i="46"/>
  <c r="AB40" i="46"/>
  <c r="AA40" i="46"/>
  <c r="Z40" i="46"/>
  <c r="Y40" i="46"/>
  <c r="X40" i="46"/>
  <c r="W40" i="46"/>
  <c r="U40" i="46"/>
  <c r="T40" i="46"/>
  <c r="Q40" i="46"/>
  <c r="P40" i="46"/>
  <c r="M40" i="46"/>
  <c r="L40" i="46"/>
  <c r="AP39" i="46"/>
  <c r="AO39" i="46"/>
  <c r="AN39" i="46"/>
  <c r="AM39" i="46"/>
  <c r="AL39" i="46"/>
  <c r="AK39" i="46"/>
  <c r="AJ39" i="46"/>
  <c r="AI39" i="46"/>
  <c r="AH39" i="46"/>
  <c r="AG39" i="46"/>
  <c r="AF39" i="46"/>
  <c r="AE39" i="46"/>
  <c r="AD39" i="46"/>
  <c r="AC39" i="46"/>
  <c r="AB39" i="46"/>
  <c r="AA39" i="46"/>
  <c r="Z39" i="46"/>
  <c r="Y39" i="46"/>
  <c r="X39" i="46"/>
  <c r="W39" i="46"/>
  <c r="U39" i="46"/>
  <c r="T39" i="46"/>
  <c r="S39" i="46"/>
  <c r="R39" i="46"/>
  <c r="M39" i="46"/>
  <c r="L39" i="46"/>
  <c r="AP36" i="46"/>
  <c r="AO36" i="46"/>
  <c r="AN36" i="46"/>
  <c r="AM36" i="46"/>
  <c r="AL36" i="46"/>
  <c r="AK36" i="46"/>
  <c r="AJ36" i="46"/>
  <c r="AI36" i="46"/>
  <c r="AH36" i="46"/>
  <c r="AG36" i="46"/>
  <c r="AF36" i="46"/>
  <c r="AE36" i="46"/>
  <c r="AD36" i="46"/>
  <c r="AC36" i="46"/>
  <c r="AB36" i="46"/>
  <c r="AA36" i="46"/>
  <c r="Z36" i="46"/>
  <c r="Y36" i="46"/>
  <c r="X36" i="46"/>
  <c r="W36" i="46"/>
  <c r="U36" i="46"/>
  <c r="T36" i="46"/>
  <c r="S36" i="46"/>
  <c r="R36" i="46"/>
  <c r="M36" i="46"/>
  <c r="L36" i="46"/>
  <c r="AP32" i="46"/>
  <c r="AO32" i="46"/>
  <c r="AN32" i="46"/>
  <c r="AM32" i="46"/>
  <c r="AL32" i="46"/>
  <c r="AK32" i="46"/>
  <c r="AJ32" i="46"/>
  <c r="AI32" i="46"/>
  <c r="AH32" i="46"/>
  <c r="AG32" i="46"/>
  <c r="AF32" i="46"/>
  <c r="AE32" i="46"/>
  <c r="AD32" i="46"/>
  <c r="AC32" i="46"/>
  <c r="AB32" i="46"/>
  <c r="AA32" i="46"/>
  <c r="Z32" i="46"/>
  <c r="Y32" i="46"/>
  <c r="X32" i="46"/>
  <c r="W32" i="46"/>
  <c r="U32" i="46"/>
  <c r="T32" i="46"/>
  <c r="S32" i="46"/>
  <c r="R32" i="46"/>
  <c r="M32" i="46"/>
  <c r="L32" i="46"/>
  <c r="L31" i="46"/>
  <c r="M31" i="46"/>
  <c r="R31" i="46"/>
  <c r="S31" i="46"/>
  <c r="T31" i="46"/>
  <c r="U31" i="46"/>
  <c r="W31" i="46"/>
  <c r="X31" i="46"/>
  <c r="Y31" i="46"/>
  <c r="Z31" i="46"/>
  <c r="AA31" i="46"/>
  <c r="AB31" i="46"/>
  <c r="AC31" i="46"/>
  <c r="AD31" i="46"/>
  <c r="AE31" i="46"/>
  <c r="AF31" i="46"/>
  <c r="AG31" i="46"/>
  <c r="AH31" i="46"/>
  <c r="AI31" i="46"/>
  <c r="AJ31" i="46"/>
  <c r="AK31" i="46"/>
  <c r="AL31" i="46"/>
  <c r="AM31" i="46"/>
  <c r="AN31" i="46"/>
  <c r="AO31" i="46"/>
  <c r="AP31" i="46"/>
  <c r="N156" i="47"/>
  <c r="N130" i="47"/>
  <c r="N129" i="47"/>
  <c r="N128" i="47"/>
  <c r="N127" i="47"/>
  <c r="N126" i="47"/>
  <c r="N125" i="47"/>
  <c r="N124" i="47"/>
  <c r="N123" i="47"/>
  <c r="N122" i="47"/>
  <c r="N98" i="47"/>
  <c r="N95" i="47"/>
  <c r="N92" i="47"/>
  <c r="N41" i="46"/>
  <c r="N163" i="47"/>
  <c r="N162" i="47"/>
  <c r="N161" i="47"/>
  <c r="N160" i="47"/>
  <c r="N159" i="47"/>
  <c r="N40" i="46"/>
  <c r="N158" i="47"/>
  <c r="N157" i="47"/>
  <c r="N155" i="47"/>
  <c r="N154" i="47"/>
  <c r="N153" i="47"/>
  <c r="N152" i="47"/>
  <c r="O35" i="46"/>
  <c r="N35" i="46"/>
  <c r="N33" i="46"/>
  <c r="O33" i="46"/>
  <c r="N96" i="47"/>
  <c r="N88" i="47"/>
  <c r="N86" i="47"/>
  <c r="N84" i="47"/>
  <c r="N79" i="47"/>
  <c r="N164" i="47"/>
  <c r="N141" i="47"/>
  <c r="N138" i="47"/>
  <c r="N137" i="47"/>
  <c r="N136" i="47"/>
  <c r="N135" i="47"/>
  <c r="N134" i="47"/>
  <c r="N133" i="47"/>
  <c r="N132" i="47"/>
  <c r="N131" i="47"/>
  <c r="N120" i="47"/>
  <c r="N119" i="47"/>
  <c r="N118" i="47"/>
  <c r="N117" i="47"/>
  <c r="N116" i="47"/>
  <c r="N114" i="47"/>
  <c r="N113" i="47"/>
  <c r="N112" i="47"/>
  <c r="N111" i="47"/>
  <c r="N110" i="47"/>
  <c r="N109" i="47"/>
  <c r="N108" i="47"/>
  <c r="N107" i="47"/>
  <c r="N106" i="47"/>
  <c r="N105" i="47"/>
  <c r="N104" i="47"/>
  <c r="N103" i="47"/>
  <c r="N102" i="47"/>
  <c r="N78" i="47"/>
  <c r="N77" i="47"/>
  <c r="N68" i="47"/>
  <c r="N67" i="47"/>
  <c r="N50" i="47"/>
  <c r="N65" i="47"/>
  <c r="N64" i="47"/>
  <c r="N63" i="47"/>
  <c r="N62" i="47"/>
  <c r="N61" i="47"/>
  <c r="N59" i="47"/>
  <c r="N58" i="47"/>
  <c r="N57" i="47"/>
  <c r="N56" i="47"/>
  <c r="N52" i="47"/>
  <c r="N51" i="47"/>
  <c r="N39" i="46"/>
  <c r="N149" i="47"/>
  <c r="N148" i="47"/>
  <c r="N147" i="47"/>
  <c r="N146" i="47"/>
  <c r="N145" i="47"/>
  <c r="N144" i="47"/>
  <c r="N143" i="47"/>
  <c r="N142" i="47"/>
  <c r="N140" i="47"/>
  <c r="N139" i="47"/>
  <c r="N121" i="47"/>
  <c r="N115" i="47"/>
  <c r="N36" i="46"/>
  <c r="N101" i="47"/>
  <c r="N100" i="47"/>
  <c r="N91" i="47"/>
  <c r="N90" i="47"/>
  <c r="N89" i="47"/>
  <c r="N32" i="46"/>
  <c r="N83" i="47"/>
  <c r="N82" i="47"/>
  <c r="N81" i="47"/>
  <c r="N80" i="47"/>
  <c r="N76" i="47"/>
  <c r="N74" i="47"/>
  <c r="N73" i="47"/>
  <c r="N72" i="47"/>
  <c r="N48" i="47"/>
  <c r="N47" i="47"/>
  <c r="N46" i="47"/>
  <c r="N45" i="47"/>
  <c r="N44" i="47"/>
  <c r="N43" i="47"/>
  <c r="N42" i="47"/>
  <c r="N41" i="47"/>
  <c r="N40" i="47"/>
  <c r="N39" i="47"/>
  <c r="N165" i="47"/>
  <c r="N66" i="47"/>
  <c r="N37" i="47"/>
  <c r="N36" i="47"/>
  <c r="N35" i="47"/>
  <c r="N34" i="47"/>
  <c r="N33" i="47"/>
  <c r="N32" i="47"/>
  <c r="N31" i="47"/>
  <c r="N30" i="47"/>
  <c r="N29" i="47"/>
  <c r="O9" i="35"/>
  <c r="R66" i="47"/>
  <c r="N246" i="35" l="1"/>
  <c r="O37" i="47"/>
  <c r="O165" i="47"/>
  <c r="O160" i="35"/>
  <c r="O242" i="35" s="1"/>
  <c r="AM169" i="47"/>
  <c r="AN169" i="47"/>
  <c r="AO169" i="47"/>
  <c r="M169" i="47"/>
  <c r="U169" i="47"/>
  <c r="Z169" i="47"/>
  <c r="AD169" i="47"/>
  <c r="AH169" i="47"/>
  <c r="AL169" i="47"/>
  <c r="W169" i="47"/>
  <c r="AA169" i="47"/>
  <c r="AE169" i="47"/>
  <c r="AI169" i="47"/>
  <c r="X169" i="47"/>
  <c r="AB169" i="47"/>
  <c r="AF169" i="47"/>
  <c r="AJ169" i="47"/>
  <c r="L169" i="47"/>
  <c r="Y169" i="47"/>
  <c r="AC169" i="47"/>
  <c r="AG169" i="47"/>
  <c r="AK169" i="47"/>
  <c r="U43" i="46"/>
  <c r="AD43" i="46"/>
  <c r="AL43" i="46"/>
  <c r="AE43" i="46"/>
  <c r="W43" i="46"/>
  <c r="AA43" i="46"/>
  <c r="AI43" i="46"/>
  <c r="X43" i="46"/>
  <c r="AB43" i="46"/>
  <c r="AF43" i="46"/>
  <c r="AJ43" i="46"/>
  <c r="L43" i="46"/>
  <c r="T43" i="46"/>
  <c r="Y43" i="46"/>
  <c r="AC43" i="46"/>
  <c r="AG43" i="46"/>
  <c r="AK43" i="46"/>
  <c r="M43" i="46"/>
  <c r="Z43" i="46"/>
  <c r="AH43" i="46"/>
  <c r="N31" i="46"/>
  <c r="N43" i="46" s="1"/>
  <c r="O79" i="47"/>
  <c r="O35" i="47"/>
  <c r="O28" i="47"/>
  <c r="O31" i="47"/>
  <c r="O34" i="47"/>
  <c r="O96" i="47"/>
  <c r="O30" i="47"/>
  <c r="O32" i="47"/>
  <c r="O66" i="47"/>
  <c r="O98" i="47"/>
  <c r="O92" i="47"/>
  <c r="O86" i="47"/>
  <c r="O164" i="47"/>
  <c r="O141" i="47"/>
  <c r="O138" i="47"/>
  <c r="O137" i="47"/>
  <c r="O136" i="47"/>
  <c r="O135" i="47"/>
  <c r="O134" i="47"/>
  <c r="O133" i="47"/>
  <c r="O132" i="47"/>
  <c r="O131" i="47"/>
  <c r="O120" i="47"/>
  <c r="O119" i="47"/>
  <c r="O118" i="47"/>
  <c r="O117" i="47"/>
  <c r="O116" i="47"/>
  <c r="O114" i="47"/>
  <c r="O113" i="47"/>
  <c r="O112" i="47"/>
  <c r="O111" i="47"/>
  <c r="O110" i="47"/>
  <c r="O109" i="47"/>
  <c r="O108" i="47"/>
  <c r="O107" i="47"/>
  <c r="O106" i="47"/>
  <c r="O105" i="47"/>
  <c r="O104" i="47"/>
  <c r="O103" i="47"/>
  <c r="O102" i="47"/>
  <c r="O78" i="47"/>
  <c r="O77" i="47"/>
  <c r="O68" i="47"/>
  <c r="O67" i="47"/>
  <c r="O50" i="47"/>
  <c r="O65" i="47"/>
  <c r="O64" i="47"/>
  <c r="O63" i="47"/>
  <c r="O62" i="47"/>
  <c r="O61" i="47"/>
  <c r="O59" i="47"/>
  <c r="O58" i="47"/>
  <c r="O57" i="47"/>
  <c r="O56" i="47"/>
  <c r="O52" i="47"/>
  <c r="O51" i="47"/>
  <c r="O49" i="47"/>
  <c r="O156" i="47"/>
  <c r="O129" i="47"/>
  <c r="O127" i="47"/>
  <c r="O125" i="47"/>
  <c r="O123" i="47"/>
  <c r="O163" i="47"/>
  <c r="O161" i="47"/>
  <c r="O159" i="47"/>
  <c r="O158" i="47"/>
  <c r="O155" i="47"/>
  <c r="O153" i="47"/>
  <c r="O39" i="46"/>
  <c r="O149" i="47"/>
  <c r="O148" i="47"/>
  <c r="O147" i="47"/>
  <c r="O146" i="47"/>
  <c r="O145" i="47"/>
  <c r="O144" i="47"/>
  <c r="O143" i="47"/>
  <c r="O142" i="47"/>
  <c r="O140" i="47"/>
  <c r="O139" i="47"/>
  <c r="O121" i="47"/>
  <c r="O115" i="47"/>
  <c r="O36" i="46"/>
  <c r="O101" i="47"/>
  <c r="O100" i="47"/>
  <c r="O91" i="47"/>
  <c r="O90" i="47"/>
  <c r="O89" i="47"/>
  <c r="O32" i="46"/>
  <c r="O83" i="47"/>
  <c r="O82" i="47"/>
  <c r="O81" i="47"/>
  <c r="O80" i="47"/>
  <c r="O76" i="47"/>
  <c r="O74" i="47"/>
  <c r="O73" i="47"/>
  <c r="O72" i="47"/>
  <c r="O48" i="47"/>
  <c r="O47" i="47"/>
  <c r="O46" i="47"/>
  <c r="O45" i="47"/>
  <c r="O44" i="47"/>
  <c r="O43" i="47"/>
  <c r="O42" i="47"/>
  <c r="O41" i="47"/>
  <c r="O40" i="47"/>
  <c r="O39" i="47"/>
  <c r="O38" i="47"/>
  <c r="O130" i="47"/>
  <c r="O128" i="47"/>
  <c r="O126" i="47"/>
  <c r="O124" i="47"/>
  <c r="O122" i="47"/>
  <c r="O95" i="47"/>
  <c r="O41" i="46"/>
  <c r="O162" i="47"/>
  <c r="O160" i="47"/>
  <c r="O40" i="46"/>
  <c r="O157" i="47"/>
  <c r="O154" i="47"/>
  <c r="O152" i="47"/>
  <c r="O88" i="47"/>
  <c r="O29" i="47"/>
  <c r="O33" i="47"/>
  <c r="O36" i="47"/>
  <c r="O60" i="47"/>
  <c r="O84" i="47"/>
  <c r="O31" i="46" l="1"/>
  <c r="O43" i="46" s="1"/>
  <c r="O167" i="47"/>
  <c r="N9" i="46"/>
  <c r="O9" i="46" s="1"/>
  <c r="T69" i="47"/>
  <c r="U69" i="47"/>
  <c r="W69" i="47"/>
  <c r="X69" i="47"/>
  <c r="Y69" i="47"/>
  <c r="Z69" i="47"/>
  <c r="AA69" i="47"/>
  <c r="AB69" i="47"/>
  <c r="AC69" i="47"/>
  <c r="AD69" i="47"/>
  <c r="AE69" i="47"/>
  <c r="AF69" i="47"/>
  <c r="AG69" i="47"/>
  <c r="AH69" i="47"/>
  <c r="AI69" i="47"/>
  <c r="AJ69" i="47"/>
  <c r="AK69" i="47"/>
  <c r="AL69" i="47"/>
  <c r="L69" i="47"/>
  <c r="L271" i="35" l="1"/>
  <c r="L272" i="35" s="1"/>
  <c r="L69" i="35" l="1"/>
  <c r="L258" i="35" s="1"/>
  <c r="M69" i="35"/>
  <c r="T69" i="35"/>
  <c r="U69" i="35"/>
  <c r="Y57" i="46" l="1"/>
  <c r="Z57" i="46"/>
  <c r="AA57" i="46"/>
  <c r="AB57" i="46"/>
  <c r="W184" i="47"/>
  <c r="V184" i="47"/>
  <c r="U184" i="47"/>
  <c r="P184" i="47"/>
  <c r="O184" i="47"/>
  <c r="N184" i="47"/>
  <c r="M184" i="47"/>
  <c r="L184" i="47"/>
  <c r="W173" i="47"/>
  <c r="U173" i="47"/>
  <c r="T173" i="47"/>
  <c r="S173" i="47"/>
  <c r="M173" i="47"/>
  <c r="L173" i="47"/>
  <c r="M69" i="47"/>
  <c r="N9" i="47"/>
  <c r="O9" i="47" s="1"/>
  <c r="P9" i="47" s="1"/>
  <c r="Q9" i="47" s="1"/>
  <c r="R9" i="47" s="1"/>
  <c r="S9" i="47" s="1"/>
  <c r="W56" i="46"/>
  <c r="V56" i="46"/>
  <c r="U56" i="46"/>
  <c r="P56" i="46"/>
  <c r="O56" i="46"/>
  <c r="N56" i="46"/>
  <c r="M56" i="46"/>
  <c r="L56" i="46"/>
  <c r="L57" i="46" s="1"/>
  <c r="AL57" i="46"/>
  <c r="AK57" i="46"/>
  <c r="AJ57" i="46"/>
  <c r="AI57" i="46"/>
  <c r="AH57" i="46"/>
  <c r="AG57" i="46"/>
  <c r="AF57" i="46"/>
  <c r="AE57" i="46"/>
  <c r="AD57" i="46"/>
  <c r="AC57" i="46"/>
  <c r="X57" i="46"/>
  <c r="P9" i="46"/>
  <c r="Q9" i="46" s="1"/>
  <c r="R9" i="46" s="1"/>
  <c r="S9" i="46" s="1"/>
  <c r="L185" i="47" l="1"/>
  <c r="L268" i="35" s="1"/>
  <c r="M271" i="35"/>
  <c r="M272" i="35" s="1"/>
  <c r="O69" i="47"/>
  <c r="Y185" i="47"/>
  <c r="Y188" i="47" s="1"/>
  <c r="AC185" i="47"/>
  <c r="AC188" i="47" s="1"/>
  <c r="AG185" i="47"/>
  <c r="AG188" i="47" s="1"/>
  <c r="AK185" i="47"/>
  <c r="AK188" i="47" s="1"/>
  <c r="Z185" i="47"/>
  <c r="Z188" i="47" s="1"/>
  <c r="AD185" i="47"/>
  <c r="AD188" i="47" s="1"/>
  <c r="AH185" i="47"/>
  <c r="AH188" i="47" s="1"/>
  <c r="AL185" i="47"/>
  <c r="AL188" i="47" s="1"/>
  <c r="AA185" i="47"/>
  <c r="AA188" i="47" s="1"/>
  <c r="AE185" i="47"/>
  <c r="AE188" i="47" s="1"/>
  <c r="AI185" i="47"/>
  <c r="AI188" i="47" s="1"/>
  <c r="X185" i="47"/>
  <c r="X188" i="47" s="1"/>
  <c r="AB185" i="47"/>
  <c r="AB188" i="47" s="1"/>
  <c r="AF185" i="47"/>
  <c r="AF188" i="47" s="1"/>
  <c r="AJ185" i="47"/>
  <c r="AJ188" i="47" s="1"/>
  <c r="W185" i="47"/>
  <c r="W188" i="47" s="1"/>
  <c r="W57" i="46"/>
  <c r="T9" i="47"/>
  <c r="M185" i="47"/>
  <c r="U185" i="47"/>
  <c r="U188" i="47" s="1"/>
  <c r="T9" i="46"/>
  <c r="M57" i="46"/>
  <c r="U57" i="46"/>
  <c r="M268" i="35" l="1"/>
  <c r="O57" i="46"/>
  <c r="N57" i="46"/>
  <c r="U9" i="47"/>
  <c r="V9" i="47" s="1"/>
  <c r="W9" i="47" s="1"/>
  <c r="X9" i="47" s="1"/>
  <c r="Y9" i="47" s="1"/>
  <c r="Z9" i="47" s="1"/>
  <c r="AA9" i="47" s="1"/>
  <c r="AB9" i="47" s="1"/>
  <c r="AC9" i="47" s="1"/>
  <c r="AD9" i="47" s="1"/>
  <c r="AE9" i="47" s="1"/>
  <c r="AF9" i="47" s="1"/>
  <c r="AG9" i="47" s="1"/>
  <c r="AH9" i="47" s="1"/>
  <c r="AI9" i="47" s="1"/>
  <c r="AJ9" i="47" s="1"/>
  <c r="AK9" i="47" s="1"/>
  <c r="AL9" i="47" s="1"/>
  <c r="U9" i="46"/>
  <c r="V9" i="46" s="1"/>
  <c r="W9" i="46" s="1"/>
  <c r="X9" i="46" s="1"/>
  <c r="Y9" i="46" s="1"/>
  <c r="Z9" i="46" s="1"/>
  <c r="AA9" i="46" s="1"/>
  <c r="AB9" i="46" s="1"/>
  <c r="AC9" i="46" s="1"/>
  <c r="AD9" i="46" s="1"/>
  <c r="AE9" i="46" s="1"/>
  <c r="AF9" i="46" s="1"/>
  <c r="AG9" i="46" s="1"/>
  <c r="AH9" i="46" s="1"/>
  <c r="AI9" i="46" s="1"/>
  <c r="AJ9" i="46" s="1"/>
  <c r="AK9" i="46" s="1"/>
  <c r="AL9" i="46" s="1"/>
  <c r="T57" i="46" l="1"/>
  <c r="X258" i="35" l="1"/>
  <c r="X261" i="35" s="1"/>
  <c r="Y258" i="35"/>
  <c r="Y261" i="35" s="1"/>
  <c r="AB258" i="35"/>
  <c r="AB261" i="35" s="1"/>
  <c r="AC258" i="35"/>
  <c r="AC261" i="35" s="1"/>
  <c r="AF258" i="35"/>
  <c r="AF261" i="35" s="1"/>
  <c r="AG258" i="35"/>
  <c r="AG261" i="35" s="1"/>
  <c r="AJ258" i="35"/>
  <c r="AJ261" i="35" s="1"/>
  <c r="AK258" i="35"/>
  <c r="AK261" i="35" s="1"/>
  <c r="Z258" i="35"/>
  <c r="Z261" i="35" s="1"/>
  <c r="AA258" i="35"/>
  <c r="AD258" i="35"/>
  <c r="AD261" i="35" s="1"/>
  <c r="AE258" i="35"/>
  <c r="AE261" i="35" s="1"/>
  <c r="AH258" i="35"/>
  <c r="AH261" i="35" s="1"/>
  <c r="AI258" i="35"/>
  <c r="AL258" i="35"/>
  <c r="AL261" i="35" s="1"/>
  <c r="AA261" i="35" l="1"/>
  <c r="AI261" i="35"/>
  <c r="P9" i="35" l="1"/>
  <c r="P29" i="35" s="1"/>
  <c r="P181" i="35" l="1"/>
  <c r="K181" i="35" s="1"/>
  <c r="P180" i="35"/>
  <c r="P28" i="35"/>
  <c r="P160" i="35"/>
  <c r="K160" i="35" s="1"/>
  <c r="P167" i="47"/>
  <c r="K167" i="47"/>
  <c r="Q9" i="35"/>
  <c r="P154" i="35"/>
  <c r="P148" i="47" s="1"/>
  <c r="P150" i="35"/>
  <c r="P144" i="47" s="1"/>
  <c r="P145" i="35"/>
  <c r="P139" i="47" s="1"/>
  <c r="P103" i="35"/>
  <c r="P101" i="47" s="1"/>
  <c r="P91" i="35"/>
  <c r="P89" i="47" s="1"/>
  <c r="P82" i="35"/>
  <c r="P81" i="47" s="1"/>
  <c r="P74" i="35"/>
  <c r="P73" i="47" s="1"/>
  <c r="P47" i="35"/>
  <c r="P47" i="47" s="1"/>
  <c r="P43" i="35"/>
  <c r="P43" i="47" s="1"/>
  <c r="P39" i="35"/>
  <c r="P39" i="47" s="1"/>
  <c r="P32" i="35"/>
  <c r="P32" i="47" s="1"/>
  <c r="P48" i="35"/>
  <c r="P48" i="47" s="1"/>
  <c r="P44" i="35"/>
  <c r="P44" i="47" s="1"/>
  <c r="P107" i="35"/>
  <c r="P36" i="46" s="1"/>
  <c r="P83" i="35"/>
  <c r="P82" i="47" s="1"/>
  <c r="P75" i="35"/>
  <c r="P74" i="47" s="1"/>
  <c r="P165" i="35"/>
  <c r="P39" i="46" s="1"/>
  <c r="P152" i="35"/>
  <c r="P146" i="47" s="1"/>
  <c r="P148" i="35"/>
  <c r="P142" i="47" s="1"/>
  <c r="P121" i="35"/>
  <c r="P115" i="47" s="1"/>
  <c r="P93" i="35"/>
  <c r="P91" i="47" s="1"/>
  <c r="P84" i="35"/>
  <c r="P83" i="47" s="1"/>
  <c r="P77" i="35"/>
  <c r="P76" i="47" s="1"/>
  <c r="P72" i="35"/>
  <c r="P45" i="35"/>
  <c r="P45" i="47" s="1"/>
  <c r="P41" i="35"/>
  <c r="P41" i="47" s="1"/>
  <c r="P37" i="35"/>
  <c r="P37" i="47" s="1"/>
  <c r="P34" i="35"/>
  <c r="P34" i="47" s="1"/>
  <c r="P30" i="35"/>
  <c r="P30" i="47" s="1"/>
  <c r="P81" i="35"/>
  <c r="P80" i="47" s="1"/>
  <c r="P73" i="35"/>
  <c r="P72" i="47" s="1"/>
  <c r="P42" i="35"/>
  <c r="P42" i="47" s="1"/>
  <c r="P28" i="47"/>
  <c r="P155" i="35"/>
  <c r="P149" i="47" s="1"/>
  <c r="P151" i="35"/>
  <c r="P145" i="47" s="1"/>
  <c r="P146" i="35"/>
  <c r="P92" i="35"/>
  <c r="P153" i="35"/>
  <c r="P147" i="47" s="1"/>
  <c r="P149" i="35"/>
  <c r="P143" i="47" s="1"/>
  <c r="P127" i="35"/>
  <c r="P121" i="47" s="1"/>
  <c r="P102" i="35"/>
  <c r="P100" i="47" s="1"/>
  <c r="P90" i="35"/>
  <c r="P32" i="46" s="1"/>
  <c r="P46" i="35"/>
  <c r="P46" i="47" s="1"/>
  <c r="P38" i="35"/>
  <c r="P38" i="47" s="1"/>
  <c r="P60" i="35"/>
  <c r="P35" i="35"/>
  <c r="P35" i="47" s="1"/>
  <c r="P31" i="35"/>
  <c r="P31" i="47" s="1"/>
  <c r="P40" i="35"/>
  <c r="P40" i="47" s="1"/>
  <c r="P36" i="35"/>
  <c r="P36" i="47" s="1"/>
  <c r="P33" i="35"/>
  <c r="P33" i="47" s="1"/>
  <c r="P29" i="47"/>
  <c r="N38" i="47"/>
  <c r="N49" i="47"/>
  <c r="N60" i="47"/>
  <c r="P90" i="47" l="1"/>
  <c r="P140" i="47"/>
  <c r="N28" i="47"/>
  <c r="N69" i="47" s="1"/>
  <c r="K28" i="35"/>
  <c r="P31" i="46"/>
  <c r="P43" i="46" s="1"/>
  <c r="P66" i="47"/>
  <c r="P69" i="47" s="1"/>
  <c r="K60" i="35"/>
  <c r="K66" i="47" s="1"/>
  <c r="P165" i="47"/>
  <c r="K180" i="35"/>
  <c r="R9" i="35"/>
  <c r="Q178" i="35"/>
  <c r="Q177" i="35"/>
  <c r="Q164" i="47" s="1"/>
  <c r="Q147" i="35"/>
  <c r="Q141" i="47" s="1"/>
  <c r="Q144" i="35"/>
  <c r="Q138" i="47" s="1"/>
  <c r="Q143" i="35"/>
  <c r="Q137" i="47" s="1"/>
  <c r="Q142" i="35"/>
  <c r="Q136" i="47" s="1"/>
  <c r="Q141" i="35"/>
  <c r="Q135" i="47" s="1"/>
  <c r="Q140" i="35"/>
  <c r="Q134" i="47" s="1"/>
  <c r="Q139" i="35"/>
  <c r="Q133" i="47" s="1"/>
  <c r="Q138" i="35"/>
  <c r="Q132" i="47" s="1"/>
  <c r="Q137" i="35"/>
  <c r="Q131" i="47" s="1"/>
  <c r="Q126" i="35"/>
  <c r="Q120" i="47" s="1"/>
  <c r="Q124" i="35"/>
  <c r="Q118" i="47" s="1"/>
  <c r="Q119" i="35"/>
  <c r="Q113" i="47" s="1"/>
  <c r="Q115" i="35"/>
  <c r="Q109" i="47" s="1"/>
  <c r="Q111" i="35"/>
  <c r="Q105" i="47" s="1"/>
  <c r="Q79" i="35"/>
  <c r="Q78" i="47" s="1"/>
  <c r="Q66" i="35"/>
  <c r="Q62" i="35"/>
  <c r="Q62" i="47" s="1"/>
  <c r="Q56" i="35"/>
  <c r="Q57" i="47" s="1"/>
  <c r="Q52" i="35"/>
  <c r="Q125" i="35"/>
  <c r="Q119" i="47" s="1"/>
  <c r="Q122" i="35"/>
  <c r="Q116" i="47" s="1"/>
  <c r="Q116" i="35"/>
  <c r="Q110" i="47" s="1"/>
  <c r="Q113" i="35"/>
  <c r="Q107" i="47" s="1"/>
  <c r="Q108" i="35"/>
  <c r="Q102" i="47" s="1"/>
  <c r="Q68" i="35"/>
  <c r="Q63" i="35"/>
  <c r="Q63" i="47" s="1"/>
  <c r="Q58" i="35"/>
  <c r="Q59" i="47" s="1"/>
  <c r="Q53" i="35"/>
  <c r="Q50" i="35"/>
  <c r="Q51" i="47" s="1"/>
  <c r="Q155" i="35"/>
  <c r="Q149" i="47" s="1"/>
  <c r="Q151" i="35"/>
  <c r="Q145" i="47" s="1"/>
  <c r="Q146" i="35"/>
  <c r="Q140" i="47" s="1"/>
  <c r="Q107" i="35"/>
  <c r="Q36" i="46" s="1"/>
  <c r="Q92" i="35"/>
  <c r="Q90" i="47" s="1"/>
  <c r="Q83" i="35"/>
  <c r="Q82" i="47" s="1"/>
  <c r="Q75" i="35"/>
  <c r="Q74" i="47" s="1"/>
  <c r="Q48" i="35"/>
  <c r="Q48" i="47" s="1"/>
  <c r="Q44" i="35"/>
  <c r="Q44" i="47" s="1"/>
  <c r="Q40" i="35"/>
  <c r="Q40" i="47" s="1"/>
  <c r="Q45" i="35"/>
  <c r="Q45" i="47" s="1"/>
  <c r="Q123" i="35"/>
  <c r="Q117" i="47" s="1"/>
  <c r="Q114" i="35"/>
  <c r="Q108" i="47" s="1"/>
  <c r="Q78" i="35"/>
  <c r="Q77" i="47" s="1"/>
  <c r="Q61" i="35"/>
  <c r="Q61" i="47" s="1"/>
  <c r="Q72" i="35"/>
  <c r="Q120" i="35"/>
  <c r="Q114" i="47" s="1"/>
  <c r="Q117" i="35"/>
  <c r="Q111" i="47" s="1"/>
  <c r="Q112" i="35"/>
  <c r="Q106" i="47" s="1"/>
  <c r="Q109" i="35"/>
  <c r="Q103" i="47" s="1"/>
  <c r="Q67" i="35"/>
  <c r="Q64" i="35"/>
  <c r="Q64" i="47" s="1"/>
  <c r="Q57" i="35"/>
  <c r="Q58" i="47" s="1"/>
  <c r="Q54" i="35"/>
  <c r="Q49" i="35"/>
  <c r="Q49" i="47" s="1"/>
  <c r="Q153" i="35"/>
  <c r="Q147" i="47" s="1"/>
  <c r="Q149" i="35"/>
  <c r="Q143" i="47" s="1"/>
  <c r="Q127" i="35"/>
  <c r="Q121" i="47" s="1"/>
  <c r="Q102" i="35"/>
  <c r="Q100" i="47" s="1"/>
  <c r="Q90" i="35"/>
  <c r="Q32" i="46" s="1"/>
  <c r="Q81" i="35"/>
  <c r="Q80" i="47" s="1"/>
  <c r="Q73" i="35"/>
  <c r="Q72" i="47" s="1"/>
  <c r="Q46" i="35"/>
  <c r="Q46" i="47" s="1"/>
  <c r="Q42" i="35"/>
  <c r="Q42" i="47" s="1"/>
  <c r="Q38" i="35"/>
  <c r="Q38" i="47" s="1"/>
  <c r="Q118" i="35"/>
  <c r="Q112" i="47" s="1"/>
  <c r="Q55" i="35"/>
  <c r="Q56" i="47" s="1"/>
  <c r="Q82" i="35"/>
  <c r="Q81" i="47" s="1"/>
  <c r="Q74" i="35"/>
  <c r="Q73" i="47" s="1"/>
  <c r="Q43" i="35"/>
  <c r="Q43" i="47" s="1"/>
  <c r="Q165" i="35"/>
  <c r="Q39" i="46" s="1"/>
  <c r="Q152" i="35"/>
  <c r="Q146" i="47" s="1"/>
  <c r="Q148" i="35"/>
  <c r="Q142" i="47" s="1"/>
  <c r="Q121" i="35"/>
  <c r="Q115" i="47" s="1"/>
  <c r="Q93" i="35"/>
  <c r="Q91" i="47" s="1"/>
  <c r="Q84" i="35"/>
  <c r="Q83" i="47" s="1"/>
  <c r="Q77" i="35"/>
  <c r="Q76" i="47" s="1"/>
  <c r="Q110" i="35"/>
  <c r="Q104" i="47" s="1"/>
  <c r="Q65" i="35"/>
  <c r="Q65" i="47" s="1"/>
  <c r="Q154" i="35"/>
  <c r="Q148" i="47" s="1"/>
  <c r="Q150" i="35"/>
  <c r="Q144" i="47" s="1"/>
  <c r="Q145" i="35"/>
  <c r="Q139" i="47" s="1"/>
  <c r="Q103" i="35"/>
  <c r="Q101" i="47" s="1"/>
  <c r="Q91" i="35"/>
  <c r="Q89" i="47" s="1"/>
  <c r="Q47" i="35"/>
  <c r="Q47" i="47" s="1"/>
  <c r="Q39" i="35"/>
  <c r="Q39" i="47" s="1"/>
  <c r="Q51" i="35"/>
  <c r="Q52" i="47" s="1"/>
  <c r="Q41" i="35"/>
  <c r="Q41" i="47" s="1"/>
  <c r="K146" i="35" l="1"/>
  <c r="K92" i="35"/>
  <c r="Q246" i="35"/>
  <c r="K165" i="47"/>
  <c r="Q31" i="46"/>
  <c r="Q43" i="46" s="1"/>
  <c r="Q68" i="47"/>
  <c r="Q50" i="47"/>
  <c r="P57" i="46"/>
  <c r="Q67" i="47"/>
  <c r="S9" i="35"/>
  <c r="R179" i="35"/>
  <c r="R41" i="46" s="1"/>
  <c r="R176" i="35"/>
  <c r="R163" i="47" s="1"/>
  <c r="R175" i="35"/>
  <c r="R162" i="47" s="1"/>
  <c r="R174" i="35"/>
  <c r="R161" i="47" s="1"/>
  <c r="R173" i="35"/>
  <c r="R160" i="47" s="1"/>
  <c r="R172" i="35"/>
  <c r="R159" i="47" s="1"/>
  <c r="R171" i="35"/>
  <c r="R40" i="46" s="1"/>
  <c r="R170" i="35"/>
  <c r="R158" i="47" s="1"/>
  <c r="R169" i="35"/>
  <c r="R157" i="47" s="1"/>
  <c r="R167" i="35"/>
  <c r="R155" i="47" s="1"/>
  <c r="R166" i="35"/>
  <c r="R154" i="47" s="1"/>
  <c r="R164" i="35"/>
  <c r="R153" i="47" s="1"/>
  <c r="R163" i="35"/>
  <c r="R152" i="47" s="1"/>
  <c r="R106" i="35"/>
  <c r="R35" i="46" s="1"/>
  <c r="R98" i="35"/>
  <c r="R96" i="47" s="1"/>
  <c r="R104" i="35"/>
  <c r="R33" i="46" s="1"/>
  <c r="R89" i="35"/>
  <c r="R88" i="47" s="1"/>
  <c r="R87" i="35"/>
  <c r="R86" i="47" s="1"/>
  <c r="R80" i="35"/>
  <c r="R79" i="47" s="1"/>
  <c r="R59" i="35"/>
  <c r="R60" i="47" s="1"/>
  <c r="R178" i="35"/>
  <c r="R147" i="35"/>
  <c r="R141" i="47" s="1"/>
  <c r="R143" i="35"/>
  <c r="R137" i="47" s="1"/>
  <c r="R141" i="35"/>
  <c r="R135" i="47" s="1"/>
  <c r="R139" i="35"/>
  <c r="R133" i="47" s="1"/>
  <c r="R137" i="35"/>
  <c r="R131" i="47" s="1"/>
  <c r="R125" i="35"/>
  <c r="R119" i="47" s="1"/>
  <c r="R120" i="35"/>
  <c r="R114" i="47" s="1"/>
  <c r="R116" i="35"/>
  <c r="R110" i="47" s="1"/>
  <c r="R112" i="35"/>
  <c r="R106" i="47" s="1"/>
  <c r="R108" i="35"/>
  <c r="R102" i="47" s="1"/>
  <c r="R67" i="35"/>
  <c r="R67" i="47" s="1"/>
  <c r="R63" i="35"/>
  <c r="R63" i="47" s="1"/>
  <c r="R57" i="35"/>
  <c r="R58" i="47" s="1"/>
  <c r="R53" i="35"/>
  <c r="R49" i="35"/>
  <c r="R49" i="47" s="1"/>
  <c r="R85" i="35"/>
  <c r="R84" i="47" s="1"/>
  <c r="R140" i="35"/>
  <c r="R134" i="47" s="1"/>
  <c r="R123" i="35"/>
  <c r="R117" i="47" s="1"/>
  <c r="R119" i="35"/>
  <c r="R113" i="47" s="1"/>
  <c r="R114" i="35"/>
  <c r="R108" i="47" s="1"/>
  <c r="R111" i="35"/>
  <c r="R105" i="47" s="1"/>
  <c r="R78" i="35"/>
  <c r="R66" i="35"/>
  <c r="R50" i="47" s="1"/>
  <c r="R61" i="35"/>
  <c r="R61" i="47" s="1"/>
  <c r="R56" i="35"/>
  <c r="R57" i="47" s="1"/>
  <c r="R51" i="35"/>
  <c r="R52" i="47" s="1"/>
  <c r="R142" i="35"/>
  <c r="R136" i="47" s="1"/>
  <c r="R117" i="35"/>
  <c r="R111" i="47" s="1"/>
  <c r="R109" i="35"/>
  <c r="R103" i="47" s="1"/>
  <c r="R64" i="35"/>
  <c r="R64" i="47" s="1"/>
  <c r="R144" i="35"/>
  <c r="R138" i="47" s="1"/>
  <c r="R126" i="35"/>
  <c r="R120" i="47" s="1"/>
  <c r="R124" i="35"/>
  <c r="R118" i="47" s="1"/>
  <c r="R118" i="35"/>
  <c r="R112" i="47" s="1"/>
  <c r="R115" i="35"/>
  <c r="R109" i="47" s="1"/>
  <c r="R110" i="35"/>
  <c r="R104" i="47" s="1"/>
  <c r="R79" i="35"/>
  <c r="R78" i="47" s="1"/>
  <c r="R65" i="35"/>
  <c r="R65" i="47" s="1"/>
  <c r="R62" i="35"/>
  <c r="R55" i="35"/>
  <c r="R56" i="47" s="1"/>
  <c r="R52" i="35"/>
  <c r="R122" i="35"/>
  <c r="R116" i="47" s="1"/>
  <c r="R68" i="35"/>
  <c r="R68" i="47" s="1"/>
  <c r="R50" i="35"/>
  <c r="R51" i="47" s="1"/>
  <c r="R54" i="35"/>
  <c r="R177" i="35"/>
  <c r="R164" i="47" s="1"/>
  <c r="R138" i="35"/>
  <c r="R132" i="47" s="1"/>
  <c r="R113" i="35"/>
  <c r="R107" i="47" s="1"/>
  <c r="R58" i="35"/>
  <c r="R59" i="47" s="1"/>
  <c r="W257" i="35"/>
  <c r="V257" i="35"/>
  <c r="U257" i="35"/>
  <c r="P257" i="35"/>
  <c r="O257" i="35"/>
  <c r="N257" i="35"/>
  <c r="L257" i="35"/>
  <c r="W246" i="35"/>
  <c r="U246" i="35"/>
  <c r="T246" i="35"/>
  <c r="S246" i="35"/>
  <c r="S105" i="35"/>
  <c r="R105" i="35"/>
  <c r="T101" i="35"/>
  <c r="S101" i="35"/>
  <c r="S99" i="35"/>
  <c r="R99" i="35"/>
  <c r="T96" i="35"/>
  <c r="S96" i="35"/>
  <c r="T95" i="35"/>
  <c r="S95" i="35"/>
  <c r="N242" i="35"/>
  <c r="S88" i="35"/>
  <c r="R88" i="35"/>
  <c r="S86" i="35"/>
  <c r="R86" i="35"/>
  <c r="Q76" i="35"/>
  <c r="Q169" i="47" s="1"/>
  <c r="P76" i="35"/>
  <c r="K33" i="35"/>
  <c r="K31" i="35"/>
  <c r="K29" i="35"/>
  <c r="N258" i="35" l="1"/>
  <c r="L269" i="35"/>
  <c r="L267" i="35"/>
  <c r="R43" i="46"/>
  <c r="Q242" i="35"/>
  <c r="P169" i="47"/>
  <c r="P185" i="47" s="1"/>
  <c r="P188" i="47" s="1"/>
  <c r="P189" i="47" s="1"/>
  <c r="P242" i="35"/>
  <c r="R242" i="35"/>
  <c r="R77" i="47"/>
  <c r="R169" i="47" s="1"/>
  <c r="O169" i="47"/>
  <c r="Q69" i="47"/>
  <c r="T9" i="35"/>
  <c r="S179" i="35"/>
  <c r="S41" i="46" s="1"/>
  <c r="S176" i="35"/>
  <c r="S163" i="47" s="1"/>
  <c r="S175" i="35"/>
  <c r="S162" i="47" s="1"/>
  <c r="S174" i="35"/>
  <c r="S161" i="47" s="1"/>
  <c r="S173" i="35"/>
  <c r="S160" i="47" s="1"/>
  <c r="S172" i="35"/>
  <c r="S159" i="47" s="1"/>
  <c r="S171" i="35"/>
  <c r="S40" i="46" s="1"/>
  <c r="S170" i="35"/>
  <c r="S158" i="47" s="1"/>
  <c r="S169" i="35"/>
  <c r="S157" i="47" s="1"/>
  <c r="S167" i="35"/>
  <c r="S155" i="47" s="1"/>
  <c r="S166" i="35"/>
  <c r="S154" i="47" s="1"/>
  <c r="S164" i="35"/>
  <c r="S153" i="47" s="1"/>
  <c r="S163" i="35"/>
  <c r="S152" i="47" s="1"/>
  <c r="S106" i="35"/>
  <c r="S35" i="46" s="1"/>
  <c r="S98" i="35"/>
  <c r="S96" i="47" s="1"/>
  <c r="S104" i="35"/>
  <c r="S33" i="46" s="1"/>
  <c r="S89" i="35"/>
  <c r="S88" i="47" s="1"/>
  <c r="S87" i="35"/>
  <c r="S86" i="47" s="1"/>
  <c r="S80" i="35"/>
  <c r="S59" i="35"/>
  <c r="S168" i="35"/>
  <c r="S156" i="47" s="1"/>
  <c r="S136" i="35"/>
  <c r="S130" i="47" s="1"/>
  <c r="S135" i="35"/>
  <c r="S129" i="47" s="1"/>
  <c r="S134" i="35"/>
  <c r="S128" i="47" s="1"/>
  <c r="S133" i="35"/>
  <c r="S127" i="47" s="1"/>
  <c r="S132" i="35"/>
  <c r="S126" i="47" s="1"/>
  <c r="S131" i="35"/>
  <c r="S125" i="47" s="1"/>
  <c r="S130" i="35"/>
  <c r="S124" i="47" s="1"/>
  <c r="S129" i="35"/>
  <c r="S128" i="35"/>
  <c r="S122" i="47" s="1"/>
  <c r="S97" i="35"/>
  <c r="S95" i="47" s="1"/>
  <c r="S100" i="35"/>
  <c r="S98" i="47" s="1"/>
  <c r="S94" i="35"/>
  <c r="S92" i="47" s="1"/>
  <c r="S85" i="35"/>
  <c r="S84" i="47" s="1"/>
  <c r="K68" i="35"/>
  <c r="K68" i="47" s="1"/>
  <c r="R62" i="47"/>
  <c r="R69" i="47" s="1"/>
  <c r="K62" i="35"/>
  <c r="K62" i="47" s="1"/>
  <c r="V31" i="35"/>
  <c r="V31" i="47" s="1"/>
  <c r="K31" i="47"/>
  <c r="K67" i="35"/>
  <c r="K67" i="47" s="1"/>
  <c r="K178" i="35"/>
  <c r="V29" i="35"/>
  <c r="V29" i="47" s="1"/>
  <c r="K29" i="47"/>
  <c r="V33" i="35"/>
  <c r="V33" i="47" s="1"/>
  <c r="K33" i="47"/>
  <c r="K66" i="35"/>
  <c r="K50" i="47" s="1"/>
  <c r="Q57" i="46"/>
  <c r="K72" i="35"/>
  <c r="K245" i="35"/>
  <c r="V245" i="35" s="1"/>
  <c r="K90" i="35"/>
  <c r="P69" i="35"/>
  <c r="Q69" i="35"/>
  <c r="R69" i="35"/>
  <c r="W258" i="35"/>
  <c r="W261" i="35" s="1"/>
  <c r="K155" i="35"/>
  <c r="K149" i="47" s="1"/>
  <c r="K106" i="35"/>
  <c r="K139" i="35"/>
  <c r="K133" i="47" s="1"/>
  <c r="K119" i="35"/>
  <c r="K123" i="35"/>
  <c r="K125" i="35"/>
  <c r="K113" i="35"/>
  <c r="K116" i="35"/>
  <c r="K124" i="35"/>
  <c r="K144" i="35"/>
  <c r="K138" i="47" s="1"/>
  <c r="K78" i="35"/>
  <c r="K82" i="35"/>
  <c r="K84" i="35"/>
  <c r="K109" i="35"/>
  <c r="K121" i="35"/>
  <c r="K137" i="35"/>
  <c r="K131" i="47" s="1"/>
  <c r="K138" i="35"/>
  <c r="K132" i="47" s="1"/>
  <c r="K114" i="35"/>
  <c r="K143" i="35"/>
  <c r="K137" i="47" s="1"/>
  <c r="K110" i="35"/>
  <c r="K40" i="35"/>
  <c r="K59" i="35"/>
  <c r="K63" i="35"/>
  <c r="K65" i="35"/>
  <c r="K115" i="35"/>
  <c r="K117" i="35"/>
  <c r="K127" i="35"/>
  <c r="K147" i="35"/>
  <c r="K141" i="47" s="1"/>
  <c r="K151" i="35"/>
  <c r="K145" i="47" s="1"/>
  <c r="K153" i="35"/>
  <c r="K147" i="47" s="1"/>
  <c r="K154" i="35"/>
  <c r="K148" i="47" s="1"/>
  <c r="K179" i="35"/>
  <c r="P246" i="35"/>
  <c r="K73" i="35"/>
  <c r="K112" i="35"/>
  <c r="K126" i="35"/>
  <c r="K141" i="35"/>
  <c r="K135" i="47" s="1"/>
  <c r="K142" i="35"/>
  <c r="K136" i="47" s="1"/>
  <c r="K148" i="35"/>
  <c r="K142" i="47" s="1"/>
  <c r="K75" i="35"/>
  <c r="K74" i="47" s="1"/>
  <c r="K111" i="35"/>
  <c r="K118" i="35"/>
  <c r="K48" i="35"/>
  <c r="K50" i="35"/>
  <c r="K52" i="35"/>
  <c r="K54" i="35"/>
  <c r="K56" i="35"/>
  <c r="K58" i="35"/>
  <c r="K61" i="35"/>
  <c r="K64" i="35"/>
  <c r="K77" i="35"/>
  <c r="K79" i="35"/>
  <c r="K81" i="35"/>
  <c r="K83" i="35"/>
  <c r="K98" i="35"/>
  <c r="K103" i="35"/>
  <c r="K120" i="35"/>
  <c r="K145" i="35"/>
  <c r="K139" i="47" s="1"/>
  <c r="K140" i="47"/>
  <c r="K152" i="35"/>
  <c r="K146" i="47" s="1"/>
  <c r="K165" i="35"/>
  <c r="K169" i="35"/>
  <c r="K171" i="35"/>
  <c r="K173" i="35"/>
  <c r="K177" i="35"/>
  <c r="O246" i="35"/>
  <c r="O258" i="35" s="1"/>
  <c r="K74" i="35"/>
  <c r="K76" i="35"/>
  <c r="K87" i="35"/>
  <c r="K86" i="47" s="1"/>
  <c r="K93" i="35"/>
  <c r="K107" i="35"/>
  <c r="K108" i="35"/>
  <c r="K122" i="35"/>
  <c r="K140" i="35"/>
  <c r="K134" i="47" s="1"/>
  <c r="K150" i="35"/>
  <c r="K144" i="47" s="1"/>
  <c r="K36" i="35"/>
  <c r="K35" i="35"/>
  <c r="K38" i="35"/>
  <c r="K39" i="35"/>
  <c r="K42" i="35"/>
  <c r="K30" i="35"/>
  <c r="K37" i="35"/>
  <c r="K32" i="35"/>
  <c r="K34" i="35"/>
  <c r="K41" i="35"/>
  <c r="K44" i="35"/>
  <c r="K28" i="47"/>
  <c r="K43" i="35"/>
  <c r="K45" i="35"/>
  <c r="K46" i="35"/>
  <c r="K47" i="35"/>
  <c r="K49" i="35"/>
  <c r="K51" i="35"/>
  <c r="K53" i="35"/>
  <c r="K55" i="35"/>
  <c r="K57" i="35"/>
  <c r="K164" i="35"/>
  <c r="K91" i="35"/>
  <c r="K163" i="35"/>
  <c r="K89" i="35"/>
  <c r="K102" i="35"/>
  <c r="K149" i="35"/>
  <c r="K143" i="47" s="1"/>
  <c r="M269" i="35"/>
  <c r="U258" i="35"/>
  <c r="U261" i="35" s="1"/>
  <c r="K244" i="35"/>
  <c r="V244" i="35" s="1"/>
  <c r="K104" i="35" l="1"/>
  <c r="P258" i="35"/>
  <c r="Q258" i="35"/>
  <c r="R258" i="35"/>
  <c r="K175" i="35"/>
  <c r="K170" i="35"/>
  <c r="K158" i="47" s="1"/>
  <c r="K174" i="35"/>
  <c r="K166" i="35"/>
  <c r="S79" i="47"/>
  <c r="S242" i="35"/>
  <c r="K80" i="35"/>
  <c r="N169" i="47"/>
  <c r="N185" i="47" s="1"/>
  <c r="S43" i="46"/>
  <c r="S123" i="47"/>
  <c r="K31" i="46"/>
  <c r="K172" i="35"/>
  <c r="K152" i="47"/>
  <c r="Q185" i="47"/>
  <c r="V178" i="35"/>
  <c r="V166" i="47" s="1"/>
  <c r="K167" i="35"/>
  <c r="K176" i="35"/>
  <c r="K163" i="47" s="1"/>
  <c r="V73" i="35"/>
  <c r="V72" i="47" s="1"/>
  <c r="K72" i="47"/>
  <c r="O185" i="47"/>
  <c r="V112" i="35"/>
  <c r="V106" i="47" s="1"/>
  <c r="K106" i="47"/>
  <c r="V176" i="35"/>
  <c r="V163" i="47" s="1"/>
  <c r="V90" i="35"/>
  <c r="V32" i="46" s="1"/>
  <c r="K32" i="46"/>
  <c r="V32" i="35"/>
  <c r="V32" i="47" s="1"/>
  <c r="K32" i="47"/>
  <c r="V39" i="35"/>
  <c r="V39" i="47" s="1"/>
  <c r="K39" i="47"/>
  <c r="V115" i="35"/>
  <c r="V109" i="47" s="1"/>
  <c r="K109" i="47"/>
  <c r="V40" i="35"/>
  <c r="V40" i="47" s="1"/>
  <c r="K40" i="47"/>
  <c r="V102" i="35"/>
  <c r="V100" i="47" s="1"/>
  <c r="K100" i="47"/>
  <c r="V164" i="35"/>
  <c r="V153" i="47" s="1"/>
  <c r="K153" i="47"/>
  <c r="V51" i="35"/>
  <c r="V52" i="47" s="1"/>
  <c r="K52" i="47"/>
  <c r="V45" i="35"/>
  <c r="V45" i="47" s="1"/>
  <c r="K45" i="47"/>
  <c r="V44" i="35"/>
  <c r="V44" i="47" s="1"/>
  <c r="K44" i="47"/>
  <c r="V37" i="35"/>
  <c r="V37" i="47" s="1"/>
  <c r="K37" i="47"/>
  <c r="V38" i="35"/>
  <c r="V38" i="47" s="1"/>
  <c r="K38" i="47"/>
  <c r="V65" i="35"/>
  <c r="V65" i="47" s="1"/>
  <c r="K65" i="47"/>
  <c r="V110" i="35"/>
  <c r="V104" i="47" s="1"/>
  <c r="K104" i="47"/>
  <c r="V114" i="35"/>
  <c r="V108" i="47" s="1"/>
  <c r="K108" i="47"/>
  <c r="V109" i="35"/>
  <c r="V103" i="47" s="1"/>
  <c r="K103" i="47"/>
  <c r="V125" i="35"/>
  <c r="V119" i="47" s="1"/>
  <c r="K119" i="47"/>
  <c r="V106" i="35"/>
  <c r="V35" i="46" s="1"/>
  <c r="K35" i="46"/>
  <c r="V172" i="47"/>
  <c r="K173" i="47"/>
  <c r="V91" i="35"/>
  <c r="V89" i="47" s="1"/>
  <c r="K89" i="47"/>
  <c r="V53" i="35"/>
  <c r="V54" i="47" s="1"/>
  <c r="V46" i="35"/>
  <c r="V46" i="47" s="1"/>
  <c r="K46" i="47"/>
  <c r="V98" i="35"/>
  <c r="V96" i="47" s="1"/>
  <c r="K96" i="47"/>
  <c r="V77" i="35"/>
  <c r="V76" i="47" s="1"/>
  <c r="K76" i="47"/>
  <c r="V56" i="35"/>
  <c r="V57" i="47" s="1"/>
  <c r="K57" i="47"/>
  <c r="V48" i="35"/>
  <c r="V48" i="47" s="1"/>
  <c r="K48" i="47"/>
  <c r="V93" i="35"/>
  <c r="V91" i="47" s="1"/>
  <c r="K91" i="47"/>
  <c r="V75" i="35"/>
  <c r="V74" i="47" s="1"/>
  <c r="K73" i="47"/>
  <c r="V173" i="35"/>
  <c r="V160" i="47" s="1"/>
  <c r="K160" i="47"/>
  <c r="V165" i="35"/>
  <c r="V39" i="46" s="1"/>
  <c r="K39" i="46"/>
  <c r="V120" i="35"/>
  <c r="V114" i="47" s="1"/>
  <c r="K114" i="47"/>
  <c r="V83" i="35"/>
  <c r="V82" i="47" s="1"/>
  <c r="K82" i="47"/>
  <c r="V64" i="35"/>
  <c r="V64" i="47" s="1"/>
  <c r="K64" i="47"/>
  <c r="V54" i="35"/>
  <c r="V55" i="47" s="1"/>
  <c r="V118" i="35"/>
  <c r="V112" i="47" s="1"/>
  <c r="K112" i="47"/>
  <c r="V104" i="35"/>
  <c r="V33" i="46" s="1"/>
  <c r="K33" i="46"/>
  <c r="V81" i="35"/>
  <c r="V80" i="47" s="1"/>
  <c r="K80" i="47"/>
  <c r="V61" i="35"/>
  <c r="V61" i="47" s="1"/>
  <c r="K61" i="47"/>
  <c r="V52" i="35"/>
  <c r="V53" i="47" s="1"/>
  <c r="V111" i="35"/>
  <c r="V105" i="47" s="1"/>
  <c r="K105" i="47"/>
  <c r="V172" i="35"/>
  <c r="V159" i="47" s="1"/>
  <c r="K159" i="47"/>
  <c r="V127" i="35"/>
  <c r="V121" i="47" s="1"/>
  <c r="K121" i="47"/>
  <c r="V63" i="35"/>
  <c r="V63" i="47" s="1"/>
  <c r="K63" i="47"/>
  <c r="K85" i="35"/>
  <c r="K84" i="47" s="1"/>
  <c r="V84" i="35"/>
  <c r="V83" i="47" s="1"/>
  <c r="K83" i="47"/>
  <c r="V124" i="35"/>
  <c r="V118" i="47" s="1"/>
  <c r="K118" i="47"/>
  <c r="V123" i="35"/>
  <c r="V117" i="47" s="1"/>
  <c r="K117" i="47"/>
  <c r="R185" i="47"/>
  <c r="R188" i="47" s="1"/>
  <c r="R57" i="46"/>
  <c r="S60" i="47"/>
  <c r="S69" i="47" s="1"/>
  <c r="S69" i="35"/>
  <c r="U9" i="35"/>
  <c r="V9" i="35" s="1"/>
  <c r="W9" i="35" s="1"/>
  <c r="X9" i="35" s="1"/>
  <c r="Y9" i="35" s="1"/>
  <c r="Z9" i="35" s="1"/>
  <c r="AA9" i="35" s="1"/>
  <c r="AB9" i="35" s="1"/>
  <c r="AC9" i="35" s="1"/>
  <c r="AD9" i="35" s="1"/>
  <c r="AE9" i="35" s="1"/>
  <c r="AF9" i="35" s="1"/>
  <c r="AG9" i="35" s="1"/>
  <c r="AH9" i="35" s="1"/>
  <c r="AI9" i="35" s="1"/>
  <c r="AJ9" i="35" s="1"/>
  <c r="AK9" i="35" s="1"/>
  <c r="AL9" i="35" s="1"/>
  <c r="T168" i="35"/>
  <c r="T136" i="35"/>
  <c r="T130" i="47" s="1"/>
  <c r="T135" i="35"/>
  <c r="T129" i="47" s="1"/>
  <c r="T134" i="35"/>
  <c r="T128" i="47" s="1"/>
  <c r="T133" i="35"/>
  <c r="T127" i="47" s="1"/>
  <c r="T132" i="35"/>
  <c r="T126" i="47" s="1"/>
  <c r="T131" i="35"/>
  <c r="T125" i="47" s="1"/>
  <c r="T130" i="35"/>
  <c r="T124" i="47" s="1"/>
  <c r="T129" i="35"/>
  <c r="T128" i="35"/>
  <c r="T122" i="47" s="1"/>
  <c r="T97" i="35"/>
  <c r="T95" i="47" s="1"/>
  <c r="T100" i="35"/>
  <c r="T98" i="47" s="1"/>
  <c r="T94" i="35"/>
  <c r="T92" i="47" s="1"/>
  <c r="V107" i="35"/>
  <c r="V36" i="46" s="1"/>
  <c r="K36" i="46"/>
  <c r="V175" i="35"/>
  <c r="V162" i="47" s="1"/>
  <c r="K162" i="47"/>
  <c r="V167" i="35"/>
  <c r="V155" i="47" s="1"/>
  <c r="K155" i="47"/>
  <c r="V121" i="35"/>
  <c r="V115" i="47" s="1"/>
  <c r="K115" i="47"/>
  <c r="V78" i="35"/>
  <c r="V77" i="47" s="1"/>
  <c r="K77" i="47"/>
  <c r="V113" i="35"/>
  <c r="V107" i="47" s="1"/>
  <c r="K107" i="47"/>
  <c r="V174" i="35"/>
  <c r="V161" i="47" s="1"/>
  <c r="K161" i="47"/>
  <c r="V166" i="35"/>
  <c r="V154" i="47" s="1"/>
  <c r="K154" i="47"/>
  <c r="V89" i="35"/>
  <c r="V88" i="47" s="1"/>
  <c r="K88" i="47"/>
  <c r="V57" i="35"/>
  <c r="V58" i="47" s="1"/>
  <c r="K58" i="47"/>
  <c r="V49" i="35"/>
  <c r="V49" i="47" s="1"/>
  <c r="K49" i="47"/>
  <c r="V43" i="35"/>
  <c r="V43" i="47" s="1"/>
  <c r="K43" i="47"/>
  <c r="V41" i="35"/>
  <c r="V41" i="47" s="1"/>
  <c r="K41" i="47"/>
  <c r="V30" i="35"/>
  <c r="V30" i="47" s="1"/>
  <c r="K30" i="47"/>
  <c r="V35" i="35"/>
  <c r="V35" i="47" s="1"/>
  <c r="K35" i="47"/>
  <c r="V122" i="35"/>
  <c r="V116" i="47" s="1"/>
  <c r="K116" i="47"/>
  <c r="V92" i="35"/>
  <c r="V90" i="47" s="1"/>
  <c r="K90" i="47"/>
  <c r="V171" i="35"/>
  <c r="V40" i="46" s="1"/>
  <c r="K40" i="46"/>
  <c r="V55" i="35"/>
  <c r="V56" i="47" s="1"/>
  <c r="K56" i="47"/>
  <c r="V47" i="35"/>
  <c r="V47" i="47" s="1"/>
  <c r="K47" i="47"/>
  <c r="V34" i="35"/>
  <c r="V34" i="47" s="1"/>
  <c r="K34" i="47"/>
  <c r="V42" i="35"/>
  <c r="V42" i="47" s="1"/>
  <c r="K42" i="47"/>
  <c r="V36" i="35"/>
  <c r="V36" i="47" s="1"/>
  <c r="K36" i="47"/>
  <c r="V108" i="35"/>
  <c r="V102" i="47" s="1"/>
  <c r="K102" i="47"/>
  <c r="V177" i="35"/>
  <c r="V164" i="47" s="1"/>
  <c r="K164" i="47"/>
  <c r="V169" i="35"/>
  <c r="V157" i="47" s="1"/>
  <c r="K157" i="47"/>
  <c r="V103" i="35"/>
  <c r="V101" i="47" s="1"/>
  <c r="K101" i="47"/>
  <c r="V79" i="35"/>
  <c r="V78" i="47" s="1"/>
  <c r="K78" i="47"/>
  <c r="V58" i="35"/>
  <c r="V59" i="47" s="1"/>
  <c r="K59" i="47"/>
  <c r="V50" i="35"/>
  <c r="V51" i="47" s="1"/>
  <c r="K51" i="47"/>
  <c r="V126" i="35"/>
  <c r="V120" i="47" s="1"/>
  <c r="K120" i="47"/>
  <c r="V179" i="35"/>
  <c r="V41" i="46" s="1"/>
  <c r="K41" i="46"/>
  <c r="V170" i="35"/>
  <c r="V158" i="47" s="1"/>
  <c r="V117" i="35"/>
  <c r="V111" i="47" s="1"/>
  <c r="K111" i="47"/>
  <c r="V59" i="35"/>
  <c r="V60" i="47" s="1"/>
  <c r="K60" i="47"/>
  <c r="V80" i="35"/>
  <c r="V79" i="47" s="1"/>
  <c r="K79" i="47"/>
  <c r="V82" i="35"/>
  <c r="V81" i="47" s="1"/>
  <c r="K81" i="47"/>
  <c r="V116" i="35"/>
  <c r="V110" i="47" s="1"/>
  <c r="K110" i="47"/>
  <c r="V119" i="35"/>
  <c r="V113" i="47" s="1"/>
  <c r="K113" i="47"/>
  <c r="V28" i="35"/>
  <c r="K69" i="35"/>
  <c r="R261" i="35"/>
  <c r="P261" i="35"/>
  <c r="V74" i="35"/>
  <c r="V73" i="47" s="1"/>
  <c r="O261" i="35"/>
  <c r="Q261" i="35"/>
  <c r="K246" i="35"/>
  <c r="V163" i="35"/>
  <c r="V152" i="47" s="1"/>
  <c r="K134" i="35"/>
  <c r="K130" i="35"/>
  <c r="K135" i="35"/>
  <c r="K131" i="35"/>
  <c r="K100" i="35"/>
  <c r="K97" i="35"/>
  <c r="N271" i="35" l="1"/>
  <c r="N272" i="35" s="1"/>
  <c r="O262" i="35"/>
  <c r="K128" i="35"/>
  <c r="V128" i="35" s="1"/>
  <c r="V122" i="47" s="1"/>
  <c r="K136" i="35"/>
  <c r="V136" i="35" s="1"/>
  <c r="V130" i="47" s="1"/>
  <c r="K132" i="35"/>
  <c r="K126" i="47" s="1"/>
  <c r="S169" i="47"/>
  <c r="T242" i="35"/>
  <c r="K43" i="46"/>
  <c r="K57" i="46" s="1"/>
  <c r="T123" i="47"/>
  <c r="K129" i="35"/>
  <c r="V129" i="35" s="1"/>
  <c r="V123" i="47" s="1"/>
  <c r="K133" i="35"/>
  <c r="V133" i="35" s="1"/>
  <c r="V127" i="47" s="1"/>
  <c r="K69" i="47"/>
  <c r="V135" i="35"/>
  <c r="V129" i="47" s="1"/>
  <c r="K129" i="47"/>
  <c r="V134" i="35"/>
  <c r="V128" i="47" s="1"/>
  <c r="K128" i="47"/>
  <c r="V246" i="35"/>
  <c r="V171" i="47"/>
  <c r="V173" i="47" s="1"/>
  <c r="S57" i="46"/>
  <c r="N268" i="35"/>
  <c r="N269" i="35" s="1"/>
  <c r="T156" i="47"/>
  <c r="K168" i="35"/>
  <c r="V97" i="35"/>
  <c r="V95" i="47" s="1"/>
  <c r="K95" i="47"/>
  <c r="V131" i="35"/>
  <c r="V125" i="47" s="1"/>
  <c r="K125" i="47"/>
  <c r="V132" i="35"/>
  <c r="V126" i="47" s="1"/>
  <c r="K122" i="47"/>
  <c r="V100" i="35"/>
  <c r="V98" i="47" s="1"/>
  <c r="K98" i="47"/>
  <c r="V130" i="35"/>
  <c r="V124" i="47" s="1"/>
  <c r="K124" i="47"/>
  <c r="V69" i="35"/>
  <c r="V28" i="47"/>
  <c r="V69" i="47" s="1"/>
  <c r="S258" i="35"/>
  <c r="K94" i="35"/>
  <c r="K130" i="47" l="1"/>
  <c r="K127" i="47"/>
  <c r="K242" i="35"/>
  <c r="K258" i="35" s="1"/>
  <c r="S261" i="35"/>
  <c r="S185" i="47"/>
  <c r="K123" i="47"/>
  <c r="T169" i="47"/>
  <c r="T185" i="47" s="1"/>
  <c r="T188" i="47" s="1"/>
  <c r="V168" i="35"/>
  <c r="V156" i="47" s="1"/>
  <c r="V169" i="47" s="1"/>
  <c r="K156" i="47"/>
  <c r="K92" i="47"/>
  <c r="T258" i="35"/>
  <c r="T261" i="35" s="1"/>
  <c r="K169" i="47" l="1"/>
  <c r="K185" i="47" s="1"/>
  <c r="K271" i="35" l="1"/>
  <c r="K272" i="35" s="1"/>
  <c r="GB13" i="5"/>
  <c r="GI13" i="5"/>
  <c r="HR13" i="5"/>
  <c r="HY13" i="5"/>
  <c r="EZ16" i="5"/>
  <c r="GB17" i="5"/>
  <c r="GI17" i="5"/>
  <c r="HR17" i="5"/>
  <c r="HY17" i="5"/>
  <c r="GB18" i="5"/>
  <c r="GI18" i="5"/>
  <c r="HR18" i="5"/>
  <c r="HY18" i="5"/>
  <c r="GB19" i="5"/>
  <c r="GI19" i="5"/>
  <c r="HR19" i="5"/>
  <c r="HY19" i="5"/>
  <c r="GB20" i="5"/>
  <c r="GI20" i="5"/>
  <c r="HR20" i="5"/>
  <c r="HY20" i="5"/>
  <c r="GB21" i="5"/>
  <c r="GI21" i="5"/>
  <c r="HR21" i="5"/>
  <c r="HY21" i="5"/>
  <c r="GB22" i="5"/>
  <c r="GI22" i="5"/>
  <c r="HR22" i="5"/>
  <c r="HY22" i="5"/>
  <c r="GB23" i="5"/>
  <c r="GI23" i="5"/>
  <c r="GB24" i="5"/>
  <c r="GI24" i="5"/>
  <c r="GB25" i="5"/>
  <c r="GI25" i="5"/>
  <c r="GB26" i="5"/>
  <c r="GI26" i="5"/>
  <c r="GB27" i="5"/>
  <c r="GI27" i="5"/>
  <c r="GB28" i="5"/>
  <c r="GI28" i="5"/>
  <c r="GB29" i="5"/>
  <c r="GI29" i="5"/>
  <c r="HR29" i="5"/>
  <c r="HY29" i="5"/>
  <c r="GB30" i="5"/>
  <c r="GI30" i="5"/>
  <c r="HR30" i="5"/>
  <c r="HY30" i="5"/>
  <c r="GB31" i="5"/>
  <c r="GI31" i="5"/>
  <c r="HR31" i="5"/>
  <c r="HY31" i="5"/>
  <c r="GB32" i="5"/>
  <c r="GI32" i="5"/>
  <c r="HR32" i="5"/>
  <c r="HY32" i="5"/>
  <c r="GB33" i="5"/>
  <c r="GI33" i="5"/>
  <c r="HR33" i="5"/>
  <c r="HY33" i="5"/>
  <c r="GB35" i="5"/>
  <c r="GI35" i="5"/>
  <c r="HR35" i="5"/>
  <c r="HY35" i="5"/>
  <c r="I7" i="2"/>
  <c r="J7" i="2" s="1"/>
  <c r="K7" i="2" s="1"/>
  <c r="L7" i="2" s="1"/>
  <c r="M7" i="2" s="1"/>
  <c r="N7" i="2" s="1"/>
  <c r="O7" i="2" s="1"/>
  <c r="P7" i="2" s="1"/>
  <c r="Q7" i="2" s="1"/>
  <c r="R7" i="2" s="1"/>
  <c r="S7" i="2" s="1"/>
  <c r="T7" i="2" s="1"/>
  <c r="U7" i="2" s="1"/>
  <c r="V7" i="2" s="1"/>
  <c r="W7" i="2" s="1"/>
  <c r="X7" i="2" s="1"/>
  <c r="Y7" i="2" s="1"/>
  <c r="Z7" i="2" s="1"/>
  <c r="AA7" i="2" s="1"/>
  <c r="AB7" i="2" s="1"/>
  <c r="AC7" i="2" s="1"/>
  <c r="AD7" i="2" s="1"/>
  <c r="AE7" i="2" s="1"/>
  <c r="AF7" i="2" s="1"/>
  <c r="AG7" i="2" s="1"/>
  <c r="AH7" i="2" s="1"/>
  <c r="AI7" i="2" s="1"/>
  <c r="AJ7" i="2" s="1"/>
  <c r="AK7" i="2" s="1"/>
  <c r="AL7" i="2" s="1"/>
  <c r="AM7" i="2" s="1"/>
  <c r="AN7" i="2" s="1"/>
  <c r="AQ7" i="2" s="1"/>
  <c r="AR7" i="2" s="1"/>
  <c r="AS7" i="2" s="1"/>
  <c r="AT7" i="2" s="1"/>
  <c r="AX7" i="2" s="1"/>
  <c r="AY7" i="2" s="1"/>
  <c r="AZ7" i="2" s="1"/>
  <c r="BA7" i="2" s="1"/>
  <c r="BB7" i="2" s="1"/>
  <c r="BC7" i="2" s="1"/>
  <c r="BH7" i="2" s="1"/>
  <c r="BI7" i="2" s="1"/>
  <c r="BJ7" i="2" s="1"/>
  <c r="BK7" i="2" s="1"/>
  <c r="BQ7" i="2" s="1"/>
  <c r="BR7" i="2" s="1"/>
  <c r="BS7" i="2" s="1"/>
  <c r="BT7" i="2" s="1"/>
  <c r="BU7" i="2" s="1"/>
  <c r="BV7" i="2" s="1"/>
  <c r="BW7" i="2" s="1"/>
  <c r="BX7" i="2" s="1"/>
  <c r="BY7" i="2" s="1"/>
  <c r="BZ7" i="2" s="1"/>
  <c r="CA7" i="2" s="1"/>
  <c r="CB7" i="2" s="1"/>
  <c r="CC7" i="2" s="1"/>
  <c r="CD7" i="2" s="1"/>
  <c r="CE7" i="2" s="1"/>
  <c r="CF7" i="2" s="1"/>
  <c r="CG7" i="2" s="1"/>
  <c r="CH7" i="2" s="1"/>
  <c r="K9" i="2"/>
  <c r="L9" i="2"/>
  <c r="M9" i="2"/>
  <c r="N9" i="2"/>
  <c r="O9" i="2"/>
  <c r="P9" i="2"/>
  <c r="Q9" i="2"/>
  <c r="R9" i="2"/>
  <c r="S9" i="2"/>
  <c r="T9" i="2"/>
  <c r="U9" i="2"/>
  <c r="V9" i="2"/>
  <c r="W9" i="2"/>
  <c r="X9" i="2"/>
  <c r="Y9" i="2"/>
  <c r="Z9" i="2"/>
  <c r="AA9" i="2"/>
  <c r="AB9" i="2"/>
  <c r="AC9" i="2"/>
  <c r="AD9" i="2"/>
  <c r="AE9" i="2"/>
  <c r="AI9" i="2"/>
  <c r="AQ9" i="2"/>
  <c r="AR9" i="2"/>
  <c r="AS9" i="2"/>
  <c r="AZ9" i="2"/>
  <c r="BB9" i="2"/>
  <c r="BH9" i="2"/>
  <c r="BU9" i="2"/>
  <c r="BW9" i="2"/>
  <c r="BY9" i="2"/>
  <c r="CA9" i="2"/>
  <c r="CC9" i="2"/>
  <c r="CE9" i="2"/>
  <c r="K10" i="2"/>
  <c r="L10" i="2"/>
  <c r="M10" i="2"/>
  <c r="N10" i="2"/>
  <c r="O10" i="2"/>
  <c r="P10" i="2"/>
  <c r="Q10" i="2"/>
  <c r="R10" i="2"/>
  <c r="S10" i="2"/>
  <c r="T10" i="2"/>
  <c r="U10" i="2"/>
  <c r="V10" i="2"/>
  <c r="W10" i="2"/>
  <c r="X10" i="2"/>
  <c r="Y10" i="2"/>
  <c r="Z10" i="2"/>
  <c r="AA10" i="2"/>
  <c r="AB10" i="2"/>
  <c r="AC10" i="2"/>
  <c r="AD10" i="2"/>
  <c r="AE10" i="2"/>
  <c r="AI10" i="2"/>
  <c r="AQ10" i="2"/>
  <c r="AR10" i="2"/>
  <c r="AS10" i="2"/>
  <c r="AZ10" i="2"/>
  <c r="BB10" i="2"/>
  <c r="BH10" i="2"/>
  <c r="BJ10" i="2"/>
  <c r="BS10" i="2"/>
  <c r="BU10" i="2"/>
  <c r="BW10" i="2"/>
  <c r="BY10" i="2"/>
  <c r="CA10" i="2"/>
  <c r="CC10" i="2"/>
  <c r="CE10" i="2"/>
  <c r="CF10" i="2" s="1"/>
  <c r="K11" i="2"/>
  <c r="L11" i="2"/>
  <c r="M11" i="2"/>
  <c r="N11" i="2"/>
  <c r="O11" i="2"/>
  <c r="P11" i="2"/>
  <c r="Q11" i="2"/>
  <c r="R11" i="2"/>
  <c r="S11" i="2"/>
  <c r="T11" i="2"/>
  <c r="U11" i="2"/>
  <c r="V11" i="2"/>
  <c r="W11" i="2"/>
  <c r="X11" i="2"/>
  <c r="Y11" i="2"/>
  <c r="Z11" i="2"/>
  <c r="AA11" i="2"/>
  <c r="AB11" i="2"/>
  <c r="AC11" i="2"/>
  <c r="AD11" i="2"/>
  <c r="AE11" i="2"/>
  <c r="AI11" i="2"/>
  <c r="AQ11" i="2"/>
  <c r="AR11" i="2"/>
  <c r="AS11" i="2"/>
  <c r="AZ11" i="2"/>
  <c r="BB11" i="2"/>
  <c r="BH11" i="2"/>
  <c r="BJ11" i="2"/>
  <c r="BK11" i="2"/>
  <c r="BS11" i="2"/>
  <c r="BT11" i="2"/>
  <c r="CL11" i="2" s="1"/>
  <c r="BU11" i="2"/>
  <c r="BU8" i="2" s="1"/>
  <c r="BW11" i="2"/>
  <c r="BY11" i="2"/>
  <c r="CA11" i="2"/>
  <c r="CB11" i="2" s="1"/>
  <c r="CC11" i="2"/>
  <c r="CC8" i="2" s="1"/>
  <c r="CE11" i="2"/>
  <c r="J12" i="2"/>
  <c r="AF12" i="2"/>
  <c r="AH12" i="2"/>
  <c r="AJ12" i="2"/>
  <c r="AL12" i="2"/>
  <c r="AM12" i="2"/>
  <c r="AT12" i="2"/>
  <c r="BA12" i="2"/>
  <c r="BS12" i="2"/>
  <c r="BV12" i="2"/>
  <c r="BZ12" i="2"/>
  <c r="CD12" i="2"/>
  <c r="CO12" i="2"/>
  <c r="CS12" i="2"/>
  <c r="CW12" i="2"/>
  <c r="J13" i="2"/>
  <c r="AF13" i="2"/>
  <c r="AH13" i="2"/>
  <c r="AJ13" i="2"/>
  <c r="AL13" i="2"/>
  <c r="AM13" i="2"/>
  <c r="CQ13" i="2" s="1"/>
  <c r="AT13" i="2"/>
  <c r="BA13" i="2"/>
  <c r="BC13" i="2" s="1"/>
  <c r="AY13" i="2" s="1"/>
  <c r="BS13" i="2"/>
  <c r="BV13" i="2"/>
  <c r="BZ13" i="2"/>
  <c r="CB13" i="2" s="1"/>
  <c r="CD13" i="2"/>
  <c r="CM13" i="2"/>
  <c r="CO13" i="2"/>
  <c r="CS13" i="2"/>
  <c r="CU13" i="2"/>
  <c r="CW13" i="2"/>
  <c r="J14" i="2"/>
  <c r="AF14" i="2"/>
  <c r="AH14" i="2"/>
  <c r="AJ14" i="2"/>
  <c r="AL14" i="2"/>
  <c r="AT14" i="2"/>
  <c r="BA14" i="2"/>
  <c r="BC14" i="2" s="1"/>
  <c r="AY14" i="2" s="1"/>
  <c r="BG14" i="2" s="1"/>
  <c r="BI14" i="2"/>
  <c r="BV14" i="2"/>
  <c r="BX14" i="2"/>
  <c r="CB14" i="2"/>
  <c r="CF14" i="2"/>
  <c r="CP14" i="2"/>
  <c r="CT14" i="2"/>
  <c r="CX14" i="2"/>
  <c r="J15" i="2"/>
  <c r="AF15" i="2"/>
  <c r="AH15" i="2"/>
  <c r="AJ15" i="2"/>
  <c r="AL15" i="2"/>
  <c r="AT15" i="2"/>
  <c r="BA15" i="2"/>
  <c r="BC15" i="2" s="1"/>
  <c r="BI15" i="2"/>
  <c r="CS15" i="2" s="1"/>
  <c r="BX15" i="2"/>
  <c r="BZ15" i="2"/>
  <c r="CB15" i="2" s="1"/>
  <c r="CF15" i="2"/>
  <c r="CP15" i="2"/>
  <c r="CX15" i="2"/>
  <c r="J16" i="2"/>
  <c r="AF16" i="2"/>
  <c r="AH16" i="2"/>
  <c r="AJ16" i="2"/>
  <c r="AL16" i="2"/>
  <c r="AT16" i="2"/>
  <c r="BA16" i="2"/>
  <c r="BC16" i="2" s="1"/>
  <c r="BI16" i="2"/>
  <c r="BS16" i="2"/>
  <c r="BX16" i="2"/>
  <c r="BZ16" i="2"/>
  <c r="CF16" i="2"/>
  <c r="CP16" i="2"/>
  <c r="CX16" i="2"/>
  <c r="J17" i="2"/>
  <c r="AF17" i="2"/>
  <c r="AH17" i="2"/>
  <c r="AJ17" i="2"/>
  <c r="AL17" i="2"/>
  <c r="AM17" i="2"/>
  <c r="AT17" i="2"/>
  <c r="BA17" i="2"/>
  <c r="BC17" i="2" s="1"/>
  <c r="BS17" i="2"/>
  <c r="BX17" i="2"/>
  <c r="CB17" i="2"/>
  <c r="CF17" i="2"/>
  <c r="CK17" i="2"/>
  <c r="CO17" i="2"/>
  <c r="CS17" i="2"/>
  <c r="CW17" i="2"/>
  <c r="J18" i="2"/>
  <c r="AF18" i="2"/>
  <c r="AH18" i="2"/>
  <c r="AJ18" i="2"/>
  <c r="AL18" i="2"/>
  <c r="AM18" i="2"/>
  <c r="AT18" i="2"/>
  <c r="BA18" i="2"/>
  <c r="BC18" i="2" s="1"/>
  <c r="AY18" i="2" s="1"/>
  <c r="BS18" i="2"/>
  <c r="BV18" i="2"/>
  <c r="BZ18" i="2"/>
  <c r="CT18" i="2" s="1"/>
  <c r="CF18" i="2"/>
  <c r="CO18" i="2"/>
  <c r="CS18" i="2"/>
  <c r="CW18" i="2"/>
  <c r="CX18" i="2"/>
  <c r="J19" i="2"/>
  <c r="AF19" i="2"/>
  <c r="AH19" i="2"/>
  <c r="AJ19" i="2"/>
  <c r="AL19" i="2"/>
  <c r="AM19" i="2"/>
  <c r="BD19" i="2" s="1"/>
  <c r="AT19" i="2"/>
  <c r="BA19" i="2"/>
  <c r="BC19" i="2" s="1"/>
  <c r="AY19" i="2" s="1"/>
  <c r="BS19" i="2"/>
  <c r="CK19" i="2" s="1"/>
  <c r="BX19" i="2"/>
  <c r="CB19" i="2"/>
  <c r="CF19" i="2"/>
  <c r="CO19" i="2"/>
  <c r="CS19" i="2"/>
  <c r="CW19" i="2"/>
  <c r="J20" i="2"/>
  <c r="AF20" i="2"/>
  <c r="AH20" i="2"/>
  <c r="AJ20" i="2"/>
  <c r="AL20" i="2"/>
  <c r="AM20" i="2"/>
  <c r="AU20" i="2" s="1"/>
  <c r="AT20" i="2"/>
  <c r="BA20" i="2"/>
  <c r="BC20" i="2"/>
  <c r="AY20" i="2" s="1"/>
  <c r="BS20" i="2"/>
  <c r="BV20" i="2"/>
  <c r="BZ20" i="2"/>
  <c r="CT20" i="2" s="1"/>
  <c r="CD20" i="2"/>
  <c r="CF20" i="2" s="1"/>
  <c r="CK20" i="2"/>
  <c r="CO20" i="2"/>
  <c r="CS20" i="2"/>
  <c r="CW20" i="2"/>
  <c r="J21" i="2"/>
  <c r="AF21" i="2"/>
  <c r="AH21" i="2"/>
  <c r="AJ21" i="2"/>
  <c r="AL21" i="2"/>
  <c r="AM21" i="2"/>
  <c r="AT21" i="2"/>
  <c r="BA21" i="2"/>
  <c r="BC21" i="2" s="1"/>
  <c r="BS21" i="2"/>
  <c r="BX21" i="2"/>
  <c r="CB21" i="2"/>
  <c r="CF21" i="2"/>
  <c r="CK21" i="2"/>
  <c r="CO21" i="2"/>
  <c r="CS21" i="2"/>
  <c r="CW21" i="2"/>
  <c r="J22" i="2"/>
  <c r="AF22" i="2"/>
  <c r="AH22" i="2"/>
  <c r="AJ22" i="2"/>
  <c r="AL22" i="2"/>
  <c r="AM22" i="2"/>
  <c r="AT22" i="2"/>
  <c r="BA22" i="2"/>
  <c r="BC22" i="2" s="1"/>
  <c r="BL22" i="2"/>
  <c r="BS22" i="2"/>
  <c r="BV22" i="2"/>
  <c r="CB22" i="2"/>
  <c r="CF22" i="2"/>
  <c r="CT22" i="2"/>
  <c r="CX22" i="2"/>
  <c r="J23" i="2"/>
  <c r="AF23" i="2"/>
  <c r="AH23" i="2"/>
  <c r="AJ23" i="2"/>
  <c r="AL23" i="2"/>
  <c r="AT23" i="2"/>
  <c r="BA23" i="2"/>
  <c r="BC23" i="2"/>
  <c r="BI23" i="2"/>
  <c r="CW23" i="2" s="1"/>
  <c r="BS23" i="2"/>
  <c r="BV23" i="2"/>
  <c r="CB23" i="2"/>
  <c r="CD23" i="2"/>
  <c r="CT23" i="2"/>
  <c r="J24" i="2"/>
  <c r="AF24" i="2"/>
  <c r="AH24" i="2"/>
  <c r="AJ24" i="2"/>
  <c r="AL24" i="2"/>
  <c r="AT24" i="2"/>
  <c r="BA24" i="2"/>
  <c r="BC24" i="2" s="1"/>
  <c r="BI24" i="2"/>
  <c r="BS24" i="2"/>
  <c r="BV24" i="2"/>
  <c r="CP24" i="2" s="1"/>
  <c r="BZ24" i="2"/>
  <c r="CD24" i="2"/>
  <c r="J25" i="2"/>
  <c r="AF25" i="2"/>
  <c r="AH25" i="2"/>
  <c r="AJ25" i="2"/>
  <c r="AL25" i="2"/>
  <c r="AT25" i="2"/>
  <c r="BA25" i="2"/>
  <c r="BC25" i="2" s="1"/>
  <c r="AN25" i="2" s="1"/>
  <c r="BI25" i="2"/>
  <c r="BS25" i="2"/>
  <c r="BV25" i="2"/>
  <c r="CP25" i="2" s="1"/>
  <c r="BZ25" i="2"/>
  <c r="CD25" i="2"/>
  <c r="J26" i="2"/>
  <c r="AF26" i="2"/>
  <c r="AH26" i="2"/>
  <c r="AJ26" i="2"/>
  <c r="AL26" i="2"/>
  <c r="AT26" i="2"/>
  <c r="BA26" i="2"/>
  <c r="BC26" i="2" s="1"/>
  <c r="AY26" i="2" s="1"/>
  <c r="BI26" i="2"/>
  <c r="CW26" i="2" s="1"/>
  <c r="BS26" i="2"/>
  <c r="BV26" i="2"/>
  <c r="BZ26" i="2"/>
  <c r="CT26" i="2" s="1"/>
  <c r="CD26" i="2"/>
  <c r="J27" i="2"/>
  <c r="AF27" i="2"/>
  <c r="AH27" i="2"/>
  <c r="AJ27" i="2"/>
  <c r="AL27" i="2"/>
  <c r="AT27" i="2"/>
  <c r="BA27" i="2"/>
  <c r="BC27" i="2" s="1"/>
  <c r="AY27" i="2" s="1"/>
  <c r="BG27" i="2" s="1"/>
  <c r="BI27" i="2"/>
  <c r="BS27" i="2"/>
  <c r="BV27" i="2"/>
  <c r="CB27" i="2"/>
  <c r="CD27" i="2"/>
  <c r="CT27" i="2"/>
  <c r="J28" i="2"/>
  <c r="AF28" i="2"/>
  <c r="AH28" i="2"/>
  <c r="AJ28" i="2"/>
  <c r="AL28" i="2"/>
  <c r="AT28" i="2"/>
  <c r="BA28" i="2"/>
  <c r="BC28" i="2" s="1"/>
  <c r="BI28" i="2"/>
  <c r="CS28" i="2" s="1"/>
  <c r="BS28" i="2"/>
  <c r="BV28" i="2"/>
  <c r="BZ28" i="2"/>
  <c r="CB28" i="2" s="1"/>
  <c r="CD28" i="2"/>
  <c r="J29" i="2"/>
  <c r="AF29" i="2"/>
  <c r="AH29" i="2"/>
  <c r="AJ29" i="2"/>
  <c r="AL29" i="2"/>
  <c r="AM29" i="2"/>
  <c r="CM29" i="2" s="1"/>
  <c r="AT29" i="2"/>
  <c r="BA29" i="2"/>
  <c r="BC29" i="2" s="1"/>
  <c r="BS29" i="2"/>
  <c r="BX29" i="2"/>
  <c r="CB29" i="2"/>
  <c r="CF29" i="2"/>
  <c r="CO29" i="2"/>
  <c r="CS29" i="2"/>
  <c r="CW29" i="2"/>
  <c r="J30" i="2"/>
  <c r="AF30" i="2"/>
  <c r="AH30" i="2"/>
  <c r="AJ30" i="2"/>
  <c r="AL30" i="2"/>
  <c r="AT30" i="2"/>
  <c r="BA30" i="2"/>
  <c r="BC30" i="2" s="1"/>
  <c r="BI30" i="2"/>
  <c r="BS30" i="2"/>
  <c r="BV30" i="2"/>
  <c r="BZ30" i="2"/>
  <c r="CD30" i="2"/>
  <c r="CF30" i="2" s="1"/>
  <c r="J31" i="2"/>
  <c r="AF31" i="2"/>
  <c r="AH31" i="2"/>
  <c r="AJ31" i="2"/>
  <c r="AL31" i="2"/>
  <c r="AM31" i="2"/>
  <c r="AT31" i="2"/>
  <c r="BA31" i="2"/>
  <c r="BC31" i="2" s="1"/>
  <c r="BS31" i="2"/>
  <c r="BV31" i="2"/>
  <c r="BZ31" i="2"/>
  <c r="CF31" i="2"/>
  <c r="CK31" i="2"/>
  <c r="CO31" i="2"/>
  <c r="CS31" i="2"/>
  <c r="CW31" i="2"/>
  <c r="CX31" i="2"/>
  <c r="J32" i="2"/>
  <c r="AF32" i="2"/>
  <c r="AH32" i="2"/>
  <c r="AJ32" i="2"/>
  <c r="AL32" i="2"/>
  <c r="AM32" i="2"/>
  <c r="AT32" i="2"/>
  <c r="BA32" i="2"/>
  <c r="BC32" i="2" s="1"/>
  <c r="BS32" i="2"/>
  <c r="BX32" i="2"/>
  <c r="CB32" i="2"/>
  <c r="CF32" i="2"/>
  <c r="CK32" i="2"/>
  <c r="CO32" i="2"/>
  <c r="CS32" i="2"/>
  <c r="CW32" i="2"/>
  <c r="J33" i="2"/>
  <c r="AF33" i="2"/>
  <c r="AH33" i="2"/>
  <c r="AJ33" i="2"/>
  <c r="AL33" i="2"/>
  <c r="AM33" i="2"/>
  <c r="CU33" i="2" s="1"/>
  <c r="AT33" i="2"/>
  <c r="BA33" i="2"/>
  <c r="BC33" i="2" s="1"/>
  <c r="AY33" i="2" s="1"/>
  <c r="BG33" i="2" s="1"/>
  <c r="BS33" i="2"/>
  <c r="CK33" i="2" s="1"/>
  <c r="BV33" i="2"/>
  <c r="BZ33" i="2"/>
  <c r="CT33" i="2" s="1"/>
  <c r="CF33" i="2"/>
  <c r="CO33" i="2"/>
  <c r="CS33" i="2"/>
  <c r="CW33" i="2"/>
  <c r="CX33" i="2"/>
  <c r="J34" i="2"/>
  <c r="AF34" i="2"/>
  <c r="AH34" i="2"/>
  <c r="AJ34" i="2"/>
  <c r="AL34" i="2"/>
  <c r="AT34" i="2"/>
  <c r="BA34" i="2"/>
  <c r="BC34" i="2" s="1"/>
  <c r="BI34" i="2"/>
  <c r="BS34" i="2"/>
  <c r="BV34" i="2"/>
  <c r="BX34" i="2" s="1"/>
  <c r="BZ34" i="2"/>
  <c r="CD34" i="2"/>
  <c r="J35" i="2"/>
  <c r="AF35" i="2"/>
  <c r="AH35" i="2"/>
  <c r="AJ35" i="2"/>
  <c r="AL35" i="2"/>
  <c r="AM35" i="2"/>
  <c r="AU35" i="2" s="1"/>
  <c r="AT35" i="2"/>
  <c r="BA35" i="2"/>
  <c r="BC35" i="2"/>
  <c r="BD35" i="2"/>
  <c r="BS35" i="2"/>
  <c r="BX35" i="2"/>
  <c r="CB35" i="2"/>
  <c r="CF35" i="2"/>
  <c r="CO35" i="2"/>
  <c r="CS35" i="2"/>
  <c r="CW35" i="2"/>
  <c r="J36" i="2"/>
  <c r="AF36" i="2"/>
  <c r="AH36" i="2"/>
  <c r="AJ36" i="2"/>
  <c r="AL36" i="2"/>
  <c r="AT36" i="2"/>
  <c r="BA36" i="2"/>
  <c r="BC36" i="2" s="1"/>
  <c r="AY36" i="2" s="1"/>
  <c r="BI36" i="2"/>
  <c r="CW36" i="2" s="1"/>
  <c r="BS36" i="2"/>
  <c r="BV36" i="2"/>
  <c r="BX36" i="2"/>
  <c r="CP36" i="2"/>
  <c r="BZ36" i="2"/>
  <c r="CT36" i="2" s="1"/>
  <c r="CD36" i="2"/>
  <c r="CF36" i="2"/>
  <c r="CX36" i="2"/>
  <c r="J38" i="2"/>
  <c r="AF38" i="2"/>
  <c r="AG38" i="2"/>
  <c r="AH38" i="2" s="1"/>
  <c r="AJ38" i="2"/>
  <c r="AK38" i="2"/>
  <c r="AL38" i="2" s="1"/>
  <c r="AT38" i="2"/>
  <c r="BA38" i="2"/>
  <c r="BC38" i="2"/>
  <c r="BI38" i="2"/>
  <c r="BQ38" i="2"/>
  <c r="BR38" i="2"/>
  <c r="BS38" i="2"/>
  <c r="BT38" i="2"/>
  <c r="BV38" i="2"/>
  <c r="BZ38" i="2"/>
  <c r="CB38" i="2" s="1"/>
  <c r="CD38" i="2"/>
  <c r="J39" i="2"/>
  <c r="AF39" i="2"/>
  <c r="AG39" i="2"/>
  <c r="AH39" i="2" s="1"/>
  <c r="AJ39" i="2"/>
  <c r="AK39" i="2"/>
  <c r="AL39" i="2" s="1"/>
  <c r="AN39" i="2"/>
  <c r="AY39" i="2"/>
  <c r="BG39" i="2" s="1"/>
  <c r="BA39" i="2"/>
  <c r="BI39" i="2"/>
  <c r="BK39" i="2"/>
  <c r="BS39" i="2"/>
  <c r="BV39" i="2"/>
  <c r="BZ39" i="2"/>
  <c r="CB39" i="2" s="1"/>
  <c r="CD39" i="2"/>
  <c r="J40" i="2"/>
  <c r="AF40" i="2"/>
  <c r="AG40" i="2"/>
  <c r="AH40" i="2" s="1"/>
  <c r="AJ40" i="2"/>
  <c r="AK40" i="2"/>
  <c r="AL40" i="2" s="1"/>
  <c r="AT40" i="2"/>
  <c r="BC40" i="2"/>
  <c r="BI40" i="2"/>
  <c r="BQ40" i="2"/>
  <c r="BR40" i="2" s="1"/>
  <c r="BS40" i="2"/>
  <c r="CK40" i="2" s="1"/>
  <c r="BT40" i="2"/>
  <c r="BV40" i="2"/>
  <c r="CB40" i="2"/>
  <c r="CD40" i="2"/>
  <c r="CL40" i="2"/>
  <c r="CS40" i="2"/>
  <c r="CT40" i="2"/>
  <c r="J41" i="2"/>
  <c r="AF41" i="2"/>
  <c r="AG41" i="2"/>
  <c r="AH41" i="2" s="1"/>
  <c r="AJ41" i="2"/>
  <c r="AK41" i="2"/>
  <c r="AL41" i="2" s="1"/>
  <c r="AT41" i="2"/>
  <c r="BA41" i="2"/>
  <c r="BC41" i="2"/>
  <c r="AY41" i="2" s="1"/>
  <c r="BI41" i="2"/>
  <c r="CS41" i="2" s="1"/>
  <c r="BQ41" i="2"/>
  <c r="BR41" i="2" s="1"/>
  <c r="BS41" i="2"/>
  <c r="BT41" i="2"/>
  <c r="CL41" i="2" s="1"/>
  <c r="BV41" i="2"/>
  <c r="BZ41" i="2"/>
  <c r="CB41" i="2" s="1"/>
  <c r="CD41" i="2"/>
  <c r="J42" i="2"/>
  <c r="AF42" i="2"/>
  <c r="AG42" i="2"/>
  <c r="AH42" i="2" s="1"/>
  <c r="AJ42" i="2"/>
  <c r="AK42" i="2"/>
  <c r="AL42" i="2" s="1"/>
  <c r="AT42" i="2"/>
  <c r="AY42" i="2"/>
  <c r="BG42" i="2" s="1"/>
  <c r="BA42" i="2"/>
  <c r="BI42" i="2"/>
  <c r="CS42" i="2" s="1"/>
  <c r="BS42" i="2"/>
  <c r="BV42" i="2"/>
  <c r="BZ42" i="2"/>
  <c r="CT42" i="2" s="1"/>
  <c r="CD42" i="2"/>
  <c r="CX42" i="2" s="1"/>
  <c r="J43" i="2"/>
  <c r="AF43" i="2"/>
  <c r="AG43" i="2"/>
  <c r="AH43" i="2" s="1"/>
  <c r="AJ43" i="2"/>
  <c r="AK43" i="2"/>
  <c r="AL43" i="2" s="1"/>
  <c r="AN43" i="2"/>
  <c r="BE43" i="2" s="1"/>
  <c r="AY43" i="2"/>
  <c r="BG43" i="2" s="1"/>
  <c r="BI43" i="2"/>
  <c r="BS43" i="2"/>
  <c r="BV43" i="2"/>
  <c r="BZ43" i="2"/>
  <c r="CB43" i="2" s="1"/>
  <c r="CD43" i="2"/>
  <c r="J44" i="2"/>
  <c r="AF44" i="2"/>
  <c r="AG44" i="2"/>
  <c r="AH44" i="2" s="1"/>
  <c r="AJ44" i="2"/>
  <c r="AK44" i="2"/>
  <c r="AN44" i="2"/>
  <c r="BK44" i="2" s="1"/>
  <c r="AY44" i="2"/>
  <c r="BG44" i="2" s="1"/>
  <c r="BA44" i="2"/>
  <c r="BI44" i="2"/>
  <c r="CS44" i="2" s="1"/>
  <c r="BS44" i="2"/>
  <c r="BV44" i="2"/>
  <c r="BZ44" i="2"/>
  <c r="CT44" i="2" s="1"/>
  <c r="CD44" i="2"/>
  <c r="CF44" i="2" s="1"/>
  <c r="J45" i="2"/>
  <c r="AF45" i="2"/>
  <c r="AG45" i="2"/>
  <c r="AH45" i="2"/>
  <c r="AJ45" i="2"/>
  <c r="AK45" i="2"/>
  <c r="AL45" i="2" s="1"/>
  <c r="AT45" i="2"/>
  <c r="BA45" i="2"/>
  <c r="BC45" i="2"/>
  <c r="BI45" i="2"/>
  <c r="CS45" i="2" s="1"/>
  <c r="BQ45" i="2"/>
  <c r="BR45" i="2" s="1"/>
  <c r="BS45" i="2"/>
  <c r="CK45" i="2" s="1"/>
  <c r="BT45" i="2"/>
  <c r="BV45" i="2"/>
  <c r="BZ45" i="2"/>
  <c r="CD45" i="2"/>
  <c r="CF45" i="2" s="1"/>
  <c r="J46" i="2"/>
  <c r="AF46" i="2"/>
  <c r="AG46" i="2"/>
  <c r="AH46" i="2" s="1"/>
  <c r="AJ46" i="2"/>
  <c r="AK46" i="2"/>
  <c r="AL46" i="2" s="1"/>
  <c r="AT46" i="2"/>
  <c r="BC46" i="2"/>
  <c r="BI46" i="2"/>
  <c r="BS46" i="2"/>
  <c r="BV46" i="2"/>
  <c r="BX46" i="2" s="1"/>
  <c r="BZ46" i="2"/>
  <c r="CT46" i="2" s="1"/>
  <c r="CB46" i="2"/>
  <c r="CD46" i="2"/>
  <c r="CF46" i="2" s="1"/>
  <c r="J47" i="2"/>
  <c r="AF47" i="2"/>
  <c r="AG47" i="2"/>
  <c r="AH47" i="2" s="1"/>
  <c r="AJ47" i="2"/>
  <c r="AK47" i="2"/>
  <c r="AL47" i="2" s="1"/>
  <c r="AN47" i="2"/>
  <c r="AY47" i="2"/>
  <c r="BG47" i="2" s="1"/>
  <c r="BA47" i="2"/>
  <c r="BI47" i="2"/>
  <c r="BS47" i="2"/>
  <c r="CK47" i="2" s="1"/>
  <c r="BV47" i="2"/>
  <c r="BZ47" i="2"/>
  <c r="CD47" i="2"/>
  <c r="CF47" i="2" s="1"/>
  <c r="CO47" i="2"/>
  <c r="CS47" i="2"/>
  <c r="J48" i="2"/>
  <c r="AF48" i="2"/>
  <c r="AG48" i="2"/>
  <c r="AH48" i="2" s="1"/>
  <c r="AJ48" i="2"/>
  <c r="AK48" i="2"/>
  <c r="AL48" i="2" s="1"/>
  <c r="AT48" i="2"/>
  <c r="AY48" i="2"/>
  <c r="BG48" i="2" s="1"/>
  <c r="BA48" i="2"/>
  <c r="BI48" i="2"/>
  <c r="CS48" i="2"/>
  <c r="BS48" i="2"/>
  <c r="BV48" i="2"/>
  <c r="BZ48" i="2"/>
  <c r="CB48" i="2" s="1"/>
  <c r="CD48" i="2"/>
  <c r="CX48" i="2" s="1"/>
  <c r="J49" i="2"/>
  <c r="AF49" i="2"/>
  <c r="AG49" i="2"/>
  <c r="AH49" i="2" s="1"/>
  <c r="AJ49" i="2"/>
  <c r="AK49" i="2"/>
  <c r="AL49" i="2" s="1"/>
  <c r="AT49" i="2"/>
  <c r="BA49" i="2"/>
  <c r="BC49" i="2"/>
  <c r="AY49" i="2" s="1"/>
  <c r="BI49" i="2"/>
  <c r="CS49" i="2" s="1"/>
  <c r="BS49" i="2"/>
  <c r="BV49" i="2"/>
  <c r="BZ49" i="2"/>
  <c r="CB49" i="2" s="1"/>
  <c r="CD49" i="2"/>
  <c r="J50" i="2"/>
  <c r="AF50" i="2"/>
  <c r="AG50" i="2"/>
  <c r="AH50" i="2" s="1"/>
  <c r="AJ50" i="2"/>
  <c r="AK50" i="2"/>
  <c r="AL50" i="2" s="1"/>
  <c r="AT50" i="2"/>
  <c r="BA50" i="2"/>
  <c r="BC50" i="2"/>
  <c r="AY50" i="2" s="1"/>
  <c r="BI50" i="2"/>
  <c r="CW50" i="2" s="1"/>
  <c r="BQ50" i="2"/>
  <c r="BR50" i="2" s="1"/>
  <c r="BS50" i="2"/>
  <c r="BT50" i="2"/>
  <c r="BV50" i="2"/>
  <c r="BX50" i="2" s="1"/>
  <c r="BZ50" i="2"/>
  <c r="CB50" i="2" s="1"/>
  <c r="CD50" i="2"/>
  <c r="J51" i="2"/>
  <c r="AF51" i="2"/>
  <c r="AG51" i="2"/>
  <c r="AH51" i="2" s="1"/>
  <c r="AJ51" i="2"/>
  <c r="AK51" i="2"/>
  <c r="AL51" i="2" s="1"/>
  <c r="AT51" i="2"/>
  <c r="AN51" i="2" s="1"/>
  <c r="BK51" i="2" s="1"/>
  <c r="BT51" i="2" s="1"/>
  <c r="CJ51" i="2" s="1"/>
  <c r="BO51" i="2" s="1"/>
  <c r="AY51" i="2"/>
  <c r="BG51" i="2" s="1"/>
  <c r="BA51" i="2"/>
  <c r="BI51" i="2"/>
  <c r="BS51" i="2"/>
  <c r="BV51" i="2"/>
  <c r="BZ51" i="2"/>
  <c r="CB51" i="2" s="1"/>
  <c r="CD51" i="2"/>
  <c r="CT51" i="2"/>
  <c r="J52" i="2"/>
  <c r="AF52" i="2"/>
  <c r="AG52" i="2"/>
  <c r="AH52" i="2" s="1"/>
  <c r="AJ52" i="2"/>
  <c r="AK52" i="2"/>
  <c r="AL52" i="2" s="1"/>
  <c r="AT52" i="2"/>
  <c r="BA52" i="2"/>
  <c r="BC52" i="2"/>
  <c r="BI52" i="2"/>
  <c r="BK52" i="2"/>
  <c r="BQ52" i="2" s="1"/>
  <c r="BR52" i="2" s="1"/>
  <c r="BS52" i="2"/>
  <c r="BV52" i="2"/>
  <c r="BZ52" i="2"/>
  <c r="CT52" i="2" s="1"/>
  <c r="CD52" i="2"/>
  <c r="J53" i="2"/>
  <c r="AF53" i="2"/>
  <c r="AH53" i="2"/>
  <c r="AJ53" i="2"/>
  <c r="AL53" i="2"/>
  <c r="AM53" i="2"/>
  <c r="BA53" i="2"/>
  <c r="BC53" i="2"/>
  <c r="BS53" i="2"/>
  <c r="BV53" i="2"/>
  <c r="BX53" i="2" s="1"/>
  <c r="BZ53" i="2"/>
  <c r="CB53" i="2" s="1"/>
  <c r="CD53" i="2"/>
  <c r="CF53" i="2" s="1"/>
  <c r="CO53" i="2"/>
  <c r="CS53" i="2"/>
  <c r="CW53" i="2"/>
  <c r="J54" i="2"/>
  <c r="AF54" i="2"/>
  <c r="AG54" i="2"/>
  <c r="AH54" i="2"/>
  <c r="AJ54" i="2"/>
  <c r="AK54" i="2"/>
  <c r="AL54" i="2" s="1"/>
  <c r="AT54" i="2"/>
  <c r="BA54" i="2"/>
  <c r="BC54" i="2"/>
  <c r="BI54" i="2"/>
  <c r="BK54" i="2"/>
  <c r="BQ54" i="2" s="1"/>
  <c r="BV54" i="2"/>
  <c r="BZ54" i="2"/>
  <c r="CD54" i="2"/>
  <c r="CL54" i="2"/>
  <c r="J55" i="2"/>
  <c r="AF55" i="2"/>
  <c r="AG55" i="2"/>
  <c r="AH55" i="2"/>
  <c r="AJ55" i="2"/>
  <c r="AK55" i="2"/>
  <c r="AL55" i="2" s="1"/>
  <c r="AM55" i="2"/>
  <c r="AT55" i="2"/>
  <c r="BC55" i="2"/>
  <c r="BK55" i="2"/>
  <c r="BT55" i="2"/>
  <c r="BV55" i="2"/>
  <c r="BZ55" i="2"/>
  <c r="CB55" i="2" s="1"/>
  <c r="CD55" i="2"/>
  <c r="CK55" i="2"/>
  <c r="CL55" i="2"/>
  <c r="CO55" i="2"/>
  <c r="CS55" i="2"/>
  <c r="CW55" i="2"/>
  <c r="J56" i="2"/>
  <c r="AF56" i="2"/>
  <c r="AG56" i="2"/>
  <c r="AH56" i="2" s="1"/>
  <c r="AJ56" i="2"/>
  <c r="AK56" i="2"/>
  <c r="AL56" i="2" s="1"/>
  <c r="AT56" i="2"/>
  <c r="BC56" i="2"/>
  <c r="BI56" i="2"/>
  <c r="BK56" i="2"/>
  <c r="BQ56" i="2" s="1"/>
  <c r="BR56" i="2" s="1"/>
  <c r="BT56" i="2"/>
  <c r="BV56" i="2"/>
  <c r="BX56" i="2" s="1"/>
  <c r="BZ56" i="2"/>
  <c r="CB56" i="2" s="1"/>
  <c r="CD56" i="2"/>
  <c r="CS56" i="2"/>
  <c r="J57" i="2"/>
  <c r="AF57" i="2"/>
  <c r="AG57" i="2"/>
  <c r="AJ57" i="2"/>
  <c r="AK57" i="2"/>
  <c r="AL57" i="2" s="1"/>
  <c r="AT57" i="2"/>
  <c r="BA57" i="2"/>
  <c r="BC57" i="2"/>
  <c r="BI57" i="2"/>
  <c r="BK57" i="2"/>
  <c r="BQ57" i="2" s="1"/>
  <c r="BR57" i="2" s="1"/>
  <c r="BT57" i="2"/>
  <c r="BV57" i="2"/>
  <c r="BX57" i="2" s="1"/>
  <c r="BZ57" i="2"/>
  <c r="CB57" i="2" s="1"/>
  <c r="CD57" i="2"/>
  <c r="J58" i="2"/>
  <c r="AF58" i="2"/>
  <c r="AG58" i="2"/>
  <c r="AH58" i="2" s="1"/>
  <c r="AJ58" i="2"/>
  <c r="AK58" i="2"/>
  <c r="AL58" i="2" s="1"/>
  <c r="AT58" i="2"/>
  <c r="BC58" i="2"/>
  <c r="BI58" i="2"/>
  <c r="CW58" i="2" s="1"/>
  <c r="BK58" i="2"/>
  <c r="BQ58" i="2" s="1"/>
  <c r="BR58" i="2" s="1"/>
  <c r="BT58" i="2"/>
  <c r="CL58" i="2" s="1"/>
  <c r="BV58" i="2"/>
  <c r="BX58" i="2" s="1"/>
  <c r="BZ58" i="2"/>
  <c r="CD58" i="2"/>
  <c r="CF58" i="2" s="1"/>
  <c r="J59" i="2"/>
  <c r="AF59" i="2"/>
  <c r="AG59" i="2"/>
  <c r="AH59" i="2" s="1"/>
  <c r="AJ59" i="2"/>
  <c r="AK59" i="2"/>
  <c r="AL59" i="2" s="1"/>
  <c r="AT59" i="2"/>
  <c r="BC59" i="2"/>
  <c r="AY59" i="2" s="1"/>
  <c r="BG59" i="2" s="1"/>
  <c r="BI59" i="2"/>
  <c r="BK59" i="2"/>
  <c r="BQ59" i="2" s="1"/>
  <c r="BR59" i="2" s="1"/>
  <c r="BT59" i="2"/>
  <c r="BV59" i="2"/>
  <c r="BX59" i="2" s="1"/>
  <c r="BZ59" i="2"/>
  <c r="CD59" i="2"/>
  <c r="J60" i="2"/>
  <c r="AF60" i="2"/>
  <c r="AG60" i="2"/>
  <c r="AH60" i="2" s="1"/>
  <c r="AJ60" i="2"/>
  <c r="AK60" i="2"/>
  <c r="AL60" i="2" s="1"/>
  <c r="AT60" i="2"/>
  <c r="BA60" i="2"/>
  <c r="BC60" i="2"/>
  <c r="BI60" i="2"/>
  <c r="CS60" i="2" s="1"/>
  <c r="BK60" i="2"/>
  <c r="BQ60" i="2" s="1"/>
  <c r="BR60" i="2" s="1"/>
  <c r="BT60" i="2"/>
  <c r="BV60" i="2"/>
  <c r="BZ60" i="2"/>
  <c r="CD60" i="2"/>
  <c r="CL60" i="2"/>
  <c r="J61" i="2"/>
  <c r="AF61" i="2"/>
  <c r="AG61" i="2"/>
  <c r="AH61" i="2" s="1"/>
  <c r="AJ61" i="2"/>
  <c r="AK61" i="2"/>
  <c r="AL61" i="2" s="1"/>
  <c r="AT61" i="2"/>
  <c r="BA61" i="2"/>
  <c r="BC61" i="2"/>
  <c r="BI61" i="2"/>
  <c r="BK61" i="2"/>
  <c r="BQ61" i="2" s="1"/>
  <c r="BR61" i="2" s="1"/>
  <c r="BT61" i="2"/>
  <c r="CL61" i="2" s="1"/>
  <c r="BV61" i="2"/>
  <c r="BX61" i="2" s="1"/>
  <c r="BZ61" i="2"/>
  <c r="CD61" i="2"/>
  <c r="J62" i="2"/>
  <c r="AF62" i="2"/>
  <c r="AG62" i="2"/>
  <c r="AH62" i="2" s="1"/>
  <c r="AJ62" i="2"/>
  <c r="AK62" i="2"/>
  <c r="AL62" i="2" s="1"/>
  <c r="AM62" i="2"/>
  <c r="AT62" i="2"/>
  <c r="BA62" i="2"/>
  <c r="BC62" i="2"/>
  <c r="BK62" i="2"/>
  <c r="BQ62" i="2" s="1"/>
  <c r="BT62" i="2"/>
  <c r="CL62" i="2" s="1"/>
  <c r="BV62" i="2"/>
  <c r="BZ62" i="2"/>
  <c r="CT62" i="2" s="1"/>
  <c r="CD62" i="2"/>
  <c r="CK62" i="2"/>
  <c r="CO62" i="2"/>
  <c r="CS62" i="2"/>
  <c r="CW62" i="2"/>
  <c r="J63" i="2"/>
  <c r="AF63" i="2"/>
  <c r="AG63" i="2"/>
  <c r="AH63" i="2" s="1"/>
  <c r="AJ63" i="2"/>
  <c r="AK63" i="2"/>
  <c r="AL63" i="2" s="1"/>
  <c r="AT63" i="2"/>
  <c r="BA63" i="2"/>
  <c r="BC63" i="2"/>
  <c r="BI63" i="2"/>
  <c r="CK63" i="2" s="1"/>
  <c r="BK63" i="2"/>
  <c r="BQ63" i="2" s="1"/>
  <c r="BR63" i="2" s="1"/>
  <c r="BT63" i="2"/>
  <c r="BV63" i="2"/>
  <c r="BZ63" i="2"/>
  <c r="CD63" i="2"/>
  <c r="CX63" i="2" s="1"/>
  <c r="J64" i="2"/>
  <c r="AF64" i="2"/>
  <c r="AG64" i="2"/>
  <c r="AH64" i="2" s="1"/>
  <c r="AJ64" i="2"/>
  <c r="AK64" i="2"/>
  <c r="AL64" i="2" s="1"/>
  <c r="AT64" i="2"/>
  <c r="BA64" i="2"/>
  <c r="BC64" i="2"/>
  <c r="AY64" i="2" s="1"/>
  <c r="BI64" i="2"/>
  <c r="BK64" i="2"/>
  <c r="BQ64" i="2" s="1"/>
  <c r="BR64" i="2" s="1"/>
  <c r="BT64" i="2"/>
  <c r="CL64" i="2" s="1"/>
  <c r="BV64" i="2"/>
  <c r="BZ64" i="2"/>
  <c r="CT64" i="2" s="1"/>
  <c r="CD64" i="2"/>
  <c r="J65" i="2"/>
  <c r="AF65" i="2"/>
  <c r="AG65" i="2"/>
  <c r="AH65" i="2" s="1"/>
  <c r="AJ65" i="2"/>
  <c r="AK65" i="2"/>
  <c r="AL65" i="2" s="1"/>
  <c r="AT65" i="2"/>
  <c r="BC65" i="2"/>
  <c r="BI65" i="2"/>
  <c r="BK65" i="2"/>
  <c r="BQ65" i="2" s="1"/>
  <c r="BR65" i="2" s="1"/>
  <c r="BT65" i="2"/>
  <c r="CL65" i="2" s="1"/>
  <c r="BV65" i="2"/>
  <c r="BZ65" i="2"/>
  <c r="CT65" i="2" s="1"/>
  <c r="CD65" i="2"/>
  <c r="J66" i="2"/>
  <c r="AF66" i="2"/>
  <c r="AG66" i="2"/>
  <c r="AH66" i="2" s="1"/>
  <c r="AJ66" i="2"/>
  <c r="AK66" i="2"/>
  <c r="AL66" i="2" s="1"/>
  <c r="AT66" i="2"/>
  <c r="BC66" i="2"/>
  <c r="BI66" i="2"/>
  <c r="BK66" i="2"/>
  <c r="BQ66" i="2" s="1"/>
  <c r="BR66" i="2" s="1"/>
  <c r="BT66" i="2"/>
  <c r="BV66" i="2"/>
  <c r="BZ66" i="2"/>
  <c r="CB66" i="2" s="1"/>
  <c r="CD66" i="2"/>
  <c r="CF66" i="2" s="1"/>
  <c r="J67" i="2"/>
  <c r="AF67" i="2"/>
  <c r="AG67" i="2"/>
  <c r="AH67" i="2" s="1"/>
  <c r="AJ67" i="2"/>
  <c r="AK67" i="2"/>
  <c r="AL67" i="2" s="1"/>
  <c r="AT67" i="2"/>
  <c r="BA67" i="2"/>
  <c r="BC67" i="2"/>
  <c r="AY67" i="2" s="1"/>
  <c r="BI67" i="2"/>
  <c r="CS67" i="2" s="1"/>
  <c r="BK67" i="2"/>
  <c r="BQ67" i="2" s="1"/>
  <c r="BR67" i="2" s="1"/>
  <c r="BT67" i="2"/>
  <c r="BV67" i="2"/>
  <c r="BZ67" i="2"/>
  <c r="CD67" i="2"/>
  <c r="CL67" i="2"/>
  <c r="J68" i="2"/>
  <c r="AF68" i="2"/>
  <c r="AG68" i="2"/>
  <c r="AH68" i="2" s="1"/>
  <c r="AJ68" i="2"/>
  <c r="AK68" i="2"/>
  <c r="AL68" i="2" s="1"/>
  <c r="AT68" i="2"/>
  <c r="BA68" i="2"/>
  <c r="BC68" i="2"/>
  <c r="BI68" i="2"/>
  <c r="BS68" i="2"/>
  <c r="BV68" i="2"/>
  <c r="BX68" i="2" s="1"/>
  <c r="BZ68" i="2"/>
  <c r="CB68" i="2" s="1"/>
  <c r="CD68" i="2"/>
  <c r="J69" i="2"/>
  <c r="AF69" i="2"/>
  <c r="AG69" i="2"/>
  <c r="AH69" i="2" s="1"/>
  <c r="AJ69" i="2"/>
  <c r="AK69" i="2"/>
  <c r="AL69" i="2" s="1"/>
  <c r="AT69" i="2"/>
  <c r="AN69" i="2" s="1"/>
  <c r="AY69" i="2"/>
  <c r="BG69" i="2" s="1"/>
  <c r="BA69" i="2"/>
  <c r="BI69" i="2"/>
  <c r="BS69" i="2"/>
  <c r="BV69" i="2"/>
  <c r="BZ69" i="2"/>
  <c r="CD69" i="2"/>
  <c r="J70" i="2"/>
  <c r="AF70" i="2"/>
  <c r="AG70" i="2"/>
  <c r="AJ70" i="2"/>
  <c r="AK70" i="2"/>
  <c r="AL70" i="2" s="1"/>
  <c r="AT70" i="2"/>
  <c r="BA70" i="2"/>
  <c r="BC70" i="2"/>
  <c r="AY70" i="2"/>
  <c r="BI70" i="2"/>
  <c r="CO70" i="2" s="1"/>
  <c r="BS70" i="2"/>
  <c r="BV70" i="2"/>
  <c r="CP70" i="2" s="1"/>
  <c r="BZ70" i="2"/>
  <c r="CB70" i="2" s="1"/>
  <c r="CD70" i="2"/>
  <c r="J71" i="2"/>
  <c r="AF71" i="2"/>
  <c r="AG71" i="2"/>
  <c r="AJ71" i="2"/>
  <c r="AK71" i="2"/>
  <c r="AL71" i="2" s="1"/>
  <c r="AT71" i="2"/>
  <c r="BA71" i="2"/>
  <c r="BC71" i="2"/>
  <c r="BI71" i="2"/>
  <c r="CS71" i="2" s="1"/>
  <c r="BS71" i="2"/>
  <c r="CK71" i="2" s="1"/>
  <c r="BV71" i="2"/>
  <c r="BZ71" i="2"/>
  <c r="CD71" i="2"/>
  <c r="J72" i="2"/>
  <c r="AF72" i="2"/>
  <c r="AG72" i="2"/>
  <c r="AH72" i="2" s="1"/>
  <c r="AJ72" i="2"/>
  <c r="AK72" i="2"/>
  <c r="AL72" i="2" s="1"/>
  <c r="AT72" i="2"/>
  <c r="AY72" i="2"/>
  <c r="BG72" i="2" s="1"/>
  <c r="BA72" i="2"/>
  <c r="BI72" i="2"/>
  <c r="BS72" i="2"/>
  <c r="BV72" i="2"/>
  <c r="BZ72" i="2"/>
  <c r="CD72" i="2"/>
  <c r="CF72" i="2" s="1"/>
  <c r="J73" i="2"/>
  <c r="AF73" i="2"/>
  <c r="AG73" i="2"/>
  <c r="AH73" i="2" s="1"/>
  <c r="AJ73" i="2"/>
  <c r="AK73" i="2"/>
  <c r="AL73" i="2" s="1"/>
  <c r="AT73" i="2"/>
  <c r="AN73" i="2" s="1"/>
  <c r="AY73" i="2"/>
  <c r="BG73" i="2" s="1"/>
  <c r="BA73" i="2"/>
  <c r="BI73" i="2"/>
  <c r="CS73" i="2" s="1"/>
  <c r="BS73" i="2"/>
  <c r="BV73" i="2"/>
  <c r="BZ73" i="2"/>
  <c r="CD73" i="2"/>
  <c r="CX73" i="2" s="1"/>
  <c r="J74" i="2"/>
  <c r="AF74" i="2"/>
  <c r="AG74" i="2"/>
  <c r="AH74" i="2" s="1"/>
  <c r="AJ74" i="2"/>
  <c r="AK74" i="2"/>
  <c r="AL74" i="2" s="1"/>
  <c r="AT74" i="2"/>
  <c r="BA74" i="2"/>
  <c r="BC74" i="2"/>
  <c r="AY74" i="2" s="1"/>
  <c r="BI74" i="2"/>
  <c r="BQ74" i="2"/>
  <c r="BR74" i="2" s="1"/>
  <c r="BS74" i="2"/>
  <c r="BT74" i="2"/>
  <c r="BV74" i="2"/>
  <c r="BZ74" i="2"/>
  <c r="CB74" i="2" s="1"/>
  <c r="CD74" i="2"/>
  <c r="CF74" i="2" s="1"/>
  <c r="J75" i="2"/>
  <c r="AF75" i="2"/>
  <c r="AG75" i="2"/>
  <c r="AH75" i="2" s="1"/>
  <c r="AJ75" i="2"/>
  <c r="AK75" i="2"/>
  <c r="AL75" i="2" s="1"/>
  <c r="AT75" i="2"/>
  <c r="AY75" i="2"/>
  <c r="BG75" i="2" s="1"/>
  <c r="BA75" i="2"/>
  <c r="BI75" i="2"/>
  <c r="BS75" i="2"/>
  <c r="CK75" i="2" s="1"/>
  <c r="BV75" i="2"/>
  <c r="BX75" i="2" s="1"/>
  <c r="BZ75" i="2"/>
  <c r="CD75" i="2"/>
  <c r="J76" i="2"/>
  <c r="AF76" i="2"/>
  <c r="AG76" i="2"/>
  <c r="AH76" i="2" s="1"/>
  <c r="AJ76" i="2"/>
  <c r="AK76" i="2"/>
  <c r="AL76" i="2" s="1"/>
  <c r="AT76" i="2"/>
  <c r="AY76" i="2"/>
  <c r="BG76" i="2" s="1"/>
  <c r="BA76" i="2"/>
  <c r="BI76" i="2"/>
  <c r="CO76" i="2" s="1"/>
  <c r="BS76" i="2"/>
  <c r="BV76" i="2"/>
  <c r="BZ76" i="2"/>
  <c r="CD76" i="2"/>
  <c r="CF76" i="2" s="1"/>
  <c r="J77" i="2"/>
  <c r="AF77" i="2"/>
  <c r="AG77" i="2"/>
  <c r="AH77" i="2" s="1"/>
  <c r="AJ77" i="2"/>
  <c r="AK77" i="2"/>
  <c r="AL77" i="2" s="1"/>
  <c r="AT77" i="2"/>
  <c r="BA77" i="2"/>
  <c r="BC77" i="2"/>
  <c r="BI77" i="2"/>
  <c r="BK77" i="2"/>
  <c r="BT77" i="2" s="1"/>
  <c r="CL77" i="2" s="1"/>
  <c r="BS77" i="2"/>
  <c r="BV77" i="2"/>
  <c r="CP77" i="2" s="1"/>
  <c r="BZ77" i="2"/>
  <c r="CD77" i="2"/>
  <c r="CX77" i="2" s="1"/>
  <c r="J78" i="2"/>
  <c r="AF78" i="2"/>
  <c r="AG78" i="2"/>
  <c r="AH78" i="2" s="1"/>
  <c r="AJ78" i="2"/>
  <c r="AK78" i="2"/>
  <c r="AL78" i="2" s="1"/>
  <c r="AT78" i="2"/>
  <c r="BA78" i="2"/>
  <c r="BA11" i="2"/>
  <c r="BC78" i="2"/>
  <c r="BI78" i="2"/>
  <c r="CK78" i="2" s="1"/>
  <c r="BQ78" i="2"/>
  <c r="BR78" i="2"/>
  <c r="BV78" i="2"/>
  <c r="BZ78" i="2"/>
  <c r="CD78" i="2"/>
  <c r="CL78" i="2"/>
  <c r="J79" i="2"/>
  <c r="AF79" i="2"/>
  <c r="AG79" i="2"/>
  <c r="AH79" i="2"/>
  <c r="AJ79" i="2"/>
  <c r="AK79" i="2"/>
  <c r="AL79" i="2" s="1"/>
  <c r="AT79" i="2"/>
  <c r="AY79" i="2"/>
  <c r="CJ79" i="2" s="1"/>
  <c r="BO79" i="2" s="1"/>
  <c r="BI79" i="2"/>
  <c r="BQ79" i="2"/>
  <c r="BR79" i="2" s="1"/>
  <c r="BV79" i="2"/>
  <c r="CP79" i="2" s="1"/>
  <c r="BZ79" i="2"/>
  <c r="CD79" i="2"/>
  <c r="CL79" i="2"/>
  <c r="J80" i="2"/>
  <c r="AF80" i="2"/>
  <c r="AG80" i="2"/>
  <c r="AH80" i="2"/>
  <c r="AJ80" i="2"/>
  <c r="AK80" i="2"/>
  <c r="AL80" i="2" s="1"/>
  <c r="AT80" i="2"/>
  <c r="AN80" i="2" s="1"/>
  <c r="CH80" i="2" s="1"/>
  <c r="BM80" i="2" s="1"/>
  <c r="AY80" i="2"/>
  <c r="BG80" i="2" s="1"/>
  <c r="BI80" i="2"/>
  <c r="BQ80" i="2"/>
  <c r="BR80" i="2" s="1"/>
  <c r="BV80" i="2"/>
  <c r="BZ80" i="2"/>
  <c r="CD80" i="2"/>
  <c r="CV80" i="2" s="1"/>
  <c r="CL80" i="2"/>
  <c r="J81" i="2"/>
  <c r="AF81" i="2"/>
  <c r="AG81" i="2"/>
  <c r="AH81" i="2" s="1"/>
  <c r="AJ81" i="2"/>
  <c r="AK81" i="2"/>
  <c r="AL81" i="2" s="1"/>
  <c r="AT81" i="2"/>
  <c r="AY81" i="2"/>
  <c r="CJ81" i="2" s="1"/>
  <c r="BO81" i="2" s="1"/>
  <c r="BI81" i="2"/>
  <c r="BQ81" i="2"/>
  <c r="BR81" i="2" s="1"/>
  <c r="BV81" i="2"/>
  <c r="BZ81" i="2"/>
  <c r="CB81" i="2" s="1"/>
  <c r="CD81" i="2"/>
  <c r="CF81" i="2" s="1"/>
  <c r="CL81" i="2"/>
  <c r="J82" i="2"/>
  <c r="AF82" i="2"/>
  <c r="AG82" i="2"/>
  <c r="AH82" i="2" s="1"/>
  <c r="AJ82" i="2"/>
  <c r="AK82" i="2"/>
  <c r="AT82" i="2"/>
  <c r="BC82" i="2"/>
  <c r="AY82" i="2" s="1"/>
  <c r="BI82" i="2"/>
  <c r="CK82" i="2" s="1"/>
  <c r="BQ82" i="2"/>
  <c r="BV82" i="2"/>
  <c r="BZ82" i="2"/>
  <c r="CT82" i="2" s="1"/>
  <c r="CD82" i="2"/>
  <c r="CL82" i="2"/>
  <c r="J83" i="2"/>
  <c r="AF83" i="2"/>
  <c r="AG83" i="2"/>
  <c r="AH83" i="2" s="1"/>
  <c r="AJ83" i="2"/>
  <c r="AK83" i="2"/>
  <c r="AL83" i="2" s="1"/>
  <c r="AT83" i="2"/>
  <c r="BC83" i="2"/>
  <c r="BI83" i="2"/>
  <c r="CW83" i="2" s="1"/>
  <c r="BQ83" i="2"/>
  <c r="BR83" i="2" s="1"/>
  <c r="BV83" i="2"/>
  <c r="BZ83" i="2"/>
  <c r="CB83" i="2"/>
  <c r="CD83" i="2"/>
  <c r="CL83" i="2"/>
  <c r="J84" i="2"/>
  <c r="AF84" i="2"/>
  <c r="AG84" i="2"/>
  <c r="AH84" i="2"/>
  <c r="AJ84" i="2"/>
  <c r="AK84" i="2"/>
  <c r="AL84" i="2" s="1"/>
  <c r="AT84" i="2"/>
  <c r="BC84" i="2"/>
  <c r="AY84" i="2" s="1"/>
  <c r="CJ84" i="2" s="1"/>
  <c r="BO84" i="2" s="1"/>
  <c r="BI84" i="2"/>
  <c r="BQ84" i="2"/>
  <c r="BR84" i="2" s="1"/>
  <c r="BV84" i="2"/>
  <c r="BZ84" i="2"/>
  <c r="CD84" i="2"/>
  <c r="CL84" i="2"/>
  <c r="J85" i="2"/>
  <c r="AF85" i="2"/>
  <c r="AG85" i="2"/>
  <c r="AH85" i="2" s="1"/>
  <c r="AJ85" i="2"/>
  <c r="AK85" i="2"/>
  <c r="AL85" i="2" s="1"/>
  <c r="AT85" i="2"/>
  <c r="BC85" i="2"/>
  <c r="AY85" i="2" s="1"/>
  <c r="BI85" i="2"/>
  <c r="BK85" i="2"/>
  <c r="BQ85" i="2" s="1"/>
  <c r="BR85" i="2" s="1"/>
  <c r="BT85" i="2"/>
  <c r="BV85" i="2"/>
  <c r="BZ85" i="2"/>
  <c r="CD85" i="2"/>
  <c r="CX85" i="2" s="1"/>
  <c r="J86" i="2"/>
  <c r="AF86" i="2"/>
  <c r="AG86" i="2"/>
  <c r="AH86" i="2" s="1"/>
  <c r="AJ86" i="2"/>
  <c r="AK86" i="2"/>
  <c r="AL86" i="2" s="1"/>
  <c r="AT86" i="2"/>
  <c r="BA86" i="2"/>
  <c r="BC86" i="2"/>
  <c r="BI86" i="2"/>
  <c r="BK86" i="2"/>
  <c r="BQ86" i="2" s="1"/>
  <c r="BR86" i="2" s="1"/>
  <c r="BT86" i="2"/>
  <c r="CL86" i="2" s="1"/>
  <c r="BV86" i="2"/>
  <c r="CP86" i="2" s="1"/>
  <c r="BZ86" i="2"/>
  <c r="CD86" i="2"/>
  <c r="J87" i="2"/>
  <c r="AF87" i="2"/>
  <c r="AG87" i="2"/>
  <c r="AH87" i="2" s="1"/>
  <c r="AJ87" i="2"/>
  <c r="AK87" i="2"/>
  <c r="AL87" i="2" s="1"/>
  <c r="AT87" i="2"/>
  <c r="BC87" i="2"/>
  <c r="BI87" i="2"/>
  <c r="CS87" i="2" s="1"/>
  <c r="BK87" i="2"/>
  <c r="BQ87" i="2" s="1"/>
  <c r="BR87" i="2" s="1"/>
  <c r="BT87" i="2"/>
  <c r="BV87" i="2"/>
  <c r="CP87" i="2" s="1"/>
  <c r="BZ87" i="2"/>
  <c r="CD87" i="2"/>
  <c r="J88" i="2"/>
  <c r="AF88" i="2"/>
  <c r="AG88" i="2"/>
  <c r="AH88" i="2" s="1"/>
  <c r="AJ88" i="2"/>
  <c r="AK88" i="2"/>
  <c r="AL88" i="2" s="1"/>
  <c r="AT88" i="2"/>
  <c r="BC88" i="2"/>
  <c r="BI88" i="2"/>
  <c r="AM88" i="2" s="1"/>
  <c r="BK88" i="2"/>
  <c r="BQ88" i="2" s="1"/>
  <c r="BR88" i="2" s="1"/>
  <c r="BT88" i="2"/>
  <c r="CL88" i="2" s="1"/>
  <c r="BV88" i="2"/>
  <c r="BZ88" i="2"/>
  <c r="CD88" i="2"/>
  <c r="J89" i="2"/>
  <c r="AF89" i="2"/>
  <c r="AG89" i="2"/>
  <c r="AH89" i="2" s="1"/>
  <c r="AJ89" i="2"/>
  <c r="AK89" i="2"/>
  <c r="AL89" i="2" s="1"/>
  <c r="AT89" i="2"/>
  <c r="BA89" i="2"/>
  <c r="BC89" i="2"/>
  <c r="BI89" i="2"/>
  <c r="BK89" i="2"/>
  <c r="BQ89" i="2" s="1"/>
  <c r="BR89" i="2" s="1"/>
  <c r="BT89" i="2"/>
  <c r="BV89" i="2"/>
  <c r="BZ89" i="2"/>
  <c r="CD89" i="2"/>
  <c r="CX89" i="2" s="1"/>
  <c r="J90" i="2"/>
  <c r="AF90" i="2"/>
  <c r="AG90" i="2"/>
  <c r="AH90" i="2" s="1"/>
  <c r="AJ90" i="2"/>
  <c r="AK90" i="2"/>
  <c r="AL90" i="2" s="1"/>
  <c r="AT90" i="2"/>
  <c r="BC90" i="2"/>
  <c r="BI90" i="2"/>
  <c r="CS90" i="2" s="1"/>
  <c r="BK90" i="2"/>
  <c r="BQ90" i="2" s="1"/>
  <c r="BR90" i="2" s="1"/>
  <c r="BT90" i="2"/>
  <c r="CL90" i="2"/>
  <c r="BV90" i="2"/>
  <c r="BZ90" i="2"/>
  <c r="CD90" i="2"/>
  <c r="J91" i="2"/>
  <c r="AF91" i="2"/>
  <c r="AG91" i="2"/>
  <c r="AH91" i="2" s="1"/>
  <c r="AJ91" i="2"/>
  <c r="AK91" i="2"/>
  <c r="AL91" i="2" s="1"/>
  <c r="AT91" i="2"/>
  <c r="BA91" i="2"/>
  <c r="BC91" i="2"/>
  <c r="BI91" i="2"/>
  <c r="BK91" i="2"/>
  <c r="BQ91" i="2" s="1"/>
  <c r="BR91" i="2" s="1"/>
  <c r="BS91" i="2"/>
  <c r="BV91" i="2"/>
  <c r="BX91" i="2" s="1"/>
  <c r="BZ91" i="2"/>
  <c r="CT91" i="2" s="1"/>
  <c r="CD91" i="2"/>
  <c r="J92" i="2"/>
  <c r="AF92" i="2"/>
  <c r="AG92" i="2"/>
  <c r="AH92" i="2" s="1"/>
  <c r="AJ92" i="2"/>
  <c r="AK92" i="2"/>
  <c r="AL92" i="2" s="1"/>
  <c r="AT92" i="2"/>
  <c r="BA92" i="2"/>
  <c r="BC92" i="2"/>
  <c r="BI92" i="2"/>
  <c r="BK92" i="2"/>
  <c r="BQ92" i="2" s="1"/>
  <c r="BR92" i="2" s="1"/>
  <c r="BS92" i="2"/>
  <c r="BV92" i="2"/>
  <c r="BZ92" i="2"/>
  <c r="CB92" i="2" s="1"/>
  <c r="CD92" i="2"/>
  <c r="CT92" i="2"/>
  <c r="J93" i="2"/>
  <c r="AF93" i="2"/>
  <c r="AG93" i="2"/>
  <c r="AH93" i="2" s="1"/>
  <c r="AJ93" i="2"/>
  <c r="AK93" i="2"/>
  <c r="AL93" i="2" s="1"/>
  <c r="AT93" i="2"/>
  <c r="BA93" i="2"/>
  <c r="BC93" i="2"/>
  <c r="BI93" i="2"/>
  <c r="BS93" i="2"/>
  <c r="BV93" i="2"/>
  <c r="BX93" i="2" s="1"/>
  <c r="BZ93" i="2"/>
  <c r="CB93" i="2" s="1"/>
  <c r="CD93" i="2"/>
  <c r="CF93" i="2" s="1"/>
  <c r="J94" i="2"/>
  <c r="AF94" i="2"/>
  <c r="AG94" i="2"/>
  <c r="AH94" i="2" s="1"/>
  <c r="AJ94" i="2"/>
  <c r="AK94" i="2"/>
  <c r="AL94" i="2" s="1"/>
  <c r="AT94" i="2"/>
  <c r="AY94" i="2"/>
  <c r="BG94" i="2" s="1"/>
  <c r="BA94" i="2"/>
  <c r="BI94" i="2"/>
  <c r="AM94" i="2" s="1"/>
  <c r="BS94" i="2"/>
  <c r="BV94" i="2"/>
  <c r="BZ94" i="2"/>
  <c r="CB94" i="2" s="1"/>
  <c r="CD94" i="2"/>
  <c r="CF94" i="2" s="1"/>
  <c r="J95" i="2"/>
  <c r="AF95" i="2"/>
  <c r="AG95" i="2"/>
  <c r="AH95" i="2" s="1"/>
  <c r="AJ95" i="2"/>
  <c r="AK95" i="2"/>
  <c r="AL95" i="2" s="1"/>
  <c r="AT95" i="2"/>
  <c r="BA95" i="2"/>
  <c r="BC95" i="2"/>
  <c r="AN95" i="2" s="1"/>
  <c r="AV95" i="2" s="1"/>
  <c r="BI95" i="2"/>
  <c r="CO95" i="2" s="1"/>
  <c r="BK95" i="2"/>
  <c r="BQ95" i="2" s="1"/>
  <c r="BR95" i="2" s="1"/>
  <c r="BS95" i="2"/>
  <c r="BT95" i="2" s="1"/>
  <c r="CL95" i="2" s="1"/>
  <c r="BV95" i="2"/>
  <c r="CN95" i="2" s="1"/>
  <c r="BZ95" i="2"/>
  <c r="CB95" i="2" s="1"/>
  <c r="CD95" i="2"/>
  <c r="CX95" i="2" s="1"/>
  <c r="J96" i="2"/>
  <c r="AF96" i="2"/>
  <c r="AG96" i="2"/>
  <c r="AH96" i="2" s="1"/>
  <c r="AJ96" i="2"/>
  <c r="AK96" i="2"/>
  <c r="AL96" i="2" s="1"/>
  <c r="AT96" i="2"/>
  <c r="BA96" i="2"/>
  <c r="BC96" i="2"/>
  <c r="BI96" i="2"/>
  <c r="BK96" i="2"/>
  <c r="BQ96" i="2" s="1"/>
  <c r="BR96" i="2" s="1"/>
  <c r="BS96" i="2"/>
  <c r="BV96" i="2"/>
  <c r="CP96" i="2" s="1"/>
  <c r="BZ96" i="2"/>
  <c r="CD96" i="2"/>
  <c r="CX96" i="2" s="1"/>
  <c r="J97" i="2"/>
  <c r="AF97" i="2"/>
  <c r="AG97" i="2"/>
  <c r="AH97" i="2" s="1"/>
  <c r="AJ97" i="2"/>
  <c r="AK97" i="2"/>
  <c r="AL97" i="2" s="1"/>
  <c r="AT97" i="2"/>
  <c r="AY97" i="2"/>
  <c r="BG97" i="2" s="1"/>
  <c r="BA97" i="2"/>
  <c r="BI97" i="2"/>
  <c r="BS97" i="2"/>
  <c r="BV97" i="2"/>
  <c r="BZ97" i="2"/>
  <c r="CB97" i="2" s="1"/>
  <c r="CD97" i="2"/>
  <c r="CT97" i="2"/>
  <c r="J98" i="2"/>
  <c r="AF98" i="2"/>
  <c r="AG98" i="2"/>
  <c r="AH98" i="2" s="1"/>
  <c r="AJ98" i="2"/>
  <c r="AK98" i="2"/>
  <c r="AL98" i="2" s="1"/>
  <c r="AT98" i="2"/>
  <c r="AN98" i="2" s="1"/>
  <c r="AY98" i="2"/>
  <c r="BG98" i="2" s="1"/>
  <c r="BI98" i="2"/>
  <c r="AM98" i="2" s="1"/>
  <c r="BS98" i="2"/>
  <c r="BV98" i="2"/>
  <c r="BZ98" i="2"/>
  <c r="CB98" i="2" s="1"/>
  <c r="CD98" i="2"/>
  <c r="CF98" i="2" s="1"/>
  <c r="CW98" i="2"/>
  <c r="BH100" i="2"/>
  <c r="CF96" i="2"/>
  <c r="AY92" i="2"/>
  <c r="CP91" i="2"/>
  <c r="AY89" i="2"/>
  <c r="BG89" i="2" s="1"/>
  <c r="CW88" i="2"/>
  <c r="BX86" i="2"/>
  <c r="AN79" i="2"/>
  <c r="CV79" i="2" s="1"/>
  <c r="CX64" i="2"/>
  <c r="CF64" i="2"/>
  <c r="AV47" i="2"/>
  <c r="BE47" i="2"/>
  <c r="BK47" i="2"/>
  <c r="CR47" i="2"/>
  <c r="CV47" i="2"/>
  <c r="AM78" i="2"/>
  <c r="AX78" i="2" s="1"/>
  <c r="CI78" i="2" s="1"/>
  <c r="BN78" i="2" s="1"/>
  <c r="CF95" i="2"/>
  <c r="AY90" i="2"/>
  <c r="BX79" i="2"/>
  <c r="BG67" i="2"/>
  <c r="BX87" i="2"/>
  <c r="AU29" i="2"/>
  <c r="AX29" i="2"/>
  <c r="BD29" i="2"/>
  <c r="CG29" i="2"/>
  <c r="BL29" i="2" s="1"/>
  <c r="BX96" i="2"/>
  <c r="CT95" i="2"/>
  <c r="CK84" i="2"/>
  <c r="CB76" i="2"/>
  <c r="CT76" i="2"/>
  <c r="BE73" i="2"/>
  <c r="BK73" i="2"/>
  <c r="BQ73" i="2" s="1"/>
  <c r="BR73" i="2" s="1"/>
  <c r="BG70" i="2"/>
  <c r="CJ67" i="2"/>
  <c r="BO67" i="2" s="1"/>
  <c r="CW79" i="2"/>
  <c r="CS79" i="2"/>
  <c r="CO79" i="2"/>
  <c r="CT78" i="2"/>
  <c r="CO74" i="2"/>
  <c r="CT70" i="2"/>
  <c r="CK58" i="2"/>
  <c r="CO58" i="2"/>
  <c r="CS58" i="2"/>
  <c r="AM58" i="2"/>
  <c r="CF56" i="2"/>
  <c r="CX56" i="2"/>
  <c r="AM48" i="2"/>
  <c r="CO48" i="2"/>
  <c r="CW48" i="2"/>
  <c r="CB65" i="2"/>
  <c r="CK49" i="2"/>
  <c r="CW49" i="2"/>
  <c r="CB44" i="2"/>
  <c r="CB61" i="2"/>
  <c r="CT61" i="2"/>
  <c r="CS57" i="2"/>
  <c r="CP56" i="2"/>
  <c r="CK54" i="2"/>
  <c r="CS54" i="2"/>
  <c r="AM54" i="2"/>
  <c r="CM54" i="2" s="1"/>
  <c r="BT52" i="2"/>
  <c r="AY52" i="2"/>
  <c r="BG49" i="2"/>
  <c r="AN49" i="2"/>
  <c r="CB42" i="2"/>
  <c r="AY29" i="2"/>
  <c r="BO29" i="2" s="1"/>
  <c r="AX18" i="2"/>
  <c r="BD18" i="2"/>
  <c r="CM18" i="2"/>
  <c r="CQ18" i="2"/>
  <c r="CU18" i="2"/>
  <c r="AU18" i="2"/>
  <c r="CB52" i="2"/>
  <c r="AY28" i="2"/>
  <c r="CM53" i="2"/>
  <c r="AN50" i="2"/>
  <c r="CT38" i="2"/>
  <c r="CT50" i="2"/>
  <c r="CT48" i="2"/>
  <c r="CF42" i="2"/>
  <c r="AM42" i="2"/>
  <c r="AM40" i="2"/>
  <c r="CM40" i="2" s="1"/>
  <c r="CQ32" i="2"/>
  <c r="BG18" i="2"/>
  <c r="CT49" i="2"/>
  <c r="CB26" i="2"/>
  <c r="CG20" i="2"/>
  <c r="BL20" i="2" s="1"/>
  <c r="CF48" i="2"/>
  <c r="AN36" i="2"/>
  <c r="BK36" i="2" s="1"/>
  <c r="BT36" i="2" s="1"/>
  <c r="AY35" i="2"/>
  <c r="BO35" i="2" s="1"/>
  <c r="CU32" i="2"/>
  <c r="BX31" i="2"/>
  <c r="CP31" i="2"/>
  <c r="AN21" i="2"/>
  <c r="BM21" i="2" s="1"/>
  <c r="CO16" i="2"/>
  <c r="CQ33" i="2"/>
  <c r="CK29" i="2"/>
  <c r="CT28" i="2"/>
  <c r="CM21" i="2"/>
  <c r="CB18" i="2"/>
  <c r="AY32" i="2"/>
  <c r="CW27" i="2"/>
  <c r="CO27" i="2"/>
  <c r="CK27" i="2"/>
  <c r="CO26" i="2"/>
  <c r="CO25" i="2"/>
  <c r="AX20" i="2"/>
  <c r="BD20" i="2"/>
  <c r="CQ20" i="2"/>
  <c r="CP13" i="2"/>
  <c r="BX13" i="2"/>
  <c r="BX24" i="2"/>
  <c r="CW14" i="2"/>
  <c r="CS14" i="2"/>
  <c r="CO14" i="2"/>
  <c r="AM14" i="2"/>
  <c r="AX14" i="2" s="1"/>
  <c r="BF14" i="2" s="1"/>
  <c r="CU12" i="2"/>
  <c r="Z8" i="2"/>
  <c r="AS8" i="2"/>
  <c r="BG35" i="2"/>
  <c r="CU48" i="2"/>
  <c r="CG48" i="2"/>
  <c r="BL48" i="2" s="1"/>
  <c r="AX98" i="2"/>
  <c r="BF98" i="2" s="1"/>
  <c r="CM98" i="2"/>
  <c r="CQ98" i="2"/>
  <c r="CU98" i="2"/>
  <c r="BD98" i="2"/>
  <c r="AU98" i="2"/>
  <c r="CN36" i="2"/>
  <c r="CU58" i="2"/>
  <c r="BG92" i="2"/>
  <c r="BD54" i="2"/>
  <c r="BF78" i="2"/>
  <c r="CN50" i="2"/>
  <c r="AX40" i="2"/>
  <c r="CQ40" i="2"/>
  <c r="AU40" i="2"/>
  <c r="CR51" i="2"/>
  <c r="AM81" i="2"/>
  <c r="CB80" i="2"/>
  <c r="CB77" i="2"/>
  <c r="CT77" i="2"/>
  <c r="CS76" i="2"/>
  <c r="CW70" i="2"/>
  <c r="AM69" i="2"/>
  <c r="CS69" i="2"/>
  <c r="AY66" i="2"/>
  <c r="AM63" i="2"/>
  <c r="CG63" i="2" s="1"/>
  <c r="BL63" i="2" s="1"/>
  <c r="CS89" i="2"/>
  <c r="CJ85" i="2"/>
  <c r="BO85" i="2" s="1"/>
  <c r="AV80" i="2"/>
  <c r="BG79" i="2"/>
  <c r="BX78" i="2"/>
  <c r="AN78" i="2"/>
  <c r="AN76" i="2"/>
  <c r="AM75" i="2"/>
  <c r="CO75" i="2"/>
  <c r="CS75" i="2"/>
  <c r="CW75" i="2"/>
  <c r="CP73" i="2"/>
  <c r="CK70" i="2"/>
  <c r="BX70" i="2"/>
  <c r="CT66" i="2"/>
  <c r="BX66" i="2"/>
  <c r="CP66" i="2"/>
  <c r="BX65" i="2"/>
  <c r="CW64" i="2"/>
  <c r="CF61" i="2"/>
  <c r="CX61" i="2"/>
  <c r="CL59" i="2"/>
  <c r="AY58" i="2"/>
  <c r="BG58" i="2" s="1"/>
  <c r="AY55" i="2"/>
  <c r="BG55" i="2" s="1"/>
  <c r="BG50" i="2"/>
  <c r="AM45" i="2"/>
  <c r="BX44" i="2"/>
  <c r="CN44" i="2"/>
  <c r="CP44" i="2"/>
  <c r="BX43" i="2"/>
  <c r="CN43" i="2"/>
  <c r="CP43" i="2"/>
  <c r="CF41" i="2"/>
  <c r="BX41" i="2"/>
  <c r="CP41" i="2"/>
  <c r="AM41" i="2"/>
  <c r="BD41" i="2" s="1"/>
  <c r="CW41" i="2"/>
  <c r="CF39" i="2"/>
  <c r="CX39" i="2"/>
  <c r="CK36" i="2"/>
  <c r="CO28" i="2"/>
  <c r="CW28" i="2"/>
  <c r="CG21" i="2"/>
  <c r="BL21" i="2" s="1"/>
  <c r="CQ21" i="2"/>
  <c r="CT16" i="2"/>
  <c r="CB16" i="2"/>
  <c r="CL57" i="2"/>
  <c r="CT55" i="2"/>
  <c r="CS51" i="2"/>
  <c r="CX46" i="2"/>
  <c r="CS46" i="2"/>
  <c r="CP46" i="2"/>
  <c r="CX41" i="2"/>
  <c r="CO41" i="2"/>
  <c r="BX40" i="2"/>
  <c r="CP40" i="2"/>
  <c r="CK35" i="2"/>
  <c r="CF34" i="2"/>
  <c r="CX34" i="2"/>
  <c r="AX32" i="2"/>
  <c r="CI32" i="2" s="1"/>
  <c r="BD32" i="2"/>
  <c r="CB31" i="2"/>
  <c r="CT31" i="2"/>
  <c r="CQ31" i="2"/>
  <c r="CX30" i="2"/>
  <c r="CK28" i="2"/>
  <c r="AM28" i="2"/>
  <c r="BD28" i="2" s="1"/>
  <c r="CM17" i="2"/>
  <c r="AX12" i="2"/>
  <c r="BF12" i="2" s="1"/>
  <c r="CX20" i="2"/>
  <c r="BX18" i="2"/>
  <c r="CP18" i="2"/>
  <c r="CP12" i="2"/>
  <c r="CG12" i="2"/>
  <c r="BL12" i="2" s="1"/>
  <c r="CK12" i="2"/>
  <c r="M8" i="2"/>
  <c r="CM28" i="2"/>
  <c r="CU28" i="2"/>
  <c r="CQ28" i="2"/>
  <c r="AX28" i="2"/>
  <c r="BF28" i="2" s="1"/>
  <c r="CM41" i="2"/>
  <c r="CQ75" i="2"/>
  <c r="AU75" i="2"/>
  <c r="BF32" i="2"/>
  <c r="BN32" i="2"/>
  <c r="CU69" i="2"/>
  <c r="AX69" i="2"/>
  <c r="AU69" i="2"/>
  <c r="AV76" i="2"/>
  <c r="BJ14" i="2"/>
  <c r="CQ14" i="2"/>
  <c r="AU14" i="2"/>
  <c r="AX42" i="2"/>
  <c r="CQ42" i="2"/>
  <c r="AU42" i="2"/>
  <c r="CG54" i="2"/>
  <c r="BL54" i="2" s="1"/>
  <c r="AX54" i="2"/>
  <c r="BF54" i="2" s="1"/>
  <c r="CQ54" i="2"/>
  <c r="CU54" i="2"/>
  <c r="AX58" i="2"/>
  <c r="CQ58" i="2"/>
  <c r="AU58" i="2"/>
  <c r="CW97" i="2"/>
  <c r="CP95" i="2"/>
  <c r="BX95" i="2"/>
  <c r="AN92" i="2"/>
  <c r="AV92" i="2" s="1"/>
  <c r="CB91" i="2"/>
  <c r="CB90" i="2"/>
  <c r="CT90" i="2"/>
  <c r="AY88" i="2"/>
  <c r="BG88" i="2" s="1"/>
  <c r="CB86" i="2"/>
  <c r="CT86" i="2"/>
  <c r="CB84" i="2"/>
  <c r="CT84" i="2"/>
  <c r="BG84" i="2"/>
  <c r="AN84" i="2"/>
  <c r="BE84" i="2" s="1"/>
  <c r="CB82" i="2"/>
  <c r="AL82" i="2"/>
  <c r="AL11" i="2" s="1"/>
  <c r="AK11" i="2"/>
  <c r="CJ80" i="2"/>
  <c r="BO80" i="2" s="1"/>
  <c r="CO77" i="2"/>
  <c r="CW77" i="2"/>
  <c r="AM77" i="2"/>
  <c r="CS77" i="2"/>
  <c r="BX76" i="2"/>
  <c r="CP76" i="2"/>
  <c r="CW76" i="2"/>
  <c r="AM76" i="2"/>
  <c r="BD76" i="2" s="1"/>
  <c r="CL74" i="2"/>
  <c r="CJ74" i="2"/>
  <c r="BO74" i="2" s="1"/>
  <c r="CF69" i="2"/>
  <c r="CX69" i="2"/>
  <c r="BX69" i="2"/>
  <c r="CP69" i="2"/>
  <c r="CN69" i="2"/>
  <c r="CK69" i="2"/>
  <c r="CO69" i="2"/>
  <c r="CW69" i="2"/>
  <c r="BE69" i="2"/>
  <c r="BK69" i="2"/>
  <c r="AM67" i="2"/>
  <c r="CW67" i="2"/>
  <c r="CP65" i="2"/>
  <c r="AM65" i="2"/>
  <c r="CS65" i="2"/>
  <c r="CW65" i="2"/>
  <c r="CK65" i="2"/>
  <c r="CO65" i="2"/>
  <c r="BX63" i="2"/>
  <c r="CP63" i="2"/>
  <c r="AY63" i="2"/>
  <c r="BG63" i="2" s="1"/>
  <c r="CF60" i="2"/>
  <c r="CX60" i="2"/>
  <c r="BX60" i="2"/>
  <c r="CP60" i="2"/>
  <c r="AM60" i="2"/>
  <c r="AX60" i="2" s="1"/>
  <c r="CK60" i="2"/>
  <c r="CO60" i="2"/>
  <c r="CW60" i="2"/>
  <c r="CO59" i="2"/>
  <c r="CW59" i="2"/>
  <c r="AM59" i="2"/>
  <c r="CV51" i="2"/>
  <c r="BR54" i="2"/>
  <c r="CQ78" i="2"/>
  <c r="CG78" i="2"/>
  <c r="BL78" i="2" s="1"/>
  <c r="AU78" i="2"/>
  <c r="BD78" i="2"/>
  <c r="AY96" i="2"/>
  <c r="AN94" i="2"/>
  <c r="BK94" i="2" s="1"/>
  <c r="BT94" i="2" s="1"/>
  <c r="CH94" i="2" s="1"/>
  <c r="CF92" i="2"/>
  <c r="CX92" i="2"/>
  <c r="BX92" i="2"/>
  <c r="CP92" i="2"/>
  <c r="AM89" i="2"/>
  <c r="BD89" i="2" s="1"/>
  <c r="CW89" i="2"/>
  <c r="CK89" i="2"/>
  <c r="CO89" i="2"/>
  <c r="CX88" i="2"/>
  <c r="CF88" i="2"/>
  <c r="CB87" i="2"/>
  <c r="CT87" i="2"/>
  <c r="CL87" i="2"/>
  <c r="CX81" i="2"/>
  <c r="CF80" i="2"/>
  <c r="CX80" i="2"/>
  <c r="CW80" i="2"/>
  <c r="BE80" i="2"/>
  <c r="CN80" i="2"/>
  <c r="CX78" i="2"/>
  <c r="CF78" i="2"/>
  <c r="AY78" i="2"/>
  <c r="BC11" i="2"/>
  <c r="CF75" i="2"/>
  <c r="CX75" i="2"/>
  <c r="AN75" i="2"/>
  <c r="AM73" i="2"/>
  <c r="CO73" i="2"/>
  <c r="CW73" i="2"/>
  <c r="CK73" i="2"/>
  <c r="CK72" i="2"/>
  <c r="CF71" i="2"/>
  <c r="CX71" i="2"/>
  <c r="BX71" i="2"/>
  <c r="CP71" i="2"/>
  <c r="AM71" i="2"/>
  <c r="CO71" i="2"/>
  <c r="CX70" i="2"/>
  <c r="CF70" i="2"/>
  <c r="CS70" i="2"/>
  <c r="AM70" i="2"/>
  <c r="BD70" i="2" s="1"/>
  <c r="AY68" i="2"/>
  <c r="BG68" i="2" s="1"/>
  <c r="AN68" i="2"/>
  <c r="J10" i="2"/>
  <c r="CB58" i="2"/>
  <c r="CT58" i="2"/>
  <c r="AY57" i="2"/>
  <c r="AN57" i="2"/>
  <c r="AX55" i="2"/>
  <c r="BF55" i="2" s="1"/>
  <c r="BD55" i="2"/>
  <c r="CQ55" i="2"/>
  <c r="CU55" i="2"/>
  <c r="AM52" i="2"/>
  <c r="AM43" i="2"/>
  <c r="AX43" i="2" s="1"/>
  <c r="CO43" i="2"/>
  <c r="CS43" i="2"/>
  <c r="CW43" i="2"/>
  <c r="CK43" i="2"/>
  <c r="CS38" i="2"/>
  <c r="CP33" i="2"/>
  <c r="BX33" i="2"/>
  <c r="CB30" i="2"/>
  <c r="CT30" i="2"/>
  <c r="CX28" i="2"/>
  <c r="CF28" i="2"/>
  <c r="AM25" i="2"/>
  <c r="CQ25" i="2" s="1"/>
  <c r="CS25" i="2"/>
  <c r="BX20" i="2"/>
  <c r="CP20" i="2"/>
  <c r="BX25" i="2"/>
  <c r="CU20" i="2"/>
  <c r="CU53" i="2"/>
  <c r="AU53" i="2"/>
  <c r="BD53" i="2"/>
  <c r="CG53" i="2"/>
  <c r="BL53" i="2" s="1"/>
  <c r="CW54" i="2"/>
  <c r="CO54" i="2"/>
  <c r="CT56" i="2"/>
  <c r="CS98" i="2"/>
  <c r="CO98" i="2"/>
  <c r="CS96" i="2"/>
  <c r="CO94" i="2"/>
  <c r="CW94" i="2"/>
  <c r="AM93" i="2"/>
  <c r="CO93" i="2"/>
  <c r="CS93" i="2"/>
  <c r="CW93" i="2"/>
  <c r="AM90" i="2"/>
  <c r="CW90" i="2"/>
  <c r="CS88" i="2"/>
  <c r="AN82" i="2"/>
  <c r="CK77" i="2"/>
  <c r="AM72" i="2"/>
  <c r="CW72" i="2"/>
  <c r="CB71" i="2"/>
  <c r="CT71" i="2"/>
  <c r="AY71" i="2"/>
  <c r="AY65" i="2"/>
  <c r="BG65" i="2" s="1"/>
  <c r="AX62" i="2"/>
  <c r="AU62" i="2"/>
  <c r="CG62" i="2"/>
  <c r="BL62" i="2" s="1"/>
  <c r="CQ62" i="2"/>
  <c r="AM61" i="2"/>
  <c r="CO61" i="2"/>
  <c r="CS61" i="2"/>
  <c r="CB60" i="2"/>
  <c r="CT60" i="2"/>
  <c r="CM55" i="2"/>
  <c r="CF55" i="2"/>
  <c r="CX55" i="2"/>
  <c r="CO52" i="2"/>
  <c r="AM51" i="2"/>
  <c r="CO51" i="2"/>
  <c r="CW51" i="2"/>
  <c r="CJ50" i="2"/>
  <c r="BO50" i="2" s="1"/>
  <c r="CL50" i="2"/>
  <c r="CL45" i="2"/>
  <c r="CP42" i="2"/>
  <c r="BX42" i="2"/>
  <c r="CO42" i="2"/>
  <c r="CW42" i="2"/>
  <c r="CB36" i="2"/>
  <c r="CW25" i="2"/>
  <c r="CV44" i="2"/>
  <c r="AV44" i="2"/>
  <c r="BE44" i="2"/>
  <c r="CR44" i="2"/>
  <c r="AN41" i="2"/>
  <c r="CO34" i="2"/>
  <c r="CS34" i="2"/>
  <c r="AM26" i="2"/>
  <c r="AU26" i="2" s="1"/>
  <c r="CS26" i="2"/>
  <c r="CK25" i="2"/>
  <c r="AN24" i="2"/>
  <c r="AN23" i="2"/>
  <c r="CR23" i="2" s="1"/>
  <c r="AN19" i="2"/>
  <c r="CU19" i="2"/>
  <c r="CO15" i="2"/>
  <c r="AU13" i="2"/>
  <c r="AX13" i="2"/>
  <c r="BD13" i="2"/>
  <c r="AC8" i="2"/>
  <c r="U8" i="2"/>
  <c r="BE19" i="2"/>
  <c r="CU26" i="2"/>
  <c r="AX26" i="2"/>
  <c r="CJ65" i="2"/>
  <c r="BO65" i="2" s="1"/>
  <c r="BD88" i="2"/>
  <c r="CU88" i="2"/>
  <c r="CM88" i="2"/>
  <c r="CQ90" i="2"/>
  <c r="BD93" i="2"/>
  <c r="AX93" i="2"/>
  <c r="AU94" i="2"/>
  <c r="BD25" i="2"/>
  <c r="CG25" i="2"/>
  <c r="BL25" i="2" s="1"/>
  <c r="CQ43" i="2"/>
  <c r="BD43" i="2"/>
  <c r="CR68" i="2"/>
  <c r="BE68" i="2"/>
  <c r="AU71" i="2"/>
  <c r="AX73" i="2"/>
  <c r="AU73" i="2"/>
  <c r="CV94" i="2"/>
  <c r="BD65" i="2"/>
  <c r="AU65" i="2"/>
  <c r="CU77" i="2"/>
  <c r="CH84" i="2"/>
  <c r="BM84" i="2" s="1"/>
  <c r="CR84" i="2"/>
  <c r="BF42" i="2"/>
  <c r="CI42" i="2"/>
  <c r="BN42" i="2" s="1"/>
  <c r="CQ51" i="2"/>
  <c r="CU89" i="2"/>
  <c r="AX89" i="2"/>
  <c r="BF89" i="2" s="1"/>
  <c r="AU89" i="2"/>
  <c r="BQ51" i="2"/>
  <c r="BR51" i="2" s="1"/>
  <c r="BQ69" i="2"/>
  <c r="BR69" i="2"/>
  <c r="BT69" i="2"/>
  <c r="CL69" i="2" s="1"/>
  <c r="AU76" i="2"/>
  <c r="CQ76" i="2"/>
  <c r="CU76" i="2"/>
  <c r="CR92" i="2"/>
  <c r="CH95" i="2"/>
  <c r="BM95" i="2" s="1"/>
  <c r="BS14" i="2"/>
  <c r="CK14" i="2" s="1"/>
  <c r="CI89" i="2"/>
  <c r="BN89" i="2" s="1"/>
  <c r="AY17" i="2"/>
  <c r="CQ19" i="2"/>
  <c r="AV23" i="2"/>
  <c r="BE23" i="2"/>
  <c r="CQ26" i="2"/>
  <c r="BD26" i="2"/>
  <c r="CM90" i="2"/>
  <c r="CG90" i="2"/>
  <c r="BL90" i="2" s="1"/>
  <c r="CQ65" i="2"/>
  <c r="CU65" i="2"/>
  <c r="CR95" i="2"/>
  <c r="CI55" i="2"/>
  <c r="BN55" i="2" s="1"/>
  <c r="AX61" i="2"/>
  <c r="CG51" i="2"/>
  <c r="BL51" i="2" s="1"/>
  <c r="CG65" i="2"/>
  <c r="BL65" i="2" s="1"/>
  <c r="AX71" i="2"/>
  <c r="AU90" i="2"/>
  <c r="BD90" i="2"/>
  <c r="CM26" i="2"/>
  <c r="BG71" i="2"/>
  <c r="CM89" i="2"/>
  <c r="BG96" i="2"/>
  <c r="CJ55" i="2"/>
  <c r="BO55" i="2" s="1"/>
  <c r="AX77" i="2"/>
  <c r="BF77" i="2" s="1"/>
  <c r="CX26" i="2"/>
  <c r="CF26" i="2"/>
  <c r="AY25" i="2"/>
  <c r="BG25" i="2" s="1"/>
  <c r="AU19" i="2"/>
  <c r="CG19" i="2"/>
  <c r="BL19" i="2" s="1"/>
  <c r="CM19" i="2"/>
  <c r="AY16" i="2"/>
  <c r="BG16" i="2" s="1"/>
  <c r="AN16" i="2"/>
  <c r="CG14" i="2"/>
  <c r="BL14" i="2" s="1"/>
  <c r="CU51" i="2"/>
  <c r="CM65" i="2"/>
  <c r="AX65" i="2"/>
  <c r="BF65" i="2" s="1"/>
  <c r="BE94" i="2"/>
  <c r="CQ71" i="2"/>
  <c r="AX90" i="2"/>
  <c r="CU90" i="2"/>
  <c r="BE82" i="2"/>
  <c r="CG26" i="2"/>
  <c r="BL26" i="2" s="1"/>
  <c r="AX19" i="2"/>
  <c r="AU88" i="2"/>
  <c r="CQ88" i="2"/>
  <c r="BX74" i="2"/>
  <c r="CP74" i="2"/>
  <c r="BX64" i="2"/>
  <c r="CP64" i="2"/>
  <c r="AH57" i="2"/>
  <c r="AG10" i="2"/>
  <c r="CL56" i="2"/>
  <c r="AY56" i="2"/>
  <c r="CJ56" i="2" s="1"/>
  <c r="BO56" i="2" s="1"/>
  <c r="BX55" i="2"/>
  <c r="CP55" i="2"/>
  <c r="CX50" i="2"/>
  <c r="CF50" i="2"/>
  <c r="CV50" i="2"/>
  <c r="CP48" i="2"/>
  <c r="BX48" i="2"/>
  <c r="CW71" i="2"/>
  <c r="BG66" i="2"/>
  <c r="CM78" i="2"/>
  <c r="CU78" i="2"/>
  <c r="CP88" i="2"/>
  <c r="BX88" i="2"/>
  <c r="CK87" i="2"/>
  <c r="AM87" i="2"/>
  <c r="CO87" i="2"/>
  <c r="CW87" i="2"/>
  <c r="CP84" i="2"/>
  <c r="BX84" i="2"/>
  <c r="BV11" i="2"/>
  <c r="CP11" i="2" s="1"/>
  <c r="CS82" i="2"/>
  <c r="CO82" i="2"/>
  <c r="AM82" i="2"/>
  <c r="CW82" i="2"/>
  <c r="CB78" i="2"/>
  <c r="CO78" i="2"/>
  <c r="CS78" i="2"/>
  <c r="CW78" i="2"/>
  <c r="AY77" i="2"/>
  <c r="BG77" i="2" s="1"/>
  <c r="CP75" i="2"/>
  <c r="AM66" i="2"/>
  <c r="AU66" i="2" s="1"/>
  <c r="CS66" i="2"/>
  <c r="CW66" i="2"/>
  <c r="CO66" i="2"/>
  <c r="CK66" i="2"/>
  <c r="AN65" i="2"/>
  <c r="AM57" i="2"/>
  <c r="CW57" i="2"/>
  <c r="CK57" i="2"/>
  <c r="CO57" i="2"/>
  <c r="CQ41" i="2"/>
  <c r="AX41" i="2"/>
  <c r="BF41" i="2" s="1"/>
  <c r="AU41" i="2"/>
  <c r="CG41" i="2"/>
  <c r="BL41" i="2" s="1"/>
  <c r="CU41" i="2"/>
  <c r="CM14" i="2"/>
  <c r="CU14" i="2"/>
  <c r="BT92" i="2"/>
  <c r="CH92" i="2" s="1"/>
  <c r="BM92" i="2" s="1"/>
  <c r="CK92" i="2"/>
  <c r="BT73" i="2"/>
  <c r="CN51" i="2"/>
  <c r="BF29" i="2"/>
  <c r="CI29" i="2"/>
  <c r="BN29" i="2" s="1"/>
  <c r="CV73" i="2"/>
  <c r="CF73" i="2"/>
  <c r="AV73" i="2"/>
  <c r="CR73" i="2"/>
  <c r="AH71" i="2"/>
  <c r="AY61" i="2"/>
  <c r="AN61" i="2"/>
  <c r="CN61" i="2" s="1"/>
  <c r="AM56" i="2"/>
  <c r="AX56" i="2" s="1"/>
  <c r="CO56" i="2"/>
  <c r="CK56" i="2"/>
  <c r="CW56" i="2"/>
  <c r="CG31" i="2"/>
  <c r="BL31" i="2" s="1"/>
  <c r="CJ82" i="2"/>
  <c r="BO82" i="2" s="1"/>
  <c r="BG82" i="2"/>
  <c r="CP94" i="2"/>
  <c r="BX94" i="2"/>
  <c r="CL85" i="2"/>
  <c r="CP78" i="2"/>
  <c r="CN78" i="2"/>
  <c r="AG11" i="2"/>
  <c r="CF77" i="2"/>
  <c r="CP67" i="2"/>
  <c r="BX67" i="2"/>
  <c r="CV65" i="2"/>
  <c r="CL63" i="2"/>
  <c r="AY60" i="2"/>
  <c r="CJ60" i="2" s="1"/>
  <c r="BO60" i="2" s="1"/>
  <c r="AN60" i="2"/>
  <c r="CV60" i="2" s="1"/>
  <c r="CP59" i="2"/>
  <c r="BW38" i="2"/>
  <c r="CP38" i="2"/>
  <c r="BX38" i="2"/>
  <c r="AX33" i="2"/>
  <c r="BF33" i="2" s="1"/>
  <c r="AU33" i="2"/>
  <c r="CM33" i="2"/>
  <c r="BD33" i="2"/>
  <c r="AN31" i="2"/>
  <c r="CV31" i="2" s="1"/>
  <c r="CW30" i="2"/>
  <c r="AM30" i="2"/>
  <c r="CO30" i="2"/>
  <c r="CS30" i="2"/>
  <c r="AN28" i="2"/>
  <c r="CR28" i="2" s="1"/>
  <c r="CS24" i="2"/>
  <c r="AX22" i="2"/>
  <c r="BN22" i="2" s="1"/>
  <c r="AU22" i="2"/>
  <c r="BD22" i="2"/>
  <c r="CF12" i="2"/>
  <c r="CX12" i="2"/>
  <c r="CK90" i="2"/>
  <c r="CO90" i="2"/>
  <c r="CT83" i="2"/>
  <c r="CX66" i="2"/>
  <c r="BX52" i="2"/>
  <c r="CP52" i="2"/>
  <c r="AM44" i="2"/>
  <c r="AY91" i="2"/>
  <c r="AN91" i="2"/>
  <c r="CF79" i="2"/>
  <c r="CX79" i="2"/>
  <c r="BG74" i="2"/>
  <c r="CX65" i="2"/>
  <c r="CF65" i="2"/>
  <c r="CO63" i="2"/>
  <c r="CW63" i="2"/>
  <c r="CS63" i="2"/>
  <c r="CK30" i="2"/>
  <c r="CT93" i="2"/>
  <c r="CS91" i="2"/>
  <c r="BT91" i="2"/>
  <c r="CL91" i="2" s="1"/>
  <c r="CK91" i="2"/>
  <c r="AF11" i="2"/>
  <c r="CX76" i="2"/>
  <c r="CP58" i="2"/>
  <c r="AN56" i="2"/>
  <c r="AN17" i="2"/>
  <c r="BG85" i="2"/>
  <c r="AM84" i="2"/>
  <c r="BD84" i="2" s="1"/>
  <c r="CO84" i="2"/>
  <c r="AN74" i="2"/>
  <c r="AV69" i="2"/>
  <c r="CX45" i="2"/>
  <c r="AM36" i="2"/>
  <c r="CU36" i="2" s="1"/>
  <c r="CU29" i="2"/>
  <c r="CQ29" i="2"/>
  <c r="BG28" i="2"/>
  <c r="CO45" i="2"/>
  <c r="CW45" i="2"/>
  <c r="CT43" i="2"/>
  <c r="CR43" i="2"/>
  <c r="BG36" i="2"/>
  <c r="BX23" i="2"/>
  <c r="CP23" i="2"/>
  <c r="CM20" i="2"/>
  <c r="BD31" i="2"/>
  <c r="AU57" i="2"/>
  <c r="BD57" i="2"/>
  <c r="CM57" i="2"/>
  <c r="CG57" i="2"/>
  <c r="BL57" i="2" s="1"/>
  <c r="CQ57" i="2"/>
  <c r="CU57" i="2"/>
  <c r="AX57" i="2"/>
  <c r="BE91" i="2"/>
  <c r="AU44" i="2"/>
  <c r="CV28" i="2"/>
  <c r="BD30" i="2"/>
  <c r="CQ30" i="2"/>
  <c r="AU56" i="2"/>
  <c r="CQ56" i="2"/>
  <c r="BD56" i="2"/>
  <c r="CG56" i="2"/>
  <c r="BL56" i="2" s="1"/>
  <c r="CM82" i="2"/>
  <c r="CQ82" i="2"/>
  <c r="AX82" i="2"/>
  <c r="BF82" i="2" s="1"/>
  <c r="CU82" i="2"/>
  <c r="CG82" i="2"/>
  <c r="BL82" i="2"/>
  <c r="AU82" i="2"/>
  <c r="BD82" i="2"/>
  <c r="BD87" i="2"/>
  <c r="CU87" i="2"/>
  <c r="CM87" i="2"/>
  <c r="AU87" i="2"/>
  <c r="CQ87" i="2"/>
  <c r="CG87" i="2"/>
  <c r="BL87" i="2" s="1"/>
  <c r="AX87" i="2"/>
  <c r="CI87" i="2" s="1"/>
  <c r="BN87" i="2" s="1"/>
  <c r="CI90" i="2"/>
  <c r="BN90" i="2" s="1"/>
  <c r="BF90" i="2"/>
  <c r="BF71" i="2"/>
  <c r="CJ73" i="2"/>
  <c r="BO73" i="2" s="1"/>
  <c r="CI65" i="2"/>
  <c r="BN65" i="2" s="1"/>
  <c r="CI77" i="2"/>
  <c r="BN77" i="2" s="1"/>
  <c r="AV17" i="2"/>
  <c r="AV61" i="2"/>
  <c r="CV61" i="2"/>
  <c r="CI41" i="2"/>
  <c r="BN41" i="2" s="1"/>
  <c r="BK31" i="2"/>
  <c r="BQ31" i="2" s="1"/>
  <c r="BR31" i="2" s="1"/>
  <c r="CR31" i="2"/>
  <c r="BE31" i="2"/>
  <c r="CR74" i="2"/>
  <c r="BK25" i="2"/>
  <c r="CV25" i="2"/>
  <c r="AV60" i="2"/>
  <c r="BE60" i="2"/>
  <c r="CJ61" i="2"/>
  <c r="BO61" i="2" s="1"/>
  <c r="BG61" i="2"/>
  <c r="CH36" i="2"/>
  <c r="BM36" i="2" s="1"/>
  <c r="CU66" i="2"/>
  <c r="CM66" i="2"/>
  <c r="CQ66" i="2"/>
  <c r="CG66" i="2"/>
  <c r="BL66" i="2" s="1"/>
  <c r="BM94" i="2"/>
  <c r="CL94" i="2"/>
  <c r="CI82" i="2"/>
  <c r="BN82" i="2" s="1"/>
  <c r="CP34" i="2" l="1"/>
  <c r="AH11" i="2"/>
  <c r="CK41" i="2"/>
  <c r="BD14" i="2"/>
  <c r="CK68" i="2"/>
  <c r="CK51" i="2"/>
  <c r="BG64" i="2"/>
  <c r="CJ64" i="2"/>
  <c r="BO64" i="2" s="1"/>
  <c r="CF89" i="2"/>
  <c r="CT81" i="2"/>
  <c r="AN33" i="2"/>
  <c r="BE33" i="2" s="1"/>
  <c r="AN32" i="2"/>
  <c r="BM32" i="2" s="1"/>
  <c r="CT15" i="2"/>
  <c r="CN84" i="2"/>
  <c r="CG42" i="2"/>
  <c r="BL42" i="2" s="1"/>
  <c r="CV23" i="2"/>
  <c r="AT9" i="2"/>
  <c r="AB8" i="2"/>
  <c r="T8" i="2"/>
  <c r="P8" i="2"/>
  <c r="L8" i="2"/>
  <c r="BH8" i="2"/>
  <c r="BH107" i="2" s="1"/>
  <c r="AD8" i="2"/>
  <c r="V8" i="2"/>
  <c r="R8" i="2"/>
  <c r="N8" i="2"/>
  <c r="CF85" i="2"/>
  <c r="AN77" i="2"/>
  <c r="CV77" i="2" s="1"/>
  <c r="CT74" i="2"/>
  <c r="CX58" i="2"/>
  <c r="AN52" i="2"/>
  <c r="CN52" i="2" s="1"/>
  <c r="CK48" i="2"/>
  <c r="CG32" i="2"/>
  <c r="BL32" i="2" s="1"/>
  <c r="CI28" i="2"/>
  <c r="BN28" i="2" s="1"/>
  <c r="BB8" i="2"/>
  <c r="AN96" i="2"/>
  <c r="AV96" i="2" s="1"/>
  <c r="AN70" i="2"/>
  <c r="BE24" i="2"/>
  <c r="BK24" i="2"/>
  <c r="BE75" i="2"/>
  <c r="CN75" i="2"/>
  <c r="BE25" i="2"/>
  <c r="CN25" i="2"/>
  <c r="AV25" i="2"/>
  <c r="BG19" i="2"/>
  <c r="BO19" i="2"/>
  <c r="CJ69" i="2"/>
  <c r="BO69" i="2" s="1"/>
  <c r="AV82" i="2"/>
  <c r="CN82" i="2"/>
  <c r="CR82" i="2"/>
  <c r="AV57" i="2"/>
  <c r="BE57" i="2"/>
  <c r="CV57" i="2"/>
  <c r="CN57" i="2"/>
  <c r="CR77" i="2"/>
  <c r="BE65" i="2"/>
  <c r="CH65" i="2"/>
  <c r="BM65" i="2" s="1"/>
  <c r="CV33" i="2"/>
  <c r="BK33" i="2"/>
  <c r="BQ33" i="2" s="1"/>
  <c r="BR33" i="2" s="1"/>
  <c r="CN33" i="2"/>
  <c r="BT25" i="2"/>
  <c r="CJ25" i="2" s="1"/>
  <c r="BO25" i="2" s="1"/>
  <c r="BQ25" i="2"/>
  <c r="BR25" i="2" s="1"/>
  <c r="CG44" i="2"/>
  <c r="BL44" i="2" s="1"/>
  <c r="AX44" i="2"/>
  <c r="CI44" i="2" s="1"/>
  <c r="BN44" i="2" s="1"/>
  <c r="CU44" i="2"/>
  <c r="CQ44" i="2"/>
  <c r="CM44" i="2"/>
  <c r="BD44" i="2"/>
  <c r="CI56" i="2"/>
  <c r="BN56" i="2" s="1"/>
  <c r="BF56" i="2"/>
  <c r="BG78" i="2"/>
  <c r="CJ78" i="2"/>
  <c r="BO78" i="2" s="1"/>
  <c r="CR91" i="2"/>
  <c r="AV91" i="2"/>
  <c r="CN91" i="2"/>
  <c r="CV91" i="2"/>
  <c r="BE16" i="2"/>
  <c r="CN16" i="2"/>
  <c r="CI43" i="2"/>
  <c r="BN43" i="2" s="1"/>
  <c r="BF43" i="2"/>
  <c r="CM67" i="2"/>
  <c r="AX67" i="2"/>
  <c r="CI67" i="2" s="1"/>
  <c r="BN67" i="2" s="1"/>
  <c r="BD67" i="2"/>
  <c r="CG67" i="2"/>
  <c r="BL67" i="2" s="1"/>
  <c r="CM94" i="2"/>
  <c r="BD94" i="2"/>
  <c r="CU94" i="2"/>
  <c r="CG94" i="2"/>
  <c r="BL94" i="2" s="1"/>
  <c r="AX94" i="2"/>
  <c r="CI94" i="2" s="1"/>
  <c r="BN94" i="2" s="1"/>
  <c r="BE21" i="2"/>
  <c r="CM75" i="2"/>
  <c r="BD75" i="2"/>
  <c r="CU75" i="2"/>
  <c r="BK21" i="2"/>
  <c r="BQ21" i="2" s="1"/>
  <c r="BF20" i="2"/>
  <c r="CI20" i="2"/>
  <c r="BN20" i="2" s="1"/>
  <c r="CK80" i="2"/>
  <c r="AM80" i="2"/>
  <c r="BI11" i="2"/>
  <c r="CB79" i="2"/>
  <c r="BZ11" i="2"/>
  <c r="CT11" i="2" s="1"/>
  <c r="AN54" i="2"/>
  <c r="AY54" i="2"/>
  <c r="CJ54" i="2" s="1"/>
  <c r="BO54" i="2" s="1"/>
  <c r="CF51" i="2"/>
  <c r="CX51" i="2"/>
  <c r="AM46" i="2"/>
  <c r="AX46" i="2" s="1"/>
  <c r="CO46" i="2"/>
  <c r="CW46" i="2"/>
  <c r="AN42" i="2"/>
  <c r="AV42" i="2" s="1"/>
  <c r="CX40" i="2"/>
  <c r="CF40" i="2"/>
  <c r="CX38" i="2"/>
  <c r="CF38" i="2"/>
  <c r="CT25" i="2"/>
  <c r="CB25" i="2"/>
  <c r="CA8" i="2"/>
  <c r="CP28" i="2"/>
  <c r="BX28" i="2"/>
  <c r="CB24" i="2"/>
  <c r="CT24" i="2"/>
  <c r="AX66" i="2"/>
  <c r="CI66" i="2" s="1"/>
  <c r="BN66" i="2" s="1"/>
  <c r="CQ36" i="2"/>
  <c r="CS36" i="2"/>
  <c r="BG81" i="2"/>
  <c r="AU25" i="2"/>
  <c r="CV95" i="2"/>
  <c r="CR94" i="2"/>
  <c r="CN94" i="2"/>
  <c r="BK23" i="2"/>
  <c r="BE95" i="2"/>
  <c r="BQ94" i="2"/>
  <c r="BR94" i="2" s="1"/>
  <c r="BE92" i="2"/>
  <c r="AU70" i="2"/>
  <c r="CR33" i="2"/>
  <c r="AV84" i="2"/>
  <c r="AX25" i="2"/>
  <c r="CI25" i="2" s="1"/>
  <c r="BN25" i="2" s="1"/>
  <c r="CR24" i="2"/>
  <c r="AM15" i="2"/>
  <c r="BG20" i="2"/>
  <c r="CM71" i="2"/>
  <c r="CU71" i="2"/>
  <c r="CS80" i="2"/>
  <c r="CO67" i="2"/>
  <c r="AX75" i="2"/>
  <c r="BE76" i="2"/>
  <c r="CR76" i="2"/>
  <c r="CX98" i="2"/>
  <c r="BG26" i="2"/>
  <c r="AN48" i="2"/>
  <c r="AN97" i="2"/>
  <c r="AV97" i="2"/>
  <c r="CO96" i="2"/>
  <c r="CW96" i="2"/>
  <c r="AM96" i="2"/>
  <c r="BX90" i="2"/>
  <c r="CP90" i="2"/>
  <c r="AX88" i="2"/>
  <c r="CG88" i="2"/>
  <c r="BL88" i="2" s="1"/>
  <c r="AL10" i="2"/>
  <c r="CR80" i="2"/>
  <c r="CT80" i="2"/>
  <c r="CT79" i="2"/>
  <c r="CT73" i="2"/>
  <c r="CB73" i="2"/>
  <c r="AN72" i="2"/>
  <c r="AV72" i="2"/>
  <c r="CW61" i="2"/>
  <c r="CK61" i="2"/>
  <c r="CX59" i="2"/>
  <c r="CF59" i="2"/>
  <c r="BX54" i="2"/>
  <c r="CP54" i="2"/>
  <c r="AN53" i="2"/>
  <c r="AY53" i="2"/>
  <c r="BO53" i="2" s="1"/>
  <c r="CT45" i="2"/>
  <c r="CB45" i="2"/>
  <c r="CU31" i="2"/>
  <c r="AX31" i="2"/>
  <c r="AU31" i="2"/>
  <c r="CM31" i="2"/>
  <c r="BX30" i="2"/>
  <c r="CP30" i="2"/>
  <c r="AN30" i="2"/>
  <c r="CP27" i="2"/>
  <c r="BX27" i="2"/>
  <c r="AN27" i="2"/>
  <c r="CP26" i="2"/>
  <c r="BX26" i="2"/>
  <c r="AY23" i="2"/>
  <c r="BG23" i="2" s="1"/>
  <c r="CK39" i="2"/>
  <c r="CO39" i="2"/>
  <c r="CW39" i="2"/>
  <c r="CQ35" i="2"/>
  <c r="CM35" i="2"/>
  <c r="AX35" i="2"/>
  <c r="CU35" i="2"/>
  <c r="CB34" i="2"/>
  <c r="CR34" i="2"/>
  <c r="CT34" i="2"/>
  <c r="AY34" i="2"/>
  <c r="BG34" i="2" s="1"/>
  <c r="AN34" i="2"/>
  <c r="AV33" i="2"/>
  <c r="AX51" i="2"/>
  <c r="BF51" i="2" s="1"/>
  <c r="BD51" i="2"/>
  <c r="CU43" i="2"/>
  <c r="CM43" i="2"/>
  <c r="CQ81" i="2"/>
  <c r="CM81" i="2"/>
  <c r="CB96" i="2"/>
  <c r="CT96" i="2"/>
  <c r="CK94" i="2"/>
  <c r="CS94" i="2"/>
  <c r="AJ11" i="2"/>
  <c r="BX49" i="2"/>
  <c r="CP49" i="2"/>
  <c r="CN49" i="2"/>
  <c r="CP39" i="2"/>
  <c r="BX39" i="2"/>
  <c r="CN39" i="2"/>
  <c r="AY38" i="2"/>
  <c r="BG38" i="2" s="1"/>
  <c r="AN38" i="2"/>
  <c r="CN38" i="2" s="1"/>
  <c r="AY24" i="2"/>
  <c r="BG24" i="2" s="1"/>
  <c r="CO23" i="2"/>
  <c r="CS23" i="2"/>
  <c r="AY21" i="2"/>
  <c r="BO21" i="2" s="1"/>
  <c r="CX13" i="2"/>
  <c r="CF13" i="2"/>
  <c r="CB12" i="2"/>
  <c r="CT12" i="2"/>
  <c r="CR25" i="2"/>
  <c r="CN31" i="2"/>
  <c r="CM56" i="2"/>
  <c r="AV21" i="2"/>
  <c r="CJ94" i="2"/>
  <c r="BO94" i="2" s="1"/>
  <c r="BD66" i="2"/>
  <c r="AV31" i="2"/>
  <c r="CR61" i="2"/>
  <c r="AV77" i="2"/>
  <c r="CU56" i="2"/>
  <c r="BE51" i="2"/>
  <c r="CM25" i="2"/>
  <c r="CN23" i="2"/>
  <c r="AU51" i="2"/>
  <c r="CM51" i="2"/>
  <c r="AV94" i="2"/>
  <c r="BD71" i="2"/>
  <c r="CI54" i="2"/>
  <c r="BN54" i="2" s="1"/>
  <c r="CV92" i="2"/>
  <c r="AU43" i="2"/>
  <c r="CU25" i="2"/>
  <c r="CW15" i="2"/>
  <c r="AM23" i="2"/>
  <c r="CK42" i="2"/>
  <c r="CX44" i="2"/>
  <c r="CG35" i="2"/>
  <c r="BL35" i="2" s="1"/>
  <c r="CU93" i="2"/>
  <c r="AU93" i="2"/>
  <c r="CO80" i="2"/>
  <c r="AV51" i="2"/>
  <c r="CK67" i="2"/>
  <c r="AY95" i="2"/>
  <c r="CI12" i="2"/>
  <c r="BN12" i="2" s="1"/>
  <c r="CG75" i="2"/>
  <c r="BL75" i="2" s="1"/>
  <c r="AN26" i="2"/>
  <c r="CV26" i="2" s="1"/>
  <c r="CT39" i="2"/>
  <c r="CM69" i="2"/>
  <c r="CQ69" i="2"/>
  <c r="CG69" i="2"/>
  <c r="BL69" i="2" s="1"/>
  <c r="BD69" i="2"/>
  <c r="BE34" i="2"/>
  <c r="CB9" i="2"/>
  <c r="BG32" i="2"/>
  <c r="BO32" i="2"/>
  <c r="AN20" i="2"/>
  <c r="CS39" i="2"/>
  <c r="BX98" i="2"/>
  <c r="CP98" i="2"/>
  <c r="CF97" i="2"/>
  <c r="CX97" i="2"/>
  <c r="AY93" i="2"/>
  <c r="BG93" i="2" s="1"/>
  <c r="AM91" i="2"/>
  <c r="AX91" i="2" s="1"/>
  <c r="BF91" i="2" s="1"/>
  <c r="CW91" i="2"/>
  <c r="AN88" i="2"/>
  <c r="BE88" i="2" s="1"/>
  <c r="CP85" i="2"/>
  <c r="BX85" i="2"/>
  <c r="CX84" i="2"/>
  <c r="CF84" i="2"/>
  <c r="CV84" i="2"/>
  <c r="CS84" i="2"/>
  <c r="CW84" i="2"/>
  <c r="CP82" i="2"/>
  <c r="BX82" i="2"/>
  <c r="BX73" i="2"/>
  <c r="CN73" i="2"/>
  <c r="CX72" i="2"/>
  <c r="CV72" i="2"/>
  <c r="CS72" i="2"/>
  <c r="CO72" i="2"/>
  <c r="AM64" i="2"/>
  <c r="CO64" i="2"/>
  <c r="CS64" i="2"/>
  <c r="CK64" i="2"/>
  <c r="AN64" i="2"/>
  <c r="CT63" i="2"/>
  <c r="CB63" i="2"/>
  <c r="CP61" i="2"/>
  <c r="CB59" i="2"/>
  <c r="CT59" i="2"/>
  <c r="AN59" i="2"/>
  <c r="CH57" i="2"/>
  <c r="BM57" i="2" s="1"/>
  <c r="AN55" i="2"/>
  <c r="AV55" i="2" s="1"/>
  <c r="CW52" i="2"/>
  <c r="CK52" i="2"/>
  <c r="CS52" i="2"/>
  <c r="BX47" i="2"/>
  <c r="CN47" i="2"/>
  <c r="AN18" i="2"/>
  <c r="BE18" i="2" s="1"/>
  <c r="AY15" i="2"/>
  <c r="BG15" i="2" s="1"/>
  <c r="AN14" i="2"/>
  <c r="BX12" i="2"/>
  <c r="BV9" i="2"/>
  <c r="CP9" i="2" s="1"/>
  <c r="AU12" i="2"/>
  <c r="BD12" i="2"/>
  <c r="S8" i="2"/>
  <c r="O8" i="2"/>
  <c r="K8" i="2"/>
  <c r="CM12" i="2"/>
  <c r="CQ12" i="2"/>
  <c r="CB20" i="2"/>
  <c r="AN15" i="2"/>
  <c r="BE15" i="2" s="1"/>
  <c r="BD42" i="2"/>
  <c r="CM42" i="2"/>
  <c r="CU42" i="2"/>
  <c r="AM74" i="2"/>
  <c r="CW74" i="2"/>
  <c r="CQ53" i="2"/>
  <c r="AX53" i="2"/>
  <c r="BF53" i="2" s="1"/>
  <c r="BG52" i="2"/>
  <c r="CP51" i="2"/>
  <c r="BX51" i="2"/>
  <c r="AN35" i="2"/>
  <c r="BE35" i="2" s="1"/>
  <c r="AM34" i="2"/>
  <c r="CW34" i="2"/>
  <c r="CX82" i="2"/>
  <c r="CF82" i="2"/>
  <c r="AM79" i="2"/>
  <c r="CK79" i="2"/>
  <c r="CK34" i="2"/>
  <c r="AY30" i="2"/>
  <c r="BG30" i="2" s="1"/>
  <c r="CX27" i="2"/>
  <c r="CF27" i="2"/>
  <c r="AM27" i="2"/>
  <c r="AU27" i="2" s="1"/>
  <c r="CS27" i="2"/>
  <c r="CD9" i="2"/>
  <c r="CX9" i="2" s="1"/>
  <c r="CG23" i="2"/>
  <c r="BL23" i="2" s="1"/>
  <c r="CK18" i="2"/>
  <c r="CG18" i="2"/>
  <c r="BL18" i="2" s="1"/>
  <c r="AZ8" i="2"/>
  <c r="AU28" i="2"/>
  <c r="CT98" i="2"/>
  <c r="CX93" i="2"/>
  <c r="CK93" i="2"/>
  <c r="AN93" i="2"/>
  <c r="BK93" i="2" s="1"/>
  <c r="CB89" i="2"/>
  <c r="CT89" i="2"/>
  <c r="AN85" i="2"/>
  <c r="CX74" i="2"/>
  <c r="AM47" i="2"/>
  <c r="AX47" i="2" s="1"/>
  <c r="CW47" i="2"/>
  <c r="AN89" i="2"/>
  <c r="CK46" i="2"/>
  <c r="CR39" i="2"/>
  <c r="CK26" i="2"/>
  <c r="Q8" i="2"/>
  <c r="AI8" i="2"/>
  <c r="CF9" i="2"/>
  <c r="BF60" i="2"/>
  <c r="CI60" i="2"/>
  <c r="BN60" i="2" s="1"/>
  <c r="AV74" i="2"/>
  <c r="CN74" i="2"/>
  <c r="CV74" i="2"/>
  <c r="AJ10" i="2"/>
  <c r="AN63" i="2"/>
  <c r="CN63" i="2" s="1"/>
  <c r="AM24" i="2"/>
  <c r="BI9" i="2"/>
  <c r="CK24" i="2"/>
  <c r="CW24" i="2"/>
  <c r="CK13" i="2"/>
  <c r="CG13" i="2"/>
  <c r="BL13" i="2" s="1"/>
  <c r="BC12" i="2"/>
  <c r="BA9" i="2"/>
  <c r="CE8" i="2"/>
  <c r="CF8" i="2" s="1"/>
  <c r="CF11" i="2"/>
  <c r="BW8" i="2"/>
  <c r="BX8" i="2" s="1"/>
  <c r="BX11" i="2"/>
  <c r="BT31" i="2"/>
  <c r="CV16" i="2"/>
  <c r="BD36" i="2"/>
  <c r="AX36" i="2"/>
  <c r="CG36" i="2"/>
  <c r="BL36" i="2" s="1"/>
  <c r="CM36" i="2"/>
  <c r="AV28" i="2"/>
  <c r="BK28" i="2"/>
  <c r="BE28" i="2"/>
  <c r="CG33" i="2"/>
  <c r="BL33" i="2" s="1"/>
  <c r="CR60" i="2"/>
  <c r="CH60" i="2"/>
  <c r="BM60" i="2" s="1"/>
  <c r="CN60" i="2"/>
  <c r="CL73" i="2"/>
  <c r="CH73" i="2"/>
  <c r="BM73" i="2" s="1"/>
  <c r="CR65" i="2"/>
  <c r="AV65" i="2"/>
  <c r="CN65" i="2"/>
  <c r="BK19" i="2"/>
  <c r="BQ19" i="2" s="1"/>
  <c r="BM19" i="2"/>
  <c r="AV19" i="2"/>
  <c r="CK23" i="2"/>
  <c r="CH38" i="2"/>
  <c r="BM38" i="2" s="1"/>
  <c r="BE38" i="2"/>
  <c r="AV38" i="2"/>
  <c r="CD10" i="2"/>
  <c r="CX10" i="2" s="1"/>
  <c r="CQ73" i="2"/>
  <c r="CM73" i="2"/>
  <c r="BD73" i="2"/>
  <c r="CG73" i="2"/>
  <c r="BL73" i="2" s="1"/>
  <c r="CU73" i="2"/>
  <c r="BG53" i="2"/>
  <c r="CJ59" i="2"/>
  <c r="BO59" i="2" s="1"/>
  <c r="CG98" i="2"/>
  <c r="BL98" i="2" s="1"/>
  <c r="CK98" i="2"/>
  <c r="BE98" i="2"/>
  <c r="CN98" i="2"/>
  <c r="AV98" i="2"/>
  <c r="BK98" i="2"/>
  <c r="CV98" i="2"/>
  <c r="CR98" i="2"/>
  <c r="CK97" i="2"/>
  <c r="AM97" i="2"/>
  <c r="CS97" i="2"/>
  <c r="CO97" i="2"/>
  <c r="CI57" i="2"/>
  <c r="BN57" i="2" s="1"/>
  <c r="CJ91" i="2"/>
  <c r="BO91" i="2" s="1"/>
  <c r="BG91" i="2"/>
  <c r="BD60" i="2"/>
  <c r="CQ60" i="2"/>
  <c r="CU60" i="2"/>
  <c r="CG60" i="2"/>
  <c r="BL60" i="2" s="1"/>
  <c r="CM60" i="2"/>
  <c r="CL89" i="2"/>
  <c r="CJ89" i="2"/>
  <c r="BO89" i="2" s="1"/>
  <c r="CH89" i="2"/>
  <c r="BM89" i="2" s="1"/>
  <c r="CT88" i="2"/>
  <c r="CB88" i="2"/>
  <c r="CO85" i="2"/>
  <c r="CW85" i="2"/>
  <c r="CK85" i="2"/>
  <c r="BI10" i="2"/>
  <c r="CW10" i="2" s="1"/>
  <c r="AM85" i="2"/>
  <c r="CF83" i="2"/>
  <c r="CX83" i="2"/>
  <c r="CD11" i="2"/>
  <c r="CX11" i="2" s="1"/>
  <c r="CL66" i="2"/>
  <c r="CJ66" i="2"/>
  <c r="BO66" i="2" s="1"/>
  <c r="AY62" i="2"/>
  <c r="CJ62" i="2" s="1"/>
  <c r="BO62" i="2" s="1"/>
  <c r="AN62" i="2"/>
  <c r="BC10" i="2"/>
  <c r="AT10" i="2"/>
  <c r="AN58" i="2"/>
  <c r="CR58" i="2" s="1"/>
  <c r="CX24" i="2"/>
  <c r="CF24" i="2"/>
  <c r="BF87" i="2"/>
  <c r="BF57" i="2"/>
  <c r="BE74" i="2"/>
  <c r="BM17" i="2"/>
  <c r="BE17" i="2"/>
  <c r="BK17" i="2"/>
  <c r="AK10" i="2"/>
  <c r="CF63" i="2"/>
  <c r="AU60" i="2"/>
  <c r="CI93" i="2"/>
  <c r="BN93" i="2" s="1"/>
  <c r="AU61" i="2"/>
  <c r="CG61" i="2"/>
  <c r="BL61" i="2" s="1"/>
  <c r="BD61" i="2"/>
  <c r="CQ61" i="2"/>
  <c r="CU61" i="2"/>
  <c r="CM61" i="2"/>
  <c r="CQ52" i="2"/>
  <c r="BD52" i="2"/>
  <c r="CP68" i="2"/>
  <c r="CR16" i="2"/>
  <c r="AV16" i="2"/>
  <c r="BT24" i="2"/>
  <c r="BQ24" i="2"/>
  <c r="BR24" i="2" s="1"/>
  <c r="CI61" i="2"/>
  <c r="BN61" i="2" s="1"/>
  <c r="BF61" i="2"/>
  <c r="CI69" i="2"/>
  <c r="BN69" i="2" s="1"/>
  <c r="BF69" i="2"/>
  <c r="CG45" i="2"/>
  <c r="BL45" i="2" s="1"/>
  <c r="CU45" i="2"/>
  <c r="CF87" i="2"/>
  <c r="CX87" i="2"/>
  <c r="CO86" i="2"/>
  <c r="CW86" i="2"/>
  <c r="AM86" i="2"/>
  <c r="CS86" i="2"/>
  <c r="BA10" i="2"/>
  <c r="BA8" i="2" s="1"/>
  <c r="BT10" i="2"/>
  <c r="CL10" i="2" s="1"/>
  <c r="CJ58" i="2"/>
  <c r="BO58" i="2" s="1"/>
  <c r="BQ55" i="2"/>
  <c r="BQ10" i="2" s="1"/>
  <c r="BR10" i="2" s="1"/>
  <c r="BK10" i="2"/>
  <c r="CB54" i="2"/>
  <c r="CT54" i="2"/>
  <c r="AF10" i="2"/>
  <c r="BE52" i="2"/>
  <c r="CV52" i="2"/>
  <c r="CR52" i="2"/>
  <c r="AY45" i="2"/>
  <c r="AN45" i="2"/>
  <c r="BE45" i="2" s="1"/>
  <c r="CL38" i="2"/>
  <c r="AM38" i="2"/>
  <c r="CO38" i="2"/>
  <c r="CW38" i="2"/>
  <c r="CK38" i="2"/>
  <c r="AV93" i="2"/>
  <c r="BF62" i="2"/>
  <c r="CI62" i="2"/>
  <c r="BN62" i="2" s="1"/>
  <c r="BD72" i="2"/>
  <c r="AX72" i="2"/>
  <c r="CQ72" i="2"/>
  <c r="CG72" i="2"/>
  <c r="BL72" i="2" s="1"/>
  <c r="CM72" i="2"/>
  <c r="AU72" i="2"/>
  <c r="BD59" i="2"/>
  <c r="CQ59" i="2"/>
  <c r="AU59" i="2"/>
  <c r="AX59" i="2"/>
  <c r="CG59" i="2"/>
  <c r="BL59" i="2" s="1"/>
  <c r="AV52" i="2"/>
  <c r="CM63" i="2"/>
  <c r="CU63" i="2"/>
  <c r="CQ63" i="2"/>
  <c r="AX63" i="2"/>
  <c r="BD63" i="2"/>
  <c r="AU63" i="2"/>
  <c r="CI40" i="2"/>
  <c r="BN40" i="2" s="1"/>
  <c r="BF40" i="2"/>
  <c r="CL36" i="2"/>
  <c r="CJ36" i="2"/>
  <c r="BO36" i="2" s="1"/>
  <c r="CS85" i="2"/>
  <c r="BF44" i="2"/>
  <c r="CH74" i="2"/>
  <c r="BM74" i="2" s="1"/>
  <c r="AU36" i="2"/>
  <c r="BF22" i="2"/>
  <c r="BK16" i="2"/>
  <c r="CN28" i="2"/>
  <c r="CN56" i="2"/>
  <c r="BE56" i="2"/>
  <c r="CO24" i="2"/>
  <c r="BQ36" i="2"/>
  <c r="BR36" i="2" s="1"/>
  <c r="CM59" i="2"/>
  <c r="CJ63" i="2"/>
  <c r="BO63" i="2" s="1"/>
  <c r="CU72" i="2"/>
  <c r="CU59" i="2"/>
  <c r="CK86" i="2"/>
  <c r="BD77" i="2"/>
  <c r="CM77" i="2"/>
  <c r="CQ77" i="2"/>
  <c r="AU77" i="2"/>
  <c r="CG77" i="2"/>
  <c r="BL77" i="2" s="1"/>
  <c r="AN87" i="2"/>
  <c r="CV87" i="2" s="1"/>
  <c r="CI98" i="2"/>
  <c r="BN98" i="2" s="1"/>
  <c r="BE78" i="2"/>
  <c r="CH78" i="2"/>
  <c r="BM78" i="2" s="1"/>
  <c r="CV78" i="2"/>
  <c r="CR78" i="2"/>
  <c r="AV78" i="2"/>
  <c r="CV49" i="2"/>
  <c r="CR49" i="2"/>
  <c r="CJ52" i="2"/>
  <c r="BO52" i="2" s="1"/>
  <c r="CH52" i="2"/>
  <c r="BM52" i="2" s="1"/>
  <c r="CL52" i="2"/>
  <c r="BE61" i="2"/>
  <c r="BG60" i="2"/>
  <c r="BG56" i="2"/>
  <c r="CU67" i="2"/>
  <c r="CR57" i="2"/>
  <c r="AX76" i="2"/>
  <c r="BF76" i="2" s="1"/>
  <c r="CG89" i="2"/>
  <c r="BL89" i="2" s="1"/>
  <c r="CN24" i="2"/>
  <c r="AU67" i="2"/>
  <c r="BE27" i="2"/>
  <c r="CG28" i="2"/>
  <c r="BL28" i="2" s="1"/>
  <c r="CU40" i="2"/>
  <c r="AU54" i="2"/>
  <c r="CT94" i="2"/>
  <c r="CW92" i="2"/>
  <c r="CO92" i="2"/>
  <c r="CS92" i="2"/>
  <c r="AM92" i="2"/>
  <c r="CP81" i="2"/>
  <c r="BX81" i="2"/>
  <c r="CO44" i="2"/>
  <c r="CW44" i="2"/>
  <c r="CK44" i="2"/>
  <c r="BT44" i="2"/>
  <c r="BQ44" i="2"/>
  <c r="BR44" i="2" s="1"/>
  <c r="AY22" i="2"/>
  <c r="BG22" i="2" s="1"/>
  <c r="AN22" i="2"/>
  <c r="BE36" i="2"/>
  <c r="CV36" i="2"/>
  <c r="AV36" i="2"/>
  <c r="CH50" i="2"/>
  <c r="BM50" i="2" s="1"/>
  <c r="AV50" i="2"/>
  <c r="BE50" i="2"/>
  <c r="CP97" i="2"/>
  <c r="BX97" i="2"/>
  <c r="AJ9" i="2"/>
  <c r="AJ8" i="2" s="1"/>
  <c r="CF62" i="2"/>
  <c r="CX62" i="2"/>
  <c r="AM49" i="2"/>
  <c r="CO49" i="2"/>
  <c r="CR42" i="2"/>
  <c r="BK42" i="2"/>
  <c r="CO40" i="2"/>
  <c r="CW40" i="2"/>
  <c r="CH61" i="2"/>
  <c r="BM61" i="2" s="1"/>
  <c r="CQ89" i="2"/>
  <c r="AV24" i="2"/>
  <c r="CQ67" i="2"/>
  <c r="CJ88" i="2"/>
  <c r="BO88" i="2" s="1"/>
  <c r="CM76" i="2"/>
  <c r="BD40" i="2"/>
  <c r="CG40" i="2"/>
  <c r="BL40" i="2" s="1"/>
  <c r="CR50" i="2"/>
  <c r="CR36" i="2"/>
  <c r="BT96" i="2"/>
  <c r="CL96" i="2" s="1"/>
  <c r="CK96" i="2"/>
  <c r="BX83" i="2"/>
  <c r="CP83" i="2"/>
  <c r="AY83" i="2"/>
  <c r="AN83" i="2"/>
  <c r="J9" i="2"/>
  <c r="CB72" i="2"/>
  <c r="CT72" i="2"/>
  <c r="CU62" i="2"/>
  <c r="CM62" i="2"/>
  <c r="BD62" i="2"/>
  <c r="CF43" i="2"/>
  <c r="CX43" i="2"/>
  <c r="BQ39" i="2"/>
  <c r="BR39" i="2" s="1"/>
  <c r="BT39" i="2"/>
  <c r="AU32" i="2"/>
  <c r="CM32" i="2"/>
  <c r="AY31" i="2"/>
  <c r="BG31" i="2" s="1"/>
  <c r="BG29" i="2"/>
  <c r="BD21" i="2"/>
  <c r="AU21" i="2"/>
  <c r="CU21" i="2"/>
  <c r="CS74" i="2"/>
  <c r="BX77" i="2"/>
  <c r="BQ77" i="2"/>
  <c r="BR77" i="2" s="1"/>
  <c r="BX72" i="2"/>
  <c r="CP72" i="2"/>
  <c r="CT68" i="2"/>
  <c r="CB62" i="2"/>
  <c r="CP57" i="2"/>
  <c r="CO50" i="2"/>
  <c r="CP50" i="2"/>
  <c r="AM39" i="2"/>
  <c r="CO36" i="2"/>
  <c r="CB33" i="2"/>
  <c r="AA8" i="2"/>
  <c r="W8" i="2"/>
  <c r="CB10" i="2"/>
  <c r="AE8" i="2"/>
  <c r="BX80" i="2"/>
  <c r="CP80" i="2"/>
  <c r="J11" i="2"/>
  <c r="AV39" i="2"/>
  <c r="CV39" i="2"/>
  <c r="AN29" i="2"/>
  <c r="BX22" i="2"/>
  <c r="CP22" i="2"/>
  <c r="AR8" i="2"/>
  <c r="AN90" i="2"/>
  <c r="CK88" i="2"/>
  <c r="CO88" i="2"/>
  <c r="BX62" i="2"/>
  <c r="CP62" i="2"/>
  <c r="AU55" i="2"/>
  <c r="CG55" i="2"/>
  <c r="BL55" i="2" s="1"/>
  <c r="CX52" i="2"/>
  <c r="CF52" i="2"/>
  <c r="CF49" i="2"/>
  <c r="CX49" i="2"/>
  <c r="BE39" i="2"/>
  <c r="BY8" i="2"/>
  <c r="CV69" i="2"/>
  <c r="AN67" i="2"/>
  <c r="CV67" i="2" s="1"/>
  <c r="AN66" i="2"/>
  <c r="CH66" i="2" s="1"/>
  <c r="BM66" i="2" s="1"/>
  <c r="CK50" i="2"/>
  <c r="X8" i="2"/>
  <c r="AQ8" i="2"/>
  <c r="BX9" i="2"/>
  <c r="BF63" i="2"/>
  <c r="CI63" i="2"/>
  <c r="BN63" i="2" s="1"/>
  <c r="CH31" i="2"/>
  <c r="BM31" i="2" s="1"/>
  <c r="AV56" i="2"/>
  <c r="CV56" i="2"/>
  <c r="CH56" i="2"/>
  <c r="BM56" i="2" s="1"/>
  <c r="BF73" i="2"/>
  <c r="CI73" i="2"/>
  <c r="BN73" i="2" s="1"/>
  <c r="CG70" i="2"/>
  <c r="BL70" i="2" s="1"/>
  <c r="CU70" i="2"/>
  <c r="CQ70" i="2"/>
  <c r="CM70" i="2"/>
  <c r="AX70" i="2"/>
  <c r="AV75" i="2"/>
  <c r="BK75" i="2"/>
  <c r="CV75" i="2"/>
  <c r="CN96" i="2"/>
  <c r="BF58" i="2"/>
  <c r="CI58" i="2"/>
  <c r="BN58" i="2" s="1"/>
  <c r="CK7" i="2"/>
  <c r="CL7" i="2" s="1"/>
  <c r="CM7" i="2" s="1"/>
  <c r="CN7" i="2" s="1"/>
  <c r="CO7" i="2" s="1"/>
  <c r="CP7" i="2" s="1"/>
  <c r="CQ7" i="2" s="1"/>
  <c r="CR7" i="2" s="1"/>
  <c r="CS7" i="2" s="1"/>
  <c r="CT7" i="2" s="1"/>
  <c r="CU7" i="2" s="1"/>
  <c r="CV7" i="2" s="1"/>
  <c r="CW7" i="2" s="1"/>
  <c r="CX7" i="2" s="1"/>
  <c r="CI7" i="2"/>
  <c r="CJ7" i="2" s="1"/>
  <c r="CI33" i="2"/>
  <c r="BN33" i="2" s="1"/>
  <c r="CR56" i="2"/>
  <c r="CG30" i="2"/>
  <c r="BL30" i="2" s="1"/>
  <c r="AX30" i="2"/>
  <c r="AU30" i="2"/>
  <c r="CM30" i="2"/>
  <c r="CU30" i="2"/>
  <c r="CI19" i="2"/>
  <c r="BN19" i="2" s="1"/>
  <c r="BF19" i="2"/>
  <c r="BF25" i="2"/>
  <c r="CI26" i="2"/>
  <c r="BN26" i="2" s="1"/>
  <c r="BF26" i="2"/>
  <c r="BT19" i="2"/>
  <c r="AV41" i="2"/>
  <c r="BE41" i="2"/>
  <c r="CV41" i="2"/>
  <c r="CR41" i="2"/>
  <c r="CH41" i="2"/>
  <c r="BM41" i="2" s="1"/>
  <c r="CN41" i="2"/>
  <c r="BG57" i="2"/>
  <c r="CJ57" i="2"/>
  <c r="BO57" i="2" s="1"/>
  <c r="CV68" i="2"/>
  <c r="BK68" i="2"/>
  <c r="AV68" i="2"/>
  <c r="CN68" i="2"/>
  <c r="CN93" i="2"/>
  <c r="CR93" i="2"/>
  <c r="BE93" i="2"/>
  <c r="CH63" i="2"/>
  <c r="BM63" i="2" s="1"/>
  <c r="CM84" i="2"/>
  <c r="CG84" i="2"/>
  <c r="BL84" i="2" s="1"/>
  <c r="AX84" i="2"/>
  <c r="AU84" i="2"/>
  <c r="CQ84" i="2"/>
  <c r="CL92" i="2"/>
  <c r="CJ92" i="2"/>
  <c r="BO92" i="2" s="1"/>
  <c r="CU84" i="2"/>
  <c r="BG17" i="2"/>
  <c r="BO17" i="2"/>
  <c r="CL51" i="2"/>
  <c r="CH51" i="2"/>
  <c r="BM51" i="2" s="1"/>
  <c r="CI13" i="2"/>
  <c r="BN13" i="2" s="1"/>
  <c r="BF13" i="2"/>
  <c r="AX52" i="2"/>
  <c r="CG52" i="2"/>
  <c r="BL52" i="2" s="1"/>
  <c r="CU52" i="2"/>
  <c r="CM52" i="2"/>
  <c r="AU52" i="2"/>
  <c r="CH88" i="2"/>
  <c r="BM88" i="2" s="1"/>
  <c r="CR88" i="2"/>
  <c r="CV88" i="2"/>
  <c r="BG41" i="2"/>
  <c r="CJ41" i="2"/>
  <c r="BO41" i="2" s="1"/>
  <c r="CJ90" i="2"/>
  <c r="BO90" i="2" s="1"/>
  <c r="BG90" i="2"/>
  <c r="BT47" i="2"/>
  <c r="BQ47" i="2"/>
  <c r="BR47" i="2" s="1"/>
  <c r="CQ91" i="2"/>
  <c r="CP89" i="2"/>
  <c r="BV10" i="2"/>
  <c r="BX89" i="2"/>
  <c r="CT85" i="2"/>
  <c r="CR85" i="2"/>
  <c r="CB85" i="2"/>
  <c r="AN81" i="2"/>
  <c r="AV81" i="2" s="1"/>
  <c r="CK76" i="2"/>
  <c r="CG76" i="2"/>
  <c r="BL76" i="2" s="1"/>
  <c r="CT75" i="2"/>
  <c r="CB75" i="2"/>
  <c r="CR75" i="2"/>
  <c r="CK74" i="2"/>
  <c r="CG74" i="2"/>
  <c r="BL74" i="2" s="1"/>
  <c r="CI71" i="2"/>
  <c r="BN71" i="2" s="1"/>
  <c r="CG71" i="2"/>
  <c r="BL71" i="2" s="1"/>
  <c r="AN71" i="2"/>
  <c r="AV71" i="2" s="1"/>
  <c r="AH70" i="2"/>
  <c r="AH9" i="2" s="1"/>
  <c r="AG9" i="2"/>
  <c r="AG8" i="2" s="1"/>
  <c r="CB69" i="2"/>
  <c r="CT69" i="2"/>
  <c r="CR69" i="2"/>
  <c r="AH10" i="2"/>
  <c r="CJ77" i="2"/>
  <c r="BO77" i="2" s="1"/>
  <c r="CH79" i="2"/>
  <c r="BM79" i="2" s="1"/>
  <c r="CN79" i="2"/>
  <c r="BE79" i="2"/>
  <c r="CX68" i="2"/>
  <c r="CF68" i="2"/>
  <c r="AM68" i="2"/>
  <c r="CS68" i="2"/>
  <c r="CW68" i="2"/>
  <c r="CO68" i="2"/>
  <c r="CB67" i="2"/>
  <c r="CT67" i="2"/>
  <c r="CN66" i="2"/>
  <c r="CM47" i="2"/>
  <c r="CU46" i="2"/>
  <c r="CQ46" i="2"/>
  <c r="CM46" i="2"/>
  <c r="AU46" i="2"/>
  <c r="AL44" i="2"/>
  <c r="AL9" i="2" s="1"/>
  <c r="AK9" i="2"/>
  <c r="AY40" i="2"/>
  <c r="CJ40" i="2" s="1"/>
  <c r="BO40" i="2" s="1"/>
  <c r="AN40" i="2"/>
  <c r="BE40" i="2" s="1"/>
  <c r="CG27" i="2"/>
  <c r="BL27" i="2" s="1"/>
  <c r="CM27" i="2"/>
  <c r="CQ27" i="2"/>
  <c r="CU27" i="2"/>
  <c r="BD27" i="2"/>
  <c r="AX27" i="2"/>
  <c r="CX25" i="2"/>
  <c r="CF25" i="2"/>
  <c r="CX23" i="2"/>
  <c r="CF23" i="2"/>
  <c r="AU17" i="2"/>
  <c r="CG17" i="2"/>
  <c r="BL17" i="2" s="1"/>
  <c r="CU17" i="2"/>
  <c r="BD17" i="2"/>
  <c r="AX17" i="2"/>
  <c r="CQ17" i="2"/>
  <c r="AF9" i="2"/>
  <c r="CW16" i="2"/>
  <c r="AM16" i="2"/>
  <c r="CK16" i="2"/>
  <c r="CS16" i="2"/>
  <c r="BZ9" i="2"/>
  <c r="CT13" i="2"/>
  <c r="AN13" i="2"/>
  <c r="BG13" i="2"/>
  <c r="CH91" i="2"/>
  <c r="BM91" i="2" s="1"/>
  <c r="CI14" i="2"/>
  <c r="BN14" i="2" s="1"/>
  <c r="BF93" i="2"/>
  <c r="BT33" i="2"/>
  <c r="CR38" i="2"/>
  <c r="CG43" i="2"/>
  <c r="BL43" i="2" s="1"/>
  <c r="CQ94" i="2"/>
  <c r="CG93" i="2"/>
  <c r="BL93" i="2" s="1"/>
  <c r="CM93" i="2"/>
  <c r="CH82" i="2"/>
  <c r="BM82" i="2" s="1"/>
  <c r="CV38" i="2"/>
  <c r="CV24" i="2"/>
  <c r="BE53" i="2"/>
  <c r="AV53" i="2"/>
  <c r="BM53" i="2"/>
  <c r="AU81" i="2"/>
  <c r="BD81" i="2"/>
  <c r="AX81" i="2"/>
  <c r="CG81" i="2"/>
  <c r="BL81" i="2" s="1"/>
  <c r="CU81" i="2"/>
  <c r="CN14" i="2"/>
  <c r="AV14" i="2"/>
  <c r="BF18" i="2"/>
  <c r="CI18" i="2"/>
  <c r="BN18" i="2" s="1"/>
  <c r="CB64" i="2"/>
  <c r="CQ92" i="2"/>
  <c r="CU92" i="2"/>
  <c r="CM92" i="2"/>
  <c r="BD92" i="2"/>
  <c r="CV97" i="2"/>
  <c r="BK97" i="2"/>
  <c r="CW95" i="2"/>
  <c r="CK95" i="2"/>
  <c r="AM95" i="2"/>
  <c r="CS95" i="2"/>
  <c r="CF90" i="2"/>
  <c r="CX90" i="2"/>
  <c r="AY87" i="2"/>
  <c r="CJ87" i="2" s="1"/>
  <c r="BO87" i="2" s="1"/>
  <c r="CX86" i="2"/>
  <c r="CF86" i="2"/>
  <c r="AN86" i="2"/>
  <c r="BE86" i="2" s="1"/>
  <c r="AY86" i="2"/>
  <c r="BG86" i="2" s="1"/>
  <c r="CW81" i="2"/>
  <c r="CS81" i="2"/>
  <c r="CO81" i="2"/>
  <c r="CK81" i="2"/>
  <c r="CF54" i="2"/>
  <c r="CX54" i="2"/>
  <c r="CH69" i="2"/>
  <c r="BM69" i="2" s="1"/>
  <c r="CQ93" i="2"/>
  <c r="CV82" i="2"/>
  <c r="CH87" i="2"/>
  <c r="BM87" i="2" s="1"/>
  <c r="CN92" i="2"/>
  <c r="BK26" i="2"/>
  <c r="CR26" i="2"/>
  <c r="CN26" i="2"/>
  <c r="BE26" i="2"/>
  <c r="CM45" i="2"/>
  <c r="BD45" i="2"/>
  <c r="CQ45" i="2"/>
  <c r="AX45" i="2"/>
  <c r="AU45" i="2"/>
  <c r="BK76" i="2"/>
  <c r="CN76" i="2"/>
  <c r="CV76" i="2"/>
  <c r="CR79" i="2"/>
  <c r="BK49" i="2"/>
  <c r="AV49" i="2"/>
  <c r="BE49" i="2"/>
  <c r="CM48" i="2"/>
  <c r="CQ48" i="2"/>
  <c r="AU48" i="2"/>
  <c r="AX48" i="2"/>
  <c r="BD48" i="2"/>
  <c r="CM58" i="2"/>
  <c r="BD58" i="2"/>
  <c r="CG58" i="2"/>
  <c r="BL58" i="2" s="1"/>
  <c r="CF91" i="2"/>
  <c r="CX91" i="2"/>
  <c r="BR82" i="2"/>
  <c r="BQ11" i="2"/>
  <c r="BR11" i="2" s="1"/>
  <c r="AV79" i="2"/>
  <c r="AT11" i="2"/>
  <c r="CK59" i="2"/>
  <c r="CS59" i="2"/>
  <c r="CX67" i="2"/>
  <c r="CF67" i="2"/>
  <c r="CX94" i="2"/>
  <c r="CP93" i="2"/>
  <c r="CO91" i="2"/>
  <c r="AM83" i="2"/>
  <c r="CO83" i="2"/>
  <c r="CK83" i="2"/>
  <c r="CS83" i="2"/>
  <c r="CF57" i="2"/>
  <c r="CX57" i="2"/>
  <c r="CK53" i="2"/>
  <c r="BZ10" i="2"/>
  <c r="BX45" i="2"/>
  <c r="CP45" i="2"/>
  <c r="CT57" i="2"/>
  <c r="CT47" i="2"/>
  <c r="CB47" i="2"/>
  <c r="AN46" i="2"/>
  <c r="BE46" i="2" s="1"/>
  <c r="AY46" i="2"/>
  <c r="BG46" i="2" s="1"/>
  <c r="BX10" i="2"/>
  <c r="Y8" i="2"/>
  <c r="CS50" i="2"/>
  <c r="AM50" i="2"/>
  <c r="AV43" i="2"/>
  <c r="BK43" i="2"/>
  <c r="CV43" i="2"/>
  <c r="CX47" i="2"/>
  <c r="CP47" i="2"/>
  <c r="CT41" i="2"/>
  <c r="AX21" i="2"/>
  <c r="CS10" i="2" l="1"/>
  <c r="CH96" i="2"/>
  <c r="BM96" i="2" s="1"/>
  <c r="CR96" i="2"/>
  <c r="CH77" i="2"/>
  <c r="BM77" i="2" s="1"/>
  <c r="BF94" i="2"/>
  <c r="CV96" i="2"/>
  <c r="CB8" i="2"/>
  <c r="BE96" i="2"/>
  <c r="BE32" i="2"/>
  <c r="AV18" i="2"/>
  <c r="BK32" i="2"/>
  <c r="CR70" i="2"/>
  <c r="CV70" i="2"/>
  <c r="BE70" i="2"/>
  <c r="CN70" i="2"/>
  <c r="AV70" i="2"/>
  <c r="BK70" i="2"/>
  <c r="AV26" i="2"/>
  <c r="BE77" i="2"/>
  <c r="CN77" i="2"/>
  <c r="BG21" i="2"/>
  <c r="CH59" i="2"/>
  <c r="BM59" i="2" s="1"/>
  <c r="CV59" i="2"/>
  <c r="BE59" i="2"/>
  <c r="CN59" i="2"/>
  <c r="AV27" i="2"/>
  <c r="CV27" i="2"/>
  <c r="CR27" i="2"/>
  <c r="BK27" i="2"/>
  <c r="CN27" i="2"/>
  <c r="BT32" i="2"/>
  <c r="BQ32" i="2"/>
  <c r="CS11" i="2"/>
  <c r="CO11" i="2"/>
  <c r="CK11" i="2"/>
  <c r="CV64" i="2"/>
  <c r="BE64" i="2"/>
  <c r="CR64" i="2"/>
  <c r="CH64" i="2"/>
  <c r="BM64" i="2" s="1"/>
  <c r="CN64" i="2"/>
  <c r="CN30" i="2"/>
  <c r="BK30" i="2"/>
  <c r="CV30" i="2"/>
  <c r="BE30" i="2"/>
  <c r="CR30" i="2"/>
  <c r="BF67" i="2"/>
  <c r="CJ95" i="2"/>
  <c r="BO95" i="2" s="1"/>
  <c r="BG95" i="2"/>
  <c r="BF35" i="2"/>
  <c r="CI35" i="2"/>
  <c r="BN35" i="2" s="1"/>
  <c r="BF31" i="2"/>
  <c r="CI31" i="2"/>
  <c r="BN31" i="2" s="1"/>
  <c r="AU96" i="2"/>
  <c r="CU96" i="2"/>
  <c r="CG96" i="2"/>
  <c r="BL96" i="2" s="1"/>
  <c r="AX96" i="2"/>
  <c r="CM96" i="2"/>
  <c r="BD96" i="2"/>
  <c r="CQ96" i="2"/>
  <c r="CQ80" i="2"/>
  <c r="AX80" i="2"/>
  <c r="CG80" i="2"/>
  <c r="BL80" i="2" s="1"/>
  <c r="CM80" i="2"/>
  <c r="BD80" i="2"/>
  <c r="CU80" i="2"/>
  <c r="AU80" i="2"/>
  <c r="CG91" i="2"/>
  <c r="BL91" i="2" s="1"/>
  <c r="AK8" i="2"/>
  <c r="BD46" i="2"/>
  <c r="CG46" i="2"/>
  <c r="BL46" i="2" s="1"/>
  <c r="CI76" i="2"/>
  <c r="BN76" i="2" s="1"/>
  <c r="CM91" i="2"/>
  <c r="AU91" i="2"/>
  <c r="BT21" i="2"/>
  <c r="CV93" i="2"/>
  <c r="BI8" i="2"/>
  <c r="CW8" i="2" s="1"/>
  <c r="CJ38" i="2"/>
  <c r="BO38" i="2" s="1"/>
  <c r="BG54" i="2"/>
  <c r="CH25" i="2"/>
  <c r="BM25" i="2" s="1"/>
  <c r="CR89" i="2"/>
  <c r="AV89" i="2"/>
  <c r="BE89" i="2"/>
  <c r="CN89" i="2"/>
  <c r="CV89" i="2"/>
  <c r="BE85" i="2"/>
  <c r="AV85" i="2"/>
  <c r="CH85" i="2"/>
  <c r="BM85" i="2" s="1"/>
  <c r="CV85" i="2"/>
  <c r="AX79" i="2"/>
  <c r="AU79" i="2"/>
  <c r="CG79" i="2"/>
  <c r="BL79" i="2" s="1"/>
  <c r="BD79" i="2"/>
  <c r="CQ79" i="2"/>
  <c r="CM79" i="2"/>
  <c r="CU79" i="2"/>
  <c r="CM34" i="2"/>
  <c r="AX34" i="2"/>
  <c r="CG34" i="2"/>
  <c r="BL34" i="2" s="1"/>
  <c r="AU34" i="2"/>
  <c r="BD34" i="2"/>
  <c r="CQ34" i="2"/>
  <c r="CU34" i="2"/>
  <c r="CN18" i="2"/>
  <c r="CV18" i="2"/>
  <c r="CR18" i="2"/>
  <c r="BK18" i="2"/>
  <c r="CR59" i="2"/>
  <c r="CN85" i="2"/>
  <c r="CN88" i="2"/>
  <c r="AV88" i="2"/>
  <c r="AX23" i="2"/>
  <c r="AU23" i="2"/>
  <c r="CU23" i="2"/>
  <c r="BD23" i="2"/>
  <c r="CQ23" i="2"/>
  <c r="CM23" i="2"/>
  <c r="CR72" i="2"/>
  <c r="BK72" i="2"/>
  <c r="BE72" i="2"/>
  <c r="CN72" i="2"/>
  <c r="CI88" i="2"/>
  <c r="BN88" i="2" s="1"/>
  <c r="BF88" i="2"/>
  <c r="CV48" i="2"/>
  <c r="CN48" i="2"/>
  <c r="BK48" i="2"/>
  <c r="CR48" i="2"/>
  <c r="BE48" i="2"/>
  <c r="AX15" i="2"/>
  <c r="BF15" i="2" s="1"/>
  <c r="AU15" i="2"/>
  <c r="CM15" i="2"/>
  <c r="CU15" i="2"/>
  <c r="CQ15" i="2"/>
  <c r="BJ15" i="2"/>
  <c r="BD15" i="2"/>
  <c r="CV42" i="2"/>
  <c r="BE42" i="2"/>
  <c r="CN42" i="2"/>
  <c r="CG47" i="2"/>
  <c r="BL47" i="2" s="1"/>
  <c r="CU47" i="2"/>
  <c r="BM35" i="2"/>
  <c r="BK35" i="2"/>
  <c r="CU64" i="2"/>
  <c r="CQ64" i="2"/>
  <c r="AU64" i="2"/>
  <c r="AX64" i="2"/>
  <c r="CG64" i="2"/>
  <c r="BL64" i="2" s="1"/>
  <c r="BD64" i="2"/>
  <c r="CM64" i="2"/>
  <c r="BK20" i="2"/>
  <c r="CN20" i="2"/>
  <c r="AV20" i="2"/>
  <c r="CV20" i="2"/>
  <c r="CR20" i="2"/>
  <c r="BE20" i="2"/>
  <c r="BD47" i="2"/>
  <c r="AH8" i="2"/>
  <c r="CU91" i="2"/>
  <c r="BF66" i="2"/>
  <c r="CN55" i="2"/>
  <c r="CR55" i="2"/>
  <c r="BE55" i="2"/>
  <c r="CV55" i="2"/>
  <c r="CH55" i="2"/>
  <c r="BM55" i="2" s="1"/>
  <c r="CN97" i="2"/>
  <c r="BE97" i="2"/>
  <c r="CN54" i="2"/>
  <c r="CV54" i="2"/>
  <c r="BE54" i="2"/>
  <c r="AV54" i="2"/>
  <c r="CH54" i="2"/>
  <c r="BM54" i="2" s="1"/>
  <c r="CI53" i="2"/>
  <c r="BN53" i="2" s="1"/>
  <c r="CR97" i="2"/>
  <c r="AF8" i="2"/>
  <c r="AL8" i="2"/>
  <c r="CQ47" i="2"/>
  <c r="AU47" i="2"/>
  <c r="BD91" i="2"/>
  <c r="CJ96" i="2"/>
  <c r="BO96" i="2" s="1"/>
  <c r="AM10" i="2"/>
  <c r="CM10" i="2" s="1"/>
  <c r="CR54" i="2"/>
  <c r="AV87" i="2"/>
  <c r="CL25" i="2"/>
  <c r="AV35" i="2"/>
  <c r="CM74" i="2"/>
  <c r="CU74" i="2"/>
  <c r="AU74" i="2"/>
  <c r="CQ74" i="2"/>
  <c r="BD74" i="2"/>
  <c r="AX74" i="2"/>
  <c r="BK15" i="2"/>
  <c r="BT15" i="2" s="1"/>
  <c r="CV15" i="2"/>
  <c r="CR15" i="2"/>
  <c r="CN15" i="2"/>
  <c r="AV15" i="2"/>
  <c r="BK14" i="2"/>
  <c r="CR14" i="2"/>
  <c r="BE14" i="2"/>
  <c r="CV14" i="2"/>
  <c r="AV59" i="2"/>
  <c r="AV64" i="2"/>
  <c r="CI51" i="2"/>
  <c r="BN51" i="2" s="1"/>
  <c r="CW11" i="2"/>
  <c r="BK34" i="2"/>
  <c r="CN34" i="2"/>
  <c r="CV34" i="2"/>
  <c r="AV34" i="2"/>
  <c r="AV30" i="2"/>
  <c r="CI75" i="2"/>
  <c r="BN75" i="2" s="1"/>
  <c r="BF75" i="2"/>
  <c r="BT23" i="2"/>
  <c r="BQ23" i="2"/>
  <c r="BR23" i="2" s="1"/>
  <c r="AV48" i="2"/>
  <c r="CV58" i="2"/>
  <c r="CN58" i="2"/>
  <c r="BE58" i="2"/>
  <c r="BE62" i="2"/>
  <c r="CH62" i="2"/>
  <c r="BM62" i="2" s="1"/>
  <c r="CN62" i="2"/>
  <c r="AV62" i="2"/>
  <c r="CV62" i="2"/>
  <c r="CR62" i="2"/>
  <c r="CV63" i="2"/>
  <c r="CK10" i="2"/>
  <c r="CR66" i="2"/>
  <c r="CV66" i="2"/>
  <c r="AV66" i="2"/>
  <c r="BE66" i="2"/>
  <c r="BK29" i="2"/>
  <c r="BM29" i="2"/>
  <c r="AV29" i="2"/>
  <c r="BE29" i="2"/>
  <c r="CJ83" i="2"/>
  <c r="BO83" i="2" s="1"/>
  <c r="BO11" i="2" s="1"/>
  <c r="BG83" i="2"/>
  <c r="BD49" i="2"/>
  <c r="CM49" i="2"/>
  <c r="CU49" i="2"/>
  <c r="AU49" i="2"/>
  <c r="CQ49" i="2"/>
  <c r="CG49" i="2"/>
  <c r="BL49" i="2" s="1"/>
  <c r="AX49" i="2"/>
  <c r="CL44" i="2"/>
  <c r="CH44" i="2"/>
  <c r="BM44" i="2" s="1"/>
  <c r="CJ44" i="2"/>
  <c r="BO44" i="2" s="1"/>
  <c r="CI59" i="2"/>
  <c r="BN59" i="2" s="1"/>
  <c r="BF59" i="2"/>
  <c r="BF72" i="2"/>
  <c r="CI72" i="2"/>
  <c r="BN72" i="2" s="1"/>
  <c r="BD38" i="2"/>
  <c r="AX38" i="2"/>
  <c r="CU38" i="2"/>
  <c r="AU38" i="2"/>
  <c r="CM38" i="2"/>
  <c r="CQ38" i="2"/>
  <c r="CG38" i="2"/>
  <c r="BL38" i="2" s="1"/>
  <c r="AV45" i="2"/>
  <c r="CR45" i="2"/>
  <c r="CN45" i="2"/>
  <c r="CV45" i="2"/>
  <c r="CH45" i="2"/>
  <c r="BM45" i="2" s="1"/>
  <c r="BQ17" i="2"/>
  <c r="BR17" i="2" s="1"/>
  <c r="BT17" i="2"/>
  <c r="BT28" i="2"/>
  <c r="BQ28" i="2"/>
  <c r="BR28" i="2" s="1"/>
  <c r="CI36" i="2"/>
  <c r="BN36" i="2" s="1"/>
  <c r="BF36" i="2"/>
  <c r="CS9" i="2"/>
  <c r="CW9" i="2"/>
  <c r="CO9" i="2"/>
  <c r="CH90" i="2"/>
  <c r="BM90" i="2" s="1"/>
  <c r="BE90" i="2"/>
  <c r="CN90" i="2"/>
  <c r="AV90" i="2"/>
  <c r="CR83" i="2"/>
  <c r="CH83" i="2"/>
  <c r="BM83" i="2" s="1"/>
  <c r="AV83" i="2"/>
  <c r="BE83" i="2"/>
  <c r="CN83" i="2"/>
  <c r="CR90" i="2"/>
  <c r="BQ98" i="2"/>
  <c r="BR98" i="2" s="1"/>
  <c r="BT98" i="2"/>
  <c r="BC9" i="2"/>
  <c r="BC8" i="2" s="1"/>
  <c r="AY12" i="2"/>
  <c r="AN12" i="2"/>
  <c r="AN9" i="2" s="1"/>
  <c r="CV90" i="2"/>
  <c r="CD8" i="2"/>
  <c r="CX8" i="2" s="1"/>
  <c r="BE63" i="2"/>
  <c r="CO10" i="2"/>
  <c r="CN67" i="2"/>
  <c r="CR67" i="2"/>
  <c r="BE67" i="2"/>
  <c r="CH67" i="2"/>
  <c r="BM67" i="2" s="1"/>
  <c r="AV67" i="2"/>
  <c r="CH39" i="2"/>
  <c r="BM39" i="2" s="1"/>
  <c r="CJ39" i="2"/>
  <c r="BO39" i="2" s="1"/>
  <c r="CL39" i="2"/>
  <c r="BT42" i="2"/>
  <c r="BQ42" i="2"/>
  <c r="BR42" i="2" s="1"/>
  <c r="CN22" i="2"/>
  <c r="AV22" i="2"/>
  <c r="CR22" i="2"/>
  <c r="BK22" i="2"/>
  <c r="BT22" i="2" s="1"/>
  <c r="BE22" i="2"/>
  <c r="CV22" i="2"/>
  <c r="BT16" i="2"/>
  <c r="BQ16" i="2"/>
  <c r="BR16" i="2" s="1"/>
  <c r="CJ45" i="2"/>
  <c r="BO45" i="2" s="1"/>
  <c r="BG45" i="2"/>
  <c r="CH58" i="2"/>
  <c r="BM58" i="2" s="1"/>
  <c r="BD86" i="2"/>
  <c r="CQ86" i="2"/>
  <c r="CM86" i="2"/>
  <c r="CU86" i="2"/>
  <c r="AX86" i="2"/>
  <c r="AU86" i="2"/>
  <c r="CG86" i="2"/>
  <c r="BL86" i="2" s="1"/>
  <c r="CJ31" i="2"/>
  <c r="BO31" i="2" s="1"/>
  <c r="CL31" i="2"/>
  <c r="AX24" i="2"/>
  <c r="BD24" i="2"/>
  <c r="CU24" i="2"/>
  <c r="CG24" i="2"/>
  <c r="BL24" i="2" s="1"/>
  <c r="AU24" i="2"/>
  <c r="CQ24" i="2"/>
  <c r="CM24" i="2"/>
  <c r="CG10" i="2"/>
  <c r="AU97" i="2"/>
  <c r="CU97" i="2"/>
  <c r="CG97" i="2"/>
  <c r="BL97" i="2" s="1"/>
  <c r="BD97" i="2"/>
  <c r="CQ97" i="2"/>
  <c r="AX97" i="2"/>
  <c r="CM97" i="2"/>
  <c r="CR71" i="2"/>
  <c r="BG87" i="2"/>
  <c r="CR63" i="2"/>
  <c r="AN10" i="2"/>
  <c r="CV10" i="2" s="1"/>
  <c r="CG39" i="2"/>
  <c r="BL39" i="2" s="1"/>
  <c r="CU39" i="2"/>
  <c r="CQ39" i="2"/>
  <c r="CM39" i="2"/>
  <c r="AX39" i="2"/>
  <c r="AU39" i="2"/>
  <c r="BD39" i="2"/>
  <c r="J8" i="2"/>
  <c r="AU92" i="2"/>
  <c r="AX92" i="2"/>
  <c r="CG92" i="2"/>
  <c r="BL92" i="2" s="1"/>
  <c r="AY11" i="2"/>
  <c r="CR87" i="2"/>
  <c r="CN87" i="2"/>
  <c r="BE87" i="2"/>
  <c r="CJ24" i="2"/>
  <c r="BO24" i="2" s="1"/>
  <c r="CL24" i="2"/>
  <c r="CH24" i="2"/>
  <c r="BM24" i="2" s="1"/>
  <c r="AV58" i="2"/>
  <c r="BG62" i="2"/>
  <c r="AX85" i="2"/>
  <c r="AX10" i="2" s="1"/>
  <c r="CQ85" i="2"/>
  <c r="CG85" i="2"/>
  <c r="BL85" i="2" s="1"/>
  <c r="BL10" i="2" s="1"/>
  <c r="CU85" i="2"/>
  <c r="BD85" i="2"/>
  <c r="AU85" i="2"/>
  <c r="CM85" i="2"/>
  <c r="AV63" i="2"/>
  <c r="CV83" i="2"/>
  <c r="BF21" i="2"/>
  <c r="CI21" i="2"/>
  <c r="BN21" i="2" s="1"/>
  <c r="CM50" i="2"/>
  <c r="CQ50" i="2"/>
  <c r="BD50" i="2"/>
  <c r="AU50" i="2"/>
  <c r="CG50" i="2"/>
  <c r="BL50" i="2" s="1"/>
  <c r="AX50" i="2"/>
  <c r="CU50" i="2"/>
  <c r="CT10" i="2"/>
  <c r="CR10" i="2"/>
  <c r="CJ86" i="2"/>
  <c r="BO86" i="2" s="1"/>
  <c r="BO10" i="2" s="1"/>
  <c r="AY10" i="2"/>
  <c r="CL33" i="2"/>
  <c r="CH33" i="2"/>
  <c r="BM33" i="2" s="1"/>
  <c r="CJ33" i="2"/>
  <c r="BO33" i="2" s="1"/>
  <c r="CT9" i="2"/>
  <c r="BZ8" i="2"/>
  <c r="BF27" i="2"/>
  <c r="CI27" i="2"/>
  <c r="BN27" i="2" s="1"/>
  <c r="BT75" i="2"/>
  <c r="BQ75" i="2"/>
  <c r="BR75" i="2" s="1"/>
  <c r="BT49" i="2"/>
  <c r="BQ49" i="2"/>
  <c r="BR49" i="2" s="1"/>
  <c r="BQ97" i="2"/>
  <c r="BR97" i="2" s="1"/>
  <c r="BT97" i="2"/>
  <c r="CV13" i="2"/>
  <c r="BK13" i="2"/>
  <c r="BE13" i="2"/>
  <c r="AV13" i="2"/>
  <c r="CN13" i="2"/>
  <c r="CR81" i="2"/>
  <c r="CN81" i="2"/>
  <c r="BE81" i="2"/>
  <c r="AN11" i="2"/>
  <c r="AV11" i="2" s="1"/>
  <c r="CV81" i="2"/>
  <c r="CH81" i="2"/>
  <c r="BM81" i="2" s="1"/>
  <c r="BM11" i="2" s="1"/>
  <c r="CI52" i="2"/>
  <c r="BN52" i="2" s="1"/>
  <c r="BF52" i="2"/>
  <c r="AT8" i="2"/>
  <c r="BQ43" i="2"/>
  <c r="BR43" i="2" s="1"/>
  <c r="BT43" i="2"/>
  <c r="BK46" i="2"/>
  <c r="CN46" i="2"/>
  <c r="CV46" i="2"/>
  <c r="AV46" i="2"/>
  <c r="CR46" i="2"/>
  <c r="BT26" i="2"/>
  <c r="BQ26" i="2"/>
  <c r="BR26" i="2" s="1"/>
  <c r="AV86" i="2"/>
  <c r="CN86" i="2"/>
  <c r="CR86" i="2"/>
  <c r="CV86" i="2"/>
  <c r="CH86" i="2"/>
  <c r="BM86" i="2" s="1"/>
  <c r="CI91" i="2"/>
  <c r="BN91" i="2" s="1"/>
  <c r="BF81" i="2"/>
  <c r="CI81" i="2"/>
  <c r="BN81" i="2" s="1"/>
  <c r="CR13" i="2"/>
  <c r="CN40" i="2"/>
  <c r="CH40" i="2"/>
  <c r="BM40" i="2" s="1"/>
  <c r="CV40" i="2"/>
  <c r="CR40" i="2"/>
  <c r="AV40" i="2"/>
  <c r="CI47" i="2"/>
  <c r="BN47" i="2" s="1"/>
  <c r="BF47" i="2"/>
  <c r="CP10" i="2"/>
  <c r="BV8" i="2"/>
  <c r="CI84" i="2"/>
  <c r="BN84" i="2" s="1"/>
  <c r="BF84" i="2"/>
  <c r="BF30" i="2"/>
  <c r="CI30" i="2"/>
  <c r="BN30" i="2" s="1"/>
  <c r="BF70" i="2"/>
  <c r="CI70" i="2"/>
  <c r="BN70" i="2" s="1"/>
  <c r="CQ83" i="2"/>
  <c r="CM83" i="2"/>
  <c r="CU83" i="2"/>
  <c r="AX83" i="2"/>
  <c r="AU83" i="2"/>
  <c r="CG83" i="2"/>
  <c r="BL83" i="2" s="1"/>
  <c r="BL11" i="2" s="1"/>
  <c r="BD83" i="2"/>
  <c r="AM11" i="2"/>
  <c r="BT76" i="2"/>
  <c r="BQ76" i="2"/>
  <c r="BR76" i="2" s="1"/>
  <c r="CG95" i="2"/>
  <c r="BL95" i="2" s="1"/>
  <c r="BD95" i="2"/>
  <c r="CQ95" i="2"/>
  <c r="CM95" i="2"/>
  <c r="CU95" i="2"/>
  <c r="AX95" i="2"/>
  <c r="AU95" i="2"/>
  <c r="CI48" i="2"/>
  <c r="BN48" i="2" s="1"/>
  <c r="BF48" i="2"/>
  <c r="BF45" i="2"/>
  <c r="CI45" i="2"/>
  <c r="BN45" i="2" s="1"/>
  <c r="BD16" i="2"/>
  <c r="CU16" i="2"/>
  <c r="CQ16" i="2"/>
  <c r="CM16" i="2"/>
  <c r="AM9" i="2"/>
  <c r="AU16" i="2"/>
  <c r="CG16" i="2"/>
  <c r="BL16" i="2" s="1"/>
  <c r="AX16" i="2"/>
  <c r="BF17" i="2"/>
  <c r="CI17" i="2"/>
  <c r="BN17" i="2" s="1"/>
  <c r="BG40" i="2"/>
  <c r="CI46" i="2"/>
  <c r="BN46" i="2" s="1"/>
  <c r="BF46" i="2"/>
  <c r="CG68" i="2"/>
  <c r="BL68" i="2" s="1"/>
  <c r="AU68" i="2"/>
  <c r="BD68" i="2"/>
  <c r="AX68" i="2"/>
  <c r="CM68" i="2"/>
  <c r="CU68" i="2"/>
  <c r="CQ68" i="2"/>
  <c r="CN71" i="2"/>
  <c r="BK71" i="2"/>
  <c r="CV71" i="2"/>
  <c r="BE71" i="2"/>
  <c r="CL47" i="2"/>
  <c r="CH47" i="2"/>
  <c r="BM47" i="2" s="1"/>
  <c r="CJ47" i="2"/>
  <c r="BO47" i="2" s="1"/>
  <c r="BQ93" i="2"/>
  <c r="BR93" i="2" s="1"/>
  <c r="BT93" i="2"/>
  <c r="BQ68" i="2"/>
  <c r="BR68" i="2" s="1"/>
  <c r="BT68" i="2"/>
  <c r="CS8" i="2"/>
  <c r="CN10" i="2" l="1"/>
  <c r="CH10" i="2"/>
  <c r="CO8" i="2"/>
  <c r="BE10" i="2"/>
  <c r="BM10" i="2"/>
  <c r="CU10" i="2"/>
  <c r="AU10" i="2"/>
  <c r="BD10" i="2"/>
  <c r="BQ70" i="2"/>
  <c r="BR70" i="2" s="1"/>
  <c r="BT70" i="2"/>
  <c r="CQ10" i="2"/>
  <c r="CI74" i="2"/>
  <c r="BN74" i="2" s="1"/>
  <c r="BF74" i="2"/>
  <c r="BQ72" i="2"/>
  <c r="BR72" i="2" s="1"/>
  <c r="BT72" i="2"/>
  <c r="BT18" i="2"/>
  <c r="BQ18" i="2"/>
  <c r="BR18" i="2" s="1"/>
  <c r="BF80" i="2"/>
  <c r="CI80" i="2"/>
  <c r="BN80" i="2" s="1"/>
  <c r="BQ27" i="2"/>
  <c r="BR27" i="2" s="1"/>
  <c r="BT27" i="2"/>
  <c r="BQ20" i="2"/>
  <c r="BR20" i="2" s="1"/>
  <c r="BT20" i="2"/>
  <c r="CI64" i="2"/>
  <c r="BN64" i="2" s="1"/>
  <c r="BF64" i="2"/>
  <c r="BQ35" i="2"/>
  <c r="BT35" i="2"/>
  <c r="BJ9" i="2"/>
  <c r="BJ8" i="2" s="1"/>
  <c r="BS15" i="2"/>
  <c r="BQ15" i="2"/>
  <c r="BR15" i="2" s="1"/>
  <c r="BQ48" i="2"/>
  <c r="BR48" i="2" s="1"/>
  <c r="BT48" i="2"/>
  <c r="BF34" i="2"/>
  <c r="CI34" i="2"/>
  <c r="BN34" i="2" s="1"/>
  <c r="CI79" i="2"/>
  <c r="BN79" i="2" s="1"/>
  <c r="BF79" i="2"/>
  <c r="BF96" i="2"/>
  <c r="CI96" i="2"/>
  <c r="BN96" i="2" s="1"/>
  <c r="BQ34" i="2"/>
  <c r="BR34" i="2" s="1"/>
  <c r="BT34" i="2"/>
  <c r="BT14" i="2"/>
  <c r="BQ14" i="2"/>
  <c r="BR14" i="2" s="1"/>
  <c r="CH23" i="2"/>
  <c r="BM23" i="2" s="1"/>
  <c r="CL23" i="2"/>
  <c r="CJ23" i="2"/>
  <c r="BO23" i="2" s="1"/>
  <c r="CH15" i="2"/>
  <c r="BM15" i="2" s="1"/>
  <c r="CJ15" i="2"/>
  <c r="BO15" i="2" s="1"/>
  <c r="CL15" i="2"/>
  <c r="BF23" i="2"/>
  <c r="CI23" i="2"/>
  <c r="BN23" i="2" s="1"/>
  <c r="BT30" i="2"/>
  <c r="BQ30" i="2"/>
  <c r="BR30" i="2" s="1"/>
  <c r="CI10" i="2"/>
  <c r="BF10" i="2"/>
  <c r="BF97" i="2"/>
  <c r="CI97" i="2"/>
  <c r="BN97" i="2" s="1"/>
  <c r="BF86" i="2"/>
  <c r="CI86" i="2"/>
  <c r="BN86" i="2" s="1"/>
  <c r="CH42" i="2"/>
  <c r="BM42" i="2" s="1"/>
  <c r="CJ42" i="2"/>
  <c r="BO42" i="2" s="1"/>
  <c r="CL42" i="2"/>
  <c r="AV10" i="2"/>
  <c r="BF92" i="2"/>
  <c r="CI92" i="2"/>
  <c r="BN92" i="2" s="1"/>
  <c r="CJ16" i="2"/>
  <c r="BO16" i="2" s="1"/>
  <c r="CH16" i="2"/>
  <c r="BM16" i="2" s="1"/>
  <c r="CL16" i="2"/>
  <c r="CL98" i="2"/>
  <c r="CJ98" i="2"/>
  <c r="BO98" i="2" s="1"/>
  <c r="CH98" i="2"/>
  <c r="BM98" i="2" s="1"/>
  <c r="BG12" i="2"/>
  <c r="AY9" i="2"/>
  <c r="BG9" i="2" s="1"/>
  <c r="CI38" i="2"/>
  <c r="BN38" i="2" s="1"/>
  <c r="BF38" i="2"/>
  <c r="CI49" i="2"/>
  <c r="BN49" i="2" s="1"/>
  <c r="BF49" i="2"/>
  <c r="BQ29" i="2"/>
  <c r="BT29" i="2"/>
  <c r="CI85" i="2"/>
  <c r="BN85" i="2" s="1"/>
  <c r="BN10" i="2" s="1"/>
  <c r="BF85" i="2"/>
  <c r="BF39" i="2"/>
  <c r="CI39" i="2"/>
  <c r="BN39" i="2" s="1"/>
  <c r="CI24" i="2"/>
  <c r="BN24" i="2" s="1"/>
  <c r="BF24" i="2"/>
  <c r="CJ11" i="2"/>
  <c r="BG11" i="2"/>
  <c r="CL22" i="2"/>
  <c r="CJ22" i="2"/>
  <c r="BO22" i="2" s="1"/>
  <c r="CH22" i="2"/>
  <c r="BM22" i="2" s="1"/>
  <c r="BE12" i="2"/>
  <c r="CN12" i="2"/>
  <c r="AV12" i="2"/>
  <c r="CR12" i="2"/>
  <c r="BK12" i="2"/>
  <c r="CV12" i="2"/>
  <c r="CJ28" i="2"/>
  <c r="BO28" i="2" s="1"/>
  <c r="CH28" i="2"/>
  <c r="BM28" i="2" s="1"/>
  <c r="CL28" i="2"/>
  <c r="CM11" i="2"/>
  <c r="BD11" i="2"/>
  <c r="CU11" i="2"/>
  <c r="CG11" i="2"/>
  <c r="AU11" i="2"/>
  <c r="CQ11" i="2"/>
  <c r="CT8" i="2"/>
  <c r="CH93" i="2"/>
  <c r="BM93" i="2" s="1"/>
  <c r="CJ93" i="2"/>
  <c r="BO93" i="2" s="1"/>
  <c r="CL93" i="2"/>
  <c r="AM8" i="2"/>
  <c r="CM9" i="2"/>
  <c r="AU9" i="2"/>
  <c r="BD9" i="2"/>
  <c r="CQ9" i="2"/>
  <c r="CU9" i="2"/>
  <c r="CP8" i="2"/>
  <c r="BF16" i="2"/>
  <c r="CI16" i="2"/>
  <c r="BN16" i="2" s="1"/>
  <c r="AX9" i="2"/>
  <c r="CJ76" i="2"/>
  <c r="BO76" i="2" s="1"/>
  <c r="CH76" i="2"/>
  <c r="BM76" i="2" s="1"/>
  <c r="CL76" i="2"/>
  <c r="CH26" i="2"/>
  <c r="BM26" i="2" s="1"/>
  <c r="CL26" i="2"/>
  <c r="CJ26" i="2"/>
  <c r="BO26" i="2" s="1"/>
  <c r="CV11" i="2"/>
  <c r="CH11" i="2"/>
  <c r="BE11" i="2"/>
  <c r="CN11" i="2"/>
  <c r="CR11" i="2"/>
  <c r="AN8" i="2"/>
  <c r="AV8" i="2" s="1"/>
  <c r="CN9" i="2"/>
  <c r="CV9" i="2"/>
  <c r="AV9" i="2"/>
  <c r="BE9" i="2"/>
  <c r="CJ49" i="2"/>
  <c r="BO49" i="2" s="1"/>
  <c r="CL49" i="2"/>
  <c r="CH49" i="2"/>
  <c r="BM49" i="2" s="1"/>
  <c r="CR9" i="2"/>
  <c r="CH68" i="2"/>
  <c r="BM68" i="2" s="1"/>
  <c r="CJ68" i="2"/>
  <c r="BO68" i="2" s="1"/>
  <c r="CL68" i="2"/>
  <c r="BF83" i="2"/>
  <c r="CI83" i="2"/>
  <c r="BN83" i="2" s="1"/>
  <c r="BN11" i="2" s="1"/>
  <c r="BQ46" i="2"/>
  <c r="BR46" i="2" s="1"/>
  <c r="BT46" i="2"/>
  <c r="CJ97" i="2"/>
  <c r="BO97" i="2" s="1"/>
  <c r="CL97" i="2"/>
  <c r="CH97" i="2"/>
  <c r="BM97" i="2" s="1"/>
  <c r="BQ71" i="2"/>
  <c r="BR71" i="2" s="1"/>
  <c r="BT71" i="2"/>
  <c r="AX11" i="2"/>
  <c r="CL43" i="2"/>
  <c r="CJ43" i="2"/>
  <c r="BO43" i="2" s="1"/>
  <c r="CH43" i="2"/>
  <c r="BM43" i="2" s="1"/>
  <c r="CJ10" i="2"/>
  <c r="BG10" i="2"/>
  <c r="CI95" i="2"/>
  <c r="BN95" i="2" s="1"/>
  <c r="BF95" i="2"/>
  <c r="BF68" i="2"/>
  <c r="CI68" i="2"/>
  <c r="BN68" i="2" s="1"/>
  <c r="BQ13" i="2"/>
  <c r="BT13" i="2"/>
  <c r="BK9" i="2"/>
  <c r="BK8" i="2" s="1"/>
  <c r="CH75" i="2"/>
  <c r="BM75" i="2" s="1"/>
  <c r="CL75" i="2"/>
  <c r="CJ75" i="2"/>
  <c r="BO75" i="2" s="1"/>
  <c r="BF50" i="2"/>
  <c r="CI50" i="2"/>
  <c r="BN50" i="2" s="1"/>
  <c r="AY8" i="2" l="1"/>
  <c r="BG8" i="2" s="1"/>
  <c r="CJ70" i="2"/>
  <c r="BO70" i="2" s="1"/>
  <c r="CH70" i="2"/>
  <c r="BM70" i="2" s="1"/>
  <c r="CL70" i="2"/>
  <c r="CH72" i="2"/>
  <c r="BM72" i="2" s="1"/>
  <c r="CJ72" i="2"/>
  <c r="BO72" i="2" s="1"/>
  <c r="CL72" i="2"/>
  <c r="CL14" i="2"/>
  <c r="CJ14" i="2"/>
  <c r="BO14" i="2" s="1"/>
  <c r="CH14" i="2"/>
  <c r="BM14" i="2" s="1"/>
  <c r="CI15" i="2"/>
  <c r="BN15" i="2" s="1"/>
  <c r="BN9" i="2" s="1"/>
  <c r="BN8" i="2" s="1"/>
  <c r="BS9" i="2"/>
  <c r="CI9" i="2" s="1"/>
  <c r="CG15" i="2"/>
  <c r="BL15" i="2" s="1"/>
  <c r="BL9" i="2" s="1"/>
  <c r="BL8" i="2" s="1"/>
  <c r="CK15" i="2"/>
  <c r="CH34" i="2"/>
  <c r="BM34" i="2" s="1"/>
  <c r="CL34" i="2"/>
  <c r="CJ34" i="2"/>
  <c r="BO34" i="2" s="1"/>
  <c r="CJ48" i="2"/>
  <c r="BO48" i="2" s="1"/>
  <c r="CL48" i="2"/>
  <c r="CH48" i="2"/>
  <c r="BM48" i="2" s="1"/>
  <c r="CH27" i="2"/>
  <c r="BM27" i="2" s="1"/>
  <c r="CL27" i="2"/>
  <c r="CJ27" i="2"/>
  <c r="BO27" i="2" s="1"/>
  <c r="CH30" i="2"/>
  <c r="BM30" i="2" s="1"/>
  <c r="CJ30" i="2"/>
  <c r="BO30" i="2" s="1"/>
  <c r="CL30" i="2"/>
  <c r="CH20" i="2"/>
  <c r="BM20" i="2" s="1"/>
  <c r="CJ20" i="2"/>
  <c r="BO20" i="2" s="1"/>
  <c r="CL20" i="2"/>
  <c r="CL18" i="2"/>
  <c r="CJ18" i="2"/>
  <c r="BO18" i="2" s="1"/>
  <c r="CH18" i="2"/>
  <c r="BM18" i="2" s="1"/>
  <c r="CN8" i="2"/>
  <c r="BQ12" i="2"/>
  <c r="BR12" i="2" s="1"/>
  <c r="BT12" i="2"/>
  <c r="CQ8" i="2"/>
  <c r="BD8" i="2"/>
  <c r="CU8" i="2"/>
  <c r="AU8" i="2"/>
  <c r="CM8" i="2"/>
  <c r="CJ46" i="2"/>
  <c r="BO46" i="2" s="1"/>
  <c r="CH46" i="2"/>
  <c r="BM46" i="2" s="1"/>
  <c r="CL46" i="2"/>
  <c r="BF9" i="2"/>
  <c r="AX8" i="2"/>
  <c r="BR13" i="2"/>
  <c r="BF11" i="2"/>
  <c r="CI11" i="2"/>
  <c r="CH13" i="2"/>
  <c r="BM13" i="2" s="1"/>
  <c r="CL13" i="2"/>
  <c r="CJ13" i="2"/>
  <c r="BO13" i="2" s="1"/>
  <c r="BT9" i="2"/>
  <c r="CL71" i="2"/>
  <c r="CJ71" i="2"/>
  <c r="BO71" i="2" s="1"/>
  <c r="CH71" i="2"/>
  <c r="BM71" i="2" s="1"/>
  <c r="BE8" i="2"/>
  <c r="CV8" i="2"/>
  <c r="CR8" i="2"/>
  <c r="CK9" i="2" l="1"/>
  <c r="BS8" i="2"/>
  <c r="CI8" i="2" s="1"/>
  <c r="CG9" i="2"/>
  <c r="CJ12" i="2"/>
  <c r="BO12" i="2" s="1"/>
  <c r="BO9" i="2" s="1"/>
  <c r="BO8" i="2" s="1"/>
  <c r="CL12" i="2"/>
  <c r="CH12" i="2"/>
  <c r="BM12" i="2" s="1"/>
  <c r="BM9" i="2" s="1"/>
  <c r="BM8" i="2" s="1"/>
  <c r="BQ9" i="2"/>
  <c r="BR9" i="2" s="1"/>
  <c r="BF8" i="2"/>
  <c r="CH9" i="2"/>
  <c r="CJ9" i="2"/>
  <c r="CL9" i="2"/>
  <c r="BT8" i="2"/>
  <c r="CK8" i="2" l="1"/>
  <c r="CG8" i="2"/>
  <c r="BQ8" i="2"/>
  <c r="BR8" i="2" s="1"/>
  <c r="CJ8" i="2"/>
  <c r="CL8" i="2"/>
  <c r="CH8" i="2"/>
  <c r="V185" i="47" l="1"/>
  <c r="V188" i="47" s="1"/>
  <c r="V72" i="35" l="1"/>
  <c r="V242" i="35" s="1"/>
  <c r="V258" i="35" l="1"/>
  <c r="V261" i="35" s="1"/>
  <c r="V31" i="46"/>
  <c r="V43" i="46" s="1"/>
  <c r="V57" i="46" l="1"/>
  <c r="K268" i="35" l="1"/>
  <c r="K269" i="35" s="1"/>
  <c r="E19" i="52" l="1"/>
  <c r="C19" i="52" s="1"/>
  <c r="H16" i="52"/>
  <c r="G16" i="52"/>
  <c r="F16" i="52"/>
  <c r="J16" i="52"/>
  <c r="I16" i="52"/>
  <c r="E16" i="52" l="1"/>
  <c r="C16" i="52" s="1"/>
  <c r="I16" i="51" l="1"/>
  <c r="F16" i="51"/>
  <c r="H16" i="51"/>
  <c r="G16" i="51"/>
  <c r="J16" i="51"/>
  <c r="E12" i="51" l="1"/>
  <c r="C12" i="51" s="1"/>
  <c r="I11" i="51"/>
  <c r="I23" i="51" s="1"/>
  <c r="S11" i="51"/>
  <c r="S23" i="51" s="1"/>
  <c r="Y11" i="51"/>
  <c r="Y23" i="51" s="1"/>
  <c r="Z11" i="51"/>
  <c r="Z23" i="51" s="1"/>
  <c r="K11" i="51"/>
  <c r="R11" i="51"/>
  <c r="R23" i="51" s="1"/>
  <c r="J11" i="51"/>
  <c r="J23" i="51" s="1"/>
  <c r="V11" i="51"/>
  <c r="V23" i="51" s="1"/>
  <c r="M11" i="51"/>
  <c r="M23" i="51" s="1"/>
  <c r="W11" i="51"/>
  <c r="W23" i="51" s="1"/>
  <c r="Q11" i="51"/>
  <c r="Q23" i="51" s="1"/>
  <c r="N11" i="51"/>
  <c r="N23" i="51" s="1"/>
  <c r="X11" i="51"/>
  <c r="X23" i="51" s="1"/>
  <c r="T11" i="51"/>
  <c r="T23" i="51" s="1"/>
  <c r="H11" i="51"/>
  <c r="H23" i="51" s="1"/>
  <c r="O11" i="51"/>
  <c r="O23" i="51" s="1"/>
  <c r="P11" i="51"/>
  <c r="P23" i="51" s="1"/>
  <c r="AA11" i="51"/>
  <c r="AA23" i="51" s="1"/>
  <c r="L11" i="51"/>
  <c r="L23" i="51" s="1"/>
  <c r="U11" i="51"/>
  <c r="U23" i="51" s="1"/>
  <c r="G11" i="51"/>
  <c r="G23" i="51" s="1"/>
  <c r="AB12" i="50" l="1"/>
  <c r="AB11" i="50" s="1"/>
  <c r="AB23" i="50" s="1"/>
  <c r="T11" i="52"/>
  <c r="T23" i="52" s="1"/>
  <c r="T12" i="50"/>
  <c r="T11" i="50" s="1"/>
  <c r="T23" i="50" s="1"/>
  <c r="Y12" i="50"/>
  <c r="Y11" i="50" s="1"/>
  <c r="Y23" i="50" s="1"/>
  <c r="E12" i="52"/>
  <c r="C12" i="52" s="1"/>
  <c r="U12" i="50"/>
  <c r="U11" i="50" s="1"/>
  <c r="U23" i="50" s="1"/>
  <c r="U11" i="52"/>
  <c r="U23" i="52" s="1"/>
  <c r="V11" i="52"/>
  <c r="V23" i="52" s="1"/>
  <c r="V12" i="50"/>
  <c r="V11" i="50" s="1"/>
  <c r="V23" i="50" s="1"/>
  <c r="J12" i="50"/>
  <c r="J11" i="50" s="1"/>
  <c r="I11" i="52"/>
  <c r="I23" i="52" s="1"/>
  <c r="I12" i="50"/>
  <c r="I11" i="50" s="1"/>
  <c r="W12" i="50"/>
  <c r="W11" i="50" s="1"/>
  <c r="W23" i="50" s="1"/>
  <c r="W11" i="52"/>
  <c r="W23" i="52" s="1"/>
  <c r="H12" i="50"/>
  <c r="H11" i="50" s="1"/>
  <c r="H11" i="52"/>
  <c r="H23" i="52" s="1"/>
  <c r="J11" i="52"/>
  <c r="J23" i="52" s="1"/>
  <c r="S187" i="47" s="1"/>
  <c r="S188" i="47" s="1"/>
  <c r="Y11" i="52"/>
  <c r="Y23" i="52" s="1"/>
  <c r="AC11" i="52"/>
  <c r="AC23" i="52" s="1"/>
  <c r="AC12" i="50"/>
  <c r="AC11" i="50" s="1"/>
  <c r="AC23" i="50" s="1"/>
  <c r="L11" i="52"/>
  <c r="L23" i="52" s="1"/>
  <c r="L12" i="50"/>
  <c r="L11" i="50" s="1"/>
  <c r="L23" i="50" s="1"/>
  <c r="Q11" i="52"/>
  <c r="Q23" i="52" s="1"/>
  <c r="Q12" i="50"/>
  <c r="Q11" i="50" s="1"/>
  <c r="Q23" i="50" s="1"/>
  <c r="M11" i="52"/>
  <c r="M23" i="52" s="1"/>
  <c r="M12" i="50"/>
  <c r="M11" i="50" s="1"/>
  <c r="M23" i="50" s="1"/>
  <c r="K11" i="52"/>
  <c r="K23" i="52" s="1"/>
  <c r="K12" i="50"/>
  <c r="K11" i="50" s="1"/>
  <c r="N11" i="52"/>
  <c r="N23" i="52" s="1"/>
  <c r="N12" i="50"/>
  <c r="N11" i="50" s="1"/>
  <c r="N23" i="50" s="1"/>
  <c r="X11" i="52"/>
  <c r="X23" i="52" s="1"/>
  <c r="X12" i="50"/>
  <c r="X11" i="50" s="1"/>
  <c r="X23" i="50" s="1"/>
  <c r="AB11" i="52"/>
  <c r="AB23" i="52" s="1"/>
  <c r="P11" i="52"/>
  <c r="P23" i="52" s="1"/>
  <c r="P12" i="50"/>
  <c r="P11" i="50" s="1"/>
  <c r="P23" i="50" s="1"/>
  <c r="G11" i="52"/>
  <c r="G23" i="52" s="1"/>
  <c r="G12" i="50"/>
  <c r="G11" i="50" s="1"/>
  <c r="R11" i="52"/>
  <c r="R23" i="52" s="1"/>
  <c r="R12" i="50"/>
  <c r="R11" i="50" s="1"/>
  <c r="R23" i="50" s="1"/>
  <c r="Z11" i="52"/>
  <c r="Z23" i="52" s="1"/>
  <c r="Z12" i="50"/>
  <c r="Z11" i="50" s="1"/>
  <c r="Z23" i="50" s="1"/>
  <c r="AA11" i="52"/>
  <c r="AA23" i="52" s="1"/>
  <c r="AA12" i="50"/>
  <c r="AA11" i="50" s="1"/>
  <c r="AA23" i="50" s="1"/>
  <c r="O11" i="52"/>
  <c r="O23" i="52" s="1"/>
  <c r="O12" i="50"/>
  <c r="O11" i="50" s="1"/>
  <c r="O23" i="50" s="1"/>
  <c r="S11" i="52"/>
  <c r="S23" i="52" s="1"/>
  <c r="S12" i="50"/>
  <c r="S11" i="50" s="1"/>
  <c r="S23" i="50" s="1"/>
  <c r="F12" i="50"/>
  <c r="E23" i="52" l="1"/>
  <c r="Q187" i="47"/>
  <c r="Q188" i="47" s="1"/>
  <c r="E12" i="50"/>
  <c r="C12" i="50" s="1"/>
  <c r="I16" i="50" l="1"/>
  <c r="I23" i="50" s="1"/>
  <c r="F16" i="50"/>
  <c r="H16" i="50"/>
  <c r="H23" i="50" s="1"/>
  <c r="J16" i="50"/>
  <c r="J23" i="50" s="1"/>
  <c r="G16" i="50"/>
  <c r="G23" i="50" s="1"/>
  <c r="E19" i="51"/>
  <c r="C19" i="51" s="1"/>
  <c r="K16" i="51"/>
  <c r="K23" i="51" s="1"/>
  <c r="K19" i="50"/>
  <c r="K16" i="50" s="1"/>
  <c r="K23" i="50" l="1"/>
  <c r="E16" i="50"/>
  <c r="C16" i="50" s="1"/>
  <c r="E19" i="50"/>
  <c r="C19" i="50" s="1"/>
  <c r="E16" i="51"/>
  <c r="C16" i="51" s="1"/>
  <c r="F11" i="51"/>
  <c r="E11" i="51" s="1"/>
  <c r="C11" i="51" s="1"/>
  <c r="E13" i="51"/>
  <c r="C13" i="51" s="1"/>
  <c r="F23" i="51" l="1"/>
  <c r="E23" i="51" s="1"/>
  <c r="E13" i="52"/>
  <c r="C13" i="52" s="1"/>
  <c r="F11" i="52"/>
  <c r="F13" i="50"/>
  <c r="F11" i="50" s="1"/>
  <c r="C23" i="51" l="1"/>
  <c r="O59" i="51"/>
  <c r="E11" i="50"/>
  <c r="C11" i="50" s="1"/>
  <c r="F23" i="50"/>
  <c r="E13" i="50"/>
  <c r="C13" i="50" s="1"/>
  <c r="F23" i="52"/>
  <c r="E11" i="52"/>
  <c r="C11" i="52" s="1"/>
  <c r="O187" i="47" l="1"/>
  <c r="O188" i="47" s="1"/>
  <c r="O189" i="47" s="1"/>
  <c r="E23" i="50"/>
  <c r="C23" i="52" l="1"/>
  <c r="C23" i="50"/>
</calcChain>
</file>

<file path=xl/sharedStrings.xml><?xml version="1.0" encoding="utf-8"?>
<sst xmlns="http://schemas.openxmlformats.org/spreadsheetml/2006/main" count="5122" uniqueCount="1528">
  <si>
    <t>№
п/п</t>
  </si>
  <si>
    <t>М.П.</t>
  </si>
  <si>
    <t>Ф.И.О.</t>
  </si>
  <si>
    <t>(наименование регулируемой организации)</t>
  </si>
  <si>
    <t>Тип и количество котлов</t>
  </si>
  <si>
    <t>Мероприятия и состав основного оборудования после технического перевооружения</t>
  </si>
  <si>
    <t>Стоимость технического перевооружения, тыс. руб.</t>
  </si>
  <si>
    <t>Установленная сумарная тепловая  мощность котельной (существующая)</t>
  </si>
  <si>
    <t>Установленная сумарная тепловая  мощность котельной (после реконструкции)</t>
  </si>
  <si>
    <t>Присоединенная  тепловая нагрузка (существующая)</t>
  </si>
  <si>
    <t>Присоединенная  тепловая нагрузка (после реконструкции)</t>
  </si>
  <si>
    <t>Годовая выработка, Гкал</t>
  </si>
  <si>
    <t>Собственные нужды, Гкал</t>
  </si>
  <si>
    <t>% от выработки до</t>
  </si>
  <si>
    <t>% от выработки после</t>
  </si>
  <si>
    <t>Отпуск в сеть, Гкал</t>
  </si>
  <si>
    <t>Потери в сети, Гкал</t>
  </si>
  <si>
    <t>% от отпуска до</t>
  </si>
  <si>
    <t>% от отпуска после</t>
  </si>
  <si>
    <t>Реализация после реконструкции</t>
  </si>
  <si>
    <t>Реализация в 2015г.</t>
  </si>
  <si>
    <t>Годовой расход натурального топлива</t>
  </si>
  <si>
    <t>Годовой расход условного топлива</t>
  </si>
  <si>
    <t>Годовой расход электричества</t>
  </si>
  <si>
    <t>Годовой расход воды</t>
  </si>
  <si>
    <t>Годовой расход на водоотведение</t>
  </si>
  <si>
    <t>Удельный расход</t>
  </si>
  <si>
    <t>№ п/п</t>
  </si>
  <si>
    <t>Топливо</t>
  </si>
  <si>
    <t>Электричество</t>
  </si>
  <si>
    <t>Вода</t>
  </si>
  <si>
    <t>Водоотведение</t>
  </si>
  <si>
    <t xml:space="preserve">до рек. (2015 г.) </t>
  </si>
  <si>
    <t>после</t>
  </si>
  <si>
    <r>
      <t>Q</t>
    </r>
    <r>
      <rPr>
        <b/>
        <vertAlign val="subscript"/>
        <sz val="12"/>
        <rFont val="Times New Roman"/>
        <family val="1"/>
        <charset val="204"/>
      </rPr>
      <t>сн</t>
    </r>
    <r>
      <rPr>
        <b/>
        <vertAlign val="superscript"/>
        <sz val="12"/>
        <rFont val="Times New Roman"/>
        <family val="1"/>
        <charset val="204"/>
      </rPr>
      <t>з</t>
    </r>
    <r>
      <rPr>
        <b/>
        <sz val="12"/>
        <rFont val="Times New Roman"/>
        <family val="1"/>
        <charset val="204"/>
      </rPr>
      <t>, Гкал/ч</t>
    </r>
  </si>
  <si>
    <r>
      <t>Q</t>
    </r>
    <r>
      <rPr>
        <b/>
        <vertAlign val="subscript"/>
        <sz val="12"/>
        <rFont val="Times New Roman"/>
        <family val="1"/>
        <charset val="204"/>
      </rPr>
      <t>сн</t>
    </r>
    <r>
      <rPr>
        <b/>
        <vertAlign val="superscript"/>
        <sz val="12"/>
        <rFont val="Times New Roman"/>
        <family val="1"/>
        <charset val="204"/>
      </rPr>
      <t>л</t>
    </r>
    <r>
      <rPr>
        <b/>
        <sz val="12"/>
        <rFont val="Times New Roman"/>
        <family val="1"/>
        <charset val="204"/>
      </rPr>
      <t>, Гкал/ч</t>
    </r>
  </si>
  <si>
    <t>до рек. (2015 г.)</t>
  </si>
  <si>
    <r>
      <t>Q</t>
    </r>
    <r>
      <rPr>
        <b/>
        <vertAlign val="subscript"/>
        <sz val="12"/>
        <rFont val="Times New Roman"/>
        <family val="1"/>
        <charset val="204"/>
      </rPr>
      <t>пот</t>
    </r>
    <r>
      <rPr>
        <b/>
        <vertAlign val="superscript"/>
        <sz val="12"/>
        <rFont val="Times New Roman"/>
        <family val="1"/>
        <charset val="204"/>
      </rPr>
      <t>з</t>
    </r>
    <r>
      <rPr>
        <b/>
        <sz val="12"/>
        <rFont val="Times New Roman"/>
        <family val="1"/>
        <charset val="204"/>
      </rPr>
      <t>, Гкал/ч</t>
    </r>
  </si>
  <si>
    <r>
      <t>Q</t>
    </r>
    <r>
      <rPr>
        <b/>
        <vertAlign val="subscript"/>
        <sz val="12"/>
        <rFont val="Times New Roman"/>
        <family val="1"/>
        <charset val="204"/>
      </rPr>
      <t>пот</t>
    </r>
    <r>
      <rPr>
        <b/>
        <vertAlign val="superscript"/>
        <sz val="12"/>
        <rFont val="Times New Roman"/>
        <family val="1"/>
        <charset val="204"/>
      </rPr>
      <t>л</t>
    </r>
    <r>
      <rPr>
        <b/>
        <sz val="12"/>
        <rFont val="Times New Roman"/>
        <family val="1"/>
        <charset val="204"/>
      </rPr>
      <t>, Гкал/ч</t>
    </r>
  </si>
  <si>
    <t>Гкал</t>
  </si>
  <si>
    <t>до рек. (2015 г.) с коллекторов</t>
  </si>
  <si>
    <t>после с коллекторов</t>
  </si>
  <si>
    <t>Экономия</t>
  </si>
  <si>
    <t>Было</t>
  </si>
  <si>
    <t>53-54</t>
  </si>
  <si>
    <t>57-58</t>
  </si>
  <si>
    <t>61-62</t>
  </si>
  <si>
    <t>на выработку</t>
  </si>
  <si>
    <t>на отпуск с коллекторв</t>
  </si>
  <si>
    <t>на реализацию</t>
  </si>
  <si>
    <t>По финмодели</t>
  </si>
  <si>
    <t>Первые 25 подлежат реконструкции</t>
  </si>
  <si>
    <t>ВСЕГО</t>
  </si>
  <si>
    <t>БМК</t>
  </si>
  <si>
    <t>котельное оборудова-ние</t>
  </si>
  <si>
    <t>горелочное оборудова-ние</t>
  </si>
  <si>
    <t>теплообмен-ное оборудова-ние</t>
  </si>
  <si>
    <t>насосоное оборудова-ние</t>
  </si>
  <si>
    <t>расшири-тельные баки</t>
  </si>
  <si>
    <t>Водоподго-товка</t>
  </si>
  <si>
    <t>Дымовые трубы</t>
  </si>
  <si>
    <t>узлы учета газа, тепловой энергии</t>
  </si>
  <si>
    <t>Аварийное топливоснабжение</t>
  </si>
  <si>
    <t>оборудова-ние телеметрии</t>
  </si>
  <si>
    <t>электро-оборудова-ние, частотные преобразо-ватели</t>
  </si>
  <si>
    <t>Внутреннее газооборудование, ГРУ</t>
  </si>
  <si>
    <t>демонтаж-ные работы, строител. по ремонту и восст. здания</t>
  </si>
  <si>
    <t>СМР с материалами</t>
  </si>
  <si>
    <t>проектно-изыскатель-ские работы</t>
  </si>
  <si>
    <t>экспертиза проекта</t>
  </si>
  <si>
    <t>тепловые сети</t>
  </si>
  <si>
    <t>Пуско наладочные работы</t>
  </si>
  <si>
    <t>газифика-ция котельной</t>
  </si>
  <si>
    <t>МВт</t>
  </si>
  <si>
    <t>Гкал/ч</t>
  </si>
  <si>
    <t>тыс.м3/год, т/год</t>
  </si>
  <si>
    <t>тыс.м3/год</t>
  </si>
  <si>
    <t>тыс.м3/год, тут/год</t>
  </si>
  <si>
    <t>% от сущ.</t>
  </si>
  <si>
    <t>т.у.т./год</t>
  </si>
  <si>
    <t>тыс. кВт/ч</t>
  </si>
  <si>
    <r>
      <t>тыс. м</t>
    </r>
    <r>
      <rPr>
        <b/>
        <vertAlign val="superscript"/>
        <sz val="12"/>
        <rFont val="Times New Roman"/>
        <family val="1"/>
        <charset val="204"/>
      </rPr>
      <t>3</t>
    </r>
    <r>
      <rPr>
        <b/>
        <sz val="12"/>
        <rFont val="Times New Roman"/>
        <family val="1"/>
        <charset val="204"/>
      </rPr>
      <t>/год</t>
    </r>
  </si>
  <si>
    <t xml:space="preserve">% от </t>
  </si>
  <si>
    <t>Тыс. руб.</t>
  </si>
  <si>
    <t>коэф из тарифа</t>
  </si>
  <si>
    <t xml:space="preserve">По предприятию в целом </t>
  </si>
  <si>
    <t xml:space="preserve">По предприятию в целом (газовые котельные) </t>
  </si>
  <si>
    <t>По предприятию в целом (угольные котельные)</t>
  </si>
  <si>
    <t>По предприятию в целом (котельные на дизтопливе)</t>
  </si>
  <si>
    <t>г.Пушкино, м-н Серебрянка, 34</t>
  </si>
  <si>
    <t>Серебрянка</t>
  </si>
  <si>
    <t>газ</t>
  </si>
  <si>
    <t xml:space="preserve">ДКВР-10/13-3 шт
КВГМ-20 – 1шт
</t>
  </si>
  <si>
    <t>Замена всего основного и вспомогательного оборудования «Vitomax 200-HW (14 МВт)-3 шт. «Vitomax 200-LW (6 МВт)-1шт. За счет средст текущего ремонта устранить утечки в тепловой сети, ремонт арматуры на сетях  к 2019 году.</t>
  </si>
  <si>
    <t>г.Пушкино, ул.Тургенева, 24 (Вариант2)</t>
  </si>
  <si>
    <t>Лада</t>
  </si>
  <si>
    <t>ДКВР10/13-3шт; КВА1,6-4 шт; ЗИО 60-2 шт</t>
  </si>
  <si>
    <t xml:space="preserve">Вывод из эксплуатации котельных 2-ая Серебрянская, 11 и Некрасова, 18а и объединения их нагрузок с данной котельной с заменой всего основного и вспомогательного оборудования «Vitomax 200-НW (12 МВт)- 3 шт., «Vitomax 200-LW (6 МВт)-1шт. ремонт и дополни-тельные трубопроводы тепловой сети L=1503м, двухтрубное исполнение, бесканальная прокладка, д. 80-300 мм. </t>
  </si>
  <si>
    <t>г.Пушкино, ул.Заводская, 34, стр.1</t>
  </si>
  <si>
    <t>ЦРБ</t>
  </si>
  <si>
    <t xml:space="preserve">Riello  RTQ 4300 T -3 шт
</t>
  </si>
  <si>
    <t>1. Техническое обслуживание котлов с очисткой поверхностей нагрева, 
2. Режимная наладка  котлов 
3. Установить в котельной хими-ческую деаэрацию котельной и провести наладку водно-химического режима работы ко-тельной. 
4. Демонтировать приточные установки для принудительной вентиляции котельной, и заменить их на естественную вентиляцию с установкой в оконных проемов жалюзийных решеток и агрегатов воздушного отопления.  
5. Диспетчеризация котельной  и вывод её в автоматический режим без обслуживающего персонала. 
6. За счет средст текущего ремонта устранить утечки в тепловой сети, ремонт арматуры на сетях  к 2019 году.</t>
  </si>
  <si>
    <t>г.Пушкино, ул.Надсоновская, 15б</t>
  </si>
  <si>
    <t>Надсоновская</t>
  </si>
  <si>
    <t>ТТ100 2,5 МВт  – 3 шт.;
  ТТ100 3,0 МВт  – 1 шт</t>
  </si>
  <si>
    <t>Проводится осмотр и очистка котлов, режимная наладка котлов, монтируется установка для химической деаэрации воды, устанавливаются теплосчетчики и проводится диспетчеризация котельной.  За счет средст текущего ремонта устранить утечки в тепловой сети, ремонт арматуры на сетях  к 2019 году.</t>
  </si>
  <si>
    <t>г.Пушкино, Московский пр-т, 39</t>
  </si>
  <si>
    <t>Московский пр.,39</t>
  </si>
  <si>
    <t>Wolf» GKS DYNATERM 3200 -1 шт.
GKS DYNATERM 4000 – 3шт</t>
  </si>
  <si>
    <t>Проводится осмотр и очистка котлов, режимная наладка котлов, монтируется установка для химической деаэрации воды и проводится  диспетчеризация котельной.
За счет средст текущего ремонта устранить утечки в тепловой сети, ремонт арматуры на сетях  к 2019 году.</t>
  </si>
  <si>
    <t>г.Пушкино, ул.2-я Серебрянская, 11</t>
  </si>
  <si>
    <t>11 квартал</t>
  </si>
  <si>
    <t>ЗИО 60 – 
2 шт</t>
  </si>
  <si>
    <t>Выводится из эксплуатации и 
объединяется с Тургеневской,24</t>
  </si>
  <si>
    <t>г.Пушкино, Авиационный проезд, 13а</t>
  </si>
  <si>
    <t>Котельная №7</t>
  </si>
  <si>
    <t xml:space="preserve">ЗИО 60 – 
6 шт
</t>
  </si>
  <si>
    <t>Техническое перевооружение с заменой котлов и всего вспомо гательного оборудования, автоматизации и диспетчеризацией. «Vitomax 200-LW (4,5 МВт) -3 шт. Ремонт части  тепловой сети L=887,3 м, двухтрубное исполнение, бесканальная прокладка, д. 70-150 мм. Присоединение покупной нагрузки "Евротек"</t>
  </si>
  <si>
    <t>г.Пушкино, ул.Некрасова, 18а</t>
  </si>
  <si>
    <t>Некрасова,18а</t>
  </si>
  <si>
    <t>КВА 1,6 –
 4 шт.</t>
  </si>
  <si>
    <t>Выводится из эксплуатации и объединяется с Тургеневской, 24</t>
  </si>
  <si>
    <t>г.п.Правдинский, ул.Ленина, 15/1</t>
  </si>
  <si>
    <t>Ленина</t>
  </si>
  <si>
    <t>КСВа-3,15 – 
4 шт</t>
  </si>
  <si>
    <t>Проводится техническое перевооружение с заменой всего основного и вспомогательного оборудования и к данной котельной присоединяются нагрузки котельной   Степаньковское ш., 31а «Vitomax 200-LW (4,5 МВт)- 3 шт, «Vitomax 200-LW (3,2 МВт)-1шт с полной диспетчеризацией. Ремонт и объединение тепловых сетей L=2922 м двухтрубное исполнение, бесканальная прокладка, д. 80-150 мм.</t>
  </si>
  <si>
    <t>г.п.Правдинский, Степаньковское ш., 31а</t>
  </si>
  <si>
    <t>Сторосс</t>
  </si>
  <si>
    <t>ДКВР-10/13 – 3 шт</t>
  </si>
  <si>
    <t>Вывести из эксплуатации и всю нагрузку передать на котельную по адресу п. Прав-динский, ул. Ленина, 15/1</t>
  </si>
  <si>
    <t>Модульная котельная СЭМЗ</t>
  </si>
  <si>
    <t>п. Софрино</t>
  </si>
  <si>
    <t>-</t>
  </si>
  <si>
    <t>Рядом с существующем ЦТП от котельной СЭМЗ строится новая газовая автоматизировання БМК тепловой мощностью 4,0 МВт с тремя котлами   Duotherm  (2 котла по 1500 кВт и 1 – 1000 кВт) без обслуживающего персонала. Ремонт и реконструкция тепловой сети L=1033,9м двухтрубное исполнение, бесканальная прокладка, д. 200 мм.</t>
  </si>
  <si>
    <t>г.Пушкино, ул.Институтская, 15, стр.6</t>
  </si>
  <si>
    <t>ВНИИЛМ</t>
  </si>
  <si>
    <t>ТГ-3-95 - 4шт</t>
  </si>
  <si>
    <t>Техническое перевооружение со строительством нового здания, заменой котлов и всего вспомогательного оборудования, автоматизации и диспетчеризацией. «Vitomax 200-LW (3,2 МВт) -2 шт, «Vitoplex 100-PV» (1,12 МВт) -1шт.
За счет средст текущего ремонта устранить утечки в тепловой сети, ремонт арматуры на сетях  к 2019 году.</t>
  </si>
  <si>
    <t>г.Пушкино, ул.Горького, 24 (Вариант2)</t>
  </si>
  <si>
    <t>Авиабаза</t>
  </si>
  <si>
    <t xml:space="preserve">ТВГ-8м
 – 3 шт
</t>
  </si>
  <si>
    <t>Техн. перевооруж. с заменой котлов и всего вспомог. оборудования, автоматизации и диспетчеризацией. Eurotherm 11/150(11,65МВт)- 2 шт Eurotherm 4/150(4,65МВт)- 1 шт
За счет средст текущего ремонта устранить утечки в тепловой сети, ремонт арматуры на сетях  к 2019 году.</t>
  </si>
  <si>
    <t>г.Пушкино, ул.И.Арманд, 4а</t>
  </si>
  <si>
    <t>4 м-р-н</t>
  </si>
  <si>
    <t>Е1/9   - 1 шт.;
КВГМ-10  - 3 шт</t>
  </si>
  <si>
    <t>Техническое перевооружение с заменой всего основного и вспомогательного оборудования  в котельной для работы без обслужив. персонала«Vitomax 200-LW (10 МВт)- 2 шт, «Vitomax 200-LW (3,6 МВт)-1шт. За счет средст текущего ремонта устранить утечки в тепловой сети, ремонт арматуры на сетях  к 2019 году.</t>
  </si>
  <si>
    <t>п.Лесные поляны, ул.Ленина, 1а</t>
  </si>
  <si>
    <t>Лесные поляны</t>
  </si>
  <si>
    <t>ДКВР 10/13 – 3 шт</t>
  </si>
  <si>
    <t>Техническое перевооружение с заменой всего основного и вспомогательного оборудования  в котельной для работы без обслужив.персонала «Vitomax 200-HW (4,5 МВт)- 2 шт; «Vitomax 200-HW (3,6 МВт)-1шт. За счет средст текущего ремонта устранить утечки в тепловой сети, ремонт арматуры на сетях, ремонт 2 ЦТП к 2019 году</t>
  </si>
  <si>
    <t>Зверосовхоз</t>
  </si>
  <si>
    <t>ДКВР-6,5/13 – 2 шт.</t>
  </si>
  <si>
    <t>Вывод из эксплуатации данной котельной и рядом установить БМК без обслуживающего персонала тепловой мощностью 8,4 МВт с 3 котлами GKSDynatherm-2500  (2,8 МВт каждый). За счет средст текущего ремонта устранить утечки в тепловой сети, ремонт арматуры на сетях  к 2019 году.</t>
  </si>
  <si>
    <t>г.п.Софрино, ул.Мичурина, 45</t>
  </si>
  <si>
    <t>Майская</t>
  </si>
  <si>
    <t>Выводится из эксплуатации сущ. котельная и строится рядом БМК тепловой мощностью 4,0 МВт с тремя котлами   Duotherm  (2 котла по 1500 кВт и 1 – 1000 кВт) без обслуживающего персонала.За счет средст текущего ремонта устранить утечки в тепловой сети, ремонт арматуры на сетях  к 2019 году.</t>
  </si>
  <si>
    <t>г.Пушкино, ул.Крылова,1а</t>
  </si>
  <si>
    <t>Крылова,1</t>
  </si>
  <si>
    <t>КСВа – 2,0 Г - 2 шт</t>
  </si>
  <si>
    <t>Выводтся из эксплутации,  нгрузка присрединяется к котельной ул. Писаревская 7а</t>
  </si>
  <si>
    <t>г.Пушкино, Московский пр-т, 55</t>
  </si>
  <si>
    <t>Мос.Пр,55</t>
  </si>
  <si>
    <t>ДКВР-10/13-3 шт</t>
  </si>
  <si>
    <t>Техническое перевооруж. с заменой всего основного и вспомогательного оборудования  в котельной для работы без обслужив. персонала «Vitomax 200-LW (10 МВт)- 2 шт
«Vitomax 200-LW (3,6 МВт)-1шт. Ремонт тепловой сети L=815,2 м двухтрубное исполнение, бесканальная прокладка, д. 150, 200 мм.  За счет средст текущего ремонта устранить утечки в тепловой сети, ремонт арматуры на сетях, ремонт 2 ЦТП к 2019 году</t>
  </si>
  <si>
    <t>г.Пушкино, 1-й Акуловский  пр-д, 3а</t>
  </si>
  <si>
    <t>1 Акулов. пр.-т</t>
  </si>
  <si>
    <t>Вывод из эксплуатации данной котельной и котельной ул. Маяковского, 9а и объединение её нагрузки с данной котельной установить БМК с котлами GKSDynatherm-2500  (2,8 МВт) - 2 шт., GKSDynatherm-1600 (1,7 МВт)-1шт. ремонт и дополн. трубопровод тепловой сети L=1016,8 м, двухтрубное исполнение, бесканальная прокладка, д. 100-200 мм.</t>
  </si>
  <si>
    <t>г.Пушкино, ул.Маяковская, 9а</t>
  </si>
  <si>
    <t>Маяковская</t>
  </si>
  <si>
    <t>НР-18  – 1 шт.
ЗИО-60 – 3 шт.</t>
  </si>
  <si>
    <t>Выводится из эксплуатации и
объединяется с Акуловской, 9а</t>
  </si>
  <si>
    <t>г.Пушкино, ул.Писарева, 7а</t>
  </si>
  <si>
    <t>Писарева,7а</t>
  </si>
  <si>
    <t>ДКВР 6,5/13 – 3 шт</t>
  </si>
  <si>
    <t>Проводится техническое перевооружение с заменой всего основного и вспомогательного оборудования и к данной котельной присоединяются нагрузки котельных Крылова,1а, Московская, 16а «Vitomax 200-LW (5,2 МВт)- 3 шт, «Vitomax 200-LW (3,2 МВт)-1шт.  Ремонт и дополн. трубопровод тепловой сети L=750 м, двухтрубное исполнение, бесканальная прокладка, д. 100-300 мм</t>
  </si>
  <si>
    <t>м-н Заветы Ильича, ул.Авиационная</t>
  </si>
  <si>
    <t>Авиационная</t>
  </si>
  <si>
    <t>КВГ-6,5-150 – 3 шт.</t>
  </si>
  <si>
    <t>Техническое перевооружение с заменой всего основного и вспомогательного оборудования  в котельной для работы без обслужив.персонала  «Vitomax 200-HW (4,5 МВт)- 2 шт; «Vitomax 200-HW (3,6 МВт)-1шт. За счет средст текущего ремонта устранить утечки в тепловой сети, ремонт арматуры на сетях  к 2019 году.</t>
  </si>
  <si>
    <t>г.Пушкино, Московский пр-т,16а</t>
  </si>
  <si>
    <t>Московс.,14а</t>
  </si>
  <si>
    <t>Универсал-6; 0,5 Гкал/ч – 4 шт</t>
  </si>
  <si>
    <t xml:space="preserve">Выводится из эксплуатации и объ-единяется с Писаревской, 7а. </t>
  </si>
  <si>
    <t>п.Челюскинский, ул.1-я Тракторная, 2а</t>
  </si>
  <si>
    <t>Челюскинская</t>
  </si>
  <si>
    <t>ДКВР4/13 – 3 шт</t>
  </si>
  <si>
    <t>Вывод из эксплуатации данной котельной, установить БМК 8,4 МВт с котлами GKSDynatherm-2500  (2,8 МВт)- 3 шт.  За счет средст текущего ремонта устранить утечки в тепловой сети, ремонт арматуры на сетях  к 2019 году.</t>
  </si>
  <si>
    <t>с.Царево, п-т Левково</t>
  </si>
  <si>
    <t>Левково</t>
  </si>
  <si>
    <t>КСВа-1,0  -3шт</t>
  </si>
  <si>
    <t>г.п.Правдинский, п-т Искра</t>
  </si>
  <si>
    <t>Искра</t>
  </si>
  <si>
    <t>ЗИО-60 – 4 шт.</t>
  </si>
  <si>
    <t>За счет средст текущего ремонта произвести очистку 2-х котлов и их режимнуюналадку, два других котла законсервировать, произвести замену сетевых насосов, соответствующих присоединенной нагрузке и произвести ремонт тепловой сети с заменой трубопроводов с диаметров Ду200 и Ду 100, на Ду80 и Ду50. Работы осуществить к 2021 г.</t>
  </si>
  <si>
    <t>г.Пушкино, ул.Учинская, 16</t>
  </si>
  <si>
    <t>ВКХ</t>
  </si>
  <si>
    <t xml:space="preserve">ЗИО 60 – 
3 шт
</t>
  </si>
  <si>
    <t>г.Пушкино, ул.Оранжерейная, 19</t>
  </si>
  <si>
    <t>УВД</t>
  </si>
  <si>
    <t xml:space="preserve">ЗИО-САБ-750 – 1шт;
ЗИО-САБ-1000–2 шт
</t>
  </si>
  <si>
    <t>с.Левково, п-т Астория</t>
  </si>
  <si>
    <t>Астория</t>
  </si>
  <si>
    <t>КСВа – 2,0 Г-2 шт</t>
  </si>
  <si>
    <t>За счет средств текущего ремонта произвести утепление помещения котельной, провести режимную наладку котлов и ремонт изоляции воздушной части тепловой сети, ремонт арматуры на сетях  к 2021 году.</t>
  </si>
  <si>
    <t>г.Пушкино, ул.Учинская, 4, стр.1</t>
  </si>
  <si>
    <t>ГВК</t>
  </si>
  <si>
    <t>ЗИО-САБ-600ВТМ – 2 шт</t>
  </si>
  <si>
    <t>За счет средств текущего ремонта произвести утепление помещения котельной, провести режимную наладку котлов и ремонт изоляции тепловой сети. Работы осуществить к 2021 г.</t>
  </si>
  <si>
    <t>м-н Клязьма, ул.Кольцовская, 2а</t>
  </si>
  <si>
    <t>Клязьм.    школа</t>
  </si>
  <si>
    <t>ФНКВ-1М; 0,98 Гкал/ч – 2 шт.</t>
  </si>
  <si>
    <t>За счет средст текущего ремонта устранить утечки в тепловой сети и внутри котельной  к 2020 году.</t>
  </si>
  <si>
    <t>г.Пушкино, ул.Писарева, 6</t>
  </si>
  <si>
    <t>Писарева,6</t>
  </si>
  <si>
    <t>КЧМ-7; 0,069 Гкал/ч – 1 шт.</t>
  </si>
  <si>
    <t>м-н Заветы Ильича, пр-зд. Дзержинского</t>
  </si>
  <si>
    <t>Дзержинского</t>
  </si>
  <si>
    <t>ЗИОСАБ-600ВТМ – 2 шт.</t>
  </si>
  <si>
    <t>За счет собственных средств вновь создаваемой группы обслуживания автоматизированных котельных произвести режимную наладку котлов. Работы осуществить к 2021 г.</t>
  </si>
  <si>
    <t>г.п.Правдинский, ул.Чехова, 12</t>
  </si>
  <si>
    <t>Чехова</t>
  </si>
  <si>
    <t>КВ-ГЖ-0,75– 2 шт</t>
  </si>
  <si>
    <t>За счет средст текущего ремонта устранить утечки в тепловой сети и внутри котельной. Произвести режимную наладку котлов. Работы осуществить к 2020 г.</t>
  </si>
  <si>
    <t>м-н Клязьма, ул.Боткинская, 33б</t>
  </si>
  <si>
    <t>Тарасовка</t>
  </si>
  <si>
    <t>ТГ-3-95 – 3,0 Гкал/ч  - 2</t>
  </si>
  <si>
    <t>За счет средст текущего ремонта устранить утечки в тепловой сети и внутри котельной за счет ремонта труб котла №1. Провести режимную наладку котлов. Работы осущесвить к 2020 г.</t>
  </si>
  <si>
    <t>м-н Мамонтовка, ул.Мира, 6</t>
  </si>
  <si>
    <t>Мира, 2</t>
  </si>
  <si>
    <t>ЗИО 60 – 
6 шт</t>
  </si>
  <si>
    <t>За счет собственных средств вновь создаваемой группы обслуживания автоматизированных котельных произвести режимную наладку котлов. За счет средст текущего ремонта устранить утечки в тепловой сети, ремонт арматуры на сетях  к 2019 году.</t>
  </si>
  <si>
    <t>г.Пушкино, пр-д Чапаева, 1</t>
  </si>
  <si>
    <t>Чапаева</t>
  </si>
  <si>
    <t>КВа-0,5ж-1 шт КВГМ-0,35-1шт</t>
  </si>
  <si>
    <t>п.Черкизово, ул.Трудовая, 31</t>
  </si>
  <si>
    <t>Гимназия</t>
  </si>
  <si>
    <t xml:space="preserve">Универсал-5,
0,4 Гкал/ч – 3 шт
</t>
  </si>
  <si>
    <t>За счет средств текущего ремонта произвести утепление помещения котельной, провести режимную наладку котлов и  устранить утечки в тепловой сети, ремонт арматуры на сетях. Произвести замену сетевых насосов. Работы осуществиь к 2021 году.</t>
  </si>
  <si>
    <t>м-н Мамонтовка, ул.Гоголевская, 8а</t>
  </si>
  <si>
    <t>Гоголевская</t>
  </si>
  <si>
    <t>ТГ-3/95; 3,0 Гкал/ч
-  2 шт</t>
  </si>
  <si>
    <t>м-н Мамонтовка, Кузнецкий мост, 1</t>
  </si>
  <si>
    <t>Кузнецкий мост</t>
  </si>
  <si>
    <t>АОГВ 120 -1 шт</t>
  </si>
  <si>
    <t>м-н Мамонтовка, ул.Октяб., 4</t>
  </si>
  <si>
    <t>Октябрьск.4</t>
  </si>
  <si>
    <t>уголь</t>
  </si>
  <si>
    <t>Универсал-6; 0,15 Гкал/ч; - 2 шт.</t>
  </si>
  <si>
    <t>м-н Мамонтовка, ул.Октяб., 26, д/сад 44</t>
  </si>
  <si>
    <t>Мамонт. д/сад 44,окт.,22</t>
  </si>
  <si>
    <t>Универсал-6 - 1 шт.</t>
  </si>
  <si>
    <t>п.Черкизово, ул.Г.Шостак, 54/1</t>
  </si>
  <si>
    <t>Г.Шостак</t>
  </si>
  <si>
    <t>Универсал-6 - 2 шт.</t>
  </si>
  <si>
    <t>м-н Мамонтовка, ул.Ленточка, 20</t>
  </si>
  <si>
    <t>Ленточка,20</t>
  </si>
  <si>
    <t>ЗИО-60; 0,2 Гкал/ч;  - 2 шт.</t>
  </si>
  <si>
    <t>м-н Звягино, ул.Советская, 25а</t>
  </si>
  <si>
    <t>Звягино</t>
  </si>
  <si>
    <t>ЗИО-30- 1 шт.;
Универсал-6 - 1 шт</t>
  </si>
  <si>
    <t>г.Пушкино, ул.Добролюбовская, 11</t>
  </si>
  <si>
    <t>Добролюбовская</t>
  </si>
  <si>
    <t>г.Пушкино, ул.Толстого, 7</t>
  </si>
  <si>
    <t>Толстого,7</t>
  </si>
  <si>
    <t>м-н Клязьма, ул.Державинская, 2/47</t>
  </si>
  <si>
    <t>Державинская, 2/47</t>
  </si>
  <si>
    <t>м-н Клязьма, ул.Крыловская, 67б</t>
  </si>
  <si>
    <t>Крыловская,67б</t>
  </si>
  <si>
    <t>КЧМ-5-К; 0,043 Гкал/ч -2 шт</t>
  </si>
  <si>
    <t>м-н Клязьма, ул.Чеховская, 17</t>
  </si>
  <si>
    <t>Чеховская, 17</t>
  </si>
  <si>
    <t>КЧМ-5-К; 0,068 Гкал/ч -2 шт</t>
  </si>
  <si>
    <t>м-н Клязьма, ул.Андреевская, 14</t>
  </si>
  <si>
    <t>Андреевская,14</t>
  </si>
  <si>
    <t>Универсал-6; 0,1 Гкал/ч - 2 шт.</t>
  </si>
  <si>
    <t>г.Пушкино, ул.Лесная, 18</t>
  </si>
  <si>
    <t>Лесная,18</t>
  </si>
  <si>
    <t xml:space="preserve">Универсал-6 - 1 шт.;
Ст. котел - 3 шт.
</t>
  </si>
  <si>
    <t>м-н Заветы Ильича, ул. Красноарм.</t>
  </si>
  <si>
    <t>Красноармейская</t>
  </si>
  <si>
    <t xml:space="preserve">Универсал-6 - 1 шт.
ЗИО-30  – 2 шт.
</t>
  </si>
  <si>
    <t>м-н Заветы Ильича, ул.Советская</t>
  </si>
  <si>
    <t>Советская</t>
  </si>
  <si>
    <t>ЗИО-30
0,1 Гкал/ч -2 шт</t>
  </si>
  <si>
    <t>г.п. Софрино, Микрорайон, 1</t>
  </si>
  <si>
    <t>Микрорайон</t>
  </si>
  <si>
    <t>Paroman-simplekx 1,04 Гкал/ч – 3шт</t>
  </si>
  <si>
    <t>За счет собственных средств вновь создаваемой группы обслуживания автоматизированных котельных произвести режимную наладку котлов к 2021 г.</t>
  </si>
  <si>
    <t>п.Ашукино, Росхмель, 41</t>
  </si>
  <si>
    <t>Росхмель</t>
  </si>
  <si>
    <t xml:space="preserve">Факел - 1 Г 
0,8 Гкал/ч – 6 шт
</t>
  </si>
  <si>
    <t>За счет средст текущего ремонта устранить утечки внутри котельнойи произвести режимную наладку котлов. Произвести замену сетевых насосов в соответствии с присоединенной нагрузки. Работы осущесвить к 2020 г.</t>
  </si>
  <si>
    <t>г.п.Софрино, ул.Комсомольская, 15а</t>
  </si>
  <si>
    <t>Стройдеталь</t>
  </si>
  <si>
    <t xml:space="preserve">ЗИО 60 – 
4 шт
</t>
  </si>
  <si>
    <t>За счет собственных средств вновь создаваемой группы обслуживания автоматизированных котельных произвести режимную наладку котлов к 2020 г.</t>
  </si>
  <si>
    <t>г.п.Софрино, ул.Сетевая, 4а</t>
  </si>
  <si>
    <t>Мосэнерго</t>
  </si>
  <si>
    <t>Энергия Н-54- 4 шт</t>
  </si>
  <si>
    <t>п.Ашукино, ул.Некрасова, 6, стр.1</t>
  </si>
  <si>
    <t>Ашукино Некрасова</t>
  </si>
  <si>
    <t>КВА-1,0 - 0,86 Гкал/ч – 2шт</t>
  </si>
  <si>
    <t>За счет собственных средств вновь создаваемой группы обслуживания автоматизированных котельных произвести режимную наладку котлов. За счет средст текущего ремонта устранить утечки в тепловой сети, ремонт арматуры на сетях  к 2020 году.</t>
  </si>
  <si>
    <t>г.п.Софрино, ул.Дальняя</t>
  </si>
  <si>
    <t>Дальняя</t>
  </si>
  <si>
    <t>За счет собственных средств вновь создаваемой группы обслуживания автоматизированных котельных произвести режимную наладку котлов. За счет средст текущего ремонта устранить утечки в тепловой сети, ремонт арматуры на сетях и помещения котельной к 2020 г.</t>
  </si>
  <si>
    <t>г.п.Софрино, ул.Клубная, 4а</t>
  </si>
  <si>
    <t>Клубная</t>
  </si>
  <si>
    <t>ЗИОСАБ-1600- 2 шт.</t>
  </si>
  <si>
    <t>За счет средст текущего ремонта устранить утечки в тепловой сети и внутри котельной. Работы осуществить 2021</t>
  </si>
  <si>
    <t>с.Ельдигино</t>
  </si>
  <si>
    <t>Ельдигино</t>
  </si>
  <si>
    <t>КСВа-2,5 (ВК-32)– 3 шт.
(1 не раб)</t>
  </si>
  <si>
    <t>За счет средст текущего ремонта устранить утечки в тепловой сети. Провести очистку котлов и их режимную наладку. За счет средст текущего ремонта устранить утечки в тепловой сети, ремонт арматуры на сетях  к 2021 году.</t>
  </si>
  <si>
    <t>с.Братовщина</t>
  </si>
  <si>
    <t>братовщина</t>
  </si>
  <si>
    <t>ЗИО-60 – 6 шт</t>
  </si>
  <si>
    <t>За счет средст текущего ремонта устранить утечки в тепловой сети. Провести очистку котлов и их режимную наладку. Работы осуществить к 2021 г.</t>
  </si>
  <si>
    <t>м-н Клязьма, ул.Крыловская, 67а</t>
  </si>
  <si>
    <t>Крыловская 67а</t>
  </si>
  <si>
    <t>МН-120 Эко – 2 шт</t>
  </si>
  <si>
    <t>г.п.Софрино, Орджоникидзе, 41а</t>
  </si>
  <si>
    <t>Мосбытхим</t>
  </si>
  <si>
    <t>дизтопливо</t>
  </si>
  <si>
    <t>СРА – 130 – 1шт</t>
  </si>
  <si>
    <t>За счет средств текущего ремонита, обеспечить учет дизельного топлива иего сохранность. Провести режимную наладку котлов. Работы осуществить к 2019 г.</t>
  </si>
  <si>
    <t>г.п.Софрино, ул.Менделеева, 31а</t>
  </si>
  <si>
    <t>Краснохолмка</t>
  </si>
  <si>
    <t>ESKO ALEX 140 - 1шт</t>
  </si>
  <si>
    <t>За счет средств текущего ремонита, обеспечить учет дизельного топлива иего сохранность. Провести режимную наладку котлов. Провести ремонт тепловой сети с умеьшением диаметра согласно присоединенной нагрузки. Работы осуществить к 2019 г.</t>
  </si>
  <si>
    <t>д.Мураново, 95, стр.1</t>
  </si>
  <si>
    <t>Мураново</t>
  </si>
  <si>
    <t>ЗИОСАБ-500-2шт</t>
  </si>
  <si>
    <t>За счет средств текущего ремонита, обеспечить учет дизельного топлива иего сохранность. Провести режимную наладку котлов. Произвести замену сетевых насосов  согласно присоединенной нагрузки. Работы осуществить к 2019 г.</t>
  </si>
  <si>
    <t>д.Митрополье, ул.Шоссейная, 1а</t>
  </si>
  <si>
    <t>Митрополье</t>
  </si>
  <si>
    <t>г.п.Правдинский, ул.1-я Проектная, 68</t>
  </si>
  <si>
    <t>Проектная</t>
  </si>
  <si>
    <t>Kiturami KSO-200 R – 1 шт; 
Kiturami KSO-150 R – 1 шт</t>
  </si>
  <si>
    <t>За счет средств текущего ремонита, обеспечить учет дизельного топлива иего сохранность. Провести режимную наладку котлов.  Работы осуществить к 2019 г.</t>
  </si>
  <si>
    <t>г.п.Зеленоградский, ул.Печати</t>
  </si>
  <si>
    <t>Печати</t>
  </si>
  <si>
    <t>СРА –70 – 1шт</t>
  </si>
  <si>
    <t>г.Пушкино, Флагман</t>
  </si>
  <si>
    <t>Флагман</t>
  </si>
  <si>
    <t>АБМК-П2-1500
Котлы: REX 75 - 2 шт.</t>
  </si>
  <si>
    <t>п.Ашукино, ул.Чкалова, 1, стр.1</t>
  </si>
  <si>
    <t>Ашукино, Чкалова</t>
  </si>
  <si>
    <t>ЗИО; 0,10 Гкал/ч - 1 шт</t>
  </si>
  <si>
    <t>п.Ашукино, ул.Кольцова, 11</t>
  </si>
  <si>
    <t>Ашук.Кольцова,шк</t>
  </si>
  <si>
    <t xml:space="preserve">Универсал-6; 0,100 Гкал/ч -1шт
44УНМ; 0,100 Гкал/ч - 1 шт.
</t>
  </si>
  <si>
    <t xml:space="preserve">г.п.Правдинский, ул.Новопролетар. </t>
  </si>
  <si>
    <t xml:space="preserve">Новопр </t>
  </si>
  <si>
    <t>Универсал - 6; 0,15 Гкал/ч - 2 шт.</t>
  </si>
  <si>
    <t>г.п.Правдинский, ул.1-я Станционная</t>
  </si>
  <si>
    <t>Станционная</t>
  </si>
  <si>
    <t xml:space="preserve">Универсал - 6 - 1 шт
Универсал - 4 - 1 шт
</t>
  </si>
  <si>
    <t>г.п.Правдинский, ул.Чернышевского</t>
  </si>
  <si>
    <t>Чернышевского</t>
  </si>
  <si>
    <t>Универсал; 0,100 Гкал/ч- 1 шт.</t>
  </si>
  <si>
    <t>д.Назарово</t>
  </si>
  <si>
    <t>Назарово</t>
  </si>
  <si>
    <t>КСВ-0,63 т; 0,54 Гкал/ч - 2 шт.</t>
  </si>
  <si>
    <t>За счет средств текущего ремонта провести замену сетевых  насосов в соответствии с присоединенной нагрузкой. Работы осуществить к 2020 г.</t>
  </si>
  <si>
    <t>с.Царево</t>
  </si>
  <si>
    <t>Царево</t>
  </si>
  <si>
    <t>д.Барково</t>
  </si>
  <si>
    <t>Барково</t>
  </si>
  <si>
    <t>г.п.Зеленоградский, ул.Островского, 11б</t>
  </si>
  <si>
    <t>Котельная №3 ул.Островского</t>
  </si>
  <si>
    <t xml:space="preserve"> Riello
RTQ 1500T
- 2 шт
</t>
  </si>
  <si>
    <t>За счет средст текущего ремонта провести очистку котлов и их режимную наладку к 2020 г.</t>
  </si>
  <si>
    <t>г.п.Зеленоградский, ул.Шоссейная, 6б</t>
  </si>
  <si>
    <t>Котельная №4 ул.Шоссейная</t>
  </si>
  <si>
    <t>КВС-1,86 – 2 шт.</t>
  </si>
  <si>
    <t>г.п.Зеленоградский, ул.Островского, 43</t>
  </si>
  <si>
    <t>Топочная п.Зеленоградский</t>
  </si>
  <si>
    <t>АОГВ -29-3 - 2 шт</t>
  </si>
  <si>
    <t>Коптелино</t>
  </si>
  <si>
    <t>RFW-300 1Т - 2 шт</t>
  </si>
  <si>
    <t>За счет средств текущего ремонта провести замену сетевых и подпиточных насосов в соответствии с присоединенной нагрузкой к 2021 г.</t>
  </si>
  <si>
    <t>г.п.Правдинский, ул.Лесная, 60</t>
  </si>
  <si>
    <t>Лесная60</t>
  </si>
  <si>
    <t>ДКВР-6,5/13 – 3 шт</t>
  </si>
  <si>
    <t>За счет средст текущего ремонта устранить утечки в паровых болерах с установкой конденсатоотводчиков и провести замену части арматуры в котельной. Произвести режимную наладку котлов. За счет средст текущего ремонта устранить утечки в тепловой сети, ремонт арматуры на сетях  к 2020 году.</t>
  </si>
  <si>
    <t>г.п.Правдинский, ул.Лесная, 22</t>
  </si>
  <si>
    <t>Лесная22</t>
  </si>
  <si>
    <t>КЧМ -5-К; 0,064 Гкал/ч - 2шт</t>
  </si>
  <si>
    <t>За счет средст текущего ремонта устранить утечки в тепловой сети. Провести очистку котлов и их режимную наладку. Произвести замену сетевых насосов в соответствии с присоединенной нагрузкой. Работы осуществить к 2020 г.</t>
  </si>
  <si>
    <t>Плановые значения показателей, достижение которых предусмотрено в результате реализации мероприятий инвестиционной программы</t>
  </si>
  <si>
    <t>Наименование показателя</t>
  </si>
  <si>
    <t>Ед. изм.</t>
  </si>
  <si>
    <t>фактические значения</t>
  </si>
  <si>
    <t>Плановые значения</t>
  </si>
  <si>
    <t>Утвержденный период</t>
  </si>
  <si>
    <t>в т.ч. по годам реализации</t>
  </si>
  <si>
    <t>Удельный расход электрической энергии на транспортировку теплоносителя</t>
  </si>
  <si>
    <t>2</t>
  </si>
  <si>
    <t>3</t>
  </si>
  <si>
    <t>Объем присоединяемой тепловой нагрузки новых потребителей</t>
  </si>
  <si>
    <t>4</t>
  </si>
  <si>
    <t>Износ объектов системы теплоснабжения с выделением процента износа объектов, существующих на начало реализации Инвестиционной программы</t>
  </si>
  <si>
    <t>%</t>
  </si>
  <si>
    <t>5</t>
  </si>
  <si>
    <t>Потери тепловой энергии при передаче тепловой энергии по тепловым сетям</t>
  </si>
  <si>
    <t>Гкал в год</t>
  </si>
  <si>
    <t>% от полезного
отпуска тепловой энергии</t>
  </si>
  <si>
    <t>6</t>
  </si>
  <si>
    <t>Потери теплоносителя при передаче тепловой энергии по тепловым сетям</t>
  </si>
  <si>
    <t>тонн в год для воды **</t>
  </si>
  <si>
    <t>куб. м для пара ***</t>
  </si>
  <si>
    <t>7</t>
  </si>
  <si>
    <t>Показатели, характеризующие снижение негативного воздействия на окружающую среду, определяемые в соответствии с законодательством РФ об охране окружающей среды:</t>
  </si>
  <si>
    <t>2017</t>
  </si>
  <si>
    <t>2018</t>
  </si>
  <si>
    <t>2019</t>
  </si>
  <si>
    <t>2020</t>
  </si>
  <si>
    <t>2021</t>
  </si>
  <si>
    <t>1</t>
  </si>
  <si>
    <t>Руководитель ресурсоснабжающей организации</t>
  </si>
  <si>
    <t>Форма № 4-ИП ТС</t>
  </si>
  <si>
    <t xml:space="preserve">Показатели надежности и энергетической эффективности объектов централизованного теплоснабжения </t>
  </si>
  <si>
    <t>Наименование объекта</t>
  </si>
  <si>
    <t>Показатели надежности</t>
  </si>
  <si>
    <t>Показатели энергетической эффективности</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</si>
  <si>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</si>
  <si>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</si>
  <si>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Удельный расход топлива
на производство единицы тепловой энергии, отпускаемой с коллекторов источников тепловой энергии</t>
  </si>
  <si>
    <t>Отношение величины
технологических потерь тепловой энергии, теплоносителя
к материальной характеристике тепловой сети</t>
  </si>
  <si>
    <t>Величина технологических потерь
при передаче тепловой энергии, теплоносителя по тепловым сетям</t>
  </si>
  <si>
    <t>Текущее значение</t>
  </si>
  <si>
    <t>Плановое значение</t>
  </si>
  <si>
    <t>% потерь от выработки ДО</t>
  </si>
  <si>
    <t>% потерь от выработки ПОСЛЕ</t>
  </si>
  <si>
    <t>25 котельных</t>
  </si>
  <si>
    <t>1.</t>
  </si>
  <si>
    <t>г. Пушкино, мкр Серебрянка, д.34</t>
  </si>
  <si>
    <t>2.</t>
  </si>
  <si>
    <t>г. Пушкино, ул. Тургенева, д.24</t>
  </si>
  <si>
    <t xml:space="preserve">3. </t>
  </si>
  <si>
    <t>г. Пушкино, ул. Заводская, д.34, стр.1</t>
  </si>
  <si>
    <t>4.</t>
  </si>
  <si>
    <t>г. Пушкино, ул. Надсоновская, д.15б</t>
  </si>
  <si>
    <t>5.</t>
  </si>
  <si>
    <t>гп.Зеленоградский , Островского 11б</t>
  </si>
  <si>
    <t>184.45</t>
  </si>
  <si>
    <t>6.</t>
  </si>
  <si>
    <t>г. Пушкино, ул. 2-ая Серебрянская, д.11 (выводится из эксплуатации, будет ЦТП)</t>
  </si>
  <si>
    <t>7.</t>
  </si>
  <si>
    <t>г. Пушкино, Авиационный проезд, д.13а</t>
  </si>
  <si>
    <t>8.</t>
  </si>
  <si>
    <t>г. Пушкино, ул. Некрасова, д.18а (выводится из эксплуатации, будет ЦТП)</t>
  </si>
  <si>
    <t>9.</t>
  </si>
  <si>
    <t>г.п. Правдинский, ул. Ленина, д.15/1</t>
  </si>
  <si>
    <t>10.</t>
  </si>
  <si>
    <t>г.п. Правдинский, Степаньковское шоссе, д.31а (выводится из эксплуатации)</t>
  </si>
  <si>
    <t>11.</t>
  </si>
  <si>
    <t>СЭМЗ, Софрино</t>
  </si>
  <si>
    <t>12.</t>
  </si>
  <si>
    <t>г.Пушкино, ул.Институтская, д.15, стр.6</t>
  </si>
  <si>
    <t>13.</t>
  </si>
  <si>
    <t>г.Пушкино, ул.Горького, д.24 (Вариант2)</t>
  </si>
  <si>
    <t>14.</t>
  </si>
  <si>
    <t>15.</t>
  </si>
  <si>
    <t>п.Лесные поляны, ул.Ленина, д.1а</t>
  </si>
  <si>
    <t>16.</t>
  </si>
  <si>
    <t>17.</t>
  </si>
  <si>
    <t>г.п.Софрино, ул.Мичурина, д. 45</t>
  </si>
  <si>
    <t>18.</t>
  </si>
  <si>
    <t xml:space="preserve">г.Пушкино, ул.Крылова, д.1а </t>
  </si>
  <si>
    <t>19.</t>
  </si>
  <si>
    <t>г.Пушкино, Московский пр-т, д.55</t>
  </si>
  <si>
    <t>20.</t>
  </si>
  <si>
    <t>г.Пушкино, 1-й Акуловский  пр-д, д.3а</t>
  </si>
  <si>
    <t>21.</t>
  </si>
  <si>
    <t>г.Пушкино, ул.Маяковская, д.9а</t>
  </si>
  <si>
    <t>22.</t>
  </si>
  <si>
    <t>г.Пушкино, ул.Писаревская, д.7а</t>
  </si>
  <si>
    <t>23.</t>
  </si>
  <si>
    <t>24.</t>
  </si>
  <si>
    <t>г.Пушкино, Московский пр-т, д.16а</t>
  </si>
  <si>
    <t>25.</t>
  </si>
  <si>
    <t>п.Челюскинский, ул.1-я Тракторная, д. 2а</t>
  </si>
  <si>
    <t>2022</t>
  </si>
  <si>
    <t>в соответствии с законо-дательством РФ об охране окружающей среды</t>
  </si>
  <si>
    <t>АО "Газпром теплоэнерго" в Пушкинском муниципальном районе</t>
  </si>
  <si>
    <t xml:space="preserve">Отношение величины  технологических потерь тепловой энергии, теплоносителя к материальной характеристике тепловой сети </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</si>
  <si>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</si>
  <si>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Величина технологических потерь при передаче тепловой энергии, теплоносителя по тепловым сетям</t>
  </si>
  <si>
    <t>кг.у.т./Гкал</t>
  </si>
  <si>
    <t>8</t>
  </si>
  <si>
    <t>9</t>
  </si>
  <si>
    <t>22</t>
  </si>
  <si>
    <r>
      <t>кВт∙ч/м</t>
    </r>
    <r>
      <rPr>
        <vertAlign val="superscript"/>
        <sz val="8"/>
        <rFont val="Times New Roman"/>
        <family val="1"/>
        <charset val="204"/>
      </rPr>
      <t>3</t>
    </r>
  </si>
  <si>
    <r>
      <t>т.у.т./м</t>
    </r>
    <r>
      <rPr>
        <vertAlign val="superscript"/>
        <sz val="8"/>
        <rFont val="Times New Roman"/>
        <family val="1"/>
        <charset val="204"/>
      </rPr>
      <t>3</t>
    </r>
    <r>
      <rPr>
        <sz val="8"/>
        <rFont val="Times New Roman"/>
        <family val="1"/>
        <charset val="204"/>
      </rPr>
      <t>*</t>
    </r>
  </si>
  <si>
    <t>7.1</t>
  </si>
  <si>
    <t>7.2</t>
  </si>
  <si>
    <t>10</t>
  </si>
  <si>
    <t>11</t>
  </si>
  <si>
    <t>12</t>
  </si>
  <si>
    <t>13</t>
  </si>
  <si>
    <t>14</t>
  </si>
  <si>
    <t>15</t>
  </si>
  <si>
    <t>16</t>
  </si>
  <si>
    <t>17</t>
  </si>
  <si>
    <t>18</t>
  </si>
  <si>
    <t>19</t>
  </si>
  <si>
    <t>20</t>
  </si>
  <si>
    <t>21</t>
  </si>
  <si>
    <t xml:space="preserve">Текущее значение </t>
  </si>
  <si>
    <t>Форма № 4 - ИП ТС</t>
  </si>
  <si>
    <t>Показатели надежности и энергетической эффективности объектов централизованного теплоснабжения</t>
  </si>
  <si>
    <t>Форма №3- ИП   ТС</t>
  </si>
  <si>
    <t>27</t>
  </si>
  <si>
    <t>28</t>
  </si>
  <si>
    <t>29</t>
  </si>
  <si>
    <t>30</t>
  </si>
  <si>
    <t>2023</t>
  </si>
  <si>
    <t>23</t>
  </si>
  <si>
    <t>24</t>
  </si>
  <si>
    <t>25</t>
  </si>
  <si>
    <t>26</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</si>
  <si>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</si>
  <si>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</si>
  <si>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</si>
  <si>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</si>
  <si>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</si>
  <si>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</si>
  <si>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</si>
  <si>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</si>
  <si>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</si>
  <si>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</si>
  <si>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</si>
  <si>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</si>
  <si>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</si>
  <si>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</si>
  <si>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</si>
  <si>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</si>
  <si>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</si>
  <si>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</si>
  <si>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</si>
  <si>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</si>
  <si>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</si>
  <si>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</si>
  <si>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</si>
  <si>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</si>
  <si>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</si>
  <si>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</si>
  <si>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</si>
  <si>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</si>
  <si>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</si>
  <si>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</si>
  <si>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</si>
  <si>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</si>
  <si>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</si>
  <si>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</si>
  <si>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</si>
  <si>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Котельная 2</t>
  </si>
  <si>
    <t>Котельная 1</t>
  </si>
  <si>
    <t>Котельная 6</t>
  </si>
  <si>
    <t>Котельная 5</t>
  </si>
  <si>
    <t>Котельная 42</t>
  </si>
  <si>
    <t>Котельная 46</t>
  </si>
  <si>
    <t>Котельная 53</t>
  </si>
  <si>
    <t>Котельная 55</t>
  </si>
  <si>
    <t>Котельная 57</t>
  </si>
  <si>
    <t>Котельная 8</t>
  </si>
  <si>
    <t>Котельная 3</t>
  </si>
  <si>
    <t>Котельная 12</t>
  </si>
  <si>
    <t>Котельная 9</t>
  </si>
  <si>
    <t>Котельная 11</t>
  </si>
  <si>
    <t>Котельная 7</t>
  </si>
  <si>
    <t>Котельная 10</t>
  </si>
  <si>
    <t>Котельная 56</t>
  </si>
  <si>
    <t>Котельная 54</t>
  </si>
  <si>
    <t>Котельная 45 (15)</t>
  </si>
  <si>
    <t>Котельная 36</t>
  </si>
  <si>
    <t>Котельная 32</t>
  </si>
  <si>
    <t>Котельная 13</t>
  </si>
  <si>
    <t>Котельная 49</t>
  </si>
  <si>
    <t>Котельная 47</t>
  </si>
  <si>
    <t>Котельная 16</t>
  </si>
  <si>
    <t>Котельная 25</t>
  </si>
  <si>
    <t>Котельная 33</t>
  </si>
  <si>
    <t>Котельная 37</t>
  </si>
  <si>
    <t>Котельная 22</t>
  </si>
  <si>
    <t>Котельная 29</t>
  </si>
  <si>
    <t xml:space="preserve">Котельная 1 В </t>
  </si>
  <si>
    <t>Котельная 31</t>
  </si>
  <si>
    <t>Котельная 2 В</t>
  </si>
  <si>
    <t>Котельная 34</t>
  </si>
  <si>
    <t>Котельная 28</t>
  </si>
  <si>
    <t>Котельная 27</t>
  </si>
  <si>
    <t>Котельная 45</t>
  </si>
  <si>
    <t>Котельная 48</t>
  </si>
  <si>
    <t>Котельная 30</t>
  </si>
  <si>
    <t>Котельная 14</t>
  </si>
  <si>
    <t>Котельная 18</t>
  </si>
  <si>
    <t>Котельная 19</t>
  </si>
  <si>
    <t>Котельная 20</t>
  </si>
  <si>
    <t>Котельная 21</t>
  </si>
  <si>
    <t>Котельная 23</t>
  </si>
  <si>
    <t>Котельная 24</t>
  </si>
  <si>
    <t>Котельная 26</t>
  </si>
  <si>
    <t>Котельная 35</t>
  </si>
  <si>
    <t>Котельная 38</t>
  </si>
  <si>
    <t>Котельная 39</t>
  </si>
  <si>
    <t>Котельная 40</t>
  </si>
  <si>
    <t>Котельная 41</t>
  </si>
  <si>
    <t>Котельная 43</t>
  </si>
  <si>
    <t>Котельная 44</t>
  </si>
  <si>
    <t>ПМК-8</t>
  </si>
  <si>
    <t>Котельная 17</t>
  </si>
  <si>
    <t>Котельная 4</t>
  </si>
  <si>
    <t>у Ледового дворца</t>
  </si>
  <si>
    <t>ул. 50 лет Октября</t>
  </si>
  <si>
    <t>Промзона "Медстекло"</t>
  </si>
  <si>
    <t>Майданово</t>
  </si>
  <si>
    <t>ул. Тихая</t>
  </si>
  <si>
    <t>ул. Радищева</t>
  </si>
  <si>
    <t>2024</t>
  </si>
  <si>
    <t>материальная характеристика т/с</t>
  </si>
  <si>
    <t>протяженность тепловых сетей</t>
  </si>
  <si>
    <t>мощность источника</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</si>
  <si>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</si>
  <si>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</si>
  <si>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</si>
  <si>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</si>
  <si>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</si>
  <si>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</si>
  <si>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</si>
  <si>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</si>
  <si>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</si>
  <si>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</si>
  <si>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</si>
  <si>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</si>
  <si>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</si>
  <si>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</si>
  <si>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</si>
  <si>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</si>
  <si>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</si>
  <si>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</si>
  <si>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</si>
  <si>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</si>
  <si>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</si>
  <si>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Год строительства/реконструкции котельной</t>
  </si>
  <si>
    <t>Потери по годам</t>
  </si>
  <si>
    <t>Мат. Характеристика</t>
  </si>
  <si>
    <t>Потери в новых сетях</t>
  </si>
  <si>
    <t>материальная характеристика</t>
  </si>
  <si>
    <t>Потери существующие</t>
  </si>
  <si>
    <t>Серпухов</t>
  </si>
  <si>
    <t>шт</t>
  </si>
  <si>
    <t>ед</t>
  </si>
  <si>
    <t>шт/ед</t>
  </si>
  <si>
    <t>сети, км</t>
  </si>
  <si>
    <t>источники, Гкал</t>
  </si>
  <si>
    <t>Городской округ Клин</t>
  </si>
  <si>
    <t>городской округ Клин</t>
  </si>
  <si>
    <t>2026-2045</t>
  </si>
  <si>
    <t>ВСЕГО по всем котельным г.о. Клин</t>
  </si>
  <si>
    <t>Котельная 42 (Клин-9)</t>
  </si>
  <si>
    <t>Котельная 46 (Клин-9)</t>
  </si>
  <si>
    <t>Мощность по годам</t>
  </si>
  <si>
    <t>Форма №2- ИП   ТС</t>
  </si>
  <si>
    <t xml:space="preserve">              Инвестиционная программа</t>
  </si>
  <si>
    <t>Общество с ограниченной ответственностью "Газпром теплоэнерго Московская область"</t>
  </si>
  <si>
    <t>Наименование
мероприятий</t>
  </si>
  <si>
    <t>Обоснование необходимости
(цель реализации)</t>
  </si>
  <si>
    <t>Описание и место расположения
объекта</t>
  </si>
  <si>
    <t>Основные технические характеристики</t>
  </si>
  <si>
    <t>Год начала реализации мероприятия</t>
  </si>
  <si>
    <t>Год окончания реализации мероприятия</t>
  </si>
  <si>
    <t>Расходы на реализацию мероприятий в прогнозных ценах, тыс. руб. ( с НДС)</t>
  </si>
  <si>
    <t>Наименование</t>
  </si>
  <si>
    <t>Ед.
изм.</t>
  </si>
  <si>
    <t>Значение показателя</t>
  </si>
  <si>
    <t>Всего</t>
  </si>
  <si>
    <t>в т.ч. по годам</t>
  </si>
  <si>
    <t>Остаток финанси-рования</t>
  </si>
  <si>
    <t>в т.ч. за счет платы
за подключение</t>
  </si>
  <si>
    <t>показателя</t>
  </si>
  <si>
    <t>до реализации мероприятия</t>
  </si>
  <si>
    <t>после реализации мероприятия</t>
  </si>
  <si>
    <t>2028-2045</t>
  </si>
  <si>
    <t>(мощность,</t>
  </si>
  <si>
    <t>протяженность,</t>
  </si>
  <si>
    <t>диаметр и т.п.)</t>
  </si>
  <si>
    <t>Группа 1. Строительство, реконструкция или модернизация объектов в целях подключения потребителей:</t>
  </si>
  <si>
    <t>1.1. Строительство новых тепловых сетей в целях подключения потребителей</t>
  </si>
  <si>
    <t>1.2. Строительство иных объектов системы централизованного теплоснабжения, за исключением тепловых сетей, в целях подключения потребителей</t>
  </si>
  <si>
    <t>1.3. Увеличение пропускной способности существующих тепловых сетей в целях подключения потребителей</t>
  </si>
  <si>
    <t>1.4. Увеличение мощности и производительности существующих объектов централизованного теплоснабжения, за исключением тепловых сетей, в целях подключения потребителей</t>
  </si>
  <si>
    <t>Всего по группе 1.</t>
  </si>
  <si>
    <t>Группа 2. Строительство новых объектов системы централизованного теплоснабжения, не связанных с подключением новых потребителей, в том числе строительство новых тепловых сетей</t>
  </si>
  <si>
    <t>2.1.1</t>
  </si>
  <si>
    <t>Строительство котельной мощностью 36,6 Гкал/час
(г.о. Клин, у Ледового дворца)</t>
  </si>
  <si>
    <t>Повышение надежности и качества поставки тепла потребителям. Снижение неэффективных расходов.</t>
  </si>
  <si>
    <t>мощность</t>
  </si>
  <si>
    <t>2.1.2</t>
  </si>
  <si>
    <t>Строительство котельной 
(г.о. Клин, ул. 50 лет Октября)</t>
  </si>
  <si>
    <t xml:space="preserve">Строительство источника  мощностью 26,4 Гкал/час с целью замещения ТЭЦ-Энергоцентр, отказ от покупной тепловой энергии. </t>
  </si>
  <si>
    <t>2.1.3</t>
  </si>
  <si>
    <t>Строительство котельной 
(г.о. Клин,Промзона "Медстекло")</t>
  </si>
  <si>
    <t xml:space="preserve">Строительство источника  мощностью 36,6 Гкал/час с целью замещения ТЭЦ-Энергоцентр, отказ от покупной тепловой энергии. </t>
  </si>
  <si>
    <t>2.1.4</t>
  </si>
  <si>
    <t>Строительство котельной 
(г.о. Клин, мкр. Майданово)</t>
  </si>
  <si>
    <t>2.1.5</t>
  </si>
  <si>
    <t>Строительство котельной 
(г.о. Клин, ул. Радищева)</t>
  </si>
  <si>
    <t xml:space="preserve">Строительство источника  мощностью 0,3 Гкал/час с целью замещения ТЭЦ-Энергоцентр, отказ от покупной тепловой энергии. </t>
  </si>
  <si>
    <t>2.1.7</t>
  </si>
  <si>
    <t>Строительство тепловых сетей (Котельная Промзона  - Новая ТК Медстекло)</t>
  </si>
  <si>
    <t>диаметр, протяженность,</t>
  </si>
  <si>
    <t>мм,           м.п</t>
  </si>
  <si>
    <t xml:space="preserve"> 2D=515 (L=125)                      </t>
  </si>
  <si>
    <t>2.1.8</t>
  </si>
  <si>
    <t>Строительство тепловых сетей (Котельная ул. 50 лет Октября - 2267)</t>
  </si>
  <si>
    <t xml:space="preserve"> 2D=359 (L=540)                      </t>
  </si>
  <si>
    <t>2.1.9</t>
  </si>
  <si>
    <t>Строительство тепловых сетей (Котельная у Ледового дворца - Уз-ЦТП-5)</t>
  </si>
  <si>
    <t xml:space="preserve"> 2D=414 (L=680)                      </t>
  </si>
  <si>
    <t>2.1.10</t>
  </si>
  <si>
    <t>2.1.11</t>
  </si>
  <si>
    <t>Строительство тепловых сетей (Котельная Майданово - ТК-4)</t>
  </si>
  <si>
    <t xml:space="preserve"> 2D=259 (L=260)                      </t>
  </si>
  <si>
    <t>2.1.12</t>
  </si>
  <si>
    <t>Строительство тепловых сетей (Котельная ул. Радищева - Уз-Р.72)</t>
  </si>
  <si>
    <t xml:space="preserve"> 2D=69 (L=107)                      </t>
  </si>
  <si>
    <t>2.1.13</t>
  </si>
  <si>
    <t>Строительство БМК №45 (15)
 (п. Чайковского)</t>
  </si>
  <si>
    <t>Строительство замещающего источника (водогрейной котельной) мощностью 4,8 Гкал/час в границах существующего участка 
г.о. Клин,п. Чайковского</t>
  </si>
  <si>
    <t xml:space="preserve">мощность </t>
  </si>
  <si>
    <t>2.1.14</t>
  </si>
  <si>
    <t>Строительство БМК № 32
 (п. Кузнецово)</t>
  </si>
  <si>
    <t>Строительство замещающего источника (БМК) мощностью 1,3 Гкал/час в границах существующего участка 
г.о. Клин,п. Кузнецово</t>
  </si>
  <si>
    <t>2.1.15</t>
  </si>
  <si>
    <t>Строительство БМК № 13
 (п. Нудоль)</t>
  </si>
  <si>
    <t>Строительство замещающего источника (БМК) мощностью 2,9 Гкал/час в границах существующего участка 
г.о. Клин,п. Нудоль</t>
  </si>
  <si>
    <t>2.1.16</t>
  </si>
  <si>
    <t>Строительство БМК № 37
 (п. Марков лес)</t>
  </si>
  <si>
    <t>Строительство замещающего источника (БМК) мощностью 0,85 Гкал/час в границах существующего участка 
г.о. Клин,п. Марков лес</t>
  </si>
  <si>
    <t>2.1.17</t>
  </si>
  <si>
    <t>Строительство БМК № 31
 (Павельцево)</t>
  </si>
  <si>
    <t>Строительство замещающего источника (БМК) мощностью 2,5 Гкал/час в границах существующего участка 
г.о. Клин, Павельцево</t>
  </si>
  <si>
    <t>2.1.18</t>
  </si>
  <si>
    <t>Строительство БМК № 27
 (д. Воздвиженское)</t>
  </si>
  <si>
    <t>Строительство замещающего источника (БМК) мощностью 4,2 Гкал/час в границах существующего участка 
г.о. Клин, д. Воздвиженское</t>
  </si>
  <si>
    <t>2.1.19</t>
  </si>
  <si>
    <t>Строительство БМК № 48
 (Выголь)</t>
  </si>
  <si>
    <t>Строительство замещающего источника (БМК) мощностью 0,4 Гкал/час в границах существующего участка 
г.о. Клин, Выголь</t>
  </si>
  <si>
    <t>2.1.20</t>
  </si>
  <si>
    <t>Строительство БМК № 20
 (пос. Раздолье)</t>
  </si>
  <si>
    <t>Строительство замещающего источника (БМК) мощностью 0,7 Гкал/час в границах существующего участка 
г.о. Клин, Раздолье</t>
  </si>
  <si>
    <t>2.1.21</t>
  </si>
  <si>
    <t>Строительство БМК № 21
 (д. Слобода)</t>
  </si>
  <si>
    <t>Строительство замещающего источника (БМК) мощностью 3,4 Гкал/час в границах существующего участка 
г.о. Клин, Слобода</t>
  </si>
  <si>
    <t>2.1.22</t>
  </si>
  <si>
    <t>Строительство БМК № 24
 (д. Струбково)</t>
  </si>
  <si>
    <t>Строительство замещающего источника (БМК) мощностью 2,4 Гкал/час в границах существующего участка 
г.о. Клин, д. Струбково</t>
  </si>
  <si>
    <t>2.1.23</t>
  </si>
  <si>
    <t>Строительство БМК № 39
(пос. Решетниково, ул. Садовая)</t>
  </si>
  <si>
    <t xml:space="preserve">Строительство замещающего источника (БМК) мощностью 4,3 Гкал/час в границах существующего участка
г.о. Клин, пос. Решетниково, ул. Садовая </t>
  </si>
  <si>
    <t>2.1.24</t>
  </si>
  <si>
    <t>Строительство БМК № 17
(д. Бирево)</t>
  </si>
  <si>
    <t>Строительство замещающего источника (БМК) мощностью 1,3 Гкал/час в границах существующего участка 
г.о. Клин, д. Бирево</t>
  </si>
  <si>
    <t>2.1.25</t>
  </si>
  <si>
    <t>2.1.26</t>
  </si>
  <si>
    <t>2.1.27</t>
  </si>
  <si>
    <t>2.1.28</t>
  </si>
  <si>
    <t>2.1.29</t>
  </si>
  <si>
    <t>2.1.30</t>
  </si>
  <si>
    <t>2.1.31</t>
  </si>
  <si>
    <t>2.1.32</t>
  </si>
  <si>
    <t>2.1.33</t>
  </si>
  <si>
    <t>2.1.34</t>
  </si>
  <si>
    <t>Строительство тепловых сетей (Котельная  №2 (ул.Мечникова, 13) от ТК -ДС до ТК-6)</t>
  </si>
  <si>
    <t>Строительство тепловых сетей с целью переключения тепловых нагрузок потребителей микрорайона "Акуловская слобода" с котельной №6.</t>
  </si>
  <si>
    <t xml:space="preserve"> 2D=200 (L=530)                      </t>
  </si>
  <si>
    <t>2.1.35</t>
  </si>
  <si>
    <t>Строительство замещающего источника (БМК) мощностью 2,2 Гкал/час в границах существующего участка 
г.о. Клин, пос. Шевляково</t>
  </si>
  <si>
    <t>2.1.36</t>
  </si>
  <si>
    <t>Строительство БМК № 23 (пос. Зубово, ул. Первомайская)</t>
  </si>
  <si>
    <t xml:space="preserve">Строительство замещающего источника (БМК) мощностью 2,5 Гкал/час с РТХ. 
г.о. Клин, пос. Зубово, ул. Первомайская </t>
  </si>
  <si>
    <t xml:space="preserve">Строительство тепловых сетей (БМК №23 (пос. Зубово, ул. Первомайская) </t>
  </si>
  <si>
    <t>Строительство тепловых сетей от БМК №23.</t>
  </si>
  <si>
    <t xml:space="preserve"> 2D=200 (L=280)                      </t>
  </si>
  <si>
    <t>2.1.37</t>
  </si>
  <si>
    <t>Строительство БМК №33
 (д. Малеевка)</t>
  </si>
  <si>
    <t>Строительство замещающего источника (БМК) мощностью 2,5 Гкал/час в гран6ицах существующего участка 
г.о. Клин, д. Малеевка</t>
  </si>
  <si>
    <t>Всего по группе 2</t>
  </si>
  <si>
    <t>Группа 3. Реконструкция или модернизация существующих объектов в целях снижения уровня износа существующих объектов и (или) поставки энергии от разных источников</t>
  </si>
  <si>
    <t>3.1. Реконструкция или модернизация существующих тепловых сетей</t>
  </si>
  <si>
    <t>3.1.1</t>
  </si>
  <si>
    <t>Реконструкция тепловых сетей котельной № 30
(г.о. Клин, д. Масюгино)</t>
  </si>
  <si>
    <t xml:space="preserve">Участок  5 от ввода в ж.д. №19 до точки врезки на тепловой узел ж.д. №19;
Участок  6 от точки врезки на тепловой узел ж.д. №19 до выхода из ж.д. №19;
</t>
  </si>
  <si>
    <t>Диаметр; протяженность,</t>
  </si>
  <si>
    <t>мм.;               м.п</t>
  </si>
  <si>
    <t xml:space="preserve">
D = 76 (L =  15,8)
D = 76 (L =  16,0)
D = 57 (L =  15,7)
D = 57 (L =  16)
D = 57 (L = 15,80)
D = 57 (L = 16)
</t>
  </si>
  <si>
    <t xml:space="preserve">
D = 76 (L =  15,8)
D = 76 (L =  16,0)
D = 57 (L =  15,7)
D = 57 (L =  16)
D = 57 (L = 15,80)
D = 57 (L = 16)
</t>
  </si>
  <si>
    <t>3.1.2</t>
  </si>
  <si>
    <t>Реконструкция тепловых сетей котельной № 27 
(г.о. Клин, с. Воздвиженское)</t>
  </si>
  <si>
    <t xml:space="preserve">Участок  ТС от котельной до врезки ТС в ТК1 на ж\д 14 и ТК2
Участок  ТС  от врезки ТС в ТК1 на ж\д 14 до ТК2
Участок  ТС  от врезки  в ТК2 на ж\д 7 до ТК3 с врезкой  ТС на ж\д 1, 2, 3, 4
Участок  ТС  от врезки  в ТК3 на ж\д 1, 2, 3, 4 до ТК4 с врезкой  ТС на д\сад
Участок  ТС  от врезки  в  ТК4 с врезкой  ТС на д\сад  до ТК5 с врезкой ж\д 9, 8
Участок  ТС  от врезки  в  ТК5 до ТК6 с врезкой стр 17 Администрация, РЭУ, сбер
</t>
  </si>
  <si>
    <t xml:space="preserve">
2D = 273 (L =  12)
2D = 273 (L =  61)
2D = 273 (L =  98)
2D = 273 (L =  62)
2D = 273 (L =  12)
2D = 273 (L =  43)
2D = 159 (L = 12)
2D = 159 (L = 61)
2D = 159 (L = 98)
2D = 159 (L = 62)
2D = 159 (L = 12)
2D = 159 (L = 43)
</t>
  </si>
  <si>
    <t xml:space="preserve">2D = 273 (L =  12)
2D = 273 (L =  61)
2D = 273 (L =  98)
2D = 273 (L =  62)
2D = 273 (L =  12)
2D = 200 (L =  43)
2D = 159 (L = 12)
2D = 159 (L = 61)
2D = 159 (L = 98)
2D = 159 (L = 62)
2D = 159 (L = 12)
2D = 159 (L = 43)
</t>
  </si>
  <si>
    <t>3.1.3</t>
  </si>
  <si>
    <t>Реконструкция тепловых сетей котельной № 10
(г.о. Клин, ул. Напруговская дорога)</t>
  </si>
  <si>
    <t>Участок  ТС от ТК-1 до ТК-2</t>
  </si>
  <si>
    <t xml:space="preserve">2D = 273 (L =  37)
2D = 133 (L = 37)
</t>
  </si>
  <si>
    <t>3.1.4</t>
  </si>
  <si>
    <t>Реконструкция тепловых сетей котельной № 38
(г.о. Клин, п. Решетниково-1)</t>
  </si>
  <si>
    <t xml:space="preserve">Участок  ТС  от  врезки  в ж\д 15 до ввода в ж\д 15
Участок  ТС  от   врезки ж\д 5  до ввода в ж\д 5 (ж\д 11-ввод-2)
Участок ТС от врезки  в ТК5 ж\д Краснофлотская 1а (ГВС) до врезки в  Общежитие-1  (участок-2)
Участок ТС от врезки  в ТК5 ж\д Краснофлотская 1а (ГВС) до ввода в  Общежитие-1
Участок ТС от  врезки в Общежитие-1  до врезки ТС  в ТК6 на ж\д Центральная 31 и ул Молодежная  (участок-1)
Участок ТС от ТК6 до врезки ж\д ул Центральная 31  (участок-2)
Участок ТС врезки ТС д 31 (участок-2) до ввода в здание  31
Участок ТС врезки ТС Общ-2 д 31  до врезки  ж\д ул Центральная  33 и 35 участок-1
Участок ТС от   врезки ж\д ул Молодежная 7 и д\сада до ввода  в ж\д Молодежная 7
Участок ТС от   врезки ж\д Молодежная 7 до врезки ТС на д\сад участок-1
 ул Молодежная 7 и д\сада до ввода  в ж\д Молодежная 7
</t>
  </si>
  <si>
    <t xml:space="preserve">2D = 76 (L =  6)
2D = 108 (L =  25)
2D = 133 (L =  7)
2D = 89 (L =  0,5)
2D = 133 (L =  62)
2D = 108 (L =  26)
2D = 89 (L =  3)
2D = 49 (L =  50)
2D = 89 (L =  3)
2D = 108 (L =  10)
2D = 57 (L = 6)
2D = 89 (L = 25)
2D = 108 (L = 7)
2D = 108 (L = 62)
2D = 57 (L = 26)
2D = 57 (L = 3)
2D = 49 (L = 3)
2D = 57 (L = 10)
</t>
  </si>
  <si>
    <t xml:space="preserve">2D = 76 (L =  6)
2D = 108 (L =  25)
2D = 133 (L =  7)
2D = 89 (L =  0,5)
2D = 133 (L =  62)
2D = 108 (L =  26)
2D = 89 (L =  3)
2D = 49 (L =  50)
2D = 89 (L =  3)
2D = 108 (L =  10)
2D = 57 (L = 6)
2D = 89 (L = 25)
2D = 108 (L = 7)
2D = 108 (L = 62)
2D = 57 (L = 26)
2D = 57 (L = 3)
2D = 49 (L = 3)
2D = 57 (L = 10)
</t>
  </si>
  <si>
    <t>3.1.5</t>
  </si>
  <si>
    <t>Реконструкция тепловых сетей котельной № 39
(г.о. Клин, п. Решетниково, ул Садовая)</t>
  </si>
  <si>
    <t xml:space="preserve">Участок 2 ТС  от котельной до врезки  ТС в ж\д ул Молодежная 8, 9, 11 к1, 11 к2 до ввода в ж\д 8
Участок 3 ТС  от котельной до врезки  ТС в ж\д ул Парковая 7, Садовая 8, Пож Депо (участок-1)
Участок 1 ТС  от  врезки на   ж\д  ул  Лесная  7 до ввода в ж\д 7
Участок 1 ТС  от  врезки на   ж\д  ул  Лесная  20 до ввода в ж\д 20
Участок 1 ТС  от  врезки на   ж\д  ул  Лесная 20 до врезки в ж\д Лесная 21 участок-1
</t>
  </si>
  <si>
    <t xml:space="preserve">2D = 89 (L =  6)
2D = 89 (L =  30)
2D = 57 (L =  5)
2D = 89 (L =  5)
2D = 89 (L =  24)
2D = 57 (L = 6)
2D = 57 (L = 30)
2D = 57 (L = 5)
2D = 57 (L = 5)
2D = 57 (L = 24)
</t>
  </si>
  <si>
    <t xml:space="preserve">2D = 89 (L =  6)
2D = 89 (L =  30)
2D = 57 (L =  5)
2D = 89 (L =  5)
2D = 89 (L =  24)
2D = 57 (L = 6)
2D = 57 (L = 30)
2D = 57 (L = 5)
2D = 57 (L = 5)
2D = 57 (L = 24)
</t>
  </si>
  <si>
    <t>3.1.6</t>
  </si>
  <si>
    <t>Реконструкция тепловых сетей котельной № 34
(г.о. Клин, д. Елгозино)</t>
  </si>
  <si>
    <t>Участок  9 по подвалу ж.д. №34</t>
  </si>
  <si>
    <t xml:space="preserve">2D = 57 (L =  36)
2D = 57 (L = 36)
</t>
  </si>
  <si>
    <t>3.1.7</t>
  </si>
  <si>
    <t>Реконструкция тепловых сетей котельной № 26
(г.о. Клин, д. Соголево)</t>
  </si>
  <si>
    <t>Участок  5  по подвалу ж.д. №4
Участок  11 по подвалу ж.д. №1
Участок  11 по подвалу ж.д. №1</t>
  </si>
  <si>
    <t>2D = 57 (L =  26)
2D = 57 (L =  30)
2D = 57 (L = 26)</t>
  </si>
  <si>
    <t xml:space="preserve">2D = 57 (L =  26)
2D = 57 (L =  30)
2D = 57 (L = 26)
</t>
  </si>
  <si>
    <t>3.1.8</t>
  </si>
  <si>
    <t>Реконструкция тепловых сетей котельной № 36
(г.о. Клин, д. Щекино)</t>
  </si>
  <si>
    <t xml:space="preserve">Участок  3  Транзит, подвал ж.д. №2А
Участок  5 Транзит, подвал ж.д. №3
</t>
  </si>
  <si>
    <t xml:space="preserve">2D = 89 (L =  18)
2D = 76 (L =  18)
2D = 76 (L = 18)
2D = 76 (L = 18)
</t>
  </si>
  <si>
    <t xml:space="preserve">2D = 89 (L =  18)
2D = 76 (L =  18)
2D = 76 (L = 18)
2D = 76 (L = 18)
</t>
  </si>
  <si>
    <t>3.1.9</t>
  </si>
  <si>
    <t>Реконструкция тепловых сетей котельной № 37
(г.о. Клин, д. Марков Лес)</t>
  </si>
  <si>
    <t>Участок  ТС  от врезки  ТС в ж\дома 2 до ввода в ж\д 1 (участок-1)</t>
  </si>
  <si>
    <t xml:space="preserve">2D = 108 (L =  56)
2D = 76 (L = 56)
</t>
  </si>
  <si>
    <t>2D = 108 (L =  56)
2D = 76 (L = 56)</t>
  </si>
  <si>
    <t xml:space="preserve">
Участок  ТС  от ТК-3 до ввода в ж\д 6</t>
  </si>
  <si>
    <t>под т.п  D 49 L= 3 ; обр т.п. отсутствует</t>
  </si>
  <si>
    <t>под т.п  D 49 L= 3 ; обр. т.п. D 38 L= 3</t>
  </si>
  <si>
    <t>3.1.10</t>
  </si>
  <si>
    <t>Реконструкция тепловых сетей котельной № 54
(г.о. Клин, ДЮСШ)</t>
  </si>
  <si>
    <t>Участок  ТС   от котельной выхода из гаража (транзит)</t>
  </si>
  <si>
    <t>2D = 108 (L =  17)
2D = 76 (L = 17)</t>
  </si>
  <si>
    <t>3.1.11</t>
  </si>
  <si>
    <t>Реконструкция тепловых сетей котельной № 32
(г.о. Клин, д. Кузнецово)</t>
  </si>
  <si>
    <t xml:space="preserve">Участок  8 от ввода в жд.№2 по подвалу
Участок  14 от ввода в ж.д.№1 по подвалу
Участок  16 от ввода в ж.д.№3 по подвалу
</t>
  </si>
  <si>
    <t xml:space="preserve">2D = 89 (L =  18)
2D = 108 (L =  18)
2D = 76 (L =  18)
2D = 76 (L = 18)
2D = 76 (L = 18)
2D = 76 (L = 18)
</t>
  </si>
  <si>
    <t xml:space="preserve">2D = 89 (L =  18)
2D = 108 (L =  18)
2D = 76 (L =  18)
2D = 76 (L = 18)
2D = 76 (L = 18)
2D = 76 (L = 18)
</t>
  </si>
  <si>
    <t>3.1.12</t>
  </si>
  <si>
    <t>Реконструкция тепловых сетей котельной № 53
(г.о. Клин, ул. Клин-5)</t>
  </si>
  <si>
    <t xml:space="preserve">Участок  ТС   от котельной до ТК-51
Участок  ТС от ТК-49 до ТК-48
Участок  4 от ТК-48 до места врезки на ОАО РЭУ "Северный" №284 Штаб
Участок  5 от  места врезки на ОАО РЭУ "Северный" № 284 Штаб до места врезки на ОАО РЭУ "Северный" №208 Прачечная
Участок ТС от ТК-3 до ТК-9
Участок  ТС Транзит по подвалу ж.д. №63
Участок ТС от ТК-51 до места врезки на строение №381, Хранилище для техники
Участок  ТС от места врезки на строение №381, Хранилище для техники до места врезки на строения №№83, 266 ф-ла ОАО РЭУ "Северный"
Участок  ТС от места врезки на строения №№83, 266 ф-ла ОАО РЭУ "Северный" до места врезки на строение №278, Хранилище для техники
Участок  ТС от места врезки на строения №278, Хранилище для техники до места врезки в строение ЗАО "Водоканал"
Участок ТС от места врезки на строение ЗАО "Водоканал" до места врезки на строение ООО "Жилсервис"
Участок ТС от места врезки на строение ООО "Жилсервис" до места врезки на ж.д. №204
Участок ТС от места врезки на ж.д. №204 до места врезки на ж.д. №205
Участок ТС от места врезки на ж.д. №205 до ТК-52
Участок  ТС от ТК-52 до ТК-53
Участок ТС Транзит по подвалу  ж.д. №75
Участок  ТС от ТК-53 до ТК-54
Участок ТС Транзит по подвалу ж.д. №71
Участок ТС транзит по подвалу  ж.д. №69
Участок ТС от Транзит по подвалу ж.д. №65
Участок ТС от Транзит по подвалу  ж.д. №66
</t>
  </si>
  <si>
    <t xml:space="preserve">2D = 325 (L =  10,5)
2D = 273 (L =  84)
2D = 273 (L =  72)
2D = 273 (L =  33)
2D = 273 (L =  40)
2D = 57 (L =  35)
2D = 273 (L =  223)
2D = 273 (L =  137)
2D = 273 (L =  131)
2D = 273 (L =  38)
2D = 273 (L =  108)
2D = 273 (L =  106)
2D = 273 (L =  83)
2D = 273 (L =  5)
2D = 273 (L =  15,5)
2D = 89 (L =  92)
2D = 273 (L =  85)
2D = 108 (L =  45)
2D = 57 (L =  20)
2D = 57 (L =  17)
2D = 57 (L =  17)
2D = 219 (L = 10,5)
2D = 219 (L = 84)
2D = 219 (L = 72)
2D = 219 (L = 33)
2D = 219 (L = 40)
2D = 49 (L = 35)
2D = 133 (L = 223)
2D = 133 (L = 137)
2D = 133 (L = 131)
2D = 133 (L = 38)
2D = 133 (L = 108)
2D = 133 (L = 106)
2D = 133 (L = 83)
2D = 133 (L = 5)
2D = 133 (L = 15,)5
2D = 76 (L = 92)
2D = 133 (L = 85)
2D = 89 (L = 45)
2D = 57 (L = 20)
2D = 57 (L = 17)
2D = 57 (L = 17)
</t>
  </si>
  <si>
    <t xml:space="preserve">2D = 325 (L =  11)
2D = 273 (L =  84)
2D = 273 (L =  72)
2D = 273 (L =  33)
2D = 273 (L =  40)
2D = 57 (L =  35)
2D = 273 (L =  223)
2D = 273 (L =  137)
2D = 273 (L =  131)
2D = 273 (L =  38)
2D = 273 (L =  108)
2D = 273 (L =  106)
2D = 273 (L =  83)
2D = 273 (L =  5)
2D = 273 (L =  15,5)
2D = 89 (L =  92)
2D = 273 (L =  85)
2D = 108 (L =  45)
2D = 57 (L =  20)
2D = 57 (L =  17)
2D = 57 (L =  17)
2D = 219 (L = 10,5)
2D = 219 (L = 84)
2D = 219 (L = 72)
2D = 219 (L = 33)
2D = 219 (L = 40)
2D = 49 (L = 35)
2D = 133 (L = 223)
2D = 133 (L = 137)
2D = 133 (L = 131)
2D = 133 (L = 38)
2D = 133 (L = 108)
2D = 133 (L = 106)
2D = 133 (L = 83)
2D = 133 (L = 5)
2D = 133 (L = 15,)5
2D = 76 (L = 92)
2D = 133 (L = 85)
2D = 89 (L = 45)
2D = 57 (L = 20)
2D = 57 (L = 17)
2D = 57 (L = 17)
</t>
  </si>
  <si>
    <t>Реконструкция тепловых сетей котельной № 55 (ЦТП-22) (ЦТП-23)
(г.о. Клин, ул. Чернышевского )</t>
  </si>
  <si>
    <t xml:space="preserve">Участок  ТС 1 от ТК9   ж\д ул 2я Спартаковская 2 и  4  до ввода в ж\д 4 (участок-2)
Участок  ТС 1 от ТК19 ж\д Ломоносовский пр 3 до врезки  в ж\дом   3 (участок-2)
Участок  ТС 1 от врезки в ж\д Ломоносовский пр 3 (участок-2) до ввода  в ж\дом   3
Участок  ТС 1 от врезки ж\д Ломоносовский пр 3 до врезки  в ж\дом   Ленинградское ш  52/1  (участок-2)
Участок  ТС 1 от врезки ж\д   Ленинградское ш 52/1  (участок-2) до ввода в дом 52/1
Участок  ТС 1 от врезки ж\д  Ленинградское ш 52/1  до  врезки ж\д  Ленинградское ш 54/2  (участок-2)
Участок  ТС 1 от врезки ж\д   Ленинградское ш  54/2  (участок-2) до ввода в дом 54/2
Участок  ТС 1 от врезки ж\д   Ленинградское ш  54/2  (участок-2) до врезки ж\д  Молодежный пр 4 и магазин
Участок  ТС 2 от ТК1 (ЦТП)  Распред ТС к ж\д ул Белинского и ул Чернышевского  до врезки ТС в  ж\д Чернышевского 3 (участок-1)
Участок  ТС 2 от врезки  ж\д Белинского 6 и Школы до ввода в ж\д Белинского  6
Участок  ТС 2 от  ТК26 до врезки ж\д Белинского 4 (участок-2)
Участок  ТС 2 от  ТК26 до врезки ж\д Калинина 13  (участок-2)
Участок  ТС 2 от  врезки ТС в  ж\д Калинина 1 от ввода 1, 2 до врезки ТС  на ж\д Калинина 3
Участок  ТС 2 от  врезки ТС в  ж\д Калинина 3 до ввода-3 в ж\д 1 (ввод-3)
Участок  ТС 2  от ввода-3 (врезки ТС в  ж\д Калинина 1) до ввода-4  ж\д 1 (ввод-4)
Участок  ТС 2 от  врезки ТС в  ж\д Калинина 1 до  ж\д Герцена 5  (участок-1)
Участок  ТС 2 от  врезки ТС в  ж\д Калинина 1 до  ж\д Герцена 5  (участок-2)
Участок  ТС 2 от  врезки ТС в  ж\д Калинина 1 (после ввода 1, 2)  до ж\д Калинина 3  (участок-2)
Участок  ТС 2 от  Врезки ТС на ж\д  Ленинградское ш 44 и ТС прокол а\дорогой до врезки ж\д  Ленинградское ш 44
Участок  ТС 2 от  Врезки ТС на ж\д  Ленинградское ш 44 до врезки ж\д  Ленинградское ш 44А (участок-1)
Участок  ТС 2 от  Врезки  №1ж\д  Ленинградское ш 44А  до врезки №2
Участок  ТС 2 от  Врезки  №2 ж\д  Ленинградское ш 44А  до врезки №3
Участок  ТС 2 от  Врезки  №3 ж\д  Ленинградское ш 44А  до врезки   магазинов Ленинградское ш        (участок-1)
</t>
  </si>
  <si>
    <t xml:space="preserve">2D = 57 (L =  25)
2D = 133 (L =  40)
2D = 89 (L =  2)
2D = 133(L =  40)
2D = 89 (L =  3)
2D = 133 (L =  35)
2D = 89 (L =  3)
2D = 89 (L =  3)
2D = 426 (L =  35)
2D = 89 (L =  20)
2D = 89 (L =  48)
2D = 133 (L =  29)
2D = 159 (L =  5)
2D = 108 (L =  36)
2D = 108 (L =  32)
2D = 108 (L =  30)
2D = 57 (L =  23)
2D = 159 (L =  40)
2D = 108 (L =  45)
2D = 108 (L =  21)
2D = 108 (L =  18)
2D = 108 (L =  18)
2D = 89 (L =  18)
2D = 273 (L =  3)
2D = 108 (L =  26)
2D = 133 (L =  30)
2D = 57 (L =  91,5)
2D = 57 (L = 25)
2D = 108 (L = 40)
2D = 57 (L = 2)
2D = 108 (L = 40)
2D = 57 (L = 3)
2D = 108 (L = 35)
2D = 89 (L = 30)
2D = 89 (L = 3)
2D = 108 (L = 35)
2D = 57 (L = 20)
2D = 76 (L = 48)
2D = 89 (L = 29)
2D = 108 (L = 5)
2D = 108 (L = 36)
2D = 108 (L = 32)
2D = 89 (L = 30)
2D = 57 (L = 23)
2D = 159 (L = 40)
2D = 108 (L = 45)
2D = 89 (L = 21)
2D = 89 (L = 18)
2D = 89 (L = 18)
</t>
  </si>
  <si>
    <t xml:space="preserve">2D = 57 (L =  25)
2D = 133 (L =  40)
2D = 89 (L =  2)
2D = 133(L =  40)
2D = 89 (L =  3)
2D = 133 (L =  35)
2D = 89 (L =  3)
2D = 89 (L =  3)
2D = 300 (L =  35)
2D = 89 (L =  20)
2D = 89 (L =  48)
2D = 133 (L =  29)
2D = 159 (L =  5)
2D = 108 (L =  36)
2D = 108 (L =  32)
2D = 108 (L =  30)
2D = 57 (L =  23)
2D = 159 (L =  40)
2D = 108 (L =  45)
2D = 108 (L =  21)
2D = 108 (L =  18)
2D = 108 (L =  18)
2D = 89 (L =  18)
2D = 273 (L =  3)
2D = 108 (L =  26)
2D = 133 (L =  30)
2D = 57 (L =  91,5)
2D = 57 (L = 25)
2D = 108 (L = 40)
2D = 57 (L = 2)
2D = 108 (L = 40)
2D = 57 (L = 3)
2D = 108 (L = 35)
2D = 89 (L = 30)
2D = 89 (L = 3)
2D = 108 (L = 35)
2D = 57 (L = 20)
2D = 76 (L = 48)
2D = 89 (L = 29)
2D = 108 (L = 5)
2D = 108 (L = 36)
2D = 108 (L = 32)
2D = 89 (L = 30)
2D = 57 (L = 23)
2D = 159 (L = 40)
2D = 108 (L = 45)
2D = 89 (L = 21)
2D = 89 (L = 18)
2D = 89 (L = 18)
</t>
  </si>
  <si>
    <t>3.1.13</t>
  </si>
  <si>
    <t xml:space="preserve">Участок  ТС 1 от ТК8  врезки на Молодежный пр 10 до ввода в ж\д Молодежный пр  10
Участок  ТС 1 от ТК10  врезки на Молодежный пр 8,  до ввода в ж\д Молодежный пр 8
Участок  ТС 1 от ТК11  врезки на ж\д  Молодежная 11 до ввода в ж\д Молодежная  11
Участок  ТС 1 от ТК11  врезка на  ж\д  ул Молодежная 11 до врезки в ТК12 ж\д Молодежная 8
Участок  ТС 1 от ТК12  врезки на ж\д  Молодежная 8 до ввода в ж\д Молодежная  8
Участок  ТС 1 от ТК18  врезки на ж\д  Молодежная 5 до ввода в ж\д Молодежная  5
Участок  ТС -1 от   ТК13 с врезкой ж\д пр Ломоносова 12/8 до ввода в ж\д 12/8
Участок  ТС -1 от ТК14 до ввода в  зд пр Ломоносова 10/8 
Участок  ТС -1 от  ТК15  до ввода в ж\д Молодежная 1 / 4
</t>
  </si>
  <si>
    <t xml:space="preserve"> под т.п  D 89 L= 25 ; обр т.п. отсутствует
под т.п  D 89 L= 20 ; обр т.п. отсутствует
под т.п  D 76 L= 74 ; обр т.п. отсутствует
под т.п  D 76 L= 20 ; обр т.п. отсутствует
под т.п  D 76 L= 15 ; обр т.п. отсутствует
под т.п  D 38 L= 40 ; обр т.п. отсутствует
под т.п  D 38 L= 8 ; обр т.п. отсутствует
под т.п  D 38 L= 26 ; обр т.п. отсутствует
под т.п  D 38 L= 45 ; обр т.п. отсутствует
</t>
  </si>
  <si>
    <t xml:space="preserve">под т.п  D 89 L= 25 ; обр. т.п. D 76 L= 25
под т.п  D 89 L= 20 ; обр. т.п. D 76 L= 20
под т.п  D 76 L= 74 ; обр. т.п. D 57 L= 74
под т.п  D 76 L= 20 ; обр. т.п. D 57 L= 20
под т.п  D 76 L= 15 ; обр. т.п. D 57 L= 15
под т.п  D 38 L= 40 ; обр. т.п. D 32 L= 40
под т.п  D 38 L= 8 ; обр. т.п. D 32 L= 8
под т.п  D 38 L= 26 ; обр. т.п. D 32 L= 26
под т.п  D 38 L= 45 ; обр. т.п. D 32 L= 45
</t>
  </si>
  <si>
    <t>3.1.14</t>
  </si>
  <si>
    <t>Реконструкция тепловых сетей котельной №42 Клин-9
(г.о. Клин,  Клин-9)</t>
  </si>
  <si>
    <t xml:space="preserve">Участок  ТС   от котельной до ТК-1
Участок  ТС от точки врезки на жилые дома 8,10 до точки врезки на ж.д. 10
</t>
  </si>
  <si>
    <t>2D = 273 (L =  3)
2D = 108 (L =  26)</t>
  </si>
  <si>
    <t>3.1.15</t>
  </si>
  <si>
    <t>Реконструкция тепловых сетей котельной № 16
(г.о. Клин, п. Нарынка)</t>
  </si>
  <si>
    <t xml:space="preserve">Участок  ТС-2  от  врезки  ТС в здание ЦБ Архив и ТС на Хранилище, мойка и КТП до ввода в КТП участок-1
Участок  ТС-1  от врезки  ТС на  ВЗУ и склад/гараж РЭУ до ввода  в гараж РЭУ
Участок  ТС-1  от врезки  ТС  на здание ж\д  ул Королева  7 и 11 до ввода в ж\д Молодежная 11
Участок  ТС-1  от  ж.д. 2 до ввода ж.д. 5
Участок  ТС-1  от врезки  ТС  в ж\д   Королева 1 до ввода в ж\д Королева 4
</t>
  </si>
  <si>
    <t xml:space="preserve">2D = 57 (L =  2)
2D = 89 (L =  83)
2D = 89 (L =  83)
2D = 89 (L =  83)
2D = 57 (L =  91,5)
2D = 57 (L =  2)
2D = 89 (L =  83)
2D = 89 (L =  83)
2D = 89 (L =  83)
</t>
  </si>
  <si>
    <t>3.1.16</t>
  </si>
  <si>
    <t>Реконструкция тепловых сетей котельной № 31
(г.о. Клин, д. Павельцево)</t>
  </si>
  <si>
    <t>Участок  ТС   от котельной до ТК-1
Участок  ТС Транзинт, подвал ж.д. №3
Участок  ТС от ТК-1 до  ТК-2
Участок  ТС от ТК-2 до ТК-3
Участок ТС Транзит, подвал ж.д. №10
Участок ТС от ТК-3 до ТК-7</t>
  </si>
  <si>
    <t xml:space="preserve">2D = 377 (L =  141)
2D = 57 (L =  39)
2D = 325 (L =  120)
2D = 325 (L =  33)
2D = 76 (L =  42)
2D = 273 (L =  44)
2D = 377 (L =  141)
2D = 57 (L =  39)
2D = 325 (L =  120)
2D = 325 (L =  33)
2D = 76 (L =  42)
2D = 273(L =  44)
</t>
  </si>
  <si>
    <t xml:space="preserve">2D = 250 (L =  141)
2D = 57 (L =  39)
2D = 250 (L =  120)
2D = 200 (L =  33)
2D = 76 (L =  42)
2D = 200 (L =  44)
2D = 377 (L =  141)
2D = 57 (L =  39)
2D = 325 (L =  120)
2D = 325 (L =  33)
2D = 76 (L =  42)
2D = 273(L =  44)
</t>
  </si>
  <si>
    <r>
      <t xml:space="preserve">
Участок  ТС  от ТК-11 до Детский дом
Участок ТС от ТК-12 до Прачечной
Участок 37 от ТК-12 до Школы</t>
    </r>
    <r>
      <rPr>
        <b/>
        <sz val="8"/>
        <color indexed="36"/>
        <rFont val="Times New Roman"/>
        <family val="1"/>
        <charset val="204"/>
      </rPr>
      <t xml:space="preserve">
</t>
    </r>
  </si>
  <si>
    <t xml:space="preserve">под т.п  D 57 L= 35 ; обр т.п. отсутствует
под т.п  D 57 L= 45 ; обр т.п. отсутствует
под т.п  D 57 L= 10 ; обр т.п. отсутствует
</t>
  </si>
  <si>
    <t xml:space="preserve">под т.п  D 57 L= 35 ; обр. т.п. D 49 L= 35
под т.п  D 57 L= 45 ; обр. т.п. D 49 L= 45
под т.п  D 57 L= 10 ; обр. т.п. D 49 L= 10
</t>
  </si>
  <si>
    <t>3.1.17</t>
  </si>
  <si>
    <t>Реконструкция тепловых сетей котельной № 1
(г.о. Клин, ул. Мечникова)</t>
  </si>
  <si>
    <t xml:space="preserve">Участок  1   от котельной до ТК
Участок 2 от ТК до места врезки на ж.д. №20 (ТК)
Участок  3 от ТК (место врезки на ж.д. №20) до  места врезки на  ж.д. №№20 а, 20 б, 20 в, 12 а
Участок  4 от места врезки на  ж.д. №№20 а, 20 б, 20 в, 12 а  до места врезки на ж.д. №№22, 60 кор2
Участок  5 от места врезки на ж.д. №№22, 60 а до места врезки на ж.д. №60 кор2
Участок  6 от места врезки на ж.д. №60 до ТК (место врезки на ж.д. по ул. 23 лет Октября)
Участок 107 от Транзит по подвалу ж.д. №9
Участок  109 Транзит по подвалу ж.д. №11
Участок  111 от Транзит по подвалу ж.д. №7
Участок 134 от ТК1 (место врезки на ж.д. №8) до места врезки на ж.д. №103
Участок 157 Вдоль ж.д. №60 ул. Чайковского
Участок 161 от выхода из котельной до места врезки на ж.д. №11
Участок 163 от места врезки на ж.д. №11 до места врезки на ж.д.№№16, 18
Участок 168 от места врезки на ж.д. №№16, 18 до места врезки на МОУ ЦД "Жемчужинка", 9а
Участок 170  от места врезки нв МОУ ЦД "Жемчужинка", 9а до места врезки на ж.д. №№12,14
Участок 174 от места врезки на ж.д. №12, 14 до места врезки на ж.д. №3, 7, 11
Участок 183 от места врезки на ж.д. №№3, 7. 11 (ул.Мечникова) до места врезки на ж.д. №№10, 7/8
Участок 187 от места врезки на ж.д. №№7/8, 10 до  места врезки на ж.д. №№8/6, 6
Участок №191 от места врезки на ж.д. №№8/6, 6 до места врезки на ж.д. №1б, 10/1, 12
Участок 197 от места врезки на ж.д. №№1б, 10/1, 12 до места врезки на ж.д. по ул.Спортивной №№1/2,3,5
Участок 202 Транзит по ж.д. №6а
Участок 214 от места врезки на ж.д. по ул.Спортивной №№1/2,3,5 до ТК (место врезки на д. №1а  МДОУ "Журавушка")
Участок 216 от ТК (место врезки на д. №1а  МДОУ "Журавушка") до Места врезки на ж.д. №№2, 3
Участок 220 от места врезки на ж.д. №№ 2,3 до  места врезки на Жилой корпус Дома-Интерната для престарелых
</t>
  </si>
  <si>
    <t xml:space="preserve">2D = 325 (L =  60)
2D = 325 (L =  34)
2D = 325 (L =  92)
2D = 325 (L =  11)
2D = 325 (L =  30)
2D = 325 (L =  164)
2D = 159 (L =  28)
2D = 108 (L =  16)
2D = 89 (L =  3)
2D = 273(L =  730)
2D = 159 (L =  178)
2D = 325 (L =  56)
2D = 325 (L =  122)
2D = 325 (L =  32)
2D = 325(L =  26)
2D = 325(L =  78)
2D = 273 (L =  34)
2D = 273 (L =  134)
2D = 273 (L =  17)
2D = 273 (L =  40)
2D = 108 (L =  20)
2D = 273 (L =  18)
2D = 273 (L =  52)
2D = 273 (L =  24)
2D = 325 (L =  60)
2D = 325 (L =  34)
2D = 325 (L =  92)
2D = 325 (L =  11)
2D = 325(L =  30)
2D = 325(L =  164)
2D = 159(L =  28)
2D = 108(L =  16)
2D = 89(L =  3)
2D = 273(L =  730)
2D = 159 (L =  178)
2D = 325(L =  56)
2D = 325 (L =  122)
2D = 325 (L =  32)
2D = 325(L =  26)
2D = 325(L =  78)
2D = 273(L =  34)
2D = 273(L =  134)
2D = 273 (L =  17)
2D = 273 (L =  40)
2D = 108(L =  20)
2D = 273(L =  18)
2D = 273 (L =  52)
2D = 273 (L =  24)
</t>
  </si>
  <si>
    <t>Участок  127 от ТК (место врезки на ж.д. №8) до ж.д. №8</t>
  </si>
  <si>
    <t>под т.п  D 89 L= 10 ; обр т.п. отсутствует</t>
  </si>
  <si>
    <t>под т.п  D 89 L= 10 ; обр. т.п. D 76 L= 10</t>
  </si>
  <si>
    <t>3.1.18</t>
  </si>
  <si>
    <t>Реконструкция тепловых сетей котельной № 2
(г.о. Клин, ул. Мечникова)</t>
  </si>
  <si>
    <t xml:space="preserve">Участок  1   от котельной до ТК (точка врезки т/сети на Южный МКР)
Участок 2 от ТК (точка врезкит/сети на Южный МКР) до ТК у ж.д. №3,к.2 ул.60 Лет Октября
Участок  3 от ТК у ж.д.№3, к.2 ул.60 Лет Октября до ЦТП-12
Участок  4 от ЦТП-12 до ТК у д/с "Жемчужинка"
Участок  12 от фундамента по подвалу ж.д.№7/6, к.4 ул.60 Лет Комсомола
Участок  16  по подвалу ж.д.№7/6, к.3 ул.60 Лет Комсомола
Участок  29 по подвалу магазина
Участок  42 от о подвалу ж.д.№64 ул.Чайковского
Участок 44 по подвалу ж.д.№62 к.1 ул.Чайковского
Участок 50 по подвалу  до ж.д. №3 к.1 ул.60 Лет Октября
Участок  52 по подвалу  ж.д  №3 к.2  ул.60 Лет Октябя
Участок  53 по подвалу  ж.д  №3 к.2  ул.60 Лет Октябя
Участок  58 по подвалу  ж.д  №3 ул.60 Лет Октябя
Участок 61 по подвалу ж.д. №3 к.3 ул.60 Лет Комсомола
Участок 63 по подвалу ж.д. №3 к.2 ул.60 Лет Комсомола
Участок 70 по подвалу ж.д. №3 к.5  ул.60 Лет Октября
Участок  77 от ТК напротив ж.д.№3 к.2  до ТК напротив ж.д №7/1 ул.60 Лет Октября
Участок  78 от ТК  напротив ж.д №7/1 ул.60 Лет Октября до ТК (точка врезки нановые  жил.дома ул.60 Лнт Комсомола и ул.Профсоюзная)
Участок  79 от ТК  напротив ж.д №7/1 ул.60 Лет Октября прокол под дорогой ул.Победы
Участок 80 от дороги по ул.Победы до ТК(точка врезки жилых домов №8 к.1,2,3 и д/с "Улыбка")
Участок 81 от ТК(точка врезки жилых домов №8 к.1,2,3 и д/с "Улыбка") до ТК(точка врезки жил.домов  №11 к.1,2,3,4 ул.Прфсоюзная)
Участок 82 от ТК(точка врезки жил.домов  №11 к.1,2,3,4 ул.Прфсоюзная) до ТК(точка врезки на ж.д. №13 к.1,2,3,4 ул.Профсоюзная)
Участок 83 от ТК(точка врезки на ж.д. №13 к.1,2,3,4 ул.Профсоюзная) до здания ЦТП"Олимп")
Участок 98 от  ТК до  ТК у ж.д.№11 к.3 ул.Профсоюзная
Участок 99 от ТК у ж.д.№11 к.3 ул.Профсоюзная  до ТК (точка врезки на ФОК "Триумф")
Участок 100 от ТК (точка врезки на ФОК "Триумф") до ТК (точка врезки на д/с "Кристаллик")
</t>
  </si>
  <si>
    <t xml:space="preserve">2D = 529 (L =  262)
2D = 325 (L =  35)
2D = 325 (L =  330)
2D = 273 (L =  55)
2D = 108 (L =  51)
2D = 89 (L =  51)
2D = 108 (L =  10)
2D = 159 (L =  140)
2D = 108 (L =  140)
2D = 133 (L =  118)
2D = 133 (L =  22)
2D = 89 (L =  22)
2D = 159 (L =  66)
2D = 133 (L =  69)
2D = 108 (L =  102)
2D = 76 (L =  15)
2D = 325 (L =  298)
2D = 325 (L =  294)
2D = 325 (L =  34)
2D = 325 (L =  141)
2D = 325 (L =  110)
2D = 273 (L =  90)
2D = 273 (L =  220)
2D = 273 (L =  142)
2D = 273 (L =  288)
2D = 273 (L =  88)
2D = 529 (L =  262) 
2D = 325 (L =  35) 
2D = 325 (L =  330) 
2D = 273 (L =  55) 
2D = 108 (L =  51) 
2D = 89 (L =  51) 
2D = 108 (L =  10) 
2D = 159 (L =  140) 
2D = 108(L =  140) 
2D = 133 (L =  118) 
2D = 133 (L =  22) 
2D = 89 (L =  22) 
2D = 159 (L =  66) 
2D = 133(L =  69) 
2D = 108 (L =  102) 
2D = 76 (L =  15) 
2D = 325(L =  298) 
2D = 325 L =  294) 
2D = 325 (L =  34) 
2D = 325 (L =  141) 
2D = 325 (L =  110) 
2D = 273 (L =  90) 
2D = 273 (L =  220) 
2D = 273 (L =  142) 
2D = 273 (L =  288) 
2D = 273 (L =  88) 
</t>
  </si>
  <si>
    <t xml:space="preserve">2D = 529 (L =  262)
2D = 325 (L =  35)
2D = 325 (L =  330)
2D = 273 (L =  55)
2D = 108 (L =  51)
2D = 89 (L =  51)
2D = 108 (L =  10)
2D = 159 (L =  140)
2D = 108 (L =  140)
2D = 133 (L =  118)
2D = 133 (L =  22)
2D = 89 (L =  22)
2D = 159 (L =  66)
2D = 133 (L =  69)
2D = 108 (L =  102)
2D = 76 (L =  15)
2D = 325 (L =  298)
2D = 325 (L =  294)
2D = 325 (L =  34)
2D = 325 (L =  141)
2D = 325 (L =  110)
2D = 273 (L =  90)
2D = 200 (L =  220)
2D = 273 (L =  142)
2D = 273 (L =  288)
2D = 273 (L =  88)
2D = 529 (L =  262) 
2D = 325 (L =  35) 
2D = 325 (L =  330) 
2D = 273 (L =  55) 
2D = 108 (L =  51) 
2D = 89 (L =  51) 
2D = 108 (L =  10) 
2D = 159 (L =  140) 
2D = 108(L =  140) 
2D = 133 (L =  118) 
2D = 133 (L =  22) 
2D = 89 (L =  22) 
2D = 159 (L =  66) 
2D = 133(L =  69) 
2D = 108 (L =  102) 
2D = 76 (L =  15) 
2D = 325(L =  298) 
2D = 325 L =  294) 
2D = 325 (L =  34) 
2D = 325 (L =  141) 
2D = 325 (L =  110) 
2D = 273 (L =  90) 
2D = 273 (L =  220) 
2D = 273 (L =  142) 
2D = 273 (L =  288) 
2D = 273 (L =  88) 
</t>
  </si>
  <si>
    <t>3.1.19</t>
  </si>
  <si>
    <t>Реконструкция тепловых сетей котельной № 3
(г.о. Клин, Волоколамское шоссе, д. 25 )</t>
  </si>
  <si>
    <t xml:space="preserve">Участок  ТС  от котельной до врезки  в ТК : Распределительных сетей на ул Лавровская дорога и ул Московская
Участок  ТС  от котельной до врезкив ТК1* на  ТС на ЦТП и ТС на ул Московская и Мособлгаз
Участок  ТС  от ТК1* на ЦТП и Распределительных сетей на ул Московская до врезки ТС в ТК2* на Сборочный и Термический цех
Участок  ТС  от врезки в ТК2* на ул Московская и ТС на Сборочный и Термический цех до ввода в Сборочный цех
Участок  ТС  от ТК6* врезка ТС в Склад и Инструментальный цех (ввод-1) до ввода в склад
Участок  ТС  от ТК27 врезка ТС на ж\д   Московская 1   до врезки ТС в ТК28* на  Московская 3 и 2А (участок-2)
Участок  ТС  от ТК28 врезка ТС на ж\д   Московская 3  до ввода в ж\д 3
Участок  ТС  от врезки ТС в ТК28 на ж\д   Московская 3  до врезки в ТК42 ж\д  Льва Толстого 7  (участок-1)
Участок  ТС  от врезки ТС  на ввод-1  ж\д Б Октябрьская 26 до врезки на ввод-2
Участок  ТС  от врезки ТС  на ввод-2  ж\д Б Октябрьская 26 до врезки на ввод-3
Участок  ТС  от врезки ТС  на ввод-3  ж\д Б Октябрьская 26 до врезки на ввод-4
Участок  ТС  от врезки ТС  на ввод-4  ж\д Б Октябрьская 26 до врезки на ввод-5
Участок  ТС  от врезки ТС  на ввод-5  ж\д Б Октябрьская 26 до врезки на  ж\д Б Октябрьская 6 (участок-1)
Участок  ТС  от врезки ТС  на ввод-1  ж\д Б Октябрьская 6 до врезки на ввод-2
Участок  ТС  от врезки ТС  на ввод-2  ж\д Б Октябрьская 6 до врезки на ввод-3
Участок  ТС  от врезки ТС  на ввод-3  ж\д Б Октябрьская 6 до врезки на ввод-4
</t>
  </si>
  <si>
    <t xml:space="preserve">2D = 325 (L =  18)
2D = 325 (L =  20)
2D = 325 (L =  46)
2D = 273 (L =  2)
2D = 57 (L =  15)
2D = 159(L =  3)
2D = 76 (L =  5,5)
2D = 133(L =  60)
2D = 159 (L =  20)
2D = 159 (L =  36)
2D = 159 (L =  20)
2D = 89 (L =  20)
2D = 159 (L =  5)
2D = 133 (L =  20)
2D = 133(L =  20)
2D = 133 (L =  20)
2D = 325(L =  18)
2D = 325 (L =  20)
2D = 325 (L =  46)
2D = 273 (L =  2)
2D = 57(L =  15)
2D = 159 (L =  3)
2D = 76 (L =  5,5)
2D = 133 (L =  60)
2D = 159 (L =  20)
2D = 159 (L =  36)
2D = 159 (L =  20)
2D = 89 (L =  20)
2D = 159 (L =  5)
2D = 133 (L =  20)
2D = 133 (L =  20)
2D = 133 (L =  20)
</t>
  </si>
  <si>
    <t>3.1.20</t>
  </si>
  <si>
    <t>Реконструкция тепловых сетей котельной № 57, ЦТП-10, ЦТП-15
(г.о. Клин, ул. Ленина)</t>
  </si>
  <si>
    <t xml:space="preserve">Участок  ТС-0  от котельной до врезки  ТС в здание ЦТП-10    (участок-2)
Участок  ТС-0  от ЦТП-10  до врезки ТС на ЦТП-15 и ТС на ТЭЦ   (участок-1)
Участок  ТС-0  от ЦТП-10  до врезки ТС на ЦТП-15 и ТС на ТЭЦ   (участок-2)
Участок  ТС-0  от врезки ТС на ЦТП-15 и ТС на ТЭЦ  до врезки в ТС  Первомайская ул (а\дорога) на     ЦТП-11
Участок  ТС-0  от врезки ТС на ЦТП-15 и ТС ЦТП-10  до врезки ТС в ЦТП-15  (участок-3)
Участок  ТС от врезки ТС на  УВД и Первомайская 64 до врезки ТС на УВД и Скорая С-Ямская 3 (участок-2)
Участок  ТС от врезки ТС на   Скорая С-Ямская 3 (участок-2) до ввода в зд УВД
Участок  ТС от врезки в ж\д Ленина 20  до врезки  в здан  Ленина 33
Участок  ТС от врезки в ж\д  Ленина 37, до ввода   в ж\д  Дом музей Гайдара (уч.1)
Участок  ТС от врезки в ж\д  Ленина 37, до ввода   в Военкомат Ленина 41
Участок  ТС от врезки в ж\д   Ленинградская ул  12 к2 до врезки в ж\д  Ленинградская ул  12 к1
Участок  ТС от ввода-1 в ж\д  Ленинградская ул  23 до ввода-2 в ж\д  Ленинградская ул  23 (ввод-2)
Участок  ТС от врезки ж\д  Гайдара 5/12 к1  до врезки ж\д  Гайдара 5/12 к2
Участок  ТС от врезки ж\д Театральная1/3 до врезки ТС на здание Ленина 14 и ТС на ул Красная
Участок  ТС от врезки ТС на здание Ленина 14 и ТС на ул Красная до ввода ТС в зд Ленина 14
</t>
  </si>
  <si>
    <t xml:space="preserve">2D = 219 (L =  12)
2D = 325 (L =  89)
2D = 325 (L =  180)
2D = 426 (L =  221)
2D = 159 (L =  5)
2D = 76 (L =  12)
2D = 76 (L =  2,5)
2D = 219(L =  32)
2D = 49 (L =  7,5)
2D = 57 (L =  6)
2D = 76 (L =  12)
2D = 89 (L =  26)
2D = 108 (L =  46)
2D = 76 (L =  18)
2D = 57 (L =  3)
2D = 219 (L =  12) 
2D = 325 (L =  89) 
2D = 325 (L =  180) 
2D = 426 (L =  221) 
2D = 159 (L =  5) 
2D = 76 (L =  12) 
2D = 76 (L =  2,5)
2D = 219(L =  32) 
2D = 49 (L =  7,5) 
2D = 57 (L =  6) 
2D = 76 (L =  12) 
2D = 89 (L =  26) 
2D = 108 (L =  46) 
2D = 76 (L =  18) 
2D = 57 (L =  3) 
</t>
  </si>
  <si>
    <t xml:space="preserve">2D = 219 (L =  12)
2D = 325 (L =  89)
2D = 200 (L =  180)
2D = 426 (L =  221)
2D = 159 (L =  5)
2D = 76 (L =  12)
2D = 76 (L =  2,5)
2D = 219(L =  32)
2D = 49 (L =  7,5)
2D = 57 (L =  6)
2D = 76 (L =  12)
2D = 89 (L =  26)
2D = 108 (L =  46)
2D = 76 (L =  18)
2D = 57 (L =  3)
2D = 219 (L =  12) 
2D = 325 (L =  89) 
2D = 325 (L =  180) 
2D = 426 (L =  221) 
2D = 159 (L =  5) 
2D = 76 (L =  12) 
2D = 76 (L =  2,5)
2D = 219(L =  32) 
2D = 49 (L =  7,5) 
2D = 57 (L =  6) 
2D = 76 (L =  12) 
2D = 89 (L =  26) 
2D = 108 (L =  46) 
2D = 76 (L =  18) 
2D = 57 (L =  3) 
</t>
  </si>
  <si>
    <t xml:space="preserve">Участок  ТС от врезки ТС на  зд Ленина 8 и Ленина 12 до ввода в зд Ленина 8
Участок  ТС от врезки ТС на  зд Ленина 8 и Ленина 12 до ввода в зд Ленина 12
</t>
  </si>
  <si>
    <t>под т.п  D 57 L= 15 ; обр т.п. отсутствует
под т.п  D 57 L= 67 ; обр т.п. отсутствует</t>
  </si>
  <si>
    <t xml:space="preserve">под т.п  D 57 L= 15 ; обр. т.п. D 49 L= 15
под т.п  D 57 L= 67 ; обр. т.п. D 49 L= 67
</t>
  </si>
  <si>
    <t>Реконструкция тепловых сетей котельной №1 В,
(г.о. Клин, г. Высоковск, ул. Советская, д. 45а)</t>
  </si>
  <si>
    <t xml:space="preserve">Участок  от котельной до  УТ-1 (Узел трубопроводов-1)
Участок от УТ-1  до УТ-2 ул. Советская
Участок  от УТ-2 до УТ-4
Участок  от УТ-4 до УТ-5
Участок  от УТ-5 до УТ-6
Участок от УТ-6 до УТ-7
Участок   от УТ-7 до УТ-8
Участок   от УТ-8 до точки врезки на д.9а ул. Первомайская
Участок  от точки врезки на д.9а ул. Первомайская до точки врезки на магазин ДИКСИ, д.18
Участок  от точки врезки на магазин ДИКСИ, д.18 до ЦТП
Участок  от ввода в   д.7  Первомайский пр. до ТК-72Т
Участок  от ТК-81 Т до ТУ-1  в д.8 ул. Текстильная
Участок от ТУ-1 до ТУ-2 в  д.№8 ул. Текстильная
Участок от ТУ-2 до ТУ-3 в  д.№8 ул. Текстильная
Участок от ТУ-3 д.№8 ул. Текстильная до ТУ-1  д. №10 ул. Текстильная
Участок от ТУ-1 до ТУ-2  д. №10 ул. Текстильная
Участок от ТУ-2 до ТУ-3  д. №10 ул. Текстильная
Участок по подвалу ж.д.№22 ул. Ленина
Участок от  ТК-71П до ж.д.№20 ул. Текстильная
Участок  от ж.д. №20 в сторону ж.д. №22
Участок по подвалу ж.д. №20 ул. Текстильная
Участок по подвалу ж.д. №20 в сторону ж.д. №18 ул. Текстильная
Участок  по подвалу ж.д  31 ул. Ленина
Участок  по подвалу ж.д  31 ул. Ленина
</t>
  </si>
  <si>
    <t xml:space="preserve">2D = 426 (L =  8)
2D = 426 (L =  182
2D = 426 (L =  119)
2D = 426 (L =  58)
2D = 426 (L =  28)
2D = 426 (L =  70)
2D = 426 (L =  115)
2D = 426 (L =  154)
2D = 426 (L =  230,5)
2D = 426 (L =  51)
2D = 273 (L =  12,1)
2D = 89 (L =  10)
2D = 89 (L =  23)
2D = 89 (L =  23)
2D = 76 (L =  35)
2D = 76 (L =  22)
2D = 76 (L =  22)
2D = 57 (L =  31,2)
2D = 133 (L =  3)
2D = 89 (L =  34)
2D = 89 (L =  23)
2D = 108 (L =  38)
2D = 133 (L =  34)
2D = 133 (L =  43)
2D = 426 (L =  8)
2D = 426 (L =  182
2D = 426 (L =  119)
2D = 426 (L =  58)
2D = 426 (L =  28)
2D = 426 (L =  70)
2D = 426 (L =  115)
2D = 426 (L =  154)
2D = 426 (L =  230,5)
2D = 426 (L =  51)
2D = 273 (L =  12,1)
2D = 89 (L =  10)
2D = 89 (L =  23)
2D = 89 (L =  23)
2D = 76 (L =  35)
2D = 76 (L =  22)
2D = 76 (L =  22)
2D = 57 (L =  31,2)
2D = 133 (L =  3)
2D = 89 (L =  34)
2D = 89 (L =  23)
2D = 108 (L =  38)
2D = 133 (L =  34)
2D = 133 (L =  43)
</t>
  </si>
  <si>
    <t xml:space="preserve">2D = 426 (L =  8)
2D = 426 (L =  182
2D = 426 (L =  119)
2D = 426 (L =  58)
2D = 426 (L =  28)
2D = 426 (L =  70)
2D = 426 (L =  115)
2D = 426 (L =  154)
2D = 426 (L =  230,5)
2D = 426 (L =  51)
2D = 273 (L =  12,1)
2D = 89 (L =  10)
2D = 89 (L =  23)
2D = 89 (L =  23)
2D = 76 (L =  35)
2D = 76 (L =  22)
2D = 76 (L =  22)
2D = 57 (L =  31,2)
2D = 133 (L =  3)
2D = 89 (L =  34)
2D = 89 (L =  23)
2D = 108 (L =  38)
2D = 133 (L =  34)
2D = 133 (L =  43)
2D = 426 (L =  8)
2D = 426 (L =  182
2D = 426 (L =  119)
2D = 426 (L =  58)
2D = 426 (L =  28)
2D = 426 (L =  70)
2D = 426 (L =  115)
2D = 426 (L =  154)
2D = 426 (L =  230,5)
2D = 426 (L =  51)
2D = 273 (L =  12,1)
2D = 89 (L =  10)
2D = 89 (L =  23)
2D = 89 (L =  23)
2D = 76 (L =  35)
2D = 76 (L =  22)
2D = 76 (L =  22)
2D = 57 (L =  31,2)
2D = 133 (L =  3)
2D = 89 (L =  34)
2D = 89 (L =  23)
2D = 108 (L =  38)
2D = 133 (L =  34)
2D = 133 (L =  43)
</t>
  </si>
  <si>
    <t xml:space="preserve">Участок  от ж.д. 31 до ж.д. 35 ул. Ленина
Участок от ТК-41Л до ж.д.25 ул. Ленина
Участок  от ТК-39Л до ж.д. 23 ул. Ленина
Участок  от ТК-36Л до ж.д. 19 ул.Ленина
Участок  от ТК-33В до  ж.д. 11 ул. Владыкина
</t>
  </si>
  <si>
    <t>под т.п  D 89 L= 33 ; обр т.п. отсутствует
под т.п  D 89 L= 20 ; обр т.п. отсутствует
под т.п  D 76 L= 14 ; обр т.п. отсутствует
под т.п  D 89 L= 31 ; обр т.п. отсутствует
под т.п  D 76 L= 11 ; обр т.п. отсутствует</t>
  </si>
  <si>
    <t xml:space="preserve">под т.п  D 89 L= 33 ; обр. т.п. D 76 L= 33
под т.п  D 89 L= 20 ; обр. т.п. D 76 L= 20
под т.п  D 76 L= 14 ; обр. т.п. D 57 L= 14
под т.п  D 89 L= 31 ; обр. т.п. D 76 L= 31
под т.п  D 76 L= 11 ; обр. т.п. D 57 L= 11
</t>
  </si>
  <si>
    <t>3.1.21</t>
  </si>
  <si>
    <t>Реконструкция тепловых сетей котельной №2 В,
(г.о. Клин, г. Высоковск, ул.Курятникова)</t>
  </si>
  <si>
    <t>Участок  ТС от входа в гараж до выхода из гаража ТК-2 (транзит)</t>
  </si>
  <si>
    <t>2D = 133 (L =  30)
2D = 57 (L = 30)</t>
  </si>
  <si>
    <t xml:space="preserve">
2D = 133 (L =  30)
2D = 57 (L = 30)</t>
  </si>
  <si>
    <t>3.1.22</t>
  </si>
  <si>
    <t>Реконструкция тепловых сетей ЦТП-2,
(г.о. Клин,. ул. Мира 9/6)</t>
  </si>
  <si>
    <t xml:space="preserve">Участок ТС магистрали от точки врезки на ЦТП-3 до ТК 2/1
Участок от ТК 2/1 до   ТК 2/2 ул.Мира
</t>
  </si>
  <si>
    <t xml:space="preserve">2D = 325 (L =  355)
2D = 325 (L =  43)
2D = 325 (L =  355)
2D = 325 (L =  43)
</t>
  </si>
  <si>
    <t xml:space="preserve">Участок  от ЦТП-2 по ж.д. 9/6 ул.Мира
Участок от ж.д 9/6 до   ж.д 7 ул.Мира
Участок  от ж.д.7 до ж.д.5 ул.Мира
Участок  ж.д Мира 7 до  ул.Мира д.3
Участок  ул.Мира д.3 до ж.д 37/1 ул.Гагарина
Участок  от ЦТП-2 ул.Мира 9/6 до ЗАО Горт-М
Участок  от ЗАО Горт-М до ТК 2/3 (через ж.д. ул.Спортивная д.17/2)
Участок от ТК 2/3 до КЦСО Дом Ветеранов
Участок  от ТК 2/4 до ЗАО Пищевкомбинат
Участок  от ТК2/5 до МДОУ №5 Зоренька
Участок от ТК 2/5 до ж.д. 33/21 ул.Гагарина
Участок  от ТК 2/2  до прихода Скорбящего храма
Участок  от прихода Скорбящего храма до ЦСР Согласие
</t>
  </si>
  <si>
    <t xml:space="preserve">под т.п  D 108 L= 40 ; обр т.п. отсутствует
под т.п  D 108 L= 20 ; обр т.п. отсутствует
под т.п  D 57 L= 59 ; обр т.п. отсутствует
под т.п  D 159 L= 130 ; обр т.п. отсутствует
под т.п  D 108 L= 18 ; обр т.п. отсутствует
под т.п  D 159 L= 132 ; обр т.п. отсутствует
под т.п  D 108 L= 136 ; обр т.п. отсутствует
под т.п  D 38 L= 35 ; обр т.п. отсутствует
под т.п  D 38 L= 30 ; обр т.п. отсутствует
под т.п  D 38 L= 15 ; обр т.п. отсутствует
под т.п  D 89 L= 45 ; обр т.п. отсутствует
под т.п  D 57 L= 84 ; обр т.п. отсутствует
под т.п  D 38 L= 65 ; обр т.п. отсутствует
</t>
  </si>
  <si>
    <t xml:space="preserve">под т.п  D 108 L= 40 ; обр. т.п. D 89 L= 40
под т.п  D 108 L= 20 ; обр. т.п. D 89 L= 20
под т.п  D 57 L= 59 ; обр. т.п. D 49 L= 59
под т.п  D 159 L= 130 ; обр. т.п. D 133 L= 130
под т.п  D 108 L= 18 ; обр. т.п. D 89 L= 18
под т.п  D 159 L= 132 ; обр. т.п. D 133 L= 132
под т.п  D 108 L= 136 ; обр. т.п. D 89 L= 136
под т.п  D 38 L= 35 ; обр. т.п. D 32 L= 35
под т.п  D 38 L= 30 ; обр. т.п. D 32 L= 30
под т.п  D 38 L= 15 ; обр. т.п. D 32 L= 15
под т.п  D 89 L= 45 ; обр. т.п. D 76 L= 45
под т.п  D 57 L= 84 ; обр. т.п. D 49 L= 84
под т.п  D 38 L= 65 ; обр. т.п. D 32 L= 65
</t>
  </si>
  <si>
    <t>3.1.23</t>
  </si>
  <si>
    <t>Реконструкция тепловых сетей котельной № 23,
(г.о. Клин,. Зубово, ул.Первомайская)</t>
  </si>
  <si>
    <t xml:space="preserve">Участок 46 Транзит по подвалу ж.д. №14, ул.Школьная
Участок 50 Транзит по подвалу ж.д. №16, ул.Школьная
</t>
  </si>
  <si>
    <t xml:space="preserve">2D = 159 (L =  46)
2D = 133 (L =  23)
2D = 159 (L =  46)
2D = 133 (L =  23)
</t>
  </si>
  <si>
    <t>2D = 159 (L =  46)
2D = 133 (L =  23)
2D = 159 (L =  46)
2D = 133 (L =  23)</t>
  </si>
  <si>
    <t>3.1.24</t>
  </si>
  <si>
    <t>Реконструкция тепловых сетей ЦТП-3,
(г.о. Клин,. ул. Гагарина, 45 )</t>
  </si>
  <si>
    <t xml:space="preserve">Участок ТС магистрали от точки врезки на ЦТП-4 до точки врезки на ЦТП-3
Участок  ж.д. 6 ул.Мира
Участок ж.д.10 ул.Мира
</t>
  </si>
  <si>
    <t xml:space="preserve">2D = 325 (L =  37)
2D = 159 (L =  67)
2D = 89 (L =  15)
2D = 325 (L =  37)
2D = 159 (L =  67)
2D = 89 (L =  15)
</t>
  </si>
  <si>
    <t xml:space="preserve">2D = 325 (L =  37)
2D = 159 (L =  67)
2D = 89 (L =  15)
2D = 325 (L =  37)
2D = 159 (L =  67)
2D = 89 (L =  15)
</t>
  </si>
  <si>
    <t xml:space="preserve">Участок  от ЦТП-3 ж.д. 45 ул.Гагарина
Участок от ж.д. 45  до   ж.д 49 ул.Гагарина
Участок  от ж.д.49 ул.Гагарина до ж.д.1 ул.Бородинский проезд
Участок  ж.д.45 ул.Гагарина до ж.д.47
Участок от  ж.д 47  до ТК 3/1
Участок  от ТК 3/1 до ж.д.3 Бородинский проезд
Участок от ж.д. 47 ул.Гагарина до ж.д.5 Бородинский проезд
Участок  от ЦТП-3 до ж.д. 41 ул Гагарина
Участок ул.Гагарина по ж.д.41 (Транзит)
Участок  от ж.д. 41 ул.Гагарина до ж.д. 2 ул.Мира
Участок  от ж.д. 6 ул.Мира до ж.д 43 ул.Гагарина
Участок  ж.д. 6 ул.Мира
Участок от ж.д. ул.Мира 6 до ж.д. 4
Участок  от ж.д.6 ул.Мира до ТК 3/2  ул.Мира
Участок  от ТК3/2 до Вечерней школы №1
Участок  от ТК3/2 до ж.д.10 ул.Мира
Участок ж.д.10 ул.Мира
Участок от ж.д.10 ул.Мира до ТК 3/3 
Участок от  ТК 3/3 до ж.д. 12
Участок от  от  ТК 3/3 до ж.д. 14 ул. Мира
</t>
  </si>
  <si>
    <t xml:space="preserve">под т.п  D 108 L= 25 ; обр т.п. отсутствует  
под т.п  D 57 L= 41 ; обр т.п. отсутствует  
под т.п  D 57 L= 49 ; обр т.п. отсутствует  
под т.п  D 57 L= 75 ; обр т.п. отсутствует  
под т.п  D 57 L= 15 ; обр т.п. отсутствует  
под т.п  D 38 L= 60 ; обр т.п. отсутствует  
под т.п  D 57 L= 86 ; обр т.п. отсутствует  
под т.п  D 89 L= 65 ; обр т.п. отсутствует  
под т.п  D 57 L= 26 ; обр т.п. отсутствует  
под т.п  D 57 L= 57 ; обр т.п. отсутствует
под т.п  D 57 L= 54 ; обр т.п. отсутствует
под т.п  D 159 L= 67 ; обр т.п. отсутствует
под т.п  D 57 L= 70 ; обр т.п. отсутствует
под т.п  D 89 L= 115 ; обр т.п. отсутствует
под т.п  D 57 L= 8 ; обр т.п. отсутствует
под т.п  D 76 L= 115 ; обр т.п. отсутствует
под т.п  D 76 L= 15 ; обр т.п. отсутствует
под т.п  D 76 L= 42 ; обр т.п. отсутствует
под т.п  D 57 L= 20 ; обр т.п. отсутствует
под т.п  D 57 L= 50 ; обр т.п. отсутствует
</t>
  </si>
  <si>
    <t xml:space="preserve">под т.п  D 108 L= 25 ; обр. т.п. D 89 L= 25 
под т.п  D 57 L= 41 ; обр. т.п. D 49 L= 41 
под т.п  D 57 L= 49 ; обр. т.п. D 49 L= 49 
под т.п  D 57 L= 75 ; обр. т.п. D 49 L= 75 
под т.п  D 57 L= 15 ; обр. т.п. D 49 L= 15 
под т.п  D 38 L= 60 ; обр. т.п. D 32 L= 60 
под т.п  D 57 L= 86 ; обр. т.п. D 49 L= 86 
под т.п  D 89 L= 65 ; обр. т.п. D 76 L= 65 
под т.п  D 57 L= 26 ; обр. т.п. D 49 L= 26 
под т.п  D 57 L= 57 ; обр. т.п. D 49 L= 57
под т.п  D 57 L= 54 ; обр. т.п. D 49 L= 54
под т.п  D 159 L= 67 ; обр. т.п. D 133 L= 67
под т.п  D 57 L= 70 ; обр. т.п. D 49 L= 70
под т.п  D 89 L= 115 ; обр. т.п. D 76 L= 115
под т.п  D 57 L= 8 ; обр. т.п. D 49 L= 8
под т.п  D 76 L= 115 ; обр. т.п. D 57 L= 115
под т.п  D 76 L= 15 ; обр. т.п. D 57 L= 15
под т.п  D 76 L= 42 ; обр. т.п. D 57 L= 42
под т.п  D 57 L= 20 ; обр. т.п. D 49 L= 20
под т.п  D 57 L= 50 ; обр. т.п. D 49 L= 50
</t>
  </si>
  <si>
    <t>3.1.25</t>
  </si>
  <si>
    <t>Реконструкция тепловых сетей ЦТП-4,
(г.о. Клин,. ул. Бородинский проезд, 9 )</t>
  </si>
  <si>
    <t xml:space="preserve">Участок  ТС магистрали от точки врезки на ЦТП-6 до точки врезки на ЦТП-4
Участок транзитной ТС по ж.д.11  Бородинский проезд
</t>
  </si>
  <si>
    <t xml:space="preserve">2D = 325 (L =  273)
2D = 89 (L =  24)
2D = 325 (L =  273)
2D = 89 (L =  24)
</t>
  </si>
  <si>
    <t>2D = 325 (L =  273)
2D = 89 (L =  24)
2D = 325 (L =  273)
2D = 89 (L =  24)</t>
  </si>
  <si>
    <t xml:space="preserve">Участок  от ЦТП-4 до ДС Бородинский проезд 9
Участок от ЦТП-4 до ж.д. 11 Бородинский проезд
Участок транзитной ТС по ж.д.11  Бородинский проезд
Участок от  ж.д.11 Бородинский проезд доТК 4/2
Участок от ТК 4/2 до ж.д 13 Бородинский проезд
Участок  от ТК 4/2 до ж.д.17 Бородинский проезд
Участок отТК 4/3 до ТК 4/4
Участок отТК 4/3 до ж.д.19 Бородинский проезд
Участок от ж.д.19 Бородинский проезд до ж.д. 16 ул.Мира
Участок  от ТК 4/4 до СОШ№13
Участок  от ТК4/4 до  ж.д.21 Бородинский проезд 
Участок  от ж.д. 21 Бородинский проезд до  ул.Мира до точки врезки на ж.д 20а 
Участок  от точки врезки на ж.д. №20а до ж.д. 20а ул.Мира
Участок от ж.д. ул.Мира 20а до ТК 4/5
Участок  от ТК 4/5 до ж.д 18 ул.Мира
Участок  от ТК4/5 до ТК 4/6
Участок  ТК 4/6 до ж.д.22 ул.Мира
Участок  от ТК 4/6 до ТК 4/7
Участок от ТК 4/7 до ж.д 24 ул.Мира
Участок от ТК 4/7 до ж.д 26 ул.Мира
Участок от ТК 4/4 до ТК 4/8, 4/9
Участок от ТК 4//9 до ТК 4/10
Участок от ТК 4/10 до д.36 ул.Мира ИИТЭМ
Участок от ТК 4/9 до ТК 4/11
Участок от ТК 4/11 до ТК 4/12
Участок от ТК 4/12 до ТК 4/13
Участок от ТК 4/13 до ж.д. 28 ул.Мира
Участок от ТК 4/13 до ж.д. 30 ул.Мира
Участок от ТК 4/12 до ТК 4/14
Участок от ТК 4/14 до ж.д. 34 ул.Мира
Участок от ТК 4/11 до ТК 4/15
Участок от ТК 4/15 до ж.д. №36 ул.Мира
Участок от ТК 4/15 до ТК 4/16
Участок от ТК 4/16 до ж.д. №38 ул.Мира
</t>
  </si>
  <si>
    <t xml:space="preserve">под т.п  D 57 L= 20 ; обр т.п. отсутствует
под т.п  D 108 L= 20 ; обр т.п. отсутствует
под т.п  D 76 L= 24 ; обр т.п. отсутствует
под т.п  D 76 L= 44 ; обр т.п. отсутствует
под т.п  D 57 L= 7 ; обр т.п. отсутствует
под т.п  D 57 L= 50 ; обр т.п. отсутствует
под т.п  D 133 L= 84 ; обр т.п. отсутствует
под т.п  D 76 L= 20 ; обр т.п. отсутствует
под т.п  D 57 L= 73 ; обр т.п. отсутствует
под т.п  D 38 L= 52 ; обр т.п. отсутствует
под т.п  D 76 L= 173 ; обр т.п. отсутствует
под т.п  D 108 L= 173 ; обр т.п. отсутствует
под т.п  D 57 L= 3 ; обр т.п. отсутствует
под т.п  D 108 L= 173 ; обр т.п. отсутствует
под т.п  D 57 L= 25 ; обр т.п. отсутствует
под т.п  D 89 L= 52 ; обр т.п. отсутствует
под т.п  D 57 L= 38 ; обр т.п. отсутствует
под т.п  D 76 L= 45 ; обр т.п. отсутствует
под т.п  D 57 L= 12 ; обр т.п. отсутствует
под т.п  D 57 L= 50 ; обр т.п. отсутствует
под т.п  D 159 L= 64 ; обр т.п. отсутствует
под т.п  D 57 L= 30 ; обр т.п. отсутствует
под т.п  D 57 L= 12 ; обр т.п. отсутствует
под т.п  D 159 L= 143 ; обр т.п. отсутствует
под т.п  D 108 L= 22 ; обр т.п. отсутствует
под т.п  D 76 L= 26 ; обр т.п. отсутствует
под т.п  D 57 L= 46 ; обр т.п. отсутствует
под т.п  D 57 L= 48 ; обр т.п. отсутствует
под т.п  D 76 L= 40 ; обр т.п. отсутствует
под т.п  D 57 L= 9 ; обр т.п. отсутствует
под т.п  D 108 L= 84 ; обр т.п. отсутствует
под т.п  D 57 L= 31 ; обр т.п. отсутствует
под т.п  D 57 L= 12 ; обр т.п. отсутствует
под т.п  D 57 L= 42 ; обр т.п. отсутствует
</t>
  </si>
  <si>
    <t xml:space="preserve">под т.п  D 57 L= 20 ; обр. т.п. D 49 L= 20
под т.п  D 108 L= 20 ; обр. т.п. D 89 L= 20
под т.п  D 76 L= 24 ; обр. т.п. D 57 L= 24
под т.п  D 76 L= 44 ; обр. т.п. D 57 L= 44
под т.п  D 57 L= 7 ; обр. т.п. D 49 L= 7
под т.п  D 57 L= 50 ; обр. т.п. D 49 L= 50
под т.п  D 133 L= 84 ; обр. т.п. D 108 L= 84
под т.п  D 76 L= 20 ; обр. т.п. D 57 L= 20
под т.п  D 57 L= 73 ; обр. т.п. D 49 L= 73
под т.п  D 38 L= 52 ; обр. т.п. D 32 L= 52
под т.п  D 76 L= 173 ; обр. т.п. D 57 L= 173
под т.п  D 108 L= 173 ; обр. т.п. D 89 L= 173
под т.п  D 57 L= 3 ; обр. т.п. D 49 L= 3
под т.п  D 108 L= 173 ; обр. т.п. D 89 L= 173
под т.п  D 57 L= 25 ; обр. т.п. D 49 L= 25
под т.п  D 89 L= 52 ; обр. т.п. D 76 L= 52
под т.п  D 57 L= 38 ; обр. т.п. D 49 L= 38
под т.п  D 76 L= 45 ; обр. т.п. D 57 L= 45
под т.п  D 57 L= 12 ; обр. т.п. D 49 L= 12
под т.п  D 57 L= 50 ; обр. т.п. D 49 L= 50
под т.п  D 159 L= 64 ; обр. т.п. D 133 L= 64
под т.п  D 57 L= 30 ; обр. т.п. D 49 L= 30
под т.п  D 57 L= 12 ; обр. т.п. D 49 L= 12
под т.п  D 159 L= 143 ; обр. т.п. D 133 L= 143
под т.п  D 108 L= 22 ; обр. т.п. D 89 L= 22
под т.п  D 76 L= 26 ; обр. т.п. D 57 L= 26
под т.п  D 57 L= 46 ; обр. т.п. D 49 L= 46
под т.п  D 57 L= 48 ; обр. т.п. D 49 L= 48
под т.п  D 76 L= 40 ; обр. т.п. D 57 L= 40
под т.п  D 57 L= 9 ; обр. т.п. D 49 L= 9
под т.п  D 108 L= 84 ; обр. т.п. D 89 L= 84
под т.п  D 57 L= 31 ; обр. т.п. D 49 L= 31
под т.п  D 57 L= 12 ; обр. т.п. D 49 L= 12
под т.п  D 57 L= 42 ; обр. т.п. D 49 L= 42
</t>
  </si>
  <si>
    <t>3.1.26</t>
  </si>
  <si>
    <t>Реконструкция тепловых сетей ЦТП-5,
(г.о. Клин,. ЦТП-5 )</t>
  </si>
  <si>
    <t>Участок магистральной ТС от точки врезки у ж.д. Бородинский пр. д.17а  до ЦТП-5</t>
  </si>
  <si>
    <t xml:space="preserve">2D = 219 (L =  439)
2D = 219 (L =  439)
</t>
  </si>
  <si>
    <t xml:space="preserve">2D = 400 (L =  439)
2D = 219 (L =  439)
</t>
  </si>
  <si>
    <t xml:space="preserve">Участок ТС от ЦТП-5 до ТК-5/6 и до ТК-5/9 у ЦЗН
Участок ТС от ТК-5/9 до здания ЦЗН
</t>
  </si>
  <si>
    <t xml:space="preserve">под т.п  D 57 L= 47 ; обр т.п. отсутствует
под т.п  D 57 L= 9 ; обр т.п. отсутствует
</t>
  </si>
  <si>
    <t xml:space="preserve">под т.п  D 57 L= 47 ; обр. т.п. D 49  L= 47
под т.п  D 57 L= 9 ; обр. т.п. D 49  L= 9
</t>
  </si>
  <si>
    <t>3.1.27</t>
  </si>
  <si>
    <t>Реконструкция тепловых сетей ЦТП-7,
(г.о. Клин,. Ул. Карла Маркса, 88 "В" )</t>
  </si>
  <si>
    <t xml:space="preserve">Участок  1   магистраль от УТ-1 до здания ЦТП-7
Участок  28 от ЦТП-7 до Ледового Дворца
Участок  31 транзит по подвалу ж.д.№90 ул.К.Маркса
Участок  33 транзит по подвалу ж.д.№19 ул.50 Лет Октября
Участок  50 транзит по подвалу ж.д. №33 ул.50 Лет Октября
Участок  52 транзит по подвалу ж.д. №19 ул.50 Лет Октября
Участок  54 транзит по подвалу ж.д. №17 ул.50 Лет Октября
Участок  56 транзит по подвалу ж.д. №15 ул.50 Лет Октября
</t>
  </si>
  <si>
    <t xml:space="preserve">2D = 529(L =  320)
2D = 159 (L =  431)
2D = 159 (L =  75)
2D = 159 (L =  75)
2D = 108 (L =  33)
2D = 108 (L =  12)
2D = 89 (L =  12)
2D = 89 (L =  20)
2D = 529 (L =  320)
2D = 159 (L =  431)
2D = 159 (L =  75)
2D = 159 (L =  75)
2D = 108 (L =  33)
2D = 108 (L =  12)
2D = 89 (L =  12)
2D = 89 (L =  20)
</t>
  </si>
  <si>
    <t xml:space="preserve">2D = 400(L =  320)
2D = 159 (L =  431)
2D = 159 (L =  75)
2D = 159 (L =  75)
2D = 108 (L =  33)
2D = 108 (L =  12)
2D = 89 (L =  12)
2D = 89 (L =  20)
2D = 529 (L =  320)
2D = 159 (L =  431)
2D = 159 (L =  75)
2D = 159 (L =  75)
2D = 108 (L =  33)
2D = 108 (L =  12)
2D = 89 (L =  12)
2D = 89 (L =  20)
</t>
  </si>
  <si>
    <t>3.1.28</t>
  </si>
  <si>
    <t>Реконструкция тепловой сети ЦТП-8 ( г.о.  Клин, ул.50 Лет Октября, д.9 Б)</t>
  </si>
  <si>
    <t xml:space="preserve">Участок 2 магистраль от УТ-1 до здания ЦТП-8
Участок 7 транзит по подвау ж.д.№76 ул.К.Маркса
Участок  12 транзит по подвалу ж.д.№5 ул.50 Лет Октбря от фундамента на входе в подвал до точки врезки системы отопления дома
Участок  13 транзит по подвалу ж.д.№5 ул.50 Лет Октбря от  точки врезки системы отопления дома до фундамента на выходе из подвала
Участок  22 транзит по подвалу ж.д.№11 ул.50 Лет Октября
Участок 26 транзит по подвалу ж.д.№9А ул.50 Лет Октября
</t>
  </si>
  <si>
    <t xml:space="preserve">2D = 325 (L =  58)
2D = 108 (L =  115)
2D = 76 (L =  60)
2D = 57 (L =  60)
2D = 108 (L =  149)
2D = 159 (L =  28)
2D = 325 (L =  58)
2D = 108 (L =  115)
2D = 76 (L =  60)
2D = 57 (L =  60)
2D = 108 (L =  149)
2D = 159 (L =  28)
</t>
  </si>
  <si>
    <t xml:space="preserve">2D = 325 (L =  58)
2D = 108 (L =  115)
2D = 76 (L =  60)
2D = 57 (L =  60)
2D = 108 (L =  149)
2D = 159 (L =  28)
2D = 325 (L =  58)
2D = 108 (L =  115)
2D = 76 (L =  60)
2D = 57 (L =  60)
2D = 108 (L =  149)
2D = 159 (L =  28)
</t>
  </si>
  <si>
    <t>3.1.29</t>
  </si>
  <si>
    <t xml:space="preserve">Реконструкция тепловой сети ЦТП-9 (г.о. Клин, ул.Менделеева) </t>
  </si>
  <si>
    <t xml:space="preserve">Участок  ТС-0  от врезки  ТС на ЦТП-13 до врезки ТС на ЦТП-9, ЦТП-9А, ЦТП-14
Участок  ТС-0  от врезки  ТС на  ЦТП-9, ЦТП-9А, ЦТП-14 до ввода в ЦТП-9
Участок  ТС  от  ж\д Менделеева 13 до врезки ТС на ж\д Менделеева 12 (уч-1)
Участок  ТС  от врезки ТС на ж\д Менделеева 13 и ТС на ж\д Менделеева 15 до врезки ТС ж\д Менделеева 15 и   ж\д  Менделеева 14
Участок  ТС  от врезки ТС на ж\д Менделеева 14 и ТС на ж\д Менделеева 15 до врезки ТС ж\д Менделеева 14
Участок  ТС  от врезки ТС на ж\д Менделеева 14 до врезки ТС на в ж\д Дзержинского 20
Участок  ТС  от врезки ТС на ж\д Дзержинского 20  до врезки в ж\д Менделеева 17
Участок  ТС  от врезки ТС на ж\д Менделеева 17  до врезки ТС в ж\д К Маркса 49 (уч-1)
Участок  ТС от врезки ТС на ж\д Менделеева 17 до врезки ТС на Школу-4  и ж\д Менделеева 16, 22, 22А  (магистраль Павильон  на ТС)
Участок  ТС от врезки ТС на Школу-4 (распред сеть)  до врезки ТС на ж\дома М Балакирева 6/24 и  ж\д 4/19
Участок  ТС от врезки ТС на ж\д М Балакирева 6/24 и ж\д 4/19 до ввода в ж\д М Балакирева 6/24 (уч-1)
Участок  ТС от врезки ТС на ж\д М Балакирева 6/24 и ж\д 4/19 до ввода в ж\д М Балакирева  4/19
Участок  ТС от врезки ТС на ж\д М Балакирева 6/24 и ж\д 4/19 до врезки ТС на ж\д К Маркса 51 и 53 (уч-1)
Участок  ТС от врезки ТС в ТК на ж\д К Маркса 53 до врезки ж\д К Маркса 51 (уч-1)
Участок  ТС  от  врезки ТС на   ж\д Дзержинского 16 до врезки ТС на ж\д  Дзержинского 18 и  Дзержинского 14 (участок-1)
Участок  ТС  от  врезки ТС  в ж\д  Дзержинского 14 до врезки в ж\д Литейная 49/12 (участок-1)
</t>
  </si>
  <si>
    <t xml:space="preserve">2D = 630 (L =  429)
2D = 273 (L =  10)
2D = 76 (L =  74)
2D = 219 (L =  22)
2D = 219 (L =  39)
2D = 219 (L =  92)
2D = 219 (L =  49)
2D = 89 (L =  28)
2D = 219 (L =  32)
2D = 219 (L =  56)
2D = 89 (L =  8)
2D = 89 (L =  3)
2D = 159 (L =  12)
2D = 89 (L =  60)
2D = 159 (L =  92)
2D = 89 (L =  92)
2D = 630 (L =  429)
2D = 273 (L =  10)
2D = 76 (L =  74)
2D = 219 (L =  22)
2D = 219 (L =  39)
2D = 219 (L =  92)
2D = 219 (L =  49)
2D = 89 (L =  28)
2D = 219 (L =  32)
2D = 219 (L =  56)
2D = 89 (L =  8)
2D = 89 (L =  3)
2D = 159 (L =  12)
2D = 89 (L =  60)
2D = 159 (L =  92)
2D = 89 (L =  92)
</t>
  </si>
  <si>
    <t>2D = 630 (L =  429)
2D = 273 (L =  10)
2D = 76 (L =  74)
2D = 219 (L =  22)
2D = 219 (L =  39)
2D = 219 (L =  92)
2D = 219 (L =  49)
2D = 89 (L =  28)
2D = 219 (L =  32)
2D = 219 (L =  56)
2D = 89 (L =  8)
2D = 89 (L =  3)
2D = 159 (L =  12)
2D = 89 (L =  60)
2D = 159 (L =  92)
2D = 89 (L =  92)
2D = 630 (L =  429)
2D = 273 (L =  10)
2D = 76 (L =  74)
2D = 219 (L =  22)
2D = 219 (L =  39)
2D = 219 (L =  92)
2D = 219 (L =  49)
2D = 89 (L =  28)
2D = 219 (L =  32)
2D = 219 (L =  56)
2D = 89 (L =  8)
2D = 89 (L =  3)
2D = 159 (L =  12)
2D = 89 (L =  60)
2D = 159 (L =  92)
2D = 89 (L =  92)</t>
  </si>
  <si>
    <t xml:space="preserve">Участок  ТС от врезки на ж\д  К Маркса 69 и ТС на ж\д Гагарина 30 до врезки ТС на ж\д Гагарина 30
Участок  ТС от врезки на ж\д  Гагарина 30 до ввода в ж\д Гагарина 30
Участок  ТС от врезки на ж\д Гагарина 30 до врезки ТС на ж\д Гагарина 28 и ТС на ж\д Балакирева 3
Участок  ТС от врезки на ж\д Гагарина 28 и ТС на ж\д Балакирева 3 до ввода в  ж\д Гагарина 28 
Участок  ТС от врезки на ж\д Гагарина 28 и ТС на ж\д Балакирева 3 до ввода в   ж\д Балакирева 3
</t>
  </si>
  <si>
    <t xml:space="preserve">под т.п  D 89 L= 57 ; обр т.п. отсутствует
под т.п  D 57 L= 68 ; обр т.п. отсутствует
под т.п  D 89 L= 22 ; обр т.п. отсутствует
под т.п  D 76 L= 55 ; обр т.п. отсутствует
под т.п  D 57 L= 11 ; обр т.п. отсутствует
</t>
  </si>
  <si>
    <t xml:space="preserve">под т.п  D 89 L= 57 ; обр. т.п. D 76 L= 57
под т.п  D 57 L= 68 ; обр. т.п. D 49 L= 68
под т.п  D 89 L= 22 ; обр. т.п. D 76 L= 22
под т.п  D 76 L= 55 ; обр. т.п. D 57 L= 55
под т.п  D 57 L= 11 ; обр. т.п. D 49 L= 11
</t>
  </si>
  <si>
    <t>3.1.30</t>
  </si>
  <si>
    <t>Реконструкция тепловой сети ЦТП-11 ( г.о. Клин, ЦТП-11)</t>
  </si>
  <si>
    <t xml:space="preserve">Участок  ТС-0  от врезки ТС на ЦТП-15 и ТС на   ЦТП-11  до врезки в ТС  Первомайская ул (а\дорога)    на  ЦТП-11 (участок-3) (ТКЖ)
Участок  ТС-0  от врезки ТС на ЦТП-15 и ТС на   ЦТП-11  до врезки в ТС  Первомайская ул (а\дорога)    на  ЦТП-11 (участок-4) ( прокол а\д Литейная -ввод в ЦТП-11)
Участок  ТС от ЦТП-11 до врезки ТС в распред ТК ЦТП-11
Участок  ТС от  распред ТК ЦТП-11 до врезки ТС в ТК на АТС и ул Гагарина 2/13, 4/10
Участок  ТС от  врезки ТС на ж\д  Гагарина 6  до врезки кафе (пристройка к ж\д-6)
Участок  ТС от  врезки ТС на  кафе  (пристройка) до врезки ж\д 6
Участок  ТС от  врезки ТС на  ж\д 6 до врезки ТС на ИП Мартынов (встроен пом ж\д 6)
Участок  ТС от  врезки ТС на ИП Мартынов (встроен пом ж\д 6) до врезки ТС на Макдональдс и ТС   маг 7-й Континент
Участок  ТС от  врезки ТС на АТС и ул Гагарина 2/13, 4/10 до врезки ТС в ТК на ж\д  ул Гагарина 2/13, 4/10
Участок  ТС от  врезки ТС на ж\д ул Гагарина 2/13, 4/10 до врезки ТС в з\д МУП Элегант  ул Гагарина 3/2 и Маг  Ленинградская 6/5
Участок  ТС от  врезки ТС в ТК   на  ТЦ Левонабережная 35 и зд  Маг Советская пл 11/1 до ввода в ТЦ
Участок  ТС от  врезки ТС в ТК   на  ТЦ Левонабережная 35 и зд  Маг Советская пл 11/1 до ввода в Маг Советская пл 11/1 (Аптека)
Участок  ТС от  врезки ТС в ТК  на  ТЦ Левонабережная 35 и ТС на зд ул Чайковского до врезки ТС на Почту Росссии
Участок  ТС от врезки ТС в  ж\д Ленинградская 19  до врезки  ж\д Первомайская 12 (участок-1)
Участок  ТС от врезки ТС в  ж\д  Первомайская 12 до ввода в ж\д Первомайская 26  (участок-1)
</t>
  </si>
  <si>
    <t xml:space="preserve">2D = 325 (L =  225)
2D = 273 (L =  93)
2D = 273 (L =  7)
2D = 273 (L =  20)
2D = 219 (L =  6,5)
2D = 219 (L =  6)
2D = 219 (L =  3)
2D = 76 (L =  27)
2D = 273 (L =  25)
2D = 273 (L =  75)
2D = 89 (L =  15)
2D = 57 (L =  12)
2D = 159 (L =  111)
2D = 108 (L =  34)
2D = 76 (L =  38)
</t>
  </si>
  <si>
    <t>3.1.31</t>
  </si>
  <si>
    <t xml:space="preserve">Реконструкция тепловой сети  ЦТП-13 ( г.о. Клин, ул.Менделеева) </t>
  </si>
  <si>
    <t xml:space="preserve">Участок  ТС-0  от РТП-1 до врезки  ТС на ЦТП-13
Участок  ТС  от врезки  ТС на ЦТП-13 до ввода  ТС в ЦТП-13
Участок  ТС  от врезки  ТС на  ж\д Дзержинского 8  до врезки зд Литейная 40/10 и ТС на ж\д Литейная 48 (уч-1)
Участок  ТС  от врезки  ТС  ж\д К Маркса 37 до врезки ж\д К Маркса 8 (участок-1)
Участок  ТС  от врезки  ТС  ж\д К Маркса 8 до врезки ж\д К Маркса 8А/56 (уч-1)
Участок  ТС  от врезки  ТС   к  ж\д Литейная 50/10 до врезки ТС на ж\д Линейная 59/10 и ж\д Менделеева 11/61 (участок-3)
Участок  ТС  от врезки  ТС к ж\д Линейная 59/10 и ж\д Менделеева 11/61 до врезки в ж\д  Менделеева 11/61
</t>
  </si>
  <si>
    <t xml:space="preserve">2D = 630 (L =  126)
2D = 219 (L =  11)
2D = 89 (L =  72)
2D = 89 (L =  20)
2D = 76 (L =  52)
2D = 133 (L =  43)
2D = 76 (L =  3)
2D = 630 (L =  126)
2D = 219 (L =  11)
2D = 89 (L =  72)
2D = 89 (L =  20)
2D = 76 (L =  52)
2D = 133(L =  43)
2D = 76 (L =  3)
</t>
  </si>
  <si>
    <t xml:space="preserve">Участок  ТС  от врезки  ТС на  ж\д Дзержинского 8 и ТС на зд Дзержинского 6 до врезки ж\д Дзержинского 8
Участок  ТС  от врезки  ТС на  ж\д Дзержинского 8  до врезки зд Литейная 40/10 и ТС на ж\д Литейная 48 (уч-1)
Участок  ТС  от врезки  ТС на  ж\д Дзержинского 8  до врезки зд Литейная 40/10 и ТС на ж\д Литейная 48 (уч-2)
Участок  ТС  от врезки  ТС на  зд Литейная 40/10 и ТС на ж\д Литейная 48 до ввода в ж\д   Литейная 48
Участок  ТС  от врезки  ТС  ж\д К Маркса 37 до врезки ж\д К Маркса 8 (участок-1) 
Участок  ТС  от врезки  ТС  ж\д К Маркса 37 до врезки ж\д К Маркса 8 (участок-2) 
Участок  ТС  от врезки  ТС  ж\д К Маркса 8 до врезки ж\д К Маркса 8А/56 (уч-1)
Участок  ТС  от врезки  ТС  ж\д К Маркса 8 до врезки ж\д К Маркса 8А/56 (уч-2)
Участок  ТС  от врезки  ТС   к ж\д ул Литейная и ТС ул К Маркса 37 до врезки здан К Маркса 37А
Участок  ТС  от врезки  ТС   к  здан К Маркса 37А до врезки ж\д Литейная 54/39
Участок  ТС  от врезки  ТС   к  ж\д Литейная 54/39 до ввода в дом 54/39
Участок  ТС  от врезки  ТС   к  ж\д Литейная 54/39 до врезки ж\д Линейная 50/10
Участок  ТС  от врезки  ТС   к  ж\д Литейная 50/10 до ввода в ж\д Линейная 50/10
Участок  ТС  от врезки  ТС   к  ж\д Литейная 50/10 доврезки ТС на ж\д Линейная 59/10 и ж\д Менделеева 11/61 (участок-1)
Участок  ТС  от врезки  ТС   к  ж\д Литейная 50/10 до врезки ТС на ж\д Линейная 59/10 и ж\д Менделеева 11/61 (участок-2)
Участок  ТС  от врезки  ТС   к  ж\д Литейная 50/10 до врезки ТС на ж\д Линейная 59/10 и ж\д Менделеева 11/61 (участок-3)
Участок  ТС  от врезки  ТС к ж\д Линейная 59/10 и ж\д Менделеева 11/61 до ввода в ж\д  Линейная 59/10
Участок  ТС  от врезки  ТС к ж\д Линейная 59/10 и ж\д Менделеева 11/61 до врезки в ж\д  Менделеева 11/61
Участок  ТС  от врезки  ТС в ж\д Менделеева 11/61 до врезки ТС в ж\д  К Маркса43 и К Маркса 41/65
Участок  ТС  от врезки  ТС  в ж\д  К Маркса 43 и К Маркса 41/65 до ввода в ж\д  К Маркса 43
Участок  ТС  от врезки  ТС  в ж\д  К Маркса 43 и К Маркса 41/65 до ввода в ж\д  К Маркса 41/65
</t>
  </si>
  <si>
    <t xml:space="preserve">под т.п  D 76 L= 12 ; обр т.п. отсутствует
под т.п  D 76 L= 72 ; обр т.п. отсутствует
под т.п  D 76 L= 21 ; обр т.п. отсутствует
под т.п  D 57 L= 19 ; обр т.п. отсутствует
под т.п  D 57 L= 20 ; обр т.п. отсутствует
под т.п  D 57 L= 78 ; обр т.п. отсутствует
под т.п  D 57 L= 52 ; обр т.п. отсутствует
под т.п  D 57 L= 23 ; обр т.п. отсутствует
под т.п  D 133 L= 85 ; обр т.п. отсутствует
под т.п  D 133 L= 60 ; обр т.п. отсутствует
под т.п  D 57 L= 10 ; обр т.п. отсутствует
под т.п  D 108 L= 43,6 ; обр т.п. отсутствует
под т.п  D 57 L= 16 ; обр т.п. отсутствует
под т.п  D 108 L= 35 ; обр т.п. отсутствует
под т.п  D 108 L= 35 ; обр т.п. отсутствует
под т.п  D 108 L= 43 ; обр т.п. отсутствует
под т.п  D 57 L= 69 ; обр т.п. отсутствует
под т.п  D 57 L= 3 ; обр т.п. отсутствует
под т.п  D 89 L= 97 ; обр т.п. отсутствует
под т.п  D 57 L= 58 ; обр т.п. отсутствует
под т.п  D 57 L= 15,5 ; обр т.п. отсутствует
</t>
  </si>
  <si>
    <t xml:space="preserve">под т.п  D 76 L= 12 ; обр. т.п. D 57 L= 12
под т.п  D 76 L= 72 ; обр. т.п. D 57 L= 72
под т.п  D 76 L= 21 ; обр. т.п. D 57 L= 21
под т.п  D 57 L= 19 ; обр. т.п. D 49 L= 19
под т.п  D 57 L= 20 ; обр. т.п. D 49 L= 20
под т.п  D 57 L= 78 ; обр. т.п. D 49 L= 78
под т.п  D 57 L= 52 ; обр. т.п. D 49 L= 52
под т.п  D 57 L= 23 ; обр. т.п. D 49 L= 23
под т.п  D 133 L= 85 ; обр. т.п. D 108 L= 85
под т.п  D 133 L= 60 ; обр. т.п. D 108 L= 60
под т.п  D 57 L= 10 ; обр. т.п. D 49 L= 10
под т.п  D 108 L= 43,6 ; обр. т.п. D 89 L= 43,6
под т.п  D 57 L= 16 ; обр. т.п. D 49 L= 16
под т.п  D 108 L= 35 ; обр. т.п. D 89 L= 35
под т.п  D 108 L= 35 ; обр. т.п. D 89 L= 35
под т.п  D 108 L= 43 ; обр. т.п. D 89 L= 43
под т.п  D 57 L= 69 ; обр. т.п. D 49 L= 69
под т.п  D 57 L= 3 ; обр. т.п. D 49 L= 3
под т.п  D 89 L= 97 ; обр. т.п. D 76 L= 97
под т.п  D 57 L= 58 ; обр. т.п. D 49 L= 58
под т.п  D 57 L= 15,5 ; обр. т.п. D 49 L= 15,5
</t>
  </si>
  <si>
    <t>3.1.32</t>
  </si>
  <si>
    <t xml:space="preserve">Реконструкция тепловой сети  ЦТП-14 ( г.о. Клин, ул.Крюкова) </t>
  </si>
  <si>
    <t xml:space="preserve">Участок  ТС  от врезки  ТС на  ЦТП-9, ЦТП-9А, ЦТП-14 доврезки на  ЦТП-14 (участок-до подзем ул Дзержинского с Труб ГВС)
Участок  ТС  от  врезки ТС на  ж\д  Дзержинского 9  до врезки  в ж\д Крюкова 3 (участок-1)
Участок  ТС  от  врезки ТС на  ж\д  Крюкова 3  до врезки  в ж\д Гагарина 26 и Гагарина 26А (участок-1)
Участок  ТС  от  врезки ТС на  ж\д  ул Новая 3/5 и ж\д Крюкова 11 до врезки ТС на зд РАЙПО (адм) ул Крюкова 1 (участок-2)
Участок  ТС  от  врезки ТС  зд РАЙПО (адм) ул Крюкова 1 до врезки ТС на ж\д Новая 2
Участок  ТС  от  врезки ТС  на ж\д Новая 2 до ввода в ж\д Гагарина 24 (участок-1)
Участок  ТС  от  врезки ТС  на ж\д Новая 2 и ж\д Гагарина 24 до врезки  в ж\д Крюкова 4
Участок  ТС  от  врезки ТС  на ж\д  Крюкова 4 до врезки ТС на МДЦ Стекольный ул Литейная 23А и ТС на ЦТП-14
Участок  ТС  от  врезки ТС  на ж\д  Крюкова 4 до врезки ТС  ЦТП-14
</t>
  </si>
  <si>
    <t xml:space="preserve">2D = 426 (L =  139)
2D = 108 (L =  42)
2D = 76 (L =  108)
2D = 219 (L =  72)
2D = 219 (L =  30)
2D = 76 (L =  72)
2D = 219 (L =  49)
2D = 219 (L =  40)
2D = 219 (L =  70)
2D = 426 (L =  139) 
2D = 108 (L =  42) 
2D = 76 (L =  108) 
2D = 219 (L =  72) 
2D = 219 (L =  30) 
2D = 76 (L =  72) 
2D = 219 (L =  49) 
2D = 219 (L =  40) 
2D = 219 (L =  70)
</t>
  </si>
  <si>
    <t xml:space="preserve">2D = 250 (L =  139)
2D = 108 (L =  42)
2D = 76 (L =  108)
2D = 219 (L =  72)
2D = 219 (L =  30)
2D = 76 (L =  72)
2D = 219 (L =  49)
2D = 219 (L =  40)
2D = 219 (L =  70)
2D = 426 (L =  139) 
2D = 108 (L =  42) 
2D = 76 (L =  108) 
2D = 219 (L =  72) 
2D = 219 (L =  30) 
2D = 76 (L =  72) 
2D = 219 (L =  49) 
2D = 219 (L =  40) 
2D = 219 (L =  70)
</t>
  </si>
  <si>
    <t xml:space="preserve">Участок  ТС  от  врезки ТС на  ж\д Гагарина 26 и Гагарина 26А до ввода в ж\д Гагарина 26
Участок  ТС  от  врезки ТС на  ж\д  ул Новая 3/5 и ж\д Крюкова 11 до ввода в ж\д Крюкова 11
Участок  ТС  от  врезки ТС на  ж\д  ул Новая 3/5 и ж\д Крюкова 11 до ввода в ж\д Новая 3/5
Участок  ТС  от  врезки ТС на  ж\д  ул Новая 3/5 и ж\д Крюкова 11 до врезки ТС на зд РАЙПО (адм) ул Крюкова 1 (участок-1)
Участок  ТС  от  врезки ТС на  ж\д  ул Новая 3/5 и ж\д Крюкова 11 до врезки ТС на зд РАЙПО (адм) ул Крюкова 1 (участок-2)
Участок  ТС  от  врезки ТС  зд РАЙПО (адм) ул Крюкова 1 до врезки ТС на ж\д Новая 2 
Участок  ТС  от  врезки ТС  на ж\д Новая 2 до ввода в ж\д Гагарина 24 (участок-1)
Участок  ТС  от  врезки ТС  на ж\д Новая 2 до ввода в ж\д Гагарина 24 (участок-2)
</t>
  </si>
  <si>
    <t xml:space="preserve">под т.п  D 57 L= 35 ; обр т.п. отсутствует
под т.п  D 57 L= 45 ; обр т.п. отсутствует
под т.п  D 57 L= 183 ; обр т.п. отсутствует
под т.п  D 76 L= 86 ; обр т.п. отсутствует
под т.п  D 76 L= 72 ; обр т.п. отсутствует
под т.п  D 76 L= 30 ; обр т.п. отсутствует
под т.п  D 76 L= 72 ; обр т.п. отсутствует
под т.п  D 76 L= 30 ; обр т.п. отсутствует
</t>
  </si>
  <si>
    <t xml:space="preserve">под т.п  D 57 L= 35 ; обр. т.п. D 49 L= 35
под т.п  D 57 L= 45 ; обр. т.п. D 49 L= 45
под т.п  D 57 L= 183 ; обр. т.п. D 49 L= 183
под т.п  D 76 L= 86 ; обр. т.п. D 57 L= 86
под т.п  D 76 L= 72 ; обр. т.п. D 57 L= 72
под т.п  D 76 L= 30 ; обр. т.п. D 57 L= 30
под т.п  D 76 L= 72 ; обр. т.п. D 57 L= 72
под т.п  D 76 L= 30 ; обр. т.п. D 57 L= 30
</t>
  </si>
  <si>
    <t>3.1.33</t>
  </si>
  <si>
    <t>Реконструкция тепловой сети  ЦТП-21 ( г.о. Клин, мкр. Майданово)</t>
  </si>
  <si>
    <t xml:space="preserve">Участок  ТС от РТП-2 до ТК-21/1 (участок 2)
Участок  ТС   от  ТК-21/1 до ТК 21/2
Участок  ТС   от  ТК-21/2 до ТК-21/3
Участок  ТС   от  ТК-21/3 до точки врезки на ЦТП-21
Участок  ТС   от  точки врезки на ЦТП-21 до ЦТП-21
</t>
  </si>
  <si>
    <t xml:space="preserve">2D = 426 (L =  247)
2D = 273 (L =  145)
2D = 273 (L =  91)
2D = 273 (L =  215)
2D = 219 (L =  20)
</t>
  </si>
  <si>
    <t xml:space="preserve">Участок  ТС   от ТК-21/5 до Общежития д.№5
Участок  ТС   от ТК-21/10 до ж.д. №30
Участок  ТС   от ТК-21/10 до ТК/21/11
Участок  ТС   от ТК-21/11 до ж.д. №21
Участок  ТС   от ТК-21/11 до ТК/21/12
Участок  ТС   от ТК-21/12 до ж.д. №24
Участок  ТС   от ТК-21/12до ТК/21/13
Участок  ТС   от ТК-21/13 до ж.д. №23
Участок  ТС   от ТК-ТК-21/14
Участок  ТС   от ТК-21/14 до ж.д. №14
Участок  ТС   от ТК-21/6 до разветвления на ж.д.15,16,17,18
Участок  ТС   от разветвления на ж.д.15,16,17,18 до ж.д. №15
Участок  ТС   от разветвления на ж.д.15,16,17,18 до врезки на ж.д.16
Участок  ТС от врезки на ж.д.16 до ж.д. №16
Участок  ТС от врезки на ж.д.16 до врезки ж.д. №17
Участок  ТС от врезки на ж.д.17до ж.д. №17
Участок  ТС от врезки на ж.д.17до ТК-21/9
Участок  ТС от ТК-21/9 до ж.д. №18
Участок  ТС   от  ЦТП-21 до ТК-21/15
Участок  ТС  от ТК-21/15 до Общежития колледжа
Участок  ТС  от ТК-21/15 до ТК-21/16
Участок  ТС  от ТК-21/16 до точки врезки на ж.д. №7
Участок  ТС  от точки врезки на ж.д. №7 до ж.д. №7
Участок  ТС  от точки врезки на ж.д. №7 до ж.д. №6
Участок  ТС  от ТК-21/16 до ТК-21/17
Участок  ТС  от ТК-21/17 до дет. сада д.9а
Участок  ТС  от ТК-21/17 до ТК-21/18
Участок  ТС  от ТК-21/18 до ж.д. №9
Участок  ТС  от ТК-21/18 до ж.д. №10
Участок  ТС   от  ЦТП-21 до ж.д. №8
</t>
  </si>
  <si>
    <t xml:space="preserve">под т.п  D 57 L= 35 ; обр т.п. отсутствует
под т.п  D 38 L= 5 ; обр т.п. отсутствует
под т.п  D 49 L= 72 ; обр т.п. отсутствует
под т.п  D 32 L= 5 ; обр т.п. отсутствует
под т.п  D 49 L= 30 ; обр т.п. отсутствует
под т.п  D 38 L= 18 ; обр т.п. отсутствует
под т.п  D 49 L= 52 ; обр т.п. отсутствует
под т.п  D 38 L= 18 ; обр т.п. отсутствует
под т.п  D 49 L= 22 ; обр т.п. отсутствует
под т.п  D 38 L= 5 ; обр т.п. отсутствует
под т.п  D 76 L= 29 ; обр т.п. отсутствует
под т.п  D 57 L= 33 ; обр т.п. отсутствует
под т.п  D 57 L= 35 ; обр т.п. отсутствует
под т.п  D 38 L= 7 ; обр т.п. отсутствует
под т.п  D 57 L= 69 ; обр т.п. отсутствует
под т.п  D 38 L= 4 ; обр т.п. отсутствует
под т.п  D 57 L= 43 ; обр т.п. отсутствует
под т.п  D 57 L= 37 ; обр т.п. отсутствует
под т.п  D 89 L= 48 ; обр т.п. отсутствует
под т.п  D 57 L= 15 ; обр т.п. отсутствует
под т.п  D 57 L= 30 ; обр т.п. отсутствует
под т.п  D 76 L= 50 ; обр т.п. отсутствует
под т.п  D 57 L= 8 ; обр т.п. отсутствует
под т.п  D 57 L= 35 ; обр т.п. отсутствует
под т.п  D 108 L= 118 ; обр т.п. отсутствует
под т.п  D 57 L= 74 ; обр т.п. отсутствует
под т.п  D 57 L= 36 ; обр т.п. отсутствует
под т.п  D 38 L= 30 ; обр т.п. отсутствует
под т.п  D 38 L= 24 ; обр т.п. отсутствует
под т.п  D 49 L= 64 ; обр т.п. отсутствует
2D = 426 (L =  247)
2D = 273 (L =  145)
2D = 273 (L =  91)
2D = 273 (L =  215)
2D = 219 (L =  20)
</t>
  </si>
  <si>
    <t xml:space="preserve">под т.п  D 57 L= 35 ; обр. т.п. D 49 L= 35
под т.п  D 38 L= 5 ; обр. т.п. D 32 L= 5
под т.п  D 49 L= 72 ; обр. т.п. D 38 L= 72
под т.п  D 32 L= 5 ; обр. т.п. D 25 L= 5
под т.п  D 49 L= 30 ; обр. т.п. D 38 L= 30
под т.п  D 38 L= 18 ; обр. т.п. D 32 L= 18
под т.п  D 49 L= 52 ; обр. т.п. D 38 L= 52
под т.п  D 38 L= 18 ; обр. т.п. D 32 L= 18
под т.п  D 49 L= 22 ; обр. т.п. D 38 L= 22
под т.п  D 38 L= 5 ; обр. т.п. D 32 L= 5
под т.п  D 76 L= 29 ; обр. т.п. D 57 L= 29
под т.п  D 57 L= 33 ; обр. т.п. D 49 L= 33
под т.п  D 57 L= 35 ; обр. т.п. D 49 L= 35
под т.п  D 38 L= 7 ; обр. т.п. D 32 L= 7
под т.п  D 57 L= 69 ; обр. т.п. D 49 L= 69
под т.п  D 38 L= 4 ; обр. т.п. D 32 L= 4
под т.п  D 57 L= 43 ; обр. т.п. D 49 L= 43
под т.п  D 57 L= 37 ; обр. т.п. D 49 L= 37
под т.п  D 89 L= 48 ; обр. т.п. D 76 L= 48
под т.п  D 57 L= 15 ; обр. т.п. D 49 L= 15
под т.п  D 57 L= 30 ; обр. т.п. D 49 L= 30
под т.п  D 76 L= 50 ; обр. т.п. D 57 L= 50
под т.п  D 57 L= 8 ; обр. т.п. D 49 L= 8
под т.п  D 57 L= 35 ; обр. т.п. D 49 L= 35
под т.п  D 108 L= 118 ; обр. т.п. D 89 L= 118
под т.п  D 57 L= 74 ; обр. т.п. D 49 L= 74
под т.п  D 57 L= 36 ; обр. т.п. D 49 L= 36
под т.п  D 38 L= 30 ; обр. т.п. D 32 L= 30
под т.п  D 38 L= 24 ; обр. т.п. D 32 L= 24
под т.п  D 49 L= 64 ; обр. т.п. D 38 L= 64
2D = 426 (L =  247)
2D = 273 (L =  145)
2D = 273 (L =  91)
2D = 273 (L =  215)
2D = 219 (L =  20)
</t>
  </si>
  <si>
    <t>3.1.34</t>
  </si>
  <si>
    <t>Реконструкция тепловой сети котельной №40 ( г.о. Клин, с. Захарово)</t>
  </si>
  <si>
    <t>Участок квартальной ТС  от ТК3 до магазина д.39а</t>
  </si>
  <si>
    <t xml:space="preserve">под т.п  D 32 L=  10 ; обр т.п. отсутствует  </t>
  </si>
  <si>
    <t>под т.п  D 32 L= 10 ; обр. т.п. D 25 L= 10</t>
  </si>
  <si>
    <t>3.1.35</t>
  </si>
  <si>
    <t>Реконструкция тепловой сети котельной №35 ( г.о. Клин, с. Спас-Заулок,)</t>
  </si>
  <si>
    <t xml:space="preserve">Участок распределительной ТС  от ТК10  до ввода в стр 19а (слесарка)  по  ул. Центральная    </t>
  </si>
  <si>
    <t>под т.п  D 57 L= 7 ; обр т.п. отсутствует</t>
  </si>
  <si>
    <t>под т.п  D 57 L= 7 ; обр. т.п. D 49 L= 7</t>
  </si>
  <si>
    <t>3.1.36</t>
  </si>
  <si>
    <t>Реконструкция тепловой сети котельной №20 ( г.о. Клин, пос.Раздолье)</t>
  </si>
  <si>
    <t>Участок  12 от точки  врезки на ж.д. №№3.34.35 до ж.д.№3</t>
  </si>
  <si>
    <t>под т.п  D 49 L= 71 ; обр т.п. отсутствует</t>
  </si>
  <si>
    <t>под т.п  D 49 L= 71 ; обр. т.п. D 38 L= 71</t>
  </si>
  <si>
    <t>3.1.37</t>
  </si>
  <si>
    <t xml:space="preserve">Реконструкция тепловой сети котельной №18  ( г.о. Клин, п. Шевляково) </t>
  </si>
  <si>
    <t>Участок распределительной ТС  В2 от врезки в ж\д 4 до врезки в ж\д  9, 16, д\сад</t>
  </si>
  <si>
    <t>под т.п  D 57 L= 50 ; обр т.п. отсутствует</t>
  </si>
  <si>
    <t>под т.п  D 57 L= 50 ; обр. т.п. D 49 L= 50</t>
  </si>
  <si>
    <t>3.1.38</t>
  </si>
  <si>
    <t>Реконструкция тепловой сети котельной №11 ( г.о. Клин, ул. Горького)</t>
  </si>
  <si>
    <t xml:space="preserve">Участок  22 от ТК-2 до ж.д. №51
Участок  23 от ТК-2 до ж.д. №53/1
Участок  25 от ТК -3 до ж.д. №3
Участок  28 от ТК-4 до ж.д. №7
Участок  29 от ТК-4 до ж.д. №5
Участок  31 от ТК-5 до ж.д. №9
Участок  43 от от ТК-6 до ТК-1 б
Участок  44 от ТК-1 б до ж.д. №11
Участок  45 от от ТК-1 б  до ТК-2 б
Участок  46 от ТК-2 б до ж.д. №13
Участок  47 от ТК-2 б до ТК-3 б
Участок  48 от ТК-3 б до  места врезки на ж.д. №5
Участок  50 от места врезки на ж.д. №5 до места врезки на ж.д. №17
Участок  52 от места врезки на ж.д. №17 до ж.д. №19
</t>
  </si>
  <si>
    <t xml:space="preserve">под т.п  D 57 L= 13 ; обр т.п. отсутствует
под т.п  D 57 L= 30 ; обр т.п. отсутствует
под т.п  D 32 L= 15 ; обр т.п. отсутствует
под т.п  D 32 L= 15 ; обр т.п. отсутствует
под т.п  D 32 L= 15 ; обр т.п. отсутствует
под т.п  D 25 L= 15 ; обр т.п. отсутствует
под т.п  D 76 L= 15 ; обр т.п. отсутствует
под т.п  D 38 L= 20 ; обр т.п. отсутствует
под т.п  D 76 L= 33 ; обр т.п. отсутствует
под т.п  D 32 L= 20 ; обр т.п. отсутствует
под т.п  D 76 L= 15 ; обр т.п. отсутствует
под т.п  D 57 L= 40 ; обр. т.п. D 49 L= 40
под т.п  D 57 L= 50 ; обр. т.п. D 49 L= 50
под т.п  D 57 L= 60 ; обр. т.п. D 49 L= 60
</t>
  </si>
  <si>
    <t xml:space="preserve">под т.п  D 57 L= 13 ; обр. т.п. D 49 L= 13
под т.п  D 57 L= 30 ; обр. т.п. D 49 L= 30
под т.п  D 32 L= 15 ; обр. т.п. D 25 L= 15
под т.п  D 32 L= 15 ; обр. т.п. D 25 L= 15
под т.п  D 32 L= 15 ; обр. т.п. D 25 L= 15
под т.п  D 25 L= 15 ; обр. т.п. D 18 L= 15
под т.п  D 76 L= 15 ; обр. т.п. D 57 L= 15
под т.п  D 38 L= 20 ; обр. т.п. D 32 L= 20
под т.п  D 76 L= 33 ; обр. т.п. D 57 L= 33
под т.п  D 32 L= 20 ; обр. т.п. D 25 L= 20
под т.п  D 76 L= 15 ; обр. т.п. D 57 L= 15
под т.п  D 57 L= 40 ; обр. т.п. D 49 L= 40
под т.п  D 57 L= 50 ; обр. т.п. D 49 L= 50
под т.п  D 57 L= 60 ; обр. т.п. D 49 L= 60
</t>
  </si>
  <si>
    <t>3.1.39</t>
  </si>
  <si>
    <t>Реконструкция тепловой сети  котельной №56, ЦТП-29 ( г.о. Клин, Пролетарский проезд)</t>
  </si>
  <si>
    <t xml:space="preserve">Участок  22 от места врезки на ж.д. №43 до ж.д. №43
Участок 24 от места врезки на ж.д. №41 до ж.д. №41
Участок  26 от места врезки на ж.д. №№39 до ж.д. №39
</t>
  </si>
  <si>
    <t>под т.п  D 38 L= 20 ; обр т.п. отсутствует
под т.п  D 38 L= 20 ; обр т.п. отсутствует
под т.п  D 38 L= 15 ; обр т.п. отсутствует</t>
  </si>
  <si>
    <t xml:space="preserve">под т.п  D 38 L= 20 ; обр. т.п. D 32 L= 20
под т.п  D 38 L= 20 ; обр. т.п. D 32 L= 20
под т.п  D 38 L= 15 ; обр. т.п. D 32 L= 15
</t>
  </si>
  <si>
    <t>3.1.40</t>
  </si>
  <si>
    <t>Реконструкция тепловых сетей ЦТП-1,
(г.о. Клин,. ЦТП-1 )</t>
  </si>
  <si>
    <t xml:space="preserve">Участок ТС от ж.д. ул. Мира 11/7 до ж.д. ул. Захватаева д.5(транзит)
Участок ТС от ж.д. ул. Захватаева д.5 до ТК-1/5
Участок ТС от ТК-1/5 до границы зем. Участка Пенсионного фонда ул. Захватаева д.5а
Участок ТС от ТК-1/5 до ж.д. ул. Захватаева д.3
Участок ТС от разветвления в ж.д. ул. Мира д.15 до ж.д. ул. Мира д.17 (транзит)
Участок ТС от ж.д. ул. Мира д.17 до ТК-1/2 
Участок ТС от ТК-1/2 до ж.д. ул. Мира д.19
Участок ТС от ТК-1/2 до ж.д. ул. Мира д.21
Участок ТС от ж.д. ул. Мира д.21 до ж.д. ул. Спортивная д.11/23 (транзит)
Участок ТС от ж.д. ул. Спортивная д.11/23 до ж.д. ул. Спортивная д.15/1 (транзит)
</t>
  </si>
  <si>
    <t xml:space="preserve">под т.п  D 89 L= 60 ; обр т.п. отсутствует
под т.п  D 89 L= 26 ; обр т.п. отсутствует
под т.п  D 57 L= 10 ; обр т.п. отсутствует
под т.п  D 57 L= 16 ; обр т.п. отсутствует
под т.п  D 108 L= 129 ; обр т.п. отсутствует
под т.п  D 108 L= 21 ; обр т.п. отсутствует
под т.п  D 89 L= 36 ; обр т.п. отсутствует
под т.п  D 89 L= 41 ; обр т.п. отсутствует
под т.п  D 89 L= 77 ; обр т.п. отсутствует
под т.п  D 76 L= 44 ; обр т.п. отсутствует
</t>
  </si>
  <si>
    <t xml:space="preserve">под т.п  D 89 L= 60 ; обр. т.п. D 76 L= 60
под т.п  D 89 L= 26 ; обр. т.п. D 76 L= 26
под т.п  D 57 L= 10 ; обр. т.п. D 49 L= 10
под т.п  D 57 L= 16 ; обр. т.п. D 49 L= 16
под т.п  D 108 L= 129 ; обр. т.п. D 89 L= 129
под т.п  D 108 L= 21 ; обр. т.п. D 89 L= 21
под т.п  D 89 L= 36 ; обр. т.п. D 76 L= 36
под т.п  D 89 L= 41 ; обр. т.п. D 76 L= 41
под т.п  D 89 L= 77 ; обр. т.п. D 76 L= 77
под т.п  D 76 L= 44 ; обр. т.п. D 57 L= 44
</t>
  </si>
  <si>
    <t>3.1.41</t>
  </si>
  <si>
    <t xml:space="preserve">Реконструкция тепловой сети ЦТП-9а (г.о. Клин, ул. Карла Маркса) </t>
  </si>
  <si>
    <t xml:space="preserve">Участок  ТС  от ЦТП-9А   до ТК-9а/1 с врезкой ТС в ТК-9а/2 на ж\д К Маркса 12/32 и ТС на ТК3  К Маркса 12А
Участок  ТС  от ТК-9а/1 с врезкой ТС в ТК-9а/2 на ж\д К Маркса 12/32
Участок  ТС  от ТК-9а/2 с вводом в ж\д К Маркса 12/32
Участок  ТС  от ТК-9а/4 с врезкой ж\д К Маркса 10 до ввода в ж\д К Маркса 10
Участок  ТС  от ТК-9а/4 до ТК-9а/5 с врезкой  ж\д К Маркса 10А, 12 и ТС на ИП  К Маркса 10Б
Участок  ТС  от ТК-9а/5 до  врезки  ж\д К Маркса 10А, 12 
Участок  ТС  от врезки  ж\д К Маркса 10А, 12  до ввода в ж\д  К Маркса 10А,
Участок  ТС  от врезки  ж\д К Маркса 10А, 12  до ввода в ж\д  Железнодорожный пр. 12
Участок  ТС  от ТК-9а/4 до ТК-9а/6 с врезкой  здан Банка и Гаража  К Маркса 8А (участок-1)
Участок  ТС  от ТК-9а/4 до ТК-9а/6 с врезкой  здан Банка и Гаража  К Маркса 8А (участок-2)
Участок  ТС  от ТК-9а/7  с вводом ТС в ж\д Загородная 34
Участок  ТС  от ТК-9а/7  с вводом ТС в ж\д Загородная 36
Участок  ТС  от ТК-9а/11 до ТК-9а/12 с  врезкой ТС в зд К Маркса 18/20А (Соцзащита) (участок-2)
</t>
  </si>
  <si>
    <t xml:space="preserve">под т.п  D 108 L= 3 ; обр т.п. отсутствует
под т.п  D 89 L= 9 ; обр т.п. отсутствует
под т.п  D 76 L= 31 ; обр т.п. отсутствует
под т.п  D 57 L= 19 ; обр т.п. отсутствует
под т.п  D 57 L= 23 ; обр т.п. отсутствует
под т.п  D 57 L= 12 ; обр т.п. отсутствует
под т.п  D 49 L= 6 ; обр т.п. отсутствует
под т.п  D 57 L= 45 ; обр т.п. отсутствует
под т.п  D 76 L= 35 ; обр т.п. отсутствует
под т.п  D 57 L= 34 ; обр т.п. отсутствует
под т.п  D 57 L= 15 ; обр т.п. отсутствует
под т.п  D 57 L= 20 ; обр т.п. отсутствует
под т.п  D 57 L= 50 ; обр т.п. отсутствует
</t>
  </si>
  <si>
    <t xml:space="preserve">под т.п  D 108 L= 3 ; обр. т.п. D 89 L= 3
под т.п  D 89 L= 9 ; обр. т.п. D 49 L= 9
под т.п  D 76 L= 31 ; обр. т.п. D 76 L= 31
под т.п  D 57 L= 19 ; обр. т.п. D 49 L= 19
под т.п  D 57 L= 23 ; обр. т.п. D 49 L= 23
под т.п  D 57 L= 12 ; обр. т.п. D 49 L= 12
под т.п  D 49 L= 6 ; обр. т.п. D 38 L= 6
под т.п  D 57 L= 45 ; обр. т.п. D 49 L= 45
под т.п  D 76 L= 35 ; обр. т.п. D 57 L= 35
под т.п  D 57 L= 34 ; обр. т.п. D 49 L= 34
под т.п  D 57 L= 15 ; обр. т.п. D 49 L= 15
под т.п  D 57 L= 20 ; обр. т.п. D 49 L= 20
под т.п  D 57 L= 50 ; обр. т.п. D 49 L= 50
</t>
  </si>
  <si>
    <t>3.1.42</t>
  </si>
  <si>
    <t xml:space="preserve">Реконструкция тепловой сети Котельная №9 ( г.о. Клин, г.Клин, ул.Слободская) </t>
  </si>
  <si>
    <t xml:space="preserve">Участок 11 от точки  врезки в ТК-2 до ж.д.№21 </t>
  </si>
  <si>
    <t>под т.п  D 38 L= 18 ; обр т.п. отсутствует</t>
  </si>
  <si>
    <t>под т.п  D 38 L= 18 ; обр. т.п. D 32 L= 18</t>
  </si>
  <si>
    <t>3.2. Реконструкция или модернизация существующих объектов системы централизованного теплоснабжения, за исключением тепловых сетей</t>
  </si>
  <si>
    <t>3.2.1</t>
  </si>
  <si>
    <t>Реконструкция котельной №6
(г.о. Клин, ул. Победы)</t>
  </si>
  <si>
    <t>Реконстукция котельной с заменой основного и вспомогательного оборудования в сущесвующем здании со снижением установленной мощности с автоматизацией и дипетчеризацией. 
г.о. Клин, ул. Победы</t>
  </si>
  <si>
    <t>Мощность</t>
  </si>
  <si>
    <t>3.2.2</t>
  </si>
  <si>
    <t>Реконструкция котельной №5
(г.о. Клин, ул. Победы)</t>
  </si>
  <si>
    <t xml:space="preserve"> Реконстукция котельной с утановкой 2х парогенераторов в существующем здании котельной.
г.о. Клин, ул. Победы</t>
  </si>
  <si>
    <t>3.2.3</t>
  </si>
  <si>
    <t>Реконструкция котельной №42
(г.о. Клин, мкр. Клин-9)</t>
  </si>
  <si>
    <t xml:space="preserve"> Реконстукция ХВП.
г.о. Клин, мкр. Клин-9</t>
  </si>
  <si>
    <t>3.2.4</t>
  </si>
  <si>
    <t>Реконструкция котельной №53
(г.о. Клин, мкр. Клин-5)</t>
  </si>
  <si>
    <t>Реконстукция котельной с заменой основного и вспомогательного оборудования в сущесвующем здании. Установка котла для нужд ГВС, мощностью 2 Гкал/ч.
г.о. Клин, мкр. Клин-5</t>
  </si>
  <si>
    <t>3.2.5</t>
  </si>
  <si>
    <t>Реконструкция котельной №55
(г.о. Клин, ул. Чернышевского)</t>
  </si>
  <si>
    <t>Реконстукция котельной с заменой основного и вспомогательного оборудования в сущесвующем здании. Строительство дизельного РТХ (потребитель 1 категории).
г.о. Клин, ул. Чернышевского</t>
  </si>
  <si>
    <t>3.2.6</t>
  </si>
  <si>
    <t>Реконструкция котельной №3
(г.о. Клин, Волоколамское шоссе, д.25 (Станкозавод)</t>
  </si>
  <si>
    <t>Реконстукция котельной с заменой основного и вспомогательного оборудования в сущесвующем здании. Установка котла для нужд ГВС, мощностью 0,8 Гкал/ч.
г.о. Клин, Волоколамское шоссе, д. 25 (Станкозавод)</t>
  </si>
  <si>
    <t>3.2.7</t>
  </si>
  <si>
    <t>Реконструкция котельной №36
(г.о. Клин, д. Щекино)</t>
  </si>
  <si>
    <t>Реконстукция котельной с заменой основного и вспомогательного оборудования в сущесвующем здании со снижением установленной мощности с автоматизацией и дипетчеризацией. 
г.о. Клин, д. Щекино</t>
  </si>
  <si>
    <t>3.2.8</t>
  </si>
  <si>
    <t>Реконструкция котельной №25
(г.о. Клин, ДОЦ "Родник")</t>
  </si>
  <si>
    <t>Реконстукция котельной с заменой основного и вспомогательного оборудования в сущесвующем здании со снижением установленной мощности с автоматизацией и дипетчеризацией. 
г.о. Клин, ДОЦ "Родник"</t>
  </si>
  <si>
    <t>3.2.9</t>
  </si>
  <si>
    <t>Реконструкция котельной № 1В
(г.о. Клин, Высоковск, ул. Советская, 45а)</t>
  </si>
  <si>
    <t>Реконстукция котельной с заменой основного и вспомогательного оборудования в сущесвующем здании. Установка котла для нужд ГВС, мощностью 5 Гкал/ч.
г.о. Клин, Высоковск, ул. Советская, 45а</t>
  </si>
  <si>
    <t>3.2.10</t>
  </si>
  <si>
    <t>Реконструкция котельной № 14
(г.о. Клин, д. Аксеново)</t>
  </si>
  <si>
    <t>Реконстукция котельной с заменой основного и вспомогательного оборудования в сущесвующем здании со снижением установленной мощности с автоматизацией и дипетчеризацией. Строительство РТХ.
г.о. Клин, д. Аксеново</t>
  </si>
  <si>
    <t>3.2.11</t>
  </si>
  <si>
    <t>Реконструкция котельной № 43
(г.о. Клин, д. Борки)</t>
  </si>
  <si>
    <t>Реконструкция котельной с монтажом в существующем здании автоматизированной теплогенерирующей установки (ТГУ) мощностью 0,2 Гкал/ч с диспетчеризацией. 
г.о. Клин, д. Борки</t>
  </si>
  <si>
    <t>3.2.12</t>
  </si>
  <si>
    <t>Реконструкция котельной № 44
(г.о. Клин, д. Малая Борщевка)</t>
  </si>
  <si>
    <t>Реконструкция котельной с монтажом в существующем здании автоматизированной теплогенерирующей установки (ТГУ) мощностью 0,2 Гкал/ч с диспетчеризацией. 
г.о. Клин, д. Малая Борщевка</t>
  </si>
  <si>
    <t>3.2.13</t>
  </si>
  <si>
    <t>Реконструкция котельной № 4
(г.о. Клин, д. Ямуга)</t>
  </si>
  <si>
    <t>Реконструкция котельной с монтажом в существующем здании автоматизированной теплогенерирующей установки (ТГУ) мощностью 0,3 Гкал/ч с диспетчеризацией. 
г.о. Клин, д. Ямуга</t>
  </si>
  <si>
    <t>3.2.14</t>
  </si>
  <si>
    <t>Реконструкция котельной № 19
(г.о. Клин, д. Новощапово)</t>
  </si>
  <si>
    <t>Реконстукция котельной с заменой основного и вспомогательного оборудования в сущесвующем здании со снижением установленной мощности с автоматизацией и дипетчеризацией. 
г.о. Клин, д. Новощапово</t>
  </si>
  <si>
    <t>3.2.15</t>
  </si>
  <si>
    <t>Реконструкция котельной № 26
(г.о. Клин, д. Соголево)</t>
  </si>
  <si>
    <t>Реконстукция котельной с мотажом в существующем здании ТГУ с автоматизацией и дипетчеризацией. 
г.о. Клин, д. Соголево</t>
  </si>
  <si>
    <t>Реконструкция котельной № 46
(г.о. Клин, мкр. Клин-9)</t>
  </si>
  <si>
    <t>Реконстукция котельной с заменой угольного на пелетный котел с автоматизацией и дипетчеризацией. 
г.о. Клин, мкр. Клин-9</t>
  </si>
  <si>
    <t>Всего по группе 3.</t>
  </si>
  <si>
    <t>Группа 4. Мероприятия, направленные на снижение негативного воздействия на окружающую среду, достижение плановых значений показателей надежности и энергетической эффективности объектов теплоснабжения, повышение эффективности работы систем централизованного теплоснабжения</t>
  </si>
  <si>
    <t>4.1</t>
  </si>
  <si>
    <t>Предполагается выполнить мероприятия установке системы автоматического регулирования, технологических защит и диспетчеризации.</t>
  </si>
  <si>
    <t>г.о. Клин,д. Захарово</t>
  </si>
  <si>
    <t>4.2</t>
  </si>
  <si>
    <t>г.о. Клин, п. Нарынка</t>
  </si>
  <si>
    <t>Всего по группе 4.</t>
  </si>
  <si>
    <t>Группа 5. Вывод из эксплуатации, консервация и демонтаж объектов системы централизованного теплоснабжения</t>
  </si>
  <si>
    <t>5.1. Вывод из эксплуатации, консервация и демонтаж тепловых сетей</t>
  </si>
  <si>
    <t>5.1.1</t>
  </si>
  <si>
    <t>5.1.2</t>
  </si>
  <si>
    <t>5.2. Вывод из эксплуатации, консервация и демонтаж иных объектов системы централизованного теплоснабжения, за исключением тепловых сетей</t>
  </si>
  <si>
    <t>Всего по группе 5.</t>
  </si>
  <si>
    <t>Всего по группам</t>
  </si>
  <si>
    <t>Финансовый план</t>
  </si>
  <si>
    <t>Источники финансирования</t>
  </si>
  <si>
    <t>по видам деятельности</t>
  </si>
  <si>
    <t>указать вид деятельности</t>
  </si>
  <si>
    <t>Собственные средства</t>
  </si>
  <si>
    <t>1.1</t>
  </si>
  <si>
    <t>амортизационные отчисления</t>
  </si>
  <si>
    <t>теплоснабжение</t>
  </si>
  <si>
    <t>1.2</t>
  </si>
  <si>
    <t>прибыль, направленная на инвестиции</t>
  </si>
  <si>
    <t>1.3</t>
  </si>
  <si>
    <t>1.4</t>
  </si>
  <si>
    <t>2.1</t>
  </si>
  <si>
    <t>2.2</t>
  </si>
  <si>
    <t>2.3</t>
  </si>
  <si>
    <t>Бюджетное финансирование</t>
  </si>
  <si>
    <t>ИТОГО по программе</t>
  </si>
  <si>
    <t>Наименование организации, в отношении которой разрабатывается инвестиционная программа в сфере теплоснабжения</t>
  </si>
  <si>
    <t>Общество с ограниченной ответственностью «Газпром теплоэнерго Московская область»</t>
  </si>
  <si>
    <t>Местонахождение регулируемой организации</t>
  </si>
  <si>
    <t>Сроки реализации инвестиционной программы</t>
  </si>
  <si>
    <t>Лицо, ответственное за разработку инвестиционной программы</t>
  </si>
  <si>
    <t>Контактная информация лица, ответственного за разработку инвестиционной программы</t>
  </si>
  <si>
    <t>(495) 540-84-25, доб. 2498
info@77.gpte.ru</t>
  </si>
  <si>
    <t>Наименование органа исполнительной власти субъекта РФ или органа местного самоуправления, утвердившего инвестиционную программу</t>
  </si>
  <si>
    <t>Министерство энергетики Московской области</t>
  </si>
  <si>
    <t>Местонахождение органа, утвердившего инвестиционную программу</t>
  </si>
  <si>
    <t>Должностное лицо, утвердившее инвестиционную программу</t>
  </si>
  <si>
    <t>Дата утверждения инвестиционной программы</t>
  </si>
  <si>
    <t>Контактная информация лица, ответственного за утверждение инвестиционной программы</t>
  </si>
  <si>
    <t>Наименование органа местного самоуправления, согласовавшего инвестиционную программу</t>
  </si>
  <si>
    <t xml:space="preserve">Администрация городского округа Клин Московской области </t>
  </si>
  <si>
    <t>Местонахождение органа, согласовавшего инвестиционную программу</t>
  </si>
  <si>
    <t>Должностное лицо, согласовавшее инвестиционную программу</t>
  </si>
  <si>
    <t>Дата согласования инвестиционной программы</t>
  </si>
  <si>
    <t>Контактная информация лица, ответственного за согласование инвестиционной программы</t>
  </si>
  <si>
    <t>Строительство ЦТП№ 2 (г.о. Клин, ул.Мира , д. 9/6)</t>
  </si>
  <si>
    <t>Строительство ЦТП№ 3 (г.о. Клин, ул .Гагарина, д.45)</t>
  </si>
  <si>
    <t>Реконструкция ЦТП№ 4 (г.о. Клин, Бородинский проезд, д.14)</t>
  </si>
  <si>
    <t>Реконструкция ЦТП№ 5 (г.о. Клин, ул.Мира,  д.55)</t>
  </si>
  <si>
    <t>Строительство ЦТП (г.о. Клин, ул.Мира , д. 9/6)</t>
  </si>
  <si>
    <t>Строительство ЦТП  (г.о. Клин, ул.Мира , д. 9/6)</t>
  </si>
  <si>
    <t>Автоматизация и диспетчеризация ЦТП (г.о. Клин, Бородинский проезд, д.14)</t>
  </si>
  <si>
    <t>Автоматизация и диспетчеризация ЦТП (г.о. Клин, ул.Мира,  д.55)</t>
  </si>
  <si>
    <t>Реконструкция ЦТП№ 6 (г.о. Клин, Бородинский проезд, д.14)</t>
  </si>
  <si>
    <t>Реконструкция ЦТП№ 7 (г.о. Клин, ул.К.Маркса, д.88в)</t>
  </si>
  <si>
    <t>Автоматизация и диспетчеризация ЦТП (г.о. Клин, ул.К.Маркса, д.88в)</t>
  </si>
  <si>
    <t>Реконструкция ЦТП№ 8 (г.о. Клин, ул.50 лет Октября , д.9б)</t>
  </si>
  <si>
    <t>Автоматизация и диспетчеризация ЦТП (г.о. Клин, ул.50 лет Октября , д.9б)</t>
  </si>
  <si>
    <t>Реконструкция ЦТП№ 9 (г.о. Клин, ул.Менделеева, д.15а)</t>
  </si>
  <si>
    <t>Автоматизация и диспетчеризация ЦТП (г.о. Клин, ул.Менделеева, д.15а)</t>
  </si>
  <si>
    <t>Реконструкция ЦТП№ 9а (г.о. Клин, ул. К.Маркса, д.34а)</t>
  </si>
  <si>
    <t>Автоматизация и диспетчеризация ЦТП (г.о. Клин, ул. К.Маркса, д.34а)</t>
  </si>
  <si>
    <t>Реконструкция ЦТП№ 10 (г.о. Клин, ул. Ленина, д.12а)</t>
  </si>
  <si>
    <t>Автоматизация и диспетчеризация ЦТП (г.о. Клин, ул. Ленина, д.12а)</t>
  </si>
  <si>
    <t>Реконструкция ЦТП№ 11 (г.о. Клин, ул. Литейная, д.2/13)</t>
  </si>
  <si>
    <t>Автоматизация и диспетчеризация ЦТП (г.о. Клин, ул. Литейная, д.2/13)</t>
  </si>
  <si>
    <t>Реконструкция ЦТП№ 12 (г.о. Клин, ул. 60 лет Комсомола, д.5а)</t>
  </si>
  <si>
    <t>Автоматизация и диспетчеризация ЦТП (г.о. Клин, ул. 60 лет Комсомола, д.5а)</t>
  </si>
  <si>
    <t>Реконструкция ЦТП№ 13 (г.о. Клин, ул.Менделеева, д.6а)</t>
  </si>
  <si>
    <t>Автоматизация и диспетчеризация ЦТП (г.о. Клин, ул.Менделеева, д.6а)</t>
  </si>
  <si>
    <t>Реконструкция ЦТП№ 15 (г.о. Клин, ул.Ленинградская, д.62)</t>
  </si>
  <si>
    <t xml:space="preserve">Реконструкция ЦТП№ 21 (г.о. Клин, мкр. Майданово)                                                       </t>
  </si>
  <si>
    <t>Автоматизация и диспетчеризация ЦТП (г.о. Клин, ул.Ленинградская, д.62)</t>
  </si>
  <si>
    <t xml:space="preserve">Автоматизация и диспетчеризация ЦТП (г.о. Клин, мкр. Майданово)          </t>
  </si>
  <si>
    <t>Реконструкция ЦТП№ 22 (г.о. Клин, пос.31 Октября, Ломоносовский пр.)</t>
  </si>
  <si>
    <t>Автоматизация и диспетчеризация ЦТП (г.о. Клин, пос.31 Октября, Ломоносовский пр.)</t>
  </si>
  <si>
    <t>Реконструкция ЦТП№ 23 (г.о. Клин, Колхозный пер.)</t>
  </si>
  <si>
    <t>Автоматизация и диспетчеризация ЦТП (г.о. Клин, Колхозный пер.)</t>
  </si>
  <si>
    <t>Реконструкция ЦТП№ 27 (г.о. Клин, ул. Волоколамское шоссе,  д.25,  стр.17)</t>
  </si>
  <si>
    <t>Автоматизация и диспетчеризация ЦТП (г.о. Клин, ул. Волоколамское шоссе,  д.25,  стр.17)</t>
  </si>
  <si>
    <t>Реконструкция ЦТП№ 28 (г.о. Клин,  ул. Радищева)</t>
  </si>
  <si>
    <t>Автоматизация и диспетчеризация ЦТП (г.о. Клин,  ул. Радищева)</t>
  </si>
  <si>
    <t>Реконструкция ЦТП№ 29 (г.о. Клин, ул .Дурыманова)</t>
  </si>
  <si>
    <t>Автоматизация и диспетчеризация ЦТП (г.о. Клин, ул .Дурыманова)</t>
  </si>
  <si>
    <t>Автоматизация и диспетчеризация ЦТП (г.о. Клин, г. Высоковск, ул. Ленина)</t>
  </si>
  <si>
    <t>Реконструкция ЦТП№1 (г.о. Клин, г. Высоковск, ул. Ленина)</t>
  </si>
  <si>
    <t>Строительство БМК № 18.1
 (пос. Шевляково)</t>
  </si>
  <si>
    <t>Строительство БМК № 18.2
 (пос. Шевляково)</t>
  </si>
  <si>
    <t>Строительство замещающего источника (БМК) мощностью 2,2 Гкал/час 
г.о. Клин, пос. Шевляково</t>
  </si>
  <si>
    <t>3.3.</t>
  </si>
  <si>
    <t xml:space="preserve">Модернизация источников тепловой энергии / Создание системы учета </t>
  </si>
  <si>
    <t xml:space="preserve">Всего </t>
  </si>
  <si>
    <t>Всего*</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</si>
  <si>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</si>
  <si>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</si>
  <si>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</si>
  <si>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</si>
  <si>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</si>
  <si>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</si>
  <si>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</si>
  <si>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</si>
  <si>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</si>
  <si>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</si>
  <si>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</si>
  <si>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</si>
  <si>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</si>
  <si>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</si>
  <si>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</si>
  <si>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</si>
  <si>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</si>
  <si>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</si>
  <si>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</si>
  <si>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</si>
  <si>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</si>
  <si>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3.2.16</t>
  </si>
  <si>
    <t>ТЗ</t>
  </si>
  <si>
    <t>2.1.38</t>
  </si>
  <si>
    <t>Строительство БМК №35
 (п. Спас-Заулок)</t>
  </si>
  <si>
    <t>Строительство автоматизированной БМК мощностью 4,5 МВт с диспетчеризацией
г.о. Клин, п. Спас-Заулок</t>
  </si>
  <si>
    <t>2.1.39</t>
  </si>
  <si>
    <t>2.1.40</t>
  </si>
  <si>
    <t>2.1.41</t>
  </si>
  <si>
    <t>2.1.42</t>
  </si>
  <si>
    <t>Реконструкция котельной № 41
(г.о. Клин, пос. Зубово, ул. Октябрьская)</t>
  </si>
  <si>
    <t>3.2.17</t>
  </si>
  <si>
    <t>3.2.18</t>
  </si>
  <si>
    <t>Реконструкция котельной № 57
(г.о. Клин, ул. Ленина)</t>
  </si>
  <si>
    <t>Реконструкция котельной с увеличением установленной мощности до 28,2 Гкал/ч (установка дополнительного котла 7,56 Гкал/час в существующем здании) с приобретение ПБМК мощностью 0,86 Гкал/ч в целях обеспечения потребителей 1-й ктегории.</t>
  </si>
  <si>
    <t>Строительство источника  мощностью 36,6 Гкал/час с целью замещения ТЭЦ-Энергоцентр, отказа от покупной тепловой энергии с приобретением передвижной блочно-модульной котельной мощностью 0,43 Гкал/ч.</t>
  </si>
  <si>
    <t>2.1.6</t>
  </si>
  <si>
    <t>Строительство тепловых сетей Котельной №57 по ул. Ленина, прокладка бесканальная.</t>
  </si>
  <si>
    <t xml:space="preserve"> 2D=250 (L=615)                      </t>
  </si>
  <si>
    <r>
      <t>2D = 273 (L =  37)
D = 133</t>
    </r>
    <r>
      <rPr>
        <sz val="8"/>
        <color rgb="FFFF0000"/>
        <rFont val="Times New Roman"/>
        <family val="1"/>
        <charset val="204"/>
      </rPr>
      <t xml:space="preserve"> </t>
    </r>
    <r>
      <rPr>
        <sz val="8"/>
        <rFont val="Times New Roman"/>
        <family val="1"/>
        <charset val="204"/>
      </rPr>
      <t xml:space="preserve"> (L = 37)
D=89 (L=37)</t>
    </r>
  </si>
  <si>
    <t>Строительство тепловой сети с установкой ТГУ мощностью 0,15 Гкал/ч  (д. Ногово)</t>
  </si>
  <si>
    <t>Строительство тепловой сети с установкой ТГУ мощностью 0,2 МВт (г.о. Клин, ул. Трудовая, 18)</t>
  </si>
  <si>
    <t>Строительство тепловой сети с установкой ТГУ мощностью 0,24 МВт (г.о. Клин, Талицкий проезд)</t>
  </si>
  <si>
    <t>Строительство тепловой сети с установкой ТГУ мощностью 0,2 Гкал/ч (д. Спасское)</t>
  </si>
  <si>
    <t>Строительство тепловой сети с установкой ТГУ мощностью 0,1 Гкал/ч (д. Елгозино)</t>
  </si>
  <si>
    <t>Строительство тепловой сети с установкой ТГУ мощностью 0,15 Гкал/ч (д. Дятлово)</t>
  </si>
  <si>
    <t>Строительство тепловой сети с установкой ТГУ мощностью 0,3 Гкал/ч (д. Некрасино)</t>
  </si>
  <si>
    <t>Строительство тепловой сети с установкой ТГУ мощностью 0,1 Гкал/ч (д. Васильково)</t>
  </si>
  <si>
    <t>Строительство тепловой сети с установкой ТГУ мощностью 0,15 Гкал/ч (ПМК-8)</t>
  </si>
  <si>
    <t>Модернизация котельной № 40 (д. Захарово)</t>
  </si>
  <si>
    <t>Модернизация котельной №16 (п. Нарынка)</t>
  </si>
  <si>
    <t>Строительство тепловой сети с установкой ТГУ мощностью 0,15 Гкал/ч (д. Ногово)</t>
  </si>
  <si>
    <t>Строительство тепловых сетей Котельной №57 по ул. Ленина, г.о. Клин</t>
  </si>
  <si>
    <t xml:space="preserve">Строительство тепловой сети с установкой ТГУ, замещающей котельную № 8. 
г.о. Клин, ул. Трудовая. 18 </t>
  </si>
  <si>
    <t>мощность /
Диаметр; протяженность,</t>
  </si>
  <si>
    <t>Гкал/ч /
мм,           м.п</t>
  </si>
  <si>
    <t>0
0</t>
  </si>
  <si>
    <t>0,2
2D=76, L=10</t>
  </si>
  <si>
    <t>Строительство тепловой сети с установкой ТГУ, замещающей котельную № 7. 
г.о. Клин,Талицкий проезд (лезхоз)</t>
  </si>
  <si>
    <t xml:space="preserve">Строительство тепловой сети с установкой ТГУ, замещающей котельную № 47. 
г.о. Клин, д. Ногово </t>
  </si>
  <si>
    <t>Строительство тепловой сети с установкой ТГУ, замещающей котельную № 42. 
г.о. Клин, д. Спасское</t>
  </si>
  <si>
    <t>Строительство тепловой сети с установкой ТГУ, с целью перевода удаленного потребителя  котельной № 34. 
г.о. Клин, д. Елгозино</t>
  </si>
  <si>
    <t>Строительство тепловой сети с установкой ТГУ, замещающей котельную № 28. 
г.о. Клин, д. Дятлово</t>
  </si>
  <si>
    <t>Строительство тепловой сети с установкой ТГУ, замещающей котельную № 46. 
г.о. Клин, д. Некрасино</t>
  </si>
  <si>
    <t>Строительство тепловой сети с установкой ТГУ, замещающей котельную № 45. 
г.о. Клин, д. Васильково</t>
  </si>
  <si>
    <t>Строительство тепловой сети с установкой ТГУ, замещающей котельную ПМК-8. 
г.о. Клин, пос. Воронинское</t>
  </si>
  <si>
    <t>0,15
2D=76, L=10</t>
  </si>
  <si>
    <t>0,1
2D=76, L=10</t>
  </si>
  <si>
    <t>0,3
2D=76, L=10</t>
  </si>
  <si>
    <t>Строительство тепловой сети с установкой ТГУ с целью перевода удаленного потребителя  котельной № 34. 
г.о. Клин, д. Елгозино</t>
  </si>
  <si>
    <t xml:space="preserve"> 2D=200, L=530                      </t>
  </si>
  <si>
    <t xml:space="preserve"> 2D=200 L=530                  </t>
  </si>
  <si>
    <t xml:space="preserve">2D = 273 (L =  12)
2D = 273 (L =  61)
2D = 273 (L =  98)
2D = 273 (L =  62)
2D = 273 (L =  12)
2D = 273 (L =  43)
2D = 159 (L = 12)
2D = 159 (L = 61)
2D = 159 (L = 98)
2D = 159 (L = 62)
2D = 159 (L = 12)
2D = 159 (L = 43)
</t>
  </si>
  <si>
    <t>3.2.19</t>
  </si>
  <si>
    <t xml:space="preserve">Реконструция котельной Решоткино
(г.о. Клин, п. Решоткино) </t>
  </si>
  <si>
    <t>Реконструция котельной с заменой основного и вспомогательного оборудования в сущесвующем здании со снижением установленной мощности с автоматизацией и дипетчеризацией
г.о. Клин, п. Решоткино</t>
  </si>
  <si>
    <t xml:space="preserve">2D=350 (L=260)                      
2D=250 (L=253)                      
</t>
  </si>
  <si>
    <t xml:space="preserve">Котельная Майданово - ТК-4
Котельная Майданово УЗ.-Комп. - Т3
</t>
  </si>
  <si>
    <t>Котельная ул. Радищева - Уз-Р.72</t>
  </si>
  <si>
    <t>Котельная у Ледового дворца - Уз-ЦТП-5</t>
  </si>
  <si>
    <t>Котельная ул. 50 лет Октября - 2267</t>
  </si>
  <si>
    <t>Котельная Промзона  - Новая ТК Медстекло</t>
  </si>
  <si>
    <t>Приведение узлов учета к требованиям нормативно-технической документации. Снижение неэффективных расходов.</t>
  </si>
  <si>
    <t>Модернизация Котельной №1 расположеноой по адресу
г.о. Клин, ул. Мечникова,13</t>
  </si>
  <si>
    <t>Мероприятие направлено на приведение коммерческих узлов учета в соответствие с требованиями норматиной документации. 
г.о. Клин, ул. Мечникова,13</t>
  </si>
  <si>
    <t>Модернизация Котельной №2 расположеноой по адресу
г.о. Клин, ул. Мечникова,13</t>
  </si>
  <si>
    <t>Приведение узлов учета к требованиям нормативно-технической документации. Снижение неэффективных расходов</t>
  </si>
  <si>
    <t>Мероприятие направлено на приведение коммерческих узлов учета в соответствие с требованиями норматиной документации. г.о. Клин, ул. Высоковск,  ул. Курятникова, 97, стр.6</t>
  </si>
  <si>
    <t xml:space="preserve">Мероприятие направлено на приведение коммерческих узлов учета в соответствие с требованиями норматиной документации. г.о. Клин, г.о. Клин, ул. Слободская    </t>
  </si>
  <si>
    <t xml:space="preserve">Модернизация Котельной  №10, расположенной по адресу г.о. Клин, ул. Напруговая дорога             </t>
  </si>
  <si>
    <t xml:space="preserve">Модернизация Котельной №9, расположенной по адресу  г.о. Клин, ул. Слободская                   </t>
  </si>
  <si>
    <t>Модернизация Котельной №2B расположенной по адресу г.о. Клин, ул. Высоковск,  ул. Курятникова, 97, стр.6</t>
  </si>
  <si>
    <t xml:space="preserve">Мероприятие направлено на приведение коммерческих узлов учета в соответствие с требованиями норматиной документации. г.о. Клин, ул. Напруговая дорога             </t>
  </si>
  <si>
    <t>Модернизация Котельной  №11, расположенной по адресуг.о. Клин, ул. Горького</t>
  </si>
  <si>
    <t xml:space="preserve">Мероприятие направлено на приведение коммерческих узлов учета в соответствие с требованиями норматиной документации. г.о. Клин, ул. Горького          </t>
  </si>
  <si>
    <t>Модернизация Котельной  №12, расположенной по адресу г.о. Клин, ул. Московская</t>
  </si>
  <si>
    <t xml:space="preserve">Модернизация Котельной  №22, расположенной по адресу,        г.о. Клин, ул. Решоткино </t>
  </si>
  <si>
    <t xml:space="preserve">Мероприятие направлено на приведение коммерческих узлов учета в соответствие с требованиями норматиной документации.г.о. Клин, ул. Московская         </t>
  </si>
  <si>
    <t xml:space="preserve">Мероприятие направлено на приведение коммерческих узлов учета в соответствие с требованиями норматиной документации.г.о. Клин, ул. Решоткино      </t>
  </si>
  <si>
    <t xml:space="preserve">Модернизация Котельной  №29, расположенной по адресу,        г.о. Клин, д. Селинское </t>
  </si>
  <si>
    <t xml:space="preserve">Мероприятие направлено на приведение коммерческих узлов учета в соответствие с требованиями норматиной документации.г.о. Клин, д. Селинское     </t>
  </si>
  <si>
    <t>Приведение узлов учета к требованиям нормативно-технической документации. Снижение неэффективных расходо</t>
  </si>
  <si>
    <t xml:space="preserve">Мероприятие направлено на приведение коммерческих узлов учета в соответствие с требованиями норматиной документации .г.о. Клин, д.Масюгино </t>
  </si>
  <si>
    <t xml:space="preserve">Модернизация Котельной №30, расположенной по адресу,        г.о. Клин, д.Масюгино </t>
  </si>
  <si>
    <t xml:space="preserve">Модернизация Котельной №38, расположенной по адресу,        г.о. Клин, пос. Решетниково             </t>
  </si>
  <si>
    <t xml:space="preserve">Мероприятие направлено на приведение коммерческих узлов учета в соответствие с требованиями норматиной документации г.о. Клин, пос. Решетниково             </t>
  </si>
  <si>
    <t xml:space="preserve">Модернизация Котельной №49, расположенной по адресу,        г.о. Клин, д. Вертково   </t>
  </si>
  <si>
    <t xml:space="preserve">Мероприятие направлено на приведение коммерческих узлов учета в соответствие с требованиями норматиной документации г.о. Клин, д. Вертково        </t>
  </si>
  <si>
    <t xml:space="preserve">Модернизация Котельной №54, расположенной по адресу,         г.о. Клин,ул. Чайковского, д.14             </t>
  </si>
  <si>
    <t xml:space="preserve">Мероприятие направлено на приведение коммерческих узлов учета в соответствие с требованиями норматиной документации  г.о. Клин, ул. Чайковского, д.14               </t>
  </si>
  <si>
    <t>Модернизация Котельной расположенной по адресу, г. Клин, ул. Победы</t>
  </si>
  <si>
    <t>Мероприятие направлено на приведение коммерческих узлов учета в соответствие с требованиями норматиной документации  г. Клин, ул. Победы</t>
  </si>
  <si>
    <t xml:space="preserve">Мероприятие направлено на приведение коммерческих узлов учета в соответствие с требованиями норматиной документации  г. Клин, ул. Победы </t>
  </si>
  <si>
    <t>Мероприятие направлено на приведение коммерческих узлов учета в соответствие с требованиями норматиной документации  Котельной, Клин 9</t>
  </si>
  <si>
    <t>Мероприятие направлено на приведение коммерческих узлов учета в соответствие с требованиями норматиной документации Котельной, Клин 9</t>
  </si>
  <si>
    <t>Мероприятие направлено на приведение коммерческих узлов учета в соответствие с требованиями норматиной документации  Котельной, Клин 5</t>
  </si>
  <si>
    <t>Модернизация Котельной расположенной по адресу, г. Клин, ул. Чернышевского</t>
  </si>
  <si>
    <t>Мероприятие направлено на приведение коммерческих узлов учета в соответствие с требованиями норматиной документации  г. Клин, ул. Чернышевского</t>
  </si>
  <si>
    <t>Модернизация Котельной расположенной по адресу,  г. Клин, ул. Ленина</t>
  </si>
  <si>
    <t>Мероприятие направлено на приведение коммерческих узлов учета в соответствие с требованиями норматиной документации   г. Клин, ул. Ленина</t>
  </si>
  <si>
    <t>Модернизация Котельной расположенной по адресу,  г. Клин, ул. Трудовая, 18 (школа)</t>
  </si>
  <si>
    <t>Мероприятие направлено на приведение коммерческих узлов учета в соответствие с требованиями норматиной документации   г. Клин, ул. Трудовая, 18 (школа)</t>
  </si>
  <si>
    <t>Модернизация Котельной расположенной по адресу,   го Клин, Волоколамское шоссе, д. 25 (Станкозавод)</t>
  </si>
  <si>
    <t>Мероприятие направлено на приведение коммерческих узлов учета в соответствие с требованиями норматиной документации  го Клин, Волоколамское шоссе, д. 25 (Станкозавод)</t>
  </si>
  <si>
    <t>Модернизация Котельной расположенной по адресу,   г. Клин, Талицкий проезд, (Лесхоз)</t>
  </si>
  <si>
    <t>Мероприятие направлено на приведение коммерческих узлов учета в соответствие с требованиями норматиной документации  г. Клин, Талицкий проезд, (Лесхоз)</t>
  </si>
  <si>
    <t>Модернизация Котельной расположенной по адресу,   г. Клин, ул. Пролетарский проезд</t>
  </si>
  <si>
    <t>Мероприятие направлено на приведение коммерческих узлов учета в соответствие с требованиями норматиной документации  г. Клин, ул. Пролетарский проезд</t>
  </si>
  <si>
    <t>Модернизация Котельной расположенной по адресу,  г. Клин, п. Чайковского</t>
  </si>
  <si>
    <t>Мероприятие направлено на приведение коммерческих узлов учета в соответствие с требованиями норматиной документации  г. Клин, п. Чайковского</t>
  </si>
  <si>
    <t>Модернизация Котельной расположенной по адресу,  д. Щекино</t>
  </si>
  <si>
    <t>Мероприятие направлено на приведение коммерческих узлов учета в соответствие с требованиями норматиной документации д. Щекино</t>
  </si>
  <si>
    <t>Модернизация Котельной расположенной по адресу,  п.Кузнецово</t>
  </si>
  <si>
    <t>Мероприятие направлено на приведение коммерческих узлов учета в соответствие с требованиями норматиной документации п.Кузнецово</t>
  </si>
  <si>
    <t>Модернизация Котельной расположенной по адресу,  п.Нудоль</t>
  </si>
  <si>
    <t>Мероприятие направлено на приведение коммерческих узлов учета в соответствие с требованиями норматиной документации п.Нудоль</t>
  </si>
  <si>
    <t>Модернизация Котельной расположенной по адресу, д. Ногово</t>
  </si>
  <si>
    <t>Мероприятие направлено на приведение коммерческих узлов учета в соответствие с требованиями норматиной документации  д. Ногово</t>
  </si>
  <si>
    <t>Модернизация Котельной расположенной по адресу, д. Спасское</t>
  </si>
  <si>
    <t>Приведение узлов учета к требованиям нормативно-технической документации. Снижение неэффективных расходов д. Спасское</t>
  </si>
  <si>
    <t>Модернизация Котельной расположенной по адресу,  п. Нарынка</t>
  </si>
  <si>
    <t>Приведение узлов учета к требованиям нормативно-технической документации. Снижение неэффективных расходов  п. Нарынка</t>
  </si>
  <si>
    <t>Модернизация Котельной расположенной по адресу, г. Клин, Д.О.Ц. "Родник"</t>
  </si>
  <si>
    <t>Приведение узлов учета к требованиям нормативно-технической документации. Снижение неэффективных расходов г. Клин, Д.О.Ц. "Родник"</t>
  </si>
  <si>
    <t>Модернизация Котельной расположенной по адресу,д. Малеевка</t>
  </si>
  <si>
    <t>Приведение узлов учета к требованиям нормативно-технической документации. Снижение неэффективных расходов д. Малеевка</t>
  </si>
  <si>
    <t>Модернизация Котельной расположенной по адресу, п. Марков лес</t>
  </si>
  <si>
    <t>Приведение узлов учета к требованиям нормативно-технической документации. Снижение неэффективных расходов п. Марков лес</t>
  </si>
  <si>
    <t>Приведение узлов учета к требованиям нормативно-технической документации. Снижение неэффективных расходов  пос.Высоковск, Советская, 45а</t>
  </si>
  <si>
    <t>Приведение узлов учета к требованиям нормативно-технической документации. Снижение неэффективных расходов  пос. Павельцево</t>
  </si>
  <si>
    <t>Приведение узлов учета к требованиям нормативно-технической документации. Снижение неэффективных расходов   д. Елгозино</t>
  </si>
  <si>
    <t>Модернизация Котельной расположенной по адресу пос.Высоковск, Советская, 45а</t>
  </si>
  <si>
    <t>Модернизация Котельной расположенной по адресу пос. Павельцево</t>
  </si>
  <si>
    <t>Модернизация Котельной расположенной по адресу   д. Елгозино</t>
  </si>
  <si>
    <t>Модернизация Котельной расположенной по адресу  д. Дятлово</t>
  </si>
  <si>
    <t>Приведение узлов учета к требованиям нормативно-технической документации. Снижение неэффективных расходов   д. Дятлово</t>
  </si>
  <si>
    <t>Модернизация Котельной расположенной по адресу  д. Воздвиженское</t>
  </si>
  <si>
    <t>Приведение узлов учета к требованиям нормативно-технической документации. Снижение неэффективных расходов  д. Воздвиженское</t>
  </si>
  <si>
    <t>Модернизация Котельной расположенной по адресу  д. Некрасино</t>
  </si>
  <si>
    <t>Приведение узлов учета к требованиям нормативно-технической документации. Снижение неэффективных расходов д. Некрасино</t>
  </si>
  <si>
    <t>Модернизация Котельной расположенной по адресу  д. Васильково</t>
  </si>
  <si>
    <t>Приведение узлов учета к требованиям нормативно-технической документации. Снижение неэффективных расходов д. Васильково</t>
  </si>
  <si>
    <t>Модернизация Котельной расположенной по адресу пос. Выголь</t>
  </si>
  <si>
    <t>Приведение узлов учета к требованиям нормативно-технической документации. Снижение неэффективных расходов пос. Выголь</t>
  </si>
  <si>
    <t>Модернизация Котельной расположенной по адресу д. Аксеново</t>
  </si>
  <si>
    <t>Приведение узлов учета к требованиям нормативно-технической документации. Снижение неэффективных расходов д. Аксеново</t>
  </si>
  <si>
    <t>Модернизация Котельной расположенной по адресу  пос. Шевляково</t>
  </si>
  <si>
    <t>Приведение узлов учета к требованиям нормативно-технической документации. Снижение неэффективных расходов  пос. Шевляково</t>
  </si>
  <si>
    <t>Модернизация Котельной расположенной по адресу  д. Новощапово</t>
  </si>
  <si>
    <t>Приведение узлов учета к требованиям нормативно-технической документации. Снижение неэффективных расходов  д. Новощапово</t>
  </si>
  <si>
    <t>Модернизация Котельной расположенной по адресу пос. Раздолье</t>
  </si>
  <si>
    <t>Приведение узлов учета к требованиям нормативно-технической документации. Снижение неэффективных расходов  пос. Раздолье</t>
  </si>
  <si>
    <t>Модернизация Котельной расположенной по адресу д. Слобода</t>
  </si>
  <si>
    <t>Приведение узлов учета к требованиям нормативно-технической документации. Снижение неэффективных расходов  д. Слобода</t>
  </si>
  <si>
    <t>Модернизация Котельной расположенной по адресу пос. Зубово (ул. Первомайская)</t>
  </si>
  <si>
    <t>Приведение узлов учета к требованиям нормативно-технической документации. Снижение неэффективных расходов  пос. Зубово (ул. Первомайская)</t>
  </si>
  <si>
    <t>Модернизация Котельной расположенной по адресу  г. Клин, д. Струбково</t>
  </si>
  <si>
    <t>Приведение узлов учета к требованиям нормативно-технической документации. Снижение неэффективных расходов   г. Клин, д. Струбково</t>
  </si>
  <si>
    <t>Модернизация Котельной расположенной по адресу г. Клин, д. Соголево</t>
  </si>
  <si>
    <t>Приведение узлов учета к требованиям нормативно-технической документации. Снижение неэффективных расходов   г. Клин, д. Соголево</t>
  </si>
  <si>
    <t>Модернизация Котельной расположенной по адресу  г. Клин, пос. Спас-Заулок</t>
  </si>
  <si>
    <t>Приведение узлов учета к требованиям нормативно-технической документации. Снижение неэффективных расходов    г. Клин, пос. Спас-Заулок</t>
  </si>
  <si>
    <t>Модернизация Котельной расположенной по адресу   г. Клин, пос. Решетниково (ул. Лесная)</t>
  </si>
  <si>
    <t>Приведение узлов учета к требованиям нормативно-технической документации. Снижение неэффективных расходов  г. Клин, пос. Решетниково (ул. Лесная)</t>
  </si>
  <si>
    <t>Модернизация Котельной расположенной по адресу  г. Клин,  пос. Решетниково (ул. Садовая)</t>
  </si>
  <si>
    <t>Приведение узлов учета к требованиям нормативно-технической документации. Снижение неэффективных расходов г. Клин,  пос. Решетниково (ул. Садовая)</t>
  </si>
  <si>
    <t>Модернизация Котельной расположенной по адресу   д. Захарово</t>
  </si>
  <si>
    <t>Приведение узлов учета к требованиям нормативно-технической документации. Снижение неэффективных расходов д. Захарово</t>
  </si>
  <si>
    <t>Модернизация Котельной расположенной по адресу   пос. Зубово (ул. Октябрьская)</t>
  </si>
  <si>
    <t>Модернизация Котельной расположенной по адресу  г. Клин, д. Борки</t>
  </si>
  <si>
    <t>Приведение узлов учета к требованиям нормативно-технической документации. Снижение неэффективных расходов.  г. Клин, д. Борки</t>
  </si>
  <si>
    <t>Приведение узлов учета к требованиям нормативно-технической документации. Снижение неэффективных расходов пос. Зубово (ул. Октябрьская)</t>
  </si>
  <si>
    <t>Модернизация Котельной расположенной по адресу , д. Малая Борщевка</t>
  </si>
  <si>
    <t>Приведение узлов учета к требованиям нормативно-технической документации. Снижение неэффективных расходов. д. Малая Борщевка</t>
  </si>
  <si>
    <t>Модернизация Котельной расположенной по адресу , пос. Воронинское</t>
  </si>
  <si>
    <t>Приведение узлов учета к требованиям нормативно-технической документации. Снижение неэффективных расходов.пос. Воронинское</t>
  </si>
  <si>
    <t>Модернизация Котельной расположенной по адресу , д. Бирево</t>
  </si>
  <si>
    <t>Приведение узлов учета к требованиям нормативно-технической документации. Снижение неэффективных расходов.д. Бирево</t>
  </si>
  <si>
    <t>Модернизация Котельной расположенной по адресу , д. Ямуга</t>
  </si>
  <si>
    <t>Приведение узлов учета к требованиям нормативно-технической документации. Снижение неэффективных расходов.д. Ямуга</t>
  </si>
  <si>
    <t>Модернизация Котельной, Клин-9</t>
  </si>
  <si>
    <t>Модернизация Котельной, Клин-5</t>
  </si>
  <si>
    <t>Модернизация тепловых сетей по адресу:  г.о. Клин,Клин-9 Котельная Клин-9 (инв.42)</t>
  </si>
  <si>
    <t>2D 219 L=24
2D 219 L=62
2D 219 L=415
2D 219 L=132
2D 219 L=6
2D 159 L=14 
2D 159 L=73
2D 108 L=30 
2D 108 L=18 
2D 219 L=160
2D 219 L=281
2D 108 L=26
2D 159 L=310
2D 159 L=60 
2D 133 L=20
2D 159 L=120
2D 133 L=16
2D 108 L=86</t>
  </si>
  <si>
    <t>Модернизация тепловых сетей***</t>
  </si>
  <si>
    <t>3.2.64</t>
  </si>
  <si>
    <t xml:space="preserve">Строительство источника  мощностью 22,7  Гкал/час с целью замещения ТЭЦ-Энергоцентр, отказ от покупной тепловой энергии. </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</si>
  <si>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</si>
  <si>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</si>
  <si>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</si>
  <si>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</si>
  <si>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</si>
  <si>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</si>
  <si>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</si>
  <si>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</si>
  <si>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</si>
  <si>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</si>
  <si>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</si>
  <si>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</si>
  <si>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</si>
  <si>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</si>
  <si>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</si>
  <si>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</si>
  <si>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</si>
  <si>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</si>
  <si>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</si>
  <si>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</si>
  <si>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</si>
  <si>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</si>
  <si>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</si>
  <si>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</si>
  <si>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</si>
  <si>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</si>
  <si>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</si>
  <si>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</si>
  <si>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</si>
  <si>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</si>
  <si>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</si>
  <si>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</si>
  <si>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</si>
  <si>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</si>
  <si>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</si>
  <si>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</si>
  <si>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</si>
  <si>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</si>
  <si>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</si>
  <si>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</si>
  <si>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</si>
  <si>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</si>
  <si>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</si>
  <si>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</si>
  <si>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3.2.65</t>
  </si>
  <si>
    <t>3.2.66</t>
  </si>
  <si>
    <t>3.2.67</t>
  </si>
  <si>
    <t>3.2.68</t>
  </si>
  <si>
    <t>3.2.69</t>
  </si>
  <si>
    <t>3.2.70</t>
  </si>
  <si>
    <t>3.2.71</t>
  </si>
  <si>
    <t>3.2.72</t>
  </si>
  <si>
    <t>3.2.73</t>
  </si>
  <si>
    <t>3.2.74</t>
  </si>
  <si>
    <t>3.2.75</t>
  </si>
  <si>
    <t>3.2.76</t>
  </si>
  <si>
    <t>3.2.77</t>
  </si>
  <si>
    <t>3.2.78</t>
  </si>
  <si>
    <t>3.2.79</t>
  </si>
  <si>
    <t>Участок  от ж.д. 31 до ж.д. 35 ул. Ленина
Участок от ТК-41Л до ж.д.25 ул. Ленина
Участок  от ТК-39Л до ж.д. 23 ул. Ленина
Участок  от ТК-36Л до ж.д. 19 ул.Ленина
Участок  от ТК-33В до  ж.д. 11 ул. Владыкина</t>
  </si>
  <si>
    <t>под т.п  D 89 L= 33 ; обр. т.п. D 76 L= 33
под т.п  D 89 L= 20 ; обр. т.п. D 76 L= 20
под т.п  D 76 L= 14 ; обр. т.п. D 57 L= 14
под т.п  D 89 L= 31 ; обр. т.п. D 76 L= 31
под т.п  D 76 L= 11 ; обр. т.п. D 57 L= 11</t>
  </si>
  <si>
    <t>Удельный расход условного топлива на выработку единицы тепловой энергии и (или) теплоносителя</t>
  </si>
  <si>
    <t>Удельный расход топлива на производство единицы тепловой энергии, отпускаемой с коллекторов источников тепловой энергии
кг.у.т./Гкал</t>
  </si>
  <si>
    <t>3.2.2.</t>
  </si>
  <si>
    <t>Участок  ТС   от ТК-1 до развлетвления на ж.д. 9,7,6,8,10,95,94,98,97,99,100,70,72,71,96    
Участок  ТС   от  развлетвления на ж.д. 9,7,6,8,10,95,94,98,97,99,100,70,72,71,96 до точки врезки на городское хозяйство(Мещерин)   
Участок  ТС   от  точки врезки на городское хозяйство(Мещерин)   до точки врезки на детский сад №32 Аленушка
Участок  ТС   от точки врезки на детский сад №32 Аленушка до точки врезки на ж.д. 1
Участок  ТС   от точки врезки на ж.д. 1 до точки врезки на Школу Юность
Участок  ТС   от точки врезки на Школу Юность до точки врезки на ж.д.2
Участок  ТС от точки врезки на ж.д.2 до точки врезки на ж.д. 11,3
Участок  ТС от точки врезки на ж.д. 11,3 до ж.д. 11
Участок  ТС от точки врезки на ж.д. 11,3 до точки врезки на  ж.д. 4
Участок  ТС от разветвления на ж.д. 9,7,6,8,10,95,94,98,97,99,100,70,72,71,96 до точки врезки на ж.д. 9,7,6,8,10
Участок  ТС от  точки врезки на ж.д. 9,7,6,8,11 до точки врезки на жилые дома 8,10
Участок  ТС от точки врезки на жилые дома 8,10 до точки врезки на ж.д. 6
Участок  ТС от  точки врезки на ж.д. 9,7,6,8,11 до точки врезки на ж.д.95
Участок  ТС от точки врезки на ж.д.95 до точки врезки на ж.д.94
Участок  ТС от  точки врезки на ж.д.94 до точки врезки на ж.д.98
Участок  ТС от точки врезки на ж.д.98 до точки врезки на ж.д. 97
Участок  ТС от  точки врезки на ж.д. 97 до точки врезки на ж.д. 99,100
Участок  ТС от точки врезки на ж.д. 99,100 до точки врезки на ж.д.100</t>
  </si>
  <si>
    <t>Участок  7 от ТК (место врезки на ж.д. по ул. 23 лет Октября)  до ТК (места врезки на ж.д.№83) ; Участок 9 от ТК (место врезки на ж.д.№83 ) до  ТК (место врезки на ж.д.№81); Участок  11 от ТК (места врезки на ж.д.№81) до места врезки на ж.д. №81 к.2; Участок  13 от  места врезки на ж.д. №81 к.2 до места врезки на ЦТП-16; Участок  14 от места врезки на ЦТП-16 до ТК (место врезки на ж.д. по ул. 23 лет Октября ); Участок  15 от  ТК (место врезки на ж.д. по ул. 23 лет Октября) до ТК (место врезки на ж.д. №2 ул. Овражная); Участок  17 от ТК ( место врезки на ж.д. №2) до ТК( место врезки на ж.д. №№16 б, 16 в, 16 г пр. Котовского ); Участок 24  от ТК( место врезки на ж.д. по ул. 23 лет Октября ) до ТК ( место врезки на  ГОУ НПО ПУ №3 ); Участок 26 от ТК ( место врезки ГОУ НПО ПУ №3 ) до места врезки на школу №14 ; Участок  27 от места врезки на школу №14 до места врезки на ж.д. №14 а; Участок  29а от места врезки на ж.д. №14 а до УП (опуск в землю); Участок  29 от места врезки на ж.д. №14 а до ж.д. №14 а; Участок 33 от места врезки на ЦТП-16 до места врезки на ж.д. №75; Участок  35 от места врезки на ж.д. №75 до ЦТП-16; Участок  36 от ЦТП-16  до места врезки на ж.д. №73; Участок  39 от места врезки на ж.д. №73 до ТК ( место врезки на ж.д. №7); Участок 40 от ТК (место врезки на ж.д. №71) до ТК; Участок  46 от ТК до ТК (место врезки на ж.д. №69); Участок  48 от ТК (место врезки на ж.д. №69) до ТК (место врезки на ж.д. №67 А); Участок  50 от ТК (место врезки на ж.д. №67 А) до места  врезки на ж.д. №67 Б; Участок 61 от места врезки на ж.д. №67 Б до места врезки на ж.д. №67; Участок 54 от места врезки на ж.д. №67 до места врезки на ж.д. №54; Участок 56 от места врезки на ж.д. №54 до ТК (место врезки на ж.д. №65); Участок 58 от ТК (место врезки на ж.д. №65) до места врезки на ж.д. №52; Участок 60 от места врезки на ж.д. №55 до ТК (место врезки на ж.д. №63 А и Детский сад); Участок 64 от ТК (места врезки на Детский сад и ж.д. №63 А) до места врезки на ж.д. №24/2; Участок  66 от места врезки на ж.д. №24/2 до места врезки на ж.д. №№26/5; Участок 73  от места врезки на ж.д. №№26/5 до входа в строение"Насосную"; Участок 75 от Выхода из "Насосной" до места врезки на строение №12 "Цех"; Участок 79  от Выхода из строения до места врезки в "Административно-производственный корпус"; Участок 81 от места врезки в "Административно-производственный корпус" до место врезки на "Клуб"; Участок 102 от ТК (место врезки на ж.д. по ул.23 лет Октября) до ТК ( место врезки на  ВЗУ и Адм.здание №85); Участок 105 от ТК ( место врезки на  ВЗУ и Адм.здание №85) до места врезки на ж.д. №№9, 11 , 7, 5; Участок  106  от места врезки на ж.д. №№9, 11 , 7, 5 до ж.д. №9; Участок 113 от места врезки на ж.д. №№9, 11, 7, 5 до ТК; Участок  114 от ТК до ТК (место врезки на ж.д. №1/2); Участок 117 от  от ТК (Место врезки на ж.д. 1/2) до ТК (место врезки на ж.д. №3); Участок 119 от ТК (места врезки на ж.д. №3) до ТК (место врезки на строение 5а); Участок 121 от ТК (место врезки на строение 5а) до ТК (место врезки на строение №2); Участок  127 от ТК (место врезки на ж.д. №8) до ж.д. №8; Участок 153 от ТК (на ж.д. №№60а, 22) до ж.д. №60а; Участок 156 от места врезки на ж.д. №№60, 58 до ж.д. №60; Участок 222 от места врезки на Жилой корпус Дома-Интерната для престарелых  до места врезки на д. №№1в,1г.; Участок 226 от места врезки на д. №№1в, 1г до места врезки на Жилой копркс Дома-интерната для пристарелых; Участок 227 от места врезки на Жилой копркс Дома-интерната для пристарелых до места врезки на Противотуберкулезный диспансер; Участок 236 от места врезки на Склады аптеки до места врезки на Роддом; Участок 237 от места врезки на Роддом  до ТК; Участок 238 от ТК до ТК (место врезки на Центр Гигиены и эпидемиологии); Участок 239 от ТК (место врезки на Центр Гигиены и эпидемиологии) до ТК (место врезки на д.№9 стр. 4 "Клиника"); Участок 247 от места врезки на Роддом до ТК; Участок 248 от ТК до ТК (под Ленинградским шоссе на музей); Участок 249 от ТК до ТК (место врезки на Концертный зал Музея Чайковского); Участок 251 от  ТК (место врезки на Концертный зал Музея Чайковского) до ТК ( место врезки в Фондохранилище); Участок 253  от ТК (место врезки в Фондохранилище) до ТК (место врезки на ж.д. №46, 3)Участок  ТС   от  ТК-21/1 до точки врезки на ж.д. 2кор.1; Участок  ТС   от  ТК-21/1 до точки врезки на ж.д. 1 кор.1; Участок  ТС   от  ТК-21/3 до ТК-21/4; Участок  ТС   от  ТК-21/4 до ф-ала россельхозакадемии; Участок  ТС   от  ЦТП-21 до ТК-21/5; Участок  ТС   от ТК-21/5 до Общежития д.№5; Участок  ТС   от ТК-21/10 до ж.д. №30; Участок  ТС   от ТК-21/10 до ТК/21/11; Участок  ТС   от ТК-21/11 до ж.д. №21; Участок  ТС   от ТК-21/11 до ТК/21/12; Участок  ТС   от ТК-21/12 до ж.д. №24; Участок  ТС   от ТК-21/12до ТК/21/13; Участок  ТС   от ТК-21/13 до ж.д. №23; Участок  ТС   от ТК-ТК-21/14; Участок  ТС   от ТК-21/14 до ж.д. №14; Участок  ТС   от ТК-21/6 до разветвления на ж.д.15,16,17,18; Участок  ТС   от разветвления на ж.д.15,16,17,18 до ж.д. №15; Участок  ТС   от разветвления на ж.д.15,16,17,18 до врезки на ж.д.16; Участок  ТС от врезки на ж.д.16 до ж.д. №16; Участок  ТС от врезки на ж.д.16 до врезки ж.д. №17; Участок  ТС от врезки на ж.д.17до ж.д. №17; Участок  ТС от врезки на ж.д.17до ТК-21/9; Участок  ТС от ТК-21/9 до ж.д. №18; Участок  ТС   от  ЦТП-21 до ТК-21/15; Участок  ТС  от ТК-21/15 до Общежития колледжа; Участок  ТС  от ТК-21/15 до ТК-21/16; Участок  ТС  от ТК-21/16 до точки врезки на ж.д. №7; Участок  ТС  от точки врезки на ж.д. №7 до ж.д. №7; Участок  ТС  от точки врезки на ж.д. №7 до ж.д. №6; Участок  ТС  от ТК-21/16 до ТК-21/17; Участок  ТС  от ТК-21/17 до дет. сада д.9а; Участок  ТС  от ТК-21/17 до ТК-21/18; Участок  ТС  от ТК-21/18 до ж.д. №9; Участок  ТС  от ТК-21/18 до ж.д. №10; Участок  ТС   от  ЦТП-21 до ж.д. №8; Участок  ТС   от  точки врезки на ЦТП-21 до ТК-21/19 (ст. Химик); Участок  ТС   от ТК-21/19 (ст. Химик) до ЦТП-28; Участок  10 от ж.д. №70/1 ул.К.Маркса до здания Администрации Клинского городского округа; Участок  3 от ТПП-8 до точки врезки на здание Гимназии №15 ул.К.Маркса 76"А"; Участок 5 от точки врезки на здание Гимназии   №15ул.К.аркса, д76"А" до ТК-8/1; Участок  18 от здания ЦТП-8 до ТК-8/3 ; Участок  19 от ТК-8/3 до тк-8/4; Участок 25  от ТК-8/3 дофундамента  ж.д. №9а ул.50 Лет Октября; Участок  27 от ж.д. №9а ул 50 Лет Октября до ТК-8/6; Участок 2  здания ЦТП-7 до ТК-7/1 ; Участок  12 от ТК-7/1 до ТК -7/3; Участок  14 от ТК- 7/3 до поворота на маг-н "Василек" и школу №16; Участок 17 от точки врезки на маг-н "Василек" и школу №16 до ТК- 7/4; Участок  29 от ЦТП-7 до точки врезки на ж.д.№88 ул.К.Маркса; Участок  30 от ж.д.№88 до ж.д.№90 ул.К.Маркса; Участок  32 от ж.д. №90 ул.К.Маркса до ж.д. №19 ул.50 Лет Октября; Участок  34 от фундамента  ж.д.№19 ул.50 Лет Октября до ТК- 7/8; Участок  37 от ТК -7/8 до ТК -7/9; Участок  40 от ТК -7/9 до точки врезки на ж.д.№№27,35,29,33,31,39 ул.50 Лет ОктябряУчасток  42 от точки врезки на ж.д.№№27,35,29,33,31,39 ул.50 Лет Октября ТК- 7/10; Участок  44 от ТК -7/10 до точки врезки на ж.д.№35 ул.50 Лет Октября ; Участок  ТС-0  от врезки  ТС на  ЦТП-9, ЦТП-9А, ЦТП-14 до ввода в ЦТП-9А; Участок  ТС  от ЦТП-9А   до ТК-9а/1 с врезкой ТС в ТК-9а/2 на ж\д К Маркса 12/32 и ТС на ТК3  К Маркса 12А; Участок  ТС  от ТК-9а/1 с врезкой ТС в ТК-9а/2 на ж\д К Маркса 12/32; Участок  ТС  от ТК-9а/2 с вводом в ж\д К Маркса 12/32; Участок  ТС  от ТК-9а/4 с врезкой ж\д К Маркса 10 до ввода в ж\д К Маркса 10; Участок  ТС  от ТК-9а/4 до ТК-9а/5 с врезкой  ж\д К Маркса 10А, 12 и ТС на ИП  К Маркса 10Б; Участок  ТС  от ТК-9а/5 до  врезки  ж\д К Маркса 10А, 12 ; Участок  ТС  от врезки  ж\д К Маркса 10А, 12  до ввода в ж\д  К Маркса 10А,; Участок  ТС  от врезки  ж\д К Маркса 10А, 12  до ввода в ж\д  Железнодорожный пр. 12; Участок  ТС  от ТК-9а/4 до ТК-9а/6 с врезкой  здан Банка и Гаража  К Маркса 8А (участок-1); Участок  ТС  от ТК-9а/4 до ТК-9а/6 с врезкой  здан Банка и Гаража  К Маркса 8А (участок-2); Участок  ТС  от ТК-9а/1 до ТК-9а/7  с врезкой ТС в ж\д Загородная 34 и 36; Участок  ТС  от ТК-9а/7  с вводом ТС в ж\д Загородная 34; Участок  ТС  от ТК-9а/7  с вводом ТС в ж\д Загородная 36; Участок  ТС  от ТК-9а/7 до ТК-9а/8  с врезкой ТС в ж\д Загородная 23, 21; Участок  ТС  от ТК-9а/8 до ТК-9а/9  с врезкой ТС в ж\д Загородная 21; Участок  ТС  от ТК-9а/11 до ТК-9а/12 с  врезкой ТС в зд К Маркса 18/20А (Соцзащита) (участок-2); Участок  ТС  от ТК-9а/8 до ТК-9а/? с  врезкой ТС в зд К Маркса Маг Верный; Участок  ТС  от ТК-9а/12 с  врезкой ТС в зд К Маркса Маг Верный до врезки ТС  в здан К Маркса 20; Участок  ТС  от  врезки ТС на  ж\д  Дзержинского 18 и  Дзержинского 14 до врезки в ж\д  Дзержинского 9 и ж\д 7; Участок  ТС  от  врезки ТС на  ж\д Гагарина 26 и Гагарина 26А до ввода в ж\д Гагарина 26; Участок  ТС  от  врезки ТС на  ж\д  Дзержинского 9 и  Дзержинского 7 до врезки в ж\д  ул Новая 3/5 и ж\д Крюкова 11; Участок  ТС  от  врезки ТС на  ж\д  ул Новая 3/5 и ж\д Крюкова 11 до ввода в ж\д Крюкова 11; Участок  ТС  от  врезки ТС на  ж\д  ул Новая 3/5 и ж\д Крюкова 11 до ввода в ж\д Новая 3/5; Участок  ТС  от  врезки ТС на  ж\д  ул Новая 3/5 и ж\д Крюкова 11 до врезки ТС на зд РАЙПО (адм) ул Крюкова 1 (участок-1); Участок  ТС  от  врезки ТС  на ж\д Новая 2 до ввода в ж\д Гагарина 24 (участок-2); Участок  ТС  от РТП-1 до врезки  ТС на здание МВД и Спортзал; Участок  ТС  от врезки  ТС в ЦТП-13 до врезки ТС на Менделеева 6 и Дзержинского 6; Участок  ТС  от врезки  ТС на  ж\д Дзержинского 8 и ТС на зд Дзержинского 6 до врезки ж\д Дзержинского 8; Участок  ТС  от врезки  ТС на  ж\д Дзержинского 8  до врезки зд Литейная 40/10 и ТС на ж\д Литейная 48 (уч-2); Участок  ТС  от врезки  ТС на  зд Литейная 40/10 и ТС на ж\д Литейная 48 до ввода в ж\д   Литейная 48; Участок  ТС  от врезки  ТС на Менделеева 6 и Дзержинского 6 до врезки ТС на ж\д Менделеева 6 и ТС на ж\д К Маркса 35; Участок  ТС  от врезки  ТС на Менделеева 6 и ТС на ж\д К Маркса 35 до врезки ТС на ж\д К Маркса 35 и ТС на  ж\д Менделеева 4 (уч-1); Участок  ТС  от врезки  ТС в ЦТП-13 до врезки ТС на ж\д к Маркса 37 и ТС д\с Вишенка Менделеева 3; Участок  ТС  от врезки  ТС  ж\д К Маркса 37 до врезки ж\д К Маркса 8 (участок-2) ; Участок  ТС  от врезки  ТС  ж\д К Маркса 8 до врезки ж\д К Маркса 8А/56 (уч-2); Участок  ТС  от врезки  ТС   к ж\д ул Литейная и ТС ул К Маркса 37 до врезки здан К Маркса 37А; Участок  ТС  от врезки  ТС   к  здан К Маркса 37А до врезки ж\д Литейная 54/39; Участок  ТС  от врезки  ТС   к  ж\д Литейная 54/39 до ввода в дом 54/39; Участок  ТС  от врезки  ТС   к  ж\д Литейная 54/39 до врезки ж\д Линейная 50/10; Участок  ТС  от врезки  ТС   к  ж\д Литейная 50/10 до ввода в ж\д Линейная 50/10; Участок  ТС  от врезки  ТС   к  ж\д Литейная 50/10 доврезки ТС на ж\д Линейная 59/10 и ж\д Менделеева 11/61 (участок-1); Участок  ТС  от врезки  ТС   к  ж\д Литейная 50/10 до врезки ТС на ж\д Линейная 59/10 и ж\д Менделеева 11/61 (участок-2); Участок  ТС  от врезки  ТС к ж\д Линейная 59/10 и ж\д Менделеева 11/61 до ввода в ж\д  Линейная 59/10; Участок  ТС  от врезки  ТС в ж\д Менделеева 11/61 до врезки ТС в ж\д  К Маркса43 и К Маркса 41/65; Участок  ТС  от врезки  ТС  в ж\д  К Маркса 43 и К Маркса 41/65 до ввода в ж\д  К Маркса 43; Участок  ТС  от врезки  ТС  в ж\д  К Маркса 43 и К Маркса 41/65 до ввода в ж\д  К Маркса 41/65; Участок  ТС  от ЦТП-9   до врезки ТС на   ж\д Менделеева 13 и    ТС на ж\д Менделеева 15; Участок  ТС от врезки ТС на ж\д М Балакирева 6/24 и ж\д 4/19 до врезки ТС на ж\д К Маркса 51 и 53 (уч-2); Участок  ТС от врезки на ж\д  К Маркса 69 и ТС на ж\д Гагарина 30 до врезки ТС на ж\д Гагарина 30; Участок  ТС от врезки на ж\д  Гагарина 30 до ввода в ж\д Гагарина 30; Участок  ТС от врезки на ж\д Гагарина 30 до врезки ТС на ж\д Гагарина 28 и ТС на ж\д Балакирева 3Участок  ТС от врезки на ж\д Гагарина 28 и ТС на ж\д Балакирева 3 до ввода в  ж\д Гагарина 28 ; Участок  ТС от врезки на ж\д Гагарина 28 и ТС на ж\д Балакирева 3 до ввода в   ж\д Балакирева 3; Участок  ТС  от ЦТП-9   до врезки ТС на   ж\д Дзержинского 16; Участок  ТС  от  врезки ТС на   ж\д Дзержинского 16 до врезки ТС на ж\д  Дзержинского 18 и  Дзержинского 14 (участок-2); Участок  28 от ж.д. №4 к.2 до ж.д. №4 к.1ул.Клинская (ГВС); Участок  5 от ТК у д/с "Жемчужинка"  ТК (точка врезки на жилые дома по ул.Чайковского №№62,64,66); Участок  6 от ТК (точка врезки на жилые дома  ул.Чайковского №№62,64,66 ) до ТК (точка врезки на ж.д.№5, ул.60 Лет Комсомола); Участок  7 от  ТК точки врезки на ж.д. №5 ул.60 Лет Комсомола до ТК (точка вркезки на ж.д.№4, к.2, к.3 ул.Клинская и ж.д.№66, к.2 ул.Чайковского); Участок 8 от ТК точка врезки на ж.д.№4, к.2 и ж.д.№66, к.2 ул.Чайковского до ТК(точка врезки на ж.д.№4, к.3 ул.Клинская); Участок 9 от ТК (точка врезки на ж.д.№4, к.3 ул.Клинская) до ТК ( точка врезки на ж.д.№№ 4, к.1,4 ул.Клинская); Участок  10 от ТК (точка врезки на ж.д.№№4, к.1,4 ул.Клинская) до ТК (точка врезки ж.д.№№7/6, к.1,2,3,4); Участок  18 от ТК до точки врезки на ж.д.№4, к.4 ул.Клинская; Участок  19 от ТК (точка врезки на ж.д. №4, к.4 уд.Клинская) до ТК (точка врезкина ж.д. №4 к.1 и № 6/7 ул.Клинская); Участок 33 от ТК до ТК (точка врезки на ж.д.№66, к.4 ул.Чайковского); Участок  37 от ТК (точка врезки на ж.д. №66к.4 и к.3) ул.Чайковского до ТК (точка врезки на ж.д. №№64,66 к.1) ул.Чайковского; Участок  38 от ТК до ж.д. №№64,66 к.1 ул.Чайковского; Участок 46  от ТК у ЦТП-12 до ТК (точка врезки на здание школы №7); Участок 48 от  ТК (точка врезки на здание школы №7) до ТК (точка врезки на ж.д. №3 к.1 ул.60 Лет Октября); Участок 49 от  ТК  до ж.д. №3 к.1 ул.60 Лет Октября; Участок 57 от ТК до ж.д. №3 ул.60 Лет Октября; Участок 59 от ж.д. №3 ул.60 Лет Октября до ТК у ж.д. №3 к.3 ул.60 Лет Комсомола; Участок 84 от ЦТП"Олимп" до ТК; Участок 89 от ЦТП "Олимп" до ТК ( точка врезки на ж.д.№№17,19 ул.Профсоюзная и поз.21,22,24); Участок ТС от ТК-51 до ТК-49; Участок 9 от  места врезки на ОАО РЭУ "Северный" № 208 Прачечная до места врезки ОАО РЭУ "Северный" №296 Баня; Участок ТС от места врезки на ОАО РЭУ "Северный" №296 Баня до ЦТП (в/ч); Участок  ТС от ЦТП (В/ч) до ТК-1; Участок  ТС от ТК-1 до ТК-2; Участок  ТС от ТК-2 до ТК-3; Участок  ТС от ТК-9 до ТК-10; Участок  ТС от ТК-10до ТК-11; Участок  ТС от ТК-11 до ТК-12; Участок  ТС от ТК-9 до ТК-17; Участок  ТС от ТК-17 до ТК-18; Участок  ТС от ТК-18 до ТК-19; Участок ТС от ТК-54 до ТК-54А; Участок  ТС от ТК-54А до ТК-55; Участок ТС От ТК-55 до входа в ж.д. №64; Участок ТС от выхода из ж.д. №64 до входа в дом №61; Участок  22 от ТК-2 до ж.д. №51; Участок  23 от ТК-2 до ж.д. №53/1; Участок  25 от ТК -3 до ж.д. №3; Участок  28 от ТК-4 до ж.д. №7; Участок  29 от ТК-4 до ж.д. №5; Участок  31 от ТК-5 до ж.д. №9; Участок  43 от от ТК-6 до ТК-1 б; Участок  44 от ТК-1 б до ж.д. №11; Участок  45 от от ТК-1 б  до ТК-2 б; Участок  46 от ТК-2 б до ж.д. №13; Участок  47 от ТК-2 б до ТК-3 б; Участок  48 от ТК-3 б до  места врезки на ж.д. №5; Участок  50 от места врезки на ж.д. №5 до места врезки на ж.д. №17; Участок  52 от места врезки на ж.д. №17 до ж.д. №19; Участок  22 от места врезки на ж.д. №43 до ж.д. №43Участок 24 от места врезки на ж.д. №41 до ж.д. №41; Участок  26 от места врезки на ж.д. №№39 до ж.д. №39; Участок  ТС   от котельной до ТК-5 ; Участок ТС от ТК-5 до Границы земельного участка ТЦ "Карусель"; Участок  ТС от места врезки на ж.д. №№56 корп. 1,2,3 до ТК-4; Участок  ТС от места врезки на ж.д. №56 корп.1,2,3 до места врезки на ж.д. №54 корп. 1,2,3; Участок  ТС от места врезки на ж.д. №54 корп. 1,2,3 до ТК-3; Участок  ТС от места врезки на ж.д. №54 корп. 1,2,3 до места врезки на ж.д. №52 корп. 1,2,3; Участок  ТС от места врезки на ж.д. №52 корп. 1,2,3 до ТК-2; Участок  ТС   от места врезки на ж.д. №54 корп. 1,2,3 до места врезки на ж.д. №50 корп. 1,2,3; Участок  ТС   от места врезки на ж.д. №50 корп. 1,2,3 до ТК-1; Участок  от ТК-46С до ТК-49С; Участок  от  ТК-25Л до ул. Первомайская, д.5, БАНЯ; Участок  от  точки врезки в трубопроводы ГВСна участке 137 до ТК-19А; Участок  от ЦТП до ТК-9; Участок от ТК-9 до ТК-10; Участок  от ЦТП до ввода в д.7 ул. Первомайская; Участок  от ЦТП до ввода в д.7 ул. Первомайская; Участок  от ввода в   д.7  Первомайский пр. до ТК-72Т; Участок от ТК-72Т до ТК-73Т; Участок  от ТК-73Т до ТК-74Т; Участок  от ТК-74Т до ТК-75Т, до ТК-76Т; Участок  от ТК-76Т до ТК-77Т; Участок  от ТК-77Т до ТК-79Т; Участок от ТК- 83Т   до ТК-86Т; Участок от ТК-86Т до ТК-101Т; Участок от ТК-10 до  ТК-60П; Участок от  ТК-60П до ТК-61П; Участок от  ТК-61П до ТК-66П; Участок от  ТК-66П до ТК-67П; Участок от  ТК-67П до ТК-68П; Участок от  УТ-2 до ТК-12А; Участок от  ТК-12А до ТК-14А у ж.д. ул. Ленина,д.4; Участок от  ТК-14А  до ТК-15А; Участок от  ТК-15А до ТК-18А; Участок от  ТК-15А до ТК-21А; Участок от   ТК-18А до  ТК-17А; Участок   от ТК-7 до ТК-25Л; Участок  от ТК-25Л до ТК-26Л; Участок  от ТК-26Л до ТК-28Л; Участок   от  ТК-28Л до ТК-29Л, ТК-30Л; Участок от ТК-30Л  до ТК-31Л; Участок  от ТК-31Л до поворота на ТК-32В; Участок   от поворота на ТК-32В до ТК-32В; Участок   от ТК-32В до ТК-33В; Участок   от ТК-33В до ТК-34Л; Участок  от ТК-34Л до ТК-35Л; Участок   от ТК-35Л до ТК-36Л; Участок  от ТК-36Л до ТК-37Л; Участок    от  ТК-37Л до ТК-38Л; Участок  от ж.д. 31 до ж.д. 35 ул. Ленина; Участок от ТК-41Л до ж.д.25 ул. Ленина; Участок  от ТК-39Л до ж.д. 23 ул. Ленина; Участок  от точки врезки на  участок ул. Октябрьская, ул. Стачки до ТК-51СУчасток  от ТК-36Л до ж.д. 19 ул.Ленина; Участок  от ТК-33В до  ж.д. 11 ул. Владыкина; Участок   от   УТ-1 до поворота на КНС, ул. Советская; Участок от  поворота на  КНС до поворота на станцию тех.обсл.; Участок от поворота на тех.обсл. до ответвления на Автодор; Участок  от поворота на Автодор до врезки на д.25; Участок от  врезки на д.25 до ответвления на Складской комплекс; Участок от точки врезки на Складской комплекс до границы земельного участка Скл.комплекса; Участок магистральной ТС от ТК- 1/4 до ТК-1/3; Участок ТС от ТК- 1/3 до здания музыкальной  школы ул. Захватаева д.9а; Участок магистральной ТС от ТК- 1/3 до ТК-1/1; Участок магистральной ТС от ТК- 1/1 до ЦТП-1; Участок ТС от ж.д. ул. Мира 11/7 до ж.д. ул. Захватаева д.5(транзит); Участок ТС от ж.д. ул. Захватаева д.5 до ТК-1/5; Участок ТС от ТК-1/5 до границы зем. Участка Пенсионного фонда ул. Захватаева д.5а; Участок ТС от ТК-1/5 до ж.д. ул. Захватаева д.3; Участок ТС от разветвления в ж.д. ул. Мира д.15 до ж.д. ул. Мира д.17 (транзит); Участок ТС от ж.д. ул. Мира д.17 до ТК-1/2 ; Участок ТС от ТК-1/2 до ж.д. ул. Мира д.19; Участок ТС от ТК-1/2 до ж.д. ул. Мира д.21; Участок ТС от ж.д. ул. Мира д.21 до ж.д. ул. Спортивная д.11/23 (транзит); Участок ТС от ж.д. ул. Спортивная д.11/23 до ж.д. ул. Спортивная д.15/1 (транзит); Участок ТС от ЦТП-5 до ТК-5/6 и до ТК-5/9 у ЦЗН; Участок ТС от ТК-5/9 до здания ЦЗН; Участок ТС от ЦТП-5 до ТК-5/1; Участок ТС от ТК-5/1 до ТК-5/2; Участок ТС от ТК-5/2 до ТК-5/3; Участок ТС от ЦТП-6 до ТК-6/3; Участок ТС от ЦТП-6 до ТК-6/10; Участок ТС от ТК-6/10 до ТК-6/11; Участок ТС от ТК-6/11 до ж.д. ул. Карла Маркса д.89; Участок ТС от ж.д. ул. Карла Маркса д.89 до ТК-6/11а; Участок ТС от ТК-6/11 до ж.д. Бородинский пр. д.30; Участок  ТС от ЦТП-4 до ТК 4/1 (ГВС); Участок  ТС магистрали от точки врезки на ЦТП-4 до ТК 4/1; Участок  от ЦТП-4 до ДС Бородинский проезд 9; Участок от ЦТП-4 до ж.д. 11 Бородинский проезд; Участок от  ж.д.11 Бородинский проезд доТК 4/2; Участок от ТК 4/2 до ж.д 13 Бородинский проезд; Участок  от ТК 4/2 до ж.д.17 Бородинский проезд; Участок отТК 4/1 до ТК 4/3; Участок отТК 4/3 до ТК 4/4; Участок отТК 4/3 до ж.д.19 Бородинский проезд; Участок от ж.д.19 Бородинский проезд до ж.д. 16 ул.Мира; Участок  от ТК 4/4 до СОШ№13; Участок  от ТК4/4 до  ж.д.21 Бородинский проезд ; Участок  от ж.д. 21 Бородинский проезд до  ул.Мира до точки врезки на ж.д 20а ; Участок  от точки врезки на ж.д. №20а до ж.д. 20а ул.Мира; Участок от ж.д. ул.Мира 20а до ТК 4/5; Участок  от ТК 4/5 до ж.д 18 ул.Мира; Участок  от ТК4/5 до ТК 4/6; Участок  ТК 4/6 до ж.д.22 ул.Мира; Участок  от ТК 4/6 до ТК 4/7; Участок от ТК 4/7 до ж.д 24 ул.МираУчасток от ТК 4/7 до ж.д 26 ул.Мира; Участок от ТК 4/4 до ТК 4/8, 4/9; Участок от ТК 4//9 до ТК 4/10; Участок от ТК 4/10 до д.36 ул.Мира ИИТЭМ; Участок от ТК 4/9 до ТК 4/11; Участок от ТК 4/11 до ТК 4/12; Участок от ТК 4/12 до ТК 4/13; Участок от ТК 4/13 до ж.д. 28 ул.Мира; Участок от ТК 4/13 до ж.д. 30 ул.Мира; Участок от ТК 4/12 до ТК 4/14; Участок от ТК 4/14 до ж.д. 34 ул.Мира; Участок от ТК 4/11 до ТК 4/15; Участок от ТК 4/15 до ж.д. №36 ул.Мира; Участок от ТК 4/15 до ТК 4/16; Участок от ТК 4/16 до ж.д. №38 ул.Мира; Участок от ТК 2/2 до ЦТП-2 ул.Мира 9/6 ; Участок  от ЦТП-2 по ж.д. 9/6 ул.Мира; Участок от ж.д 9/6 до   ж.д 7 ул.Мира; Участок  от ж.д.7 до ж.д.5 ул.Мира; Участок  ж.д Мира 7 до  ул.Мира д.3; Участок  ул.Мира д.3 до ж.д 37/1 ул.Гагарина; Участок  от ЦТП-2 ул.Мира 9/6 до ЗАО Горт-М; Участок  от ЗАО Горт-М до ТК 2/3 (через ж.д. ул.Спортивная д.17/2); Участок от ТК 2/3 до КЦСО Дом Ветеранов; Участок  от ТК 2/3 до ТК 2/4; Участок  от ТК 2/4 до ЗАО Пищевкомбинат; Участок  от ТК2/4 до   ТК 2/5; Участок  от ТК2/5 до МДОУ №5 Зоренька; Участок от ТК 2/5 до ж.д. 33/21 ул.Гагарина; Участок  от ТК 2/2  до прихода Скорбящего храма; Участок  от прихода Скорбящего храма до ЦСР Согласие; Участок ТС магистрали от точки врезки на ЦТП-3 до  ЦТП-3; Участок  от ЦТП-3 ж.д. 45 ул.Гагарина; Участок от ж.д. 45  до   ж.д 49 ул.Гагарина; Участок  от ж.д.49 ул.Гагарина до ж.д.1 ул.Бородинский проезд; Участок  ж.д.45 ул.Гагарина до ж.д.47; Участок от  ж.д 47  до ТК 3/1; Участок  от ТК 3/1 до ж.д.3 Бородинский проезд; Участок от ж.д. 47 ул.Гагарина до ж.д.5 Бородинский проезд; Участок  от ЦТП-3 до ж.д. 41 ул Гагарина; Участок ул.Гагарина по ж.д.41 (Транзит); Участок  от ж.д. 41 ул.Гагарина до ж.д. 2 ул.Мира; Участок  от ж.д. 6 ул.Мира до ж.д 43 ул.Гагарина; Участок от ж.д. ул.Мира 6 до ж.д. 4; Участок  от ж.д.6 ул.Мира до ТК 3/2  ул.Мира; Участок  от ТК3/2 до Вечерней школы №1; Участок от ж.д.10 ул.Мира до ТК 3/3 ; Участок от  ТК 3/3 до ж.д. 12; Участок от  от  ТК 3/3 до ж.д. 14 ул. Мира; Участок 11 от точки  врезки в ТК-2 до ж.д.№21 ; Участок  3 от  опуска надземной теплосети в канал до ТК-1; Участок  4 от ТК-1 до точки врезки на ж.д. №50, Московская С.И.; Участок 5 от точки врезки на ж.д. №50 до ТК-2; Участок 6 от ТК-2 дол ТК-3Участок 7 от ТК-3 до точки врезки на ж.д. №34 и Магазин Гаранина О.М., д. 49; Участок  11 от точки врезки на ж.д. №34 до ТК-4; Участок 12 от ТК-4 до ТК-10; Участок 14 от ТК-10 до ТК-11;  Участок распределительной ТС  от  врезки на стр 17 ТК1 до врезки ТС на ж\д 10, 11, 12, школа и ТС к ж\д 9 ТК2; Участок ТС, от ТК-2  до ТК-8; Участок ТС, от ТК-8 до ТК-9; Участок ТС, от ТК-9 до ТК-10; Участок ТС, от ТК-10 до ТК-11; Участок ТС, от ТК-11 до ТК-12; Участок 43 от ТК-1 до ТК-11 у здания "Аппаратурщик"; Участок  1   от котельной до ТК-1 ; Участок 2 от ТК-1 до ТК-2; Участок  3 от  ТК-2 до ТК-3; Участок  4 от ТК-3 до ТК-4; Участки  ТС от котельной до  точки врезки на ж.д. 8,9,10; Участок ТС от  точки врезки на ж.д. 8,9,10 до ТК-2; Участок ТС от ТК-3 до ТК-4; Участок  ТС от  ТК-3 до ТК-6; Участок  1   от котельной до ТК-1 ; Участок  5 от ТК-1 до точки врезки на Коммунар-2, магазин; Участок 7 от точки врезки на Коммунар-2, магазин до ТК-2; Участок  12 от ТК-2 до ТК-7; Участок магистральной ТС  от котельной до распед. Точки — врезка на ветку 1 (В1) и ветку 2 (В2);  Участок распределительной ТС  от врезки на В1 и В2 до врезки ж\д и совхоза Динамо эл цех (ветка В2); Участок распределительной ТС  В2 от врезки в эл цех до врезки отв к строениям 10, 26 участка 24; Участок распределительной ТС  В2 от врезки в отв к строениям 10, 26 участка 24 до врезки к стр 37; Участок распределительной ТС  В2 от врезки в отв к строениям 37 участка 24 до врезки ж\д 2, 5, 17, магазин; Участок распределительной ТС  В2 от врезки в ж\д 4 до врезки в ж\д  9, 16, д\сад; Участок  ТС  от котельной до врезки ТС на Фабрику иТС поселок; Участок  ТС  от  врезки ТС на Фабрику и ТС поселок до врезки ТС на Школу, д\сад и ж\д по ул. Лесной, Советской и участковую больницу; Участок  ТС  от  врезки  ТС поселок до врезки ТС на Школу, д\сад и ж\д по ул. Лесной, Советской до врезки ГРП, гараж; Участок  ТС  от  врезки на ГРП, гараж до врезки ТС на стр-38а, Школу и  ТС на  д\сад ; Участок  ТС  от  врезки ТС на стр-38а, Школу и  ТС на  д\сад  до  врезки д\сад и стр Гараж-мастерская ввод-1; Участок  ТС  от  врезки ТС на стр Гараж-мастерская ввод-1,  д\сад  до  врезки стр Гараж-мастерская ввод-2; Участок  ТС  от  врезки ТС на стр Гараж-мастерская ввод-2,   до  врезки  ТС на д\сад; Участок  ТС  от  врезки ТС на д\сад до врезки  ТС на ж\д 33 и 40, РЭУ и ТС на ж\д по ул Футбольной; Участок  ТС  от  врезки ТС на Школу, д\сад и ж\д по ул. Лесной, Советской до  врезки ТС на Хозблок участковой больницы ; Участок  ТС  от  врезки ТС на Хозблок участковой больницы до врезки ж\д 9 ул Советская; Участок  ТС  от  врезки ТС на  ж\д 9 ул Советская до врезки ТС на стационар Советская 15а; Участок  ТС  от  врезки ТС на  стационар Советская 15а до врезки в гараж  ул Советская; Участок  ТС  от  врезки ТС на  стационар Советская 15а до врезки ж\д 13 ул Советская; Участок  ТС  от  врезки ТС на  ж\д 13 ул Советская до врезки ТС на амбулаторию ул Советская 15;  Участок ТС от ТК-3 до ТК-4; Участок ТС от ТК-4 до ТК-5; Участок ТС  от ТК-5 до ТК-6; Участок  ТС  от ТК-6 до ТК-7;  Участок  ТС  от ТК-7 до ТК-8; Участок  ТС  от ТК-2 до ТК-15; Участок  1 от котельной до точки врезки на ж.д.№33; Участок  4 от  точки врезки на ж.д.№33 до точки врезки на ж.д.№1; Участок  5 от  точки врезки на ж.д.№1 до до точки врезки на ж.д. №№36.37; Участок  12 от точки  врезки на ж.д. №№3.34.35 до ж.д.№3; Участок квартальной ТС  от ТК3 до магазина д.39а Участок распределительной ТС  от ТК1  до ТК2     ;  Участок распределительной ТС  от ТК2  до ТК3     ;  Участок распределительной ТС  от ТК3  до ТК6     ;  Участок распределительной ТС  от ТК6  до ТК11     ;  Участок распределительной ТС  от ТК1  до ТК7     ;  Участок распределительной ТС  от ТК10  до ввода в стр 19а (слесарка)  по  ул. Центральная    ; Участок  ТС-0  от котельной до врезки  ТС в здание ЦТП-10   (участок-3); Участок  ТС-0  от врезки ТС на ЦТП-15 и ТС ЦТП-10  до врезки ТС в ЦТП-15  (участок-1); Участок  ТС-0  от врезки ТС на ЦТП-15 и ТС ЦТП-10  до врезки ТС в ЦТП-15  (участок-2); Участок  ТС от врезки ТС ЦТП-10  до врезки в ТК распред сетей ЦТП-10; Участок  ТС от врезки в ТК распред сетей ЦТП-10 до врезки ж\д Ленина 20; Участок  ТС от врезки в ж\д Ленина 33  до врезки  ТС в ж\д  Ленина 37, Ленина 19, Ленинградская  12 к2; Участок  ТС от врезки в ж\д  Ленина 37, Ленина 19, Ленинградская  12 к2 до врезки   в ж\д  Ленинградская ул  12 к2; Участок  ТС от врезки в ж\д   Ленинградская ул  12 к2 до врезки в ж\д  Ленинградская ул  23 и ТС на Первомайская 16; Участок  ТС от врезки в ж\д ТС на Первомайская 16 до врезки ж\д Первомайская 18 и  Первомайская 16 (ввод-2); Участок  ТС от врезки в ТК распред сетей ЦТП-10 до врезки ж\д  Гайдара 7/31 и магазин  Красноармейская ул; Участок  ТС от врезки ж\д  Гайдара 7/31 и магазин  Красноармейская ул до врезки ТС на ул Красная 10 и ТС на Детскую больницу; Участок  ТС от врезки ж\д   ул Красная 10 и ТС на Детскую больницу до врезки Гимназии №1; Участок  ТС от врезки Гимназии №1 до врезки ТС на Детскую больницу (ввод-1); Участок  ТС от врезки  на Детскую больницу (ввод-1) до врезки ТС на ввод -2; Участок  ТС от врезки Гимназии №1 до врезки ТС на ж\д Театральная 2/5 и ТС на здание Ленина 16; Участок  ТС от ж\д Театральная 2/5 и ТС на здание Ленина 16 до врезки ж\д Театральная 1/3; Участок  ТС от врезки ТС на  зд Ленина 8 и Ленина 12 до ввода в зд Ленина 8; Участок  ТС от врезки ТС на  зд Ленина 8 и Ленина 12 до ввода в зд Ленина 12; Участок  ТС от  врезки ТС на АТС и ул Гагарина 2/13, 4/10 до врезки ТС на АТС ул Ленинградская 10/7  Ростелеком стр-1 (ввод-1); Участок  ТС от  врезки ТС на АТС  ул Ленинградская 10/7  Ростелеком стр-1 (ввод-1) до врезки на  Ростелеком стр-1 (ввод-2) ; Участок  ТС от  врезки ТС на АТС  ул Ленинградская 10/7  Ростелеком стр-2 (ввод-2) до врезки ж\д ул Ленинградская 15; Участок  ТС от  врезки ТС на ж\д ул Ленинградская 15 до врезки ж\д Гагарина 6 ; Участок  ТС от  врезки ТС  в з\д МУП Элегант  ул Гагарина 3/2 и Маг  Ленинградская 6/5 доврезки ТС на Банк и ТС на Торг Центр; Участок  ТС от  врезки ТС в ТК на Банк и ТС на Торг Центр до врезки ТС на Сбербанк  ул Левонабережная 1; Участок  ТС от  врезки ТС в ТК  на Банк и ТС на Торг Центр до врезки ТС на  ТЦ Левонабережная 35 и ТС на зд ул Чайковского; Участок  ТС от  врезки ТС в ТК  на   Почту Росссии до врезки ТС в зд ОВО МВД Чайковского 6; Участок  ТС от  врезки ТС в зд ОВО МВД Чайковского 6 до врезки ТС на зд Чайковского 4; Участок  ТС от  распред ТК ЦТП-11 до ТК (Врезка на ж.д. ул Литейная 4 и 6/17); Участок  ТС от ТК на ж\д Литейная 4 и ж\д Литейная 6/17 до врезки ТС на ж\д Литейная 4; Участок  ТС от врезки ТС на ж\д Литейная 4 до врезки ТС на зд Типографии Ленина 7 и маг Цветы; Участок  ТС от точки врезки ж\д Ленина 11, Типографии и маг Цветы до точки врезки на "Гайдаровец"; Участок  ТС от точки врезки на "Гайдаровец" до ТК на д/с ул. Ленинградская д.10 ; Участок  ТС от врезки ТС в зд д\сад Ленинградская 10 до врезки ж\д Ленинградская 19; Участок  ТС (ГВС) от врезки ТС на  (отопл) гараж Мостотрест до врезки ТС после Мостотрест; Участок  ТС  от врезки ТС  на ввод-1  ж\д Б Октябрьская 6 до врезки (ТК34) ж\д ул Физкультурная  2; Участок  ТС  от  врезки  ТС в ТК1* на ЦТП иТС на ул Московская до ввода в ЦТП ; Участок  ТС  от врезки  (отКотельной) ТС на ул Лавровская дорога  до Врезки в ГРП ; Участок  ТС  от врезки ТС в ГРП до ТК4* врезка ТС на МУП Оптовая база; Участок  ТС  от врезки  ТС на МУП Оптовая база до врезки на сборочный корпус ТК5*; Участок  ТС  от врезки в ТК5*  ТС на  Лавровскую дорогу и ТС на Сборочный корпус до врезки корпуса; Участок  ТС  от врезки в ТК5* ТС на Мостотрест и ТС на Сборочный корпус до врезки ТС на Мостотрест Лавровская дорога; Участок  ТС  от ТК2*  врезка ТС на  Сборочный и Термический цех до ТК6* врезки ТС в Склад и  Инструментальный цех; Участок  ТС  от ТК6* врезка ТС на   Склад и  Инструментальный цех до ТК7* врезки ТС в КТУ; Участок  ТС  от врезки в ТК7* ТС на   КТУ до врезки ТС в ТК8* на маг Мособлгаз и ТС на ж\д ул Московская; Участок  ТС  от врезки  в ТК 8* ТС на   на маг Мособлгаз и ТС на ж\д ул Московская до врезки в ТК9* ТС на маг Мособлгаз; Участок  ТС  от врезки ТС  в ТК9* на маг Мособлгаз до врезки в ТК10*  Спортобуви (зд котельной); Участок  ТС  от врезки в ТК8* ТС на  маг Мособлгаз до врезки в ТК17 ТС на ж\д ул Волоколамское ш 17 и  ТС на Колхозный пр  (участок-1); Участок  ТС  от врезки ТС  в ТС8* на  маг Мособлгаз до врезки ТС на ж\д ул Волоколамское ш  17 и  ТС на Колхозный пр  (участок-2)Участок  ТС  от врезки ТС  в ТС8* на  маг Мособлгаз до врезки ТС на ж\д ул Волоколамское ш  17 и  ТС в ТК17 на Колхозный пр  (участок-3); Участок  ТС  от ТК17 врезка ТС  ж\д ул Волоколамское ш 17 и  ТС на Колхозный пр  до врезки в ТК18 ТС на ул Волоколамское ш 17 (магазин); Участок  ТС  от ТК18 врезка ТС на ул Волоколамское ш  17 (магазин)  до ТК19 врезка ТС на Волоколамское ш 17 и 15; Участок  ТС  от ТК19  врезка ТС на ж\д Волоколамское ш 17 и 15  до ТК20 врезка ж\д Лавровская дорога 2; Участок  ТС  от ТК20 врезка ТС на ж\д Лавровская дорога 2 до врезки в ТК25 ж\д Волоколамское ш 13 (снос); Участок  ТС  от ТК25 врезка ТС на ж\д  Волоколамское ш 13 (снос) до ТК 26 врезки ж\д Московская 1  (участок-1 до а\дор); Участок  ТС  от ТК26 до ТК27 врезка ж\д Московская 1  (участок-2); Участок  ТС  от ТК27 врезка ТС на ж\д   Московская 1   до врезки ТС в ТК28* на  Московская 3 и 2А (участок-1); Участок  ТС  от ТК27 врезка ТС на ж\д   Московская 1   до ТК29  врезка ТС на  Волоколамское ш 3  и ТС на  д\сад Ивушка Льва Толстого 6; Участок  ТС  в ТК29 от врезки ТС на ж\д   Волоколамское ш 3   до врезки ТС на зд Насосной ГВС  Волоколамское ш ; Участок  ТС  от врезки ТС на здание насосной ГВС до ввода в насосную; Участок  ТС  от врезки ТС на здание насосной ГВС до ТК30 врезка ТС на ж\д  Волоколамское ш 3А  и ТС на ж\д Б Октябрьская; Участок  ТС  от ТК30 врезки ТС  в ТК 33  ТС на ж\д Б Октябрьская    (участок-1); Участок  ТС  от ТК33 врезки ТС  в ж\д Б Октябрьская 26 (ввод-1)  (участок-2); Участок  ТС  от врезки ТС  на ввод-5  ж\д Б Октябрьская 26 до врезки на   ввод-1 ж\д Б Октябрьская 6 (участок-2); Участок ТС от котельной (новой) до ТК-1; Участок  ТС  отТК-1 до врезки в ж\д ул Мира  4   ; Участок  ТС  от врезки на ж\д ул Мира 4  до ТК-2; Участок  ТС от ТК-2 до ТК-3; Участок  ТС  от ТК-3 до ввода в ж\д 6; Участок  ТС-1  от котельной до врезки  ТС в здание 21 ЦБ (участок-1); Участок  ТС-1  от котельной до врезки  ТС в здание 21 ЦБ (участок-2); Участок  ТС-1  от котельной до врезки  ТС в здание 21 ЦБ (участок-3); Участок  ТС-1  от врезки  ТС</t>
  </si>
  <si>
    <t xml:space="preserve">L48, Ду219; L48, Ду159; L82, Ду219; L82, Ду159; L47, Ду219; L47, Ду159; L51, Ду219; L51, Ду159; L370, Ду219; L370, Ду159; L70, Ду219; L70, Ду159; L441, Ду219; L441, Ду108; L18, Ду219; L18, Ду159; L73, Ду219; L73, Ду159; L12, Ду219; L12, Ду159; L24, Ду219; L24, Ду89; L12, Ду219; L12, Ду89; L240, Ду219; L240, Ду159; L74, Ду219; L74, Ду159; L28, Ду159; L28, Ду108; L75, Ду219; L75, Ду108; L53, Ду219; L53, Ду108; L25,5, Ду159; L25,5, Ду108; L32, Ду159; L32, Ду108; L117, Ду159; L117, Ду108; L27, Ду159; L27, Ду108; L27, Ду219; L27, Ду108; L5, Ду219; L5, Ду108; L50, Ду219; L50, Ду108; L60, Ду159; L60, Ду108; L418, Ду159; L119, Ду159; L100, Ду159; L43, Ду108; L57, Ду108; L424, Ду108; L84, Ду219; L84, Ду159; L66, Ду219; L66, Ду159; L40, Ду159; L40, Ду89; L32, Ду219; L32, Ду159; L46, Ду159; L46, Ду108; L15, Ду159; L15, Ду108; L45, Ду159; L45, Ду108; L50, Ду159; L50, Ду108; L10, Ду108; L24, Ду159; L24, Ду133; L10, Ду159; L10, Ду108; L28, Ду219; L28, Ду76; L46, Ду219; L46, Ду76; L4, Ду219; L4, Ду76; L180, Ду219; L180, Ду108; L83, Ду159; L83, Ду108; L18, Ду159; L18, Ду108; L52, Ду159; L52, Ду108; L113, Ду159; L47, Ду159; L70, Ду159; L62, Ду159; L51, Ду159; L33, Ду159; L47, Ду159; L38, Ду159; L10, Ду159; L3, Ду159; L35, Ду57; L5, Ду76; L72, Ду57; L5, Ду57; L30, Ду57; L18, Ду49; L52, Ду57; L18, Ду49; L22, Ду57; L5, Ду49; L29, Ду89; L33, Ду76; L35, Ду76; L7, Ду57; L69, Ду76; L4, Ду57; L43, Ду57; L37, Ду57; L48, Ду108; L15, Ду57; L30, Ду76; L50, Ду89; L8, Ду57; L35, Ду57; L118, Ду108; L74, Ду76; L36, Ду57; L30, Ду49; L24, Ду49; L64, Ду57; L297, Ду159; L1658, Ду159; L, Ду; L25, Ду38; L25, Ду159; L25, Ду108; L162, Ду159; L162, Ду108; L12, Ду159; L12, Ду108; L56, Ду159; L56, Ду108; L10, Ду159; L10, Ду108; L10, Ду159; L10, Ду108; L5, Ду219; L5, Ду159; L30, Ду159; L30, Ду159; L34, Ду159; L34, Ду159; L50, Ду159; L50, Ду159; L34, Ду219; L34, Ду159; L43, Ду159; L43, Ду159; L24, Ду159; L24, Ду159; L137, Ду159; L137, Ду159; L99, Ду159; L99, Ду159; L41, Ду159; L41, Ду159; L20, Ду159; L20, Ду133; L41, Ду159; L41, Ду133; L364, Ду219; L3, Ду108; L9, Ду108; L31, Ду89; L19, Ду76; L23, Ду89; L12, Ду76; L6, Ду57; L45, Ду57; L35, Ду108; L34, Ду76; L46, Ду159; L46, Ду159; L15, Ду57; L20, Ду57; L30, Ду159; L30, Ду159; L10, Ду159; L10, Ду159; L50, Ду57; L175, Ду159; L175, Ду159; L61, Ду159; L61, Ду108; L50, Ду219; L50, Ду133; L35, Ду57; L72, Ду219; L45, Ду76; L183, Ду76; L86, Ду219; L30, Ду76; L122, Ду159; L14,3, Ду159; L14,3, Ду159; L12, Ду89; L21, Ду89; L19, Ду76; L18, Ду159; L18, Ду108; L92, Ду159; L92, Ду108; L99, Ду159; L99, Ду159; L78, Ду89; L23, Ду76; L85, Ду133; L60, Ду133; L10, Ду57; L43,6, Ду133; L16, Ду76; L35, Ду133; L35, Ду133; L69, Ду159; L97, Ду89; L58, Ду89; L15,5, Ду57; L7, Ду219; L7, Ду219; L102, Ду159; L102, Ду108; L57, Ду108; L68, Ду76; L22, Ду108; L55, Ду76; L11, Ду76; L27, Ду159; L27, Ду133; L16, Ду159; L16, Ду133; L, Ду; L20, Ду108; L50, Ду219; L50, Ду219; L52, Ду219; L52, Ду219; L62, Ду219; L62, Ду219; L75, Ду219; L75, Ду159; L45, Ду219; L45, Ду159; L22, Ду219; L22, Ду159; L104, Ду159; L104, Ду133; L35, Ду159; L35, Ду133; L30, Ду219; L30, Ду219; L100, Ду219; L100, Ду219; L35, Ду219; L35, Ду219; L58, Ду219; L58, Ду219; L88, Ду219; L88, Ду219; L30, Ду159; L30, Ду159; L22, Ду159; L22, Ду159; L38, Ду159; L38, Ду159; L2, Ду159; L2, Ду89; L88, Ду219; L88, Ду108; L151, Ду219; L151, Ду219; L19, Ду219; L19, Ду219; L12, Ду219; L12, Ду219; L60, Ду219; L60, Ду219; L44, Ду219; L44, Ду219; L106, Ду219; L106, Ду219; L80, Ду159; L80, Ду133; L60, Ду159; L60, Ду133; L33, Ду159; L33, Ду108; L53, Ду219; L53, Ду159; L58, Ду219; L58, Ду159; L50, Ду159; L50, Ду133; L32, Ду219; L32, Ду108; L84, Ду219; L84, Ду108; L17, Ду219; L17, Ду108; L46, Ду159; L46, Ду89; L13, Ду57; L30, Ду89; L15, Ду57; L15, Ду38; L15, Ду49; L15, Ду38; L15, Ду108; L20, Ду38; L33, Ду108; L20, Ду38; L15, Ду108; L40, Ду76; L50, Ду76; L60, Ду76; L20, Ду38; L20, Ду38; L15, Ду57; L40, Ду219; L400, Ду159; L18, Ду133; L123, Ду219; L17, Ду133; L148, Ду159; L27,5, Ду133; L118, Ду133; L19, Ду133; L, Ду; L119, Ду76; L, Ду; L231, Ду219; L, Ду; L197,7, Ду108; L10, Ду219; L10, Ду273; L9, Ду219; L9, Ду219; L34,6, Ду273; L3,7, Ду273; L77,9, Ду273; L77,9, Ду219; L56,6, Ду273; L56,6, Ду219; L49, Ду219; L49, Ду219; L73,8, Ду219; L73,8, Ду219; L71, Ду219; L71, Ду219; L6,5, Ду219; L6,5, Ду219; L19, Ду219; L19, Ду219; L170,5, Ду159; L156, Ду133; L36, Ду219; L36, Ду219; L82,5, Ду219; L82,5, Ду159; L6,8, Ду219; L6,8, Ду159; L53,8, Ду219; L53,8, Ду159; L44, Ду219; L44, Ду159; L77, Ду159; L37, Ду159; L113, Ду159; L11, Ду159; L22, Ду159; L67,5, Ду133; L50, Ду273; L62, Ду273; L40, Ду273; L100, Ду273; L23, Ду273; L94, Ду273; L64, Ду108; L52, Ду273; L52, Ду108; L48, Ду273; L48, Ду108; L76, Ду219; L76, Ду133; L46, Ду219; L46, Ду133; L52, Ду219; L52, Ду133; L22, Ду219; L22, Ду133; L69, Ду219; L69, Ду133; L33, Ду76; L20, Ду89; L14, Ду89; L63, Ду133; L31, Ду89; L11, Ду89; L135, Ду219; L66, Ду219; L320, Ду159; L116, Ду159; L26, Ду159; L171, Ду159; L150, Ду219; L12, Ду133; L19, Ду219; L12, Ду159; L60, Ду89; L26, Ду89; L10, Ду57; L16, Ду57; L129, Ду159; L21, Ду133; L36, Ду89; L41, Ду133; L77, Ду108; L44, Ду76; L47, Ду108; L9, Ду108; L16, Ду219; L16, Ду133; L20, Ду219; L20, Ду133; L79, Ду219; L79, Ду108; L10, Ду159; L10, Ду133; L135, Ду219; L135, Ду133; L52, Ду219; L52, Ду133; L84, Ду159; L84, Ду108; L58, Ду159; L58, Ду108; L72, Ду159; L72, Ду108; L, Ду; L10, Ду159; L10, Ду219; L20, Ду57; L20, Ду108; L44, Ду76; L7, Ду57; L50, Ду57; L220, Ду219; L220, Ду159; L84, Ду159; L20, Ду76; L73, Ду57; L52, Ду57; L173, Ду108; L173, Ду108; L3, Ду57; L173, Ду159; L25, Ду57; L52, Ду108; L38, Ду57; L45, Ду89; L12, Ду57; L50, Ду57; L64, Ду159; L30, Ду76; L12, Ду57; L143, Ду159; L22, Ду108; L26, Ду76; L46, Ду57; L48, Ду57; L40, Ду89; L9, Ду57; L84, Ду108; L31, Ду57; L12, Ду57; L42, Ду57; L15, Ду219; L40, Ду159; L20, Ду108; L59, Ду76; L130, Ду159; L18, Ду108; L132, Ду159; L136, Ду133; L35, Ду57; L80, Ду159; L30, Ду57; L20, Ду159; L15, Ду57; L45, Ду108; L75, Ду76; L65, Ду57; L226, Ду219; L25, Ду108; L41, Ду89; L49, Ду57; L75, Ду108; L15, Ду89; L60, Ду57; L86, Ду76; L65, Ду108; L26, Ду89; L57, Ду57; L54, Ду57; L70, Ду57; L115, Ду108; L8, Ду57; L42, Ду89; L20, Ду57; L50, Ду76; L18, Ду38; L8, Ду219; L8, Ду133; L7, Ду219; L7, Ду133; L44, Ду219; L44, Ду133; L50, Ду219; L50, Ду133; L60, Ду219; L60, Ду133; L44, Ду219; L44, Ду133; L17, Ду219; L17, Ду133; L40, Ду219; L40, Ду133; L32, Ду219; L32, Ду89; L32, Ду219; L32, Ду108; L77, Ду219; L77, Ду108; L51, Ду219; L51, Ду108; L14, Ду219; L14, Ду108; L11, Ду219; L11, Ду108; L, Ду; L7, Ду49; L10, Ду219; L10, Ду108; L52, Ду219; L52, Ду108; L36, Ду219; L36, Ду108; L40, Ду219; L40, Ду108; L193, Ду219; L193, Ду159; L82, Ду219; L82, Ду159; L39, Ду219; L39, Ду108; L56, Ду219; L53, Ду219; L53, Ду108; L117, Ду219; L117, Ду108; L50, Ду219; L50, Ду108; L30, Ду219; L30, Ду108; L10, Ду219; L10, Ду159; L80, Ду219; L80, Ду159; L70, Ду219; L70, Ду159; L5, Ду219; L100, Ду219; L100, Ду159; L50, Ду76; L22, Ду219; L22, Ду219; L48, Ду219; L48, Ду219; L18, Ду219; L18, Ду108; L182, Ду219; L182, Ду108; L136, Ду219; L136, Ду108; L26, Ду219; L26, Ду108; L5, Ду219; L5, Ду108; L5, Ду219; L5, Ду108; L14, Ду219; L14, Ду219; L34, Ду219; L34, Ду108; L70, Ду219; L70, Ду108; L10, Ду219; L10, Ду108; L20, Ду219; L20, Ду108; L44, Ду219; L44, Ду108; L32, Ду219; L32, Ду108; L54, Ду219; L54, Ду108; L112, Ду219; L112, Ду108; L100, Ду159; L100, Ду108; L60, Ду159; L60, Ду108; L49, Ду159; L49, Ду108; L258, Ду219; L258, Ду133; L15, Ду219; L15, Ду133; L38, Ду219; L38, Ду133; L71, Ду57; L10, Ду32; L51, Ду219; L51, Ду108; L126, Ду219; L126, Ду108; L70, Ду219; L70, Ду108; L30, Ду219; L30, Ду108; L10, Ду219; L10, Ду133; L7, Ду89; L110, Ду219; L35, Ду159; L40, Ду159; L3, Ду219; L3, Ду219; L45, Ду219; L45, Ду219; L37, Ду219; L37, Ду219; L61, Ду159; L61, Ду159; L58, Ду159; L58, Ду159; L63, Ду159; L63, Ду159; L40, Ду159; L40, Ду89; L75, Ду159; L75, Ду89; L50, Ду159; L50, Ду89; L62, Ду159; L62, Ду108; L17, Ду159; L17, Ду108; L174, Ду159; L174, Ду108; L35, Ду159; L35, Ду108; L15, Ду57; L67, Ду57; L27, Ду219; L27, Ду219; L28, Ду219; L28, Ду159; L90, Ду219; L90, Ду159; L65, Ду219; L65, Ду159; L87, Ду159; L87, Ду159; L71, Ду159; L71, Ду108; L106, Ду219; L123, Ду159; L18, Ду159; L78, Ду219; L78, Ду219; L31, Ду219; L31, Ду219; L80, Ду159; L80, Ду159; L72, Ду159; L72, Ду159; L58, Ду159; L58, Ду159; L82, Ду159; L82, Ду159; L, Ду; L160, Ду38; L, Ду; L150, Ду57; L16, Ду159; L16, Ду219; L15, Ду219; L15, Ду38; L4, Ду219; L4, Ду38; L132, Ду219; L132, Ду38; L3, Ду159; L125, Ду219; L125, Ду38; L92, Ду219; L92, Ду219; L48, Ду219; L48, Ду219; L37, Ду219; L37, Ду219; L62, Ду159; L62, Ду108; L190, Ду159; L190, Ду108; L151, Ду219; L151, Ду219; L51, Ду219; L51, Ду219; L78,6, Ду219; L78,6, Ду219; L40, Ду219; L40, Ду219; L42, Ду219; L42, Ду219; L45, Ду219; L45, Ду219; L73, Ду219; L73, Ду219; L58, Ду219; L58, Ду219; L35, Ду219; L35, Ду219; L21, Ду159; L21, Ду57; L210, Ду219; L210, Ду219; L110, Ду219; L110, Ду219; L5, Ду159; L15, Ду219; L15, Ду219; L95, Ду219; L95, Ду219; L34, Ду159; L34, Ду159; L63, Ду159; L63, Ду159; L20, Ду219; L20, Ду159; L45, Ду219; L45, Ду108; L116, Ду159; L116, Ду159; L45, Ду159; L45, Ду159; L3, Ду57; L9,5, Ду219; L24,5, Ду219; L10, Ду219; L76, Ду219; L8,5, Ду219; L, Ду; L23, Ду57; L, Ду; L25, Ду32; L12, Ду219; L12, Ду159; L141, Ду219; L141, Ду108; L190, Ду219; L190, Ду108; L30, Ду219; L30, Ду108; L25, Ду219; L25, Ду108; L41, Ду219; L41, Ду108; L37, Ду219; L37, Ду108; L31, Ду219; L31, Ду108; L76, Ду219; L76, Ду108; L17, Ду219; L17, Ду108; L8, Ду219; L8, Ду108; L43, Ду219; L43, Ду108; L40, Ду219; L40, Ду108; L40, Ду219; L40, Ду108; L43, Ду219; L43, Ду219; L43, Ду219; L8, Ду219; L78,5, Ду219; L78,5, Ду159; L46,5, Ду219; L46,5, Ду159; L15, Ду219; L15, Ду159; L25, Ду89; L20, Ду108; L74, Ду89; L20, Ду89; L15, Ду89; L40, Ду38; L8, Ду49; L26, Ду49; L45, Ду49; L43, Ду219; L43, Ду108; L58, Ду219; L58, Ду108; L59, Ду219; L59, Ду108; L35, Ду219; L35, Ду108; L42, Ду219; L55, Ду159; L55, Ду108; L114, Ду219; L114, Ду133; L25, Ду159; L25, Ду133; L59, Ду159; L59, Ду108; L35, Ду108; L45, Ду108; L10, Ду108; L41, Ду219; L41, Ду108; L92, Ду219; L92, Ду89; L140, Ду219; L140, Ду89; L146, Ду219; L146, Ду89; L12, Ду159; L17, Ду133; L50, Ду133; L24, Ду133; L40, Ду133; L10, Ду133; L46, Ду219; L46, Ду108; L183, Ду219; L183, Ду108; L44, Ду219; L44, Ду108; </t>
  </si>
  <si>
    <t>Модернизация тепловых сетей г.о.Клин за исключением тепловых сетей котельной Клин-9</t>
  </si>
  <si>
    <t>Форма № 5-ИП ТС</t>
  </si>
  <si>
    <t>СВОД</t>
  </si>
  <si>
    <t>Расходы на реализацию инвестиционной программы (тыс. руб. без НДС)</t>
  </si>
  <si>
    <t>по годам реализации инвестиционной программы</t>
  </si>
  <si>
    <t>год 2022</t>
  </si>
  <si>
    <t>год 2023</t>
  </si>
  <si>
    <t>год 2024</t>
  </si>
  <si>
    <t>год 2025</t>
  </si>
  <si>
    <t>год 2026</t>
  </si>
  <si>
    <t>год 2027</t>
  </si>
  <si>
    <t>год 2028</t>
  </si>
  <si>
    <t>год 2029</t>
  </si>
  <si>
    <t>год 2030</t>
  </si>
  <si>
    <t>год 2031</t>
  </si>
  <si>
    <t>год 2032</t>
  </si>
  <si>
    <t>год 2033</t>
  </si>
  <si>
    <t>год 2034</t>
  </si>
  <si>
    <t>год 2035</t>
  </si>
  <si>
    <t>год 2036</t>
  </si>
  <si>
    <t>год 2037</t>
  </si>
  <si>
    <t>год 2038</t>
  </si>
  <si>
    <t>год 2039</t>
  </si>
  <si>
    <t>год 2040</t>
  </si>
  <si>
    <t>год 2041</t>
  </si>
  <si>
    <t>год 2042</t>
  </si>
  <si>
    <t>год 2043</t>
  </si>
  <si>
    <t>год 2044</t>
  </si>
  <si>
    <t>год 2045</t>
  </si>
  <si>
    <t>средства, полученные за счет платы за подключение</t>
  </si>
  <si>
    <t>прочие собственные средства, в т.ч. средства от эмиссии ценных бумаг</t>
  </si>
  <si>
    <t xml:space="preserve">Привлеченные средства </t>
  </si>
  <si>
    <t>Кредиты</t>
  </si>
  <si>
    <t>2.2.</t>
  </si>
  <si>
    <t>Облигационные займы</t>
  </si>
  <si>
    <t>Займы организаций</t>
  </si>
  <si>
    <t>Прочие привлеченные средства</t>
  </si>
  <si>
    <t>Прочие источники финансирования</t>
  </si>
  <si>
    <t>1 тарифная зона</t>
  </si>
  <si>
    <t>2022-2045</t>
  </si>
  <si>
    <t xml:space="preserve">городской округ Клин Московской области </t>
  </si>
  <si>
    <t>в сфере теплоснабжения на 2022-2045 годы</t>
  </si>
  <si>
    <t>1-й км Рублёво-Успенского шоссе, дом 1, корпус А,
деревня Раздоры, Одинцовский городской округ,
Московская область, 143082</t>
  </si>
  <si>
    <t xml:space="preserve"> Московская область, город Серпухов, ул. Звездная, д.4, помещение 76</t>
  </si>
  <si>
    <t>2D = 273 (L =  37)
D = 133  (L = 37)
D=89 (L=37)</t>
  </si>
  <si>
    <r>
      <t xml:space="preserve">
Участок  ТС  от ТК-11 до Детский дом
Участок ТС от ТК-12 до Прачечной
Участок 37 от ТК-12 до Школы</t>
    </r>
    <r>
      <rPr>
        <b/>
        <sz val="8"/>
        <rFont val="Times New Roman"/>
        <family val="1"/>
        <charset val="204"/>
      </rPr>
      <t xml:space="preserve">
</t>
    </r>
  </si>
  <si>
    <r>
      <t>Паспорт инвестиционной программы в сфере теплоснабжения в границах городского округа Клин Московской области к концессионному соглашению №</t>
    </r>
    <r>
      <rPr>
        <b/>
        <u/>
        <sz val="12"/>
        <color indexed="8"/>
        <rFont val="Times New Roman"/>
        <family val="1"/>
        <charset val="204"/>
      </rPr>
      <t>265</t>
    </r>
    <r>
      <rPr>
        <b/>
        <sz val="12"/>
        <color indexed="8"/>
        <rFont val="Times New Roman"/>
        <family val="1"/>
        <charset val="204"/>
      </rPr>
      <t xml:space="preserve"> от </t>
    </r>
    <r>
      <rPr>
        <b/>
        <u/>
        <sz val="12"/>
        <color indexed="8"/>
        <rFont val="Times New Roman"/>
        <family val="1"/>
        <charset val="204"/>
      </rPr>
      <t>22 октября 2021</t>
    </r>
  </si>
  <si>
    <t>в т.ч. газ</t>
  </si>
  <si>
    <t>в т.ч. уголь</t>
  </si>
  <si>
    <t>в т.ч. пелеты</t>
  </si>
  <si>
    <t xml:space="preserve">И.о. генерального директора  ООО"Газпром теплоэнерго МО"                                                                      А.В. Кутенко                                      </t>
  </si>
  <si>
    <t>И.о. генерального директора Александр Владимирович Кутенко</t>
  </si>
  <si>
    <t>А.В. Кутенко</t>
  </si>
  <si>
    <r>
      <t>И.о. генеральнго директора ООО "Газпром теплоэнерго МО"</t>
    </r>
    <r>
      <rPr>
        <b/>
        <u/>
        <sz val="9"/>
        <rFont val="Times New Roman"/>
        <family val="1"/>
        <charset val="204"/>
      </rPr>
      <t xml:space="preserve">                              </t>
    </r>
  </si>
  <si>
    <t xml:space="preserve">И.о. генеральнго директора ООО "Газпром теплоэнерго МО"                              </t>
  </si>
  <si>
    <t>Профинансировано
к 01.01.2022</t>
  </si>
  <si>
    <t>Форма №3- ИП   ТС (ТЗ-1)</t>
  </si>
  <si>
    <t>Форма №3- ИП  ТС (ТЗ-2)</t>
  </si>
  <si>
    <t>Форма № 4 - ИП ТС (ТЗ-1)</t>
  </si>
  <si>
    <t>Форма № 4 - ИП ТС (ТЗ-2)</t>
  </si>
  <si>
    <t>2 тарифная зона</t>
  </si>
  <si>
    <t>Форма №2- ИП   ТС (ТЗ-2)</t>
  </si>
  <si>
    <t>Форма №2- ИП   ТС (ТЗ-1)</t>
  </si>
  <si>
    <t>Форма № 5-ИП ТС (ТЗ-2)</t>
  </si>
  <si>
    <t>Форма № 5-ИП ТС (ТЗ-1)</t>
  </si>
  <si>
    <t xml:space="preserve">Общество с ограниченной ответственностью "Газпром теплоэнерго Московская область"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</si>
</sst>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3" formatCode="_-* #,##0.00_-;\-* #,##0.00_-;_-* &quot;-&quot;??_-;_-@_-"/>
    <numFmt numFmtId="164" formatCode="_-* #,##0.00\ _₽_-;\-* #,##0.00\ _₽_-;_-* &quot;-&quot;??\ _₽_-;_-@_-"/>
    <numFmt numFmtId="165" formatCode="_-* #,##0.00_р_._-;\-* #,##0.00_р_._-;_-* &quot;-&quot;??_р_._-;_-@_-"/>
    <numFmt numFmtId="166" formatCode="_(&quot;р.&quot;* #,##0.00_);_(&quot;р.&quot;* \(#,##0.00\);_(&quot;р.&quot;* &quot;-&quot;??_);_(@_)"/>
    <numFmt numFmtId="167" formatCode="0.000%"/>
    <numFmt numFmtId="168" formatCode="#,##0.000"/>
    <numFmt numFmtId="169" formatCode="0.0"/>
    <numFmt numFmtId="170" formatCode="0.000"/>
    <numFmt numFmtId="171" formatCode="#,##0.0000"/>
    <numFmt numFmtId="172" formatCode="#,##0.0"/>
    <numFmt numFmtId="173" formatCode="#,##0.000000000"/>
    <numFmt numFmtId="174" formatCode="_-* #,##0\ _₽_-;\-* #,##0\ _₽_-;_-* &quot;-&quot;??\ _₽_-;_-@_-"/>
    <numFmt numFmtId="175" formatCode="#,##0.000000"/>
    <numFmt numFmtId="176" formatCode="#,##0.00000"/>
    <numFmt numFmtId="177" formatCode="#,##0.0000000000"/>
    <numFmt numFmtId="178" formatCode="#,##0.000000000000000"/>
    <numFmt numFmtId="179" formatCode="#,##0.0000000000000000"/>
    <numFmt numFmtId="180" formatCode="#,##0.00000000000000000000"/>
    <numFmt numFmtId="181" formatCode="#,##0.00000000"/>
  </numFmts>
  <fonts count="89" x14ac:knownFonts="1">
    <font>
      <sz val="10"/>
      <name val="Arial Cyr"/>
      <charset val="204"/>
    </font>
    <font>
      <sz val="11"/>
      <color theme="1"/>
      <name val="Calibri"/>
      <family val="2"/>
      <charset val="204"/>
      <scheme val="minor"/>
    </font>
    <font>
      <sz val="10"/>
      <name val="Arial Cyr"/>
      <charset val="204"/>
    </font>
    <font>
      <sz val="10"/>
      <name val="Times New Roman"/>
      <family val="1"/>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sz val="11"/>
      <color indexed="8"/>
      <name val="Times New Roman"/>
      <family val="2"/>
      <charset val="204"/>
    </font>
    <font>
      <sz val="10"/>
      <name val="Arial Cyr"/>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7"/>
      <name val="Times New Roman"/>
      <family val="1"/>
      <charset val="204"/>
    </font>
    <font>
      <b/>
      <sz val="9"/>
      <name val="Times New Roman"/>
      <family val="1"/>
      <charset val="204"/>
    </font>
    <font>
      <sz val="9"/>
      <name val="Times New Roman"/>
      <family val="1"/>
      <charset val="204"/>
    </font>
    <font>
      <b/>
      <sz val="12"/>
      <name val="Times New Roman"/>
      <family val="1"/>
      <charset val="204"/>
    </font>
    <font>
      <b/>
      <vertAlign val="subscript"/>
      <sz val="12"/>
      <name val="Times New Roman"/>
      <family val="1"/>
      <charset val="204"/>
    </font>
    <font>
      <b/>
      <vertAlign val="superscript"/>
      <sz val="12"/>
      <name val="Times New Roman"/>
      <family val="1"/>
      <charset val="204"/>
    </font>
    <font>
      <b/>
      <i/>
      <sz val="12"/>
      <name val="Times New Roman"/>
      <family val="1"/>
      <charset val="204"/>
    </font>
    <font>
      <sz val="12"/>
      <name val="Times New Roman"/>
      <family val="1"/>
      <charset val="204"/>
    </font>
    <font>
      <sz val="8"/>
      <name val="Times New Roman"/>
      <family val="1"/>
      <charset val="204"/>
    </font>
    <font>
      <b/>
      <sz val="10"/>
      <name val="Times New Roman"/>
      <family val="1"/>
      <charset val="204"/>
    </font>
    <font>
      <b/>
      <sz val="8"/>
      <name val="Times New Roman"/>
      <family val="1"/>
      <charset val="204"/>
    </font>
    <font>
      <b/>
      <sz val="11"/>
      <name val="Times New Roman"/>
      <family val="1"/>
      <charset val="204"/>
    </font>
    <font>
      <b/>
      <sz val="7"/>
      <name val="Times New Roman"/>
      <family val="1"/>
      <charset val="204"/>
    </font>
    <font>
      <sz val="10"/>
      <name val="Arial Cyr"/>
      <charset val="204"/>
    </font>
    <font>
      <b/>
      <i/>
      <sz val="7"/>
      <name val="Times New Roman"/>
      <family val="1"/>
      <charset val="204"/>
    </font>
    <font>
      <b/>
      <i/>
      <sz val="7"/>
      <name val="Arial Cyr"/>
      <charset val="204"/>
    </font>
    <font>
      <sz val="7"/>
      <name val="Arial Cyr"/>
      <charset val="204"/>
    </font>
    <font>
      <b/>
      <i/>
      <sz val="8"/>
      <name val="Times New Roman"/>
      <family val="1"/>
      <charset val="204"/>
    </font>
    <font>
      <vertAlign val="superscript"/>
      <sz val="8"/>
      <name val="Times New Roman"/>
      <family val="1"/>
      <charset val="204"/>
    </font>
    <font>
      <sz val="11"/>
      <color theme="1"/>
      <name val="Calibri"/>
      <family val="2"/>
      <charset val="204"/>
      <scheme val="minor"/>
    </font>
    <font>
      <sz val="12"/>
      <color theme="1"/>
      <name val="Times New Roman"/>
      <family val="1"/>
      <charset val="204"/>
    </font>
    <font>
      <sz val="12"/>
      <color rgb="FFFF0000"/>
      <name val="Times New Roman"/>
      <family val="1"/>
      <charset val="204"/>
    </font>
    <font>
      <sz val="14"/>
      <color theme="1"/>
      <name val="Times New Roman"/>
      <family val="1"/>
      <charset val="204"/>
    </font>
    <font>
      <i/>
      <sz val="12"/>
      <color rgb="FF00467A"/>
      <name val="Times New Roman"/>
      <family val="1"/>
      <charset val="204"/>
    </font>
    <font>
      <sz val="12"/>
      <color rgb="FF00467A"/>
      <name val="Times New Roman"/>
      <family val="1"/>
      <charset val="204"/>
    </font>
    <font>
      <sz val="10"/>
      <color theme="0"/>
      <name val="Times New Roman"/>
      <family val="1"/>
      <charset val="204"/>
    </font>
    <font>
      <sz val="9"/>
      <color theme="0"/>
      <name val="Times New Roman"/>
      <family val="1"/>
      <charset val="204"/>
    </font>
    <font>
      <sz val="8"/>
      <color theme="1"/>
      <name val="Times New Roman"/>
      <family val="1"/>
      <charset val="204"/>
    </font>
    <font>
      <sz val="10"/>
      <color indexed="8"/>
      <name val="Arial Cyr"/>
    </font>
    <font>
      <sz val="14"/>
      <color rgb="FFFF0000"/>
      <name val="Times New Roman"/>
      <family val="1"/>
      <charset val="204"/>
    </font>
    <font>
      <b/>
      <sz val="6.5"/>
      <name val="Times New Roman"/>
      <family val="1"/>
      <charset val="204"/>
    </font>
    <font>
      <sz val="6.5"/>
      <name val="Times New Roman"/>
      <family val="1"/>
      <charset val="204"/>
    </font>
    <font>
      <sz val="6.5"/>
      <color rgb="FF0070C0"/>
      <name val="Times New Roman"/>
      <family val="1"/>
      <charset val="204"/>
    </font>
    <font>
      <b/>
      <sz val="6.5"/>
      <color rgb="FF0070C0"/>
      <name val="Times New Roman"/>
      <family val="1"/>
      <charset val="204"/>
    </font>
    <font>
      <sz val="8"/>
      <color rgb="FFFF0000"/>
      <name val="Times New Roman"/>
      <family val="1"/>
      <charset val="204"/>
    </font>
    <font>
      <sz val="10"/>
      <color rgb="FF000000"/>
      <name val="Times New Roman"/>
      <family val="1"/>
      <charset val="204"/>
    </font>
    <font>
      <b/>
      <sz val="8"/>
      <color indexed="36"/>
      <name val="Times New Roman"/>
      <family val="1"/>
      <charset val="204"/>
    </font>
    <font>
      <sz val="9"/>
      <color rgb="FFFF0000"/>
      <name val="Times New Roman"/>
      <family val="1"/>
      <charset val="204"/>
    </font>
    <font>
      <sz val="6.5"/>
      <color rgb="FFFF0000"/>
      <name val="Times New Roman"/>
      <family val="1"/>
      <charset val="204"/>
    </font>
    <font>
      <b/>
      <sz val="8"/>
      <color rgb="FFFF0000"/>
      <name val="Times New Roman"/>
      <family val="1"/>
      <charset val="204"/>
    </font>
    <font>
      <b/>
      <sz val="8"/>
      <name val="Arial Cyr"/>
      <charset val="204"/>
    </font>
    <font>
      <sz val="7"/>
      <color rgb="FFFF0000"/>
      <name val="Times New Roman"/>
      <family val="1"/>
      <charset val="204"/>
    </font>
    <font>
      <b/>
      <u/>
      <sz val="9"/>
      <name val="Times New Roman"/>
      <family val="1"/>
      <charset val="204"/>
    </font>
    <font>
      <u/>
      <sz val="10"/>
      <name val="Times New Roman"/>
      <family val="1"/>
      <charset val="204"/>
    </font>
    <font>
      <sz val="10"/>
      <name val="Calibri"/>
      <family val="2"/>
      <charset val="204"/>
    </font>
    <font>
      <sz val="11"/>
      <name val="Times New Roman"/>
      <family val="1"/>
      <charset val="204"/>
    </font>
    <font>
      <b/>
      <sz val="9"/>
      <color rgb="FFFF0000"/>
      <name val="Times New Roman"/>
      <family val="1"/>
      <charset val="204"/>
    </font>
    <font>
      <sz val="10"/>
      <color theme="1"/>
      <name val="Times New Roman"/>
      <family val="1"/>
      <charset val="204"/>
    </font>
    <font>
      <b/>
      <sz val="6.5"/>
      <color rgb="FFFF0000"/>
      <name val="Times New Roman"/>
      <family val="1"/>
      <charset val="204"/>
    </font>
    <font>
      <b/>
      <sz val="14"/>
      <color rgb="FFFF0000"/>
      <name val="Times New Roman"/>
      <family val="1"/>
      <charset val="204"/>
    </font>
    <font>
      <b/>
      <sz val="10"/>
      <color theme="0"/>
      <name val="Times New Roman"/>
      <family val="1"/>
      <charset val="204"/>
    </font>
    <font>
      <b/>
      <sz val="9"/>
      <color theme="0"/>
      <name val="Times New Roman"/>
      <family val="1"/>
      <charset val="204"/>
    </font>
    <font>
      <b/>
      <sz val="10"/>
      <name val="Arial Cyr"/>
      <charset val="204"/>
    </font>
    <font>
      <sz val="11"/>
      <color indexed="8"/>
      <name val="Calibri"/>
      <family val="2"/>
    </font>
    <font>
      <b/>
      <i/>
      <sz val="20"/>
      <name val="Times New Roman"/>
      <family val="1"/>
      <charset val="204"/>
    </font>
    <font>
      <sz val="11"/>
      <color theme="1"/>
      <name val="Calibri"/>
      <family val="2"/>
      <scheme val="minor"/>
    </font>
    <font>
      <sz val="14"/>
      <name val="Times New Roman"/>
      <family val="1"/>
      <charset val="204"/>
    </font>
    <font>
      <sz val="14"/>
      <name val="Arial Cyr"/>
      <charset val="204"/>
    </font>
    <font>
      <b/>
      <sz val="12"/>
      <color indexed="8"/>
      <name val="Times New Roman"/>
      <family val="1"/>
      <charset val="204"/>
    </font>
    <font>
      <b/>
      <sz val="12"/>
      <color theme="1"/>
      <name val="Times New Roman"/>
      <family val="1"/>
      <charset val="204"/>
    </font>
    <font>
      <b/>
      <u/>
      <sz val="12"/>
      <color indexed="8"/>
      <name val="Times New Roman"/>
      <family val="1"/>
      <charset val="204"/>
    </font>
    <font>
      <sz val="12"/>
      <color rgb="FF000000"/>
      <name val="Times New Roman"/>
      <family val="1"/>
      <charset val="204"/>
    </font>
    <font>
      <sz val="12"/>
      <color indexed="8"/>
      <name val="Times New Roman"/>
      <family val="1"/>
      <charset val="204"/>
    </font>
    <font>
      <i/>
      <sz val="8"/>
      <name val="Times New Roman"/>
      <family val="1"/>
      <charset val="204"/>
    </font>
    <font>
      <sz val="8"/>
      <color theme="0"/>
      <name val="Times New Roman"/>
      <family val="1"/>
      <charset val="204"/>
    </font>
  </fonts>
  <fills count="36">
    <fill>
      <patternFill patternType="none"/>
    </fill>
    <fill>
      <patternFill patternType="gray125"/>
    </fill>
    <fill>
      <patternFill patternType="solid">
        <fgColor indexed="45"/>
      </patternFill>
    </fill>
    <fill>
      <patternFill patternType="solid">
        <fgColor indexed="42"/>
      </patternFill>
    </fill>
    <fill>
      <patternFill patternType="solid">
        <fgColor indexed="47"/>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6"/>
        <bgColor indexed="64"/>
      </patternFill>
    </fill>
    <fill>
      <patternFill patternType="solid">
        <fgColor indexed="57"/>
        <bgColor indexed="64"/>
      </patternFill>
    </fill>
    <fill>
      <patternFill patternType="solid">
        <fgColor indexed="13"/>
        <bgColor indexed="64"/>
      </patternFill>
    </fill>
    <fill>
      <patternFill patternType="solid">
        <fgColor theme="0"/>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rgb="FF92D050"/>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6"/>
        <bgColor indexed="64"/>
      </patternFill>
    </fill>
    <fill>
      <patternFill patternType="solid">
        <fgColor rgb="FF00B050"/>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rgb="FFC00000"/>
        <bgColor indexed="64"/>
      </patternFill>
    </fill>
    <fill>
      <patternFill patternType="solid">
        <fgColor theme="2" tint="-9.9978637043366805E-2"/>
        <bgColor indexed="64"/>
      </patternFill>
    </fill>
  </fills>
  <borders count="60">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bottom/>
      <diagonal/>
    </border>
    <border>
      <left style="thin">
        <color indexed="64"/>
      </left>
      <right style="medium">
        <color indexed="64"/>
      </right>
      <top style="thin">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medium">
        <color indexed="64"/>
      </left>
      <right style="medium">
        <color indexed="64"/>
      </right>
      <top style="thin">
        <color indexed="64"/>
      </top>
      <bottom style="thin">
        <color indexed="64"/>
      </bottom>
      <diagonal/>
    </border>
    <border>
      <left style="thin">
        <color indexed="64"/>
      </left>
      <right style="medium">
        <color theme="0" tint="-0.499984740745262"/>
      </right>
      <top style="thin">
        <color indexed="64"/>
      </top>
      <bottom style="thin">
        <color indexed="64"/>
      </bottom>
      <diagonal/>
    </border>
  </borders>
  <cellStyleXfs count="49">
    <xf numFmtId="0" fontId="0" fillId="0" borderId="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10" borderId="0" applyNumberFormat="0" applyBorder="0" applyAlignment="0" applyProtection="0"/>
    <xf numFmtId="0" fontId="6" fillId="4" borderId="1" applyNumberFormat="0" applyAlignment="0" applyProtection="0"/>
    <xf numFmtId="0" fontId="7" fillId="11" borderId="2" applyNumberFormat="0" applyAlignment="0" applyProtection="0"/>
    <xf numFmtId="0" fontId="8" fillId="11" borderId="1" applyNumberFormat="0" applyAlignment="0" applyProtection="0"/>
    <xf numFmtId="166" fontId="10" fillId="0" borderId="0" applyFont="0" applyFill="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0" borderId="6" applyNumberFormat="0" applyFill="0" applyAlignment="0" applyProtection="0"/>
    <xf numFmtId="0" fontId="15" fillId="12" borderId="7" applyNumberFormat="0" applyAlignment="0" applyProtection="0"/>
    <xf numFmtId="0" fontId="16" fillId="0" borderId="0" applyNumberFormat="0" applyFill="0" applyBorder="0" applyAlignment="0" applyProtection="0"/>
    <xf numFmtId="0" fontId="17" fillId="13" borderId="0" applyNumberFormat="0" applyBorder="0" applyAlignment="0" applyProtection="0"/>
    <xf numFmtId="0" fontId="10" fillId="0" borderId="0"/>
    <xf numFmtId="0" fontId="18" fillId="0" borderId="0"/>
    <xf numFmtId="0" fontId="4" fillId="0" borderId="0"/>
    <xf numFmtId="0" fontId="4" fillId="0" borderId="0"/>
    <xf numFmtId="0" fontId="4" fillId="0" borderId="0"/>
    <xf numFmtId="0" fontId="18" fillId="0" borderId="0"/>
    <xf numFmtId="0" fontId="18" fillId="0" borderId="0"/>
    <xf numFmtId="0" fontId="4" fillId="0" borderId="0"/>
    <xf numFmtId="0" fontId="4" fillId="0" borderId="0"/>
    <xf numFmtId="0" fontId="4" fillId="0" borderId="0"/>
    <xf numFmtId="0" fontId="43" fillId="0" borderId="0"/>
    <xf numFmtId="0" fontId="18" fillId="0" borderId="0"/>
    <xf numFmtId="0" fontId="19" fillId="2" borderId="0" applyNumberFormat="0" applyBorder="0" applyAlignment="0" applyProtection="0"/>
    <xf numFmtId="0" fontId="20" fillId="0" borderId="0" applyNumberFormat="0" applyFill="0" applyBorder="0" applyAlignment="0" applyProtection="0"/>
    <xf numFmtId="0" fontId="9" fillId="14" borderId="8" applyNumberFormat="0" applyFont="0" applyAlignment="0" applyProtection="0"/>
    <xf numFmtId="9" fontId="2" fillId="0" borderId="0" applyFont="0" applyFill="0" applyBorder="0" applyAlignment="0" applyProtection="0"/>
    <xf numFmtId="9" fontId="37" fillId="0" borderId="0" applyFont="0" applyFill="0" applyBorder="0" applyAlignment="0" applyProtection="0"/>
    <xf numFmtId="0" fontId="21" fillId="0" borderId="9" applyNumberFormat="0" applyFill="0" applyAlignment="0" applyProtection="0"/>
    <xf numFmtId="0" fontId="22" fillId="0" borderId="0" applyNumberFormat="0" applyFill="0" applyBorder="0" applyAlignment="0" applyProtection="0"/>
    <xf numFmtId="165" fontId="37" fillId="0" borderId="0" applyFont="0" applyFill="0" applyBorder="0" applyAlignment="0" applyProtection="0"/>
    <xf numFmtId="0" fontId="23" fillId="3" borderId="0" applyNumberFormat="0" applyBorder="0" applyAlignment="0" applyProtection="0"/>
    <xf numFmtId="0" fontId="52" fillId="0" borderId="0" applyFill="0" applyProtection="0"/>
    <xf numFmtId="9" fontId="2" fillId="0" borderId="0" applyFont="0" applyFill="0" applyBorder="0" applyAlignment="0" applyProtection="0"/>
    <xf numFmtId="165" fontId="2" fillId="0" borderId="0" applyFont="0" applyFill="0" applyBorder="0" applyAlignment="0" applyProtection="0"/>
    <xf numFmtId="0" fontId="1" fillId="0" borderId="0"/>
    <xf numFmtId="43" fontId="2" fillId="0" borderId="0" applyFont="0" applyFill="0" applyBorder="0" applyAlignment="0" applyProtection="0"/>
    <xf numFmtId="165" fontId="77" fillId="0" borderId="0" applyFont="0" applyFill="0" applyBorder="0" applyAlignment="0" applyProtection="0"/>
    <xf numFmtId="165" fontId="18" fillId="0" borderId="0" applyFill="0" applyBorder="0" applyAlignment="0" applyProtection="0"/>
    <xf numFmtId="0" fontId="2" fillId="0" borderId="0"/>
    <xf numFmtId="43" fontId="79" fillId="0" borderId="0" applyFont="0" applyFill="0" applyBorder="0" applyAlignment="0" applyProtection="0"/>
  </cellStyleXfs>
  <cellXfs count="1093">
    <xf numFmtId="0" fontId="0" fillId="0" borderId="0" xfId="0"/>
    <xf numFmtId="0" fontId="3" fillId="0" borderId="0" xfId="0" applyFont="1"/>
    <xf numFmtId="0" fontId="24" fillId="0" borderId="0" xfId="0" applyFont="1"/>
    <xf numFmtId="0" fontId="25" fillId="0" borderId="0" xfId="0" applyFont="1"/>
    <xf numFmtId="0" fontId="26" fillId="0" borderId="0" xfId="0" applyFont="1"/>
    <xf numFmtId="4" fontId="27" fillId="0" borderId="0" xfId="0" applyNumberFormat="1" applyFont="1" applyBorder="1" applyAlignment="1">
      <alignment vertical="center" wrapText="1"/>
    </xf>
    <xf numFmtId="4" fontId="27" fillId="18" borderId="10" xfId="0" applyNumberFormat="1" applyFont="1" applyFill="1" applyBorder="1" applyAlignment="1">
      <alignment horizontal="center" vertical="center" wrapText="1"/>
    </xf>
    <xf numFmtId="4" fontId="27" fillId="19" borderId="11" xfId="0" applyNumberFormat="1" applyFont="1" applyFill="1" applyBorder="1" applyAlignment="1">
      <alignment horizontal="center" vertical="center" wrapText="1"/>
    </xf>
    <xf numFmtId="4" fontId="27" fillId="0" borderId="0" xfId="34" applyNumberFormat="1" applyFont="1" applyFill="1" applyBorder="1" applyAlignment="1">
      <alignment horizontal="right" vertical="center" wrapText="1"/>
    </xf>
    <xf numFmtId="4" fontId="27" fillId="0" borderId="12" xfId="0" applyNumberFormat="1" applyFont="1" applyBorder="1" applyAlignment="1">
      <alignment horizontal="center" vertical="center" wrapText="1"/>
    </xf>
    <xf numFmtId="4" fontId="27" fillId="19" borderId="13"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4" fontId="27" fillId="0" borderId="12" xfId="0" applyNumberFormat="1" applyFont="1" applyBorder="1" applyAlignment="1">
      <alignment vertical="center" textRotation="90" wrapText="1"/>
    </xf>
    <xf numFmtId="4" fontId="27" fillId="20" borderId="10" xfId="0" applyNumberFormat="1" applyFont="1" applyFill="1" applyBorder="1" applyAlignment="1">
      <alignment horizontal="center" vertical="center" wrapText="1"/>
    </xf>
    <xf numFmtId="4" fontId="27" fillId="19" borderId="14" xfId="0" applyNumberFormat="1" applyFont="1" applyFill="1" applyBorder="1" applyAlignment="1">
      <alignment horizontal="center" vertical="center" wrapText="1"/>
    </xf>
    <xf numFmtId="4" fontId="27" fillId="21" borderId="10" xfId="0" applyNumberFormat="1" applyFont="1" applyFill="1" applyBorder="1" applyAlignment="1">
      <alignment horizontal="center" vertical="center" wrapText="1"/>
    </xf>
    <xf numFmtId="3" fontId="27" fillId="18" borderId="10" xfId="0" applyNumberFormat="1" applyFont="1" applyFill="1" applyBorder="1" applyAlignment="1">
      <alignment horizontal="center" vertical="center" wrapText="1"/>
    </xf>
    <xf numFmtId="3" fontId="27" fillId="19" borderId="10" xfId="0" applyNumberFormat="1" applyFont="1" applyFill="1" applyBorder="1" applyAlignment="1">
      <alignment horizontal="center" vertical="center" wrapText="1"/>
    </xf>
    <xf numFmtId="3" fontId="27" fillId="20" borderId="10" xfId="0" applyNumberFormat="1" applyFont="1" applyFill="1" applyBorder="1" applyAlignment="1">
      <alignment horizontal="center" vertical="center" wrapText="1"/>
    </xf>
    <xf numFmtId="3" fontId="27" fillId="21" borderId="10" xfId="0" applyNumberFormat="1" applyFont="1" applyFill="1" applyBorder="1" applyAlignment="1">
      <alignment horizontal="center" vertical="center" wrapText="1"/>
    </xf>
    <xf numFmtId="3" fontId="27" fillId="0" borderId="0" xfId="0" applyNumberFormat="1" applyFont="1" applyBorder="1" applyAlignment="1">
      <alignment vertical="center" wrapText="1"/>
    </xf>
    <xf numFmtId="4" fontId="27" fillId="18" borderId="10" xfId="0" applyNumberFormat="1" applyFont="1" applyFill="1" applyBorder="1" applyAlignment="1">
      <alignment horizontal="right" vertical="center" wrapText="1"/>
    </xf>
    <xf numFmtId="167" fontId="27" fillId="19" borderId="10" xfId="0" applyNumberFormat="1" applyFont="1" applyFill="1" applyBorder="1" applyAlignment="1">
      <alignment horizontal="right" vertical="center" wrapText="1"/>
    </xf>
    <xf numFmtId="4" fontId="27" fillId="0" borderId="10" xfId="0" applyNumberFormat="1" applyFont="1" applyFill="1" applyBorder="1" applyAlignment="1">
      <alignment horizontal="right" vertical="center" wrapText="1"/>
    </xf>
    <xf numFmtId="4" fontId="27" fillId="22" borderId="10" xfId="0" applyNumberFormat="1" applyFont="1" applyFill="1" applyBorder="1" applyAlignment="1">
      <alignment horizontal="right" vertical="center" wrapText="1"/>
    </xf>
    <xf numFmtId="4" fontId="27" fillId="20" borderId="10" xfId="0" applyNumberFormat="1" applyFont="1" applyFill="1" applyBorder="1" applyAlignment="1">
      <alignment horizontal="right" vertical="center" wrapText="1"/>
    </xf>
    <xf numFmtId="4" fontId="27" fillId="21" borderId="10" xfId="0" applyNumberFormat="1" applyFont="1" applyFill="1" applyBorder="1" applyAlignment="1">
      <alignment horizontal="right" vertical="center" wrapText="1"/>
    </xf>
    <xf numFmtId="4" fontId="27" fillId="0" borderId="15" xfId="0" applyNumberFormat="1" applyFont="1" applyBorder="1" applyAlignment="1">
      <alignment vertical="center" textRotation="90" wrapText="1"/>
    </xf>
    <xf numFmtId="0" fontId="27" fillId="23" borderId="10" xfId="0" applyNumberFormat="1" applyFont="1" applyFill="1" applyBorder="1" applyAlignment="1">
      <alignment horizontal="center" vertical="center" wrapText="1"/>
    </xf>
    <xf numFmtId="3" fontId="30" fillId="24" borderId="10" xfId="0" applyNumberFormat="1" applyFont="1" applyFill="1" applyBorder="1" applyAlignment="1">
      <alignment horizontal="center" vertical="center" wrapText="1"/>
    </xf>
    <xf numFmtId="4" fontId="30" fillId="23" borderId="10" xfId="0" applyNumberFormat="1" applyFont="1" applyFill="1" applyBorder="1" applyAlignment="1">
      <alignment horizontal="left" vertical="center" wrapText="1"/>
    </xf>
    <xf numFmtId="4" fontId="30" fillId="23" borderId="10" xfId="0" applyNumberFormat="1" applyFont="1" applyFill="1" applyBorder="1" applyAlignment="1">
      <alignment horizontal="center" vertical="center" wrapText="1"/>
    </xf>
    <xf numFmtId="4" fontId="44" fillId="18" borderId="10" xfId="0" applyNumberFormat="1" applyFont="1" applyFill="1" applyBorder="1" applyAlignment="1">
      <alignment horizontal="center" vertical="center" wrapText="1"/>
    </xf>
    <xf numFmtId="4" fontId="31" fillId="18" borderId="10" xfId="0" applyNumberFormat="1" applyFont="1" applyFill="1" applyBorder="1" applyAlignment="1">
      <alignment horizontal="left" vertical="center" wrapText="1"/>
    </xf>
    <xf numFmtId="4" fontId="31" fillId="18" borderId="10" xfId="0" applyNumberFormat="1" applyFont="1" applyFill="1" applyBorder="1" applyAlignment="1">
      <alignment horizontal="right" vertical="center" wrapText="1"/>
    </xf>
    <xf numFmtId="4" fontId="44" fillId="18" borderId="10" xfId="0" applyNumberFormat="1" applyFont="1" applyFill="1" applyBorder="1" applyAlignment="1">
      <alignment horizontal="right" vertical="center"/>
    </xf>
    <xf numFmtId="4" fontId="31" fillId="0" borderId="10" xfId="0" applyNumberFormat="1" applyFont="1" applyFill="1" applyBorder="1" applyAlignment="1">
      <alignment horizontal="right" vertical="center" wrapText="1"/>
    </xf>
    <xf numFmtId="4" fontId="31" fillId="0" borderId="10" xfId="34" applyNumberFormat="1" applyFont="1" applyFill="1" applyBorder="1" applyAlignment="1">
      <alignment horizontal="right" vertical="center" wrapText="1"/>
    </xf>
    <xf numFmtId="4" fontId="31" fillId="20" borderId="10" xfId="34" applyNumberFormat="1" applyFont="1" applyFill="1" applyBorder="1" applyAlignment="1">
      <alignment horizontal="right" vertical="center" wrapText="1"/>
    </xf>
    <xf numFmtId="4" fontId="31" fillId="0" borderId="10" xfId="30" applyNumberFormat="1" applyFont="1" applyFill="1" applyBorder="1" applyAlignment="1">
      <alignment horizontal="right" vertical="center" wrapText="1"/>
    </xf>
    <xf numFmtId="4" fontId="31" fillId="25" borderId="10" xfId="30" applyNumberFormat="1" applyFont="1" applyFill="1" applyBorder="1" applyAlignment="1">
      <alignment vertical="center" wrapText="1"/>
    </xf>
    <xf numFmtId="4" fontId="31" fillId="25" borderId="10" xfId="34" applyNumberFormat="1" applyFont="1" applyFill="1" applyBorder="1" applyAlignment="1">
      <alignment horizontal="right" vertical="center" wrapText="1"/>
    </xf>
    <xf numFmtId="4" fontId="31" fillId="0" borderId="10" xfId="0" applyNumberFormat="1" applyFont="1" applyFill="1" applyBorder="1" applyAlignment="1">
      <alignment vertical="center" wrapText="1"/>
    </xf>
    <xf numFmtId="4" fontId="31" fillId="20" borderId="10" xfId="0" applyNumberFormat="1" applyFont="1" applyFill="1" applyBorder="1" applyAlignment="1">
      <alignment horizontal="right" vertical="center" wrapText="1"/>
    </xf>
    <xf numFmtId="4" fontId="31" fillId="22" borderId="10" xfId="0" applyNumberFormat="1" applyFont="1" applyFill="1" applyBorder="1" applyAlignment="1">
      <alignment horizontal="right" vertical="center" wrapText="1"/>
    </xf>
    <xf numFmtId="10" fontId="45" fillId="20" borderId="10" xfId="30" applyNumberFormat="1" applyFont="1" applyFill="1" applyBorder="1" applyAlignment="1">
      <alignment horizontal="right" vertical="center" wrapText="1"/>
    </xf>
    <xf numFmtId="4" fontId="31" fillId="21" borderId="10" xfId="0" applyNumberFormat="1" applyFont="1" applyFill="1" applyBorder="1" applyAlignment="1">
      <alignment horizontal="right" vertical="center" wrapText="1"/>
    </xf>
    <xf numFmtId="3" fontId="27" fillId="0" borderId="0" xfId="0" applyNumberFormat="1" applyFont="1" applyBorder="1" applyAlignment="1">
      <alignment horizontal="center" vertical="center" wrapText="1"/>
    </xf>
    <xf numFmtId="4" fontId="31" fillId="0" borderId="0" xfId="0" applyNumberFormat="1" applyFont="1" applyBorder="1" applyAlignment="1">
      <alignment vertical="center" wrapText="1"/>
    </xf>
    <xf numFmtId="4" fontId="44" fillId="18" borderId="10" xfId="0" applyNumberFormat="1" applyFont="1" applyFill="1" applyBorder="1" applyAlignment="1">
      <alignment horizontal="center" vertical="center"/>
    </xf>
    <xf numFmtId="4" fontId="31" fillId="0" borderId="10" xfId="34" applyNumberFormat="1" applyFont="1" applyFill="1" applyBorder="1" applyAlignment="1">
      <alignment vertical="center" wrapText="1"/>
    </xf>
    <xf numFmtId="4" fontId="31" fillId="0" borderId="10" xfId="30" applyNumberFormat="1" applyFont="1" applyFill="1" applyBorder="1" applyAlignment="1">
      <alignment vertical="center" wrapText="1"/>
    </xf>
    <xf numFmtId="4" fontId="31" fillId="0" borderId="0" xfId="0" applyNumberFormat="1" applyFont="1" applyFill="1" applyBorder="1" applyAlignment="1">
      <alignment vertical="center" wrapText="1"/>
    </xf>
    <xf numFmtId="4" fontId="44" fillId="18" borderId="10" xfId="0" applyNumberFormat="1" applyFont="1" applyFill="1" applyBorder="1" applyAlignment="1">
      <alignment horizontal="left" vertical="center" wrapText="1"/>
    </xf>
    <xf numFmtId="4" fontId="31" fillId="20" borderId="10" xfId="30" applyNumberFormat="1" applyFont="1" applyFill="1" applyBorder="1" applyAlignment="1">
      <alignment vertical="center" wrapText="1"/>
    </xf>
    <xf numFmtId="4" fontId="44" fillId="20" borderId="10" xfId="0" applyNumberFormat="1" applyFont="1" applyFill="1" applyBorder="1" applyAlignment="1">
      <alignment vertical="center"/>
    </xf>
    <xf numFmtId="4" fontId="31" fillId="18" borderId="10" xfId="0" applyNumberFormat="1" applyFont="1" applyFill="1" applyBorder="1" applyAlignment="1">
      <alignment horizontal="center" vertical="center" wrapText="1"/>
    </xf>
    <xf numFmtId="4" fontId="31" fillId="0" borderId="0" xfId="0" applyNumberFormat="1" applyFont="1" applyAlignment="1">
      <alignment vertical="center" wrapText="1"/>
    </xf>
    <xf numFmtId="4" fontId="44" fillId="0" borderId="10" xfId="0" applyNumberFormat="1" applyFont="1" applyFill="1" applyBorder="1" applyAlignment="1">
      <alignment horizontal="right" vertical="center"/>
    </xf>
    <xf numFmtId="4" fontId="31" fillId="0" borderId="10" xfId="30" applyNumberFormat="1" applyFont="1" applyFill="1" applyBorder="1" applyAlignment="1">
      <alignment horizontal="center" vertical="center" wrapText="1"/>
    </xf>
    <xf numFmtId="4" fontId="44" fillId="18" borderId="10" xfId="0" applyNumberFormat="1" applyFont="1" applyFill="1" applyBorder="1" applyAlignment="1">
      <alignment horizontal="right" vertical="center" wrapText="1"/>
    </xf>
    <xf numFmtId="3" fontId="30" fillId="23" borderId="10" xfId="0" applyNumberFormat="1" applyFont="1" applyFill="1" applyBorder="1" applyAlignment="1">
      <alignment horizontal="center" vertical="center" wrapText="1"/>
    </xf>
    <xf numFmtId="3" fontId="30" fillId="26" borderId="10" xfId="0" applyNumberFormat="1" applyFont="1" applyFill="1" applyBorder="1" applyAlignment="1">
      <alignment horizontal="center" vertical="center" wrapText="1"/>
    </xf>
    <xf numFmtId="0" fontId="27" fillId="27" borderId="10" xfId="0" applyNumberFormat="1" applyFont="1" applyFill="1" applyBorder="1" applyAlignment="1">
      <alignment horizontal="center" vertical="center" wrapText="1"/>
    </xf>
    <xf numFmtId="3" fontId="30" fillId="27" borderId="10" xfId="0" applyNumberFormat="1" applyFont="1" applyFill="1" applyBorder="1" applyAlignment="1">
      <alignment horizontal="center" vertical="center" wrapText="1"/>
    </xf>
    <xf numFmtId="4" fontId="30" fillId="27" borderId="10" xfId="0" applyNumberFormat="1" applyFont="1" applyFill="1" applyBorder="1" applyAlignment="1">
      <alignment horizontal="left" vertical="center" wrapText="1"/>
    </xf>
    <xf numFmtId="4" fontId="30" fillId="27" borderId="10" xfId="0" applyNumberFormat="1" applyFont="1" applyFill="1" applyBorder="1" applyAlignment="1">
      <alignment horizontal="center" vertical="center" wrapText="1"/>
    </xf>
    <xf numFmtId="168" fontId="32" fillId="0" borderId="10" xfId="0" applyNumberFormat="1" applyFont="1" applyFill="1" applyBorder="1" applyAlignment="1">
      <alignment horizontal="right" vertical="center"/>
    </xf>
    <xf numFmtId="168" fontId="31" fillId="0" borderId="10" xfId="0" applyNumberFormat="1" applyFont="1" applyFill="1" applyBorder="1" applyAlignment="1">
      <alignment horizontal="right" vertical="center" wrapText="1"/>
    </xf>
    <xf numFmtId="4" fontId="31" fillId="25" borderId="10" xfId="30" applyNumberFormat="1" applyFont="1" applyFill="1" applyBorder="1" applyAlignment="1">
      <alignment horizontal="center" vertical="center" wrapText="1"/>
    </xf>
    <xf numFmtId="0" fontId="27" fillId="28" borderId="10" xfId="0" applyNumberFormat="1" applyFont="1" applyFill="1" applyBorder="1" applyAlignment="1">
      <alignment horizontal="center" vertical="center" wrapText="1"/>
    </xf>
    <xf numFmtId="3" fontId="30" fillId="28" borderId="10" xfId="0" applyNumberFormat="1" applyFont="1" applyFill="1" applyBorder="1" applyAlignment="1">
      <alignment horizontal="center" vertical="center" wrapText="1"/>
    </xf>
    <xf numFmtId="4" fontId="30" fillId="28" borderId="10" xfId="0" applyNumberFormat="1" applyFont="1" applyFill="1" applyBorder="1" applyAlignment="1">
      <alignment horizontal="left" vertical="center" wrapText="1"/>
    </xf>
    <xf numFmtId="4" fontId="30" fillId="28" borderId="10" xfId="0" applyNumberFormat="1" applyFont="1" applyFill="1" applyBorder="1" applyAlignment="1">
      <alignment horizontal="center" vertical="center" wrapText="1"/>
    </xf>
    <xf numFmtId="3" fontId="27" fillId="18" borderId="0" xfId="0" applyNumberFormat="1" applyFont="1" applyFill="1" applyBorder="1" applyAlignment="1">
      <alignment vertical="center" wrapText="1"/>
    </xf>
    <xf numFmtId="4" fontId="27" fillId="18" borderId="0" xfId="0" applyNumberFormat="1" applyFont="1" applyFill="1" applyBorder="1" applyAlignment="1">
      <alignment horizontal="left" vertical="center" wrapText="1"/>
    </xf>
    <xf numFmtId="4" fontId="31" fillId="18" borderId="0" xfId="0" applyNumberFormat="1" applyFont="1" applyFill="1" applyBorder="1" applyAlignment="1">
      <alignment vertical="center" wrapText="1"/>
    </xf>
    <xf numFmtId="4" fontId="31" fillId="18" borderId="0" xfId="0" applyNumberFormat="1" applyFont="1" applyFill="1" applyBorder="1" applyAlignment="1">
      <alignment horizontal="center" vertical="center" wrapText="1"/>
    </xf>
    <xf numFmtId="4" fontId="31" fillId="18" borderId="0" xfId="0" applyNumberFormat="1" applyFont="1" applyFill="1" applyBorder="1" applyAlignment="1">
      <alignment horizontal="left" vertical="center" wrapText="1"/>
    </xf>
    <xf numFmtId="4" fontId="31" fillId="18" borderId="0" xfId="0" applyNumberFormat="1" applyFont="1" applyFill="1" applyBorder="1" applyAlignment="1">
      <alignment horizontal="right" vertical="center" wrapText="1"/>
    </xf>
    <xf numFmtId="4" fontId="31" fillId="18" borderId="0" xfId="34" applyNumberFormat="1" applyFont="1" applyFill="1" applyBorder="1" applyAlignment="1">
      <alignment horizontal="right" vertical="center" wrapText="1"/>
    </xf>
    <xf numFmtId="4" fontId="31" fillId="18" borderId="0" xfId="30" applyNumberFormat="1" applyFont="1" applyFill="1" applyBorder="1" applyAlignment="1">
      <alignment horizontal="right" vertical="center" wrapText="1"/>
    </xf>
    <xf numFmtId="4" fontId="31" fillId="21" borderId="0" xfId="0" applyNumberFormat="1" applyFont="1" applyFill="1" applyBorder="1" applyAlignment="1">
      <alignment horizontal="right" vertical="center" wrapText="1"/>
    </xf>
    <xf numFmtId="3" fontId="27" fillId="0" borderId="0" xfId="0" applyNumberFormat="1" applyFont="1" applyAlignment="1">
      <alignment vertical="center" wrapText="1"/>
    </xf>
    <xf numFmtId="4" fontId="27" fillId="0" borderId="0" xfId="0" applyNumberFormat="1" applyFont="1" applyAlignment="1">
      <alignment horizontal="left" vertical="center" wrapText="1"/>
    </xf>
    <xf numFmtId="4" fontId="31" fillId="0" borderId="0" xfId="0" applyNumberFormat="1" applyFont="1" applyAlignment="1">
      <alignment horizontal="center" vertical="center" wrapText="1"/>
    </xf>
    <xf numFmtId="4" fontId="31" fillId="0" borderId="0" xfId="0" applyNumberFormat="1" applyFont="1" applyAlignment="1">
      <alignment horizontal="left" vertical="center" wrapText="1"/>
    </xf>
    <xf numFmtId="4" fontId="31" fillId="21" borderId="0" xfId="0" applyNumberFormat="1" applyFont="1" applyFill="1" applyAlignment="1">
      <alignment vertical="center" wrapText="1"/>
    </xf>
    <xf numFmtId="0" fontId="46" fillId="0" borderId="0" xfId="0" applyFont="1" applyAlignment="1">
      <alignment horizontal="justify"/>
    </xf>
    <xf numFmtId="4" fontId="27" fillId="29" borderId="12" xfId="0" applyNumberFormat="1" applyFont="1" applyFill="1" applyBorder="1" applyAlignment="1">
      <alignment vertical="center" textRotation="90" wrapText="1"/>
    </xf>
    <xf numFmtId="4" fontId="27" fillId="29" borderId="10" xfId="0" applyNumberFormat="1" applyFont="1" applyFill="1" applyBorder="1" applyAlignment="1">
      <alignment horizontal="center" vertical="center" wrapText="1"/>
    </xf>
    <xf numFmtId="4" fontId="27" fillId="29" borderId="10" xfId="0" applyNumberFormat="1" applyFont="1" applyFill="1" applyBorder="1" applyAlignment="1">
      <alignment horizontal="right" vertical="center" wrapText="1"/>
    </xf>
    <xf numFmtId="167" fontId="27" fillId="29" borderId="10" xfId="0" applyNumberFormat="1" applyFont="1" applyFill="1" applyBorder="1" applyAlignment="1">
      <alignment horizontal="right" vertical="center" wrapText="1"/>
    </xf>
    <xf numFmtId="4" fontId="27" fillId="29" borderId="0" xfId="0" applyNumberFormat="1" applyFont="1" applyFill="1" applyBorder="1" applyAlignment="1">
      <alignment vertical="center" wrapText="1"/>
    </xf>
    <xf numFmtId="0" fontId="33" fillId="0" borderId="0" xfId="0" applyFont="1"/>
    <xf numFmtId="0" fontId="32" fillId="0" borderId="0" xfId="0" applyFont="1"/>
    <xf numFmtId="0" fontId="27" fillId="30" borderId="10" xfId="0" applyNumberFormat="1" applyFont="1" applyFill="1" applyBorder="1" applyAlignment="1">
      <alignment horizontal="center" vertical="center" wrapText="1"/>
    </xf>
    <xf numFmtId="3" fontId="30" fillId="30" borderId="10" xfId="0" applyNumberFormat="1" applyFont="1" applyFill="1" applyBorder="1" applyAlignment="1">
      <alignment horizontal="center" vertical="center" wrapText="1"/>
    </xf>
    <xf numFmtId="4" fontId="30" fillId="30" borderId="10" xfId="0" applyNumberFormat="1" applyFont="1" applyFill="1" applyBorder="1" applyAlignment="1">
      <alignment horizontal="left" vertical="center" wrapText="1"/>
    </xf>
    <xf numFmtId="4" fontId="30" fillId="30" borderId="10" xfId="0" applyNumberFormat="1" applyFont="1" applyFill="1" applyBorder="1" applyAlignment="1">
      <alignment horizontal="center" vertical="center" wrapText="1"/>
    </xf>
    <xf numFmtId="4" fontId="31" fillId="30" borderId="10" xfId="0" applyNumberFormat="1" applyFont="1" applyFill="1" applyBorder="1" applyAlignment="1">
      <alignment horizontal="center" vertical="center" wrapText="1"/>
    </xf>
    <xf numFmtId="4" fontId="31" fillId="30" borderId="10" xfId="0" applyNumberFormat="1" applyFont="1" applyFill="1" applyBorder="1" applyAlignment="1">
      <alignment horizontal="left" vertical="center" wrapText="1"/>
    </xf>
    <xf numFmtId="4" fontId="31" fillId="30" borderId="10" xfId="0" applyNumberFormat="1" applyFont="1" applyFill="1" applyBorder="1" applyAlignment="1">
      <alignment horizontal="right" vertical="center" wrapText="1"/>
    </xf>
    <xf numFmtId="4" fontId="31" fillId="30" borderId="10" xfId="34" applyNumberFormat="1" applyFont="1" applyFill="1" applyBorder="1" applyAlignment="1">
      <alignment horizontal="right" vertical="center" wrapText="1"/>
    </xf>
    <xf numFmtId="4" fontId="31" fillId="30" borderId="10" xfId="30" applyNumberFormat="1" applyFont="1" applyFill="1" applyBorder="1" applyAlignment="1">
      <alignment horizontal="right" vertical="center" wrapText="1"/>
    </xf>
    <xf numFmtId="167" fontId="27" fillId="30" borderId="10" xfId="0" applyNumberFormat="1" applyFont="1" applyFill="1" applyBorder="1" applyAlignment="1">
      <alignment horizontal="right" vertical="center" wrapText="1"/>
    </xf>
    <xf numFmtId="4" fontId="31" fillId="30" borderId="10" xfId="30" applyNumberFormat="1" applyFont="1" applyFill="1" applyBorder="1" applyAlignment="1">
      <alignment vertical="center" wrapText="1"/>
    </xf>
    <xf numFmtId="4" fontId="31" fillId="30" borderId="10" xfId="0" applyNumberFormat="1" applyFont="1" applyFill="1" applyBorder="1" applyAlignment="1">
      <alignment vertical="center" wrapText="1"/>
    </xf>
    <xf numFmtId="10" fontId="45" fillId="30" borderId="10" xfId="30" applyNumberFormat="1" applyFont="1" applyFill="1" applyBorder="1" applyAlignment="1">
      <alignment horizontal="right" vertical="center" wrapText="1"/>
    </xf>
    <xf numFmtId="3" fontId="27" fillId="30" borderId="0" xfId="0" applyNumberFormat="1" applyFont="1" applyFill="1" applyBorder="1" applyAlignment="1">
      <alignment horizontal="center" vertical="center" wrapText="1"/>
    </xf>
    <xf numFmtId="4" fontId="31" fillId="30" borderId="0" xfId="0" applyNumberFormat="1" applyFont="1" applyFill="1" applyAlignment="1">
      <alignment vertical="center" wrapText="1"/>
    </xf>
    <xf numFmtId="0" fontId="47" fillId="18" borderId="0" xfId="19" applyFont="1" applyFill="1" applyBorder="1" applyAlignment="1">
      <alignment horizontal="left" vertical="center" wrapText="1"/>
    </xf>
    <xf numFmtId="0" fontId="48" fillId="18" borderId="0" xfId="19" applyFont="1" applyFill="1" applyBorder="1" applyAlignment="1">
      <alignment horizontal="center" vertical="center" wrapText="1"/>
    </xf>
    <xf numFmtId="4" fontId="48" fillId="18" borderId="0" xfId="38" applyNumberFormat="1" applyFont="1" applyFill="1" applyBorder="1" applyAlignment="1">
      <alignment horizontal="right" vertical="center" wrapText="1"/>
    </xf>
    <xf numFmtId="4" fontId="27" fillId="18" borderId="16" xfId="0" applyNumberFormat="1" applyFont="1" applyFill="1" applyBorder="1" applyAlignment="1">
      <alignment vertical="center" wrapText="1"/>
    </xf>
    <xf numFmtId="4" fontId="27" fillId="18" borderId="0" xfId="0" applyNumberFormat="1" applyFont="1" applyFill="1" applyBorder="1" applyAlignment="1">
      <alignment vertical="center" wrapText="1"/>
    </xf>
    <xf numFmtId="4" fontId="27" fillId="31" borderId="10" xfId="0" applyNumberFormat="1" applyFont="1" applyFill="1" applyBorder="1" applyAlignment="1">
      <alignment horizontal="center" vertical="center" wrapText="1"/>
    </xf>
    <xf numFmtId="4" fontId="27" fillId="32" borderId="10" xfId="0" applyNumberFormat="1" applyFont="1" applyFill="1" applyBorder="1" applyAlignment="1">
      <alignment horizontal="center" vertical="center" wrapText="1"/>
    </xf>
    <xf numFmtId="4" fontId="27" fillId="18" borderId="17" xfId="0" applyNumberFormat="1" applyFont="1" applyFill="1" applyBorder="1" applyAlignment="1">
      <alignment vertical="center" wrapText="1"/>
    </xf>
    <xf numFmtId="3" fontId="27" fillId="18" borderId="18" xfId="0" applyNumberFormat="1" applyFont="1" applyFill="1" applyBorder="1" applyAlignment="1">
      <alignment vertical="center" wrapText="1"/>
    </xf>
    <xf numFmtId="3" fontId="27" fillId="32" borderId="10" xfId="0" applyNumberFormat="1" applyFont="1" applyFill="1" applyBorder="1" applyAlignment="1">
      <alignment horizontal="center" vertical="center" wrapText="1"/>
    </xf>
    <xf numFmtId="3" fontId="27" fillId="31" borderId="10" xfId="0" applyNumberFormat="1" applyFont="1" applyFill="1" applyBorder="1" applyAlignment="1">
      <alignment horizontal="center" vertical="center" wrapText="1"/>
    </xf>
    <xf numFmtId="4" fontId="27" fillId="18" borderId="19" xfId="0" applyNumberFormat="1" applyFont="1" applyFill="1" applyBorder="1" applyAlignment="1">
      <alignment vertical="center" wrapText="1"/>
    </xf>
    <xf numFmtId="4" fontId="27" fillId="18" borderId="18" xfId="0" applyNumberFormat="1" applyFont="1" applyFill="1" applyBorder="1" applyAlignment="1">
      <alignment vertical="center" wrapText="1"/>
    </xf>
    <xf numFmtId="4" fontId="27" fillId="32" borderId="10" xfId="0" applyNumberFormat="1" applyFont="1" applyFill="1" applyBorder="1" applyAlignment="1">
      <alignment horizontal="right" vertical="center" wrapText="1"/>
    </xf>
    <xf numFmtId="4" fontId="27" fillId="31" borderId="10" xfId="0" applyNumberFormat="1" applyFont="1" applyFill="1" applyBorder="1" applyAlignment="1">
      <alignment horizontal="right" vertical="center" wrapText="1"/>
    </xf>
    <xf numFmtId="4" fontId="27" fillId="29" borderId="19" xfId="0" applyNumberFormat="1" applyFont="1" applyFill="1" applyBorder="1" applyAlignment="1">
      <alignment vertical="center" wrapText="1"/>
    </xf>
    <xf numFmtId="4" fontId="27" fillId="29" borderId="18" xfId="0" applyNumberFormat="1" applyFont="1" applyFill="1" applyBorder="1" applyAlignment="1">
      <alignment vertical="center" wrapText="1"/>
    </xf>
    <xf numFmtId="0" fontId="25" fillId="0" borderId="0" xfId="0" applyFont="1" applyFill="1"/>
    <xf numFmtId="0" fontId="26" fillId="0" borderId="0" xfId="0" applyFont="1" applyFill="1"/>
    <xf numFmtId="0" fontId="25" fillId="0" borderId="0" xfId="0" applyFont="1" applyFill="1" applyAlignment="1">
      <alignment horizontal="left"/>
    </xf>
    <xf numFmtId="0" fontId="3" fillId="0" borderId="0" xfId="0" applyFont="1" applyFill="1"/>
    <xf numFmtId="0" fontId="25" fillId="0" borderId="0" xfId="0" applyFont="1" applyFill="1" applyAlignment="1">
      <alignment horizontal="right"/>
    </xf>
    <xf numFmtId="0" fontId="24" fillId="0" borderId="16" xfId="0" applyFont="1" applyFill="1" applyBorder="1" applyAlignment="1">
      <alignment horizontal="left" wrapText="1"/>
    </xf>
    <xf numFmtId="0" fontId="26" fillId="0" borderId="0" xfId="0" applyFont="1" applyFill="1" applyAlignment="1">
      <alignment horizontal="left"/>
    </xf>
    <xf numFmtId="0" fontId="36" fillId="0" borderId="0" xfId="0" applyFont="1"/>
    <xf numFmtId="0" fontId="24" fillId="17" borderId="0" xfId="0" applyFont="1" applyFill="1"/>
    <xf numFmtId="0" fontId="24" fillId="15" borderId="0" xfId="0" applyFont="1" applyFill="1"/>
    <xf numFmtId="0" fontId="34" fillId="18" borderId="0" xfId="0" applyFont="1" applyFill="1" applyAlignment="1">
      <alignment vertical="center" wrapText="1"/>
    </xf>
    <xf numFmtId="0" fontId="32" fillId="18" borderId="0" xfId="0" applyFont="1" applyFill="1" applyAlignment="1">
      <alignment vertical="center" wrapText="1"/>
    </xf>
    <xf numFmtId="0" fontId="32" fillId="18" borderId="10" xfId="0" applyFont="1" applyFill="1" applyBorder="1" applyAlignment="1">
      <alignment horizontal="center" vertical="center" wrapText="1"/>
    </xf>
    <xf numFmtId="0" fontId="25" fillId="0" borderId="0" xfId="0" applyFont="1" applyFill="1" applyAlignment="1">
      <alignment vertical="center"/>
    </xf>
    <xf numFmtId="0" fontId="34" fillId="0" borderId="0" xfId="0" applyFont="1"/>
    <xf numFmtId="0" fontId="32" fillId="0" borderId="10" xfId="0" applyFont="1" applyBorder="1" applyAlignment="1">
      <alignment horizontal="center"/>
    </xf>
    <xf numFmtId="0" fontId="32" fillId="0" borderId="10" xfId="0" applyFont="1" applyBorder="1"/>
    <xf numFmtId="170" fontId="32" fillId="0" borderId="10" xfId="0" applyNumberFormat="1" applyFont="1" applyFill="1" applyBorder="1" applyAlignment="1">
      <alignment horizontal="center" vertical="center" wrapText="1"/>
    </xf>
    <xf numFmtId="0" fontId="32" fillId="18" borderId="0" xfId="0" applyFont="1" applyFill="1"/>
    <xf numFmtId="49" fontId="32" fillId="0" borderId="0" xfId="0" applyNumberFormat="1" applyFont="1" applyBorder="1" applyAlignment="1">
      <alignment horizontal="center" vertical="center"/>
    </xf>
    <xf numFmtId="0" fontId="32" fillId="0" borderId="0" xfId="0" applyFont="1" applyBorder="1" applyAlignment="1">
      <alignment horizontal="left" vertical="center" wrapText="1"/>
    </xf>
    <xf numFmtId="0" fontId="32" fillId="0" borderId="0" xfId="0" applyFont="1" applyBorder="1" applyAlignment="1">
      <alignment horizontal="center" vertical="center"/>
    </xf>
    <xf numFmtId="49" fontId="32" fillId="18" borderId="10" xfId="0" applyNumberFormat="1" applyFont="1" applyFill="1" applyBorder="1" applyAlignment="1">
      <alignment horizontal="center" vertical="center" wrapText="1"/>
    </xf>
    <xf numFmtId="2" fontId="32" fillId="18" borderId="10" xfId="0" applyNumberFormat="1" applyFont="1" applyFill="1" applyBorder="1" applyAlignment="1">
      <alignment horizontal="center" vertical="center" wrapText="1"/>
    </xf>
    <xf numFmtId="0" fontId="32" fillId="18" borderId="10" xfId="0" applyFont="1" applyFill="1" applyBorder="1" applyAlignment="1">
      <alignment vertical="center" wrapText="1"/>
    </xf>
    <xf numFmtId="0" fontId="41" fillId="0" borderId="10" xfId="0" applyFont="1" applyFill="1" applyBorder="1" applyAlignment="1">
      <alignment vertical="center" wrapText="1"/>
    </xf>
    <xf numFmtId="170" fontId="32" fillId="0" borderId="10" xfId="0" applyNumberFormat="1" applyFont="1" applyFill="1" applyBorder="1" applyAlignment="1">
      <alignment horizontal="center" vertical="center"/>
    </xf>
    <xf numFmtId="0" fontId="32" fillId="0" borderId="0" xfId="0" applyFont="1" applyFill="1" applyAlignment="1">
      <alignment vertical="center" wrapText="1"/>
    </xf>
    <xf numFmtId="0" fontId="34" fillId="0" borderId="0" xfId="0" applyFont="1" applyFill="1" applyAlignment="1">
      <alignment vertical="center" wrapText="1"/>
    </xf>
    <xf numFmtId="0" fontId="34" fillId="0" borderId="10" xfId="0" applyFont="1" applyFill="1" applyBorder="1" applyAlignment="1">
      <alignment vertical="center" wrapText="1"/>
    </xf>
    <xf numFmtId="4" fontId="34" fillId="0" borderId="10" xfId="0" applyNumberFormat="1" applyFont="1" applyFill="1" applyBorder="1" applyAlignment="1">
      <alignment horizontal="center" vertical="center" wrapText="1"/>
    </xf>
    <xf numFmtId="0" fontId="25" fillId="0" borderId="0" xfId="0" applyFont="1" applyFill="1" applyAlignment="1">
      <alignment horizontal="center" vertical="center"/>
    </xf>
    <xf numFmtId="0" fontId="3" fillId="0" borderId="0" xfId="0" applyFont="1" applyFill="1" applyAlignment="1">
      <alignment horizontal="center" vertical="center"/>
    </xf>
    <xf numFmtId="0" fontId="49" fillId="0" borderId="0" xfId="0" applyFont="1" applyFill="1"/>
    <xf numFmtId="0" fontId="25" fillId="0" borderId="0" xfId="0" applyFont="1" applyFill="1" applyAlignment="1">
      <alignment horizontal="center"/>
    </xf>
    <xf numFmtId="0" fontId="26" fillId="0" borderId="0" xfId="0" applyFont="1" applyFill="1" applyAlignment="1">
      <alignment horizontal="right"/>
    </xf>
    <xf numFmtId="0" fontId="50" fillId="0" borderId="0" xfId="0" applyFont="1" applyFill="1"/>
    <xf numFmtId="0" fontId="33" fillId="0" borderId="0" xfId="0" applyFont="1" applyFill="1"/>
    <xf numFmtId="0" fontId="33" fillId="0" borderId="0" xfId="0" applyFont="1" applyFill="1" applyAlignment="1">
      <alignment horizontal="center" vertical="center"/>
    </xf>
    <xf numFmtId="49" fontId="25" fillId="0" borderId="0" xfId="0" applyNumberFormat="1" applyFont="1" applyBorder="1" applyAlignment="1">
      <alignment horizontal="center" vertical="top"/>
    </xf>
    <xf numFmtId="0" fontId="25" fillId="0" borderId="0" xfId="0" applyFont="1" applyBorder="1" applyAlignment="1">
      <alignment horizontal="left" vertical="top" wrapText="1"/>
    </xf>
    <xf numFmtId="0" fontId="25" fillId="0" borderId="0" xfId="0" applyFont="1" applyBorder="1" applyAlignment="1">
      <alignment horizontal="center" vertical="top"/>
    </xf>
    <xf numFmtId="4" fontId="25" fillId="0" borderId="0" xfId="0" applyNumberFormat="1" applyFont="1" applyBorder="1" applyAlignment="1">
      <alignment horizontal="center" vertical="top"/>
    </xf>
    <xf numFmtId="0" fontId="25" fillId="0" borderId="0" xfId="0" applyFont="1" applyBorder="1"/>
    <xf numFmtId="0" fontId="32" fillId="0" borderId="0" xfId="0" applyFont="1" applyFill="1" applyAlignment="1">
      <alignment horizontal="center" vertical="center"/>
    </xf>
    <xf numFmtId="0" fontId="25" fillId="0" borderId="0" xfId="0" applyFont="1" applyFill="1" applyAlignment="1">
      <alignment vertical="center" wrapText="1"/>
    </xf>
    <xf numFmtId="0" fontId="26" fillId="0" borderId="0" xfId="0" applyFont="1" applyFill="1" applyAlignment="1">
      <alignment vertical="center" wrapText="1"/>
    </xf>
    <xf numFmtId="49" fontId="34" fillId="0" borderId="10" xfId="0" applyNumberFormat="1" applyFont="1" applyFill="1" applyBorder="1" applyAlignment="1">
      <alignment horizontal="center" vertical="center" wrapText="1"/>
    </xf>
    <xf numFmtId="0" fontId="34" fillId="18" borderId="19" xfId="0" applyFont="1" applyFill="1" applyBorder="1" applyAlignment="1">
      <alignment vertical="center" wrapText="1"/>
    </xf>
    <xf numFmtId="0" fontId="34" fillId="18" borderId="18" xfId="0" applyFont="1" applyFill="1" applyBorder="1" applyAlignment="1">
      <alignment vertical="center" wrapText="1"/>
    </xf>
    <xf numFmtId="0" fontId="34" fillId="18" borderId="20" xfId="0" applyFont="1" applyFill="1" applyBorder="1" applyAlignment="1">
      <alignment vertical="center" wrapText="1"/>
    </xf>
    <xf numFmtId="0" fontId="33" fillId="0" borderId="0" xfId="0" applyFont="1" applyAlignment="1"/>
    <xf numFmtId="0" fontId="32" fillId="0" borderId="0" xfId="0" applyFont="1" applyFill="1"/>
    <xf numFmtId="0" fontId="32" fillId="0" borderId="10" xfId="0" applyFont="1" applyFill="1" applyBorder="1" applyAlignment="1">
      <alignment vertical="center" wrapText="1"/>
    </xf>
    <xf numFmtId="2" fontId="34" fillId="0" borderId="10" xfId="0" applyNumberFormat="1" applyFont="1" applyFill="1" applyBorder="1" applyAlignment="1">
      <alignment horizontal="center" vertical="center"/>
    </xf>
    <xf numFmtId="170" fontId="32" fillId="18" borderId="10" xfId="0" applyNumberFormat="1" applyFont="1" applyFill="1" applyBorder="1" applyAlignment="1">
      <alignment horizontal="center" vertical="center" wrapText="1"/>
    </xf>
    <xf numFmtId="170" fontId="34" fillId="18" borderId="10" xfId="0" applyNumberFormat="1" applyFont="1" applyFill="1" applyBorder="1" applyAlignment="1">
      <alignment horizontal="center" vertical="center" wrapText="1"/>
    </xf>
    <xf numFmtId="0" fontId="32" fillId="18" borderId="0" xfId="0" applyFont="1" applyFill="1" applyBorder="1" applyAlignment="1">
      <alignment vertical="center" wrapText="1"/>
    </xf>
    <xf numFmtId="0" fontId="41" fillId="0" borderId="10" xfId="0" applyFont="1" applyFill="1" applyBorder="1" applyAlignment="1">
      <alignment horizontal="left" vertical="center" wrapText="1"/>
    </xf>
    <xf numFmtId="4" fontId="32" fillId="0" borderId="0" xfId="0" applyNumberFormat="1" applyFont="1" applyFill="1" applyAlignment="1">
      <alignment vertical="center" wrapText="1"/>
    </xf>
    <xf numFmtId="4" fontId="34" fillId="0" borderId="0" xfId="0" applyNumberFormat="1" applyFont="1" applyFill="1" applyAlignment="1">
      <alignment vertical="center" wrapText="1"/>
    </xf>
    <xf numFmtId="169" fontId="32" fillId="18" borderId="0" xfId="0" applyNumberFormat="1" applyFont="1" applyFill="1" applyAlignment="1">
      <alignment vertical="center" wrapText="1"/>
    </xf>
    <xf numFmtId="0" fontId="33" fillId="0" borderId="0" xfId="0" applyFont="1" applyAlignment="1">
      <alignment horizontal="center" vertical="center" wrapText="1"/>
    </xf>
    <xf numFmtId="0" fontId="3" fillId="34" borderId="0" xfId="0" applyFont="1" applyFill="1" applyAlignment="1" applyProtection="1">
      <alignment horizontal="center" vertical="center" wrapText="1"/>
      <protection hidden="1"/>
    </xf>
    <xf numFmtId="2" fontId="32" fillId="0" borderId="10" xfId="0" applyNumberFormat="1" applyFont="1" applyFill="1" applyBorder="1" applyAlignment="1">
      <alignment horizontal="center" vertical="center"/>
    </xf>
    <xf numFmtId="170" fontId="32" fillId="18" borderId="10" xfId="0" quotePrefix="1" applyNumberFormat="1" applyFont="1" applyFill="1" applyBorder="1" applyAlignment="1">
      <alignment horizontal="center" vertical="center" wrapText="1"/>
    </xf>
    <xf numFmtId="0" fontId="34" fillId="0" borderId="10" xfId="0" applyNumberFormat="1" applyFont="1" applyFill="1" applyBorder="1" applyAlignment="1">
      <alignment horizontal="center" vertical="center" wrapText="1"/>
    </xf>
    <xf numFmtId="0" fontId="3" fillId="18" borderId="0" xfId="0" applyFont="1" applyFill="1"/>
    <xf numFmtId="0" fontId="3" fillId="18" borderId="0" xfId="0" applyFont="1" applyFill="1" applyAlignment="1">
      <alignment horizontal="left"/>
    </xf>
    <xf numFmtId="0" fontId="3" fillId="18" borderId="0" xfId="0" applyFont="1" applyFill="1" applyAlignment="1">
      <alignment horizontal="center" vertical="center"/>
    </xf>
    <xf numFmtId="0" fontId="25" fillId="18" borderId="0" xfId="0" applyFont="1" applyFill="1"/>
    <xf numFmtId="0" fontId="25" fillId="18" borderId="0" xfId="0" applyFont="1" applyFill="1" applyAlignment="1">
      <alignment horizontal="left"/>
    </xf>
    <xf numFmtId="0" fontId="25" fillId="18" borderId="0" xfId="0" applyFont="1" applyFill="1" applyAlignment="1">
      <alignment horizontal="center" vertical="center"/>
    </xf>
    <xf numFmtId="0" fontId="26" fillId="18" borderId="0" xfId="0" applyFont="1" applyFill="1"/>
    <xf numFmtId="0" fontId="26" fillId="18" borderId="0" xfId="0" applyFont="1" applyFill="1" applyAlignment="1">
      <alignment horizontal="right"/>
    </xf>
    <xf numFmtId="0" fontId="33" fillId="18" borderId="0" xfId="0" applyFont="1" applyFill="1"/>
    <xf numFmtId="0" fontId="35" fillId="18" borderId="0" xfId="0" applyFont="1" applyFill="1"/>
    <xf numFmtId="0" fontId="24" fillId="18" borderId="0" xfId="0" applyFont="1" applyFill="1"/>
    <xf numFmtId="0" fontId="35" fillId="18" borderId="10" xfId="0" applyFont="1" applyFill="1" applyBorder="1" applyAlignment="1">
      <alignment vertical="center" wrapText="1"/>
    </xf>
    <xf numFmtId="0" fontId="35" fillId="18" borderId="10" xfId="0" applyFont="1" applyFill="1" applyBorder="1" applyAlignment="1">
      <alignment horizontal="left" vertical="center" wrapText="1"/>
    </xf>
    <xf numFmtId="0" fontId="26" fillId="18" borderId="0" xfId="0" applyFont="1" applyFill="1" applyAlignment="1">
      <alignment horizontal="left"/>
    </xf>
    <xf numFmtId="0" fontId="26" fillId="18" borderId="0" xfId="0" applyFont="1" applyFill="1" applyAlignment="1">
      <alignment horizontal="center"/>
    </xf>
    <xf numFmtId="0" fontId="26" fillId="18" borderId="0" xfId="0" applyFont="1" applyFill="1" applyAlignment="1">
      <alignment horizontal="center" vertical="center"/>
    </xf>
    <xf numFmtId="0" fontId="26" fillId="18" borderId="0" xfId="0" applyFont="1" applyFill="1" applyAlignment="1">
      <alignment wrapText="1"/>
    </xf>
    <xf numFmtId="0" fontId="32" fillId="18" borderId="10" xfId="0" applyFont="1" applyFill="1" applyBorder="1" applyAlignment="1">
      <alignment horizontal="center" vertical="center"/>
    </xf>
    <xf numFmtId="0" fontId="55" fillId="18" borderId="0" xfId="0" applyFont="1" applyFill="1"/>
    <xf numFmtId="0" fontId="34" fillId="18" borderId="0" xfId="0" applyFont="1" applyFill="1"/>
    <xf numFmtId="14" fontId="32" fillId="18" borderId="10" xfId="0" applyNumberFormat="1" applyFont="1" applyFill="1" applyBorder="1" applyAlignment="1">
      <alignment horizontal="left" vertical="center"/>
    </xf>
    <xf numFmtId="0" fontId="32" fillId="18" borderId="10" xfId="0" applyFont="1" applyFill="1" applyBorder="1" applyAlignment="1">
      <alignment horizontal="left" vertical="center" wrapText="1"/>
    </xf>
    <xf numFmtId="0" fontId="56" fillId="18" borderId="0" xfId="0" applyFont="1" applyFill="1" applyAlignment="1">
      <alignment vertical="center"/>
    </xf>
    <xf numFmtId="0" fontId="26" fillId="18" borderId="0" xfId="0" applyFont="1" applyFill="1" applyAlignment="1">
      <alignment vertical="center"/>
    </xf>
    <xf numFmtId="0" fontId="55" fillId="18" borderId="0" xfId="0" applyFont="1" applyFill="1" applyAlignment="1">
      <alignment vertical="center"/>
    </xf>
    <xf numFmtId="0" fontId="32" fillId="18" borderId="10" xfId="0" applyFont="1" applyFill="1" applyBorder="1" applyAlignment="1">
      <alignment horizontal="left" vertical="center"/>
    </xf>
    <xf numFmtId="0" fontId="57" fillId="18" borderId="0" xfId="0" applyFont="1" applyFill="1" applyAlignment="1">
      <alignment vertical="center"/>
    </xf>
    <xf numFmtId="3" fontId="34" fillId="18" borderId="10" xfId="0" applyNumberFormat="1" applyFont="1" applyFill="1" applyBorder="1" applyAlignment="1">
      <alignment horizontal="center" vertical="center"/>
    </xf>
    <xf numFmtId="0" fontId="34" fillId="18" borderId="0" xfId="0" applyFont="1" applyFill="1" applyAlignment="1">
      <alignment vertical="center"/>
    </xf>
    <xf numFmtId="0" fontId="34" fillId="18" borderId="19" xfId="0" applyFont="1" applyFill="1" applyBorder="1" applyAlignment="1">
      <alignment vertical="center"/>
    </xf>
    <xf numFmtId="0" fontId="34" fillId="18" borderId="18" xfId="0" applyFont="1" applyFill="1" applyBorder="1" applyAlignment="1">
      <alignment horizontal="left" vertical="center"/>
    </xf>
    <xf numFmtId="0" fontId="34" fillId="18" borderId="18" xfId="0" applyFont="1" applyFill="1" applyBorder="1" applyAlignment="1">
      <alignment vertical="center"/>
    </xf>
    <xf numFmtId="0" fontId="34" fillId="18" borderId="18" xfId="0" applyFont="1" applyFill="1" applyBorder="1" applyAlignment="1">
      <alignment horizontal="center" vertical="center"/>
    </xf>
    <xf numFmtId="49" fontId="32" fillId="18" borderId="10" xfId="0" applyNumberFormat="1" applyFont="1" applyFill="1" applyBorder="1" applyAlignment="1">
      <alignment horizontal="left" vertical="center"/>
    </xf>
    <xf numFmtId="169" fontId="32" fillId="18" borderId="10" xfId="0" applyNumberFormat="1" applyFont="1" applyFill="1" applyBorder="1" applyAlignment="1">
      <alignment horizontal="center" vertical="center"/>
    </xf>
    <xf numFmtId="0" fontId="54" fillId="18" borderId="0" xfId="0" applyFont="1" applyFill="1" applyAlignment="1">
      <alignment vertical="center"/>
    </xf>
    <xf numFmtId="0" fontId="54" fillId="35" borderId="0" xfId="0" applyFont="1" applyFill="1" applyAlignment="1">
      <alignment vertical="center"/>
    </xf>
    <xf numFmtId="0" fontId="54" fillId="30" borderId="0" xfId="0" applyFont="1" applyFill="1" applyAlignment="1">
      <alignment vertical="center"/>
    </xf>
    <xf numFmtId="0" fontId="32" fillId="18" borderId="10" xfId="0" applyFont="1" applyFill="1" applyBorder="1" applyAlignment="1">
      <alignment horizontal="left" vertical="top" wrapText="1"/>
    </xf>
    <xf numFmtId="0" fontId="32" fillId="18" borderId="10" xfId="0" applyFont="1" applyFill="1" applyBorder="1" applyAlignment="1">
      <alignment vertical="top" wrapText="1"/>
    </xf>
    <xf numFmtId="0" fontId="32" fillId="18" borderId="11" xfId="0" applyFont="1" applyFill="1" applyBorder="1" applyAlignment="1">
      <alignment vertical="top" wrapText="1"/>
    </xf>
    <xf numFmtId="0" fontId="32" fillId="18" borderId="13" xfId="0" applyFont="1" applyFill="1" applyBorder="1" applyAlignment="1">
      <alignment vertical="top" wrapText="1"/>
    </xf>
    <xf numFmtId="49" fontId="32" fillId="18" borderId="14" xfId="0" applyNumberFormat="1" applyFont="1" applyFill="1" applyBorder="1" applyAlignment="1">
      <alignment vertical="center"/>
    </xf>
    <xf numFmtId="0" fontId="32" fillId="18" borderId="14" xfId="0" applyFont="1" applyFill="1" applyBorder="1" applyAlignment="1">
      <alignment vertical="top" wrapText="1"/>
    </xf>
    <xf numFmtId="0" fontId="32" fillId="18" borderId="14" xfId="0" applyFont="1" applyFill="1" applyBorder="1" applyAlignment="1">
      <alignment vertical="center" wrapText="1"/>
    </xf>
    <xf numFmtId="0" fontId="62" fillId="18" borderId="0" xfId="0" applyFont="1" applyFill="1" applyAlignment="1">
      <alignment vertical="center"/>
    </xf>
    <xf numFmtId="0" fontId="32" fillId="18" borderId="10" xfId="0" applyFont="1" applyFill="1" applyBorder="1" applyAlignment="1">
      <alignment horizontal="left"/>
    </xf>
    <xf numFmtId="0" fontId="32" fillId="18" borderId="10" xfId="0" applyFont="1" applyFill="1" applyBorder="1" applyAlignment="1">
      <alignment horizontal="left" wrapText="1"/>
    </xf>
    <xf numFmtId="0" fontId="32" fillId="18" borderId="10" xfId="0" applyFont="1" applyFill="1" applyBorder="1" applyAlignment="1">
      <alignment horizontal="center"/>
    </xf>
    <xf numFmtId="49" fontId="32" fillId="18" borderId="10" xfId="0" applyNumberFormat="1" applyFont="1" applyFill="1" applyBorder="1" applyAlignment="1">
      <alignment horizontal="center"/>
    </xf>
    <xf numFmtId="49" fontId="34" fillId="18" borderId="10" xfId="0" applyNumberFormat="1" applyFont="1" applyFill="1" applyBorder="1" applyAlignment="1">
      <alignment horizontal="center" vertical="center"/>
    </xf>
    <xf numFmtId="3" fontId="34" fillId="18" borderId="10" xfId="0" applyNumberFormat="1" applyFont="1" applyFill="1" applyBorder="1" applyAlignment="1">
      <alignment horizontal="center"/>
    </xf>
    <xf numFmtId="0" fontId="34" fillId="18" borderId="0" xfId="0" applyFont="1" applyFill="1" applyAlignment="1"/>
    <xf numFmtId="0" fontId="65" fillId="18" borderId="0" xfId="0" applyFont="1" applyFill="1"/>
    <xf numFmtId="2" fontId="26" fillId="18" borderId="0" xfId="0" applyNumberFormat="1" applyFont="1" applyFill="1"/>
    <xf numFmtId="4" fontId="26" fillId="18" borderId="0" xfId="0" applyNumberFormat="1" applyFont="1" applyFill="1"/>
    <xf numFmtId="0" fontId="0" fillId="18" borderId="0" xfId="0" applyFont="1" applyFill="1" applyAlignment="1">
      <alignment vertical="center"/>
    </xf>
    <xf numFmtId="0" fontId="25" fillId="18" borderId="0" xfId="0" applyFont="1" applyFill="1" applyAlignment="1">
      <alignment vertical="center"/>
    </xf>
    <xf numFmtId="0" fontId="67" fillId="18" borderId="0" xfId="0" applyFont="1" applyFill="1"/>
    <xf numFmtId="4" fontId="67" fillId="18" borderId="0" xfId="0" applyNumberFormat="1" applyFont="1" applyFill="1"/>
    <xf numFmtId="0" fontId="2" fillId="18" borderId="0" xfId="0" applyFont="1" applyFill="1" applyAlignment="1">
      <alignment vertical="center"/>
    </xf>
    <xf numFmtId="0" fontId="25" fillId="18" borderId="0" xfId="0" applyFont="1" applyFill="1" applyBorder="1" applyAlignment="1">
      <alignment vertical="center"/>
    </xf>
    <xf numFmtId="0" fontId="26" fillId="18" borderId="0" xfId="0" applyFont="1" applyFill="1" applyBorder="1" applyAlignment="1">
      <alignment vertical="center"/>
    </xf>
    <xf numFmtId="0" fontId="3" fillId="18" borderId="0" xfId="0" applyFont="1" applyFill="1" applyBorder="1"/>
    <xf numFmtId="0" fontId="68" fillId="18" borderId="0" xfId="0" applyFont="1" applyFill="1" applyAlignment="1">
      <alignment horizontal="center" vertical="center" wrapText="1"/>
    </xf>
    <xf numFmtId="4" fontId="3" fillId="18" borderId="0" xfId="0" applyNumberFormat="1" applyFont="1" applyFill="1" applyBorder="1"/>
    <xf numFmtId="4" fontId="3" fillId="18" borderId="0" xfId="0" applyNumberFormat="1" applyFont="1" applyFill="1"/>
    <xf numFmtId="3" fontId="3" fillId="18" borderId="0" xfId="0" applyNumberFormat="1" applyFont="1" applyFill="1"/>
    <xf numFmtId="0" fontId="25" fillId="18" borderId="0" xfId="0" applyFont="1" applyFill="1" applyBorder="1" applyAlignment="1">
      <alignment horizontal="center" vertical="center" wrapText="1"/>
    </xf>
    <xf numFmtId="172" fontId="3" fillId="18" borderId="0" xfId="0" applyNumberFormat="1" applyFont="1" applyFill="1" applyAlignment="1">
      <alignment horizontal="center" vertical="center"/>
    </xf>
    <xf numFmtId="3" fontId="3" fillId="18" borderId="0" xfId="0" applyNumberFormat="1" applyFont="1" applyFill="1" applyAlignment="1">
      <alignment horizontal="center" vertical="center"/>
    </xf>
    <xf numFmtId="0" fontId="71" fillId="0" borderId="0" xfId="43" applyFont="1"/>
    <xf numFmtId="0" fontId="26" fillId="18" borderId="0" xfId="0" applyFont="1" applyFill="1" applyAlignment="1">
      <alignment horizontal="center" vertical="center" wrapText="1"/>
    </xf>
    <xf numFmtId="0" fontId="26" fillId="18" borderId="0" xfId="0" applyFont="1" applyFill="1" applyAlignment="1">
      <alignment horizontal="left" vertical="center" wrapText="1"/>
    </xf>
    <xf numFmtId="0" fontId="69" fillId="18" borderId="0" xfId="0" applyFont="1" applyFill="1" applyAlignment="1">
      <alignment horizontal="center" vertical="center" wrapText="1"/>
    </xf>
    <xf numFmtId="0" fontId="26" fillId="18" borderId="0" xfId="0" applyFont="1" applyFill="1" applyAlignment="1">
      <alignment horizontal="left" vertical="center"/>
    </xf>
    <xf numFmtId="0" fontId="26" fillId="18" borderId="10" xfId="0" applyFont="1" applyFill="1" applyBorder="1" applyAlignment="1">
      <alignment horizontal="center" vertical="center"/>
    </xf>
    <xf numFmtId="3" fontId="34" fillId="18" borderId="19" xfId="0" applyNumberFormat="1" applyFont="1" applyFill="1" applyBorder="1" applyAlignment="1">
      <alignment horizontal="center" vertical="center"/>
    </xf>
    <xf numFmtId="49" fontId="34" fillId="18" borderId="19" xfId="0" applyNumberFormat="1" applyFont="1" applyFill="1" applyBorder="1" applyAlignment="1">
      <alignment horizontal="center" vertical="center"/>
    </xf>
    <xf numFmtId="3" fontId="34" fillId="18" borderId="19" xfId="0" applyNumberFormat="1" applyFont="1" applyFill="1" applyBorder="1" applyAlignment="1">
      <alignment horizontal="center"/>
    </xf>
    <xf numFmtId="49" fontId="34" fillId="0" borderId="10" xfId="0" applyNumberFormat="1" applyFont="1" applyFill="1" applyBorder="1" applyAlignment="1">
      <alignment horizontal="center" vertical="center"/>
    </xf>
    <xf numFmtId="0" fontId="32" fillId="0" borderId="19" xfId="0" applyFont="1" applyFill="1" applyBorder="1" applyAlignment="1">
      <alignment horizontal="center" vertical="top"/>
    </xf>
    <xf numFmtId="0" fontId="32" fillId="0" borderId="10" xfId="0" applyFont="1" applyFill="1" applyBorder="1" applyAlignment="1">
      <alignment horizontal="center" vertical="center"/>
    </xf>
    <xf numFmtId="0" fontId="32" fillId="0" borderId="10" xfId="0" applyFont="1" applyFill="1" applyBorder="1" applyAlignment="1">
      <alignment horizontal="center" vertical="center" wrapText="1"/>
    </xf>
    <xf numFmtId="2" fontId="34" fillId="0" borderId="0" xfId="0" applyNumberFormat="1" applyFont="1" applyFill="1" applyAlignment="1">
      <alignment vertical="center" wrapText="1"/>
    </xf>
    <xf numFmtId="170" fontId="32" fillId="18" borderId="0" xfId="0" applyNumberFormat="1" applyFont="1" applyFill="1" applyAlignment="1">
      <alignment vertical="center" wrapText="1"/>
    </xf>
    <xf numFmtId="3" fontId="32" fillId="18" borderId="10" xfId="0" applyNumberFormat="1" applyFont="1" applyFill="1" applyBorder="1" applyAlignment="1">
      <alignment horizontal="center" vertical="center"/>
    </xf>
    <xf numFmtId="3" fontId="32" fillId="18" borderId="19" xfId="0" applyNumberFormat="1" applyFont="1" applyFill="1" applyBorder="1" applyAlignment="1">
      <alignment horizontal="center" vertical="center"/>
    </xf>
    <xf numFmtId="169" fontId="32" fillId="0" borderId="10" xfId="0" applyNumberFormat="1" applyFont="1" applyFill="1" applyBorder="1" applyAlignment="1">
      <alignment horizontal="center" vertical="center" wrapText="1"/>
    </xf>
    <xf numFmtId="169" fontId="32" fillId="18" borderId="10" xfId="0" applyNumberFormat="1" applyFont="1" applyFill="1" applyBorder="1" applyAlignment="1">
      <alignment horizontal="center" vertical="center" wrapText="1"/>
    </xf>
    <xf numFmtId="4" fontId="32" fillId="18" borderId="10" xfId="0" applyNumberFormat="1" applyFont="1" applyFill="1" applyBorder="1" applyAlignment="1">
      <alignment horizontal="center" vertical="center"/>
    </xf>
    <xf numFmtId="0" fontId="0" fillId="18" borderId="0" xfId="0" applyFont="1" applyFill="1" applyAlignment="1">
      <alignment horizontal="left" vertical="center"/>
    </xf>
    <xf numFmtId="0" fontId="3" fillId="18" borderId="0" xfId="0" applyFont="1" applyFill="1" applyAlignment="1">
      <alignment vertical="top"/>
    </xf>
    <xf numFmtId="0" fontId="25" fillId="18" borderId="0" xfId="0" applyFont="1" applyFill="1" applyAlignment="1">
      <alignment horizontal="center" vertical="top"/>
    </xf>
    <xf numFmtId="0" fontId="35" fillId="18" borderId="10" xfId="0" applyFont="1" applyFill="1" applyBorder="1" applyAlignment="1">
      <alignment vertical="top" wrapText="1"/>
    </xf>
    <xf numFmtId="0" fontId="26" fillId="18" borderId="0" xfId="0" applyFont="1" applyFill="1" applyAlignment="1">
      <alignment horizontal="center" vertical="top" wrapText="1"/>
    </xf>
    <xf numFmtId="0" fontId="26" fillId="18" borderId="0" xfId="0" applyFont="1" applyFill="1" applyAlignment="1">
      <alignment horizontal="center" vertical="top"/>
    </xf>
    <xf numFmtId="0" fontId="26" fillId="18" borderId="10" xfId="0" applyFont="1" applyFill="1" applyBorder="1" applyAlignment="1">
      <alignment horizontal="center" vertical="top"/>
    </xf>
    <xf numFmtId="0" fontId="32" fillId="18" borderId="10" xfId="0" applyFont="1" applyFill="1" applyBorder="1" applyAlignment="1">
      <alignment horizontal="center" vertical="top" wrapText="1"/>
    </xf>
    <xf numFmtId="0" fontId="34" fillId="18" borderId="18" xfId="0" applyFont="1" applyFill="1" applyBorder="1" applyAlignment="1">
      <alignment vertical="top"/>
    </xf>
    <xf numFmtId="0" fontId="0" fillId="18" borderId="0" xfId="0" applyFont="1" applyFill="1" applyAlignment="1">
      <alignment vertical="top"/>
    </xf>
    <xf numFmtId="0" fontId="3" fillId="18" borderId="0" xfId="0" applyFont="1" applyFill="1" applyAlignment="1">
      <alignment horizontal="center" vertical="top"/>
    </xf>
    <xf numFmtId="0" fontId="3" fillId="18" borderId="0" xfId="0" applyFont="1" applyFill="1" applyAlignment="1">
      <alignment horizontal="left" vertical="center"/>
    </xf>
    <xf numFmtId="0" fontId="25" fillId="18" borderId="0" xfId="0" applyFont="1" applyFill="1" applyAlignment="1">
      <alignment horizontal="left" vertical="center"/>
    </xf>
    <xf numFmtId="0" fontId="3" fillId="18" borderId="0" xfId="0" applyFont="1" applyFill="1" applyAlignment="1">
      <alignment vertical="center"/>
    </xf>
    <xf numFmtId="4" fontId="32" fillId="0" borderId="10" xfId="0" applyNumberFormat="1" applyFont="1" applyFill="1" applyBorder="1" applyAlignment="1">
      <alignment horizontal="center" vertical="center"/>
    </xf>
    <xf numFmtId="0" fontId="32" fillId="0" borderId="0" xfId="0" applyFont="1" applyFill="1" applyAlignment="1">
      <alignment horizontal="center" vertical="center" wrapText="1"/>
    </xf>
    <xf numFmtId="0" fontId="34" fillId="0" borderId="0" xfId="0" applyFont="1" applyFill="1" applyAlignment="1">
      <alignment horizontal="center" vertical="center" wrapText="1"/>
    </xf>
    <xf numFmtId="0" fontId="35" fillId="0" borderId="10" xfId="0" applyFont="1" applyFill="1" applyBorder="1" applyAlignment="1">
      <alignment vertical="center" wrapText="1"/>
    </xf>
    <xf numFmtId="0" fontId="25" fillId="0" borderId="0" xfId="0" applyFont="1" applyFill="1" applyAlignment="1">
      <alignment horizontal="center" vertical="center" wrapText="1"/>
    </xf>
    <xf numFmtId="0" fontId="25" fillId="0" borderId="10" xfId="0" applyFont="1" applyFill="1" applyBorder="1" applyAlignment="1">
      <alignment horizontal="center" vertical="center"/>
    </xf>
    <xf numFmtId="3" fontId="32" fillId="0" borderId="10" xfId="0" applyNumberFormat="1" applyFont="1" applyFill="1" applyBorder="1" applyAlignment="1">
      <alignment horizontal="center" vertical="center"/>
    </xf>
    <xf numFmtId="3" fontId="34" fillId="0" borderId="11" xfId="0" applyNumberFormat="1" applyFont="1" applyFill="1" applyBorder="1" applyAlignment="1">
      <alignment horizontal="center" vertical="center"/>
    </xf>
    <xf numFmtId="0" fontId="34" fillId="0" borderId="10" xfId="0" applyFont="1" applyFill="1" applyBorder="1" applyAlignment="1">
      <alignment vertical="center"/>
    </xf>
    <xf numFmtId="4" fontId="32" fillId="0" borderId="14" xfId="0" applyNumberFormat="1" applyFont="1" applyFill="1" applyBorder="1" applyAlignment="1">
      <alignment horizontal="center" vertical="center"/>
    </xf>
    <xf numFmtId="3" fontId="34" fillId="0" borderId="10" xfId="0" applyNumberFormat="1" applyFont="1" applyFill="1" applyBorder="1" applyAlignment="1">
      <alignment horizontal="center" vertical="center"/>
    </xf>
    <xf numFmtId="4" fontId="32" fillId="0" borderId="11" xfId="0" applyNumberFormat="1" applyFont="1" applyFill="1" applyBorder="1" applyAlignment="1">
      <alignment horizontal="center" vertical="center"/>
    </xf>
    <xf numFmtId="4" fontId="32" fillId="0" borderId="10" xfId="0" applyNumberFormat="1" applyFont="1" applyFill="1" applyBorder="1" applyAlignment="1">
      <alignment vertical="center"/>
    </xf>
    <xf numFmtId="4" fontId="32" fillId="0" borderId="11" xfId="0" applyNumberFormat="1" applyFont="1" applyFill="1" applyBorder="1" applyAlignment="1">
      <alignment vertical="center"/>
    </xf>
    <xf numFmtId="4" fontId="32" fillId="0" borderId="10" xfId="0" applyNumberFormat="1" applyFont="1" applyFill="1" applyBorder="1" applyAlignment="1">
      <alignment horizontal="center" vertical="center" wrapText="1"/>
    </xf>
    <xf numFmtId="4" fontId="34" fillId="0" borderId="10" xfId="0" applyNumberFormat="1" applyFont="1" applyFill="1" applyBorder="1" applyAlignment="1">
      <alignment horizontal="center" vertical="center"/>
    </xf>
    <xf numFmtId="0" fontId="32" fillId="0" borderId="10" xfId="0" applyFont="1" applyFill="1" applyBorder="1" applyAlignment="1">
      <alignment horizontal="center"/>
    </xf>
    <xf numFmtId="3" fontId="34" fillId="0" borderId="10" xfId="0" applyNumberFormat="1" applyFont="1" applyFill="1" applyBorder="1" applyAlignment="1">
      <alignment horizontal="center"/>
    </xf>
    <xf numFmtId="0" fontId="26" fillId="0" borderId="0" xfId="0" applyFont="1" applyFill="1" applyAlignment="1">
      <alignment vertical="center"/>
    </xf>
    <xf numFmtId="0" fontId="3" fillId="0" borderId="0" xfId="0" applyFont="1" applyFill="1" applyBorder="1"/>
    <xf numFmtId="4" fontId="3" fillId="0" borderId="0" xfId="0" applyNumberFormat="1" applyFont="1" applyFill="1" applyBorder="1"/>
    <xf numFmtId="4" fontId="3" fillId="0" borderId="0" xfId="0" applyNumberFormat="1" applyFont="1" applyFill="1"/>
    <xf numFmtId="3" fontId="3" fillId="0" borderId="0" xfId="0" applyNumberFormat="1" applyFont="1" applyFill="1"/>
    <xf numFmtId="0" fontId="33" fillId="0" borderId="0" xfId="0" applyFont="1" applyFill="1" applyAlignment="1">
      <alignment horizontal="center"/>
    </xf>
    <xf numFmtId="0" fontId="33" fillId="0" borderId="0" xfId="0" applyFont="1" applyFill="1" applyAlignment="1">
      <alignment horizontal="left"/>
    </xf>
    <xf numFmtId="0" fontId="34" fillId="0" borderId="0" xfId="0" applyFont="1" applyFill="1" applyAlignment="1">
      <alignment horizontal="center" vertical="center"/>
    </xf>
    <xf numFmtId="0" fontId="73" fillId="0" borderId="0" xfId="0" applyFont="1" applyFill="1" applyAlignment="1">
      <alignment horizontal="center"/>
    </xf>
    <xf numFmtId="0" fontId="74" fillId="0" borderId="0" xfId="0" applyFont="1" applyFill="1"/>
    <xf numFmtId="0" fontId="75" fillId="0" borderId="0" xfId="0" applyFont="1" applyFill="1"/>
    <xf numFmtId="0" fontId="35" fillId="0" borderId="0" xfId="0" applyFont="1" applyFill="1" applyAlignment="1">
      <alignment horizontal="center"/>
    </xf>
    <xf numFmtId="0" fontId="36" fillId="0" borderId="0" xfId="0" applyFont="1" applyFill="1"/>
    <xf numFmtId="0" fontId="35" fillId="0" borderId="10" xfId="0" applyFont="1" applyFill="1" applyBorder="1" applyAlignment="1">
      <alignment horizontal="center" vertical="center" wrapText="1"/>
    </xf>
    <xf numFmtId="0" fontId="35" fillId="0" borderId="10" xfId="0" applyFont="1" applyFill="1" applyBorder="1" applyAlignment="1">
      <alignment horizontal="left" vertical="center" wrapText="1"/>
    </xf>
    <xf numFmtId="0" fontId="25" fillId="0" borderId="0" xfId="0" applyFont="1" applyFill="1" applyAlignment="1">
      <alignment horizontal="left" vertical="center" wrapText="1"/>
    </xf>
    <xf numFmtId="0" fontId="35" fillId="0" borderId="0" xfId="0" applyFont="1" applyFill="1" applyAlignment="1">
      <alignment horizontal="center" vertical="center" wrapText="1"/>
    </xf>
    <xf numFmtId="0" fontId="70" fillId="0" borderId="58" xfId="0" applyFont="1" applyFill="1" applyBorder="1" applyAlignment="1">
      <alignment horizontal="center"/>
    </xf>
    <xf numFmtId="0" fontId="25" fillId="0" borderId="0" xfId="0" applyFont="1" applyFill="1" applyAlignment="1">
      <alignment horizontal="left" vertical="center"/>
    </xf>
    <xf numFmtId="0" fontId="76" fillId="0" borderId="0" xfId="0" applyFont="1" applyFill="1"/>
    <xf numFmtId="0" fontId="70" fillId="0" borderId="10" xfId="0" applyFont="1" applyFill="1" applyBorder="1" applyAlignment="1">
      <alignment horizontal="center" wrapText="1"/>
    </xf>
    <xf numFmtId="0" fontId="75" fillId="0" borderId="0" xfId="0" applyFont="1" applyFill="1" applyAlignment="1">
      <alignment wrapText="1"/>
    </xf>
    <xf numFmtId="0" fontId="25" fillId="0" borderId="0" xfId="0" applyFont="1" applyFill="1" applyAlignment="1">
      <alignment wrapText="1"/>
    </xf>
    <xf numFmtId="0" fontId="25" fillId="0" borderId="10" xfId="0" applyFont="1" applyFill="1" applyBorder="1" applyAlignment="1">
      <alignment horizontal="center" vertical="center" wrapText="1"/>
    </xf>
    <xf numFmtId="0" fontId="70" fillId="0" borderId="0" xfId="0" applyFont="1" applyFill="1" applyAlignment="1">
      <alignment wrapText="1"/>
    </xf>
    <xf numFmtId="0" fontId="34" fillId="0" borderId="10" xfId="0" applyFont="1" applyFill="1" applyBorder="1" applyAlignment="1">
      <alignment horizontal="center" vertical="center"/>
    </xf>
    <xf numFmtId="0" fontId="70" fillId="0" borderId="20" xfId="0" applyFont="1" applyFill="1" applyBorder="1" applyAlignment="1">
      <alignment horizontal="center" vertical="center"/>
    </xf>
    <xf numFmtId="0" fontId="75" fillId="0" borderId="0" xfId="0" applyFont="1" applyFill="1" applyAlignment="1">
      <alignment horizontal="center" vertical="center"/>
    </xf>
    <xf numFmtId="0" fontId="53" fillId="0" borderId="10" xfId="0" applyFont="1" applyFill="1" applyBorder="1" applyAlignment="1">
      <alignment horizontal="center"/>
    </xf>
    <xf numFmtId="0" fontId="61" fillId="0" borderId="10" xfId="0" applyFont="1" applyFill="1" applyBorder="1"/>
    <xf numFmtId="0" fontId="63" fillId="0" borderId="10" xfId="0" applyFont="1" applyFill="1" applyBorder="1"/>
    <xf numFmtId="0" fontId="34" fillId="0" borderId="0" xfId="0" applyFont="1" applyFill="1"/>
    <xf numFmtId="0" fontId="62" fillId="0" borderId="10" xfId="0" applyFont="1" applyFill="1" applyBorder="1"/>
    <xf numFmtId="0" fontId="55" fillId="0" borderId="0" xfId="0" applyFont="1" applyFill="1"/>
    <xf numFmtId="14" fontId="32" fillId="0" borderId="10" xfId="0" applyNumberFormat="1" applyFont="1" applyFill="1" applyBorder="1" applyAlignment="1">
      <alignment horizontal="center" vertical="center"/>
    </xf>
    <xf numFmtId="0" fontId="32" fillId="0" borderId="10" xfId="0" applyFont="1" applyFill="1" applyBorder="1" applyAlignment="1">
      <alignment horizontal="left" vertical="center" wrapText="1"/>
    </xf>
    <xf numFmtId="49" fontId="32" fillId="0" borderId="10" xfId="0" applyNumberFormat="1" applyFont="1" applyFill="1" applyBorder="1" applyAlignment="1">
      <alignment horizontal="center" vertical="center"/>
    </xf>
    <xf numFmtId="3" fontId="32" fillId="0" borderId="19" xfId="0" applyNumberFormat="1" applyFont="1" applyFill="1" applyBorder="1" applyAlignment="1">
      <alignment horizontal="center" vertical="center"/>
    </xf>
    <xf numFmtId="0" fontId="53" fillId="0" borderId="10" xfId="0" applyFont="1" applyFill="1" applyBorder="1" applyAlignment="1">
      <alignment horizontal="center" vertical="center"/>
    </xf>
    <xf numFmtId="0" fontId="61" fillId="0" borderId="10" xfId="0" applyFont="1" applyFill="1" applyBorder="1" applyAlignment="1">
      <alignment vertical="center"/>
    </xf>
    <xf numFmtId="0" fontId="62" fillId="0" borderId="10" xfId="0" applyFont="1" applyFill="1" applyBorder="1" applyAlignment="1">
      <alignment vertical="center"/>
    </xf>
    <xf numFmtId="0" fontId="56" fillId="0" borderId="0" xfId="0" applyFont="1" applyFill="1" applyAlignment="1">
      <alignment vertical="center"/>
    </xf>
    <xf numFmtId="0" fontId="55" fillId="0" borderId="0" xfId="0" applyFont="1" applyFill="1" applyAlignment="1">
      <alignment vertical="center"/>
    </xf>
    <xf numFmtId="0" fontId="72" fillId="0" borderId="10" xfId="0" applyFont="1" applyFill="1" applyBorder="1" applyAlignment="1">
      <alignment vertical="center"/>
    </xf>
    <xf numFmtId="0" fontId="57" fillId="0" borderId="0" xfId="0" applyFont="1" applyFill="1" applyAlignment="1">
      <alignment vertical="center"/>
    </xf>
    <xf numFmtId="3" fontId="34" fillId="0" borderId="21" xfId="0" applyNumberFormat="1" applyFont="1" applyFill="1" applyBorder="1" applyAlignment="1">
      <alignment horizontal="center" vertical="center"/>
    </xf>
    <xf numFmtId="0" fontId="53" fillId="0" borderId="11" xfId="0" applyFont="1" applyFill="1" applyBorder="1" applyAlignment="1">
      <alignment horizontal="center" vertical="center"/>
    </xf>
    <xf numFmtId="0" fontId="61" fillId="0" borderId="11" xfId="0" applyFont="1" applyFill="1" applyBorder="1" applyAlignment="1">
      <alignment vertical="center"/>
    </xf>
    <xf numFmtId="0" fontId="63" fillId="0" borderId="11" xfId="0" applyFont="1" applyFill="1" applyBorder="1" applyAlignment="1">
      <alignment vertical="center"/>
    </xf>
    <xf numFmtId="0" fontId="34" fillId="0" borderId="0" xfId="0" applyFont="1" applyFill="1" applyAlignment="1">
      <alignment vertical="center"/>
    </xf>
    <xf numFmtId="0" fontId="34" fillId="0" borderId="10" xfId="0" applyFont="1" applyFill="1" applyBorder="1" applyAlignment="1">
      <alignment horizontal="left" vertical="center"/>
    </xf>
    <xf numFmtId="0" fontId="63" fillId="0" borderId="10" xfId="0" applyFont="1" applyFill="1" applyBorder="1" applyAlignment="1">
      <alignment vertical="center"/>
    </xf>
    <xf numFmtId="49" fontId="32" fillId="0" borderId="14" xfId="0" applyNumberFormat="1" applyFont="1" applyFill="1" applyBorder="1" applyAlignment="1">
      <alignment horizontal="center" vertical="center"/>
    </xf>
    <xf numFmtId="0" fontId="32" fillId="0" borderId="14" xfId="0" applyFont="1" applyFill="1" applyBorder="1" applyAlignment="1">
      <alignment horizontal="left" vertical="center" wrapText="1"/>
    </xf>
    <xf numFmtId="0" fontId="32" fillId="0" borderId="14" xfId="0" applyFont="1" applyFill="1" applyBorder="1" applyAlignment="1">
      <alignment horizontal="center" vertical="center" wrapText="1"/>
    </xf>
    <xf numFmtId="0" fontId="32" fillId="0" borderId="14" xfId="0" applyFont="1" applyFill="1" applyBorder="1" applyAlignment="1">
      <alignment horizontal="center" vertical="center"/>
    </xf>
    <xf numFmtId="169" fontId="32" fillId="0" borderId="14" xfId="0" applyNumberFormat="1" applyFont="1" applyFill="1" applyBorder="1" applyAlignment="1">
      <alignment horizontal="center" vertical="center"/>
    </xf>
    <xf numFmtId="3" fontId="32" fillId="0" borderId="14" xfId="0" applyNumberFormat="1" applyFont="1" applyFill="1" applyBorder="1" applyAlignment="1">
      <alignment horizontal="center" vertical="center"/>
    </xf>
    <xf numFmtId="3" fontId="32" fillId="0" borderId="22" xfId="0" applyNumberFormat="1" applyFont="1" applyFill="1" applyBorder="1" applyAlignment="1">
      <alignment horizontal="center" vertical="center"/>
    </xf>
    <xf numFmtId="168" fontId="53" fillId="0" borderId="14" xfId="0" applyNumberFormat="1" applyFont="1" applyFill="1" applyBorder="1" applyAlignment="1">
      <alignment horizontal="center" vertical="center"/>
    </xf>
    <xf numFmtId="0" fontId="61" fillId="0" borderId="14" xfId="0" applyFont="1" applyFill="1" applyBorder="1" applyAlignment="1">
      <alignment vertical="center"/>
    </xf>
    <xf numFmtId="0" fontId="72" fillId="0" borderId="14" xfId="0" applyFont="1" applyFill="1" applyBorder="1" applyAlignment="1">
      <alignment vertical="center"/>
    </xf>
    <xf numFmtId="0" fontId="54" fillId="0" borderId="0" xfId="0" applyFont="1" applyFill="1" applyAlignment="1">
      <alignment vertical="center"/>
    </xf>
    <xf numFmtId="168" fontId="53" fillId="0" borderId="10" xfId="0" applyNumberFormat="1" applyFont="1" applyFill="1" applyBorder="1" applyAlignment="1">
      <alignment horizontal="center" vertical="center"/>
    </xf>
    <xf numFmtId="3" fontId="58" fillId="0" borderId="19" xfId="0" applyNumberFormat="1" applyFont="1" applyFill="1" applyBorder="1" applyAlignment="1">
      <alignment horizontal="center" vertical="center" wrapText="1"/>
    </xf>
    <xf numFmtId="171" fontId="32" fillId="0" borderId="10" xfId="0" applyNumberFormat="1" applyFont="1" applyFill="1" applyBorder="1" applyAlignment="1">
      <alignment horizontal="center" vertical="center"/>
    </xf>
    <xf numFmtId="49" fontId="32" fillId="0" borderId="11" xfId="0" applyNumberFormat="1" applyFont="1" applyFill="1" applyBorder="1" applyAlignment="1">
      <alignment horizontal="center" vertical="center"/>
    </xf>
    <xf numFmtId="0" fontId="32" fillId="0" borderId="11" xfId="0" applyFont="1" applyFill="1" applyBorder="1" applyAlignment="1">
      <alignment horizontal="left" vertical="center" wrapText="1"/>
    </xf>
    <xf numFmtId="0" fontId="32" fillId="0" borderId="11" xfId="0" applyFont="1" applyFill="1" applyBorder="1" applyAlignment="1">
      <alignment horizontal="center" vertical="center" wrapText="1"/>
    </xf>
    <xf numFmtId="0" fontId="34" fillId="0" borderId="19" xfId="0" applyFont="1" applyFill="1" applyBorder="1" applyAlignment="1">
      <alignment horizontal="left" vertical="center"/>
    </xf>
    <xf numFmtId="0" fontId="32" fillId="0" borderId="10" xfId="0" applyFont="1" applyFill="1" applyBorder="1" applyAlignment="1">
      <alignment horizontal="left" vertical="top" wrapText="1"/>
    </xf>
    <xf numFmtId="0" fontId="32" fillId="0" borderId="14" xfId="0" applyFont="1" applyFill="1" applyBorder="1" applyAlignment="1">
      <alignment vertical="center" wrapText="1"/>
    </xf>
    <xf numFmtId="3" fontId="32" fillId="0" borderId="20" xfId="0" applyNumberFormat="1" applyFont="1" applyFill="1" applyBorder="1" applyAlignment="1">
      <alignment horizontal="center" vertical="center"/>
    </xf>
    <xf numFmtId="2" fontId="32" fillId="0" borderId="10" xfId="0" applyNumberFormat="1" applyFont="1" applyFill="1" applyBorder="1" applyAlignment="1">
      <alignment horizontal="center" vertical="center" wrapText="1"/>
    </xf>
    <xf numFmtId="3" fontId="32" fillId="0" borderId="11" xfId="0" applyNumberFormat="1" applyFont="1" applyFill="1" applyBorder="1" applyAlignment="1">
      <alignment horizontal="center" vertical="center"/>
    </xf>
    <xf numFmtId="3" fontId="32" fillId="0" borderId="21" xfId="0" applyNumberFormat="1" applyFont="1" applyFill="1" applyBorder="1" applyAlignment="1">
      <alignment horizontal="center" vertical="center"/>
    </xf>
    <xf numFmtId="168" fontId="53" fillId="0" borderId="11" xfId="0" applyNumberFormat="1" applyFont="1" applyFill="1" applyBorder="1" applyAlignment="1">
      <alignment horizontal="center" vertical="center"/>
    </xf>
    <xf numFmtId="0" fontId="62" fillId="0" borderId="11" xfId="0" applyFont="1" applyFill="1" applyBorder="1" applyAlignment="1">
      <alignment vertical="center"/>
    </xf>
    <xf numFmtId="169" fontId="32" fillId="0" borderId="10" xfId="0" applyNumberFormat="1" applyFont="1" applyFill="1" applyBorder="1" applyAlignment="1">
      <alignment horizontal="center" vertical="center"/>
    </xf>
    <xf numFmtId="0" fontId="62" fillId="0" borderId="0" xfId="0" applyFont="1" applyFill="1" applyAlignment="1">
      <alignment vertical="center"/>
    </xf>
    <xf numFmtId="0" fontId="51" fillId="0" borderId="10" xfId="0" applyFont="1" applyFill="1" applyBorder="1" applyAlignment="1">
      <alignment horizontal="center" vertical="center" wrapText="1"/>
    </xf>
    <xf numFmtId="0" fontId="56" fillId="0" borderId="10" xfId="0" applyFont="1" applyFill="1" applyBorder="1" applyAlignment="1">
      <alignment vertical="center"/>
    </xf>
    <xf numFmtId="0" fontId="51" fillId="0" borderId="10" xfId="0" applyFont="1" applyFill="1" applyBorder="1" applyAlignment="1">
      <alignment horizontal="center" vertical="center"/>
    </xf>
    <xf numFmtId="0" fontId="51" fillId="0" borderId="11" xfId="0" applyFont="1" applyFill="1" applyBorder="1" applyAlignment="1">
      <alignment horizontal="center" vertical="center" wrapText="1"/>
    </xf>
    <xf numFmtId="2" fontId="32" fillId="0" borderId="11" xfId="0" applyNumberFormat="1" applyFont="1" applyFill="1" applyBorder="1" applyAlignment="1">
      <alignment horizontal="center" vertical="center"/>
    </xf>
    <xf numFmtId="4" fontId="34" fillId="0" borderId="10" xfId="0" applyNumberFormat="1" applyFont="1" applyFill="1" applyBorder="1" applyAlignment="1">
      <alignment horizontal="left" vertical="center" wrapText="1"/>
    </xf>
    <xf numFmtId="3" fontId="34" fillId="0" borderId="19" xfId="0" applyNumberFormat="1" applyFont="1" applyFill="1" applyBorder="1" applyAlignment="1">
      <alignment horizontal="center" vertical="center"/>
    </xf>
    <xf numFmtId="0" fontId="32" fillId="0" borderId="10" xfId="0" applyFont="1" applyFill="1" applyBorder="1" applyAlignment="1">
      <alignment horizontal="left" wrapText="1"/>
    </xf>
    <xf numFmtId="49" fontId="32" fillId="0" borderId="10" xfId="0" applyNumberFormat="1" applyFont="1" applyFill="1" applyBorder="1" applyAlignment="1">
      <alignment horizontal="center"/>
    </xf>
    <xf numFmtId="49" fontId="34" fillId="0" borderId="19" xfId="0" applyNumberFormat="1" applyFont="1" applyFill="1" applyBorder="1" applyAlignment="1">
      <alignment horizontal="center" vertical="center"/>
    </xf>
    <xf numFmtId="3" fontId="34" fillId="0" borderId="19" xfId="0" applyNumberFormat="1" applyFont="1" applyFill="1" applyBorder="1" applyAlignment="1">
      <alignment horizontal="center"/>
    </xf>
    <xf numFmtId="0" fontId="34" fillId="0" borderId="0" xfId="0" applyFont="1" applyFill="1" applyAlignment="1"/>
    <xf numFmtId="0" fontId="26" fillId="0" borderId="0" xfId="0" applyFont="1" applyFill="1" applyAlignment="1">
      <alignment horizontal="center"/>
    </xf>
    <xf numFmtId="0" fontId="26" fillId="0" borderId="0" xfId="0" applyFont="1" applyFill="1" applyAlignment="1">
      <alignment horizontal="center" vertical="center"/>
    </xf>
    <xf numFmtId="2" fontId="26" fillId="0" borderId="0" xfId="0" applyNumberFormat="1" applyFont="1" applyFill="1"/>
    <xf numFmtId="4" fontId="26" fillId="0" borderId="0" xfId="0" applyNumberFormat="1" applyFont="1" applyFill="1"/>
    <xf numFmtId="171" fontId="26" fillId="0" borderId="0" xfId="0" applyNumberFormat="1" applyFont="1" applyFill="1"/>
    <xf numFmtId="0" fontId="53" fillId="0" borderId="0" xfId="0" applyFont="1" applyFill="1" applyAlignment="1">
      <alignment horizontal="center"/>
    </xf>
    <xf numFmtId="0" fontId="3" fillId="0" borderId="0" xfId="0" applyFont="1" applyFill="1" applyAlignment="1">
      <alignment horizontal="center"/>
    </xf>
    <xf numFmtId="0" fontId="3" fillId="0" borderId="0" xfId="0" applyFont="1" applyFill="1" applyAlignment="1">
      <alignment horizontal="left"/>
    </xf>
    <xf numFmtId="0" fontId="0" fillId="0" borderId="0" xfId="0" applyFont="1" applyFill="1" applyAlignment="1">
      <alignment vertical="center"/>
    </xf>
    <xf numFmtId="0" fontId="2" fillId="0" borderId="0" xfId="0" applyFont="1" applyFill="1" applyAlignment="1">
      <alignment vertical="center"/>
    </xf>
    <xf numFmtId="0" fontId="25" fillId="0" borderId="0" xfId="0" applyFont="1" applyFill="1" applyBorder="1" applyAlignment="1">
      <alignment vertical="center"/>
    </xf>
    <xf numFmtId="0" fontId="53" fillId="0" borderId="0" xfId="0" applyFont="1" applyFill="1" applyAlignment="1">
      <alignment horizontal="center" vertical="center"/>
    </xf>
    <xf numFmtId="0" fontId="26" fillId="0" borderId="0" xfId="0" applyFont="1" applyFill="1" applyBorder="1" applyAlignment="1">
      <alignment vertical="center"/>
    </xf>
    <xf numFmtId="0" fontId="25" fillId="0" borderId="0" xfId="0" applyFont="1" applyFill="1" applyBorder="1" applyAlignment="1">
      <alignment horizontal="center" vertical="center" wrapText="1"/>
    </xf>
    <xf numFmtId="172" fontId="32" fillId="0" borderId="0" xfId="0" applyNumberFormat="1" applyFont="1" applyFill="1" applyAlignment="1">
      <alignment horizontal="center" vertical="center"/>
    </xf>
    <xf numFmtId="3" fontId="32" fillId="0" borderId="0" xfId="0" applyNumberFormat="1" applyFont="1" applyFill="1" applyAlignment="1">
      <alignment horizontal="center" vertical="center"/>
    </xf>
    <xf numFmtId="4" fontId="32" fillId="0" borderId="10" xfId="0" applyNumberFormat="1" applyFont="1" applyFill="1" applyBorder="1" applyAlignment="1">
      <alignment horizontal="center" vertical="center"/>
    </xf>
    <xf numFmtId="0" fontId="34" fillId="0" borderId="10" xfId="0" applyFont="1" applyFill="1" applyBorder="1" applyAlignment="1">
      <alignment horizontal="center" vertical="center" wrapText="1"/>
    </xf>
    <xf numFmtId="0" fontId="32" fillId="0" borderId="10" xfId="0" applyFont="1" applyBorder="1" applyAlignment="1">
      <alignment horizontal="center" vertical="center"/>
    </xf>
    <xf numFmtId="0" fontId="32" fillId="0" borderId="19" xfId="0" applyFont="1" applyFill="1" applyBorder="1" applyAlignment="1">
      <alignment horizontal="center" vertical="center"/>
    </xf>
    <xf numFmtId="9" fontId="32" fillId="18" borderId="10" xfId="34" applyFont="1" applyFill="1" applyBorder="1" applyAlignment="1">
      <alignment horizontal="center" vertical="center"/>
    </xf>
    <xf numFmtId="9" fontId="32" fillId="0" borderId="10" xfId="34" applyFont="1" applyBorder="1" applyAlignment="1">
      <alignment horizontal="center" vertical="center"/>
    </xf>
    <xf numFmtId="0" fontId="32" fillId="0" borderId="19" xfId="0" applyFont="1" applyBorder="1" applyAlignment="1">
      <alignment horizontal="center" vertical="top"/>
    </xf>
    <xf numFmtId="49" fontId="32" fillId="0" borderId="10" xfId="0" applyNumberFormat="1" applyFont="1" applyFill="1" applyBorder="1" applyAlignment="1">
      <alignment horizontal="center" vertical="center" wrapText="1"/>
    </xf>
    <xf numFmtId="0" fontId="33" fillId="0" borderId="0" xfId="0" applyFont="1" applyFill="1" applyAlignment="1">
      <alignment horizontal="center" vertical="center" wrapText="1"/>
    </xf>
    <xf numFmtId="170" fontId="32" fillId="0" borderId="0" xfId="0" applyNumberFormat="1" applyFont="1" applyFill="1" applyAlignment="1">
      <alignment vertical="center" wrapText="1"/>
    </xf>
    <xf numFmtId="2" fontId="32" fillId="18" borderId="0" xfId="0" applyNumberFormat="1" applyFont="1" applyFill="1" applyAlignment="1">
      <alignment vertical="center" wrapText="1"/>
    </xf>
    <xf numFmtId="4" fontId="32" fillId="0" borderId="10" xfId="0" applyNumberFormat="1" applyFont="1" applyFill="1" applyBorder="1" applyAlignment="1">
      <alignment horizontal="center" vertical="center"/>
    </xf>
    <xf numFmtId="0" fontId="34" fillId="18" borderId="10" xfId="0" applyFont="1" applyFill="1" applyBorder="1" applyAlignment="1">
      <alignment horizontal="center" vertical="center" wrapText="1"/>
    </xf>
    <xf numFmtId="0" fontId="34" fillId="18" borderId="10" xfId="0" applyFont="1" applyFill="1" applyBorder="1" applyAlignment="1">
      <alignment horizontal="center" vertical="center"/>
    </xf>
    <xf numFmtId="0" fontId="34" fillId="18" borderId="0" xfId="0" applyFont="1" applyFill="1" applyAlignment="1">
      <alignment horizontal="center" vertical="center"/>
    </xf>
    <xf numFmtId="4" fontId="34" fillId="18" borderId="0" xfId="0" applyNumberFormat="1" applyFont="1" applyFill="1" applyAlignment="1">
      <alignment horizontal="center" vertical="center" wrapText="1"/>
    </xf>
    <xf numFmtId="4" fontId="34" fillId="18" borderId="0" xfId="0" applyNumberFormat="1" applyFont="1" applyFill="1" applyAlignment="1">
      <alignment horizontal="center" vertical="center"/>
    </xf>
    <xf numFmtId="4" fontId="34" fillId="18" borderId="10" xfId="0" applyNumberFormat="1" applyFont="1" applyFill="1" applyBorder="1" applyAlignment="1">
      <alignment horizontal="center" vertical="center"/>
    </xf>
    <xf numFmtId="3" fontId="34" fillId="18" borderId="11" xfId="0" applyNumberFormat="1" applyFont="1" applyFill="1" applyBorder="1" applyAlignment="1">
      <alignment horizontal="center" vertical="center"/>
    </xf>
    <xf numFmtId="4" fontId="32" fillId="18" borderId="14" xfId="0" applyNumberFormat="1" applyFont="1" applyFill="1" applyBorder="1" applyAlignment="1">
      <alignment horizontal="center" vertical="center"/>
    </xf>
    <xf numFmtId="4" fontId="32" fillId="18" borderId="11" xfId="0" applyNumberFormat="1" applyFont="1" applyFill="1" applyBorder="1" applyAlignment="1">
      <alignment horizontal="center" vertical="center"/>
    </xf>
    <xf numFmtId="0" fontId="32" fillId="18" borderId="0" xfId="0" applyFont="1" applyFill="1" applyAlignment="1">
      <alignment horizontal="center" vertical="center"/>
    </xf>
    <xf numFmtId="4" fontId="32" fillId="18" borderId="0" xfId="0" applyNumberFormat="1" applyFont="1" applyFill="1" applyBorder="1" applyAlignment="1">
      <alignment horizontal="center" vertical="center"/>
    </xf>
    <xf numFmtId="4" fontId="32" fillId="18" borderId="0" xfId="0" applyNumberFormat="1" applyFont="1" applyFill="1" applyAlignment="1">
      <alignment horizontal="center" vertical="center"/>
    </xf>
    <xf numFmtId="3" fontId="32" fillId="18" borderId="0" xfId="0" applyNumberFormat="1" applyFont="1" applyFill="1" applyAlignment="1">
      <alignment horizontal="center" vertical="center"/>
    </xf>
    <xf numFmtId="0" fontId="59" fillId="18" borderId="0" xfId="0" applyFont="1" applyFill="1" applyAlignment="1">
      <alignment horizontal="left" vertical="center"/>
    </xf>
    <xf numFmtId="0" fontId="34" fillId="0" borderId="10" xfId="0" applyFont="1" applyFill="1" applyBorder="1" applyAlignment="1">
      <alignment horizontal="left" vertical="center"/>
    </xf>
    <xf numFmtId="49" fontId="32" fillId="0" borderId="11" xfId="0" applyNumberFormat="1" applyFont="1" applyFill="1" applyBorder="1" applyAlignment="1">
      <alignment horizontal="center" vertical="center"/>
    </xf>
    <xf numFmtId="49" fontId="32" fillId="0" borderId="14" xfId="0" applyNumberFormat="1" applyFont="1" applyFill="1" applyBorder="1" applyAlignment="1">
      <alignment horizontal="center" vertical="center"/>
    </xf>
    <xf numFmtId="49" fontId="32" fillId="0" borderId="10" xfId="0" applyNumberFormat="1" applyFont="1" applyFill="1" applyBorder="1" applyAlignment="1">
      <alignment horizontal="center" vertical="center"/>
    </xf>
    <xf numFmtId="4" fontId="32" fillId="0" borderId="10" xfId="0" applyNumberFormat="1" applyFont="1" applyFill="1" applyBorder="1" applyAlignment="1">
      <alignment horizontal="center" vertical="center"/>
    </xf>
    <xf numFmtId="4" fontId="0" fillId="0" borderId="0" xfId="0" applyNumberFormat="1" applyFont="1" applyFill="1" applyAlignment="1">
      <alignment vertical="center"/>
    </xf>
    <xf numFmtId="0" fontId="32" fillId="0" borderId="10" xfId="0" applyFont="1" applyFill="1" applyBorder="1" applyAlignment="1">
      <alignment vertical="top" wrapText="1"/>
    </xf>
    <xf numFmtId="0" fontId="31" fillId="0" borderId="0" xfId="47" applyFont="1"/>
    <xf numFmtId="0" fontId="27" fillId="0" borderId="0" xfId="47" applyFont="1" applyAlignment="1">
      <alignment horizontal="right"/>
    </xf>
    <xf numFmtId="0" fontId="31" fillId="0" borderId="0" xfId="47" applyFont="1" applyAlignment="1">
      <alignment horizontal="right"/>
    </xf>
    <xf numFmtId="0" fontId="27" fillId="0" borderId="0" xfId="47" applyFont="1"/>
    <xf numFmtId="0" fontId="78" fillId="0" borderId="0" xfId="47" applyFont="1"/>
    <xf numFmtId="0" fontId="27" fillId="0" borderId="14" xfId="47" applyFont="1" applyBorder="1" applyAlignment="1">
      <alignment horizontal="center" vertical="center" wrapText="1"/>
    </xf>
    <xf numFmtId="0" fontId="30" fillId="0" borderId="14" xfId="47" applyFont="1" applyBorder="1" applyAlignment="1">
      <alignment horizontal="center" vertical="center" wrapText="1"/>
    </xf>
    <xf numFmtId="0" fontId="27" fillId="0" borderId="10" xfId="47" applyFont="1" applyBorder="1" applyAlignment="1">
      <alignment horizontal="center" vertical="center" wrapText="1"/>
    </xf>
    <xf numFmtId="49" fontId="27" fillId="0" borderId="10" xfId="47" applyNumberFormat="1" applyFont="1" applyFill="1" applyBorder="1" applyAlignment="1">
      <alignment horizontal="center" vertical="center" wrapText="1"/>
    </xf>
    <xf numFmtId="0" fontId="27" fillId="0" borderId="10" xfId="47" applyFont="1" applyFill="1" applyBorder="1" applyAlignment="1">
      <alignment horizontal="left" vertical="center" wrapText="1"/>
    </xf>
    <xf numFmtId="4" fontId="27" fillId="0" borderId="10" xfId="47" applyNumberFormat="1" applyFont="1" applyFill="1" applyBorder="1" applyAlignment="1">
      <alignment horizontal="center" vertical="center" wrapText="1"/>
    </xf>
    <xf numFmtId="49" fontId="31" fillId="0" borderId="10" xfId="47" applyNumberFormat="1" applyFont="1" applyFill="1" applyBorder="1" applyAlignment="1">
      <alignment horizontal="center" vertical="center" wrapText="1"/>
    </xf>
    <xf numFmtId="0" fontId="31" fillId="0" borderId="10" xfId="47" applyFont="1" applyFill="1" applyBorder="1" applyAlignment="1">
      <alignment horizontal="left" vertical="center" wrapText="1"/>
    </xf>
    <xf numFmtId="4" fontId="31" fillId="0" borderId="10" xfId="47" applyNumberFormat="1" applyFont="1" applyFill="1" applyBorder="1" applyAlignment="1">
      <alignment horizontal="center" vertical="center" wrapText="1"/>
    </xf>
    <xf numFmtId="4" fontId="31" fillId="0" borderId="0" xfId="47" applyNumberFormat="1" applyFont="1"/>
    <xf numFmtId="4" fontId="31" fillId="0" borderId="10" xfId="47" applyNumberFormat="1" applyFont="1" applyBorder="1" applyAlignment="1">
      <alignment horizontal="center" vertical="center" wrapText="1"/>
    </xf>
    <xf numFmtId="49" fontId="27" fillId="0" borderId="10" xfId="47" applyNumberFormat="1" applyFont="1" applyFill="1" applyBorder="1" applyAlignment="1">
      <alignment horizontal="center" vertical="center"/>
    </xf>
    <xf numFmtId="4" fontId="27" fillId="0" borderId="10" xfId="47" applyNumberFormat="1" applyFont="1" applyFill="1" applyBorder="1" applyAlignment="1">
      <alignment horizontal="center" vertical="center"/>
    </xf>
    <xf numFmtId="49" fontId="31" fillId="0" borderId="10" xfId="47" applyNumberFormat="1" applyFont="1" applyFill="1" applyBorder="1" applyAlignment="1">
      <alignment horizontal="center" vertical="center"/>
    </xf>
    <xf numFmtId="4" fontId="31" fillId="0" borderId="10" xfId="47" applyNumberFormat="1" applyFont="1" applyFill="1" applyBorder="1" applyAlignment="1">
      <alignment horizontal="center" vertical="center"/>
    </xf>
    <xf numFmtId="0" fontId="27" fillId="0" borderId="19" xfId="47" applyFont="1" applyFill="1" applyBorder="1" applyAlignment="1">
      <alignment horizontal="left" vertical="center" wrapText="1"/>
    </xf>
    <xf numFmtId="49" fontId="27" fillId="0" borderId="10" xfId="47" applyNumberFormat="1" applyFont="1" applyBorder="1" applyAlignment="1">
      <alignment horizontal="center" vertical="center" wrapText="1"/>
    </xf>
    <xf numFmtId="0" fontId="27" fillId="0" borderId="10" xfId="47" applyFont="1" applyBorder="1" applyAlignment="1">
      <alignment horizontal="left" vertical="center" wrapText="1"/>
    </xf>
    <xf numFmtId="4" fontId="27" fillId="0" borderId="10" xfId="47" applyNumberFormat="1" applyFont="1" applyBorder="1" applyAlignment="1">
      <alignment horizontal="center" vertical="center" wrapText="1"/>
    </xf>
    <xf numFmtId="4" fontId="31" fillId="0" borderId="10" xfId="47" applyNumberFormat="1" applyFont="1" applyBorder="1" applyAlignment="1">
      <alignment horizontal="right"/>
    </xf>
    <xf numFmtId="0" fontId="27" fillId="0" borderId="10" xfId="47" applyFont="1" applyFill="1" applyBorder="1" applyAlignment="1">
      <alignment horizontal="center" vertical="center"/>
    </xf>
    <xf numFmtId="0" fontId="27" fillId="0" borderId="10" xfId="47" applyFont="1" applyBorder="1" applyAlignment="1">
      <alignment vertical="center"/>
    </xf>
    <xf numFmtId="4" fontId="31" fillId="0" borderId="0" xfId="47" applyNumberFormat="1" applyFont="1" applyFill="1" applyBorder="1" applyAlignment="1">
      <alignment horizontal="center" vertical="center"/>
    </xf>
    <xf numFmtId="4" fontId="31" fillId="0" borderId="0" xfId="47" applyNumberFormat="1" applyFont="1" applyBorder="1"/>
    <xf numFmtId="0" fontId="31" fillId="0" borderId="0" xfId="47" applyFont="1" applyBorder="1"/>
    <xf numFmtId="173" fontId="27" fillId="0" borderId="0" xfId="47" applyNumberFormat="1" applyFont="1" applyFill="1" applyBorder="1" applyAlignment="1">
      <alignment horizontal="center" vertical="center"/>
    </xf>
    <xf numFmtId="4" fontId="27" fillId="0" borderId="0" xfId="47" applyNumberFormat="1" applyFont="1" applyFill="1" applyBorder="1" applyAlignment="1">
      <alignment horizontal="center" vertical="center"/>
    </xf>
    <xf numFmtId="0" fontId="27" fillId="0" borderId="0" xfId="47" applyFont="1" applyAlignment="1">
      <alignment vertical="center"/>
    </xf>
    <xf numFmtId="0" fontId="31" fillId="0" borderId="0" xfId="47" applyFont="1" applyBorder="1" applyAlignment="1">
      <alignment vertical="center"/>
    </xf>
    <xf numFmtId="0" fontId="31" fillId="0" borderId="0" xfId="47" applyFont="1" applyAlignment="1"/>
    <xf numFmtId="0" fontId="31" fillId="0" borderId="0" xfId="47" applyFont="1" applyFill="1" applyBorder="1" applyAlignment="1">
      <alignment horizontal="center" vertical="center"/>
    </xf>
    <xf numFmtId="0" fontId="27" fillId="0" borderId="0" xfId="47" applyFont="1" applyBorder="1" applyAlignment="1">
      <alignment horizontal="center" vertical="center" wrapText="1"/>
    </xf>
    <xf numFmtId="174" fontId="71" fillId="0" borderId="10" xfId="48" applyNumberFormat="1" applyFont="1" applyBorder="1" applyAlignment="1">
      <alignment horizontal="right" vertical="center"/>
    </xf>
    <xf numFmtId="174" fontId="71" fillId="0" borderId="59" xfId="48" applyNumberFormat="1" applyFont="1" applyBorder="1" applyAlignment="1">
      <alignment horizontal="right" vertical="center"/>
    </xf>
    <xf numFmtId="175" fontId="31" fillId="0" borderId="0" xfId="47" applyNumberFormat="1" applyFont="1" applyFill="1" applyBorder="1" applyAlignment="1">
      <alignment horizontal="center" vertical="center"/>
    </xf>
    <xf numFmtId="176" fontId="31" fillId="0" borderId="0" xfId="47" applyNumberFormat="1" applyFont="1" applyFill="1" applyBorder="1" applyAlignment="1">
      <alignment horizontal="center" vertical="center"/>
    </xf>
    <xf numFmtId="0" fontId="32" fillId="18" borderId="11" xfId="0" applyFont="1" applyFill="1" applyBorder="1" applyAlignment="1">
      <alignment horizontal="left" vertical="center" wrapText="1"/>
    </xf>
    <xf numFmtId="0" fontId="34" fillId="0" borderId="19" xfId="0" applyFont="1" applyFill="1" applyBorder="1" applyAlignment="1">
      <alignment horizontal="left" vertical="center" wrapText="1"/>
    </xf>
    <xf numFmtId="49" fontId="32" fillId="0" borderId="10" xfId="0" applyNumberFormat="1" applyFont="1" applyFill="1" applyBorder="1" applyAlignment="1">
      <alignment horizontal="center" vertical="center"/>
    </xf>
    <xf numFmtId="4" fontId="32" fillId="18" borderId="11" xfId="0" applyNumberFormat="1" applyFont="1" applyFill="1" applyBorder="1" applyAlignment="1">
      <alignment horizontal="center" vertical="center"/>
    </xf>
    <xf numFmtId="4" fontId="32" fillId="18" borderId="14" xfId="0" applyNumberFormat="1" applyFont="1" applyFill="1" applyBorder="1" applyAlignment="1">
      <alignment horizontal="center" vertical="center"/>
    </xf>
    <xf numFmtId="3" fontId="32" fillId="0" borderId="10" xfId="0" applyNumberFormat="1" applyFont="1" applyFill="1" applyBorder="1" applyAlignment="1">
      <alignment horizontal="center" vertical="center"/>
    </xf>
    <xf numFmtId="4" fontId="32" fillId="0" borderId="11" xfId="0" applyNumberFormat="1" applyFont="1" applyFill="1" applyBorder="1" applyAlignment="1">
      <alignment horizontal="center" vertical="center"/>
    </xf>
    <xf numFmtId="3" fontId="32" fillId="0" borderId="19" xfId="0" applyNumberFormat="1" applyFont="1" applyFill="1" applyBorder="1" applyAlignment="1">
      <alignment horizontal="center" vertical="center"/>
    </xf>
    <xf numFmtId="4" fontId="32" fillId="0" borderId="10" xfId="0" applyNumberFormat="1" applyFont="1" applyFill="1" applyBorder="1" applyAlignment="1">
      <alignment horizontal="center" vertical="center"/>
    </xf>
    <xf numFmtId="0" fontId="34" fillId="18" borderId="10" xfId="0" applyFont="1" applyFill="1" applyBorder="1" applyAlignment="1">
      <alignment horizontal="left" vertical="center"/>
    </xf>
    <xf numFmtId="49" fontId="32" fillId="18" borderId="10" xfId="0" applyNumberFormat="1" applyFont="1" applyFill="1" applyBorder="1" applyAlignment="1">
      <alignment horizontal="center" vertical="center"/>
    </xf>
    <xf numFmtId="0" fontId="32" fillId="18" borderId="11" xfId="0" applyFont="1" applyFill="1" applyBorder="1" applyAlignment="1">
      <alignment horizontal="left" vertical="center" wrapText="1"/>
    </xf>
    <xf numFmtId="0" fontId="32" fillId="18" borderId="14" xfId="0" applyFont="1" applyFill="1" applyBorder="1" applyAlignment="1">
      <alignment horizontal="left" vertical="center" wrapText="1"/>
    </xf>
    <xf numFmtId="164" fontId="31" fillId="0" borderId="0" xfId="47" applyNumberFormat="1" applyFont="1"/>
    <xf numFmtId="176" fontId="27" fillId="0" borderId="10" xfId="47" applyNumberFormat="1" applyFont="1" applyFill="1" applyBorder="1" applyAlignment="1">
      <alignment horizontal="center" vertical="center" wrapText="1"/>
    </xf>
    <xf numFmtId="177" fontId="27" fillId="0" borderId="10" xfId="47" applyNumberFormat="1" applyFont="1" applyFill="1" applyBorder="1" applyAlignment="1">
      <alignment horizontal="center" vertical="center" wrapText="1"/>
    </xf>
    <xf numFmtId="0" fontId="25" fillId="18" borderId="0" xfId="0" applyFont="1" applyFill="1" applyAlignment="1">
      <alignment horizontal="center" vertical="center" wrapText="1"/>
    </xf>
    <xf numFmtId="0" fontId="25" fillId="18" borderId="10" xfId="0" applyFont="1" applyFill="1" applyBorder="1" applyAlignment="1">
      <alignment horizontal="center" vertical="center"/>
    </xf>
    <xf numFmtId="0" fontId="34" fillId="18" borderId="10" xfId="0" applyFont="1" applyFill="1" applyBorder="1" applyAlignment="1">
      <alignment vertical="center"/>
    </xf>
    <xf numFmtId="0" fontId="56" fillId="18" borderId="10" xfId="0" applyFont="1" applyFill="1" applyBorder="1" applyAlignment="1">
      <alignment vertical="center"/>
    </xf>
    <xf numFmtId="4" fontId="0" fillId="18" borderId="0" xfId="0" applyNumberFormat="1" applyFont="1" applyFill="1" applyAlignment="1">
      <alignment vertical="center"/>
    </xf>
    <xf numFmtId="0" fontId="33" fillId="18" borderId="0" xfId="0" applyFont="1" applyFill="1" applyAlignment="1">
      <alignment horizontal="left"/>
    </xf>
    <xf numFmtId="0" fontId="25" fillId="18" borderId="0" xfId="0" applyFont="1" applyFill="1" applyAlignment="1">
      <alignment horizontal="left" vertical="center" wrapText="1"/>
    </xf>
    <xf numFmtId="168" fontId="80" fillId="0" borderId="10" xfId="0" applyNumberFormat="1" applyFont="1" applyFill="1" applyBorder="1" applyAlignment="1">
      <alignment horizontal="center" vertical="center"/>
    </xf>
    <xf numFmtId="0" fontId="26" fillId="0" borderId="10" xfId="0" applyFont="1" applyFill="1" applyBorder="1" applyAlignment="1">
      <alignment vertical="center"/>
    </xf>
    <xf numFmtId="0" fontId="54" fillId="0" borderId="10" xfId="0" applyFont="1" applyFill="1" applyBorder="1" applyAlignment="1">
      <alignment vertical="center"/>
    </xf>
    <xf numFmtId="0" fontId="55" fillId="0" borderId="10" xfId="0" applyFont="1" applyFill="1" applyBorder="1" applyAlignment="1">
      <alignment vertical="center"/>
    </xf>
    <xf numFmtId="0" fontId="26" fillId="0" borderId="10" xfId="0" applyFont="1" applyFill="1" applyBorder="1"/>
    <xf numFmtId="0" fontId="34" fillId="0" borderId="10" xfId="0" applyFont="1" applyFill="1" applyBorder="1" applyAlignment="1"/>
    <xf numFmtId="43" fontId="34" fillId="18" borderId="10" xfId="44" applyFont="1" applyFill="1" applyBorder="1" applyAlignment="1">
      <alignment horizontal="center" vertical="center"/>
    </xf>
    <xf numFmtId="0" fontId="80" fillId="0" borderId="10" xfId="0" applyFont="1" applyFill="1" applyBorder="1" applyAlignment="1">
      <alignment horizontal="center"/>
    </xf>
    <xf numFmtId="0" fontId="24" fillId="0" borderId="10" xfId="0" applyFont="1" applyFill="1" applyBorder="1"/>
    <xf numFmtId="0" fontId="24" fillId="0" borderId="0" xfId="0" applyFont="1" applyFill="1"/>
    <xf numFmtId="4" fontId="26" fillId="18" borderId="0" xfId="0" applyNumberFormat="1" applyFont="1" applyFill="1" applyAlignment="1">
      <alignment vertical="center"/>
    </xf>
    <xf numFmtId="0" fontId="34" fillId="18" borderId="11" xfId="0" applyFont="1" applyFill="1" applyBorder="1" applyAlignment="1">
      <alignment horizontal="left" vertical="center"/>
    </xf>
    <xf numFmtId="4" fontId="34" fillId="18" borderId="10" xfId="0" applyNumberFormat="1" applyFont="1" applyFill="1" applyBorder="1" applyAlignment="1">
      <alignment horizontal="center"/>
    </xf>
    <xf numFmtId="4" fontId="25" fillId="18" borderId="0" xfId="0" applyNumberFormat="1" applyFont="1" applyFill="1" applyAlignment="1">
      <alignment vertical="center"/>
    </xf>
    <xf numFmtId="43" fontId="26" fillId="18" borderId="0" xfId="44" applyFont="1" applyFill="1" applyAlignment="1">
      <alignment vertical="center"/>
    </xf>
    <xf numFmtId="0" fontId="32" fillId="18" borderId="11" xfId="0" applyFont="1" applyFill="1" applyBorder="1" applyAlignment="1">
      <alignment horizontal="center" vertical="center" wrapText="1"/>
    </xf>
    <xf numFmtId="0" fontId="32" fillId="18" borderId="11" xfId="0" applyFont="1" applyFill="1" applyBorder="1" applyAlignment="1">
      <alignment horizontal="left" vertical="center" wrapText="1"/>
    </xf>
    <xf numFmtId="4" fontId="32" fillId="18" borderId="10" xfId="0" applyNumberFormat="1" applyFont="1" applyFill="1" applyBorder="1" applyAlignment="1">
      <alignment horizontal="center" vertical="center"/>
    </xf>
    <xf numFmtId="0" fontId="34" fillId="18" borderId="10" xfId="0" applyFont="1" applyFill="1" applyBorder="1" applyAlignment="1">
      <alignment horizontal="left" vertical="center"/>
    </xf>
    <xf numFmtId="0" fontId="34" fillId="18" borderId="10" xfId="0" applyFont="1" applyFill="1" applyBorder="1" applyAlignment="1">
      <alignment horizontal="left"/>
    </xf>
    <xf numFmtId="49" fontId="32" fillId="18" borderId="11" xfId="0" applyNumberFormat="1" applyFont="1" applyFill="1" applyBorder="1" applyAlignment="1">
      <alignment horizontal="center" vertical="center"/>
    </xf>
    <xf numFmtId="49" fontId="32" fillId="18" borderId="10" xfId="0" applyNumberFormat="1" applyFont="1" applyFill="1" applyBorder="1" applyAlignment="1">
      <alignment horizontal="center" vertical="center"/>
    </xf>
    <xf numFmtId="0" fontId="26" fillId="18" borderId="10" xfId="0" applyFont="1" applyFill="1" applyBorder="1" applyAlignment="1">
      <alignment horizontal="center" vertical="center" wrapText="1"/>
    </xf>
    <xf numFmtId="0" fontId="26" fillId="18" borderId="10" xfId="0" applyFont="1" applyFill="1" applyBorder="1" applyAlignment="1">
      <alignment horizontal="center" wrapText="1"/>
    </xf>
    <xf numFmtId="49" fontId="32" fillId="18" borderId="13" xfId="0" applyNumberFormat="1" applyFont="1" applyFill="1" applyBorder="1" applyAlignment="1">
      <alignment horizontal="center" vertical="center"/>
    </xf>
    <xf numFmtId="0" fontId="32" fillId="18" borderId="19" xfId="0" applyFont="1" applyFill="1" applyBorder="1" applyAlignment="1">
      <alignment horizontal="center" vertical="center"/>
    </xf>
    <xf numFmtId="9" fontId="32" fillId="18" borderId="10" xfId="34" applyFont="1" applyFill="1" applyBorder="1" applyAlignment="1">
      <alignment horizontal="center" vertical="center"/>
    </xf>
    <xf numFmtId="0" fontId="0" fillId="18" borderId="0" xfId="0" applyFont="1" applyFill="1"/>
    <xf numFmtId="4" fontId="26" fillId="18" borderId="0" xfId="0" applyNumberFormat="1" applyFont="1" applyFill="1" applyAlignment="1">
      <alignment horizontal="center" vertical="top" wrapText="1"/>
    </xf>
    <xf numFmtId="4" fontId="26" fillId="18" borderId="0" xfId="0" applyNumberFormat="1" applyFont="1" applyFill="1" applyAlignment="1">
      <alignment horizontal="center" vertical="top"/>
    </xf>
    <xf numFmtId="0" fontId="80" fillId="18" borderId="0" xfId="0" applyFont="1" applyFill="1" applyAlignment="1">
      <alignment horizontal="center"/>
    </xf>
    <xf numFmtId="0" fontId="26" fillId="18" borderId="58" xfId="0" applyFont="1" applyFill="1" applyBorder="1" applyAlignment="1">
      <alignment horizontal="center"/>
    </xf>
    <xf numFmtId="0" fontId="26" fillId="18" borderId="20" xfId="0" applyFont="1" applyFill="1" applyBorder="1" applyAlignment="1">
      <alignment horizontal="center" vertical="center"/>
    </xf>
    <xf numFmtId="0" fontId="80" fillId="18" borderId="10" xfId="0" applyFont="1" applyFill="1" applyBorder="1" applyAlignment="1">
      <alignment horizontal="center"/>
    </xf>
    <xf numFmtId="0" fontId="26" fillId="18" borderId="10" xfId="0" applyFont="1" applyFill="1" applyBorder="1"/>
    <xf numFmtId="0" fontId="34" fillId="18" borderId="10" xfId="0" applyFont="1" applyFill="1" applyBorder="1"/>
    <xf numFmtId="0" fontId="55" fillId="18" borderId="10" xfId="0" applyFont="1" applyFill="1" applyBorder="1"/>
    <xf numFmtId="0" fontId="80" fillId="18" borderId="10" xfId="0" applyFont="1" applyFill="1" applyBorder="1" applyAlignment="1">
      <alignment horizontal="center" vertical="center"/>
    </xf>
    <xf numFmtId="0" fontId="26" fillId="18" borderId="10" xfId="0" applyFont="1" applyFill="1" applyBorder="1" applyAlignment="1">
      <alignment vertical="center"/>
    </xf>
    <xf numFmtId="0" fontId="55" fillId="18" borderId="10" xfId="0" applyFont="1" applyFill="1" applyBorder="1" applyAlignment="1">
      <alignment vertical="center"/>
    </xf>
    <xf numFmtId="0" fontId="54" fillId="18" borderId="10" xfId="0" applyFont="1" applyFill="1" applyBorder="1" applyAlignment="1">
      <alignment vertical="center"/>
    </xf>
    <xf numFmtId="168" fontId="80" fillId="18" borderId="10" xfId="0" applyNumberFormat="1" applyFont="1" applyFill="1" applyBorder="1" applyAlignment="1">
      <alignment horizontal="center" vertical="center"/>
    </xf>
    <xf numFmtId="0" fontId="34" fillId="18" borderId="10" xfId="0" applyFont="1" applyFill="1" applyBorder="1" applyAlignment="1"/>
    <xf numFmtId="43" fontId="34" fillId="18" borderId="10" xfId="44" applyFont="1" applyFill="1" applyBorder="1" applyAlignment="1">
      <alignment horizontal="center"/>
    </xf>
    <xf numFmtId="0" fontId="24" fillId="18" borderId="10" xfId="0" applyFont="1" applyFill="1" applyBorder="1"/>
    <xf numFmtId="0" fontId="81" fillId="18" borderId="0" xfId="0" applyFont="1" applyFill="1" applyAlignment="1">
      <alignment horizontal="center" vertical="center"/>
    </xf>
    <xf numFmtId="0" fontId="80" fillId="18" borderId="0" xfId="0" applyFont="1" applyFill="1" applyAlignment="1">
      <alignment horizontal="center" vertical="center"/>
    </xf>
    <xf numFmtId="0" fontId="32" fillId="18" borderId="19" xfId="0" applyFont="1" applyFill="1" applyBorder="1" applyAlignment="1">
      <alignment horizontal="center" vertical="top"/>
    </xf>
    <xf numFmtId="0" fontId="32" fillId="18" borderId="10" xfId="0" applyFont="1" applyFill="1" applyBorder="1"/>
    <xf numFmtId="49" fontId="32" fillId="18" borderId="0" xfId="0" applyNumberFormat="1" applyFont="1" applyFill="1" applyBorder="1" applyAlignment="1">
      <alignment horizontal="center" vertical="center"/>
    </xf>
    <xf numFmtId="0" fontId="32" fillId="18" borderId="0" xfId="0" applyFont="1" applyFill="1" applyBorder="1" applyAlignment="1">
      <alignment horizontal="left" vertical="center" wrapText="1"/>
    </xf>
    <xf numFmtId="0" fontId="32" fillId="18" borderId="0" xfId="0" applyFont="1" applyFill="1" applyBorder="1" applyAlignment="1">
      <alignment horizontal="center" vertical="center"/>
    </xf>
    <xf numFmtId="49" fontId="25" fillId="18" borderId="0" xfId="0" applyNumberFormat="1" applyFont="1" applyFill="1" applyBorder="1" applyAlignment="1">
      <alignment horizontal="center" vertical="top"/>
    </xf>
    <xf numFmtId="0" fontId="25" fillId="18" borderId="0" xfId="0" applyFont="1" applyFill="1" applyBorder="1" applyAlignment="1">
      <alignment horizontal="center" vertical="top"/>
    </xf>
    <xf numFmtId="4" fontId="25" fillId="18" borderId="0" xfId="0" applyNumberFormat="1" applyFont="1" applyFill="1" applyBorder="1" applyAlignment="1">
      <alignment horizontal="center" vertical="top"/>
    </xf>
    <xf numFmtId="0" fontId="33" fillId="0" borderId="0" xfId="0" applyFont="1" applyFill="1" applyAlignment="1">
      <alignment vertical="center"/>
    </xf>
    <xf numFmtId="4" fontId="33" fillId="18" borderId="0" xfId="0" applyNumberFormat="1" applyFont="1" applyFill="1" applyAlignment="1">
      <alignment vertical="center"/>
    </xf>
    <xf numFmtId="164" fontId="27" fillId="0" borderId="0" xfId="47" applyNumberFormat="1" applyFont="1"/>
    <xf numFmtId="4" fontId="27" fillId="0" borderId="0" xfId="47" applyNumberFormat="1" applyFont="1"/>
    <xf numFmtId="0" fontId="82" fillId="0" borderId="0" xfId="43" applyFont="1"/>
    <xf numFmtId="0" fontId="83" fillId="0" borderId="0" xfId="43" applyFont="1" applyAlignment="1">
      <alignment horizontal="right" vertical="center" wrapText="1"/>
    </xf>
    <xf numFmtId="0" fontId="44" fillId="0" borderId="0" xfId="43" applyFont="1" applyAlignment="1">
      <alignment horizontal="justify"/>
    </xf>
    <xf numFmtId="0" fontId="44" fillId="0" borderId="0" xfId="43" applyFont="1"/>
    <xf numFmtId="0" fontId="44" fillId="0" borderId="10" xfId="43" applyFont="1" applyBorder="1" applyAlignment="1">
      <alignment horizontal="center" vertical="top" wrapText="1"/>
    </xf>
    <xf numFmtId="0" fontId="85" fillId="0" borderId="10" xfId="0" applyFont="1" applyBorder="1" applyAlignment="1">
      <alignment horizontal="center" vertical="center" wrapText="1"/>
    </xf>
    <xf numFmtId="0" fontId="85" fillId="18" borderId="10" xfId="0" applyFont="1" applyFill="1" applyBorder="1" applyAlignment="1">
      <alignment horizontal="center" vertical="center" wrapText="1"/>
    </xf>
    <xf numFmtId="0" fontId="86" fillId="18" borderId="10" xfId="43" applyFont="1" applyFill="1" applyBorder="1" applyAlignment="1">
      <alignment horizontal="center" vertical="center" wrapText="1"/>
    </xf>
    <xf numFmtId="0" fontId="86" fillId="18" borderId="10" xfId="0" applyFont="1" applyFill="1" applyBorder="1" applyAlignment="1">
      <alignment horizontal="center" vertical="center" wrapText="1"/>
    </xf>
    <xf numFmtId="0" fontId="44" fillId="18" borderId="10" xfId="43" applyFont="1" applyFill="1" applyBorder="1" applyAlignment="1">
      <alignment horizontal="center" vertical="center" wrapText="1"/>
    </xf>
    <xf numFmtId="0" fontId="44" fillId="0" borderId="0" xfId="43" applyFont="1" applyBorder="1" applyAlignment="1">
      <alignment horizontal="center" vertical="top" wrapText="1"/>
    </xf>
    <xf numFmtId="0" fontId="86" fillId="0" borderId="0" xfId="43" applyFont="1" applyBorder="1" applyAlignment="1">
      <alignment horizontal="center" vertical="center" wrapText="1"/>
    </xf>
    <xf numFmtId="0" fontId="86" fillId="0" borderId="0" xfId="43" applyFont="1"/>
    <xf numFmtId="2" fontId="34" fillId="0" borderId="10" xfId="0" applyNumberFormat="1" applyFont="1" applyFill="1" applyBorder="1" applyAlignment="1">
      <alignment horizontal="center" vertical="center" wrapText="1"/>
    </xf>
    <xf numFmtId="2" fontId="34" fillId="18" borderId="10" xfId="0" applyNumberFormat="1" applyFont="1" applyFill="1" applyBorder="1" applyAlignment="1">
      <alignment horizontal="center" vertical="center" wrapText="1"/>
    </xf>
    <xf numFmtId="0" fontId="34" fillId="0" borderId="0" xfId="0" applyFont="1" applyFill="1" applyBorder="1" applyAlignment="1">
      <alignment vertical="center" wrapText="1"/>
    </xf>
    <xf numFmtId="0" fontId="87" fillId="0" borderId="10" xfId="0" applyFont="1" applyFill="1" applyBorder="1" applyAlignment="1">
      <alignment horizontal="right" vertical="center" wrapText="1"/>
    </xf>
    <xf numFmtId="49" fontId="32" fillId="0" borderId="10" xfId="0" applyNumberFormat="1" applyFont="1" applyFill="1" applyBorder="1" applyAlignment="1">
      <alignment horizontal="center" vertical="center"/>
    </xf>
    <xf numFmtId="3" fontId="32" fillId="0" borderId="10" xfId="0" applyNumberFormat="1" applyFont="1" applyFill="1" applyBorder="1" applyAlignment="1">
      <alignment horizontal="center" vertical="center"/>
    </xf>
    <xf numFmtId="4" fontId="32" fillId="0" borderId="10" xfId="0" applyNumberFormat="1" applyFont="1" applyFill="1" applyBorder="1" applyAlignment="1">
      <alignment horizontal="center" vertical="center"/>
    </xf>
    <xf numFmtId="4" fontId="32" fillId="0" borderId="19" xfId="0" applyNumberFormat="1" applyFont="1" applyFill="1" applyBorder="1" applyAlignment="1">
      <alignment horizontal="center" vertical="center"/>
    </xf>
    <xf numFmtId="178" fontId="27" fillId="0" borderId="0" xfId="47" applyNumberFormat="1" applyFont="1" applyFill="1" applyBorder="1" applyAlignment="1">
      <alignment horizontal="center" vertical="center"/>
    </xf>
    <xf numFmtId="179" fontId="27" fillId="0" borderId="0" xfId="47" applyNumberFormat="1" applyFont="1" applyFill="1" applyBorder="1" applyAlignment="1">
      <alignment horizontal="center" vertical="center"/>
    </xf>
    <xf numFmtId="180" fontId="27" fillId="0" borderId="0" xfId="47" applyNumberFormat="1" applyFont="1" applyFill="1" applyBorder="1" applyAlignment="1">
      <alignment horizontal="center" vertical="center"/>
    </xf>
    <xf numFmtId="172" fontId="32" fillId="0" borderId="10" xfId="0" applyNumberFormat="1" applyFont="1" applyFill="1" applyBorder="1" applyAlignment="1">
      <alignment horizontal="center" vertical="center"/>
    </xf>
    <xf numFmtId="49" fontId="32" fillId="0" borderId="10" xfId="0" applyNumberFormat="1" applyFont="1" applyFill="1" applyBorder="1" applyAlignment="1">
      <alignment horizontal="left" vertical="center"/>
    </xf>
    <xf numFmtId="164" fontId="71" fillId="0" borderId="10" xfId="48" applyNumberFormat="1" applyFont="1" applyBorder="1" applyAlignment="1">
      <alignment horizontal="right" vertical="center"/>
    </xf>
    <xf numFmtId="0" fontId="34" fillId="18" borderId="0" xfId="0" applyFont="1" applyFill="1" applyBorder="1" applyAlignment="1">
      <alignment wrapText="1"/>
    </xf>
    <xf numFmtId="0" fontId="64" fillId="18" borderId="0" xfId="0" applyFont="1" applyFill="1" applyBorder="1" applyAlignment="1">
      <alignment wrapText="1"/>
    </xf>
    <xf numFmtId="0" fontId="24" fillId="18" borderId="0" xfId="0" applyFont="1" applyFill="1" applyBorder="1"/>
    <xf numFmtId="181" fontId="31" fillId="0" borderId="0" xfId="47" applyNumberFormat="1" applyFont="1"/>
    <xf numFmtId="2" fontId="31" fillId="0" borderId="0" xfId="47" applyNumberFormat="1" applyFont="1"/>
    <xf numFmtId="2" fontId="27" fillId="0" borderId="0" xfId="47" applyNumberFormat="1" applyFont="1"/>
    <xf numFmtId="4" fontId="32" fillId="18" borderId="10" xfId="0" applyNumberFormat="1" applyFont="1" applyFill="1" applyBorder="1" applyAlignment="1">
      <alignment horizontal="center" vertical="center"/>
    </xf>
    <xf numFmtId="4" fontId="32" fillId="0" borderId="10" xfId="0" applyNumberFormat="1" applyFont="1" applyFill="1" applyBorder="1" applyAlignment="1">
      <alignment horizontal="center" vertical="center"/>
    </xf>
    <xf numFmtId="0" fontId="32" fillId="0" borderId="19" xfId="0" applyFont="1" applyFill="1" applyBorder="1" applyAlignment="1">
      <alignment horizontal="center" vertical="center"/>
    </xf>
    <xf numFmtId="0" fontId="32" fillId="0" borderId="10" xfId="0" applyFont="1" applyBorder="1" applyAlignment="1">
      <alignment horizontal="center" vertical="center"/>
    </xf>
    <xf numFmtId="0" fontId="32" fillId="18" borderId="19" xfId="0" applyFont="1" applyFill="1" applyBorder="1" applyAlignment="1">
      <alignment horizontal="center" vertical="center"/>
    </xf>
    <xf numFmtId="0" fontId="32" fillId="18" borderId="10" xfId="0" applyFont="1" applyFill="1" applyBorder="1" applyAlignment="1">
      <alignment horizontal="center" vertical="center"/>
    </xf>
    <xf numFmtId="164" fontId="32" fillId="18" borderId="0" xfId="0" applyNumberFormat="1" applyFont="1" applyFill="1" applyAlignment="1">
      <alignment horizontal="center" vertical="center"/>
    </xf>
    <xf numFmtId="0" fontId="32" fillId="0" borderId="19" xfId="0" applyFont="1" applyBorder="1" applyAlignment="1">
      <alignment horizontal="center" vertical="top"/>
    </xf>
    <xf numFmtId="4" fontId="32" fillId="0" borderId="19" xfId="0" applyNumberFormat="1" applyFont="1" applyFill="1" applyBorder="1" applyAlignment="1">
      <alignment horizontal="center" vertical="center"/>
    </xf>
    <xf numFmtId="4" fontId="32" fillId="18" borderId="19" xfId="0" applyNumberFormat="1" applyFont="1" applyFill="1" applyBorder="1" applyAlignment="1">
      <alignment horizontal="center" vertical="center"/>
    </xf>
    <xf numFmtId="0" fontId="32" fillId="18" borderId="19" xfId="0" applyFont="1" applyFill="1" applyBorder="1" applyAlignment="1">
      <alignment horizontal="center" vertical="top"/>
    </xf>
    <xf numFmtId="0" fontId="3" fillId="0" borderId="0" xfId="0" applyFont="1" applyAlignment="1">
      <alignment horizontal="right"/>
    </xf>
    <xf numFmtId="0" fontId="31" fillId="0" borderId="0" xfId="47" applyFont="1" applyAlignment="1">
      <alignment horizontal="center" vertical="center"/>
    </xf>
    <xf numFmtId="3" fontId="26" fillId="18" borderId="10" xfId="0" applyNumberFormat="1" applyFont="1" applyFill="1" applyBorder="1" applyAlignment="1">
      <alignment horizontal="center" vertical="center"/>
    </xf>
    <xf numFmtId="0" fontId="32" fillId="18" borderId="19" xfId="0" applyFont="1" applyFill="1" applyBorder="1" applyAlignment="1">
      <alignment vertical="center" wrapText="1"/>
    </xf>
    <xf numFmtId="0" fontId="34" fillId="0" borderId="19" xfId="0" applyFont="1" applyFill="1" applyBorder="1" applyAlignment="1">
      <alignment vertical="center" wrapText="1"/>
    </xf>
    <xf numFmtId="0" fontId="3" fillId="0" borderId="0" xfId="0" applyFont="1" applyBorder="1"/>
    <xf numFmtId="0" fontId="26" fillId="0" borderId="0" xfId="0" applyFont="1" applyBorder="1"/>
    <xf numFmtId="0" fontId="33" fillId="0" borderId="0" xfId="0" applyFont="1" applyFill="1" applyBorder="1"/>
    <xf numFmtId="0" fontId="32" fillId="0" borderId="0" xfId="0" applyFont="1" applyFill="1" applyBorder="1" applyAlignment="1">
      <alignment vertical="center" wrapText="1"/>
    </xf>
    <xf numFmtId="0" fontId="34" fillId="18" borderId="0" xfId="0" applyFont="1" applyFill="1" applyBorder="1" applyAlignment="1">
      <alignment vertical="center" wrapText="1"/>
    </xf>
    <xf numFmtId="0" fontId="35" fillId="0" borderId="19" xfId="0" applyFont="1" applyFill="1" applyBorder="1" applyAlignment="1">
      <alignment vertical="center" wrapText="1"/>
    </xf>
    <xf numFmtId="0" fontId="34" fillId="0" borderId="19" xfId="0" applyFont="1" applyFill="1" applyBorder="1" applyAlignment="1">
      <alignment vertical="center"/>
    </xf>
    <xf numFmtId="0" fontId="35" fillId="0" borderId="20" xfId="0" applyFont="1" applyFill="1" applyBorder="1" applyAlignment="1">
      <alignment vertical="center" wrapText="1"/>
    </xf>
    <xf numFmtId="0" fontId="34" fillId="0" borderId="20" xfId="0" applyFont="1" applyFill="1" applyBorder="1" applyAlignment="1">
      <alignment vertical="center"/>
    </xf>
    <xf numFmtId="0" fontId="25" fillId="0" borderId="0" xfId="0" applyFont="1" applyFill="1" applyBorder="1"/>
    <xf numFmtId="0" fontId="36" fillId="0" borderId="0" xfId="0" applyFont="1" applyFill="1" applyBorder="1"/>
    <xf numFmtId="0" fontId="35" fillId="0" borderId="0" xfId="0" applyFont="1" applyFill="1" applyBorder="1" applyAlignment="1">
      <alignment vertical="center" wrapText="1"/>
    </xf>
    <xf numFmtId="0" fontId="25" fillId="0" borderId="0" xfId="0" applyFont="1" applyFill="1" applyBorder="1" applyAlignment="1">
      <alignment wrapText="1"/>
    </xf>
    <xf numFmtId="0" fontId="25" fillId="0" borderId="0" xfId="0" applyFont="1" applyFill="1" applyBorder="1" applyAlignment="1">
      <alignment horizontal="center" vertical="center"/>
    </xf>
    <xf numFmtId="0" fontId="34" fillId="0" borderId="0" xfId="0" applyFont="1" applyFill="1" applyBorder="1"/>
    <xf numFmtId="0" fontId="55" fillId="0" borderId="0" xfId="0" applyFont="1" applyFill="1" applyBorder="1"/>
    <xf numFmtId="0" fontId="56" fillId="0" borderId="0" xfId="0" applyFont="1" applyFill="1" applyBorder="1" applyAlignment="1">
      <alignment vertical="center"/>
    </xf>
    <xf numFmtId="0" fontId="55" fillId="0" borderId="0" xfId="0" applyFont="1" applyFill="1" applyBorder="1" applyAlignment="1">
      <alignment vertical="center"/>
    </xf>
    <xf numFmtId="0" fontId="57" fillId="0" borderId="0" xfId="0" applyFont="1" applyFill="1" applyBorder="1" applyAlignment="1">
      <alignment vertical="center"/>
    </xf>
    <xf numFmtId="0" fontId="34" fillId="0" borderId="0" xfId="0" applyFont="1" applyFill="1" applyBorder="1" applyAlignment="1">
      <alignment vertical="center"/>
    </xf>
    <xf numFmtId="0" fontId="54" fillId="0" borderId="0" xfId="0" applyFont="1" applyFill="1" applyBorder="1" applyAlignment="1">
      <alignment vertical="center"/>
    </xf>
    <xf numFmtId="0" fontId="62" fillId="0" borderId="0" xfId="0" applyFont="1" applyFill="1" applyBorder="1" applyAlignment="1">
      <alignment vertical="center"/>
    </xf>
    <xf numFmtId="0" fontId="34" fillId="0" borderId="0" xfId="0" applyFont="1" applyFill="1" applyBorder="1" applyAlignment="1"/>
    <xf numFmtId="0" fontId="24" fillId="0" borderId="0" xfId="0" applyFont="1" applyFill="1" applyBorder="1"/>
    <xf numFmtId="0" fontId="26" fillId="0" borderId="0" xfId="0" applyFont="1" applyFill="1" applyBorder="1"/>
    <xf numFmtId="0" fontId="2" fillId="0" borderId="0" xfId="0" applyFont="1" applyFill="1" applyBorder="1" applyAlignment="1">
      <alignment vertical="center"/>
    </xf>
    <xf numFmtId="4" fontId="25" fillId="18" borderId="10" xfId="0" applyNumberFormat="1" applyFont="1" applyFill="1" applyBorder="1" applyAlignment="1">
      <alignment horizontal="center" vertical="center"/>
    </xf>
    <xf numFmtId="0" fontId="35" fillId="18" borderId="19" xfId="0" applyFont="1" applyFill="1" applyBorder="1" applyAlignment="1">
      <alignment vertical="center" wrapText="1"/>
    </xf>
    <xf numFmtId="0" fontId="34" fillId="18" borderId="19" xfId="0" applyFont="1" applyFill="1" applyBorder="1"/>
    <xf numFmtId="0" fontId="55" fillId="18" borderId="19" xfId="0" applyFont="1" applyFill="1" applyBorder="1"/>
    <xf numFmtId="0" fontId="55" fillId="18" borderId="19" xfId="0" applyFont="1" applyFill="1" applyBorder="1" applyAlignment="1">
      <alignment vertical="center"/>
    </xf>
    <xf numFmtId="0" fontId="54" fillId="18" borderId="19" xfId="0" applyFont="1" applyFill="1" applyBorder="1" applyAlignment="1">
      <alignment vertical="center"/>
    </xf>
    <xf numFmtId="4" fontId="34" fillId="18" borderId="19" xfId="0" applyNumberFormat="1" applyFont="1" applyFill="1" applyBorder="1" applyAlignment="1">
      <alignment horizontal="center" vertical="center"/>
    </xf>
    <xf numFmtId="0" fontId="34" fillId="18" borderId="19" xfId="0" applyFont="1" applyFill="1" applyBorder="1" applyAlignment="1"/>
    <xf numFmtId="0" fontId="24" fillId="18" borderId="19" xfId="0" applyFont="1" applyFill="1" applyBorder="1"/>
    <xf numFmtId="0" fontId="26" fillId="18" borderId="0" xfId="0" applyFont="1" applyFill="1" applyBorder="1"/>
    <xf numFmtId="0" fontId="33" fillId="18" borderId="0" xfId="0" applyFont="1" applyFill="1" applyBorder="1"/>
    <xf numFmtId="0" fontId="35" fillId="18" borderId="0" xfId="0" applyFont="1" applyFill="1" applyBorder="1" applyAlignment="1">
      <alignment vertical="center" wrapText="1"/>
    </xf>
    <xf numFmtId="0" fontId="34" fillId="18" borderId="0" xfId="0" applyFont="1" applyFill="1" applyBorder="1"/>
    <xf numFmtId="0" fontId="55" fillId="18" borderId="0" xfId="0" applyFont="1" applyFill="1" applyBorder="1"/>
    <xf numFmtId="0" fontId="55" fillId="18" borderId="0" xfId="0" applyFont="1" applyFill="1" applyBorder="1" applyAlignment="1">
      <alignment vertical="center"/>
    </xf>
    <xf numFmtId="0" fontId="54" fillId="18" borderId="0" xfId="0" applyFont="1" applyFill="1" applyBorder="1" applyAlignment="1">
      <alignment vertical="center"/>
    </xf>
    <xf numFmtId="0" fontId="34" fillId="18" borderId="0" xfId="0" applyFont="1" applyFill="1" applyBorder="1" applyAlignment="1">
      <alignment vertical="center"/>
    </xf>
    <xf numFmtId="0" fontId="34" fillId="18" borderId="0" xfId="0" applyFont="1" applyFill="1" applyBorder="1" applyAlignment="1"/>
    <xf numFmtId="0" fontId="0" fillId="18" borderId="0" xfId="0" applyFont="1" applyFill="1" applyBorder="1" applyAlignment="1">
      <alignment vertical="center"/>
    </xf>
    <xf numFmtId="0" fontId="3" fillId="18" borderId="57" xfId="0" applyFont="1" applyFill="1" applyBorder="1"/>
    <xf numFmtId="0" fontId="26" fillId="18" borderId="57" xfId="0" applyFont="1" applyFill="1" applyBorder="1"/>
    <xf numFmtId="0" fontId="33" fillId="18" borderId="57" xfId="0" applyFont="1" applyFill="1" applyBorder="1"/>
    <xf numFmtId="0" fontId="24" fillId="18" borderId="57" xfId="0" applyFont="1" applyFill="1" applyBorder="1"/>
    <xf numFmtId="0" fontId="26" fillId="18" borderId="47" xfId="0" applyFont="1" applyFill="1" applyBorder="1" applyAlignment="1">
      <alignment horizontal="center"/>
    </xf>
    <xf numFmtId="0" fontId="0" fillId="18" borderId="57" xfId="0" applyFont="1" applyFill="1" applyBorder="1" applyAlignment="1">
      <alignment vertical="center"/>
    </xf>
    <xf numFmtId="0" fontId="26" fillId="18" borderId="57" xfId="0" applyFont="1" applyFill="1" applyBorder="1" applyAlignment="1">
      <alignment vertical="center"/>
    </xf>
    <xf numFmtId="0" fontId="25" fillId="18" borderId="10" xfId="0" applyFont="1" applyFill="1" applyBorder="1" applyAlignment="1">
      <alignment horizontal="center" wrapText="1"/>
    </xf>
    <xf numFmtId="0" fontId="25" fillId="18" borderId="0" xfId="0" applyFont="1" applyFill="1" applyBorder="1" applyAlignment="1">
      <alignment wrapText="1"/>
    </xf>
    <xf numFmtId="0" fontId="25" fillId="18" borderId="0" xfId="0" applyFont="1" applyFill="1" applyAlignment="1">
      <alignment wrapText="1"/>
    </xf>
    <xf numFmtId="0" fontId="25" fillId="18" borderId="10" xfId="0" applyFont="1" applyFill="1" applyBorder="1" applyAlignment="1">
      <alignment horizontal="center" vertical="center" wrapText="1"/>
    </xf>
    <xf numFmtId="0" fontId="25" fillId="18" borderId="19" xfId="0" applyFont="1" applyFill="1" applyBorder="1" applyAlignment="1">
      <alignment horizontal="center" vertical="center"/>
    </xf>
    <xf numFmtId="0" fontId="25" fillId="18" borderId="0" xfId="0" applyFont="1" applyFill="1" applyBorder="1" applyAlignment="1">
      <alignment horizontal="center" vertical="center"/>
    </xf>
    <xf numFmtId="4" fontId="27" fillId="18" borderId="10" xfId="0" applyNumberFormat="1" applyFont="1" applyFill="1" applyBorder="1" applyAlignment="1">
      <alignment horizontal="center" vertical="center" wrapText="1"/>
    </xf>
    <xf numFmtId="4" fontId="27" fillId="19" borderId="11" xfId="0" applyNumberFormat="1" applyFont="1" applyFill="1" applyBorder="1" applyAlignment="1">
      <alignment horizontal="center" vertical="center" wrapText="1"/>
    </xf>
    <xf numFmtId="4" fontId="27" fillId="19" borderId="13" xfId="0" applyNumberFormat="1" applyFont="1" applyFill="1" applyBorder="1" applyAlignment="1">
      <alignment horizontal="center" vertical="center" wrapText="1"/>
    </xf>
    <xf numFmtId="4" fontId="27" fillId="19" borderId="14" xfId="0" applyNumberFormat="1" applyFont="1" applyFill="1" applyBorder="1" applyAlignment="1">
      <alignment horizontal="center" vertical="center" wrapText="1"/>
    </xf>
    <xf numFmtId="4" fontId="27" fillId="0" borderId="12" xfId="0" applyNumberFormat="1" applyFont="1" applyBorder="1" applyAlignment="1">
      <alignment horizontal="center" vertical="center" wrapText="1"/>
    </xf>
    <xf numFmtId="4" fontId="27" fillId="18" borderId="19" xfId="0" applyNumberFormat="1" applyFont="1" applyFill="1" applyBorder="1" applyAlignment="1">
      <alignment horizontal="center" vertical="center" wrapText="1"/>
    </xf>
    <xf numFmtId="4" fontId="27" fillId="18" borderId="18" xfId="0" applyNumberFormat="1" applyFont="1" applyFill="1" applyBorder="1" applyAlignment="1">
      <alignment horizontal="center" vertical="center" wrapText="1"/>
    </xf>
    <xf numFmtId="4" fontId="27" fillId="18" borderId="20" xfId="0" applyNumberFormat="1" applyFont="1" applyFill="1" applyBorder="1" applyAlignment="1">
      <alignment horizontal="center" vertical="center" wrapText="1"/>
    </xf>
    <xf numFmtId="0" fontId="27" fillId="18" borderId="10" xfId="0" applyFont="1" applyFill="1" applyBorder="1" applyAlignment="1">
      <alignment horizontal="center" vertical="center" wrapText="1"/>
    </xf>
    <xf numFmtId="4" fontId="27" fillId="0" borderId="12" xfId="0" applyNumberFormat="1" applyFont="1" applyBorder="1" applyAlignment="1">
      <alignment vertical="center" textRotation="90" wrapText="1"/>
    </xf>
    <xf numFmtId="4" fontId="27" fillId="0" borderId="15" xfId="0" applyNumberFormat="1" applyFont="1" applyBorder="1" applyAlignment="1">
      <alignment vertical="center" textRotation="90" wrapText="1"/>
    </xf>
    <xf numFmtId="4" fontId="27" fillId="20" borderId="10" xfId="0" applyNumberFormat="1" applyFont="1" applyFill="1" applyBorder="1" applyAlignment="1">
      <alignment horizontal="center" vertical="center" wrapText="1"/>
    </xf>
    <xf numFmtId="4" fontId="27" fillId="18" borderId="11" xfId="0" applyNumberFormat="1" applyFont="1" applyFill="1" applyBorder="1" applyAlignment="1">
      <alignment horizontal="center" vertical="center" wrapText="1"/>
    </xf>
    <xf numFmtId="4" fontId="27" fillId="18" borderId="14" xfId="0" applyNumberFormat="1" applyFont="1" applyFill="1" applyBorder="1" applyAlignment="1">
      <alignment horizontal="center" vertical="center" wrapText="1"/>
    </xf>
    <xf numFmtId="4" fontId="27" fillId="21" borderId="11" xfId="0" applyNumberFormat="1" applyFont="1" applyFill="1" applyBorder="1" applyAlignment="1">
      <alignment horizontal="center" vertical="center" wrapText="1"/>
    </xf>
    <xf numFmtId="4" fontId="27" fillId="21" borderId="14"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3" fontId="27" fillId="18" borderId="10" xfId="0" applyNumberFormat="1" applyFont="1" applyFill="1" applyBorder="1" applyAlignment="1">
      <alignment horizontal="center" vertical="center" wrapText="1"/>
    </xf>
    <xf numFmtId="4" fontId="27" fillId="18" borderId="10" xfId="0" applyNumberFormat="1" applyFont="1" applyFill="1" applyBorder="1" applyAlignment="1">
      <alignment horizontal="left" vertical="center" wrapText="1"/>
    </xf>
    <xf numFmtId="4" fontId="27" fillId="29" borderId="10" xfId="0" applyNumberFormat="1" applyFont="1" applyFill="1" applyBorder="1" applyAlignment="1">
      <alignment horizontal="left" vertical="center" wrapText="1"/>
    </xf>
    <xf numFmtId="1" fontId="27" fillId="29" borderId="12" xfId="0" applyNumberFormat="1" applyFont="1" applyFill="1" applyBorder="1" applyAlignment="1">
      <alignment horizontal="center" vertical="center" textRotation="90" wrapText="1"/>
    </xf>
    <xf numFmtId="1" fontId="27" fillId="0" borderId="12" xfId="0" applyNumberFormat="1" applyFont="1" applyBorder="1" applyAlignment="1">
      <alignment horizontal="center" vertical="center" textRotation="90" wrapText="1"/>
    </xf>
    <xf numFmtId="4" fontId="27" fillId="30" borderId="16" xfId="0" applyNumberFormat="1" applyFont="1" applyFill="1" applyBorder="1" applyAlignment="1">
      <alignment horizontal="center" vertical="center" wrapText="1"/>
    </xf>
    <xf numFmtId="4" fontId="27" fillId="30" borderId="0" xfId="0" applyNumberFormat="1" applyFont="1" applyFill="1" applyBorder="1" applyAlignment="1">
      <alignment horizontal="center" vertical="center" wrapText="1"/>
    </xf>
    <xf numFmtId="4" fontId="27" fillId="30" borderId="17" xfId="0" applyNumberFormat="1" applyFont="1" applyFill="1" applyBorder="1" applyAlignment="1">
      <alignment horizontal="center" vertical="center" wrapText="1"/>
    </xf>
    <xf numFmtId="4" fontId="27" fillId="32" borderId="10" xfId="0" applyNumberFormat="1" applyFont="1" applyFill="1" applyBorder="1" applyAlignment="1">
      <alignment horizontal="center" vertical="center" wrapText="1"/>
    </xf>
    <xf numFmtId="1" fontId="27" fillId="0" borderId="15" xfId="0" applyNumberFormat="1" applyFont="1" applyBorder="1" applyAlignment="1">
      <alignment horizontal="center" vertical="center" textRotation="90" wrapText="1"/>
    </xf>
    <xf numFmtId="0" fontId="35" fillId="33" borderId="11" xfId="34" applyNumberFormat="1" applyFont="1" applyFill="1" applyBorder="1" applyAlignment="1">
      <alignment horizontal="center" vertical="center" wrapText="1"/>
    </xf>
    <xf numFmtId="0" fontId="35" fillId="33" borderId="13" xfId="34" applyNumberFormat="1" applyFont="1" applyFill="1" applyBorder="1" applyAlignment="1">
      <alignment horizontal="center" vertical="center" wrapText="1"/>
    </xf>
    <xf numFmtId="0" fontId="35" fillId="33" borderId="14" xfId="34" applyNumberFormat="1" applyFont="1" applyFill="1" applyBorder="1" applyAlignment="1">
      <alignment horizontal="center" vertical="center" wrapText="1"/>
    </xf>
    <xf numFmtId="4" fontId="27" fillId="18" borderId="16" xfId="0" applyNumberFormat="1" applyFont="1" applyFill="1" applyBorder="1" applyAlignment="1">
      <alignment horizontal="center" vertical="center" wrapText="1"/>
    </xf>
    <xf numFmtId="4" fontId="27" fillId="18" borderId="17" xfId="0" applyNumberFormat="1" applyFont="1" applyFill="1" applyBorder="1" applyAlignment="1">
      <alignment horizontal="center" vertical="center" wrapText="1"/>
    </xf>
    <xf numFmtId="4" fontId="27" fillId="18" borderId="21" xfId="0" applyNumberFormat="1" applyFont="1" applyFill="1" applyBorder="1" applyAlignment="1">
      <alignment horizontal="center" vertical="center" wrapText="1"/>
    </xf>
    <xf numFmtId="4" fontId="27" fillId="18" borderId="22" xfId="0" applyNumberFormat="1" applyFont="1" applyFill="1" applyBorder="1" applyAlignment="1">
      <alignment horizontal="center" vertical="center" wrapText="1"/>
    </xf>
    <xf numFmtId="0" fontId="27" fillId="18" borderId="21" xfId="0" applyFont="1" applyFill="1" applyBorder="1" applyAlignment="1">
      <alignment horizontal="center" vertical="center" wrapText="1"/>
    </xf>
    <xf numFmtId="0" fontId="27" fillId="18" borderId="16" xfId="0" applyFont="1" applyFill="1" applyBorder="1" applyAlignment="1">
      <alignment horizontal="center" vertical="center" wrapText="1"/>
    </xf>
    <xf numFmtId="0" fontId="27" fillId="18" borderId="22" xfId="0" applyFont="1" applyFill="1" applyBorder="1" applyAlignment="1">
      <alignment horizontal="center" vertical="center" wrapText="1"/>
    </xf>
    <xf numFmtId="0" fontId="27" fillId="18" borderId="17" xfId="0" applyFont="1" applyFill="1" applyBorder="1" applyAlignment="1">
      <alignment horizontal="center" vertical="center" wrapText="1"/>
    </xf>
    <xf numFmtId="0" fontId="36" fillId="0" borderId="39" xfId="0" applyFont="1" applyFill="1" applyBorder="1" applyAlignment="1">
      <alignment horizontal="center" vertical="top"/>
    </xf>
    <xf numFmtId="0" fontId="36" fillId="0" borderId="33" xfId="0" applyFont="1" applyFill="1" applyBorder="1" applyAlignment="1">
      <alignment horizontal="center" vertical="top"/>
    </xf>
    <xf numFmtId="0" fontId="36" fillId="0" borderId="38" xfId="0" applyFont="1" applyFill="1" applyBorder="1" applyAlignment="1">
      <alignment horizontal="center" vertical="top"/>
    </xf>
    <xf numFmtId="0" fontId="36" fillId="0" borderId="32" xfId="0" applyFont="1" applyFill="1" applyBorder="1" applyAlignment="1">
      <alignment horizontal="center" vertical="top"/>
    </xf>
    <xf numFmtId="49" fontId="36" fillId="0" borderId="51" xfId="0" applyNumberFormat="1" applyFont="1" applyFill="1" applyBorder="1" applyAlignment="1">
      <alignment horizontal="center" vertical="center"/>
    </xf>
    <xf numFmtId="49" fontId="36" fillId="0" borderId="36" xfId="0" applyNumberFormat="1" applyFont="1" applyFill="1" applyBorder="1" applyAlignment="1">
      <alignment horizontal="center" vertical="center"/>
    </xf>
    <xf numFmtId="49" fontId="36" fillId="0" borderId="37" xfId="0" applyNumberFormat="1" applyFont="1" applyFill="1" applyBorder="1" applyAlignment="1">
      <alignment horizontal="center" vertical="center"/>
    </xf>
    <xf numFmtId="0" fontId="24" fillId="0" borderId="16" xfId="0" applyFont="1" applyFill="1" applyBorder="1" applyAlignment="1">
      <alignment horizontal="center" vertical="top"/>
    </xf>
    <xf numFmtId="0" fontId="36" fillId="0" borderId="48" xfId="0" applyFont="1" applyFill="1" applyBorder="1" applyAlignment="1">
      <alignment horizontal="center" vertical="center"/>
    </xf>
    <xf numFmtId="0" fontId="36" fillId="0" borderId="49" xfId="0" applyFont="1" applyFill="1" applyBorder="1" applyAlignment="1">
      <alignment horizontal="center" vertical="center"/>
    </xf>
    <xf numFmtId="0" fontId="36" fillId="0" borderId="50" xfId="0" applyFont="1" applyFill="1" applyBorder="1" applyAlignment="1">
      <alignment horizontal="center" vertical="center"/>
    </xf>
    <xf numFmtId="0" fontId="26" fillId="0" borderId="17" xfId="0" applyFont="1" applyFill="1" applyBorder="1" applyAlignment="1">
      <alignment horizontal="center"/>
    </xf>
    <xf numFmtId="2" fontId="24" fillId="0" borderId="53" xfId="0" applyNumberFormat="1" applyFont="1" applyFill="1" applyBorder="1" applyAlignment="1">
      <alignment horizontal="center"/>
    </xf>
    <xf numFmtId="0" fontId="24" fillId="0" borderId="53" xfId="0" applyFont="1" applyFill="1" applyBorder="1" applyAlignment="1">
      <alignment horizontal="center"/>
    </xf>
    <xf numFmtId="2" fontId="24" fillId="0" borderId="10" xfId="0" applyNumberFormat="1" applyFont="1" applyFill="1" applyBorder="1" applyAlignment="1">
      <alignment horizontal="center"/>
    </xf>
    <xf numFmtId="170" fontId="24" fillId="0" borderId="10" xfId="0" applyNumberFormat="1" applyFont="1" applyFill="1" applyBorder="1" applyAlignment="1">
      <alignment horizontal="center"/>
    </xf>
    <xf numFmtId="2" fontId="24" fillId="0" borderId="54" xfId="0" applyNumberFormat="1" applyFont="1" applyFill="1" applyBorder="1" applyAlignment="1">
      <alignment horizontal="center"/>
    </xf>
    <xf numFmtId="0" fontId="0" fillId="0" borderId="10" xfId="0" applyFill="1" applyBorder="1"/>
    <xf numFmtId="0" fontId="0" fillId="0" borderId="47" xfId="0" applyFill="1" applyBorder="1"/>
    <xf numFmtId="2" fontId="24" fillId="0" borderId="46" xfId="0" applyNumberFormat="1" applyFont="1" applyFill="1" applyBorder="1" applyAlignment="1">
      <alignment horizontal="center"/>
    </xf>
    <xf numFmtId="0" fontId="24" fillId="0" borderId="10" xfId="0" applyFont="1" applyFill="1" applyBorder="1" applyAlignment="1">
      <alignment horizontal="center"/>
    </xf>
    <xf numFmtId="2" fontId="24" fillId="0" borderId="47" xfId="0" applyNumberFormat="1" applyFont="1" applyFill="1" applyBorder="1" applyAlignment="1">
      <alignment horizontal="center"/>
    </xf>
    <xf numFmtId="49" fontId="24" fillId="0" borderId="44" xfId="0" applyNumberFormat="1" applyFont="1" applyFill="1" applyBorder="1" applyAlignment="1">
      <alignment horizontal="center"/>
    </xf>
    <xf numFmtId="0" fontId="0" fillId="0" borderId="18" xfId="0" applyFill="1" applyBorder="1" applyAlignment="1">
      <alignment horizontal="center"/>
    </xf>
    <xf numFmtId="0" fontId="0" fillId="0" borderId="45" xfId="0" applyFill="1" applyBorder="1" applyAlignment="1">
      <alignment horizontal="center"/>
    </xf>
    <xf numFmtId="0" fontId="38" fillId="0" borderId="44" xfId="0" applyFont="1" applyFill="1" applyBorder="1" applyAlignment="1">
      <alignment horizontal="left" vertical="center" wrapText="1"/>
    </xf>
    <xf numFmtId="0" fontId="40" fillId="0" borderId="18" xfId="0" applyFont="1" applyFill="1" applyBorder="1" applyAlignment="1">
      <alignment horizontal="left" wrapText="1"/>
    </xf>
    <xf numFmtId="0" fontId="24" fillId="0" borderId="54" xfId="0" applyFont="1" applyFill="1" applyBorder="1" applyAlignment="1">
      <alignment horizontal="center"/>
    </xf>
    <xf numFmtId="170" fontId="24" fillId="0" borderId="53" xfId="0" applyNumberFormat="1" applyFont="1" applyFill="1" applyBorder="1" applyAlignment="1">
      <alignment horizontal="center"/>
    </xf>
    <xf numFmtId="170" fontId="24" fillId="0" borderId="11" xfId="0" applyNumberFormat="1" applyFont="1" applyFill="1" applyBorder="1" applyAlignment="1">
      <alignment horizontal="center"/>
    </xf>
    <xf numFmtId="0" fontId="0" fillId="0" borderId="53" xfId="0" applyFill="1" applyBorder="1"/>
    <xf numFmtId="0" fontId="0" fillId="0" borderId="55" xfId="0" applyFill="1" applyBorder="1"/>
    <xf numFmtId="0" fontId="24" fillId="0" borderId="47" xfId="0" applyFont="1" applyFill="1" applyBorder="1" applyAlignment="1">
      <alignment horizontal="center"/>
    </xf>
    <xf numFmtId="170" fontId="24" fillId="0" borderId="46" xfId="0" applyNumberFormat="1" applyFont="1" applyFill="1" applyBorder="1" applyAlignment="1">
      <alignment horizontal="center"/>
    </xf>
    <xf numFmtId="170" fontId="0" fillId="0" borderId="10" xfId="0" applyNumberFormat="1" applyFill="1" applyBorder="1"/>
    <xf numFmtId="0" fontId="24" fillId="0" borderId="55" xfId="0" applyFont="1" applyFill="1" applyBorder="1" applyAlignment="1">
      <alignment horizontal="center"/>
    </xf>
    <xf numFmtId="170" fontId="24" fillId="0" borderId="54" xfId="0" applyNumberFormat="1" applyFont="1" applyFill="1" applyBorder="1" applyAlignment="1">
      <alignment horizontal="center"/>
    </xf>
    <xf numFmtId="170" fontId="0" fillId="0" borderId="53" xfId="0" applyNumberFormat="1" applyFill="1" applyBorder="1"/>
    <xf numFmtId="0" fontId="24" fillId="0" borderId="46" xfId="0" applyFont="1" applyFill="1" applyBorder="1" applyAlignment="1">
      <alignment horizontal="center"/>
    </xf>
    <xf numFmtId="169" fontId="24" fillId="0" borderId="10" xfId="0" applyNumberFormat="1" applyFont="1" applyFill="1" applyBorder="1" applyAlignment="1">
      <alignment horizontal="center"/>
    </xf>
    <xf numFmtId="169" fontId="24" fillId="0" borderId="47" xfId="0" applyNumberFormat="1" applyFont="1" applyFill="1" applyBorder="1" applyAlignment="1">
      <alignment horizontal="center"/>
    </xf>
    <xf numFmtId="2" fontId="24" fillId="0" borderId="20" xfId="0" applyNumberFormat="1" applyFont="1" applyFill="1" applyBorder="1" applyAlignment="1">
      <alignment horizontal="center"/>
    </xf>
    <xf numFmtId="49" fontId="24" fillId="0" borderId="44" xfId="0" applyNumberFormat="1" applyFont="1" applyFill="1" applyBorder="1" applyAlignment="1">
      <alignment horizontal="center" wrapText="1"/>
    </xf>
    <xf numFmtId="0" fontId="0" fillId="0" borderId="18" xfId="0" applyFill="1" applyBorder="1" applyAlignment="1">
      <alignment horizontal="center" wrapText="1"/>
    </xf>
    <xf numFmtId="0" fontId="0" fillId="0" borderId="45" xfId="0" applyFill="1" applyBorder="1" applyAlignment="1">
      <alignment horizontal="center" wrapText="1"/>
    </xf>
    <xf numFmtId="2" fontId="24" fillId="0" borderId="19" xfId="0" applyNumberFormat="1" applyFont="1" applyFill="1" applyBorder="1" applyAlignment="1">
      <alignment horizontal="center"/>
    </xf>
    <xf numFmtId="0" fontId="38" fillId="0" borderId="44" xfId="0" applyFont="1" applyFill="1" applyBorder="1" applyAlignment="1">
      <alignment horizontal="left" wrapText="1"/>
    </xf>
    <xf numFmtId="0" fontId="39" fillId="0" borderId="18" xfId="0" applyFont="1" applyFill="1" applyBorder="1" applyAlignment="1">
      <alignment horizontal="left" wrapText="1"/>
    </xf>
    <xf numFmtId="0" fontId="0" fillId="0" borderId="20" xfId="0" applyFill="1" applyBorder="1" applyAlignment="1">
      <alignment horizontal="center"/>
    </xf>
    <xf numFmtId="0" fontId="38" fillId="0" borderId="18" xfId="0" applyFont="1" applyFill="1" applyBorder="1" applyAlignment="1">
      <alignment horizontal="left" wrapText="1"/>
    </xf>
    <xf numFmtId="0" fontId="38" fillId="0" borderId="44" xfId="0" applyFont="1" applyFill="1" applyBorder="1" applyAlignment="1">
      <alignment wrapText="1"/>
    </xf>
    <xf numFmtId="0" fontId="39" fillId="0" borderId="18" xfId="0" applyFont="1" applyFill="1" applyBorder="1" applyAlignment="1">
      <alignment wrapText="1"/>
    </xf>
    <xf numFmtId="170" fontId="24" fillId="0" borderId="14" xfId="0" applyNumberFormat="1" applyFont="1" applyFill="1" applyBorder="1" applyAlignment="1">
      <alignment horizontal="center"/>
    </xf>
    <xf numFmtId="2" fontId="24" fillId="0" borderId="42" xfId="0" applyNumberFormat="1" applyFont="1" applyFill="1" applyBorder="1" applyAlignment="1">
      <alignment horizontal="center"/>
    </xf>
    <xf numFmtId="2" fontId="24" fillId="0" borderId="14" xfId="0" applyNumberFormat="1" applyFont="1" applyFill="1" applyBorder="1" applyAlignment="1">
      <alignment horizontal="center"/>
    </xf>
    <xf numFmtId="2" fontId="24" fillId="0" borderId="22" xfId="0" applyNumberFormat="1" applyFont="1" applyFill="1" applyBorder="1" applyAlignment="1">
      <alignment horizontal="center"/>
    </xf>
    <xf numFmtId="2" fontId="24" fillId="0" borderId="17" xfId="0" applyNumberFormat="1" applyFont="1" applyFill="1" applyBorder="1" applyAlignment="1">
      <alignment horizontal="center"/>
    </xf>
    <xf numFmtId="2" fontId="24" fillId="0" borderId="15" xfId="0" applyNumberFormat="1" applyFont="1" applyFill="1" applyBorder="1" applyAlignment="1">
      <alignment horizontal="center"/>
    </xf>
    <xf numFmtId="0" fontId="25" fillId="0" borderId="17" xfId="0" applyFont="1" applyFill="1" applyBorder="1" applyAlignment="1">
      <alignment horizontal="center"/>
    </xf>
    <xf numFmtId="0" fontId="24" fillId="0" borderId="0" xfId="0" applyFont="1" applyFill="1" applyBorder="1" applyAlignment="1">
      <alignment horizontal="center" vertical="top"/>
    </xf>
    <xf numFmtId="0" fontId="36" fillId="0" borderId="32" xfId="0" applyFont="1" applyFill="1" applyBorder="1" applyAlignment="1">
      <alignment horizontal="center" vertical="center"/>
    </xf>
    <xf numFmtId="0" fontId="36" fillId="0" borderId="33" xfId="0" applyFont="1" applyFill="1" applyBorder="1" applyAlignment="1">
      <alignment horizontal="center" vertical="center"/>
    </xf>
    <xf numFmtId="0" fontId="36" fillId="0" borderId="34" xfId="0" applyFont="1" applyFill="1" applyBorder="1" applyAlignment="1">
      <alignment horizontal="center" vertical="center"/>
    </xf>
    <xf numFmtId="0" fontId="36" fillId="0" borderId="32" xfId="0" applyFont="1" applyFill="1" applyBorder="1" applyAlignment="1">
      <alignment horizontal="center" vertical="top" wrapText="1"/>
    </xf>
    <xf numFmtId="0" fontId="36" fillId="0" borderId="33" xfId="0" applyFont="1" applyFill="1" applyBorder="1" applyAlignment="1">
      <alignment horizontal="center" vertical="top" wrapText="1"/>
    </xf>
    <xf numFmtId="0" fontId="36" fillId="0" borderId="34" xfId="0" applyFont="1" applyFill="1" applyBorder="1" applyAlignment="1">
      <alignment horizontal="center" vertical="top" wrapText="1"/>
    </xf>
    <xf numFmtId="0" fontId="36" fillId="0" borderId="23" xfId="0" applyFont="1" applyFill="1" applyBorder="1" applyAlignment="1">
      <alignment horizontal="center" vertical="center" wrapText="1"/>
    </xf>
    <xf numFmtId="0" fontId="36" fillId="0" borderId="0" xfId="0" applyFont="1" applyFill="1" applyBorder="1" applyAlignment="1">
      <alignment horizontal="center" vertical="center" wrapText="1"/>
    </xf>
    <xf numFmtId="0" fontId="36" fillId="0" borderId="25" xfId="0" applyFont="1" applyFill="1" applyBorder="1" applyAlignment="1">
      <alignment horizontal="center" vertical="center" wrapText="1"/>
    </xf>
    <xf numFmtId="0" fontId="36" fillId="0" borderId="26" xfId="0" applyFont="1" applyFill="1" applyBorder="1" applyAlignment="1">
      <alignment horizontal="center" vertical="center" wrapText="1"/>
    </xf>
    <xf numFmtId="0" fontId="36" fillId="0" borderId="27" xfId="0" applyFont="1" applyFill="1" applyBorder="1" applyAlignment="1">
      <alignment horizontal="center" vertical="center" wrapText="1"/>
    </xf>
    <xf numFmtId="0" fontId="36" fillId="0" borderId="28" xfId="0" applyFont="1" applyFill="1" applyBorder="1" applyAlignment="1">
      <alignment horizontal="center" vertical="center" wrapText="1"/>
    </xf>
    <xf numFmtId="0" fontId="36" fillId="0" borderId="17" xfId="0" applyFont="1" applyFill="1" applyBorder="1" applyAlignment="1">
      <alignment horizontal="center" vertical="center"/>
    </xf>
    <xf numFmtId="0" fontId="36" fillId="0" borderId="41" xfId="0" applyFont="1" applyFill="1" applyBorder="1" applyAlignment="1">
      <alignment horizontal="center" vertical="center"/>
    </xf>
    <xf numFmtId="49" fontId="36" fillId="0" borderId="52" xfId="0" applyNumberFormat="1" applyFont="1" applyFill="1" applyBorder="1" applyAlignment="1">
      <alignment horizontal="center" vertical="center"/>
    </xf>
    <xf numFmtId="49" fontId="36" fillId="0" borderId="35" xfId="0" applyNumberFormat="1" applyFont="1" applyFill="1" applyBorder="1" applyAlignment="1">
      <alignment horizontal="center" vertical="center"/>
    </xf>
    <xf numFmtId="0" fontId="36" fillId="0" borderId="11" xfId="0" applyFont="1" applyFill="1" applyBorder="1" applyAlignment="1">
      <alignment horizontal="center" vertical="center" wrapText="1"/>
    </xf>
    <xf numFmtId="49" fontId="36" fillId="0" borderId="35" xfId="0" applyNumberFormat="1" applyFont="1" applyFill="1" applyBorder="1" applyAlignment="1">
      <alignment horizontal="center" vertical="center" wrapText="1"/>
    </xf>
    <xf numFmtId="49" fontId="36" fillId="0" borderId="36" xfId="0" applyNumberFormat="1" applyFont="1" applyFill="1" applyBorder="1" applyAlignment="1">
      <alignment horizontal="center" vertical="center" wrapText="1"/>
    </xf>
    <xf numFmtId="49" fontId="36" fillId="0" borderId="52" xfId="0" applyNumberFormat="1" applyFont="1" applyFill="1" applyBorder="1" applyAlignment="1">
      <alignment horizontal="center" vertical="center" wrapText="1"/>
    </xf>
    <xf numFmtId="0" fontId="0" fillId="0" borderId="33" xfId="0" applyFill="1" applyBorder="1"/>
    <xf numFmtId="0" fontId="0" fillId="0" borderId="34" xfId="0" applyFill="1" applyBorder="1"/>
    <xf numFmtId="0" fontId="36" fillId="0" borderId="29" xfId="0" applyFont="1" applyFill="1" applyBorder="1" applyAlignment="1">
      <alignment horizontal="center" vertical="center"/>
    </xf>
    <xf numFmtId="0" fontId="36" fillId="0" borderId="30" xfId="0" applyFont="1" applyFill="1" applyBorder="1" applyAlignment="1">
      <alignment horizontal="center" vertical="center"/>
    </xf>
    <xf numFmtId="0" fontId="36" fillId="0" borderId="31" xfId="0" applyFont="1" applyFill="1" applyBorder="1" applyAlignment="1">
      <alignment horizontal="center" vertical="center"/>
    </xf>
    <xf numFmtId="0" fontId="36" fillId="0" borderId="34" xfId="0" applyFont="1" applyFill="1" applyBorder="1" applyAlignment="1">
      <alignment horizontal="center" vertical="top"/>
    </xf>
    <xf numFmtId="0" fontId="0" fillId="0" borderId="14" xfId="0" applyFill="1" applyBorder="1"/>
    <xf numFmtId="0" fontId="0" fillId="0" borderId="43" xfId="0" applyFill="1" applyBorder="1"/>
    <xf numFmtId="170" fontId="24" fillId="0" borderId="42" xfId="0" applyNumberFormat="1" applyFont="1" applyFill="1" applyBorder="1" applyAlignment="1">
      <alignment horizontal="center"/>
    </xf>
    <xf numFmtId="0" fontId="0" fillId="0" borderId="18" xfId="0" applyFill="1" applyBorder="1" applyAlignment="1">
      <alignment wrapText="1"/>
    </xf>
    <xf numFmtId="0" fontId="0" fillId="0" borderId="20" xfId="0" applyFill="1" applyBorder="1" applyAlignment="1">
      <alignment wrapText="1"/>
    </xf>
    <xf numFmtId="49" fontId="24" fillId="0" borderId="18" xfId="0" applyNumberFormat="1" applyFont="1" applyFill="1" applyBorder="1" applyAlignment="1">
      <alignment horizontal="center"/>
    </xf>
    <xf numFmtId="49" fontId="24" fillId="0" borderId="45" xfId="0" applyNumberFormat="1" applyFont="1" applyFill="1" applyBorder="1" applyAlignment="1">
      <alignment horizontal="center"/>
    </xf>
    <xf numFmtId="170" fontId="0" fillId="0" borderId="14" xfId="0" applyNumberFormat="1" applyFill="1" applyBorder="1"/>
    <xf numFmtId="0" fontId="24" fillId="0" borderId="14" xfId="0" applyFont="1" applyFill="1" applyBorder="1" applyAlignment="1">
      <alignment horizontal="center"/>
    </xf>
    <xf numFmtId="49" fontId="24" fillId="0" borderId="40" xfId="0" applyNumberFormat="1" applyFont="1" applyFill="1" applyBorder="1" applyAlignment="1">
      <alignment horizontal="center"/>
    </xf>
    <xf numFmtId="49" fontId="24" fillId="0" borderId="17" xfId="0" applyNumberFormat="1" applyFont="1" applyFill="1" applyBorder="1" applyAlignment="1">
      <alignment horizontal="center"/>
    </xf>
    <xf numFmtId="49" fontId="24" fillId="0" borderId="41" xfId="0" applyNumberFormat="1" applyFont="1" applyFill="1" applyBorder="1" applyAlignment="1">
      <alignment horizontal="center"/>
    </xf>
    <xf numFmtId="0" fontId="38" fillId="0" borderId="40" xfId="0" applyFont="1" applyFill="1" applyBorder="1" applyAlignment="1">
      <alignment horizontal="left" wrapText="1"/>
    </xf>
    <xf numFmtId="0" fontId="39" fillId="0" borderId="17" xfId="0" applyFont="1" applyFill="1" applyBorder="1"/>
    <xf numFmtId="0" fontId="24" fillId="0" borderId="42" xfId="0" applyFont="1" applyFill="1" applyBorder="1" applyAlignment="1">
      <alignment horizontal="center"/>
    </xf>
    <xf numFmtId="0" fontId="36" fillId="0" borderId="29" xfId="0" applyFont="1" applyFill="1" applyBorder="1" applyAlignment="1">
      <alignment horizontal="center" vertical="center" wrapText="1"/>
    </xf>
    <xf numFmtId="0" fontId="36" fillId="0" borderId="30" xfId="0" applyFont="1" applyFill="1" applyBorder="1" applyAlignment="1">
      <alignment horizontal="center" vertical="center" wrapText="1"/>
    </xf>
    <xf numFmtId="0" fontId="36" fillId="0" borderId="31" xfId="0" applyFont="1" applyFill="1" applyBorder="1" applyAlignment="1">
      <alignment horizontal="center" vertical="center" wrapText="1"/>
    </xf>
    <xf numFmtId="0" fontId="36" fillId="0" borderId="23" xfId="0" applyFont="1" applyFill="1" applyBorder="1" applyAlignment="1">
      <alignment horizontal="center" vertical="center"/>
    </xf>
    <xf numFmtId="0" fontId="36" fillId="0" borderId="0" xfId="0" applyFont="1" applyFill="1" applyBorder="1" applyAlignment="1">
      <alignment horizontal="center" vertical="center"/>
    </xf>
    <xf numFmtId="0" fontId="36" fillId="0" borderId="24" xfId="0" applyFont="1" applyFill="1" applyBorder="1" applyAlignment="1">
      <alignment horizontal="center" vertical="center" wrapText="1"/>
    </xf>
    <xf numFmtId="0" fontId="24" fillId="16" borderId="23" xfId="0" applyFont="1" applyFill="1" applyBorder="1" applyAlignment="1">
      <alignment horizontal="center"/>
    </xf>
    <xf numFmtId="0" fontId="24" fillId="16" borderId="0" xfId="0" applyFont="1" applyFill="1" applyAlignment="1">
      <alignment horizontal="center"/>
    </xf>
    <xf numFmtId="0" fontId="24" fillId="0" borderId="43" xfId="0" applyFont="1" applyFill="1" applyBorder="1" applyAlignment="1">
      <alignment horizontal="center"/>
    </xf>
    <xf numFmtId="0" fontId="82" fillId="0" borderId="0" xfId="43" applyFont="1" applyAlignment="1">
      <alignment horizontal="center" vertical="center" wrapText="1"/>
    </xf>
    <xf numFmtId="49" fontId="32" fillId="0" borderId="11" xfId="0" applyNumberFormat="1" applyFont="1" applyFill="1" applyBorder="1" applyAlignment="1">
      <alignment horizontal="center" vertical="center"/>
    </xf>
    <xf numFmtId="49" fontId="32" fillId="0" borderId="14" xfId="0" applyNumberFormat="1" applyFont="1" applyFill="1" applyBorder="1" applyAlignment="1">
      <alignment horizontal="center" vertical="center"/>
    </xf>
    <xf numFmtId="0" fontId="32" fillId="0" borderId="11" xfId="0" applyFont="1" applyFill="1" applyBorder="1" applyAlignment="1">
      <alignment horizontal="left" vertical="center" wrapText="1"/>
    </xf>
    <xf numFmtId="0" fontId="32" fillId="0" borderId="14" xfId="0" applyFont="1" applyFill="1" applyBorder="1" applyAlignment="1">
      <alignment horizontal="left" vertical="center" wrapText="1"/>
    </xf>
    <xf numFmtId="0" fontId="32" fillId="0" borderId="11" xfId="0" applyFont="1" applyFill="1" applyBorder="1" applyAlignment="1">
      <alignment horizontal="center" vertical="top" wrapText="1"/>
    </xf>
    <xf numFmtId="0" fontId="32" fillId="0" borderId="14" xfId="0" applyFont="1" applyFill="1" applyBorder="1" applyAlignment="1">
      <alignment horizontal="center" vertical="top" wrapText="1"/>
    </xf>
    <xf numFmtId="49" fontId="32" fillId="0" borderId="13" xfId="0" applyNumberFormat="1" applyFont="1" applyFill="1" applyBorder="1" applyAlignment="1">
      <alignment horizontal="center" vertical="center"/>
    </xf>
    <xf numFmtId="0" fontId="26" fillId="0" borderId="0" xfId="0" applyFont="1" applyFill="1" applyBorder="1" applyAlignment="1">
      <alignment horizontal="center" vertical="center" wrapText="1"/>
    </xf>
    <xf numFmtId="4" fontId="54" fillId="0" borderId="0" xfId="0" applyNumberFormat="1" applyFont="1" applyFill="1" applyBorder="1" applyAlignment="1">
      <alignment horizontal="center" vertical="center"/>
    </xf>
    <xf numFmtId="0" fontId="34" fillId="0" borderId="10" xfId="0" applyFont="1" applyFill="1" applyBorder="1" applyAlignment="1">
      <alignment horizontal="left" vertical="center"/>
    </xf>
    <xf numFmtId="0" fontId="34" fillId="0" borderId="19" xfId="0" applyFont="1" applyFill="1" applyBorder="1" applyAlignment="1">
      <alignment horizontal="left" vertical="center"/>
    </xf>
    <xf numFmtId="0" fontId="34" fillId="0" borderId="18" xfId="0" applyFont="1" applyFill="1" applyBorder="1" applyAlignment="1">
      <alignment horizontal="left" vertical="center"/>
    </xf>
    <xf numFmtId="0" fontId="34" fillId="0" borderId="20" xfId="0" applyFont="1" applyFill="1" applyBorder="1" applyAlignment="1">
      <alignment horizontal="left" vertical="center"/>
    </xf>
    <xf numFmtId="0" fontId="34" fillId="0" borderId="10" xfId="0" applyFont="1" applyFill="1" applyBorder="1" applyAlignment="1">
      <alignment horizontal="left"/>
    </xf>
    <xf numFmtId="0" fontId="26" fillId="0" borderId="0" xfId="0" applyFont="1" applyFill="1" applyBorder="1" applyAlignment="1">
      <alignment vertical="center" wrapText="1"/>
    </xf>
    <xf numFmtId="0" fontId="34" fillId="0" borderId="18" xfId="0" applyFont="1" applyFill="1" applyBorder="1" applyAlignment="1">
      <alignment wrapText="1"/>
    </xf>
    <xf numFmtId="0" fontId="34" fillId="0" borderId="20" xfId="0" applyFont="1" applyFill="1" applyBorder="1" applyAlignment="1">
      <alignment wrapText="1"/>
    </xf>
    <xf numFmtId="164" fontId="32" fillId="0" borderId="0" xfId="0" applyNumberFormat="1" applyFont="1" applyFill="1" applyAlignment="1">
      <alignment horizontal="center" vertical="center"/>
    </xf>
    <xf numFmtId="0" fontId="24" fillId="0" borderId="0" xfId="0" applyFont="1" applyFill="1" applyAlignment="1">
      <alignment horizontal="center" vertical="center"/>
    </xf>
    <xf numFmtId="0" fontId="54" fillId="0" borderId="0" xfId="0" applyFont="1" applyFill="1" applyBorder="1" applyAlignment="1">
      <alignment horizontal="center" vertical="center"/>
    </xf>
    <xf numFmtId="0" fontId="26" fillId="0" borderId="0" xfId="0" applyFont="1" applyFill="1" applyBorder="1" applyAlignment="1">
      <alignment horizontal="center" vertical="center"/>
    </xf>
    <xf numFmtId="0" fontId="34" fillId="0" borderId="10" xfId="0" applyFont="1" applyFill="1" applyBorder="1" applyAlignment="1">
      <alignment horizontal="left" vertical="center" wrapText="1"/>
    </xf>
    <xf numFmtId="0" fontId="34" fillId="0" borderId="19" xfId="0" applyFont="1" applyFill="1" applyBorder="1" applyAlignment="1">
      <alignment horizontal="left" vertical="center" wrapText="1"/>
    </xf>
    <xf numFmtId="0" fontId="3" fillId="0" borderId="13" xfId="0" applyFont="1" applyFill="1" applyBorder="1" applyAlignment="1">
      <alignment horizontal="center" wrapText="1"/>
    </xf>
    <xf numFmtId="0" fontId="3" fillId="0" borderId="14" xfId="0" applyFont="1" applyFill="1" applyBorder="1" applyAlignment="1">
      <alignment horizontal="center" wrapText="1"/>
    </xf>
    <xf numFmtId="0" fontId="32" fillId="0" borderId="13" xfId="0" applyFont="1" applyFill="1" applyBorder="1" applyAlignment="1">
      <alignment horizontal="center" vertical="top" wrapText="1"/>
    </xf>
    <xf numFmtId="0" fontId="32" fillId="0" borderId="11" xfId="0" applyFont="1" applyFill="1" applyBorder="1" applyAlignment="1">
      <alignment horizontal="center" vertical="center" wrapText="1"/>
    </xf>
    <xf numFmtId="0" fontId="32" fillId="0" borderId="13" xfId="0" applyFont="1" applyFill="1" applyBorder="1" applyAlignment="1">
      <alignment horizontal="center" vertical="center" wrapText="1"/>
    </xf>
    <xf numFmtId="0" fontId="32" fillId="0" borderId="14" xfId="0" applyFont="1" applyFill="1" applyBorder="1" applyAlignment="1">
      <alignment horizontal="center" vertical="center" wrapText="1"/>
    </xf>
    <xf numFmtId="4" fontId="32" fillId="18" borderId="11" xfId="0" applyNumberFormat="1" applyFont="1" applyFill="1" applyBorder="1" applyAlignment="1">
      <alignment horizontal="center" vertical="center"/>
    </xf>
    <xf numFmtId="4" fontId="32" fillId="18" borderId="14" xfId="0" applyNumberFormat="1" applyFont="1" applyFill="1" applyBorder="1" applyAlignment="1">
      <alignment horizontal="center" vertical="center"/>
    </xf>
    <xf numFmtId="49" fontId="32" fillId="0" borderId="10" xfId="0" applyNumberFormat="1" applyFont="1" applyFill="1" applyBorder="1" applyAlignment="1">
      <alignment horizontal="center" vertical="center"/>
    </xf>
    <xf numFmtId="3" fontId="32" fillId="0" borderId="10" xfId="0" applyNumberFormat="1" applyFont="1" applyFill="1" applyBorder="1" applyAlignment="1">
      <alignment horizontal="center" vertical="center"/>
    </xf>
    <xf numFmtId="4" fontId="32" fillId="0" borderId="11" xfId="0" applyNumberFormat="1" applyFont="1" applyFill="1" applyBorder="1" applyAlignment="1">
      <alignment horizontal="center" vertical="center"/>
    </xf>
    <xf numFmtId="4" fontId="32" fillId="0" borderId="14" xfId="0" applyNumberFormat="1" applyFont="1" applyFill="1" applyBorder="1" applyAlignment="1">
      <alignment horizontal="center" vertical="center"/>
    </xf>
    <xf numFmtId="0" fontId="32" fillId="18" borderId="11" xfId="0" applyFont="1" applyFill="1" applyBorder="1" applyAlignment="1">
      <alignment horizontal="left" vertical="center" wrapText="1"/>
    </xf>
    <xf numFmtId="0" fontId="32" fillId="18" borderId="14" xfId="0" applyFont="1" applyFill="1" applyBorder="1" applyAlignment="1">
      <alignment horizontal="left" vertical="center" wrapText="1"/>
    </xf>
    <xf numFmtId="0" fontId="32" fillId="0" borderId="13" xfId="0" applyFont="1" applyFill="1" applyBorder="1" applyAlignment="1">
      <alignment horizontal="left" vertical="center" wrapText="1"/>
    </xf>
    <xf numFmtId="3" fontId="32" fillId="0" borderId="19" xfId="0" applyNumberFormat="1" applyFont="1" applyFill="1" applyBorder="1" applyAlignment="1">
      <alignment horizontal="center" vertical="center"/>
    </xf>
    <xf numFmtId="3" fontId="32" fillId="0" borderId="22" xfId="0" applyNumberFormat="1" applyFont="1" applyFill="1" applyBorder="1" applyAlignment="1">
      <alignment horizontal="center" vertical="center"/>
    </xf>
    <xf numFmtId="3" fontId="32" fillId="0" borderId="14" xfId="0" applyNumberFormat="1" applyFont="1" applyFill="1" applyBorder="1" applyAlignment="1">
      <alignment horizontal="center" vertical="center"/>
    </xf>
    <xf numFmtId="4" fontId="32" fillId="0" borderId="10" xfId="0" applyNumberFormat="1" applyFont="1" applyFill="1" applyBorder="1" applyAlignment="1">
      <alignment horizontal="center" vertical="center"/>
    </xf>
    <xf numFmtId="4" fontId="32" fillId="18" borderId="10" xfId="0" applyNumberFormat="1" applyFont="1" applyFill="1" applyBorder="1" applyAlignment="1">
      <alignment horizontal="center" vertical="center"/>
    </xf>
    <xf numFmtId="4" fontId="32" fillId="18" borderId="13" xfId="0" applyNumberFormat="1" applyFont="1" applyFill="1" applyBorder="1" applyAlignment="1">
      <alignment horizontal="center" vertical="center"/>
    </xf>
    <xf numFmtId="0" fontId="32" fillId="18" borderId="13" xfId="0" applyFont="1" applyFill="1" applyBorder="1" applyAlignment="1">
      <alignment horizontal="left" vertical="center" wrapText="1"/>
    </xf>
    <xf numFmtId="3" fontId="32" fillId="0" borderId="11" xfId="0" applyNumberFormat="1" applyFont="1" applyFill="1" applyBorder="1" applyAlignment="1">
      <alignment horizontal="center" vertical="center"/>
    </xf>
    <xf numFmtId="3" fontId="32" fillId="0" borderId="21" xfId="0" applyNumberFormat="1" applyFont="1" applyFill="1" applyBorder="1" applyAlignment="1">
      <alignment horizontal="center" vertical="center"/>
    </xf>
    <xf numFmtId="49" fontId="25" fillId="0" borderId="10" xfId="0" applyNumberFormat="1" applyFont="1" applyFill="1" applyBorder="1" applyAlignment="1">
      <alignment horizontal="center" vertical="center" wrapText="1"/>
    </xf>
    <xf numFmtId="0" fontId="34" fillId="0" borderId="11" xfId="0" applyFont="1" applyFill="1" applyBorder="1" applyAlignment="1">
      <alignment horizontal="left" vertical="center"/>
    </xf>
    <xf numFmtId="49" fontId="34" fillId="0" borderId="19" xfId="0" applyNumberFormat="1" applyFont="1" applyFill="1" applyBorder="1" applyAlignment="1">
      <alignment horizontal="left" vertical="center"/>
    </xf>
    <xf numFmtId="49" fontId="34" fillId="0" borderId="18" xfId="0" applyNumberFormat="1" applyFont="1" applyFill="1" applyBorder="1" applyAlignment="1">
      <alignment horizontal="left" vertical="center"/>
    </xf>
    <xf numFmtId="49" fontId="34" fillId="0" borderId="20" xfId="0" applyNumberFormat="1" applyFont="1" applyFill="1" applyBorder="1" applyAlignment="1">
      <alignment horizontal="left" vertical="center"/>
    </xf>
    <xf numFmtId="0" fontId="34" fillId="0" borderId="19" xfId="0" applyFont="1" applyFill="1" applyBorder="1" applyAlignment="1">
      <alignment horizontal="left"/>
    </xf>
    <xf numFmtId="0" fontId="34" fillId="0" borderId="10" xfId="0" applyFont="1" applyFill="1" applyBorder="1" applyAlignment="1">
      <alignment horizontal="center" vertical="center" wrapText="1"/>
    </xf>
    <xf numFmtId="49" fontId="25" fillId="18" borderId="10" xfId="0" applyNumberFormat="1" applyFont="1" applyFill="1" applyBorder="1" applyAlignment="1">
      <alignment horizontal="center" vertical="center" wrapText="1"/>
    </xf>
    <xf numFmtId="0" fontId="25" fillId="0" borderId="10" xfId="0" applyFont="1" applyFill="1" applyBorder="1" applyAlignment="1">
      <alignment horizontal="center" vertical="center" wrapText="1"/>
    </xf>
    <xf numFmtId="0" fontId="35" fillId="0" borderId="0" xfId="0" applyFont="1" applyFill="1" applyAlignment="1">
      <alignment horizontal="center" vertical="center" wrapText="1"/>
    </xf>
    <xf numFmtId="0" fontId="35" fillId="0" borderId="0" xfId="0" applyFont="1" applyFill="1" applyBorder="1" applyAlignment="1">
      <alignment horizontal="center" vertical="center" wrapText="1"/>
    </xf>
    <xf numFmtId="0" fontId="25" fillId="0" borderId="0" xfId="0" applyFont="1" applyFill="1" applyBorder="1" applyAlignment="1">
      <alignment horizontal="center" vertical="center" wrapText="1"/>
    </xf>
    <xf numFmtId="0" fontId="25" fillId="18" borderId="10" xfId="0" applyFont="1" applyFill="1" applyBorder="1" applyAlignment="1">
      <alignment horizontal="left" vertical="center" wrapText="1"/>
    </xf>
    <xf numFmtId="0" fontId="25" fillId="0" borderId="10" xfId="0" applyFont="1" applyFill="1" applyBorder="1" applyAlignment="1">
      <alignment horizontal="center" wrapText="1"/>
    </xf>
    <xf numFmtId="4" fontId="34" fillId="18" borderId="10" xfId="0" applyNumberFormat="1" applyFont="1" applyFill="1" applyBorder="1" applyAlignment="1">
      <alignment horizontal="center" vertical="center" wrapText="1"/>
    </xf>
    <xf numFmtId="0" fontId="25" fillId="18" borderId="11" xfId="0" applyFont="1" applyFill="1" applyBorder="1" applyAlignment="1">
      <alignment horizontal="center" vertical="center" wrapText="1"/>
    </xf>
    <xf numFmtId="0" fontId="25" fillId="18" borderId="13" xfId="0" applyFont="1" applyFill="1" applyBorder="1" applyAlignment="1">
      <alignment horizontal="center" vertical="center" wrapText="1"/>
    </xf>
    <xf numFmtId="0" fontId="25" fillId="18" borderId="14" xfId="0" applyFont="1" applyFill="1" applyBorder="1" applyAlignment="1">
      <alignment horizontal="center" vertical="center" wrapText="1"/>
    </xf>
    <xf numFmtId="4" fontId="32" fillId="18" borderId="21" xfId="0" applyNumberFormat="1" applyFont="1" applyFill="1" applyBorder="1" applyAlignment="1">
      <alignment horizontal="center" vertical="center"/>
    </xf>
    <xf numFmtId="4" fontId="32" fillId="18" borderId="22" xfId="0" applyNumberFormat="1" applyFont="1" applyFill="1" applyBorder="1" applyAlignment="1">
      <alignment horizontal="center" vertical="center"/>
    </xf>
    <xf numFmtId="4" fontId="32" fillId="18" borderId="57" xfId="0" applyNumberFormat="1" applyFont="1" applyFill="1" applyBorder="1" applyAlignment="1">
      <alignment horizontal="center" vertical="center"/>
    </xf>
    <xf numFmtId="0" fontId="26" fillId="18" borderId="0" xfId="0" applyFont="1" applyFill="1" applyBorder="1" applyAlignment="1">
      <alignment horizontal="center" vertical="center" wrapText="1"/>
    </xf>
    <xf numFmtId="0" fontId="34" fillId="18" borderId="18" xfId="0" applyFont="1" applyFill="1" applyBorder="1" applyAlignment="1">
      <alignment wrapText="1"/>
    </xf>
    <xf numFmtId="0" fontId="64" fillId="18" borderId="18" xfId="0" applyFont="1" applyFill="1" applyBorder="1" applyAlignment="1">
      <alignment wrapText="1"/>
    </xf>
    <xf numFmtId="164" fontId="32" fillId="18" borderId="0" xfId="0" applyNumberFormat="1" applyFont="1" applyFill="1" applyAlignment="1">
      <alignment horizontal="center" vertical="center"/>
    </xf>
    <xf numFmtId="0" fontId="26" fillId="18" borderId="0" xfId="0" applyFont="1" applyFill="1" applyBorder="1" applyAlignment="1">
      <alignment vertical="center" wrapText="1"/>
    </xf>
    <xf numFmtId="0" fontId="34" fillId="18" borderId="10" xfId="0" applyFont="1" applyFill="1" applyBorder="1" applyAlignment="1">
      <alignment horizontal="left" vertical="center"/>
    </xf>
    <xf numFmtId="0" fontId="34" fillId="18" borderId="19" xfId="0" applyFont="1" applyFill="1" applyBorder="1" applyAlignment="1">
      <alignment horizontal="left" vertical="center"/>
    </xf>
    <xf numFmtId="0" fontId="34" fillId="18" borderId="10" xfId="0" applyFont="1" applyFill="1" applyBorder="1" applyAlignment="1">
      <alignment horizontal="left"/>
    </xf>
    <xf numFmtId="49" fontId="32" fillId="18" borderId="11" xfId="0" applyNumberFormat="1" applyFont="1" applyFill="1" applyBorder="1" applyAlignment="1">
      <alignment horizontal="center" vertical="center"/>
    </xf>
    <xf numFmtId="49" fontId="32" fillId="18" borderId="14" xfId="0" applyNumberFormat="1" applyFont="1" applyFill="1" applyBorder="1" applyAlignment="1">
      <alignment horizontal="center" vertical="center"/>
    </xf>
    <xf numFmtId="0" fontId="32" fillId="18" borderId="11" xfId="0" applyFont="1" applyFill="1" applyBorder="1" applyAlignment="1">
      <alignment horizontal="center" vertical="top" wrapText="1"/>
    </xf>
    <xf numFmtId="0" fontId="32" fillId="18" borderId="14" xfId="0" applyFont="1" applyFill="1" applyBorder="1" applyAlignment="1">
      <alignment horizontal="center" vertical="top" wrapText="1"/>
    </xf>
    <xf numFmtId="0" fontId="34" fillId="18" borderId="10" xfId="0" applyFont="1" applyFill="1" applyBorder="1" applyAlignment="1">
      <alignment horizontal="left" vertical="center" wrapText="1"/>
    </xf>
    <xf numFmtId="0" fontId="34" fillId="18" borderId="19" xfId="0" applyFont="1" applyFill="1" applyBorder="1" applyAlignment="1">
      <alignment horizontal="left" vertical="center" wrapText="1"/>
    </xf>
    <xf numFmtId="0" fontId="32" fillId="18" borderId="11" xfId="0" applyFont="1" applyFill="1" applyBorder="1" applyAlignment="1">
      <alignment horizontal="center" vertical="center" wrapText="1"/>
    </xf>
    <xf numFmtId="0" fontId="32" fillId="18" borderId="14" xfId="0" applyFont="1" applyFill="1" applyBorder="1" applyAlignment="1">
      <alignment horizontal="center" vertical="center" wrapText="1"/>
    </xf>
    <xf numFmtId="49" fontId="32" fillId="18" borderId="10" xfId="0" applyNumberFormat="1" applyFont="1" applyFill="1" applyBorder="1" applyAlignment="1">
      <alignment horizontal="center" vertical="center"/>
    </xf>
    <xf numFmtId="49" fontId="32" fillId="18" borderId="13" xfId="0" applyNumberFormat="1" applyFont="1" applyFill="1" applyBorder="1" applyAlignment="1">
      <alignment horizontal="center" vertical="center"/>
    </xf>
    <xf numFmtId="0" fontId="32" fillId="18" borderId="13" xfId="0" applyFont="1" applyFill="1" applyBorder="1" applyAlignment="1">
      <alignment horizontal="center" vertical="center" wrapText="1"/>
    </xf>
    <xf numFmtId="49" fontId="34" fillId="18" borderId="19" xfId="0" applyNumberFormat="1" applyFont="1" applyFill="1" applyBorder="1" applyAlignment="1">
      <alignment horizontal="left" vertical="center"/>
    </xf>
    <xf numFmtId="49" fontId="34" fillId="18" borderId="18" xfId="0" applyNumberFormat="1" applyFont="1" applyFill="1" applyBorder="1" applyAlignment="1">
      <alignment horizontal="left" vertical="center"/>
    </xf>
    <xf numFmtId="49" fontId="34" fillId="18" borderId="20" xfId="0" applyNumberFormat="1" applyFont="1" applyFill="1" applyBorder="1" applyAlignment="1">
      <alignment horizontal="left" vertical="center"/>
    </xf>
    <xf numFmtId="0" fontId="25" fillId="18" borderId="10" xfId="0" applyFont="1" applyFill="1" applyBorder="1" applyAlignment="1">
      <alignment horizontal="center" vertical="center" wrapText="1"/>
    </xf>
    <xf numFmtId="0" fontId="25" fillId="18" borderId="10" xfId="0" applyFont="1" applyFill="1" applyBorder="1" applyAlignment="1">
      <alignment horizontal="center" wrapText="1"/>
    </xf>
    <xf numFmtId="4" fontId="25" fillId="18" borderId="10" xfId="0" applyNumberFormat="1" applyFont="1" applyFill="1" applyBorder="1" applyAlignment="1">
      <alignment horizontal="center" vertical="top" wrapText="1"/>
    </xf>
    <xf numFmtId="0" fontId="25" fillId="18" borderId="19" xfId="0" applyFont="1" applyFill="1" applyBorder="1" applyAlignment="1">
      <alignment horizontal="center" vertical="center" wrapText="1"/>
    </xf>
    <xf numFmtId="0" fontId="34" fillId="18" borderId="19" xfId="0" applyFont="1" applyFill="1" applyBorder="1" applyAlignment="1">
      <alignment horizontal="left"/>
    </xf>
    <xf numFmtId="0" fontId="35" fillId="18" borderId="0" xfId="0" applyFont="1" applyFill="1" applyAlignment="1">
      <alignment horizontal="center" vertical="center" wrapText="1"/>
    </xf>
    <xf numFmtId="0" fontId="35" fillId="18" borderId="0" xfId="0" applyFont="1" applyFill="1" applyBorder="1" applyAlignment="1">
      <alignment horizontal="center" vertical="center" wrapText="1"/>
    </xf>
    <xf numFmtId="0" fontId="32" fillId="18" borderId="13" xfId="0" applyFont="1" applyFill="1" applyBorder="1" applyAlignment="1">
      <alignment horizontal="center" vertical="top" wrapText="1"/>
    </xf>
    <xf numFmtId="0" fontId="32" fillId="18" borderId="11" xfId="0" applyFont="1" applyFill="1" applyBorder="1" applyAlignment="1">
      <alignment horizontal="left" vertical="top" wrapText="1"/>
    </xf>
    <xf numFmtId="0" fontId="32" fillId="18" borderId="14" xfId="0" applyFont="1" applyFill="1" applyBorder="1" applyAlignment="1">
      <alignment horizontal="left" vertical="top" wrapText="1"/>
    </xf>
    <xf numFmtId="0" fontId="26" fillId="18" borderId="10" xfId="0" applyFont="1" applyFill="1" applyBorder="1" applyAlignment="1">
      <alignment horizontal="center" vertical="center" wrapText="1"/>
    </xf>
    <xf numFmtId="0" fontId="26" fillId="18" borderId="10" xfId="0" applyFont="1" applyFill="1" applyBorder="1" applyAlignment="1">
      <alignment horizontal="center" wrapText="1"/>
    </xf>
    <xf numFmtId="49" fontId="26" fillId="18" borderId="10" xfId="0" applyNumberFormat="1" applyFont="1" applyFill="1" applyBorder="1" applyAlignment="1">
      <alignment horizontal="center" vertical="center" wrapText="1"/>
    </xf>
    <xf numFmtId="0" fontId="26" fillId="18" borderId="10" xfId="0" applyFont="1" applyFill="1" applyBorder="1" applyAlignment="1">
      <alignment horizontal="center" vertical="top" wrapText="1"/>
    </xf>
    <xf numFmtId="49" fontId="32" fillId="0" borderId="19" xfId="0" applyNumberFormat="1" applyFont="1" applyBorder="1" applyAlignment="1">
      <alignment horizontal="center" vertical="center"/>
    </xf>
    <xf numFmtId="49" fontId="32" fillId="0" borderId="18" xfId="0" applyNumberFormat="1" applyFont="1" applyBorder="1" applyAlignment="1">
      <alignment horizontal="center" vertical="center"/>
    </xf>
    <xf numFmtId="49" fontId="32" fillId="0" borderId="20" xfId="0" applyNumberFormat="1" applyFont="1" applyBorder="1" applyAlignment="1">
      <alignment horizontal="center" vertical="center"/>
    </xf>
    <xf numFmtId="0" fontId="32" fillId="0" borderId="19" xfId="0" applyFont="1" applyBorder="1" applyAlignment="1">
      <alignment horizontal="left" vertical="center" wrapText="1"/>
    </xf>
    <xf numFmtId="0" fontId="32" fillId="0" borderId="18" xfId="0" applyFont="1" applyBorder="1" applyAlignment="1">
      <alignment horizontal="left" vertical="center" wrapText="1"/>
    </xf>
    <xf numFmtId="0" fontId="32" fillId="0" borderId="20" xfId="0" applyFont="1" applyBorder="1" applyAlignment="1">
      <alignment horizontal="left" vertical="center" wrapText="1"/>
    </xf>
    <xf numFmtId="0" fontId="32" fillId="0" borderId="19" xfId="0" applyFont="1" applyBorder="1" applyAlignment="1">
      <alignment horizontal="center" vertical="center"/>
    </xf>
    <xf numFmtId="0" fontId="32" fillId="0" borderId="18" xfId="0" applyFont="1" applyBorder="1" applyAlignment="1">
      <alignment horizontal="center" vertical="center"/>
    </xf>
    <xf numFmtId="0" fontId="32" fillId="0" borderId="20" xfId="0" applyFont="1" applyBorder="1" applyAlignment="1">
      <alignment horizontal="center" vertical="center"/>
    </xf>
    <xf numFmtId="0" fontId="32" fillId="0" borderId="10" xfId="0" applyFont="1" applyBorder="1" applyAlignment="1">
      <alignment horizontal="center" vertical="center"/>
    </xf>
    <xf numFmtId="0" fontId="32" fillId="0" borderId="19" xfId="0" applyFont="1" applyBorder="1" applyAlignment="1">
      <alignment horizontal="center" vertical="center" wrapText="1"/>
    </xf>
    <xf numFmtId="0" fontId="32" fillId="0" borderId="18" xfId="0" applyFont="1" applyBorder="1" applyAlignment="1">
      <alignment horizontal="center" vertical="center" wrapText="1"/>
    </xf>
    <xf numFmtId="49" fontId="32" fillId="0" borderId="21" xfId="0" applyNumberFormat="1" applyFont="1" applyBorder="1" applyAlignment="1">
      <alignment horizontal="center" vertical="center"/>
    </xf>
    <xf numFmtId="49" fontId="32" fillId="0" borderId="16" xfId="0" applyNumberFormat="1" applyFont="1" applyBorder="1" applyAlignment="1">
      <alignment horizontal="center" vertical="center"/>
    </xf>
    <xf numFmtId="49" fontId="32" fillId="0" borderId="56" xfId="0" applyNumberFormat="1" applyFont="1" applyBorder="1" applyAlignment="1">
      <alignment horizontal="center" vertical="center"/>
    </xf>
    <xf numFmtId="49" fontId="32" fillId="0" borderId="22" xfId="0" applyNumberFormat="1" applyFont="1" applyBorder="1" applyAlignment="1">
      <alignment horizontal="center" vertical="center"/>
    </xf>
    <xf numFmtId="49" fontId="32" fillId="0" borderId="17" xfId="0" applyNumberFormat="1" applyFont="1" applyBorder="1" applyAlignment="1">
      <alignment horizontal="center" vertical="center"/>
    </xf>
    <xf numFmtId="49" fontId="32" fillId="0" borderId="15" xfId="0" applyNumberFormat="1" applyFont="1" applyBorder="1" applyAlignment="1">
      <alignment horizontal="center" vertical="center"/>
    </xf>
    <xf numFmtId="0" fontId="32" fillId="0" borderId="21" xfId="0" applyFont="1" applyBorder="1" applyAlignment="1">
      <alignment horizontal="left" vertical="center" wrapText="1"/>
    </xf>
    <xf numFmtId="0" fontId="32" fillId="0" borderId="16" xfId="0" applyFont="1" applyBorder="1" applyAlignment="1">
      <alignment horizontal="left" vertical="center" wrapText="1"/>
    </xf>
    <xf numFmtId="0" fontId="32" fillId="0" borderId="56" xfId="0" applyFont="1" applyBorder="1" applyAlignment="1">
      <alignment horizontal="left" vertical="center" wrapText="1"/>
    </xf>
    <xf numFmtId="0" fontId="32" fillId="0" borderId="22" xfId="0" applyFont="1" applyBorder="1" applyAlignment="1">
      <alignment horizontal="left" vertical="center" wrapText="1"/>
    </xf>
    <xf numFmtId="0" fontId="32" fillId="0" borderId="17" xfId="0" applyFont="1" applyBorder="1" applyAlignment="1">
      <alignment horizontal="left" vertical="center" wrapText="1"/>
    </xf>
    <xf numFmtId="0" fontId="32" fillId="0" borderId="15" xfId="0" applyFont="1" applyBorder="1" applyAlignment="1">
      <alignment horizontal="left" vertical="center" wrapText="1"/>
    </xf>
    <xf numFmtId="0" fontId="32" fillId="0" borderId="19" xfId="0" applyFont="1" applyFill="1" applyBorder="1" applyAlignment="1">
      <alignment horizontal="center" vertical="center"/>
    </xf>
    <xf numFmtId="0" fontId="32" fillId="0" borderId="18" xfId="0" applyFont="1" applyFill="1" applyBorder="1" applyAlignment="1">
      <alignment horizontal="center" vertical="center"/>
    </xf>
    <xf numFmtId="0" fontId="32" fillId="0" borderId="20" xfId="0" applyFont="1" applyFill="1" applyBorder="1" applyAlignment="1">
      <alignment horizontal="center" vertical="center"/>
    </xf>
    <xf numFmtId="49" fontId="32" fillId="18" borderId="21" xfId="0" applyNumberFormat="1" applyFont="1" applyFill="1" applyBorder="1" applyAlignment="1">
      <alignment horizontal="center" vertical="center"/>
    </xf>
    <xf numFmtId="49" fontId="32" fillId="18" borderId="16" xfId="0" applyNumberFormat="1" applyFont="1" applyFill="1" applyBorder="1" applyAlignment="1">
      <alignment horizontal="center" vertical="center"/>
    </xf>
    <xf numFmtId="49" fontId="32" fillId="18" borderId="56" xfId="0" applyNumberFormat="1" applyFont="1" applyFill="1" applyBorder="1" applyAlignment="1">
      <alignment horizontal="center" vertical="center"/>
    </xf>
    <xf numFmtId="49" fontId="32" fillId="18" borderId="22" xfId="0" applyNumberFormat="1" applyFont="1" applyFill="1" applyBorder="1" applyAlignment="1">
      <alignment horizontal="center" vertical="center"/>
    </xf>
    <xf numFmtId="49" fontId="32" fillId="18" borderId="17" xfId="0" applyNumberFormat="1" applyFont="1" applyFill="1" applyBorder="1" applyAlignment="1">
      <alignment horizontal="center" vertical="center"/>
    </xf>
    <xf numFmtId="49" fontId="32" fillId="18" borderId="15" xfId="0" applyNumberFormat="1" applyFont="1" applyFill="1" applyBorder="1" applyAlignment="1">
      <alignment horizontal="center" vertical="center"/>
    </xf>
    <xf numFmtId="0" fontId="32" fillId="18" borderId="21" xfId="0" applyFont="1" applyFill="1" applyBorder="1" applyAlignment="1">
      <alignment horizontal="left" vertical="center" wrapText="1"/>
    </xf>
    <xf numFmtId="0" fontId="32" fillId="18" borderId="16" xfId="0" applyFont="1" applyFill="1" applyBorder="1" applyAlignment="1">
      <alignment horizontal="left" vertical="center" wrapText="1"/>
    </xf>
    <xf numFmtId="0" fontId="32" fillId="18" borderId="56" xfId="0" applyFont="1" applyFill="1" applyBorder="1" applyAlignment="1">
      <alignment horizontal="left" vertical="center" wrapText="1"/>
    </xf>
    <xf numFmtId="0" fontId="32" fillId="18" borderId="22" xfId="0" applyFont="1" applyFill="1" applyBorder="1" applyAlignment="1">
      <alignment horizontal="left" vertical="center" wrapText="1"/>
    </xf>
    <xf numFmtId="0" fontId="32" fillId="18" borderId="17" xfId="0" applyFont="1" applyFill="1" applyBorder="1" applyAlignment="1">
      <alignment horizontal="left" vertical="center" wrapText="1"/>
    </xf>
    <xf numFmtId="0" fontId="32" fillId="18" borderId="15" xfId="0" applyFont="1" applyFill="1" applyBorder="1" applyAlignment="1">
      <alignment horizontal="left" vertical="center" wrapText="1"/>
    </xf>
    <xf numFmtId="0" fontId="32" fillId="18" borderId="19" xfId="0" applyFont="1" applyFill="1" applyBorder="1" applyAlignment="1">
      <alignment horizontal="center" vertical="center"/>
    </xf>
    <xf numFmtId="0" fontId="32" fillId="18" borderId="18" xfId="0" applyFont="1" applyFill="1" applyBorder="1" applyAlignment="1">
      <alignment horizontal="center" vertical="center"/>
    </xf>
    <xf numFmtId="4" fontId="32" fillId="0" borderId="19" xfId="0" applyNumberFormat="1" applyFont="1" applyFill="1" applyBorder="1" applyAlignment="1">
      <alignment horizontal="center" vertical="center"/>
    </xf>
    <xf numFmtId="4" fontId="32" fillId="0" borderId="18" xfId="0" applyNumberFormat="1" applyFont="1" applyFill="1" applyBorder="1" applyAlignment="1">
      <alignment horizontal="center" vertical="center"/>
    </xf>
    <xf numFmtId="4" fontId="32" fillId="0" borderId="20" xfId="0" applyNumberFormat="1" applyFont="1" applyFill="1" applyBorder="1" applyAlignment="1">
      <alignment horizontal="center" vertical="center"/>
    </xf>
    <xf numFmtId="0" fontId="32" fillId="18" borderId="19" xfId="0" applyFont="1" applyFill="1" applyBorder="1" applyAlignment="1">
      <alignment horizontal="center" vertical="center" wrapText="1"/>
    </xf>
    <xf numFmtId="0" fontId="32" fillId="18" borderId="18" xfId="0" applyFont="1" applyFill="1" applyBorder="1" applyAlignment="1">
      <alignment horizontal="center" vertical="center" wrapText="1"/>
    </xf>
    <xf numFmtId="9" fontId="32" fillId="0" borderId="19" xfId="34" applyFont="1" applyFill="1" applyBorder="1" applyAlignment="1">
      <alignment horizontal="center" vertical="center"/>
    </xf>
    <xf numFmtId="9" fontId="32" fillId="0" borderId="18" xfId="34" applyFont="1" applyFill="1" applyBorder="1" applyAlignment="1">
      <alignment horizontal="center" vertical="center"/>
    </xf>
    <xf numFmtId="9" fontId="32" fillId="0" borderId="20" xfId="34" applyFont="1" applyFill="1" applyBorder="1" applyAlignment="1">
      <alignment horizontal="center" vertical="center"/>
    </xf>
    <xf numFmtId="9" fontId="32" fillId="18" borderId="10" xfId="34" applyFont="1" applyFill="1" applyBorder="1" applyAlignment="1">
      <alignment horizontal="center" vertical="center"/>
    </xf>
    <xf numFmtId="9" fontId="32" fillId="0" borderId="19" xfId="0" applyNumberFormat="1" applyFont="1" applyFill="1" applyBorder="1" applyAlignment="1">
      <alignment horizontal="center" vertical="center"/>
    </xf>
    <xf numFmtId="9" fontId="32" fillId="0" borderId="10" xfId="34" applyFont="1" applyBorder="1" applyAlignment="1">
      <alignment horizontal="center" vertical="center"/>
    </xf>
    <xf numFmtId="0" fontId="32" fillId="0" borderId="19" xfId="0" applyFont="1" applyBorder="1" applyAlignment="1">
      <alignment horizontal="center" vertical="top"/>
    </xf>
    <xf numFmtId="0" fontId="32" fillId="0" borderId="18" xfId="0" applyFont="1" applyBorder="1" applyAlignment="1">
      <alignment horizontal="center" vertical="top"/>
    </xf>
    <xf numFmtId="0" fontId="32" fillId="0" borderId="20" xfId="0" applyFont="1" applyBorder="1" applyAlignment="1">
      <alignment horizontal="center" vertical="top"/>
    </xf>
    <xf numFmtId="0" fontId="33" fillId="0" borderId="0" xfId="0" applyFont="1" applyAlignment="1">
      <alignment horizontal="center"/>
    </xf>
    <xf numFmtId="0" fontId="34" fillId="0" borderId="10" xfId="0" applyFont="1" applyBorder="1" applyAlignment="1">
      <alignment horizontal="center" vertical="center"/>
    </xf>
    <xf numFmtId="0" fontId="34" fillId="0" borderId="21" xfId="0" applyFont="1" applyBorder="1" applyAlignment="1">
      <alignment horizontal="center" vertical="center" wrapText="1"/>
    </xf>
    <xf numFmtId="0" fontId="34" fillId="0" borderId="16" xfId="0" applyFont="1" applyBorder="1" applyAlignment="1">
      <alignment horizontal="center" vertical="center" wrapText="1"/>
    </xf>
    <xf numFmtId="0" fontId="34" fillId="0" borderId="56" xfId="0" applyFont="1" applyBorder="1" applyAlignment="1">
      <alignment horizontal="center" vertical="center" wrapText="1"/>
    </xf>
    <xf numFmtId="0" fontId="34" fillId="0" borderId="57" xfId="0" applyFont="1" applyBorder="1" applyAlignment="1">
      <alignment horizontal="center" vertical="center" wrapText="1"/>
    </xf>
    <xf numFmtId="0" fontId="34" fillId="0" borderId="0" xfId="0" applyFont="1" applyBorder="1" applyAlignment="1">
      <alignment horizontal="center" vertical="center" wrapText="1"/>
    </xf>
    <xf numFmtId="0" fontId="34" fillId="0" borderId="12" xfId="0" applyFont="1" applyBorder="1" applyAlignment="1">
      <alignment horizontal="center" vertical="center" wrapText="1"/>
    </xf>
    <xf numFmtId="0" fontId="34" fillId="0" borderId="22" xfId="0" applyFont="1" applyBorder="1" applyAlignment="1">
      <alignment horizontal="center" vertical="center" wrapText="1"/>
    </xf>
    <xf numFmtId="0" fontId="34" fillId="0" borderId="17" xfId="0" applyFont="1" applyBorder="1" applyAlignment="1">
      <alignment horizontal="center" vertical="center" wrapText="1"/>
    </xf>
    <xf numFmtId="0" fontId="34" fillId="0" borderId="15" xfId="0" applyFont="1" applyBorder="1" applyAlignment="1">
      <alignment horizontal="center" vertical="center" wrapText="1"/>
    </xf>
    <xf numFmtId="0" fontId="34" fillId="0" borderId="21" xfId="0" applyFont="1" applyBorder="1" applyAlignment="1">
      <alignment horizontal="center" vertical="center"/>
    </xf>
    <xf numFmtId="0" fontId="34" fillId="0" borderId="16" xfId="0" applyFont="1" applyBorder="1" applyAlignment="1">
      <alignment horizontal="center" vertical="center"/>
    </xf>
    <xf numFmtId="0" fontId="34" fillId="0" borderId="56" xfId="0" applyFont="1" applyBorder="1" applyAlignment="1">
      <alignment horizontal="center" vertical="center"/>
    </xf>
    <xf numFmtId="0" fontId="34" fillId="0" borderId="57" xfId="0" applyFont="1" applyBorder="1" applyAlignment="1">
      <alignment horizontal="center" vertical="center"/>
    </xf>
    <xf numFmtId="0" fontId="34" fillId="0" borderId="0" xfId="0" applyFont="1" applyBorder="1" applyAlignment="1">
      <alignment horizontal="center" vertical="center"/>
    </xf>
    <xf numFmtId="0" fontId="34" fillId="0" borderId="12" xfId="0" applyFont="1" applyBorder="1" applyAlignment="1">
      <alignment horizontal="center" vertical="center"/>
    </xf>
    <xf numFmtId="0" fontId="34" fillId="0" borderId="22" xfId="0" applyFont="1" applyBorder="1" applyAlignment="1">
      <alignment horizontal="center" vertical="center"/>
    </xf>
    <xf numFmtId="0" fontId="34" fillId="0" borderId="17" xfId="0" applyFont="1" applyBorder="1" applyAlignment="1">
      <alignment horizontal="center" vertical="center"/>
    </xf>
    <xf numFmtId="0" fontId="34" fillId="0" borderId="15" xfId="0" applyFont="1" applyBorder="1" applyAlignment="1">
      <alignment horizontal="center" vertical="center"/>
    </xf>
    <xf numFmtId="0" fontId="34" fillId="0" borderId="10" xfId="0" applyFont="1" applyBorder="1" applyAlignment="1">
      <alignment horizontal="center" vertical="center" wrapText="1"/>
    </xf>
    <xf numFmtId="0" fontId="32" fillId="0" borderId="19" xfId="0" applyFont="1" applyFill="1" applyBorder="1" applyAlignment="1">
      <alignment horizontal="left" vertical="center" wrapText="1"/>
    </xf>
    <xf numFmtId="0" fontId="32" fillId="0" borderId="18" xfId="0" applyFont="1" applyFill="1" applyBorder="1" applyAlignment="1">
      <alignment horizontal="left" vertical="center" wrapText="1"/>
    </xf>
    <xf numFmtId="0" fontId="32" fillId="0" borderId="20" xfId="0" applyFont="1" applyFill="1" applyBorder="1" applyAlignment="1">
      <alignment horizontal="left" vertical="center" wrapText="1"/>
    </xf>
    <xf numFmtId="0" fontId="32" fillId="0" borderId="21" xfId="0" applyFont="1" applyFill="1" applyBorder="1" applyAlignment="1">
      <alignment horizontal="left" vertical="center" wrapText="1"/>
    </xf>
    <xf numFmtId="0" fontId="32" fillId="0" borderId="16" xfId="0" applyFont="1" applyFill="1" applyBorder="1" applyAlignment="1">
      <alignment horizontal="left" vertical="center" wrapText="1"/>
    </xf>
    <xf numFmtId="0" fontId="32" fillId="0" borderId="56" xfId="0" applyFont="1" applyFill="1" applyBorder="1" applyAlignment="1">
      <alignment horizontal="left" vertical="center" wrapText="1"/>
    </xf>
    <xf numFmtId="0" fontId="32" fillId="0" borderId="22" xfId="0" applyFont="1" applyFill="1" applyBorder="1" applyAlignment="1">
      <alignment horizontal="left" vertical="center" wrapText="1"/>
    </xf>
    <xf numFmtId="0" fontId="32" fillId="0" borderId="17" xfId="0" applyFont="1" applyFill="1" applyBorder="1" applyAlignment="1">
      <alignment horizontal="left" vertical="center" wrapText="1"/>
    </xf>
    <xf numFmtId="0" fontId="32" fillId="0" borderId="15" xfId="0" applyFont="1" applyFill="1" applyBorder="1" applyAlignment="1">
      <alignment horizontal="left" vertical="center" wrapText="1"/>
    </xf>
    <xf numFmtId="0" fontId="33" fillId="18" borderId="0" xfId="0" applyFont="1" applyFill="1" applyAlignment="1">
      <alignment horizontal="center"/>
    </xf>
    <xf numFmtId="0" fontId="34" fillId="18" borderId="21" xfId="0" applyFont="1" applyFill="1" applyBorder="1" applyAlignment="1">
      <alignment horizontal="center" vertical="center" wrapText="1"/>
    </xf>
    <xf numFmtId="0" fontId="34" fillId="18" borderId="16" xfId="0" applyFont="1" applyFill="1" applyBorder="1" applyAlignment="1">
      <alignment horizontal="center" vertical="center" wrapText="1"/>
    </xf>
    <xf numFmtId="0" fontId="34" fillId="18" borderId="56" xfId="0" applyFont="1" applyFill="1" applyBorder="1" applyAlignment="1">
      <alignment horizontal="center" vertical="center" wrapText="1"/>
    </xf>
    <xf numFmtId="0" fontId="34" fillId="18" borderId="57" xfId="0" applyFont="1" applyFill="1" applyBorder="1" applyAlignment="1">
      <alignment horizontal="center" vertical="center" wrapText="1"/>
    </xf>
    <xf numFmtId="0" fontId="34" fillId="18" borderId="0" xfId="0" applyFont="1" applyFill="1" applyBorder="1" applyAlignment="1">
      <alignment horizontal="center" vertical="center" wrapText="1"/>
    </xf>
    <xf numFmtId="0" fontId="34" fillId="18" borderId="12" xfId="0" applyFont="1" applyFill="1" applyBorder="1" applyAlignment="1">
      <alignment horizontal="center" vertical="center" wrapText="1"/>
    </xf>
    <xf numFmtId="0" fontId="34" fillId="18" borderId="22" xfId="0" applyFont="1" applyFill="1" applyBorder="1" applyAlignment="1">
      <alignment horizontal="center" vertical="center" wrapText="1"/>
    </xf>
    <xf numFmtId="0" fontId="34" fillId="18" borderId="17" xfId="0" applyFont="1" applyFill="1" applyBorder="1" applyAlignment="1">
      <alignment horizontal="center" vertical="center" wrapText="1"/>
    </xf>
    <xf numFmtId="0" fontId="34" fillId="18" borderId="15" xfId="0" applyFont="1" applyFill="1" applyBorder="1" applyAlignment="1">
      <alignment horizontal="center" vertical="center" wrapText="1"/>
    </xf>
    <xf numFmtId="0" fontId="34" fillId="18" borderId="21" xfId="0" applyFont="1" applyFill="1" applyBorder="1" applyAlignment="1">
      <alignment horizontal="center" vertical="center"/>
    </xf>
    <xf numFmtId="0" fontId="34" fillId="18" borderId="16" xfId="0" applyFont="1" applyFill="1" applyBorder="1" applyAlignment="1">
      <alignment horizontal="center" vertical="center"/>
    </xf>
    <xf numFmtId="0" fontId="34" fillId="18" borderId="56" xfId="0" applyFont="1" applyFill="1" applyBorder="1" applyAlignment="1">
      <alignment horizontal="center" vertical="center"/>
    </xf>
    <xf numFmtId="0" fontId="34" fillId="18" borderId="57" xfId="0" applyFont="1" applyFill="1" applyBorder="1" applyAlignment="1">
      <alignment horizontal="center" vertical="center"/>
    </xf>
    <xf numFmtId="0" fontId="34" fillId="18" borderId="0" xfId="0" applyFont="1" applyFill="1" applyBorder="1" applyAlignment="1">
      <alignment horizontal="center" vertical="center"/>
    </xf>
    <xf numFmtId="0" fontId="34" fillId="18" borderId="12" xfId="0" applyFont="1" applyFill="1" applyBorder="1" applyAlignment="1">
      <alignment horizontal="center" vertical="center"/>
    </xf>
    <xf numFmtId="0" fontId="34" fillId="18" borderId="22" xfId="0" applyFont="1" applyFill="1" applyBorder="1" applyAlignment="1">
      <alignment horizontal="center" vertical="center"/>
    </xf>
    <xf numFmtId="0" fontId="34" fillId="18" borderId="17" xfId="0" applyFont="1" applyFill="1" applyBorder="1" applyAlignment="1">
      <alignment horizontal="center" vertical="center"/>
    </xf>
    <xf numFmtId="0" fontId="34" fillId="18" borderId="15" xfId="0" applyFont="1" applyFill="1" applyBorder="1" applyAlignment="1">
      <alignment horizontal="center" vertical="center"/>
    </xf>
    <xf numFmtId="0" fontId="34" fillId="18" borderId="10" xfId="0" applyFont="1" applyFill="1" applyBorder="1" applyAlignment="1">
      <alignment horizontal="center" vertical="center"/>
    </xf>
    <xf numFmtId="0" fontId="34" fillId="18" borderId="10" xfId="0" applyFont="1" applyFill="1" applyBorder="1" applyAlignment="1">
      <alignment horizontal="center" vertical="center" wrapText="1"/>
    </xf>
    <xf numFmtId="49" fontId="32" fillId="18" borderId="19" xfId="0" applyNumberFormat="1" applyFont="1" applyFill="1" applyBorder="1" applyAlignment="1">
      <alignment horizontal="center" vertical="center"/>
    </xf>
    <xf numFmtId="49" fontId="32" fillId="18" borderId="18" xfId="0" applyNumberFormat="1" applyFont="1" applyFill="1" applyBorder="1" applyAlignment="1">
      <alignment horizontal="center" vertical="center"/>
    </xf>
    <xf numFmtId="49" fontId="32" fillId="18" borderId="20" xfId="0" applyNumberFormat="1" applyFont="1" applyFill="1" applyBorder="1" applyAlignment="1">
      <alignment horizontal="center" vertical="center"/>
    </xf>
    <xf numFmtId="0" fontId="32" fillId="18" borderId="19" xfId="0" applyFont="1" applyFill="1" applyBorder="1" applyAlignment="1">
      <alignment horizontal="left" vertical="center" wrapText="1"/>
    </xf>
    <xf numFmtId="0" fontId="32" fillId="18" borderId="18" xfId="0" applyFont="1" applyFill="1" applyBorder="1" applyAlignment="1">
      <alignment horizontal="left" vertical="center" wrapText="1"/>
    </xf>
    <xf numFmtId="0" fontId="32" fillId="18" borderId="20" xfId="0" applyFont="1" applyFill="1" applyBorder="1" applyAlignment="1">
      <alignment horizontal="left" vertical="center" wrapText="1"/>
    </xf>
    <xf numFmtId="0" fontId="32" fillId="18" borderId="20" xfId="0" applyFont="1" applyFill="1" applyBorder="1" applyAlignment="1">
      <alignment horizontal="center" vertical="center"/>
    </xf>
    <xf numFmtId="0" fontId="32" fillId="18" borderId="19" xfId="0" applyFont="1" applyFill="1" applyBorder="1" applyAlignment="1">
      <alignment horizontal="center" vertical="top"/>
    </xf>
    <xf numFmtId="0" fontId="32" fillId="18" borderId="18" xfId="0" applyFont="1" applyFill="1" applyBorder="1" applyAlignment="1">
      <alignment horizontal="center" vertical="top"/>
    </xf>
    <xf numFmtId="0" fontId="32" fillId="18" borderId="20" xfId="0" applyFont="1" applyFill="1" applyBorder="1" applyAlignment="1">
      <alignment horizontal="center" vertical="top"/>
    </xf>
    <xf numFmtId="9" fontId="32" fillId="18" borderId="19" xfId="0" applyNumberFormat="1" applyFont="1" applyFill="1" applyBorder="1" applyAlignment="1">
      <alignment horizontal="center" vertical="center"/>
    </xf>
    <xf numFmtId="0" fontId="32" fillId="18" borderId="10" xfId="0" applyFont="1" applyFill="1" applyBorder="1" applyAlignment="1">
      <alignment horizontal="center" vertical="center"/>
    </xf>
    <xf numFmtId="4" fontId="32" fillId="18" borderId="19" xfId="0" applyNumberFormat="1" applyFont="1" applyFill="1" applyBorder="1" applyAlignment="1">
      <alignment horizontal="center" vertical="center"/>
    </xf>
    <xf numFmtId="4" fontId="32" fillId="18" borderId="18" xfId="0" applyNumberFormat="1" applyFont="1" applyFill="1" applyBorder="1" applyAlignment="1">
      <alignment horizontal="center" vertical="center"/>
    </xf>
    <xf numFmtId="4" fontId="32" fillId="18" borderId="20" xfId="0" applyNumberFormat="1" applyFont="1" applyFill="1" applyBorder="1" applyAlignment="1">
      <alignment horizontal="center" vertical="center"/>
    </xf>
    <xf numFmtId="9" fontId="32" fillId="18" borderId="19" xfId="34" applyFont="1" applyFill="1" applyBorder="1" applyAlignment="1">
      <alignment horizontal="center" vertical="center"/>
    </xf>
    <xf numFmtId="9" fontId="32" fillId="18" borderId="18" xfId="34" applyFont="1" applyFill="1" applyBorder="1" applyAlignment="1">
      <alignment horizontal="center" vertical="center"/>
    </xf>
    <xf numFmtId="9" fontId="32" fillId="18" borderId="20" xfId="34" applyFont="1" applyFill="1" applyBorder="1" applyAlignment="1">
      <alignment horizontal="center" vertical="center"/>
    </xf>
    <xf numFmtId="0" fontId="32" fillId="0" borderId="0" xfId="0" applyFont="1" applyFill="1" applyAlignment="1">
      <alignment horizontal="center" vertical="center" wrapText="1"/>
    </xf>
    <xf numFmtId="0" fontId="34" fillId="0" borderId="0" xfId="0" applyFont="1" applyFill="1" applyAlignment="1">
      <alignment horizontal="center" vertical="center" wrapText="1"/>
    </xf>
    <xf numFmtId="0" fontId="34" fillId="18" borderId="19" xfId="0" applyFont="1" applyFill="1" applyBorder="1" applyAlignment="1">
      <alignment horizontal="center" vertical="center" wrapText="1"/>
    </xf>
    <xf numFmtId="0" fontId="34" fillId="18" borderId="18" xfId="0" applyFont="1" applyFill="1" applyBorder="1" applyAlignment="1">
      <alignment horizontal="center" vertical="center" wrapText="1"/>
    </xf>
    <xf numFmtId="0" fontId="34" fillId="18" borderId="20" xfId="0" applyFont="1" applyFill="1" applyBorder="1" applyAlignment="1">
      <alignment horizontal="center" vertical="center" wrapText="1"/>
    </xf>
    <xf numFmtId="0" fontId="32" fillId="18" borderId="0" xfId="0" applyFont="1" applyFill="1" applyAlignment="1">
      <alignment horizontal="center" vertical="center" wrapText="1"/>
    </xf>
    <xf numFmtId="0" fontId="25" fillId="0" borderId="0" xfId="0" applyFont="1" applyBorder="1" applyAlignment="1">
      <alignment horizontal="right" vertical="center" wrapText="1"/>
    </xf>
    <xf numFmtId="0" fontId="27" fillId="0" borderId="0" xfId="0" applyFont="1" applyAlignment="1">
      <alignment horizontal="center"/>
    </xf>
    <xf numFmtId="0" fontId="25" fillId="0" borderId="0" xfId="0" applyFont="1" applyFill="1" applyAlignment="1">
      <alignment horizontal="center" vertical="center" wrapText="1"/>
    </xf>
    <xf numFmtId="0" fontId="27" fillId="0" borderId="0" xfId="47" applyFont="1" applyAlignment="1">
      <alignment horizontal="center"/>
    </xf>
    <xf numFmtId="0" fontId="31" fillId="0" borderId="0" xfId="47" applyFont="1" applyAlignment="1">
      <alignment horizontal="center" vertical="top"/>
    </xf>
    <xf numFmtId="0" fontId="27" fillId="0" borderId="11" xfId="47" applyFont="1" applyBorder="1" applyAlignment="1">
      <alignment horizontal="center" vertical="center" wrapText="1"/>
    </xf>
    <xf numFmtId="0" fontId="27" fillId="0" borderId="13" xfId="47" applyFont="1" applyBorder="1" applyAlignment="1">
      <alignment horizontal="center" vertical="center" wrapText="1"/>
    </xf>
    <xf numFmtId="0" fontId="27" fillId="0" borderId="14" xfId="47" applyFont="1" applyBorder="1" applyAlignment="1">
      <alignment horizontal="center" vertical="center" wrapText="1"/>
    </xf>
    <xf numFmtId="0" fontId="27" fillId="0" borderId="21" xfId="47" applyFont="1" applyBorder="1" applyAlignment="1">
      <alignment horizontal="center" vertical="center" wrapText="1"/>
    </xf>
    <xf numFmtId="0" fontId="27" fillId="0" borderId="16" xfId="47" applyFont="1" applyBorder="1" applyAlignment="1">
      <alignment horizontal="center" vertical="center" wrapText="1"/>
    </xf>
    <xf numFmtId="0" fontId="27" fillId="0" borderId="56" xfId="47" applyFont="1" applyBorder="1" applyAlignment="1">
      <alignment horizontal="center" vertical="center" wrapText="1"/>
    </xf>
    <xf numFmtId="0" fontId="27" fillId="0" borderId="10" xfId="47" applyFont="1" applyBorder="1" applyAlignment="1">
      <alignment horizontal="center" vertical="center" wrapText="1"/>
    </xf>
    <xf numFmtId="0" fontId="27" fillId="0" borderId="19" xfId="47" applyFont="1" applyBorder="1" applyAlignment="1">
      <alignment horizontal="center" vertical="center" wrapText="1"/>
    </xf>
    <xf numFmtId="0" fontId="27" fillId="0" borderId="18" xfId="47" applyFont="1" applyBorder="1" applyAlignment="1">
      <alignment horizontal="center" vertical="center" wrapText="1"/>
    </xf>
    <xf numFmtId="0" fontId="27" fillId="0" borderId="20" xfId="47" applyFont="1" applyBorder="1" applyAlignment="1">
      <alignment horizontal="center" vertical="center" wrapText="1"/>
    </xf>
    <xf numFmtId="0" fontId="27" fillId="0" borderId="0" xfId="0" applyFont="1" applyFill="1" applyAlignment="1">
      <alignment horizontal="left" vertical="center" wrapText="1"/>
    </xf>
    <xf numFmtId="0" fontId="27" fillId="0" borderId="0" xfId="0" applyFont="1" applyAlignment="1"/>
    <xf numFmtId="0" fontId="88" fillId="0" borderId="0" xfId="0" applyFont="1" applyFill="1" applyAlignment="1">
      <alignment vertical="center" wrapText="1"/>
    </xf>
    <xf numFmtId="4" fontId="88" fillId="0" borderId="0" xfId="0" applyNumberFormat="1" applyFont="1" applyFill="1" applyAlignment="1">
      <alignment vertical="center" wrapText="1"/>
    </xf>
    <xf numFmtId="0" fontId="88" fillId="18" borderId="0" xfId="0" applyFont="1" applyFill="1" applyAlignment="1">
      <alignment vertical="center" wrapText="1"/>
    </xf>
    <xf numFmtId="0" fontId="34" fillId="18" borderId="10" xfId="0" applyFont="1" applyFill="1" applyBorder="1" applyAlignment="1">
      <alignment horizontal="right" vertical="center" wrapText="1"/>
    </xf>
  </cellXfs>
  <cellStyles count="49">
    <cellStyle name="Акцент1" xfId="1" builtinId="29" customBuiltin="1"/>
    <cellStyle name="Акцент2" xfId="2" builtinId="33" customBuiltin="1"/>
    <cellStyle name="Акцент3" xfId="3" builtinId="37" customBuiltin="1"/>
    <cellStyle name="Акцент4" xfId="4" builtinId="41" customBuiltin="1"/>
    <cellStyle name="Акцент5" xfId="5" builtinId="45" customBuiltin="1"/>
    <cellStyle name="Акцент6" xfId="6" builtinId="49" customBuiltin="1"/>
    <cellStyle name="Ввод " xfId="7" builtinId="20" customBuiltin="1"/>
    <cellStyle name="Вывод" xfId="8" builtinId="21" customBuiltin="1"/>
    <cellStyle name="Вычисление" xfId="9" builtinId="22" customBuiltin="1"/>
    <cellStyle name="Денежный 2" xfId="10"/>
    <cellStyle name="Заголовок 1" xfId="11" builtinId="16" customBuiltin="1"/>
    <cellStyle name="Заголовок 2" xfId="12" builtinId="17" customBuiltin="1"/>
    <cellStyle name="Заголовок 3" xfId="13" builtinId="18" customBuiltin="1"/>
    <cellStyle name="Заголовок 4" xfId="14" builtinId="19" customBuiltin="1"/>
    <cellStyle name="Итог" xfId="15" builtinId="25" customBuiltin="1"/>
    <cellStyle name="Контрольная ячейка" xfId="16" builtinId="23" customBuiltin="1"/>
    <cellStyle name="Название" xfId="17" builtinId="15" customBuiltin="1"/>
    <cellStyle name="Нейтральный" xfId="18" builtinId="28" customBuiltin="1"/>
    <cellStyle name="Обычный" xfId="0" builtinId="0"/>
    <cellStyle name="Обычный 10" xfId="47"/>
    <cellStyle name="Обычный 2" xfId="19"/>
    <cellStyle name="Обычный 2 2" xfId="20"/>
    <cellStyle name="Обычный 3" xfId="21"/>
    <cellStyle name="Обычный 3 2" xfId="22"/>
    <cellStyle name="Обычный 3 2 3" xfId="23"/>
    <cellStyle name="Обычный 3 3" xfId="24"/>
    <cellStyle name="Обычный 4" xfId="25"/>
    <cellStyle name="Обычный 5" xfId="26"/>
    <cellStyle name="Обычный 5 2" xfId="27"/>
    <cellStyle name="Обычный 5 2 2" xfId="28"/>
    <cellStyle name="Обычный 6" xfId="29"/>
    <cellStyle name="Обычный 6 2" xfId="43"/>
    <cellStyle name="Обычный 7" xfId="40"/>
    <cellStyle name="Обычный_Показатели 2015г" xfId="30"/>
    <cellStyle name="Плохой" xfId="31" builtinId="27" customBuiltin="1"/>
    <cellStyle name="Пояснение" xfId="32" builtinId="53" customBuiltin="1"/>
    <cellStyle name="Примечание" xfId="33" builtinId="10" customBuiltin="1"/>
    <cellStyle name="Процентный" xfId="34" builtinId="5"/>
    <cellStyle name="Процентный 2" xfId="35"/>
    <cellStyle name="Процентный 2 2" xfId="41"/>
    <cellStyle name="Связанная ячейка" xfId="36" builtinId="24" customBuiltin="1"/>
    <cellStyle name="Текст предупреждения" xfId="37" builtinId="11" customBuiltin="1"/>
    <cellStyle name="Финансовый" xfId="44" builtinId="3"/>
    <cellStyle name="Финансовый 2" xfId="48"/>
    <cellStyle name="Финансовый 2 2" xfId="38"/>
    <cellStyle name="Финансовый 2 2 2" xfId="42"/>
    <cellStyle name="Финансовый 2 27" xfId="45"/>
    <cellStyle name="Финансовый 6 2" xfId="46"/>
    <cellStyle name="Хороший" xfId="39"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cretary\&#1086;&#1073;&#1084;&#1077;&#1085;\&#1040;&#1088;&#1093;&#1086;&#1073;&#1083;&#1101;&#1085;&#1077;&#1088;&#1075;&#1086;&#1075;&#1072;&#1079;\&#1041;&#1102;&#1076;&#1078;&#1077;&#1090;%20&#1085;&#1072;%202012%20&#1075;&#1086;&#1076;\1%20&#1074;&#1072;&#1088;&#1080;&#1072;&#1085;&#1090;\&#1052;&#1072;&#1090;&#1077;&#1088;&#1080;&#1072;&#1083;&#1099;%20&#1085;&#1072;%202012%20&#107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users\_&#1041;&#1044;&#1056;-2015\&#1041;&#1070;&#1044;&#1046;&#1045;&#1058;&#1067;-2015%20&#1076;&#1083;&#1103;%20&#1082;&#1086;&#1085;&#1089;&#1086;&#1083;&#1080;&#1076;&#1072;&#1094;&#1080;&#1080;\&#1040;&#1088;&#1084;&#1072;&#1074;&#1080;&#1088;%20&#1086;&#1090;%2025%20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ocuments%20and%20Settings\btv\Application%20Data\Microsoft\Excel\&#1059;&#1085;&#1077;&#1095;&#1089;&#1082;&#1080;&#1081;%20&#1056;&#1069;&#1057;(&#1086;&#1073;&#1088;&#1072;&#1073;&#1086;&#109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Users\DegtyarevAS\Desktop\WARM.INVEST.QV.4.178_v.1.1%20&#1089;&#1088;&#1086;&#1082;%2001.04.2016%20-&#1092;&#1080;&#1085;&#1072;&#1083;&#1100;&#1085;&#1099;&#108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1059;&#1087;&#1088;&#1072;&#1074;&#1083;&#1077;&#1085;&#1080;&#1077;%20&#1087;&#1086;%20&#1069;&#1082;&#1086;&#1085;&#1086;&#1084;&#1080;&#1082;&#1077;%20&#1080;%20&#1060;&#1080;&#1085;&#1072;&#1085;&#1089;&#1072;&#1084;\&#1055;&#1083;&#1072;&#1085;&#1086;&#1074;&#1086;%20&#1101;&#1082;&#1086;&#1085;&#1086;&#1084;&#1080;&#1095;&#1077;&#1089;&#1082;&#1080;&#1081;%20&#1086;&#1090;&#1076;&#1077;&#1083;\&#1054;&#1090;&#1095;&#1077;&#1090;&#1099;%20&#1050;&#1058;\2015\&#1057;&#1055;&#1073;\&#1040;&#1055;%20&#1055;&#1083;&#1072;&#1085;%202015\&#1040;&#1055;_2015_&#1085;&#1072;%20&#1086;&#1090;&#1087;&#1088;&#1072;&#1074;&#1082;&#1091;\ADR%20PR%20CAP%20INV%20PLAN%204%20178_v%201%201_&#1086;&#1090;&#1087;&#1088;&#1072;&#1074;&#1082;&#1072;_12.03.201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099-srv-02\PlaneEconomUpr\&#1040;&#1041;&#1042;&#1043;&#1044;\&#1064;&#1058;.%20&#1056;&#1040;&#1057;&#1057;&#1058;.2004%2008%203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Z:\Users\balakireva.os\AppData\Local\Microsoft\Windows\Temporary%20Internet%20Files\Content.Outlook\YZI43F4K\&#1050;&#1086;&#1087;&#1080;&#1103;%20&#1060;&#1086;&#1088;&#1084;&#1099;%20&#1086;&#1073;&#1097;&#1080;&#1077;%20&#1087;&#1083;&#1072;&#1085;%202015%20&#1075;&#1086;&#1076;&#107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rte_obmen/&#1055;&#1058;&#1054;/&#1063;&#1077;&#1088;&#1077;&#1084;&#1080;&#1089;&#1080;&#1085;/&#1050;&#1057;/&#1053;&#1086;&#1074;.%20&#1088;&#1072;&#1081;&#1086;&#1085;&#1099;/02.07.2021/&#1048;&#1055;_&#1050;&#1083;&#1080;&#1085;.7.0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pestovskii.as\Desktop\&#1048;&#1055;\27.07\&#1048;&#1055;&#1056;%202022-2045%20&#1075;&#1075;%20_&#1057;&#1086;&#1083;&#1085;&#1077;&#1095;&#1085;&#1086;&#1075;&#1086;&#1088;&#1089;&#1082;_08.04.2021_&#1087;&#1086;%20&#1079;&#1086;&#1085;&#1072;&#108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поставок"/>
      <sheetName val="План поставок (3)"/>
      <sheetName val="План поставок (2)"/>
      <sheetName val="Лист1"/>
      <sheetName val="ФА ФОТ"/>
      <sheetName val="План_поставок"/>
      <sheetName val="План_поставок_(3)"/>
      <sheetName val="План_поставок_(2)"/>
      <sheetName val="виды_д-ти"/>
      <sheetName val="Реестр групп_нов_класс"/>
      <sheetName val="Группы"/>
      <sheetName val="Справочник"/>
      <sheetName val="БДР отч.пер."/>
      <sheetName val="БДР"/>
      <sheetName val="Расчет КПЭ"/>
      <sheetName val="список"/>
    </sheetNames>
    <sheetDataSet>
      <sheetData sheetId="0"/>
      <sheetData sheetId="1"/>
      <sheetData sheetId="2"/>
      <sheetData sheetId="3"/>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ый лист"/>
      <sheetName val="Лист согласования"/>
      <sheetName val="Содержание"/>
      <sheetName val="ф1"/>
      <sheetName val="ф2"/>
      <sheetName val="ф2(замена)"/>
      <sheetName val="ф3"/>
      <sheetName val="ф4"/>
      <sheetName val="ф5"/>
      <sheetName val="ф6"/>
      <sheetName val="ф2 (ремонтники)-удалить"/>
      <sheetName val="ф7"/>
      <sheetName val="ф8"/>
      <sheetName val="ф9"/>
      <sheetName val="ф10"/>
      <sheetName val="ф11"/>
      <sheetName val="ф4(замена)"/>
      <sheetName val="ф5(замена)"/>
      <sheetName val="ф12"/>
      <sheetName val="ф13"/>
      <sheetName val="ф14"/>
      <sheetName val="ф15"/>
      <sheetName val="ф16"/>
      <sheetName val="ф7(замена)"/>
      <sheetName val="ф8(замена)"/>
      <sheetName val="ф9(замена)"/>
      <sheetName val="ф17"/>
      <sheetName val="ф18"/>
      <sheetName val="ф19"/>
      <sheetName val="ф20"/>
      <sheetName val="п2(удалить, объединить с ф.4)"/>
      <sheetName val="виды_д-ти"/>
    </sheetNames>
    <sheetDataSet>
      <sheetData sheetId="0"/>
      <sheetData sheetId="1"/>
      <sheetData sheetId="2"/>
      <sheetData sheetId="3"/>
      <sheetData sheetId="4"/>
      <sheetData sheetId="5"/>
      <sheetData sheetId="6">
        <row r="9">
          <cell r="A9" t="str">
            <v>3</v>
          </cell>
        </row>
        <row r="10">
          <cell r="A10" t="str">
            <v>4</v>
          </cell>
        </row>
        <row r="11">
          <cell r="A11">
            <v>5</v>
          </cell>
        </row>
        <row r="12">
          <cell r="A12">
            <v>6</v>
          </cell>
        </row>
        <row r="13">
          <cell r="A13">
            <v>7</v>
          </cell>
        </row>
        <row r="14">
          <cell r="A14" t="str">
            <v>8</v>
          </cell>
        </row>
        <row r="15">
          <cell r="A15" t="str">
            <v>9</v>
          </cell>
        </row>
        <row r="16">
          <cell r="A16">
            <v>10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7">
          <cell r="E7" t="str">
            <v>Справочно: НДС (%ставка/нет)</v>
          </cell>
          <cell r="L7" t="str">
            <v>январь</v>
          </cell>
          <cell r="N7" t="str">
            <v>февраль</v>
          </cell>
          <cell r="P7" t="str">
            <v>март</v>
          </cell>
          <cell r="U7" t="str">
            <v>апрель</v>
          </cell>
          <cell r="W7" t="str">
            <v>май</v>
          </cell>
          <cell r="Y7" t="str">
            <v>июнь</v>
          </cell>
          <cell r="AA7" t="str">
            <v>2 квартал</v>
          </cell>
          <cell r="AD7" t="str">
            <v>июль</v>
          </cell>
          <cell r="AF7" t="str">
            <v>август</v>
          </cell>
          <cell r="AH7" t="str">
            <v>сентябрь</v>
          </cell>
          <cell r="AM7" t="str">
            <v>октябрь</v>
          </cell>
          <cell r="AO7" t="str">
            <v>ноябрь</v>
          </cell>
          <cell r="AQ7" t="str">
            <v>декабрь</v>
          </cell>
        </row>
        <row r="8">
          <cell r="L8" t="str">
            <v>Начислено</v>
          </cell>
          <cell r="M8" t="str">
            <v>Поступило  / Оплачено</v>
          </cell>
          <cell r="N8" t="str">
            <v>Начислено</v>
          </cell>
          <cell r="O8" t="str">
            <v>Поступило  / Оплачено</v>
          </cell>
          <cell r="P8" t="str">
            <v>Начислено</v>
          </cell>
          <cell r="Q8" t="str">
            <v>Поступило  / Оплачено</v>
          </cell>
          <cell r="U8" t="str">
            <v>Начислено</v>
          </cell>
          <cell r="V8" t="str">
            <v>Поступило  / Оплачено</v>
          </cell>
          <cell r="W8" t="str">
            <v>Начислено</v>
          </cell>
          <cell r="X8" t="str">
            <v>Поступило  / Оплачено</v>
          </cell>
          <cell r="Y8" t="str">
            <v>Начислено</v>
          </cell>
          <cell r="Z8" t="str">
            <v>Поступило  / Оплачено</v>
          </cell>
          <cell r="AA8" t="str">
            <v>Начислено</v>
          </cell>
          <cell r="AB8" t="str">
            <v>Поступило  / Оплачено</v>
          </cell>
          <cell r="AD8" t="str">
            <v>Начислено</v>
          </cell>
          <cell r="AE8" t="str">
            <v>Поступило  / Оплачено</v>
          </cell>
          <cell r="AF8" t="str">
            <v>Начислено</v>
          </cell>
          <cell r="AG8" t="str">
            <v>Поступило  / Оплачено</v>
          </cell>
          <cell r="AH8" t="str">
            <v>Начислено</v>
          </cell>
          <cell r="AI8" t="str">
            <v>Поступило  / Оплачено</v>
          </cell>
          <cell r="AM8" t="str">
            <v>Начислено</v>
          </cell>
          <cell r="AN8" t="str">
            <v>Поступило  / Оплачено</v>
          </cell>
          <cell r="AO8" t="str">
            <v>Начислено</v>
          </cell>
          <cell r="AP8" t="str">
            <v>Поступило  / Оплачено</v>
          </cell>
          <cell r="AQ8" t="str">
            <v>Начислено</v>
          </cell>
          <cell r="AR8" t="str">
            <v>Поступило  / Оплачено</v>
          </cell>
        </row>
        <row r="10">
          <cell r="M10">
            <v>7910</v>
          </cell>
          <cell r="O10">
            <v>21403.412748445673</v>
          </cell>
          <cell r="Q10">
            <v>28500.244506549094</v>
          </cell>
          <cell r="V10">
            <v>19755.077257389901</v>
          </cell>
          <cell r="X10">
            <v>20303.362993403924</v>
          </cell>
          <cell r="Z10">
            <v>24978.658256424544</v>
          </cell>
          <cell r="AA10">
            <v>19755.077257389901</v>
          </cell>
          <cell r="AE10">
            <v>20285.343442082631</v>
          </cell>
          <cell r="AG10">
            <v>15728.629480091926</v>
          </cell>
          <cell r="AI10">
            <v>15194.975243057188</v>
          </cell>
          <cell r="AN10">
            <v>13566.088849541962</v>
          </cell>
          <cell r="AP10">
            <v>12322.711092262027</v>
          </cell>
          <cell r="AR10">
            <v>7506.3446009429163</v>
          </cell>
        </row>
        <row r="15">
          <cell r="L15">
            <v>118919.50199999999</v>
          </cell>
          <cell r="M15">
            <v>89262.746400000004</v>
          </cell>
          <cell r="N15">
            <v>102546.65980000001</v>
          </cell>
          <cell r="O15">
            <v>96919.506399999998</v>
          </cell>
          <cell r="P15">
            <v>89433.296199999997</v>
          </cell>
          <cell r="Q15">
            <v>87546.656399999993</v>
          </cell>
          <cell r="U15">
            <v>52635.291200000007</v>
          </cell>
          <cell r="V15">
            <v>76433.296400000007</v>
          </cell>
          <cell r="W15">
            <v>10045.5512</v>
          </cell>
          <cell r="X15">
            <v>52634.453400000006</v>
          </cell>
          <cell r="Y15">
            <v>9793.8690000000006</v>
          </cell>
          <cell r="Z15">
            <v>21940.551199999998</v>
          </cell>
          <cell r="AA15">
            <v>72474.7114</v>
          </cell>
          <cell r="AB15">
            <v>151008.30100000001</v>
          </cell>
          <cell r="AD15">
            <v>10333.5538</v>
          </cell>
          <cell r="AE15">
            <v>25111.938599999998</v>
          </cell>
          <cell r="AF15">
            <v>6489.5385999999999</v>
          </cell>
          <cell r="AG15">
            <v>25712.558599999997</v>
          </cell>
          <cell r="AH15">
            <v>10074.697200000001</v>
          </cell>
          <cell r="AI15">
            <v>22289.5386</v>
          </cell>
          <cell r="AM15">
            <v>18972.7114</v>
          </cell>
          <cell r="AN15">
            <v>27075.5664</v>
          </cell>
          <cell r="AO15">
            <v>80720.718999999997</v>
          </cell>
          <cell r="AP15">
            <v>35972.7114</v>
          </cell>
          <cell r="AQ15">
            <v>104052.08020000001</v>
          </cell>
          <cell r="AR15">
            <v>80720.718999999997</v>
          </cell>
        </row>
        <row r="16">
          <cell r="L16">
            <v>118895.50199999999</v>
          </cell>
          <cell r="M16">
            <v>73127.4764</v>
          </cell>
          <cell r="N16">
            <v>102522.65980000001</v>
          </cell>
          <cell r="O16">
            <v>96895.506399999998</v>
          </cell>
          <cell r="P16">
            <v>89409.296199999997</v>
          </cell>
          <cell r="Q16">
            <v>87522.656399999993</v>
          </cell>
          <cell r="U16">
            <v>52611.291200000007</v>
          </cell>
          <cell r="V16">
            <v>76409.296400000007</v>
          </cell>
          <cell r="W16">
            <v>10021.5512</v>
          </cell>
          <cell r="X16">
            <v>52610.453400000006</v>
          </cell>
          <cell r="Y16">
            <v>9769.8690000000006</v>
          </cell>
          <cell r="Z16">
            <v>21916.551199999998</v>
          </cell>
          <cell r="AA16">
            <v>72402.7114</v>
          </cell>
          <cell r="AB16">
            <v>150936.30100000001</v>
          </cell>
          <cell r="AD16">
            <v>10309.5538</v>
          </cell>
          <cell r="AE16">
            <v>25087.938599999998</v>
          </cell>
          <cell r="AF16">
            <v>6465.5385999999999</v>
          </cell>
          <cell r="AG16">
            <v>25688.558599999997</v>
          </cell>
          <cell r="AH16">
            <v>10050.697200000001</v>
          </cell>
          <cell r="AI16">
            <v>22265.5386</v>
          </cell>
          <cell r="AM16">
            <v>18948.7114</v>
          </cell>
          <cell r="AN16">
            <v>27051.5664</v>
          </cell>
          <cell r="AO16">
            <v>80696.718999999997</v>
          </cell>
          <cell r="AP16">
            <v>35948.7114</v>
          </cell>
          <cell r="AQ16">
            <v>104028.08020000001</v>
          </cell>
          <cell r="AR16">
            <v>80696.718999999997</v>
          </cell>
        </row>
        <row r="17">
          <cell r="E17">
            <v>0.18</v>
          </cell>
          <cell r="AA17">
            <v>0</v>
          </cell>
          <cell r="AB17">
            <v>0</v>
          </cell>
        </row>
        <row r="18">
          <cell r="E18">
            <v>0.18</v>
          </cell>
          <cell r="AA18">
            <v>0</v>
          </cell>
          <cell r="AB18">
            <v>0</v>
          </cell>
        </row>
        <row r="19">
          <cell r="E19">
            <v>0.18</v>
          </cell>
          <cell r="L19">
            <v>118807.02559999999</v>
          </cell>
          <cell r="M19">
            <v>73039</v>
          </cell>
          <cell r="N19">
            <v>102434.18340000001</v>
          </cell>
          <cell r="O19">
            <v>96807.03</v>
          </cell>
          <cell r="P19">
            <v>89320.819799999997</v>
          </cell>
          <cell r="Q19">
            <v>87434.18</v>
          </cell>
          <cell r="U19">
            <v>52522.814800000007</v>
          </cell>
          <cell r="V19">
            <v>76320.820000000007</v>
          </cell>
          <cell r="W19">
            <v>9933.9125999999997</v>
          </cell>
          <cell r="X19">
            <v>52522.814800000007</v>
          </cell>
          <cell r="Y19">
            <v>9682.2304000000004</v>
          </cell>
          <cell r="Z19">
            <v>21828.9126</v>
          </cell>
          <cell r="AA19">
            <v>72138.957800000004</v>
          </cell>
          <cell r="AB19">
            <v>150672.54740000001</v>
          </cell>
          <cell r="AD19">
            <v>10221.915199999999</v>
          </cell>
          <cell r="AE19">
            <v>25000.3</v>
          </cell>
          <cell r="AF19">
            <v>6377.9</v>
          </cell>
          <cell r="AG19">
            <v>25600.92</v>
          </cell>
          <cell r="AH19">
            <v>9963.0586000000003</v>
          </cell>
          <cell r="AI19">
            <v>22177.9</v>
          </cell>
          <cell r="AM19">
            <v>18860.235000000001</v>
          </cell>
          <cell r="AN19">
            <v>26963.09</v>
          </cell>
          <cell r="AO19">
            <v>80608.242599999998</v>
          </cell>
          <cell r="AP19">
            <v>35860.235000000001</v>
          </cell>
          <cell r="AQ19">
            <v>103939.60380000001</v>
          </cell>
          <cell r="AR19">
            <v>80608.242599999998</v>
          </cell>
        </row>
        <row r="20">
          <cell r="E20">
            <v>0.18</v>
          </cell>
          <cell r="AA20">
            <v>0</v>
          </cell>
          <cell r="AB20">
            <v>0</v>
          </cell>
        </row>
        <row r="21">
          <cell r="E21">
            <v>0.18</v>
          </cell>
          <cell r="AA21">
            <v>0</v>
          </cell>
          <cell r="AB21">
            <v>0</v>
          </cell>
        </row>
        <row r="22">
          <cell r="E22">
            <v>0.18</v>
          </cell>
          <cell r="AA22">
            <v>0</v>
          </cell>
          <cell r="AB22">
            <v>0</v>
          </cell>
        </row>
        <row r="23">
          <cell r="E23">
            <v>0.18</v>
          </cell>
          <cell r="L23">
            <v>88.476399999999998</v>
          </cell>
          <cell r="M23">
            <v>88.476399999999998</v>
          </cell>
          <cell r="N23">
            <v>88.476399999999998</v>
          </cell>
          <cell r="O23">
            <v>88.476399999999998</v>
          </cell>
          <cell r="P23">
            <v>88.476399999999998</v>
          </cell>
          <cell r="Q23">
            <v>88.476399999999998</v>
          </cell>
          <cell r="U23">
            <v>88.476399999999998</v>
          </cell>
          <cell r="V23">
            <v>88.476399999999998</v>
          </cell>
          <cell r="W23">
            <v>87.638599999999997</v>
          </cell>
          <cell r="X23">
            <v>87.638599999999997</v>
          </cell>
          <cell r="Y23">
            <v>87.638599999999997</v>
          </cell>
          <cell r="Z23">
            <v>87.638599999999997</v>
          </cell>
          <cell r="AA23">
            <v>263.75360000000001</v>
          </cell>
          <cell r="AB23">
            <v>263.75360000000001</v>
          </cell>
          <cell r="AD23">
            <v>87.638599999999997</v>
          </cell>
          <cell r="AE23">
            <v>87.638599999999997</v>
          </cell>
          <cell r="AF23">
            <v>87.638599999999997</v>
          </cell>
          <cell r="AG23">
            <v>87.638599999999997</v>
          </cell>
          <cell r="AH23">
            <v>87.638599999999997</v>
          </cell>
          <cell r="AI23">
            <v>87.638599999999997</v>
          </cell>
          <cell r="AM23">
            <v>88.476399999999998</v>
          </cell>
          <cell r="AN23">
            <v>88.476399999999998</v>
          </cell>
          <cell r="AO23">
            <v>88.476399999999998</v>
          </cell>
          <cell r="AP23">
            <v>88.476399999999998</v>
          </cell>
          <cell r="AQ23">
            <v>88.476399999999998</v>
          </cell>
          <cell r="AR23">
            <v>88.476399999999998</v>
          </cell>
        </row>
        <row r="24">
          <cell r="AA24">
            <v>0</v>
          </cell>
          <cell r="AB24">
            <v>0</v>
          </cell>
        </row>
        <row r="25">
          <cell r="L25">
            <v>24</v>
          </cell>
          <cell r="M25">
            <v>16135.27</v>
          </cell>
          <cell r="N25">
            <v>24</v>
          </cell>
          <cell r="O25">
            <v>24</v>
          </cell>
          <cell r="P25">
            <v>24</v>
          </cell>
          <cell r="Q25">
            <v>24</v>
          </cell>
          <cell r="U25">
            <v>24</v>
          </cell>
          <cell r="V25">
            <v>24</v>
          </cell>
          <cell r="W25">
            <v>24</v>
          </cell>
          <cell r="X25">
            <v>24</v>
          </cell>
          <cell r="Y25">
            <v>24</v>
          </cell>
          <cell r="Z25">
            <v>24</v>
          </cell>
          <cell r="AA25">
            <v>72</v>
          </cell>
          <cell r="AB25">
            <v>72</v>
          </cell>
          <cell r="AD25">
            <v>24</v>
          </cell>
          <cell r="AE25">
            <v>24</v>
          </cell>
          <cell r="AF25">
            <v>24</v>
          </cell>
          <cell r="AG25">
            <v>24</v>
          </cell>
          <cell r="AH25">
            <v>24</v>
          </cell>
          <cell r="AI25">
            <v>24</v>
          </cell>
          <cell r="AM25">
            <v>24</v>
          </cell>
          <cell r="AN25">
            <v>24</v>
          </cell>
          <cell r="AO25">
            <v>24</v>
          </cell>
          <cell r="AP25">
            <v>24</v>
          </cell>
          <cell r="AQ25">
            <v>24</v>
          </cell>
          <cell r="AR25">
            <v>24</v>
          </cell>
        </row>
        <row r="26">
          <cell r="E26">
            <v>0.18</v>
          </cell>
          <cell r="AA26">
            <v>0</v>
          </cell>
          <cell r="AB26">
            <v>0</v>
          </cell>
        </row>
        <row r="27">
          <cell r="E27">
            <v>0.18</v>
          </cell>
          <cell r="AA27">
            <v>0</v>
          </cell>
          <cell r="AB27">
            <v>0</v>
          </cell>
        </row>
        <row r="28">
          <cell r="E28">
            <v>0.18</v>
          </cell>
          <cell r="M28">
            <v>16111.27</v>
          </cell>
          <cell r="AA28">
            <v>0</v>
          </cell>
          <cell r="AB28">
            <v>0</v>
          </cell>
        </row>
        <row r="29">
          <cell r="E29">
            <v>0.18</v>
          </cell>
          <cell r="L29">
            <v>24</v>
          </cell>
          <cell r="M29">
            <v>24</v>
          </cell>
          <cell r="N29">
            <v>24</v>
          </cell>
          <cell r="O29">
            <v>24</v>
          </cell>
          <cell r="P29">
            <v>24</v>
          </cell>
          <cell r="Q29">
            <v>24</v>
          </cell>
          <cell r="U29">
            <v>24</v>
          </cell>
          <cell r="V29">
            <v>24</v>
          </cell>
          <cell r="W29">
            <v>24</v>
          </cell>
          <cell r="X29">
            <v>24</v>
          </cell>
          <cell r="Y29">
            <v>24</v>
          </cell>
          <cell r="Z29">
            <v>24</v>
          </cell>
          <cell r="AA29">
            <v>72</v>
          </cell>
          <cell r="AB29">
            <v>72</v>
          </cell>
          <cell r="AD29">
            <v>24</v>
          </cell>
          <cell r="AE29">
            <v>24</v>
          </cell>
          <cell r="AF29">
            <v>24</v>
          </cell>
          <cell r="AG29">
            <v>24</v>
          </cell>
          <cell r="AH29">
            <v>24</v>
          </cell>
          <cell r="AI29">
            <v>24</v>
          </cell>
          <cell r="AM29">
            <v>24</v>
          </cell>
          <cell r="AN29">
            <v>24</v>
          </cell>
          <cell r="AO29">
            <v>24</v>
          </cell>
          <cell r="AP29">
            <v>24</v>
          </cell>
          <cell r="AQ29">
            <v>24</v>
          </cell>
          <cell r="AR29">
            <v>24</v>
          </cell>
        </row>
        <row r="30">
          <cell r="E30">
            <v>0.18</v>
          </cell>
          <cell r="AA30">
            <v>0</v>
          </cell>
          <cell r="AB30">
            <v>0</v>
          </cell>
        </row>
        <row r="31">
          <cell r="E31">
            <v>0.18</v>
          </cell>
          <cell r="AA31">
            <v>0</v>
          </cell>
          <cell r="AB31">
            <v>0</v>
          </cell>
        </row>
        <row r="32">
          <cell r="E32">
            <v>0.18</v>
          </cell>
          <cell r="AA32">
            <v>0</v>
          </cell>
          <cell r="AB32">
            <v>0</v>
          </cell>
        </row>
        <row r="33">
          <cell r="E33" t="str">
            <v>нет</v>
          </cell>
          <cell r="L33">
            <v>24</v>
          </cell>
          <cell r="M33">
            <v>24</v>
          </cell>
          <cell r="N33">
            <v>24</v>
          </cell>
          <cell r="O33">
            <v>24</v>
          </cell>
          <cell r="P33">
            <v>24</v>
          </cell>
          <cell r="Q33">
            <v>24</v>
          </cell>
          <cell r="U33">
            <v>24</v>
          </cell>
          <cell r="V33">
            <v>24</v>
          </cell>
          <cell r="W33">
            <v>24</v>
          </cell>
          <cell r="X33">
            <v>24</v>
          </cell>
          <cell r="Y33">
            <v>24</v>
          </cell>
          <cell r="Z33">
            <v>24</v>
          </cell>
          <cell r="AA33">
            <v>72</v>
          </cell>
          <cell r="AB33">
            <v>72</v>
          </cell>
          <cell r="AD33">
            <v>24</v>
          </cell>
          <cell r="AE33">
            <v>24</v>
          </cell>
          <cell r="AF33">
            <v>24</v>
          </cell>
          <cell r="AG33">
            <v>24</v>
          </cell>
          <cell r="AH33">
            <v>24</v>
          </cell>
          <cell r="AI33">
            <v>24</v>
          </cell>
          <cell r="AM33">
            <v>24</v>
          </cell>
          <cell r="AN33">
            <v>24</v>
          </cell>
          <cell r="AO33">
            <v>24</v>
          </cell>
          <cell r="AP33">
            <v>24</v>
          </cell>
          <cell r="AQ33">
            <v>24</v>
          </cell>
          <cell r="AR33">
            <v>24</v>
          </cell>
        </row>
        <row r="34">
          <cell r="L34">
            <v>96654.475020119993</v>
          </cell>
          <cell r="M34">
            <v>75433.836051554332</v>
          </cell>
          <cell r="N34">
            <v>84300.903673800334</v>
          </cell>
          <cell r="O34">
            <v>87487.177041896575</v>
          </cell>
          <cell r="P34">
            <v>77306.321275659997</v>
          </cell>
          <cell r="Q34">
            <v>82956.326049159179</v>
          </cell>
          <cell r="U34">
            <v>53936.948451718854</v>
          </cell>
          <cell r="V34">
            <v>72550.513063985985</v>
          </cell>
          <cell r="W34">
            <v>22048.535633924188</v>
          </cell>
          <cell r="X34">
            <v>47623.660536979391</v>
          </cell>
          <cell r="Y34">
            <v>23419.43704881785</v>
          </cell>
          <cell r="Z34">
            <v>26298.368414341912</v>
          </cell>
          <cell r="AA34">
            <v>99404.931134460916</v>
          </cell>
          <cell r="AB34">
            <v>146088.12201530731</v>
          </cell>
          <cell r="AD34">
            <v>24459.972738420427</v>
          </cell>
          <cell r="AE34">
            <v>28333.154961990705</v>
          </cell>
          <cell r="AF34">
            <v>19915.461396450635</v>
          </cell>
          <cell r="AG34">
            <v>24910.715237034736</v>
          </cell>
          <cell r="AH34">
            <v>21864.741692838827</v>
          </cell>
          <cell r="AI34">
            <v>22582.927393515227</v>
          </cell>
          <cell r="AM34">
            <v>30324.9522333155</v>
          </cell>
          <cell r="AN34">
            <v>27013.890557279934</v>
          </cell>
          <cell r="AO34">
            <v>69590.202308597494</v>
          </cell>
          <cell r="AP34">
            <v>39484.02429131911</v>
          </cell>
          <cell r="AQ34">
            <v>87533.550386057977</v>
          </cell>
          <cell r="AR34">
            <v>85531.031498514261</v>
          </cell>
        </row>
        <row r="35">
          <cell r="L35">
            <v>40035.470445119994</v>
          </cell>
          <cell r="M35">
            <v>31939.142599999999</v>
          </cell>
          <cell r="N35">
            <v>34531.767305579997</v>
          </cell>
          <cell r="O35">
            <v>35035.470445119994</v>
          </cell>
          <cell r="P35">
            <v>30273.571935659995</v>
          </cell>
          <cell r="Q35">
            <v>29531.767305579997</v>
          </cell>
          <cell r="U35">
            <v>18252.831604799998</v>
          </cell>
          <cell r="V35">
            <v>25273.571935659995</v>
          </cell>
          <cell r="W35">
            <v>4534.99484106</v>
          </cell>
          <cell r="X35">
            <v>14485.481604799998</v>
          </cell>
          <cell r="Y35">
            <v>4422.5020025399999</v>
          </cell>
          <cell r="Z35">
            <v>4534.99484106</v>
          </cell>
          <cell r="AA35">
            <v>27210.3284484</v>
          </cell>
          <cell r="AB35">
            <v>44294.048381519991</v>
          </cell>
          <cell r="AD35">
            <v>4875.1194541394998</v>
          </cell>
          <cell r="AE35">
            <v>4422.5020025399999</v>
          </cell>
          <cell r="AF35">
            <v>3083.001614409</v>
          </cell>
          <cell r="AG35">
            <v>2271.1194541394998</v>
          </cell>
          <cell r="AH35">
            <v>4754.1896527304998</v>
          </cell>
          <cell r="AI35">
            <v>3083.001614409</v>
          </cell>
          <cell r="AM35">
            <v>8751.0548143154992</v>
          </cell>
          <cell r="AN35">
            <v>4754.1896527304998</v>
          </cell>
          <cell r="AO35">
            <v>37241.2917975975</v>
          </cell>
          <cell r="AP35">
            <v>8751.0548143154992</v>
          </cell>
          <cell r="AQ35">
            <v>48026.517233057995</v>
          </cell>
          <cell r="AR35">
            <v>48238.5</v>
          </cell>
        </row>
        <row r="36">
          <cell r="E36">
            <v>0.18</v>
          </cell>
          <cell r="L36">
            <v>40035.470445119994</v>
          </cell>
          <cell r="M36">
            <v>31939.142599999999</v>
          </cell>
          <cell r="N36">
            <v>34531.767305579997</v>
          </cell>
          <cell r="O36">
            <v>35035.470445119994</v>
          </cell>
          <cell r="P36">
            <v>30273.571935659995</v>
          </cell>
          <cell r="Q36">
            <v>29531.767305579997</v>
          </cell>
          <cell r="U36">
            <v>18252.831604799998</v>
          </cell>
          <cell r="V36">
            <v>25273.571935659995</v>
          </cell>
          <cell r="W36">
            <v>4534.99484106</v>
          </cell>
          <cell r="X36">
            <v>14485.481604799998</v>
          </cell>
          <cell r="Y36">
            <v>4422.5020025399999</v>
          </cell>
          <cell r="Z36">
            <v>4534.99484106</v>
          </cell>
          <cell r="AA36">
            <v>27210.3284484</v>
          </cell>
          <cell r="AB36">
            <v>44294.048381519991</v>
          </cell>
          <cell r="AD36">
            <v>4875.1194541394998</v>
          </cell>
          <cell r="AE36">
            <v>4422.5020025399999</v>
          </cell>
          <cell r="AF36">
            <v>3083.001614409</v>
          </cell>
          <cell r="AG36">
            <v>2271.1194541394998</v>
          </cell>
          <cell r="AH36">
            <v>4754.1896527304998</v>
          </cell>
          <cell r="AI36">
            <v>3083.001614409</v>
          </cell>
          <cell r="AM36">
            <v>8751.0548143154992</v>
          </cell>
          <cell r="AN36">
            <v>4754.1896527304998</v>
          </cell>
          <cell r="AO36">
            <v>37241.2917975975</v>
          </cell>
          <cell r="AP36">
            <v>8751.0548143154992</v>
          </cell>
          <cell r="AQ36">
            <v>48026.517233057995</v>
          </cell>
          <cell r="AR36">
            <v>48238.5</v>
          </cell>
        </row>
        <row r="37">
          <cell r="L37">
            <v>29568.986339999999</v>
          </cell>
          <cell r="M37">
            <v>10410.097599999999</v>
          </cell>
          <cell r="N37">
            <v>25553.2186</v>
          </cell>
          <cell r="O37">
            <v>23531.062860000002</v>
          </cell>
          <cell r="P37">
            <v>22422.139339999998</v>
          </cell>
          <cell r="Q37">
            <v>24837.554639999995</v>
          </cell>
          <cell r="U37">
            <v>13449.783959999999</v>
          </cell>
          <cell r="V37">
            <v>21343.277060000004</v>
          </cell>
          <cell r="W37">
            <v>2580.4121999999998</v>
          </cell>
          <cell r="X37">
            <v>12264.729499999998</v>
          </cell>
          <cell r="Y37">
            <v>2528.7871999999998</v>
          </cell>
          <cell r="Z37">
            <v>2999.4656</v>
          </cell>
          <cell r="AA37">
            <v>18558.983359999995</v>
          </cell>
          <cell r="AB37">
            <v>36607.472160000005</v>
          </cell>
          <cell r="AD37">
            <v>3030.7709999999997</v>
          </cell>
          <cell r="AE37">
            <v>2667.3973999999998</v>
          </cell>
          <cell r="AF37">
            <v>1907.2221999999999</v>
          </cell>
          <cell r="AG37">
            <v>3262.6150399999992</v>
          </cell>
          <cell r="AH37">
            <v>2828.5898000000002</v>
          </cell>
          <cell r="AI37">
            <v>2362.3812399999997</v>
          </cell>
          <cell r="AM37">
            <v>4390.5110190000005</v>
          </cell>
          <cell r="AN37">
            <v>3594.3425399999996</v>
          </cell>
          <cell r="AO37">
            <v>9639.4807110000002</v>
          </cell>
          <cell r="AP37">
            <v>7262.0469189999994</v>
          </cell>
          <cell r="AQ37">
            <v>11757.759953000001</v>
          </cell>
          <cell r="AR37">
            <v>10813.198311</v>
          </cell>
        </row>
        <row r="38">
          <cell r="E38">
            <v>0.18</v>
          </cell>
          <cell r="L38">
            <v>192.82733999999999</v>
          </cell>
          <cell r="M38">
            <v>189.28379999999999</v>
          </cell>
          <cell r="N38">
            <v>162.86359999999999</v>
          </cell>
          <cell r="O38">
            <v>167.98733999999999</v>
          </cell>
          <cell r="P38">
            <v>132.74173999999999</v>
          </cell>
          <cell r="Q38">
            <v>162.86359999999999</v>
          </cell>
          <cell r="U38">
            <v>58.188159999999996</v>
          </cell>
          <cell r="V38">
            <v>132.74173999999999</v>
          </cell>
          <cell r="W38">
            <v>0</v>
          </cell>
          <cell r="X38">
            <v>58.188159999999996</v>
          </cell>
          <cell r="Y38">
            <v>0</v>
          </cell>
          <cell r="Z38">
            <v>0</v>
          </cell>
          <cell r="AA38">
            <v>58.188159999999996</v>
          </cell>
          <cell r="AB38">
            <v>190.92989999999998</v>
          </cell>
          <cell r="AD38">
            <v>0</v>
          </cell>
          <cell r="AE38">
            <v>0</v>
          </cell>
          <cell r="AF38">
            <v>0</v>
          </cell>
          <cell r="AG38">
            <v>0</v>
          </cell>
          <cell r="AH38">
            <v>0</v>
          </cell>
          <cell r="AI38">
            <v>0</v>
          </cell>
          <cell r="AM38">
            <v>5.229819</v>
          </cell>
          <cell r="AN38">
            <v>0</v>
          </cell>
          <cell r="AO38">
            <v>111.81851099999999</v>
          </cell>
          <cell r="AP38">
            <v>5.229819</v>
          </cell>
          <cell r="AQ38">
            <v>164.44875299999998</v>
          </cell>
          <cell r="AR38">
            <v>111.81851099999999</v>
          </cell>
        </row>
        <row r="39">
          <cell r="E39">
            <v>0.18</v>
          </cell>
          <cell r="AA39">
            <v>0</v>
          </cell>
          <cell r="AB39">
            <v>0</v>
          </cell>
        </row>
        <row r="40">
          <cell r="E40">
            <v>0.18</v>
          </cell>
          <cell r="L40">
            <v>4284.4619999999995</v>
          </cell>
          <cell r="M40">
            <v>3745.7060000000001</v>
          </cell>
          <cell r="N40">
            <v>3703.0995999999996</v>
          </cell>
          <cell r="O40">
            <v>3376.6317199999994</v>
          </cell>
          <cell r="P40">
            <v>3278.2051999999999</v>
          </cell>
          <cell r="Q40">
            <v>2997.8432399999992</v>
          </cell>
          <cell r="U40">
            <v>2025.6115999999997</v>
          </cell>
          <cell r="V40">
            <v>2196.1333199999999</v>
          </cell>
          <cell r="W40">
            <v>607.33420000000001</v>
          </cell>
          <cell r="X40">
            <v>950.74553999999989</v>
          </cell>
          <cell r="Y40">
            <v>592.00599999999997</v>
          </cell>
          <cell r="Z40">
            <v>1021.7384</v>
          </cell>
          <cell r="AA40">
            <v>3224.9517999999994</v>
          </cell>
          <cell r="AB40">
            <v>4168.61726</v>
          </cell>
          <cell r="AD40">
            <v>667.05399999999986</v>
          </cell>
          <cell r="AE40">
            <v>679.66379999999981</v>
          </cell>
          <cell r="AF40">
            <v>435.23119999999994</v>
          </cell>
          <cell r="AG40">
            <v>971.71583999999984</v>
          </cell>
          <cell r="AH40">
            <v>650.22719999999993</v>
          </cell>
          <cell r="AI40">
            <v>890.39023999999984</v>
          </cell>
          <cell r="AM40">
            <v>1091.1342</v>
          </cell>
          <cell r="AN40">
            <v>1414.0211399999998</v>
          </cell>
          <cell r="AO40">
            <v>4105.7509999999993</v>
          </cell>
          <cell r="AP40">
            <v>3965.1598999999992</v>
          </cell>
          <cell r="AQ40">
            <v>5248.1680000000006</v>
          </cell>
          <cell r="AR40">
            <v>5279.4685999999992</v>
          </cell>
        </row>
        <row r="41">
          <cell r="E41">
            <v>0.18</v>
          </cell>
          <cell r="L41">
            <v>2413.5484000000001</v>
          </cell>
          <cell r="M41">
            <v>1313.2573999999997</v>
          </cell>
          <cell r="N41">
            <v>2078.6053999999999</v>
          </cell>
          <cell r="O41">
            <v>2413.5484000000001</v>
          </cell>
          <cell r="P41">
            <v>1806.2731999999999</v>
          </cell>
          <cell r="Q41">
            <v>2078.6053999999999</v>
          </cell>
          <cell r="U41">
            <v>1134.6171999999999</v>
          </cell>
          <cell r="V41">
            <v>1806.2731999999999</v>
          </cell>
          <cell r="W41">
            <v>197.57919999999999</v>
          </cell>
          <cell r="X41">
            <v>1134.6171999999999</v>
          </cell>
          <cell r="Y41">
            <v>192.37539999999998</v>
          </cell>
          <cell r="Z41">
            <v>197.57919999999999</v>
          </cell>
          <cell r="AA41">
            <v>1524.5717999999997</v>
          </cell>
          <cell r="AB41">
            <v>3138.4695999999999</v>
          </cell>
          <cell r="AD41">
            <v>226.1824</v>
          </cell>
          <cell r="AE41">
            <v>192.37539999999998</v>
          </cell>
          <cell r="AF41">
            <v>141.1044</v>
          </cell>
          <cell r="AG41">
            <v>226.1824</v>
          </cell>
          <cell r="AH41">
            <v>220.22339999999997</v>
          </cell>
          <cell r="AI41">
            <v>141.1044</v>
          </cell>
          <cell r="AM41">
            <v>653.16539999999998</v>
          </cell>
          <cell r="AN41">
            <v>220.22339999999997</v>
          </cell>
          <cell r="AO41">
            <v>1569.4235999999999</v>
          </cell>
          <cell r="AP41">
            <v>653.16539999999998</v>
          </cell>
          <cell r="AQ41">
            <v>2025.7531999999999</v>
          </cell>
          <cell r="AR41">
            <v>1569.4235999999999</v>
          </cell>
        </row>
        <row r="42">
          <cell r="E42">
            <v>0.18</v>
          </cell>
          <cell r="L42">
            <v>1619.3021999999999</v>
          </cell>
          <cell r="M42">
            <v>2209.2431999999999</v>
          </cell>
          <cell r="N42">
            <v>1505.1843999999999</v>
          </cell>
          <cell r="O42">
            <v>1619.3021999999999</v>
          </cell>
          <cell r="P42">
            <v>1619.3021999999999</v>
          </cell>
          <cell r="Q42">
            <v>1505.1843999999999</v>
          </cell>
          <cell r="U42">
            <v>1568.1374000000001</v>
          </cell>
          <cell r="V42">
            <v>1619.3021999999999</v>
          </cell>
          <cell r="W42">
            <v>1593.3775999999998</v>
          </cell>
          <cell r="X42">
            <v>1568.1374000000001</v>
          </cell>
          <cell r="Y42">
            <v>1555.3461999999997</v>
          </cell>
          <cell r="Z42">
            <v>1593.3775999999998</v>
          </cell>
          <cell r="AA42">
            <v>4716.8611999999994</v>
          </cell>
          <cell r="AB42">
            <v>4780.8171999999995</v>
          </cell>
          <cell r="AD42">
            <v>1824.4215999999997</v>
          </cell>
          <cell r="AE42">
            <v>1555.3461999999997</v>
          </cell>
          <cell r="AF42">
            <v>1171.8226</v>
          </cell>
          <cell r="AG42">
            <v>1824.4215999999997</v>
          </cell>
          <cell r="AH42">
            <v>1780.8678</v>
          </cell>
          <cell r="AI42">
            <v>1171.8226</v>
          </cell>
          <cell r="AM42">
            <v>1839.0771999999999</v>
          </cell>
          <cell r="AN42">
            <v>1780.8678</v>
          </cell>
          <cell r="AO42">
            <v>1810.5447999999999</v>
          </cell>
          <cell r="AP42">
            <v>1839.0771999999999</v>
          </cell>
          <cell r="AQ42">
            <v>1854.1103999999998</v>
          </cell>
          <cell r="AR42">
            <v>1810.5447999999999</v>
          </cell>
        </row>
        <row r="43">
          <cell r="E43">
            <v>0.18</v>
          </cell>
          <cell r="L43">
            <v>20750.063999999998</v>
          </cell>
          <cell r="M43">
            <v>2561.98</v>
          </cell>
          <cell r="N43">
            <v>17873.46</v>
          </cell>
          <cell r="O43">
            <v>15673.06</v>
          </cell>
          <cell r="P43">
            <v>15345.9</v>
          </cell>
          <cell r="Q43">
            <v>17873.46</v>
          </cell>
          <cell r="U43">
            <v>8425.1999999999989</v>
          </cell>
          <cell r="V43">
            <v>15345.9</v>
          </cell>
          <cell r="W43">
            <v>108.32399999999998</v>
          </cell>
          <cell r="X43">
            <v>8425.1999999999989</v>
          </cell>
          <cell r="Y43">
            <v>108.32399999999998</v>
          </cell>
          <cell r="Z43">
            <v>108.32399999999998</v>
          </cell>
          <cell r="AA43">
            <v>8641.848</v>
          </cell>
          <cell r="AB43">
            <v>23879.423999999999</v>
          </cell>
          <cell r="AD43">
            <v>113.63399999999999</v>
          </cell>
          <cell r="AE43">
            <v>108.32399999999998</v>
          </cell>
          <cell r="AF43">
            <v>63.129999999999995</v>
          </cell>
          <cell r="AG43">
            <v>113.63399999999999</v>
          </cell>
          <cell r="AH43">
            <v>113.63399999999999</v>
          </cell>
          <cell r="AI43">
            <v>63.129999999999995</v>
          </cell>
          <cell r="AM43">
            <v>441.90999999999997</v>
          </cell>
          <cell r="AN43">
            <v>113.63399999999999</v>
          </cell>
          <cell r="AO43">
            <v>1679.2579999999998</v>
          </cell>
          <cell r="AP43">
            <v>441.90999999999997</v>
          </cell>
          <cell r="AQ43">
            <v>2108.5419999999999</v>
          </cell>
          <cell r="AR43">
            <v>1679.2579999999998</v>
          </cell>
        </row>
        <row r="44">
          <cell r="E44">
            <v>0.18</v>
          </cell>
          <cell r="L44">
            <v>145.39959999999999</v>
          </cell>
          <cell r="M44">
            <v>227.24439999999998</v>
          </cell>
          <cell r="N44">
            <v>94.872</v>
          </cell>
          <cell r="O44">
            <v>145.39959999999999</v>
          </cell>
          <cell r="P44">
            <v>114.991</v>
          </cell>
          <cell r="Q44">
            <v>94.872</v>
          </cell>
          <cell r="U44">
            <v>110.09399999999999</v>
          </cell>
          <cell r="V44">
            <v>114.991</v>
          </cell>
          <cell r="W44">
            <v>56.05</v>
          </cell>
          <cell r="X44">
            <v>110.09399999999999</v>
          </cell>
          <cell r="Y44">
            <v>58.339199999999991</v>
          </cell>
          <cell r="Z44">
            <v>56.05</v>
          </cell>
          <cell r="AA44">
            <v>224.48320000000001</v>
          </cell>
          <cell r="AB44">
            <v>281.13499999999999</v>
          </cell>
          <cell r="AD44">
            <v>126.13019999999999</v>
          </cell>
          <cell r="AE44">
            <v>58.339199999999991</v>
          </cell>
          <cell r="AF44">
            <v>95.402999999999992</v>
          </cell>
          <cell r="AG44">
            <v>126.13019999999999</v>
          </cell>
          <cell r="AH44">
            <v>63.106399999999994</v>
          </cell>
          <cell r="AI44">
            <v>95.402999999999992</v>
          </cell>
          <cell r="AM44">
            <v>357.50460000000004</v>
          </cell>
          <cell r="AN44">
            <v>63.106399999999994</v>
          </cell>
          <cell r="AO44">
            <v>362.6848</v>
          </cell>
          <cell r="AP44">
            <v>357.50460000000004</v>
          </cell>
          <cell r="AQ44">
            <v>356.73759999999999</v>
          </cell>
          <cell r="AR44">
            <v>362.6848</v>
          </cell>
        </row>
        <row r="45">
          <cell r="E45">
            <v>0.18</v>
          </cell>
          <cell r="AA45">
            <v>0</v>
          </cell>
          <cell r="AB45">
            <v>0</v>
          </cell>
        </row>
        <row r="46">
          <cell r="E46">
            <v>0.18</v>
          </cell>
          <cell r="AA46">
            <v>0</v>
          </cell>
          <cell r="AB46">
            <v>0</v>
          </cell>
        </row>
        <row r="47">
          <cell r="E47">
            <v>0.18</v>
          </cell>
          <cell r="L47">
            <v>163.3828</v>
          </cell>
          <cell r="M47">
            <v>163.3828</v>
          </cell>
          <cell r="N47">
            <v>135.1336</v>
          </cell>
          <cell r="O47">
            <v>135.1336</v>
          </cell>
          <cell r="P47">
            <v>124.726</v>
          </cell>
          <cell r="Q47">
            <v>124.726</v>
          </cell>
          <cell r="U47">
            <v>127.93559999999999</v>
          </cell>
          <cell r="V47">
            <v>127.93559999999999</v>
          </cell>
          <cell r="W47">
            <v>17.747199999999999</v>
          </cell>
          <cell r="X47">
            <v>17.747199999999999</v>
          </cell>
          <cell r="Y47">
            <v>22.3964</v>
          </cell>
          <cell r="Z47">
            <v>22.3964</v>
          </cell>
          <cell r="AA47">
            <v>168.07919999999999</v>
          </cell>
          <cell r="AB47">
            <v>168.07919999999999</v>
          </cell>
          <cell r="AD47">
            <v>73.348799999999997</v>
          </cell>
          <cell r="AE47">
            <v>73.348799999999997</v>
          </cell>
          <cell r="AF47">
            <v>0.53100000000000003</v>
          </cell>
          <cell r="AG47">
            <v>0.53100000000000003</v>
          </cell>
          <cell r="AH47">
            <v>0.53100000000000003</v>
          </cell>
          <cell r="AI47">
            <v>0.53100000000000003</v>
          </cell>
          <cell r="AM47">
            <v>2.4897999999999998</v>
          </cell>
          <cell r="AN47">
            <v>2.4897999999999998</v>
          </cell>
          <cell r="AO47">
            <v>0</v>
          </cell>
          <cell r="AP47">
            <v>0</v>
          </cell>
          <cell r="AQ47">
            <v>0</v>
          </cell>
          <cell r="AR47">
            <v>0</v>
          </cell>
        </row>
        <row r="48">
          <cell r="E48">
            <v>0.18</v>
          </cell>
          <cell r="AA48">
            <v>0</v>
          </cell>
          <cell r="AB48">
            <v>0</v>
          </cell>
        </row>
        <row r="49">
          <cell r="E49" t="str">
            <v>нет</v>
          </cell>
          <cell r="L49">
            <v>12704.819999999998</v>
          </cell>
          <cell r="M49">
            <v>14519.077416554332</v>
          </cell>
          <cell r="N49">
            <v>10823.269999999999</v>
          </cell>
          <cell r="O49">
            <v>12005.823668556242</v>
          </cell>
          <cell r="P49">
            <v>9000.6500000000033</v>
          </cell>
          <cell r="Q49">
            <v>9947.5692535791768</v>
          </cell>
          <cell r="U49">
            <v>4982.9272869188671</v>
          </cell>
          <cell r="V49">
            <v>5191.2911183259866</v>
          </cell>
          <cell r="W49">
            <v>-692.01100713580672</v>
          </cell>
          <cell r="X49">
            <v>3174.8105321794001</v>
          </cell>
          <cell r="Y49">
            <v>-1129.6333537221428</v>
          </cell>
          <cell r="Z49">
            <v>532.08042328191459</v>
          </cell>
          <cell r="AA49">
            <v>3161.2829260609192</v>
          </cell>
          <cell r="AB49">
            <v>8898.1820737873022</v>
          </cell>
          <cell r="AD49">
            <v>-1225.3453157190752</v>
          </cell>
          <cell r="AE49">
            <v>796.81840945070439</v>
          </cell>
          <cell r="AF49">
            <v>-1357.4094179583649</v>
          </cell>
          <cell r="AG49">
            <v>1350.770992895234</v>
          </cell>
          <cell r="AH49">
            <v>-850.18695989166736</v>
          </cell>
          <cell r="AI49">
            <v>1208.5318391062324</v>
          </cell>
          <cell r="AM49">
            <v>2708.9900000000002</v>
          </cell>
          <cell r="AN49">
            <v>2030.2159645494346</v>
          </cell>
          <cell r="AO49">
            <v>9811.2799999999988</v>
          </cell>
          <cell r="AP49">
            <v>7703.7857580036061</v>
          </cell>
          <cell r="AQ49">
            <v>13688.900000000001</v>
          </cell>
          <cell r="AR49">
            <v>11045.601837514267</v>
          </cell>
        </row>
        <row r="50">
          <cell r="E50" t="str">
            <v>нет</v>
          </cell>
          <cell r="L50">
            <v>4934.13</v>
          </cell>
          <cell r="M50">
            <v>4934.13</v>
          </cell>
          <cell r="N50">
            <v>4034.89</v>
          </cell>
          <cell r="O50">
            <v>4034.89</v>
          </cell>
          <cell r="P50">
            <v>2812.5</v>
          </cell>
          <cell r="Q50">
            <v>2812.5</v>
          </cell>
          <cell r="U50">
            <v>-36.39</v>
          </cell>
          <cell r="V50">
            <v>-36.39</v>
          </cell>
          <cell r="W50">
            <v>-2734.24</v>
          </cell>
          <cell r="X50">
            <v>-2445.2399999999998</v>
          </cell>
          <cell r="Y50">
            <v>-2970.52</v>
          </cell>
          <cell r="Z50">
            <v>-2970.52</v>
          </cell>
          <cell r="AA50">
            <v>-5741.15</v>
          </cell>
          <cell r="AB50">
            <v>-5452.15</v>
          </cell>
          <cell r="AD50">
            <v>-2997.39</v>
          </cell>
          <cell r="AE50">
            <v>-2997.39</v>
          </cell>
          <cell r="AF50">
            <v>-2975.18</v>
          </cell>
          <cell r="AG50">
            <v>-2975.18</v>
          </cell>
          <cell r="AH50">
            <v>-2705.62</v>
          </cell>
          <cell r="AI50">
            <v>-2705.62</v>
          </cell>
          <cell r="AM50">
            <v>-2429.4499999999998</v>
          </cell>
          <cell r="AN50">
            <v>-2429.4499999999998</v>
          </cell>
          <cell r="AO50">
            <v>2602.89</v>
          </cell>
          <cell r="AP50">
            <v>2602.89</v>
          </cell>
          <cell r="AQ50">
            <v>4232.96</v>
          </cell>
          <cell r="AR50">
            <v>4232.96</v>
          </cell>
        </row>
        <row r="51">
          <cell r="E51" t="str">
            <v>нет</v>
          </cell>
          <cell r="L51">
            <v>4934.13</v>
          </cell>
          <cell r="M51">
            <v>4934.13</v>
          </cell>
          <cell r="N51">
            <v>4034.89</v>
          </cell>
          <cell r="O51">
            <v>4034.89</v>
          </cell>
          <cell r="P51">
            <v>2812.5</v>
          </cell>
          <cell r="Q51">
            <v>2812.5</v>
          </cell>
          <cell r="U51">
            <v>-36.39</v>
          </cell>
          <cell r="V51">
            <v>-36.39</v>
          </cell>
          <cell r="W51">
            <v>-2734.24</v>
          </cell>
          <cell r="X51">
            <v>-2445.2399999999998</v>
          </cell>
          <cell r="Y51">
            <v>-2970.52</v>
          </cell>
          <cell r="Z51">
            <v>-2970.52</v>
          </cell>
          <cell r="AA51">
            <v>-5741.15</v>
          </cell>
          <cell r="AB51">
            <v>-5452.15</v>
          </cell>
          <cell r="AD51">
            <v>-2997.39</v>
          </cell>
          <cell r="AE51">
            <v>-2997.39</v>
          </cell>
          <cell r="AF51">
            <v>-2975.18</v>
          </cell>
          <cell r="AG51">
            <v>-2975.18</v>
          </cell>
          <cell r="AH51">
            <v>-2705.62</v>
          </cell>
          <cell r="AI51">
            <v>-2705.62</v>
          </cell>
          <cell r="AM51">
            <v>-2429.4499999999998</v>
          </cell>
          <cell r="AN51">
            <v>-2429.4499999999998</v>
          </cell>
          <cell r="AO51">
            <v>2602.89</v>
          </cell>
          <cell r="AP51">
            <v>2602.89</v>
          </cell>
          <cell r="AQ51">
            <v>4232.96</v>
          </cell>
          <cell r="AR51">
            <v>4232.96</v>
          </cell>
        </row>
        <row r="52">
          <cell r="E52" t="str">
            <v>нет</v>
          </cell>
          <cell r="AA52">
            <v>0</v>
          </cell>
          <cell r="AB52">
            <v>0</v>
          </cell>
        </row>
        <row r="53">
          <cell r="E53" t="str">
            <v>нет</v>
          </cell>
          <cell r="L53">
            <v>4978.51</v>
          </cell>
          <cell r="M53">
            <v>6355.5974165543303</v>
          </cell>
          <cell r="N53">
            <v>3970.74</v>
          </cell>
          <cell r="O53">
            <v>5178.7536685562427</v>
          </cell>
          <cell r="P53">
            <v>3352.44</v>
          </cell>
          <cell r="Q53">
            <v>4317.4292535791774</v>
          </cell>
          <cell r="U53">
            <v>2276.0972869188672</v>
          </cell>
          <cell r="V53">
            <v>2391.971118325986</v>
          </cell>
          <cell r="W53">
            <v>-395.52100713580671</v>
          </cell>
          <cell r="X53">
            <v>2876.8305321793996</v>
          </cell>
          <cell r="Y53">
            <v>-617.61335372214307</v>
          </cell>
          <cell r="Z53">
            <v>1064.8504232819146</v>
          </cell>
          <cell r="AA53">
            <v>1262.9629260609181</v>
          </cell>
          <cell r="AB53">
            <v>6333.6520737872997</v>
          </cell>
          <cell r="AD53">
            <v>-630.9253157190758</v>
          </cell>
          <cell r="AE53">
            <v>1335.708409450704</v>
          </cell>
          <cell r="AF53">
            <v>-688.15941795836545</v>
          </cell>
          <cell r="AG53">
            <v>1922.9809928952336</v>
          </cell>
          <cell r="AH53">
            <v>-474.01695989166751</v>
          </cell>
          <cell r="AI53">
            <v>1608.221839106232</v>
          </cell>
          <cell r="AM53">
            <v>2257</v>
          </cell>
          <cell r="AN53">
            <v>2117.5159645494346</v>
          </cell>
          <cell r="AO53">
            <v>4586</v>
          </cell>
          <cell r="AP53">
            <v>2506.4557580036058</v>
          </cell>
          <cell r="AQ53">
            <v>6189</v>
          </cell>
          <cell r="AR53">
            <v>4190.2518375142663</v>
          </cell>
        </row>
        <row r="54">
          <cell r="E54" t="str">
            <v>нет</v>
          </cell>
          <cell r="L54">
            <v>18140.259999999998</v>
          </cell>
          <cell r="M54">
            <v>13616.35</v>
          </cell>
          <cell r="N54">
            <v>15642.71</v>
          </cell>
          <cell r="O54">
            <v>14784.33</v>
          </cell>
          <cell r="P54">
            <v>13642.37</v>
          </cell>
          <cell r="Q54">
            <v>13354.57</v>
          </cell>
          <cell r="U54">
            <v>8029.11</v>
          </cell>
          <cell r="V54">
            <v>10954.24</v>
          </cell>
          <cell r="W54">
            <v>1532.37</v>
          </cell>
          <cell r="X54">
            <v>8028.98</v>
          </cell>
          <cell r="Y54">
            <v>1493.98</v>
          </cell>
          <cell r="Z54">
            <v>3346.86</v>
          </cell>
          <cell r="AA54">
            <v>11055.46</v>
          </cell>
          <cell r="AB54">
            <v>22330.080000000002</v>
          </cell>
          <cell r="AD54">
            <v>1576.3</v>
          </cell>
          <cell r="AE54">
            <v>3830.63</v>
          </cell>
          <cell r="AF54">
            <v>989.93</v>
          </cell>
          <cell r="AG54">
            <v>3922.25</v>
          </cell>
          <cell r="AH54">
            <v>1536.82</v>
          </cell>
          <cell r="AI54">
            <v>3400.1</v>
          </cell>
          <cell r="AM54">
            <v>2894.14</v>
          </cell>
          <cell r="AN54">
            <v>4130.17</v>
          </cell>
          <cell r="AO54">
            <v>12313.33</v>
          </cell>
          <cell r="AP54">
            <v>5487.36</v>
          </cell>
          <cell r="AQ54">
            <v>15872.35</v>
          </cell>
          <cell r="AR54">
            <v>13533.33</v>
          </cell>
        </row>
        <row r="55">
          <cell r="E55" t="str">
            <v>нет</v>
          </cell>
          <cell r="L55">
            <v>11341.751371886914</v>
          </cell>
          <cell r="M55">
            <v>7260.7525834456701</v>
          </cell>
          <cell r="N55">
            <v>9760.6281455343214</v>
          </cell>
          <cell r="O55">
            <v>9605.5763314437572</v>
          </cell>
          <cell r="P55">
            <v>8789.9286794076725</v>
          </cell>
          <cell r="Q55">
            <v>9037.1407464208223</v>
          </cell>
          <cell r="U55">
            <v>5753.0127130811325</v>
          </cell>
          <cell r="V55">
            <v>8562.2688816740138</v>
          </cell>
          <cell r="W55">
            <v>1927.8910071358066</v>
          </cell>
          <cell r="X55">
            <v>5152.1494678206</v>
          </cell>
          <cell r="Y55">
            <v>2111.5933537221431</v>
          </cell>
          <cell r="Z55">
            <v>2282.0095767180856</v>
          </cell>
          <cell r="AA55">
            <v>9792.497073939081</v>
          </cell>
          <cell r="AB55">
            <v>15996.427926212704</v>
          </cell>
          <cell r="AD55">
            <v>2207.2253157190758</v>
          </cell>
          <cell r="AE55">
            <v>2494.9215905492961</v>
          </cell>
          <cell r="AF55">
            <v>1678.0894179583654</v>
          </cell>
          <cell r="AG55">
            <v>1999.2690071047664</v>
          </cell>
          <cell r="AH55">
            <v>2010.8369598916674</v>
          </cell>
          <cell r="AI55">
            <v>1791.8781608937679</v>
          </cell>
          <cell r="AM55">
            <v>2636.7100027351289</v>
          </cell>
          <cell r="AN55">
            <v>2012.6540354505655</v>
          </cell>
          <cell r="AO55">
            <v>7727.0573214576461</v>
          </cell>
          <cell r="AP55">
            <v>2980.9042419963939</v>
          </cell>
          <cell r="AQ55">
            <v>9683.3359505590142</v>
          </cell>
          <cell r="AR55">
            <v>9343.0781624857336</v>
          </cell>
        </row>
        <row r="56">
          <cell r="E56" t="str">
            <v>нет</v>
          </cell>
          <cell r="L56">
            <v>2773.6887417218541</v>
          </cell>
          <cell r="M56">
            <v>3146.51</v>
          </cell>
          <cell r="N56">
            <v>2798.980132450331</v>
          </cell>
          <cell r="O56">
            <v>2773.6887417218541</v>
          </cell>
          <cell r="P56">
            <v>2743.1920529801328</v>
          </cell>
          <cell r="Q56">
            <v>2798.980132450331</v>
          </cell>
          <cell r="U56">
            <v>2725.0529801324506</v>
          </cell>
          <cell r="V56">
            <v>2743.1920529801328</v>
          </cell>
          <cell r="W56">
            <v>2421.6059602649007</v>
          </cell>
          <cell r="X56">
            <v>2725.0529801324506</v>
          </cell>
          <cell r="Y56">
            <v>2368.4801324503314</v>
          </cell>
          <cell r="Z56">
            <v>2421.6059602649007</v>
          </cell>
          <cell r="AA56">
            <v>7515.1390728476827</v>
          </cell>
          <cell r="AB56">
            <v>7889.850993377484</v>
          </cell>
          <cell r="AD56">
            <v>2387.0562913907288</v>
          </cell>
          <cell r="AE56">
            <v>2368.4801324503314</v>
          </cell>
          <cell r="AF56">
            <v>2290.6589403973512</v>
          </cell>
          <cell r="AG56">
            <v>2387.0562913907288</v>
          </cell>
          <cell r="AH56">
            <v>2240.2847682119204</v>
          </cell>
          <cell r="AI56">
            <v>2290.6589403973512</v>
          </cell>
          <cell r="AM56">
            <v>2862.35761589404</v>
          </cell>
          <cell r="AN56">
            <v>2240.2847682119204</v>
          </cell>
          <cell r="AO56">
            <v>2605.0231788079468</v>
          </cell>
          <cell r="AP56">
            <v>2575.35761589404</v>
          </cell>
          <cell r="AQ56">
            <v>3171.5662251655631</v>
          </cell>
          <cell r="AR56">
            <v>2605.0231788079468</v>
          </cell>
        </row>
        <row r="57">
          <cell r="E57" t="str">
            <v>нет</v>
          </cell>
          <cell r="L57">
            <v>2773.6887417218541</v>
          </cell>
          <cell r="M57">
            <v>3146.51</v>
          </cell>
          <cell r="N57">
            <v>2798.980132450331</v>
          </cell>
          <cell r="O57">
            <v>2773.6887417218541</v>
          </cell>
          <cell r="P57">
            <v>2743.1920529801328</v>
          </cell>
          <cell r="Q57">
            <v>2798.980132450331</v>
          </cell>
          <cell r="U57">
            <v>2725.0529801324506</v>
          </cell>
          <cell r="V57">
            <v>2743.1920529801328</v>
          </cell>
          <cell r="W57">
            <v>2421.6059602649007</v>
          </cell>
          <cell r="X57">
            <v>2725.0529801324506</v>
          </cell>
          <cell r="Y57">
            <v>2368.4801324503314</v>
          </cell>
          <cell r="Z57">
            <v>2421.6059602649007</v>
          </cell>
          <cell r="AA57">
            <v>7515.1390728476827</v>
          </cell>
          <cell r="AB57">
            <v>7889.850993377484</v>
          </cell>
          <cell r="AD57">
            <v>2387.0562913907288</v>
          </cell>
          <cell r="AE57">
            <v>2368.4801324503314</v>
          </cell>
          <cell r="AF57">
            <v>2290.6589403973512</v>
          </cell>
          <cell r="AG57">
            <v>2387.0562913907288</v>
          </cell>
          <cell r="AH57">
            <v>2240.2847682119204</v>
          </cell>
          <cell r="AI57">
            <v>2290.6589403973512</v>
          </cell>
          <cell r="AM57">
            <v>2862.35761589404</v>
          </cell>
          <cell r="AN57">
            <v>2240.2847682119204</v>
          </cell>
          <cell r="AO57">
            <v>2605.0231788079468</v>
          </cell>
          <cell r="AP57">
            <v>2575.35761589404</v>
          </cell>
          <cell r="AQ57">
            <v>3171.5662251655631</v>
          </cell>
          <cell r="AR57">
            <v>2605.0231788079468</v>
          </cell>
        </row>
        <row r="58">
          <cell r="E58" t="str">
            <v>нет</v>
          </cell>
          <cell r="AA58">
            <v>0</v>
          </cell>
          <cell r="AB58">
            <v>0</v>
          </cell>
        </row>
        <row r="59">
          <cell r="E59" t="str">
            <v>нет</v>
          </cell>
          <cell r="L59">
            <v>18.491258278145693</v>
          </cell>
          <cell r="M59">
            <v>21.11</v>
          </cell>
          <cell r="N59">
            <v>18.659867549668874</v>
          </cell>
          <cell r="O59">
            <v>18.491258278145693</v>
          </cell>
          <cell r="P59">
            <v>18.287947019867552</v>
          </cell>
          <cell r="Q59">
            <v>18.659867549668874</v>
          </cell>
          <cell r="U59">
            <v>18.167019867549669</v>
          </cell>
          <cell r="V59">
            <v>18.287947019867552</v>
          </cell>
          <cell r="W59">
            <v>16.144039735099337</v>
          </cell>
          <cell r="X59">
            <v>18.167019867549669</v>
          </cell>
          <cell r="Y59">
            <v>15.789867549668877</v>
          </cell>
          <cell r="Z59">
            <v>16.144039735099337</v>
          </cell>
          <cell r="AA59">
            <v>50.100927152317887</v>
          </cell>
          <cell r="AB59">
            <v>52.599006622516555</v>
          </cell>
          <cell r="AD59">
            <v>15.913708609271527</v>
          </cell>
          <cell r="AE59">
            <v>15.789867549668877</v>
          </cell>
          <cell r="AF59">
            <v>15.271059602649007</v>
          </cell>
          <cell r="AG59">
            <v>15.913708609271527</v>
          </cell>
          <cell r="AH59">
            <v>14.93523178807947</v>
          </cell>
          <cell r="AI59">
            <v>15.271059602649007</v>
          </cell>
          <cell r="AM59">
            <v>19.082384105960269</v>
          </cell>
          <cell r="AN59">
            <v>14.93523178807947</v>
          </cell>
          <cell r="AO59">
            <v>17.366821192052978</v>
          </cell>
          <cell r="AP59">
            <v>19.082384105960269</v>
          </cell>
          <cell r="AQ59">
            <v>21.143774834437089</v>
          </cell>
          <cell r="AR59">
            <v>17.366821192052978</v>
          </cell>
        </row>
        <row r="60">
          <cell r="E60" t="str">
            <v>нет</v>
          </cell>
          <cell r="L60">
            <v>18.491258278145693</v>
          </cell>
          <cell r="M60">
            <v>21.11</v>
          </cell>
          <cell r="N60">
            <v>18.659867549668874</v>
          </cell>
          <cell r="O60">
            <v>18.491258278145693</v>
          </cell>
          <cell r="P60">
            <v>18.287947019867552</v>
          </cell>
          <cell r="Q60">
            <v>18.659867549668874</v>
          </cell>
          <cell r="U60">
            <v>18.167019867549669</v>
          </cell>
          <cell r="V60">
            <v>18.287947019867552</v>
          </cell>
          <cell r="W60">
            <v>16.144039735099337</v>
          </cell>
          <cell r="X60">
            <v>18.167019867549669</v>
          </cell>
          <cell r="Y60">
            <v>15.789867549668877</v>
          </cell>
          <cell r="Z60">
            <v>16.144039735099337</v>
          </cell>
          <cell r="AA60">
            <v>50.100927152317887</v>
          </cell>
          <cell r="AB60">
            <v>52.599006622516555</v>
          </cell>
          <cell r="AD60">
            <v>15.913708609271527</v>
          </cell>
          <cell r="AE60">
            <v>15.789867549668877</v>
          </cell>
          <cell r="AF60">
            <v>15.271059602649007</v>
          </cell>
          <cell r="AG60">
            <v>15.913708609271527</v>
          </cell>
          <cell r="AH60">
            <v>14.93523178807947</v>
          </cell>
          <cell r="AI60">
            <v>15.271059602649007</v>
          </cell>
          <cell r="AM60">
            <v>19.082384105960269</v>
          </cell>
          <cell r="AN60">
            <v>14.93523178807947</v>
          </cell>
          <cell r="AO60">
            <v>17.366821192052978</v>
          </cell>
          <cell r="AP60">
            <v>19.082384105960269</v>
          </cell>
          <cell r="AQ60">
            <v>21.143774834437089</v>
          </cell>
          <cell r="AR60">
            <v>17.366821192052978</v>
          </cell>
        </row>
        <row r="61">
          <cell r="E61" t="str">
            <v>нет</v>
          </cell>
          <cell r="AA61">
            <v>0</v>
          </cell>
          <cell r="AB61">
            <v>0</v>
          </cell>
        </row>
        <row r="62">
          <cell r="E62" t="str">
            <v>нет</v>
          </cell>
          <cell r="L62">
            <v>0</v>
          </cell>
          <cell r="M62">
            <v>25.34</v>
          </cell>
          <cell r="N62">
            <v>0</v>
          </cell>
          <cell r="O62">
            <v>0</v>
          </cell>
          <cell r="P62">
            <v>36.04</v>
          </cell>
          <cell r="Q62">
            <v>0</v>
          </cell>
          <cell r="U62">
            <v>0</v>
          </cell>
          <cell r="V62">
            <v>36.04</v>
          </cell>
          <cell r="W62">
            <v>0</v>
          </cell>
          <cell r="X62">
            <v>0</v>
          </cell>
          <cell r="Y62">
            <v>36.04</v>
          </cell>
          <cell r="Z62">
            <v>0</v>
          </cell>
          <cell r="AA62">
            <v>36.04</v>
          </cell>
          <cell r="AB62">
            <v>36.04</v>
          </cell>
          <cell r="AD62">
            <v>0</v>
          </cell>
          <cell r="AE62">
            <v>36.04</v>
          </cell>
          <cell r="AF62">
            <v>0</v>
          </cell>
          <cell r="AG62">
            <v>0</v>
          </cell>
          <cell r="AH62">
            <v>36.04</v>
          </cell>
          <cell r="AI62">
            <v>0</v>
          </cell>
          <cell r="AM62">
            <v>0</v>
          </cell>
          <cell r="AN62">
            <v>48.739999999999995</v>
          </cell>
          <cell r="AO62">
            <v>0</v>
          </cell>
          <cell r="AP62">
            <v>0</v>
          </cell>
          <cell r="AQ62">
            <v>36.04</v>
          </cell>
          <cell r="AR62">
            <v>0</v>
          </cell>
        </row>
        <row r="63">
          <cell r="E63" t="str">
            <v>нет</v>
          </cell>
          <cell r="L63">
            <v>0</v>
          </cell>
          <cell r="M63">
            <v>25.34</v>
          </cell>
          <cell r="N63">
            <v>0</v>
          </cell>
          <cell r="O63">
            <v>0</v>
          </cell>
          <cell r="P63">
            <v>36.04</v>
          </cell>
          <cell r="U63">
            <v>0</v>
          </cell>
          <cell r="V63">
            <v>36.04</v>
          </cell>
          <cell r="W63">
            <v>0</v>
          </cell>
          <cell r="Y63">
            <v>36.04</v>
          </cell>
          <cell r="AA63">
            <v>36.04</v>
          </cell>
          <cell r="AB63">
            <v>36.04</v>
          </cell>
          <cell r="AD63">
            <v>0</v>
          </cell>
          <cell r="AE63">
            <v>36.04</v>
          </cell>
          <cell r="AF63">
            <v>0</v>
          </cell>
          <cell r="AH63">
            <v>36.04</v>
          </cell>
          <cell r="AM63">
            <v>0</v>
          </cell>
          <cell r="AN63">
            <v>36.04</v>
          </cell>
          <cell r="AO63">
            <v>0</v>
          </cell>
          <cell r="AQ63">
            <v>36.04</v>
          </cell>
        </row>
        <row r="64">
          <cell r="E64" t="str">
            <v>нет</v>
          </cell>
          <cell r="AA64">
            <v>0</v>
          </cell>
          <cell r="AB64">
            <v>0</v>
          </cell>
        </row>
        <row r="65">
          <cell r="E65" t="str">
            <v>нет</v>
          </cell>
          <cell r="L65">
            <v>0</v>
          </cell>
          <cell r="M65">
            <v>15.48</v>
          </cell>
          <cell r="N65">
            <v>0</v>
          </cell>
          <cell r="O65">
            <v>0</v>
          </cell>
          <cell r="P65">
            <v>19.68</v>
          </cell>
          <cell r="Q65">
            <v>0</v>
          </cell>
          <cell r="U65">
            <v>0</v>
          </cell>
          <cell r="V65">
            <v>19.68</v>
          </cell>
          <cell r="W65">
            <v>0</v>
          </cell>
          <cell r="X65">
            <v>0</v>
          </cell>
          <cell r="Y65">
            <v>19.68</v>
          </cell>
          <cell r="Z65">
            <v>0</v>
          </cell>
          <cell r="AA65">
            <v>19.68</v>
          </cell>
          <cell r="AB65">
            <v>19.68</v>
          </cell>
          <cell r="AD65">
            <v>0</v>
          </cell>
          <cell r="AE65">
            <v>19.68</v>
          </cell>
          <cell r="AF65">
            <v>0</v>
          </cell>
          <cell r="AG65">
            <v>0</v>
          </cell>
          <cell r="AH65">
            <v>19.68</v>
          </cell>
          <cell r="AI65">
            <v>0</v>
          </cell>
          <cell r="AM65">
            <v>0</v>
          </cell>
          <cell r="AN65">
            <v>19.68</v>
          </cell>
          <cell r="AO65">
            <v>0</v>
          </cell>
          <cell r="AP65">
            <v>0</v>
          </cell>
          <cell r="AQ65">
            <v>19.68</v>
          </cell>
          <cell r="AR65">
            <v>0</v>
          </cell>
        </row>
        <row r="66">
          <cell r="E66" t="str">
            <v>нет</v>
          </cell>
          <cell r="L66">
            <v>0</v>
          </cell>
          <cell r="M66">
            <v>15.48</v>
          </cell>
          <cell r="N66">
            <v>0</v>
          </cell>
          <cell r="P66">
            <v>19.68</v>
          </cell>
          <cell r="U66">
            <v>0</v>
          </cell>
          <cell r="V66">
            <v>19.68</v>
          </cell>
          <cell r="W66">
            <v>0</v>
          </cell>
          <cell r="Y66">
            <v>19.68</v>
          </cell>
          <cell r="AA66">
            <v>19.68</v>
          </cell>
          <cell r="AB66">
            <v>19.68</v>
          </cell>
          <cell r="AD66">
            <v>0</v>
          </cell>
          <cell r="AE66">
            <v>19.68</v>
          </cell>
          <cell r="AF66">
            <v>0</v>
          </cell>
          <cell r="AH66">
            <v>19.68</v>
          </cell>
          <cell r="AM66">
            <v>0</v>
          </cell>
          <cell r="AN66">
            <v>19.68</v>
          </cell>
          <cell r="AO66">
            <v>0</v>
          </cell>
          <cell r="AQ66">
            <v>19.68</v>
          </cell>
        </row>
        <row r="67">
          <cell r="E67" t="str">
            <v>нет</v>
          </cell>
          <cell r="AA67">
            <v>0</v>
          </cell>
          <cell r="AB67">
            <v>0</v>
          </cell>
        </row>
        <row r="68">
          <cell r="E68" t="str">
            <v>нет</v>
          </cell>
          <cell r="L68">
            <v>0</v>
          </cell>
          <cell r="M68">
            <v>0</v>
          </cell>
          <cell r="N68">
            <v>0</v>
          </cell>
          <cell r="O68">
            <v>0</v>
          </cell>
          <cell r="P68">
            <v>0</v>
          </cell>
          <cell r="Q68">
            <v>0</v>
          </cell>
          <cell r="U68">
            <v>0</v>
          </cell>
          <cell r="V68">
            <v>0</v>
          </cell>
          <cell r="W68">
            <v>0</v>
          </cell>
          <cell r="X68">
            <v>0</v>
          </cell>
          <cell r="Y68">
            <v>0</v>
          </cell>
          <cell r="Z68">
            <v>0</v>
          </cell>
          <cell r="AA68">
            <v>0</v>
          </cell>
          <cell r="AB68">
            <v>0</v>
          </cell>
          <cell r="AD68">
            <v>0</v>
          </cell>
          <cell r="AE68">
            <v>0</v>
          </cell>
          <cell r="AF68">
            <v>0</v>
          </cell>
          <cell r="AG68">
            <v>0</v>
          </cell>
          <cell r="AH68">
            <v>0</v>
          </cell>
          <cell r="AI68">
            <v>0</v>
          </cell>
          <cell r="AM68">
            <v>0</v>
          </cell>
          <cell r="AN68">
            <v>0</v>
          </cell>
          <cell r="AO68">
            <v>0</v>
          </cell>
          <cell r="AP68">
            <v>0</v>
          </cell>
          <cell r="AQ68">
            <v>0</v>
          </cell>
          <cell r="AR68">
            <v>0</v>
          </cell>
        </row>
        <row r="69">
          <cell r="E69" t="str">
            <v>нет</v>
          </cell>
          <cell r="AA69">
            <v>0</v>
          </cell>
          <cell r="AB69">
            <v>0</v>
          </cell>
        </row>
        <row r="70">
          <cell r="E70" t="str">
            <v>нет</v>
          </cell>
          <cell r="AA70">
            <v>0</v>
          </cell>
          <cell r="AB70">
            <v>0</v>
          </cell>
        </row>
        <row r="71">
          <cell r="E71" t="str">
            <v>нет</v>
          </cell>
          <cell r="L71">
            <v>0</v>
          </cell>
          <cell r="M71">
            <v>0</v>
          </cell>
          <cell r="N71">
            <v>0</v>
          </cell>
          <cell r="O71">
            <v>0</v>
          </cell>
          <cell r="P71">
            <v>0</v>
          </cell>
          <cell r="Q71">
            <v>0</v>
          </cell>
          <cell r="U71">
            <v>0</v>
          </cell>
          <cell r="V71">
            <v>0</v>
          </cell>
          <cell r="W71">
            <v>0</v>
          </cell>
          <cell r="X71">
            <v>0</v>
          </cell>
          <cell r="Y71">
            <v>0</v>
          </cell>
          <cell r="Z71">
            <v>0</v>
          </cell>
          <cell r="AA71">
            <v>0</v>
          </cell>
          <cell r="AB71">
            <v>0</v>
          </cell>
          <cell r="AD71">
            <v>0</v>
          </cell>
          <cell r="AE71">
            <v>0</v>
          </cell>
          <cell r="AF71">
            <v>0</v>
          </cell>
          <cell r="AG71">
            <v>0</v>
          </cell>
          <cell r="AH71">
            <v>0</v>
          </cell>
          <cell r="AI71">
            <v>0</v>
          </cell>
          <cell r="AM71">
            <v>0</v>
          </cell>
          <cell r="AN71">
            <v>0</v>
          </cell>
          <cell r="AO71">
            <v>0</v>
          </cell>
          <cell r="AP71">
            <v>0</v>
          </cell>
          <cell r="AQ71">
            <v>0</v>
          </cell>
          <cell r="AR71">
            <v>0</v>
          </cell>
        </row>
        <row r="72">
          <cell r="E72" t="str">
            <v>нет</v>
          </cell>
          <cell r="AA72">
            <v>0</v>
          </cell>
          <cell r="AB72">
            <v>0</v>
          </cell>
        </row>
        <row r="73">
          <cell r="E73" t="str">
            <v>нет</v>
          </cell>
          <cell r="AA73">
            <v>0</v>
          </cell>
          <cell r="AB73">
            <v>0</v>
          </cell>
        </row>
        <row r="74">
          <cell r="E74" t="str">
            <v>нет</v>
          </cell>
          <cell r="L74">
            <v>0</v>
          </cell>
          <cell r="M74">
            <v>20.91</v>
          </cell>
          <cell r="N74">
            <v>0</v>
          </cell>
          <cell r="O74">
            <v>0</v>
          </cell>
          <cell r="P74">
            <v>18.509999999999998</v>
          </cell>
          <cell r="Q74">
            <v>0</v>
          </cell>
          <cell r="U74">
            <v>0</v>
          </cell>
          <cell r="V74">
            <v>18.509999999999998</v>
          </cell>
          <cell r="W74">
            <v>0</v>
          </cell>
          <cell r="X74">
            <v>0</v>
          </cell>
          <cell r="Y74">
            <v>18.509999999999998</v>
          </cell>
          <cell r="Z74">
            <v>0</v>
          </cell>
          <cell r="AA74">
            <v>18.509999999999998</v>
          </cell>
          <cell r="AB74">
            <v>18.509999999999998</v>
          </cell>
          <cell r="AD74">
            <v>0</v>
          </cell>
          <cell r="AE74">
            <v>18.509999999999998</v>
          </cell>
          <cell r="AF74">
            <v>0</v>
          </cell>
          <cell r="AG74">
            <v>0</v>
          </cell>
          <cell r="AH74">
            <v>18.509999999999998</v>
          </cell>
          <cell r="AI74">
            <v>0</v>
          </cell>
          <cell r="AM74">
            <v>0</v>
          </cell>
          <cell r="AN74">
            <v>18.509999999999998</v>
          </cell>
          <cell r="AO74">
            <v>0</v>
          </cell>
          <cell r="AP74">
            <v>0</v>
          </cell>
          <cell r="AQ74">
            <v>18.509999999999998</v>
          </cell>
          <cell r="AR74">
            <v>0</v>
          </cell>
        </row>
        <row r="75">
          <cell r="E75" t="str">
            <v>нет</v>
          </cell>
          <cell r="L75">
            <v>0</v>
          </cell>
          <cell r="M75">
            <v>20.91</v>
          </cell>
          <cell r="N75">
            <v>0</v>
          </cell>
          <cell r="P75">
            <v>18.509999999999998</v>
          </cell>
          <cell r="U75">
            <v>0</v>
          </cell>
          <cell r="V75">
            <v>18.509999999999998</v>
          </cell>
          <cell r="W75">
            <v>0</v>
          </cell>
          <cell r="Y75">
            <v>18.509999999999998</v>
          </cell>
          <cell r="AA75">
            <v>18.509999999999998</v>
          </cell>
          <cell r="AB75">
            <v>18.509999999999998</v>
          </cell>
          <cell r="AD75">
            <v>0</v>
          </cell>
          <cell r="AE75">
            <v>18.509999999999998</v>
          </cell>
          <cell r="AF75">
            <v>0</v>
          </cell>
          <cell r="AH75">
            <v>18.509999999999998</v>
          </cell>
          <cell r="AM75">
            <v>0</v>
          </cell>
          <cell r="AN75">
            <v>18.509999999999998</v>
          </cell>
          <cell r="AO75">
            <v>0</v>
          </cell>
          <cell r="AQ75">
            <v>18.509999999999998</v>
          </cell>
        </row>
        <row r="76">
          <cell r="E76" t="str">
            <v>нет</v>
          </cell>
          <cell r="AA76">
            <v>0</v>
          </cell>
          <cell r="AB76">
            <v>0</v>
          </cell>
        </row>
        <row r="77">
          <cell r="E77" t="str">
            <v>нет</v>
          </cell>
          <cell r="L77">
            <v>0</v>
          </cell>
          <cell r="M77">
            <v>0</v>
          </cell>
          <cell r="N77">
            <v>0</v>
          </cell>
          <cell r="O77">
            <v>0</v>
          </cell>
          <cell r="P77">
            <v>0</v>
          </cell>
          <cell r="Q77">
            <v>0</v>
          </cell>
          <cell r="U77">
            <v>0</v>
          </cell>
          <cell r="V77">
            <v>0</v>
          </cell>
          <cell r="W77">
            <v>0</v>
          </cell>
          <cell r="X77">
            <v>0</v>
          </cell>
          <cell r="Y77">
            <v>0</v>
          </cell>
          <cell r="Z77">
            <v>0</v>
          </cell>
          <cell r="AA77">
            <v>0</v>
          </cell>
          <cell r="AB77">
            <v>0</v>
          </cell>
          <cell r="AD77">
            <v>0</v>
          </cell>
          <cell r="AE77">
            <v>0</v>
          </cell>
          <cell r="AF77">
            <v>0</v>
          </cell>
          <cell r="AG77">
            <v>0</v>
          </cell>
          <cell r="AH77">
            <v>0</v>
          </cell>
          <cell r="AI77">
            <v>0</v>
          </cell>
          <cell r="AM77">
            <v>0</v>
          </cell>
          <cell r="AN77">
            <v>0</v>
          </cell>
          <cell r="AO77">
            <v>0</v>
          </cell>
          <cell r="AP77">
            <v>0</v>
          </cell>
          <cell r="AQ77">
            <v>0</v>
          </cell>
          <cell r="AR77">
            <v>0</v>
          </cell>
        </row>
        <row r="78">
          <cell r="E78" t="str">
            <v>нет</v>
          </cell>
          <cell r="L78">
            <v>0</v>
          </cell>
          <cell r="N78">
            <v>0</v>
          </cell>
          <cell r="U78">
            <v>0</v>
          </cell>
          <cell r="V78">
            <v>0</v>
          </cell>
          <cell r="W78">
            <v>0</v>
          </cell>
          <cell r="Y78">
            <v>0</v>
          </cell>
          <cell r="AA78">
            <v>0</v>
          </cell>
          <cell r="AB78">
            <v>0</v>
          </cell>
          <cell r="AD78">
            <v>0</v>
          </cell>
          <cell r="AE78">
            <v>0</v>
          </cell>
          <cell r="AF78">
            <v>0</v>
          </cell>
          <cell r="AH78">
            <v>0</v>
          </cell>
          <cell r="AM78">
            <v>0</v>
          </cell>
          <cell r="AN78">
            <v>0</v>
          </cell>
          <cell r="AO78">
            <v>0</v>
          </cell>
          <cell r="AQ78">
            <v>0</v>
          </cell>
        </row>
        <row r="79">
          <cell r="E79" t="str">
            <v>нет</v>
          </cell>
          <cell r="AA79">
            <v>0</v>
          </cell>
          <cell r="AB79">
            <v>0</v>
          </cell>
        </row>
        <row r="80">
          <cell r="E80" t="str">
            <v>нет</v>
          </cell>
          <cell r="L80">
            <v>9230.64</v>
          </cell>
          <cell r="M80">
            <v>9948.9583999999995</v>
          </cell>
          <cell r="N80">
            <v>9194.9400000000023</v>
          </cell>
          <cell r="O80">
            <v>9215.1105000000007</v>
          </cell>
          <cell r="P80">
            <v>9048.9699999999993</v>
          </cell>
          <cell r="Q80">
            <v>9131.4430500000017</v>
          </cell>
          <cell r="U80">
            <v>9068.5</v>
          </cell>
          <cell r="V80">
            <v>9057.465549999999</v>
          </cell>
          <cell r="W80">
            <v>8057</v>
          </cell>
          <cell r="X80">
            <v>8628.4975000000013</v>
          </cell>
          <cell r="Y80">
            <v>7879.93</v>
          </cell>
          <cell r="Z80">
            <v>7979.9745499999999</v>
          </cell>
          <cell r="AA80">
            <v>25005.43</v>
          </cell>
          <cell r="AB80">
            <v>25665.937599999997</v>
          </cell>
          <cell r="AD80">
            <v>7941.8600000000006</v>
          </cell>
          <cell r="AE80">
            <v>7906.8695500000003</v>
          </cell>
          <cell r="AF80">
            <v>7620.5100000000011</v>
          </cell>
          <cell r="AG80">
            <v>7802.0727500000012</v>
          </cell>
          <cell r="AH80">
            <v>7452.61</v>
          </cell>
          <cell r="AI80">
            <v>7547.473500000001</v>
          </cell>
          <cell r="AM80">
            <v>9526.2100000000009</v>
          </cell>
          <cell r="AN80">
            <v>8354.6260000000002</v>
          </cell>
          <cell r="AO80">
            <v>8668.41</v>
          </cell>
          <cell r="AP80">
            <v>9153.0670000000009</v>
          </cell>
          <cell r="AQ80">
            <v>9881.8999999999978</v>
          </cell>
          <cell r="AR80">
            <v>8845.9281499999997</v>
          </cell>
        </row>
        <row r="81">
          <cell r="E81" t="str">
            <v>нет</v>
          </cell>
          <cell r="L81">
            <v>8030.6567999999997</v>
          </cell>
          <cell r="M81">
            <v>8381.9084000000003</v>
          </cell>
          <cell r="N81">
            <v>7999.5978000000023</v>
          </cell>
          <cell r="O81">
            <v>8015.127300000001</v>
          </cell>
          <cell r="P81">
            <v>7872.6038999999992</v>
          </cell>
          <cell r="Q81">
            <v>7936.1008500000007</v>
          </cell>
          <cell r="U81">
            <v>7889.5950000000003</v>
          </cell>
          <cell r="V81">
            <v>7881.0994499999997</v>
          </cell>
          <cell r="W81">
            <v>7009.59</v>
          </cell>
          <cell r="X81">
            <v>7449.5925000000007</v>
          </cell>
          <cell r="Y81">
            <v>6855.5391</v>
          </cell>
          <cell r="Z81">
            <v>6932.5645500000001</v>
          </cell>
          <cell r="AA81">
            <v>21754.724099999999</v>
          </cell>
          <cell r="AB81">
            <v>22263.2565</v>
          </cell>
          <cell r="AD81">
            <v>6909.4182000000001</v>
          </cell>
          <cell r="AE81">
            <v>6882.47865</v>
          </cell>
          <cell r="AF81">
            <v>6629.8437000000013</v>
          </cell>
          <cell r="AG81">
            <v>6769.6309500000007</v>
          </cell>
          <cell r="AH81">
            <v>6483.7707</v>
          </cell>
          <cell r="AI81">
            <v>6556.8072000000011</v>
          </cell>
          <cell r="AM81">
            <v>8287.8027000000002</v>
          </cell>
          <cell r="AN81">
            <v>7385.7867000000006</v>
          </cell>
          <cell r="AO81">
            <v>7541.5167000000001</v>
          </cell>
          <cell r="AP81">
            <v>7914.6597000000002</v>
          </cell>
          <cell r="AQ81">
            <v>8597.2529999999988</v>
          </cell>
          <cell r="AR81">
            <v>8001.4348499999996</v>
          </cell>
        </row>
        <row r="82">
          <cell r="E82" t="str">
            <v>нет</v>
          </cell>
          <cell r="L82">
            <v>1199.9831999999999</v>
          </cell>
          <cell r="M82">
            <v>1567.05</v>
          </cell>
          <cell r="N82">
            <v>1195.3422000000003</v>
          </cell>
          <cell r="O82">
            <v>1199.9831999999999</v>
          </cell>
          <cell r="P82">
            <v>1176.3661</v>
          </cell>
          <cell r="Q82">
            <v>1195.3422000000003</v>
          </cell>
          <cell r="U82">
            <v>1178.905</v>
          </cell>
          <cell r="V82">
            <v>1176.3661</v>
          </cell>
          <cell r="W82">
            <v>1047.4100000000001</v>
          </cell>
          <cell r="X82">
            <v>1178.905</v>
          </cell>
          <cell r="Y82">
            <v>1024.3909000000001</v>
          </cell>
          <cell r="Z82">
            <v>1047.4100000000001</v>
          </cell>
          <cell r="AA82">
            <v>3250.7058999999999</v>
          </cell>
          <cell r="AB82">
            <v>3402.6810999999998</v>
          </cell>
          <cell r="AD82">
            <v>1032.4418000000001</v>
          </cell>
          <cell r="AE82">
            <v>1024.3909000000001</v>
          </cell>
          <cell r="AF82">
            <v>990.66630000000021</v>
          </cell>
          <cell r="AG82">
            <v>1032.4418000000001</v>
          </cell>
          <cell r="AH82">
            <v>968.83929999999998</v>
          </cell>
          <cell r="AI82">
            <v>990.66630000000021</v>
          </cell>
          <cell r="AM82">
            <v>1238.4073000000001</v>
          </cell>
          <cell r="AN82">
            <v>968.83929999999998</v>
          </cell>
          <cell r="AO82">
            <v>1126.8933</v>
          </cell>
          <cell r="AP82">
            <v>1238.4073000000001</v>
          </cell>
          <cell r="AQ82">
            <v>1284.6469999999997</v>
          </cell>
          <cell r="AR82">
            <v>844.49329999999998</v>
          </cell>
        </row>
        <row r="83">
          <cell r="E83" t="str">
            <v>нет</v>
          </cell>
          <cell r="L83">
            <v>473.66</v>
          </cell>
          <cell r="M83">
            <v>473.66</v>
          </cell>
          <cell r="N83">
            <v>427.82</v>
          </cell>
          <cell r="O83">
            <v>427.82</v>
          </cell>
          <cell r="P83">
            <v>473.66</v>
          </cell>
          <cell r="Q83">
            <v>473.66</v>
          </cell>
          <cell r="U83">
            <v>458.38</v>
          </cell>
          <cell r="V83">
            <v>458.38</v>
          </cell>
          <cell r="W83">
            <v>473.66</v>
          </cell>
          <cell r="X83">
            <v>473.66</v>
          </cell>
          <cell r="Y83">
            <v>458.38</v>
          </cell>
          <cell r="Z83">
            <v>458.38</v>
          </cell>
          <cell r="AA83">
            <v>1390.43</v>
          </cell>
          <cell r="AB83">
            <v>1006</v>
          </cell>
          <cell r="AD83">
            <v>473.66</v>
          </cell>
          <cell r="AE83">
            <v>473.66</v>
          </cell>
          <cell r="AF83">
            <v>473.66</v>
          </cell>
          <cell r="AG83">
            <v>473.66</v>
          </cell>
          <cell r="AH83">
            <v>458.38</v>
          </cell>
          <cell r="AI83">
            <v>458.38</v>
          </cell>
          <cell r="AM83">
            <v>369.67</v>
          </cell>
          <cell r="AO83">
            <v>369.67</v>
          </cell>
          <cell r="AQ83">
            <v>368.67</v>
          </cell>
          <cell r="AR83">
            <v>1276</v>
          </cell>
        </row>
        <row r="84">
          <cell r="E84" t="str">
            <v>нет</v>
          </cell>
          <cell r="AA84">
            <v>0</v>
          </cell>
          <cell r="AB84">
            <v>0</v>
          </cell>
        </row>
        <row r="85">
          <cell r="L85">
            <v>4636.4378349999997</v>
          </cell>
          <cell r="M85">
            <v>8138.4396349999997</v>
          </cell>
          <cell r="N85">
            <v>3765.4273682203384</v>
          </cell>
          <cell r="O85">
            <v>7267.4291682203384</v>
          </cell>
          <cell r="P85">
            <v>6082.8695999999982</v>
          </cell>
          <cell r="Q85">
            <v>9029.8713999999982</v>
          </cell>
          <cell r="U85">
            <v>7720.4427999999989</v>
          </cell>
          <cell r="V85">
            <v>11222.444600000003</v>
          </cell>
          <cell r="W85">
            <v>6994.3919999999971</v>
          </cell>
          <cell r="X85">
            <v>8496.393799999998</v>
          </cell>
          <cell r="Y85">
            <v>9255.3883999999962</v>
          </cell>
          <cell r="Z85">
            <v>9789.390199999998</v>
          </cell>
          <cell r="AA85">
            <v>23970.223199999997</v>
          </cell>
          <cell r="AB85">
            <v>29508.228599999999</v>
          </cell>
          <cell r="AD85">
            <v>9359.8248000000003</v>
          </cell>
          <cell r="AE85">
            <v>12061.824800000002</v>
          </cell>
          <cell r="AF85">
            <v>8184.3941999999979</v>
          </cell>
          <cell r="AG85">
            <v>9746.3942000000006</v>
          </cell>
          <cell r="AH85">
            <v>7217.0763999999972</v>
          </cell>
          <cell r="AI85">
            <v>7919.0763999999981</v>
          </cell>
          <cell r="AM85">
            <v>4574.0559999999987</v>
          </cell>
          <cell r="AN85">
            <v>8276.0560000000005</v>
          </cell>
          <cell r="AO85">
            <v>3855.6093999999998</v>
          </cell>
          <cell r="AP85">
            <v>6609.6094000000003</v>
          </cell>
          <cell r="AQ85">
            <v>3805.3427999999985</v>
          </cell>
          <cell r="AR85">
            <v>5307.3428000000004</v>
          </cell>
        </row>
        <row r="86">
          <cell r="E86">
            <v>0.18</v>
          </cell>
          <cell r="L86">
            <v>54.87</v>
          </cell>
          <cell r="M86">
            <v>54.87</v>
          </cell>
          <cell r="N86">
            <v>107.97</v>
          </cell>
          <cell r="O86">
            <v>107.97</v>
          </cell>
          <cell r="P86">
            <v>1072.502</v>
          </cell>
          <cell r="Q86">
            <v>1072.502</v>
          </cell>
          <cell r="U86">
            <v>1889.7936</v>
          </cell>
          <cell r="V86">
            <v>1889.7936</v>
          </cell>
          <cell r="W86">
            <v>1814.1674</v>
          </cell>
          <cell r="X86">
            <v>1814.1674</v>
          </cell>
          <cell r="Y86">
            <v>2513.2701999999999</v>
          </cell>
          <cell r="Z86">
            <v>2513.2701999999999</v>
          </cell>
          <cell r="AA86">
            <v>6217.2312000000002</v>
          </cell>
          <cell r="AB86">
            <v>6217.2312000000002</v>
          </cell>
          <cell r="AD86">
            <v>3033.2371999999996</v>
          </cell>
          <cell r="AE86">
            <v>3033.2371999999996</v>
          </cell>
          <cell r="AF86">
            <v>2413.8197999999998</v>
          </cell>
          <cell r="AG86">
            <v>2413.8197999999998</v>
          </cell>
          <cell r="AH86">
            <v>1866.2525999999998</v>
          </cell>
          <cell r="AI86">
            <v>1866.2525999999998</v>
          </cell>
          <cell r="AM86">
            <v>601.0566</v>
          </cell>
          <cell r="AN86">
            <v>601.0566</v>
          </cell>
          <cell r="AO86">
            <v>222.11139999999997</v>
          </cell>
          <cell r="AP86">
            <v>222.11139999999997</v>
          </cell>
          <cell r="AQ86">
            <v>94.340999999999994</v>
          </cell>
          <cell r="AR86">
            <v>94.340999999999994</v>
          </cell>
        </row>
        <row r="87">
          <cell r="E87">
            <v>0.18</v>
          </cell>
          <cell r="L87">
            <v>54.87</v>
          </cell>
          <cell r="M87">
            <v>54.87</v>
          </cell>
          <cell r="N87">
            <v>107.97</v>
          </cell>
          <cell r="O87">
            <v>107.97</v>
          </cell>
          <cell r="P87">
            <v>1072.502</v>
          </cell>
          <cell r="Q87">
            <v>1072.502</v>
          </cell>
          <cell r="U87">
            <v>1889.7936</v>
          </cell>
          <cell r="V87">
            <v>1889.7936</v>
          </cell>
          <cell r="W87">
            <v>1814.1674</v>
          </cell>
          <cell r="X87">
            <v>1814.1674</v>
          </cell>
          <cell r="Y87">
            <v>2513.2701999999999</v>
          </cell>
          <cell r="Z87">
            <v>2513.2701999999999</v>
          </cell>
          <cell r="AA87">
            <v>6217.2312000000002</v>
          </cell>
          <cell r="AB87">
            <v>6217.2312000000002</v>
          </cell>
          <cell r="AD87">
            <v>3033.2371999999996</v>
          </cell>
          <cell r="AE87">
            <v>3033.2371999999996</v>
          </cell>
          <cell r="AF87">
            <v>2413.8197999999998</v>
          </cell>
          <cell r="AG87">
            <v>2413.8197999999998</v>
          </cell>
          <cell r="AH87">
            <v>1866.2525999999998</v>
          </cell>
          <cell r="AI87">
            <v>1866.2525999999998</v>
          </cell>
          <cell r="AM87">
            <v>601.0566</v>
          </cell>
          <cell r="AN87">
            <v>601.0566</v>
          </cell>
          <cell r="AO87">
            <v>222.11139999999997</v>
          </cell>
          <cell r="AP87">
            <v>222.11139999999997</v>
          </cell>
          <cell r="AQ87">
            <v>94.340999999999994</v>
          </cell>
          <cell r="AR87">
            <v>94.340999999999994</v>
          </cell>
        </row>
        <row r="88">
          <cell r="E88">
            <v>0.18</v>
          </cell>
          <cell r="AA88">
            <v>0</v>
          </cell>
          <cell r="AB88">
            <v>0</v>
          </cell>
        </row>
        <row r="89">
          <cell r="E89">
            <v>0.18</v>
          </cell>
          <cell r="AA89">
            <v>0</v>
          </cell>
          <cell r="AB89">
            <v>0</v>
          </cell>
        </row>
        <row r="90">
          <cell r="E90">
            <v>0.18</v>
          </cell>
          <cell r="L90">
            <v>2383.1751999999997</v>
          </cell>
          <cell r="M90">
            <v>2885.1769999999997</v>
          </cell>
          <cell r="N90">
            <v>2383.1751999999997</v>
          </cell>
          <cell r="O90">
            <v>2885.1769999999997</v>
          </cell>
          <cell r="P90">
            <v>2383.1751999999997</v>
          </cell>
          <cell r="Q90">
            <v>2330.1769999999997</v>
          </cell>
          <cell r="U90">
            <v>2383.1751999999997</v>
          </cell>
          <cell r="V90">
            <v>5885.1770000000006</v>
          </cell>
          <cell r="W90">
            <v>2381.4759999999997</v>
          </cell>
          <cell r="X90">
            <v>3883.4777999999997</v>
          </cell>
          <cell r="Y90">
            <v>2381.4759999999997</v>
          </cell>
          <cell r="Z90">
            <v>2915.4777999999997</v>
          </cell>
          <cell r="AA90">
            <v>7146.1271999999999</v>
          </cell>
          <cell r="AB90">
            <v>12684.132599999999</v>
          </cell>
          <cell r="AD90">
            <v>2381.4759999999997</v>
          </cell>
          <cell r="AE90">
            <v>5083.4760000000006</v>
          </cell>
          <cell r="AF90">
            <v>2381.4759999999997</v>
          </cell>
          <cell r="AG90">
            <v>3943.4760000000001</v>
          </cell>
          <cell r="AH90">
            <v>2381.4759999999997</v>
          </cell>
          <cell r="AI90">
            <v>3083.4760000000001</v>
          </cell>
          <cell r="AM90">
            <v>2381.4759999999997</v>
          </cell>
          <cell r="AN90">
            <v>3083.4760000000001</v>
          </cell>
          <cell r="AO90">
            <v>2381.4759999999997</v>
          </cell>
          <cell r="AP90">
            <v>2135.4760000000001</v>
          </cell>
          <cell r="AQ90">
            <v>2381.4759999999997</v>
          </cell>
          <cell r="AR90">
            <v>883.476</v>
          </cell>
        </row>
        <row r="91">
          <cell r="E91">
            <v>0.18</v>
          </cell>
          <cell r="L91">
            <v>2365.8881999999999</v>
          </cell>
          <cell r="M91">
            <v>2867.89</v>
          </cell>
          <cell r="N91">
            <v>2365.8881999999999</v>
          </cell>
          <cell r="O91">
            <v>2867.89</v>
          </cell>
          <cell r="P91">
            <v>2365.8881999999999</v>
          </cell>
          <cell r="Q91">
            <v>2312.89</v>
          </cell>
          <cell r="U91">
            <v>2365.8881999999999</v>
          </cell>
          <cell r="V91">
            <v>5867.89</v>
          </cell>
          <cell r="W91">
            <v>2365.8881999999999</v>
          </cell>
          <cell r="X91">
            <v>3867.89</v>
          </cell>
          <cell r="Y91">
            <v>2365.8881999999999</v>
          </cell>
          <cell r="Z91">
            <v>2899.89</v>
          </cell>
          <cell r="AA91">
            <v>7097.6646000000001</v>
          </cell>
          <cell r="AB91">
            <v>12635.67</v>
          </cell>
          <cell r="AD91">
            <v>2365.8881999999999</v>
          </cell>
          <cell r="AE91">
            <v>5067.8882000000003</v>
          </cell>
          <cell r="AF91">
            <v>2365.8881999999999</v>
          </cell>
          <cell r="AG91">
            <v>3927.8882000000003</v>
          </cell>
          <cell r="AH91">
            <v>2365.8881999999999</v>
          </cell>
          <cell r="AI91">
            <v>3067.8882000000003</v>
          </cell>
          <cell r="AM91">
            <v>2365.8881999999999</v>
          </cell>
          <cell r="AN91">
            <v>3067.8882000000003</v>
          </cell>
          <cell r="AO91">
            <v>2365.8881999999999</v>
          </cell>
          <cell r="AP91">
            <v>2119.8882000000003</v>
          </cell>
          <cell r="AQ91">
            <v>2365.8881999999999</v>
          </cell>
          <cell r="AR91">
            <v>867.8882000000001</v>
          </cell>
        </row>
        <row r="92">
          <cell r="E92">
            <v>0.18</v>
          </cell>
          <cell r="L92">
            <v>8.8971999999999998</v>
          </cell>
          <cell r="M92">
            <v>8.8971999999999998</v>
          </cell>
          <cell r="N92">
            <v>8.8971999999999998</v>
          </cell>
          <cell r="O92">
            <v>8.8971999999999998</v>
          </cell>
          <cell r="P92">
            <v>8.8971999999999998</v>
          </cell>
          <cell r="Q92">
            <v>8.8971999999999998</v>
          </cell>
          <cell r="U92">
            <v>8.8971999999999998</v>
          </cell>
          <cell r="V92">
            <v>8.8971999999999998</v>
          </cell>
          <cell r="W92">
            <v>7.1979999999999995</v>
          </cell>
          <cell r="X92">
            <v>7.1979999999999995</v>
          </cell>
          <cell r="Y92">
            <v>7.1979999999999995</v>
          </cell>
          <cell r="Z92">
            <v>7.1979999999999995</v>
          </cell>
          <cell r="AA92">
            <v>23.293199999999999</v>
          </cell>
          <cell r="AB92">
            <v>23.293199999999999</v>
          </cell>
          <cell r="AD92">
            <v>7.1979999999999995</v>
          </cell>
          <cell r="AE92">
            <v>7.1979999999999995</v>
          </cell>
          <cell r="AF92">
            <v>7.1979999999999995</v>
          </cell>
          <cell r="AG92">
            <v>7.1979999999999995</v>
          </cell>
          <cell r="AH92">
            <v>7.1979999999999995</v>
          </cell>
          <cell r="AI92">
            <v>7.1979999999999995</v>
          </cell>
          <cell r="AM92">
            <v>7.1979999999999995</v>
          </cell>
          <cell r="AN92">
            <v>7.1979999999999995</v>
          </cell>
          <cell r="AO92">
            <v>7.1979999999999995</v>
          </cell>
          <cell r="AP92">
            <v>7.1979999999999995</v>
          </cell>
          <cell r="AQ92">
            <v>7.1979999999999995</v>
          </cell>
          <cell r="AR92">
            <v>7.1979999999999995</v>
          </cell>
        </row>
        <row r="93">
          <cell r="E93">
            <v>0.18</v>
          </cell>
          <cell r="L93">
            <v>6.7849999999999993</v>
          </cell>
          <cell r="M93">
            <v>6.7849999999999993</v>
          </cell>
          <cell r="N93">
            <v>6.7849999999999993</v>
          </cell>
          <cell r="O93">
            <v>6.7849999999999993</v>
          </cell>
          <cell r="P93">
            <v>6.7849999999999993</v>
          </cell>
          <cell r="Q93">
            <v>6.7849999999999993</v>
          </cell>
          <cell r="U93">
            <v>6.7849999999999993</v>
          </cell>
          <cell r="V93">
            <v>6.7849999999999993</v>
          </cell>
          <cell r="W93">
            <v>6.7849999999999993</v>
          </cell>
          <cell r="X93">
            <v>6.7849999999999993</v>
          </cell>
          <cell r="Y93">
            <v>6.7849999999999993</v>
          </cell>
          <cell r="Z93">
            <v>6.7849999999999993</v>
          </cell>
          <cell r="AA93">
            <v>20.354999999999997</v>
          </cell>
          <cell r="AB93">
            <v>20.354999999999997</v>
          </cell>
          <cell r="AD93">
            <v>6.7849999999999993</v>
          </cell>
          <cell r="AE93">
            <v>6.7849999999999993</v>
          </cell>
          <cell r="AF93">
            <v>6.7849999999999993</v>
          </cell>
          <cell r="AG93">
            <v>6.7849999999999993</v>
          </cell>
          <cell r="AH93">
            <v>6.7849999999999993</v>
          </cell>
          <cell r="AI93">
            <v>6.7849999999999993</v>
          </cell>
          <cell r="AM93">
            <v>6.7849999999999993</v>
          </cell>
          <cell r="AN93">
            <v>6.7849999999999993</v>
          </cell>
          <cell r="AO93">
            <v>6.7849999999999993</v>
          </cell>
          <cell r="AP93">
            <v>6.7849999999999993</v>
          </cell>
          <cell r="AQ93">
            <v>6.7849999999999993</v>
          </cell>
          <cell r="AR93">
            <v>6.7849999999999993</v>
          </cell>
        </row>
        <row r="94">
          <cell r="E94">
            <v>0.18</v>
          </cell>
          <cell r="L94">
            <v>1.6048</v>
          </cell>
          <cell r="M94">
            <v>1.6048</v>
          </cell>
          <cell r="N94">
            <v>1.6048</v>
          </cell>
          <cell r="O94">
            <v>1.6048</v>
          </cell>
          <cell r="P94">
            <v>1.6048</v>
          </cell>
          <cell r="Q94">
            <v>1.6048</v>
          </cell>
          <cell r="U94">
            <v>1.6048</v>
          </cell>
          <cell r="V94">
            <v>1.6048</v>
          </cell>
          <cell r="W94">
            <v>1.6048</v>
          </cell>
          <cell r="X94">
            <v>1.6048</v>
          </cell>
          <cell r="Y94">
            <v>1.6048</v>
          </cell>
          <cell r="Z94">
            <v>1.6048</v>
          </cell>
          <cell r="AA94">
            <v>4.8144</v>
          </cell>
          <cell r="AB94">
            <v>4.8144</v>
          </cell>
          <cell r="AD94">
            <v>1.6048</v>
          </cell>
          <cell r="AE94">
            <v>1.6048</v>
          </cell>
          <cell r="AF94">
            <v>1.6048</v>
          </cell>
          <cell r="AG94">
            <v>1.6048</v>
          </cell>
          <cell r="AH94">
            <v>1.6048</v>
          </cell>
          <cell r="AI94">
            <v>1.6048</v>
          </cell>
          <cell r="AM94">
            <v>1.6048</v>
          </cell>
          <cell r="AN94">
            <v>1.6048</v>
          </cell>
          <cell r="AO94">
            <v>1.6048</v>
          </cell>
          <cell r="AP94">
            <v>1.6048</v>
          </cell>
          <cell r="AQ94">
            <v>1.6048</v>
          </cell>
          <cell r="AR94">
            <v>1.6048</v>
          </cell>
        </row>
        <row r="95">
          <cell r="E95">
            <v>0.18</v>
          </cell>
          <cell r="AA95">
            <v>0</v>
          </cell>
          <cell r="AB95">
            <v>0</v>
          </cell>
        </row>
        <row r="96">
          <cell r="E96" t="str">
            <v>нет</v>
          </cell>
          <cell r="L96">
            <v>63.620000000000005</v>
          </cell>
          <cell r="M96">
            <v>63.620000000000005</v>
          </cell>
          <cell r="N96">
            <v>33</v>
          </cell>
          <cell r="O96">
            <v>33</v>
          </cell>
          <cell r="P96">
            <v>20.87</v>
          </cell>
          <cell r="Q96">
            <v>20.87</v>
          </cell>
          <cell r="U96">
            <v>64.05</v>
          </cell>
          <cell r="V96">
            <v>64.05</v>
          </cell>
          <cell r="W96">
            <v>0</v>
          </cell>
          <cell r="X96">
            <v>0</v>
          </cell>
          <cell r="Y96">
            <v>100.52000000000001</v>
          </cell>
          <cell r="Z96">
            <v>100.52000000000001</v>
          </cell>
          <cell r="AA96">
            <v>164.57</v>
          </cell>
          <cell r="AB96">
            <v>164.57</v>
          </cell>
          <cell r="AD96">
            <v>7.33</v>
          </cell>
          <cell r="AE96">
            <v>7.33</v>
          </cell>
          <cell r="AF96">
            <v>30.66</v>
          </cell>
          <cell r="AG96">
            <v>30.66</v>
          </cell>
          <cell r="AH96">
            <v>0</v>
          </cell>
          <cell r="AI96">
            <v>0</v>
          </cell>
          <cell r="AM96">
            <v>43.89</v>
          </cell>
          <cell r="AN96">
            <v>43.89</v>
          </cell>
          <cell r="AO96">
            <v>80.66</v>
          </cell>
          <cell r="AP96">
            <v>80.66</v>
          </cell>
          <cell r="AQ96">
            <v>100.78999999999999</v>
          </cell>
          <cell r="AR96">
            <v>100.78999999999999</v>
          </cell>
        </row>
        <row r="97">
          <cell r="E97" t="str">
            <v>нет</v>
          </cell>
          <cell r="L97">
            <v>0</v>
          </cell>
          <cell r="M97">
            <v>0</v>
          </cell>
          <cell r="N97">
            <v>28</v>
          </cell>
          <cell r="O97">
            <v>28</v>
          </cell>
          <cell r="P97">
            <v>4.2</v>
          </cell>
          <cell r="Q97">
            <v>4.2</v>
          </cell>
          <cell r="U97">
            <v>0</v>
          </cell>
          <cell r="V97">
            <v>0</v>
          </cell>
          <cell r="W97">
            <v>0</v>
          </cell>
          <cell r="X97">
            <v>0</v>
          </cell>
          <cell r="Y97">
            <v>0</v>
          </cell>
          <cell r="Z97">
            <v>0</v>
          </cell>
          <cell r="AA97">
            <v>0</v>
          </cell>
          <cell r="AB97">
            <v>0</v>
          </cell>
          <cell r="AD97">
            <v>0</v>
          </cell>
          <cell r="AE97">
            <v>0</v>
          </cell>
          <cell r="AF97">
            <v>0</v>
          </cell>
          <cell r="AG97">
            <v>0</v>
          </cell>
          <cell r="AH97">
            <v>0</v>
          </cell>
          <cell r="AI97">
            <v>0</v>
          </cell>
          <cell r="AM97">
            <v>0</v>
          </cell>
          <cell r="AN97">
            <v>0</v>
          </cell>
          <cell r="AO97">
            <v>0</v>
          </cell>
          <cell r="AP97">
            <v>0</v>
          </cell>
          <cell r="AQ97">
            <v>0</v>
          </cell>
          <cell r="AR97">
            <v>0</v>
          </cell>
        </row>
        <row r="98">
          <cell r="E98" t="str">
            <v>нет</v>
          </cell>
          <cell r="L98">
            <v>29.69</v>
          </cell>
          <cell r="M98">
            <v>29.69</v>
          </cell>
          <cell r="N98">
            <v>0</v>
          </cell>
          <cell r="O98">
            <v>0</v>
          </cell>
          <cell r="P98">
            <v>16.670000000000002</v>
          </cell>
          <cell r="Q98">
            <v>16.670000000000002</v>
          </cell>
          <cell r="U98">
            <v>64.05</v>
          </cell>
          <cell r="V98">
            <v>64.05</v>
          </cell>
          <cell r="W98">
            <v>0</v>
          </cell>
          <cell r="X98">
            <v>0</v>
          </cell>
          <cell r="Y98">
            <v>17.600000000000001</v>
          </cell>
          <cell r="Z98">
            <v>17.600000000000001</v>
          </cell>
          <cell r="AA98">
            <v>81.650000000000006</v>
          </cell>
          <cell r="AB98">
            <v>81.650000000000006</v>
          </cell>
          <cell r="AD98">
            <v>7.33</v>
          </cell>
          <cell r="AE98">
            <v>7.33</v>
          </cell>
          <cell r="AF98">
            <v>30.66</v>
          </cell>
          <cell r="AG98">
            <v>30.66</v>
          </cell>
          <cell r="AH98">
            <v>0</v>
          </cell>
          <cell r="AI98">
            <v>0</v>
          </cell>
          <cell r="AM98">
            <v>13.69</v>
          </cell>
          <cell r="AN98">
            <v>13.69</v>
          </cell>
          <cell r="AO98">
            <v>14.66</v>
          </cell>
          <cell r="AP98">
            <v>14.66</v>
          </cell>
          <cell r="AQ98">
            <v>36.35</v>
          </cell>
          <cell r="AR98">
            <v>36.35</v>
          </cell>
        </row>
        <row r="99">
          <cell r="E99" t="str">
            <v>нет</v>
          </cell>
          <cell r="L99">
            <v>33.93</v>
          </cell>
          <cell r="M99">
            <v>33.93</v>
          </cell>
          <cell r="N99">
            <v>0</v>
          </cell>
          <cell r="O99">
            <v>0</v>
          </cell>
          <cell r="P99">
            <v>0</v>
          </cell>
          <cell r="Q99">
            <v>0</v>
          </cell>
          <cell r="U99">
            <v>0</v>
          </cell>
          <cell r="V99">
            <v>0</v>
          </cell>
          <cell r="W99">
            <v>0</v>
          </cell>
          <cell r="X99">
            <v>0</v>
          </cell>
          <cell r="Y99">
            <v>82.92</v>
          </cell>
          <cell r="Z99">
            <v>82.92</v>
          </cell>
          <cell r="AA99">
            <v>82.92</v>
          </cell>
          <cell r="AB99">
            <v>82.92</v>
          </cell>
          <cell r="AD99">
            <v>0</v>
          </cell>
          <cell r="AE99">
            <v>0</v>
          </cell>
          <cell r="AF99">
            <v>0</v>
          </cell>
          <cell r="AG99">
            <v>0</v>
          </cell>
          <cell r="AH99">
            <v>0</v>
          </cell>
          <cell r="AI99">
            <v>0</v>
          </cell>
          <cell r="AM99">
            <v>30.2</v>
          </cell>
          <cell r="AN99">
            <v>30.2</v>
          </cell>
          <cell r="AO99">
            <v>66</v>
          </cell>
          <cell r="AP99">
            <v>66</v>
          </cell>
          <cell r="AQ99">
            <v>64.44</v>
          </cell>
          <cell r="AR99">
            <v>64.44</v>
          </cell>
        </row>
        <row r="100">
          <cell r="E100" t="str">
            <v>нет</v>
          </cell>
          <cell r="L100">
            <v>0</v>
          </cell>
          <cell r="M100">
            <v>0</v>
          </cell>
          <cell r="N100">
            <v>0</v>
          </cell>
          <cell r="O100">
            <v>0</v>
          </cell>
          <cell r="P100">
            <v>0</v>
          </cell>
          <cell r="Q100">
            <v>0</v>
          </cell>
          <cell r="U100">
            <v>0</v>
          </cell>
          <cell r="V100">
            <v>0</v>
          </cell>
          <cell r="W100">
            <v>0</v>
          </cell>
          <cell r="X100">
            <v>0</v>
          </cell>
          <cell r="Y100">
            <v>0</v>
          </cell>
          <cell r="Z100">
            <v>0</v>
          </cell>
          <cell r="AA100">
            <v>0</v>
          </cell>
          <cell r="AB100">
            <v>0</v>
          </cell>
          <cell r="AD100">
            <v>0</v>
          </cell>
          <cell r="AE100">
            <v>0</v>
          </cell>
          <cell r="AF100">
            <v>0</v>
          </cell>
          <cell r="AG100">
            <v>0</v>
          </cell>
          <cell r="AH100">
            <v>0</v>
          </cell>
          <cell r="AI100">
            <v>0</v>
          </cell>
          <cell r="AM100">
            <v>0</v>
          </cell>
          <cell r="AN100">
            <v>0</v>
          </cell>
          <cell r="AO100">
            <v>0</v>
          </cell>
          <cell r="AP100">
            <v>0</v>
          </cell>
          <cell r="AQ100">
            <v>0</v>
          </cell>
          <cell r="AR100">
            <v>0</v>
          </cell>
        </row>
        <row r="101">
          <cell r="E101" t="str">
            <v>нет</v>
          </cell>
          <cell r="L101">
            <v>0</v>
          </cell>
          <cell r="M101">
            <v>0</v>
          </cell>
          <cell r="N101">
            <v>5</v>
          </cell>
          <cell r="O101">
            <v>5</v>
          </cell>
          <cell r="P101">
            <v>0</v>
          </cell>
          <cell r="Q101">
            <v>0</v>
          </cell>
          <cell r="U101">
            <v>0</v>
          </cell>
          <cell r="V101">
            <v>0</v>
          </cell>
          <cell r="W101">
            <v>0</v>
          </cell>
          <cell r="X101">
            <v>0</v>
          </cell>
          <cell r="Y101">
            <v>0</v>
          </cell>
          <cell r="Z101">
            <v>0</v>
          </cell>
          <cell r="AA101">
            <v>0</v>
          </cell>
          <cell r="AB101">
            <v>0</v>
          </cell>
          <cell r="AD101">
            <v>0</v>
          </cell>
          <cell r="AE101">
            <v>0</v>
          </cell>
          <cell r="AF101">
            <v>0</v>
          </cell>
          <cell r="AG101">
            <v>0</v>
          </cell>
          <cell r="AH101">
            <v>0</v>
          </cell>
          <cell r="AI101">
            <v>0</v>
          </cell>
          <cell r="AM101">
            <v>0</v>
          </cell>
          <cell r="AN101">
            <v>0</v>
          </cell>
          <cell r="AO101">
            <v>0</v>
          </cell>
          <cell r="AP101">
            <v>0</v>
          </cell>
          <cell r="AQ101">
            <v>0</v>
          </cell>
          <cell r="AR101">
            <v>0</v>
          </cell>
        </row>
        <row r="102">
          <cell r="E102">
            <v>0.18</v>
          </cell>
          <cell r="L102">
            <v>18.950799999999997</v>
          </cell>
          <cell r="M102">
            <v>18.950799999999997</v>
          </cell>
          <cell r="N102">
            <v>18.950799999999997</v>
          </cell>
          <cell r="O102">
            <v>18.950799999999997</v>
          </cell>
          <cell r="P102">
            <v>18.950799999999997</v>
          </cell>
          <cell r="Q102">
            <v>18.950799999999997</v>
          </cell>
          <cell r="U102">
            <v>389.04599999999999</v>
          </cell>
          <cell r="V102">
            <v>389.04599999999999</v>
          </cell>
          <cell r="W102">
            <v>18.950799999999997</v>
          </cell>
          <cell r="X102">
            <v>18.950799999999997</v>
          </cell>
          <cell r="Y102">
            <v>18.950799999999997</v>
          </cell>
          <cell r="Z102">
            <v>18.950799999999997</v>
          </cell>
          <cell r="AA102">
            <v>426.94760000000002</v>
          </cell>
          <cell r="AB102">
            <v>426.94760000000002</v>
          </cell>
          <cell r="AD102">
            <v>18.950799999999997</v>
          </cell>
          <cell r="AE102">
            <v>18.950799999999997</v>
          </cell>
          <cell r="AF102">
            <v>18.950799999999997</v>
          </cell>
          <cell r="AG102">
            <v>18.950799999999997</v>
          </cell>
          <cell r="AH102">
            <v>18.950799999999997</v>
          </cell>
          <cell r="AI102">
            <v>18.950799999999997</v>
          </cell>
          <cell r="AM102">
            <v>18.950799999999997</v>
          </cell>
          <cell r="AN102">
            <v>18.950799999999997</v>
          </cell>
          <cell r="AO102">
            <v>18.950799999999997</v>
          </cell>
          <cell r="AP102">
            <v>18.950799999999997</v>
          </cell>
          <cell r="AQ102">
            <v>18.950799999999997</v>
          </cell>
          <cell r="AR102">
            <v>18.950799999999997</v>
          </cell>
        </row>
        <row r="103">
          <cell r="E103">
            <v>0.18</v>
          </cell>
          <cell r="M103">
            <v>0</v>
          </cell>
          <cell r="O103">
            <v>0</v>
          </cell>
          <cell r="Q103">
            <v>0</v>
          </cell>
          <cell r="V103">
            <v>0</v>
          </cell>
          <cell r="X103">
            <v>0</v>
          </cell>
          <cell r="Z103">
            <v>0</v>
          </cell>
          <cell r="AA103">
            <v>0</v>
          </cell>
          <cell r="AB103">
            <v>0</v>
          </cell>
          <cell r="AE103">
            <v>0</v>
          </cell>
          <cell r="AG103">
            <v>0</v>
          </cell>
          <cell r="AI103">
            <v>0</v>
          </cell>
          <cell r="AN103">
            <v>0</v>
          </cell>
          <cell r="AP103">
            <v>0</v>
          </cell>
          <cell r="AR103">
            <v>0</v>
          </cell>
        </row>
        <row r="104">
          <cell r="E104">
            <v>0.18</v>
          </cell>
          <cell r="L104">
            <v>18.950799999999997</v>
          </cell>
          <cell r="M104">
            <v>18.950799999999997</v>
          </cell>
          <cell r="N104">
            <v>18.950799999999997</v>
          </cell>
          <cell r="O104">
            <v>18.950799999999997</v>
          </cell>
          <cell r="P104">
            <v>18.950799999999997</v>
          </cell>
          <cell r="Q104">
            <v>18.950799999999997</v>
          </cell>
          <cell r="U104">
            <v>389.04599999999999</v>
          </cell>
          <cell r="V104">
            <v>389.04599999999999</v>
          </cell>
          <cell r="W104">
            <v>18.950799999999997</v>
          </cell>
          <cell r="X104">
            <v>18.950799999999997</v>
          </cell>
          <cell r="Y104">
            <v>18.950799999999997</v>
          </cell>
          <cell r="Z104">
            <v>18.950799999999997</v>
          </cell>
          <cell r="AA104">
            <v>426.94760000000002</v>
          </cell>
          <cell r="AB104">
            <v>426.94760000000002</v>
          </cell>
          <cell r="AD104">
            <v>18.950799999999997</v>
          </cell>
          <cell r="AE104">
            <v>18.950799999999997</v>
          </cell>
          <cell r="AF104">
            <v>18.950799999999997</v>
          </cell>
          <cell r="AG104">
            <v>18.950799999999997</v>
          </cell>
          <cell r="AH104">
            <v>18.950799999999997</v>
          </cell>
          <cell r="AI104">
            <v>18.950799999999997</v>
          </cell>
          <cell r="AM104">
            <v>18.950799999999997</v>
          </cell>
          <cell r="AN104">
            <v>18.950799999999997</v>
          </cell>
          <cell r="AO104">
            <v>18.950799999999997</v>
          </cell>
          <cell r="AP104">
            <v>18.950799999999997</v>
          </cell>
          <cell r="AQ104">
            <v>18.950799999999997</v>
          </cell>
          <cell r="AR104">
            <v>18.950799999999997</v>
          </cell>
        </row>
        <row r="105">
          <cell r="E105">
            <v>0.18</v>
          </cell>
          <cell r="L105">
            <v>476.18899999999996</v>
          </cell>
          <cell r="M105">
            <v>476.18899999999996</v>
          </cell>
          <cell r="N105">
            <v>490.46699999999998</v>
          </cell>
          <cell r="O105">
            <v>490.46699999999998</v>
          </cell>
          <cell r="P105">
            <v>430.22799999999995</v>
          </cell>
          <cell r="Q105">
            <v>430.22799999999995</v>
          </cell>
          <cell r="U105">
            <v>455.78679999999997</v>
          </cell>
          <cell r="V105">
            <v>455.78679999999997</v>
          </cell>
          <cell r="W105">
            <v>494.34919999999988</v>
          </cell>
          <cell r="X105">
            <v>494.34919999999988</v>
          </cell>
          <cell r="Y105">
            <v>493.05119999999988</v>
          </cell>
          <cell r="Z105">
            <v>493.05119999999988</v>
          </cell>
          <cell r="AA105">
            <v>1443.1871999999998</v>
          </cell>
          <cell r="AB105">
            <v>1443.1871999999998</v>
          </cell>
          <cell r="AD105">
            <v>395.25279999999998</v>
          </cell>
          <cell r="AE105">
            <v>395.25279999999998</v>
          </cell>
          <cell r="AF105">
            <v>467.74019999999996</v>
          </cell>
          <cell r="AG105">
            <v>467.74019999999996</v>
          </cell>
          <cell r="AH105">
            <v>521.96119999999996</v>
          </cell>
          <cell r="AI105">
            <v>521.96119999999996</v>
          </cell>
          <cell r="AM105">
            <v>450.46500000000003</v>
          </cell>
          <cell r="AN105">
            <v>450.46500000000003</v>
          </cell>
          <cell r="AO105">
            <v>477.43979999999999</v>
          </cell>
          <cell r="AP105">
            <v>477.43979999999999</v>
          </cell>
          <cell r="AQ105">
            <v>478.077</v>
          </cell>
          <cell r="AR105">
            <v>478.077</v>
          </cell>
        </row>
        <row r="106">
          <cell r="E106">
            <v>0.18</v>
          </cell>
          <cell r="L106">
            <v>314.17500000000001</v>
          </cell>
          <cell r="M106">
            <v>314.17500000000001</v>
          </cell>
          <cell r="N106">
            <v>314.17500000000001</v>
          </cell>
          <cell r="O106">
            <v>314.17500000000001</v>
          </cell>
          <cell r="P106">
            <v>314.17500000000001</v>
          </cell>
          <cell r="Q106">
            <v>314.17500000000001</v>
          </cell>
          <cell r="U106">
            <v>295.63719999999995</v>
          </cell>
          <cell r="V106">
            <v>295.63719999999995</v>
          </cell>
          <cell r="W106">
            <v>295.63719999999995</v>
          </cell>
          <cell r="X106">
            <v>295.63719999999995</v>
          </cell>
          <cell r="Y106">
            <v>295.63719999999995</v>
          </cell>
          <cell r="Z106">
            <v>295.63719999999995</v>
          </cell>
          <cell r="AA106">
            <v>886.91159999999991</v>
          </cell>
          <cell r="AB106">
            <v>886.91159999999991</v>
          </cell>
          <cell r="AD106">
            <v>295.63719999999995</v>
          </cell>
          <cell r="AE106">
            <v>295.63719999999995</v>
          </cell>
          <cell r="AF106">
            <v>295.63719999999995</v>
          </cell>
          <cell r="AG106">
            <v>295.63719999999995</v>
          </cell>
          <cell r="AH106">
            <v>295.63719999999995</v>
          </cell>
          <cell r="AI106">
            <v>295.63719999999995</v>
          </cell>
          <cell r="AM106">
            <v>314.17500000000001</v>
          </cell>
          <cell r="AN106">
            <v>314.17500000000001</v>
          </cell>
          <cell r="AO106">
            <v>314.17500000000001</v>
          </cell>
          <cell r="AP106">
            <v>314.17500000000001</v>
          </cell>
          <cell r="AQ106">
            <v>314.17500000000001</v>
          </cell>
          <cell r="AR106">
            <v>314.17500000000001</v>
          </cell>
        </row>
        <row r="107">
          <cell r="E107">
            <v>0.18</v>
          </cell>
          <cell r="L107">
            <v>47.908000000000001</v>
          </cell>
          <cell r="M107">
            <v>47.908000000000001</v>
          </cell>
          <cell r="N107">
            <v>20.295999999999999</v>
          </cell>
          <cell r="O107">
            <v>20.295999999999999</v>
          </cell>
          <cell r="P107">
            <v>0</v>
          </cell>
          <cell r="Q107">
            <v>0</v>
          </cell>
          <cell r="U107">
            <v>1.7935999999999999</v>
          </cell>
          <cell r="V107">
            <v>1.7935999999999999</v>
          </cell>
          <cell r="W107">
            <v>106.55399999999999</v>
          </cell>
          <cell r="X107">
            <v>106.55399999999999</v>
          </cell>
          <cell r="Y107">
            <v>55.223999999999997</v>
          </cell>
          <cell r="Z107">
            <v>55.223999999999997</v>
          </cell>
          <cell r="AA107">
            <v>163.57159999999999</v>
          </cell>
          <cell r="AB107">
            <v>163.57159999999999</v>
          </cell>
          <cell r="AD107">
            <v>7.4576000000000002</v>
          </cell>
          <cell r="AE107">
            <v>7.4576000000000002</v>
          </cell>
          <cell r="AF107">
            <v>39.647999999999996</v>
          </cell>
          <cell r="AG107">
            <v>39.647999999999996</v>
          </cell>
          <cell r="AH107">
            <v>93.927999999999983</v>
          </cell>
          <cell r="AI107">
            <v>93.927999999999983</v>
          </cell>
          <cell r="AM107">
            <v>44.131999999999998</v>
          </cell>
          <cell r="AN107">
            <v>44.131999999999998</v>
          </cell>
          <cell r="AO107">
            <v>62.54</v>
          </cell>
          <cell r="AP107">
            <v>62.54</v>
          </cell>
          <cell r="AQ107">
            <v>32.095999999999997</v>
          </cell>
          <cell r="AR107">
            <v>32.095999999999997</v>
          </cell>
        </row>
        <row r="108">
          <cell r="E108">
            <v>0.18</v>
          </cell>
          <cell r="L108">
            <v>21.948</v>
          </cell>
          <cell r="M108">
            <v>21.948</v>
          </cell>
          <cell r="N108">
            <v>63.838000000000001</v>
          </cell>
          <cell r="O108">
            <v>63.838000000000001</v>
          </cell>
          <cell r="P108">
            <v>23.895</v>
          </cell>
          <cell r="Q108">
            <v>23.895</v>
          </cell>
          <cell r="U108">
            <v>66.197999999999993</v>
          </cell>
          <cell r="V108">
            <v>66.197999999999993</v>
          </cell>
          <cell r="W108">
            <v>0</v>
          </cell>
          <cell r="X108">
            <v>0</v>
          </cell>
          <cell r="Y108">
            <v>50.031999999999996</v>
          </cell>
          <cell r="Z108">
            <v>50.031999999999996</v>
          </cell>
          <cell r="AA108">
            <v>116.22999999999999</v>
          </cell>
          <cell r="AB108">
            <v>116.22999999999999</v>
          </cell>
          <cell r="AD108">
            <v>0</v>
          </cell>
          <cell r="AE108">
            <v>0</v>
          </cell>
          <cell r="AF108">
            <v>40.296999999999997</v>
          </cell>
          <cell r="AG108">
            <v>40.296999999999997</v>
          </cell>
          <cell r="AH108">
            <v>40.238</v>
          </cell>
          <cell r="AI108">
            <v>40.238</v>
          </cell>
          <cell r="AM108">
            <v>0</v>
          </cell>
          <cell r="AN108">
            <v>0</v>
          </cell>
          <cell r="AO108">
            <v>8.5667999999999989</v>
          </cell>
          <cell r="AP108">
            <v>8.5667999999999989</v>
          </cell>
          <cell r="AQ108">
            <v>39.647999999999996</v>
          </cell>
          <cell r="AR108">
            <v>39.647999999999996</v>
          </cell>
        </row>
        <row r="109">
          <cell r="E109">
            <v>0.18</v>
          </cell>
          <cell r="L109">
            <v>92.157999999999987</v>
          </cell>
          <cell r="M109">
            <v>92.157999999999987</v>
          </cell>
          <cell r="N109">
            <v>92.157999999999987</v>
          </cell>
          <cell r="O109">
            <v>92.157999999999987</v>
          </cell>
          <cell r="P109">
            <v>92.157999999999987</v>
          </cell>
          <cell r="Q109">
            <v>92.157999999999987</v>
          </cell>
          <cell r="U109">
            <v>92.157999999999987</v>
          </cell>
          <cell r="V109">
            <v>92.157999999999987</v>
          </cell>
          <cell r="W109">
            <v>92.157999999999987</v>
          </cell>
          <cell r="X109">
            <v>92.157999999999987</v>
          </cell>
          <cell r="Y109">
            <v>92.157999999999987</v>
          </cell>
          <cell r="Z109">
            <v>92.157999999999987</v>
          </cell>
          <cell r="AA109">
            <v>276.47399999999993</v>
          </cell>
          <cell r="AB109">
            <v>276.47399999999993</v>
          </cell>
          <cell r="AD109">
            <v>92.157999999999987</v>
          </cell>
          <cell r="AE109">
            <v>92.157999999999987</v>
          </cell>
          <cell r="AF109">
            <v>92.157999999999987</v>
          </cell>
          <cell r="AG109">
            <v>92.157999999999987</v>
          </cell>
          <cell r="AH109">
            <v>92.157999999999987</v>
          </cell>
          <cell r="AI109">
            <v>92.157999999999987</v>
          </cell>
          <cell r="AM109">
            <v>92.157999999999987</v>
          </cell>
          <cell r="AN109">
            <v>92.157999999999987</v>
          </cell>
          <cell r="AO109">
            <v>92.157999999999987</v>
          </cell>
          <cell r="AP109">
            <v>92.157999999999987</v>
          </cell>
          <cell r="AQ109">
            <v>92.157999999999987</v>
          </cell>
          <cell r="AR109">
            <v>92.157999999999987</v>
          </cell>
        </row>
        <row r="110">
          <cell r="E110">
            <v>0.18</v>
          </cell>
          <cell r="L110">
            <v>26.077999999999999</v>
          </cell>
          <cell r="M110">
            <v>26.077999999999999</v>
          </cell>
          <cell r="N110">
            <v>48.332799999999999</v>
          </cell>
          <cell r="O110">
            <v>48.332799999999999</v>
          </cell>
          <cell r="P110">
            <v>22.160399999999999</v>
          </cell>
          <cell r="Q110">
            <v>22.160399999999999</v>
          </cell>
          <cell r="U110">
            <v>25.759399999999996</v>
          </cell>
          <cell r="V110">
            <v>25.759399999999996</v>
          </cell>
          <cell r="W110">
            <v>35.789399999999993</v>
          </cell>
          <cell r="X110">
            <v>35.789399999999993</v>
          </cell>
          <cell r="Y110">
            <v>19.3874</v>
          </cell>
          <cell r="Z110">
            <v>19.3874</v>
          </cell>
          <cell r="AA110">
            <v>80.936199999999985</v>
          </cell>
          <cell r="AB110">
            <v>80.936199999999985</v>
          </cell>
          <cell r="AD110">
            <v>23.635400000000001</v>
          </cell>
          <cell r="AE110">
            <v>23.635400000000001</v>
          </cell>
          <cell r="AF110">
            <v>21.888999999999999</v>
          </cell>
          <cell r="AG110">
            <v>21.888999999999999</v>
          </cell>
          <cell r="AH110">
            <v>19.3874</v>
          </cell>
          <cell r="AI110">
            <v>19.3874</v>
          </cell>
          <cell r="AM110">
            <v>65.018000000000001</v>
          </cell>
          <cell r="AN110">
            <v>65.018000000000001</v>
          </cell>
          <cell r="AO110">
            <v>61.631399999999992</v>
          </cell>
          <cell r="AP110">
            <v>61.631399999999992</v>
          </cell>
          <cell r="AQ110">
            <v>26.089799999999997</v>
          </cell>
          <cell r="AR110">
            <v>26.089799999999997</v>
          </cell>
        </row>
        <row r="111">
          <cell r="E111" t="str">
            <v>нет</v>
          </cell>
          <cell r="L111">
            <v>48.5</v>
          </cell>
          <cell r="M111">
            <v>48.5</v>
          </cell>
          <cell r="N111">
            <v>0.7</v>
          </cell>
          <cell r="O111">
            <v>0.7</v>
          </cell>
          <cell r="P111">
            <v>25.5</v>
          </cell>
          <cell r="Q111">
            <v>25.5</v>
          </cell>
          <cell r="U111">
            <v>23</v>
          </cell>
          <cell r="V111">
            <v>23</v>
          </cell>
          <cell r="W111">
            <v>26.2</v>
          </cell>
          <cell r="X111">
            <v>26.2</v>
          </cell>
          <cell r="Y111">
            <v>23</v>
          </cell>
          <cell r="Z111">
            <v>23</v>
          </cell>
          <cell r="AA111">
            <v>72.2</v>
          </cell>
          <cell r="AB111">
            <v>72.2</v>
          </cell>
          <cell r="AD111">
            <v>25.5</v>
          </cell>
          <cell r="AE111">
            <v>25.5</v>
          </cell>
          <cell r="AF111">
            <v>0.7</v>
          </cell>
          <cell r="AG111">
            <v>0.7</v>
          </cell>
          <cell r="AH111">
            <v>25.5</v>
          </cell>
          <cell r="AI111">
            <v>25.5</v>
          </cell>
          <cell r="AM111">
            <v>23</v>
          </cell>
          <cell r="AN111">
            <v>23</v>
          </cell>
          <cell r="AO111">
            <v>26.2</v>
          </cell>
          <cell r="AP111">
            <v>26.2</v>
          </cell>
          <cell r="AQ111">
            <v>23</v>
          </cell>
          <cell r="AR111">
            <v>23</v>
          </cell>
        </row>
        <row r="112">
          <cell r="E112">
            <v>0.18</v>
          </cell>
          <cell r="L112">
            <v>1072.7300349999998</v>
          </cell>
          <cell r="M112">
            <v>1072.7300349999998</v>
          </cell>
          <cell r="N112">
            <v>34.212168220338981</v>
          </cell>
          <cell r="O112">
            <v>34.212168220338981</v>
          </cell>
          <cell r="P112">
            <v>222.44839999999999</v>
          </cell>
          <cell r="Q112">
            <v>222.44839999999999</v>
          </cell>
          <cell r="U112">
            <v>11.963999999999999</v>
          </cell>
          <cell r="V112">
            <v>11.963999999999999</v>
          </cell>
          <cell r="W112">
            <v>6.6550000000000002</v>
          </cell>
          <cell r="X112">
            <v>6.6550000000000002</v>
          </cell>
          <cell r="Y112">
            <v>90.366</v>
          </cell>
          <cell r="Z112">
            <v>90.366</v>
          </cell>
          <cell r="AA112">
            <v>108.985</v>
          </cell>
          <cell r="AB112">
            <v>108.985</v>
          </cell>
          <cell r="AD112">
            <v>8.5030000000000019</v>
          </cell>
          <cell r="AE112">
            <v>8.5030000000000019</v>
          </cell>
          <cell r="AF112">
            <v>21.600999999999999</v>
          </cell>
          <cell r="AG112">
            <v>21.600999999999999</v>
          </cell>
          <cell r="AH112">
            <v>87.900999999999996</v>
          </cell>
          <cell r="AI112">
            <v>87.900999999999996</v>
          </cell>
          <cell r="AM112">
            <v>8.1289999999999996</v>
          </cell>
          <cell r="AN112">
            <v>8.1289999999999996</v>
          </cell>
          <cell r="AO112">
            <v>9.0020000000000007</v>
          </cell>
          <cell r="AP112">
            <v>9.0020000000000007</v>
          </cell>
          <cell r="AQ112">
            <v>42.409399999999998</v>
          </cell>
          <cell r="AR112">
            <v>42.409399999999998</v>
          </cell>
        </row>
        <row r="113">
          <cell r="E113" t="str">
            <v>нет</v>
          </cell>
          <cell r="L113">
            <v>0</v>
          </cell>
          <cell r="M113">
            <v>0</v>
          </cell>
          <cell r="O113">
            <v>0</v>
          </cell>
          <cell r="Q113">
            <v>0</v>
          </cell>
          <cell r="V113">
            <v>0</v>
          </cell>
          <cell r="X113">
            <v>0</v>
          </cell>
          <cell r="Z113">
            <v>0</v>
          </cell>
          <cell r="AA113">
            <v>0</v>
          </cell>
          <cell r="AB113">
            <v>0</v>
          </cell>
          <cell r="AE113">
            <v>0</v>
          </cell>
          <cell r="AG113">
            <v>0</v>
          </cell>
          <cell r="AI113">
            <v>0</v>
          </cell>
          <cell r="AN113">
            <v>0</v>
          </cell>
          <cell r="AP113">
            <v>0</v>
          </cell>
          <cell r="AR113">
            <v>0</v>
          </cell>
        </row>
        <row r="114">
          <cell r="E114" t="str">
            <v>нет</v>
          </cell>
          <cell r="L114">
            <v>14.2</v>
          </cell>
          <cell r="M114">
            <v>14.2</v>
          </cell>
          <cell r="N114">
            <v>14.2</v>
          </cell>
          <cell r="O114">
            <v>14.2</v>
          </cell>
          <cell r="P114">
            <v>14.2</v>
          </cell>
          <cell r="Q114">
            <v>14.2</v>
          </cell>
          <cell r="U114">
            <v>14.2</v>
          </cell>
          <cell r="V114">
            <v>14.2</v>
          </cell>
          <cell r="W114">
            <v>14.2</v>
          </cell>
          <cell r="X114">
            <v>14.2</v>
          </cell>
          <cell r="Y114">
            <v>14.2</v>
          </cell>
          <cell r="Z114">
            <v>14.2</v>
          </cell>
          <cell r="AA114">
            <v>42.599999999999994</v>
          </cell>
          <cell r="AB114">
            <v>42.599999999999994</v>
          </cell>
          <cell r="AD114">
            <v>14.2</v>
          </cell>
          <cell r="AE114">
            <v>14.2</v>
          </cell>
          <cell r="AF114">
            <v>14.2</v>
          </cell>
          <cell r="AG114">
            <v>14.2</v>
          </cell>
          <cell r="AH114">
            <v>14.2</v>
          </cell>
          <cell r="AI114">
            <v>14.2</v>
          </cell>
          <cell r="AM114">
            <v>14.2</v>
          </cell>
          <cell r="AN114">
            <v>14.2</v>
          </cell>
          <cell r="AO114">
            <v>14.2</v>
          </cell>
          <cell r="AP114">
            <v>14.2</v>
          </cell>
          <cell r="AQ114">
            <v>14.2</v>
          </cell>
          <cell r="AR114">
            <v>14.2</v>
          </cell>
        </row>
        <row r="115">
          <cell r="E115">
            <v>0.18</v>
          </cell>
          <cell r="L115">
            <v>128.49019999999999</v>
          </cell>
          <cell r="M115">
            <v>128.49019999999999</v>
          </cell>
          <cell r="N115">
            <v>42.48</v>
          </cell>
          <cell r="O115">
            <v>42.48</v>
          </cell>
          <cell r="P115">
            <v>42.48</v>
          </cell>
          <cell r="Q115">
            <v>42.48</v>
          </cell>
          <cell r="U115">
            <v>42.48</v>
          </cell>
          <cell r="V115">
            <v>42.48</v>
          </cell>
          <cell r="W115">
            <v>67.366200000000006</v>
          </cell>
          <cell r="X115">
            <v>67.366200000000006</v>
          </cell>
          <cell r="Y115">
            <v>48.958199999999998</v>
          </cell>
          <cell r="Z115">
            <v>48.958199999999998</v>
          </cell>
          <cell r="AA115">
            <v>158.80440000000002</v>
          </cell>
          <cell r="AB115">
            <v>158.80440000000002</v>
          </cell>
          <cell r="AD115">
            <v>42.48</v>
          </cell>
          <cell r="AE115">
            <v>42.48</v>
          </cell>
          <cell r="AF115">
            <v>42.48</v>
          </cell>
          <cell r="AG115">
            <v>42.48</v>
          </cell>
          <cell r="AH115">
            <v>52.344799999999999</v>
          </cell>
          <cell r="AI115">
            <v>52.344799999999999</v>
          </cell>
          <cell r="AM115">
            <v>42.48</v>
          </cell>
          <cell r="AN115">
            <v>42.48</v>
          </cell>
          <cell r="AO115">
            <v>44.875399999999999</v>
          </cell>
          <cell r="AP115">
            <v>44.875399999999999</v>
          </cell>
          <cell r="AQ115">
            <v>42.48</v>
          </cell>
          <cell r="AR115">
            <v>42.48</v>
          </cell>
        </row>
        <row r="116">
          <cell r="E116">
            <v>0.18</v>
          </cell>
          <cell r="M116">
            <v>0</v>
          </cell>
          <cell r="O116">
            <v>0</v>
          </cell>
          <cell r="Q116">
            <v>0</v>
          </cell>
          <cell r="V116">
            <v>0</v>
          </cell>
          <cell r="X116">
            <v>0</v>
          </cell>
          <cell r="Z116">
            <v>0</v>
          </cell>
          <cell r="AA116">
            <v>0</v>
          </cell>
          <cell r="AB116">
            <v>0</v>
          </cell>
          <cell r="AE116">
            <v>0</v>
          </cell>
          <cell r="AG116">
            <v>0</v>
          </cell>
          <cell r="AI116">
            <v>0</v>
          </cell>
          <cell r="AN116">
            <v>0</v>
          </cell>
          <cell r="AP116">
            <v>0</v>
          </cell>
          <cell r="AR116">
            <v>0</v>
          </cell>
        </row>
        <row r="117">
          <cell r="E117" t="str">
            <v>нет</v>
          </cell>
          <cell r="L117">
            <v>0</v>
          </cell>
          <cell r="M117">
            <v>0</v>
          </cell>
          <cell r="N117">
            <v>0</v>
          </cell>
          <cell r="O117">
            <v>0</v>
          </cell>
          <cell r="P117">
            <v>1.5</v>
          </cell>
          <cell r="Q117">
            <v>1.5</v>
          </cell>
          <cell r="U117">
            <v>0</v>
          </cell>
          <cell r="V117">
            <v>0</v>
          </cell>
          <cell r="W117">
            <v>0</v>
          </cell>
          <cell r="X117">
            <v>0</v>
          </cell>
          <cell r="Y117">
            <v>1.5</v>
          </cell>
          <cell r="Z117">
            <v>1.5</v>
          </cell>
          <cell r="AA117">
            <v>1.5</v>
          </cell>
          <cell r="AB117">
            <v>1.5</v>
          </cell>
          <cell r="AD117">
            <v>0</v>
          </cell>
          <cell r="AE117">
            <v>0</v>
          </cell>
          <cell r="AF117">
            <v>0</v>
          </cell>
          <cell r="AG117">
            <v>0</v>
          </cell>
          <cell r="AH117">
            <v>1.5</v>
          </cell>
          <cell r="AI117">
            <v>1.5</v>
          </cell>
          <cell r="AM117">
            <v>0</v>
          </cell>
          <cell r="AN117">
            <v>0</v>
          </cell>
          <cell r="AO117">
            <v>0</v>
          </cell>
          <cell r="AP117">
            <v>0</v>
          </cell>
          <cell r="AQ117">
            <v>1.5</v>
          </cell>
          <cell r="AR117">
            <v>1.5</v>
          </cell>
        </row>
        <row r="118">
          <cell r="E118">
            <v>0.18</v>
          </cell>
          <cell r="L118">
            <v>51.919999999999995</v>
          </cell>
          <cell r="M118">
            <v>51.919999999999995</v>
          </cell>
          <cell r="N118">
            <v>51.919999999999995</v>
          </cell>
          <cell r="O118">
            <v>51.919999999999995</v>
          </cell>
          <cell r="P118">
            <v>51.919999999999995</v>
          </cell>
          <cell r="Q118">
            <v>51.919999999999995</v>
          </cell>
          <cell r="U118">
            <v>51.919999999999995</v>
          </cell>
          <cell r="V118">
            <v>51.919999999999995</v>
          </cell>
          <cell r="W118">
            <v>51.919999999999995</v>
          </cell>
          <cell r="X118">
            <v>51.919999999999995</v>
          </cell>
          <cell r="Y118">
            <v>51.919999999999995</v>
          </cell>
          <cell r="Z118">
            <v>51.919999999999995</v>
          </cell>
          <cell r="AA118">
            <v>155.76</v>
          </cell>
          <cell r="AB118">
            <v>155.76</v>
          </cell>
          <cell r="AD118">
            <v>51.919999999999995</v>
          </cell>
          <cell r="AE118">
            <v>51.919999999999995</v>
          </cell>
          <cell r="AF118">
            <v>51.919999999999995</v>
          </cell>
          <cell r="AG118">
            <v>51.919999999999995</v>
          </cell>
          <cell r="AH118">
            <v>51.919999999999995</v>
          </cell>
          <cell r="AI118">
            <v>51.919999999999995</v>
          </cell>
          <cell r="AM118">
            <v>51.919999999999995</v>
          </cell>
          <cell r="AN118">
            <v>51.919999999999995</v>
          </cell>
          <cell r="AO118">
            <v>51.919999999999995</v>
          </cell>
          <cell r="AP118">
            <v>51.919999999999995</v>
          </cell>
          <cell r="AQ118">
            <v>51.919999999999995</v>
          </cell>
          <cell r="AR118">
            <v>51.919999999999995</v>
          </cell>
        </row>
        <row r="119">
          <cell r="E119">
            <v>0.18</v>
          </cell>
          <cell r="L119">
            <v>7.08</v>
          </cell>
          <cell r="M119">
            <v>7.08</v>
          </cell>
          <cell r="N119">
            <v>7.08</v>
          </cell>
          <cell r="O119">
            <v>7.08</v>
          </cell>
          <cell r="P119">
            <v>7.08</v>
          </cell>
          <cell r="Q119">
            <v>7.08</v>
          </cell>
          <cell r="U119">
            <v>7.08</v>
          </cell>
          <cell r="V119">
            <v>7.08</v>
          </cell>
          <cell r="W119">
            <v>7.08</v>
          </cell>
          <cell r="X119">
            <v>7.08</v>
          </cell>
          <cell r="Y119">
            <v>7.08</v>
          </cell>
          <cell r="Z119">
            <v>7.08</v>
          </cell>
          <cell r="AA119">
            <v>21.240000000000002</v>
          </cell>
          <cell r="AB119">
            <v>21.240000000000002</v>
          </cell>
          <cell r="AD119">
            <v>7.08</v>
          </cell>
          <cell r="AE119">
            <v>7.08</v>
          </cell>
          <cell r="AF119">
            <v>7.08</v>
          </cell>
          <cell r="AG119">
            <v>7.08</v>
          </cell>
          <cell r="AH119">
            <v>7.08</v>
          </cell>
          <cell r="AI119">
            <v>7.08</v>
          </cell>
          <cell r="AM119">
            <v>7.08</v>
          </cell>
          <cell r="AN119">
            <v>7.08</v>
          </cell>
          <cell r="AO119">
            <v>7.08</v>
          </cell>
          <cell r="AP119">
            <v>7.08</v>
          </cell>
          <cell r="AQ119">
            <v>7.08</v>
          </cell>
          <cell r="AR119">
            <v>7.08</v>
          </cell>
        </row>
        <row r="120">
          <cell r="E120">
            <v>0.18</v>
          </cell>
          <cell r="L120">
            <v>0.22419999999999998</v>
          </cell>
          <cell r="M120">
            <v>0.22419999999999998</v>
          </cell>
          <cell r="N120">
            <v>0.22419999999999998</v>
          </cell>
          <cell r="O120">
            <v>0.22419999999999998</v>
          </cell>
          <cell r="P120">
            <v>0.22419999999999998</v>
          </cell>
          <cell r="Q120">
            <v>0.22419999999999998</v>
          </cell>
          <cell r="U120">
            <v>0.22419999999999998</v>
          </cell>
          <cell r="V120">
            <v>0.22419999999999998</v>
          </cell>
          <cell r="W120">
            <v>0.22419999999999998</v>
          </cell>
          <cell r="X120">
            <v>0.22419999999999998</v>
          </cell>
          <cell r="Y120">
            <v>3.4573999999999998</v>
          </cell>
          <cell r="Z120">
            <v>3.4573999999999998</v>
          </cell>
          <cell r="AA120">
            <v>3.9057999999999997</v>
          </cell>
          <cell r="AB120">
            <v>3.9057999999999997</v>
          </cell>
          <cell r="AD120">
            <v>0.22419999999999998</v>
          </cell>
          <cell r="AE120">
            <v>0.22419999999999998</v>
          </cell>
          <cell r="AF120">
            <v>0.22419999999999998</v>
          </cell>
          <cell r="AG120">
            <v>0.22419999999999998</v>
          </cell>
          <cell r="AH120">
            <v>0.22419999999999998</v>
          </cell>
          <cell r="AI120">
            <v>0.22419999999999998</v>
          </cell>
          <cell r="AM120">
            <v>0.22419999999999998</v>
          </cell>
          <cell r="AN120">
            <v>0.22419999999999998</v>
          </cell>
          <cell r="AO120">
            <v>0.22419999999999998</v>
          </cell>
          <cell r="AP120">
            <v>0.22419999999999998</v>
          </cell>
          <cell r="AQ120">
            <v>3.4573999999999998</v>
          </cell>
          <cell r="AR120">
            <v>3.4573999999999998</v>
          </cell>
        </row>
        <row r="121">
          <cell r="E121">
            <v>0.18</v>
          </cell>
          <cell r="L121">
            <v>67.366200000000006</v>
          </cell>
          <cell r="M121">
            <v>67.366200000000006</v>
          </cell>
          <cell r="N121">
            <v>67.366200000000006</v>
          </cell>
          <cell r="O121">
            <v>67.366200000000006</v>
          </cell>
          <cell r="P121">
            <v>67.366200000000006</v>
          </cell>
          <cell r="Q121">
            <v>67.366200000000006</v>
          </cell>
          <cell r="U121">
            <v>67.366200000000006</v>
          </cell>
          <cell r="V121">
            <v>67.366200000000006</v>
          </cell>
          <cell r="W121">
            <v>58.669599999999996</v>
          </cell>
          <cell r="X121">
            <v>58.669599999999996</v>
          </cell>
          <cell r="Y121">
            <v>58.669599999999996</v>
          </cell>
          <cell r="Z121">
            <v>58.669599999999996</v>
          </cell>
          <cell r="AA121">
            <v>184.7054</v>
          </cell>
          <cell r="AB121">
            <v>184.7054</v>
          </cell>
          <cell r="AD121">
            <v>58.669599999999996</v>
          </cell>
          <cell r="AE121">
            <v>58.669599999999996</v>
          </cell>
          <cell r="AF121">
            <v>58.669599999999996</v>
          </cell>
          <cell r="AG121">
            <v>58.669599999999996</v>
          </cell>
          <cell r="AH121">
            <v>58.669599999999996</v>
          </cell>
          <cell r="AI121">
            <v>58.669599999999996</v>
          </cell>
          <cell r="AM121">
            <v>67.366200000000006</v>
          </cell>
          <cell r="AN121">
            <v>67.366200000000006</v>
          </cell>
          <cell r="AO121">
            <v>67.366200000000006</v>
          </cell>
          <cell r="AP121">
            <v>67.366200000000006</v>
          </cell>
          <cell r="AQ121">
            <v>67.366200000000006</v>
          </cell>
          <cell r="AR121">
            <v>67.366200000000006</v>
          </cell>
        </row>
        <row r="122">
          <cell r="E122" t="str">
            <v>нет</v>
          </cell>
          <cell r="M122">
            <v>0</v>
          </cell>
          <cell r="O122">
            <v>0</v>
          </cell>
          <cell r="Q122">
            <v>0</v>
          </cell>
          <cell r="V122">
            <v>0</v>
          </cell>
          <cell r="X122">
            <v>0</v>
          </cell>
          <cell r="Z122">
            <v>0</v>
          </cell>
          <cell r="AA122">
            <v>0</v>
          </cell>
          <cell r="AB122">
            <v>0</v>
          </cell>
          <cell r="AE122">
            <v>0</v>
          </cell>
          <cell r="AG122">
            <v>0</v>
          </cell>
          <cell r="AI122">
            <v>0</v>
          </cell>
          <cell r="AN122">
            <v>0</v>
          </cell>
          <cell r="AP122">
            <v>0</v>
          </cell>
          <cell r="AR122">
            <v>0</v>
          </cell>
        </row>
        <row r="123">
          <cell r="E123" t="str">
            <v>нет</v>
          </cell>
          <cell r="L123">
            <v>0</v>
          </cell>
          <cell r="M123">
            <v>0</v>
          </cell>
          <cell r="N123">
            <v>0</v>
          </cell>
          <cell r="O123">
            <v>0</v>
          </cell>
          <cell r="P123">
            <v>310.98</v>
          </cell>
          <cell r="Q123">
            <v>310.98</v>
          </cell>
          <cell r="U123">
            <v>0</v>
          </cell>
          <cell r="V123">
            <v>0</v>
          </cell>
          <cell r="W123">
            <v>0</v>
          </cell>
          <cell r="X123">
            <v>0</v>
          </cell>
          <cell r="Y123">
            <v>0</v>
          </cell>
          <cell r="Z123">
            <v>0</v>
          </cell>
          <cell r="AA123">
            <v>0</v>
          </cell>
          <cell r="AB123">
            <v>0</v>
          </cell>
          <cell r="AD123">
            <v>0</v>
          </cell>
          <cell r="AE123">
            <v>0</v>
          </cell>
          <cell r="AF123">
            <v>0</v>
          </cell>
          <cell r="AG123">
            <v>0</v>
          </cell>
          <cell r="AH123">
            <v>0</v>
          </cell>
          <cell r="AI123">
            <v>0</v>
          </cell>
          <cell r="AM123">
            <v>0</v>
          </cell>
          <cell r="AN123">
            <v>0</v>
          </cell>
          <cell r="AO123">
            <v>0</v>
          </cell>
          <cell r="AP123">
            <v>0</v>
          </cell>
          <cell r="AQ123">
            <v>0</v>
          </cell>
          <cell r="AR123">
            <v>0</v>
          </cell>
        </row>
        <row r="124">
          <cell r="E124" t="str">
            <v>нет</v>
          </cell>
          <cell r="L124">
            <v>7</v>
          </cell>
          <cell r="M124">
            <v>7</v>
          </cell>
          <cell r="N124">
            <v>5</v>
          </cell>
          <cell r="O124">
            <v>5</v>
          </cell>
          <cell r="P124">
            <v>5</v>
          </cell>
          <cell r="Q124">
            <v>5</v>
          </cell>
          <cell r="U124">
            <v>7</v>
          </cell>
          <cell r="V124">
            <v>7</v>
          </cell>
          <cell r="W124">
            <v>5</v>
          </cell>
          <cell r="X124">
            <v>5</v>
          </cell>
          <cell r="Y124">
            <v>5</v>
          </cell>
          <cell r="Z124">
            <v>5</v>
          </cell>
          <cell r="AA124">
            <v>17</v>
          </cell>
          <cell r="AB124">
            <v>17</v>
          </cell>
          <cell r="AD124">
            <v>7</v>
          </cell>
          <cell r="AE124">
            <v>7</v>
          </cell>
          <cell r="AF124">
            <v>5</v>
          </cell>
          <cell r="AG124">
            <v>5</v>
          </cell>
          <cell r="AH124">
            <v>5</v>
          </cell>
          <cell r="AI124">
            <v>5</v>
          </cell>
          <cell r="AM124">
            <v>7</v>
          </cell>
          <cell r="AN124">
            <v>7</v>
          </cell>
          <cell r="AO124">
            <v>5</v>
          </cell>
          <cell r="AP124">
            <v>5</v>
          </cell>
          <cell r="AQ124">
            <v>5</v>
          </cell>
          <cell r="AR124">
            <v>5</v>
          </cell>
        </row>
        <row r="125">
          <cell r="E125">
            <v>0.18</v>
          </cell>
          <cell r="M125">
            <v>0</v>
          </cell>
          <cell r="O125">
            <v>0</v>
          </cell>
          <cell r="Q125">
            <v>0</v>
          </cell>
          <cell r="V125">
            <v>0</v>
          </cell>
          <cell r="X125">
            <v>0</v>
          </cell>
          <cell r="Z125">
            <v>0</v>
          </cell>
          <cell r="AA125">
            <v>0</v>
          </cell>
          <cell r="AB125">
            <v>0</v>
          </cell>
          <cell r="AE125">
            <v>0</v>
          </cell>
          <cell r="AG125">
            <v>0</v>
          </cell>
          <cell r="AI125">
            <v>0</v>
          </cell>
          <cell r="AN125">
            <v>0</v>
          </cell>
          <cell r="AP125">
            <v>0</v>
          </cell>
          <cell r="AR125">
            <v>0</v>
          </cell>
        </row>
        <row r="126">
          <cell r="E126">
            <v>0.18</v>
          </cell>
          <cell r="L126">
            <v>21.464200000000002</v>
          </cell>
          <cell r="M126">
            <v>21.464200000000002</v>
          </cell>
          <cell r="N126">
            <v>20.685400000000001</v>
          </cell>
          <cell r="O126">
            <v>20.685400000000001</v>
          </cell>
          <cell r="P126">
            <v>21.747399999999999</v>
          </cell>
          <cell r="Q126">
            <v>21.747399999999999</v>
          </cell>
          <cell r="U126">
            <v>173.62519999999998</v>
          </cell>
          <cell r="V126">
            <v>173.62519999999998</v>
          </cell>
          <cell r="W126">
            <v>65.430999999999997</v>
          </cell>
          <cell r="X126">
            <v>65.430999999999997</v>
          </cell>
          <cell r="Y126">
            <v>766.5634</v>
          </cell>
          <cell r="Z126">
            <v>766.5634</v>
          </cell>
          <cell r="AA126">
            <v>1005.6196</v>
          </cell>
          <cell r="AB126">
            <v>1005.6196</v>
          </cell>
          <cell r="AD126">
            <v>94.942799999999991</v>
          </cell>
          <cell r="AE126">
            <v>94.942799999999991</v>
          </cell>
          <cell r="AF126">
            <v>99.827999999999989</v>
          </cell>
          <cell r="AG126">
            <v>99.827999999999989</v>
          </cell>
          <cell r="AH126">
            <v>94.978199999999987</v>
          </cell>
          <cell r="AI126">
            <v>94.978199999999987</v>
          </cell>
          <cell r="AM126">
            <v>49.8078</v>
          </cell>
          <cell r="AN126">
            <v>49.8078</v>
          </cell>
          <cell r="AO126">
            <v>37.464999999999996</v>
          </cell>
          <cell r="AP126">
            <v>37.464999999999996</v>
          </cell>
          <cell r="AQ126">
            <v>44.143799999999992</v>
          </cell>
          <cell r="AR126">
            <v>44.143799999999992</v>
          </cell>
        </row>
        <row r="127">
          <cell r="E127">
            <v>0.18</v>
          </cell>
          <cell r="M127">
            <v>0</v>
          </cell>
          <cell r="O127">
            <v>0</v>
          </cell>
          <cell r="Q127">
            <v>0</v>
          </cell>
          <cell r="V127">
            <v>0</v>
          </cell>
          <cell r="X127">
            <v>0</v>
          </cell>
          <cell r="Z127">
            <v>0</v>
          </cell>
          <cell r="AA127">
            <v>0</v>
          </cell>
          <cell r="AB127">
            <v>0</v>
          </cell>
          <cell r="AE127">
            <v>0</v>
          </cell>
          <cell r="AG127">
            <v>0</v>
          </cell>
          <cell r="AI127">
            <v>0</v>
          </cell>
          <cell r="AN127">
            <v>0</v>
          </cell>
          <cell r="AP127">
            <v>0</v>
          </cell>
          <cell r="AR127">
            <v>0</v>
          </cell>
        </row>
        <row r="128">
          <cell r="E128">
            <v>0.18</v>
          </cell>
          <cell r="L128">
            <v>98.53</v>
          </cell>
          <cell r="M128">
            <v>98.53</v>
          </cell>
          <cell r="N128">
            <v>288.53359999999998</v>
          </cell>
          <cell r="O128">
            <v>288.53359999999998</v>
          </cell>
          <cell r="P128">
            <v>246.91499999999999</v>
          </cell>
          <cell r="Q128">
            <v>246.91499999999999</v>
          </cell>
          <cell r="U128">
            <v>173.77859999999998</v>
          </cell>
          <cell r="V128">
            <v>173.77859999999998</v>
          </cell>
          <cell r="W128">
            <v>85.325800000000001</v>
          </cell>
          <cell r="X128">
            <v>85.325800000000001</v>
          </cell>
          <cell r="Y128">
            <v>98.647999999999996</v>
          </cell>
          <cell r="Z128">
            <v>98.647999999999996</v>
          </cell>
          <cell r="AA128">
            <v>357.75239999999997</v>
          </cell>
          <cell r="AB128">
            <v>357.75239999999997</v>
          </cell>
          <cell r="AD128">
            <v>107.74579999999999</v>
          </cell>
          <cell r="AE128">
            <v>107.74579999999999</v>
          </cell>
          <cell r="AF128">
            <v>85.325799999999987</v>
          </cell>
          <cell r="AG128">
            <v>85.325799999999987</v>
          </cell>
          <cell r="AH128">
            <v>98.647999999999996</v>
          </cell>
          <cell r="AI128">
            <v>98.647999999999996</v>
          </cell>
          <cell r="AM128">
            <v>90.045799999999986</v>
          </cell>
          <cell r="AN128">
            <v>90.045799999999986</v>
          </cell>
          <cell r="AO128">
            <v>85.325799999999987</v>
          </cell>
          <cell r="AP128">
            <v>85.325799999999987</v>
          </cell>
          <cell r="AQ128">
            <v>153.7304</v>
          </cell>
          <cell r="AR128">
            <v>153.7304</v>
          </cell>
        </row>
        <row r="129">
          <cell r="E129" t="str">
            <v>нет</v>
          </cell>
          <cell r="L129">
            <v>6.18</v>
          </cell>
          <cell r="M129">
            <v>6.18</v>
          </cell>
          <cell r="N129">
            <v>8.16</v>
          </cell>
          <cell r="O129">
            <v>8.16</v>
          </cell>
          <cell r="P129">
            <v>10.119999999999999</v>
          </cell>
          <cell r="Q129">
            <v>10.119999999999999</v>
          </cell>
          <cell r="U129">
            <v>15.4</v>
          </cell>
          <cell r="V129">
            <v>15.4</v>
          </cell>
          <cell r="W129">
            <v>12.42</v>
          </cell>
          <cell r="X129">
            <v>12.42</v>
          </cell>
          <cell r="Y129">
            <v>11.1</v>
          </cell>
          <cell r="Z129">
            <v>11.1</v>
          </cell>
          <cell r="AA129">
            <v>38.92</v>
          </cell>
          <cell r="AB129">
            <v>38.92</v>
          </cell>
          <cell r="AD129">
            <v>13.44</v>
          </cell>
          <cell r="AE129">
            <v>13.44</v>
          </cell>
          <cell r="AF129">
            <v>14.01</v>
          </cell>
          <cell r="AG129">
            <v>14.01</v>
          </cell>
          <cell r="AH129">
            <v>9.83</v>
          </cell>
          <cell r="AI129">
            <v>9.83</v>
          </cell>
          <cell r="AM129">
            <v>15.89</v>
          </cell>
          <cell r="AN129">
            <v>15.89</v>
          </cell>
          <cell r="AO129">
            <v>7.57</v>
          </cell>
          <cell r="AP129">
            <v>7.57</v>
          </cell>
          <cell r="AQ129">
            <v>2.39</v>
          </cell>
          <cell r="AR129">
            <v>2.39</v>
          </cell>
        </row>
        <row r="130">
          <cell r="E130" t="str">
            <v>нет</v>
          </cell>
          <cell r="L130">
            <v>15</v>
          </cell>
          <cell r="M130">
            <v>15</v>
          </cell>
          <cell r="N130">
            <v>15</v>
          </cell>
          <cell r="O130">
            <v>15</v>
          </cell>
          <cell r="P130">
            <v>15</v>
          </cell>
          <cell r="Q130">
            <v>15</v>
          </cell>
          <cell r="U130">
            <v>15</v>
          </cell>
          <cell r="V130">
            <v>15</v>
          </cell>
          <cell r="W130">
            <v>15</v>
          </cell>
          <cell r="X130">
            <v>15</v>
          </cell>
          <cell r="Y130">
            <v>15</v>
          </cell>
          <cell r="Z130">
            <v>15</v>
          </cell>
          <cell r="AA130">
            <v>45</v>
          </cell>
          <cell r="AB130">
            <v>45</v>
          </cell>
          <cell r="AD130">
            <v>15</v>
          </cell>
          <cell r="AE130">
            <v>15</v>
          </cell>
          <cell r="AF130">
            <v>15</v>
          </cell>
          <cell r="AG130">
            <v>15</v>
          </cell>
          <cell r="AH130">
            <v>15</v>
          </cell>
          <cell r="AI130">
            <v>15</v>
          </cell>
          <cell r="AM130">
            <v>15</v>
          </cell>
          <cell r="AN130">
            <v>15</v>
          </cell>
          <cell r="AO130">
            <v>15</v>
          </cell>
          <cell r="AP130">
            <v>15</v>
          </cell>
          <cell r="AQ130">
            <v>75</v>
          </cell>
          <cell r="AR130">
            <v>75</v>
          </cell>
        </row>
        <row r="131">
          <cell r="E131">
            <v>0.18</v>
          </cell>
          <cell r="M131">
            <v>0</v>
          </cell>
          <cell r="O131">
            <v>0</v>
          </cell>
          <cell r="Q131">
            <v>0</v>
          </cell>
          <cell r="V131">
            <v>0</v>
          </cell>
          <cell r="X131">
            <v>0</v>
          </cell>
          <cell r="Z131">
            <v>0</v>
          </cell>
          <cell r="AA131">
            <v>0</v>
          </cell>
          <cell r="AB131">
            <v>0</v>
          </cell>
          <cell r="AE131">
            <v>0</v>
          </cell>
          <cell r="AG131">
            <v>0</v>
          </cell>
          <cell r="AI131">
            <v>0</v>
          </cell>
          <cell r="AN131">
            <v>0</v>
          </cell>
          <cell r="AP131">
            <v>0</v>
          </cell>
          <cell r="AR131">
            <v>0</v>
          </cell>
        </row>
        <row r="132">
          <cell r="E132">
            <v>0.18</v>
          </cell>
          <cell r="M132">
            <v>0</v>
          </cell>
          <cell r="O132">
            <v>0</v>
          </cell>
          <cell r="Q132">
            <v>0</v>
          </cell>
          <cell r="V132">
            <v>0</v>
          </cell>
          <cell r="X132">
            <v>0</v>
          </cell>
          <cell r="Z132">
            <v>0</v>
          </cell>
          <cell r="AA132">
            <v>0</v>
          </cell>
          <cell r="AB132">
            <v>0</v>
          </cell>
          <cell r="AE132">
            <v>0</v>
          </cell>
          <cell r="AG132">
            <v>0</v>
          </cell>
          <cell r="AI132">
            <v>0</v>
          </cell>
          <cell r="AN132">
            <v>0</v>
          </cell>
          <cell r="AP132">
            <v>0</v>
          </cell>
          <cell r="AR132">
            <v>0</v>
          </cell>
        </row>
        <row r="133">
          <cell r="E133" t="str">
            <v>нет</v>
          </cell>
          <cell r="M133">
            <v>0</v>
          </cell>
          <cell r="O133">
            <v>0</v>
          </cell>
          <cell r="Q133">
            <v>0</v>
          </cell>
          <cell r="V133">
            <v>0</v>
          </cell>
          <cell r="X133">
            <v>0</v>
          </cell>
          <cell r="Z133">
            <v>0</v>
          </cell>
          <cell r="AA133">
            <v>0</v>
          </cell>
          <cell r="AB133">
            <v>0</v>
          </cell>
          <cell r="AE133">
            <v>0</v>
          </cell>
          <cell r="AG133">
            <v>0</v>
          </cell>
          <cell r="AI133">
            <v>0</v>
          </cell>
          <cell r="AN133">
            <v>0</v>
          </cell>
          <cell r="AP133">
            <v>0</v>
          </cell>
          <cell r="AR133">
            <v>0</v>
          </cell>
        </row>
        <row r="134">
          <cell r="E134" t="str">
            <v>нет</v>
          </cell>
          <cell r="L134">
            <v>20</v>
          </cell>
          <cell r="M134">
            <v>20</v>
          </cell>
          <cell r="N134">
            <v>20</v>
          </cell>
          <cell r="O134">
            <v>20</v>
          </cell>
          <cell r="P134">
            <v>20</v>
          </cell>
          <cell r="Q134">
            <v>20</v>
          </cell>
          <cell r="U134">
            <v>20</v>
          </cell>
          <cell r="V134">
            <v>20</v>
          </cell>
          <cell r="W134">
            <v>20</v>
          </cell>
          <cell r="X134">
            <v>20</v>
          </cell>
          <cell r="Y134">
            <v>20</v>
          </cell>
          <cell r="Z134">
            <v>20</v>
          </cell>
          <cell r="AA134">
            <v>60</v>
          </cell>
          <cell r="AB134">
            <v>60</v>
          </cell>
          <cell r="AD134">
            <v>20</v>
          </cell>
          <cell r="AE134">
            <v>20</v>
          </cell>
          <cell r="AF134">
            <v>20</v>
          </cell>
          <cell r="AG134">
            <v>20</v>
          </cell>
          <cell r="AH134">
            <v>20</v>
          </cell>
          <cell r="AI134">
            <v>20</v>
          </cell>
          <cell r="AM134">
            <v>20</v>
          </cell>
          <cell r="AN134">
            <v>20</v>
          </cell>
          <cell r="AO134">
            <v>20</v>
          </cell>
          <cell r="AP134">
            <v>20</v>
          </cell>
          <cell r="AQ134">
            <v>20</v>
          </cell>
          <cell r="AR134">
            <v>20</v>
          </cell>
        </row>
        <row r="135">
          <cell r="E135" t="str">
            <v>нет</v>
          </cell>
          <cell r="M135">
            <v>0</v>
          </cell>
          <cell r="O135">
            <v>0</v>
          </cell>
          <cell r="Q135">
            <v>0</v>
          </cell>
          <cell r="V135">
            <v>0</v>
          </cell>
          <cell r="X135">
            <v>0</v>
          </cell>
          <cell r="Z135">
            <v>0</v>
          </cell>
          <cell r="AA135">
            <v>0</v>
          </cell>
          <cell r="AB135">
            <v>0</v>
          </cell>
          <cell r="AE135">
            <v>0</v>
          </cell>
          <cell r="AG135">
            <v>0</v>
          </cell>
          <cell r="AI135">
            <v>0</v>
          </cell>
          <cell r="AN135">
            <v>0</v>
          </cell>
          <cell r="AP135">
            <v>0</v>
          </cell>
          <cell r="AQ135">
            <v>57.6</v>
          </cell>
          <cell r="AR135">
            <v>57.6</v>
          </cell>
        </row>
        <row r="136">
          <cell r="E136" t="str">
            <v>нет</v>
          </cell>
          <cell r="M136">
            <v>0</v>
          </cell>
          <cell r="O136">
            <v>0</v>
          </cell>
          <cell r="Q136">
            <v>0</v>
          </cell>
          <cell r="V136">
            <v>0</v>
          </cell>
          <cell r="X136">
            <v>0</v>
          </cell>
          <cell r="Z136">
            <v>0</v>
          </cell>
          <cell r="AA136">
            <v>0</v>
          </cell>
          <cell r="AB136">
            <v>0</v>
          </cell>
          <cell r="AE136">
            <v>0</v>
          </cell>
          <cell r="AG136">
            <v>0</v>
          </cell>
          <cell r="AI136">
            <v>0</v>
          </cell>
          <cell r="AN136">
            <v>0</v>
          </cell>
          <cell r="AP136">
            <v>0</v>
          </cell>
          <cell r="AR136">
            <v>0</v>
          </cell>
        </row>
        <row r="137">
          <cell r="E137" t="str">
            <v>нет</v>
          </cell>
          <cell r="M137">
            <v>3000</v>
          </cell>
          <cell r="N137">
            <v>0</v>
          </cell>
          <cell r="O137">
            <v>3000</v>
          </cell>
          <cell r="P137">
            <v>0</v>
          </cell>
          <cell r="Q137">
            <v>3000</v>
          </cell>
          <cell r="W137">
            <v>0</v>
          </cell>
          <cell r="Y137">
            <v>0</v>
          </cell>
          <cell r="AA137">
            <v>0</v>
          </cell>
          <cell r="AB137">
            <v>0</v>
          </cell>
          <cell r="AF137">
            <v>0</v>
          </cell>
          <cell r="AN137">
            <v>3000</v>
          </cell>
          <cell r="AO137">
            <v>0</v>
          </cell>
          <cell r="AP137">
            <v>3000</v>
          </cell>
          <cell r="AQ137">
            <v>0</v>
          </cell>
          <cell r="AR137">
            <v>3000</v>
          </cell>
        </row>
        <row r="138">
          <cell r="L138">
            <v>4.4603999999999999</v>
          </cell>
          <cell r="M138">
            <v>4.4603999999999999</v>
          </cell>
          <cell r="N138">
            <v>4.4603999999999999</v>
          </cell>
          <cell r="O138">
            <v>4.4603999999999999</v>
          </cell>
          <cell r="P138">
            <v>4.4603999999999999</v>
          </cell>
          <cell r="Q138">
            <v>4.4603999999999999</v>
          </cell>
          <cell r="U138">
            <v>4.0827999999999998</v>
          </cell>
          <cell r="V138">
            <v>4.0827999999999998</v>
          </cell>
          <cell r="W138">
            <v>100.08759999999999</v>
          </cell>
          <cell r="X138">
            <v>100.08759999999999</v>
          </cell>
          <cell r="Y138">
            <v>4.0827999999999998</v>
          </cell>
          <cell r="Z138">
            <v>4.0827999999999998</v>
          </cell>
          <cell r="AA138">
            <v>108.25320000000001</v>
          </cell>
          <cell r="AB138">
            <v>108.25320000000001</v>
          </cell>
          <cell r="AD138">
            <v>4.0827999999999998</v>
          </cell>
          <cell r="AE138">
            <v>4.0827999999999998</v>
          </cell>
          <cell r="AF138">
            <v>4.0827999999999998</v>
          </cell>
          <cell r="AG138">
            <v>4.0827999999999998</v>
          </cell>
          <cell r="AH138">
            <v>4.0827999999999998</v>
          </cell>
          <cell r="AI138">
            <v>4.0827999999999998</v>
          </cell>
          <cell r="AM138">
            <v>4.4603999999999999</v>
          </cell>
          <cell r="AN138">
            <v>4.4603999999999999</v>
          </cell>
          <cell r="AO138">
            <v>4.4603999999999999</v>
          </cell>
          <cell r="AP138">
            <v>4.4603999999999999</v>
          </cell>
          <cell r="AQ138">
            <v>4.4603999999999999</v>
          </cell>
          <cell r="AR138">
            <v>4.4603999999999999</v>
          </cell>
        </row>
        <row r="139">
          <cell r="E139">
            <v>0.18</v>
          </cell>
          <cell r="L139">
            <v>4.4603999999999999</v>
          </cell>
          <cell r="M139">
            <v>4.4603999999999999</v>
          </cell>
          <cell r="N139">
            <v>4.4603999999999999</v>
          </cell>
          <cell r="O139">
            <v>4.4603999999999999</v>
          </cell>
          <cell r="P139">
            <v>4.4603999999999999</v>
          </cell>
          <cell r="Q139">
            <v>4.4603999999999999</v>
          </cell>
          <cell r="U139">
            <v>4.0827999999999998</v>
          </cell>
          <cell r="V139">
            <v>4.0827999999999998</v>
          </cell>
          <cell r="W139">
            <v>100.08759999999999</v>
          </cell>
          <cell r="X139">
            <v>100.08759999999999</v>
          </cell>
          <cell r="Y139">
            <v>4.0827999999999998</v>
          </cell>
          <cell r="Z139">
            <v>4.0827999999999998</v>
          </cell>
          <cell r="AA139">
            <v>108.25320000000001</v>
          </cell>
          <cell r="AB139">
            <v>108.25320000000001</v>
          </cell>
          <cell r="AD139">
            <v>4.0827999999999998</v>
          </cell>
          <cell r="AE139">
            <v>4.0827999999999998</v>
          </cell>
          <cell r="AF139">
            <v>4.0827999999999998</v>
          </cell>
          <cell r="AG139">
            <v>4.0827999999999998</v>
          </cell>
          <cell r="AH139">
            <v>4.0827999999999998</v>
          </cell>
          <cell r="AI139">
            <v>4.0827999999999998</v>
          </cell>
          <cell r="AM139">
            <v>4.4603999999999999</v>
          </cell>
          <cell r="AN139">
            <v>4.4603999999999999</v>
          </cell>
          <cell r="AO139">
            <v>4.4603999999999999</v>
          </cell>
          <cell r="AP139">
            <v>4.4603999999999999</v>
          </cell>
          <cell r="AQ139">
            <v>4.4603999999999999</v>
          </cell>
          <cell r="AR139">
            <v>4.4603999999999999</v>
          </cell>
        </row>
        <row r="140">
          <cell r="AA140">
            <v>0</v>
          </cell>
          <cell r="AB140">
            <v>0</v>
          </cell>
        </row>
        <row r="141">
          <cell r="AA141">
            <v>0</v>
          </cell>
          <cell r="AB141">
            <v>0</v>
          </cell>
        </row>
        <row r="142">
          <cell r="AA142">
            <v>0</v>
          </cell>
          <cell r="AB142">
            <v>0</v>
          </cell>
        </row>
        <row r="143">
          <cell r="L143">
            <v>22265.02697988</v>
          </cell>
          <cell r="M143">
            <v>13828.910348445672</v>
          </cell>
          <cell r="N143">
            <v>18245.756126199674</v>
          </cell>
          <cell r="O143">
            <v>9432.3293581034231</v>
          </cell>
          <cell r="P143">
            <v>12126.97492434</v>
          </cell>
          <cell r="Q143">
            <v>4590.3303508408135</v>
          </cell>
          <cell r="U143">
            <v>-1301.657251718847</v>
          </cell>
          <cell r="V143">
            <v>3882.7833360140212</v>
          </cell>
          <cell r="W143">
            <v>-12002.984433924188</v>
          </cell>
          <cell r="X143">
            <v>5010.7928630206152</v>
          </cell>
          <cell r="Y143">
            <v>-13625.56804881785</v>
          </cell>
          <cell r="Z143">
            <v>-4357.8172143419142</v>
          </cell>
          <cell r="AA143">
            <v>-26930.219734460916</v>
          </cell>
          <cell r="AB143">
            <v>4920.1789846926986</v>
          </cell>
          <cell r="AD143">
            <v>-14126.418938420427</v>
          </cell>
          <cell r="AE143">
            <v>-3221.2163619907078</v>
          </cell>
          <cell r="AF143">
            <v>-13425.922796450635</v>
          </cell>
          <cell r="AG143">
            <v>801.84336296526089</v>
          </cell>
          <cell r="AH143">
            <v>-11790.044492838826</v>
          </cell>
          <cell r="AI143">
            <v>-293.38879351522701</v>
          </cell>
          <cell r="AM143">
            <v>-11352.2408333155</v>
          </cell>
          <cell r="AN143">
            <v>61.675842720065702</v>
          </cell>
          <cell r="AO143">
            <v>11130.516691402503</v>
          </cell>
          <cell r="AP143">
            <v>-3511.3128913191103</v>
          </cell>
          <cell r="AQ143">
            <v>16518.529813942034</v>
          </cell>
          <cell r="AR143">
            <v>-4810.312498514264</v>
          </cell>
        </row>
        <row r="145">
          <cell r="L145">
            <v>0</v>
          </cell>
          <cell r="M145">
            <v>0</v>
          </cell>
          <cell r="N145">
            <v>0</v>
          </cell>
          <cell r="O145">
            <v>0</v>
          </cell>
          <cell r="P145">
            <v>0</v>
          </cell>
          <cell r="Q145">
            <v>0</v>
          </cell>
          <cell r="U145">
            <v>0</v>
          </cell>
          <cell r="V145">
            <v>0</v>
          </cell>
          <cell r="W145">
            <v>0</v>
          </cell>
          <cell r="X145">
            <v>0</v>
          </cell>
          <cell r="Y145">
            <v>0</v>
          </cell>
          <cell r="Z145">
            <v>0</v>
          </cell>
          <cell r="AA145">
            <v>0</v>
          </cell>
          <cell r="AB145">
            <v>0</v>
          </cell>
          <cell r="AD145">
            <v>0</v>
          </cell>
          <cell r="AE145">
            <v>0</v>
          </cell>
          <cell r="AF145">
            <v>0</v>
          </cell>
          <cell r="AG145">
            <v>0</v>
          </cell>
          <cell r="AH145">
            <v>0</v>
          </cell>
          <cell r="AI145">
            <v>0</v>
          </cell>
          <cell r="AM145">
            <v>0</v>
          </cell>
          <cell r="AN145">
            <v>0</v>
          </cell>
          <cell r="AO145">
            <v>0</v>
          </cell>
          <cell r="AP145">
            <v>0</v>
          </cell>
          <cell r="AQ145">
            <v>0</v>
          </cell>
          <cell r="AR145">
            <v>0</v>
          </cell>
        </row>
        <row r="146">
          <cell r="E146">
            <v>0.18</v>
          </cell>
          <cell r="AA146">
            <v>0</v>
          </cell>
          <cell r="AB146">
            <v>0</v>
          </cell>
        </row>
        <row r="147">
          <cell r="E147" t="str">
            <v>нет</v>
          </cell>
          <cell r="AA147">
            <v>0</v>
          </cell>
          <cell r="AB147">
            <v>0</v>
          </cell>
        </row>
        <row r="148">
          <cell r="E148" t="str">
            <v>нет</v>
          </cell>
          <cell r="L148">
            <v>0</v>
          </cell>
          <cell r="M148">
            <v>0</v>
          </cell>
          <cell r="N148">
            <v>0</v>
          </cell>
          <cell r="O148">
            <v>0</v>
          </cell>
          <cell r="P148">
            <v>0</v>
          </cell>
          <cell r="Q148">
            <v>0</v>
          </cell>
          <cell r="U148">
            <v>0</v>
          </cell>
          <cell r="V148">
            <v>0</v>
          </cell>
          <cell r="W148">
            <v>0</v>
          </cell>
          <cell r="X148">
            <v>0</v>
          </cell>
          <cell r="Y148">
            <v>0</v>
          </cell>
          <cell r="Z148">
            <v>0</v>
          </cell>
          <cell r="AA148">
            <v>0</v>
          </cell>
          <cell r="AB148">
            <v>0</v>
          </cell>
          <cell r="AD148">
            <v>0</v>
          </cell>
          <cell r="AE148">
            <v>0</v>
          </cell>
          <cell r="AF148">
            <v>0</v>
          </cell>
          <cell r="AG148">
            <v>0</v>
          </cell>
          <cell r="AH148">
            <v>0</v>
          </cell>
          <cell r="AI148">
            <v>0</v>
          </cell>
          <cell r="AM148">
            <v>0</v>
          </cell>
          <cell r="AN148">
            <v>0</v>
          </cell>
          <cell r="AO148">
            <v>0</v>
          </cell>
          <cell r="AP148">
            <v>0</v>
          </cell>
          <cell r="AQ148">
            <v>0</v>
          </cell>
          <cell r="AR148">
            <v>0</v>
          </cell>
        </row>
        <row r="149">
          <cell r="E149" t="str">
            <v>нет</v>
          </cell>
          <cell r="AA149">
            <v>0</v>
          </cell>
          <cell r="AB149">
            <v>0</v>
          </cell>
        </row>
        <row r="150">
          <cell r="E150" t="str">
            <v>нет</v>
          </cell>
          <cell r="AA150">
            <v>0</v>
          </cell>
          <cell r="AB150">
            <v>0</v>
          </cell>
        </row>
        <row r="151">
          <cell r="E151" t="str">
            <v>нет</v>
          </cell>
          <cell r="AA151">
            <v>0</v>
          </cell>
          <cell r="AB151">
            <v>0</v>
          </cell>
        </row>
        <row r="152">
          <cell r="E152" t="str">
            <v>нет</v>
          </cell>
          <cell r="AA152">
            <v>0</v>
          </cell>
          <cell r="AB152">
            <v>0</v>
          </cell>
        </row>
        <row r="153">
          <cell r="E153" t="str">
            <v>нет</v>
          </cell>
          <cell r="AA153">
            <v>0</v>
          </cell>
          <cell r="AB153">
            <v>0</v>
          </cell>
        </row>
        <row r="154">
          <cell r="E154" t="str">
            <v>нет</v>
          </cell>
          <cell r="AA154">
            <v>0</v>
          </cell>
          <cell r="AB154">
            <v>0</v>
          </cell>
        </row>
        <row r="155">
          <cell r="E155" t="str">
            <v>нет</v>
          </cell>
          <cell r="AA155">
            <v>0</v>
          </cell>
          <cell r="AB155">
            <v>0</v>
          </cell>
        </row>
        <row r="156">
          <cell r="E156" t="str">
            <v>нет</v>
          </cell>
          <cell r="AA156">
            <v>0</v>
          </cell>
          <cell r="AB156">
            <v>0</v>
          </cell>
        </row>
        <row r="157">
          <cell r="E157" t="str">
            <v>нет</v>
          </cell>
          <cell r="AA157">
            <v>0</v>
          </cell>
          <cell r="AB157">
            <v>0</v>
          </cell>
        </row>
        <row r="158">
          <cell r="E158" t="str">
            <v>нет</v>
          </cell>
          <cell r="AA158">
            <v>0</v>
          </cell>
          <cell r="AB158">
            <v>0</v>
          </cell>
        </row>
        <row r="159">
          <cell r="E159" t="str">
            <v>нет</v>
          </cell>
          <cell r="L159">
            <v>0</v>
          </cell>
          <cell r="M159">
            <v>0</v>
          </cell>
          <cell r="N159">
            <v>0</v>
          </cell>
          <cell r="O159">
            <v>0</v>
          </cell>
          <cell r="P159">
            <v>0</v>
          </cell>
          <cell r="Q159">
            <v>0</v>
          </cell>
          <cell r="U159">
            <v>0</v>
          </cell>
          <cell r="V159">
            <v>0</v>
          </cell>
          <cell r="W159">
            <v>0</v>
          </cell>
          <cell r="X159">
            <v>0</v>
          </cell>
          <cell r="Y159">
            <v>0</v>
          </cell>
          <cell r="Z159">
            <v>0</v>
          </cell>
          <cell r="AA159">
            <v>0</v>
          </cell>
          <cell r="AB159">
            <v>0</v>
          </cell>
          <cell r="AD159">
            <v>0</v>
          </cell>
          <cell r="AE159">
            <v>0</v>
          </cell>
          <cell r="AF159">
            <v>0</v>
          </cell>
          <cell r="AG159">
            <v>0</v>
          </cell>
          <cell r="AH159">
            <v>0</v>
          </cell>
          <cell r="AI159">
            <v>0</v>
          </cell>
          <cell r="AM159">
            <v>0</v>
          </cell>
          <cell r="AN159">
            <v>0</v>
          </cell>
          <cell r="AO159">
            <v>0</v>
          </cell>
          <cell r="AP159">
            <v>0</v>
          </cell>
          <cell r="AQ159">
            <v>0</v>
          </cell>
          <cell r="AR159">
            <v>0</v>
          </cell>
        </row>
        <row r="160">
          <cell r="E160" t="str">
            <v>нет</v>
          </cell>
          <cell r="AA160">
            <v>0</v>
          </cell>
          <cell r="AB160">
            <v>0</v>
          </cell>
        </row>
        <row r="161">
          <cell r="E161" t="str">
            <v>нет</v>
          </cell>
          <cell r="AA161">
            <v>0</v>
          </cell>
          <cell r="AB161">
            <v>0</v>
          </cell>
        </row>
        <row r="162">
          <cell r="L162">
            <v>0</v>
          </cell>
          <cell r="M162">
            <v>0</v>
          </cell>
          <cell r="N162">
            <v>0</v>
          </cell>
          <cell r="O162">
            <v>0</v>
          </cell>
          <cell r="P162">
            <v>0</v>
          </cell>
          <cell r="Q162">
            <v>0</v>
          </cell>
          <cell r="U162">
            <v>0</v>
          </cell>
          <cell r="V162">
            <v>0</v>
          </cell>
          <cell r="W162">
            <v>0</v>
          </cell>
          <cell r="X162">
            <v>0</v>
          </cell>
          <cell r="Y162">
            <v>0</v>
          </cell>
          <cell r="Z162">
            <v>0</v>
          </cell>
          <cell r="AA162">
            <v>0</v>
          </cell>
          <cell r="AB162">
            <v>0</v>
          </cell>
          <cell r="AD162">
            <v>0</v>
          </cell>
          <cell r="AE162">
            <v>0</v>
          </cell>
          <cell r="AF162">
            <v>0</v>
          </cell>
          <cell r="AG162">
            <v>0</v>
          </cell>
          <cell r="AH162">
            <v>0</v>
          </cell>
          <cell r="AI162">
            <v>0</v>
          </cell>
          <cell r="AM162">
            <v>0</v>
          </cell>
          <cell r="AN162">
            <v>0</v>
          </cell>
          <cell r="AO162">
            <v>0</v>
          </cell>
          <cell r="AP162">
            <v>0</v>
          </cell>
          <cell r="AQ162">
            <v>0</v>
          </cell>
          <cell r="AR162">
            <v>0</v>
          </cell>
        </row>
        <row r="163">
          <cell r="E163" t="str">
            <v>нет</v>
          </cell>
          <cell r="AA163">
            <v>0</v>
          </cell>
          <cell r="AB163">
            <v>0</v>
          </cell>
        </row>
        <row r="164">
          <cell r="E164" t="str">
            <v>нет</v>
          </cell>
          <cell r="AA164">
            <v>0</v>
          </cell>
          <cell r="AB164">
            <v>0</v>
          </cell>
        </row>
        <row r="165">
          <cell r="E165" t="str">
            <v>нет</v>
          </cell>
          <cell r="AA165">
            <v>0</v>
          </cell>
          <cell r="AB165">
            <v>0</v>
          </cell>
        </row>
        <row r="166">
          <cell r="E166" t="str">
            <v>нет</v>
          </cell>
          <cell r="AA166">
            <v>0</v>
          </cell>
          <cell r="AB166">
            <v>0</v>
          </cell>
        </row>
        <row r="167">
          <cell r="E167" t="str">
            <v>нет</v>
          </cell>
          <cell r="AA167">
            <v>0</v>
          </cell>
          <cell r="AB167">
            <v>0</v>
          </cell>
        </row>
        <row r="168">
          <cell r="E168" t="str">
            <v>нет</v>
          </cell>
          <cell r="AA168">
            <v>0</v>
          </cell>
          <cell r="AB168">
            <v>0</v>
          </cell>
        </row>
        <row r="169">
          <cell r="E169" t="str">
            <v>нет</v>
          </cell>
          <cell r="AA169">
            <v>0</v>
          </cell>
          <cell r="AB169">
            <v>0</v>
          </cell>
        </row>
        <row r="170">
          <cell r="E170" t="str">
            <v>нет</v>
          </cell>
          <cell r="AA170">
            <v>0</v>
          </cell>
          <cell r="AB170">
            <v>0</v>
          </cell>
        </row>
        <row r="171">
          <cell r="E171" t="str">
            <v>нет</v>
          </cell>
          <cell r="AA171">
            <v>0</v>
          </cell>
          <cell r="AB171">
            <v>0</v>
          </cell>
        </row>
        <row r="172">
          <cell r="L172">
            <v>0</v>
          </cell>
          <cell r="M172">
            <v>0</v>
          </cell>
          <cell r="N172">
            <v>0</v>
          </cell>
          <cell r="O172">
            <v>0</v>
          </cell>
          <cell r="P172">
            <v>0</v>
          </cell>
          <cell r="Q172">
            <v>0</v>
          </cell>
          <cell r="U172">
            <v>0</v>
          </cell>
          <cell r="V172">
            <v>0</v>
          </cell>
          <cell r="W172">
            <v>0</v>
          </cell>
          <cell r="X172">
            <v>0</v>
          </cell>
          <cell r="Y172">
            <v>0</v>
          </cell>
          <cell r="Z172">
            <v>0</v>
          </cell>
          <cell r="AA172">
            <v>0</v>
          </cell>
          <cell r="AB172">
            <v>0</v>
          </cell>
          <cell r="AD172">
            <v>0</v>
          </cell>
          <cell r="AE172">
            <v>0</v>
          </cell>
          <cell r="AF172">
            <v>0</v>
          </cell>
          <cell r="AG172">
            <v>0</v>
          </cell>
          <cell r="AH172">
            <v>0</v>
          </cell>
          <cell r="AI172">
            <v>0</v>
          </cell>
          <cell r="AM172">
            <v>0</v>
          </cell>
          <cell r="AN172">
            <v>0</v>
          </cell>
          <cell r="AO172">
            <v>0</v>
          </cell>
          <cell r="AP172">
            <v>0</v>
          </cell>
          <cell r="AQ172">
            <v>0</v>
          </cell>
          <cell r="AR172">
            <v>0</v>
          </cell>
        </row>
        <row r="174">
          <cell r="L174">
            <v>0</v>
          </cell>
          <cell r="M174">
            <v>0</v>
          </cell>
          <cell r="N174">
            <v>0</v>
          </cell>
          <cell r="O174">
            <v>0</v>
          </cell>
          <cell r="P174">
            <v>0</v>
          </cell>
          <cell r="Q174">
            <v>0</v>
          </cell>
          <cell r="U174">
            <v>0</v>
          </cell>
          <cell r="V174">
            <v>0</v>
          </cell>
          <cell r="W174">
            <v>0</v>
          </cell>
          <cell r="X174">
            <v>0</v>
          </cell>
          <cell r="Y174">
            <v>0</v>
          </cell>
          <cell r="Z174">
            <v>0</v>
          </cell>
          <cell r="AA174">
            <v>0</v>
          </cell>
          <cell r="AB174">
            <v>0</v>
          </cell>
          <cell r="AD174">
            <v>0</v>
          </cell>
          <cell r="AE174">
            <v>0</v>
          </cell>
          <cell r="AF174">
            <v>0</v>
          </cell>
          <cell r="AG174">
            <v>0</v>
          </cell>
          <cell r="AH174">
            <v>0</v>
          </cell>
          <cell r="AI174">
            <v>0</v>
          </cell>
          <cell r="AM174">
            <v>0</v>
          </cell>
          <cell r="AN174">
            <v>0</v>
          </cell>
          <cell r="AO174">
            <v>0</v>
          </cell>
          <cell r="AP174">
            <v>0</v>
          </cell>
          <cell r="AQ174">
            <v>0</v>
          </cell>
          <cell r="AR174">
            <v>0</v>
          </cell>
        </row>
        <row r="175">
          <cell r="E175" t="str">
            <v>нет</v>
          </cell>
          <cell r="AA175">
            <v>0</v>
          </cell>
          <cell r="AB175">
            <v>0</v>
          </cell>
        </row>
        <row r="176">
          <cell r="E176" t="str">
            <v>нет</v>
          </cell>
          <cell r="AA176">
            <v>0</v>
          </cell>
          <cell r="AB176">
            <v>0</v>
          </cell>
        </row>
        <row r="177">
          <cell r="E177" t="str">
            <v>нет</v>
          </cell>
          <cell r="AA177">
            <v>0</v>
          </cell>
          <cell r="AB177">
            <v>0</v>
          </cell>
        </row>
        <row r="178">
          <cell r="E178" t="str">
            <v>нет</v>
          </cell>
          <cell r="AA178">
            <v>0</v>
          </cell>
          <cell r="AB178">
            <v>0</v>
          </cell>
        </row>
        <row r="179">
          <cell r="E179" t="str">
            <v>нет</v>
          </cell>
          <cell r="AA179">
            <v>0</v>
          </cell>
          <cell r="AB179">
            <v>0</v>
          </cell>
        </row>
        <row r="180">
          <cell r="L180">
            <v>335.49759999999998</v>
          </cell>
          <cell r="M180">
            <v>335.49759999999998</v>
          </cell>
          <cell r="N180">
            <v>335.49759999999998</v>
          </cell>
          <cell r="O180">
            <v>2335.4976000000001</v>
          </cell>
          <cell r="P180">
            <v>335.49759999999998</v>
          </cell>
          <cell r="Q180">
            <v>13335.497600000001</v>
          </cell>
          <cell r="U180">
            <v>335.49759999999998</v>
          </cell>
          <cell r="V180">
            <v>3334.4976000000001</v>
          </cell>
          <cell r="W180">
            <v>335.49759999999998</v>
          </cell>
          <cell r="X180">
            <v>335.49759999999998</v>
          </cell>
          <cell r="Y180">
            <v>335.49759999999998</v>
          </cell>
          <cell r="Z180">
            <v>335.49759999999998</v>
          </cell>
          <cell r="AA180">
            <v>1006.4928</v>
          </cell>
          <cell r="AB180">
            <v>4005.4928</v>
          </cell>
          <cell r="AD180">
            <v>335.49759999999998</v>
          </cell>
          <cell r="AE180">
            <v>1335.4975999999999</v>
          </cell>
          <cell r="AF180">
            <v>335.49759999999998</v>
          </cell>
          <cell r="AG180">
            <v>1335.4975999999999</v>
          </cell>
          <cell r="AH180">
            <v>335.49759999999998</v>
          </cell>
          <cell r="AI180">
            <v>1335.4975999999999</v>
          </cell>
          <cell r="AM180">
            <v>305.05359999999996</v>
          </cell>
          <cell r="AN180">
            <v>1305.0536</v>
          </cell>
          <cell r="AO180">
            <v>305.05359999999996</v>
          </cell>
          <cell r="AP180">
            <v>1305.0536</v>
          </cell>
          <cell r="AQ180">
            <v>279.3886</v>
          </cell>
          <cell r="AR180">
            <v>2279.3886000000002</v>
          </cell>
        </row>
        <row r="181">
          <cell r="E181" t="str">
            <v>нет</v>
          </cell>
          <cell r="O181">
            <v>2000</v>
          </cell>
          <cell r="Q181">
            <v>13000</v>
          </cell>
          <cell r="V181">
            <v>2999</v>
          </cell>
          <cell r="AA181">
            <v>0</v>
          </cell>
          <cell r="AB181">
            <v>2999</v>
          </cell>
          <cell r="AE181">
            <v>1000</v>
          </cell>
          <cell r="AG181">
            <v>1000</v>
          </cell>
          <cell r="AI181">
            <v>1000</v>
          </cell>
          <cell r="AN181">
            <v>1000</v>
          </cell>
          <cell r="AP181">
            <v>1000</v>
          </cell>
          <cell r="AR181">
            <v>2000</v>
          </cell>
        </row>
        <row r="182">
          <cell r="E182" t="str">
            <v>нет</v>
          </cell>
          <cell r="AA182">
            <v>0</v>
          </cell>
          <cell r="AB182">
            <v>0</v>
          </cell>
        </row>
        <row r="183">
          <cell r="E183" t="str">
            <v>нет</v>
          </cell>
          <cell r="AA183">
            <v>0</v>
          </cell>
          <cell r="AB183">
            <v>0</v>
          </cell>
        </row>
        <row r="184">
          <cell r="E184" t="str">
            <v>нет</v>
          </cell>
          <cell r="AA184">
            <v>0</v>
          </cell>
          <cell r="AB184">
            <v>0</v>
          </cell>
        </row>
        <row r="185">
          <cell r="E185">
            <v>0.18</v>
          </cell>
          <cell r="L185">
            <v>335.49759999999998</v>
          </cell>
          <cell r="M185">
            <v>335.49759999999998</v>
          </cell>
          <cell r="N185">
            <v>335.49759999999998</v>
          </cell>
          <cell r="O185">
            <v>335.49759999999998</v>
          </cell>
          <cell r="P185">
            <v>335.49759999999998</v>
          </cell>
          <cell r="Q185">
            <v>335.49759999999998</v>
          </cell>
          <cell r="U185">
            <v>335.49759999999998</v>
          </cell>
          <cell r="V185">
            <v>335.49759999999998</v>
          </cell>
          <cell r="W185">
            <v>335.49759999999998</v>
          </cell>
          <cell r="X185">
            <v>335.49759999999998</v>
          </cell>
          <cell r="Y185">
            <v>335.49759999999998</v>
          </cell>
          <cell r="Z185">
            <v>335.49759999999998</v>
          </cell>
          <cell r="AA185">
            <v>1006.4928</v>
          </cell>
          <cell r="AB185">
            <v>1006.4928</v>
          </cell>
          <cell r="AD185">
            <v>335.49759999999998</v>
          </cell>
          <cell r="AE185">
            <v>335.49759999999998</v>
          </cell>
          <cell r="AF185">
            <v>335.49759999999998</v>
          </cell>
          <cell r="AG185">
            <v>335.49759999999998</v>
          </cell>
          <cell r="AH185">
            <v>335.49759999999998</v>
          </cell>
          <cell r="AI185">
            <v>335.49759999999998</v>
          </cell>
          <cell r="AM185">
            <v>305.05359999999996</v>
          </cell>
          <cell r="AN185">
            <v>305.05359999999996</v>
          </cell>
          <cell r="AO185">
            <v>305.05359999999996</v>
          </cell>
          <cell r="AP185">
            <v>305.05359999999996</v>
          </cell>
          <cell r="AQ185">
            <v>279.3886</v>
          </cell>
          <cell r="AR185">
            <v>279.3886</v>
          </cell>
        </row>
        <row r="186">
          <cell r="E186">
            <v>0.18</v>
          </cell>
          <cell r="AA186">
            <v>0</v>
          </cell>
          <cell r="AB186">
            <v>0</v>
          </cell>
        </row>
        <row r="187">
          <cell r="E187">
            <v>0.18</v>
          </cell>
          <cell r="L187">
            <v>335.49759999999998</v>
          </cell>
          <cell r="M187">
            <v>335.49759999999998</v>
          </cell>
          <cell r="N187">
            <v>335.49759999999998</v>
          </cell>
          <cell r="O187">
            <v>335.49759999999998</v>
          </cell>
          <cell r="P187">
            <v>335.49759999999998</v>
          </cell>
          <cell r="Q187">
            <v>335.49759999999998</v>
          </cell>
          <cell r="U187">
            <v>335.49759999999998</v>
          </cell>
          <cell r="V187">
            <v>335.49759999999998</v>
          </cell>
          <cell r="W187">
            <v>335.49759999999998</v>
          </cell>
          <cell r="X187">
            <v>335.49759999999998</v>
          </cell>
          <cell r="Y187">
            <v>335.49759999999998</v>
          </cell>
          <cell r="Z187">
            <v>335.49759999999998</v>
          </cell>
          <cell r="AA187">
            <v>1006.4928</v>
          </cell>
          <cell r="AB187">
            <v>1006.4928</v>
          </cell>
          <cell r="AD187">
            <v>335.49759999999998</v>
          </cell>
          <cell r="AE187">
            <v>335.49759999999998</v>
          </cell>
          <cell r="AF187">
            <v>335.49759999999998</v>
          </cell>
          <cell r="AG187">
            <v>335.49759999999998</v>
          </cell>
          <cell r="AH187">
            <v>335.49759999999998</v>
          </cell>
          <cell r="AI187">
            <v>335.49759999999998</v>
          </cell>
          <cell r="AM187">
            <v>305.05359999999996</v>
          </cell>
          <cell r="AN187">
            <v>305.05359999999996</v>
          </cell>
          <cell r="AO187">
            <v>305.05359999999996</v>
          </cell>
          <cell r="AP187">
            <v>305.05359999999996</v>
          </cell>
          <cell r="AQ187">
            <v>279.3886</v>
          </cell>
          <cell r="AR187">
            <v>279.3886</v>
          </cell>
        </row>
        <row r="188">
          <cell r="E188">
            <v>0.18</v>
          </cell>
          <cell r="AA188">
            <v>0</v>
          </cell>
          <cell r="AB188">
            <v>0</v>
          </cell>
        </row>
        <row r="189">
          <cell r="E189" t="str">
            <v>нет</v>
          </cell>
          <cell r="AA189">
            <v>0</v>
          </cell>
          <cell r="AB189">
            <v>0</v>
          </cell>
        </row>
        <row r="190">
          <cell r="L190">
            <v>-335.49759999999998</v>
          </cell>
          <cell r="M190">
            <v>-335.49759999999998</v>
          </cell>
          <cell r="N190">
            <v>-335.49759999999998</v>
          </cell>
          <cell r="O190">
            <v>-2335.4976000000001</v>
          </cell>
          <cell r="P190">
            <v>-335.49759999999998</v>
          </cell>
          <cell r="Q190">
            <v>-13335.497600000001</v>
          </cell>
          <cell r="U190">
            <v>-335.49759999999998</v>
          </cell>
          <cell r="V190">
            <v>-3334.4976000000001</v>
          </cell>
          <cell r="W190">
            <v>-335.49759999999998</v>
          </cell>
          <cell r="X190">
            <v>-335.49759999999998</v>
          </cell>
          <cell r="Y190">
            <v>-335.49759999999998</v>
          </cell>
          <cell r="Z190">
            <v>-335.49759999999998</v>
          </cell>
          <cell r="AA190">
            <v>-1006.4928</v>
          </cell>
          <cell r="AB190">
            <v>-4005.4928</v>
          </cell>
          <cell r="AD190">
            <v>-335.49759999999998</v>
          </cell>
          <cell r="AE190">
            <v>-1335.4975999999999</v>
          </cell>
          <cell r="AF190">
            <v>-335.49759999999998</v>
          </cell>
          <cell r="AG190">
            <v>-1335.4975999999999</v>
          </cell>
          <cell r="AH190">
            <v>-335.49759999999998</v>
          </cell>
          <cell r="AI190">
            <v>-1335.4975999999999</v>
          </cell>
          <cell r="AM190">
            <v>-305.05359999999996</v>
          </cell>
          <cell r="AN190">
            <v>-1305.0536</v>
          </cell>
          <cell r="AO190">
            <v>-305.05359999999996</v>
          </cell>
          <cell r="AP190">
            <v>-1305.0536</v>
          </cell>
          <cell r="AQ190">
            <v>-279.3886</v>
          </cell>
          <cell r="AR190">
            <v>-2279.3886000000002</v>
          </cell>
        </row>
        <row r="191">
          <cell r="L191">
            <v>21929.529379880001</v>
          </cell>
          <cell r="M191">
            <v>13493.412748445671</v>
          </cell>
          <cell r="N191">
            <v>17910.258526199676</v>
          </cell>
          <cell r="O191">
            <v>7096.8317581034225</v>
          </cell>
          <cell r="P191">
            <v>11791.47732434</v>
          </cell>
          <cell r="Q191">
            <v>-8745.1672491591871</v>
          </cell>
          <cell r="U191">
            <v>-1637.1548517188469</v>
          </cell>
          <cell r="V191">
            <v>548.28573601402104</v>
          </cell>
          <cell r="W191">
            <v>-12338.482033924189</v>
          </cell>
          <cell r="X191">
            <v>4675.2952630206155</v>
          </cell>
          <cell r="Y191">
            <v>-13961.06564881785</v>
          </cell>
          <cell r="Z191">
            <v>-4693.3148143419139</v>
          </cell>
          <cell r="AA191">
            <v>-27936.712534460916</v>
          </cell>
          <cell r="AB191">
            <v>20669.7634420826</v>
          </cell>
          <cell r="AD191">
            <v>-14461.916538420428</v>
          </cell>
          <cell r="AE191">
            <v>-4556.7139619907075</v>
          </cell>
          <cell r="AF191">
            <v>-13761.420396450636</v>
          </cell>
          <cell r="AG191">
            <v>-533.65423703473903</v>
          </cell>
          <cell r="AH191">
            <v>-12125.542092838827</v>
          </cell>
          <cell r="AI191">
            <v>-1628.8863935152269</v>
          </cell>
          <cell r="AM191">
            <v>-11657.294433315499</v>
          </cell>
          <cell r="AN191">
            <v>-1243.3777572799343</v>
          </cell>
          <cell r="AO191">
            <v>24391.551940944468</v>
          </cell>
          <cell r="AP191">
            <v>-4816.3664913191105</v>
          </cell>
          <cell r="AQ191">
            <v>28561.852306204062</v>
          </cell>
          <cell r="AR191">
            <v>-7089.7010985142642</v>
          </cell>
        </row>
        <row r="192">
          <cell r="M192">
            <v>21403.412748445673</v>
          </cell>
          <cell r="O192">
            <v>28500.244506549094</v>
          </cell>
          <cell r="Q192">
            <v>19755.077257389901</v>
          </cell>
          <cell r="V192">
            <v>20303.362993403924</v>
          </cell>
          <cell r="X192">
            <v>24978.658256424544</v>
          </cell>
          <cell r="Z192">
            <v>20285.343442082631</v>
          </cell>
          <cell r="AE192">
            <v>15728.629480091926</v>
          </cell>
          <cell r="AG192">
            <v>15194.975243057188</v>
          </cell>
          <cell r="AI192">
            <v>13566.088849541962</v>
          </cell>
          <cell r="AN192">
            <v>12322.711092262027</v>
          </cell>
          <cell r="AP192">
            <v>7506.3446009429163</v>
          </cell>
          <cell r="AR192">
            <v>416.64350242865294</v>
          </cell>
        </row>
      </sheetData>
      <sheetData sheetId="27">
        <row r="2">
          <cell r="A2" t="str">
            <v>ООО "Газпром теплоэнерго Армавир</v>
          </cell>
        </row>
        <row r="4">
          <cell r="A4" t="str">
            <v>Расшифровка задолженностей на 2015 год</v>
          </cell>
        </row>
        <row r="6">
          <cell r="A6" t="str">
            <v>Контрагент</v>
          </cell>
          <cell r="B6" t="str">
            <v>на начало отчетного периода</v>
          </cell>
          <cell r="F6" t="str">
            <v xml:space="preserve">1 квартал </v>
          </cell>
          <cell r="K6" t="str">
            <v>На 31.03.2015</v>
          </cell>
          <cell r="O6" t="str">
            <v xml:space="preserve">2 квартал </v>
          </cell>
          <cell r="T6" t="str">
            <v>На 30.06.2015</v>
          </cell>
          <cell r="X6" t="str">
            <v xml:space="preserve">3 квартал </v>
          </cell>
          <cell r="AC6" t="str">
            <v>На 30.09.2015</v>
          </cell>
          <cell r="AG6" t="str">
            <v xml:space="preserve">4 квартал </v>
          </cell>
          <cell r="AL6" t="str">
            <v>На 31.12.2015</v>
          </cell>
        </row>
        <row r="7">
          <cell r="B7" t="str">
            <v xml:space="preserve">Дебиторская задолженность по балансу </v>
          </cell>
          <cell r="C7" t="str">
            <v>в том числе</v>
          </cell>
          <cell r="E7" t="str">
            <v>Кредиторская задолженность</v>
          </cell>
          <cell r="F7" t="str">
            <v>Начислено</v>
          </cell>
          <cell r="G7" t="str">
            <v xml:space="preserve">Оплачено </v>
          </cell>
          <cell r="I7" t="str">
            <v>Списано за счет созданных резервов по сомнительным долгам</v>
          </cell>
          <cell r="J7" t="str">
            <v>Создано резервов по сомнительным долгам</v>
          </cell>
          <cell r="K7" t="str">
            <v xml:space="preserve">Дебиторская задолженность по балансу </v>
          </cell>
          <cell r="L7" t="str">
            <v>в том числе</v>
          </cell>
          <cell r="N7" t="str">
            <v>Кредиторская задолженность</v>
          </cell>
          <cell r="O7" t="str">
            <v>Начислено</v>
          </cell>
          <cell r="P7" t="str">
            <v xml:space="preserve">Оплачено </v>
          </cell>
          <cell r="R7" t="str">
            <v>Списано за счет созданных резервов по сомнительным долгам</v>
          </cell>
          <cell r="S7" t="str">
            <v>Создано резервов по сомнительным долгам</v>
          </cell>
          <cell r="T7" t="str">
            <v xml:space="preserve">Дебиторская задолженность по балансу </v>
          </cell>
          <cell r="U7" t="str">
            <v>в том числе</v>
          </cell>
          <cell r="W7" t="str">
            <v>Кредиторская задолженность</v>
          </cell>
          <cell r="X7" t="str">
            <v>Начислено</v>
          </cell>
          <cell r="Y7" t="str">
            <v xml:space="preserve">Оплачено </v>
          </cell>
          <cell r="AA7" t="str">
            <v>Списано за счет созданных резервов по сомнительным долгам</v>
          </cell>
          <cell r="AB7" t="str">
            <v>Создано резервов по сомнительным долгам</v>
          </cell>
          <cell r="AC7" t="str">
            <v xml:space="preserve">Дебиторская задолженность по балансу </v>
          </cell>
          <cell r="AD7" t="str">
            <v>в том числе</v>
          </cell>
          <cell r="AF7" t="str">
            <v>Кредиторская задолженность</v>
          </cell>
          <cell r="AG7" t="str">
            <v>Начислено</v>
          </cell>
          <cell r="AH7" t="str">
            <v xml:space="preserve">Оплачено </v>
          </cell>
          <cell r="AJ7" t="str">
            <v>Списано за счет созданных резервов по сомнительным долгам</v>
          </cell>
          <cell r="AK7" t="str">
            <v>Создано резервов по сомнительным долгам</v>
          </cell>
          <cell r="AL7" t="str">
            <v xml:space="preserve">Дебиторская задолженность по балансу </v>
          </cell>
          <cell r="AM7" t="str">
            <v>в том числе</v>
          </cell>
          <cell r="AO7" t="str">
            <v>Кредиторская задолженность</v>
          </cell>
        </row>
        <row r="8">
          <cell r="C8" t="str">
            <v>Дебиторская задолженность</v>
          </cell>
          <cell r="D8" t="str">
            <v>Резерв по сомнительным долгам</v>
          </cell>
          <cell r="G8" t="str">
            <v>ден.средствами</v>
          </cell>
          <cell r="H8" t="str">
            <v>взаимозачет</v>
          </cell>
          <cell r="L8" t="str">
            <v>Дебиторская задолженность</v>
          </cell>
          <cell r="M8" t="str">
            <v>Резерв по сомнительным долгам</v>
          </cell>
          <cell r="P8" t="str">
            <v>ден.средствами</v>
          </cell>
          <cell r="Q8" t="str">
            <v>взаимозачет</v>
          </cell>
          <cell r="U8" t="str">
            <v>Дебиторская задолженность</v>
          </cell>
          <cell r="V8" t="str">
            <v>Резерв по сомнительным долгам</v>
          </cell>
          <cell r="Y8" t="str">
            <v>ден.средствами</v>
          </cell>
          <cell r="Z8" t="str">
            <v>взаимозачет</v>
          </cell>
          <cell r="AD8" t="str">
            <v>Дебиторская задолженность</v>
          </cell>
          <cell r="AE8" t="str">
            <v>Резерв по сомнительным долгам</v>
          </cell>
          <cell r="AH8" t="str">
            <v>ден.средствами</v>
          </cell>
          <cell r="AI8" t="str">
            <v>взаимозачет</v>
          </cell>
          <cell r="AM8" t="str">
            <v>Дебиторская задолженность</v>
          </cell>
          <cell r="AN8" t="str">
            <v>Резерв по сомнительным долгам</v>
          </cell>
        </row>
        <row r="9">
          <cell r="A9" t="str">
            <v>Дебиторская задолженность</v>
          </cell>
        </row>
        <row r="10">
          <cell r="A10" t="str">
            <v>Покупатели и заказчики, в том числе:</v>
          </cell>
        </row>
        <row r="11">
          <cell r="A11" t="str">
            <v>Население</v>
          </cell>
        </row>
        <row r="12">
          <cell r="A12" t="str">
            <v>бюджет</v>
          </cell>
        </row>
        <row r="13">
          <cell r="A13" t="str">
            <v>прочие</v>
          </cell>
        </row>
        <row r="17">
          <cell r="A17" t="str">
            <v>Авансы выданные</v>
          </cell>
        </row>
        <row r="19">
          <cell r="A19" t="str">
            <v>Прочие</v>
          </cell>
        </row>
        <row r="22">
          <cell r="A22" t="str">
            <v>Кредиторская задолженность</v>
          </cell>
        </row>
        <row r="23">
          <cell r="A23" t="str">
            <v>поставщики и подрядчики, в том числе:</v>
          </cell>
        </row>
        <row r="24">
          <cell r="A24" t="str">
            <v>задолженность по энергоносителям</v>
          </cell>
        </row>
        <row r="25">
          <cell r="A25" t="str">
            <v>прочие поставщики и подрядчики</v>
          </cell>
        </row>
        <row r="29">
          <cell r="A29" t="str">
            <v>задолженность перед персоналом</v>
          </cell>
        </row>
        <row r="33">
          <cell r="A33" t="str">
            <v>задолженность перед внебюджетными фондами</v>
          </cell>
        </row>
        <row r="38">
          <cell r="A38" t="str">
            <v xml:space="preserve">задолженность по налогам и сборам </v>
          </cell>
        </row>
        <row r="42">
          <cell r="A42" t="str">
            <v>прочие кредиторы</v>
          </cell>
        </row>
        <row r="43">
          <cell r="A43" t="str">
            <v>Итого</v>
          </cell>
        </row>
        <row r="46">
          <cell r="A46" t="str">
            <v>Дата</v>
          </cell>
        </row>
        <row r="48">
          <cell r="A48" t="str">
            <v>Руководитель</v>
          </cell>
        </row>
      </sheetData>
      <sheetData sheetId="28"/>
      <sheetData sheetId="29">
        <row r="7">
          <cell r="D7" t="str">
            <v>внутригрупповая задолженность на начало года</v>
          </cell>
          <cell r="N7" t="str">
            <v>внутригрупповая задолженность на 31.03.201___</v>
          </cell>
          <cell r="X7" t="str">
            <v>внутригрупповая задолженность на 30.06.201___</v>
          </cell>
          <cell r="AH7" t="str">
            <v>внутригрупповая задолженность на 30.09.201___</v>
          </cell>
          <cell r="AR7" t="str">
            <v>внутригрупповая задолженность на конец года</v>
          </cell>
        </row>
        <row r="8">
          <cell r="D8" t="str">
            <v>с ГПТЭ</v>
          </cell>
          <cell r="E8" t="str">
            <v>с ЗАО ТИ</v>
          </cell>
          <cell r="F8" t="str">
            <v>с ОАО ТИ</v>
          </cell>
          <cell r="G8" t="str">
            <v>с ВТИ</v>
          </cell>
          <cell r="H8" t="str">
            <v>с СТИ</v>
          </cell>
          <cell r="I8" t="str">
            <v>с ЛОТИ</v>
          </cell>
          <cell r="J8" t="str">
            <v>со СТИФ</v>
          </cell>
          <cell r="K8" t="str">
            <v>…</v>
          </cell>
          <cell r="N8" t="str">
            <v>с ГПТЭ</v>
          </cell>
          <cell r="O8" t="str">
            <v>с ЗАО ТИ</v>
          </cell>
          <cell r="P8" t="str">
            <v>с ОАО ТИ</v>
          </cell>
          <cell r="Q8" t="str">
            <v>с ВТИ</v>
          </cell>
          <cell r="R8" t="str">
            <v>с СТИ</v>
          </cell>
          <cell r="S8" t="str">
            <v>с ЛОТИ</v>
          </cell>
          <cell r="T8" t="str">
            <v>со СТИФ</v>
          </cell>
          <cell r="U8" t="str">
            <v>…</v>
          </cell>
          <cell r="X8" t="str">
            <v>с ГПТЭ</v>
          </cell>
          <cell r="Y8" t="str">
            <v>с ЗАО ТИ</v>
          </cell>
          <cell r="Z8" t="str">
            <v>с ОАО ТИ</v>
          </cell>
          <cell r="AA8" t="str">
            <v>с ВТИ</v>
          </cell>
          <cell r="AB8" t="str">
            <v>с СТИ</v>
          </cell>
          <cell r="AC8" t="str">
            <v>с ЛОТИ</v>
          </cell>
          <cell r="AD8" t="str">
            <v>со СТИФ</v>
          </cell>
          <cell r="AE8" t="str">
            <v>…</v>
          </cell>
          <cell r="AH8" t="str">
            <v>с ГПТЭ</v>
          </cell>
          <cell r="AI8" t="str">
            <v>с ЗАО ТИ</v>
          </cell>
          <cell r="AJ8" t="str">
            <v>с ОАО ТИ</v>
          </cell>
          <cell r="AK8" t="str">
            <v>с ВТИ</v>
          </cell>
          <cell r="AL8" t="str">
            <v>с СТИ</v>
          </cell>
          <cell r="AM8" t="str">
            <v>с ЛОТИ</v>
          </cell>
          <cell r="AN8" t="str">
            <v>со СТИФ</v>
          </cell>
          <cell r="AO8" t="str">
            <v>…</v>
          </cell>
          <cell r="AR8" t="str">
            <v>с ГПТЭ</v>
          </cell>
          <cell r="AS8" t="str">
            <v>с ЗАО ТИ</v>
          </cell>
          <cell r="AT8" t="str">
            <v>с ОАО ТИ</v>
          </cell>
          <cell r="AU8" t="str">
            <v>с ВТИ</v>
          </cell>
          <cell r="AV8" t="str">
            <v>с СТИ</v>
          </cell>
          <cell r="AW8" t="str">
            <v>с ЛОТИ</v>
          </cell>
          <cell r="AX8" t="str">
            <v>со СТИФ</v>
          </cell>
          <cell r="AY8" t="str">
            <v>…</v>
          </cell>
        </row>
        <row r="96">
          <cell r="N96">
            <v>0</v>
          </cell>
          <cell r="O96">
            <v>0</v>
          </cell>
          <cell r="P96">
            <v>0</v>
          </cell>
          <cell r="Q96">
            <v>0</v>
          </cell>
          <cell r="R96">
            <v>0</v>
          </cell>
          <cell r="S96">
            <v>0</v>
          </cell>
          <cell r="T96">
            <v>0</v>
          </cell>
          <cell r="U96">
            <v>0</v>
          </cell>
          <cell r="X96">
            <v>0</v>
          </cell>
          <cell r="Y96">
            <v>0</v>
          </cell>
          <cell r="Z96">
            <v>0</v>
          </cell>
          <cell r="AA96">
            <v>0</v>
          </cell>
          <cell r="AB96">
            <v>0</v>
          </cell>
          <cell r="AC96">
            <v>0</v>
          </cell>
          <cell r="AD96">
            <v>0</v>
          </cell>
          <cell r="AE96">
            <v>0</v>
          </cell>
        </row>
        <row r="99">
          <cell r="D99">
            <v>0</v>
          </cell>
          <cell r="E99">
            <v>0</v>
          </cell>
          <cell r="F99">
            <v>0</v>
          </cell>
          <cell r="G99">
            <v>0</v>
          </cell>
          <cell r="H99">
            <v>0</v>
          </cell>
          <cell r="I99">
            <v>0</v>
          </cell>
          <cell r="J99">
            <v>0</v>
          </cell>
          <cell r="K99">
            <v>0</v>
          </cell>
          <cell r="AR99">
            <v>0</v>
          </cell>
          <cell r="AS99">
            <v>0</v>
          </cell>
          <cell r="AT99">
            <v>0</v>
          </cell>
          <cell r="AU99">
            <v>0</v>
          </cell>
          <cell r="AV99">
            <v>0</v>
          </cell>
          <cell r="AW99">
            <v>0</v>
          </cell>
          <cell r="AX99">
            <v>0</v>
          </cell>
          <cell r="AY99">
            <v>0</v>
          </cell>
        </row>
      </sheetData>
      <sheetData sheetId="30"/>
      <sheetData sheetId="3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аблон ВЛ,КЛ 35 и выше"/>
      <sheetName val="Шаблон ВЛ,КЛ 6-20"/>
      <sheetName val="Шаблон ВЛ КЛ 04"/>
      <sheetName val="Спр. Инд. структуры"/>
      <sheetName val="Спр. Типы ТМ"/>
      <sheetName val="Спр. классов АРМов"/>
      <sheetName val="Спр. Виды ТМ"/>
      <sheetName val="Спр. групп полном"/>
      <sheetName val="Спр. Заводы Расп"/>
      <sheetName val="Спр. МестоРасп"/>
      <sheetName val="Спр. произв участ"/>
      <sheetName val="Спр. бизнес-сфер"/>
      <sheetName val="Спр. МВЗ"/>
      <sheetName val="Спр. перерасч заказ"/>
      <sheetName val="Спр. планир завод"/>
      <sheetName val="Спр. Группы плановиков"/>
      <sheetName val="Спр. каталога кодов"/>
      <sheetName val="Спр. ИД сети"/>
      <sheetName val="Спр. средств "/>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heet"/>
      <sheetName val="RSheet"/>
      <sheetName val="SheetOrgReestr"/>
      <sheetName val="OrgReestrTemp"/>
      <sheetName val="Инструкция"/>
      <sheetName val="Титульный"/>
      <sheetName val="Производство тепла"/>
      <sheetName val="Передача тепла"/>
      <sheetName val="Источники финансирования"/>
      <sheetName val="Комментарии"/>
      <sheetName val="Проверка"/>
      <sheetName val="WARM.INVEST.QV.4.178_v.1"/>
    </sheetNames>
    <sheetDataSet>
      <sheetData sheetId="0">
        <row r="2">
          <cell r="N2" t="str">
            <v>реконструкция</v>
          </cell>
          <cell r="P2" t="str">
            <v>Амортизация, учтенная в тарифе</v>
          </cell>
        </row>
        <row r="3">
          <cell r="G3" t="str">
            <v>IV квартал 2015 г.</v>
          </cell>
          <cell r="N3" t="str">
            <v>модернизация</v>
          </cell>
          <cell r="P3" t="str">
            <v>Прибыль на развитие производства, учтенная в тарифе</v>
          </cell>
        </row>
        <row r="4">
          <cell r="G4" t="str">
            <v>12 месяцев</v>
          </cell>
          <cell r="N4" t="str">
            <v>техническое перевооружение</v>
          </cell>
          <cell r="P4" t="str">
            <v>Инвестиционная надбавка</v>
          </cell>
        </row>
        <row r="5">
          <cell r="N5" t="str">
            <v>новое строительство</v>
          </cell>
          <cell r="P5" t="str">
            <v>Плата за подключение</v>
          </cell>
        </row>
        <row r="6">
          <cell r="N6" t="str">
            <v>энергосбережение и повышение энергетической эффективности</v>
          </cell>
          <cell r="P6" t="str">
            <v>Заемные средства (кредиты)</v>
          </cell>
        </row>
        <row r="7">
          <cell r="P7" t="str">
            <v>Прочие собственные средства (от нерегулируемых видов деятельности)</v>
          </cell>
        </row>
        <row r="8">
          <cell r="P8" t="str">
            <v>Федеральный бюджет</v>
          </cell>
        </row>
        <row r="9">
          <cell r="P9" t="str">
            <v>Бюджет субъекта Российской Федерации</v>
          </cell>
        </row>
        <row r="10">
          <cell r="P10" t="str">
            <v>Прочие средства</v>
          </cell>
        </row>
      </sheetData>
      <sheetData sheetId="1"/>
      <sheetData sheetId="2"/>
      <sheetData sheetId="3"/>
      <sheetData sheetId="4"/>
      <sheetData sheetId="5">
        <row r="1">
          <cell r="A1">
            <v>26422017</v>
          </cell>
        </row>
        <row r="14">
          <cell r="F14" t="str">
            <v>ООО "Петербургтеплоэнерго"</v>
          </cell>
        </row>
        <row r="36">
          <cell r="F36" t="str">
            <v>Машлыкин А.П.</v>
          </cell>
        </row>
        <row r="37">
          <cell r="F37" t="str">
            <v>Заместитель генерального директора АО «Газпром Теплоэнерго» по управлению ООО «Петербургтеплоэнерго»</v>
          </cell>
        </row>
      </sheetData>
      <sheetData sheetId="6"/>
      <sheetData sheetId="7"/>
      <sheetData sheetId="8"/>
      <sheetData sheetId="9"/>
      <sheetData sheetId="10"/>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heet"/>
      <sheetName val="RSheet"/>
      <sheetName val="SheetOrgReestr"/>
      <sheetName val="OrgReestrTemp"/>
      <sheetName val="Инструкция"/>
      <sheetName val="Титульный"/>
      <sheetName val="Сбыт ЭЭ"/>
      <sheetName val="Передача ЭЭ"/>
      <sheetName val="Производство ТЭ"/>
      <sheetName val="Передача ТЭ"/>
      <sheetName val="Производство ТЭ (комб)"/>
      <sheetName val="Водоснабжение"/>
      <sheetName val="Водоотведение"/>
      <sheetName val="Очистка сточных вод"/>
      <sheetName val="Утилизация ТБО"/>
      <sheetName val="Захоронение ТБО"/>
      <sheetName val="ЖД (пассажир.)"/>
      <sheetName val="ЖД (услуги)"/>
      <sheetName val="Транспортировка газа"/>
      <sheetName val="Реализация газа"/>
      <sheetName val="Комментарии"/>
      <sheetName val="Проверка"/>
    </sheetNames>
    <sheetDataSet>
      <sheetData sheetId="0" refreshError="1">
        <row r="2">
          <cell r="J2" t="str">
            <v>Январь</v>
          </cell>
          <cell r="O2" t="str">
            <v>Реконструкция</v>
          </cell>
          <cell r="Q2" t="str">
            <v>ед</v>
          </cell>
        </row>
        <row r="3">
          <cell r="J3" t="str">
            <v>Февраль</v>
          </cell>
          <cell r="O3" t="str">
            <v>Модернизация</v>
          </cell>
          <cell r="Q3" t="str">
            <v>км</v>
          </cell>
        </row>
        <row r="4">
          <cell r="J4" t="str">
            <v>Март</v>
          </cell>
          <cell r="O4" t="str">
            <v>Новое строительство</v>
          </cell>
          <cell r="Q4" t="str">
            <v>кв. м</v>
          </cell>
        </row>
        <row r="5">
          <cell r="J5" t="str">
            <v>Апрель</v>
          </cell>
          <cell r="O5" t="str">
            <v>Техническое перевооружение</v>
          </cell>
          <cell r="Q5" t="str">
            <v>компл</v>
          </cell>
        </row>
        <row r="6">
          <cell r="J6" t="str">
            <v>Май</v>
          </cell>
        </row>
        <row r="7">
          <cell r="J7" t="str">
            <v>Июнь</v>
          </cell>
        </row>
        <row r="8">
          <cell r="J8" t="str">
            <v>Июль</v>
          </cell>
        </row>
        <row r="9">
          <cell r="J9" t="str">
            <v>Август</v>
          </cell>
        </row>
        <row r="10">
          <cell r="J10" t="str">
            <v>Сентябрь</v>
          </cell>
        </row>
        <row r="11">
          <cell r="J11" t="str">
            <v>Октябрь</v>
          </cell>
        </row>
        <row r="12">
          <cell r="J12" t="str">
            <v>Ноябрь</v>
          </cell>
        </row>
        <row r="13">
          <cell r="J13" t="str">
            <v>Декабрь</v>
          </cell>
        </row>
      </sheetData>
      <sheetData sheetId="1" refreshError="1"/>
      <sheetData sheetId="2" refreshError="1"/>
      <sheetData sheetId="3" refreshError="1"/>
      <sheetData sheetId="4" refreshError="1"/>
      <sheetData sheetId="5" refreshError="1">
        <row r="1">
          <cell r="A1">
            <v>26422017</v>
          </cell>
        </row>
        <row r="24">
          <cell r="F24">
            <v>2015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1.08.2004"/>
      <sheetName val="31_08_2004"/>
      <sheetName val="Титул"/>
      <sheetName val="Список"/>
      <sheetName val="1"/>
      <sheetName val="1.1."/>
      <sheetName val="1.2."/>
      <sheetName val="1.3."/>
      <sheetName val="2"/>
      <sheetName val="2.1."/>
      <sheetName val="2.2."/>
      <sheetName val="2.3."/>
      <sheetName val="2.4 "/>
      <sheetName val="9."/>
      <sheetName val="9(НТЭК)"/>
      <sheetName val="9.1."/>
      <sheetName val="9.1(НТЭК)"/>
      <sheetName val="9.1.1."/>
      <sheetName val="9.3."/>
      <sheetName val="9.3.1."/>
      <sheetName val="Лимиты"/>
      <sheetName val="9.5."/>
      <sheetName val="9.5(НТЭК)"/>
      <sheetName val="9.6."/>
      <sheetName val="9.7."/>
      <sheetName val="9.7(НТЭК)"/>
      <sheetName val="Справочники"/>
      <sheetName val=" ОДФР"/>
      <sheetName val="Лист1"/>
      <sheetName val="9.7"/>
      <sheetName val="Лист12"/>
      <sheetName val="6"/>
      <sheetName val="Содержание"/>
      <sheetName val="ШТ. РАССТ.2004 08 31"/>
      <sheetName val="3"/>
      <sheetName val="4"/>
      <sheetName val="5"/>
      <sheetName val="11"/>
      <sheetName val="regs"/>
      <sheetName val="Анализ"/>
      <sheetName val="1.411.1"/>
      <sheetName val="УИС 1"/>
      <sheetName val="31_08_20041"/>
      <sheetName val="1_1_"/>
      <sheetName val="1_2_"/>
      <sheetName val="1_3_"/>
      <sheetName val="2_1_"/>
      <sheetName val="2_2_"/>
      <sheetName val="2_3_"/>
      <sheetName val="2_4_"/>
      <sheetName val="9_"/>
      <sheetName val="9_1_"/>
      <sheetName val="9_1(НТЭК)"/>
      <sheetName val="9_1_1_"/>
      <sheetName val="9_3_"/>
      <sheetName val="9_3_1_"/>
      <sheetName val="9_5_"/>
      <sheetName val="9_5(НТЭК)"/>
      <sheetName val="9_6_"/>
      <sheetName val="9_7_"/>
      <sheetName val="9_7(НТЭК)"/>
      <sheetName val="_ОДФР"/>
      <sheetName val="9_7"/>
      <sheetName val="ШТ__РАССТ_2004_08_31"/>
      <sheetName val="1_411_1"/>
      <sheetName val="УИС_1"/>
      <sheetName val="31_08_20042"/>
      <sheetName val="ф18"/>
      <sheetName val="ф17"/>
      <sheetName val="ф20"/>
      <sheetName val="ф3"/>
      <sheetName val="усл.стор.орг.(9.2, 9.4,9.5)+р"/>
      <sheetName val="Заголовок"/>
      <sheetName val="к БФ №2"/>
      <sheetName val="9 "/>
      <sheetName val="ШТ_ РАССТ_2004 08 31"/>
      <sheetName val="СвУслСторОрг"/>
      <sheetName val="ПрУслСторОрг"/>
      <sheetName val="Команд"/>
      <sheetName val="ОТ и ТБ"/>
      <sheetName val="ПодгКадр"/>
      <sheetName val="СвКанц_Почт"/>
      <sheetName val="ПО"/>
      <sheetName val="ПЕРЕСЧЕТ"/>
      <sheetName val="СЗ-процессинг"/>
      <sheetName val="Нормативы"/>
      <sheetName val="Параметры"/>
      <sheetName val="СЗ-собственная деятельность"/>
      <sheetName val="Услуги кредитных орг."/>
      <sheetName val="Соц.-культ. и оздор. мер."/>
      <sheetName val="Расх. прочие по внер.деят. "/>
      <sheetName val="Аренда здан. и помещ."/>
      <sheetName val="Лизинг транс. средств"/>
      <sheetName val="Аренда земли "/>
      <sheetName val="Свод по страхованию"/>
      <sheetName val="Свод по налогам"/>
      <sheetName val="Услуги связи"/>
      <sheetName val="Услуги охраны"/>
      <sheetName val="Инф.-вычисл. услуги"/>
      <sheetName val="Програм. обеспеч. и лиц."/>
      <sheetName val="Аудиторские услуги"/>
      <sheetName val="Землеустроительные работы"/>
      <sheetName val="Нотариал. и юр. услуги"/>
      <sheetName val="Услуги по диагностике ГС"/>
      <sheetName val="Консультационные услуги"/>
      <sheetName val="Усл.по поверке КИП"/>
      <sheetName val="Природоохр.деят."/>
      <sheetName val="Пожарн.безоп."/>
      <sheetName val="Прочие услуги стор. орг."/>
      <sheetName val="Усл. по кап. ремонту"/>
      <sheetName val="Представительские расходы"/>
      <sheetName val="Свод по командировоч. рас."/>
      <sheetName val="Охрана труда"/>
      <sheetName val="Расходы на спецод. и обувь"/>
      <sheetName val="Подготовка кадров"/>
      <sheetName val="Свод по канц и почт-тел. расх."/>
      <sheetName val="Реклама"/>
      <sheetName val="Подписка на период. изд."/>
      <sheetName val="Расходы на участие в СРО"/>
      <sheetName val="TEHSHEET"/>
      <sheetName val="Лист2"/>
      <sheetName val="Темников"/>
      <sheetName val="юбилеи"/>
      <sheetName val="9_3_1"/>
      <sheetName val="подготовка кадров 2013 (ожид.)"/>
      <sheetName val="план поставок"/>
      <sheetName val="Справочник статей АИС"/>
      <sheetName val="fes"/>
    </sheetNames>
    <sheetDataSet>
      <sheetData sheetId="0" refreshError="1">
        <row r="1">
          <cell r="A1" t="str">
            <v>вид подразд</v>
          </cell>
          <cell r="B1" t="str">
            <v>вид должн</v>
          </cell>
          <cell r="C1" t="str">
            <v>Должность</v>
          </cell>
          <cell r="D1" t="str">
            <v xml:space="preserve">Код </v>
          </cell>
          <cell r="E1" t="str">
            <v>Подразделение                                 Должность (профессия)</v>
          </cell>
          <cell r="F1" t="str">
            <v xml:space="preserve">Кол-во шт.   единиц </v>
          </cell>
          <cell r="G1" t="str">
            <v>Оклад   руб.</v>
          </cell>
          <cell r="H1" t="str">
            <v>Сумма руб.</v>
          </cell>
          <cell r="I1" t="str">
            <v>Примечание</v>
          </cell>
          <cell r="J1" t="str">
            <v>Дата рожд.                       Дата приема</v>
          </cell>
          <cell r="K1" t="str">
            <v>По списку</v>
          </cell>
          <cell r="L1" t="str">
            <v>Вакантно</v>
          </cell>
        </row>
      </sheetData>
      <sheetData sheetId="1">
        <row r="1">
          <cell r="A1" t="str">
            <v>вид подразд</v>
          </cell>
        </row>
      </sheetData>
      <sheetData sheetId="2"/>
      <sheetData sheetId="3"/>
      <sheetData sheetId="4">
        <row r="1">
          <cell r="A1" t="str">
            <v>Наименование формы</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A1" t="str">
            <v>Наименование формы</v>
          </cell>
        </row>
      </sheetData>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ow r="1">
          <cell r="A1" t="str">
            <v>вид подразд</v>
          </cell>
        </row>
      </sheetData>
      <sheetData sheetId="43">
        <row r="1">
          <cell r="A1" t="str">
            <v>вид подразд</v>
          </cell>
        </row>
      </sheetData>
      <sheetData sheetId="44">
        <row r="1">
          <cell r="A1" t="str">
            <v>вид подразд</v>
          </cell>
        </row>
      </sheetData>
      <sheetData sheetId="45">
        <row r="1">
          <cell r="A1" t="str">
            <v>вид подразд</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sheetData sheetId="12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ьный лист"/>
      <sheetName val="Лист согласования"/>
      <sheetName val="Содержание"/>
      <sheetName val="ф1"/>
      <sheetName val="ф2"/>
      <sheetName val="ф2(замена)"/>
      <sheetName val="ф3"/>
      <sheetName val="ф4"/>
      <sheetName val="ф5"/>
      <sheetName val="ф6"/>
      <sheetName val="ф2 (ремонтники)-удалить"/>
      <sheetName val="ф7"/>
      <sheetName val="ф8"/>
      <sheetName val="ф9"/>
      <sheetName val="ф10"/>
      <sheetName val="ф11"/>
      <sheetName val="ф12"/>
      <sheetName val="ф13"/>
      <sheetName val="ф4(замена)"/>
      <sheetName val="ф5(замена)"/>
      <sheetName val="ф14"/>
      <sheetName val="ф15"/>
      <sheetName val="ф16"/>
      <sheetName val="ф7(замена)"/>
      <sheetName val="ф8(замена)"/>
      <sheetName val="ф9(замена)"/>
      <sheetName val="ф17"/>
      <sheetName val="ф18"/>
      <sheetName val="ф19"/>
      <sheetName val="ф20"/>
      <sheetName val="п2(удалить, объединить с ф.4)"/>
    </sheetNames>
    <sheetDataSet>
      <sheetData sheetId="0"/>
      <sheetData sheetId="1"/>
      <sheetData sheetId="2"/>
      <sheetData sheetId="3"/>
      <sheetData sheetId="4"/>
      <sheetData sheetId="5"/>
      <sheetData sheetId="6"/>
      <sheetData sheetId="7">
        <row r="8">
          <cell r="E8" t="str">
            <v>в том числе</v>
          </cell>
        </row>
        <row r="9">
          <cell r="E9" t="str">
            <v>январь</v>
          </cell>
          <cell r="F9" t="str">
            <v>февраль</v>
          </cell>
          <cell r="G9" t="str">
            <v>март</v>
          </cell>
          <cell r="I9" t="str">
            <v>апрель</v>
          </cell>
          <cell r="J9" t="str">
            <v>май</v>
          </cell>
          <cell r="K9" t="str">
            <v>июнь</v>
          </cell>
          <cell r="M9" t="str">
            <v>июль</v>
          </cell>
          <cell r="N9" t="str">
            <v>август</v>
          </cell>
          <cell r="O9" t="str">
            <v>сентябрь</v>
          </cell>
          <cell r="Q9" t="str">
            <v>октябрь</v>
          </cell>
          <cell r="R9" t="str">
            <v>ноябрь</v>
          </cell>
          <cell r="S9" t="str">
            <v>декабрь</v>
          </cell>
        </row>
        <row r="10">
          <cell r="E10" t="str">
            <v>4</v>
          </cell>
          <cell r="F10" t="str">
            <v>5</v>
          </cell>
          <cell r="G10" t="str">
            <v>6</v>
          </cell>
          <cell r="I10" t="str">
            <v>8</v>
          </cell>
          <cell r="J10" t="str">
            <v>9</v>
          </cell>
          <cell r="K10" t="str">
            <v>10</v>
          </cell>
          <cell r="M10" t="str">
            <v>12</v>
          </cell>
          <cell r="N10" t="str">
            <v>13</v>
          </cell>
          <cell r="O10" t="str">
            <v>14</v>
          </cell>
          <cell r="Q10" t="str">
            <v>16</v>
          </cell>
          <cell r="R10" t="str">
            <v>17</v>
          </cell>
          <cell r="S10" t="str">
            <v>18</v>
          </cell>
        </row>
      </sheetData>
      <sheetData sheetId="8">
        <row r="1">
          <cell r="EI1" t="str">
            <v>Ф-5</v>
          </cell>
        </row>
        <row r="6">
          <cell r="G6" t="str">
            <v>тыс. руб.</v>
          </cell>
          <cell r="EI6" t="str">
            <v>(тыс. руб.)</v>
          </cell>
        </row>
        <row r="7">
          <cell r="E7" t="str">
            <v>в том числе</v>
          </cell>
          <cell r="U7" t="str">
            <v>Аренда теплоэнергетического оборудования (1.1)</v>
          </cell>
          <cell r="AL7" t="str">
            <v>Финансирование инвестиционной деятельности (1.2)</v>
          </cell>
          <cell r="BC7" t="str">
            <v>Теплоснабжение (1.3)</v>
          </cell>
          <cell r="BT7" t="str">
            <v>Услуги по транспортировке тепловой энергии (1.4)</v>
          </cell>
          <cell r="CK7" t="str">
            <v>Услуги по ХВС и водоотведению (1.5)</v>
          </cell>
          <cell r="DB7" t="str">
            <v>Электроэнергия (1.6)</v>
          </cell>
          <cell r="DS7" t="str">
            <v>Прочие оказываемые услуги (выполняемые работы) (1.7)</v>
          </cell>
        </row>
        <row r="8">
          <cell r="E8" t="str">
            <v>январь</v>
          </cell>
          <cell r="F8" t="str">
            <v>февраль</v>
          </cell>
          <cell r="G8" t="str">
            <v>март</v>
          </cell>
          <cell r="I8" t="str">
            <v>апрель</v>
          </cell>
          <cell r="J8" t="str">
            <v>май</v>
          </cell>
          <cell r="K8" t="str">
            <v>июнь</v>
          </cell>
          <cell r="M8" t="str">
            <v>июль</v>
          </cell>
          <cell r="N8" t="str">
            <v>август</v>
          </cell>
          <cell r="O8" t="str">
            <v>сентябрь</v>
          </cell>
          <cell r="Q8" t="str">
            <v>октябрь</v>
          </cell>
          <cell r="R8" t="str">
            <v>ноябрь</v>
          </cell>
          <cell r="S8" t="str">
            <v>декабрь</v>
          </cell>
          <cell r="U8" t="str">
            <v>Итого за год</v>
          </cell>
          <cell r="V8" t="str">
            <v>январь</v>
          </cell>
          <cell r="W8" t="str">
            <v>февраль</v>
          </cell>
          <cell r="X8" t="str">
            <v>март</v>
          </cell>
          <cell r="Y8" t="str">
            <v>1 квартал</v>
          </cell>
          <cell r="Z8" t="str">
            <v>апрель</v>
          </cell>
          <cell r="AA8" t="str">
            <v>май</v>
          </cell>
          <cell r="AB8" t="str">
            <v>июнь</v>
          </cell>
          <cell r="AC8" t="str">
            <v>2 квартал</v>
          </cell>
          <cell r="AD8" t="str">
            <v>июль</v>
          </cell>
          <cell r="AE8" t="str">
            <v>август</v>
          </cell>
          <cell r="AF8" t="str">
            <v>сентябрь</v>
          </cell>
          <cell r="AG8" t="str">
            <v>3 квартал</v>
          </cell>
          <cell r="AH8" t="str">
            <v>октябрь</v>
          </cell>
          <cell r="AI8" t="str">
            <v>ноябрь</v>
          </cell>
          <cell r="AJ8" t="str">
            <v>декабрь</v>
          </cell>
          <cell r="AK8" t="str">
            <v>4 квартал</v>
          </cell>
          <cell r="AL8" t="str">
            <v>Итого за год</v>
          </cell>
          <cell r="AM8" t="str">
            <v>январь</v>
          </cell>
          <cell r="AN8" t="str">
            <v>февраль</v>
          </cell>
          <cell r="AO8" t="str">
            <v>март</v>
          </cell>
          <cell r="AP8" t="str">
            <v>1 квартал</v>
          </cell>
          <cell r="AQ8" t="str">
            <v>апрель</v>
          </cell>
          <cell r="AR8" t="str">
            <v>май</v>
          </cell>
          <cell r="AS8" t="str">
            <v>июнь</v>
          </cell>
          <cell r="AT8" t="str">
            <v>2 квартал</v>
          </cell>
          <cell r="AU8" t="str">
            <v>июль</v>
          </cell>
          <cell r="AV8" t="str">
            <v>август</v>
          </cell>
          <cell r="AW8" t="str">
            <v>сентябрь</v>
          </cell>
          <cell r="AX8" t="str">
            <v>3 квартал</v>
          </cell>
          <cell r="AY8" t="str">
            <v>октябрь</v>
          </cell>
          <cell r="AZ8" t="str">
            <v>ноябрь</v>
          </cell>
          <cell r="BA8" t="str">
            <v>декабрь</v>
          </cell>
          <cell r="BB8" t="str">
            <v>4 квартал</v>
          </cell>
          <cell r="BC8" t="str">
            <v>Итого за год</v>
          </cell>
          <cell r="BD8" t="str">
            <v>январь</v>
          </cell>
          <cell r="BE8" t="str">
            <v>февраль</v>
          </cell>
          <cell r="BF8" t="str">
            <v>март</v>
          </cell>
          <cell r="BG8" t="str">
            <v>1 квартал</v>
          </cell>
          <cell r="BH8" t="str">
            <v>апрель</v>
          </cell>
          <cell r="BI8" t="str">
            <v>май</v>
          </cell>
          <cell r="BJ8" t="str">
            <v>июнь</v>
          </cell>
          <cell r="BK8" t="str">
            <v>2 квартал</v>
          </cell>
          <cell r="BL8" t="str">
            <v>июль</v>
          </cell>
          <cell r="BM8" t="str">
            <v>август</v>
          </cell>
          <cell r="BN8" t="str">
            <v>сентябрь</v>
          </cell>
          <cell r="BO8" t="str">
            <v>3 квартал</v>
          </cell>
          <cell r="BP8" t="str">
            <v>октябрь</v>
          </cell>
          <cell r="BQ8" t="str">
            <v>ноябрь</v>
          </cell>
          <cell r="BR8" t="str">
            <v>декабрь</v>
          </cell>
          <cell r="BS8" t="str">
            <v>4 квартал</v>
          </cell>
          <cell r="BT8" t="str">
            <v>Итого за год</v>
          </cell>
          <cell r="BU8" t="str">
            <v>январь</v>
          </cell>
          <cell r="BV8" t="str">
            <v>февраль</v>
          </cell>
          <cell r="BW8" t="str">
            <v>март</v>
          </cell>
          <cell r="BX8" t="str">
            <v>1 квартал</v>
          </cell>
          <cell r="BY8" t="str">
            <v>апрель</v>
          </cell>
          <cell r="BZ8" t="str">
            <v>май</v>
          </cell>
          <cell r="CA8" t="str">
            <v>июнь</v>
          </cell>
          <cell r="CB8" t="str">
            <v>2 квартал</v>
          </cell>
          <cell r="CC8" t="str">
            <v>июль</v>
          </cell>
          <cell r="CD8" t="str">
            <v>август</v>
          </cell>
          <cell r="CE8" t="str">
            <v>сентябрь</v>
          </cell>
          <cell r="CF8" t="str">
            <v>3 квартал</v>
          </cell>
          <cell r="CG8" t="str">
            <v>октябрь</v>
          </cell>
          <cell r="CH8" t="str">
            <v>ноябрь</v>
          </cell>
          <cell r="CI8" t="str">
            <v>декабрь</v>
          </cell>
          <cell r="CJ8" t="str">
            <v>4 квартал</v>
          </cell>
          <cell r="CK8" t="str">
            <v>Итого за год</v>
          </cell>
          <cell r="CL8" t="str">
            <v>январь</v>
          </cell>
          <cell r="CM8" t="str">
            <v>февраль</v>
          </cell>
          <cell r="CN8" t="str">
            <v>март</v>
          </cell>
          <cell r="CO8" t="str">
            <v>1 квартал</v>
          </cell>
          <cell r="CP8" t="str">
            <v>апрель</v>
          </cell>
          <cell r="CQ8" t="str">
            <v>май</v>
          </cell>
          <cell r="CR8" t="str">
            <v>июнь</v>
          </cell>
          <cell r="CS8" t="str">
            <v>2 квартал</v>
          </cell>
          <cell r="CT8" t="str">
            <v>июль</v>
          </cell>
          <cell r="CU8" t="str">
            <v>август</v>
          </cell>
          <cell r="CV8" t="str">
            <v>сентябрь</v>
          </cell>
          <cell r="CW8" t="str">
            <v>3 квартал</v>
          </cell>
          <cell r="CX8" t="str">
            <v>октябрь</v>
          </cell>
          <cell r="CY8" t="str">
            <v>ноябрь</v>
          </cell>
          <cell r="CZ8" t="str">
            <v>декабрь</v>
          </cell>
          <cell r="DA8" t="str">
            <v>4 квартал</v>
          </cell>
          <cell r="DB8" t="str">
            <v>Итого за год</v>
          </cell>
          <cell r="DC8" t="str">
            <v>январь</v>
          </cell>
          <cell r="DD8" t="str">
            <v>февраль</v>
          </cell>
          <cell r="DE8" t="str">
            <v>март</v>
          </cell>
          <cell r="DF8" t="str">
            <v>1 квартал</v>
          </cell>
          <cell r="DG8" t="str">
            <v>апрель</v>
          </cell>
          <cell r="DH8" t="str">
            <v>май</v>
          </cell>
          <cell r="DI8" t="str">
            <v>июнь</v>
          </cell>
          <cell r="DJ8" t="str">
            <v>2 квартал</v>
          </cell>
          <cell r="DK8" t="str">
            <v>июль</v>
          </cell>
          <cell r="DL8" t="str">
            <v>август</v>
          </cell>
          <cell r="DM8" t="str">
            <v>сентябрь</v>
          </cell>
          <cell r="DN8" t="str">
            <v>3 квартал</v>
          </cell>
          <cell r="DO8" t="str">
            <v>октябрь</v>
          </cell>
          <cell r="DP8" t="str">
            <v>ноябрь</v>
          </cell>
          <cell r="DQ8" t="str">
            <v>декабрь</v>
          </cell>
          <cell r="DR8" t="str">
            <v>4 квартал</v>
          </cell>
          <cell r="DS8" t="str">
            <v>Итого за год</v>
          </cell>
          <cell r="DT8" t="str">
            <v>январь</v>
          </cell>
          <cell r="DU8" t="str">
            <v>февраль</v>
          </cell>
          <cell r="DV8" t="str">
            <v>март</v>
          </cell>
          <cell r="DW8" t="str">
            <v>1 квартал</v>
          </cell>
          <cell r="DX8" t="str">
            <v>апрель</v>
          </cell>
          <cell r="DY8" t="str">
            <v>май</v>
          </cell>
          <cell r="DZ8" t="str">
            <v>июнь</v>
          </cell>
          <cell r="EA8" t="str">
            <v>2 квартал</v>
          </cell>
          <cell r="EB8" t="str">
            <v>июль</v>
          </cell>
          <cell r="EC8" t="str">
            <v>август</v>
          </cell>
          <cell r="ED8" t="str">
            <v>сентябрь</v>
          </cell>
          <cell r="EE8" t="str">
            <v>3 квартал</v>
          </cell>
          <cell r="EF8" t="str">
            <v>октябрь</v>
          </cell>
          <cell r="EG8" t="str">
            <v>ноябрь</v>
          </cell>
          <cell r="EH8" t="str">
            <v>декабрь</v>
          </cell>
          <cell r="EI8" t="str">
            <v>4 квартал</v>
          </cell>
        </row>
        <row r="9">
          <cell r="BC9">
            <v>8</v>
          </cell>
          <cell r="BG9">
            <v>9</v>
          </cell>
          <cell r="BK9">
            <v>10</v>
          </cell>
          <cell r="BO9">
            <v>11</v>
          </cell>
          <cell r="BS9">
            <v>12</v>
          </cell>
          <cell r="BT9">
            <v>13</v>
          </cell>
          <cell r="BX9">
            <v>14</v>
          </cell>
          <cell r="CB9">
            <v>15</v>
          </cell>
          <cell r="CF9">
            <v>16</v>
          </cell>
          <cell r="CJ9">
            <v>17</v>
          </cell>
          <cell r="CK9">
            <v>18</v>
          </cell>
          <cell r="CO9">
            <v>19</v>
          </cell>
          <cell r="CS9">
            <v>20</v>
          </cell>
          <cell r="CW9">
            <v>21</v>
          </cell>
          <cell r="DA9">
            <v>22</v>
          </cell>
          <cell r="DB9">
            <v>18</v>
          </cell>
          <cell r="DF9">
            <v>19</v>
          </cell>
          <cell r="DJ9">
            <v>20</v>
          </cell>
          <cell r="DN9">
            <v>21</v>
          </cell>
          <cell r="DR9">
            <v>22</v>
          </cell>
          <cell r="DS9">
            <v>23</v>
          </cell>
          <cell r="DW9">
            <v>24</v>
          </cell>
          <cell r="EA9">
            <v>25</v>
          </cell>
          <cell r="EE9">
            <v>26</v>
          </cell>
          <cell r="EI9">
            <v>27</v>
          </cell>
        </row>
        <row r="244">
          <cell r="BL244">
            <v>0</v>
          </cell>
          <cell r="BM244">
            <v>0</v>
          </cell>
          <cell r="BN244">
            <v>0</v>
          </cell>
        </row>
      </sheetData>
      <sheetData sheetId="9">
        <row r="6">
          <cell r="G6" t="str">
            <v>тыс. руб.</v>
          </cell>
        </row>
        <row r="8">
          <cell r="F8" t="str">
            <v>январь</v>
          </cell>
          <cell r="G8" t="str">
            <v>февраль</v>
          </cell>
          <cell r="H8" t="str">
            <v>март</v>
          </cell>
          <cell r="K8" t="str">
            <v>апрель</v>
          </cell>
          <cell r="L8" t="str">
            <v>май</v>
          </cell>
          <cell r="M8" t="str">
            <v>июнь</v>
          </cell>
          <cell r="P8" t="str">
            <v>июль</v>
          </cell>
          <cell r="Q8" t="str">
            <v>август</v>
          </cell>
          <cell r="R8" t="str">
            <v>сентябрь</v>
          </cell>
          <cell r="U8" t="str">
            <v>октябрь</v>
          </cell>
          <cell r="V8" t="str">
            <v>ноябрь</v>
          </cell>
          <cell r="W8" t="str">
            <v>декабрь</v>
          </cell>
        </row>
      </sheetData>
      <sheetData sheetId="10"/>
      <sheetData sheetId="11">
        <row r="14">
          <cell r="A14" t="str">
            <v>январь</v>
          </cell>
          <cell r="B14" t="str">
            <v>план</v>
          </cell>
        </row>
        <row r="15">
          <cell r="A15" t="str">
            <v>февраль</v>
          </cell>
          <cell r="B15" t="str">
            <v>план</v>
          </cell>
        </row>
        <row r="16">
          <cell r="A16" t="str">
            <v>март</v>
          </cell>
          <cell r="B16" t="str">
            <v>план</v>
          </cell>
        </row>
        <row r="18">
          <cell r="A18" t="str">
            <v>апрель</v>
          </cell>
          <cell r="B18" t="str">
            <v>план</v>
          </cell>
        </row>
        <row r="19">
          <cell r="A19" t="str">
            <v>май</v>
          </cell>
          <cell r="B19" t="str">
            <v>план</v>
          </cell>
        </row>
        <row r="20">
          <cell r="A20" t="str">
            <v>июнь</v>
          </cell>
          <cell r="B20" t="str">
            <v>план</v>
          </cell>
        </row>
        <row r="22">
          <cell r="A22" t="str">
            <v>июль</v>
          </cell>
          <cell r="B22" t="str">
            <v>план</v>
          </cell>
        </row>
        <row r="23">
          <cell r="A23" t="str">
            <v>август</v>
          </cell>
          <cell r="B23" t="str">
            <v>план</v>
          </cell>
        </row>
        <row r="24">
          <cell r="A24" t="str">
            <v>сентябрь</v>
          </cell>
          <cell r="B24" t="str">
            <v>план</v>
          </cell>
        </row>
        <row r="26">
          <cell r="A26" t="str">
            <v>октябрь</v>
          </cell>
          <cell r="B26" t="str">
            <v>план</v>
          </cell>
        </row>
        <row r="27">
          <cell r="A27" t="str">
            <v>ноябрь</v>
          </cell>
          <cell r="B27" t="str">
            <v>план</v>
          </cell>
        </row>
        <row r="28">
          <cell r="A28" t="str">
            <v>декабрь</v>
          </cell>
          <cell r="B28" t="str">
            <v>план</v>
          </cell>
        </row>
      </sheetData>
      <sheetData sheetId="12">
        <row r="14">
          <cell r="A14" t="str">
            <v>январь</v>
          </cell>
          <cell r="B14" t="str">
            <v>план</v>
          </cell>
        </row>
        <row r="15">
          <cell r="A15" t="str">
            <v>февраль</v>
          </cell>
          <cell r="B15" t="str">
            <v>план</v>
          </cell>
        </row>
        <row r="16">
          <cell r="A16" t="str">
            <v>март</v>
          </cell>
          <cell r="B16" t="str">
            <v>план</v>
          </cell>
        </row>
        <row r="18">
          <cell r="A18" t="str">
            <v>апрель</v>
          </cell>
          <cell r="B18" t="str">
            <v>план</v>
          </cell>
        </row>
        <row r="19">
          <cell r="A19" t="str">
            <v>май</v>
          </cell>
          <cell r="B19" t="str">
            <v>план</v>
          </cell>
        </row>
        <row r="20">
          <cell r="A20" t="str">
            <v>июнь</v>
          </cell>
          <cell r="B20" t="str">
            <v>план</v>
          </cell>
        </row>
        <row r="22">
          <cell r="A22" t="str">
            <v>июль</v>
          </cell>
          <cell r="B22" t="str">
            <v>план</v>
          </cell>
        </row>
        <row r="23">
          <cell r="A23" t="str">
            <v>август</v>
          </cell>
          <cell r="B23" t="str">
            <v>план</v>
          </cell>
        </row>
        <row r="24">
          <cell r="A24" t="str">
            <v>сентябрь</v>
          </cell>
          <cell r="B24" t="str">
            <v>план</v>
          </cell>
        </row>
        <row r="26">
          <cell r="A26" t="str">
            <v>октябрь</v>
          </cell>
          <cell r="B26" t="str">
            <v>план</v>
          </cell>
        </row>
        <row r="27">
          <cell r="A27" t="str">
            <v>ноябрь</v>
          </cell>
          <cell r="B27" t="str">
            <v>план</v>
          </cell>
        </row>
        <row r="28">
          <cell r="A28" t="str">
            <v>декабрь</v>
          </cell>
          <cell r="B28" t="str">
            <v>план</v>
          </cell>
        </row>
      </sheetData>
      <sheetData sheetId="13">
        <row r="13">
          <cell r="A13" t="str">
            <v>январь</v>
          </cell>
          <cell r="B13" t="str">
            <v>план</v>
          </cell>
          <cell r="V13" t="str">
            <v>январь</v>
          </cell>
          <cell r="W13" t="str">
            <v>план</v>
          </cell>
        </row>
        <row r="14">
          <cell r="A14" t="str">
            <v>февраль</v>
          </cell>
          <cell r="B14" t="str">
            <v>план</v>
          </cell>
          <cell r="V14" t="str">
            <v>февраль</v>
          </cell>
          <cell r="W14" t="str">
            <v>план</v>
          </cell>
        </row>
        <row r="15">
          <cell r="A15" t="str">
            <v>март</v>
          </cell>
          <cell r="B15" t="str">
            <v>план</v>
          </cell>
          <cell r="V15" t="str">
            <v>март</v>
          </cell>
          <cell r="W15" t="str">
            <v>план</v>
          </cell>
        </row>
        <row r="17">
          <cell r="A17" t="str">
            <v>апрель</v>
          </cell>
          <cell r="B17" t="str">
            <v>план</v>
          </cell>
          <cell r="V17" t="str">
            <v>апрель</v>
          </cell>
          <cell r="W17" t="str">
            <v>план</v>
          </cell>
        </row>
        <row r="18">
          <cell r="A18" t="str">
            <v>май</v>
          </cell>
          <cell r="B18" t="str">
            <v>план</v>
          </cell>
          <cell r="V18" t="str">
            <v>май</v>
          </cell>
          <cell r="W18" t="str">
            <v>план</v>
          </cell>
        </row>
        <row r="19">
          <cell r="A19" t="str">
            <v>июнь</v>
          </cell>
          <cell r="B19" t="str">
            <v>план</v>
          </cell>
          <cell r="V19" t="str">
            <v>июнь</v>
          </cell>
          <cell r="W19" t="str">
            <v>план</v>
          </cell>
        </row>
        <row r="21">
          <cell r="A21" t="str">
            <v>июль</v>
          </cell>
          <cell r="B21" t="str">
            <v>план</v>
          </cell>
          <cell r="V21" t="str">
            <v>июль</v>
          </cell>
          <cell r="W21" t="str">
            <v>план</v>
          </cell>
        </row>
        <row r="22">
          <cell r="A22" t="str">
            <v>август</v>
          </cell>
          <cell r="B22" t="str">
            <v>план</v>
          </cell>
          <cell r="V22" t="str">
            <v>август</v>
          </cell>
          <cell r="W22" t="str">
            <v>план</v>
          </cell>
        </row>
        <row r="23">
          <cell r="A23" t="str">
            <v>сентябрь</v>
          </cell>
          <cell r="B23" t="str">
            <v>план</v>
          </cell>
          <cell r="V23" t="str">
            <v>сентябрь</v>
          </cell>
          <cell r="W23" t="str">
            <v>план</v>
          </cell>
        </row>
        <row r="25">
          <cell r="A25" t="str">
            <v>октябрь</v>
          </cell>
          <cell r="B25" t="str">
            <v>план</v>
          </cell>
          <cell r="V25" t="str">
            <v>октябрь</v>
          </cell>
          <cell r="W25" t="str">
            <v>план</v>
          </cell>
        </row>
        <row r="26">
          <cell r="A26" t="str">
            <v>ноябрь</v>
          </cell>
          <cell r="B26" t="str">
            <v>план</v>
          </cell>
          <cell r="V26" t="str">
            <v>ноябрь</v>
          </cell>
          <cell r="W26" t="str">
            <v>план</v>
          </cell>
        </row>
        <row r="27">
          <cell r="A27" t="str">
            <v>декабрь</v>
          </cell>
          <cell r="B27" t="str">
            <v>план</v>
          </cell>
          <cell r="V27" t="str">
            <v>декабрь</v>
          </cell>
          <cell r="W27" t="str">
            <v>план</v>
          </cell>
        </row>
      </sheetData>
      <sheetData sheetId="14"/>
      <sheetData sheetId="15"/>
      <sheetData sheetId="16"/>
      <sheetData sheetId="17"/>
      <sheetData sheetId="18"/>
      <sheetData sheetId="19"/>
      <sheetData sheetId="20"/>
      <sheetData sheetId="21"/>
      <sheetData sheetId="22">
        <row r="7">
          <cell r="D7" t="str">
            <v>в том числе</v>
          </cell>
        </row>
        <row r="8">
          <cell r="D8" t="str">
            <v>январь</v>
          </cell>
          <cell r="E8" t="str">
            <v>февраль</v>
          </cell>
          <cell r="F8" t="str">
            <v>март</v>
          </cell>
          <cell r="H8" t="str">
            <v>апрель</v>
          </cell>
          <cell r="I8" t="str">
            <v>май</v>
          </cell>
          <cell r="J8" t="str">
            <v>июнь</v>
          </cell>
          <cell r="L8" t="str">
            <v>июль</v>
          </cell>
          <cell r="M8" t="str">
            <v>август</v>
          </cell>
          <cell r="N8" t="str">
            <v>сентябрь</v>
          </cell>
          <cell r="P8" t="str">
            <v>октябрь</v>
          </cell>
          <cell r="Q8" t="str">
            <v>ноябрь</v>
          </cell>
          <cell r="R8" t="str">
            <v>декабрь</v>
          </cell>
        </row>
      </sheetData>
      <sheetData sheetId="23"/>
      <sheetData sheetId="24"/>
      <sheetData sheetId="25">
        <row r="15">
          <cell r="B15" t="str">
            <v xml:space="preserve">Основная продукция </v>
          </cell>
        </row>
        <row r="17">
          <cell r="B17" t="str">
            <v>Прочая продукция</v>
          </cell>
        </row>
        <row r="19">
          <cell r="B19" t="str">
            <v>Прочая реализация</v>
          </cell>
        </row>
        <row r="25">
          <cell r="B25" t="str">
            <v>Доходы от продажи ОС</v>
          </cell>
        </row>
        <row r="26">
          <cell r="B26" t="str">
            <v>Доходы от продажи ТМЦ</v>
          </cell>
        </row>
        <row r="27">
          <cell r="B27" t="str">
            <v>Доходы от продажи прочих активов</v>
          </cell>
        </row>
        <row r="28">
          <cell r="B28" t="str">
            <v>Доходы, связаные с предоставлением в аренду имущества</v>
          </cell>
        </row>
        <row r="29">
          <cell r="B29" t="str">
            <v>Прочие операционные доходы</v>
          </cell>
        </row>
        <row r="31">
          <cell r="B31" t="str">
            <v>Штрафы, пени, неустойки за нарушение договоров</v>
          </cell>
        </row>
        <row r="32">
          <cell r="B32" t="str">
            <v>Прочие внереализационные доходы</v>
          </cell>
        </row>
        <row r="33">
          <cell r="A33" t="str">
            <v>1.6</v>
          </cell>
        </row>
        <row r="34">
          <cell r="A34" t="str">
            <v>1.7</v>
          </cell>
        </row>
        <row r="35">
          <cell r="A35" t="str">
            <v>1.8</v>
          </cell>
        </row>
        <row r="38">
          <cell r="B38" t="str">
            <v>Основное сырье и вспомогательные материалы</v>
          </cell>
        </row>
        <row r="40">
          <cell r="B40" t="str">
            <v>Материалы на ремонтно-эксплуатационные нужды</v>
          </cell>
        </row>
        <row r="41">
          <cell r="B41" t="str">
            <v xml:space="preserve">Материалы </v>
          </cell>
        </row>
        <row r="42">
          <cell r="B42" t="str">
            <v>Прочие материалы</v>
          </cell>
        </row>
        <row r="43">
          <cell r="B43" t="str">
            <v>Сменное оборудование</v>
          </cell>
        </row>
        <row r="44">
          <cell r="B44" t="str">
            <v>Прочее</v>
          </cell>
        </row>
        <row r="45">
          <cell r="B45" t="str">
            <v xml:space="preserve">Прочие </v>
          </cell>
        </row>
        <row r="46">
          <cell r="B46" t="str">
            <v>Технология</v>
          </cell>
        </row>
        <row r="47">
          <cell r="B47" t="str">
            <v>Материалы</v>
          </cell>
        </row>
        <row r="48">
          <cell r="B48" t="str">
            <v>Средства индивидуальной защиты</v>
          </cell>
        </row>
        <row r="49">
          <cell r="B49" t="str">
            <v>Сменное оборудование</v>
          </cell>
        </row>
        <row r="50">
          <cell r="B50" t="str">
            <v>Прочее</v>
          </cell>
        </row>
        <row r="51">
          <cell r="B51" t="str">
            <v>Топливо</v>
          </cell>
        </row>
        <row r="52">
          <cell r="B52" t="str">
            <v>Уголь</v>
          </cell>
        </row>
        <row r="53">
          <cell r="B53" t="str">
            <v>Газ</v>
          </cell>
        </row>
        <row r="54">
          <cell r="B54" t="str">
            <v>ГСМ</v>
          </cell>
        </row>
        <row r="55">
          <cell r="B55" t="str">
            <v>Прочее</v>
          </cell>
        </row>
        <row r="56">
          <cell r="B56" t="str">
            <v>Услуги стороних организаций</v>
          </cell>
        </row>
        <row r="57">
          <cell r="B57" t="str">
            <v>Услуги по ремонту ОС</v>
          </cell>
        </row>
        <row r="58">
          <cell r="B58" t="str">
            <v>Услуги по ремонту (подр.)</v>
          </cell>
        </row>
        <row r="59">
          <cell r="B59" t="str">
            <v>Услуги по переработке давальческого сырья</v>
          </cell>
        </row>
        <row r="60">
          <cell r="B60" t="str">
            <v>Прочие</v>
          </cell>
        </row>
        <row r="61">
          <cell r="B61" t="str">
            <v>Энергия</v>
          </cell>
        </row>
        <row r="62">
          <cell r="B62" t="str">
            <v>Электроэнергия на производство</v>
          </cell>
        </row>
        <row r="63">
          <cell r="B63" t="str">
            <v>Тепло</v>
          </cell>
        </row>
        <row r="64">
          <cell r="B64" t="str">
            <v>Пар</v>
          </cell>
        </row>
        <row r="65">
          <cell r="B65" t="str">
            <v>Прочее</v>
          </cell>
        </row>
        <row r="66">
          <cell r="B66" t="str">
            <v>Вода</v>
          </cell>
        </row>
        <row r="67">
          <cell r="B67" t="str">
            <v>Питьевая</v>
          </cell>
        </row>
        <row r="68">
          <cell r="B68" t="str">
            <v>Сточная</v>
          </cell>
        </row>
        <row r="69">
          <cell r="B69" t="str">
            <v>Техническая</v>
          </cell>
        </row>
        <row r="70">
          <cell r="B70" t="str">
            <v>Прочее</v>
          </cell>
        </row>
        <row r="71">
          <cell r="B71" t="str">
            <v>Аренда</v>
          </cell>
        </row>
        <row r="72">
          <cell r="B72" t="str">
            <v>Арендная плата за оборудование</v>
          </cell>
        </row>
        <row r="73">
          <cell r="B73" t="str">
            <v>Лизинговые платежи</v>
          </cell>
        </row>
        <row r="74">
          <cell r="B74" t="str">
            <v>Транспортные расходы</v>
          </cell>
        </row>
        <row r="75">
          <cell r="B75" t="str">
            <v>Прочая арендная плата</v>
          </cell>
        </row>
        <row r="76">
          <cell r="B76" t="str">
            <v>Тара и тарные материалы</v>
          </cell>
        </row>
        <row r="77">
          <cell r="B77" t="str">
            <v>Инвентарь, оборудование</v>
          </cell>
        </row>
        <row r="79">
          <cell r="B79" t="str">
            <v>Строительные материалы</v>
          </cell>
        </row>
        <row r="81">
          <cell r="B81" t="str">
            <v>Расходы по страхованию</v>
          </cell>
        </row>
        <row r="82">
          <cell r="B82" t="str">
            <v>Транспорт</v>
          </cell>
        </row>
        <row r="83">
          <cell r="B83" t="str">
            <v>Арендованное имущество, лизинг</v>
          </cell>
        </row>
        <row r="84">
          <cell r="B84" t="str">
            <v>ОС, оборудование</v>
          </cell>
        </row>
        <row r="85">
          <cell r="B85" t="str">
            <v>Прочее</v>
          </cell>
        </row>
        <row r="86">
          <cell r="B86" t="str">
            <v>Услуги сторонних организаций</v>
          </cell>
        </row>
        <row r="87">
          <cell r="B87" t="str">
            <v>Лизинг</v>
          </cell>
        </row>
        <row r="89">
          <cell r="B89" t="str">
            <v>Заработная плата</v>
          </cell>
        </row>
        <row r="90">
          <cell r="B90" t="str">
            <v>НДФЛ</v>
          </cell>
        </row>
        <row r="91">
          <cell r="B91" t="str">
            <v xml:space="preserve"> Зарплата соц.сферы</v>
          </cell>
        </row>
        <row r="92">
          <cell r="B92" t="str">
            <v>Отпускные пособия</v>
          </cell>
        </row>
        <row r="93">
          <cell r="B93" t="str">
            <v>Социальные выплаты, входящие в расчетный лист</v>
          </cell>
        </row>
        <row r="94">
          <cell r="B94" t="str">
            <v>Прочее</v>
          </cell>
        </row>
        <row r="96">
          <cell r="B96" t="str">
            <v>ЕСН</v>
          </cell>
        </row>
        <row r="98">
          <cell r="B98" t="str">
            <v>Штрафы и пени</v>
          </cell>
        </row>
        <row r="103">
          <cell r="B103" t="str">
            <v>Транспортные расходы</v>
          </cell>
        </row>
        <row r="104">
          <cell r="B104" t="str">
            <v>в т.ч. ж/д транспорт</v>
          </cell>
        </row>
        <row r="105">
          <cell r="B105" t="str">
            <v>фрахт</v>
          </cell>
        </row>
        <row r="106">
          <cell r="B106" t="str">
            <v>Таможенные расходы</v>
          </cell>
        </row>
        <row r="107">
          <cell r="B107" t="str">
            <v>Комиссионное вознаграждение</v>
          </cell>
        </row>
        <row r="108">
          <cell r="B108" t="str">
            <v>Упаковка</v>
          </cell>
        </row>
        <row r="109">
          <cell r="B109" t="str">
            <v xml:space="preserve">Рекламная продукция </v>
          </cell>
        </row>
        <row r="110">
          <cell r="B110" t="str">
            <v>Погрузка</v>
          </cell>
        </row>
        <row r="111">
          <cell r="B111" t="str">
            <v>Согласование перевозок</v>
          </cell>
        </row>
        <row r="112">
          <cell r="B112" t="str">
            <v>Сертификация</v>
          </cell>
        </row>
        <row r="113">
          <cell r="B113" t="str">
            <v>Страхование грузов</v>
          </cell>
        </row>
        <row r="115">
          <cell r="B115" t="str">
            <v>Расходы от продажи, выбытия, ликвидации ОС</v>
          </cell>
        </row>
        <row r="116">
          <cell r="B116" t="str">
            <v>Расходы от продажи, выбытия, ликвидации ТМЦ</v>
          </cell>
        </row>
        <row r="117">
          <cell r="B117" t="str">
            <v>Расходы от продажи, выбытия, ликвидации прочих активов</v>
          </cell>
        </row>
        <row r="118">
          <cell r="B118" t="str">
            <v>Расходы, связаные с предоставлением в аренду имущества</v>
          </cell>
        </row>
        <row r="119">
          <cell r="B119" t="str">
            <v>Услуги банка</v>
          </cell>
        </row>
        <row r="120">
          <cell r="B120" t="str">
            <v>Прочие операционные расходы</v>
          </cell>
        </row>
        <row r="131">
          <cell r="B131" t="str">
            <v>Приход векселей</v>
          </cell>
        </row>
        <row r="132">
          <cell r="B132" t="str">
            <v xml:space="preserve">Погашение векселей </v>
          </cell>
        </row>
        <row r="133">
          <cell r="B133" t="str">
            <v xml:space="preserve">Купля-продажа векселей </v>
          </cell>
        </row>
        <row r="134">
          <cell r="B134" t="str">
            <v>Дисконт</v>
          </cell>
        </row>
        <row r="135">
          <cell r="B135" t="str">
            <v>Прочие</v>
          </cell>
        </row>
        <row r="146">
          <cell r="B146" t="str">
            <v>Векселя к оплате</v>
          </cell>
        </row>
        <row r="147">
          <cell r="B147" t="str">
            <v>Покупка векселей</v>
          </cell>
        </row>
        <row r="148">
          <cell r="B148" t="str">
            <v>Дисконт</v>
          </cell>
        </row>
        <row r="149">
          <cell r="B149" t="str">
            <v>Прочие</v>
          </cell>
        </row>
        <row r="160">
          <cell r="B160" t="str">
            <v>Приобретение оборудования (снабжение)</v>
          </cell>
        </row>
        <row r="161">
          <cell r="B161" t="str">
            <v>Импортные закупки (снабжение)</v>
          </cell>
        </row>
        <row r="162">
          <cell r="B162" t="str">
            <v>Капстроительство (СМР,...)</v>
          </cell>
        </row>
        <row r="163">
          <cell r="B163" t="str">
            <v>Обучение персонала</v>
          </cell>
        </row>
        <row r="166">
          <cell r="B166" t="str">
            <v xml:space="preserve">Приобретение и модерниз.оборудования </v>
          </cell>
        </row>
        <row r="167">
          <cell r="B167" t="str">
            <v>Капстроительство (СМР,...)</v>
          </cell>
        </row>
      </sheetData>
      <sheetData sheetId="26"/>
      <sheetData sheetId="27"/>
      <sheetData sheetId="28">
        <row r="8">
          <cell r="E8" t="str">
            <v>Итого за год</v>
          </cell>
          <cell r="O8" t="str">
            <v>Итого за 1 кавртал</v>
          </cell>
          <cell r="Y8" t="str">
            <v>Итого за 2 квартал</v>
          </cell>
          <cell r="AI8" t="str">
            <v>Итого за 3 квартал</v>
          </cell>
          <cell r="AS8" t="str">
            <v>Итого за 4 квартал</v>
          </cell>
        </row>
        <row r="9">
          <cell r="E9" t="str">
            <v>внутригрупповые обороты</v>
          </cell>
          <cell r="O9" t="str">
            <v>внутригрупповые обороты</v>
          </cell>
          <cell r="Y9" t="str">
            <v>внутригрупповые обороты</v>
          </cell>
          <cell r="AI9" t="str">
            <v>внутригрупповые обороты</v>
          </cell>
          <cell r="AS9" t="str">
            <v>внутригрупповые обороты</v>
          </cell>
        </row>
        <row r="10">
          <cell r="E10" t="str">
            <v>с ГПТЭ</v>
          </cell>
          <cell r="F10" t="str">
            <v>с ЗАО ТИ</v>
          </cell>
          <cell r="G10" t="str">
            <v>с ОАО ТИ</v>
          </cell>
          <cell r="H10" t="str">
            <v>с ВТИ</v>
          </cell>
          <cell r="I10" t="str">
            <v>с СТИ</v>
          </cell>
          <cell r="J10" t="str">
            <v>с ЛОТИ</v>
          </cell>
          <cell r="K10" t="str">
            <v>со СТИФ</v>
          </cell>
          <cell r="L10" t="str">
            <v>…</v>
          </cell>
          <cell r="O10" t="str">
            <v>с ГПТЭ</v>
          </cell>
          <cell r="P10" t="str">
            <v>с ЗАО ТИ</v>
          </cell>
          <cell r="Q10" t="str">
            <v>с ОАО ТИ</v>
          </cell>
          <cell r="R10" t="str">
            <v>с ВТИ</v>
          </cell>
          <cell r="S10" t="str">
            <v>с СТИ</v>
          </cell>
          <cell r="T10" t="str">
            <v>с ЛОТИ</v>
          </cell>
          <cell r="U10" t="str">
            <v>со СТИФ</v>
          </cell>
          <cell r="V10" t="str">
            <v>…</v>
          </cell>
          <cell r="Y10" t="str">
            <v>с ГПТЭ</v>
          </cell>
          <cell r="Z10" t="str">
            <v>с ЗАО ТИ</v>
          </cell>
          <cell r="AA10" t="str">
            <v>с ОАО ТИ</v>
          </cell>
          <cell r="AB10" t="str">
            <v>с ВТИ</v>
          </cell>
          <cell r="AC10" t="str">
            <v>с СТИ</v>
          </cell>
          <cell r="AD10" t="str">
            <v>с ЛОТИ</v>
          </cell>
          <cell r="AE10" t="str">
            <v>со СТИФ</v>
          </cell>
          <cell r="AF10" t="str">
            <v>…</v>
          </cell>
          <cell r="AI10" t="str">
            <v>с ГПТЭ</v>
          </cell>
          <cell r="AJ10" t="str">
            <v>с ЗАО ТИ</v>
          </cell>
          <cell r="AK10" t="str">
            <v>с ОАО ТИ</v>
          </cell>
          <cell r="AL10" t="str">
            <v>с ВТИ</v>
          </cell>
          <cell r="AM10" t="str">
            <v>с СТИ</v>
          </cell>
          <cell r="AN10" t="str">
            <v>с ЛОТИ</v>
          </cell>
          <cell r="AO10" t="str">
            <v>со СТИФ</v>
          </cell>
          <cell r="AP10" t="str">
            <v>…</v>
          </cell>
          <cell r="AS10" t="str">
            <v>с ГПТЭ</v>
          </cell>
          <cell r="AT10" t="str">
            <v>с ЗАО ТИ</v>
          </cell>
          <cell r="AU10" t="str">
            <v>с ОАО ТИ</v>
          </cell>
          <cell r="AV10" t="str">
            <v>с ВТИ</v>
          </cell>
          <cell r="AW10" t="str">
            <v>с СТИ</v>
          </cell>
          <cell r="AX10" t="str">
            <v>с ЛОТИ</v>
          </cell>
          <cell r="AY10" t="str">
            <v>со СТИФ</v>
          </cell>
          <cell r="AZ10" t="str">
            <v>…</v>
          </cell>
        </row>
      </sheetData>
      <sheetData sheetId="29"/>
      <sheetData sheetId="3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чет"/>
      <sheetName val="Предпосылки"/>
      <sheetName val=" ф_4 Показатели надежности"/>
      <sheetName val="ф_3 Плановые значения"/>
      <sheetName val="ф_3 Плановые значения (ТЗ -1)"/>
      <sheetName val="ф_3 Плановые значения (ТЗ-2)"/>
      <sheetName val="ф_4 (Л) "/>
      <sheetName val="ф_4 (ТЗ-1)"/>
      <sheetName val="ф_4 (Л) (ТЗ- 2)"/>
    </sheetNames>
    <sheetDataSet>
      <sheetData sheetId="0"/>
      <sheetData sheetId="1"/>
      <sheetData sheetId="2"/>
      <sheetData sheetId="3"/>
      <sheetData sheetId="4"/>
      <sheetData sheetId="5"/>
      <sheetData sheetId="6">
        <row r="12">
          <cell r="C12">
            <v>0.28274117569839596</v>
          </cell>
          <cell r="D12">
            <v>0.28274117569839596</v>
          </cell>
          <cell r="E12">
            <v>0.28274117569839596</v>
          </cell>
          <cell r="F12">
            <v>0.28274117569839596</v>
          </cell>
          <cell r="G12">
            <v>0.28274117569839596</v>
          </cell>
          <cell r="H12">
            <v>0.28274117569839596</v>
          </cell>
          <cell r="I12">
            <v>0.28274117569839596</v>
          </cell>
          <cell r="J12">
            <v>0.14121962402567628</v>
          </cell>
          <cell r="K12">
            <v>0.14121962402567628</v>
          </cell>
          <cell r="L12">
            <v>0.14121962402567628</v>
          </cell>
          <cell r="M12">
            <v>0.14121962402567628</v>
          </cell>
          <cell r="N12">
            <v>0.14121962402567628</v>
          </cell>
          <cell r="O12">
            <v>0.14121962402567628</v>
          </cell>
          <cell r="P12">
            <v>0.14121962402567628</v>
          </cell>
          <cell r="Q12">
            <v>0.14121962402567628</v>
          </cell>
          <cell r="R12">
            <v>0.14121962402567628</v>
          </cell>
          <cell r="S12">
            <v>0.14121962402567628</v>
          </cell>
          <cell r="T12">
            <v>0.14121962402567628</v>
          </cell>
          <cell r="U12">
            <v>0.14121962402567628</v>
          </cell>
          <cell r="V12">
            <v>0.14121962402567628</v>
          </cell>
          <cell r="W12">
            <v>0.14121962402567628</v>
          </cell>
          <cell r="X12">
            <v>0.14121962402567628</v>
          </cell>
          <cell r="Y12">
            <v>0.14121962402567628</v>
          </cell>
          <cell r="Z12">
            <v>0.14121962402567628</v>
          </cell>
          <cell r="AA12">
            <v>0.14121962402567628</v>
          </cell>
          <cell r="AB12">
            <v>0.14121962402567628</v>
          </cell>
          <cell r="AC12">
            <v>0.14121962402567628</v>
          </cell>
          <cell r="AD12">
            <v>0.14121962402567628</v>
          </cell>
          <cell r="AE12">
            <v>0.14121962402567628</v>
          </cell>
          <cell r="AF12">
            <v>0.14121962402567628</v>
          </cell>
          <cell r="AG12">
            <v>0.14121962402567628</v>
          </cell>
          <cell r="AH12">
            <v>0.14121962402567628</v>
          </cell>
          <cell r="AI12">
            <v>0.14121962402567628</v>
          </cell>
          <cell r="AJ12">
            <v>178.0791730141008</v>
          </cell>
          <cell r="AK12">
            <v>178.0791730141008</v>
          </cell>
          <cell r="AL12">
            <v>178.0791730141008</v>
          </cell>
          <cell r="AM12">
            <v>178.0791730141008</v>
          </cell>
          <cell r="AN12">
            <v>178.0791730141008</v>
          </cell>
          <cell r="AO12">
            <v>178.0791730141008</v>
          </cell>
          <cell r="AP12">
            <v>178.0791730141008</v>
          </cell>
          <cell r="AQ12">
            <v>178.0791730141008</v>
          </cell>
          <cell r="AR12">
            <v>178.0791730141008</v>
          </cell>
          <cell r="AS12">
            <v>178.0791730141008</v>
          </cell>
          <cell r="AT12">
            <v>178.0791730141008</v>
          </cell>
          <cell r="AU12">
            <v>178.0791730141008</v>
          </cell>
          <cell r="AV12">
            <v>178.0791730141008</v>
          </cell>
          <cell r="AW12">
            <v>178.0791730141008</v>
          </cell>
          <cell r="AX12">
            <v>178.0791730141008</v>
          </cell>
          <cell r="AY12">
            <v>178.0791730141008</v>
          </cell>
          <cell r="AZ12">
            <v>178.0791730141008</v>
          </cell>
          <cell r="BA12">
            <v>178.0791730141008</v>
          </cell>
          <cell r="BB12">
            <v>178.0791730141008</v>
          </cell>
          <cell r="BC12">
            <v>178.0791730141008</v>
          </cell>
          <cell r="BD12">
            <v>178.0791730141008</v>
          </cell>
          <cell r="BE12">
            <v>178.0791730141008</v>
          </cell>
          <cell r="BF12">
            <v>178.0791730141008</v>
          </cell>
          <cell r="BG12">
            <v>178.0791730141008</v>
          </cell>
          <cell r="BH12">
            <v>178.0791730141008</v>
          </cell>
          <cell r="BI12">
            <v>178.07917301410083</v>
          </cell>
          <cell r="BJ12">
            <v>2.6919652131428276</v>
          </cell>
          <cell r="BK12">
            <v>2.6919652131428276</v>
          </cell>
          <cell r="BL12">
            <v>2.6919652131428276</v>
          </cell>
          <cell r="BM12">
            <v>2.6919652131428284</v>
          </cell>
          <cell r="BN12">
            <v>2.290490760866013</v>
          </cell>
          <cell r="BO12">
            <v>1.9310127220297473</v>
          </cell>
          <cell r="BP12">
            <v>1.9871344958287787</v>
          </cell>
          <cell r="BQ12">
            <v>1.7271170105937399</v>
          </cell>
          <cell r="BR12">
            <v>1.721835818811807</v>
          </cell>
          <cell r="BS12">
            <v>1.7288413736368831</v>
          </cell>
          <cell r="BT12">
            <v>1.735767370565269</v>
          </cell>
          <cell r="BU12">
            <v>1.7388593539109412</v>
          </cell>
          <cell r="BV12">
            <v>1.7396715858514302</v>
          </cell>
          <cell r="BW12">
            <v>1.7450702475761395</v>
          </cell>
          <cell r="BX12">
            <v>1.7472174232843225</v>
          </cell>
          <cell r="BY12">
            <v>1.7585910317011104</v>
          </cell>
          <cell r="BZ12">
            <v>1.7627191750816713</v>
          </cell>
          <cell r="CA12">
            <v>1.6689075782901104</v>
          </cell>
          <cell r="CB12">
            <v>1.6703821460663382</v>
          </cell>
          <cell r="CC12">
            <v>1.6743680533528638</v>
          </cell>
          <cell r="CD12">
            <v>1.678399104156588</v>
          </cell>
          <cell r="CE12">
            <v>1.6885503565633637</v>
          </cell>
          <cell r="CF12">
            <v>1.6896572332220043</v>
          </cell>
          <cell r="CG12">
            <v>1.6896701947188988</v>
          </cell>
          <cell r="CH12">
            <v>1.6895601121805301</v>
          </cell>
          <cell r="CI12">
            <v>1.6895601121805301</v>
          </cell>
          <cell r="DQ12">
            <v>0</v>
          </cell>
          <cell r="DR12">
            <v>0</v>
          </cell>
          <cell r="DS12">
            <v>0</v>
          </cell>
          <cell r="DT12">
            <v>0.80014520803208722</v>
          </cell>
          <cell r="DU12">
            <v>0</v>
          </cell>
          <cell r="DV12">
            <v>1172.6454053052194</v>
          </cell>
          <cell r="DW12">
            <v>0</v>
          </cell>
          <cell r="DX12">
            <v>0</v>
          </cell>
          <cell r="DY12">
            <v>5.8791324070092443</v>
          </cell>
          <cell r="DZ12">
            <v>0</v>
          </cell>
          <cell r="EA12">
            <v>0</v>
          </cell>
          <cell r="EB12">
            <v>0</v>
          </cell>
          <cell r="EC12">
            <v>0</v>
          </cell>
          <cell r="ED12">
            <v>0</v>
          </cell>
          <cell r="EE12">
            <v>0</v>
          </cell>
          <cell r="EF12">
            <v>1066.5769751389248</v>
          </cell>
          <cell r="EG12">
            <v>0</v>
          </cell>
          <cell r="EH12">
            <v>0</v>
          </cell>
          <cell r="EI12">
            <v>0</v>
          </cell>
          <cell r="EJ12">
            <v>0</v>
          </cell>
          <cell r="EK12">
            <v>139.16127856134977</v>
          </cell>
          <cell r="EL12">
            <v>0</v>
          </cell>
          <cell r="EM12">
            <v>0</v>
          </cell>
          <cell r="EN12">
            <v>0</v>
          </cell>
          <cell r="EO12">
            <v>0</v>
          </cell>
        </row>
        <row r="13">
          <cell r="C13">
            <v>0.28274117569839596</v>
          </cell>
          <cell r="D13">
            <v>0.28274117569839596</v>
          </cell>
          <cell r="E13">
            <v>0.28274117569839596</v>
          </cell>
          <cell r="F13">
            <v>0.28274117569839596</v>
          </cell>
          <cell r="G13">
            <v>0.28274117569839596</v>
          </cell>
          <cell r="H13">
            <v>0.28274117569839596</v>
          </cell>
          <cell r="I13">
            <v>0.28274117569839596</v>
          </cell>
          <cell r="J13">
            <v>0.14121962402567628</v>
          </cell>
          <cell r="K13">
            <v>0.14121962402567628</v>
          </cell>
          <cell r="L13">
            <v>0.14121962402567628</v>
          </cell>
          <cell r="M13">
            <v>0.14121962402567628</v>
          </cell>
          <cell r="N13">
            <v>0.14121962402567628</v>
          </cell>
          <cell r="O13">
            <v>0.14121962402567628</v>
          </cell>
          <cell r="P13">
            <v>0.14121962402567628</v>
          </cell>
          <cell r="Q13">
            <v>0.14121962402567628</v>
          </cell>
          <cell r="R13">
            <v>0.14121962402567628</v>
          </cell>
          <cell r="S13">
            <v>0.14121962402567628</v>
          </cell>
          <cell r="T13">
            <v>0.14121962402567628</v>
          </cell>
          <cell r="U13">
            <v>0.14121962402567628</v>
          </cell>
          <cell r="V13">
            <v>0.14121962402567628</v>
          </cell>
          <cell r="W13">
            <v>0.14121962402567628</v>
          </cell>
          <cell r="X13">
            <v>0.14121962402567628</v>
          </cell>
          <cell r="Y13">
            <v>0.14121962402567628</v>
          </cell>
          <cell r="Z13">
            <v>0.14121962402567628</v>
          </cell>
          <cell r="AA13">
            <v>0.14121962402567628</v>
          </cell>
          <cell r="AB13">
            <v>0.14121962402567628</v>
          </cell>
          <cell r="AC13">
            <v>0.14121962402567628</v>
          </cell>
          <cell r="AD13">
            <v>0.14121962402567628</v>
          </cell>
          <cell r="AE13">
            <v>0.14121962402567628</v>
          </cell>
          <cell r="AF13">
            <v>0.14121962402567628</v>
          </cell>
          <cell r="AG13">
            <v>0.14121962402567628</v>
          </cell>
          <cell r="AH13">
            <v>0.14121962402567628</v>
          </cell>
          <cell r="AI13">
            <v>0.14121962402567628</v>
          </cell>
          <cell r="AJ13">
            <v>152.28570998059345</v>
          </cell>
          <cell r="AK13">
            <v>152.28570998059345</v>
          </cell>
          <cell r="AL13">
            <v>152.28570998059345</v>
          </cell>
          <cell r="AM13">
            <v>152.28570998059345</v>
          </cell>
          <cell r="AN13">
            <v>152.28570998059345</v>
          </cell>
          <cell r="AO13">
            <v>152.28570998059345</v>
          </cell>
          <cell r="AP13">
            <v>152.28570998059345</v>
          </cell>
          <cell r="AQ13">
            <v>152.28570998059345</v>
          </cell>
          <cell r="AR13">
            <v>152.28570998059345</v>
          </cell>
          <cell r="AS13">
            <v>152.28570998059345</v>
          </cell>
          <cell r="AT13">
            <v>152.28570998059345</v>
          </cell>
          <cell r="AU13">
            <v>152.28570998059345</v>
          </cell>
          <cell r="AV13">
            <v>152.28570998059345</v>
          </cell>
          <cell r="AW13">
            <v>152.28570998059345</v>
          </cell>
          <cell r="AX13">
            <v>152.28570998059345</v>
          </cell>
          <cell r="AY13">
            <v>152.28570998059345</v>
          </cell>
          <cell r="AZ13">
            <v>152.28570998059345</v>
          </cell>
          <cell r="BA13">
            <v>152.28570998059345</v>
          </cell>
          <cell r="BB13">
            <v>152.28570998059345</v>
          </cell>
          <cell r="BC13">
            <v>152.28570998059345</v>
          </cell>
          <cell r="BD13">
            <v>152.28570998059345</v>
          </cell>
          <cell r="BE13">
            <v>152.28570998059345</v>
          </cell>
          <cell r="BF13">
            <v>152.28570998059345</v>
          </cell>
          <cell r="BG13">
            <v>152.28570998059345</v>
          </cell>
          <cell r="BH13">
            <v>152.28570998059345</v>
          </cell>
          <cell r="BI13">
            <v>152.28570998059345</v>
          </cell>
          <cell r="BJ13">
            <v>4.8432123859713929</v>
          </cell>
          <cell r="BK13">
            <v>4.8432123859713929</v>
          </cell>
          <cell r="BL13">
            <v>4.8432123859713929</v>
          </cell>
          <cell r="BM13">
            <v>4.8432123859713929</v>
          </cell>
          <cell r="BN13">
            <v>4.1209051175026223</v>
          </cell>
          <cell r="BO13">
            <v>3.4744617819355379</v>
          </cell>
          <cell r="BP13">
            <v>3.5528150505854139</v>
          </cell>
          <cell r="BQ13">
            <v>3.5687829762012422</v>
          </cell>
          <cell r="BR13">
            <v>3.390032643213885</v>
          </cell>
          <cell r="BS13">
            <v>3.4038255143351397</v>
          </cell>
          <cell r="BT13">
            <v>3.4200094124491707</v>
          </cell>
          <cell r="BU13">
            <v>3.4261015952639049</v>
          </cell>
          <cell r="BV13">
            <v>3.4277019484729068</v>
          </cell>
          <cell r="BW13">
            <v>3.4383390155282259</v>
          </cell>
          <cell r="BX13">
            <v>3.4425696291788181</v>
          </cell>
          <cell r="BY13">
            <v>3.2906214407971719</v>
          </cell>
          <cell r="BZ13">
            <v>3.2488325565304779</v>
          </cell>
          <cell r="CA13">
            <v>3.2652800079743227</v>
          </cell>
          <cell r="CB13">
            <v>3.2681650549012788</v>
          </cell>
          <cell r="CC13">
            <v>3.2759636313746787</v>
          </cell>
          <cell r="CD13">
            <v>3.2838505328255154</v>
          </cell>
          <cell r="CE13">
            <v>3.3037118372925409</v>
          </cell>
          <cell r="CF13">
            <v>3.3058774828152577</v>
          </cell>
          <cell r="CG13">
            <v>3.3059028424680235</v>
          </cell>
          <cell r="CH13">
            <v>3.3056874618702974</v>
          </cell>
          <cell r="CI13">
            <v>3.3056874618702965</v>
          </cell>
          <cell r="DQ13">
            <v>0</v>
          </cell>
          <cell r="DR13">
            <v>0</v>
          </cell>
          <cell r="DS13">
            <v>0</v>
          </cell>
          <cell r="DT13">
            <v>0</v>
          </cell>
          <cell r="DU13">
            <v>0</v>
          </cell>
          <cell r="DV13">
            <v>0</v>
          </cell>
          <cell r="DW13">
            <v>1025.1525656619847</v>
          </cell>
          <cell r="DX13">
            <v>0</v>
          </cell>
          <cell r="DY13">
            <v>0</v>
          </cell>
          <cell r="DZ13">
            <v>0</v>
          </cell>
          <cell r="EA13">
            <v>0</v>
          </cell>
          <cell r="EB13">
            <v>0</v>
          </cell>
          <cell r="EC13">
            <v>0</v>
          </cell>
          <cell r="ED13">
            <v>1365.5219239799853</v>
          </cell>
          <cell r="EE13">
            <v>1346.0818800556756</v>
          </cell>
          <cell r="EF13">
            <v>0</v>
          </cell>
          <cell r="EG13">
            <v>0</v>
          </cell>
          <cell r="EH13">
            <v>0</v>
          </cell>
          <cell r="EI13">
            <v>0</v>
          </cell>
          <cell r="EJ13">
            <v>0</v>
          </cell>
          <cell r="EK13">
            <v>0</v>
          </cell>
          <cell r="EL13">
            <v>0</v>
          </cell>
          <cell r="EM13">
            <v>0</v>
          </cell>
          <cell r="EN13">
            <v>0</v>
          </cell>
          <cell r="EO13">
            <v>0</v>
          </cell>
        </row>
        <row r="14">
          <cell r="C14">
            <v>0.28274117569839596</v>
          </cell>
          <cell r="D14">
            <v>0.28274117569839596</v>
          </cell>
          <cell r="E14">
            <v>0.28274117569839596</v>
          </cell>
          <cell r="F14">
            <v>0.28274117569839596</v>
          </cell>
          <cell r="G14">
            <v>0.28274117569839596</v>
          </cell>
          <cell r="H14">
            <v>0.28274117569839596</v>
          </cell>
          <cell r="I14">
            <v>0.28274117569839596</v>
          </cell>
          <cell r="J14">
            <v>0.15503875968992248</v>
          </cell>
          <cell r="K14">
            <v>0.15503875968992248</v>
          </cell>
          <cell r="L14">
            <v>0.15503875968992248</v>
          </cell>
          <cell r="M14">
            <v>0.15503875968992248</v>
          </cell>
          <cell r="N14">
            <v>0.15503875968992248</v>
          </cell>
          <cell r="O14">
            <v>0.15503875968992248</v>
          </cell>
          <cell r="P14">
            <v>0.2</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158.26935350062922</v>
          </cell>
          <cell r="AK14">
            <v>158.26935350062922</v>
          </cell>
          <cell r="AL14">
            <v>158.26935350062922</v>
          </cell>
          <cell r="AM14">
            <v>158.26935350062922</v>
          </cell>
          <cell r="AN14">
            <v>158.26935350062922</v>
          </cell>
          <cell r="AO14">
            <v>158.26935350062922</v>
          </cell>
          <cell r="AP14">
            <v>155.27173913043478</v>
          </cell>
          <cell r="AQ14">
            <v>155.27173913043478</v>
          </cell>
          <cell r="AR14">
            <v>155.27173913043478</v>
          </cell>
          <cell r="AS14">
            <v>155.27173913043478</v>
          </cell>
          <cell r="AT14">
            <v>155.27173913043478</v>
          </cell>
          <cell r="AU14">
            <v>155.27173913043478</v>
          </cell>
          <cell r="AV14">
            <v>155.27173913043478</v>
          </cell>
          <cell r="AW14">
            <v>155.27173913043478</v>
          </cell>
          <cell r="AX14">
            <v>155.27173913043478</v>
          </cell>
          <cell r="AY14">
            <v>155.27173913043478</v>
          </cell>
          <cell r="AZ14">
            <v>155.27173913043478</v>
          </cell>
          <cell r="BA14">
            <v>155.27173913043478</v>
          </cell>
          <cell r="BB14">
            <v>155.27173913043478</v>
          </cell>
          <cell r="BC14">
            <v>155.27173913043478</v>
          </cell>
          <cell r="BD14">
            <v>155.27173913043478</v>
          </cell>
          <cell r="BE14">
            <v>155.27173913043478</v>
          </cell>
          <cell r="BF14">
            <v>155.27173913043478</v>
          </cell>
          <cell r="BG14">
            <v>155.27173913043478</v>
          </cell>
          <cell r="BH14">
            <v>155.27173913043478</v>
          </cell>
          <cell r="BI14">
            <v>155.27173913043478</v>
          </cell>
          <cell r="BJ14">
            <v>5.2343460177421504</v>
          </cell>
          <cell r="BK14">
            <v>5.2343460177421504</v>
          </cell>
          <cell r="BL14">
            <v>5.2343460177421504</v>
          </cell>
          <cell r="BM14">
            <v>5.2343460177421512</v>
          </cell>
          <cell r="BN14">
            <v>4.4537058407292625</v>
          </cell>
          <cell r="BO14">
            <v>3.7550563020423784</v>
          </cell>
          <cell r="BP14">
            <v>3.8397373127125922</v>
          </cell>
          <cell r="BQ14">
            <v>3.8575837846223511</v>
          </cell>
          <cell r="BR14">
            <v>3.8457880350254769</v>
          </cell>
          <cell r="BS14">
            <v>3.8614352173123363</v>
          </cell>
          <cell r="BT14">
            <v>3.8797948758399916</v>
          </cell>
          <cell r="BU14">
            <v>3.8867060906399415</v>
          </cell>
          <cell r="BV14">
            <v>3.8885215950526542</v>
          </cell>
          <cell r="BW14">
            <v>3.9005887075304626</v>
          </cell>
          <cell r="BX14">
            <v>3.9053880841355331</v>
          </cell>
          <cell r="BY14">
            <v>3.9308104237897767</v>
          </cell>
          <cell r="BZ14">
            <v>3.9400376680658447</v>
          </cell>
          <cell r="CA14">
            <v>3.9599843957302703</v>
          </cell>
          <cell r="CB14">
            <v>3.9634832505861453</v>
          </cell>
          <cell r="CC14">
            <v>3.9729410125753635</v>
          </cell>
          <cell r="CD14">
            <v>3.9825058911155513</v>
          </cell>
          <cell r="CE14">
            <v>4.006592785830918</v>
          </cell>
          <cell r="CF14">
            <v>4.0092191830941539</v>
          </cell>
          <cell r="CG14">
            <v>4.0092499381378213</v>
          </cell>
          <cell r="CH14">
            <v>4.0089887342581978</v>
          </cell>
          <cell r="CI14">
            <v>4.0089887342581978</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row>
        <row r="15">
          <cell r="C15">
            <v>1.6447368421052633</v>
          </cell>
          <cell r="D15">
            <v>1.6447368421052633</v>
          </cell>
          <cell r="E15">
            <v>1.6447368421052633</v>
          </cell>
          <cell r="F15">
            <v>1.6447368421052633</v>
          </cell>
          <cell r="G15">
            <v>1.6447368421052633</v>
          </cell>
          <cell r="H15">
            <v>1.6447368421052633</v>
          </cell>
          <cell r="I15">
            <v>1.6447368421052633</v>
          </cell>
          <cell r="J15">
            <v>0.71415716599583512</v>
          </cell>
          <cell r="K15">
            <v>0.71415716599583512</v>
          </cell>
          <cell r="L15">
            <v>0.71415716599583512</v>
          </cell>
          <cell r="M15">
            <v>0.71415716599583512</v>
          </cell>
          <cell r="N15">
            <v>0.71415716599583512</v>
          </cell>
          <cell r="O15">
            <v>0.71415716599583512</v>
          </cell>
          <cell r="P15">
            <v>0.7142857142857143</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184.26824573212249</v>
          </cell>
          <cell r="AK15">
            <v>184.26824573212249</v>
          </cell>
          <cell r="AL15">
            <v>184.26824573212249</v>
          </cell>
          <cell r="AM15">
            <v>184.26824573212249</v>
          </cell>
          <cell r="AN15">
            <v>184.26824573212249</v>
          </cell>
          <cell r="AO15">
            <v>184.26824573212249</v>
          </cell>
          <cell r="AP15">
            <v>163.87176124989389</v>
          </cell>
          <cell r="AQ15">
            <v>163.87176124989389</v>
          </cell>
          <cell r="AR15">
            <v>163.87176124989389</v>
          </cell>
          <cell r="AS15">
            <v>163.87176124989389</v>
          </cell>
          <cell r="AT15">
            <v>163.87176124989389</v>
          </cell>
          <cell r="AU15">
            <v>163.87176124989389</v>
          </cell>
          <cell r="AV15">
            <v>163.87176124989389</v>
          </cell>
          <cell r="AW15">
            <v>163.87176124989389</v>
          </cell>
          <cell r="AX15">
            <v>163.87176124989389</v>
          </cell>
          <cell r="AY15">
            <v>163.87176124989389</v>
          </cell>
          <cell r="AZ15">
            <v>163.87176124989389</v>
          </cell>
          <cell r="BA15">
            <v>163.87176124989389</v>
          </cell>
          <cell r="BB15">
            <v>163.87176124989389</v>
          </cell>
          <cell r="BC15">
            <v>163.87176124989389</v>
          </cell>
          <cell r="BD15">
            <v>163.87176124989389</v>
          </cell>
          <cell r="BE15">
            <v>163.87176124989389</v>
          </cell>
          <cell r="BF15">
            <v>163.87176124989389</v>
          </cell>
          <cell r="BG15">
            <v>163.87176124989389</v>
          </cell>
          <cell r="BH15">
            <v>163.87176124989389</v>
          </cell>
          <cell r="BI15">
            <v>163.87176124989389</v>
          </cell>
          <cell r="BJ15">
            <v>8.6303575209012493</v>
          </cell>
          <cell r="BK15">
            <v>8.6303575209012493</v>
          </cell>
          <cell r="BL15">
            <v>8.6303575209012493</v>
          </cell>
          <cell r="BM15">
            <v>8.6303575209012493</v>
          </cell>
          <cell r="BN15">
            <v>7.3432427982664272</v>
          </cell>
          <cell r="BO15">
            <v>6.1913137358309598</v>
          </cell>
          <cell r="BP15">
            <v>6.3309352654046673</v>
          </cell>
          <cell r="BQ15">
            <v>6.3603604185271134</v>
          </cell>
          <cell r="BR15">
            <v>6.3409116591399854</v>
          </cell>
          <cell r="BS15">
            <v>6.3667106370586346</v>
          </cell>
          <cell r="BT15">
            <v>6.3969819291203853</v>
          </cell>
          <cell r="BU15">
            <v>6.4083770975760315</v>
          </cell>
          <cell r="BV15">
            <v>6.4113704900856927</v>
          </cell>
          <cell r="BW15">
            <v>6.4312666709219268</v>
          </cell>
          <cell r="BX15">
            <v>6.4391798535504359</v>
          </cell>
          <cell r="BY15">
            <v>6.4810960508156192</v>
          </cell>
          <cell r="BZ15">
            <v>6.4963098744270562</v>
          </cell>
          <cell r="CA15">
            <v>6.529197916320455</v>
          </cell>
          <cell r="CB15">
            <v>6.5349668066875788</v>
          </cell>
          <cell r="CC15">
            <v>6.5505607064866886</v>
          </cell>
          <cell r="CD15">
            <v>6.5663312193962309</v>
          </cell>
          <cell r="CE15">
            <v>6.606045543259671</v>
          </cell>
          <cell r="CF15">
            <v>6.6103759309139853</v>
          </cell>
          <cell r="CG15">
            <v>6.6104266396408295</v>
          </cell>
          <cell r="CH15">
            <v>6.6099959682906073</v>
          </cell>
          <cell r="CI15">
            <v>6.6099959682906073</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row>
        <row r="16">
          <cell r="C16">
            <v>0.28274117569839596</v>
          </cell>
          <cell r="D16">
            <v>0.28274117569839596</v>
          </cell>
          <cell r="E16">
            <v>0.28274117569839596</v>
          </cell>
          <cell r="F16">
            <v>0.28274117569839596</v>
          </cell>
          <cell r="G16">
            <v>0.28274117569839596</v>
          </cell>
          <cell r="H16">
            <v>0.28274117569839596</v>
          </cell>
          <cell r="I16">
            <v>0.28274117569839596</v>
          </cell>
          <cell r="J16">
            <v>0.14121962402567628</v>
          </cell>
          <cell r="K16">
            <v>0.14121962402567628</v>
          </cell>
          <cell r="L16">
            <v>0.14121962402567628</v>
          </cell>
          <cell r="M16">
            <v>0.14121962402567628</v>
          </cell>
          <cell r="N16">
            <v>0.14121962402567628</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162.61766010609111</v>
          </cell>
          <cell r="AK16">
            <v>162.61766010609111</v>
          </cell>
          <cell r="AL16">
            <v>162.61766010609111</v>
          </cell>
          <cell r="AM16">
            <v>162.61766010609111</v>
          </cell>
          <cell r="AN16">
            <v>162.61766010609111</v>
          </cell>
          <cell r="AO16">
            <v>162.61766010609111</v>
          </cell>
          <cell r="AP16">
            <v>162.61766010609111</v>
          </cell>
          <cell r="AQ16">
            <v>162.61766010609111</v>
          </cell>
          <cell r="AR16">
            <v>162.61766010609111</v>
          </cell>
          <cell r="AS16">
            <v>162.61766010609111</v>
          </cell>
          <cell r="AT16">
            <v>162.61766010609111</v>
          </cell>
          <cell r="AU16">
            <v>162.61766010609111</v>
          </cell>
          <cell r="AV16">
            <v>162.61766010609111</v>
          </cell>
          <cell r="AW16">
            <v>162.61766010609111</v>
          </cell>
          <cell r="AX16">
            <v>162.61766010609111</v>
          </cell>
          <cell r="AY16">
            <v>162.61766010609111</v>
          </cell>
          <cell r="AZ16">
            <v>162.61766010609111</v>
          </cell>
          <cell r="BA16">
            <v>162.61766010609111</v>
          </cell>
          <cell r="BB16">
            <v>162.61766010609111</v>
          </cell>
          <cell r="BC16">
            <v>162.61766010609111</v>
          </cell>
          <cell r="BD16">
            <v>162.61766010609111</v>
          </cell>
          <cell r="BE16">
            <v>162.61766010609111</v>
          </cell>
          <cell r="BF16">
            <v>162.61766010609111</v>
          </cell>
          <cell r="BG16">
            <v>162.61766010609111</v>
          </cell>
          <cell r="BH16">
            <v>162.61766010609111</v>
          </cell>
          <cell r="BI16">
            <v>162.61766010609111</v>
          </cell>
          <cell r="BJ16">
            <v>3.1094042211374107</v>
          </cell>
          <cell r="BK16">
            <v>4.5776601925122753</v>
          </cell>
          <cell r="BL16">
            <v>3.1094042211374107</v>
          </cell>
          <cell r="BM16">
            <v>3.1258487618766972</v>
          </cell>
          <cell r="BN16">
            <v>3.0529585219146789</v>
          </cell>
          <cell r="BO16">
            <v>3.0226571628502703</v>
          </cell>
          <cell r="BP16">
            <v>3.0226571628502703</v>
          </cell>
          <cell r="BQ16">
            <v>3.0011667552099959</v>
          </cell>
          <cell r="BR16">
            <v>3.0011667552099959</v>
          </cell>
          <cell r="BS16">
            <v>3.0011667552099959</v>
          </cell>
          <cell r="BT16">
            <v>3.0011667552099959</v>
          </cell>
          <cell r="BU16">
            <v>3.0011667552099959</v>
          </cell>
          <cell r="BV16">
            <v>3.0011667552099959</v>
          </cell>
          <cell r="BW16">
            <v>3.0011667552099959</v>
          </cell>
          <cell r="BX16">
            <v>3.0011667552099959</v>
          </cell>
          <cell r="BY16">
            <v>3.0008553977396004</v>
          </cell>
          <cell r="BZ16">
            <v>2.9990805567955263</v>
          </cell>
          <cell r="CA16">
            <v>2.9990805567955263</v>
          </cell>
          <cell r="CB16">
            <v>2.9990805567955263</v>
          </cell>
          <cell r="CC16">
            <v>2.9990805567955268</v>
          </cell>
          <cell r="CD16">
            <v>2.9990805567955268</v>
          </cell>
          <cell r="CE16">
            <v>2.9990805567955268</v>
          </cell>
          <cell r="CF16">
            <v>2.9990805567955268</v>
          </cell>
          <cell r="CG16">
            <v>2.9990805567955268</v>
          </cell>
          <cell r="CH16">
            <v>2.9702376700484709</v>
          </cell>
          <cell r="CI16">
            <v>2.9702376700484709</v>
          </cell>
          <cell r="DQ16">
            <v>0</v>
          </cell>
          <cell r="DR16">
            <v>0</v>
          </cell>
          <cell r="DS16">
            <v>381.65693140128002</v>
          </cell>
          <cell r="DT16">
            <v>160.01201080896004</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row>
        <row r="17">
          <cell r="C17">
            <v>5.8139534883720936</v>
          </cell>
          <cell r="D17">
            <v>5.8139534883720936</v>
          </cell>
          <cell r="E17">
            <v>5.8139534883720936</v>
          </cell>
          <cell r="F17">
            <v>5.8139534883720936</v>
          </cell>
          <cell r="G17">
            <v>5.8139534883720936</v>
          </cell>
          <cell r="H17">
            <v>5.8139534883720936</v>
          </cell>
          <cell r="I17">
            <v>0.28274117569839596</v>
          </cell>
          <cell r="J17">
            <v>3.3333333333333335</v>
          </cell>
          <cell r="K17">
            <v>3.3333333333333335</v>
          </cell>
          <cell r="L17">
            <v>3.3333333333333335</v>
          </cell>
          <cell r="M17">
            <v>3.3333333333333335</v>
          </cell>
          <cell r="N17">
            <v>3.3333333333333335</v>
          </cell>
          <cell r="O17">
            <v>3.3333333333333335</v>
          </cell>
          <cell r="P17">
            <v>4</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224.30868619470456</v>
          </cell>
          <cell r="AK17">
            <v>224.30868619470456</v>
          </cell>
          <cell r="AL17">
            <v>224.30868619470456</v>
          </cell>
          <cell r="AM17">
            <v>224.30868619470456</v>
          </cell>
          <cell r="AN17">
            <v>224.30868619470456</v>
          </cell>
          <cell r="AO17">
            <v>224.30868619470456</v>
          </cell>
          <cell r="AP17">
            <v>224.30868619470456</v>
          </cell>
          <cell r="AQ17">
            <v>205.12448559670779</v>
          </cell>
          <cell r="AR17">
            <v>205.12448559670779</v>
          </cell>
          <cell r="AS17">
            <v>205.12448559670779</v>
          </cell>
          <cell r="AT17">
            <v>205.12448559670779</v>
          </cell>
          <cell r="AU17">
            <v>205.12448559670779</v>
          </cell>
          <cell r="AV17">
            <v>205.12448559670779</v>
          </cell>
          <cell r="AW17">
            <v>205.12448559670779</v>
          </cell>
          <cell r="AX17">
            <v>205.12448559670779</v>
          </cell>
          <cell r="AY17">
            <v>205.12448559670779</v>
          </cell>
          <cell r="AZ17">
            <v>205.12448559670779</v>
          </cell>
          <cell r="BA17">
            <v>205.12448559670779</v>
          </cell>
          <cell r="BB17">
            <v>205.12448559670779</v>
          </cell>
          <cell r="BC17">
            <v>205.12448559670779</v>
          </cell>
          <cell r="BD17">
            <v>205.12448559670779</v>
          </cell>
          <cell r="BE17">
            <v>205.12448559670779</v>
          </cell>
          <cell r="BF17">
            <v>205.12448559670779</v>
          </cell>
          <cell r="BG17">
            <v>205.12448559670779</v>
          </cell>
          <cell r="BH17">
            <v>205.12448559670779</v>
          </cell>
          <cell r="BI17">
            <v>205.12448559670779</v>
          </cell>
          <cell r="BJ17">
            <v>2.016125243026019</v>
          </cell>
          <cell r="BK17">
            <v>158.88454161914626</v>
          </cell>
          <cell r="BL17">
            <v>2.016125243026019</v>
          </cell>
          <cell r="BM17">
            <v>2.0267878173767793</v>
          </cell>
          <cell r="BN17">
            <v>1.9795260777294672</v>
          </cell>
          <cell r="BO17">
            <v>1.9598787978768009</v>
          </cell>
          <cell r="BP17">
            <v>1.9598787978768009</v>
          </cell>
          <cell r="BQ17">
            <v>1.9459445036374277</v>
          </cell>
          <cell r="BR17">
            <v>1.9459445036374277</v>
          </cell>
          <cell r="BS17">
            <v>1.9459445036374277</v>
          </cell>
          <cell r="BT17">
            <v>1.9459445036374277</v>
          </cell>
          <cell r="BU17">
            <v>1.9459445036374277</v>
          </cell>
          <cell r="BV17">
            <v>1.9459445036374277</v>
          </cell>
          <cell r="BW17">
            <v>1.9459445036374277</v>
          </cell>
          <cell r="BX17">
            <v>1.9459445036374277</v>
          </cell>
          <cell r="BY17">
            <v>1.9457426207006896</v>
          </cell>
          <cell r="BZ17">
            <v>1.9445918209412441</v>
          </cell>
          <cell r="CA17">
            <v>1.9445918209412441</v>
          </cell>
          <cell r="CB17">
            <v>1.9445918209412441</v>
          </cell>
          <cell r="CC17">
            <v>1.9445918209412447</v>
          </cell>
          <cell r="CD17">
            <v>1.9445918209412447</v>
          </cell>
          <cell r="CE17">
            <v>1.9445918209412447</v>
          </cell>
          <cell r="CF17">
            <v>1.9445918209412447</v>
          </cell>
          <cell r="CG17">
            <v>1.9445918209412447</v>
          </cell>
          <cell r="CH17">
            <v>1.9258902086975946</v>
          </cell>
          <cell r="CI17">
            <v>1.9258902086975946</v>
          </cell>
          <cell r="DQ17">
            <v>0</v>
          </cell>
          <cell r="DR17">
            <v>0</v>
          </cell>
          <cell r="DS17">
            <v>0</v>
          </cell>
          <cell r="DT17">
            <v>0</v>
          </cell>
          <cell r="DU17">
            <v>0</v>
          </cell>
          <cell r="DV17">
            <v>0</v>
          </cell>
          <cell r="DW17">
            <v>0</v>
          </cell>
          <cell r="DX17">
            <v>0</v>
          </cell>
          <cell r="DY17">
            <v>0</v>
          </cell>
          <cell r="DZ17">
            <v>0</v>
          </cell>
          <cell r="EA17">
            <v>0</v>
          </cell>
          <cell r="EB17">
            <v>0</v>
          </cell>
          <cell r="EC17">
            <v>0</v>
          </cell>
          <cell r="ED17">
            <v>0</v>
          </cell>
          <cell r="EE17">
            <v>0</v>
          </cell>
          <cell r="EF17">
            <v>0</v>
          </cell>
          <cell r="EG17">
            <v>0</v>
          </cell>
          <cell r="EH17">
            <v>0</v>
          </cell>
          <cell r="EI17">
            <v>0</v>
          </cell>
          <cell r="EJ17">
            <v>0</v>
          </cell>
          <cell r="EK17">
            <v>0</v>
          </cell>
          <cell r="EL17">
            <v>0</v>
          </cell>
          <cell r="EM17">
            <v>0</v>
          </cell>
          <cell r="EN17">
            <v>0</v>
          </cell>
          <cell r="EO17">
            <v>0</v>
          </cell>
        </row>
        <row r="18">
          <cell r="C18">
            <v>0.28274117569839596</v>
          </cell>
          <cell r="D18">
            <v>0.28274117569839596</v>
          </cell>
          <cell r="E18">
            <v>0.28274117569839596</v>
          </cell>
          <cell r="F18">
            <v>0.28274117569839596</v>
          </cell>
          <cell r="G18">
            <v>0.28274117569839596</v>
          </cell>
          <cell r="H18">
            <v>0.28274117569839596</v>
          </cell>
          <cell r="I18">
            <v>0.28274117569839596</v>
          </cell>
          <cell r="J18">
            <v>0.14121962402567628</v>
          </cell>
          <cell r="K18">
            <v>0.14121962402567628</v>
          </cell>
          <cell r="L18">
            <v>0.14121962402567628</v>
          </cell>
          <cell r="M18">
            <v>0.14121962402567628</v>
          </cell>
          <cell r="N18">
            <v>0.14121962402567628</v>
          </cell>
          <cell r="O18">
            <v>0.14121962402567628</v>
          </cell>
          <cell r="P18">
            <v>0.14121962402567628</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158.02856061628196</v>
          </cell>
          <cell r="AK18">
            <v>158.02856061628196</v>
          </cell>
          <cell r="AL18">
            <v>158.02856061628196</v>
          </cell>
          <cell r="AM18">
            <v>158.02856061628196</v>
          </cell>
          <cell r="AN18">
            <v>158.02856061628196</v>
          </cell>
          <cell r="AO18">
            <v>158.02856061628196</v>
          </cell>
          <cell r="AP18">
            <v>158.01740788802704</v>
          </cell>
          <cell r="AQ18">
            <v>158.01740788802704</v>
          </cell>
          <cell r="AR18">
            <v>158.01740788802704</v>
          </cell>
          <cell r="AS18">
            <v>158.01740788802704</v>
          </cell>
          <cell r="AT18">
            <v>158.01740788802704</v>
          </cell>
          <cell r="AU18">
            <v>158.01740788802704</v>
          </cell>
          <cell r="AV18">
            <v>158.01740788802704</v>
          </cell>
          <cell r="AW18">
            <v>158.01740788802704</v>
          </cell>
          <cell r="AX18">
            <v>158.01740788802704</v>
          </cell>
          <cell r="AY18">
            <v>158.01740788802704</v>
          </cell>
          <cell r="AZ18">
            <v>158.01740788802704</v>
          </cell>
          <cell r="BA18">
            <v>158.01740788802704</v>
          </cell>
          <cell r="BB18">
            <v>158.01740788802704</v>
          </cell>
          <cell r="BC18">
            <v>158.01740788802704</v>
          </cell>
          <cell r="BD18">
            <v>158.01740788802704</v>
          </cell>
          <cell r="BE18">
            <v>158.01740788802704</v>
          </cell>
          <cell r="BF18">
            <v>158.01740788802704</v>
          </cell>
          <cell r="BG18">
            <v>158.01740788802704</v>
          </cell>
          <cell r="BH18">
            <v>158.01740788802704</v>
          </cell>
          <cell r="BI18">
            <v>158.01740788802704</v>
          </cell>
          <cell r="BJ18">
            <v>1.7618657603658836</v>
          </cell>
          <cell r="BK18">
            <v>1.0750392887035956</v>
          </cell>
          <cell r="BL18">
            <v>1.7618657603658836</v>
          </cell>
          <cell r="BM18">
            <v>1.761865760365884</v>
          </cell>
          <cell r="BN18">
            <v>1.4991045301409383</v>
          </cell>
          <cell r="BO18">
            <v>1.2639411121063768</v>
          </cell>
          <cell r="BP18">
            <v>1.5160516103927426</v>
          </cell>
          <cell r="BQ18">
            <v>1.0023293229113142</v>
          </cell>
          <cell r="BR18">
            <v>1.0638581274382359</v>
          </cell>
          <cell r="BS18">
            <v>0.85932439188426335</v>
          </cell>
          <cell r="BT18">
            <v>0.86341015313923575</v>
          </cell>
          <cell r="BU18">
            <v>0.86494817595223583</v>
          </cell>
          <cell r="BV18">
            <v>0.86535219858569168</v>
          </cell>
          <cell r="BW18">
            <v>0.8680376156672216</v>
          </cell>
          <cell r="BX18">
            <v>0.86910566968094316</v>
          </cell>
          <cell r="BY18">
            <v>0.87476316108872687</v>
          </cell>
          <cell r="BZ18">
            <v>0.87681659346038754</v>
          </cell>
          <cell r="CA18">
            <v>0.88125554132709361</v>
          </cell>
          <cell r="CB18">
            <v>0.88203417702913445</v>
          </cell>
          <cell r="CC18">
            <v>0.88413890884841584</v>
          </cell>
          <cell r="CD18">
            <v>0.88626747840155562</v>
          </cell>
          <cell r="CE18">
            <v>0.89162777968561302</v>
          </cell>
          <cell r="CF18">
            <v>0.89221225853973385</v>
          </cell>
          <cell r="CG18">
            <v>0.8922191027719194</v>
          </cell>
          <cell r="CH18">
            <v>0.8921609744200546</v>
          </cell>
          <cell r="CI18">
            <v>0.89216097442005449</v>
          </cell>
          <cell r="DQ18">
            <v>0</v>
          </cell>
          <cell r="DR18">
            <v>0</v>
          </cell>
          <cell r="DS18">
            <v>0</v>
          </cell>
          <cell r="DT18">
            <v>0</v>
          </cell>
          <cell r="DU18">
            <v>0</v>
          </cell>
          <cell r="DV18">
            <v>826.7626376206191</v>
          </cell>
          <cell r="DW18">
            <v>0</v>
          </cell>
          <cell r="DX18">
            <v>968.88163743620566</v>
          </cell>
          <cell r="DY18">
            <v>0</v>
          </cell>
          <cell r="DZ18">
            <v>0</v>
          </cell>
          <cell r="EA18">
            <v>0</v>
          </cell>
          <cell r="EB18">
            <v>0</v>
          </cell>
          <cell r="EC18">
            <v>0</v>
          </cell>
          <cell r="ED18">
            <v>0</v>
          </cell>
          <cell r="EE18">
            <v>0</v>
          </cell>
          <cell r="EF18">
            <v>0</v>
          </cell>
          <cell r="EG18">
            <v>0</v>
          </cell>
          <cell r="EH18">
            <v>0</v>
          </cell>
          <cell r="EI18">
            <v>0</v>
          </cell>
          <cell r="EJ18">
            <v>0</v>
          </cell>
          <cell r="EK18">
            <v>0</v>
          </cell>
          <cell r="EL18">
            <v>0</v>
          </cell>
          <cell r="EM18">
            <v>0</v>
          </cell>
          <cell r="EN18">
            <v>0</v>
          </cell>
          <cell r="EO18">
            <v>0</v>
          </cell>
        </row>
        <row r="19">
          <cell r="C19">
            <v>0.28274117569839596</v>
          </cell>
          <cell r="D19">
            <v>0.28274117569839596</v>
          </cell>
          <cell r="E19">
            <v>0.28274117569839596</v>
          </cell>
          <cell r="F19">
            <v>0.28274117569839596</v>
          </cell>
          <cell r="G19">
            <v>0.28274117569839596</v>
          </cell>
          <cell r="H19">
            <v>0.28274117569839596</v>
          </cell>
          <cell r="I19">
            <v>0.28274117569839596</v>
          </cell>
          <cell r="J19">
            <v>0.14121962402567628</v>
          </cell>
          <cell r="K19">
            <v>0.14121962402567628</v>
          </cell>
          <cell r="L19">
            <v>0.14121962402567628</v>
          </cell>
          <cell r="M19">
            <v>0.14121962402567628</v>
          </cell>
          <cell r="N19">
            <v>0.14121962402567628</v>
          </cell>
          <cell r="O19">
            <v>0.14121962402567628</v>
          </cell>
          <cell r="P19">
            <v>0.14121962402567628</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169.52741099589065</v>
          </cell>
          <cell r="AK19">
            <v>169.52741099589065</v>
          </cell>
          <cell r="AL19">
            <v>169.52741099589065</v>
          </cell>
          <cell r="AM19">
            <v>169.52741099589065</v>
          </cell>
          <cell r="AN19">
            <v>169.52741099589065</v>
          </cell>
          <cell r="AO19">
            <v>169.52741099589065</v>
          </cell>
          <cell r="AP19">
            <v>169.52741099589065</v>
          </cell>
          <cell r="AQ19">
            <v>169.52741099589065</v>
          </cell>
          <cell r="AR19">
            <v>169.52741099589065</v>
          </cell>
          <cell r="AS19">
            <v>169.52741099589065</v>
          </cell>
          <cell r="AT19">
            <v>169.52741099589065</v>
          </cell>
          <cell r="AU19">
            <v>169.52741099589065</v>
          </cell>
          <cell r="AV19">
            <v>169.52741099589065</v>
          </cell>
          <cell r="AW19">
            <v>169.52741099589065</v>
          </cell>
          <cell r="AX19">
            <v>169.52741099589065</v>
          </cell>
          <cell r="AY19">
            <v>169.52741099589065</v>
          </cell>
          <cell r="AZ19">
            <v>169.52741099589065</v>
          </cell>
          <cell r="BA19">
            <v>169.52741099589065</v>
          </cell>
          <cell r="BB19">
            <v>169.52741099589065</v>
          </cell>
          <cell r="BC19">
            <v>169.52741099589065</v>
          </cell>
          <cell r="BD19">
            <v>169.52741099589065</v>
          </cell>
          <cell r="BE19">
            <v>169.52741099589065</v>
          </cell>
          <cell r="BF19">
            <v>169.52741099589065</v>
          </cell>
          <cell r="BG19">
            <v>169.52741099589065</v>
          </cell>
          <cell r="BH19">
            <v>169.52741099589065</v>
          </cell>
          <cell r="BI19">
            <v>169.52741099589065</v>
          </cell>
          <cell r="BJ19">
            <v>0.978897001636444</v>
          </cell>
          <cell r="BK19">
            <v>1.6799052897054662E-2</v>
          </cell>
          <cell r="BL19">
            <v>0.978897001636444</v>
          </cell>
          <cell r="BM19">
            <v>0.97889700163644422</v>
          </cell>
          <cell r="BN19">
            <v>0.83290620812667804</v>
          </cell>
          <cell r="BO19">
            <v>0.70224882775917241</v>
          </cell>
          <cell r="BP19">
            <v>0.71593493842250855</v>
          </cell>
          <cell r="BQ19">
            <v>0.65642144167612915</v>
          </cell>
          <cell r="BR19">
            <v>0.65441423110382824</v>
          </cell>
          <cell r="BS19">
            <v>0.65707681642364779</v>
          </cell>
          <cell r="BT19">
            <v>0.66020096723728594</v>
          </cell>
          <cell r="BU19">
            <v>0.66137700639443942</v>
          </cell>
          <cell r="BV19">
            <v>0.66168593967768086</v>
          </cell>
          <cell r="BW19">
            <v>0.56111859435326261</v>
          </cell>
          <cell r="BX19">
            <v>0.54483342639566801</v>
          </cell>
          <cell r="BY19">
            <v>0.54838004970746668</v>
          </cell>
          <cell r="BZ19">
            <v>0.54966732539091079</v>
          </cell>
          <cell r="CA19">
            <v>0.55245005626033106</v>
          </cell>
          <cell r="CB19">
            <v>0.55293817499232889</v>
          </cell>
          <cell r="CC19">
            <v>0.55425760977310079</v>
          </cell>
          <cell r="CD19">
            <v>0.55559198818462863</v>
          </cell>
          <cell r="CE19">
            <v>0.55895230605734258</v>
          </cell>
          <cell r="CF19">
            <v>0.55931870985363075</v>
          </cell>
          <cell r="CG19">
            <v>0.55932300043255878</v>
          </cell>
          <cell r="CH19">
            <v>0.55928656036523205</v>
          </cell>
          <cell r="CI19">
            <v>0.55928656036523205</v>
          </cell>
          <cell r="DQ19">
            <v>0</v>
          </cell>
          <cell r="DR19">
            <v>0</v>
          </cell>
          <cell r="DS19">
            <v>0</v>
          </cell>
          <cell r="DT19">
            <v>0</v>
          </cell>
          <cell r="DU19">
            <v>0</v>
          </cell>
          <cell r="DV19">
            <v>217.72512898989262</v>
          </cell>
          <cell r="DW19">
            <v>0</v>
          </cell>
          <cell r="DX19">
            <v>0</v>
          </cell>
          <cell r="DY19">
            <v>0</v>
          </cell>
          <cell r="DZ19">
            <v>0</v>
          </cell>
          <cell r="EA19">
            <v>0</v>
          </cell>
          <cell r="EB19">
            <v>773.12724370796047</v>
          </cell>
          <cell r="EC19">
            <v>673.74303629660346</v>
          </cell>
          <cell r="ED19">
            <v>0</v>
          </cell>
          <cell r="EE19">
            <v>0</v>
          </cell>
          <cell r="EF19">
            <v>0</v>
          </cell>
          <cell r="EG19">
            <v>0</v>
          </cell>
          <cell r="EH19">
            <v>0</v>
          </cell>
          <cell r="EI19">
            <v>0</v>
          </cell>
          <cell r="EJ19">
            <v>0</v>
          </cell>
          <cell r="EK19">
            <v>0</v>
          </cell>
          <cell r="EL19">
            <v>0</v>
          </cell>
          <cell r="EM19">
            <v>0</v>
          </cell>
          <cell r="EN19">
            <v>0</v>
          </cell>
          <cell r="EO19">
            <v>0</v>
          </cell>
        </row>
        <row r="20">
          <cell r="C20">
            <v>0.28274117569839596</v>
          </cell>
          <cell r="D20">
            <v>0.28274117569839596</v>
          </cell>
          <cell r="E20">
            <v>0.28274117569839596</v>
          </cell>
          <cell r="F20">
            <v>0.28274117569839596</v>
          </cell>
          <cell r="G20">
            <v>0.28274117569839596</v>
          </cell>
          <cell r="H20">
            <v>0.28274117569839596</v>
          </cell>
          <cell r="I20">
            <v>0.27223430827915868</v>
          </cell>
          <cell r="J20">
            <v>0.14121962402567628</v>
          </cell>
          <cell r="K20">
            <v>0.14121962402567628</v>
          </cell>
          <cell r="L20">
            <v>0.14121962402567628</v>
          </cell>
          <cell r="M20">
            <v>0.14121962402567628</v>
          </cell>
          <cell r="N20">
            <v>0.14121962402567628</v>
          </cell>
          <cell r="O20">
            <v>0.14121962402567628</v>
          </cell>
          <cell r="P20">
            <v>0.14121962402567628</v>
          </cell>
          <cell r="Q20">
            <v>0.14121962402567628</v>
          </cell>
          <cell r="R20">
            <v>0.14121962402567628</v>
          </cell>
          <cell r="S20">
            <v>0.14121962402567628</v>
          </cell>
          <cell r="T20">
            <v>0.14121962402567628</v>
          </cell>
          <cell r="U20">
            <v>0.14121962402567628</v>
          </cell>
          <cell r="V20">
            <v>0.14121962402567628</v>
          </cell>
          <cell r="W20">
            <v>0.14121962402567628</v>
          </cell>
          <cell r="X20">
            <v>0.14121962402567628</v>
          </cell>
          <cell r="Y20">
            <v>0.14121962402567628</v>
          </cell>
          <cell r="Z20">
            <v>0.14121962402567628</v>
          </cell>
          <cell r="AA20">
            <v>0.14121962402567628</v>
          </cell>
          <cell r="AB20">
            <v>0.14121962402567628</v>
          </cell>
          <cell r="AC20">
            <v>0.14121962402567628</v>
          </cell>
          <cell r="AD20">
            <v>0.14121962402567628</v>
          </cell>
          <cell r="AE20">
            <v>0.14121962402567628</v>
          </cell>
          <cell r="AF20">
            <v>0.14121962402567628</v>
          </cell>
          <cell r="AG20">
            <v>0.14121962402567628</v>
          </cell>
          <cell r="AH20">
            <v>0.14121962402567628</v>
          </cell>
          <cell r="AI20">
            <v>0.14121962402567628</v>
          </cell>
          <cell r="AJ20">
            <v>175.0919869247291</v>
          </cell>
          <cell r="AK20">
            <v>175.0919869247291</v>
          </cell>
          <cell r="AL20">
            <v>175.0919869247291</v>
          </cell>
          <cell r="AM20">
            <v>175.0919869247291</v>
          </cell>
          <cell r="AN20">
            <v>175.0919869247291</v>
          </cell>
          <cell r="AO20">
            <v>175.0919869247291</v>
          </cell>
          <cell r="AP20">
            <v>175.0919869247291</v>
          </cell>
          <cell r="AQ20">
            <v>175.0919869247291</v>
          </cell>
          <cell r="AR20">
            <v>175.0919869247291</v>
          </cell>
          <cell r="AS20">
            <v>175.0919869247291</v>
          </cell>
          <cell r="AT20">
            <v>175.0919869247291</v>
          </cell>
          <cell r="AU20">
            <v>175.0919869247291</v>
          </cell>
          <cell r="AV20">
            <v>175.0919869247291</v>
          </cell>
          <cell r="AW20">
            <v>175.0919869247291</v>
          </cell>
          <cell r="AX20">
            <v>175.0919869247291</v>
          </cell>
          <cell r="AY20">
            <v>175.0919869247291</v>
          </cell>
          <cell r="AZ20">
            <v>175.0919869247291</v>
          </cell>
          <cell r="BA20">
            <v>175.0919869247291</v>
          </cell>
          <cell r="BB20">
            <v>175.0919869247291</v>
          </cell>
          <cell r="BC20">
            <v>175.0919869247291</v>
          </cell>
          <cell r="BD20">
            <v>175.0919869247291</v>
          </cell>
          <cell r="BE20">
            <v>175.0919869247291</v>
          </cell>
          <cell r="BF20">
            <v>175.0919869247291</v>
          </cell>
          <cell r="BG20">
            <v>175.0919869247291</v>
          </cell>
          <cell r="BH20">
            <v>175.0919869247291</v>
          </cell>
          <cell r="BI20">
            <v>163.17247546060568</v>
          </cell>
          <cell r="BJ20">
            <v>1.2501997759922079</v>
          </cell>
          <cell r="BK20">
            <v>4.7810430102344954</v>
          </cell>
          <cell r="BL20">
            <v>1.2501997759922079</v>
          </cell>
          <cell r="BM20">
            <v>1.2501997759922079</v>
          </cell>
          <cell r="BN20">
            <v>4.7254133227284187</v>
          </cell>
          <cell r="BO20">
            <v>2.432932734760064</v>
          </cell>
          <cell r="BP20">
            <v>2.4877982777241137</v>
          </cell>
          <cell r="BQ20">
            <v>2.4993611578027983</v>
          </cell>
          <cell r="BR20">
            <v>2.491718591881841</v>
          </cell>
          <cell r="BS20">
            <v>2.5018565336143657</v>
          </cell>
          <cell r="BT20">
            <v>2.5137519116428275</v>
          </cell>
          <cell r="BU20">
            <v>2.5182297461601446</v>
          </cell>
          <cell r="BV20">
            <v>2.5194060268229377</v>
          </cell>
          <cell r="BW20">
            <v>2.5272244110493802</v>
          </cell>
          <cell r="BX20">
            <v>2.5303339677403325</v>
          </cell>
          <cell r="BY20">
            <v>2.5468053166000968</v>
          </cell>
          <cell r="BZ20">
            <v>2.5527837262017492</v>
          </cell>
          <cell r="CA20">
            <v>2.5657073797458327</v>
          </cell>
          <cell r="CB20">
            <v>2.567974317396915</v>
          </cell>
          <cell r="CC20">
            <v>2.5741020813744147</v>
          </cell>
          <cell r="CD20">
            <v>2.4753104686742353</v>
          </cell>
          <cell r="CE20">
            <v>2.4902815809027978</v>
          </cell>
          <cell r="CF20">
            <v>2.4689779476426961</v>
          </cell>
          <cell r="CG20">
            <v>2.4689968873716368</v>
          </cell>
          <cell r="CH20">
            <v>2.468836031457013</v>
          </cell>
          <cell r="CI20">
            <v>2.4688360314570126</v>
          </cell>
          <cell r="DQ20">
            <v>0</v>
          </cell>
          <cell r="DR20">
            <v>0</v>
          </cell>
          <cell r="DS20">
            <v>0</v>
          </cell>
          <cell r="DT20">
            <v>1186.8587834183054</v>
          </cell>
          <cell r="DU20">
            <v>0</v>
          </cell>
          <cell r="DV20">
            <v>0</v>
          </cell>
          <cell r="DW20">
            <v>0</v>
          </cell>
          <cell r="DX20">
            <v>0</v>
          </cell>
          <cell r="DY20">
            <v>0</v>
          </cell>
          <cell r="DZ20">
            <v>0</v>
          </cell>
          <cell r="EA20">
            <v>0</v>
          </cell>
          <cell r="EB20">
            <v>0</v>
          </cell>
          <cell r="EC20">
            <v>0</v>
          </cell>
          <cell r="ED20">
            <v>0</v>
          </cell>
          <cell r="EE20">
            <v>0</v>
          </cell>
          <cell r="EF20">
            <v>0</v>
          </cell>
          <cell r="EG20">
            <v>0</v>
          </cell>
          <cell r="EH20">
            <v>0</v>
          </cell>
          <cell r="EI20">
            <v>0</v>
          </cell>
          <cell r="EJ20">
            <v>0</v>
          </cell>
          <cell r="EK20">
            <v>598.92219281709913</v>
          </cell>
          <cell r="EL20">
            <v>0</v>
          </cell>
          <cell r="EM20">
            <v>0</v>
          </cell>
          <cell r="EN20">
            <v>0</v>
          </cell>
          <cell r="EO20">
            <v>0</v>
          </cell>
        </row>
        <row r="21">
          <cell r="C21">
            <v>3.9215686274509802</v>
          </cell>
          <cell r="D21">
            <v>3.9215686274509802</v>
          </cell>
          <cell r="E21">
            <v>3.9215686274509802</v>
          </cell>
          <cell r="F21">
            <v>3.9215686274509802</v>
          </cell>
          <cell r="G21">
            <v>3.9215686274509802</v>
          </cell>
          <cell r="H21">
            <v>3.9215686274509802</v>
          </cell>
          <cell r="I21">
            <v>0.28274117569839596</v>
          </cell>
          <cell r="J21">
            <v>5.8139534883720927</v>
          </cell>
          <cell r="K21">
            <v>5.8139534883720927</v>
          </cell>
          <cell r="L21">
            <v>5.8139534883720927</v>
          </cell>
          <cell r="M21">
            <v>5.8139534883720927</v>
          </cell>
          <cell r="N21">
            <v>5.8139534883720927</v>
          </cell>
          <cell r="O21">
            <v>5.8139534883720927</v>
          </cell>
          <cell r="P21">
            <v>5.8139534883720927</v>
          </cell>
          <cell r="Q21">
            <v>5.8139534883720927</v>
          </cell>
          <cell r="R21">
            <v>5.8139534883720927</v>
          </cell>
          <cell r="S21">
            <v>5.8139534883720927</v>
          </cell>
          <cell r="T21">
            <v>5.8139534883720927</v>
          </cell>
          <cell r="U21">
            <v>5.8139534883720927</v>
          </cell>
          <cell r="V21">
            <v>5.8139534883720927</v>
          </cell>
          <cell r="W21">
            <v>5.8139534883720927</v>
          </cell>
          <cell r="X21">
            <v>5.8139534883720927</v>
          </cell>
          <cell r="Y21">
            <v>5.8139534883720927</v>
          </cell>
          <cell r="Z21">
            <v>5.8139534883720927</v>
          </cell>
          <cell r="AA21">
            <v>5.8139534883720927</v>
          </cell>
          <cell r="AB21">
            <v>5.8139534883720927</v>
          </cell>
          <cell r="AC21">
            <v>5.8139534883720927</v>
          </cell>
          <cell r="AD21">
            <v>5.8139534883720927</v>
          </cell>
          <cell r="AE21">
            <v>5.8139534883720927</v>
          </cell>
          <cell r="AF21">
            <v>5.8139534883720927</v>
          </cell>
          <cell r="AG21">
            <v>5.8139534883720927</v>
          </cell>
          <cell r="AH21">
            <v>5.8139534883720927</v>
          </cell>
          <cell r="AI21">
            <v>5.8139534883720927</v>
          </cell>
          <cell r="AJ21">
            <v>170.13980413332834</v>
          </cell>
          <cell r="AK21">
            <v>170.13980413332834</v>
          </cell>
          <cell r="AL21">
            <v>170.13980413332834</v>
          </cell>
          <cell r="AM21">
            <v>170.13980413332834</v>
          </cell>
          <cell r="AN21">
            <v>170.13980413332834</v>
          </cell>
          <cell r="AO21">
            <v>170.13980413332834</v>
          </cell>
          <cell r="AP21">
            <v>170.13980413332834</v>
          </cell>
          <cell r="AQ21">
            <v>170.13980413332834</v>
          </cell>
          <cell r="AR21">
            <v>170.13980413332834</v>
          </cell>
          <cell r="AS21">
            <v>170.13980413332834</v>
          </cell>
          <cell r="AT21">
            <v>170.13980413332834</v>
          </cell>
          <cell r="AU21">
            <v>170.13980413332834</v>
          </cell>
          <cell r="AV21">
            <v>170.13980413332834</v>
          </cell>
          <cell r="AW21">
            <v>170.13980413332834</v>
          </cell>
          <cell r="AX21">
            <v>170.13980413332834</v>
          </cell>
          <cell r="AY21">
            <v>170.13980413332834</v>
          </cell>
          <cell r="AZ21">
            <v>170.13980413332834</v>
          </cell>
          <cell r="BA21">
            <v>170.13980413332834</v>
          </cell>
          <cell r="BB21">
            <v>170.13980413332834</v>
          </cell>
          <cell r="BC21">
            <v>170.13980413332834</v>
          </cell>
          <cell r="BD21">
            <v>170.13980413332834</v>
          </cell>
          <cell r="BE21">
            <v>170.13980413332834</v>
          </cell>
          <cell r="BF21">
            <v>170.13980413332834</v>
          </cell>
          <cell r="BG21">
            <v>170.13980413332834</v>
          </cell>
          <cell r="BH21">
            <v>170.13980413332834</v>
          </cell>
          <cell r="BI21">
            <v>156.16403747141041</v>
          </cell>
          <cell r="BJ21">
            <v>2.1071476247213696</v>
          </cell>
          <cell r="BK21">
            <v>16.315230012939594</v>
          </cell>
          <cell r="BL21">
            <v>2.1071476247213696</v>
          </cell>
          <cell r="BM21">
            <v>2.1071476247213701</v>
          </cell>
          <cell r="BN21">
            <v>1.7928917292992477</v>
          </cell>
          <cell r="BO21">
            <v>1.5116421307884165</v>
          </cell>
          <cell r="BP21">
            <v>1.5457314687664425</v>
          </cell>
          <cell r="BQ21">
            <v>1.5529157761788375</v>
          </cell>
          <cell r="BR21">
            <v>1.5481672582817376</v>
          </cell>
          <cell r="BS21">
            <v>1.5544662157594398</v>
          </cell>
          <cell r="BT21">
            <v>1.5618571124877254</v>
          </cell>
          <cell r="BU21">
            <v>1.5646393033861281</v>
          </cell>
          <cell r="BV21">
            <v>1.5653701560653266</v>
          </cell>
          <cell r="BW21">
            <v>1.5702279142854891</v>
          </cell>
          <cell r="BX21">
            <v>1.5721599598513036</v>
          </cell>
          <cell r="BY21">
            <v>1.5823940220313211</v>
          </cell>
          <cell r="BZ21">
            <v>1.5861085578669605</v>
          </cell>
          <cell r="CA21">
            <v>1.5941383479642508</v>
          </cell>
          <cell r="CB21">
            <v>1.595546853186071</v>
          </cell>
          <cell r="CC21">
            <v>1.5993541866415228</v>
          </cell>
          <cell r="CD21">
            <v>1.6032046411258825</v>
          </cell>
          <cell r="CE21">
            <v>1.6129011042206725</v>
          </cell>
          <cell r="CF21">
            <v>1.6139583913652449</v>
          </cell>
          <cell r="CG21">
            <v>1.6139707721702188</v>
          </cell>
          <cell r="CH21">
            <v>1.6138656214727582</v>
          </cell>
          <cell r="CI21">
            <v>1.613865621472758</v>
          </cell>
          <cell r="DQ21">
            <v>0</v>
          </cell>
          <cell r="DR21">
            <v>0</v>
          </cell>
          <cell r="DS21">
            <v>0</v>
          </cell>
          <cell r="DT21">
            <v>0</v>
          </cell>
          <cell r="DU21">
            <v>0</v>
          </cell>
          <cell r="DV21">
            <v>0</v>
          </cell>
          <cell r="DW21">
            <v>0</v>
          </cell>
          <cell r="DX21">
            <v>0</v>
          </cell>
          <cell r="DY21">
            <v>0</v>
          </cell>
          <cell r="DZ21">
            <v>0</v>
          </cell>
          <cell r="EA21">
            <v>0</v>
          </cell>
          <cell r="EB21">
            <v>0</v>
          </cell>
          <cell r="EC21">
            <v>0</v>
          </cell>
          <cell r="ED21">
            <v>0</v>
          </cell>
          <cell r="EE21">
            <v>0</v>
          </cell>
          <cell r="EF21">
            <v>0</v>
          </cell>
          <cell r="EG21">
            <v>0</v>
          </cell>
          <cell r="EH21">
            <v>0</v>
          </cell>
          <cell r="EI21">
            <v>0</v>
          </cell>
          <cell r="EJ21">
            <v>0</v>
          </cell>
          <cell r="EK21">
            <v>0</v>
          </cell>
          <cell r="EL21">
            <v>0</v>
          </cell>
          <cell r="EM21">
            <v>0</v>
          </cell>
          <cell r="EN21">
            <v>0</v>
          </cell>
          <cell r="EO21">
            <v>0</v>
          </cell>
        </row>
        <row r="22">
          <cell r="C22">
            <v>0.28274117569839596</v>
          </cell>
          <cell r="D22">
            <v>0.28274117569839596</v>
          </cell>
          <cell r="E22">
            <v>0.28274117569839596</v>
          </cell>
          <cell r="F22">
            <v>0.28274117569839596</v>
          </cell>
          <cell r="G22">
            <v>0.28274117569839596</v>
          </cell>
          <cell r="H22">
            <v>0.28274117569839596</v>
          </cell>
          <cell r="I22">
            <v>0.28274117569839596</v>
          </cell>
          <cell r="J22">
            <v>0.14121962402567628</v>
          </cell>
          <cell r="K22">
            <v>0.14121962402567628</v>
          </cell>
          <cell r="L22">
            <v>0.14121962402567628</v>
          </cell>
          <cell r="M22">
            <v>0.14121962402567628</v>
          </cell>
          <cell r="N22">
            <v>0.14121962402567628</v>
          </cell>
          <cell r="O22">
            <v>0.14121962402567628</v>
          </cell>
          <cell r="P22">
            <v>0.14121962402567628</v>
          </cell>
          <cell r="Q22">
            <v>0.14121962402567628</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163.77034490431444</v>
          </cell>
          <cell r="AK22">
            <v>163.77034490431444</v>
          </cell>
          <cell r="AL22">
            <v>163.77034490431444</v>
          </cell>
          <cell r="AM22">
            <v>163.77034490431444</v>
          </cell>
          <cell r="AN22">
            <v>163.77034490431444</v>
          </cell>
          <cell r="AO22">
            <v>163.77034490431444</v>
          </cell>
          <cell r="AP22">
            <v>163.77034490431444</v>
          </cell>
          <cell r="AQ22">
            <v>163.38847721010168</v>
          </cell>
          <cell r="AR22">
            <v>163.38847721010168</v>
          </cell>
          <cell r="AS22">
            <v>163.38847721010168</v>
          </cell>
          <cell r="AT22">
            <v>163.38847721010168</v>
          </cell>
          <cell r="AU22">
            <v>163.38847721010168</v>
          </cell>
          <cell r="AV22">
            <v>163.38847721010168</v>
          </cell>
          <cell r="AW22">
            <v>163.38847721010168</v>
          </cell>
          <cell r="AX22">
            <v>163.38847721010168</v>
          </cell>
          <cell r="AY22">
            <v>163.38847721010168</v>
          </cell>
          <cell r="AZ22">
            <v>163.38847721010168</v>
          </cell>
          <cell r="BA22">
            <v>163.38847721010168</v>
          </cell>
          <cell r="BB22">
            <v>163.38847721010168</v>
          </cell>
          <cell r="BC22">
            <v>163.38847721010168</v>
          </cell>
          <cell r="BD22">
            <v>163.38847721010168</v>
          </cell>
          <cell r="BE22">
            <v>163.38847721010168</v>
          </cell>
          <cell r="BF22">
            <v>163.38847721010168</v>
          </cell>
          <cell r="BG22">
            <v>163.38847721010168</v>
          </cell>
          <cell r="BH22">
            <v>163.38847721010168</v>
          </cell>
          <cell r="BI22">
            <v>163.38847721010168</v>
          </cell>
          <cell r="BJ22">
            <v>4.475396601549023</v>
          </cell>
          <cell r="BK22">
            <v>0.13338546475709831</v>
          </cell>
          <cell r="BL22">
            <v>4.475396601549023</v>
          </cell>
          <cell r="BM22">
            <v>4.4753966015490239</v>
          </cell>
          <cell r="BN22">
            <v>3.8079446632564302</v>
          </cell>
          <cell r="BO22">
            <v>3.2105952024995741</v>
          </cell>
          <cell r="BP22">
            <v>3.282997964197909</v>
          </cell>
          <cell r="BQ22">
            <v>3.2982568025444463</v>
          </cell>
          <cell r="BR22">
            <v>3.2414084976747555</v>
          </cell>
          <cell r="BS22">
            <v>3.1539856919448614</v>
          </cell>
          <cell r="BT22">
            <v>2.8796335653512322</v>
          </cell>
          <cell r="BU22">
            <v>2.8847631577013892</v>
          </cell>
          <cell r="BV22">
            <v>2.8861106483838079</v>
          </cell>
          <cell r="BW22">
            <v>2.8950670141814827</v>
          </cell>
          <cell r="BX22">
            <v>2.8986291731117872</v>
          </cell>
          <cell r="BY22">
            <v>2.9174979599731721</v>
          </cell>
          <cell r="BZ22">
            <v>2.9243465391335097</v>
          </cell>
          <cell r="CA22">
            <v>2.9391512564805735</v>
          </cell>
          <cell r="CB22">
            <v>2.9417481514726291</v>
          </cell>
          <cell r="CC22">
            <v>2.9487678238390349</v>
          </cell>
          <cell r="CD22">
            <v>2.9558669994847238</v>
          </cell>
          <cell r="CE22">
            <v>2.9737446019681366</v>
          </cell>
          <cell r="CF22">
            <v>2.9756939477343929</v>
          </cell>
          <cell r="CG22">
            <v>2.9757167745226338</v>
          </cell>
          <cell r="CH22">
            <v>2.9755229056498629</v>
          </cell>
          <cell r="CI22">
            <v>2.9755229056498629</v>
          </cell>
          <cell r="DQ22">
            <v>0</v>
          </cell>
          <cell r="DR22">
            <v>0</v>
          </cell>
          <cell r="DS22">
            <v>0</v>
          </cell>
          <cell r="DT22">
            <v>0</v>
          </cell>
          <cell r="DU22">
            <v>0</v>
          </cell>
          <cell r="DV22">
            <v>0</v>
          </cell>
          <cell r="DW22">
            <v>120.30315882096949</v>
          </cell>
          <cell r="DX22">
            <v>433.82451192691764</v>
          </cell>
          <cell r="DY22">
            <v>1049.2533660871795</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row>
        <row r="23">
          <cell r="C23">
            <v>1.7158544955387784</v>
          </cell>
          <cell r="D23">
            <v>1.7158544955387784</v>
          </cell>
          <cell r="E23">
            <v>1.7158544955387784</v>
          </cell>
          <cell r="F23">
            <v>1.7158544955387784</v>
          </cell>
          <cell r="G23">
            <v>1.7158544955387784</v>
          </cell>
          <cell r="H23">
            <v>1.7158544955387784</v>
          </cell>
          <cell r="I23">
            <v>0.28274117569839596</v>
          </cell>
          <cell r="J23">
            <v>1.4534883720930232</v>
          </cell>
          <cell r="K23">
            <v>1.4534883720930232</v>
          </cell>
          <cell r="L23">
            <v>1.4534883720930232</v>
          </cell>
          <cell r="M23">
            <v>1.4534883720930232</v>
          </cell>
          <cell r="N23">
            <v>1.4534883720930232</v>
          </cell>
          <cell r="O23">
            <v>1.4534883720930232</v>
          </cell>
          <cell r="P23">
            <v>1.4534883720930232</v>
          </cell>
          <cell r="Q23">
            <v>1.4534883720930232</v>
          </cell>
          <cell r="R23">
            <v>1.4534883720930232</v>
          </cell>
          <cell r="S23">
            <v>1.4534883720930232</v>
          </cell>
          <cell r="T23">
            <v>1.4534883720930232</v>
          </cell>
          <cell r="U23">
            <v>1.4534883720930232</v>
          </cell>
          <cell r="V23">
            <v>1.4534883720930232</v>
          </cell>
          <cell r="W23">
            <v>1.4534883720930232</v>
          </cell>
          <cell r="X23">
            <v>1.4534883720930232</v>
          </cell>
          <cell r="Y23">
            <v>1.4534883720930232</v>
          </cell>
          <cell r="Z23">
            <v>1.4534883720930232</v>
          </cell>
          <cell r="AA23">
            <v>1.4534883720930232</v>
          </cell>
          <cell r="AB23">
            <v>1.4534883720930232</v>
          </cell>
          <cell r="AC23">
            <v>1.4534883720930232</v>
          </cell>
          <cell r="AD23">
            <v>1.4534883720930232</v>
          </cell>
          <cell r="AE23">
            <v>1.4534883720930232</v>
          </cell>
          <cell r="AF23">
            <v>1.4534883720930232</v>
          </cell>
          <cell r="AG23">
            <v>1.4534883720930232</v>
          </cell>
          <cell r="AH23">
            <v>1.4534883720930232</v>
          </cell>
          <cell r="AI23">
            <v>1.4534883720930232</v>
          </cell>
          <cell r="AJ23">
            <v>167.35301464957882</v>
          </cell>
          <cell r="AK23">
            <v>167.35301464957882</v>
          </cell>
          <cell r="AL23">
            <v>167.35301464957882</v>
          </cell>
          <cell r="AM23">
            <v>167.35301464957882</v>
          </cell>
          <cell r="AN23">
            <v>167.35301464957882</v>
          </cell>
          <cell r="AO23">
            <v>167.35301464957882</v>
          </cell>
          <cell r="AP23">
            <v>167.35301464957882</v>
          </cell>
          <cell r="AQ23">
            <v>167.35301464957882</v>
          </cell>
          <cell r="AR23">
            <v>167.35301464957882</v>
          </cell>
          <cell r="AS23">
            <v>167.35301464957882</v>
          </cell>
          <cell r="AT23">
            <v>167.35301464957882</v>
          </cell>
          <cell r="AU23">
            <v>167.35301464957882</v>
          </cell>
          <cell r="AV23">
            <v>167.35301464957882</v>
          </cell>
          <cell r="AW23">
            <v>167.35301464957882</v>
          </cell>
          <cell r="AX23">
            <v>167.35301464957882</v>
          </cell>
          <cell r="AY23">
            <v>167.35301464957882</v>
          </cell>
          <cell r="AZ23">
            <v>167.35301464957882</v>
          </cell>
          <cell r="BA23">
            <v>167.35301464957882</v>
          </cell>
          <cell r="BB23">
            <v>167.35301464957882</v>
          </cell>
          <cell r="BC23">
            <v>167.35301464957882</v>
          </cell>
          <cell r="BD23">
            <v>167.35301464957882</v>
          </cell>
          <cell r="BE23">
            <v>167.35301464957882</v>
          </cell>
          <cell r="BF23">
            <v>167.35301464957882</v>
          </cell>
          <cell r="BG23">
            <v>167.35301464957882</v>
          </cell>
          <cell r="BH23">
            <v>167.35301464957882</v>
          </cell>
          <cell r="BI23">
            <v>156.41143218971041</v>
          </cell>
          <cell r="BJ23">
            <v>6.3903490496099069</v>
          </cell>
          <cell r="BK23">
            <v>22.993480941455832</v>
          </cell>
          <cell r="BL23">
            <v>6.3903490496099069</v>
          </cell>
          <cell r="BM23">
            <v>6.3903490496099078</v>
          </cell>
          <cell r="BN23">
            <v>5.4373048304557727</v>
          </cell>
          <cell r="BO23">
            <v>4.5843588462917459</v>
          </cell>
          <cell r="BP23">
            <v>4.6877416211832372</v>
          </cell>
          <cell r="BQ23">
            <v>4.7095294786196487</v>
          </cell>
          <cell r="BR23">
            <v>4.6951286428762122</v>
          </cell>
          <cell r="BS23">
            <v>4.7142314985370675</v>
          </cell>
          <cell r="BT23">
            <v>4.7366458796317996</v>
          </cell>
          <cell r="BU23">
            <v>4.7450834332017795</v>
          </cell>
          <cell r="BV23">
            <v>4.7472998909711013</v>
          </cell>
          <cell r="BW23">
            <v>4.7620320199692072</v>
          </cell>
          <cell r="BX23">
            <v>4.767891336801334</v>
          </cell>
          <cell r="BY23">
            <v>4.7989281890647675</v>
          </cell>
          <cell r="BZ23">
            <v>4.8101932662091187</v>
          </cell>
          <cell r="CA23">
            <v>4.8345452199663077</v>
          </cell>
          <cell r="CB23">
            <v>4.8388167953889454</v>
          </cell>
          <cell r="CC23">
            <v>4.8503632999827149</v>
          </cell>
          <cell r="CD23">
            <v>4.8620405777709506</v>
          </cell>
          <cell r="CE23">
            <v>4.8914470526640246</v>
          </cell>
          <cell r="CF23">
            <v>4.8946534886157416</v>
          </cell>
          <cell r="CG23">
            <v>4.8946910358973703</v>
          </cell>
          <cell r="CH23">
            <v>4.8943721452550157</v>
          </cell>
          <cell r="CI23">
            <v>4.8943721452550157</v>
          </cell>
          <cell r="DQ23">
            <v>0</v>
          </cell>
          <cell r="DR23">
            <v>0</v>
          </cell>
          <cell r="DS23">
            <v>0</v>
          </cell>
          <cell r="DT23">
            <v>0</v>
          </cell>
          <cell r="DU23">
            <v>0</v>
          </cell>
          <cell r="DV23">
            <v>0</v>
          </cell>
          <cell r="DW23">
            <v>0</v>
          </cell>
          <cell r="DX23">
            <v>0</v>
          </cell>
          <cell r="DY23">
            <v>0</v>
          </cell>
          <cell r="DZ23">
            <v>0</v>
          </cell>
          <cell r="EA23">
            <v>0</v>
          </cell>
          <cell r="EB23">
            <v>0</v>
          </cell>
          <cell r="EC23">
            <v>0</v>
          </cell>
          <cell r="ED23">
            <v>0</v>
          </cell>
          <cell r="EE23">
            <v>0</v>
          </cell>
          <cell r="EF23">
            <v>-1.0501619266905196</v>
          </cell>
          <cell r="EG23">
            <v>0</v>
          </cell>
          <cell r="EH23">
            <v>0</v>
          </cell>
          <cell r="EI23">
            <v>0</v>
          </cell>
          <cell r="EJ23">
            <v>0</v>
          </cell>
          <cell r="EK23">
            <v>0</v>
          </cell>
          <cell r="EL23">
            <v>0</v>
          </cell>
          <cell r="EM23">
            <v>0</v>
          </cell>
          <cell r="EN23">
            <v>0</v>
          </cell>
          <cell r="EO23">
            <v>0</v>
          </cell>
        </row>
        <row r="24">
          <cell r="C24">
            <v>0.51996672212978368</v>
          </cell>
          <cell r="D24">
            <v>0.51996672212978368</v>
          </cell>
          <cell r="E24">
            <v>0.51996672212978368</v>
          </cell>
          <cell r="F24">
            <v>0.51996672212978368</v>
          </cell>
          <cell r="G24">
            <v>0.51996672212978368</v>
          </cell>
          <cell r="H24">
            <v>0.51996672212978368</v>
          </cell>
          <cell r="I24">
            <v>0.28274117569839596</v>
          </cell>
          <cell r="J24">
            <v>1.1627906976744187</v>
          </cell>
          <cell r="K24">
            <v>1.1627906976744187</v>
          </cell>
          <cell r="L24">
            <v>1.1627906976744187</v>
          </cell>
          <cell r="M24">
            <v>1.1627906976744187</v>
          </cell>
          <cell r="N24">
            <v>1.1627906976744187</v>
          </cell>
          <cell r="O24">
            <v>1.1627906976744187</v>
          </cell>
          <cell r="P24">
            <v>1.1627906976744187</v>
          </cell>
          <cell r="Q24">
            <v>1.1627906976744187</v>
          </cell>
          <cell r="R24">
            <v>1.1627906976744187</v>
          </cell>
          <cell r="S24">
            <v>1.1627906976744187</v>
          </cell>
          <cell r="T24">
            <v>1.1627906976744187</v>
          </cell>
          <cell r="U24">
            <v>1.1627906976744187</v>
          </cell>
          <cell r="V24">
            <v>1.1627906976744187</v>
          </cell>
          <cell r="W24">
            <v>1.1627906976744187</v>
          </cell>
          <cell r="X24">
            <v>1.1627906976744187</v>
          </cell>
          <cell r="Y24">
            <v>1.1627906976744187</v>
          </cell>
          <cell r="Z24">
            <v>1.1627906976744187</v>
          </cell>
          <cell r="AA24">
            <v>1.1627906976744187</v>
          </cell>
          <cell r="AB24">
            <v>1.1627906976744187</v>
          </cell>
          <cell r="AC24">
            <v>1.1627906976744187</v>
          </cell>
          <cell r="AD24">
            <v>1.1627906976744187</v>
          </cell>
          <cell r="AE24">
            <v>1.1627906976744187</v>
          </cell>
          <cell r="AF24">
            <v>1.1627906976744187</v>
          </cell>
          <cell r="AG24">
            <v>1.1627906976744187</v>
          </cell>
          <cell r="AH24">
            <v>1.1627906976744187</v>
          </cell>
          <cell r="AI24">
            <v>1.1627906976744187</v>
          </cell>
          <cell r="AJ24">
            <v>169.27791543429117</v>
          </cell>
          <cell r="AK24">
            <v>169.27791543429117</v>
          </cell>
          <cell r="AL24">
            <v>169.27791543429117</v>
          </cell>
          <cell r="AM24">
            <v>169.27791543429117</v>
          </cell>
          <cell r="AN24">
            <v>169.27791543429117</v>
          </cell>
          <cell r="AO24">
            <v>169.27791543429117</v>
          </cell>
          <cell r="AP24">
            <v>169.27791543429117</v>
          </cell>
          <cell r="AQ24">
            <v>169.27791543429117</v>
          </cell>
          <cell r="AR24">
            <v>169.27791543429117</v>
          </cell>
          <cell r="AS24">
            <v>169.27791543429117</v>
          </cell>
          <cell r="AT24">
            <v>169.27791543429117</v>
          </cell>
          <cell r="AU24">
            <v>169.27791543429117</v>
          </cell>
          <cell r="AV24">
            <v>169.27791543429117</v>
          </cell>
          <cell r="AW24">
            <v>169.27791543429117</v>
          </cell>
          <cell r="AX24">
            <v>169.27791543429117</v>
          </cell>
          <cell r="AY24">
            <v>169.27791543429117</v>
          </cell>
          <cell r="AZ24">
            <v>169.27791543429117</v>
          </cell>
          <cell r="BA24">
            <v>169.27791543429117</v>
          </cell>
          <cell r="BB24">
            <v>169.27791543429117</v>
          </cell>
          <cell r="BC24">
            <v>169.27791543429117</v>
          </cell>
          <cell r="BD24">
            <v>169.27791543429117</v>
          </cell>
          <cell r="BE24">
            <v>169.27791543429117</v>
          </cell>
          <cell r="BF24">
            <v>169.27791543429117</v>
          </cell>
          <cell r="BG24">
            <v>169.27791543429117</v>
          </cell>
          <cell r="BH24">
            <v>169.27791543429117</v>
          </cell>
          <cell r="BI24">
            <v>158.19878205827928</v>
          </cell>
          <cell r="BJ24">
            <v>1.7043939565546398</v>
          </cell>
          <cell r="BK24">
            <v>2.2597484049560475</v>
          </cell>
          <cell r="BL24">
            <v>1.7043939565546398</v>
          </cell>
          <cell r="BM24">
            <v>1.70439395655464</v>
          </cell>
          <cell r="BN24">
            <v>1.4502039592876201</v>
          </cell>
          <cell r="BO24">
            <v>1.2227115376075466</v>
          </cell>
          <cell r="BP24">
            <v>1.2502851451474448</v>
          </cell>
          <cell r="BQ24">
            <v>1.2517244479833609</v>
          </cell>
          <cell r="BR24">
            <v>1.2459659565210566</v>
          </cell>
          <cell r="BS24">
            <v>1.2510353613523546</v>
          </cell>
          <cell r="BT24">
            <v>1.2569835595604908</v>
          </cell>
          <cell r="BU24">
            <v>1.259222668497467</v>
          </cell>
          <cell r="BV24">
            <v>1.2598108591807684</v>
          </cell>
          <cell r="BW24">
            <v>1.2637203859679773</v>
          </cell>
          <cell r="BX24">
            <v>1.2652752974212296</v>
          </cell>
          <cell r="BY24">
            <v>1.273511676924161</v>
          </cell>
          <cell r="BZ24">
            <v>1.2765011376369662</v>
          </cell>
          <cell r="CA24">
            <v>1.2829635176193059</v>
          </cell>
          <cell r="CB24">
            <v>1.2840970834834475</v>
          </cell>
          <cell r="CC24">
            <v>1.2871612277774445</v>
          </cell>
          <cell r="CD24">
            <v>1.2902600759018843</v>
          </cell>
          <cell r="CE24">
            <v>1.3034699443241338</v>
          </cell>
          <cell r="CF24">
            <v>1.284461776610849</v>
          </cell>
          <cell r="CG24">
            <v>1.2844716298207195</v>
          </cell>
          <cell r="CH24">
            <v>1.284387946094798</v>
          </cell>
          <cell r="CI24">
            <v>1.2843879460947978</v>
          </cell>
          <cell r="DQ24">
            <v>0</v>
          </cell>
          <cell r="DR24">
            <v>0</v>
          </cell>
          <cell r="DS24">
            <v>0</v>
          </cell>
          <cell r="DT24">
            <v>0</v>
          </cell>
          <cell r="DU24">
            <v>0</v>
          </cell>
          <cell r="DV24">
            <v>0</v>
          </cell>
          <cell r="DW24">
            <v>4.0574941486108056</v>
          </cell>
          <cell r="DX24">
            <v>0</v>
          </cell>
          <cell r="DY24">
            <v>0</v>
          </cell>
          <cell r="DZ24">
            <v>0</v>
          </cell>
          <cell r="EA24">
            <v>0</v>
          </cell>
          <cell r="EB24">
            <v>0</v>
          </cell>
          <cell r="EC24">
            <v>0</v>
          </cell>
          <cell r="ED24">
            <v>0</v>
          </cell>
          <cell r="EE24">
            <v>0</v>
          </cell>
          <cell r="EF24">
            <v>0</v>
          </cell>
          <cell r="EG24">
            <v>0</v>
          </cell>
          <cell r="EH24">
            <v>0</v>
          </cell>
          <cell r="EI24">
            <v>0</v>
          </cell>
          <cell r="EJ24">
            <v>0</v>
          </cell>
          <cell r="EK24">
            <v>30.607537221312008</v>
          </cell>
          <cell r="EL24">
            <v>0</v>
          </cell>
          <cell r="EM24">
            <v>0</v>
          </cell>
          <cell r="EN24">
            <v>0</v>
          </cell>
          <cell r="EO24">
            <v>0</v>
          </cell>
        </row>
        <row r="25">
          <cell r="C25">
            <v>0.28274117569839596</v>
          </cell>
          <cell r="D25">
            <v>0.28274117569839596</v>
          </cell>
          <cell r="E25">
            <v>0.28274117569839596</v>
          </cell>
          <cell r="F25">
            <v>0.28274117569839596</v>
          </cell>
          <cell r="G25">
            <v>0.28274117569839596</v>
          </cell>
          <cell r="H25">
            <v>0.28274117569839596</v>
          </cell>
          <cell r="I25">
            <v>0.28274117569839596</v>
          </cell>
          <cell r="J25">
            <v>0.27685492801771877</v>
          </cell>
          <cell r="K25">
            <v>0.27685492801771877</v>
          </cell>
          <cell r="L25">
            <v>0.27685492801771877</v>
          </cell>
          <cell r="M25">
            <v>0.27685492801771877</v>
          </cell>
          <cell r="N25">
            <v>0.27685492801771877</v>
          </cell>
          <cell r="O25">
            <v>0.27685492801771877</v>
          </cell>
          <cell r="P25">
            <v>0.27685492801771877</v>
          </cell>
          <cell r="Q25">
            <v>0.27685492801771877</v>
          </cell>
          <cell r="R25">
            <v>0.27685492801771877</v>
          </cell>
          <cell r="S25">
            <v>0.27685492801771877</v>
          </cell>
          <cell r="T25">
            <v>0.27685492801771877</v>
          </cell>
          <cell r="U25">
            <v>0.27685492801771877</v>
          </cell>
          <cell r="V25">
            <v>0.27685492801771877</v>
          </cell>
          <cell r="W25">
            <v>0.27685492801771877</v>
          </cell>
          <cell r="X25">
            <v>0.27685492801771877</v>
          </cell>
          <cell r="Y25">
            <v>0.27685492801771877</v>
          </cell>
          <cell r="Z25">
            <v>0.27685492801771877</v>
          </cell>
          <cell r="AA25">
            <v>0.27685492801771877</v>
          </cell>
          <cell r="AB25">
            <v>0.27685492801771877</v>
          </cell>
          <cell r="AC25">
            <v>0.27685492801771877</v>
          </cell>
          <cell r="AD25">
            <v>0.27685492801771877</v>
          </cell>
          <cell r="AE25">
            <v>0.27685492801771877</v>
          </cell>
          <cell r="AF25">
            <v>0.27685492801771877</v>
          </cell>
          <cell r="AG25">
            <v>0.27685492801771877</v>
          </cell>
          <cell r="AH25">
            <v>0.27685492801771877</v>
          </cell>
          <cell r="AI25">
            <v>0.27685492801771877</v>
          </cell>
          <cell r="AJ25">
            <v>167.02012712227932</v>
          </cell>
          <cell r="AK25">
            <v>167.02012712227932</v>
          </cell>
          <cell r="AL25">
            <v>167.02012712227932</v>
          </cell>
          <cell r="AM25">
            <v>167.02012712227932</v>
          </cell>
          <cell r="AN25">
            <v>167.02012712227932</v>
          </cell>
          <cell r="AO25">
            <v>167.02012712227932</v>
          </cell>
          <cell r="AP25">
            <v>167.02012712227932</v>
          </cell>
          <cell r="AQ25">
            <v>167.02012712227932</v>
          </cell>
          <cell r="AR25">
            <v>167.02012712227932</v>
          </cell>
          <cell r="AS25">
            <v>167.02012712227932</v>
          </cell>
          <cell r="AT25">
            <v>167.02012712227932</v>
          </cell>
          <cell r="AU25">
            <v>167.02012712227932</v>
          </cell>
          <cell r="AV25">
            <v>167.02012712227932</v>
          </cell>
          <cell r="AW25">
            <v>167.02012712227932</v>
          </cell>
          <cell r="AX25">
            <v>167.02012712227932</v>
          </cell>
          <cell r="AY25">
            <v>167.02012712227932</v>
          </cell>
          <cell r="AZ25">
            <v>167.02012712227932</v>
          </cell>
          <cell r="BA25">
            <v>167.02012712227932</v>
          </cell>
          <cell r="BB25">
            <v>167.02012712227932</v>
          </cell>
          <cell r="BC25">
            <v>167.02012712227932</v>
          </cell>
          <cell r="BD25">
            <v>167.02012712227932</v>
          </cell>
          <cell r="BE25">
            <v>167.02012712227932</v>
          </cell>
          <cell r="BF25">
            <v>167.02012712227932</v>
          </cell>
          <cell r="BG25">
            <v>167.02012712227932</v>
          </cell>
          <cell r="BH25">
            <v>167.02012712227932</v>
          </cell>
          <cell r="BI25">
            <v>156.10768454272988</v>
          </cell>
          <cell r="BJ25">
            <v>2.1332965555685099</v>
          </cell>
          <cell r="BK25">
            <v>1.9975696352260175</v>
          </cell>
          <cell r="BL25">
            <v>2.1332965555685099</v>
          </cell>
          <cell r="BM25">
            <v>2.1332965555685104</v>
          </cell>
          <cell r="BN25">
            <v>1.8151408594958351</v>
          </cell>
          <cell r="BO25">
            <v>1.5304010563994483</v>
          </cell>
          <cell r="BP25">
            <v>1.5649134305857371</v>
          </cell>
          <cell r="BQ25">
            <v>1.5209118642540926</v>
          </cell>
          <cell r="BR25">
            <v>1.6265405963737443</v>
          </cell>
          <cell r="BS25">
            <v>1.6331584278758038</v>
          </cell>
          <cell r="BT25">
            <v>1.640923476198493</v>
          </cell>
          <cell r="BU25">
            <v>1.6438465107859417</v>
          </cell>
          <cell r="BV25">
            <v>1.6446143616407676</v>
          </cell>
          <cell r="BW25">
            <v>1.6497180356205621</v>
          </cell>
          <cell r="BX25">
            <v>1.6517478877118206</v>
          </cell>
          <cell r="BY25">
            <v>1.6625000319084924</v>
          </cell>
          <cell r="BZ25">
            <v>1.6664026098121603</v>
          </cell>
          <cell r="CA25">
            <v>1.6748388943955839</v>
          </cell>
          <cell r="CB25">
            <v>1.6763187028020976</v>
          </cell>
          <cell r="CC25">
            <v>1.6803187760474765</v>
          </cell>
          <cell r="CD25">
            <v>1.6843641532506159</v>
          </cell>
          <cell r="CE25">
            <v>1.6945514833214126</v>
          </cell>
          <cell r="CF25">
            <v>1.6956622938320156</v>
          </cell>
          <cell r="CG25">
            <v>1.7954742448273526</v>
          </cell>
          <cell r="CH25">
            <v>1.7106944060884119</v>
          </cell>
          <cell r="CI25">
            <v>1.7106944060884119</v>
          </cell>
          <cell r="DQ25">
            <v>0</v>
          </cell>
          <cell r="DR25">
            <v>0</v>
          </cell>
          <cell r="DS25">
            <v>0</v>
          </cell>
          <cell r="DT25">
            <v>0</v>
          </cell>
          <cell r="DU25">
            <v>0</v>
          </cell>
          <cell r="DV25">
            <v>0</v>
          </cell>
          <cell r="DW25">
            <v>-41.853337875030569</v>
          </cell>
          <cell r="DX25">
            <v>0</v>
          </cell>
          <cell r="DY25">
            <v>0</v>
          </cell>
          <cell r="DZ25">
            <v>0</v>
          </cell>
          <cell r="EA25">
            <v>0</v>
          </cell>
          <cell r="EB25">
            <v>0</v>
          </cell>
          <cell r="EC25">
            <v>0</v>
          </cell>
          <cell r="ED25">
            <v>0</v>
          </cell>
          <cell r="EE25">
            <v>0</v>
          </cell>
          <cell r="EF25">
            <v>0</v>
          </cell>
          <cell r="EG25">
            <v>0</v>
          </cell>
          <cell r="EH25">
            <v>0</v>
          </cell>
          <cell r="EI25">
            <v>0</v>
          </cell>
          <cell r="EJ25">
            <v>0</v>
          </cell>
          <cell r="EK25">
            <v>0</v>
          </cell>
          <cell r="EL25">
            <v>0</v>
          </cell>
          <cell r="EM25">
            <v>-63.819706691039819</v>
          </cell>
          <cell r="EN25">
            <v>0</v>
          </cell>
          <cell r="EO25">
            <v>0</v>
          </cell>
        </row>
        <row r="26">
          <cell r="C26">
            <v>1.6447368421052633</v>
          </cell>
          <cell r="D26">
            <v>1.6447368421052633</v>
          </cell>
          <cell r="E26">
            <v>1.6447368421052633</v>
          </cell>
          <cell r="F26">
            <v>1.6447368421052633</v>
          </cell>
          <cell r="G26">
            <v>1.6447368421052633</v>
          </cell>
          <cell r="H26">
            <v>1.6447368421052633</v>
          </cell>
          <cell r="I26">
            <v>0.28274117569839596</v>
          </cell>
          <cell r="J26">
            <v>2.9069767441860463</v>
          </cell>
          <cell r="K26">
            <v>2.9069767441860463</v>
          </cell>
          <cell r="L26">
            <v>2.9069767441860463</v>
          </cell>
          <cell r="M26">
            <v>2.9069767441860463</v>
          </cell>
          <cell r="N26">
            <v>2.9069767441860463</v>
          </cell>
          <cell r="O26">
            <v>2.9069767441860463</v>
          </cell>
          <cell r="P26">
            <v>2.9069767441860463</v>
          </cell>
          <cell r="Q26">
            <v>2.9069767441860463</v>
          </cell>
          <cell r="R26">
            <v>2.9069767441860463</v>
          </cell>
          <cell r="S26">
            <v>2.9069767441860463</v>
          </cell>
          <cell r="T26">
            <v>2.9069767441860463</v>
          </cell>
          <cell r="U26">
            <v>2.9069767441860463</v>
          </cell>
          <cell r="V26">
            <v>2.9069767441860463</v>
          </cell>
          <cell r="W26">
            <v>2.9069767441860463</v>
          </cell>
          <cell r="X26">
            <v>2.9069767441860463</v>
          </cell>
          <cell r="Y26">
            <v>2.9069767441860463</v>
          </cell>
          <cell r="Z26">
            <v>2.9069767441860463</v>
          </cell>
          <cell r="AA26">
            <v>2.9069767441860463</v>
          </cell>
          <cell r="AB26">
            <v>2.9069767441860463</v>
          </cell>
          <cell r="AC26">
            <v>2.9069767441860463</v>
          </cell>
          <cell r="AD26">
            <v>2.9069767441860463</v>
          </cell>
          <cell r="AE26">
            <v>2.9069767441860463</v>
          </cell>
          <cell r="AF26">
            <v>2.9069767441860463</v>
          </cell>
          <cell r="AG26">
            <v>2.9069767441860463</v>
          </cell>
          <cell r="AH26">
            <v>2.9069767441860463</v>
          </cell>
          <cell r="AI26">
            <v>4.8449612403100772</v>
          </cell>
          <cell r="AJ26">
            <v>173.91058336091038</v>
          </cell>
          <cell r="AK26">
            <v>173.91058336091038</v>
          </cell>
          <cell r="AL26">
            <v>173.91058336091038</v>
          </cell>
          <cell r="AM26">
            <v>173.91058336091038</v>
          </cell>
          <cell r="AN26">
            <v>173.91058336091038</v>
          </cell>
          <cell r="AO26">
            <v>173.91058336091038</v>
          </cell>
          <cell r="AP26">
            <v>173.91058336091038</v>
          </cell>
          <cell r="AQ26">
            <v>173.91058336091038</v>
          </cell>
          <cell r="AR26">
            <v>173.91058336091038</v>
          </cell>
          <cell r="AS26">
            <v>173.91058336091038</v>
          </cell>
          <cell r="AT26">
            <v>173.91058336091038</v>
          </cell>
          <cell r="AU26">
            <v>173.91058336091038</v>
          </cell>
          <cell r="AV26">
            <v>173.91058336091038</v>
          </cell>
          <cell r="AW26">
            <v>173.91058336091038</v>
          </cell>
          <cell r="AX26">
            <v>173.91058336091038</v>
          </cell>
          <cell r="AY26">
            <v>173.91058336091038</v>
          </cell>
          <cell r="AZ26">
            <v>173.91058336091038</v>
          </cell>
          <cell r="BA26">
            <v>173.91058336091038</v>
          </cell>
          <cell r="BB26">
            <v>173.91058336091038</v>
          </cell>
          <cell r="BC26">
            <v>173.91058336091038</v>
          </cell>
          <cell r="BD26">
            <v>173.91058336091038</v>
          </cell>
          <cell r="BE26">
            <v>173.91058336091038</v>
          </cell>
          <cell r="BF26">
            <v>173.91058336091038</v>
          </cell>
          <cell r="BG26">
            <v>173.91058336091038</v>
          </cell>
          <cell r="BH26">
            <v>173.91058336091038</v>
          </cell>
          <cell r="BI26">
            <v>161.91703945805978</v>
          </cell>
          <cell r="BJ26">
            <v>8.5905235200752248</v>
          </cell>
          <cell r="BK26">
            <v>11.908310298552843</v>
          </cell>
          <cell r="BL26">
            <v>8.5905235200752248</v>
          </cell>
          <cell r="BM26">
            <v>8.5905235200752248</v>
          </cell>
          <cell r="BN26">
            <v>7.3093495627911382</v>
          </cell>
          <cell r="BO26">
            <v>6.1627373071175509</v>
          </cell>
          <cell r="BP26">
            <v>6.3017144040462734</v>
          </cell>
          <cell r="BQ26">
            <v>6.3310037433775816</v>
          </cell>
          <cell r="BR26">
            <v>6.3116447510592693</v>
          </cell>
          <cell r="BS26">
            <v>6.3373246520445221</v>
          </cell>
          <cell r="BT26">
            <v>6.3674562249034379</v>
          </cell>
          <cell r="BU26">
            <v>6.3787987981857572</v>
          </cell>
          <cell r="BV26">
            <v>6.381778374489147</v>
          </cell>
          <cell r="BW26">
            <v>6.4015827231525035</v>
          </cell>
          <cell r="BX26">
            <v>6.4094593819495715</v>
          </cell>
          <cell r="BY26">
            <v>6.4511821121616899</v>
          </cell>
          <cell r="BZ26">
            <v>6.4663257153377804</v>
          </cell>
          <cell r="CA26">
            <v>6.4990619602419128</v>
          </cell>
          <cell r="CB26">
            <v>6.5048042239040491</v>
          </cell>
          <cell r="CC26">
            <v>6.5203261490003781</v>
          </cell>
          <cell r="CD26">
            <v>6.5360238720373394</v>
          </cell>
          <cell r="CE26">
            <v>6.5755548917438267</v>
          </cell>
          <cell r="CF26">
            <v>6.5798652922000453</v>
          </cell>
          <cell r="CG26">
            <v>6.5799157668773196</v>
          </cell>
          <cell r="CH26">
            <v>6.5794870833199388</v>
          </cell>
          <cell r="CI26">
            <v>6.5794870833199388</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row>
        <row r="27">
          <cell r="C27">
            <v>0.34770514603616137</v>
          </cell>
          <cell r="D27">
            <v>0.34770514603616137</v>
          </cell>
          <cell r="E27">
            <v>0.34770514603616137</v>
          </cell>
          <cell r="F27">
            <v>0.34770514603616137</v>
          </cell>
          <cell r="G27">
            <v>0.34770514603616137</v>
          </cell>
          <cell r="H27">
            <v>0.34770514603616137</v>
          </cell>
          <cell r="I27">
            <v>0.20723866424625129</v>
          </cell>
          <cell r="J27">
            <v>0.58139534883720934</v>
          </cell>
          <cell r="K27">
            <v>0.58139534883720934</v>
          </cell>
          <cell r="L27">
            <v>0.58139534883720934</v>
          </cell>
          <cell r="M27">
            <v>0.58139534883720934</v>
          </cell>
          <cell r="N27">
            <v>0.58139534883720934</v>
          </cell>
          <cell r="O27">
            <v>0.58139534883720934</v>
          </cell>
          <cell r="P27">
            <v>0.58139534883720934</v>
          </cell>
          <cell r="Q27">
            <v>0.58139534883720934</v>
          </cell>
          <cell r="R27">
            <v>0.58139534883720934</v>
          </cell>
          <cell r="S27">
            <v>0.58139534883720934</v>
          </cell>
          <cell r="T27">
            <v>0.58139534883720934</v>
          </cell>
          <cell r="U27">
            <v>0.58139534883720934</v>
          </cell>
          <cell r="V27">
            <v>0.58139534883720934</v>
          </cell>
          <cell r="W27">
            <v>0.58139534883720934</v>
          </cell>
          <cell r="X27">
            <v>0.58139534883720934</v>
          </cell>
          <cell r="Y27">
            <v>0.58139534883720934</v>
          </cell>
          <cell r="Z27">
            <v>0.58139534883720934</v>
          </cell>
          <cell r="AA27">
            <v>0.58139534883720934</v>
          </cell>
          <cell r="AB27">
            <v>0.58139534883720934</v>
          </cell>
          <cell r="AC27">
            <v>0.58139534883720934</v>
          </cell>
          <cell r="AD27">
            <v>0.58139534883720934</v>
          </cell>
          <cell r="AE27">
            <v>0.58139534883720934</v>
          </cell>
          <cell r="AF27">
            <v>0.58139534883720934</v>
          </cell>
          <cell r="AG27">
            <v>0.58139534883720934</v>
          </cell>
          <cell r="AH27">
            <v>0.58139534883720934</v>
          </cell>
          <cell r="AI27">
            <v>0.58139534883720934</v>
          </cell>
          <cell r="AJ27">
            <v>167.93956157016223</v>
          </cell>
          <cell r="AK27">
            <v>167.93956157016223</v>
          </cell>
          <cell r="AL27">
            <v>167.93956157016223</v>
          </cell>
          <cell r="AM27">
            <v>167.93956157016223</v>
          </cell>
          <cell r="AN27">
            <v>167.93956157016223</v>
          </cell>
          <cell r="AO27">
            <v>167.93956157016223</v>
          </cell>
          <cell r="AP27">
            <v>167.93956157016223</v>
          </cell>
          <cell r="AQ27">
            <v>167.93956157016223</v>
          </cell>
          <cell r="AR27">
            <v>167.93956157016223</v>
          </cell>
          <cell r="AS27">
            <v>167.93956157016223</v>
          </cell>
          <cell r="AT27">
            <v>167.93956157016223</v>
          </cell>
          <cell r="AU27">
            <v>167.93956157016223</v>
          </cell>
          <cell r="AV27">
            <v>167.93956157016223</v>
          </cell>
          <cell r="AW27">
            <v>167.93956157016223</v>
          </cell>
          <cell r="AX27">
            <v>167.93956157016223</v>
          </cell>
          <cell r="AY27">
            <v>167.93956157016223</v>
          </cell>
          <cell r="AZ27">
            <v>167.93956157016223</v>
          </cell>
          <cell r="BA27">
            <v>167.93956157016223</v>
          </cell>
          <cell r="BB27">
            <v>167.93956157016223</v>
          </cell>
          <cell r="BC27">
            <v>167.93956157016223</v>
          </cell>
          <cell r="BD27">
            <v>167.93956157016223</v>
          </cell>
          <cell r="BE27">
            <v>167.93956157016223</v>
          </cell>
          <cell r="BF27">
            <v>167.93956157016223</v>
          </cell>
          <cell r="BG27">
            <v>167.93956157016223</v>
          </cell>
          <cell r="BH27">
            <v>167.93956157016223</v>
          </cell>
          <cell r="BI27">
            <v>156.82574757387388</v>
          </cell>
          <cell r="BJ27">
            <v>3.8489752351229538</v>
          </cell>
          <cell r="BK27">
            <v>6.2605688460085664</v>
          </cell>
          <cell r="BL27">
            <v>3.8489752351229538</v>
          </cell>
          <cell r="BM27">
            <v>3.8489752351229547</v>
          </cell>
          <cell r="BN27">
            <v>4.7760807444426057</v>
          </cell>
          <cell r="BO27">
            <v>2.5857794980563296</v>
          </cell>
          <cell r="BP27">
            <v>2.6440919183379195</v>
          </cell>
          <cell r="BQ27">
            <v>2.6563812257317374</v>
          </cell>
          <cell r="BR27">
            <v>2.6482585226299986</v>
          </cell>
          <cell r="BS27">
            <v>2.6590333712355192</v>
          </cell>
          <cell r="BT27">
            <v>2.6716760654572553</v>
          </cell>
          <cell r="BU27">
            <v>2.6764352158131781</v>
          </cell>
          <cell r="BV27">
            <v>2.6776853952276567</v>
          </cell>
          <cell r="BW27">
            <v>2.6859949622583525</v>
          </cell>
          <cell r="BX27">
            <v>2.6892998739908593</v>
          </cell>
          <cell r="BY27">
            <v>2.7068060202062472</v>
          </cell>
          <cell r="BZ27">
            <v>2.7131600178972106</v>
          </cell>
          <cell r="CA27">
            <v>2.7268955880988957</v>
          </cell>
          <cell r="CB27">
            <v>2.729304944024685</v>
          </cell>
          <cell r="CC27">
            <v>2.7358176791429081</v>
          </cell>
          <cell r="CD27">
            <v>2.7424041760796292</v>
          </cell>
          <cell r="CE27">
            <v>2.7589907179359949</v>
          </cell>
          <cell r="CF27">
            <v>2.7607992884741601</v>
          </cell>
          <cell r="CG27">
            <v>2.76082046678814</v>
          </cell>
          <cell r="CH27">
            <v>2.7606405984766118</v>
          </cell>
          <cell r="CI27">
            <v>2.7606405984766123</v>
          </cell>
          <cell r="DQ27">
            <v>0</v>
          </cell>
          <cell r="DR27">
            <v>0</v>
          </cell>
          <cell r="DS27">
            <v>0</v>
          </cell>
          <cell r="DT27">
            <v>52.970875463520926</v>
          </cell>
          <cell r="DU27">
            <v>0</v>
          </cell>
          <cell r="DV27">
            <v>0</v>
          </cell>
          <cell r="DW27">
            <v>0</v>
          </cell>
          <cell r="DX27">
            <v>0</v>
          </cell>
          <cell r="DY27">
            <v>0</v>
          </cell>
          <cell r="DZ27">
            <v>0</v>
          </cell>
          <cell r="EA27">
            <v>0</v>
          </cell>
          <cell r="EB27">
            <v>0</v>
          </cell>
          <cell r="EC27">
            <v>0</v>
          </cell>
          <cell r="ED27">
            <v>0</v>
          </cell>
          <cell r="EE27">
            <v>0</v>
          </cell>
          <cell r="EF27">
            <v>-8.3372657035627533</v>
          </cell>
          <cell r="EG27">
            <v>0</v>
          </cell>
          <cell r="EH27">
            <v>0</v>
          </cell>
          <cell r="EI27">
            <v>0</v>
          </cell>
          <cell r="EJ27">
            <v>0</v>
          </cell>
          <cell r="EK27">
            <v>0</v>
          </cell>
          <cell r="EL27">
            <v>0</v>
          </cell>
          <cell r="EM27">
            <v>0</v>
          </cell>
          <cell r="EN27">
            <v>0</v>
          </cell>
          <cell r="EO27">
            <v>0</v>
          </cell>
        </row>
        <row r="28">
          <cell r="C28">
            <v>0.28274117569839596</v>
          </cell>
          <cell r="D28">
            <v>0.28274117569839596</v>
          </cell>
          <cell r="E28">
            <v>0.28274117569839596</v>
          </cell>
          <cell r="F28">
            <v>0.28274117569839596</v>
          </cell>
          <cell r="G28">
            <v>0.28274117569839596</v>
          </cell>
          <cell r="H28">
            <v>0.28274117569839596</v>
          </cell>
          <cell r="I28">
            <v>0.2177556536072113</v>
          </cell>
          <cell r="J28">
            <v>0.27685492801771877</v>
          </cell>
          <cell r="K28">
            <v>0.27685492801771877</v>
          </cell>
          <cell r="L28">
            <v>0.27685492801771877</v>
          </cell>
          <cell r="M28">
            <v>0.27685492801771877</v>
          </cell>
          <cell r="N28">
            <v>0.27685492801771877</v>
          </cell>
          <cell r="O28">
            <v>0.27685492801771877</v>
          </cell>
          <cell r="P28">
            <v>0.27685492801771877</v>
          </cell>
          <cell r="Q28">
            <v>0.27685492801771877</v>
          </cell>
          <cell r="R28">
            <v>0.27685492801771877</v>
          </cell>
          <cell r="S28">
            <v>0.27685492801771877</v>
          </cell>
          <cell r="T28">
            <v>0.27685492801771877</v>
          </cell>
          <cell r="U28">
            <v>0.27685492801771877</v>
          </cell>
          <cell r="V28">
            <v>0.27685492801771877</v>
          </cell>
          <cell r="W28">
            <v>0.27685492801771877</v>
          </cell>
          <cell r="X28">
            <v>0.27685492801771877</v>
          </cell>
          <cell r="Y28">
            <v>0.27685492801771877</v>
          </cell>
          <cell r="Z28">
            <v>0.27685492801771877</v>
          </cell>
          <cell r="AA28">
            <v>0.27685492801771877</v>
          </cell>
          <cell r="AB28">
            <v>0.27685492801771877</v>
          </cell>
          <cell r="AC28">
            <v>0.27685492801771877</v>
          </cell>
          <cell r="AD28">
            <v>0.27685492801771877</v>
          </cell>
          <cell r="AE28">
            <v>0.27685492801771877</v>
          </cell>
          <cell r="AF28">
            <v>0.27685492801771877</v>
          </cell>
          <cell r="AG28">
            <v>0.27685492801771877</v>
          </cell>
          <cell r="AH28">
            <v>0.27685492801771877</v>
          </cell>
          <cell r="AI28">
            <v>0.27685492801771877</v>
          </cell>
          <cell r="AJ28">
            <v>170.078399517988</v>
          </cell>
          <cell r="AK28">
            <v>170.078399517988</v>
          </cell>
          <cell r="AL28">
            <v>170.078399517988</v>
          </cell>
          <cell r="AM28">
            <v>170.078399517988</v>
          </cell>
          <cell r="AN28">
            <v>170.078399517988</v>
          </cell>
          <cell r="AO28">
            <v>170.078399517988</v>
          </cell>
          <cell r="AP28">
            <v>170.078399517988</v>
          </cell>
          <cell r="AQ28">
            <v>170.078399517988</v>
          </cell>
          <cell r="AR28">
            <v>170.078399517988</v>
          </cell>
          <cell r="AS28">
            <v>170.078399517988</v>
          </cell>
          <cell r="AT28">
            <v>170.078399517988</v>
          </cell>
          <cell r="AU28">
            <v>170.078399517988</v>
          </cell>
          <cell r="AV28">
            <v>170.078399517988</v>
          </cell>
          <cell r="AW28">
            <v>170.078399517988</v>
          </cell>
          <cell r="AX28">
            <v>170.078399517988</v>
          </cell>
          <cell r="AY28">
            <v>170.078399517988</v>
          </cell>
          <cell r="AZ28">
            <v>170.078399517988</v>
          </cell>
          <cell r="BA28">
            <v>170.078399517988</v>
          </cell>
          <cell r="BB28">
            <v>170.078399517988</v>
          </cell>
          <cell r="BC28">
            <v>170.078399517988</v>
          </cell>
          <cell r="BD28">
            <v>170.078399517988</v>
          </cell>
          <cell r="BE28">
            <v>170.078399517988</v>
          </cell>
          <cell r="BF28">
            <v>170.078399517988</v>
          </cell>
          <cell r="BG28">
            <v>170.078399517988</v>
          </cell>
          <cell r="BH28">
            <v>170.078399517988</v>
          </cell>
          <cell r="BI28">
            <v>158.93585341633727</v>
          </cell>
          <cell r="BJ28">
            <v>14.386140834637134</v>
          </cell>
          <cell r="BK28">
            <v>283.6709030161374</v>
          </cell>
          <cell r="BL28">
            <v>14.386140834637134</v>
          </cell>
          <cell r="BM28">
            <v>14.386140834637136</v>
          </cell>
          <cell r="BN28">
            <v>12.240619791584701</v>
          </cell>
          <cell r="BO28">
            <v>10.320442825152657</v>
          </cell>
          <cell r="BP28">
            <v>10.553181154141958</v>
          </cell>
          <cell r="BQ28">
            <v>-4.1414783143780252</v>
          </cell>
          <cell r="BR28">
            <v>7.9215176910897469</v>
          </cell>
          <cell r="BS28">
            <v>7.9537476086442735</v>
          </cell>
          <cell r="BT28">
            <v>7.9915646590133118</v>
          </cell>
          <cell r="BU28">
            <v>8.0058003136583693</v>
          </cell>
          <cell r="BV28">
            <v>8.0095398724152691</v>
          </cell>
          <cell r="BW28">
            <v>8.0343955961584275</v>
          </cell>
          <cell r="BX28">
            <v>8.0442813065348204</v>
          </cell>
          <cell r="BY28">
            <v>8.0966460004508356</v>
          </cell>
          <cell r="BZ28">
            <v>8.115652190627511</v>
          </cell>
          <cell r="CA28">
            <v>8.1567382709403198</v>
          </cell>
          <cell r="CB28">
            <v>8.1639451789620185</v>
          </cell>
          <cell r="CC28">
            <v>8.1834261873362113</v>
          </cell>
          <cell r="CD28">
            <v>8.2031278333653628</v>
          </cell>
          <cell r="CE28">
            <v>8.2527417904720579</v>
          </cell>
          <cell r="CF28">
            <v>8.2581516186256323</v>
          </cell>
          <cell r="CG28">
            <v>8.8430743845395572</v>
          </cell>
          <cell r="CH28">
            <v>8.2567500407992664</v>
          </cell>
          <cell r="CI28">
            <v>8.2567500407992647</v>
          </cell>
          <cell r="DQ28">
            <v>0</v>
          </cell>
          <cell r="DR28">
            <v>0</v>
          </cell>
          <cell r="DS28">
            <v>0</v>
          </cell>
          <cell r="DT28">
            <v>0</v>
          </cell>
          <cell r="DU28">
            <v>0</v>
          </cell>
          <cell r="DV28">
            <v>0</v>
          </cell>
          <cell r="DW28">
            <v>116.13752566153522</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-34.719175168529318</v>
          </cell>
          <cell r="EN28">
            <v>0</v>
          </cell>
          <cell r="EO28">
            <v>0</v>
          </cell>
        </row>
        <row r="29">
          <cell r="C29">
            <v>1.7857142857142856</v>
          </cell>
          <cell r="D29">
            <v>1.7857142857142856</v>
          </cell>
          <cell r="E29">
            <v>1.7857142857142856</v>
          </cell>
          <cell r="F29">
            <v>1.7857142857142856</v>
          </cell>
          <cell r="G29">
            <v>1.7857142857142856</v>
          </cell>
          <cell r="H29">
            <v>1.7857142857142856</v>
          </cell>
          <cell r="I29">
            <v>0.28274117569839596</v>
          </cell>
          <cell r="J29">
            <v>0.29069767441860467</v>
          </cell>
          <cell r="K29">
            <v>0.29069767441860467</v>
          </cell>
          <cell r="L29">
            <v>0.29069767441860467</v>
          </cell>
          <cell r="M29">
            <v>0.29069767441860467</v>
          </cell>
          <cell r="N29">
            <v>0.29069767441860467</v>
          </cell>
          <cell r="O29">
            <v>0.29069767441860467</v>
          </cell>
          <cell r="P29">
            <v>0.29069767441860467</v>
          </cell>
          <cell r="Q29">
            <v>0.29069767441860467</v>
          </cell>
          <cell r="R29">
            <v>0.29069767441860467</v>
          </cell>
          <cell r="S29">
            <v>0.29069767441860467</v>
          </cell>
          <cell r="T29">
            <v>0.29069767441860467</v>
          </cell>
          <cell r="U29">
            <v>0.29069767441860467</v>
          </cell>
          <cell r="V29">
            <v>0.29069767441860467</v>
          </cell>
          <cell r="W29">
            <v>0.29069767441860467</v>
          </cell>
          <cell r="X29">
            <v>0.29069767441860467</v>
          </cell>
          <cell r="Y29">
            <v>0.29069767441860467</v>
          </cell>
          <cell r="Z29">
            <v>0.29069767441860467</v>
          </cell>
          <cell r="AA29">
            <v>0.29069767441860467</v>
          </cell>
          <cell r="AB29">
            <v>0.29069767441860467</v>
          </cell>
          <cell r="AC29">
            <v>0.29069767441860467</v>
          </cell>
          <cell r="AD29">
            <v>0.29069767441860467</v>
          </cell>
          <cell r="AE29">
            <v>0.29069767441860467</v>
          </cell>
          <cell r="AF29">
            <v>0.29069767441860467</v>
          </cell>
          <cell r="AG29">
            <v>0.29069767441860467</v>
          </cell>
          <cell r="AH29">
            <v>0.29069767441860467</v>
          </cell>
          <cell r="AI29">
            <v>0.29069767441860467</v>
          </cell>
          <cell r="AJ29">
            <v>160.61738331058831</v>
          </cell>
          <cell r="AK29">
            <v>160.61738331058831</v>
          </cell>
          <cell r="AL29">
            <v>160.61738331058831</v>
          </cell>
          <cell r="AM29">
            <v>160.61738331058831</v>
          </cell>
          <cell r="AN29">
            <v>160.61738331058831</v>
          </cell>
          <cell r="AO29">
            <v>160.61738331058831</v>
          </cell>
          <cell r="AP29">
            <v>160.61738331058831</v>
          </cell>
          <cell r="AQ29">
            <v>160.61738331058831</v>
          </cell>
          <cell r="AR29">
            <v>160.61738331058831</v>
          </cell>
          <cell r="AS29">
            <v>160.61738331058831</v>
          </cell>
          <cell r="AT29">
            <v>160.61738331058831</v>
          </cell>
          <cell r="AU29">
            <v>160.61738331058831</v>
          </cell>
          <cell r="AV29">
            <v>160.61738331058831</v>
          </cell>
          <cell r="AW29">
            <v>160.61738331058831</v>
          </cell>
          <cell r="AX29">
            <v>160.61738331058831</v>
          </cell>
          <cell r="AY29">
            <v>160.61738331058831</v>
          </cell>
          <cell r="AZ29">
            <v>160.61738331058831</v>
          </cell>
          <cell r="BA29">
            <v>160.61738331058831</v>
          </cell>
          <cell r="BB29">
            <v>160.61738331058831</v>
          </cell>
          <cell r="BC29">
            <v>160.61738331058831</v>
          </cell>
          <cell r="BD29">
            <v>160.61738331058831</v>
          </cell>
          <cell r="BE29">
            <v>160.61738331058831</v>
          </cell>
          <cell r="BF29">
            <v>160.61738331058831</v>
          </cell>
          <cell r="BG29">
            <v>160.61738331058831</v>
          </cell>
          <cell r="BH29">
            <v>160.61738331058831</v>
          </cell>
          <cell r="BI29">
            <v>160.61738331058831</v>
          </cell>
          <cell r="BJ29">
            <v>3.3665161284968539</v>
          </cell>
          <cell r="BK29">
            <v>5.6001030382379779</v>
          </cell>
          <cell r="BL29">
            <v>3.3665161284968539</v>
          </cell>
          <cell r="BM29">
            <v>3.3665161284968539</v>
          </cell>
          <cell r="BN29">
            <v>2.8761985321090404</v>
          </cell>
          <cell r="BO29">
            <v>2.4181993567268698</v>
          </cell>
          <cell r="BP29">
            <v>2.4727326443951045</v>
          </cell>
          <cell r="BQ29">
            <v>2.4842255018706498</v>
          </cell>
          <cell r="BR29">
            <v>2.4766292178757179</v>
          </cell>
          <cell r="BS29">
            <v>2.4867057661607839</v>
          </cell>
          <cell r="BT29">
            <v>2.498529108041744</v>
          </cell>
          <cell r="BU29">
            <v>2.50297982564466</v>
          </cell>
          <cell r="BV29">
            <v>2.5041489829754213</v>
          </cell>
          <cell r="BW29">
            <v>2.5119200205536116</v>
          </cell>
          <cell r="BX29">
            <v>2.5150107463605078</v>
          </cell>
          <cell r="BY29">
            <v>2.5313823478635125</v>
          </cell>
          <cell r="BZ29">
            <v>2.5373245533533777</v>
          </cell>
          <cell r="CA29">
            <v>2.5501699437089589</v>
          </cell>
          <cell r="CB29">
            <v>2.5524231532166719</v>
          </cell>
          <cell r="CC29">
            <v>2.5585138086206833</v>
          </cell>
          <cell r="CD29">
            <v>2.5646734454603415</v>
          </cell>
          <cell r="CE29">
            <v>2.5801850406592122</v>
          </cell>
          <cell r="CF29">
            <v>2.5818764006979449</v>
          </cell>
          <cell r="CG29">
            <v>2.5818962064800237</v>
          </cell>
          <cell r="CH29">
            <v>2.5817279951396674</v>
          </cell>
          <cell r="CI29">
            <v>2.5817279951396674</v>
          </cell>
          <cell r="DQ29">
            <v>0</v>
          </cell>
          <cell r="DR29">
            <v>0</v>
          </cell>
          <cell r="DS29">
            <v>0</v>
          </cell>
          <cell r="DT29">
            <v>-1.741598853119998</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row>
        <row r="30">
          <cell r="C30">
            <v>0.28274117569839596</v>
          </cell>
          <cell r="D30">
            <v>0.28274117569839596</v>
          </cell>
          <cell r="E30">
            <v>0.28274117569839596</v>
          </cell>
          <cell r="F30">
            <v>0.28274117569839596</v>
          </cell>
          <cell r="G30">
            <v>0.28274117569839596</v>
          </cell>
          <cell r="H30">
            <v>0.28274117569839596</v>
          </cell>
          <cell r="I30">
            <v>0.23747144379074564</v>
          </cell>
          <cell r="J30">
            <v>0.14121962402567628</v>
          </cell>
          <cell r="K30">
            <v>0.14121962402567628</v>
          </cell>
          <cell r="L30">
            <v>0.14121962402567628</v>
          </cell>
          <cell r="M30">
            <v>0.14121962402567628</v>
          </cell>
          <cell r="N30">
            <v>0.2028809089064719</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174.90849796042406</v>
          </cell>
          <cell r="AK30">
            <v>174.90849796042406</v>
          </cell>
          <cell r="AL30">
            <v>174.90849796042406</v>
          </cell>
          <cell r="AM30">
            <v>174.90849796042406</v>
          </cell>
          <cell r="AN30">
            <v>158.76332129480423</v>
          </cell>
          <cell r="AO30">
            <v>158.76332129480423</v>
          </cell>
          <cell r="AP30">
            <v>158.76332129480423</v>
          </cell>
          <cell r="AQ30">
            <v>158.76332129480423</v>
          </cell>
          <cell r="AR30">
            <v>158.76332129480423</v>
          </cell>
          <cell r="AS30">
            <v>158.76332129480423</v>
          </cell>
          <cell r="AT30">
            <v>158.76332129480423</v>
          </cell>
          <cell r="AU30">
            <v>158.76332129480423</v>
          </cell>
          <cell r="AV30">
            <v>158.76332129480423</v>
          </cell>
          <cell r="AW30">
            <v>158.76332129480423</v>
          </cell>
          <cell r="AX30">
            <v>158.76332129480423</v>
          </cell>
          <cell r="AY30">
            <v>158.76332129480423</v>
          </cell>
          <cell r="AZ30">
            <v>158.76332129480423</v>
          </cell>
          <cell r="BA30">
            <v>158.76332129480423</v>
          </cell>
          <cell r="BB30">
            <v>158.76332129480423</v>
          </cell>
          <cell r="BC30">
            <v>158.76332129480423</v>
          </cell>
          <cell r="BD30">
            <v>158.76332129480423</v>
          </cell>
          <cell r="BE30">
            <v>158.76332129480423</v>
          </cell>
          <cell r="BF30">
            <v>158.76332129480423</v>
          </cell>
          <cell r="BG30">
            <v>158.76332129480423</v>
          </cell>
          <cell r="BH30">
            <v>158.76332129480423</v>
          </cell>
          <cell r="BI30">
            <v>158.76332129480423</v>
          </cell>
          <cell r="BJ30">
            <v>9.2449500092657075</v>
          </cell>
          <cell r="BK30">
            <v>1.3899059778248324</v>
          </cell>
          <cell r="BL30">
            <v>9.2449500092657075</v>
          </cell>
          <cell r="BM30">
            <v>9.2449500092657093</v>
          </cell>
          <cell r="BN30">
            <v>11.13102854783491</v>
          </cell>
          <cell r="BO30">
            <v>6.4284095169843836</v>
          </cell>
          <cell r="BP30">
            <v>6.2321938636107133</v>
          </cell>
          <cell r="BQ30">
            <v>6.261160082824424</v>
          </cell>
          <cell r="BR30">
            <v>6.2420146589927104</v>
          </cell>
          <cell r="BS30">
            <v>6.2674112591997364</v>
          </cell>
          <cell r="BT30">
            <v>6.2972104204171506</v>
          </cell>
          <cell r="BU30">
            <v>6.3084278623821888</v>
          </cell>
          <cell r="BV30">
            <v>6.3113745679869719</v>
          </cell>
          <cell r="BW30">
            <v>6.3309604349906108</v>
          </cell>
          <cell r="BX30">
            <v>6.338750198453921</v>
          </cell>
          <cell r="BY30">
            <v>6.3800126433267126</v>
          </cell>
          <cell r="BZ30">
            <v>6.394989182207369</v>
          </cell>
          <cell r="CA30">
            <v>6.4273642807167839</v>
          </cell>
          <cell r="CB30">
            <v>6.4330431957014778</v>
          </cell>
          <cell r="CC30">
            <v>6.4483938828533169</v>
          </cell>
          <cell r="CD30">
            <v>6.4639184285421543</v>
          </cell>
          <cell r="CE30">
            <v>6.5030133418690497</v>
          </cell>
          <cell r="CF30">
            <v>6.5072761899688807</v>
          </cell>
          <cell r="CG30">
            <v>6.5073261078092965</v>
          </cell>
          <cell r="CH30">
            <v>6.5069021534907678</v>
          </cell>
          <cell r="CI30">
            <v>6.5069021534907678</v>
          </cell>
          <cell r="DQ30">
            <v>0</v>
          </cell>
          <cell r="DR30">
            <v>391.8791759558635</v>
          </cell>
          <cell r="DS30">
            <v>0</v>
          </cell>
          <cell r="DT30">
            <v>629.2925575782989</v>
          </cell>
          <cell r="DU30">
            <v>0</v>
          </cell>
          <cell r="DV30">
            <v>172.95277557033396</v>
          </cell>
          <cell r="DW30">
            <v>0</v>
          </cell>
          <cell r="DX30">
            <v>0</v>
          </cell>
          <cell r="DY30">
            <v>0</v>
          </cell>
          <cell r="DZ30">
            <v>0</v>
          </cell>
          <cell r="EA30">
            <v>0</v>
          </cell>
          <cell r="EB30">
            <v>0</v>
          </cell>
          <cell r="EC30">
            <v>0</v>
          </cell>
          <cell r="ED30">
            <v>0</v>
          </cell>
          <cell r="EE30">
            <v>0</v>
          </cell>
          <cell r="EF30">
            <v>0</v>
          </cell>
          <cell r="EG30">
            <v>0</v>
          </cell>
          <cell r="EH30">
            <v>0</v>
          </cell>
          <cell r="EI30">
            <v>0</v>
          </cell>
          <cell r="EJ30">
            <v>0</v>
          </cell>
          <cell r="EK30">
            <v>0</v>
          </cell>
          <cell r="EL30">
            <v>0</v>
          </cell>
          <cell r="EM30">
            <v>0</v>
          </cell>
          <cell r="EN30">
            <v>0</v>
          </cell>
          <cell r="EO30">
            <v>0</v>
          </cell>
        </row>
        <row r="31">
          <cell r="C31">
            <v>0.28274117569839596</v>
          </cell>
          <cell r="D31">
            <v>0.28274117569839596</v>
          </cell>
          <cell r="E31">
            <v>0.28274117569839596</v>
          </cell>
          <cell r="F31">
            <v>0.28274117569839596</v>
          </cell>
          <cell r="G31">
            <v>0.28274117569839596</v>
          </cell>
          <cell r="H31">
            <v>0.28274117569839596</v>
          </cell>
          <cell r="I31">
            <v>0.24761804828244616</v>
          </cell>
          <cell r="J31">
            <v>0.61728395061728392</v>
          </cell>
          <cell r="K31">
            <v>0.61728395061728392</v>
          </cell>
          <cell r="L31">
            <v>0.61728395061728392</v>
          </cell>
          <cell r="M31">
            <v>0.61728395061728392</v>
          </cell>
          <cell r="N31">
            <v>0.61728395061728392</v>
          </cell>
          <cell r="O31">
            <v>0.61728395061728392</v>
          </cell>
          <cell r="P31">
            <v>2.2222222222222223</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166.94972163855667</v>
          </cell>
          <cell r="AK31">
            <v>166.94972163855667</v>
          </cell>
          <cell r="AL31">
            <v>166.94972163855667</v>
          </cell>
          <cell r="AM31">
            <v>166.94972163855667</v>
          </cell>
          <cell r="AN31">
            <v>166.94972163855667</v>
          </cell>
          <cell r="AO31">
            <v>166.94972163855667</v>
          </cell>
          <cell r="AP31">
            <v>155.69416292405745</v>
          </cell>
          <cell r="AQ31">
            <v>155.69416292405745</v>
          </cell>
          <cell r="AR31">
            <v>155.69416292405745</v>
          </cell>
          <cell r="AS31">
            <v>155.69416292405745</v>
          </cell>
          <cell r="AT31">
            <v>155.69416292405745</v>
          </cell>
          <cell r="AU31">
            <v>155.69416292405745</v>
          </cell>
          <cell r="AV31">
            <v>155.69416292405745</v>
          </cell>
          <cell r="AW31">
            <v>155.69416292405745</v>
          </cell>
          <cell r="AX31">
            <v>155.69416292405745</v>
          </cell>
          <cell r="AY31">
            <v>155.69416292405745</v>
          </cell>
          <cell r="AZ31">
            <v>155.69416292405745</v>
          </cell>
          <cell r="BA31">
            <v>155.69416292405745</v>
          </cell>
          <cell r="BB31">
            <v>155.69416292405745</v>
          </cell>
          <cell r="BC31">
            <v>155.69416292405745</v>
          </cell>
          <cell r="BD31">
            <v>155.69416292405745</v>
          </cell>
          <cell r="BE31">
            <v>155.69416292405745</v>
          </cell>
          <cell r="BF31">
            <v>155.69416292405745</v>
          </cell>
          <cell r="BG31">
            <v>155.69416292405745</v>
          </cell>
          <cell r="BH31">
            <v>155.69416292405745</v>
          </cell>
          <cell r="BI31">
            <v>155.69416292405745</v>
          </cell>
          <cell r="BJ31">
            <v>9.5180537452729972</v>
          </cell>
          <cell r="BK31">
            <v>38.434600563866717</v>
          </cell>
          <cell r="BL31">
            <v>9.5180537452729972</v>
          </cell>
          <cell r="BM31">
            <v>9.518053745272999</v>
          </cell>
          <cell r="BN31">
            <v>8.0985497355374818</v>
          </cell>
          <cell r="BO31">
            <v>6.8281362329161279</v>
          </cell>
          <cell r="BP31">
            <v>8.5036436486688309</v>
          </cell>
          <cell r="BQ31">
            <v>6.7943791388724639</v>
          </cell>
          <cell r="BR31">
            <v>6.7736032336781706</v>
          </cell>
          <cell r="BS31">
            <v>6.8011626840615342</v>
          </cell>
          <cell r="BT31">
            <v>6.8334996306741767</v>
          </cell>
          <cell r="BU31">
            <v>6.8456723834341373</v>
          </cell>
          <cell r="BV31">
            <v>6.8488700392718256</v>
          </cell>
          <cell r="BW31">
            <v>6.8701238970914495</v>
          </cell>
          <cell r="BX31">
            <v>6.8785770600311817</v>
          </cell>
          <cell r="BY31">
            <v>6.9233535377052844</v>
          </cell>
          <cell r="BZ31">
            <v>6.9396055232793943</v>
          </cell>
          <cell r="CA31">
            <v>6.9747377816822294</v>
          </cell>
          <cell r="CB31">
            <v>6.9809003299948458</v>
          </cell>
          <cell r="CC31">
            <v>6.9975583274221806</v>
          </cell>
          <cell r="CD31">
            <v>7.0144049896977627</v>
          </cell>
          <cell r="CE31">
            <v>7.0568293423784993</v>
          </cell>
          <cell r="CF31">
            <v>7.0614552273292954</v>
          </cell>
          <cell r="CG31">
            <v>7.0615093963217985</v>
          </cell>
          <cell r="CH31">
            <v>7.0610493367897726</v>
          </cell>
          <cell r="CI31">
            <v>7.0610493367897726</v>
          </cell>
          <cell r="DQ31">
            <v>0</v>
          </cell>
          <cell r="DR31">
            <v>0</v>
          </cell>
          <cell r="DS31">
            <v>0</v>
          </cell>
          <cell r="DT31">
            <v>0</v>
          </cell>
          <cell r="DU31">
            <v>0</v>
          </cell>
          <cell r="DV31">
            <v>70.814022458932001</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row>
        <row r="32">
          <cell r="C32">
            <v>0.28274117569839596</v>
          </cell>
          <cell r="D32">
            <v>0.28274117569839596</v>
          </cell>
          <cell r="E32">
            <v>0.28274117569839596</v>
          </cell>
          <cell r="F32">
            <v>0.28274117569839596</v>
          </cell>
          <cell r="G32">
            <v>0.28274117569839596</v>
          </cell>
          <cell r="H32">
            <v>0.28274117569839596</v>
          </cell>
          <cell r="I32">
            <v>0.15728119454945061</v>
          </cell>
          <cell r="J32">
            <v>0.23255813953488372</v>
          </cell>
          <cell r="K32">
            <v>0.23255813953488372</v>
          </cell>
          <cell r="L32">
            <v>0.23255813953488372</v>
          </cell>
          <cell r="M32">
            <v>0.23255813953488372</v>
          </cell>
          <cell r="N32">
            <v>0.76923076923076916</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169.7898931419287</v>
          </cell>
          <cell r="AK32">
            <v>169.7898931419287</v>
          </cell>
          <cell r="AL32">
            <v>169.7898931419287</v>
          </cell>
          <cell r="AM32">
            <v>169.7898931419287</v>
          </cell>
          <cell r="AN32">
            <v>156.5584138305743</v>
          </cell>
          <cell r="AO32">
            <v>156.5584138305743</v>
          </cell>
          <cell r="AP32">
            <v>156.5584138305743</v>
          </cell>
          <cell r="AQ32">
            <v>156.5584138305743</v>
          </cell>
          <cell r="AR32">
            <v>156.5584138305743</v>
          </cell>
          <cell r="AS32">
            <v>156.5584138305743</v>
          </cell>
          <cell r="AT32">
            <v>156.5584138305743</v>
          </cell>
          <cell r="AU32">
            <v>156.5584138305743</v>
          </cell>
          <cell r="AV32">
            <v>156.5584138305743</v>
          </cell>
          <cell r="AW32">
            <v>156.5584138305743</v>
          </cell>
          <cell r="AX32">
            <v>156.5584138305743</v>
          </cell>
          <cell r="AY32">
            <v>156.5584138305743</v>
          </cell>
          <cell r="AZ32">
            <v>156.5584138305743</v>
          </cell>
          <cell r="BA32">
            <v>156.5584138305743</v>
          </cell>
          <cell r="BB32">
            <v>156.5584138305743</v>
          </cell>
          <cell r="BC32">
            <v>156.5584138305743</v>
          </cell>
          <cell r="BD32">
            <v>156.5584138305743</v>
          </cell>
          <cell r="BE32">
            <v>156.5584138305743</v>
          </cell>
          <cell r="BF32">
            <v>156.5584138305743</v>
          </cell>
          <cell r="BG32">
            <v>156.5584138305743</v>
          </cell>
          <cell r="BH32">
            <v>156.5584138305743</v>
          </cell>
          <cell r="BI32">
            <v>156.5584138305743</v>
          </cell>
          <cell r="BJ32">
            <v>3.3325006955896028</v>
          </cell>
          <cell r="BK32">
            <v>0.52782506321755751</v>
          </cell>
          <cell r="BL32">
            <v>3.3325006955896028</v>
          </cell>
          <cell r="BM32">
            <v>3.3325006955896033</v>
          </cell>
          <cell r="BN32">
            <v>6.3557456612964147</v>
          </cell>
          <cell r="BO32">
            <v>1.2371291996297047</v>
          </cell>
          <cell r="BP32">
            <v>1.2650279426917719</v>
          </cell>
          <cell r="BQ32">
            <v>1.2709075859604826</v>
          </cell>
          <cell r="BR32">
            <v>1.2670213948932871</v>
          </cell>
          <cell r="BS32">
            <v>1.272176467025887</v>
          </cell>
          <cell r="BT32">
            <v>1.2782251831656266</v>
          </cell>
          <cell r="BU32">
            <v>1.2805021305523487</v>
          </cell>
          <cell r="BV32">
            <v>1.2811002610037623</v>
          </cell>
          <cell r="BW32">
            <v>1.2850758544438377</v>
          </cell>
          <cell r="BX32">
            <v>1.286657042170616</v>
          </cell>
          <cell r="BY32">
            <v>1.2950326073231446</v>
          </cell>
          <cell r="BZ32">
            <v>1.2980725865958473</v>
          </cell>
          <cell r="CA32">
            <v>1.3046441736096825</v>
          </cell>
          <cell r="CB32">
            <v>1.3057968954756942</v>
          </cell>
          <cell r="CC32">
            <v>1.3089128203990159</v>
          </cell>
          <cell r="CD32">
            <v>1.3120640356089026</v>
          </cell>
          <cell r="CE32">
            <v>1.3199996292149374</v>
          </cell>
          <cell r="CF32">
            <v>1.3208649139091797</v>
          </cell>
          <cell r="CG32">
            <v>1.3208750463704524</v>
          </cell>
          <cell r="CH32">
            <v>1.3207889909506276</v>
          </cell>
          <cell r="CI32">
            <v>1.3207889909506276</v>
          </cell>
          <cell r="DQ32">
            <v>0</v>
          </cell>
          <cell r="DR32">
            <v>0</v>
          </cell>
          <cell r="DS32">
            <v>0</v>
          </cell>
          <cell r="DT32">
            <v>662.82298210970771</v>
          </cell>
          <cell r="DU32">
            <v>0</v>
          </cell>
          <cell r="DV32">
            <v>83.437239149415745</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row>
        <row r="33">
          <cell r="C33">
            <v>0.28274117569839596</v>
          </cell>
          <cell r="D33">
            <v>0.28274117569839596</v>
          </cell>
          <cell r="E33">
            <v>0.28274117569839596</v>
          </cell>
          <cell r="F33">
            <v>0.28274117569839596</v>
          </cell>
          <cell r="G33">
            <v>0.28274117569839596</v>
          </cell>
          <cell r="H33">
            <v>0.28274117569839596</v>
          </cell>
          <cell r="I33">
            <v>0.28274117569839602</v>
          </cell>
          <cell r="J33">
            <v>0.14121962402567628</v>
          </cell>
          <cell r="K33">
            <v>0.14121962402567628</v>
          </cell>
          <cell r="L33">
            <v>0.14121962402567628</v>
          </cell>
          <cell r="M33">
            <v>0.14121962402567628</v>
          </cell>
          <cell r="N33">
            <v>0.34482758620689657</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173.9079364672321</v>
          </cell>
          <cell r="AK33">
            <v>173.9079364672321</v>
          </cell>
          <cell r="AL33">
            <v>173.9079364672321</v>
          </cell>
          <cell r="AM33">
            <v>173.9079364672321</v>
          </cell>
          <cell r="AN33">
            <v>160.96953453337366</v>
          </cell>
          <cell r="AO33">
            <v>160.96953453337366</v>
          </cell>
          <cell r="AP33">
            <v>160.96953453337366</v>
          </cell>
          <cell r="AQ33">
            <v>160.96953453337366</v>
          </cell>
          <cell r="AR33">
            <v>160.96953453337366</v>
          </cell>
          <cell r="AS33">
            <v>160.96953453337366</v>
          </cell>
          <cell r="AT33">
            <v>160.96953453337366</v>
          </cell>
          <cell r="AU33">
            <v>160.96953453337366</v>
          </cell>
          <cell r="AV33">
            <v>160.96953453337366</v>
          </cell>
          <cell r="AW33">
            <v>160.96953453337366</v>
          </cell>
          <cell r="AX33">
            <v>160.96953453337366</v>
          </cell>
          <cell r="AY33">
            <v>160.96953453337366</v>
          </cell>
          <cell r="AZ33">
            <v>160.96953453337366</v>
          </cell>
          <cell r="BA33">
            <v>160.96953453337366</v>
          </cell>
          <cell r="BB33">
            <v>160.96953453337366</v>
          </cell>
          <cell r="BC33">
            <v>160.96953453337366</v>
          </cell>
          <cell r="BD33">
            <v>160.96953453337366</v>
          </cell>
          <cell r="BE33">
            <v>160.96953453337366</v>
          </cell>
          <cell r="BF33">
            <v>160.96953453337366</v>
          </cell>
          <cell r="BG33">
            <v>160.96953453337366</v>
          </cell>
          <cell r="BH33">
            <v>160.96953453337366</v>
          </cell>
          <cell r="BI33">
            <v>160.96953453337366</v>
          </cell>
          <cell r="BJ33">
            <v>6.4691089923511615</v>
          </cell>
          <cell r="BK33">
            <v>6.8657351551021012E-2</v>
          </cell>
          <cell r="BL33">
            <v>6.4691089923511615</v>
          </cell>
          <cell r="BM33">
            <v>6.4691089923511615</v>
          </cell>
          <cell r="BN33">
            <v>5.5043186686340766</v>
          </cell>
          <cell r="BO33">
            <v>4.6408602732773883</v>
          </cell>
          <cell r="BP33">
            <v>4.7455172229232891</v>
          </cell>
          <cell r="BQ33">
            <v>4.7675736119204695</v>
          </cell>
          <cell r="BR33">
            <v>4.7529952883763231</v>
          </cell>
          <cell r="BS33">
            <v>4.7723335834171507</v>
          </cell>
          <cell r="BT33">
            <v>4.7950242178679821</v>
          </cell>
          <cell r="BU33">
            <v>4.8035657628210444</v>
          </cell>
          <cell r="BV33">
            <v>4.8058095380476198</v>
          </cell>
          <cell r="BW33">
            <v>4.8207232379782905</v>
          </cell>
          <cell r="BX33">
            <v>4.826654769873258</v>
          </cell>
          <cell r="BY33">
            <v>4.8580741459531787</v>
          </cell>
          <cell r="BZ33">
            <v>4.869478063217838</v>
          </cell>
          <cell r="CA33">
            <v>4.8941301505778512</v>
          </cell>
          <cell r="CB33">
            <v>4.8984543724260732</v>
          </cell>
          <cell r="CC33">
            <v>4.9101431856846132</v>
          </cell>
          <cell r="CD33">
            <v>4.9219643838945402</v>
          </cell>
          <cell r="CE33">
            <v>4.9517332884860279</v>
          </cell>
          <cell r="CF33">
            <v>4.9549792432042477</v>
          </cell>
          <cell r="CG33">
            <v>4.9550172532496033</v>
          </cell>
          <cell r="CH33">
            <v>4.9546944323354394</v>
          </cell>
          <cell r="CI33">
            <v>4.9546944323354385</v>
          </cell>
          <cell r="DQ33">
            <v>0</v>
          </cell>
          <cell r="DR33">
            <v>0</v>
          </cell>
          <cell r="DS33">
            <v>0</v>
          </cell>
          <cell r="DT33">
            <v>0</v>
          </cell>
          <cell r="DU33">
            <v>0</v>
          </cell>
          <cell r="DV33">
            <v>0</v>
          </cell>
          <cell r="DW33">
            <v>0</v>
          </cell>
          <cell r="DX33">
            <v>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327.35747302729044</v>
          </cell>
          <cell r="EN33">
            <v>0</v>
          </cell>
          <cell r="EO33">
            <v>0</v>
          </cell>
        </row>
        <row r="34">
          <cell r="C34">
            <v>1.4880952380952379</v>
          </cell>
          <cell r="D34">
            <v>1.4880952380952379</v>
          </cell>
          <cell r="E34">
            <v>1.4880952380952379</v>
          </cell>
          <cell r="F34">
            <v>1.4880952380952379</v>
          </cell>
          <cell r="G34">
            <v>1.4880952380952379</v>
          </cell>
          <cell r="H34">
            <v>1.4880952380952379</v>
          </cell>
          <cell r="I34">
            <v>0.28274117569839596</v>
          </cell>
          <cell r="J34">
            <v>2.9411764705882351</v>
          </cell>
          <cell r="K34">
            <v>2.9411764705882351</v>
          </cell>
          <cell r="L34">
            <v>2.9411764705882351</v>
          </cell>
          <cell r="M34">
            <v>2.9411764705882351</v>
          </cell>
          <cell r="N34">
            <v>2.9411764705882351</v>
          </cell>
          <cell r="O34">
            <v>2.9411764705882351</v>
          </cell>
          <cell r="P34">
            <v>2.9411764705882351</v>
          </cell>
          <cell r="Q34">
            <v>2.9411764705882351</v>
          </cell>
          <cell r="R34">
            <v>2.9411764705882351</v>
          </cell>
          <cell r="S34">
            <v>2.9411764705882351</v>
          </cell>
          <cell r="T34">
            <v>2.9411764705882351</v>
          </cell>
          <cell r="U34">
            <v>2.9411764705882351</v>
          </cell>
          <cell r="V34">
            <v>2.9411764705882351</v>
          </cell>
          <cell r="W34">
            <v>2.9411764705882351</v>
          </cell>
          <cell r="X34">
            <v>2.9411764705882351</v>
          </cell>
          <cell r="Y34">
            <v>2.9411764705882351</v>
          </cell>
          <cell r="Z34">
            <v>2.9411764705882351</v>
          </cell>
          <cell r="AA34">
            <v>2.9411764705882351</v>
          </cell>
          <cell r="AB34">
            <v>2.9411764705882351</v>
          </cell>
          <cell r="AC34">
            <v>2.9411764705882351</v>
          </cell>
          <cell r="AD34">
            <v>2.9411764705882351</v>
          </cell>
          <cell r="AE34">
            <v>2.9411764705882351</v>
          </cell>
          <cell r="AF34">
            <v>2.9411764705882351</v>
          </cell>
          <cell r="AG34">
            <v>2.9411764705882351</v>
          </cell>
          <cell r="AH34">
            <v>2.9411764705882351</v>
          </cell>
          <cell r="AI34">
            <v>2.9411764705882351</v>
          </cell>
          <cell r="AJ34">
            <v>169.78235817309616</v>
          </cell>
          <cell r="AK34">
            <v>169.78235817309616</v>
          </cell>
          <cell r="AL34">
            <v>169.78235817309616</v>
          </cell>
          <cell r="AM34">
            <v>169.78235817309616</v>
          </cell>
          <cell r="AN34">
            <v>169.78235817309616</v>
          </cell>
          <cell r="AO34">
            <v>169.78235817309616</v>
          </cell>
          <cell r="AP34">
            <v>169.78235817309616</v>
          </cell>
          <cell r="AQ34">
            <v>169.78235817309616</v>
          </cell>
          <cell r="AR34">
            <v>169.78235817309616</v>
          </cell>
          <cell r="AS34">
            <v>169.78235817309616</v>
          </cell>
          <cell r="AT34">
            <v>169.78235817309616</v>
          </cell>
          <cell r="AU34">
            <v>169.78235817309616</v>
          </cell>
          <cell r="AV34">
            <v>169.78235817309616</v>
          </cell>
          <cell r="AW34">
            <v>169.78235817309616</v>
          </cell>
          <cell r="AX34">
            <v>169.78235817309616</v>
          </cell>
          <cell r="AY34">
            <v>169.78235817309616</v>
          </cell>
          <cell r="AZ34">
            <v>169.78235817309616</v>
          </cell>
          <cell r="BA34">
            <v>169.78235817309616</v>
          </cell>
          <cell r="BB34">
            <v>169.78235817309616</v>
          </cell>
          <cell r="BC34">
            <v>169.78235817309616</v>
          </cell>
          <cell r="BD34">
            <v>169.78235817309616</v>
          </cell>
          <cell r="BE34">
            <v>169.78235817309616</v>
          </cell>
          <cell r="BF34">
            <v>169.78235817309616</v>
          </cell>
          <cell r="BG34">
            <v>169.78235817309616</v>
          </cell>
          <cell r="BH34">
            <v>169.78235817309616</v>
          </cell>
          <cell r="BI34">
            <v>158.24650283950896</v>
          </cell>
          <cell r="BJ34">
            <v>5.9379802769808032</v>
          </cell>
          <cell r="BK34">
            <v>7.1669514213134082</v>
          </cell>
          <cell r="BL34">
            <v>5.9379802769808032</v>
          </cell>
          <cell r="BM34">
            <v>5.9379802769808041</v>
          </cell>
          <cell r="BN34">
            <v>5.0524014560909993</v>
          </cell>
          <cell r="BO34">
            <v>4.2598349793654213</v>
          </cell>
          <cell r="BP34">
            <v>4.3558993529261567</v>
          </cell>
          <cell r="BQ34">
            <v>4.3761448616973846</v>
          </cell>
          <cell r="BR34">
            <v>4.3627634520196468</v>
          </cell>
          <cell r="BS34">
            <v>4.3805140285949742</v>
          </cell>
          <cell r="BT34">
            <v>4.4013417098105068</v>
          </cell>
          <cell r="BU34">
            <v>4.4091819742930181</v>
          </cell>
          <cell r="BV34">
            <v>4.4112415304169188</v>
          </cell>
          <cell r="BW34">
            <v>4.4249307813090963</v>
          </cell>
          <cell r="BX34">
            <v>4.4303753208038321</v>
          </cell>
          <cell r="BY34">
            <v>4.4592150939005899</v>
          </cell>
          <cell r="BZ34">
            <v>4.4696827233497061</v>
          </cell>
          <cell r="CA34">
            <v>4.4923108176828261</v>
          </cell>
          <cell r="CB34">
            <v>4.4962800109795227</v>
          </cell>
          <cell r="CC34">
            <v>4.5070091458066814</v>
          </cell>
          <cell r="CD34">
            <v>4.5178597964764755</v>
          </cell>
          <cell r="CE34">
            <v>4.5451846055870613</v>
          </cell>
          <cell r="CF34">
            <v>4.5481640599631667</v>
          </cell>
          <cell r="CG34">
            <v>4.548198949296447</v>
          </cell>
          <cell r="CH34">
            <v>4.5479026327212297</v>
          </cell>
          <cell r="CI34">
            <v>4.5479026327212297</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row>
        <row r="35">
          <cell r="C35">
            <v>3.1645569620253164</v>
          </cell>
          <cell r="D35">
            <v>3.1645569620253164</v>
          </cell>
          <cell r="E35">
            <v>3.1645569620253164</v>
          </cell>
          <cell r="F35">
            <v>3.1645569620253164</v>
          </cell>
          <cell r="G35">
            <v>3.1645569620253164</v>
          </cell>
          <cell r="H35">
            <v>3.1645569620253164</v>
          </cell>
          <cell r="I35">
            <v>0.28274117569839596</v>
          </cell>
          <cell r="J35">
            <v>3.9215686274509802</v>
          </cell>
          <cell r="K35">
            <v>3.9215686274509802</v>
          </cell>
          <cell r="L35">
            <v>3.9215686274509802</v>
          </cell>
          <cell r="M35">
            <v>3.9215686274509802</v>
          </cell>
          <cell r="N35">
            <v>3.9215686274509802</v>
          </cell>
          <cell r="O35">
            <v>3.9215686274509802</v>
          </cell>
          <cell r="P35">
            <v>3.9215686274509802</v>
          </cell>
          <cell r="Q35">
            <v>3.9215686274509802</v>
          </cell>
          <cell r="R35">
            <v>3.9215686274509802</v>
          </cell>
          <cell r="S35">
            <v>3.9215686274509802</v>
          </cell>
          <cell r="T35">
            <v>3.9215686274509802</v>
          </cell>
          <cell r="U35">
            <v>3.9215686274509802</v>
          </cell>
          <cell r="V35">
            <v>3.9215686274509802</v>
          </cell>
          <cell r="W35">
            <v>3.9215686274509802</v>
          </cell>
          <cell r="X35">
            <v>3.9215686274509802</v>
          </cell>
          <cell r="Y35">
            <v>3.9215686274509802</v>
          </cell>
          <cell r="Z35">
            <v>3.9215686274509802</v>
          </cell>
          <cell r="AA35">
            <v>3.9215686274509802</v>
          </cell>
          <cell r="AB35">
            <v>3.9215686274509802</v>
          </cell>
          <cell r="AC35">
            <v>3.9215686274509802</v>
          </cell>
          <cell r="AD35">
            <v>3.9215686274509802</v>
          </cell>
          <cell r="AE35">
            <v>3.9215686274509802</v>
          </cell>
          <cell r="AF35">
            <v>3.9215686274509802</v>
          </cell>
          <cell r="AG35">
            <v>3.9215686274509802</v>
          </cell>
          <cell r="AH35">
            <v>3.9215686274509802</v>
          </cell>
          <cell r="AI35">
            <v>7.7519379844961236</v>
          </cell>
          <cell r="AJ35">
            <v>173.0595440596552</v>
          </cell>
          <cell r="AK35">
            <v>173.0595440596552</v>
          </cell>
          <cell r="AL35">
            <v>173.0595440596552</v>
          </cell>
          <cell r="AM35">
            <v>173.0595440596552</v>
          </cell>
          <cell r="AN35">
            <v>173.0595440596552</v>
          </cell>
          <cell r="AO35">
            <v>173.0595440596552</v>
          </cell>
          <cell r="AP35">
            <v>173.0595440596552</v>
          </cell>
          <cell r="AQ35">
            <v>173.0595440596552</v>
          </cell>
          <cell r="AR35">
            <v>173.0595440596552</v>
          </cell>
          <cell r="AS35">
            <v>173.0595440596552</v>
          </cell>
          <cell r="AT35">
            <v>173.0595440596552</v>
          </cell>
          <cell r="AU35">
            <v>173.0595440596552</v>
          </cell>
          <cell r="AV35">
            <v>173.0595440596552</v>
          </cell>
          <cell r="AW35">
            <v>173.0595440596552</v>
          </cell>
          <cell r="AX35">
            <v>173.0595440596552</v>
          </cell>
          <cell r="AY35">
            <v>173.0595440596552</v>
          </cell>
          <cell r="AZ35">
            <v>173.0595440596552</v>
          </cell>
          <cell r="BA35">
            <v>173.0595440596552</v>
          </cell>
          <cell r="BB35">
            <v>173.0595440596552</v>
          </cell>
          <cell r="BC35">
            <v>173.0595440596552</v>
          </cell>
          <cell r="BD35">
            <v>173.0595440596552</v>
          </cell>
          <cell r="BE35">
            <v>173.0595440596552</v>
          </cell>
          <cell r="BF35">
            <v>173.0595440596552</v>
          </cell>
          <cell r="BG35">
            <v>173.0595440596552</v>
          </cell>
          <cell r="BH35">
            <v>173.0595440596552</v>
          </cell>
          <cell r="BI35">
            <v>159.60574747763656</v>
          </cell>
          <cell r="BJ35">
            <v>5.5238820555476176</v>
          </cell>
          <cell r="BK35">
            <v>98.067761275775027</v>
          </cell>
          <cell r="BL35">
            <v>5.5238820555476176</v>
          </cell>
          <cell r="BM35">
            <v>5.5238820555476194</v>
          </cell>
          <cell r="BN35">
            <v>4.7000610374061624</v>
          </cell>
          <cell r="BO35">
            <v>3.9627659413640024</v>
          </cell>
          <cell r="BP35">
            <v>4.0521310528223005</v>
          </cell>
          <cell r="BQ35">
            <v>4.070964696147179</v>
          </cell>
          <cell r="BR35">
            <v>4.0585164687451227</v>
          </cell>
          <cell r="BS35">
            <v>4.0750291695030185</v>
          </cell>
          <cell r="BT35">
            <v>4.0944043861858939</v>
          </cell>
          <cell r="BU35">
            <v>4.1016978924397938</v>
          </cell>
          <cell r="BV35">
            <v>4.1036138208505557</v>
          </cell>
          <cell r="BW35">
            <v>4.1163484214773591</v>
          </cell>
          <cell r="BX35">
            <v>4.1214132739377627</v>
          </cell>
          <cell r="BY35">
            <v>4.1482418415085949</v>
          </cell>
          <cell r="BZ35">
            <v>4.1579794876072587</v>
          </cell>
          <cell r="CA35">
            <v>4.1790295616067494</v>
          </cell>
          <cell r="CB35">
            <v>4.1827219544076506</v>
          </cell>
          <cell r="CC35">
            <v>4.1927028692269621</v>
          </cell>
          <cell r="CD35">
            <v>4.2027968257121735</v>
          </cell>
          <cell r="CE35">
            <v>4.2282160786696759</v>
          </cell>
          <cell r="CF35">
            <v>4.2309877541882521</v>
          </cell>
          <cell r="CG35">
            <v>4.2310202104365109</v>
          </cell>
          <cell r="CH35">
            <v>4.2307445581547176</v>
          </cell>
          <cell r="CI35">
            <v>4.2307445581547176</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row>
        <row r="36">
          <cell r="C36">
            <v>2.3809523809523809</v>
          </cell>
          <cell r="D36">
            <v>2.3809523809523809</v>
          </cell>
          <cell r="E36">
            <v>2.3809523809523809</v>
          </cell>
          <cell r="F36">
            <v>2.3809523809523809</v>
          </cell>
          <cell r="G36">
            <v>2.3809523809523809</v>
          </cell>
          <cell r="H36">
            <v>2.3809523809523809</v>
          </cell>
          <cell r="I36">
            <v>0.28274117569839596</v>
          </cell>
          <cell r="J36">
            <v>3.9215686274509802</v>
          </cell>
          <cell r="K36">
            <v>3.9215686274509802</v>
          </cell>
          <cell r="L36">
            <v>3.9215686274509802</v>
          </cell>
          <cell r="M36">
            <v>3.9215686274509802</v>
          </cell>
          <cell r="N36">
            <v>3.9215686274509802</v>
          </cell>
          <cell r="O36">
            <v>3.9215686274509802</v>
          </cell>
          <cell r="P36">
            <v>3.9215686274509802</v>
          </cell>
          <cell r="Q36">
            <v>3.9215686274509802</v>
          </cell>
          <cell r="R36">
            <v>3.9215686274509802</v>
          </cell>
          <cell r="S36">
            <v>3.9215686274509802</v>
          </cell>
          <cell r="T36">
            <v>3.9215686274509802</v>
          </cell>
          <cell r="U36">
            <v>3.9215686274509802</v>
          </cell>
          <cell r="V36">
            <v>3.9215686274509802</v>
          </cell>
          <cell r="W36">
            <v>3.9215686274509802</v>
          </cell>
          <cell r="X36">
            <v>3.9215686274509802</v>
          </cell>
          <cell r="Y36">
            <v>3.9215686274509802</v>
          </cell>
          <cell r="Z36">
            <v>3.9215686274509802</v>
          </cell>
          <cell r="AA36">
            <v>3.9215686274509802</v>
          </cell>
          <cell r="AB36">
            <v>3.9215686274509802</v>
          </cell>
          <cell r="AC36">
            <v>3.9215686274509802</v>
          </cell>
          <cell r="AD36">
            <v>3.9215686274509802</v>
          </cell>
          <cell r="AE36">
            <v>3.9215686274509802</v>
          </cell>
          <cell r="AF36">
            <v>3.9215686274509802</v>
          </cell>
          <cell r="AG36">
            <v>3.9215686274509802</v>
          </cell>
          <cell r="AH36">
            <v>3.9215686274509802</v>
          </cell>
          <cell r="AI36">
            <v>5.8139534883720927</v>
          </cell>
          <cell r="AJ36">
            <v>169.76591938027562</v>
          </cell>
          <cell r="AK36">
            <v>169.76591938027562</v>
          </cell>
          <cell r="AL36">
            <v>169.76591938027562</v>
          </cell>
          <cell r="AM36">
            <v>169.76591938027562</v>
          </cell>
          <cell r="AN36">
            <v>169.76591938027562</v>
          </cell>
          <cell r="AO36">
            <v>169.76591938027562</v>
          </cell>
          <cell r="AP36">
            <v>169.76591938027562</v>
          </cell>
          <cell r="AQ36">
            <v>169.76591938027562</v>
          </cell>
          <cell r="AR36">
            <v>169.76591938027562</v>
          </cell>
          <cell r="AS36">
            <v>169.76591938027562</v>
          </cell>
          <cell r="AT36">
            <v>169.76591938027562</v>
          </cell>
          <cell r="AU36">
            <v>169.76591938027562</v>
          </cell>
          <cell r="AV36">
            <v>169.76591938027562</v>
          </cell>
          <cell r="AW36">
            <v>169.76591938027562</v>
          </cell>
          <cell r="AX36">
            <v>169.76591938027562</v>
          </cell>
          <cell r="AY36">
            <v>169.76591938027562</v>
          </cell>
          <cell r="AZ36">
            <v>169.76591938027562</v>
          </cell>
          <cell r="BA36">
            <v>169.76591938027562</v>
          </cell>
          <cell r="BB36">
            <v>169.76591938027562</v>
          </cell>
          <cell r="BC36">
            <v>169.76591938027562</v>
          </cell>
          <cell r="BD36">
            <v>169.76591938027562</v>
          </cell>
          <cell r="BE36">
            <v>169.76591938027562</v>
          </cell>
          <cell r="BF36">
            <v>169.76591938027562</v>
          </cell>
          <cell r="BG36">
            <v>169.76591938027562</v>
          </cell>
          <cell r="BH36">
            <v>169.76591938027562</v>
          </cell>
          <cell r="BI36">
            <v>156.51725640953768</v>
          </cell>
          <cell r="BJ36">
            <v>11.288604802801338</v>
          </cell>
          <cell r="BK36">
            <v>58.04217138134949</v>
          </cell>
          <cell r="BL36">
            <v>11.288604802801338</v>
          </cell>
          <cell r="BM36">
            <v>11.288604802801341</v>
          </cell>
          <cell r="BN36">
            <v>9.6050442545270371</v>
          </cell>
          <cell r="BO36">
            <v>8.0983080717903668</v>
          </cell>
          <cell r="BP36">
            <v>8.280934604411188</v>
          </cell>
          <cell r="BQ36">
            <v>8.3194230359804191</v>
          </cell>
          <cell r="BR36">
            <v>8.2939838397368835</v>
          </cell>
          <cell r="BS36">
            <v>8.3277291933140134</v>
          </cell>
          <cell r="BT36">
            <v>8.3673243841421669</v>
          </cell>
          <cell r="BU36">
            <v>8.3822293927754252</v>
          </cell>
          <cell r="BV36">
            <v>8.3861447838793737</v>
          </cell>
          <cell r="BW36">
            <v>8.4121692124156624</v>
          </cell>
          <cell r="BX36">
            <v>8.4225197443848536</v>
          </cell>
          <cell r="BY36">
            <v>8.4773466023240491</v>
          </cell>
          <cell r="BZ36">
            <v>8.4972464548936681</v>
          </cell>
          <cell r="CA36">
            <v>8.5402643839624712</v>
          </cell>
          <cell r="CB36">
            <v>8.5478101575121102</v>
          </cell>
          <cell r="CC36">
            <v>8.5682071540143188</v>
          </cell>
          <cell r="CD36">
            <v>8.5888351624533836</v>
          </cell>
          <cell r="CE36">
            <v>8.6407819451931598</v>
          </cell>
          <cell r="CF36">
            <v>8.6464461409989646</v>
          </cell>
          <cell r="CG36">
            <v>8.6465124685845822</v>
          </cell>
          <cell r="CH36">
            <v>8.6459491456097499</v>
          </cell>
          <cell r="CI36">
            <v>8.6459491456097499</v>
          </cell>
          <cell r="DQ36">
            <v>0</v>
          </cell>
          <cell r="DR36">
            <v>0</v>
          </cell>
          <cell r="DS36">
            <v>0</v>
          </cell>
          <cell r="DT36">
            <v>0</v>
          </cell>
          <cell r="DU36">
            <v>0</v>
          </cell>
          <cell r="DV36">
            <v>0</v>
          </cell>
          <cell r="DW36">
            <v>0</v>
          </cell>
          <cell r="DX36">
            <v>0</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row>
        <row r="37">
          <cell r="C37">
            <v>0.28274117569839596</v>
          </cell>
          <cell r="D37">
            <v>0.28274117569839596</v>
          </cell>
          <cell r="E37">
            <v>0.28274117569839596</v>
          </cell>
          <cell r="F37">
            <v>0.28274117569839596</v>
          </cell>
          <cell r="G37">
            <v>0.28274117569839596</v>
          </cell>
          <cell r="H37">
            <v>0.28274117569839596</v>
          </cell>
          <cell r="I37">
            <v>0.28274117569839596</v>
          </cell>
          <cell r="J37">
            <v>0.16129032258064516</v>
          </cell>
          <cell r="K37">
            <v>0.16129032258064516</v>
          </cell>
          <cell r="L37">
            <v>0.16129032258064516</v>
          </cell>
          <cell r="M37">
            <v>0.16129032258064516</v>
          </cell>
          <cell r="N37">
            <v>0.16129032258064516</v>
          </cell>
          <cell r="O37">
            <v>0.16129032258064516</v>
          </cell>
          <cell r="P37">
            <v>0.16129032258064516</v>
          </cell>
          <cell r="Q37">
            <v>0.16129032258064516</v>
          </cell>
          <cell r="R37">
            <v>0.16129032258064516</v>
          </cell>
          <cell r="S37">
            <v>0.16129032258064516</v>
          </cell>
          <cell r="T37">
            <v>0.16129032258064516</v>
          </cell>
          <cell r="U37">
            <v>0.16129032258064516</v>
          </cell>
          <cell r="V37">
            <v>0.16129032258064516</v>
          </cell>
          <cell r="W37">
            <v>0.16129032258064516</v>
          </cell>
          <cell r="X37">
            <v>0.16129032258064516</v>
          </cell>
          <cell r="Y37">
            <v>0.16129032258064516</v>
          </cell>
          <cell r="Z37">
            <v>0.16129032258064516</v>
          </cell>
          <cell r="AA37">
            <v>0.16129032258064516</v>
          </cell>
          <cell r="AB37">
            <v>0.16129032258064516</v>
          </cell>
          <cell r="AC37">
            <v>0.16129032258064516</v>
          </cell>
          <cell r="AD37">
            <v>0.16129032258064516</v>
          </cell>
          <cell r="AE37">
            <v>0.16129032258064516</v>
          </cell>
          <cell r="AF37">
            <v>0.16129032258064516</v>
          </cell>
          <cell r="AG37">
            <v>0.16129032258064516</v>
          </cell>
          <cell r="AH37">
            <v>0.16129032258064516</v>
          </cell>
          <cell r="AI37">
            <v>0.16129032258064516</v>
          </cell>
          <cell r="AJ37">
            <v>167.72514981343673</v>
          </cell>
          <cell r="AK37">
            <v>167.72514981343673</v>
          </cell>
          <cell r="AL37">
            <v>167.72514981343673</v>
          </cell>
          <cell r="AM37">
            <v>167.72514981343673</v>
          </cell>
          <cell r="AN37">
            <v>167.72514981343673</v>
          </cell>
          <cell r="AO37">
            <v>167.72514981343673</v>
          </cell>
          <cell r="AP37">
            <v>167.72514981343673</v>
          </cell>
          <cell r="AQ37">
            <v>167.72514981343673</v>
          </cell>
          <cell r="AR37">
            <v>167.72514981343673</v>
          </cell>
          <cell r="AS37">
            <v>167.72514981343673</v>
          </cell>
          <cell r="AT37">
            <v>167.72514981343673</v>
          </cell>
          <cell r="AU37">
            <v>167.72514981343673</v>
          </cell>
          <cell r="AV37">
            <v>167.72514981343673</v>
          </cell>
          <cell r="AW37">
            <v>167.72514981343673</v>
          </cell>
          <cell r="AX37">
            <v>167.72514981343673</v>
          </cell>
          <cell r="AY37">
            <v>167.72514981343673</v>
          </cell>
          <cell r="AZ37">
            <v>167.72514981343673</v>
          </cell>
          <cell r="BA37">
            <v>167.72514981343673</v>
          </cell>
          <cell r="BB37">
            <v>167.72514981343673</v>
          </cell>
          <cell r="BC37">
            <v>167.72514981343673</v>
          </cell>
          <cell r="BD37">
            <v>167.72514981343673</v>
          </cell>
          <cell r="BE37">
            <v>167.72514981343673</v>
          </cell>
          <cell r="BF37">
            <v>167.72514981343673</v>
          </cell>
          <cell r="BG37">
            <v>167.72514981343673</v>
          </cell>
          <cell r="BH37">
            <v>167.72514981343673</v>
          </cell>
          <cell r="BI37">
            <v>156.47180062160226</v>
          </cell>
          <cell r="BJ37">
            <v>2.9796992418914496</v>
          </cell>
          <cell r="BK37">
            <v>4.1052110162421149</v>
          </cell>
          <cell r="BL37">
            <v>2.9796992418914496</v>
          </cell>
          <cell r="BM37">
            <v>2.9796992418914505</v>
          </cell>
          <cell r="BN37">
            <v>2.6486926652457874</v>
          </cell>
          <cell r="BO37">
            <v>2.1212625665041092</v>
          </cell>
          <cell r="BP37">
            <v>2.1690995744154837</v>
          </cell>
          <cell r="BQ37">
            <v>2.1791811949722111</v>
          </cell>
          <cell r="BR37">
            <v>2.1725176778233215</v>
          </cell>
          <cell r="BS37">
            <v>2.181356901362614</v>
          </cell>
          <cell r="BT37">
            <v>2.1917284253121565</v>
          </cell>
          <cell r="BU37">
            <v>2.1956326280896832</v>
          </cell>
          <cell r="BV37">
            <v>2.1966582216468065</v>
          </cell>
          <cell r="BW37">
            <v>2.3044555784476581</v>
          </cell>
          <cell r="BX37">
            <v>2.1606939585418736</v>
          </cell>
          <cell r="BY37">
            <v>2.1747591153251546</v>
          </cell>
          <cell r="BZ37">
            <v>2.1798641780056811</v>
          </cell>
          <cell r="CA37">
            <v>2.1908998991756921</v>
          </cell>
          <cell r="CB37">
            <v>2.1928356746699671</v>
          </cell>
          <cell r="CC37">
            <v>2.1980682735183232</v>
          </cell>
          <cell r="CD37">
            <v>2.2033601356407901</v>
          </cell>
          <cell r="CE37">
            <v>2.2166864445172219</v>
          </cell>
          <cell r="CF37">
            <v>2.2181395243590072</v>
          </cell>
          <cell r="CG37">
            <v>2.2181565398861749</v>
          </cell>
          <cell r="CH37">
            <v>2.2180120262981546</v>
          </cell>
          <cell r="CI37">
            <v>2.2180120262981542</v>
          </cell>
          <cell r="DQ37">
            <v>0</v>
          </cell>
          <cell r="DR37">
            <v>0</v>
          </cell>
          <cell r="DS37">
            <v>0</v>
          </cell>
          <cell r="DT37">
            <v>13.118305999199986</v>
          </cell>
          <cell r="DU37">
            <v>0</v>
          </cell>
          <cell r="DV37">
            <v>0</v>
          </cell>
          <cell r="DW37">
            <v>0</v>
          </cell>
          <cell r="DX37">
            <v>0</v>
          </cell>
          <cell r="DY37">
            <v>0</v>
          </cell>
          <cell r="DZ37">
            <v>0</v>
          </cell>
          <cell r="EA37">
            <v>0</v>
          </cell>
          <cell r="EB37">
            <v>0</v>
          </cell>
          <cell r="EC37">
            <v>321.10146460569598</v>
          </cell>
          <cell r="ED37">
            <v>0</v>
          </cell>
          <cell r="EE37">
            <v>0</v>
          </cell>
          <cell r="EF37">
            <v>0</v>
          </cell>
          <cell r="EG37">
            <v>0</v>
          </cell>
          <cell r="EH37">
            <v>0</v>
          </cell>
          <cell r="EI37">
            <v>0</v>
          </cell>
          <cell r="EJ37">
            <v>0</v>
          </cell>
          <cell r="EK37">
            <v>0</v>
          </cell>
          <cell r="EL37">
            <v>0</v>
          </cell>
          <cell r="EM37">
            <v>0</v>
          </cell>
          <cell r="EN37">
            <v>0</v>
          </cell>
          <cell r="EO37">
            <v>0</v>
          </cell>
        </row>
        <row r="38">
          <cell r="C38">
            <v>0.33400133600534399</v>
          </cell>
          <cell r="D38">
            <v>0.33400133600534399</v>
          </cell>
          <cell r="E38">
            <v>0.33400133600534399</v>
          </cell>
          <cell r="F38">
            <v>0.33400133600534399</v>
          </cell>
          <cell r="G38">
            <v>0.33400133600534399</v>
          </cell>
          <cell r="H38">
            <v>0.33400133600534399</v>
          </cell>
          <cell r="I38">
            <v>0.28274117569839596</v>
          </cell>
          <cell r="J38">
            <v>0.27777777777777779</v>
          </cell>
          <cell r="K38">
            <v>0.27777777777777779</v>
          </cell>
          <cell r="L38">
            <v>0.27777777777777779</v>
          </cell>
          <cell r="M38">
            <v>0.27777777777777779</v>
          </cell>
          <cell r="N38">
            <v>0.27777777777777779</v>
          </cell>
          <cell r="O38">
            <v>0.27777777777777779</v>
          </cell>
          <cell r="P38">
            <v>1.6666666666666667</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188.98295891113091</v>
          </cell>
          <cell r="AK38">
            <v>188.98295891113091</v>
          </cell>
          <cell r="AL38">
            <v>188.98295891113091</v>
          </cell>
          <cell r="AM38">
            <v>188.98295891113091</v>
          </cell>
          <cell r="AN38">
            <v>188.98295891113091</v>
          </cell>
          <cell r="AO38">
            <v>188.98295891113091</v>
          </cell>
          <cell r="AP38">
            <v>158.69040235842712</v>
          </cell>
          <cell r="AQ38">
            <v>158.69040235842712</v>
          </cell>
          <cell r="AR38">
            <v>158.69040235842712</v>
          </cell>
          <cell r="AS38">
            <v>158.69040235842712</v>
          </cell>
          <cell r="AT38">
            <v>158.69040235842712</v>
          </cell>
          <cell r="AU38">
            <v>158.69040235842712</v>
          </cell>
          <cell r="AV38">
            <v>158.69040235842712</v>
          </cell>
          <cell r="AW38">
            <v>158.69040235842712</v>
          </cell>
          <cell r="AX38">
            <v>158.69040235842712</v>
          </cell>
          <cell r="AY38">
            <v>158.69040235842712</v>
          </cell>
          <cell r="AZ38">
            <v>158.69040235842712</v>
          </cell>
          <cell r="BA38">
            <v>158.69040235842712</v>
          </cell>
          <cell r="BB38">
            <v>158.69040235842712</v>
          </cell>
          <cell r="BC38">
            <v>158.69040235842712</v>
          </cell>
          <cell r="BD38">
            <v>158.69040235842712</v>
          </cell>
          <cell r="BE38">
            <v>158.69040235842712</v>
          </cell>
          <cell r="BF38">
            <v>158.69040235842712</v>
          </cell>
          <cell r="BG38">
            <v>158.69040235842712</v>
          </cell>
          <cell r="BH38">
            <v>158.69040235842712</v>
          </cell>
          <cell r="BI38">
            <v>158.69040235842712</v>
          </cell>
          <cell r="BJ38">
            <v>5.9839074056308155</v>
          </cell>
          <cell r="BK38">
            <v>1.3611204528019509</v>
          </cell>
          <cell r="BL38">
            <v>5.9839074056308155</v>
          </cell>
          <cell r="BM38">
            <v>5.9839074056308155</v>
          </cell>
          <cell r="BN38">
            <v>5.0914791021662031</v>
          </cell>
          <cell r="BO38">
            <v>4.2927825440253375</v>
          </cell>
          <cell r="BP38">
            <v>4.3895899245745467</v>
          </cell>
          <cell r="BQ38">
            <v>4.4099920216203303</v>
          </cell>
          <cell r="BR38">
            <v>4.3965071138346294</v>
          </cell>
          <cell r="BS38">
            <v>4.414394981706991</v>
          </cell>
          <cell r="BT38">
            <v>4.4353837539922205</v>
          </cell>
          <cell r="BU38">
            <v>4.4432846587629697</v>
          </cell>
          <cell r="BV38">
            <v>4.4453601444613469</v>
          </cell>
          <cell r="BW38">
            <v>4.4591552744500378</v>
          </cell>
          <cell r="BX38">
            <v>4.4646419245706355</v>
          </cell>
          <cell r="BY38">
            <v>4.4937047580191409</v>
          </cell>
          <cell r="BZ38">
            <v>4.5042533490312699</v>
          </cell>
          <cell r="CA38">
            <v>4.5270564596748306</v>
          </cell>
          <cell r="CB38">
            <v>4.5310563525768925</v>
          </cell>
          <cell r="CC38">
            <v>4.5418684715724922</v>
          </cell>
          <cell r="CD38">
            <v>4.5528030462713343</v>
          </cell>
          <cell r="CE38">
            <v>4.5803391982905914</v>
          </cell>
          <cell r="CF38">
            <v>4.5833416971663494</v>
          </cell>
          <cell r="CG38">
            <v>4.5833768563501209</v>
          </cell>
          <cell r="CH38">
            <v>4.5830782479233259</v>
          </cell>
          <cell r="CI38">
            <v>4.5830782479233259</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123.26307603946654</v>
          </cell>
          <cell r="EL38">
            <v>0</v>
          </cell>
          <cell r="EM38">
            <v>0</v>
          </cell>
          <cell r="EN38">
            <v>0</v>
          </cell>
          <cell r="EO38">
            <v>0</v>
          </cell>
        </row>
        <row r="39">
          <cell r="C39">
            <v>0.28274117569839596</v>
          </cell>
          <cell r="D39">
            <v>0.28274117569839596</v>
          </cell>
          <cell r="E39">
            <v>0.28274117569839596</v>
          </cell>
          <cell r="F39">
            <v>0.28274117569839596</v>
          </cell>
          <cell r="G39">
            <v>0.28274117569839596</v>
          </cell>
          <cell r="H39">
            <v>0.28274117569839596</v>
          </cell>
          <cell r="I39">
            <v>0.22935340858127209</v>
          </cell>
          <cell r="J39">
            <v>0.15503875968992248</v>
          </cell>
          <cell r="K39">
            <v>0.15503875968992248</v>
          </cell>
          <cell r="L39">
            <v>0.15503875968992248</v>
          </cell>
          <cell r="M39">
            <v>0.15503875968992248</v>
          </cell>
          <cell r="N39">
            <v>0.15503875968992248</v>
          </cell>
          <cell r="O39">
            <v>0.3803727653100038</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169.98641666273539</v>
          </cell>
          <cell r="AK39">
            <v>169.98641666273539</v>
          </cell>
          <cell r="AL39">
            <v>169.98641666273539</v>
          </cell>
          <cell r="AM39">
            <v>169.98641666273539</v>
          </cell>
          <cell r="AN39">
            <v>169.98641666273539</v>
          </cell>
          <cell r="AO39">
            <v>156.72731381208126</v>
          </cell>
          <cell r="AP39">
            <v>156.72731381208126</v>
          </cell>
          <cell r="AQ39">
            <v>156.72731381208126</v>
          </cell>
          <cell r="AR39">
            <v>156.72731381208126</v>
          </cell>
          <cell r="AS39">
            <v>156.72731381208126</v>
          </cell>
          <cell r="AT39">
            <v>156.72731381208126</v>
          </cell>
          <cell r="AU39">
            <v>156.72731381208126</v>
          </cell>
          <cell r="AV39">
            <v>156.72731381208126</v>
          </cell>
          <cell r="AW39">
            <v>156.72731381208126</v>
          </cell>
          <cell r="AX39">
            <v>156.72731381208126</v>
          </cell>
          <cell r="AY39">
            <v>156.72731381208126</v>
          </cell>
          <cell r="AZ39">
            <v>156.72731381208126</v>
          </cell>
          <cell r="BA39">
            <v>156.72731381208126</v>
          </cell>
          <cell r="BB39">
            <v>156.72731381208126</v>
          </cell>
          <cell r="BC39">
            <v>156.72731381208126</v>
          </cell>
          <cell r="BD39">
            <v>156.72731381208126</v>
          </cell>
          <cell r="BE39">
            <v>156.72731381208126</v>
          </cell>
          <cell r="BF39">
            <v>156.72731381208126</v>
          </cell>
          <cell r="BG39">
            <v>156.72731381208126</v>
          </cell>
          <cell r="BH39">
            <v>156.72731381208126</v>
          </cell>
          <cell r="BI39">
            <v>156.72731381208126</v>
          </cell>
          <cell r="BJ39">
            <v>2.5361654800635938</v>
          </cell>
          <cell r="BK39">
            <v>4.0005419563733788</v>
          </cell>
          <cell r="BL39">
            <v>2.5361654800635938</v>
          </cell>
          <cell r="BM39">
            <v>2.5361654800635942</v>
          </cell>
          <cell r="BN39">
            <v>2.1579266967313395</v>
          </cell>
          <cell r="BO39">
            <v>2.4259799047153852</v>
          </cell>
          <cell r="BP39">
            <v>1.4158216065525164</v>
          </cell>
          <cell r="BQ39">
            <v>1.4224021141426875</v>
          </cell>
          <cell r="BR39">
            <v>1.418052681932978</v>
          </cell>
          <cell r="BS39">
            <v>1.4238222481712863</v>
          </cell>
          <cell r="BT39">
            <v>1.430591982430534</v>
          </cell>
          <cell r="BU39">
            <v>1.4331403461451293</v>
          </cell>
          <cell r="BV39">
            <v>1.4338097748494838</v>
          </cell>
          <cell r="BW39">
            <v>1.4382592663598055</v>
          </cell>
          <cell r="BX39">
            <v>1.4400289345798016</v>
          </cell>
          <cell r="BY39">
            <v>1.4494028825455723</v>
          </cell>
          <cell r="BZ39">
            <v>1.4528052329542167</v>
          </cell>
          <cell r="CA39">
            <v>1.4601601652600833</v>
          </cell>
          <cell r="CB39">
            <v>1.4614502936984899</v>
          </cell>
          <cell r="CC39">
            <v>1.4649376426193734</v>
          </cell>
          <cell r="CD39">
            <v>1.4684644884940672</v>
          </cell>
          <cell r="CE39">
            <v>1.4773460194935617</v>
          </cell>
          <cell r="CF39">
            <v>1.4783144477192034</v>
          </cell>
          <cell r="CG39">
            <v>1.4783257879885463</v>
          </cell>
          <cell r="CH39">
            <v>1.4782294746039666</v>
          </cell>
          <cell r="CI39">
            <v>1.4782294746039666</v>
          </cell>
          <cell r="DQ39">
            <v>0</v>
          </cell>
          <cell r="DR39">
            <v>0</v>
          </cell>
          <cell r="DS39">
            <v>0</v>
          </cell>
          <cell r="DT39">
            <v>0</v>
          </cell>
          <cell r="DU39">
            <v>565.14060970728519</v>
          </cell>
          <cell r="DV39">
            <v>0</v>
          </cell>
          <cell r="DW39">
            <v>0</v>
          </cell>
          <cell r="DX39">
            <v>0</v>
          </cell>
          <cell r="DY39">
            <v>0</v>
          </cell>
          <cell r="DZ39">
            <v>0</v>
          </cell>
          <cell r="EA39">
            <v>0</v>
          </cell>
          <cell r="EB39">
            <v>0</v>
          </cell>
          <cell r="EC39">
            <v>0</v>
          </cell>
          <cell r="ED39">
            <v>0</v>
          </cell>
          <cell r="EE39">
            <v>0</v>
          </cell>
          <cell r="EF39">
            <v>0</v>
          </cell>
          <cell r="EG39">
            <v>0</v>
          </cell>
          <cell r="EH39">
            <v>0</v>
          </cell>
          <cell r="EI39">
            <v>0</v>
          </cell>
          <cell r="EJ39">
            <v>0</v>
          </cell>
          <cell r="EK39">
            <v>0</v>
          </cell>
          <cell r="EL39">
            <v>342.46183827758762</v>
          </cell>
          <cell r="EM39">
            <v>0</v>
          </cell>
          <cell r="EN39">
            <v>0</v>
          </cell>
          <cell r="EO39">
            <v>0</v>
          </cell>
        </row>
        <row r="40">
          <cell r="C40">
            <v>0.32626427406199021</v>
          </cell>
          <cell r="D40">
            <v>0.32626427406199021</v>
          </cell>
          <cell r="E40">
            <v>0.32626427406199021</v>
          </cell>
          <cell r="F40">
            <v>0.32626427406199021</v>
          </cell>
          <cell r="G40">
            <v>0.32626427406199021</v>
          </cell>
          <cell r="H40">
            <v>0.32626427406199021</v>
          </cell>
          <cell r="I40">
            <v>0.20968048690455268</v>
          </cell>
          <cell r="J40">
            <v>0.38759689922480617</v>
          </cell>
          <cell r="K40">
            <v>0.38759689922480617</v>
          </cell>
          <cell r="L40">
            <v>0.38759689922480617</v>
          </cell>
          <cell r="M40">
            <v>0.38759689922480617</v>
          </cell>
          <cell r="N40">
            <v>1.1764705882352942</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177.84126232221101</v>
          </cell>
          <cell r="AK40">
            <v>177.84126232221101</v>
          </cell>
          <cell r="AL40">
            <v>177.84126232221101</v>
          </cell>
          <cell r="AM40">
            <v>177.84126232221101</v>
          </cell>
          <cell r="AN40">
            <v>158.39179800299516</v>
          </cell>
          <cell r="AO40">
            <v>158.39179800299516</v>
          </cell>
          <cell r="AP40">
            <v>158.39179800299516</v>
          </cell>
          <cell r="AQ40">
            <v>158.39179800299516</v>
          </cell>
          <cell r="AR40">
            <v>158.39179800299516</v>
          </cell>
          <cell r="AS40">
            <v>158.39179800299516</v>
          </cell>
          <cell r="AT40">
            <v>158.39179800299516</v>
          </cell>
          <cell r="AU40">
            <v>158.39179800299516</v>
          </cell>
          <cell r="AV40">
            <v>158.39179800299516</v>
          </cell>
          <cell r="AW40">
            <v>158.39179800299516</v>
          </cell>
          <cell r="AX40">
            <v>158.39179800299516</v>
          </cell>
          <cell r="AY40">
            <v>158.39179800299516</v>
          </cell>
          <cell r="AZ40">
            <v>158.39179800299516</v>
          </cell>
          <cell r="BA40">
            <v>158.39179800299516</v>
          </cell>
          <cell r="BB40">
            <v>158.39179800299516</v>
          </cell>
          <cell r="BC40">
            <v>158.39179800299516</v>
          </cell>
          <cell r="BD40">
            <v>158.39179800299516</v>
          </cell>
          <cell r="BE40">
            <v>158.39179800299516</v>
          </cell>
          <cell r="BF40">
            <v>158.39179800299516</v>
          </cell>
          <cell r="BG40">
            <v>158.39179800299516</v>
          </cell>
          <cell r="BH40">
            <v>158.39179800299516</v>
          </cell>
          <cell r="BI40">
            <v>158.39179800299516</v>
          </cell>
          <cell r="BJ40">
            <v>1.1861221481024269</v>
          </cell>
          <cell r="BK40">
            <v>7.3533723979740367E-2</v>
          </cell>
          <cell r="BL40">
            <v>1.1861221481024269</v>
          </cell>
          <cell r="BM40">
            <v>1.1861221481024271</v>
          </cell>
          <cell r="BN40">
            <v>1.5890109552863452</v>
          </cell>
          <cell r="BO40">
            <v>0.50898957167825964</v>
          </cell>
          <cell r="BP40">
            <v>0.52046789527273429</v>
          </cell>
          <cell r="BQ40">
            <v>0.52288694504527045</v>
          </cell>
          <cell r="BR40">
            <v>0.52128805729179761</v>
          </cell>
          <cell r="BS40">
            <v>0.52340899822305031</v>
          </cell>
          <cell r="BT40">
            <v>0.52589760930594354</v>
          </cell>
          <cell r="BU40">
            <v>0.52683440917733004</v>
          </cell>
          <cell r="BV40">
            <v>0.52708049678270208</v>
          </cell>
          <cell r="BW40">
            <v>0.52871616717415082</v>
          </cell>
          <cell r="BX40">
            <v>0.52936671205178909</v>
          </cell>
          <cell r="BY40">
            <v>0.53281265393144484</v>
          </cell>
          <cell r="BZ40">
            <v>0.53406338647286955</v>
          </cell>
          <cell r="CA40">
            <v>0.53676712126501536</v>
          </cell>
          <cell r="CB40">
            <v>0.53724138329764803</v>
          </cell>
          <cell r="CC40">
            <v>0.53852336200494699</v>
          </cell>
          <cell r="CD40">
            <v>0.53981986012367744</v>
          </cell>
          <cell r="CE40">
            <v>0.54340667644389551</v>
          </cell>
          <cell r="CF40">
            <v>0.54344078773397986</v>
          </cell>
          <cell r="CG40">
            <v>0.5434449565120868</v>
          </cell>
          <cell r="CH40">
            <v>0.5434095509042568</v>
          </cell>
          <cell r="CI40">
            <v>0.54340955090425669</v>
          </cell>
          <cell r="DQ40">
            <v>0</v>
          </cell>
          <cell r="DR40">
            <v>0</v>
          </cell>
          <cell r="DS40">
            <v>0</v>
          </cell>
          <cell r="DT40">
            <v>123.41016731384808</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-31.734299934943532</v>
          </cell>
          <cell r="EL40">
            <v>0</v>
          </cell>
          <cell r="EM40">
            <v>0</v>
          </cell>
          <cell r="EN40">
            <v>0</v>
          </cell>
          <cell r="EO40">
            <v>0</v>
          </cell>
        </row>
        <row r="41">
          <cell r="C41">
            <v>0.28274117569839596</v>
          </cell>
          <cell r="D41">
            <v>0.28274117569839596</v>
          </cell>
          <cell r="E41">
            <v>0.28274117569839596</v>
          </cell>
          <cell r="F41">
            <v>0.28274117569839596</v>
          </cell>
          <cell r="G41">
            <v>0.28274117569839596</v>
          </cell>
          <cell r="H41">
            <v>0.28274117569839596</v>
          </cell>
          <cell r="I41">
            <v>0.20778149551621772</v>
          </cell>
          <cell r="J41">
            <v>0.14121962402567628</v>
          </cell>
          <cell r="K41">
            <v>0.14121962402567628</v>
          </cell>
          <cell r="L41">
            <v>0.14121962402567628</v>
          </cell>
          <cell r="M41">
            <v>0.14121962402567628</v>
          </cell>
          <cell r="N41">
            <v>0.14121962402567628</v>
          </cell>
          <cell r="O41">
            <v>0.14121962402567628</v>
          </cell>
          <cell r="P41">
            <v>0.14121962402567628</v>
          </cell>
          <cell r="Q41">
            <v>0.14121962402567628</v>
          </cell>
          <cell r="R41">
            <v>0.14121962402567628</v>
          </cell>
          <cell r="S41">
            <v>0.14121962402567628</v>
          </cell>
          <cell r="T41">
            <v>0.14121962402567628</v>
          </cell>
          <cell r="U41">
            <v>0.14121962402567628</v>
          </cell>
          <cell r="V41">
            <v>0.14121962402567628</v>
          </cell>
          <cell r="W41">
            <v>0.14121962402567628</v>
          </cell>
          <cell r="X41">
            <v>0.14121962402567628</v>
          </cell>
          <cell r="Y41">
            <v>0.14121962402567628</v>
          </cell>
          <cell r="Z41">
            <v>0.14121962402567628</v>
          </cell>
          <cell r="AA41">
            <v>0.14121962402567628</v>
          </cell>
          <cell r="AB41">
            <v>0.14121962402567628</v>
          </cell>
          <cell r="AC41">
            <v>0.14121962402567628</v>
          </cell>
          <cell r="AD41">
            <v>0.14121962402567628</v>
          </cell>
          <cell r="AE41">
            <v>0.14121962402567628</v>
          </cell>
          <cell r="AF41">
            <v>0.14121962402567628</v>
          </cell>
          <cell r="AG41">
            <v>0.14121962402567628</v>
          </cell>
          <cell r="AH41">
            <v>0.14121962402567628</v>
          </cell>
          <cell r="AI41">
            <v>0.23255813953488372</v>
          </cell>
          <cell r="AJ41">
            <v>169.64705009363988</v>
          </cell>
          <cell r="AK41">
            <v>169.64705009363988</v>
          </cell>
          <cell r="AL41">
            <v>169.64705009363988</v>
          </cell>
          <cell r="AM41">
            <v>169.64705009363988</v>
          </cell>
          <cell r="AN41">
            <v>169.64705009363988</v>
          </cell>
          <cell r="AO41">
            <v>169.64705009363988</v>
          </cell>
          <cell r="AP41">
            <v>169.64705009363988</v>
          </cell>
          <cell r="AQ41">
            <v>169.64705009363988</v>
          </cell>
          <cell r="AR41">
            <v>169.64705009363988</v>
          </cell>
          <cell r="AS41">
            <v>169.64705009363988</v>
          </cell>
          <cell r="AT41">
            <v>169.64705009363988</v>
          </cell>
          <cell r="AU41">
            <v>169.64705009363988</v>
          </cell>
          <cell r="AV41">
            <v>169.64705009363988</v>
          </cell>
          <cell r="AW41">
            <v>169.64705009363988</v>
          </cell>
          <cell r="AX41">
            <v>169.64705009363988</v>
          </cell>
          <cell r="AY41">
            <v>169.64705009363988</v>
          </cell>
          <cell r="AZ41">
            <v>169.64705009363988</v>
          </cell>
          <cell r="BA41">
            <v>169.64705009363988</v>
          </cell>
          <cell r="BB41">
            <v>169.64705009363988</v>
          </cell>
          <cell r="BC41">
            <v>169.64705009363988</v>
          </cell>
          <cell r="BD41">
            <v>169.64705009363988</v>
          </cell>
          <cell r="BE41">
            <v>169.64705009363988</v>
          </cell>
          <cell r="BF41">
            <v>169.64705009363988</v>
          </cell>
          <cell r="BG41">
            <v>169.64705009363988</v>
          </cell>
          <cell r="BH41">
            <v>169.64705009363988</v>
          </cell>
          <cell r="BI41">
            <v>169.64705009363985</v>
          </cell>
          <cell r="BJ41">
            <v>5.5995693663368451</v>
          </cell>
          <cell r="BK41">
            <v>5.3853664578828004</v>
          </cell>
          <cell r="BL41">
            <v>5.5995693663368451</v>
          </cell>
          <cell r="BM41">
            <v>5.599569366336846</v>
          </cell>
          <cell r="BN41">
            <v>7.7863051348626424</v>
          </cell>
          <cell r="BO41">
            <v>3.2816953506263435</v>
          </cell>
          <cell r="BP41">
            <v>3.3557015057009378</v>
          </cell>
          <cell r="BQ41">
            <v>3.3712982582341779</v>
          </cell>
          <cell r="BR41">
            <v>3.3609894762891086</v>
          </cell>
          <cell r="BS41">
            <v>3.3746641808023963</v>
          </cell>
          <cell r="BT41">
            <v>3.3907094278461019</v>
          </cell>
          <cell r="BU41">
            <v>3.3967494175697825</v>
          </cell>
          <cell r="BV41">
            <v>3.3983360601953532</v>
          </cell>
          <cell r="BW41">
            <v>3.4088819971210849</v>
          </cell>
          <cell r="BX41">
            <v>3.4130763661594923</v>
          </cell>
          <cell r="BY41">
            <v>3.4352939754667089</v>
          </cell>
          <cell r="BZ41">
            <v>3.4433580368826178</v>
          </cell>
          <cell r="CA41">
            <v>3.4607902877388703</v>
          </cell>
          <cell r="CB41">
            <v>3.4638480782989731</v>
          </cell>
          <cell r="CC41">
            <v>3.4721135984538822</v>
          </cell>
          <cell r="CD41">
            <v>3.480472732088594</v>
          </cell>
          <cell r="CE41">
            <v>3.5015232421316664</v>
          </cell>
          <cell r="CF41">
            <v>3.5038185567672877</v>
          </cell>
          <cell r="CG41">
            <v>3.5038454348419936</v>
          </cell>
          <cell r="CH41">
            <v>3.5036171582228497</v>
          </cell>
          <cell r="CI41">
            <v>3.5036171582228492</v>
          </cell>
          <cell r="DQ41">
            <v>0</v>
          </cell>
          <cell r="DR41">
            <v>0</v>
          </cell>
          <cell r="DS41">
            <v>0</v>
          </cell>
          <cell r="DT41">
            <v>915.94686877190827</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row>
        <row r="42">
          <cell r="C42">
            <v>2.9411764705882351</v>
          </cell>
          <cell r="D42">
            <v>2.9411764705882351</v>
          </cell>
          <cell r="E42">
            <v>2.9411764705882351</v>
          </cell>
          <cell r="F42">
            <v>2.9411764705882351</v>
          </cell>
          <cell r="G42">
            <v>2.9411764705882351</v>
          </cell>
          <cell r="H42">
            <v>2.9411764705882351</v>
          </cell>
          <cell r="I42">
            <v>0.28274117569839596</v>
          </cell>
          <cell r="J42">
            <v>5.8823529411764701</v>
          </cell>
          <cell r="K42">
            <v>5.8823529411764701</v>
          </cell>
          <cell r="L42">
            <v>5.8823529411764701</v>
          </cell>
          <cell r="M42">
            <v>5.8823529411764701</v>
          </cell>
          <cell r="N42">
            <v>5.8823529411764701</v>
          </cell>
          <cell r="O42">
            <v>5.8823529411764701</v>
          </cell>
          <cell r="P42">
            <v>5.8823529411764701</v>
          </cell>
          <cell r="Q42">
            <v>5.8823529411764701</v>
          </cell>
          <cell r="R42">
            <v>5.8823529411764701</v>
          </cell>
          <cell r="S42">
            <v>5.8823529411764701</v>
          </cell>
          <cell r="T42">
            <v>5.8823529411764701</v>
          </cell>
          <cell r="U42">
            <v>5.8823529411764701</v>
          </cell>
          <cell r="V42">
            <v>5.8823529411764701</v>
          </cell>
          <cell r="W42">
            <v>5.8823529411764701</v>
          </cell>
          <cell r="X42">
            <v>5.8823529411764701</v>
          </cell>
          <cell r="Y42">
            <v>5.8823529411764701</v>
          </cell>
          <cell r="Z42">
            <v>5.8823529411764701</v>
          </cell>
          <cell r="AA42">
            <v>5.8823529411764701</v>
          </cell>
          <cell r="AB42">
            <v>5.8823529411764701</v>
          </cell>
          <cell r="AC42">
            <v>5.8823529411764701</v>
          </cell>
          <cell r="AD42">
            <v>5.8823529411764701</v>
          </cell>
          <cell r="AE42">
            <v>5.8823529411764701</v>
          </cell>
          <cell r="AF42">
            <v>5.8823529411764701</v>
          </cell>
          <cell r="AG42">
            <v>5.8823529411764701</v>
          </cell>
          <cell r="AH42">
            <v>5.8823529411764701</v>
          </cell>
          <cell r="AI42">
            <v>5.8823529411764701</v>
          </cell>
          <cell r="AJ42">
            <v>167.11124428198713</v>
          </cell>
          <cell r="AK42">
            <v>167.11124428198713</v>
          </cell>
          <cell r="AL42">
            <v>167.11124428198713</v>
          </cell>
          <cell r="AM42">
            <v>167.11124428198713</v>
          </cell>
          <cell r="AN42">
            <v>167.11124428198713</v>
          </cell>
          <cell r="AO42">
            <v>167.11124428198713</v>
          </cell>
          <cell r="AP42">
            <v>167.11124428198713</v>
          </cell>
          <cell r="AQ42">
            <v>167.11124428198713</v>
          </cell>
          <cell r="AR42">
            <v>167.11124428198713</v>
          </cell>
          <cell r="AS42">
            <v>167.11124428198713</v>
          </cell>
          <cell r="AT42">
            <v>167.11124428198713</v>
          </cell>
          <cell r="AU42">
            <v>167.11124428198713</v>
          </cell>
          <cell r="AV42">
            <v>167.11124428198713</v>
          </cell>
          <cell r="AW42">
            <v>167.11124428198713</v>
          </cell>
          <cell r="AX42">
            <v>167.11124428198713</v>
          </cell>
          <cell r="AY42">
            <v>167.11124428198713</v>
          </cell>
          <cell r="AZ42">
            <v>167.11124428198713</v>
          </cell>
          <cell r="BA42">
            <v>167.11124428198713</v>
          </cell>
          <cell r="BB42">
            <v>167.11124428198713</v>
          </cell>
          <cell r="BC42">
            <v>167.11124428198713</v>
          </cell>
          <cell r="BD42">
            <v>167.11124428198713</v>
          </cell>
          <cell r="BE42">
            <v>167.11124428198713</v>
          </cell>
          <cell r="BF42">
            <v>167.11124428198713</v>
          </cell>
          <cell r="BG42">
            <v>167.11124428198713</v>
          </cell>
          <cell r="BH42">
            <v>167.11124428198713</v>
          </cell>
          <cell r="BI42">
            <v>157.49390745243281</v>
          </cell>
          <cell r="BJ42">
            <v>1.194905422870786</v>
          </cell>
          <cell r="BK42">
            <v>221.7685472668679</v>
          </cell>
          <cell r="BL42">
            <v>1.194905422870786</v>
          </cell>
          <cell r="BM42">
            <v>1.194905422870786</v>
          </cell>
          <cell r="BN42">
            <v>1.0166995538545316</v>
          </cell>
          <cell r="BO42">
            <v>0.85721064738303454</v>
          </cell>
          <cell r="BP42">
            <v>0.8765417727081547</v>
          </cell>
          <cell r="BQ42">
            <v>0.88061579570774229</v>
          </cell>
          <cell r="BR42">
            <v>0.87792304190194592</v>
          </cell>
          <cell r="BS42">
            <v>0.88149500732109121</v>
          </cell>
          <cell r="BT42">
            <v>0.88568618143575439</v>
          </cell>
          <cell r="BU42">
            <v>0.88726388531988687</v>
          </cell>
          <cell r="BV42">
            <v>0.88767833175897271</v>
          </cell>
          <cell r="BW42">
            <v>0.89043303274535213</v>
          </cell>
          <cell r="BX42">
            <v>0.89152864260995779</v>
          </cell>
          <cell r="BY42">
            <v>0.89733209759974131</v>
          </cell>
          <cell r="BZ42">
            <v>0.89943850863681341</v>
          </cell>
          <cell r="CA42">
            <v>0.90399198159675143</v>
          </cell>
          <cell r="CB42">
            <v>0.90479070614169987</v>
          </cell>
          <cell r="CC42">
            <v>0.90694974015489527</v>
          </cell>
          <cell r="CD42">
            <v>0.90913322691676191</v>
          </cell>
          <cell r="CE42">
            <v>0.91463182426167433</v>
          </cell>
          <cell r="CF42">
            <v>0.91523138270160465</v>
          </cell>
          <cell r="CG42">
            <v>0.9152384035153478</v>
          </cell>
          <cell r="CH42">
            <v>0.91517877544888504</v>
          </cell>
          <cell r="CI42">
            <v>0.91517877544888504</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row>
        <row r="43">
          <cell r="C43">
            <v>0.28274117569839596</v>
          </cell>
          <cell r="D43">
            <v>0.28274117569839596</v>
          </cell>
          <cell r="E43">
            <v>0.28274117569839596</v>
          </cell>
          <cell r="F43">
            <v>0.28274117569839596</v>
          </cell>
          <cell r="G43">
            <v>0.28274117569839596</v>
          </cell>
          <cell r="H43">
            <v>0.28274117569839596</v>
          </cell>
          <cell r="I43">
            <v>0.28274117569839596</v>
          </cell>
          <cell r="J43">
            <v>0.14121962402567628</v>
          </cell>
          <cell r="K43">
            <v>0.14121962402567628</v>
          </cell>
          <cell r="L43">
            <v>0.14121962402567628</v>
          </cell>
          <cell r="M43">
            <v>0.14121962402567628</v>
          </cell>
          <cell r="N43">
            <v>0.14121962402567628</v>
          </cell>
          <cell r="O43">
            <v>0.14121962402567628</v>
          </cell>
          <cell r="P43">
            <v>0.14121962402567628</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164.09398998447992</v>
          </cell>
          <cell r="AK43">
            <v>164.09398998447992</v>
          </cell>
          <cell r="AL43">
            <v>164.09398998447992</v>
          </cell>
          <cell r="AM43">
            <v>164.09398998447992</v>
          </cell>
          <cell r="AN43">
            <v>164.09398998447992</v>
          </cell>
          <cell r="AO43">
            <v>164.09398998447992</v>
          </cell>
          <cell r="AP43">
            <v>164.09398998447992</v>
          </cell>
          <cell r="AQ43">
            <v>163.25202766059436</v>
          </cell>
          <cell r="AR43">
            <v>163.25202766059436</v>
          </cell>
          <cell r="AS43">
            <v>163.25202766059436</v>
          </cell>
          <cell r="AT43">
            <v>163.25202766059436</v>
          </cell>
          <cell r="AU43">
            <v>163.25202766059436</v>
          </cell>
          <cell r="AV43">
            <v>163.25202766059436</v>
          </cell>
          <cell r="AW43">
            <v>163.25202766059436</v>
          </cell>
          <cell r="AX43">
            <v>163.25202766059436</v>
          </cell>
          <cell r="AY43">
            <v>163.25202766059436</v>
          </cell>
          <cell r="AZ43">
            <v>163.25202766059436</v>
          </cell>
          <cell r="BA43">
            <v>163.25202766059436</v>
          </cell>
          <cell r="BB43">
            <v>163.25202766059436</v>
          </cell>
          <cell r="BC43">
            <v>163.25202766059436</v>
          </cell>
          <cell r="BD43">
            <v>163.25202766059436</v>
          </cell>
          <cell r="BE43">
            <v>163.25202766059436</v>
          </cell>
          <cell r="BF43">
            <v>163.25202766059436</v>
          </cell>
          <cell r="BG43">
            <v>163.25202766059436</v>
          </cell>
          <cell r="BH43">
            <v>163.25202766059436</v>
          </cell>
          <cell r="BI43">
            <v>163.25202766059436</v>
          </cell>
          <cell r="BJ43">
            <v>2.6059443427087126</v>
          </cell>
          <cell r="BK43">
            <v>3.1330939574276906E-2</v>
          </cell>
          <cell r="BL43">
            <v>2.6059443427087126</v>
          </cell>
          <cell r="BM43">
            <v>2.6023547815315808</v>
          </cell>
          <cell r="BN43">
            <v>2.5416716586608952</v>
          </cell>
          <cell r="BO43">
            <v>2.5164449466043513</v>
          </cell>
          <cell r="BP43">
            <v>2.5125074217654348</v>
          </cell>
          <cell r="BQ43">
            <v>2.4985535931384355</v>
          </cell>
          <cell r="BR43">
            <v>2.4985535931384355</v>
          </cell>
          <cell r="BS43">
            <v>2.4985535931384355</v>
          </cell>
          <cell r="BT43">
            <v>2.4985535931384355</v>
          </cell>
          <cell r="BU43">
            <v>2.4985535931384355</v>
          </cell>
          <cell r="BV43">
            <v>2.4985535931384355</v>
          </cell>
          <cell r="BW43">
            <v>2.4985535931384355</v>
          </cell>
          <cell r="BX43">
            <v>2.4985535931384355</v>
          </cell>
          <cell r="BY43">
            <v>2.4986215571336396</v>
          </cell>
          <cell r="BZ43">
            <v>2.4971437598873325</v>
          </cell>
          <cell r="CA43">
            <v>2.4971437598873325</v>
          </cell>
          <cell r="CB43">
            <v>2.4971437598873325</v>
          </cell>
          <cell r="CC43">
            <v>2.4971437598873329</v>
          </cell>
          <cell r="CD43">
            <v>2.4971437598873329</v>
          </cell>
          <cell r="CE43">
            <v>2.4971437598873329</v>
          </cell>
          <cell r="CF43">
            <v>2.4971437598873329</v>
          </cell>
          <cell r="CG43">
            <v>2.4971437598873329</v>
          </cell>
          <cell r="CH43">
            <v>2.4731281213295926</v>
          </cell>
          <cell r="CI43">
            <v>2.4731281213295926</v>
          </cell>
          <cell r="DQ43">
            <v>0</v>
          </cell>
          <cell r="DR43">
            <v>0</v>
          </cell>
          <cell r="DS43">
            <v>0</v>
          </cell>
          <cell r="DT43">
            <v>0</v>
          </cell>
          <cell r="DU43">
            <v>0</v>
          </cell>
          <cell r="DV43">
            <v>112.52484610866743</v>
          </cell>
          <cell r="DW43">
            <v>0</v>
          </cell>
          <cell r="DX43">
            <v>0</v>
          </cell>
          <cell r="DY43">
            <v>0</v>
          </cell>
          <cell r="DZ43">
            <v>0</v>
          </cell>
          <cell r="EA43">
            <v>0</v>
          </cell>
          <cell r="EB43">
            <v>0</v>
          </cell>
          <cell r="EC43">
            <v>0</v>
          </cell>
          <cell r="ED43">
            <v>0</v>
          </cell>
          <cell r="EE43">
            <v>9.2941199155199978</v>
          </cell>
          <cell r="EF43">
            <v>0</v>
          </cell>
          <cell r="EG43">
            <v>0</v>
          </cell>
          <cell r="EH43">
            <v>0</v>
          </cell>
          <cell r="EI43">
            <v>0</v>
          </cell>
          <cell r="EJ43">
            <v>0</v>
          </cell>
          <cell r="EK43">
            <v>0</v>
          </cell>
          <cell r="EL43">
            <v>0</v>
          </cell>
          <cell r="EM43">
            <v>151.03846292929805</v>
          </cell>
          <cell r="EN43">
            <v>6.9722005946459831E-14</v>
          </cell>
          <cell r="EO43">
            <v>4.1744385725905886E-14</v>
          </cell>
        </row>
        <row r="44">
          <cell r="C44">
            <v>0.28274117569839596</v>
          </cell>
          <cell r="D44">
            <v>0.28274117569839596</v>
          </cell>
          <cell r="E44">
            <v>0.28274117569839596</v>
          </cell>
          <cell r="F44">
            <v>0.28274117569839596</v>
          </cell>
          <cell r="G44">
            <v>0.28274117569839596</v>
          </cell>
          <cell r="H44">
            <v>0.28274117569839596</v>
          </cell>
          <cell r="I44">
            <v>0.28274117569839596</v>
          </cell>
          <cell r="J44">
            <v>0.61523317337270822</v>
          </cell>
          <cell r="K44">
            <v>0.61523317337270822</v>
          </cell>
          <cell r="L44">
            <v>0.61523317337270822</v>
          </cell>
          <cell r="M44">
            <v>0.61523317337270822</v>
          </cell>
          <cell r="N44">
            <v>0.4</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169.69916557891023</v>
          </cell>
          <cell r="AK44">
            <v>169.69916557891023</v>
          </cell>
          <cell r="AL44">
            <v>169.69916557891023</v>
          </cell>
          <cell r="AM44">
            <v>169.69916557891023</v>
          </cell>
          <cell r="AN44">
            <v>156.47358532041426</v>
          </cell>
          <cell r="AO44">
            <v>156.47358532041426</v>
          </cell>
          <cell r="AP44">
            <v>156.47358532041426</v>
          </cell>
          <cell r="AQ44">
            <v>156.47358532041426</v>
          </cell>
          <cell r="AR44">
            <v>156.47358532041426</v>
          </cell>
          <cell r="AS44">
            <v>156.47358532041426</v>
          </cell>
          <cell r="AT44">
            <v>156.47358532041426</v>
          </cell>
          <cell r="AU44">
            <v>156.47358532041426</v>
          </cell>
          <cell r="AV44">
            <v>156.47358532041426</v>
          </cell>
          <cell r="AW44">
            <v>156.47358532041426</v>
          </cell>
          <cell r="AX44">
            <v>156.47358532041426</v>
          </cell>
          <cell r="AY44">
            <v>156.47358532041426</v>
          </cell>
          <cell r="AZ44">
            <v>156.47358532041426</v>
          </cell>
          <cell r="BA44">
            <v>156.47358532041426</v>
          </cell>
          <cell r="BB44">
            <v>156.47358532041426</v>
          </cell>
          <cell r="BC44">
            <v>156.47358532041426</v>
          </cell>
          <cell r="BD44">
            <v>156.47358532041426</v>
          </cell>
          <cell r="BE44">
            <v>156.47358532041426</v>
          </cell>
          <cell r="BF44">
            <v>156.47358532041426</v>
          </cell>
          <cell r="BG44">
            <v>156.47358532041426</v>
          </cell>
          <cell r="BH44">
            <v>156.47358532041426</v>
          </cell>
          <cell r="BI44">
            <v>156.47358532041426</v>
          </cell>
          <cell r="BJ44">
            <v>4.5031275246470592</v>
          </cell>
          <cell r="BK44">
            <v>2.5190139609445272</v>
          </cell>
          <cell r="BL44">
            <v>4.5031275246470592</v>
          </cell>
          <cell r="BM44">
            <v>4.5031275246470601</v>
          </cell>
          <cell r="BN44">
            <v>4.0559703949786137</v>
          </cell>
          <cell r="BO44">
            <v>2.9397204819124303</v>
          </cell>
          <cell r="BP44">
            <v>3.0060146946945068</v>
          </cell>
          <cell r="BQ44">
            <v>3.0199861600422984</v>
          </cell>
          <cell r="BR44">
            <v>2.9287167057881134</v>
          </cell>
          <cell r="BS44">
            <v>2.9406326418055628</v>
          </cell>
          <cell r="BT44">
            <v>2.9546142336543073</v>
          </cell>
          <cell r="BU44">
            <v>2.9598773917008656</v>
          </cell>
          <cell r="BV44">
            <v>2.9612599687057646</v>
          </cell>
          <cell r="BW44">
            <v>2.9704495427495017</v>
          </cell>
          <cell r="BX44">
            <v>2.9741044541259538</v>
          </cell>
          <cell r="BY44">
            <v>2.993464551501968</v>
          </cell>
          <cell r="BZ44">
            <v>3.000491455796638</v>
          </cell>
          <cell r="CA44">
            <v>3.0156816623302691</v>
          </cell>
          <cell r="CB44">
            <v>3.0183461759680998</v>
          </cell>
          <cell r="CC44">
            <v>3.0255486284394584</v>
          </cell>
          <cell r="CD44">
            <v>3.032832654317732</v>
          </cell>
          <cell r="CE44">
            <v>3.0511757585920654</v>
          </cell>
          <cell r="CF44">
            <v>3.0531758619443092</v>
          </cell>
          <cell r="CG44">
            <v>3.0531992831025616</v>
          </cell>
          <cell r="CH44">
            <v>3.0530003662202736</v>
          </cell>
          <cell r="CI44">
            <v>3.0530003662202736</v>
          </cell>
          <cell r="DQ44">
            <v>0</v>
          </cell>
          <cell r="DR44">
            <v>0</v>
          </cell>
          <cell r="DS44">
            <v>0</v>
          </cell>
          <cell r="DT44">
            <v>341.90664631371106</v>
          </cell>
          <cell r="DU44">
            <v>0</v>
          </cell>
          <cell r="DV44">
            <v>136.37747464027666</v>
          </cell>
          <cell r="DW44">
            <v>292.83918136474983</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row>
        <row r="45">
          <cell r="C45">
            <v>3.9215686274509802</v>
          </cell>
          <cell r="D45">
            <v>3.9215686274509802</v>
          </cell>
          <cell r="E45">
            <v>3.9215686274509802</v>
          </cell>
          <cell r="F45">
            <v>3.9215686274509802</v>
          </cell>
          <cell r="G45">
            <v>3.9215686274509802</v>
          </cell>
          <cell r="H45">
            <v>3.9215686274509802</v>
          </cell>
          <cell r="I45">
            <v>3.9215686274509802</v>
          </cell>
          <cell r="J45">
            <v>0.51679586563307489</v>
          </cell>
          <cell r="K45">
            <v>0.51679586563307489</v>
          </cell>
          <cell r="L45">
            <v>0.51679586563307489</v>
          </cell>
          <cell r="M45">
            <v>0.51679586563307489</v>
          </cell>
          <cell r="N45">
            <v>0.51679586563307489</v>
          </cell>
          <cell r="O45">
            <v>0.51679586563307489</v>
          </cell>
          <cell r="P45">
            <v>0.51679586563307489</v>
          </cell>
          <cell r="Q45">
            <v>0.51679586563307489</v>
          </cell>
          <cell r="R45">
            <v>0.51679586563307489</v>
          </cell>
          <cell r="S45">
            <v>0.51679586563307489</v>
          </cell>
          <cell r="T45">
            <v>0.51679586563307489</v>
          </cell>
          <cell r="U45">
            <v>0.51679586563307489</v>
          </cell>
          <cell r="V45">
            <v>0.51679586563307489</v>
          </cell>
          <cell r="W45">
            <v>0.51679586563307489</v>
          </cell>
          <cell r="X45">
            <v>0.51679586563307489</v>
          </cell>
          <cell r="Y45">
            <v>0.51679586563307489</v>
          </cell>
          <cell r="Z45">
            <v>0.51679586563307489</v>
          </cell>
          <cell r="AA45">
            <v>0.51679586563307489</v>
          </cell>
          <cell r="AB45">
            <v>0.51679586563307489</v>
          </cell>
          <cell r="AC45">
            <v>0.51679586563307489</v>
          </cell>
          <cell r="AD45">
            <v>0.51679586563307489</v>
          </cell>
          <cell r="AE45">
            <v>0.51679586563307489</v>
          </cell>
          <cell r="AF45">
            <v>0.51679586563307489</v>
          </cell>
          <cell r="AG45">
            <v>0.51679586563307489</v>
          </cell>
          <cell r="AH45">
            <v>0.51679586563307489</v>
          </cell>
          <cell r="AI45">
            <v>0.51546391752577325</v>
          </cell>
          <cell r="AJ45">
            <v>159.10347279288109</v>
          </cell>
          <cell r="AK45">
            <v>159.10347279288109</v>
          </cell>
          <cell r="AL45">
            <v>159.10347279288109</v>
          </cell>
          <cell r="AM45">
            <v>159.10347279288109</v>
          </cell>
          <cell r="AN45">
            <v>159.10347279288109</v>
          </cell>
          <cell r="AO45">
            <v>159.10347279288109</v>
          </cell>
          <cell r="AP45">
            <v>159.10347279288109</v>
          </cell>
          <cell r="AQ45">
            <v>159.10347279288109</v>
          </cell>
          <cell r="AR45">
            <v>159.10347279288109</v>
          </cell>
          <cell r="AS45">
            <v>159.10347279288109</v>
          </cell>
          <cell r="AT45">
            <v>159.10347279288109</v>
          </cell>
          <cell r="AU45">
            <v>159.10347279288109</v>
          </cell>
          <cell r="AV45">
            <v>159.10347279288109</v>
          </cell>
          <cell r="AW45">
            <v>159.10347279288109</v>
          </cell>
          <cell r="AX45">
            <v>159.10347279288109</v>
          </cell>
          <cell r="AY45">
            <v>159.10347279288109</v>
          </cell>
          <cell r="AZ45">
            <v>159.10347279288109</v>
          </cell>
          <cell r="BA45">
            <v>159.10347279288109</v>
          </cell>
          <cell r="BB45">
            <v>159.10347279288109</v>
          </cell>
          <cell r="BC45">
            <v>159.10347279288109</v>
          </cell>
          <cell r="BD45">
            <v>159.10347279288109</v>
          </cell>
          <cell r="BE45">
            <v>159.10347279288109</v>
          </cell>
          <cell r="BF45">
            <v>159.10347279288109</v>
          </cell>
          <cell r="BG45">
            <v>159.10347279288109</v>
          </cell>
          <cell r="BH45">
            <v>159.10347279288109</v>
          </cell>
          <cell r="BI45">
            <v>159.10347279288109</v>
          </cell>
          <cell r="BJ45">
            <v>2.2181888737527782</v>
          </cell>
          <cell r="BK45">
            <v>29.45984897228562</v>
          </cell>
          <cell r="BL45">
            <v>2.2181888737527782</v>
          </cell>
          <cell r="BM45">
            <v>2.2299200912811687</v>
          </cell>
          <cell r="BN45">
            <v>2.1779216028923623</v>
          </cell>
          <cell r="BO45">
            <v>2.1563051989911446</v>
          </cell>
          <cell r="BP45">
            <v>2.1563051989911446</v>
          </cell>
          <cell r="BQ45">
            <v>2.1409743575405495</v>
          </cell>
          <cell r="BR45">
            <v>2.1409743575405495</v>
          </cell>
          <cell r="BS45">
            <v>2.1409743575405495</v>
          </cell>
          <cell r="BT45">
            <v>2.1409743575405495</v>
          </cell>
          <cell r="BU45">
            <v>2.1409743575405495</v>
          </cell>
          <cell r="BV45">
            <v>2.1409743575405495</v>
          </cell>
          <cell r="BW45">
            <v>2.1409743575405495</v>
          </cell>
          <cell r="BX45">
            <v>2.1409743575405495</v>
          </cell>
          <cell r="BY45">
            <v>2.1407522411389905</v>
          </cell>
          <cell r="BZ45">
            <v>2.1394861039130668</v>
          </cell>
          <cell r="CA45">
            <v>2.1394861039130668</v>
          </cell>
          <cell r="CB45">
            <v>2.1394861039130668</v>
          </cell>
          <cell r="CC45">
            <v>2.1394861039130668</v>
          </cell>
          <cell r="CD45">
            <v>2.1394861039130668</v>
          </cell>
          <cell r="CE45">
            <v>2.1394861039130668</v>
          </cell>
          <cell r="CF45">
            <v>2.1394861039130668</v>
          </cell>
          <cell r="CG45">
            <v>2.1394861039130668</v>
          </cell>
          <cell r="CH45">
            <v>2.1189101459741444</v>
          </cell>
          <cell r="CI45">
            <v>2.1189101459741444</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row>
        <row r="46">
          <cell r="C46">
            <v>0.28274117569839596</v>
          </cell>
          <cell r="D46">
            <v>0.28274117569839596</v>
          </cell>
          <cell r="E46">
            <v>0.28274117569839596</v>
          </cell>
          <cell r="F46">
            <v>0.28274117569839596</v>
          </cell>
          <cell r="G46">
            <v>0.28274117569839596</v>
          </cell>
          <cell r="H46">
            <v>0.28274117569839596</v>
          </cell>
          <cell r="I46">
            <v>0.18822378658618119</v>
          </cell>
          <cell r="J46">
            <v>0.14121962402567628</v>
          </cell>
          <cell r="K46">
            <v>0.14121962402567628</v>
          </cell>
          <cell r="L46">
            <v>0.14121962402567628</v>
          </cell>
          <cell r="M46">
            <v>0.14121962402567628</v>
          </cell>
          <cell r="N46">
            <v>0.14121962402567628</v>
          </cell>
          <cell r="O46">
            <v>0.14121962402567628</v>
          </cell>
          <cell r="P46">
            <v>0.14121962402567628</v>
          </cell>
          <cell r="Q46">
            <v>0.14121962402567628</v>
          </cell>
          <cell r="R46">
            <v>0.14121962402567628</v>
          </cell>
          <cell r="S46">
            <v>0.14121962402567628</v>
          </cell>
          <cell r="T46">
            <v>0.14121962402567628</v>
          </cell>
          <cell r="U46">
            <v>0.14121962402567628</v>
          </cell>
          <cell r="V46">
            <v>0.14121962402567628</v>
          </cell>
          <cell r="W46">
            <v>0.14121962402567628</v>
          </cell>
          <cell r="X46">
            <v>0.14121962402567628</v>
          </cell>
          <cell r="Y46">
            <v>0.14121962402567628</v>
          </cell>
          <cell r="Z46">
            <v>0.14121962402567628</v>
          </cell>
          <cell r="AA46">
            <v>0.14121962402567628</v>
          </cell>
          <cell r="AB46">
            <v>0.14121962402567628</v>
          </cell>
          <cell r="AC46">
            <v>0.14121962402567628</v>
          </cell>
          <cell r="AD46">
            <v>0.14121962402567628</v>
          </cell>
          <cell r="AE46">
            <v>0.14121962402567628</v>
          </cell>
          <cell r="AF46">
            <v>0.14121962402567628</v>
          </cell>
          <cell r="AG46">
            <v>0.14121962402567628</v>
          </cell>
          <cell r="AH46">
            <v>0.14121962402567628</v>
          </cell>
          <cell r="AI46">
            <v>0.14121962402567628</v>
          </cell>
          <cell r="AJ46">
            <v>174.52710347625955</v>
          </cell>
          <cell r="AK46">
            <v>174.52710347625955</v>
          </cell>
          <cell r="AL46">
            <v>174.52710347625955</v>
          </cell>
          <cell r="AM46">
            <v>174.52710347625955</v>
          </cell>
          <cell r="AN46">
            <v>174.52710347625955</v>
          </cell>
          <cell r="AO46">
            <v>174.52710347625955</v>
          </cell>
          <cell r="AP46">
            <v>174.52710347625955</v>
          </cell>
          <cell r="AQ46">
            <v>174.52710347625955</v>
          </cell>
          <cell r="AR46">
            <v>174.52710347625955</v>
          </cell>
          <cell r="AS46">
            <v>174.52710347625955</v>
          </cell>
          <cell r="AT46">
            <v>174.52710347625955</v>
          </cell>
          <cell r="AU46">
            <v>174.52710347625955</v>
          </cell>
          <cell r="AV46">
            <v>174.52710347625955</v>
          </cell>
          <cell r="AW46">
            <v>174.52710347625955</v>
          </cell>
          <cell r="AX46">
            <v>174.52710347625955</v>
          </cell>
          <cell r="AY46">
            <v>174.52710347625955</v>
          </cell>
          <cell r="AZ46">
            <v>174.52710347625955</v>
          </cell>
          <cell r="BA46">
            <v>174.52710347625955</v>
          </cell>
          <cell r="BB46">
            <v>174.52710347625955</v>
          </cell>
          <cell r="BC46">
            <v>174.52710347625955</v>
          </cell>
          <cell r="BD46">
            <v>174.52710347625955</v>
          </cell>
          <cell r="BE46">
            <v>174.52710347625955</v>
          </cell>
          <cell r="BF46">
            <v>174.52710347625955</v>
          </cell>
          <cell r="BG46">
            <v>174.52710347625955</v>
          </cell>
          <cell r="BH46">
            <v>174.52710347625955</v>
          </cell>
          <cell r="BI46">
            <v>162.48045060476943</v>
          </cell>
          <cell r="BJ46">
            <v>5.3137397540613334</v>
          </cell>
          <cell r="BK46">
            <v>1.3849259319445851E-2</v>
          </cell>
          <cell r="BL46">
            <v>5.3137397540613334</v>
          </cell>
          <cell r="BM46">
            <v>5.3137397540613351</v>
          </cell>
          <cell r="BN46">
            <v>4.5212589497448921</v>
          </cell>
          <cell r="BO46">
            <v>5.2707858312430806</v>
          </cell>
          <cell r="BP46">
            <v>3.513561356557743</v>
          </cell>
          <cell r="BQ46">
            <v>3.5298918158955255</v>
          </cell>
          <cell r="BR46">
            <v>3.5190980853405751</v>
          </cell>
          <cell r="BS46">
            <v>3.5334160791366886</v>
          </cell>
          <cell r="BT46">
            <v>3.5502161311894151</v>
          </cell>
          <cell r="BU46">
            <v>3.5565402558027253</v>
          </cell>
          <cell r="BV46">
            <v>3.5582015377154352</v>
          </cell>
          <cell r="BW46">
            <v>3.5692435795621247</v>
          </cell>
          <cell r="BX46">
            <v>3.5736352612845468</v>
          </cell>
          <cell r="BY46">
            <v>3.5968980375965374</v>
          </cell>
          <cell r="BZ46">
            <v>3.6053414508499833</v>
          </cell>
          <cell r="CA46">
            <v>3.6235937545373926</v>
          </cell>
          <cell r="CB46">
            <v>3.6267953905381449</v>
          </cell>
          <cell r="CC46">
            <v>3.635449739609061</v>
          </cell>
          <cell r="CD46">
            <v>3.6442021059513379</v>
          </cell>
          <cell r="CE46">
            <v>3.6662428799884554</v>
          </cell>
          <cell r="CF46">
            <v>3.6686461714585574</v>
          </cell>
          <cell r="CG46">
            <v>3.6686743139391873</v>
          </cell>
          <cell r="CH46">
            <v>3.6684352986673385</v>
          </cell>
          <cell r="CI46">
            <v>3.6684352986673385</v>
          </cell>
          <cell r="DQ46">
            <v>0</v>
          </cell>
          <cell r="DR46">
            <v>0</v>
          </cell>
          <cell r="DS46">
            <v>0</v>
          </cell>
          <cell r="DT46">
            <v>0</v>
          </cell>
          <cell r="DU46">
            <v>348.49455993815496</v>
          </cell>
          <cell r="DV46">
            <v>0</v>
          </cell>
          <cell r="DW46">
            <v>0</v>
          </cell>
          <cell r="DX46">
            <v>0</v>
          </cell>
          <cell r="DY46">
            <v>0</v>
          </cell>
          <cell r="DZ46">
            <v>0</v>
          </cell>
          <cell r="EA46">
            <v>0</v>
          </cell>
          <cell r="EB46">
            <v>0</v>
          </cell>
          <cell r="EC46">
            <v>0</v>
          </cell>
          <cell r="ED46">
            <v>0</v>
          </cell>
          <cell r="EE46">
            <v>0</v>
          </cell>
          <cell r="EF46">
            <v>0</v>
          </cell>
          <cell r="EG46">
            <v>0</v>
          </cell>
          <cell r="EH46">
            <v>0</v>
          </cell>
          <cell r="EI46">
            <v>0</v>
          </cell>
          <cell r="EJ46">
            <v>0</v>
          </cell>
          <cell r="EK46">
            <v>0</v>
          </cell>
          <cell r="EL46">
            <v>67.37992090307749</v>
          </cell>
          <cell r="EM46">
            <v>0</v>
          </cell>
          <cell r="EN46">
            <v>0</v>
          </cell>
          <cell r="EO46">
            <v>0</v>
          </cell>
        </row>
        <row r="47">
          <cell r="C47">
            <v>1.2019230769230769</v>
          </cell>
          <cell r="D47">
            <v>1.2019230769230769</v>
          </cell>
          <cell r="E47">
            <v>1.2019230769230769</v>
          </cell>
          <cell r="F47">
            <v>1.2019230769230769</v>
          </cell>
          <cell r="G47">
            <v>1.2019230769230769</v>
          </cell>
          <cell r="H47">
            <v>1.2019230769230769</v>
          </cell>
          <cell r="I47">
            <v>0.28274117569839596</v>
          </cell>
          <cell r="J47">
            <v>2.9069767441860463</v>
          </cell>
          <cell r="K47">
            <v>2.9069767441860463</v>
          </cell>
          <cell r="L47">
            <v>2.9069767441860463</v>
          </cell>
          <cell r="M47">
            <v>2.9069767441860463</v>
          </cell>
          <cell r="N47">
            <v>2.9069767441860463</v>
          </cell>
          <cell r="O47">
            <v>2.9069767441860463</v>
          </cell>
          <cell r="P47">
            <v>2.9069767441860463</v>
          </cell>
          <cell r="Q47">
            <v>2.9069767441860463</v>
          </cell>
          <cell r="R47">
            <v>2.9069767441860463</v>
          </cell>
          <cell r="S47">
            <v>2.9069767441860463</v>
          </cell>
          <cell r="T47">
            <v>2.9069767441860463</v>
          </cell>
          <cell r="U47">
            <v>2.9069767441860463</v>
          </cell>
          <cell r="V47">
            <v>2.9069767441860463</v>
          </cell>
          <cell r="W47">
            <v>2.9069767441860463</v>
          </cell>
          <cell r="X47">
            <v>2.9069767441860463</v>
          </cell>
          <cell r="Y47">
            <v>2.9069767441860463</v>
          </cell>
          <cell r="Z47">
            <v>2.9069767441860463</v>
          </cell>
          <cell r="AA47">
            <v>2.9069767441860463</v>
          </cell>
          <cell r="AB47">
            <v>2.9069767441860463</v>
          </cell>
          <cell r="AC47">
            <v>2.9069767441860463</v>
          </cell>
          <cell r="AD47">
            <v>2.9069767441860463</v>
          </cell>
          <cell r="AE47">
            <v>2.9069767441860463</v>
          </cell>
          <cell r="AF47">
            <v>2.9069767441860463</v>
          </cell>
          <cell r="AG47">
            <v>2.9069767441860463</v>
          </cell>
          <cell r="AH47">
            <v>2.9069767441860463</v>
          </cell>
          <cell r="AI47">
            <v>7.7519379844961236</v>
          </cell>
          <cell r="AJ47">
            <v>169.35736246706477</v>
          </cell>
          <cell r="AK47">
            <v>169.35736246706477</v>
          </cell>
          <cell r="AL47">
            <v>169.35736246706477</v>
          </cell>
          <cell r="AM47">
            <v>169.35736246706477</v>
          </cell>
          <cell r="AN47">
            <v>169.35736246706477</v>
          </cell>
          <cell r="AO47">
            <v>169.35736246706477</v>
          </cell>
          <cell r="AP47">
            <v>169.35736246706477</v>
          </cell>
          <cell r="AQ47">
            <v>169.35736246706477</v>
          </cell>
          <cell r="AR47">
            <v>169.35736246706477</v>
          </cell>
          <cell r="AS47">
            <v>169.35736246706477</v>
          </cell>
          <cell r="AT47">
            <v>169.35736246706477</v>
          </cell>
          <cell r="AU47">
            <v>169.35736246706477</v>
          </cell>
          <cell r="AV47">
            <v>169.35736246706477</v>
          </cell>
          <cell r="AW47">
            <v>169.35736246706477</v>
          </cell>
          <cell r="AX47">
            <v>169.35736246706477</v>
          </cell>
          <cell r="AY47">
            <v>169.35736246706477</v>
          </cell>
          <cell r="AZ47">
            <v>169.35736246706477</v>
          </cell>
          <cell r="BA47">
            <v>169.35736246706477</v>
          </cell>
          <cell r="BB47">
            <v>169.35736246706477</v>
          </cell>
          <cell r="BC47">
            <v>169.35736246706477</v>
          </cell>
          <cell r="BD47">
            <v>169.35736246706477</v>
          </cell>
          <cell r="BE47">
            <v>169.35736246706477</v>
          </cell>
          <cell r="BF47">
            <v>169.35736246706477</v>
          </cell>
          <cell r="BG47">
            <v>169.35736246706477</v>
          </cell>
          <cell r="BH47">
            <v>169.35736246706477</v>
          </cell>
          <cell r="BI47">
            <v>156.18196743708378</v>
          </cell>
          <cell r="BJ47">
            <v>3.296131398225187</v>
          </cell>
          <cell r="BK47">
            <v>22.910973175994584</v>
          </cell>
          <cell r="BL47">
            <v>3.296131398225187</v>
          </cell>
          <cell r="BM47">
            <v>3.296131398225187</v>
          </cell>
          <cell r="BN47">
            <v>2.8045527770475669</v>
          </cell>
          <cell r="BO47">
            <v>2.3646046587887142</v>
          </cell>
          <cell r="BP47">
            <v>2.417929321919015</v>
          </cell>
          <cell r="BQ47">
            <v>2.429167462502368</v>
          </cell>
          <cell r="BR47">
            <v>2.4217395354069731</v>
          </cell>
          <cell r="BS47">
            <v>2.4315927565457081</v>
          </cell>
          <cell r="BT47">
            <v>2.4431540569887007</v>
          </cell>
          <cell r="BU47">
            <v>2.4475061330694139</v>
          </cell>
          <cell r="BV47">
            <v>2.4486493782958618</v>
          </cell>
          <cell r="BW47">
            <v>2.4562481859003267</v>
          </cell>
          <cell r="BX47">
            <v>2.4592704117650781</v>
          </cell>
          <cell r="BY47">
            <v>2.47527916847827</v>
          </cell>
          <cell r="BZ47">
            <v>2.4810896765100945</v>
          </cell>
          <cell r="CA47">
            <v>2.49365037370583</v>
          </cell>
          <cell r="CB47">
            <v>2.4958536451955617</v>
          </cell>
          <cell r="CC47">
            <v>2.5018093130371479</v>
          </cell>
          <cell r="CD47">
            <v>2.5078324334746691</v>
          </cell>
          <cell r="CE47">
            <v>2.5230002442552246</v>
          </cell>
          <cell r="CF47">
            <v>2.5246541185795857</v>
          </cell>
          <cell r="CG47">
            <v>2.5246734854049238</v>
          </cell>
          <cell r="CH47">
            <v>2.5245090021426311</v>
          </cell>
          <cell r="CI47">
            <v>2.5245090021426311</v>
          </cell>
          <cell r="DQ47">
            <v>0</v>
          </cell>
          <cell r="DR47">
            <v>0</v>
          </cell>
          <cell r="DS47">
            <v>0</v>
          </cell>
          <cell r="DT47">
            <v>0</v>
          </cell>
          <cell r="DU47">
            <v>0</v>
          </cell>
          <cell r="DV47">
            <v>0</v>
          </cell>
          <cell r="DW47">
            <v>0</v>
          </cell>
          <cell r="DX47">
            <v>0</v>
          </cell>
          <cell r="DY47">
            <v>0</v>
          </cell>
          <cell r="DZ47">
            <v>0</v>
          </cell>
          <cell r="EA47">
            <v>0</v>
          </cell>
          <cell r="EB47">
            <v>0</v>
          </cell>
          <cell r="EC47">
            <v>0</v>
          </cell>
          <cell r="ED47">
            <v>0</v>
          </cell>
          <cell r="EE47">
            <v>0</v>
          </cell>
          <cell r="EF47">
            <v>0</v>
          </cell>
          <cell r="EG47">
            <v>0</v>
          </cell>
          <cell r="EH47">
            <v>0</v>
          </cell>
          <cell r="EI47">
            <v>0</v>
          </cell>
          <cell r="EJ47">
            <v>0</v>
          </cell>
          <cell r="EK47">
            <v>0</v>
          </cell>
          <cell r="EL47">
            <v>0</v>
          </cell>
          <cell r="EM47">
            <v>0</v>
          </cell>
          <cell r="EN47">
            <v>0</v>
          </cell>
          <cell r="EO47">
            <v>0</v>
          </cell>
        </row>
        <row r="48">
          <cell r="C48">
            <v>0.28274117569839596</v>
          </cell>
          <cell r="D48">
            <v>0.28274117569839596</v>
          </cell>
          <cell r="E48">
            <v>0.28274117569839596</v>
          </cell>
          <cell r="F48">
            <v>0.28274117569839596</v>
          </cell>
          <cell r="G48">
            <v>0.28274117569839596</v>
          </cell>
          <cell r="H48">
            <v>0.28274117569839596</v>
          </cell>
          <cell r="I48">
            <v>0.28274117569839596</v>
          </cell>
          <cell r="J48">
            <v>0.15873015873015872</v>
          </cell>
          <cell r="K48">
            <v>0.15873015873015872</v>
          </cell>
          <cell r="L48">
            <v>0.15873015873015872</v>
          </cell>
          <cell r="M48">
            <v>0.15873015873015872</v>
          </cell>
          <cell r="N48">
            <v>0.23809523809523808</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162.4696450858992</v>
          </cell>
          <cell r="AK48">
            <v>162.4696450858992</v>
          </cell>
          <cell r="AL48">
            <v>162.4696450858992</v>
          </cell>
          <cell r="AM48">
            <v>162.4696450858992</v>
          </cell>
          <cell r="AN48">
            <v>156.0598971332835</v>
          </cell>
          <cell r="AO48">
            <v>156.0598971332835</v>
          </cell>
          <cell r="AP48">
            <v>156.0598971332835</v>
          </cell>
          <cell r="AQ48">
            <v>156.0598971332835</v>
          </cell>
          <cell r="AR48">
            <v>156.0598971332835</v>
          </cell>
          <cell r="AS48">
            <v>156.0598971332835</v>
          </cell>
          <cell r="AT48">
            <v>156.0598971332835</v>
          </cell>
          <cell r="AU48">
            <v>156.0598971332835</v>
          </cell>
          <cell r="AV48">
            <v>156.0598971332835</v>
          </cell>
          <cell r="AW48">
            <v>156.0598971332835</v>
          </cell>
          <cell r="AX48">
            <v>156.0598971332835</v>
          </cell>
          <cell r="AY48">
            <v>156.0598971332835</v>
          </cell>
          <cell r="AZ48">
            <v>156.0598971332835</v>
          </cell>
          <cell r="BA48">
            <v>156.0598971332835</v>
          </cell>
          <cell r="BB48">
            <v>156.0598971332835</v>
          </cell>
          <cell r="BC48">
            <v>156.0598971332835</v>
          </cell>
          <cell r="BD48">
            <v>156.0598971332835</v>
          </cell>
          <cell r="BE48">
            <v>156.0598971332835</v>
          </cell>
          <cell r="BF48">
            <v>156.0598971332835</v>
          </cell>
          <cell r="BG48">
            <v>156.0598971332835</v>
          </cell>
          <cell r="BH48">
            <v>156.0598971332835</v>
          </cell>
          <cell r="BI48">
            <v>156.0598971332835</v>
          </cell>
          <cell r="BJ48">
            <v>2.2340180689812033</v>
          </cell>
          <cell r="BK48">
            <v>0.96022099353179535</v>
          </cell>
          <cell r="BL48">
            <v>2.2340180689812033</v>
          </cell>
          <cell r="BM48">
            <v>2.2340180689812041</v>
          </cell>
          <cell r="BN48">
            <v>1.9096964334484168</v>
          </cell>
          <cell r="BO48">
            <v>1.4448818908402967</v>
          </cell>
          <cell r="BP48">
            <v>1.4774657055620357</v>
          </cell>
          <cell r="BQ48">
            <v>1.4843327248564666</v>
          </cell>
          <cell r="BR48">
            <v>1.4797939207452899</v>
          </cell>
          <cell r="BS48">
            <v>1.4858146907445742</v>
          </cell>
          <cell r="BT48">
            <v>1.4827102938116907</v>
          </cell>
          <cell r="BU48">
            <v>1.4853514977037936</v>
          </cell>
          <cell r="BV48">
            <v>1.4860453145594092</v>
          </cell>
          <cell r="BW48">
            <v>1.4906569067852886</v>
          </cell>
          <cell r="BX48">
            <v>1.4924910463014085</v>
          </cell>
          <cell r="BY48">
            <v>1.502206499283949</v>
          </cell>
          <cell r="BZ48">
            <v>1.5057328017070062</v>
          </cell>
          <cell r="CA48">
            <v>1.513355683684626</v>
          </cell>
          <cell r="CB48">
            <v>1.5146928131663069</v>
          </cell>
          <cell r="CC48">
            <v>1.518307210707053</v>
          </cell>
          <cell r="CD48">
            <v>1.5219625441265867</v>
          </cell>
          <cell r="CE48">
            <v>1.5311676407575525</v>
          </cell>
          <cell r="CF48">
            <v>1.532171350072725</v>
          </cell>
          <cell r="CG48">
            <v>1.5321831034827094</v>
          </cell>
          <cell r="CH48">
            <v>1.5320832812772849</v>
          </cell>
          <cell r="CI48">
            <v>1.5320832812772849</v>
          </cell>
          <cell r="DQ48">
            <v>0</v>
          </cell>
          <cell r="DR48">
            <v>0</v>
          </cell>
          <cell r="DS48">
            <v>0</v>
          </cell>
          <cell r="DT48">
            <v>350.06319716679621</v>
          </cell>
          <cell r="DU48">
            <v>0</v>
          </cell>
          <cell r="DV48">
            <v>0</v>
          </cell>
          <cell r="DW48">
            <v>0</v>
          </cell>
          <cell r="DX48">
            <v>0</v>
          </cell>
          <cell r="DY48">
            <v>257.36200164910395</v>
          </cell>
          <cell r="DZ48">
            <v>176.47842232265538</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row>
        <row r="49">
          <cell r="C49">
            <v>1.1111111111111112</v>
          </cell>
          <cell r="D49">
            <v>1.1111111111111112</v>
          </cell>
          <cell r="E49">
            <v>1.1111111111111112</v>
          </cell>
          <cell r="F49">
            <v>1.1111111111111112</v>
          </cell>
          <cell r="G49">
            <v>1.1111111111111112</v>
          </cell>
          <cell r="H49">
            <v>1.1111111111111112</v>
          </cell>
          <cell r="I49">
            <v>0.28274117569839596</v>
          </cell>
          <cell r="J49">
            <v>1.9775352001265623</v>
          </cell>
          <cell r="K49">
            <v>1.9775352001265623</v>
          </cell>
          <cell r="L49">
            <v>1.9775352001265623</v>
          </cell>
          <cell r="M49">
            <v>1.9775352001265623</v>
          </cell>
          <cell r="N49">
            <v>1.9775352001265623</v>
          </cell>
          <cell r="O49">
            <v>1.9775352001265623</v>
          </cell>
          <cell r="P49">
            <v>1.9775352001265623</v>
          </cell>
          <cell r="Q49">
            <v>1.9775352001265623</v>
          </cell>
          <cell r="R49">
            <v>1.9775352001265623</v>
          </cell>
          <cell r="S49">
            <v>1.9775352001265623</v>
          </cell>
          <cell r="T49">
            <v>1.9775352001265623</v>
          </cell>
          <cell r="U49">
            <v>1.9775352001265623</v>
          </cell>
          <cell r="V49">
            <v>1.9775352001265623</v>
          </cell>
          <cell r="W49">
            <v>1.9775352001265623</v>
          </cell>
          <cell r="X49">
            <v>1.9775352001265623</v>
          </cell>
          <cell r="Y49">
            <v>1.9775352001265623</v>
          </cell>
          <cell r="Z49">
            <v>1.9775352001265623</v>
          </cell>
          <cell r="AA49">
            <v>1.9775352001265623</v>
          </cell>
          <cell r="AB49">
            <v>1.9775352001265623</v>
          </cell>
          <cell r="AC49">
            <v>1.9775352001265623</v>
          </cell>
          <cell r="AD49">
            <v>1.9775352001265623</v>
          </cell>
          <cell r="AE49">
            <v>1.9775352001265623</v>
          </cell>
          <cell r="AF49">
            <v>1.9775352001265623</v>
          </cell>
          <cell r="AG49">
            <v>1.9775352001265623</v>
          </cell>
          <cell r="AH49">
            <v>1.9775352001265623</v>
          </cell>
          <cell r="AI49">
            <v>3.3333333333333335</v>
          </cell>
          <cell r="AJ49">
            <v>170.80185037362637</v>
          </cell>
          <cell r="AK49">
            <v>170.80185037362637</v>
          </cell>
          <cell r="AL49">
            <v>170.80185037362637</v>
          </cell>
          <cell r="AM49">
            <v>170.80185037362637</v>
          </cell>
          <cell r="AN49">
            <v>170.80185037362637</v>
          </cell>
          <cell r="AO49">
            <v>170.80185037362637</v>
          </cell>
          <cell r="AP49">
            <v>170.80185037362637</v>
          </cell>
          <cell r="AQ49">
            <v>170.80185037362637</v>
          </cell>
          <cell r="AR49">
            <v>170.80185037362637</v>
          </cell>
          <cell r="AS49">
            <v>170.80185037362637</v>
          </cell>
          <cell r="AT49">
            <v>170.80185037362637</v>
          </cell>
          <cell r="AU49">
            <v>170.80185037362637</v>
          </cell>
          <cell r="AV49">
            <v>170.80185037362637</v>
          </cell>
          <cell r="AW49">
            <v>170.80185037362637</v>
          </cell>
          <cell r="AX49">
            <v>170.80185037362637</v>
          </cell>
          <cell r="AY49">
            <v>170.80185037362637</v>
          </cell>
          <cell r="AZ49">
            <v>170.80185037362637</v>
          </cell>
          <cell r="BA49">
            <v>170.80185037362637</v>
          </cell>
          <cell r="BB49">
            <v>170.80185037362637</v>
          </cell>
          <cell r="BC49">
            <v>170.80185037362637</v>
          </cell>
          <cell r="BD49">
            <v>170.80185037362637</v>
          </cell>
          <cell r="BE49">
            <v>170.80185037362637</v>
          </cell>
          <cell r="BF49">
            <v>170.80185037362637</v>
          </cell>
          <cell r="BG49">
            <v>170.80185037362637</v>
          </cell>
          <cell r="BH49">
            <v>170.80185037362637</v>
          </cell>
          <cell r="BI49" t="e">
            <v>#VALUE!</v>
          </cell>
          <cell r="BJ49">
            <v>13.872627293827618</v>
          </cell>
          <cell r="BK49">
            <v>202.40660901383686</v>
          </cell>
          <cell r="BL49">
            <v>13.872627293827618</v>
          </cell>
          <cell r="BM49">
            <v>13.872627293827621</v>
          </cell>
          <cell r="BN49">
            <v>11.803690660754445</v>
          </cell>
          <cell r="BO49">
            <v>9.9520544436691143</v>
          </cell>
          <cell r="BP49">
            <v>10.176485174062297</v>
          </cell>
          <cell r="BQ49">
            <v>10.223783815091121</v>
          </cell>
          <cell r="BR49">
            <v>10.192521449696461</v>
          </cell>
          <cell r="BS49">
            <v>10.233991296613038</v>
          </cell>
          <cell r="BT49">
            <v>10.28265004006118</v>
          </cell>
          <cell r="BU49">
            <v>10.300966885516623</v>
          </cell>
          <cell r="BV49">
            <v>10.305778530750333</v>
          </cell>
          <cell r="BW49">
            <v>10.337760091264276</v>
          </cell>
          <cell r="BX49">
            <v>10.350479915796162</v>
          </cell>
          <cell r="BY49">
            <v>10.417856937063956</v>
          </cell>
          <cell r="BZ49">
            <v>10.442311973157695</v>
          </cell>
          <cell r="CA49">
            <v>10.495176938080174</v>
          </cell>
          <cell r="CB49">
            <v>10.504449979871113</v>
          </cell>
          <cell r="CC49">
            <v>10.529515958823485</v>
          </cell>
          <cell r="CD49">
            <v>10.554865829590337</v>
          </cell>
          <cell r="CE49">
            <v>10.618703510920406</v>
          </cell>
          <cell r="CF49">
            <v>10.625664271679232</v>
          </cell>
          <cell r="CG49">
            <v>10.625745782006739</v>
          </cell>
          <cell r="CH49">
            <v>10.625053511366353</v>
          </cell>
          <cell r="CI49">
            <v>10.625053511366351</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row>
        <row r="50">
          <cell r="C50">
            <v>0.77639751552795033</v>
          </cell>
          <cell r="D50">
            <v>0.77639751552795033</v>
          </cell>
          <cell r="E50">
            <v>0.77639751552795033</v>
          </cell>
          <cell r="F50">
            <v>0.77639751552795033</v>
          </cell>
          <cell r="G50">
            <v>0.77639751552795033</v>
          </cell>
          <cell r="H50">
            <v>0.77639751552795033</v>
          </cell>
          <cell r="I50">
            <v>0.28274117569839596</v>
          </cell>
          <cell r="J50">
            <v>3.8759689922480618</v>
          </cell>
          <cell r="K50">
            <v>3.8759689922480618</v>
          </cell>
          <cell r="L50">
            <v>3.8759689922480618</v>
          </cell>
          <cell r="M50">
            <v>3.8759689922480618</v>
          </cell>
          <cell r="N50">
            <v>3.8759689922480618</v>
          </cell>
          <cell r="O50">
            <v>3.8759689922480618</v>
          </cell>
          <cell r="P50">
            <v>3.8759689922480618</v>
          </cell>
          <cell r="Q50">
            <v>3.8759689922480618</v>
          </cell>
          <cell r="R50">
            <v>3.8759689922480618</v>
          </cell>
          <cell r="S50">
            <v>3.8759689922480618</v>
          </cell>
          <cell r="T50">
            <v>3.8759689922480618</v>
          </cell>
          <cell r="U50">
            <v>3.8759689922480618</v>
          </cell>
          <cell r="V50">
            <v>3.8759689922480618</v>
          </cell>
          <cell r="W50">
            <v>3.8759689922480618</v>
          </cell>
          <cell r="X50">
            <v>3.8759689922480618</v>
          </cell>
          <cell r="Y50">
            <v>3.8759689922480618</v>
          </cell>
          <cell r="Z50">
            <v>3.8759689922480618</v>
          </cell>
          <cell r="AA50">
            <v>3.8759689922480618</v>
          </cell>
          <cell r="AB50">
            <v>3.8759689922480618</v>
          </cell>
          <cell r="AC50">
            <v>3.8759689922480618</v>
          </cell>
          <cell r="AD50">
            <v>3.8759689922480618</v>
          </cell>
          <cell r="AE50">
            <v>3.8759689922480618</v>
          </cell>
          <cell r="AF50">
            <v>3.8759689922480618</v>
          </cell>
          <cell r="AG50">
            <v>3.8759689922480618</v>
          </cell>
          <cell r="AH50">
            <v>3.8759689922480618</v>
          </cell>
          <cell r="AI50">
            <v>10</v>
          </cell>
          <cell r="AJ50">
            <v>174.49458035039061</v>
          </cell>
          <cell r="AK50">
            <v>174.49458035039061</v>
          </cell>
          <cell r="AL50">
            <v>174.49458035039061</v>
          </cell>
          <cell r="AM50">
            <v>174.49458035039061</v>
          </cell>
          <cell r="AN50">
            <v>174.49458035039061</v>
          </cell>
          <cell r="AO50">
            <v>174.49458035039061</v>
          </cell>
          <cell r="AP50">
            <v>174.49458035039061</v>
          </cell>
          <cell r="AQ50">
            <v>174.49458035039061</v>
          </cell>
          <cell r="AR50">
            <v>174.49458035039061</v>
          </cell>
          <cell r="AS50">
            <v>174.49458035039061</v>
          </cell>
          <cell r="AT50">
            <v>174.49458035039061</v>
          </cell>
          <cell r="AU50">
            <v>174.49458035039061</v>
          </cell>
          <cell r="AV50">
            <v>174.49458035039061</v>
          </cell>
          <cell r="AW50">
            <v>174.49458035039061</v>
          </cell>
          <cell r="AX50">
            <v>174.49458035039061</v>
          </cell>
          <cell r="AY50">
            <v>174.49458035039061</v>
          </cell>
          <cell r="AZ50">
            <v>174.49458035039061</v>
          </cell>
          <cell r="BA50">
            <v>174.49458035039061</v>
          </cell>
          <cell r="BB50">
            <v>174.49458035039061</v>
          </cell>
          <cell r="BC50">
            <v>174.49458035039061</v>
          </cell>
          <cell r="BD50">
            <v>174.49458035039061</v>
          </cell>
          <cell r="BE50">
            <v>174.49458035039061</v>
          </cell>
          <cell r="BF50">
            <v>174.49458035039061</v>
          </cell>
          <cell r="BG50">
            <v>174.49458035039061</v>
          </cell>
          <cell r="BH50">
            <v>174.49458035039061</v>
          </cell>
          <cell r="BI50">
            <v>160.53305671444306</v>
          </cell>
          <cell r="BJ50">
            <v>0.13301377913211646</v>
          </cell>
          <cell r="BK50">
            <v>41.930824687040577</v>
          </cell>
          <cell r="BL50">
            <v>0.13301377913211646</v>
          </cell>
          <cell r="BM50">
            <v>0.13301377913211648</v>
          </cell>
          <cell r="BN50">
            <v>0.11317636300890063</v>
          </cell>
          <cell r="BO50">
            <v>9.542247071468471E-2</v>
          </cell>
          <cell r="BP50">
            <v>9.7574361554876213E-2</v>
          </cell>
          <cell r="BQ50">
            <v>9.8027871251187074E-2</v>
          </cell>
          <cell r="BR50">
            <v>9.7728120866658011E-2</v>
          </cell>
          <cell r="BS50">
            <v>9.8125742812492228E-2</v>
          </cell>
          <cell r="BT50">
            <v>9.8592293467733794E-2</v>
          </cell>
          <cell r="BU50">
            <v>9.8767919380850569E-2</v>
          </cell>
          <cell r="BV50">
            <v>9.8814054485818287E-2</v>
          </cell>
          <cell r="BW50">
            <v>9.9120700670163986E-2</v>
          </cell>
          <cell r="BX50">
            <v>9.9242661124737452E-2</v>
          </cell>
          <cell r="BY50">
            <v>9.9888686714243641E-2</v>
          </cell>
          <cell r="BZ50">
            <v>0.10012316693927555</v>
          </cell>
          <cell r="CA50">
            <v>0.1006300477643053</v>
          </cell>
          <cell r="CB50">
            <v>0.10071895971346519</v>
          </cell>
          <cell r="CC50">
            <v>0.10095929779200524</v>
          </cell>
          <cell r="CD50">
            <v>0.10120235788724113</v>
          </cell>
          <cell r="CE50">
            <v>0.10181444751272416</v>
          </cell>
          <cell r="CF50">
            <v>0.10188118880653645</v>
          </cell>
          <cell r="CG50">
            <v>0.10188197034535174</v>
          </cell>
          <cell r="CH50">
            <v>0.10187533270331682</v>
          </cell>
          <cell r="CI50">
            <v>0.10187533270331681</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row>
        <row r="51">
          <cell r="C51">
            <v>0.58207217694994184</v>
          </cell>
          <cell r="D51">
            <v>0.58207217694994184</v>
          </cell>
          <cell r="E51">
            <v>0.58207217694994184</v>
          </cell>
          <cell r="F51">
            <v>0.58207217694994184</v>
          </cell>
          <cell r="G51">
            <v>0.58207217694994184</v>
          </cell>
          <cell r="H51">
            <v>0.58207217694994184</v>
          </cell>
          <cell r="I51">
            <v>0.28274117569839596</v>
          </cell>
          <cell r="J51">
            <v>0.61728395061728392</v>
          </cell>
          <cell r="K51">
            <v>0.61728395061728392</v>
          </cell>
          <cell r="L51">
            <v>0.61728395061728392</v>
          </cell>
          <cell r="M51">
            <v>0.61728395061728392</v>
          </cell>
          <cell r="N51">
            <v>2.5</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169.4145544271656</v>
          </cell>
          <cell r="AK51">
            <v>169.4145544271656</v>
          </cell>
          <cell r="AL51">
            <v>169.4145544271656</v>
          </cell>
          <cell r="AM51">
            <v>169.4145544271656</v>
          </cell>
          <cell r="AN51">
            <v>158.15733391699573</v>
          </cell>
          <cell r="AO51">
            <v>158.15733391699573</v>
          </cell>
          <cell r="AP51">
            <v>158.15733391699573</v>
          </cell>
          <cell r="AQ51">
            <v>158.15733391699573</v>
          </cell>
          <cell r="AR51">
            <v>158.15733391699573</v>
          </cell>
          <cell r="AS51">
            <v>158.15733391699573</v>
          </cell>
          <cell r="AT51">
            <v>158.15733391699573</v>
          </cell>
          <cell r="AU51">
            <v>158.15733391699573</v>
          </cell>
          <cell r="AV51">
            <v>158.15733391699573</v>
          </cell>
          <cell r="AW51">
            <v>158.15733391699573</v>
          </cell>
          <cell r="AX51">
            <v>158.15733391699573</v>
          </cell>
          <cell r="AY51">
            <v>158.15733391699573</v>
          </cell>
          <cell r="AZ51">
            <v>158.15733391699573</v>
          </cell>
          <cell r="BA51">
            <v>158.15733391699573</v>
          </cell>
          <cell r="BB51">
            <v>158.15733391699573</v>
          </cell>
          <cell r="BC51">
            <v>158.15733391699573</v>
          </cell>
          <cell r="BD51">
            <v>158.15733391699573</v>
          </cell>
          <cell r="BE51">
            <v>158.15733391699573</v>
          </cell>
          <cell r="BF51">
            <v>158.15733391699573</v>
          </cell>
          <cell r="BG51">
            <v>158.15733391699573</v>
          </cell>
          <cell r="BH51">
            <v>158.15733391699573</v>
          </cell>
          <cell r="BI51">
            <v>158.15733391699573</v>
          </cell>
          <cell r="BJ51">
            <v>6.5771773311259469</v>
          </cell>
          <cell r="BK51">
            <v>7.9089251539797596</v>
          </cell>
          <cell r="BL51">
            <v>6.5771773311259469</v>
          </cell>
          <cell r="BM51">
            <v>6.5771773311259487</v>
          </cell>
          <cell r="BN51">
            <v>5.5962699057070102</v>
          </cell>
          <cell r="BO51">
            <v>4.7183871878512473</v>
          </cell>
          <cell r="BP51">
            <v>4.8247924621432228</v>
          </cell>
          <cell r="BQ51">
            <v>4.8472173095047788</v>
          </cell>
          <cell r="BR51">
            <v>4.8323954508448388</v>
          </cell>
          <cell r="BS51">
            <v>4.8520567977035087</v>
          </cell>
          <cell r="BT51">
            <v>4.8751264857726584</v>
          </cell>
          <cell r="BU51">
            <v>4.8838107197072702</v>
          </cell>
          <cell r="BV51">
            <v>4.8860919778486647</v>
          </cell>
          <cell r="BW51">
            <v>4.901254815454771</v>
          </cell>
          <cell r="BX51">
            <v>4.9072854353074531</v>
          </cell>
          <cell r="BY51">
            <v>4.9392296811619145</v>
          </cell>
          <cell r="BZ51">
            <v>4.9508241041663563</v>
          </cell>
          <cell r="CA51">
            <v>4.975888011783451</v>
          </cell>
          <cell r="CB51">
            <v>4.9802844710096785</v>
          </cell>
          <cell r="CC51">
            <v>4.9921685492780652</v>
          </cell>
          <cell r="CD51">
            <v>5.0041872240267837</v>
          </cell>
          <cell r="CE51">
            <v>5.0344534267887227</v>
          </cell>
          <cell r="CF51">
            <v>5.0377536061203401</v>
          </cell>
          <cell r="CG51">
            <v>5.0377922511345092</v>
          </cell>
          <cell r="CH51">
            <v>5.0374640374035042</v>
          </cell>
          <cell r="CI51">
            <v>5.0374640374035025</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row>
        <row r="52">
          <cell r="C52">
            <v>1.0351966873706004</v>
          </cell>
          <cell r="D52">
            <v>1.0351966873706004</v>
          </cell>
          <cell r="E52">
            <v>1.0351966873706004</v>
          </cell>
          <cell r="F52">
            <v>1.0351966873706004</v>
          </cell>
          <cell r="G52">
            <v>1.0351966873706004</v>
          </cell>
          <cell r="H52">
            <v>1.0351966873706004</v>
          </cell>
          <cell r="I52">
            <v>0.28274117569839596</v>
          </cell>
          <cell r="J52">
            <v>2.3255813953488373</v>
          </cell>
          <cell r="K52">
            <v>2.3255813953488373</v>
          </cell>
          <cell r="L52">
            <v>2.3255813953488373</v>
          </cell>
          <cell r="M52">
            <v>2.3255813953488373</v>
          </cell>
          <cell r="N52">
            <v>2.3255813953488373</v>
          </cell>
          <cell r="O52">
            <v>2.3255813953488373</v>
          </cell>
          <cell r="P52">
            <v>2.3255813953488373</v>
          </cell>
          <cell r="Q52">
            <v>2.3255813953488373</v>
          </cell>
          <cell r="R52">
            <v>2.3255813953488373</v>
          </cell>
          <cell r="S52">
            <v>2.3255813953488373</v>
          </cell>
          <cell r="T52">
            <v>2.3255813953488373</v>
          </cell>
          <cell r="U52">
            <v>2.3255813953488373</v>
          </cell>
          <cell r="V52">
            <v>2.3255813953488373</v>
          </cell>
          <cell r="W52">
            <v>2.3255813953488373</v>
          </cell>
          <cell r="X52">
            <v>2.3255813953488373</v>
          </cell>
          <cell r="Y52">
            <v>2.3255813953488373</v>
          </cell>
          <cell r="Z52">
            <v>2.3255813953488373</v>
          </cell>
          <cell r="AA52">
            <v>2.3255813953488373</v>
          </cell>
          <cell r="AB52">
            <v>2.3255813953488373</v>
          </cell>
          <cell r="AC52">
            <v>2.3255813953488373</v>
          </cell>
          <cell r="AD52">
            <v>2.3255813953488373</v>
          </cell>
          <cell r="AE52">
            <v>2.3255813953488373</v>
          </cell>
          <cell r="AF52">
            <v>2.3255813953488373</v>
          </cell>
          <cell r="AG52">
            <v>2.3255813953488373</v>
          </cell>
          <cell r="AH52">
            <v>2.3255813953488373</v>
          </cell>
          <cell r="AI52">
            <v>2.5</v>
          </cell>
          <cell r="AJ52">
            <v>158.68183114184242</v>
          </cell>
          <cell r="AK52">
            <v>158.68183114184242</v>
          </cell>
          <cell r="AL52">
            <v>158.68183114184242</v>
          </cell>
          <cell r="AM52">
            <v>158.68183114184242</v>
          </cell>
          <cell r="AN52">
            <v>158.68183114184242</v>
          </cell>
          <cell r="AO52">
            <v>158.68183114184242</v>
          </cell>
          <cell r="AP52">
            <v>158.68183114184242</v>
          </cell>
          <cell r="AQ52">
            <v>158.68183114184242</v>
          </cell>
          <cell r="AR52">
            <v>158.68183114184242</v>
          </cell>
          <cell r="AS52">
            <v>158.68183114184242</v>
          </cell>
          <cell r="AT52">
            <v>158.68183114184242</v>
          </cell>
          <cell r="AU52">
            <v>158.68183114184242</v>
          </cell>
          <cell r="AV52">
            <v>158.68183114184242</v>
          </cell>
          <cell r="AW52">
            <v>158.68183114184242</v>
          </cell>
          <cell r="AX52">
            <v>158.68183114184242</v>
          </cell>
          <cell r="AY52">
            <v>158.68183114184242</v>
          </cell>
          <cell r="AZ52">
            <v>158.68183114184242</v>
          </cell>
          <cell r="BA52">
            <v>158.68183114184242</v>
          </cell>
          <cell r="BB52">
            <v>158.68183114184242</v>
          </cell>
          <cell r="BC52">
            <v>158.68183114184242</v>
          </cell>
          <cell r="BD52">
            <v>158.68183114184242</v>
          </cell>
          <cell r="BE52">
            <v>158.68183114184242</v>
          </cell>
          <cell r="BF52">
            <v>158.68183114184242</v>
          </cell>
          <cell r="BG52">
            <v>158.68183114184242</v>
          </cell>
          <cell r="BH52">
            <v>158.68183114184242</v>
          </cell>
          <cell r="BI52">
            <v>158.68183114184242</v>
          </cell>
          <cell r="BJ52">
            <v>10.390080312006925</v>
          </cell>
          <cell r="BK52">
            <v>42.4618956960012</v>
          </cell>
          <cell r="BL52">
            <v>10.390080312006925</v>
          </cell>
          <cell r="BM52">
            <v>10.44502977718542</v>
          </cell>
          <cell r="BN52">
            <v>10.201466897191064</v>
          </cell>
          <cell r="BO52">
            <v>10.100214846363466</v>
          </cell>
          <cell r="BP52">
            <v>10.100214846363466</v>
          </cell>
          <cell r="BQ52">
            <v>10.028404607024902</v>
          </cell>
          <cell r="BR52">
            <v>10.028404607024902</v>
          </cell>
          <cell r="BS52">
            <v>10.028404607024902</v>
          </cell>
          <cell r="BT52">
            <v>10.028404607024902</v>
          </cell>
          <cell r="BU52">
            <v>10.028404607024902</v>
          </cell>
          <cell r="BV52">
            <v>10.028404607024902</v>
          </cell>
          <cell r="BW52">
            <v>10.028404607024902</v>
          </cell>
          <cell r="BX52">
            <v>10.028404607024902</v>
          </cell>
          <cell r="BY52">
            <v>10.027364205426045</v>
          </cell>
          <cell r="BZ52">
            <v>10.021433570925517</v>
          </cell>
          <cell r="CA52">
            <v>10.021433570925517</v>
          </cell>
          <cell r="CB52">
            <v>10.021433570925517</v>
          </cell>
          <cell r="CC52">
            <v>10.021433570925518</v>
          </cell>
          <cell r="CD52">
            <v>10.021433570925518</v>
          </cell>
          <cell r="CE52">
            <v>10.021433570925518</v>
          </cell>
          <cell r="CF52">
            <v>10.021433570925518</v>
          </cell>
          <cell r="CG52">
            <v>10.021433570925518</v>
          </cell>
          <cell r="CH52">
            <v>9.9250550082108884</v>
          </cell>
          <cell r="CI52">
            <v>9.9250550082108884</v>
          </cell>
          <cell r="DQ52">
            <v>0</v>
          </cell>
          <cell r="DR52">
            <v>0</v>
          </cell>
          <cell r="DS52">
            <v>0</v>
          </cell>
          <cell r="DT52">
            <v>-1.3525836505837203</v>
          </cell>
          <cell r="DU52">
            <v>0</v>
          </cell>
          <cell r="DV52">
            <v>0</v>
          </cell>
          <cell r="DW52">
            <v>0</v>
          </cell>
          <cell r="DX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row>
        <row r="53">
          <cell r="C53">
            <v>1.3661202185792349</v>
          </cell>
          <cell r="D53">
            <v>1.3661202185792349</v>
          </cell>
          <cell r="E53">
            <v>1.3661202185792349</v>
          </cell>
          <cell r="F53">
            <v>1.3661202185792349</v>
          </cell>
          <cell r="G53">
            <v>1.3661202185792349</v>
          </cell>
          <cell r="H53">
            <v>1.3661202185792349</v>
          </cell>
          <cell r="I53">
            <v>0.28274117569839596</v>
          </cell>
          <cell r="J53">
            <v>0.83333333333333337</v>
          </cell>
          <cell r="K53">
            <v>0.83333333333333337</v>
          </cell>
          <cell r="L53">
            <v>0.83333333333333337</v>
          </cell>
          <cell r="M53">
            <v>0.83333333333333337</v>
          </cell>
          <cell r="N53">
            <v>0.83333333333333337</v>
          </cell>
          <cell r="O53">
            <v>0.83333333333333337</v>
          </cell>
          <cell r="P53">
            <v>2.2222222222222223</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187.20477847191117</v>
          </cell>
          <cell r="AK53">
            <v>187.20477847191117</v>
          </cell>
          <cell r="AL53">
            <v>187.20477847191117</v>
          </cell>
          <cell r="AM53">
            <v>187.20477847191117</v>
          </cell>
          <cell r="AN53">
            <v>187.20477847191117</v>
          </cell>
          <cell r="AO53">
            <v>187.20477847191117</v>
          </cell>
          <cell r="AP53">
            <v>157.23226954726908</v>
          </cell>
          <cell r="AQ53">
            <v>157.23226954726908</v>
          </cell>
          <cell r="AR53">
            <v>157.23226954726908</v>
          </cell>
          <cell r="AS53">
            <v>157.23226954726908</v>
          </cell>
          <cell r="AT53">
            <v>157.23226954726908</v>
          </cell>
          <cell r="AU53">
            <v>157.23226954726908</v>
          </cell>
          <cell r="AV53">
            <v>157.23226954726908</v>
          </cell>
          <cell r="AW53">
            <v>157.23226954726908</v>
          </cell>
          <cell r="AX53">
            <v>157.23226954726908</v>
          </cell>
          <cell r="AY53">
            <v>157.23226954726908</v>
          </cell>
          <cell r="AZ53">
            <v>157.23226954726908</v>
          </cell>
          <cell r="BA53">
            <v>157.23226954726908</v>
          </cell>
          <cell r="BB53">
            <v>157.23226954726908</v>
          </cell>
          <cell r="BC53">
            <v>157.23226954726908</v>
          </cell>
          <cell r="BD53">
            <v>157.23226954726908</v>
          </cell>
          <cell r="BE53">
            <v>157.23226954726908</v>
          </cell>
          <cell r="BF53">
            <v>157.23226954726908</v>
          </cell>
          <cell r="BG53">
            <v>157.23226954726908</v>
          </cell>
          <cell r="BH53">
            <v>157.23226954726908</v>
          </cell>
          <cell r="BI53">
            <v>157.23226954726908</v>
          </cell>
          <cell r="BJ53">
            <v>22.681979430813115</v>
          </cell>
          <cell r="BK53">
            <v>35.542244969783802</v>
          </cell>
          <cell r="BL53">
            <v>22.681979430813115</v>
          </cell>
          <cell r="BM53">
            <v>22.681979430813122</v>
          </cell>
          <cell r="BN53">
            <v>19.299233166455455</v>
          </cell>
          <cell r="BO53">
            <v>16.271776744558743</v>
          </cell>
          <cell r="BP53">
            <v>16.638724771244753</v>
          </cell>
          <cell r="BQ53">
            <v>16.71605884648503</v>
          </cell>
          <cell r="BR53">
            <v>16.664944352177539</v>
          </cell>
          <cell r="BS53">
            <v>16.732748250807422</v>
          </cell>
          <cell r="BT53">
            <v>16.812306116426072</v>
          </cell>
          <cell r="BU53">
            <v>16.84225446745274</v>
          </cell>
          <cell r="BV53">
            <v>16.850121588503988</v>
          </cell>
          <cell r="BW53">
            <v>16.902411978952621</v>
          </cell>
          <cell r="BX53">
            <v>16.923209106438641</v>
          </cell>
          <cell r="BY53">
            <v>17.033371671765082</v>
          </cell>
          <cell r="BZ53">
            <v>17.073356067936722</v>
          </cell>
          <cell r="CA53">
            <v>17.159791176556404</v>
          </cell>
          <cell r="CB53">
            <v>17.174952756169859</v>
          </cell>
          <cell r="CC53">
            <v>17.215936054212026</v>
          </cell>
          <cell r="CD53">
            <v>17.257383520155507</v>
          </cell>
          <cell r="CE53">
            <v>17.361759205032712</v>
          </cell>
          <cell r="CF53">
            <v>17.373140166188115</v>
          </cell>
          <cell r="CG53">
            <v>17.373273436947343</v>
          </cell>
          <cell r="CH53">
            <v>17.372141562782971</v>
          </cell>
          <cell r="CI53">
            <v>17.372141562782975</v>
          </cell>
          <cell r="DQ53">
            <v>0</v>
          </cell>
          <cell r="DR53">
            <v>0</v>
          </cell>
          <cell r="DS53">
            <v>0</v>
          </cell>
          <cell r="DT53">
            <v>0</v>
          </cell>
          <cell r="DU53">
            <v>0</v>
          </cell>
          <cell r="DV53">
            <v>0</v>
          </cell>
          <cell r="DW53">
            <v>0</v>
          </cell>
          <cell r="DX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row>
        <row r="54">
          <cell r="C54">
            <v>0.28274117569839596</v>
          </cell>
          <cell r="D54">
            <v>0.28274117569839596</v>
          </cell>
          <cell r="E54">
            <v>0.28274117569839596</v>
          </cell>
          <cell r="F54">
            <v>0.28274117569839596</v>
          </cell>
          <cell r="G54">
            <v>0.28274117569839596</v>
          </cell>
          <cell r="H54">
            <v>0.28274117569839596</v>
          </cell>
          <cell r="I54">
            <v>0.25875629060409044</v>
          </cell>
          <cell r="J54">
            <v>0.14121962402567628</v>
          </cell>
          <cell r="K54">
            <v>0.14121962402567628</v>
          </cell>
          <cell r="L54">
            <v>0.14121962402567628</v>
          </cell>
          <cell r="M54">
            <v>0.14121962402567628</v>
          </cell>
          <cell r="N54">
            <v>0.14121962402567628</v>
          </cell>
          <cell r="O54">
            <v>0.46511627906976744</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163.96105759036709</v>
          </cell>
          <cell r="AK54">
            <v>163.96105759036709</v>
          </cell>
          <cell r="AL54">
            <v>163.96105759036709</v>
          </cell>
          <cell r="AM54">
            <v>163.96105759036709</v>
          </cell>
          <cell r="AN54">
            <v>163.96105759036709</v>
          </cell>
          <cell r="AO54">
            <v>159.62803065367675</v>
          </cell>
          <cell r="AP54">
            <v>159.62803065367675</v>
          </cell>
          <cell r="AQ54">
            <v>159.62803065367675</v>
          </cell>
          <cell r="AR54">
            <v>159.62803065367675</v>
          </cell>
          <cell r="AS54">
            <v>159.62803065367675</v>
          </cell>
          <cell r="AT54">
            <v>159.62803065367675</v>
          </cell>
          <cell r="AU54">
            <v>159.62803065367675</v>
          </cell>
          <cell r="AV54">
            <v>159.62803065367675</v>
          </cell>
          <cell r="AW54">
            <v>159.62803065367675</v>
          </cell>
          <cell r="AX54">
            <v>159.62803065367675</v>
          </cell>
          <cell r="AY54">
            <v>159.62803065367675</v>
          </cell>
          <cell r="AZ54">
            <v>159.62803065367675</v>
          </cell>
          <cell r="BA54">
            <v>159.62803065367675</v>
          </cell>
          <cell r="BB54">
            <v>159.62803065367675</v>
          </cell>
          <cell r="BC54">
            <v>159.62803065367675</v>
          </cell>
          <cell r="BD54">
            <v>159.62803065367675</v>
          </cell>
          <cell r="BE54">
            <v>159.62803065367675</v>
          </cell>
          <cell r="BF54">
            <v>159.62803065367675</v>
          </cell>
          <cell r="BG54">
            <v>159.62803065367675</v>
          </cell>
          <cell r="BH54">
            <v>159.62803065367675</v>
          </cell>
          <cell r="BI54">
            <v>159.62803065367675</v>
          </cell>
          <cell r="BJ54">
            <v>6.5137219620032951</v>
          </cell>
          <cell r="BK54">
            <v>3.0965859394664847</v>
          </cell>
          <cell r="BL54">
            <v>6.5137219620032951</v>
          </cell>
          <cell r="BM54">
            <v>6.5137219620032969</v>
          </cell>
          <cell r="BN54">
            <v>5.542278146826483</v>
          </cell>
          <cell r="BO54">
            <v>4.6728650762226351</v>
          </cell>
          <cell r="BP54">
            <v>4.7782437724527975</v>
          </cell>
          <cell r="BQ54">
            <v>5.6775838528105576</v>
          </cell>
          <cell r="BR54">
            <v>4.5139247420820459</v>
          </cell>
          <cell r="BS54">
            <v>4.5322903417004472</v>
          </cell>
          <cell r="BT54">
            <v>4.5538396616654042</v>
          </cell>
          <cell r="BU54">
            <v>4.430969651797187</v>
          </cell>
          <cell r="BV54">
            <v>4.4330393850797742</v>
          </cell>
          <cell r="BW54">
            <v>4.4467962804886554</v>
          </cell>
          <cell r="BX54">
            <v>4.4522677238107589</v>
          </cell>
          <cell r="BY54">
            <v>4.4812500067152756</v>
          </cell>
          <cell r="BZ54">
            <v>4.491769361254442</v>
          </cell>
          <cell r="CA54">
            <v>4.5145092708006196</v>
          </cell>
          <cell r="CB54">
            <v>4.5184980776002295</v>
          </cell>
          <cell r="CC54">
            <v>4.5292802297287551</v>
          </cell>
          <cell r="CD54">
            <v>4.5401844981623167</v>
          </cell>
          <cell r="CE54">
            <v>4.5676443309875587</v>
          </cell>
          <cell r="CF54">
            <v>4.5706385081379715</v>
          </cell>
          <cell r="CG54">
            <v>4.570673569874554</v>
          </cell>
          <cell r="CH54">
            <v>4.5703757890708232</v>
          </cell>
          <cell r="CI54">
            <v>4.5703757890708214</v>
          </cell>
          <cell r="DQ54">
            <v>0</v>
          </cell>
          <cell r="DR54">
            <v>0</v>
          </cell>
          <cell r="DS54">
            <v>0</v>
          </cell>
          <cell r="DT54">
            <v>0</v>
          </cell>
          <cell r="DU54">
            <v>0</v>
          </cell>
          <cell r="DV54">
            <v>0</v>
          </cell>
          <cell r="DW54">
            <v>379.44935636657641</v>
          </cell>
          <cell r="DX54">
            <v>0</v>
          </cell>
          <cell r="DY54">
            <v>0</v>
          </cell>
          <cell r="DZ54">
            <v>335.65232831186682</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row>
        <row r="55">
          <cell r="C55">
            <v>0.28274117569839596</v>
          </cell>
          <cell r="D55">
            <v>0.28274117569839596</v>
          </cell>
          <cell r="E55">
            <v>0.28274117569839596</v>
          </cell>
          <cell r="F55">
            <v>0.28274117569839596</v>
          </cell>
          <cell r="G55">
            <v>0.28274117569839596</v>
          </cell>
          <cell r="H55">
            <v>0.28274117569839596</v>
          </cell>
          <cell r="I55">
            <v>0.23073592773695736</v>
          </cell>
          <cell r="J55">
            <v>0.19379844961240308</v>
          </cell>
          <cell r="K55">
            <v>0.19379844961240308</v>
          </cell>
          <cell r="L55">
            <v>0.19379844961240308</v>
          </cell>
          <cell r="M55">
            <v>0.19379844961240308</v>
          </cell>
          <cell r="N55">
            <v>0.19379844961240308</v>
          </cell>
          <cell r="O55">
            <v>0.19379844961240308</v>
          </cell>
          <cell r="P55">
            <v>0.40723530071964997</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168.66853859847245</v>
          </cell>
          <cell r="AK55">
            <v>168.66853859847245</v>
          </cell>
          <cell r="AL55">
            <v>168.66853859847245</v>
          </cell>
          <cell r="AM55">
            <v>168.66853859847245</v>
          </cell>
          <cell r="AN55">
            <v>168.66853859847245</v>
          </cell>
          <cell r="AO55">
            <v>168.66853859847245</v>
          </cell>
          <cell r="AP55">
            <v>156.27634668656435</v>
          </cell>
          <cell r="AQ55">
            <v>156.27634668656435</v>
          </cell>
          <cell r="AR55">
            <v>156.27634668656435</v>
          </cell>
          <cell r="AS55">
            <v>156.27634668656435</v>
          </cell>
          <cell r="AT55">
            <v>156.27634668656435</v>
          </cell>
          <cell r="AU55">
            <v>156.27634668656435</v>
          </cell>
          <cell r="AV55">
            <v>156.27634668656435</v>
          </cell>
          <cell r="AW55">
            <v>156.27634668656435</v>
          </cell>
          <cell r="AX55">
            <v>156.27634668656435</v>
          </cell>
          <cell r="AY55">
            <v>156.27634668656435</v>
          </cell>
          <cell r="AZ55">
            <v>156.27634668656435</v>
          </cell>
          <cell r="BA55">
            <v>156.27634668656435</v>
          </cell>
          <cell r="BB55">
            <v>156.27634668656435</v>
          </cell>
          <cell r="BC55">
            <v>156.27634668656435</v>
          </cell>
          <cell r="BD55">
            <v>156.27634668656435</v>
          </cell>
          <cell r="BE55">
            <v>156.27634668656435</v>
          </cell>
          <cell r="BF55">
            <v>156.27634668656435</v>
          </cell>
          <cell r="BG55">
            <v>156.27634668656435</v>
          </cell>
          <cell r="BH55">
            <v>156.27634668656435</v>
          </cell>
          <cell r="BI55">
            <v>156.27634668656435</v>
          </cell>
          <cell r="BJ55">
            <v>5.1011308002924691</v>
          </cell>
          <cell r="BK55">
            <v>0.15946469448341885</v>
          </cell>
          <cell r="BL55">
            <v>5.1011308002924691</v>
          </cell>
          <cell r="BM55">
            <v>5.1011308002924709</v>
          </cell>
          <cell r="BN55">
            <v>4.3403580815214005</v>
          </cell>
          <cell r="BO55">
            <v>3.6594893219235995</v>
          </cell>
          <cell r="BP55">
            <v>5.1494837060524015</v>
          </cell>
          <cell r="BQ55">
            <v>3.2808448871865137</v>
          </cell>
          <cell r="BR55">
            <v>3.27081269426054</v>
          </cell>
          <cell r="BS55">
            <v>3.284120500615741</v>
          </cell>
          <cell r="BT55">
            <v>3.2997352468335857</v>
          </cell>
          <cell r="BU55">
            <v>3.1617273688159537</v>
          </cell>
          <cell r="BV55">
            <v>3.1632042311914508</v>
          </cell>
          <cell r="BW55">
            <v>3.1730204917714699</v>
          </cell>
          <cell r="BX55">
            <v>3.1769246512349412</v>
          </cell>
          <cell r="BY55">
            <v>3.1976050178975317</v>
          </cell>
          <cell r="BZ55">
            <v>3.2051111246331692</v>
          </cell>
          <cell r="CA55">
            <v>3.2213372331436143</v>
          </cell>
          <cell r="CB55">
            <v>3.2241834543137662</v>
          </cell>
          <cell r="CC55">
            <v>3.2318770808015187</v>
          </cell>
          <cell r="CD55">
            <v>3.2396578436260448</v>
          </cell>
          <cell r="CE55">
            <v>3.2592518629512424</v>
          </cell>
          <cell r="CF55">
            <v>3.2613883641208457</v>
          </cell>
          <cell r="CG55">
            <v>3.2614133824939944</v>
          </cell>
          <cell r="CH55">
            <v>3.2612009003984133</v>
          </cell>
          <cell r="CI55">
            <v>3.2612009003984133</v>
          </cell>
          <cell r="DQ55">
            <v>0</v>
          </cell>
          <cell r="DR55">
            <v>0</v>
          </cell>
          <cell r="DS55">
            <v>0</v>
          </cell>
          <cell r="DT55">
            <v>0</v>
          </cell>
          <cell r="DU55">
            <v>0</v>
          </cell>
          <cell r="DV55">
            <v>369.5861874547661</v>
          </cell>
          <cell r="DW55">
            <v>0</v>
          </cell>
          <cell r="DX55">
            <v>0</v>
          </cell>
          <cell r="DY55">
            <v>0</v>
          </cell>
          <cell r="DZ55">
            <v>286.97689317520468</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row>
        <row r="56">
          <cell r="C56">
            <v>0.29931158335827596</v>
          </cell>
          <cell r="D56">
            <v>0.29931158335827596</v>
          </cell>
          <cell r="E56">
            <v>0.29931158335827596</v>
          </cell>
          <cell r="F56">
            <v>0.29931158335827596</v>
          </cell>
          <cell r="G56">
            <v>0.29931158335827596</v>
          </cell>
          <cell r="H56">
            <v>0.29931158335827596</v>
          </cell>
          <cell r="I56">
            <v>0.28274117569839596</v>
          </cell>
          <cell r="J56">
            <v>0.61523317337270822</v>
          </cell>
          <cell r="K56">
            <v>0.61523317337270822</v>
          </cell>
          <cell r="L56">
            <v>0.61523317337270822</v>
          </cell>
          <cell r="M56">
            <v>0.61523317337270822</v>
          </cell>
          <cell r="N56">
            <v>1.4534883720930232</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173.33053557337811</v>
          </cell>
          <cell r="AK56">
            <v>173.33053557337811</v>
          </cell>
          <cell r="AL56">
            <v>173.33053557337811</v>
          </cell>
          <cell r="AM56">
            <v>173.33053557337811</v>
          </cell>
          <cell r="AN56">
            <v>161.96895627898667</v>
          </cell>
          <cell r="AO56">
            <v>161.96895627898667</v>
          </cell>
          <cell r="AP56">
            <v>161.96895627898667</v>
          </cell>
          <cell r="AQ56">
            <v>161.96895627898667</v>
          </cell>
          <cell r="AR56">
            <v>161.96895627898667</v>
          </cell>
          <cell r="AS56">
            <v>161.96895627898667</v>
          </cell>
          <cell r="AT56">
            <v>161.96895627898667</v>
          </cell>
          <cell r="AU56">
            <v>161.96895627898667</v>
          </cell>
          <cell r="AV56">
            <v>161.96895627898667</v>
          </cell>
          <cell r="AW56">
            <v>161.96895627898667</v>
          </cell>
          <cell r="AX56">
            <v>161.96895627898667</v>
          </cell>
          <cell r="AY56">
            <v>161.96895627898667</v>
          </cell>
          <cell r="AZ56">
            <v>161.96895627898667</v>
          </cell>
          <cell r="BA56">
            <v>161.96895627898667</v>
          </cell>
          <cell r="BB56">
            <v>161.96895627898667</v>
          </cell>
          <cell r="BC56">
            <v>161.96895627898667</v>
          </cell>
          <cell r="BD56">
            <v>161.96895627898667</v>
          </cell>
          <cell r="BE56">
            <v>161.96895627898667</v>
          </cell>
          <cell r="BF56">
            <v>161.96895627898667</v>
          </cell>
          <cell r="BG56">
            <v>161.96895627898667</v>
          </cell>
          <cell r="BH56">
            <v>161.96895627898667</v>
          </cell>
          <cell r="BI56">
            <v>161.96895627898667</v>
          </cell>
          <cell r="BJ56">
            <v>3.428997964232102</v>
          </cell>
          <cell r="BK56">
            <v>14.083439951761834</v>
          </cell>
          <cell r="BL56">
            <v>3.428997964232102</v>
          </cell>
          <cell r="BM56">
            <v>3.4289979642321029</v>
          </cell>
          <cell r="BN56">
            <v>2.9176038820102246</v>
          </cell>
          <cell r="BO56">
            <v>2.4599215205941567</v>
          </cell>
          <cell r="BP56">
            <v>2.5153956929574375</v>
          </cell>
          <cell r="BQ56">
            <v>2.509296213254419</v>
          </cell>
          <cell r="BR56">
            <v>2.5340195667286665</v>
          </cell>
          <cell r="BS56">
            <v>2.54432961650727</v>
          </cell>
          <cell r="BT56">
            <v>2.5564269379206768</v>
          </cell>
          <cell r="BU56">
            <v>2.5609807909602713</v>
          </cell>
          <cell r="BV56">
            <v>2.5621770409000488</v>
          </cell>
          <cell r="BW56">
            <v>2.5701281549121036</v>
          </cell>
          <cell r="BX56">
            <v>2.5732905013842919</v>
          </cell>
          <cell r="BY56">
            <v>2.5900414781747871</v>
          </cell>
          <cell r="BZ56">
            <v>2.5961213810008372</v>
          </cell>
          <cell r="CA56">
            <v>2.609264434578809</v>
          </cell>
          <cell r="CB56">
            <v>2.6115698571827548</v>
          </cell>
          <cell r="CC56">
            <v>2.6178016499180461</v>
          </cell>
          <cell r="CD56">
            <v>2.6241040225796364</v>
          </cell>
          <cell r="CE56">
            <v>2.6399750643413209</v>
          </cell>
          <cell r="CF56">
            <v>2.6417056178701244</v>
          </cell>
          <cell r="CG56">
            <v>2.6417258826069525</v>
          </cell>
          <cell r="CH56">
            <v>2.6459627060804651</v>
          </cell>
          <cell r="CI56">
            <v>2.6459627060804647</v>
          </cell>
          <cell r="DQ56">
            <v>0</v>
          </cell>
          <cell r="DR56">
            <v>0</v>
          </cell>
          <cell r="DS56">
            <v>0</v>
          </cell>
          <cell r="DT56">
            <v>0</v>
          </cell>
          <cell r="DU56">
            <v>0</v>
          </cell>
          <cell r="DV56">
            <v>0</v>
          </cell>
          <cell r="DW56">
            <v>-8.7754389411000506</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13.092755130240027</v>
          </cell>
          <cell r="EN56">
            <v>0</v>
          </cell>
          <cell r="EO56">
            <v>0</v>
          </cell>
        </row>
        <row r="57">
          <cell r="C57">
            <v>0.28274117569839596</v>
          </cell>
          <cell r="D57">
            <v>0.28274117569839596</v>
          </cell>
          <cell r="E57">
            <v>0.28274117569839596</v>
          </cell>
          <cell r="F57">
            <v>0.28274117569839596</v>
          </cell>
          <cell r="G57">
            <v>0.28274117569839596</v>
          </cell>
          <cell r="H57">
            <v>0.28274117569839596</v>
          </cell>
          <cell r="I57">
            <v>0.28274117569839596</v>
          </cell>
          <cell r="J57">
            <v>0.14121962402567628</v>
          </cell>
          <cell r="K57">
            <v>0.14121962402567628</v>
          </cell>
          <cell r="L57">
            <v>0.14121962402567628</v>
          </cell>
          <cell r="M57">
            <v>0.14121962402567628</v>
          </cell>
          <cell r="N57">
            <v>0.29069767441860467</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178.20276830326961</v>
          </cell>
          <cell r="AK57">
            <v>178.20276830326961</v>
          </cell>
          <cell r="AL57">
            <v>178.20276830326961</v>
          </cell>
          <cell r="AM57">
            <v>178.20276830326961</v>
          </cell>
          <cell r="AN57">
            <v>157.89912152299974</v>
          </cell>
          <cell r="AO57">
            <v>157.89912152299974</v>
          </cell>
          <cell r="AP57">
            <v>157.89912152299974</v>
          </cell>
          <cell r="AQ57">
            <v>157.89912152299974</v>
          </cell>
          <cell r="AR57">
            <v>157.89912152299974</v>
          </cell>
          <cell r="AS57">
            <v>157.89912152299974</v>
          </cell>
          <cell r="AT57">
            <v>157.89912152299974</v>
          </cell>
          <cell r="AU57">
            <v>157.89912152299974</v>
          </cell>
          <cell r="AV57">
            <v>157.89912152299974</v>
          </cell>
          <cell r="AW57">
            <v>157.89912152299974</v>
          </cell>
          <cell r="AX57">
            <v>157.89912152299974</v>
          </cell>
          <cell r="AY57">
            <v>157.89912152299974</v>
          </cell>
          <cell r="AZ57">
            <v>157.89912152299974</v>
          </cell>
          <cell r="BA57">
            <v>157.89912152299974</v>
          </cell>
          <cell r="BB57">
            <v>157.89912152299974</v>
          </cell>
          <cell r="BC57">
            <v>157.89912152299974</v>
          </cell>
          <cell r="BD57">
            <v>157.89912152299974</v>
          </cell>
          <cell r="BE57">
            <v>157.89912152299974</v>
          </cell>
          <cell r="BF57">
            <v>157.89912152299974</v>
          </cell>
          <cell r="BG57">
            <v>157.89912152299974</v>
          </cell>
          <cell r="BH57">
            <v>157.89912152299974</v>
          </cell>
          <cell r="BI57">
            <v>157.89912152299974</v>
          </cell>
          <cell r="BJ57">
            <v>3.4247840951137292</v>
          </cell>
          <cell r="BK57">
            <v>9.1822838704336824</v>
          </cell>
          <cell r="BL57">
            <v>3.4247840951137292</v>
          </cell>
          <cell r="BM57">
            <v>3.4247840951137296</v>
          </cell>
          <cell r="BN57">
            <v>2.9140184611303375</v>
          </cell>
          <cell r="BO57">
            <v>2.4568985420338372</v>
          </cell>
          <cell r="BP57">
            <v>2.5123045426150905</v>
          </cell>
          <cell r="BQ57">
            <v>2.523981323810538</v>
          </cell>
          <cell r="BR57">
            <v>2.5162634741551293</v>
          </cell>
          <cell r="BS57">
            <v>2.5265012805301268</v>
          </cell>
          <cell r="BT57">
            <v>2.5370296619422517</v>
          </cell>
          <cell r="BU57">
            <v>2.5415489619332678</v>
          </cell>
          <cell r="BV57">
            <v>2.542736135145728</v>
          </cell>
          <cell r="BW57">
            <v>2.5506269188778363</v>
          </cell>
          <cell r="BX57">
            <v>2.4092190863406522</v>
          </cell>
          <cell r="BY57">
            <v>2.4249020311837621</v>
          </cell>
          <cell r="BZ57">
            <v>2.4305942831559886</v>
          </cell>
          <cell r="CA57">
            <v>2.4428993437450726</v>
          </cell>
          <cell r="CB57">
            <v>2.4450577740258823</v>
          </cell>
          <cell r="CC57">
            <v>2.4508922315004291</v>
          </cell>
          <cell r="CD57">
            <v>2.4567927687687119</v>
          </cell>
          <cell r="CE57">
            <v>2.4716518826976639</v>
          </cell>
          <cell r="CF57">
            <v>2.4732720972009559</v>
          </cell>
          <cell r="CG57">
            <v>2.4732910698706645</v>
          </cell>
          <cell r="CH57">
            <v>2.4731299341887145</v>
          </cell>
          <cell r="CI57">
            <v>2.4731299341887145</v>
          </cell>
          <cell r="DQ57">
            <v>0</v>
          </cell>
          <cell r="DR57">
            <v>0</v>
          </cell>
          <cell r="DS57">
            <v>0</v>
          </cell>
          <cell r="DT57">
            <v>0</v>
          </cell>
          <cell r="DU57">
            <v>0</v>
          </cell>
          <cell r="DV57">
            <v>0</v>
          </cell>
          <cell r="DW57">
            <v>0</v>
          </cell>
          <cell r="DX57">
            <v>0</v>
          </cell>
          <cell r="DY57">
            <v>1.2275859455999996</v>
          </cell>
          <cell r="DZ57">
            <v>0</v>
          </cell>
          <cell r="EA57">
            <v>0</v>
          </cell>
          <cell r="EB57">
            <v>0</v>
          </cell>
          <cell r="EC57">
            <v>581.93144041078142</v>
          </cell>
          <cell r="ED57">
            <v>0</v>
          </cell>
          <cell r="EE57">
            <v>0</v>
          </cell>
          <cell r="EF57">
            <v>0</v>
          </cell>
          <cell r="EG57">
            <v>0</v>
          </cell>
          <cell r="EH57">
            <v>0</v>
          </cell>
          <cell r="EI57">
            <v>0</v>
          </cell>
          <cell r="EJ57">
            <v>0</v>
          </cell>
          <cell r="EK57">
            <v>0</v>
          </cell>
          <cell r="EL57">
            <v>0</v>
          </cell>
          <cell r="EM57">
            <v>0</v>
          </cell>
          <cell r="EN57">
            <v>0</v>
          </cell>
          <cell r="EO57">
            <v>0</v>
          </cell>
        </row>
        <row r="58">
          <cell r="C58">
            <v>0.28274117569839596</v>
          </cell>
          <cell r="D58">
            <v>0.28274117569839596</v>
          </cell>
          <cell r="E58">
            <v>0.28274117569839596</v>
          </cell>
          <cell r="F58">
            <v>0.28274117569839596</v>
          </cell>
          <cell r="G58">
            <v>0.28274117569839596</v>
          </cell>
          <cell r="H58">
            <v>0.28274117569839596</v>
          </cell>
          <cell r="I58">
            <v>0.28274117569839596</v>
          </cell>
          <cell r="J58">
            <v>0.19379844961240308</v>
          </cell>
          <cell r="K58">
            <v>0.19379844961240308</v>
          </cell>
          <cell r="L58">
            <v>0.19379844961240308</v>
          </cell>
          <cell r="M58">
            <v>0.19379844961240308</v>
          </cell>
          <cell r="N58">
            <v>0.19379844961240308</v>
          </cell>
          <cell r="O58">
            <v>0.40308297205006555</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168.60211838766347</v>
          </cell>
          <cell r="AK58">
            <v>168.60211838766347</v>
          </cell>
          <cell r="AL58">
            <v>168.60211838766347</v>
          </cell>
          <cell r="AM58">
            <v>168.60211838766347</v>
          </cell>
          <cell r="AN58">
            <v>168.60211838766347</v>
          </cell>
          <cell r="AO58">
            <v>155.66351833189768</v>
          </cell>
          <cell r="AP58">
            <v>155.66351833189768</v>
          </cell>
          <cell r="AQ58">
            <v>155.66351833189768</v>
          </cell>
          <cell r="AR58">
            <v>155.66351833189768</v>
          </cell>
          <cell r="AS58">
            <v>155.66351833189768</v>
          </cell>
          <cell r="AT58">
            <v>155.66351833189768</v>
          </cell>
          <cell r="AU58">
            <v>155.66351833189768</v>
          </cell>
          <cell r="AV58">
            <v>155.66351833189768</v>
          </cell>
          <cell r="AW58">
            <v>155.66351833189768</v>
          </cell>
          <cell r="AX58">
            <v>155.66351833189768</v>
          </cell>
          <cell r="AY58">
            <v>155.66351833189768</v>
          </cell>
          <cell r="AZ58">
            <v>155.66351833189768</v>
          </cell>
          <cell r="BA58">
            <v>155.66351833189768</v>
          </cell>
          <cell r="BB58">
            <v>155.66351833189768</v>
          </cell>
          <cell r="BC58">
            <v>155.66351833189768</v>
          </cell>
          <cell r="BD58">
            <v>155.66351833189768</v>
          </cell>
          <cell r="BE58">
            <v>155.66351833189768</v>
          </cell>
          <cell r="BF58">
            <v>155.66351833189768</v>
          </cell>
          <cell r="BG58">
            <v>155.66351833189768</v>
          </cell>
          <cell r="BH58">
            <v>155.66351833189768</v>
          </cell>
          <cell r="BI58">
            <v>155.66351833189768</v>
          </cell>
          <cell r="BJ58">
            <v>1.632281306817571</v>
          </cell>
          <cell r="BK58">
            <v>4.8409652166450368</v>
          </cell>
          <cell r="BL58">
            <v>1.632281306817571</v>
          </cell>
          <cell r="BM58">
            <v>1.632281306817571</v>
          </cell>
          <cell r="BN58">
            <v>1.3888460497730739</v>
          </cell>
          <cell r="BO58">
            <v>1.1842856667458148</v>
          </cell>
          <cell r="BP58">
            <v>1.2049839495232952</v>
          </cell>
          <cell r="BQ58">
            <v>1.2105845181183601</v>
          </cell>
          <cell r="BR58">
            <v>1.2068827833955786</v>
          </cell>
          <cell r="BS58">
            <v>1.2117931723038264</v>
          </cell>
          <cell r="BT58">
            <v>1.2175547888006917</v>
          </cell>
          <cell r="BU58">
            <v>1.2197236618842942</v>
          </cell>
          <cell r="BV58">
            <v>1.2202934023377272</v>
          </cell>
          <cell r="BW58">
            <v>1.2240802959892045</v>
          </cell>
          <cell r="BX58">
            <v>1.2255864333381532</v>
          </cell>
          <cell r="BY58">
            <v>1.2335644559860233</v>
          </cell>
          <cell r="BZ58">
            <v>1.2364601439837883</v>
          </cell>
          <cell r="CA58">
            <v>1.2427198135194018</v>
          </cell>
          <cell r="CB58">
            <v>1.2438178219506253</v>
          </cell>
          <cell r="CC58">
            <v>1.2467858508722098</v>
          </cell>
          <cell r="CD58">
            <v>1.2497874950424781</v>
          </cell>
          <cell r="CE58">
            <v>1.2573464291991927</v>
          </cell>
          <cell r="CF58">
            <v>1.2581706435371875</v>
          </cell>
          <cell r="CG58">
            <v>1.258180295065656</v>
          </cell>
          <cell r="CH58">
            <v>1.2580983242283654</v>
          </cell>
          <cell r="CI58">
            <v>1.2580983242283654</v>
          </cell>
          <cell r="DQ58">
            <v>0</v>
          </cell>
          <cell r="DR58">
            <v>0</v>
          </cell>
          <cell r="DS58">
            <v>0</v>
          </cell>
          <cell r="DT58">
            <v>0</v>
          </cell>
          <cell r="DU58">
            <v>-8.5767671968528347</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-4.4666055069572916</v>
          </cell>
          <cell r="EO58">
            <v>0</v>
          </cell>
        </row>
        <row r="59">
          <cell r="C59">
            <v>0.28274117569839596</v>
          </cell>
          <cell r="D59">
            <v>0.28274117569839596</v>
          </cell>
          <cell r="E59">
            <v>0.28274117569839596</v>
          </cell>
          <cell r="F59">
            <v>0.28274117569839596</v>
          </cell>
          <cell r="G59">
            <v>0.28274117569839596</v>
          </cell>
          <cell r="H59">
            <v>0.28274117569839596</v>
          </cell>
          <cell r="I59">
            <v>0.28274117569839596</v>
          </cell>
          <cell r="J59">
            <v>0.20764119601328904</v>
          </cell>
          <cell r="K59">
            <v>0.20764119601328904</v>
          </cell>
          <cell r="L59">
            <v>0.20764119601328904</v>
          </cell>
          <cell r="M59">
            <v>0.20764119601328904</v>
          </cell>
          <cell r="N59">
            <v>0.41950461538977857</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170.59151287005602</v>
          </cell>
          <cell r="AK59">
            <v>170.59151287005602</v>
          </cell>
          <cell r="AL59">
            <v>170.59151287005602</v>
          </cell>
          <cell r="AM59">
            <v>170.59151287005602</v>
          </cell>
          <cell r="AN59">
            <v>157.26869167466498</v>
          </cell>
          <cell r="AO59">
            <v>157.26869167466498</v>
          </cell>
          <cell r="AP59">
            <v>157.26869167466498</v>
          </cell>
          <cell r="AQ59">
            <v>157.26869167466498</v>
          </cell>
          <cell r="AR59">
            <v>157.26869167466498</v>
          </cell>
          <cell r="AS59">
            <v>157.26869167466498</v>
          </cell>
          <cell r="AT59">
            <v>157.26869167466498</v>
          </cell>
          <cell r="AU59">
            <v>157.26869167466498</v>
          </cell>
          <cell r="AV59">
            <v>157.26869167466498</v>
          </cell>
          <cell r="AW59">
            <v>157.26869167466498</v>
          </cell>
          <cell r="AX59">
            <v>157.26869167466498</v>
          </cell>
          <cell r="AY59">
            <v>157.26869167466498</v>
          </cell>
          <cell r="AZ59">
            <v>157.26869167466498</v>
          </cell>
          <cell r="BA59">
            <v>157.26869167466498</v>
          </cell>
          <cell r="BB59">
            <v>157.26869167466498</v>
          </cell>
          <cell r="BC59">
            <v>157.26869167466498</v>
          </cell>
          <cell r="BD59">
            <v>157.26869167466498</v>
          </cell>
          <cell r="BE59">
            <v>157.26869167466498</v>
          </cell>
          <cell r="BF59">
            <v>157.26869167466498</v>
          </cell>
          <cell r="BG59">
            <v>157.26869167466498</v>
          </cell>
          <cell r="BH59">
            <v>157.26869167466498</v>
          </cell>
          <cell r="BI59">
            <v>157.26869167466498</v>
          </cell>
          <cell r="BJ59">
            <v>5.4405525885486359</v>
          </cell>
          <cell r="BK59">
            <v>0.17038096926861646</v>
          </cell>
          <cell r="BL59">
            <v>5.4405525885486359</v>
          </cell>
          <cell r="BM59">
            <v>5.4405525885486368</v>
          </cell>
          <cell r="BN59">
            <v>4.6291591649238564</v>
          </cell>
          <cell r="BO59">
            <v>3.9029863931377786</v>
          </cell>
          <cell r="BP59">
            <v>3.9910034042870479</v>
          </cell>
          <cell r="BQ59">
            <v>4.0095529362851208</v>
          </cell>
          <cell r="BR59">
            <v>3.9972924942383758</v>
          </cell>
          <cell r="BS59">
            <v>4.0135560958049732</v>
          </cell>
          <cell r="BT59">
            <v>4.0326390313596594</v>
          </cell>
          <cell r="BU59">
            <v>4.0398225128189358</v>
          </cell>
          <cell r="BV59">
            <v>4.0417095388578375</v>
          </cell>
          <cell r="BW59">
            <v>3.7456240528000966</v>
          </cell>
          <cell r="BX59">
            <v>3.7502327572286593</v>
          </cell>
          <cell r="BY59">
            <v>3.7746451047041965</v>
          </cell>
          <cell r="BZ59">
            <v>3.7835057641310095</v>
          </cell>
          <cell r="CA59">
            <v>3.8026600376308743</v>
          </cell>
          <cell r="CB59">
            <v>3.8060198881273202</v>
          </cell>
          <cell r="CC59">
            <v>3.8151019071374463</v>
          </cell>
          <cell r="CD59">
            <v>3.8242867871154531</v>
          </cell>
          <cell r="CE59">
            <v>3.8474167449161722</v>
          </cell>
          <cell r="CF59">
            <v>3.8499387992774521</v>
          </cell>
          <cell r="CG59">
            <v>3.8499683324684497</v>
          </cell>
          <cell r="CH59">
            <v>3.8497175058349442</v>
          </cell>
          <cell r="CI59">
            <v>3.8497175058349433</v>
          </cell>
          <cell r="DQ59">
            <v>0</v>
          </cell>
          <cell r="DR59">
            <v>0</v>
          </cell>
          <cell r="DS59">
            <v>0</v>
          </cell>
          <cell r="DT59">
            <v>0</v>
          </cell>
          <cell r="DU59">
            <v>0</v>
          </cell>
          <cell r="DV59">
            <v>0</v>
          </cell>
          <cell r="DW59">
            <v>0</v>
          </cell>
          <cell r="DX59">
            <v>0</v>
          </cell>
          <cell r="DY59">
            <v>0</v>
          </cell>
          <cell r="DZ59">
            <v>0</v>
          </cell>
          <cell r="EA59">
            <v>0</v>
          </cell>
          <cell r="EB59">
            <v>570.59288264191434</v>
          </cell>
          <cell r="EC59">
            <v>0</v>
          </cell>
          <cell r="ED59">
            <v>0</v>
          </cell>
          <cell r="EE59">
            <v>0</v>
          </cell>
          <cell r="EF59">
            <v>0</v>
          </cell>
          <cell r="EG59">
            <v>0</v>
          </cell>
          <cell r="EH59">
            <v>0</v>
          </cell>
          <cell r="EI59">
            <v>0</v>
          </cell>
          <cell r="EJ59">
            <v>0</v>
          </cell>
          <cell r="EK59">
            <v>0</v>
          </cell>
          <cell r="EL59">
            <v>0</v>
          </cell>
          <cell r="EM59">
            <v>0</v>
          </cell>
          <cell r="EN59">
            <v>0</v>
          </cell>
          <cell r="EO59">
            <v>0</v>
          </cell>
        </row>
        <row r="60">
          <cell r="C60">
            <v>0.76335877862595414</v>
          </cell>
          <cell r="D60">
            <v>0.76335877862595414</v>
          </cell>
          <cell r="E60">
            <v>0.76335877862595414</v>
          </cell>
          <cell r="F60">
            <v>0.76335877862595414</v>
          </cell>
          <cell r="G60">
            <v>0.76335877862595414</v>
          </cell>
          <cell r="H60">
            <v>0.76335877862595414</v>
          </cell>
          <cell r="I60">
            <v>0.28274117569839596</v>
          </cell>
          <cell r="J60">
            <v>1.5503875968992247</v>
          </cell>
          <cell r="K60">
            <v>1.5503875968992247</v>
          </cell>
          <cell r="L60">
            <v>1.5503875968992247</v>
          </cell>
          <cell r="M60">
            <v>1.5503875968992247</v>
          </cell>
          <cell r="N60">
            <v>1.5503875968992247</v>
          </cell>
          <cell r="O60">
            <v>2.3255813953488373</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173.22609728570205</v>
          </cell>
          <cell r="AK60">
            <v>173.22609728570205</v>
          </cell>
          <cell r="AL60">
            <v>173.22609728570205</v>
          </cell>
          <cell r="AM60">
            <v>173.22609728570205</v>
          </cell>
          <cell r="AN60">
            <v>173.22609728570205</v>
          </cell>
          <cell r="AO60">
            <v>161.50982159299426</v>
          </cell>
          <cell r="AP60">
            <v>161.50982159299426</v>
          </cell>
          <cell r="AQ60">
            <v>161.50982159299426</v>
          </cell>
          <cell r="AR60">
            <v>161.50982159299426</v>
          </cell>
          <cell r="AS60">
            <v>161.50982159299426</v>
          </cell>
          <cell r="AT60">
            <v>161.50982159299426</v>
          </cell>
          <cell r="AU60">
            <v>161.50982159299426</v>
          </cell>
          <cell r="AV60">
            <v>161.50982159299426</v>
          </cell>
          <cell r="AW60">
            <v>161.50982159299426</v>
          </cell>
          <cell r="AX60">
            <v>161.50982159299426</v>
          </cell>
          <cell r="AY60">
            <v>161.50982159299426</v>
          </cell>
          <cell r="AZ60">
            <v>161.50982159299426</v>
          </cell>
          <cell r="BA60">
            <v>161.50982159299426</v>
          </cell>
          <cell r="BB60">
            <v>161.50982159299426</v>
          </cell>
          <cell r="BC60">
            <v>161.50982159299426</v>
          </cell>
          <cell r="BD60">
            <v>161.50982159299426</v>
          </cell>
          <cell r="BE60">
            <v>161.50982159299426</v>
          </cell>
          <cell r="BF60">
            <v>161.50982159299426</v>
          </cell>
          <cell r="BG60">
            <v>161.50982159299426</v>
          </cell>
          <cell r="BH60">
            <v>161.50982159299426</v>
          </cell>
          <cell r="BI60">
            <v>161.50982159299426</v>
          </cell>
          <cell r="BJ60">
            <v>1.0769081331221095</v>
          </cell>
          <cell r="BK60">
            <v>27.522027146959736</v>
          </cell>
          <cell r="BL60">
            <v>1.0769081331221095</v>
          </cell>
          <cell r="BM60">
            <v>1.07690813312211</v>
          </cell>
          <cell r="BN60">
            <v>0.9163001502303536</v>
          </cell>
          <cell r="BO60">
            <v>0.77256082389165326</v>
          </cell>
          <cell r="BP60">
            <v>0.82686000794534076</v>
          </cell>
          <cell r="BQ60">
            <v>0.83070311821651543</v>
          </cell>
          <cell r="BR60">
            <v>0.82816298778282638</v>
          </cell>
          <cell r="BS60">
            <v>0.83153249674043139</v>
          </cell>
          <cell r="BT60">
            <v>0.83548611808473283</v>
          </cell>
          <cell r="BU60">
            <v>0.83697439883390778</v>
          </cell>
          <cell r="BV60">
            <v>0.83736535474335239</v>
          </cell>
          <cell r="BW60">
            <v>0.83996392123545172</v>
          </cell>
          <cell r="BX60">
            <v>0.8409974327115266</v>
          </cell>
          <cell r="BY60">
            <v>0.84647195199671355</v>
          </cell>
          <cell r="BZ60">
            <v>0.84845897315312502</v>
          </cell>
          <cell r="CA60">
            <v>0.85275435850161885</v>
          </cell>
          <cell r="CB60">
            <v>0.85350781190697289</v>
          </cell>
          <cell r="CC60">
            <v>0.85554447340661754</v>
          </cell>
          <cell r="CD60">
            <v>0.85760420169051621</v>
          </cell>
          <cell r="CE60">
            <v>0.86279114244549637</v>
          </cell>
          <cell r="CF60">
            <v>0.86335671833912775</v>
          </cell>
          <cell r="CG60">
            <v>0.8633633412181374</v>
          </cell>
          <cell r="CH60">
            <v>0.86330709282810669</v>
          </cell>
          <cell r="CI60">
            <v>0.86330709282810669</v>
          </cell>
          <cell r="DQ60">
            <v>0</v>
          </cell>
          <cell r="DR60">
            <v>0</v>
          </cell>
          <cell r="DS60">
            <v>0</v>
          </cell>
          <cell r="DT60">
            <v>0</v>
          </cell>
          <cell r="DU60">
            <v>-4.2367465727999996</v>
          </cell>
          <cell r="DV60">
            <v>0</v>
          </cell>
          <cell r="DW60">
            <v>0</v>
          </cell>
          <cell r="DX60">
            <v>0</v>
          </cell>
          <cell r="DY60">
            <v>0</v>
          </cell>
          <cell r="DZ60">
            <v>0</v>
          </cell>
          <cell r="EA60">
            <v>0</v>
          </cell>
          <cell r="EB60">
            <v>0</v>
          </cell>
          <cell r="EC60">
            <v>0</v>
          </cell>
          <cell r="ED60">
            <v>0</v>
          </cell>
          <cell r="EE60">
            <v>0</v>
          </cell>
          <cell r="EF60">
            <v>0</v>
          </cell>
          <cell r="EG60">
            <v>0.57117887999999795</v>
          </cell>
          <cell r="EH60">
            <v>0</v>
          </cell>
          <cell r="EI60">
            <v>0</v>
          </cell>
          <cell r="EJ60">
            <v>0</v>
          </cell>
          <cell r="EK60">
            <v>0</v>
          </cell>
          <cell r="EL60">
            <v>0</v>
          </cell>
          <cell r="EM60">
            <v>0</v>
          </cell>
          <cell r="EN60">
            <v>0</v>
          </cell>
          <cell r="EO60">
            <v>0</v>
          </cell>
        </row>
        <row r="61">
          <cell r="C61">
            <v>0.28274117569839596</v>
          </cell>
          <cell r="D61">
            <v>0.28274117569839596</v>
          </cell>
          <cell r="E61">
            <v>0.28274117569839596</v>
          </cell>
          <cell r="F61">
            <v>0.28274117569839596</v>
          </cell>
          <cell r="G61">
            <v>0.28274117569839596</v>
          </cell>
          <cell r="H61">
            <v>0.28274117569839596</v>
          </cell>
          <cell r="I61">
            <v>0.19603580677024246</v>
          </cell>
          <cell r="J61">
            <v>0.1941747572815534</v>
          </cell>
          <cell r="K61">
            <v>0.1941747572815534</v>
          </cell>
          <cell r="L61">
            <v>0.1941747572815534</v>
          </cell>
          <cell r="M61">
            <v>0.1941747572815534</v>
          </cell>
          <cell r="N61">
            <v>0.1941747572815534</v>
          </cell>
          <cell r="O61">
            <v>0.1941747572815534</v>
          </cell>
          <cell r="P61">
            <v>0.1941747572815534</v>
          </cell>
          <cell r="Q61">
            <v>0.1941747572815534</v>
          </cell>
          <cell r="R61">
            <v>0.1941747572815534</v>
          </cell>
          <cell r="S61">
            <v>0.1941747572815534</v>
          </cell>
          <cell r="T61">
            <v>0.1941747572815534</v>
          </cell>
          <cell r="U61">
            <v>0.1941747572815534</v>
          </cell>
          <cell r="V61">
            <v>0.1941747572815534</v>
          </cell>
          <cell r="W61">
            <v>0.1941747572815534</v>
          </cell>
          <cell r="X61">
            <v>0.1941747572815534</v>
          </cell>
          <cell r="Y61">
            <v>0.1941747572815534</v>
          </cell>
          <cell r="Z61">
            <v>0.1941747572815534</v>
          </cell>
          <cell r="AA61">
            <v>0.1941747572815534</v>
          </cell>
          <cell r="AB61">
            <v>0.1941747572815534</v>
          </cell>
          <cell r="AC61">
            <v>0.1941747572815534</v>
          </cell>
          <cell r="AD61">
            <v>0.1941747572815534</v>
          </cell>
          <cell r="AE61">
            <v>0.1941747572815534</v>
          </cell>
          <cell r="AF61">
            <v>0.1941747572815534</v>
          </cell>
          <cell r="AG61">
            <v>0.1941747572815534</v>
          </cell>
          <cell r="AH61">
            <v>0.1941747572815534</v>
          </cell>
          <cell r="AI61">
            <v>0.25839793281653745</v>
          </cell>
          <cell r="AJ61">
            <v>165.11945206597576</v>
          </cell>
          <cell r="AK61">
            <v>165.11945206597576</v>
          </cell>
          <cell r="AL61">
            <v>165.11945206597576</v>
          </cell>
          <cell r="AM61">
            <v>165.11945206597576</v>
          </cell>
          <cell r="AN61">
            <v>165.11945206597576</v>
          </cell>
          <cell r="AO61">
            <v>165.11945206597576</v>
          </cell>
          <cell r="AP61">
            <v>165.11945206597576</v>
          </cell>
          <cell r="AQ61">
            <v>165.11945206597576</v>
          </cell>
          <cell r="AR61">
            <v>165.11945206597576</v>
          </cell>
          <cell r="AS61">
            <v>165.11945206597576</v>
          </cell>
          <cell r="AT61">
            <v>165.11945206597576</v>
          </cell>
          <cell r="AU61">
            <v>165.11945206597576</v>
          </cell>
          <cell r="AV61">
            <v>165.11945206597576</v>
          </cell>
          <cell r="AW61">
            <v>165.11945206597576</v>
          </cell>
          <cell r="AX61">
            <v>165.11945206597576</v>
          </cell>
          <cell r="AY61">
            <v>165.11945206597576</v>
          </cell>
          <cell r="AZ61">
            <v>165.11945206597576</v>
          </cell>
          <cell r="BA61">
            <v>165.11945206597576</v>
          </cell>
          <cell r="BB61">
            <v>165.11945206597576</v>
          </cell>
          <cell r="BC61">
            <v>165.11945206597576</v>
          </cell>
          <cell r="BD61">
            <v>165.11945206597576</v>
          </cell>
          <cell r="BE61">
            <v>165.11945206597576</v>
          </cell>
          <cell r="BF61">
            <v>165.11945206597576</v>
          </cell>
          <cell r="BG61">
            <v>165.11945206597576</v>
          </cell>
          <cell r="BH61">
            <v>165.11945206597576</v>
          </cell>
          <cell r="BI61">
            <v>165.11945206597576</v>
          </cell>
          <cell r="BJ61">
            <v>3.6275732244859871</v>
          </cell>
          <cell r="BK61">
            <v>0.19321661231550935</v>
          </cell>
          <cell r="BL61">
            <v>3.6275732244859871</v>
          </cell>
          <cell r="BM61">
            <v>3.6275732244859871</v>
          </cell>
          <cell r="BN61">
            <v>3.0865640144545354</v>
          </cell>
          <cell r="BO61">
            <v>2.6023770021230024</v>
          </cell>
          <cell r="BP61">
            <v>2.6610637159719635</v>
          </cell>
          <cell r="BQ61">
            <v>5.3607756513907452</v>
          </cell>
          <cell r="BR61">
            <v>2.0643955220578407</v>
          </cell>
          <cell r="BS61">
            <v>2.0727948339158067</v>
          </cell>
          <cell r="BT61">
            <v>2.0826501864484519</v>
          </cell>
          <cell r="BU61">
            <v>2.086360084330253</v>
          </cell>
          <cell r="BV61">
            <v>2.0873346360075016</v>
          </cell>
          <cell r="BW61">
            <v>2.0938121882637573</v>
          </cell>
          <cell r="BX61">
            <v>2.096388464304439</v>
          </cell>
          <cell r="BY61">
            <v>2.1100350209176675</v>
          </cell>
          <cell r="BZ61">
            <v>2.1149881492728873</v>
          </cell>
          <cell r="CA61">
            <v>2.1256954308222391</v>
          </cell>
          <cell r="CB61">
            <v>2.1275735947332546</v>
          </cell>
          <cell r="CC61">
            <v>2.1326504635885866</v>
          </cell>
          <cell r="CD61">
            <v>2.1377848319540704</v>
          </cell>
          <cell r="CE61">
            <v>2.1507145298827686</v>
          </cell>
          <cell r="CF61">
            <v>2.1530322752098017</v>
          </cell>
          <cell r="CG61">
            <v>2.1514487141274317</v>
          </cell>
          <cell r="CH61">
            <v>2.1513085465749939</v>
          </cell>
          <cell r="CI61">
            <v>2.1513085465749939</v>
          </cell>
          <cell r="DQ61">
            <v>0</v>
          </cell>
          <cell r="DR61">
            <v>0</v>
          </cell>
          <cell r="DS61">
            <v>0</v>
          </cell>
          <cell r="DT61">
            <v>0</v>
          </cell>
          <cell r="DU61">
            <v>0</v>
          </cell>
          <cell r="DV61">
            <v>0</v>
          </cell>
          <cell r="DW61">
            <v>1084.9118904292511</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216.93840633857442</v>
          </cell>
          <cell r="EM61">
            <v>0</v>
          </cell>
          <cell r="EN61">
            <v>0</v>
          </cell>
          <cell r="EO61">
            <v>0</v>
          </cell>
        </row>
        <row r="62">
          <cell r="C62">
            <v>0.28274117569839596</v>
          </cell>
          <cell r="D62">
            <v>0.28274117569839596</v>
          </cell>
          <cell r="E62">
            <v>0.28274117569839596</v>
          </cell>
          <cell r="F62">
            <v>0.28274117569839596</v>
          </cell>
          <cell r="G62">
            <v>0.28274117569839596</v>
          </cell>
          <cell r="H62">
            <v>0.28274117569839596</v>
          </cell>
          <cell r="I62">
            <v>0.28274117569839596</v>
          </cell>
          <cell r="J62">
            <v>0.15503875968992248</v>
          </cell>
          <cell r="K62">
            <v>0.15503875968992248</v>
          </cell>
          <cell r="L62">
            <v>0.15503875968992248</v>
          </cell>
          <cell r="M62">
            <v>0.15503875968992248</v>
          </cell>
          <cell r="N62">
            <v>0.15503875968992248</v>
          </cell>
          <cell r="O62">
            <v>0.15503875968992248</v>
          </cell>
          <cell r="P62">
            <v>0.15503875968992248</v>
          </cell>
          <cell r="Q62">
            <v>0.15503875968992248</v>
          </cell>
          <cell r="R62">
            <v>0.15503875968992248</v>
          </cell>
          <cell r="S62">
            <v>0.15503875968992248</v>
          </cell>
          <cell r="T62">
            <v>0.15503875968992248</v>
          </cell>
          <cell r="U62">
            <v>0.15503875968992248</v>
          </cell>
          <cell r="V62">
            <v>0.15503875968992248</v>
          </cell>
          <cell r="W62">
            <v>0.15503875968992248</v>
          </cell>
          <cell r="X62">
            <v>0.15503875968992248</v>
          </cell>
          <cell r="Y62">
            <v>0.15503875968992248</v>
          </cell>
          <cell r="Z62">
            <v>0.15503875968992248</v>
          </cell>
          <cell r="AA62">
            <v>0.15503875968992248</v>
          </cell>
          <cell r="AB62">
            <v>0.15503875968992248</v>
          </cell>
          <cell r="AC62">
            <v>0.15503875968992248</v>
          </cell>
          <cell r="AD62">
            <v>0.15503875968992248</v>
          </cell>
          <cell r="AE62">
            <v>0.15503875968992248</v>
          </cell>
          <cell r="AF62">
            <v>0.15503875968992248</v>
          </cell>
          <cell r="AG62">
            <v>0.15503875968992248</v>
          </cell>
          <cell r="AH62">
            <v>0.15503875968992248</v>
          </cell>
          <cell r="AI62">
            <v>0.23255813953488372</v>
          </cell>
          <cell r="AJ62">
            <v>173.29460519680887</v>
          </cell>
          <cell r="AK62">
            <v>173.29460519680887</v>
          </cell>
          <cell r="AL62">
            <v>173.29460519680887</v>
          </cell>
          <cell r="AM62">
            <v>173.29460519680887</v>
          </cell>
          <cell r="AN62">
            <v>173.29460519680887</v>
          </cell>
          <cell r="AO62">
            <v>173.29460519680887</v>
          </cell>
          <cell r="AP62">
            <v>173.29460519680887</v>
          </cell>
          <cell r="AQ62">
            <v>173.29460519680887</v>
          </cell>
          <cell r="AR62">
            <v>173.29460519680887</v>
          </cell>
          <cell r="AS62">
            <v>173.29460519680887</v>
          </cell>
          <cell r="AT62">
            <v>173.29460519680887</v>
          </cell>
          <cell r="AU62">
            <v>173.29460519680887</v>
          </cell>
          <cell r="AV62">
            <v>173.29460519680887</v>
          </cell>
          <cell r="AW62">
            <v>173.29460519680887</v>
          </cell>
          <cell r="AX62">
            <v>173.29460519680887</v>
          </cell>
          <cell r="AY62">
            <v>173.29460519680887</v>
          </cell>
          <cell r="AZ62">
            <v>173.29460519680887</v>
          </cell>
          <cell r="BA62">
            <v>173.29460519680887</v>
          </cell>
          <cell r="BB62">
            <v>173.29460519680887</v>
          </cell>
          <cell r="BC62">
            <v>173.29460519680887</v>
          </cell>
          <cell r="BD62">
            <v>173.29460519680887</v>
          </cell>
          <cell r="BE62">
            <v>173.29460519680887</v>
          </cell>
          <cell r="BF62">
            <v>173.29460519680887</v>
          </cell>
          <cell r="BG62">
            <v>173.29460519680887</v>
          </cell>
          <cell r="BH62">
            <v>173.29460519680887</v>
          </cell>
          <cell r="BI62">
            <v>160.417475568627</v>
          </cell>
          <cell r="BJ62">
            <v>4.828950682167668</v>
          </cell>
          <cell r="BK62">
            <v>1.2103622236245209E-2</v>
          </cell>
          <cell r="BL62">
            <v>4.828950682167668</v>
          </cell>
          <cell r="BM62">
            <v>4.8289506821676698</v>
          </cell>
          <cell r="BN62">
            <v>4.1087703764453627</v>
          </cell>
          <cell r="BO62">
            <v>3.4385853241853774</v>
          </cell>
          <cell r="BP62">
            <v>3.5161295358046303</v>
          </cell>
          <cell r="BQ62">
            <v>3.5324719316201088</v>
          </cell>
          <cell r="BR62">
            <v>3.5216703115672963</v>
          </cell>
          <cell r="BS62">
            <v>3.5359987708628822</v>
          </cell>
          <cell r="BT62">
            <v>3.5528111026342897</v>
          </cell>
          <cell r="BU62">
            <v>3.559139849761324</v>
          </cell>
          <cell r="BV62">
            <v>3.5574011813002842</v>
          </cell>
          <cell r="BW62">
            <v>3.5684407394290241</v>
          </cell>
          <cell r="BX62">
            <v>3.5728314333179574</v>
          </cell>
          <cell r="BY62">
            <v>3.5960889770673563</v>
          </cell>
          <cell r="BZ62">
            <v>3.6045304911197911</v>
          </cell>
          <cell r="CA62">
            <v>3.6227786892645009</v>
          </cell>
          <cell r="CB62">
            <v>3.6259796051121391</v>
          </cell>
          <cell r="CC62">
            <v>3.6346320075356489</v>
          </cell>
          <cell r="CD62">
            <v>3.643382405183214</v>
          </cell>
          <cell r="CE62">
            <v>3.6654182215261968</v>
          </cell>
          <cell r="CF62">
            <v>3.6678209724170974</v>
          </cell>
          <cell r="CG62">
            <v>3.6678491085675589</v>
          </cell>
          <cell r="CH62">
            <v>3.6676101470580962</v>
          </cell>
          <cell r="CI62">
            <v>3.6676101470580962</v>
          </cell>
          <cell r="DQ62">
            <v>0</v>
          </cell>
          <cell r="DR62">
            <v>0</v>
          </cell>
          <cell r="DS62">
            <v>0</v>
          </cell>
          <cell r="DT62">
            <v>41.673996467793124</v>
          </cell>
          <cell r="DU62">
            <v>0</v>
          </cell>
          <cell r="DV62">
            <v>0</v>
          </cell>
          <cell r="DW62">
            <v>0</v>
          </cell>
          <cell r="DX62">
            <v>0</v>
          </cell>
          <cell r="DY62">
            <v>0</v>
          </cell>
          <cell r="DZ62">
            <v>309.22190866704102</v>
          </cell>
          <cell r="EA62">
            <v>766.67941008121011</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row>
        <row r="63">
          <cell r="C63">
            <v>0.28274117569839596</v>
          </cell>
          <cell r="D63">
            <v>0.28274117569839596</v>
          </cell>
          <cell r="E63">
            <v>0.28274117569839596</v>
          </cell>
          <cell r="F63">
            <v>0.28274117569839596</v>
          </cell>
          <cell r="G63">
            <v>0.28274117569839596</v>
          </cell>
          <cell r="H63">
            <v>0.28274117569839596</v>
          </cell>
          <cell r="I63">
            <v>0.28274117569839596</v>
          </cell>
          <cell r="J63">
            <v>0.15503875968992248</v>
          </cell>
          <cell r="K63">
            <v>0.15503875968992248</v>
          </cell>
          <cell r="L63">
            <v>0.15503875968992248</v>
          </cell>
          <cell r="M63">
            <v>0.15503875968992248</v>
          </cell>
          <cell r="N63">
            <v>0.23255813953488372</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179.87116322453986</v>
          </cell>
          <cell r="AK63">
            <v>179.87116322453986</v>
          </cell>
          <cell r="AL63">
            <v>179.87116322453986</v>
          </cell>
          <cell r="AM63">
            <v>179.87116322453986</v>
          </cell>
          <cell r="AN63">
            <v>158.67126404555827</v>
          </cell>
          <cell r="AO63">
            <v>158.67126404555827</v>
          </cell>
          <cell r="AP63">
            <v>158.67126404555827</v>
          </cell>
          <cell r="AQ63">
            <v>158.67126404555827</v>
          </cell>
          <cell r="AR63">
            <v>158.67126404555827</v>
          </cell>
          <cell r="AS63">
            <v>158.67126404555827</v>
          </cell>
          <cell r="AT63">
            <v>158.67126404555827</v>
          </cell>
          <cell r="AU63">
            <v>158.67126404555827</v>
          </cell>
          <cell r="AV63">
            <v>158.67126404555827</v>
          </cell>
          <cell r="AW63">
            <v>158.67126404555827</v>
          </cell>
          <cell r="AX63">
            <v>158.67126404555827</v>
          </cell>
          <cell r="AY63">
            <v>158.67126404555827</v>
          </cell>
          <cell r="AZ63">
            <v>158.67126404555827</v>
          </cell>
          <cell r="BA63">
            <v>158.67126404555827</v>
          </cell>
          <cell r="BB63">
            <v>158.67126404555827</v>
          </cell>
          <cell r="BC63">
            <v>158.67126404555827</v>
          </cell>
          <cell r="BD63">
            <v>158.67126404555827</v>
          </cell>
          <cell r="BE63">
            <v>158.67126404555827</v>
          </cell>
          <cell r="BF63">
            <v>158.67126404555827</v>
          </cell>
          <cell r="BG63">
            <v>158.67126404555827</v>
          </cell>
          <cell r="BH63">
            <v>158.67126404555827</v>
          </cell>
          <cell r="BI63">
            <v>158.67126404555827</v>
          </cell>
          <cell r="BJ63">
            <v>4.6001205810399624</v>
          </cell>
          <cell r="BK63">
            <v>3.2488072597496157E-2</v>
          </cell>
          <cell r="BL63">
            <v>4.6001205810399624</v>
          </cell>
          <cell r="BM63">
            <v>4.6001205810399632</v>
          </cell>
          <cell r="BN63">
            <v>3.9140675512074647</v>
          </cell>
          <cell r="BO63">
            <v>3.2914199601232377</v>
          </cell>
          <cell r="BP63">
            <v>3.3656454167726508</v>
          </cell>
          <cell r="BQ63">
            <v>3.3812883869804762</v>
          </cell>
          <cell r="BR63">
            <v>3.3709490571422931</v>
          </cell>
          <cell r="BS63">
            <v>3.3846642837477212</v>
          </cell>
          <cell r="BT63">
            <v>3.400757077484557</v>
          </cell>
          <cell r="BU63">
            <v>3.4068149654392283</v>
          </cell>
          <cell r="BV63">
            <v>3.3488631863323368</v>
          </cell>
          <cell r="BW63">
            <v>3.3592555958263928</v>
          </cell>
          <cell r="BX63">
            <v>3.3633889033668507</v>
          </cell>
          <cell r="BY63">
            <v>3.3852830693879041</v>
          </cell>
          <cell r="BZ63">
            <v>3.3932297344409501</v>
          </cell>
          <cell r="CA63">
            <v>3.4104082071150317</v>
          </cell>
          <cell r="CB63">
            <v>3.413421482452391</v>
          </cell>
          <cell r="CC63">
            <v>3.4215666734141914</v>
          </cell>
          <cell r="CD63">
            <v>3.429804115033579</v>
          </cell>
          <cell r="CE63">
            <v>3.4505481723863736</v>
          </cell>
          <cell r="CF63">
            <v>3.4528100719007613</v>
          </cell>
          <cell r="CG63">
            <v>3.4528365586852665</v>
          </cell>
          <cell r="CH63">
            <v>3.4526116053102589</v>
          </cell>
          <cell r="CI63">
            <v>3.4526116053102585</v>
          </cell>
          <cell r="DQ63">
            <v>0</v>
          </cell>
          <cell r="DR63">
            <v>0</v>
          </cell>
          <cell r="DS63">
            <v>0</v>
          </cell>
          <cell r="DT63">
            <v>10.507846588232542</v>
          </cell>
          <cell r="DU63">
            <v>0</v>
          </cell>
          <cell r="DV63">
            <v>0</v>
          </cell>
          <cell r="DW63">
            <v>0</v>
          </cell>
          <cell r="DX63">
            <v>0</v>
          </cell>
          <cell r="DY63">
            <v>0</v>
          </cell>
          <cell r="DZ63">
            <v>0</v>
          </cell>
          <cell r="EA63">
            <v>793.98749850680565</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row>
        <row r="64">
          <cell r="C64">
            <v>0.46425255338904364</v>
          </cell>
          <cell r="D64">
            <v>0.46425255338904364</v>
          </cell>
          <cell r="E64">
            <v>0.46425255338904364</v>
          </cell>
          <cell r="F64">
            <v>0.46425255338904364</v>
          </cell>
          <cell r="G64">
            <v>0.46425255338904364</v>
          </cell>
          <cell r="H64">
            <v>0.46425255338904364</v>
          </cell>
          <cell r="I64">
            <v>0.28274117569839596</v>
          </cell>
          <cell r="J64">
            <v>1.1627906976744187</v>
          </cell>
          <cell r="K64">
            <v>1.1627906976744187</v>
          </cell>
          <cell r="L64">
            <v>1.1627906976744187</v>
          </cell>
          <cell r="M64">
            <v>1.1627906976744187</v>
          </cell>
          <cell r="N64">
            <v>1.1627906976744187</v>
          </cell>
          <cell r="O64">
            <v>1.1627906976744187</v>
          </cell>
          <cell r="P64">
            <v>1.1627906976744187</v>
          </cell>
          <cell r="Q64">
            <v>1.1627906976744187</v>
          </cell>
          <cell r="R64">
            <v>1.1627906976744187</v>
          </cell>
          <cell r="S64">
            <v>1.1627906976744187</v>
          </cell>
          <cell r="T64">
            <v>1.1627906976744187</v>
          </cell>
          <cell r="U64">
            <v>1.1627906976744187</v>
          </cell>
          <cell r="V64">
            <v>1.1627906976744187</v>
          </cell>
          <cell r="W64">
            <v>1.1627906976744187</v>
          </cell>
          <cell r="X64">
            <v>1.1627906976744187</v>
          </cell>
          <cell r="Y64">
            <v>1.1627906976744187</v>
          </cell>
          <cell r="Z64">
            <v>1.1627906976744187</v>
          </cell>
          <cell r="AA64">
            <v>1.1627906976744187</v>
          </cell>
          <cell r="AB64">
            <v>1.1627906976744187</v>
          </cell>
          <cell r="AC64">
            <v>1.1627906976744187</v>
          </cell>
          <cell r="AD64">
            <v>1.1627906976744187</v>
          </cell>
          <cell r="AE64">
            <v>1.1627906976744187</v>
          </cell>
          <cell r="AF64">
            <v>1.1627906976744187</v>
          </cell>
          <cell r="AG64">
            <v>1.1627906976744187</v>
          </cell>
          <cell r="AH64">
            <v>1.1627906976744187</v>
          </cell>
          <cell r="AI64">
            <v>1.1627906976744187</v>
          </cell>
          <cell r="AJ64">
            <v>167.38952968205638</v>
          </cell>
          <cell r="AK64">
            <v>167.38952968205638</v>
          </cell>
          <cell r="AL64">
            <v>167.38952968205638</v>
          </cell>
          <cell r="AM64">
            <v>167.38952968205638</v>
          </cell>
          <cell r="AN64">
            <v>167.38952968205638</v>
          </cell>
          <cell r="AO64">
            <v>167.38952968205638</v>
          </cell>
          <cell r="AP64">
            <v>167.38952968205638</v>
          </cell>
          <cell r="AQ64">
            <v>167.38952968205638</v>
          </cell>
          <cell r="AR64">
            <v>167.38952968205638</v>
          </cell>
          <cell r="AS64">
            <v>167.38952968205638</v>
          </cell>
          <cell r="AT64">
            <v>167.38952968205638</v>
          </cell>
          <cell r="AU64">
            <v>167.38952968205638</v>
          </cell>
          <cell r="AV64">
            <v>167.38952968205638</v>
          </cell>
          <cell r="AW64">
            <v>167.38952968205638</v>
          </cell>
          <cell r="AX64">
            <v>167.38952968205638</v>
          </cell>
          <cell r="AY64">
            <v>167.38952968205638</v>
          </cell>
          <cell r="AZ64">
            <v>167.38952968205638</v>
          </cell>
          <cell r="BA64">
            <v>167.38952968205638</v>
          </cell>
          <cell r="BB64">
            <v>167.38952968205638</v>
          </cell>
          <cell r="BC64">
            <v>167.38952968205638</v>
          </cell>
          <cell r="BD64">
            <v>167.38952968205638</v>
          </cell>
          <cell r="BE64">
            <v>167.38952968205638</v>
          </cell>
          <cell r="BF64">
            <v>167.38952968205638</v>
          </cell>
          <cell r="BG64">
            <v>167.38952968205638</v>
          </cell>
          <cell r="BH64">
            <v>167.38952968205638</v>
          </cell>
          <cell r="BI64">
            <v>156.65204154802797</v>
          </cell>
          <cell r="BJ64">
            <v>0.64693287738897332</v>
          </cell>
          <cell r="BK64">
            <v>6.7187438601445812</v>
          </cell>
          <cell r="BL64">
            <v>0.64693287738897332</v>
          </cell>
          <cell r="BM64">
            <v>0.64693287738897354</v>
          </cell>
          <cell r="BN64">
            <v>0.55045056723817676</v>
          </cell>
          <cell r="BO64">
            <v>0.46410179418855957</v>
          </cell>
          <cell r="BP64">
            <v>0.47456784471471841</v>
          </cell>
          <cell r="BQ64">
            <v>0.4760620326851111</v>
          </cell>
          <cell r="BR64">
            <v>0.47285192044731561</v>
          </cell>
          <cell r="BS64">
            <v>0.47568582486211836</v>
          </cell>
          <cell r="BT64">
            <v>0.47077981923141937</v>
          </cell>
          <cell r="BU64">
            <v>0.47161843584861507</v>
          </cell>
          <cell r="BV64">
            <v>0.47183873173192409</v>
          </cell>
          <cell r="BW64">
            <v>0.47330297229431156</v>
          </cell>
          <cell r="BX64">
            <v>0.47388533546629985</v>
          </cell>
          <cell r="BY64">
            <v>0.47697011825762553</v>
          </cell>
          <cell r="BZ64">
            <v>0.47808976518002916</v>
          </cell>
          <cell r="CA64">
            <v>0.48051012943758115</v>
          </cell>
          <cell r="CB64">
            <v>0.48093468545388574</v>
          </cell>
          <cell r="CC64">
            <v>0.48208230372291977</v>
          </cell>
          <cell r="CD64">
            <v>0.48324291966634508</v>
          </cell>
          <cell r="CE64">
            <v>0.48616565767256281</v>
          </cell>
          <cell r="CF64">
            <v>0.486484348445757</v>
          </cell>
          <cell r="CG64">
            <v>0.48648808030642521</v>
          </cell>
          <cell r="CH64">
            <v>0.48645638545678321</v>
          </cell>
          <cell r="CI64">
            <v>0.48645638545678332</v>
          </cell>
          <cell r="DQ64">
            <v>0</v>
          </cell>
          <cell r="DR64">
            <v>0</v>
          </cell>
          <cell r="DS64">
            <v>0</v>
          </cell>
          <cell r="DT64">
            <v>0</v>
          </cell>
          <cell r="DU64">
            <v>0</v>
          </cell>
          <cell r="DV64">
            <v>0</v>
          </cell>
          <cell r="DW64">
            <v>1.7688506192064115</v>
          </cell>
          <cell r="DX64">
            <v>0</v>
          </cell>
          <cell r="DY64">
            <v>49.389275899230597</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row>
        <row r="65">
          <cell r="C65">
            <v>0.66172578083642131</v>
          </cell>
          <cell r="D65">
            <v>0.66172578083642131</v>
          </cell>
          <cell r="E65">
            <v>0.66172578083642131</v>
          </cell>
          <cell r="F65">
            <v>0.66172578083642131</v>
          </cell>
          <cell r="G65">
            <v>0.66172578083642131</v>
          </cell>
          <cell r="H65">
            <v>0.66172578083642131</v>
          </cell>
          <cell r="I65">
            <v>0.28274117569839596</v>
          </cell>
          <cell r="J65">
            <v>0.9228497600590625</v>
          </cell>
          <cell r="K65">
            <v>0.9228497600590625</v>
          </cell>
          <cell r="L65">
            <v>0.9228497600590625</v>
          </cell>
          <cell r="M65">
            <v>0.9228497600590625</v>
          </cell>
          <cell r="N65">
            <v>0.9228497600590625</v>
          </cell>
          <cell r="O65">
            <v>0.9228497600590625</v>
          </cell>
          <cell r="P65">
            <v>0.9228497600590625</v>
          </cell>
          <cell r="Q65">
            <v>0.9228497600590625</v>
          </cell>
          <cell r="R65">
            <v>0.9228497600590625</v>
          </cell>
          <cell r="S65">
            <v>0.9228497600590625</v>
          </cell>
          <cell r="T65">
            <v>0.9228497600590625</v>
          </cell>
          <cell r="U65">
            <v>0.9228497600590625</v>
          </cell>
          <cell r="V65">
            <v>0.9228497600590625</v>
          </cell>
          <cell r="W65">
            <v>0.9228497600590625</v>
          </cell>
          <cell r="X65">
            <v>0.9228497600590625</v>
          </cell>
          <cell r="Y65">
            <v>0.9228497600590625</v>
          </cell>
          <cell r="Z65">
            <v>0.9228497600590625</v>
          </cell>
          <cell r="AA65">
            <v>0.9228497600590625</v>
          </cell>
          <cell r="AB65">
            <v>0.9228497600590625</v>
          </cell>
          <cell r="AC65">
            <v>0.9228497600590625</v>
          </cell>
          <cell r="AD65">
            <v>0.9228497600590625</v>
          </cell>
          <cell r="AE65">
            <v>0.9228497600590625</v>
          </cell>
          <cell r="AF65">
            <v>0.9228497600590625</v>
          </cell>
          <cell r="AG65">
            <v>0.9228497600590625</v>
          </cell>
          <cell r="AH65">
            <v>0.9228497600590625</v>
          </cell>
          <cell r="AI65">
            <v>2.9069767441860463</v>
          </cell>
          <cell r="AJ65">
            <v>167.34768632098832</v>
          </cell>
          <cell r="AK65">
            <v>167.34768632098832</v>
          </cell>
          <cell r="AL65">
            <v>167.34768632098832</v>
          </cell>
          <cell r="AM65">
            <v>167.34768632098832</v>
          </cell>
          <cell r="AN65">
            <v>167.34768632098832</v>
          </cell>
          <cell r="AO65">
            <v>167.34768632098832</v>
          </cell>
          <cell r="AP65">
            <v>167.34768632098832</v>
          </cell>
          <cell r="AQ65">
            <v>167.34768632098832</v>
          </cell>
          <cell r="AR65">
            <v>167.34768632098832</v>
          </cell>
          <cell r="AS65">
            <v>167.34768632098832</v>
          </cell>
          <cell r="AT65">
            <v>167.34768632098832</v>
          </cell>
          <cell r="AU65">
            <v>167.34768632098832</v>
          </cell>
          <cell r="AV65">
            <v>167.34768632098832</v>
          </cell>
          <cell r="AW65">
            <v>167.34768632098832</v>
          </cell>
          <cell r="AX65">
            <v>167.34768632098832</v>
          </cell>
          <cell r="AY65">
            <v>167.34768632098832</v>
          </cell>
          <cell r="AZ65">
            <v>167.34768632098832</v>
          </cell>
          <cell r="BA65">
            <v>167.34768632098832</v>
          </cell>
          <cell r="BB65">
            <v>167.34768632098832</v>
          </cell>
          <cell r="BC65">
            <v>167.34768632098832</v>
          </cell>
          <cell r="BD65">
            <v>167.34768632098832</v>
          </cell>
          <cell r="BE65">
            <v>167.34768632098832</v>
          </cell>
          <cell r="BF65">
            <v>167.34768632098832</v>
          </cell>
          <cell r="BG65">
            <v>167.34768632098832</v>
          </cell>
          <cell r="BH65">
            <v>167.34768632098832</v>
          </cell>
          <cell r="BI65">
            <v>156.24022683477878</v>
          </cell>
          <cell r="BJ65">
            <v>27.551936338076089</v>
          </cell>
          <cell r="BK65">
            <v>17.812763787428761</v>
          </cell>
          <cell r="BL65">
            <v>27.551936338076089</v>
          </cell>
          <cell r="BM65">
            <v>27.551936338076093</v>
          </cell>
          <cell r="BN65">
            <v>23.44289417939947</v>
          </cell>
          <cell r="BO65">
            <v>19.765424721461258</v>
          </cell>
          <cell r="BP65">
            <v>20.211158688440403</v>
          </cell>
          <cell r="BQ65">
            <v>20.305096853065027</v>
          </cell>
          <cell r="BR65">
            <v>20.243007770522269</v>
          </cell>
          <cell r="BS65">
            <v>20.325369572507949</v>
          </cell>
          <cell r="BT65">
            <v>20.422008988631411</v>
          </cell>
          <cell r="BU65">
            <v>20.458387430091257</v>
          </cell>
          <cell r="BV65">
            <v>20.46794366917652</v>
          </cell>
          <cell r="BW65">
            <v>20.531461119808569</v>
          </cell>
          <cell r="BX65">
            <v>20.556723515194193</v>
          </cell>
          <cell r="BY65">
            <v>20.690538643453671</v>
          </cell>
          <cell r="BZ65">
            <v>20.739107929092867</v>
          </cell>
          <cell r="CA65">
            <v>20.844101173502079</v>
          </cell>
          <cell r="CB65">
            <v>20.862518035115453</v>
          </cell>
          <cell r="CC65">
            <v>20.912300692842766</v>
          </cell>
          <cell r="CD65">
            <v>20.962647178101371</v>
          </cell>
          <cell r="CE65">
            <v>21.089432948000852</v>
          </cell>
          <cell r="CF65">
            <v>21.103257469717583</v>
          </cell>
          <cell r="CG65">
            <v>21.103419354507455</v>
          </cell>
          <cell r="CH65">
            <v>21.102044460177151</v>
          </cell>
          <cell r="CI65">
            <v>21.102044460177151</v>
          </cell>
          <cell r="DQ65">
            <v>0</v>
          </cell>
          <cell r="DR65">
            <v>0</v>
          </cell>
          <cell r="DS65">
            <v>0</v>
          </cell>
          <cell r="DT65">
            <v>0</v>
          </cell>
          <cell r="DU65">
            <v>0</v>
          </cell>
          <cell r="DV65">
            <v>0</v>
          </cell>
          <cell r="DW65">
            <v>6.0758914406400004</v>
          </cell>
          <cell r="DX65">
            <v>0</v>
          </cell>
          <cell r="DY65">
            <v>0</v>
          </cell>
          <cell r="DZ65">
            <v>0</v>
          </cell>
          <cell r="EA65">
            <v>0</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row>
        <row r="66">
          <cell r="C66">
            <v>1.5723270440251571</v>
          </cell>
          <cell r="D66">
            <v>1.5723270440251571</v>
          </cell>
          <cell r="E66">
            <v>1.5723270440251571</v>
          </cell>
          <cell r="F66">
            <v>1.5723270440251571</v>
          </cell>
          <cell r="G66">
            <v>1.5723270440251571</v>
          </cell>
          <cell r="H66">
            <v>1.5723270440251571</v>
          </cell>
          <cell r="I66">
            <v>1.5723270440251571</v>
          </cell>
          <cell r="J66">
            <v>3.8759689922480618</v>
          </cell>
          <cell r="K66">
            <v>3.8759689922480618</v>
          </cell>
          <cell r="L66">
            <v>3.8759689922480618</v>
          </cell>
          <cell r="M66">
            <v>3.8759689922480618</v>
          </cell>
          <cell r="N66">
            <v>3.8759689922480618</v>
          </cell>
          <cell r="O66">
            <v>3.8759689922480618</v>
          </cell>
          <cell r="P66">
            <v>5.8139534883720927</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170.04763411434342</v>
          </cell>
          <cell r="AK66">
            <v>170.04763411434342</v>
          </cell>
          <cell r="AL66">
            <v>170.04763411434342</v>
          </cell>
          <cell r="AM66">
            <v>170.04763411434342</v>
          </cell>
          <cell r="AN66">
            <v>170.04763411434342</v>
          </cell>
          <cell r="AO66">
            <v>170.04763411434342</v>
          </cell>
          <cell r="AP66">
            <v>156.77225834570618</v>
          </cell>
          <cell r="AQ66">
            <v>156.77225834570618</v>
          </cell>
          <cell r="AR66">
            <v>156.77225834570618</v>
          </cell>
          <cell r="AS66">
            <v>156.77225834570618</v>
          </cell>
          <cell r="AT66">
            <v>156.77225834570618</v>
          </cell>
          <cell r="AU66">
            <v>156.77225834570618</v>
          </cell>
          <cell r="AV66">
            <v>156.77225834570618</v>
          </cell>
          <cell r="AW66">
            <v>156.77225834570618</v>
          </cell>
          <cell r="AX66">
            <v>156.77225834570618</v>
          </cell>
          <cell r="AY66">
            <v>156.77225834570618</v>
          </cell>
          <cell r="AZ66">
            <v>156.77225834570618</v>
          </cell>
          <cell r="BA66">
            <v>156.77225834570618</v>
          </cell>
          <cell r="BB66">
            <v>156.77225834570618</v>
          </cell>
          <cell r="BC66">
            <v>156.77225834570618</v>
          </cell>
          <cell r="BD66">
            <v>156.77225834570618</v>
          </cell>
          <cell r="BE66">
            <v>156.77225834570618</v>
          </cell>
          <cell r="BF66">
            <v>156.77225834570618</v>
          </cell>
          <cell r="BG66">
            <v>156.77225834570618</v>
          </cell>
          <cell r="BH66">
            <v>156.77225834570618</v>
          </cell>
          <cell r="BI66">
            <v>156.77225834570618</v>
          </cell>
          <cell r="BJ66">
            <v>6.9879140971556959</v>
          </cell>
          <cell r="BL66">
            <v>6.9879140971556959</v>
          </cell>
          <cell r="BM66">
            <v>6.9879140971556977</v>
          </cell>
          <cell r="BN66">
            <v>5.9457501899045795</v>
          </cell>
          <cell r="BO66">
            <v>5.0130447585453988</v>
          </cell>
          <cell r="BP66">
            <v>5.1260949134679095</v>
          </cell>
          <cell r="BQ66">
            <v>5.1499201654134223</v>
          </cell>
          <cell r="BR66">
            <v>5.1341726996144237</v>
          </cell>
          <cell r="BS66">
            <v>5.1550618737944438</v>
          </cell>
          <cell r="BT66">
            <v>5.1795722359694896</v>
          </cell>
          <cell r="BU66">
            <v>5.1887987898055066</v>
          </cell>
          <cell r="BV66">
            <v>5.19122250975754</v>
          </cell>
          <cell r="BW66">
            <v>5.2073322482253097</v>
          </cell>
          <cell r="BX66">
            <v>5.2137394729908211</v>
          </cell>
          <cell r="BY66">
            <v>5.2476785983467718</v>
          </cell>
          <cell r="BZ66">
            <v>5.2599970790387403</v>
          </cell>
          <cell r="CA66">
            <v>5.2866261973595199</v>
          </cell>
          <cell r="CB66">
            <v>5.2912972101447657</v>
          </cell>
          <cell r="CC66">
            <v>5.3039234347214332</v>
          </cell>
          <cell r="CD66">
            <v>5.316692661165769</v>
          </cell>
          <cell r="CE66">
            <v>5.3488489516684794</v>
          </cell>
          <cell r="CF66">
            <v>5.3523552232061817</v>
          </cell>
          <cell r="CG66">
            <v>5.3523962815547259</v>
          </cell>
          <cell r="CH66">
            <v>5.3520475712733546</v>
          </cell>
          <cell r="CI66">
            <v>5.3520475712733546</v>
          </cell>
          <cell r="DQ66">
            <v>0</v>
          </cell>
          <cell r="DR66">
            <v>0</v>
          </cell>
          <cell r="DS66">
            <v>0</v>
          </cell>
          <cell r="DT66">
            <v>0</v>
          </cell>
          <cell r="DU66">
            <v>0</v>
          </cell>
          <cell r="DV66">
            <v>0</v>
          </cell>
          <cell r="DW66">
            <v>0</v>
          </cell>
          <cell r="DX66">
            <v>0</v>
          </cell>
          <cell r="DY66">
            <v>0</v>
          </cell>
          <cell r="DZ66">
            <v>0</v>
          </cell>
          <cell r="EA66">
            <v>0</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row>
        <row r="67">
          <cell r="C67">
            <v>1.5723270440251571</v>
          </cell>
          <cell r="D67">
            <v>1.5723270440251571</v>
          </cell>
          <cell r="E67">
            <v>1.5723270440251571</v>
          </cell>
          <cell r="F67">
            <v>1.5723270440251571</v>
          </cell>
          <cell r="G67">
            <v>1.5723270440251571</v>
          </cell>
          <cell r="H67">
            <v>1.5723270440251571</v>
          </cell>
          <cell r="I67">
            <v>0.28274117569839596</v>
          </cell>
          <cell r="J67">
            <v>3.8759689922480618</v>
          </cell>
          <cell r="K67">
            <v>3.8759689922480618</v>
          </cell>
          <cell r="L67">
            <v>3.8759689922480618</v>
          </cell>
          <cell r="M67">
            <v>3.8759689922480618</v>
          </cell>
          <cell r="N67">
            <v>3.8759689922480618</v>
          </cell>
          <cell r="O67">
            <v>3.8759689922480618</v>
          </cell>
          <cell r="P67">
            <v>5.8139534883720927</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169.47665792399746</v>
          </cell>
          <cell r="AK67">
            <v>169.47665792399746</v>
          </cell>
          <cell r="AL67">
            <v>169.47665792399746</v>
          </cell>
          <cell r="AM67">
            <v>169.47665792399746</v>
          </cell>
          <cell r="AN67">
            <v>169.47665792399746</v>
          </cell>
          <cell r="AO67">
            <v>169.47665792399746</v>
          </cell>
          <cell r="AP67">
            <v>156.25435589906178</v>
          </cell>
          <cell r="AQ67">
            <v>156.25435589906178</v>
          </cell>
          <cell r="AR67">
            <v>156.25435589906178</v>
          </cell>
          <cell r="AS67">
            <v>156.25435589906178</v>
          </cell>
          <cell r="AT67">
            <v>156.25435589906178</v>
          </cell>
          <cell r="AU67">
            <v>156.25435589906178</v>
          </cell>
          <cell r="AV67">
            <v>156.25435589906178</v>
          </cell>
          <cell r="AW67">
            <v>156.25435589906178</v>
          </cell>
          <cell r="AX67">
            <v>156.25435589906178</v>
          </cell>
          <cell r="AY67">
            <v>156.25435589906178</v>
          </cell>
          <cell r="AZ67">
            <v>156.25435589906178</v>
          </cell>
          <cell r="BA67">
            <v>156.25435589906178</v>
          </cell>
          <cell r="BB67">
            <v>156.25435589906178</v>
          </cell>
          <cell r="BC67">
            <v>156.25435589906178</v>
          </cell>
          <cell r="BD67">
            <v>156.25435589906178</v>
          </cell>
          <cell r="BE67">
            <v>156.25435589906178</v>
          </cell>
          <cell r="BF67">
            <v>156.25435589906178</v>
          </cell>
          <cell r="BG67">
            <v>156.25435589906178</v>
          </cell>
          <cell r="BH67">
            <v>156.25435589906178</v>
          </cell>
          <cell r="BI67">
            <v>156.25435589906178</v>
          </cell>
          <cell r="BJ67">
            <v>0.38054792017199973</v>
          </cell>
          <cell r="BL67">
            <v>0.38054792017199973</v>
          </cell>
          <cell r="BM67">
            <v>0.38054792017199984</v>
          </cell>
          <cell r="BN67">
            <v>0.32379374405180911</v>
          </cell>
          <cell r="BO67">
            <v>0.27300045908836984</v>
          </cell>
          <cell r="BP67">
            <v>0.27915694595022106</v>
          </cell>
          <cell r="BQ67">
            <v>0.28045442184207964</v>
          </cell>
          <cell r="BR67">
            <v>0.27959684613715974</v>
          </cell>
          <cell r="BS67">
            <v>0.28073442906645657</v>
          </cell>
          <cell r="BT67">
            <v>0.2820692147004375</v>
          </cell>
          <cell r="BU67">
            <v>0.28257167449370835</v>
          </cell>
          <cell r="BV67">
            <v>0.28270366546755288</v>
          </cell>
          <cell r="BW67">
            <v>0.28358096982235603</v>
          </cell>
          <cell r="BX67">
            <v>0.28392989455507162</v>
          </cell>
          <cell r="BY67">
            <v>0.28577815190155509</v>
          </cell>
          <cell r="BZ67">
            <v>0.28644899188925838</v>
          </cell>
          <cell r="CA67">
            <v>0.28789916077400635</v>
          </cell>
          <cell r="CB67">
            <v>0.28815353485127865</v>
          </cell>
          <cell r="CC67">
            <v>0.28884113395960648</v>
          </cell>
          <cell r="CD67">
            <v>0.28953652066557289</v>
          </cell>
          <cell r="CE67">
            <v>0.29128768836756763</v>
          </cell>
          <cell r="CF67">
            <v>0.29147863295026855</v>
          </cell>
          <cell r="CG67">
            <v>0.29148086890636743</v>
          </cell>
          <cell r="CH67">
            <v>0.29146187883716029</v>
          </cell>
          <cell r="CI67">
            <v>0.29146187883716024</v>
          </cell>
          <cell r="DQ67">
            <v>0</v>
          </cell>
          <cell r="DR67">
            <v>0</v>
          </cell>
          <cell r="DS67">
            <v>0</v>
          </cell>
          <cell r="DT67">
            <v>0</v>
          </cell>
          <cell r="DU67">
            <v>0</v>
          </cell>
          <cell r="DV67">
            <v>0</v>
          </cell>
          <cell r="DW67">
            <v>0</v>
          </cell>
          <cell r="DX67">
            <v>0</v>
          </cell>
          <cell r="DY67">
            <v>0</v>
          </cell>
          <cell r="DZ67">
            <v>0</v>
          </cell>
          <cell r="EA67">
            <v>0</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row>
        <row r="68">
          <cell r="C68">
            <v>3.9215686274509802</v>
          </cell>
          <cell r="D68">
            <v>3.9215686274509802</v>
          </cell>
          <cell r="E68">
            <v>3.9215686274509802</v>
          </cell>
          <cell r="F68">
            <v>3.9215686274509802</v>
          </cell>
          <cell r="G68">
            <v>3.9215686274509802</v>
          </cell>
          <cell r="H68">
            <v>3.9215686274509802</v>
          </cell>
          <cell r="I68">
            <v>3.9215686274509802</v>
          </cell>
          <cell r="J68">
            <v>11.627906976744185</v>
          </cell>
          <cell r="K68">
            <v>11.627906976744185</v>
          </cell>
          <cell r="L68">
            <v>11.627906976744185</v>
          </cell>
          <cell r="M68">
            <v>11.627906976744185</v>
          </cell>
          <cell r="N68">
            <v>11.627906976744185</v>
          </cell>
          <cell r="O68">
            <v>13.679890560875513</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202.73751378604064</v>
          </cell>
          <cell r="AK68">
            <v>202.73751378604064</v>
          </cell>
          <cell r="AL68">
            <v>202.73751378604064</v>
          </cell>
          <cell r="AM68">
            <v>202.73751378604064</v>
          </cell>
          <cell r="AN68">
            <v>202.73751378604064</v>
          </cell>
          <cell r="AO68">
            <v>159.33726169844022</v>
          </cell>
          <cell r="AP68">
            <v>159.33726169844022</v>
          </cell>
          <cell r="AQ68">
            <v>159.33726169844022</v>
          </cell>
          <cell r="AR68">
            <v>159.33726169844022</v>
          </cell>
          <cell r="AS68">
            <v>159.33726169844022</v>
          </cell>
          <cell r="AT68">
            <v>159.33726169844022</v>
          </cell>
          <cell r="AU68">
            <v>159.33726169844022</v>
          </cell>
          <cell r="AV68">
            <v>159.33726169844022</v>
          </cell>
          <cell r="AW68">
            <v>159.33726169844022</v>
          </cell>
          <cell r="AX68">
            <v>159.33726169844022</v>
          </cell>
          <cell r="AY68">
            <v>159.33726169844022</v>
          </cell>
          <cell r="AZ68">
            <v>159.33726169844022</v>
          </cell>
          <cell r="BA68">
            <v>159.33726169844022</v>
          </cell>
          <cell r="BB68">
            <v>159.33726169844022</v>
          </cell>
          <cell r="BC68">
            <v>159.33726169844022</v>
          </cell>
          <cell r="BD68">
            <v>159.33726169844022</v>
          </cell>
          <cell r="BE68">
            <v>159.33726169844022</v>
          </cell>
          <cell r="BF68">
            <v>159.33726169844022</v>
          </cell>
          <cell r="BG68">
            <v>159.33726169844022</v>
          </cell>
          <cell r="BH68">
            <v>159.33726169844022</v>
          </cell>
          <cell r="BI68">
            <v>159.33726169844022</v>
          </cell>
          <cell r="BJ68">
            <v>1.8665002896076925</v>
          </cell>
          <cell r="BL68">
            <v>1.8665002896076925</v>
          </cell>
          <cell r="BM68">
            <v>1.866500289607693</v>
          </cell>
          <cell r="BN68">
            <v>1.5881340693511139</v>
          </cell>
          <cell r="BO68">
            <v>1.3390046533986228</v>
          </cell>
          <cell r="BP68">
            <v>1.3692008097865425</v>
          </cell>
          <cell r="BQ68">
            <v>1.3755646315276218</v>
          </cell>
          <cell r="BR68">
            <v>1.3713584193352912</v>
          </cell>
          <cell r="BS68">
            <v>1.3769380027581242</v>
          </cell>
          <cell r="BT68">
            <v>1.3834848202292684</v>
          </cell>
          <cell r="BU68">
            <v>1.3859492703022902</v>
          </cell>
          <cell r="BV68">
            <v>1.3865966557637457</v>
          </cell>
          <cell r="BW68">
            <v>1.3908996324600158</v>
          </cell>
          <cell r="BX68">
            <v>1.39261102826628</v>
          </cell>
          <cell r="BY68">
            <v>1.4016763067492679</v>
          </cell>
          <cell r="BZ68">
            <v>1.4049666230667568</v>
          </cell>
          <cell r="CA68">
            <v>1.4120793689257773</v>
          </cell>
          <cell r="CB68">
            <v>1.4133270154473585</v>
          </cell>
          <cell r="CC68">
            <v>1.4166995314086801</v>
          </cell>
          <cell r="CD68">
            <v>1.4201102437507394</v>
          </cell>
          <cell r="CE68">
            <v>1.4286993197899607</v>
          </cell>
          <cell r="CF68">
            <v>1.4296358591849183</v>
          </cell>
          <cell r="CG68">
            <v>1.4296468260368833</v>
          </cell>
          <cell r="CH68">
            <v>1.4295536841018051</v>
          </cell>
          <cell r="CI68">
            <v>1.4295536841018051</v>
          </cell>
          <cell r="DQ68">
            <v>0</v>
          </cell>
          <cell r="DR68">
            <v>0</v>
          </cell>
          <cell r="DS68">
            <v>0</v>
          </cell>
          <cell r="DT68">
            <v>0</v>
          </cell>
          <cell r="DU68">
            <v>0</v>
          </cell>
          <cell r="DV68">
            <v>0</v>
          </cell>
          <cell r="DW68">
            <v>0</v>
          </cell>
          <cell r="DX68">
            <v>0</v>
          </cell>
          <cell r="DY68">
            <v>0</v>
          </cell>
          <cell r="DZ68">
            <v>0</v>
          </cell>
          <cell r="EA68">
            <v>0</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row>
        <row r="69">
          <cell r="C69">
            <v>0.28274117569839596</v>
          </cell>
          <cell r="D69">
            <v>0.28274117569839596</v>
          </cell>
          <cell r="E69">
            <v>0.28274117569839596</v>
          </cell>
          <cell r="F69">
            <v>0.28274117569839596</v>
          </cell>
          <cell r="G69">
            <v>0.28274117569839596</v>
          </cell>
          <cell r="H69">
            <v>0.28274117569839596</v>
          </cell>
          <cell r="I69">
            <v>0.28274117569839596</v>
          </cell>
          <cell r="J69">
            <v>0.23255813953488372</v>
          </cell>
          <cell r="K69">
            <v>0.23255813953488372</v>
          </cell>
          <cell r="L69">
            <v>0.23255813953488372</v>
          </cell>
          <cell r="M69">
            <v>0.23255813953488372</v>
          </cell>
          <cell r="N69">
            <v>0.23255813953488372</v>
          </cell>
          <cell r="O69">
            <v>0.77519379844961234</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170.59927712002144</v>
          </cell>
          <cell r="AK69">
            <v>170.59927712002144</v>
          </cell>
          <cell r="AL69">
            <v>170.59927712002144</v>
          </cell>
          <cell r="AM69">
            <v>170.59927712002144</v>
          </cell>
          <cell r="AN69">
            <v>170.59927712002144</v>
          </cell>
          <cell r="AO69">
            <v>157.31892409370764</v>
          </cell>
          <cell r="AP69">
            <v>157.31892409370764</v>
          </cell>
          <cell r="AQ69">
            <v>157.31892409370764</v>
          </cell>
          <cell r="AR69">
            <v>157.31892409370764</v>
          </cell>
          <cell r="AS69">
            <v>157.31892409370764</v>
          </cell>
          <cell r="AT69">
            <v>157.31892409370764</v>
          </cell>
          <cell r="AU69">
            <v>157.31892409370764</v>
          </cell>
          <cell r="AV69">
            <v>157.31892409370764</v>
          </cell>
          <cell r="AW69">
            <v>157.31892409370764</v>
          </cell>
          <cell r="AX69">
            <v>157.31892409370764</v>
          </cell>
          <cell r="AY69">
            <v>157.31892409370764</v>
          </cell>
          <cell r="AZ69">
            <v>157.31892409370764</v>
          </cell>
          <cell r="BA69">
            <v>157.31892409370764</v>
          </cell>
          <cell r="BB69">
            <v>157.31892409370764</v>
          </cell>
          <cell r="BC69">
            <v>157.31892409370764</v>
          </cell>
          <cell r="BD69">
            <v>157.31892409370764</v>
          </cell>
          <cell r="BE69">
            <v>157.31892409370764</v>
          </cell>
          <cell r="BF69">
            <v>157.31892409370764</v>
          </cell>
          <cell r="BG69">
            <v>157.31892409370764</v>
          </cell>
          <cell r="BH69">
            <v>157.31892409370764</v>
          </cell>
          <cell r="BI69">
            <v>157.31892409370764</v>
          </cell>
          <cell r="BJ69">
            <v>2.1793225010106365</v>
          </cell>
          <cell r="BL69">
            <v>2.1793225010106365</v>
          </cell>
          <cell r="BM69">
            <v>2.179322501010637</v>
          </cell>
          <cell r="BN69">
            <v>1.8543025850191139</v>
          </cell>
          <cell r="BO69">
            <v>1.5634195110266542</v>
          </cell>
          <cell r="BP69">
            <v>1.5986764908549622</v>
          </cell>
          <cell r="BQ69">
            <v>1.6061068780828527</v>
          </cell>
          <cell r="BR69">
            <v>1.601195712022065</v>
          </cell>
          <cell r="BS69">
            <v>1.6077104239497026</v>
          </cell>
          <cell r="BT69">
            <v>1.615354476674641</v>
          </cell>
          <cell r="BU69">
            <v>1.6182319643057212</v>
          </cell>
          <cell r="BV69">
            <v>1.6189878504477337</v>
          </cell>
          <cell r="BW69">
            <v>1.624011998575499</v>
          </cell>
          <cell r="BX69">
            <v>1.6260102213507608</v>
          </cell>
          <cell r="BY69">
            <v>1.6365948247852751</v>
          </cell>
          <cell r="BZ69">
            <v>1.6404365924110669</v>
          </cell>
          <cell r="CA69">
            <v>1.648741422140181</v>
          </cell>
          <cell r="CB69">
            <v>1.6501981720549428</v>
          </cell>
          <cell r="CC69">
            <v>1.6541359158423123</v>
          </cell>
          <cell r="CD69">
            <v>1.6581182576575859</v>
          </cell>
          <cell r="CE69">
            <v>1.668146847944652</v>
          </cell>
          <cell r="CF69">
            <v>1.669240349717932</v>
          </cell>
          <cell r="CG69">
            <v>1.6692531545952665</v>
          </cell>
          <cell r="CH69">
            <v>1.6691444022334079</v>
          </cell>
          <cell r="CI69">
            <v>1.6691444022334079</v>
          </cell>
          <cell r="DQ69">
            <v>0</v>
          </cell>
          <cell r="DR69">
            <v>0</v>
          </cell>
          <cell r="DS69">
            <v>0</v>
          </cell>
          <cell r="DT69">
            <v>0</v>
          </cell>
          <cell r="DU69">
            <v>0</v>
          </cell>
          <cell r="DV69">
            <v>0</v>
          </cell>
          <cell r="DW69">
            <v>0</v>
          </cell>
          <cell r="DX69">
            <v>0</v>
          </cell>
          <cell r="DY69">
            <v>0</v>
          </cell>
          <cell r="DZ69">
            <v>0</v>
          </cell>
          <cell r="EA69">
            <v>0</v>
          </cell>
          <cell r="EB69">
            <v>0</v>
          </cell>
          <cell r="EC69">
            <v>0</v>
          </cell>
          <cell r="ED69">
            <v>0</v>
          </cell>
          <cell r="EE69">
            <v>0</v>
          </cell>
          <cell r="EF69">
            <v>0</v>
          </cell>
          <cell r="EG69">
            <v>0</v>
          </cell>
          <cell r="EH69">
            <v>0</v>
          </cell>
          <cell r="EI69">
            <v>0</v>
          </cell>
          <cell r="EJ69">
            <v>0</v>
          </cell>
          <cell r="EK69">
            <v>355.89421088856409</v>
          </cell>
          <cell r="EL69">
            <v>0</v>
          </cell>
          <cell r="EM69">
            <v>0</v>
          </cell>
          <cell r="EN69">
            <v>0</v>
          </cell>
          <cell r="EO69">
            <v>0</v>
          </cell>
        </row>
        <row r="70">
          <cell r="C70">
            <v>0.28274117569839596</v>
          </cell>
          <cell r="D70">
            <v>0.28274117569839596</v>
          </cell>
          <cell r="E70">
            <v>0.28274117569839596</v>
          </cell>
          <cell r="F70">
            <v>0.28274117569839596</v>
          </cell>
          <cell r="G70">
            <v>0.28274117569839596</v>
          </cell>
          <cell r="H70">
            <v>0.28274117569839596</v>
          </cell>
          <cell r="I70">
            <v>0.28274117569839596</v>
          </cell>
          <cell r="J70">
            <v>0.61349693251533743</v>
          </cell>
          <cell r="K70">
            <v>0.61349693251533743</v>
          </cell>
          <cell r="L70">
            <v>0.61349693251533743</v>
          </cell>
          <cell r="M70">
            <v>0.61349693251533743</v>
          </cell>
          <cell r="N70">
            <v>0.61349693251533743</v>
          </cell>
          <cell r="O70">
            <v>0.61349693251533743</v>
          </cell>
          <cell r="P70">
            <v>3.3222591362126246</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201.06894691003913</v>
          </cell>
          <cell r="AK70">
            <v>201.06894691003913</v>
          </cell>
          <cell r="AL70">
            <v>201.06894691003913</v>
          </cell>
          <cell r="AM70">
            <v>201.06894691003913</v>
          </cell>
          <cell r="AN70">
            <v>201.06894691003913</v>
          </cell>
          <cell r="AO70">
            <v>201.06894691003913</v>
          </cell>
          <cell r="AP70">
            <v>180.41545382249114</v>
          </cell>
          <cell r="AQ70">
            <v>180.41545382249114</v>
          </cell>
          <cell r="AR70">
            <v>180.41545382249114</v>
          </cell>
          <cell r="AS70">
            <v>180.41545382249114</v>
          </cell>
          <cell r="AT70">
            <v>180.41545382249114</v>
          </cell>
          <cell r="AU70">
            <v>180.41545382249114</v>
          </cell>
          <cell r="AV70">
            <v>180.41545382249114</v>
          </cell>
          <cell r="AW70">
            <v>180.41545382249114</v>
          </cell>
          <cell r="AX70">
            <v>180.41545382249114</v>
          </cell>
          <cell r="AY70">
            <v>180.41545382249114</v>
          </cell>
          <cell r="AZ70">
            <v>180.41545382249114</v>
          </cell>
          <cell r="BA70">
            <v>180.41545382249114</v>
          </cell>
          <cell r="BB70">
            <v>180.41545382249114</v>
          </cell>
          <cell r="BC70">
            <v>180.41545382249114</v>
          </cell>
          <cell r="BD70">
            <v>180.41545382249114</v>
          </cell>
          <cell r="BE70">
            <v>180.41545382249114</v>
          </cell>
          <cell r="BF70">
            <v>180.41545382249114</v>
          </cell>
          <cell r="BG70">
            <v>180.41545382249114</v>
          </cell>
          <cell r="BH70">
            <v>180.41545382249114</v>
          </cell>
          <cell r="BI70">
            <v>180.41545382249114</v>
          </cell>
          <cell r="BJ70">
            <v>3.6380312763756439</v>
          </cell>
          <cell r="BL70">
            <v>3.6380312763756439</v>
          </cell>
          <cell r="BM70">
            <v>3.6380312763756448</v>
          </cell>
          <cell r="BN70">
            <v>3.0954623728408057</v>
          </cell>
          <cell r="BO70">
            <v>2.6098794816156143</v>
          </cell>
          <cell r="BP70">
            <v>2.6687353853501228</v>
          </cell>
          <cell r="BQ70">
            <v>2.6811392315537534</v>
          </cell>
          <cell r="BR70">
            <v>2.6729408232299123</v>
          </cell>
          <cell r="BS70">
            <v>2.6838160955855788</v>
          </cell>
          <cell r="BT70">
            <v>2.6965766222532439</v>
          </cell>
          <cell r="BU70">
            <v>2.7013801288450412</v>
          </cell>
          <cell r="BV70">
            <v>2.7026419601824148</v>
          </cell>
          <cell r="BW70">
            <v>2.711028974044511</v>
          </cell>
          <cell r="BX70">
            <v>2.7143646882172408</v>
          </cell>
          <cell r="BY70">
            <v>2.7320339952266148</v>
          </cell>
          <cell r="BZ70">
            <v>2.7384472134504976</v>
          </cell>
          <cell r="CA70">
            <v>2.7523108019214466</v>
          </cell>
          <cell r="CB70">
            <v>2.7547426135277155</v>
          </cell>
          <cell r="CC70">
            <v>2.7613160486435198</v>
          </cell>
          <cell r="CD70">
            <v>2.7679639330527634</v>
          </cell>
          <cell r="CE70">
            <v>2.7847050648060425</v>
          </cell>
          <cell r="CF70">
            <v>2.786530491584374</v>
          </cell>
          <cell r="CG70">
            <v>2.7865518672844871</v>
          </cell>
          <cell r="CH70">
            <v>2.7863703225642191</v>
          </cell>
          <cell r="CI70">
            <v>2.7863703225642187</v>
          </cell>
          <cell r="DQ70">
            <v>0</v>
          </cell>
          <cell r="DR70">
            <v>0</v>
          </cell>
          <cell r="DS70">
            <v>0</v>
          </cell>
          <cell r="DT70">
            <v>0</v>
          </cell>
          <cell r="DU70">
            <v>0</v>
          </cell>
          <cell r="DV70">
            <v>0</v>
          </cell>
          <cell r="DW70">
            <v>0</v>
          </cell>
          <cell r="DX70">
            <v>0</v>
          </cell>
          <cell r="DY70">
            <v>0</v>
          </cell>
          <cell r="DZ70">
            <v>0</v>
          </cell>
          <cell r="EA70">
            <v>0</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row>
        <row r="71">
          <cell r="C71">
            <v>0.28274117569839596</v>
          </cell>
          <cell r="D71" t="str">
            <v>-</v>
          </cell>
          <cell r="E71" t="str">
            <v>-</v>
          </cell>
          <cell r="F71" t="str">
            <v>-</v>
          </cell>
          <cell r="G71" t="str">
            <v>-</v>
          </cell>
          <cell r="H71">
            <v>0.28274117569839596</v>
          </cell>
          <cell r="I71">
            <v>0.18201263959840372</v>
          </cell>
          <cell r="J71" t="str">
            <v>-</v>
          </cell>
          <cell r="K71" t="str">
            <v>-</v>
          </cell>
          <cell r="L71" t="str">
            <v>-</v>
          </cell>
          <cell r="M71" t="str">
            <v>-</v>
          </cell>
          <cell r="N71" t="str">
            <v>-</v>
          </cell>
          <cell r="O71">
            <v>0.14121962402567628</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t="str">
            <v>-</v>
          </cell>
          <cell r="AK71" t="str">
            <v>-</v>
          </cell>
          <cell r="AL71" t="str">
            <v>-</v>
          </cell>
          <cell r="AM71" t="str">
            <v>-</v>
          </cell>
          <cell r="AN71" t="str">
            <v>-</v>
          </cell>
          <cell r="AO71">
            <v>158.041</v>
          </cell>
          <cell r="AP71">
            <v>158.041</v>
          </cell>
          <cell r="AQ71">
            <v>158.041</v>
          </cell>
          <cell r="AR71">
            <v>158.041</v>
          </cell>
          <cell r="AS71">
            <v>158.041</v>
          </cell>
          <cell r="AT71">
            <v>158.041</v>
          </cell>
          <cell r="AU71">
            <v>158.041</v>
          </cell>
          <cell r="AV71">
            <v>158.041</v>
          </cell>
          <cell r="AW71">
            <v>158.041</v>
          </cell>
          <cell r="AX71">
            <v>158.041</v>
          </cell>
          <cell r="AY71">
            <v>158.041</v>
          </cell>
          <cell r="AZ71">
            <v>158.041</v>
          </cell>
          <cell r="BA71">
            <v>158.041</v>
          </cell>
          <cell r="BB71">
            <v>158.041</v>
          </cell>
          <cell r="BC71">
            <v>158.041</v>
          </cell>
          <cell r="BD71">
            <v>158.041</v>
          </cell>
          <cell r="BE71">
            <v>158.041</v>
          </cell>
          <cell r="BF71">
            <v>158.041</v>
          </cell>
          <cell r="BG71">
            <v>158.041</v>
          </cell>
          <cell r="BH71">
            <v>158.041</v>
          </cell>
          <cell r="BI71">
            <v>158.041</v>
          </cell>
          <cell r="BJ71" t="str">
            <v>-</v>
          </cell>
          <cell r="BK71" t="str">
            <v>-</v>
          </cell>
          <cell r="BL71" t="str">
            <v>-</v>
          </cell>
          <cell r="BM71" t="str">
            <v>-</v>
          </cell>
          <cell r="BN71" t="str">
            <v>-</v>
          </cell>
          <cell r="BO71">
            <v>15.043811879330383</v>
          </cell>
          <cell r="BP71">
            <v>29.074544638413109</v>
          </cell>
          <cell r="BQ71">
            <v>15.034406551400251</v>
          </cell>
          <cell r="BR71">
            <v>14.98843422651521</v>
          </cell>
          <cell r="BS71">
            <v>15.04941698489943</v>
          </cell>
          <cell r="BT71">
            <v>15.120971249397844</v>
          </cell>
          <cell r="BU71">
            <v>15.14790676625705</v>
          </cell>
          <cell r="BV71">
            <v>15.154982447035623</v>
          </cell>
          <cell r="BW71">
            <v>15.202012371729952</v>
          </cell>
          <cell r="BX71">
            <v>15.220717287320261</v>
          </cell>
          <cell r="BY71">
            <v>15.319797388023012</v>
          </cell>
          <cell r="BZ71">
            <v>15.355759313814099</v>
          </cell>
          <cell r="CA71">
            <v>15.433498963766095</v>
          </cell>
          <cell r="CB71">
            <v>15.447135273255281</v>
          </cell>
          <cell r="CC71">
            <v>15.483995610386286</v>
          </cell>
          <cell r="CD71">
            <v>15.521273419661924</v>
          </cell>
          <cell r="CE71">
            <v>15.615148805895965</v>
          </cell>
          <cell r="CF71">
            <v>15.625384830937957</v>
          </cell>
          <cell r="CG71">
            <v>15.625504694525064</v>
          </cell>
          <cell r="CH71">
            <v>15.624486688037504</v>
          </cell>
          <cell r="CI71">
            <v>15.624486688037504</v>
          </cell>
          <cell r="DQ71">
            <v>0</v>
          </cell>
          <cell r="DR71">
            <v>0</v>
          </cell>
          <cell r="DS71">
            <v>0</v>
          </cell>
          <cell r="DT71">
            <v>0</v>
          </cell>
          <cell r="DU71">
            <v>0</v>
          </cell>
          <cell r="DV71">
            <v>375.74484765131416</v>
          </cell>
          <cell r="DW71">
            <v>0</v>
          </cell>
          <cell r="DX71">
            <v>0</v>
          </cell>
          <cell r="DY71">
            <v>0</v>
          </cell>
          <cell r="DZ71">
            <v>0</v>
          </cell>
          <cell r="EA71">
            <v>0</v>
          </cell>
          <cell r="EB71">
            <v>0</v>
          </cell>
          <cell r="EC71">
            <v>0</v>
          </cell>
          <cell r="ED71">
            <v>0</v>
          </cell>
          <cell r="EE71">
            <v>0</v>
          </cell>
          <cell r="EF71">
            <v>0</v>
          </cell>
          <cell r="EG71">
            <v>0</v>
          </cell>
          <cell r="EH71">
            <v>0</v>
          </cell>
          <cell r="EI71">
            <v>0</v>
          </cell>
          <cell r="EJ71">
            <v>0</v>
          </cell>
          <cell r="EK71">
            <v>0</v>
          </cell>
          <cell r="EL71">
            <v>0</v>
          </cell>
          <cell r="EM71">
            <v>0</v>
          </cell>
          <cell r="EN71">
            <v>4.1744385725905886E-14</v>
          </cell>
          <cell r="EO71">
            <v>0</v>
          </cell>
        </row>
        <row r="72">
          <cell r="C72">
            <v>0.28274117569839596</v>
          </cell>
          <cell r="D72" t="str">
            <v>-</v>
          </cell>
          <cell r="E72" t="str">
            <v>-</v>
          </cell>
          <cell r="F72" t="str">
            <v>-</v>
          </cell>
          <cell r="G72" t="str">
            <v>-</v>
          </cell>
          <cell r="H72">
            <v>0.28274117569839596</v>
          </cell>
          <cell r="I72">
            <v>0.27277474429819987</v>
          </cell>
          <cell r="J72" t="str">
            <v>-</v>
          </cell>
          <cell r="K72" t="str">
            <v>-</v>
          </cell>
          <cell r="L72" t="str">
            <v>-</v>
          </cell>
          <cell r="M72" t="str">
            <v>-</v>
          </cell>
          <cell r="N72" t="str">
            <v>-</v>
          </cell>
          <cell r="O72">
            <v>0.14121962402567628</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t="str">
            <v>-</v>
          </cell>
          <cell r="AK72" t="str">
            <v>-</v>
          </cell>
          <cell r="AL72" t="str">
            <v>-</v>
          </cell>
          <cell r="AM72" t="str">
            <v>-</v>
          </cell>
          <cell r="AN72" t="str">
            <v>-</v>
          </cell>
          <cell r="AO72">
            <v>158.041</v>
          </cell>
          <cell r="AP72">
            <v>158.041</v>
          </cell>
          <cell r="AQ72">
            <v>158.041</v>
          </cell>
          <cell r="AR72">
            <v>158.041</v>
          </cell>
          <cell r="AS72">
            <v>158.041</v>
          </cell>
          <cell r="AT72">
            <v>158.041</v>
          </cell>
          <cell r="AU72">
            <v>158.041</v>
          </cell>
          <cell r="AV72">
            <v>158.041</v>
          </cell>
          <cell r="AW72">
            <v>158.041</v>
          </cell>
          <cell r="AX72">
            <v>158.041</v>
          </cell>
          <cell r="AY72">
            <v>158.041</v>
          </cell>
          <cell r="AZ72">
            <v>158.041</v>
          </cell>
          <cell r="BA72">
            <v>158.041</v>
          </cell>
          <cell r="BB72">
            <v>158.041</v>
          </cell>
          <cell r="BC72">
            <v>158.041</v>
          </cell>
          <cell r="BD72">
            <v>158.041</v>
          </cell>
          <cell r="BE72">
            <v>158.041</v>
          </cell>
          <cell r="BF72">
            <v>158.041</v>
          </cell>
          <cell r="BG72">
            <v>158.041</v>
          </cell>
          <cell r="BH72">
            <v>158.041</v>
          </cell>
          <cell r="BI72">
            <v>158.041</v>
          </cell>
          <cell r="BJ72" t="str">
            <v>-</v>
          </cell>
          <cell r="BK72" t="str">
            <v>-</v>
          </cell>
          <cell r="BL72" t="str">
            <v>-</v>
          </cell>
          <cell r="BM72" t="str">
            <v>-</v>
          </cell>
          <cell r="BN72" t="str">
            <v>-</v>
          </cell>
          <cell r="BO72">
            <v>0.94843177854055127</v>
          </cell>
          <cell r="BP72">
            <v>0.48582629941116873</v>
          </cell>
          <cell r="BQ72">
            <v>0.48548802558906401</v>
          </cell>
          <cell r="BR72">
            <v>0.48474304485951114</v>
          </cell>
          <cell r="BS72">
            <v>0.48671529676630498</v>
          </cell>
          <cell r="BT72">
            <v>0.48797722437480573</v>
          </cell>
          <cell r="BU72">
            <v>0.48884647533344233</v>
          </cell>
          <cell r="BV72">
            <v>0.48907481854036605</v>
          </cell>
          <cell r="BW72">
            <v>0.49059254724551188</v>
          </cell>
          <cell r="BX72">
            <v>0.49119618391946479</v>
          </cell>
          <cell r="BY72">
            <v>0.4943936526358762</v>
          </cell>
          <cell r="BZ72">
            <v>0.48550009891900847</v>
          </cell>
          <cell r="CA72">
            <v>0.46514427841431172</v>
          </cell>
          <cell r="CB72">
            <v>0.44774803818988701</v>
          </cell>
          <cell r="CC72">
            <v>0.43512291070519254</v>
          </cell>
          <cell r="CD72">
            <v>0.43617047163745271</v>
          </cell>
          <cell r="CE72">
            <v>0.34054722013477828</v>
          </cell>
          <cell r="CF72">
            <v>0.3407704552711584</v>
          </cell>
          <cell r="CG72">
            <v>0.34077306934880131</v>
          </cell>
          <cell r="CH72">
            <v>0.34075086787741438</v>
          </cell>
          <cell r="CI72">
            <v>0.34075086787741438</v>
          </cell>
          <cell r="DQ72">
            <v>0</v>
          </cell>
          <cell r="DR72">
            <v>0</v>
          </cell>
          <cell r="DS72">
            <v>0</v>
          </cell>
          <cell r="DT72">
            <v>0</v>
          </cell>
          <cell r="DU72">
            <v>3987.1762723308361</v>
          </cell>
          <cell r="DV72">
            <v>0</v>
          </cell>
          <cell r="DW72">
            <v>113.16779457924115</v>
          </cell>
          <cell r="DX72">
            <v>0</v>
          </cell>
          <cell r="DY72">
            <v>8.4218728460234722</v>
          </cell>
          <cell r="DZ72">
            <v>0</v>
          </cell>
          <cell r="EA72">
            <v>0</v>
          </cell>
          <cell r="EB72">
            <v>0</v>
          </cell>
          <cell r="EC72">
            <v>0</v>
          </cell>
          <cell r="ED72">
            <v>0</v>
          </cell>
          <cell r="EE72">
            <v>125.43580767233385</v>
          </cell>
          <cell r="EF72">
            <v>31.809513359999997</v>
          </cell>
          <cell r="EG72">
            <v>1383.4229392453244</v>
          </cell>
          <cell r="EH72">
            <v>446.06267457740739</v>
          </cell>
          <cell r="EI72">
            <v>0</v>
          </cell>
          <cell r="EJ72">
            <v>312.8823728373838</v>
          </cell>
          <cell r="EK72">
            <v>0</v>
          </cell>
          <cell r="EL72">
            <v>0</v>
          </cell>
          <cell r="EM72">
            <v>0</v>
          </cell>
          <cell r="EN72">
            <v>0</v>
          </cell>
          <cell r="EO72">
            <v>0</v>
          </cell>
        </row>
        <row r="73">
          <cell r="C73">
            <v>0.28274117569839596</v>
          </cell>
          <cell r="D73" t="str">
            <v>-</v>
          </cell>
          <cell r="E73" t="str">
            <v>-</v>
          </cell>
          <cell r="F73" t="str">
            <v>-</v>
          </cell>
          <cell r="G73" t="str">
            <v>-</v>
          </cell>
          <cell r="H73">
            <v>0.28274117569839596</v>
          </cell>
          <cell r="I73">
            <v>0.26835727897142947</v>
          </cell>
          <cell r="J73" t="str">
            <v>-</v>
          </cell>
          <cell r="K73" t="str">
            <v>-</v>
          </cell>
          <cell r="L73" t="str">
            <v>-</v>
          </cell>
          <cell r="M73" t="str">
            <v>-</v>
          </cell>
          <cell r="N73" t="str">
            <v>-</v>
          </cell>
          <cell r="O73">
            <v>0.14121962402567628</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t="str">
            <v>-</v>
          </cell>
          <cell r="AK73" t="str">
            <v>-</v>
          </cell>
          <cell r="AL73" t="str">
            <v>-</v>
          </cell>
          <cell r="AM73" t="str">
            <v>-</v>
          </cell>
          <cell r="AN73" t="str">
            <v>-</v>
          </cell>
          <cell r="AO73">
            <v>158.041</v>
          </cell>
          <cell r="AP73">
            <v>158.041</v>
          </cell>
          <cell r="AQ73">
            <v>158.041</v>
          </cell>
          <cell r="AR73">
            <v>158.041</v>
          </cell>
          <cell r="AS73">
            <v>158.041</v>
          </cell>
          <cell r="AT73">
            <v>158.041</v>
          </cell>
          <cell r="AU73">
            <v>158.041</v>
          </cell>
          <cell r="AV73">
            <v>158.041</v>
          </cell>
          <cell r="AW73">
            <v>158.041</v>
          </cell>
          <cell r="AX73">
            <v>158.041</v>
          </cell>
          <cell r="AY73">
            <v>158.041</v>
          </cell>
          <cell r="AZ73">
            <v>158.041</v>
          </cell>
          <cell r="BA73">
            <v>158.041</v>
          </cell>
          <cell r="BB73">
            <v>158.041</v>
          </cell>
          <cell r="BC73">
            <v>158.041</v>
          </cell>
          <cell r="BD73">
            <v>158.041</v>
          </cell>
          <cell r="BE73">
            <v>158.041</v>
          </cell>
          <cell r="BF73">
            <v>158.041</v>
          </cell>
          <cell r="BG73">
            <v>158.041</v>
          </cell>
          <cell r="BH73">
            <v>158.041</v>
          </cell>
          <cell r="BI73">
            <v>158.041</v>
          </cell>
          <cell r="BJ73" t="str">
            <v>-</v>
          </cell>
          <cell r="BK73" t="str">
            <v>-</v>
          </cell>
          <cell r="BL73" t="str">
            <v>-</v>
          </cell>
          <cell r="BM73" t="str">
            <v>-</v>
          </cell>
          <cell r="BN73" t="str">
            <v>-</v>
          </cell>
          <cell r="BO73">
            <v>2.3296358150419918</v>
          </cell>
          <cell r="BP73">
            <v>1.3133943576595457</v>
          </cell>
          <cell r="BQ73">
            <v>1.3147153257314743</v>
          </cell>
          <cell r="BR73">
            <v>1.3130841584856767</v>
          </cell>
          <cell r="BS73">
            <v>1.3184266440825658</v>
          </cell>
          <cell r="BT73">
            <v>1.324695262256087</v>
          </cell>
          <cell r="BU73">
            <v>1.3270549884258747</v>
          </cell>
          <cell r="BV73">
            <v>1.3276748640046332</v>
          </cell>
          <cell r="BW73">
            <v>1.3317949907742228</v>
          </cell>
          <cell r="BX73">
            <v>1.3334336628313745</v>
          </cell>
          <cell r="BY73">
            <v>1.3421137229822737</v>
          </cell>
          <cell r="BZ73">
            <v>1.3452642211831716</v>
          </cell>
          <cell r="CA73">
            <v>1.3198805070269879</v>
          </cell>
          <cell r="CB73">
            <v>1.3210466909963405</v>
          </cell>
          <cell r="CC73">
            <v>1.2712119371202149</v>
          </cell>
          <cell r="CD73">
            <v>1.2459801343782619</v>
          </cell>
          <cell r="CE73">
            <v>1.2535160409493384</v>
          </cell>
          <cell r="CF73">
            <v>1.2543377443954722</v>
          </cell>
          <cell r="CG73">
            <v>1.2543473665214624</v>
          </cell>
          <cell r="CH73">
            <v>1.2542656454006578</v>
          </cell>
          <cell r="CI73">
            <v>1.2542656454006578</v>
          </cell>
          <cell r="DQ73">
            <v>0</v>
          </cell>
          <cell r="DR73">
            <v>89.56463185517471</v>
          </cell>
          <cell r="DS73">
            <v>163.87740401733677</v>
          </cell>
          <cell r="DT73">
            <v>0</v>
          </cell>
          <cell r="DU73">
            <v>3528.7329228413523</v>
          </cell>
          <cell r="DV73">
            <v>0</v>
          </cell>
          <cell r="DW73">
            <v>67.032838558083313</v>
          </cell>
          <cell r="DX73">
            <v>0</v>
          </cell>
          <cell r="DY73">
            <v>0</v>
          </cell>
          <cell r="DZ73">
            <v>0</v>
          </cell>
          <cell r="EA73">
            <v>0</v>
          </cell>
          <cell r="EB73">
            <v>0</v>
          </cell>
          <cell r="EC73">
            <v>0</v>
          </cell>
          <cell r="ED73">
            <v>0</v>
          </cell>
          <cell r="EE73">
            <v>0</v>
          </cell>
          <cell r="EF73">
            <v>49.5722253290905</v>
          </cell>
          <cell r="EG73">
            <v>0</v>
          </cell>
          <cell r="EH73">
            <v>886.15731494640534</v>
          </cell>
          <cell r="EI73">
            <v>74.310491034427514</v>
          </cell>
          <cell r="EJ73">
            <v>0</v>
          </cell>
          <cell r="EK73">
            <v>0</v>
          </cell>
          <cell r="EL73">
            <v>0</v>
          </cell>
          <cell r="EM73">
            <v>0</v>
          </cell>
          <cell r="EN73">
            <v>0</v>
          </cell>
          <cell r="EO73">
            <v>0</v>
          </cell>
        </row>
        <row r="74">
          <cell r="C74">
            <v>0.28274117569839596</v>
          </cell>
          <cell r="D74" t="str">
            <v>-</v>
          </cell>
          <cell r="E74" t="str">
            <v>-</v>
          </cell>
          <cell r="F74" t="str">
            <v>-</v>
          </cell>
          <cell r="G74">
            <v>0.28274117569839596</v>
          </cell>
          <cell r="H74">
            <v>0.28274117569839596</v>
          </cell>
          <cell r="I74">
            <v>0.25001099032053309</v>
          </cell>
          <cell r="J74" t="str">
            <v>-</v>
          </cell>
          <cell r="K74" t="str">
            <v>-</v>
          </cell>
          <cell r="L74" t="str">
            <v>-</v>
          </cell>
          <cell r="M74" t="str">
            <v>-</v>
          </cell>
          <cell r="N74">
            <v>0.14121962402567628</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t="str">
            <v>-</v>
          </cell>
          <cell r="AK74" t="str">
            <v>-</v>
          </cell>
          <cell r="AL74" t="str">
            <v>-</v>
          </cell>
          <cell r="AM74" t="str">
            <v>-</v>
          </cell>
          <cell r="AN74">
            <v>158.041</v>
          </cell>
          <cell r="AO74">
            <v>158.041</v>
          </cell>
          <cell r="AP74">
            <v>158.041</v>
          </cell>
          <cell r="AQ74">
            <v>158.041</v>
          </cell>
          <cell r="AR74">
            <v>158.041</v>
          </cell>
          <cell r="AS74">
            <v>158.041</v>
          </cell>
          <cell r="AT74">
            <v>158.041</v>
          </cell>
          <cell r="AU74">
            <v>158.041</v>
          </cell>
          <cell r="AV74">
            <v>158.041</v>
          </cell>
          <cell r="AW74">
            <v>158.041</v>
          </cell>
          <cell r="AX74">
            <v>158.041</v>
          </cell>
          <cell r="AY74">
            <v>158.041</v>
          </cell>
          <cell r="AZ74">
            <v>158.041</v>
          </cell>
          <cell r="BA74">
            <v>158.041</v>
          </cell>
          <cell r="BB74">
            <v>158.041</v>
          </cell>
          <cell r="BC74">
            <v>158.041</v>
          </cell>
          <cell r="BD74">
            <v>158.041</v>
          </cell>
          <cell r="BE74">
            <v>158.041</v>
          </cell>
          <cell r="BF74">
            <v>158.041</v>
          </cell>
          <cell r="BG74">
            <v>158.041</v>
          </cell>
          <cell r="BH74">
            <v>158.041</v>
          </cell>
          <cell r="BI74">
            <v>158.041</v>
          </cell>
          <cell r="BJ74" t="str">
            <v>-</v>
          </cell>
          <cell r="BK74" t="str">
            <v>-</v>
          </cell>
          <cell r="BL74" t="str">
            <v>-</v>
          </cell>
          <cell r="BM74" t="str">
            <v>-</v>
          </cell>
          <cell r="BN74">
            <v>6.4232035318317759</v>
          </cell>
          <cell r="BO74">
            <v>2.4745959991307283</v>
          </cell>
          <cell r="BP74">
            <v>2.5304010985357315</v>
          </cell>
          <cell r="BQ74">
            <v>2.5421619895675032</v>
          </cell>
          <cell r="BR74">
            <v>2.5343885469314245</v>
          </cell>
          <cell r="BS74">
            <v>2.5447000979629419</v>
          </cell>
          <cell r="BT74">
            <v>2.5567991808750223</v>
          </cell>
          <cell r="BU74">
            <v>2.561353697004058</v>
          </cell>
          <cell r="BV74">
            <v>2.5625501211305513</v>
          </cell>
          <cell r="BW74">
            <v>2.5705023929093804</v>
          </cell>
          <cell r="BX74">
            <v>2.573665199852853</v>
          </cell>
          <cell r="BY74">
            <v>2.590418615763745</v>
          </cell>
          <cell r="BZ74">
            <v>2.5964994038883176</v>
          </cell>
          <cell r="CA74">
            <v>2.60964437123469</v>
          </cell>
          <cell r="CB74">
            <v>2.6119501295326892</v>
          </cell>
          <cell r="CC74">
            <v>2.6181828296832887</v>
          </cell>
          <cell r="CD74">
            <v>2.6221052341855997</v>
          </cell>
          <cell r="CE74">
            <v>2.5620839677146861</v>
          </cell>
          <cell r="CF74">
            <v>2.5637634621581391</v>
          </cell>
          <cell r="CG74">
            <v>2.5637831289944057</v>
          </cell>
          <cell r="CH74">
            <v>2.5636160977266784</v>
          </cell>
          <cell r="CI74">
            <v>2.5636160977266784</v>
          </cell>
          <cell r="DQ74">
            <v>0</v>
          </cell>
          <cell r="DR74">
            <v>0</v>
          </cell>
          <cell r="DS74">
            <v>0</v>
          </cell>
          <cell r="DT74">
            <v>2610.1614149785696</v>
          </cell>
          <cell r="DU74">
            <v>0</v>
          </cell>
          <cell r="DV74">
            <v>0</v>
          </cell>
          <cell r="DW74">
            <v>0</v>
          </cell>
          <cell r="DX74">
            <v>0</v>
          </cell>
          <cell r="DY74">
            <v>0</v>
          </cell>
          <cell r="DZ74">
            <v>0</v>
          </cell>
          <cell r="EA74">
            <v>0</v>
          </cell>
          <cell r="EB74">
            <v>0</v>
          </cell>
          <cell r="EC74">
            <v>0</v>
          </cell>
          <cell r="ED74">
            <v>0</v>
          </cell>
          <cell r="EE74">
            <v>0</v>
          </cell>
          <cell r="EF74">
            <v>0</v>
          </cell>
          <cell r="EG74">
            <v>0</v>
          </cell>
          <cell r="EH74">
            <v>0</v>
          </cell>
          <cell r="EI74">
            <v>169.52332671245338</v>
          </cell>
          <cell r="EJ74">
            <v>242.67248174226921</v>
          </cell>
          <cell r="EK74">
            <v>0</v>
          </cell>
          <cell r="EL74">
            <v>0</v>
          </cell>
          <cell r="EM74">
            <v>0</v>
          </cell>
          <cell r="EN74">
            <v>0</v>
          </cell>
          <cell r="EO74">
            <v>0</v>
          </cell>
        </row>
        <row r="75">
          <cell r="C75">
            <v>0.28274117569839596</v>
          </cell>
          <cell r="D75" t="str">
            <v>-</v>
          </cell>
          <cell r="E75" t="str">
            <v>-</v>
          </cell>
          <cell r="F75" t="str">
            <v>-</v>
          </cell>
          <cell r="G75">
            <v>0.28274117569839596</v>
          </cell>
          <cell r="H75">
            <v>0.28274117569839596</v>
          </cell>
          <cell r="I75">
            <v>0.25472266558920165</v>
          </cell>
          <cell r="J75" t="str">
            <v>-</v>
          </cell>
          <cell r="K75" t="str">
            <v>-</v>
          </cell>
          <cell r="L75" t="str">
            <v>-</v>
          </cell>
          <cell r="M75" t="str">
            <v>-</v>
          </cell>
          <cell r="N75">
            <v>0.14121962402567628</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t="str">
            <v>-</v>
          </cell>
          <cell r="AK75" t="str">
            <v>-</v>
          </cell>
          <cell r="AL75" t="str">
            <v>-</v>
          </cell>
          <cell r="AM75" t="str">
            <v>-</v>
          </cell>
          <cell r="AN75">
            <v>158.041</v>
          </cell>
          <cell r="AO75">
            <v>158.041</v>
          </cell>
          <cell r="AP75">
            <v>158.041</v>
          </cell>
          <cell r="AQ75">
            <v>158.041</v>
          </cell>
          <cell r="AR75">
            <v>158.041</v>
          </cell>
          <cell r="AS75">
            <v>158.041</v>
          </cell>
          <cell r="AT75">
            <v>158.041</v>
          </cell>
          <cell r="AU75">
            <v>158.041</v>
          </cell>
          <cell r="AV75">
            <v>158.041</v>
          </cell>
          <cell r="AW75">
            <v>158.041</v>
          </cell>
          <cell r="AX75">
            <v>158.041</v>
          </cell>
          <cell r="AY75">
            <v>158.041</v>
          </cell>
          <cell r="AZ75">
            <v>158.041</v>
          </cell>
          <cell r="BA75">
            <v>158.041</v>
          </cell>
          <cell r="BB75">
            <v>158.041</v>
          </cell>
          <cell r="BC75">
            <v>158.041</v>
          </cell>
          <cell r="BD75">
            <v>158.041</v>
          </cell>
          <cell r="BE75">
            <v>158.041</v>
          </cell>
          <cell r="BF75">
            <v>158.041</v>
          </cell>
          <cell r="BG75">
            <v>158.041</v>
          </cell>
          <cell r="BH75">
            <v>158.041</v>
          </cell>
          <cell r="BI75">
            <v>158.041</v>
          </cell>
          <cell r="BJ75" t="str">
            <v>-</v>
          </cell>
          <cell r="BK75" t="str">
            <v>-</v>
          </cell>
          <cell r="BL75" t="str">
            <v>-</v>
          </cell>
          <cell r="BM75" t="str">
            <v>-</v>
          </cell>
          <cell r="BN75">
            <v>4.392212183346051</v>
          </cell>
          <cell r="BO75">
            <v>2.3612304471369376</v>
          </cell>
          <cell r="BP75">
            <v>2.4144790177589237</v>
          </cell>
          <cell r="BQ75">
            <v>2.4257011218920561</v>
          </cell>
          <cell r="BR75">
            <v>2.4182837941998474</v>
          </cell>
          <cell r="BS75">
            <v>2.4281229551220251</v>
          </cell>
          <cell r="BT75">
            <v>2.4396677579765016</v>
          </cell>
          <cell r="BU75">
            <v>2.4440136237904091</v>
          </cell>
          <cell r="BV75">
            <v>2.4451552376442085</v>
          </cell>
          <cell r="BW75">
            <v>2.4527432020047244</v>
          </cell>
          <cell r="BX75">
            <v>2.4557611152543894</v>
          </cell>
          <cell r="BY75">
            <v>2.4717470280079228</v>
          </cell>
          <cell r="BZ75">
            <v>2.4775492446393943</v>
          </cell>
          <cell r="CA75">
            <v>2.4900920181409192</v>
          </cell>
          <cell r="CB75">
            <v>2.4922921456360276</v>
          </cell>
          <cell r="CC75">
            <v>2.4982393149390734</v>
          </cell>
          <cell r="CD75">
            <v>2.3920194002481088</v>
          </cell>
          <cell r="CE75">
            <v>2.406486753473982</v>
          </cell>
          <cell r="CF75">
            <v>2.4080642510039758</v>
          </cell>
          <cell r="CG75">
            <v>2.4080827234590374</v>
          </cell>
          <cell r="CH75">
            <v>2.4079258361211253</v>
          </cell>
          <cell r="CI75">
            <v>2.4079258361211249</v>
          </cell>
          <cell r="DQ75">
            <v>0</v>
          </cell>
          <cell r="DR75">
            <v>0</v>
          </cell>
          <cell r="DS75">
            <v>0</v>
          </cell>
          <cell r="DT75">
            <v>1192.8891002610801</v>
          </cell>
          <cell r="DU75">
            <v>0</v>
          </cell>
          <cell r="DV75">
            <v>0</v>
          </cell>
          <cell r="DW75">
            <v>0</v>
          </cell>
          <cell r="DX75">
            <v>0</v>
          </cell>
          <cell r="DY75">
            <v>0</v>
          </cell>
          <cell r="DZ75">
            <v>0</v>
          </cell>
          <cell r="EA75">
            <v>0</v>
          </cell>
          <cell r="EB75">
            <v>0</v>
          </cell>
          <cell r="EC75">
            <v>0</v>
          </cell>
          <cell r="ED75">
            <v>0</v>
          </cell>
          <cell r="EE75">
            <v>0</v>
          </cell>
          <cell r="EF75">
            <v>0</v>
          </cell>
          <cell r="EG75">
            <v>0</v>
          </cell>
          <cell r="EH75">
            <v>0</v>
          </cell>
          <cell r="EI75">
            <v>817.52030954539316</v>
          </cell>
          <cell r="EJ75">
            <v>0</v>
          </cell>
          <cell r="EK75">
            <v>0</v>
          </cell>
          <cell r="EL75">
            <v>0</v>
          </cell>
          <cell r="EM75">
            <v>0</v>
          </cell>
          <cell r="EN75">
            <v>0</v>
          </cell>
          <cell r="EO75">
            <v>0</v>
          </cell>
        </row>
        <row r="76">
          <cell r="C76">
            <v>0.28274117569839596</v>
          </cell>
          <cell r="D76" t="str">
            <v>-</v>
          </cell>
          <cell r="E76" t="str">
            <v>-</v>
          </cell>
          <cell r="F76" t="str">
            <v>-</v>
          </cell>
          <cell r="G76">
            <v>0.28274117569839596</v>
          </cell>
          <cell r="H76">
            <v>0.28274117569839596</v>
          </cell>
          <cell r="I76">
            <v>0.28274117569839596</v>
          </cell>
          <cell r="J76" t="str">
            <v>-</v>
          </cell>
          <cell r="K76" t="str">
            <v>-</v>
          </cell>
          <cell r="L76" t="str">
            <v>-</v>
          </cell>
          <cell r="M76" t="str">
            <v>-</v>
          </cell>
          <cell r="N76">
            <v>3.322857142857143</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t="str">
            <v>-</v>
          </cell>
          <cell r="AK76" t="str">
            <v>-</v>
          </cell>
          <cell r="AL76" t="str">
            <v>-</v>
          </cell>
          <cell r="AM76" t="str">
            <v>-</v>
          </cell>
          <cell r="AN76">
            <v>158.041</v>
          </cell>
          <cell r="AO76">
            <v>158.041</v>
          </cell>
          <cell r="AP76">
            <v>158.041</v>
          </cell>
          <cell r="AQ76">
            <v>158.041</v>
          </cell>
          <cell r="AR76">
            <v>158.041</v>
          </cell>
          <cell r="AS76">
            <v>158.041</v>
          </cell>
          <cell r="AT76">
            <v>158.041</v>
          </cell>
          <cell r="AU76">
            <v>158.041</v>
          </cell>
          <cell r="AV76">
            <v>158.041</v>
          </cell>
          <cell r="AW76">
            <v>158.041</v>
          </cell>
          <cell r="AX76">
            <v>158.041</v>
          </cell>
          <cell r="AY76">
            <v>158.041</v>
          </cell>
          <cell r="AZ76">
            <v>158.041</v>
          </cell>
          <cell r="BA76">
            <v>158.041</v>
          </cell>
          <cell r="BB76">
            <v>158.041</v>
          </cell>
          <cell r="BC76">
            <v>158.041</v>
          </cell>
          <cell r="BD76">
            <v>158.041</v>
          </cell>
          <cell r="BE76">
            <v>158.041</v>
          </cell>
          <cell r="BF76">
            <v>158.041</v>
          </cell>
          <cell r="BG76">
            <v>158.041</v>
          </cell>
          <cell r="BH76">
            <v>158.041</v>
          </cell>
          <cell r="BI76">
            <v>158.041</v>
          </cell>
          <cell r="BJ76" t="str">
            <v>-</v>
          </cell>
          <cell r="BK76" t="str">
            <v>-</v>
          </cell>
          <cell r="BL76" t="str">
            <v>-</v>
          </cell>
          <cell r="BM76" t="str">
            <v>-</v>
          </cell>
          <cell r="BN76">
            <v>3.9302726410566184</v>
          </cell>
          <cell r="BO76">
            <v>3.3137336809670885</v>
          </cell>
          <cell r="BP76">
            <v>3.3884623387088104</v>
          </cell>
          <cell r="BQ76">
            <v>3.4042113582432538</v>
          </cell>
          <cell r="BR76">
            <v>3.3938019343658659</v>
          </cell>
          <cell r="BS76">
            <v>3.4076101414300304</v>
          </cell>
          <cell r="BT76">
            <v>3.4238120340091265</v>
          </cell>
          <cell r="BU76">
            <v>3.4299109905671235</v>
          </cell>
          <cell r="BV76">
            <v>3.4315131231681919</v>
          </cell>
          <cell r="BW76">
            <v>3.4421620173080711</v>
          </cell>
          <cell r="BX76">
            <v>3.4463973348704782</v>
          </cell>
          <cell r="BY76">
            <v>3.4688318488657628</v>
          </cell>
          <cell r="BZ76">
            <v>3.4769746375966504</v>
          </cell>
          <cell r="CA76">
            <v>3.4945770749424585</v>
          </cell>
          <cell r="CB76">
            <v>3.4976647179092031</v>
          </cell>
          <cell r="CC76">
            <v>3.5060109321678805</v>
          </cell>
          <cell r="CD76">
            <v>3.5144516738301927</v>
          </cell>
          <cell r="CE76">
            <v>3.5357076944775554</v>
          </cell>
          <cell r="CF76">
            <v>3.5380254176674977</v>
          </cell>
          <cell r="CG76">
            <v>3.5380525581457918</v>
          </cell>
          <cell r="CH76">
            <v>3.5378220529219329</v>
          </cell>
          <cell r="CI76">
            <v>3.5378220529219329</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26.219399017287706</v>
          </cell>
          <cell r="EJ76">
            <v>432.10459094399994</v>
          </cell>
          <cell r="EK76">
            <v>0</v>
          </cell>
          <cell r="EL76">
            <v>0</v>
          </cell>
          <cell r="EM76">
            <v>0</v>
          </cell>
          <cell r="EN76">
            <v>0</v>
          </cell>
          <cell r="EO76">
            <v>0</v>
          </cell>
        </row>
      </sheetData>
      <sheetData sheetId="7">
        <row r="12">
          <cell r="CK12">
            <v>10107.197403979188</v>
          </cell>
          <cell r="CL12">
            <v>10107.197403979188</v>
          </cell>
          <cell r="CM12">
            <v>10107.197403979189</v>
          </cell>
          <cell r="CN12">
            <v>8599.8296556869318</v>
          </cell>
          <cell r="CO12">
            <v>7250.1407803720849</v>
          </cell>
          <cell r="CP12">
            <v>7413.6401261606725</v>
          </cell>
          <cell r="CQ12">
            <v>6484.5981220765361</v>
          </cell>
          <cell r="CR12">
            <v>6464.7694676765223</v>
          </cell>
          <cell r="CS12">
            <v>6491.0723802088787</v>
          </cell>
          <cell r="CT12">
            <v>6517.0765862932594</v>
          </cell>
          <cell r="CU12">
            <v>6528.6856835772614</v>
          </cell>
          <cell r="CV12">
            <v>6531.735272970267</v>
          </cell>
          <cell r="CW12">
            <v>6552.0049776092956</v>
          </cell>
          <cell r="CX12">
            <v>6560.0667195061369</v>
          </cell>
          <cell r="CY12">
            <v>6602.7698365088363</v>
          </cell>
          <cell r="CZ12">
            <v>6618.2692790185511</v>
          </cell>
          <cell r="DA12">
            <v>6266.0461808426908</v>
          </cell>
          <cell r="DB12">
            <v>6271.5825627866761</v>
          </cell>
          <cell r="DC12">
            <v>6286.5479685735663</v>
          </cell>
          <cell r="DD12">
            <v>6301.6828692846875</v>
          </cell>
          <cell r="DE12">
            <v>6339.7965534704936</v>
          </cell>
          <cell r="DF12">
            <v>6343.9524098820539</v>
          </cell>
          <cell r="DG12">
            <v>6344.0010748525829</v>
          </cell>
          <cell r="DH12">
            <v>6343.5877612107161</v>
          </cell>
          <cell r="DI12">
            <v>6343.5877612107161</v>
          </cell>
        </row>
        <row r="13">
          <cell r="CK13">
            <v>24103.93187669697</v>
          </cell>
          <cell r="CL13">
            <v>24103.93187669697</v>
          </cell>
          <cell r="CM13">
            <v>24103.93187669697</v>
          </cell>
          <cell r="CN13">
            <v>20509.1183922327</v>
          </cell>
          <cell r="CO13">
            <v>17291.868170502326</v>
          </cell>
          <cell r="CP13">
            <v>17681.820478875925</v>
          </cell>
          <cell r="CQ13">
            <v>17764.002692603124</v>
          </cell>
          <cell r="CR13">
            <v>16871.677180313745</v>
          </cell>
          <cell r="CS13">
            <v>16940.322203367821</v>
          </cell>
          <cell r="CT13">
            <v>17020.86700432884</v>
          </cell>
          <cell r="CU13">
            <v>17051.186872185983</v>
          </cell>
          <cell r="CV13">
            <v>17059.151586853499</v>
          </cell>
          <cell r="CW13">
            <v>17112.090652753628</v>
          </cell>
          <cell r="CX13">
            <v>17133.145773839351</v>
          </cell>
          <cell r="CY13">
            <v>16376.922736388531</v>
          </cell>
          <cell r="CZ13">
            <v>16168.945811303603</v>
          </cell>
          <cell r="DA13">
            <v>16250.802277127001</v>
          </cell>
          <cell r="DB13">
            <v>16265.160717155328</v>
          </cell>
          <cell r="DC13">
            <v>16303.973046879815</v>
          </cell>
          <cell r="DD13">
            <v>16343.22495659161</v>
          </cell>
          <cell r="DE13">
            <v>16442.071650005717</v>
          </cell>
          <cell r="DF13">
            <v>16452.849738594159</v>
          </cell>
          <cell r="DG13">
            <v>16452.975949731306</v>
          </cell>
          <cell r="DH13">
            <v>16451.904033234274</v>
          </cell>
          <cell r="DI13">
            <v>16451.90403323427</v>
          </cell>
        </row>
        <row r="14">
          <cell r="CK14">
            <v>3321.4228594821748</v>
          </cell>
          <cell r="CL14">
            <v>3321.4228594821748</v>
          </cell>
          <cell r="CM14">
            <v>3321.4228594821757</v>
          </cell>
          <cell r="CN14">
            <v>2826.0723189997088</v>
          </cell>
          <cell r="CO14">
            <v>2382.7484461231788</v>
          </cell>
          <cell r="CP14">
            <v>2436.482273357899</v>
          </cell>
          <cell r="CQ14">
            <v>2447.806645029405</v>
          </cell>
          <cell r="CR14">
            <v>2440.3217228972062</v>
          </cell>
          <cell r="CS14">
            <v>2450.250548534239</v>
          </cell>
          <cell r="CT14">
            <v>2461.9005596950115</v>
          </cell>
          <cell r="CU14">
            <v>2466.286029579031</v>
          </cell>
          <cell r="CV14">
            <v>2467.4380470110914</v>
          </cell>
          <cell r="CW14">
            <v>2475.0951608312098</v>
          </cell>
          <cell r="CX14">
            <v>2478.1405764596975</v>
          </cell>
          <cell r="CY14">
            <v>2494.27216955326</v>
          </cell>
          <cell r="CZ14">
            <v>2500.1272620451732</v>
          </cell>
          <cell r="DA14">
            <v>2512.7843384042685</v>
          </cell>
          <cell r="DB14">
            <v>2515.0045157599347</v>
          </cell>
          <cell r="DC14">
            <v>2521.0058818836214</v>
          </cell>
          <cell r="DD14">
            <v>2527.0752181720263</v>
          </cell>
          <cell r="DE14">
            <v>2542.359412692294</v>
          </cell>
          <cell r="DF14">
            <v>2544.025977317297</v>
          </cell>
          <cell r="DG14">
            <v>2544.0454927457258</v>
          </cell>
          <cell r="DH14">
            <v>2543.8797473911336</v>
          </cell>
          <cell r="DI14">
            <v>2543.8797473911341</v>
          </cell>
        </row>
        <row r="15">
          <cell r="CK15">
            <v>374.40216997173803</v>
          </cell>
          <cell r="CL15">
            <v>374.40216997173803</v>
          </cell>
          <cell r="CM15">
            <v>374.40216997173803</v>
          </cell>
          <cell r="CN15">
            <v>318.5645590743942</v>
          </cell>
          <cell r="CO15">
            <v>268.59157248781872</v>
          </cell>
          <cell r="CP15">
            <v>274.64863368378531</v>
          </cell>
          <cell r="CQ15">
            <v>275.92515567654328</v>
          </cell>
          <cell r="CR15">
            <v>275.08142959681089</v>
          </cell>
          <cell r="CS15">
            <v>276.20064085687773</v>
          </cell>
          <cell r="CT15">
            <v>277.5138700491006</v>
          </cell>
          <cell r="CU15">
            <v>278.00821524704344</v>
          </cell>
          <cell r="CV15">
            <v>278.13807460089754</v>
          </cell>
          <cell r="CW15">
            <v>279.00121071793507</v>
          </cell>
          <cell r="CX15">
            <v>279.34450040672505</v>
          </cell>
          <cell r="CY15">
            <v>281.16290887648324</v>
          </cell>
          <cell r="CZ15">
            <v>281.82291497239459</v>
          </cell>
          <cell r="DA15">
            <v>283.249664005814</v>
          </cell>
          <cell r="DB15">
            <v>283.49993000772059</v>
          </cell>
          <cell r="DC15">
            <v>284.17642456880554</v>
          </cell>
          <cell r="DD15">
            <v>284.86058095984731</v>
          </cell>
          <cell r="DE15">
            <v>286.5834677576911</v>
          </cell>
          <cell r="DF15">
            <v>286.77132863491056</v>
          </cell>
          <cell r="DG15">
            <v>286.77352848089851</v>
          </cell>
          <cell r="DH15">
            <v>286.75484509638318</v>
          </cell>
          <cell r="DI15">
            <v>286.75484509638318</v>
          </cell>
        </row>
        <row r="16">
          <cell r="CK16">
            <v>4041.7306254739005</v>
          </cell>
          <cell r="CL16">
            <v>4041.7306254739005</v>
          </cell>
          <cell r="CM16">
            <v>4041.7306254739015</v>
          </cell>
          <cell r="CN16">
            <v>3438.9547867704946</v>
          </cell>
          <cell r="CO16">
            <v>2899.4884948187018</v>
          </cell>
          <cell r="CP16">
            <v>2964.8754281742308</v>
          </cell>
          <cell r="CQ16">
            <v>2299.3494807344928</v>
          </cell>
          <cell r="CR16">
            <v>2292.3185120699713</v>
          </cell>
          <cell r="CS16">
            <v>1971.2953109288521</v>
          </cell>
          <cell r="CT16">
            <v>1980.6680717623262</v>
          </cell>
          <cell r="CU16">
            <v>1984.1963053234854</v>
          </cell>
          <cell r="CV16">
            <v>1985.1231356687688</v>
          </cell>
          <cell r="CW16">
            <v>1991.283498566301</v>
          </cell>
          <cell r="CX16">
            <v>1993.7336208821023</v>
          </cell>
          <cell r="CY16">
            <v>2006.7119401165066</v>
          </cell>
          <cell r="CZ16">
            <v>2011.4225262976904</v>
          </cell>
          <cell r="DA16">
            <v>2021.6054993376015</v>
          </cell>
          <cell r="DB16">
            <v>2023.3916943098973</v>
          </cell>
          <cell r="DC16">
            <v>2028.2199617317196</v>
          </cell>
          <cell r="DD16">
            <v>2033.1029130580398</v>
          </cell>
          <cell r="DE16">
            <v>2045.399476365475</v>
          </cell>
          <cell r="DF16">
            <v>2046.7402743637012</v>
          </cell>
          <cell r="DG16">
            <v>2046.7559750734004</v>
          </cell>
          <cell r="DH16">
            <v>2046.6226282854525</v>
          </cell>
          <cell r="DI16">
            <v>2046.6226282854523</v>
          </cell>
        </row>
        <row r="17">
          <cell r="CK17">
            <v>2076.3031898790032</v>
          </cell>
          <cell r="CL17">
            <v>2076.3031898790032</v>
          </cell>
          <cell r="CM17">
            <v>2076.3031898790036</v>
          </cell>
          <cell r="CN17">
            <v>1766.647373434005</v>
          </cell>
          <cell r="CO17">
            <v>1489.5147076021817</v>
          </cell>
          <cell r="CP17">
            <v>1523.1050457228901</v>
          </cell>
          <cell r="CQ17">
            <v>1392.3118887673377</v>
          </cell>
          <cell r="CR17">
            <v>1388.0544666820108</v>
          </cell>
          <cell r="CS17">
            <v>1393.7019805508087</v>
          </cell>
          <cell r="CT17">
            <v>1400.3285043721871</v>
          </cell>
          <cell r="CU17">
            <v>1402.8229586910159</v>
          </cell>
          <cell r="CV17">
            <v>1403.4782259565009</v>
          </cell>
          <cell r="CW17">
            <v>1190.1684502133091</v>
          </cell>
          <cell r="CX17">
            <v>1155.6265667245016</v>
          </cell>
          <cell r="CY17">
            <v>1163.1491817527185</v>
          </cell>
          <cell r="CZ17">
            <v>1165.8795758629471</v>
          </cell>
          <cell r="DA17">
            <v>1171.7819261317632</v>
          </cell>
          <cell r="DB17">
            <v>1172.8172572019296</v>
          </cell>
          <cell r="DC17">
            <v>1175.6158628157727</v>
          </cell>
          <cell r="DD17">
            <v>1178.4461648268416</v>
          </cell>
          <cell r="DE17">
            <v>1185.5736140952117</v>
          </cell>
          <cell r="DF17">
            <v>1186.3507799969818</v>
          </cell>
          <cell r="DG17">
            <v>1186.3598805894853</v>
          </cell>
          <cell r="DH17">
            <v>1186.282588874521</v>
          </cell>
          <cell r="DI17">
            <v>1186.282588874521</v>
          </cell>
        </row>
        <row r="18">
          <cell r="CK18">
            <v>2466.1465785217811</v>
          </cell>
          <cell r="CL18">
            <v>2466.1465785217811</v>
          </cell>
          <cell r="CM18">
            <v>2466.1465785217811</v>
          </cell>
          <cell r="CN18">
            <v>14070.220594876519</v>
          </cell>
          <cell r="CO18">
            <v>9016.3368001149975</v>
          </cell>
          <cell r="CP18">
            <v>9219.6659785247884</v>
          </cell>
          <cell r="CQ18">
            <v>9262.517480203911</v>
          </cell>
          <cell r="CR18">
            <v>9234.1944824588754</v>
          </cell>
          <cell r="CS18">
            <v>9271.7652281742921</v>
          </cell>
          <cell r="CT18">
            <v>9315.8489519603827</v>
          </cell>
          <cell r="CU18">
            <v>9332.4436007011718</v>
          </cell>
          <cell r="CV18">
            <v>9336.8028427285717</v>
          </cell>
          <cell r="CW18">
            <v>9365.7774150260939</v>
          </cell>
          <cell r="CX18">
            <v>9377.301289083156</v>
          </cell>
          <cell r="CY18">
            <v>9438.3433502753942</v>
          </cell>
          <cell r="CZ18">
            <v>9460.4990612522761</v>
          </cell>
          <cell r="DA18">
            <v>9508.3935267985871</v>
          </cell>
          <cell r="DB18">
            <v>9516.7946934543652</v>
          </cell>
          <cell r="DC18">
            <v>9539.5039048778362</v>
          </cell>
          <cell r="DD18">
            <v>9173.3867326251566</v>
          </cell>
          <cell r="DE18">
            <v>9228.8689858730468</v>
          </cell>
          <cell r="DF18">
            <v>9149.9187009782399</v>
          </cell>
          <cell r="DG18">
            <v>9149.9888907424665</v>
          </cell>
          <cell r="DH18">
            <v>9149.3927661222424</v>
          </cell>
          <cell r="DI18">
            <v>9149.3927661222406</v>
          </cell>
        </row>
        <row r="19">
          <cell r="CK19">
            <v>35.631866334038364</v>
          </cell>
          <cell r="CL19">
            <v>35.631866334038364</v>
          </cell>
          <cell r="CM19">
            <v>35.631866334038371</v>
          </cell>
          <cell r="CN19">
            <v>30.31779914245028</v>
          </cell>
          <cell r="CO19">
            <v>25.561868431632124</v>
          </cell>
          <cell r="CP19">
            <v>26.138319136840543</v>
          </cell>
          <cell r="CQ19">
            <v>26.259805775184141</v>
          </cell>
          <cell r="CR19">
            <v>26.179508337544185</v>
          </cell>
          <cell r="CS19">
            <v>26.286023708492127</v>
          </cell>
          <cell r="CT19">
            <v>26.411003772167437</v>
          </cell>
          <cell r="CU19">
            <v>26.458050620259428</v>
          </cell>
          <cell r="CV19">
            <v>26.470409339064673</v>
          </cell>
          <cell r="CW19">
            <v>26.55255403056762</v>
          </cell>
          <cell r="CX19">
            <v>26.585224921085544</v>
          </cell>
          <cell r="CY19">
            <v>26.758282912549639</v>
          </cell>
          <cell r="CZ19">
            <v>26.821095713530301</v>
          </cell>
          <cell r="DA19">
            <v>26.956879464075481</v>
          </cell>
          <cell r="DB19">
            <v>26.980697287376461</v>
          </cell>
          <cell r="DC19">
            <v>27.045079296108153</v>
          </cell>
          <cell r="DD19">
            <v>27.110190481438671</v>
          </cell>
          <cell r="DE19">
            <v>27.274157672371572</v>
          </cell>
          <cell r="DF19">
            <v>27.292036397986291</v>
          </cell>
          <cell r="DG19">
            <v>27.292245757398401</v>
          </cell>
          <cell r="DH19">
            <v>27.29046765910434</v>
          </cell>
          <cell r="DI19">
            <v>27.290467659104337</v>
          </cell>
        </row>
        <row r="20">
          <cell r="CK20">
            <v>9431.0950040745847</v>
          </cell>
          <cell r="CL20">
            <v>9431.0950040745847</v>
          </cell>
          <cell r="CM20">
            <v>9431.0950040745865</v>
          </cell>
          <cell r="CN20">
            <v>8024.5598517458693</v>
          </cell>
          <cell r="CO20">
            <v>6765.7530874290014</v>
          </cell>
          <cell r="CP20">
            <v>6918.3289114125173</v>
          </cell>
          <cell r="CQ20">
            <v>6950.4841742663621</v>
          </cell>
          <cell r="CR20">
            <v>6830.6865760242126</v>
          </cell>
          <cell r="CS20">
            <v>6646.4587053420892</v>
          </cell>
          <cell r="CT20">
            <v>6068.3108447527393</v>
          </cell>
          <cell r="CU20">
            <v>6079.1205398688689</v>
          </cell>
          <cell r="CV20">
            <v>6081.9601346074887</v>
          </cell>
          <cell r="CW20">
            <v>6100.8340678584273</v>
          </cell>
          <cell r="CX20">
            <v>6108.3406783965165</v>
          </cell>
          <cell r="CY20">
            <v>6148.1032597596432</v>
          </cell>
          <cell r="CZ20">
            <v>6162.5354110200951</v>
          </cell>
          <cell r="DA20">
            <v>6193.7336953822687</v>
          </cell>
          <cell r="DB20">
            <v>6199.2061854353751</v>
          </cell>
          <cell r="DC20">
            <v>6213.9988849163847</v>
          </cell>
          <cell r="DD20">
            <v>6228.9591232876455</v>
          </cell>
          <cell r="DE20">
            <v>6266.6329614917931</v>
          </cell>
          <cell r="DF20">
            <v>6270.7408577866127</v>
          </cell>
          <cell r="DG20">
            <v>6270.788961145422</v>
          </cell>
          <cell r="DH20">
            <v>6270.3804172955197</v>
          </cell>
          <cell r="DI20">
            <v>6270.3804172955197</v>
          </cell>
        </row>
        <row r="21">
          <cell r="CK21">
            <v>275.89053951880851</v>
          </cell>
          <cell r="CL21">
            <v>275.89053951880851</v>
          </cell>
          <cell r="CM21">
            <v>275.89053951880857</v>
          </cell>
          <cell r="CN21">
            <v>234.74476144526707</v>
          </cell>
          <cell r="CO21">
            <v>197.92052447095355</v>
          </cell>
          <cell r="CP21">
            <v>202.3838690113439</v>
          </cell>
          <cell r="CQ21">
            <v>203.3245161804461</v>
          </cell>
          <cell r="CR21">
            <v>202.70278889889471</v>
          </cell>
          <cell r="CS21">
            <v>203.52751648634083</v>
          </cell>
          <cell r="CT21">
            <v>204.49521256134369</v>
          </cell>
          <cell r="CU21">
            <v>204.85948706162043</v>
          </cell>
          <cell r="CV21">
            <v>204.95517819289535</v>
          </cell>
          <cell r="CW21">
            <v>205.59120839813059</v>
          </cell>
          <cell r="CX21">
            <v>205.844172683724</v>
          </cell>
          <cell r="CY21">
            <v>207.18412670649323</v>
          </cell>
          <cell r="CZ21">
            <v>207.67047388204628</v>
          </cell>
          <cell r="DA21">
            <v>208.7218207816054</v>
          </cell>
          <cell r="DB21">
            <v>208.90623750732695</v>
          </cell>
          <cell r="DC21">
            <v>209.40473475015375</v>
          </cell>
          <cell r="DD21">
            <v>209.90887786410525</v>
          </cell>
          <cell r="DE21">
            <v>211.17844360466393</v>
          </cell>
          <cell r="DF21">
            <v>211.31687506400743</v>
          </cell>
          <cell r="DG21">
            <v>211.31849609279718</v>
          </cell>
          <cell r="DH21">
            <v>211.30472862709482</v>
          </cell>
          <cell r="DI21">
            <v>211.30472862709479</v>
          </cell>
        </row>
        <row r="22">
          <cell r="CK22">
            <v>281.08592428466068</v>
          </cell>
          <cell r="CL22">
            <v>281.08592428466068</v>
          </cell>
          <cell r="CM22">
            <v>281.08592428466073</v>
          </cell>
          <cell r="CN22">
            <v>239.16531663937943</v>
          </cell>
          <cell r="CO22">
            <v>201.64763044377639</v>
          </cell>
          <cell r="CP22">
            <v>206.19502568148434</v>
          </cell>
          <cell r="CQ22">
            <v>207.15338648433749</v>
          </cell>
          <cell r="CR22">
            <v>205.48271200392222</v>
          </cell>
          <cell r="CS22">
            <v>206.31875013765213</v>
          </cell>
          <cell r="CT22">
            <v>207.29971746902083</v>
          </cell>
          <cell r="CU22">
            <v>207.66898773233265</v>
          </cell>
          <cell r="CV22">
            <v>207.76599119871761</v>
          </cell>
          <cell r="CW22">
            <v>208.41074410122127</v>
          </cell>
          <cell r="CX22">
            <v>208.6671776102333</v>
          </cell>
          <cell r="CY22">
            <v>210.02550813964956</v>
          </cell>
          <cell r="CZ22">
            <v>210.51852521726823</v>
          </cell>
          <cell r="DA22">
            <v>211.58429058414774</v>
          </cell>
          <cell r="DB22">
            <v>211.7712364527566</v>
          </cell>
          <cell r="DC22">
            <v>212.2765702270917</v>
          </cell>
          <cell r="DD22">
            <v>212.78762730161731</v>
          </cell>
          <cell r="DE22">
            <v>214.0746042241075</v>
          </cell>
          <cell r="DF22">
            <v>211.83138105981863</v>
          </cell>
          <cell r="DG22">
            <v>211.83300603542534</v>
          </cell>
          <cell r="DH22">
            <v>211.81920504924031</v>
          </cell>
          <cell r="DI22">
            <v>211.81920504924028</v>
          </cell>
        </row>
        <row r="23">
          <cell r="CK23">
            <v>992.69755268547271</v>
          </cell>
          <cell r="CL23">
            <v>992.69755268547271</v>
          </cell>
          <cell r="CM23">
            <v>992.69755268547294</v>
          </cell>
          <cell r="CN23">
            <v>844.64857185349456</v>
          </cell>
          <cell r="CO23">
            <v>712.14917557963736</v>
          </cell>
          <cell r="CP23">
            <v>728.20899122161404</v>
          </cell>
          <cell r="CQ23">
            <v>731.59358767909646</v>
          </cell>
          <cell r="CR23">
            <v>756.88626841357632</v>
          </cell>
          <cell r="CS23">
            <v>759.96577703558717</v>
          </cell>
          <cell r="CT23">
            <v>763.57912579682579</v>
          </cell>
          <cell r="CU23">
            <v>764.93931609657625</v>
          </cell>
          <cell r="CV23">
            <v>765.29662397410664</v>
          </cell>
          <cell r="CW23">
            <v>767.67154210549427</v>
          </cell>
          <cell r="CX23">
            <v>768.61610332838006</v>
          </cell>
          <cell r="CY23">
            <v>773.61945234813834</v>
          </cell>
          <cell r="CZ23">
            <v>775.43545843694164</v>
          </cell>
          <cell r="DA23">
            <v>779.36115692356907</v>
          </cell>
          <cell r="DB23">
            <v>780.04976356841416</v>
          </cell>
          <cell r="DC23">
            <v>781.9111376520525</v>
          </cell>
          <cell r="DD23">
            <v>783.79359325287544</v>
          </cell>
          <cell r="DE23">
            <v>788.53411449136956</v>
          </cell>
          <cell r="DF23">
            <v>789.05101350032101</v>
          </cell>
          <cell r="DG23">
            <v>789.0570663742767</v>
          </cell>
          <cell r="DH23">
            <v>796.04598145715124</v>
          </cell>
          <cell r="DI23">
            <v>796.04598145715124</v>
          </cell>
        </row>
        <row r="24">
          <cell r="CK24">
            <v>372.67409134790341</v>
          </cell>
          <cell r="CL24">
            <v>372.67409134790341</v>
          </cell>
          <cell r="CM24">
            <v>372.67409134790347</v>
          </cell>
          <cell r="CN24">
            <v>317.0942027330052</v>
          </cell>
          <cell r="CO24">
            <v>267.35186985737363</v>
          </cell>
          <cell r="CP24">
            <v>273.38097427633545</v>
          </cell>
          <cell r="CQ24">
            <v>274.65160439520628</v>
          </cell>
          <cell r="CR24">
            <v>273.81177259045324</v>
          </cell>
          <cell r="CS24">
            <v>274.92581805499549</v>
          </cell>
          <cell r="CT24">
            <v>276.23298594876098</v>
          </cell>
          <cell r="CU24">
            <v>276.72504946289456</v>
          </cell>
          <cell r="CV24">
            <v>276.85430944208821</v>
          </cell>
          <cell r="CW24">
            <v>277.71346169580193</v>
          </cell>
          <cell r="CX24">
            <v>278.05516690773635</v>
          </cell>
          <cell r="CY24">
            <v>279.86518238979846</v>
          </cell>
          <cell r="CZ24">
            <v>280.52214218278363</v>
          </cell>
          <cell r="DA24">
            <v>281.94230595921471</v>
          </cell>
          <cell r="DB24">
            <v>282.1914168414055</v>
          </cell>
          <cell r="DC24">
            <v>282.86478899593442</v>
          </cell>
          <cell r="DD24">
            <v>283.54578761672389</v>
          </cell>
          <cell r="DE24">
            <v>285.26072231363071</v>
          </cell>
          <cell r="DF24">
            <v>285.4477161062224</v>
          </cell>
          <cell r="DG24">
            <v>285.44990579867192</v>
          </cell>
          <cell r="DH24">
            <v>285.43130864858563</v>
          </cell>
          <cell r="DI24">
            <v>285.43130864858563</v>
          </cell>
        </row>
        <row r="25">
          <cell r="CK25">
            <v>929.53906620789894</v>
          </cell>
          <cell r="CL25">
            <v>929.53906620789894</v>
          </cell>
          <cell r="CM25">
            <v>929.53906620789917</v>
          </cell>
          <cell r="CN25">
            <v>790.90941911820698</v>
          </cell>
          <cell r="CO25">
            <v>624.47350611909792</v>
          </cell>
          <cell r="CP25">
            <v>638.55613055436277</v>
          </cell>
          <cell r="CQ25">
            <v>641.52403515789194</v>
          </cell>
          <cell r="CR25">
            <v>639.56237799071278</v>
          </cell>
          <cell r="CS25">
            <v>642.16453625349175</v>
          </cell>
          <cell r="CT25">
            <v>645.21778483612377</v>
          </cell>
          <cell r="CU25">
            <v>646.36713392453009</v>
          </cell>
          <cell r="CV25">
            <v>646.66905600366499</v>
          </cell>
          <cell r="CW25">
            <v>648.67584137027916</v>
          </cell>
          <cell r="CX25">
            <v>649.47398746841475</v>
          </cell>
          <cell r="CY25">
            <v>653.70177429786952</v>
          </cell>
          <cell r="CZ25">
            <v>655.23628380223022</v>
          </cell>
          <cell r="DA25">
            <v>658.55346521264778</v>
          </cell>
          <cell r="DB25">
            <v>659.13533189679367</v>
          </cell>
          <cell r="DC25">
            <v>660.7081769660499</v>
          </cell>
          <cell r="DD25">
            <v>662.29883573575887</v>
          </cell>
          <cell r="DE25">
            <v>666.30453535369679</v>
          </cell>
          <cell r="DF25">
            <v>666.74131056437534</v>
          </cell>
          <cell r="DG25">
            <v>666.74642519073632</v>
          </cell>
          <cell r="DH25">
            <v>666.70298645389732</v>
          </cell>
          <cell r="DI25">
            <v>666.70298645389744</v>
          </cell>
        </row>
        <row r="26">
          <cell r="CK26">
            <v>516.6063173718195</v>
          </cell>
          <cell r="CL26">
            <v>516.6063173718195</v>
          </cell>
          <cell r="CM26">
            <v>516.60631737181961</v>
          </cell>
          <cell r="CN26">
            <v>439.56065671580666</v>
          </cell>
          <cell r="CO26">
            <v>370.60710185123196</v>
          </cell>
          <cell r="CP26">
            <v>378.96473524523776</v>
          </cell>
          <cell r="CQ26">
            <v>380.72610144077186</v>
          </cell>
          <cell r="CR26">
            <v>284.46170028703284</v>
          </cell>
          <cell r="CS26">
            <v>285.6190766264159</v>
          </cell>
          <cell r="CT26">
            <v>286.97708690516805</v>
          </cell>
          <cell r="CU26">
            <v>287.48828926347204</v>
          </cell>
          <cell r="CV26">
            <v>287.62257681843232</v>
          </cell>
          <cell r="CW26">
            <v>288.51514585804915</v>
          </cell>
          <cell r="CX26">
            <v>288.87014171766543</v>
          </cell>
          <cell r="CY26">
            <v>290.75055787618953</v>
          </cell>
          <cell r="CZ26">
            <v>291.43307016543395</v>
          </cell>
          <cell r="DA26">
            <v>292.9084713094669</v>
          </cell>
          <cell r="DB26">
            <v>293.16727137652612</v>
          </cell>
          <cell r="DC26">
            <v>293.86683438724339</v>
          </cell>
          <cell r="DD26">
            <v>294.57432049615022</v>
          </cell>
          <cell r="DE26">
            <v>296.35595769585166</v>
          </cell>
          <cell r="DF26">
            <v>296.55022462484646</v>
          </cell>
          <cell r="DG26">
            <v>296.5524994855341</v>
          </cell>
          <cell r="DH26">
            <v>296.49989396510171</v>
          </cell>
          <cell r="DI26">
            <v>296.49989396510165</v>
          </cell>
        </row>
        <row r="27">
          <cell r="CK27">
            <v>1511.9461580176073</v>
          </cell>
          <cell r="CL27">
            <v>1511.9461580176073</v>
          </cell>
          <cell r="CM27">
            <v>1511.9461580176073</v>
          </cell>
          <cell r="CN27">
            <v>1286.4574508461351</v>
          </cell>
          <cell r="CO27">
            <v>1086.0447676976746</v>
          </cell>
          <cell r="CP27">
            <v>1110.5363761222184</v>
          </cell>
          <cell r="CQ27">
            <v>1115.697967821633</v>
          </cell>
          <cell r="CR27">
            <v>1112.2863779278171</v>
          </cell>
          <cell r="CS27">
            <v>1116.811886757768</v>
          </cell>
          <cell r="CT27">
            <v>1122.1219032999516</v>
          </cell>
          <cell r="CU27">
            <v>1124.12077843475</v>
          </cell>
          <cell r="CV27">
            <v>1124.6458621910404</v>
          </cell>
          <cell r="CW27">
            <v>1128.135936190894</v>
          </cell>
          <cell r="CX27">
            <v>1129.5240213302066</v>
          </cell>
          <cell r="CY27">
            <v>1136.8767203960256</v>
          </cell>
          <cell r="CZ27">
            <v>1139.5454421301954</v>
          </cell>
          <cell r="DA27">
            <v>1145.3144739289614</v>
          </cell>
          <cell r="DB27">
            <v>1146.326419610599</v>
          </cell>
          <cell r="DC27">
            <v>1149.0618121310608</v>
          </cell>
          <cell r="DD27">
            <v>1151.8281851110303</v>
          </cell>
          <cell r="DE27">
            <v>1158.7946441655806</v>
          </cell>
          <cell r="DF27">
            <v>1159.554255946656</v>
          </cell>
          <cell r="DG27">
            <v>1159.5631509808627</v>
          </cell>
          <cell r="DH27">
            <v>1159.4876050811613</v>
          </cell>
          <cell r="DI27">
            <v>1159.4876050811613</v>
          </cell>
        </row>
        <row r="28">
          <cell r="CK28">
            <v>10186.622127309494</v>
          </cell>
          <cell r="CL28">
            <v>10186.622127309494</v>
          </cell>
          <cell r="CM28">
            <v>10186.622127309496</v>
          </cell>
          <cell r="CN28">
            <v>8667.4091303711575</v>
          </cell>
          <cell r="CO28">
            <v>6804.4457600899013</v>
          </cell>
          <cell r="CP28">
            <v>6866.992666170373</v>
          </cell>
          <cell r="CQ28">
            <v>6898.9093265407537</v>
          </cell>
          <cell r="CR28">
            <v>6877.8137881283892</v>
          </cell>
          <cell r="CS28">
            <v>6905.7972352393026</v>
          </cell>
          <cell r="CT28">
            <v>6938.6316794200002</v>
          </cell>
          <cell r="CU28">
            <v>6950.9917075887133</v>
          </cell>
          <cell r="CV28">
            <v>6954.2385587329882</v>
          </cell>
          <cell r="CW28">
            <v>6975.8194029778842</v>
          </cell>
          <cell r="CX28">
            <v>6984.4026161680404</v>
          </cell>
          <cell r="CY28">
            <v>7029.8679711506848</v>
          </cell>
          <cell r="CZ28">
            <v>7046.369990328647</v>
          </cell>
          <cell r="DA28">
            <v>7082.0427516220334</v>
          </cell>
          <cell r="DB28">
            <v>7088.3001095292384</v>
          </cell>
          <cell r="DC28">
            <v>7105.2143869729898</v>
          </cell>
          <cell r="DD28">
            <v>7122.3202318366002</v>
          </cell>
          <cell r="DE28">
            <v>7165.397274845147</v>
          </cell>
          <cell r="DF28">
            <v>7170.0943281267309</v>
          </cell>
          <cell r="DG28">
            <v>7170.1493304985352</v>
          </cell>
          <cell r="DH28">
            <v>7169.6821930410306</v>
          </cell>
          <cell r="DI28">
            <v>7169.6821930410306</v>
          </cell>
        </row>
        <row r="29">
          <cell r="CK29">
            <v>2515.0790758121725</v>
          </cell>
          <cell r="CL29">
            <v>2515.0790758121725</v>
          </cell>
          <cell r="CM29">
            <v>2515.079075812173</v>
          </cell>
          <cell r="CN29">
            <v>2139.9850777676306</v>
          </cell>
          <cell r="CO29">
            <v>1804.2872025944564</v>
          </cell>
          <cell r="CP29">
            <v>1844.9760369461355</v>
          </cell>
          <cell r="CQ29">
            <v>1795.3671267930765</v>
          </cell>
          <cell r="CR29">
            <v>1789.8772392768208</v>
          </cell>
          <cell r="CS29">
            <v>1797.1596311244721</v>
          </cell>
          <cell r="CT29">
            <v>1805.7044429082364</v>
          </cell>
          <cell r="CU29">
            <v>1808.9210076157867</v>
          </cell>
          <cell r="CV29">
            <v>1809.765965787305</v>
          </cell>
          <cell r="CW29">
            <v>1815.382148939136</v>
          </cell>
          <cell r="CX29">
            <v>1817.6158380738195</v>
          </cell>
          <cell r="CY29">
            <v>1829.4477088638575</v>
          </cell>
          <cell r="CZ29">
            <v>1833.7421822879169</v>
          </cell>
          <cell r="DA29">
            <v>1843.0256356450573</v>
          </cell>
          <cell r="DB29">
            <v>1844.6540458988279</v>
          </cell>
          <cell r="DC29">
            <v>1849.0558051130192</v>
          </cell>
          <cell r="DD29">
            <v>1853.507417692706</v>
          </cell>
          <cell r="DE29">
            <v>1864.7177559181218</v>
          </cell>
          <cell r="DF29">
            <v>1865.9401136351751</v>
          </cell>
          <cell r="DG29">
            <v>1865.9544274122609</v>
          </cell>
          <cell r="DH29">
            <v>1865.8328599013398</v>
          </cell>
          <cell r="DI29">
            <v>1865.8328599013398</v>
          </cell>
        </row>
        <row r="30">
          <cell r="CK30">
            <v>1531.479020914114</v>
          </cell>
          <cell r="CL30">
            <v>1531.479020914114</v>
          </cell>
          <cell r="CM30">
            <v>1531.4790209141142</v>
          </cell>
          <cell r="CN30">
            <v>1303.0772205888047</v>
          </cell>
          <cell r="CO30">
            <v>568.53323928802752</v>
          </cell>
          <cell r="CP30">
            <v>581.35434380151651</v>
          </cell>
          <cell r="CQ30">
            <v>584.05638384262022</v>
          </cell>
          <cell r="CR30">
            <v>582.27045170506653</v>
          </cell>
          <cell r="CS30">
            <v>584.6395089217159</v>
          </cell>
          <cell r="CT30">
            <v>587.41924783782042</v>
          </cell>
          <cell r="CU30">
            <v>588.46563836344137</v>
          </cell>
          <cell r="CV30">
            <v>588.74051429649728</v>
          </cell>
          <cell r="CW30">
            <v>590.56753205442817</v>
          </cell>
          <cell r="CX30">
            <v>591.29418031436489</v>
          </cell>
          <cell r="CY30">
            <v>595.14324247251318</v>
          </cell>
          <cell r="CZ30">
            <v>596.54029078710755</v>
          </cell>
          <cell r="DA30">
            <v>599.56031945780512</v>
          </cell>
          <cell r="DB30">
            <v>600.0900625894667</v>
          </cell>
          <cell r="DC30">
            <v>601.522012373341</v>
          </cell>
          <cell r="DD30">
            <v>602.97018010837371</v>
          </cell>
          <cell r="DE30">
            <v>606.61704960257259</v>
          </cell>
          <cell r="DF30">
            <v>607.01469853873164</v>
          </cell>
          <cell r="DG30">
            <v>607.01935499743536</v>
          </cell>
          <cell r="DH30">
            <v>606.97980749778378</v>
          </cell>
          <cell r="DI30">
            <v>606.97980749778378</v>
          </cell>
        </row>
        <row r="31">
          <cell r="CK31">
            <v>10156.074156797833</v>
          </cell>
          <cell r="CL31">
            <v>10156.074156797833</v>
          </cell>
          <cell r="CM31">
            <v>10156.074156797833</v>
          </cell>
          <cell r="CN31">
            <v>8641.4170247233742</v>
          </cell>
          <cell r="CO31">
            <v>7285.8443322674657</v>
          </cell>
          <cell r="CP31">
            <v>7450.1488358528541</v>
          </cell>
          <cell r="CQ31">
            <v>7484.7759108567534</v>
          </cell>
          <cell r="CR31">
            <v>7461.8889050617972</v>
          </cell>
          <cell r="CS31">
            <v>7492.2487519484248</v>
          </cell>
          <cell r="CT31">
            <v>7527.8715504543561</v>
          </cell>
          <cell r="CU31">
            <v>7541.2812122886962</v>
          </cell>
          <cell r="CV31">
            <v>7544.8037913052549</v>
          </cell>
          <cell r="CW31">
            <v>7568.2173158922124</v>
          </cell>
          <cell r="CX31">
            <v>7577.5294294862069</v>
          </cell>
          <cell r="CY31">
            <v>7626.8557762528608</v>
          </cell>
          <cell r="CZ31">
            <v>7644.7591736998365</v>
          </cell>
          <cell r="DA31">
            <v>7683.4613238172915</v>
          </cell>
          <cell r="DB31">
            <v>7690.2500667203585</v>
          </cell>
          <cell r="DC31">
            <v>7708.6007320745903</v>
          </cell>
          <cell r="DD31">
            <v>7727.1592330650938</v>
          </cell>
          <cell r="DE31">
            <v>7773.8944485260272</v>
          </cell>
          <cell r="DF31">
            <v>7778.9903832006203</v>
          </cell>
          <cell r="DG31">
            <v>7779.0500564631657</v>
          </cell>
          <cell r="DH31">
            <v>7778.5432489341083</v>
          </cell>
          <cell r="DI31">
            <v>7778.5432489341074</v>
          </cell>
        </row>
        <row r="32">
          <cell r="CK32">
            <v>242.56649431466582</v>
          </cell>
          <cell r="CL32">
            <v>242.56649431466582</v>
          </cell>
          <cell r="CM32">
            <v>242.56649431466587</v>
          </cell>
          <cell r="CN32">
            <v>206.39059948131734</v>
          </cell>
          <cell r="CO32">
            <v>174.01425890707748</v>
          </cell>
          <cell r="CP32">
            <v>177.93848856703352</v>
          </cell>
          <cell r="CQ32">
            <v>178.76551760033817</v>
          </cell>
          <cell r="CR32">
            <v>178.21888701500259</v>
          </cell>
          <cell r="CS32">
            <v>178.94399806810472</v>
          </cell>
          <cell r="CT32">
            <v>179.79480884575921</v>
          </cell>
          <cell r="CU32">
            <v>180.1150836498698</v>
          </cell>
          <cell r="CV32">
            <v>180.19921651753114</v>
          </cell>
          <cell r="CW32">
            <v>180.75842241647658</v>
          </cell>
          <cell r="CX32">
            <v>180.98083185483657</v>
          </cell>
          <cell r="CY32">
            <v>182.15893658583911</v>
          </cell>
          <cell r="CZ32">
            <v>182.58653924883549</v>
          </cell>
          <cell r="DA32">
            <v>183.51089690234346</v>
          </cell>
          <cell r="DB32">
            <v>183.67303844851349</v>
          </cell>
          <cell r="DC32">
            <v>184.11132360620294</v>
          </cell>
          <cell r="DD32">
            <v>184.55457268606403</v>
          </cell>
          <cell r="DE32">
            <v>185.67079113823146</v>
          </cell>
          <cell r="DF32">
            <v>185.79250184949535</v>
          </cell>
          <cell r="DG32">
            <v>185.79392707875985</v>
          </cell>
          <cell r="DH32">
            <v>185.78182254666226</v>
          </cell>
          <cell r="DI32">
            <v>185.78182254666226</v>
          </cell>
        </row>
        <row r="33">
          <cell r="CK33">
            <v>107.78751054990066</v>
          </cell>
          <cell r="CL33">
            <v>107.78751054990066</v>
          </cell>
          <cell r="CM33">
            <v>107.78751054990069</v>
          </cell>
          <cell r="CN33">
            <v>91.712291022906442</v>
          </cell>
          <cell r="CO33">
            <v>77.32545181383577</v>
          </cell>
          <cell r="CP33">
            <v>79.069233233721548</v>
          </cell>
          <cell r="CQ33">
            <v>79.436734115919904</v>
          </cell>
          <cell r="CR33">
            <v>79.193831854623568</v>
          </cell>
          <cell r="CS33">
            <v>79.516044184512396</v>
          </cell>
          <cell r="CT33">
            <v>79.894112787645341</v>
          </cell>
          <cell r="CU33">
            <v>80.03643097517768</v>
          </cell>
          <cell r="CV33">
            <v>80.073816486256888</v>
          </cell>
          <cell r="CW33">
            <v>80.322306748287701</v>
          </cell>
          <cell r="CX33">
            <v>80.421137214347553</v>
          </cell>
          <cell r="CY33">
            <v>80.944643053357211</v>
          </cell>
          <cell r="CZ33">
            <v>81.134653741680438</v>
          </cell>
          <cell r="DA33">
            <v>81.545403835632499</v>
          </cell>
          <cell r="DB33">
            <v>81.617453496356475</v>
          </cell>
          <cell r="DC33">
            <v>81.812211087225705</v>
          </cell>
          <cell r="DD33">
            <v>82.009174460121628</v>
          </cell>
          <cell r="DE33">
            <v>82.505180343081378</v>
          </cell>
          <cell r="DF33">
            <v>82.559264047475352</v>
          </cell>
          <cell r="DG33">
            <v>82.559897366247625</v>
          </cell>
          <cell r="DH33">
            <v>82.554518563272993</v>
          </cell>
          <cell r="DI33">
            <v>82.554518563272993</v>
          </cell>
        </row>
        <row r="34">
          <cell r="CK34">
            <v>292.76996556065274</v>
          </cell>
          <cell r="CL34">
            <v>292.76996556065274</v>
          </cell>
          <cell r="CM34">
            <v>292.76996556065279</v>
          </cell>
          <cell r="CN34">
            <v>249.10682274115871</v>
          </cell>
          <cell r="CO34">
            <v>210.02961984188318</v>
          </cell>
          <cell r="CP34">
            <v>214.76603896540416</v>
          </cell>
          <cell r="CQ34">
            <v>215.76423643815218</v>
          </cell>
          <cell r="CR34">
            <v>215.10447088357611</v>
          </cell>
          <cell r="CS34">
            <v>215.97965662859895</v>
          </cell>
          <cell r="CT34">
            <v>217.00655790272714</v>
          </cell>
          <cell r="CU34">
            <v>217.39311930163066</v>
          </cell>
          <cell r="CV34">
            <v>217.49466496991155</v>
          </cell>
          <cell r="CW34">
            <v>218.16960852400021</v>
          </cell>
          <cell r="CX34">
            <v>218.43804957062119</v>
          </cell>
          <cell r="CY34">
            <v>219.85998413127422</v>
          </cell>
          <cell r="CZ34">
            <v>220.37608680766729</v>
          </cell>
          <cell r="DA34">
            <v>221.49175679806669</v>
          </cell>
          <cell r="DB34">
            <v>221.6874564350766</v>
          </cell>
          <cell r="DC34">
            <v>222.21645253936137</v>
          </cell>
          <cell r="DD34">
            <v>222.75143993822854</v>
          </cell>
          <cell r="DE34">
            <v>224.09867974858463</v>
          </cell>
          <cell r="DF34">
            <v>224.24558066680817</v>
          </cell>
          <cell r="DG34">
            <v>224.24730087274116</v>
          </cell>
          <cell r="DH34">
            <v>224.23269109138889</v>
          </cell>
          <cell r="DI34">
            <v>224.23269109138889</v>
          </cell>
        </row>
        <row r="35">
          <cell r="CK35">
            <v>1913.5962257741978</v>
          </cell>
          <cell r="CL35">
            <v>1913.5962257741978</v>
          </cell>
          <cell r="CM35">
            <v>1913.5962257741983</v>
          </cell>
          <cell r="CN35">
            <v>1628.2062092647557</v>
          </cell>
          <cell r="CO35">
            <v>1362.2985783496836</v>
          </cell>
          <cell r="CP35">
            <v>1393.0200406048568</v>
          </cell>
          <cell r="CQ35">
            <v>1399.4945702405373</v>
          </cell>
          <cell r="CR35">
            <v>1395.2151848961284</v>
          </cell>
          <cell r="CS35">
            <v>1400.8918332523656</v>
          </cell>
          <cell r="CT35">
            <v>1407.5525420938302</v>
          </cell>
          <cell r="CU35">
            <v>1410.0598648446287</v>
          </cell>
          <cell r="CV35">
            <v>1410.7185125136612</v>
          </cell>
          <cell r="CW35">
            <v>1415.0963457206797</v>
          </cell>
          <cell r="CX35">
            <v>1387.6218599479266</v>
          </cell>
          <cell r="CY35">
            <v>1396.6546611639058</v>
          </cell>
          <cell r="CZ35">
            <v>1399.9331895940418</v>
          </cell>
          <cell r="DA35">
            <v>1407.0204533295</v>
          </cell>
          <cell r="DB35">
            <v>1408.2636300326087</v>
          </cell>
          <cell r="DC35">
            <v>1411.6240636181303</v>
          </cell>
          <cell r="DD35">
            <v>1415.0225567420343</v>
          </cell>
          <cell r="DE35">
            <v>1423.5808615571382</v>
          </cell>
          <cell r="DF35">
            <v>1424.514045706027</v>
          </cell>
          <cell r="DG35">
            <v>1424.524973268148</v>
          </cell>
          <cell r="DH35">
            <v>1424.4321650233692</v>
          </cell>
          <cell r="DI35">
            <v>1424.432165023369</v>
          </cell>
        </row>
        <row r="36">
          <cell r="CK36">
            <v>1505.3237147752991</v>
          </cell>
          <cell r="CL36">
            <v>1505.3237147752991</v>
          </cell>
          <cell r="CM36">
            <v>1505.3237147752991</v>
          </cell>
          <cell r="CN36">
            <v>1280.8226658991343</v>
          </cell>
          <cell r="CO36">
            <v>1079.9009623401018</v>
          </cell>
          <cell r="CP36">
            <v>1104.254020605822</v>
          </cell>
          <cell r="CQ36">
            <v>1109.3864129428534</v>
          </cell>
          <cell r="CR36">
            <v>1105.994122570467</v>
          </cell>
          <cell r="CS36">
            <v>1110.494030388174</v>
          </cell>
          <cell r="CT36">
            <v>1115.7740079217908</v>
          </cell>
          <cell r="CU36">
            <v>1117.76157532773</v>
          </cell>
          <cell r="CV36">
            <v>1118.2836886609853</v>
          </cell>
          <cell r="CW36">
            <v>1121.7540191512003</v>
          </cell>
          <cell r="CX36">
            <v>1123.1342518288382</v>
          </cell>
          <cell r="CY36">
            <v>1130.4453563368111</v>
          </cell>
          <cell r="CZ36">
            <v>1133.0989809890043</v>
          </cell>
          <cell r="DA36">
            <v>1138.8353771087197</v>
          </cell>
          <cell r="DB36">
            <v>1139.8415981669482</v>
          </cell>
          <cell r="DC36">
            <v>1142.5615164457192</v>
          </cell>
          <cell r="DD36">
            <v>1145.3122399261092</v>
          </cell>
          <cell r="DE36">
            <v>1152.2392894003776</v>
          </cell>
          <cell r="DF36">
            <v>1152.9946040225611</v>
          </cell>
          <cell r="DG36">
            <v>1153.003448737149</v>
          </cell>
          <cell r="DH36">
            <v>1152.9283302040876</v>
          </cell>
          <cell r="DI36">
            <v>1152.9283302040876</v>
          </cell>
        </row>
        <row r="37">
          <cell r="CK37">
            <v>2636.4124929940676</v>
          </cell>
          <cell r="CL37">
            <v>2636.4124929940676</v>
          </cell>
          <cell r="CM37">
            <v>2636.4124929940681</v>
          </cell>
          <cell r="CN37">
            <v>2243.2230652730391</v>
          </cell>
          <cell r="CO37">
            <v>1891.3303234146849</v>
          </cell>
          <cell r="CP37">
            <v>1471.7847871947179</v>
          </cell>
          <cell r="CQ37">
            <v>1478.6254025084056</v>
          </cell>
          <cell r="CR37">
            <v>1474.1040502917429</v>
          </cell>
          <cell r="CS37">
            <v>1480.1016701747528</v>
          </cell>
          <cell r="CT37">
            <v>1487.1389917200659</v>
          </cell>
          <cell r="CU37">
            <v>1489.7880846072078</v>
          </cell>
          <cell r="CV37">
            <v>1490.4839738199594</v>
          </cell>
          <cell r="CW37">
            <v>1495.1093403812097</v>
          </cell>
          <cell r="CX37">
            <v>1496.9489582769374</v>
          </cell>
          <cell r="CY37">
            <v>1506.6934302839511</v>
          </cell>
          <cell r="CZ37">
            <v>1510.2302653971981</v>
          </cell>
          <cell r="DA37">
            <v>1517.8759161123187</v>
          </cell>
          <cell r="DB37">
            <v>1519.2170394575101</v>
          </cell>
          <cell r="DC37">
            <v>1522.8422328191896</v>
          </cell>
          <cell r="DD37">
            <v>1526.5084843307723</v>
          </cell>
          <cell r="DE37">
            <v>1535.7410756060838</v>
          </cell>
          <cell r="DF37">
            <v>1536.7477828942003</v>
          </cell>
          <cell r="DG37">
            <v>1536.7595714103697</v>
          </cell>
          <cell r="DH37">
            <v>1536.6594510466377</v>
          </cell>
          <cell r="DI37">
            <v>1536.6594510466377</v>
          </cell>
        </row>
        <row r="38">
          <cell r="CK38">
            <v>342.40618334776434</v>
          </cell>
          <cell r="CL38">
            <v>342.40618334776434</v>
          </cell>
          <cell r="CM38">
            <v>342.4061833477644</v>
          </cell>
          <cell r="CN38">
            <v>291.34039161888558</v>
          </cell>
          <cell r="CO38">
            <v>146.93358258336497</v>
          </cell>
          <cell r="CP38">
            <v>150.24711060364714</v>
          </cell>
          <cell r="CQ38">
            <v>150.94543463483356</v>
          </cell>
          <cell r="CR38">
            <v>150.48387251482427</v>
          </cell>
          <cell r="CS38">
            <v>151.09613938003551</v>
          </cell>
          <cell r="CT38">
            <v>151.81454416161188</v>
          </cell>
          <cell r="CU38">
            <v>152.08497673808412</v>
          </cell>
          <cell r="CV38">
            <v>152.1560165697401</v>
          </cell>
          <cell r="CW38">
            <v>152.62819699133235</v>
          </cell>
          <cell r="CX38">
            <v>152.81599433497433</v>
          </cell>
          <cell r="CY38">
            <v>153.81075849896772</v>
          </cell>
          <cell r="CZ38">
            <v>154.17181621682857</v>
          </cell>
          <cell r="DA38">
            <v>154.95232226542086</v>
          </cell>
          <cell r="DB38">
            <v>155.08923080621514</v>
          </cell>
          <cell r="DC38">
            <v>155.45930857350208</v>
          </cell>
          <cell r="DD38">
            <v>155.83357776092285</v>
          </cell>
          <cell r="DE38">
            <v>156.77608659412255</v>
          </cell>
          <cell r="DF38">
            <v>156.87885628068213</v>
          </cell>
          <cell r="DG38">
            <v>156.88005971103971</v>
          </cell>
          <cell r="DH38">
            <v>156.86983892638816</v>
          </cell>
          <cell r="DI38">
            <v>156.86983892638813</v>
          </cell>
        </row>
        <row r="39">
          <cell r="CK39">
            <v>4158.6713782829493</v>
          </cell>
          <cell r="CL39">
            <v>4158.6713782829493</v>
          </cell>
          <cell r="CM39">
            <v>4158.6713782829502</v>
          </cell>
          <cell r="CN39">
            <v>3538.4552233177888</v>
          </cell>
          <cell r="CO39">
            <v>2437.2396579171209</v>
          </cell>
          <cell r="CP39">
            <v>2492.2023271494554</v>
          </cell>
          <cell r="CQ39">
            <v>2503.7856765305846</v>
          </cell>
          <cell r="CR39">
            <v>2496.1295812819662</v>
          </cell>
          <cell r="CS39">
            <v>2506.2854698057813</v>
          </cell>
          <cell r="CT39">
            <v>2518.2019057444595</v>
          </cell>
          <cell r="CU39">
            <v>2522.6876671924733</v>
          </cell>
          <cell r="CV39">
            <v>2523.8660301777045</v>
          </cell>
          <cell r="CW39">
            <v>2531.6982549758959</v>
          </cell>
          <cell r="CX39">
            <v>2534.8133163902335</v>
          </cell>
          <cell r="CY39">
            <v>2551.3138238176889</v>
          </cell>
          <cell r="CZ39">
            <v>2557.3028167578718</v>
          </cell>
          <cell r="DA39">
            <v>2570.2493485270411</v>
          </cell>
          <cell r="DB39">
            <v>2572.5202992468467</v>
          </cell>
          <cell r="DC39">
            <v>2578.658910958934</v>
          </cell>
          <cell r="DD39">
            <v>2584.8670472493609</v>
          </cell>
          <cell r="DE39">
            <v>2600.5007768966198</v>
          </cell>
          <cell r="DF39">
            <v>2602.2054542842588</v>
          </cell>
          <cell r="DG39">
            <v>2602.2254160121474</v>
          </cell>
          <cell r="DH39">
            <v>2602.0558802174714</v>
          </cell>
          <cell r="DI39">
            <v>2602.055880217471</v>
          </cell>
        </row>
        <row r="40">
          <cell r="CK40">
            <v>21.227494837299513</v>
          </cell>
          <cell r="CL40">
            <v>21.227494837299513</v>
          </cell>
          <cell r="CM40">
            <v>21.227494837299513</v>
          </cell>
          <cell r="CN40">
            <v>18.061667574225755</v>
          </cell>
          <cell r="CO40">
            <v>15.228347150759609</v>
          </cell>
          <cell r="CP40">
            <v>15.571764592160369</v>
          </cell>
          <cell r="CQ40">
            <v>15.644139610748041</v>
          </cell>
          <cell r="CR40">
            <v>15.59630283938807</v>
          </cell>
          <cell r="CS40">
            <v>15.659758805059186</v>
          </cell>
          <cell r="CT40">
            <v>15.734215013206178</v>
          </cell>
          <cell r="CU40">
            <v>15.762242922707792</v>
          </cell>
          <cell r="CV40">
            <v>15.76960556369815</v>
          </cell>
          <cell r="CW40">
            <v>15.818542826721181</v>
          </cell>
          <cell r="CX40">
            <v>15.8380063359659</v>
          </cell>
          <cell r="CY40">
            <v>15.941104713859405</v>
          </cell>
          <cell r="CZ40">
            <v>15.978525105932992</v>
          </cell>
          <cell r="DA40">
            <v>16.059417553066289</v>
          </cell>
          <cell r="DB40">
            <v>16.073606894607298</v>
          </cell>
          <cell r="DC40">
            <v>16.111962133851716</v>
          </cell>
          <cell r="DD40">
            <v>16.150751776176275</v>
          </cell>
          <cell r="DE40">
            <v>16.248434358008645</v>
          </cell>
          <cell r="DF40">
            <v>16.259085513694007</v>
          </cell>
          <cell r="DG40">
            <v>16.259210238450155</v>
          </cell>
          <cell r="DH40">
            <v>16.258150945849444</v>
          </cell>
          <cell r="DI40">
            <v>16.258150945849444</v>
          </cell>
        </row>
        <row r="41">
          <cell r="CK41">
            <v>3999.5878048410245</v>
          </cell>
          <cell r="CL41">
            <v>3999.5878048410245</v>
          </cell>
          <cell r="CM41">
            <v>3999.5878048410254</v>
          </cell>
          <cell r="CN41">
            <v>3403.0970643804858</v>
          </cell>
          <cell r="CO41">
            <v>2611.0009376249823</v>
          </cell>
          <cell r="CP41">
            <v>2669.8821315337668</v>
          </cell>
          <cell r="CQ41">
            <v>2682.2913076263685</v>
          </cell>
          <cell r="CR41">
            <v>2601.2276037468864</v>
          </cell>
          <cell r="CS41">
            <v>2611.8110997988647</v>
          </cell>
          <cell r="CT41">
            <v>2624.2292700470825</v>
          </cell>
          <cell r="CU41">
            <v>2628.9039017608748</v>
          </cell>
          <cell r="CV41">
            <v>2630.1318790050859</v>
          </cell>
          <cell r="CW41">
            <v>2638.2938748792521</v>
          </cell>
          <cell r="CX41">
            <v>2641.5400940655895</v>
          </cell>
          <cell r="CY41">
            <v>2658.7353453530177</v>
          </cell>
          <cell r="CZ41">
            <v>2664.9765012094576</v>
          </cell>
          <cell r="DA41">
            <v>2678.4681388484983</v>
          </cell>
          <cell r="DB41">
            <v>2680.8347065713469</v>
          </cell>
          <cell r="DC41">
            <v>2687.2317808073581</v>
          </cell>
          <cell r="DD41">
            <v>2693.701306911923</v>
          </cell>
          <cell r="DE41">
            <v>2709.9932852663005</v>
          </cell>
          <cell r="DF41">
            <v>2711.7697370616966</v>
          </cell>
          <cell r="DG41">
            <v>2711.7905392660332</v>
          </cell>
          <cell r="DH41">
            <v>2711.6138652695226</v>
          </cell>
          <cell r="DI41">
            <v>2711.6138652695226</v>
          </cell>
        </row>
        <row r="42">
          <cell r="CK42">
            <v>3939.7182421959083</v>
          </cell>
          <cell r="CL42">
            <v>3939.7182421959083</v>
          </cell>
          <cell r="CM42">
            <v>3939.7182421959092</v>
          </cell>
          <cell r="CN42">
            <v>3352.1563317788077</v>
          </cell>
          <cell r="CO42">
            <v>2826.3060492149962</v>
          </cell>
          <cell r="CP42">
            <v>2605.0281745403986</v>
          </cell>
          <cell r="CQ42">
            <v>2617.1359200330767</v>
          </cell>
          <cell r="CR42">
            <v>2609.1332215312946</v>
          </cell>
          <cell r="CS42">
            <v>2619.7488828096029</v>
          </cell>
          <cell r="CT42">
            <v>2632.2047942025874</v>
          </cell>
          <cell r="CU42">
            <v>2636.8936329975127</v>
          </cell>
          <cell r="CV42">
            <v>2638.125342294516</v>
          </cell>
          <cell r="CW42">
            <v>2646.3121440025302</v>
          </cell>
          <cell r="CX42">
            <v>2649.5682290568502</v>
          </cell>
          <cell r="CY42">
            <v>2666.8157399328625</v>
          </cell>
          <cell r="CZ42">
            <v>2673.0758638306456</v>
          </cell>
          <cell r="DA42">
            <v>2686.6085050828683</v>
          </cell>
          <cell r="DB42">
            <v>2688.9822652481821</v>
          </cell>
          <cell r="DC42">
            <v>2695.3987813906897</v>
          </cell>
          <cell r="DD42">
            <v>2701.887969596547</v>
          </cell>
          <cell r="DE42">
            <v>2718.2294623239209</v>
          </cell>
          <cell r="DF42">
            <v>2720.0113130889754</v>
          </cell>
          <cell r="DG42">
            <v>2720.0321785151064</v>
          </cell>
          <cell r="DH42">
            <v>2719.854967573237</v>
          </cell>
          <cell r="DI42">
            <v>2719.854967573237</v>
          </cell>
        </row>
        <row r="43">
          <cell r="CK43">
            <v>156.11796754553774</v>
          </cell>
          <cell r="CL43">
            <v>156.11796754553774</v>
          </cell>
          <cell r="CM43">
            <v>156.11796754553774</v>
          </cell>
          <cell r="CN43">
            <v>132.83483773208096</v>
          </cell>
          <cell r="CO43">
            <v>111.99713505886865</v>
          </cell>
          <cell r="CP43">
            <v>114.52280440337222</v>
          </cell>
          <cell r="CQ43">
            <v>115.05508769396215</v>
          </cell>
          <cell r="CR43">
            <v>114.70327135501587</v>
          </cell>
          <cell r="CS43">
            <v>115.1699593210309</v>
          </cell>
          <cell r="CT43">
            <v>115.71754875521282</v>
          </cell>
          <cell r="CU43">
            <v>115.92368048669972</v>
          </cell>
          <cell r="CV43">
            <v>115.97782915360519</v>
          </cell>
          <cell r="CW43">
            <v>116.33773907698306</v>
          </cell>
          <cell r="CX43">
            <v>116.48088378284116</v>
          </cell>
          <cell r="CY43">
            <v>117.23912253580478</v>
          </cell>
          <cell r="CZ43">
            <v>117.51433143822412</v>
          </cell>
          <cell r="DA43">
            <v>118.10925630020292</v>
          </cell>
          <cell r="DB43">
            <v>118.21361205104259</v>
          </cell>
          <cell r="DC43">
            <v>118.49569630269147</v>
          </cell>
          <cell r="DD43">
            <v>118.78097537909423</v>
          </cell>
          <cell r="DE43">
            <v>119.49938356890445</v>
          </cell>
          <cell r="DF43">
            <v>119.57771767240348</v>
          </cell>
          <cell r="DG43">
            <v>119.57863496271879</v>
          </cell>
          <cell r="DH43">
            <v>119.57084437748358</v>
          </cell>
          <cell r="DI43">
            <v>119.57084437748358</v>
          </cell>
        </row>
        <row r="44">
          <cell r="CK44">
            <v>2237.33781983171</v>
          </cell>
          <cell r="CL44">
            <v>2237.33781983171</v>
          </cell>
          <cell r="CM44">
            <v>2237.3378198317105</v>
          </cell>
          <cell r="CN44">
            <v>1903.6656121115871</v>
          </cell>
          <cell r="CO44">
            <v>1447.0289853300858</v>
          </cell>
          <cell r="CP44">
            <v>1479.6612196005012</v>
          </cell>
          <cell r="CQ44">
            <v>1486.5384432856035</v>
          </cell>
          <cell r="CR44">
            <v>1481.9928945115178</v>
          </cell>
          <cell r="CS44">
            <v>1488.0226113750209</v>
          </cell>
          <cell r="CT44">
            <v>1484.9136013082953</v>
          </cell>
          <cell r="CU44">
            <v>1487.5587300293816</v>
          </cell>
          <cell r="CV44">
            <v>1488.2535778968449</v>
          </cell>
          <cell r="CW44">
            <v>1492.8720229487719</v>
          </cell>
          <cell r="CX44">
            <v>1494.7088879962128</v>
          </cell>
          <cell r="CY44">
            <v>1504.4387781418852</v>
          </cell>
          <cell r="CZ44">
            <v>1507.9703206503432</v>
          </cell>
          <cell r="DA44">
            <v>1515.6045302305818</v>
          </cell>
          <cell r="DB44">
            <v>1516.9436466866723</v>
          </cell>
          <cell r="DC44">
            <v>1520.5634152221639</v>
          </cell>
          <cell r="DD44">
            <v>1524.2241804671592</v>
          </cell>
          <cell r="DE44">
            <v>1533.4429558717186</v>
          </cell>
          <cell r="DF44">
            <v>1534.4481566989334</v>
          </cell>
          <cell r="DG44">
            <v>1534.4599275744849</v>
          </cell>
          <cell r="DH44">
            <v>1534.3599570332633</v>
          </cell>
          <cell r="DI44">
            <v>1534.3599570332633</v>
          </cell>
        </row>
        <row r="45">
          <cell r="CK45">
            <v>498.16604612134984</v>
          </cell>
          <cell r="CL45">
            <v>498.16604612134984</v>
          </cell>
          <cell r="CM45">
            <v>498.16604612134995</v>
          </cell>
          <cell r="CN45">
            <v>423.87053162769217</v>
          </cell>
          <cell r="CO45">
            <v>357.37827507215792</v>
          </cell>
          <cell r="CP45">
            <v>365.43758260057712</v>
          </cell>
          <cell r="CQ45">
            <v>367.13607679992219</v>
          </cell>
          <cell r="CR45">
            <v>366.01344525859992</v>
          </cell>
          <cell r="CS45">
            <v>367.50262746137423</v>
          </cell>
          <cell r="CT45">
            <v>369.24996293859698</v>
          </cell>
          <cell r="CU45">
            <v>369.90772085890194</v>
          </cell>
          <cell r="CV45">
            <v>370.08050703924448</v>
          </cell>
          <cell r="CW45">
            <v>371.2289648773002</v>
          </cell>
          <cell r="CX45">
            <v>371.68573377624023</v>
          </cell>
          <cell r="CY45">
            <v>374.10524260996669</v>
          </cell>
          <cell r="CZ45">
            <v>374.98342295609285</v>
          </cell>
          <cell r="DA45">
            <v>376.88180384645909</v>
          </cell>
          <cell r="DB45">
            <v>377.21479877717172</v>
          </cell>
          <cell r="DC45">
            <v>378.11491808135139</v>
          </cell>
          <cell r="DD45">
            <v>379.02523194058904</v>
          </cell>
          <cell r="DE45">
            <v>381.31764307715184</v>
          </cell>
          <cell r="DF45">
            <v>381.56760399600125</v>
          </cell>
          <cell r="DG45">
            <v>381.570531031862</v>
          </cell>
          <cell r="DH45">
            <v>381.54567159316576</v>
          </cell>
          <cell r="DI45">
            <v>381.54567159316571</v>
          </cell>
        </row>
        <row r="46">
          <cell r="CK46">
            <v>10.268131693882863</v>
          </cell>
          <cell r="CL46">
            <v>10.268131693882863</v>
          </cell>
          <cell r="CM46">
            <v>10.268131693882864</v>
          </cell>
          <cell r="CN46">
            <v>8.7367625188350928</v>
          </cell>
          <cell r="CO46">
            <v>7.3662330492908001</v>
          </cell>
          <cell r="CP46">
            <v>7.5323504145902236</v>
          </cell>
          <cell r="CQ46">
            <v>7.5673595491066372</v>
          </cell>
          <cell r="CR46">
            <v>7.5442200184225321</v>
          </cell>
          <cell r="CS46">
            <v>7.5749148421531496</v>
          </cell>
          <cell r="CT46">
            <v>7.6109306865351778</v>
          </cell>
          <cell r="CU46">
            <v>7.6244883045241405</v>
          </cell>
          <cell r="CV46">
            <v>7.6280497500872286</v>
          </cell>
          <cell r="CW46">
            <v>7.651721608933979</v>
          </cell>
          <cell r="CX46">
            <v>7.6611364681852319</v>
          </cell>
          <cell r="CY46">
            <v>7.7110070595927516</v>
          </cell>
          <cell r="CZ46">
            <v>7.7291079950443144</v>
          </cell>
          <cell r="DA46">
            <v>7.7682371672133117</v>
          </cell>
          <cell r="DB46">
            <v>7.7751008140406581</v>
          </cell>
          <cell r="DC46">
            <v>7.7936539523516366</v>
          </cell>
          <cell r="DD46">
            <v>7.8124172194634669</v>
          </cell>
          <cell r="DE46">
            <v>7.8596680901922538</v>
          </cell>
          <cell r="DF46">
            <v>7.8648202511093874</v>
          </cell>
          <cell r="DG46">
            <v>7.8648805827797723</v>
          </cell>
          <cell r="DH46">
            <v>7.8643681833652446</v>
          </cell>
          <cell r="DI46">
            <v>7.8643681833652437</v>
          </cell>
        </row>
        <row r="47">
          <cell r="CK47">
            <v>1085.1553335078074</v>
          </cell>
          <cell r="CL47">
            <v>1085.1553335078074</v>
          </cell>
          <cell r="CM47">
            <v>1085.1553335078077</v>
          </cell>
          <cell r="CN47">
            <v>923.31737920278795</v>
          </cell>
          <cell r="CO47">
            <v>778.47726534920128</v>
          </cell>
          <cell r="CP47">
            <v>796.03285874408573</v>
          </cell>
          <cell r="CQ47">
            <v>799.73268946057419</v>
          </cell>
          <cell r="CR47">
            <v>797.28726064398802</v>
          </cell>
          <cell r="CS47">
            <v>800.53114693950624</v>
          </cell>
          <cell r="CT47">
            <v>804.33736863465913</v>
          </cell>
          <cell r="CU47">
            <v>805.77016302306276</v>
          </cell>
          <cell r="CV47">
            <v>806.14654324129515</v>
          </cell>
          <cell r="CW47">
            <v>808.64822949225152</v>
          </cell>
          <cell r="CX47">
            <v>809.64320940050584</v>
          </cell>
          <cell r="CY47">
            <v>814.91362663554173</v>
          </cell>
          <cell r="CZ47">
            <v>816.82656729819848</v>
          </cell>
          <cell r="DA47">
            <v>820.96181128812771</v>
          </cell>
          <cell r="DB47">
            <v>821.68717430294453</v>
          </cell>
          <cell r="DC47">
            <v>823.6479046082892</v>
          </cell>
          <cell r="DD47">
            <v>825.63084171773073</v>
          </cell>
          <cell r="DE47">
            <v>830.62440197901753</v>
          </cell>
          <cell r="DF47">
            <v>831.16889196658235</v>
          </cell>
          <cell r="DG47">
            <v>831.1752679301801</v>
          </cell>
          <cell r="DH47">
            <v>831.12111660312905</v>
          </cell>
          <cell r="DI47">
            <v>831.12111660312883</v>
          </cell>
        </row>
        <row r="48">
          <cell r="CK48">
            <v>961.64788192818378</v>
          </cell>
          <cell r="CL48">
            <v>961.64788192818378</v>
          </cell>
          <cell r="CM48">
            <v>961.64788192818401</v>
          </cell>
          <cell r="CN48">
            <v>818.22958855821207</v>
          </cell>
          <cell r="CO48">
            <v>689.8745186390571</v>
          </cell>
          <cell r="CP48">
            <v>705.43201412646386</v>
          </cell>
          <cell r="CQ48">
            <v>708.71074691442595</v>
          </cell>
          <cell r="CR48">
            <v>706.54364569927122</v>
          </cell>
          <cell r="CS48">
            <v>709.41832758948237</v>
          </cell>
          <cell r="CT48">
            <v>712.7913424181163</v>
          </cell>
          <cell r="CU48">
            <v>714.06106265659389</v>
          </cell>
          <cell r="CV48">
            <v>714.39460498780375</v>
          </cell>
          <cell r="CW48">
            <v>716.61156067165439</v>
          </cell>
          <cell r="CX48">
            <v>717.49329648567914</v>
          </cell>
          <cell r="CY48">
            <v>722.16385876782419</v>
          </cell>
          <cell r="CZ48">
            <v>723.85907721231331</v>
          </cell>
          <cell r="DA48">
            <v>727.52366651246189</v>
          </cell>
          <cell r="DB48">
            <v>728.16647200333352</v>
          </cell>
          <cell r="DC48">
            <v>729.90404089042738</v>
          </cell>
          <cell r="DD48">
            <v>731.66128910403313</v>
          </cell>
          <cell r="DE48">
            <v>736.08650501577199</v>
          </cell>
          <cell r="DF48">
            <v>736.56902362587766</v>
          </cell>
          <cell r="DG48">
            <v>736.57467390625663</v>
          </cell>
          <cell r="DH48">
            <v>736.52668583730974</v>
          </cell>
          <cell r="DI48">
            <v>736.52668583730986</v>
          </cell>
        </row>
        <row r="49">
          <cell r="CK49">
            <v>7268.421329686882</v>
          </cell>
          <cell r="CL49">
            <v>7268.421329686882</v>
          </cell>
          <cell r="CM49">
            <v>7268.4213296868838</v>
          </cell>
          <cell r="CN49">
            <v>6184.4231197522386</v>
          </cell>
          <cell r="CO49">
            <v>5214.2772425490175</v>
          </cell>
          <cell r="CP49">
            <v>5331.8654306604949</v>
          </cell>
          <cell r="CQ49">
            <v>5356.6470703627347</v>
          </cell>
          <cell r="CR49">
            <v>5036.9216044738969</v>
          </cell>
          <cell r="CS49">
            <v>5057.4150975608854</v>
          </cell>
          <cell r="CT49">
            <v>5081.4611863849423</v>
          </cell>
          <cell r="CU49">
            <v>4944.355088563364</v>
          </cell>
          <cell r="CV49">
            <v>4946.6646273532715</v>
          </cell>
          <cell r="CW49">
            <v>4962.0154379349115</v>
          </cell>
          <cell r="CX49">
            <v>4968.1208190946445</v>
          </cell>
          <cell r="CY49">
            <v>5000.4610762433267</v>
          </cell>
          <cell r="CZ49">
            <v>5012.1992347574651</v>
          </cell>
          <cell r="DA49">
            <v>5037.5738584433911</v>
          </cell>
          <cell r="DB49">
            <v>5042.0248203652236</v>
          </cell>
          <cell r="DC49">
            <v>5054.0562249858167</v>
          </cell>
          <cell r="DD49">
            <v>5066.2238946728967</v>
          </cell>
          <cell r="DE49">
            <v>5096.8653061087698</v>
          </cell>
          <cell r="DF49">
            <v>5100.20639760636</v>
          </cell>
          <cell r="DG49">
            <v>5100.2455217009283</v>
          </cell>
          <cell r="DH49">
            <v>5099.9132391199355</v>
          </cell>
          <cell r="DI49">
            <v>5099.9132391199337</v>
          </cell>
        </row>
        <row r="50">
          <cell r="CK50">
            <v>3236.8919425407844</v>
          </cell>
          <cell r="CL50">
            <v>3236.8919425407844</v>
          </cell>
          <cell r="CM50">
            <v>3236.8919425407853</v>
          </cell>
          <cell r="CN50">
            <v>2754.1481784809157</v>
          </cell>
          <cell r="CO50">
            <v>2322.1069922906886</v>
          </cell>
          <cell r="CP50">
            <v>2374.4732822141168</v>
          </cell>
          <cell r="CQ50">
            <v>2081.8404380948791</v>
          </cell>
          <cell r="CR50">
            <v>2075.4745702668602</v>
          </cell>
          <cell r="CS50">
            <v>2083.9189589427147</v>
          </cell>
          <cell r="CT50">
            <v>2093.8272024667708</v>
          </cell>
          <cell r="CU50">
            <v>2006.2551315179505</v>
          </cell>
          <cell r="CV50">
            <v>2007.1922656771478</v>
          </cell>
          <cell r="CW50">
            <v>2013.4211149306354</v>
          </cell>
          <cell r="CX50">
            <v>2015.8984758932245</v>
          </cell>
          <cell r="CY50">
            <v>2029.0210784767714</v>
          </cell>
          <cell r="CZ50">
            <v>2033.7840334692296</v>
          </cell>
          <cell r="DA50">
            <v>2044.0802132678816</v>
          </cell>
          <cell r="DB50">
            <v>2045.8862658340743</v>
          </cell>
          <cell r="DC50">
            <v>2050.7682103601187</v>
          </cell>
          <cell r="DD50">
            <v>2055.7054467258449</v>
          </cell>
          <cell r="DE50">
            <v>2068.1387141245332</v>
          </cell>
          <cell r="DF50">
            <v>2069.4944181226979</v>
          </cell>
          <cell r="DG50">
            <v>2069.5102933812691</v>
          </cell>
          <cell r="DH50">
            <v>2069.3754641424107</v>
          </cell>
          <cell r="DI50">
            <v>2069.3754641424107</v>
          </cell>
        </row>
        <row r="51">
          <cell r="CK51">
            <v>1304.8777433048122</v>
          </cell>
          <cell r="CL51">
            <v>1304.8777433048122</v>
          </cell>
          <cell r="CM51">
            <v>1304.8777433048124</v>
          </cell>
          <cell r="CN51">
            <v>1110.2708164679345</v>
          </cell>
          <cell r="CO51">
            <v>936.10345528994128</v>
          </cell>
          <cell r="CP51">
            <v>957.21370778940889</v>
          </cell>
          <cell r="CQ51">
            <v>961.6626807676231</v>
          </cell>
          <cell r="CR51">
            <v>964.30087396205977</v>
          </cell>
          <cell r="CS51">
            <v>968.22428092490918</v>
          </cell>
          <cell r="CT51">
            <v>972.8278198102098</v>
          </cell>
          <cell r="CU51">
            <v>974.56075215360318</v>
          </cell>
          <cell r="CV51">
            <v>975.01597549818598</v>
          </cell>
          <cell r="CW51">
            <v>978.04170832656132</v>
          </cell>
          <cell r="CX51">
            <v>979.24511397778087</v>
          </cell>
          <cell r="CY51">
            <v>985.6195641875895</v>
          </cell>
          <cell r="CZ51">
            <v>987.93322256882016</v>
          </cell>
          <cell r="DA51">
            <v>992.93470646348874</v>
          </cell>
          <cell r="DB51">
            <v>993.81201659203953</v>
          </cell>
          <cell r="DC51">
            <v>996.1834754631127</v>
          </cell>
          <cell r="DD51">
            <v>998.58179296049968</v>
          </cell>
          <cell r="DE51">
            <v>1004.6213909345745</v>
          </cell>
          <cell r="DF51">
            <v>1005.2799392355324</v>
          </cell>
          <cell r="DG51">
            <v>1005.2876508190145</v>
          </cell>
          <cell r="DH51">
            <v>1006.899940097272</v>
          </cell>
          <cell r="DI51">
            <v>1006.8999400972718</v>
          </cell>
        </row>
        <row r="52">
          <cell r="CK52">
            <v>2340.8776016352804</v>
          </cell>
          <cell r="CL52">
            <v>2340.8776016352804</v>
          </cell>
          <cell r="CM52">
            <v>2340.8776016352808</v>
          </cell>
          <cell r="CN52">
            <v>1991.7636723856583</v>
          </cell>
          <cell r="CO52">
            <v>1679.3171793640902</v>
          </cell>
          <cell r="CP52">
            <v>1717.1877902273834</v>
          </cell>
          <cell r="CQ52">
            <v>1725.1689986190647</v>
          </cell>
          <cell r="CR52">
            <v>1719.8937634832469</v>
          </cell>
          <cell r="CS52">
            <v>1726.8914167564278</v>
          </cell>
          <cell r="CT52">
            <v>1734.0876812638105</v>
          </cell>
          <cell r="CU52">
            <v>1737.17667251997</v>
          </cell>
          <cell r="CV52">
            <v>1737.9881184695919</v>
          </cell>
          <cell r="CW52">
            <v>1743.381555949109</v>
          </cell>
          <cell r="CX52">
            <v>1646.7277469237856</v>
          </cell>
          <cell r="CY52">
            <v>1657.4472122364448</v>
          </cell>
          <cell r="CZ52">
            <v>1661.3379290742332</v>
          </cell>
          <cell r="DA52">
            <v>1669.7485733425385</v>
          </cell>
          <cell r="DB52">
            <v>1671.223884182205</v>
          </cell>
          <cell r="DC52">
            <v>1675.2118000450901</v>
          </cell>
          <cell r="DD52">
            <v>1679.2448821738712</v>
          </cell>
          <cell r="DE52">
            <v>1689.4012499945632</v>
          </cell>
          <cell r="DF52">
            <v>1690.5086844299228</v>
          </cell>
          <cell r="DG52">
            <v>1690.521652458368</v>
          </cell>
          <cell r="DH52">
            <v>1690.4115144472628</v>
          </cell>
          <cell r="DI52">
            <v>1690.4115144472628</v>
          </cell>
        </row>
        <row r="53">
          <cell r="CK53">
            <v>1506.8845599839242</v>
          </cell>
          <cell r="CL53">
            <v>1506.8845599839242</v>
          </cell>
          <cell r="CM53">
            <v>1506.8845599839242</v>
          </cell>
          <cell r="CN53">
            <v>1282.1507296913567</v>
          </cell>
          <cell r="CO53">
            <v>1081.0206937482462</v>
          </cell>
          <cell r="CP53">
            <v>1112.4134675690668</v>
          </cell>
          <cell r="CQ53">
            <v>1117.583783682953</v>
          </cell>
          <cell r="CR53">
            <v>1114.1664273267797</v>
          </cell>
          <cell r="CS53">
            <v>1118.6995854279292</v>
          </cell>
          <cell r="CT53">
            <v>1124.0185772606558</v>
          </cell>
          <cell r="CU53">
            <v>1126.0208310073567</v>
          </cell>
          <cell r="CV53">
            <v>1126.5468022899356</v>
          </cell>
          <cell r="CW53">
            <v>1130.0427754104255</v>
          </cell>
          <cell r="CX53">
            <v>1131.4332067698158</v>
          </cell>
          <cell r="CY53">
            <v>1138.7983337838086</v>
          </cell>
          <cell r="CZ53">
            <v>1141.4715663425213</v>
          </cell>
          <cell r="DA53">
            <v>1147.2503492854003</v>
          </cell>
          <cell r="DB53">
            <v>1148.2640054149119</v>
          </cell>
          <cell r="DC53">
            <v>1151.0040214506537</v>
          </cell>
          <cell r="DD53">
            <v>1153.7750703108295</v>
          </cell>
          <cell r="DE53">
            <v>1160.7533044688228</v>
          </cell>
          <cell r="DF53">
            <v>1161.5142001887298</v>
          </cell>
          <cell r="DG53">
            <v>1161.5231102578266</v>
          </cell>
          <cell r="DH53">
            <v>1161.4474366661693</v>
          </cell>
          <cell r="DI53">
            <v>1161.4474366661693</v>
          </cell>
        </row>
        <row r="54">
          <cell r="CK54">
            <v>3455.3656761708894</v>
          </cell>
          <cell r="CL54">
            <v>3455.3656761708894</v>
          </cell>
          <cell r="CM54">
            <v>3455.3656761708903</v>
          </cell>
          <cell r="CN54">
            <v>2940.0391647122847</v>
          </cell>
          <cell r="CO54">
            <v>2478.8373971049136</v>
          </cell>
          <cell r="CP54">
            <v>2534.7381451069596</v>
          </cell>
          <cell r="CQ54">
            <v>2546.5191940228519</v>
          </cell>
          <cell r="CR54">
            <v>2538.7324278932174</v>
          </cell>
          <cell r="CS54">
            <v>2549.0616526749836</v>
          </cell>
          <cell r="CT54">
            <v>2561.1814731239274</v>
          </cell>
          <cell r="CU54">
            <v>2565.7437955839723</v>
          </cell>
          <cell r="CV54">
            <v>2566.9422703526175</v>
          </cell>
          <cell r="CW54">
            <v>2378.8945290460274</v>
          </cell>
          <cell r="CX54">
            <v>2381.8215771417654</v>
          </cell>
          <cell r="CY54">
            <v>2397.326176383996</v>
          </cell>
          <cell r="CZ54">
            <v>2402.9536963745377</v>
          </cell>
          <cell r="DA54">
            <v>2415.1188244798573</v>
          </cell>
          <cell r="DB54">
            <v>2417.2527092082064</v>
          </cell>
          <cell r="DC54">
            <v>2423.0208175477846</v>
          </cell>
          <cell r="DD54">
            <v>2428.8542542252567</v>
          </cell>
          <cell r="DE54">
            <v>2443.5443911139446</v>
          </cell>
          <cell r="DF54">
            <v>2445.1461806255002</v>
          </cell>
          <cell r="DG54">
            <v>2445.1649375390343</v>
          </cell>
          <cell r="DH54">
            <v>2445.0056342833486</v>
          </cell>
          <cell r="DI54">
            <v>2445.0056342833482</v>
          </cell>
        </row>
        <row r="55">
          <cell r="CK55">
            <v>101.18736509628653</v>
          </cell>
          <cell r="CL55">
            <v>101.18736509628653</v>
          </cell>
          <cell r="CM55">
            <v>101.18736509628656</v>
          </cell>
          <cell r="CN55">
            <v>86.096478415794238</v>
          </cell>
          <cell r="CO55">
            <v>72.590587573683621</v>
          </cell>
          <cell r="CP55">
            <v>77.692593206552147</v>
          </cell>
          <cell r="CQ55">
            <v>78.053695690741989</v>
          </cell>
          <cell r="CR55">
            <v>77.815022495062138</v>
          </cell>
          <cell r="CS55">
            <v>78.131624926227659</v>
          </cell>
          <cell r="CT55">
            <v>78.503111141359568</v>
          </cell>
          <cell r="CU55">
            <v>78.642951488832793</v>
          </cell>
          <cell r="CV55">
            <v>78.679686097040118</v>
          </cell>
          <cell r="CW55">
            <v>78.923850003204265</v>
          </cell>
          <cell r="CX55">
            <v>79.020959775007739</v>
          </cell>
          <cell r="CY55">
            <v>79.535351081563192</v>
          </cell>
          <cell r="CZ55">
            <v>79.722053576440771</v>
          </cell>
          <cell r="DA55">
            <v>80.125652279170595</v>
          </cell>
          <cell r="DB55">
            <v>80.196447514591071</v>
          </cell>
          <cell r="DC55">
            <v>80.387814265759175</v>
          </cell>
          <cell r="DD55">
            <v>80.581348395042582</v>
          </cell>
          <cell r="DE55">
            <v>81.068718535321267</v>
          </cell>
          <cell r="DF55">
            <v>81.121860611862772</v>
          </cell>
          <cell r="DG55">
            <v>81.122482904197398</v>
          </cell>
          <cell r="DH55">
            <v>81.117197749221717</v>
          </cell>
          <cell r="DI55">
            <v>81.117197749221717</v>
          </cell>
        </row>
        <row r="56">
          <cell r="CK56">
            <v>5359.3404061233496</v>
          </cell>
          <cell r="CL56">
            <v>5359.3404061233496</v>
          </cell>
          <cell r="CM56">
            <v>5359.3404061233496</v>
          </cell>
          <cell r="CN56">
            <v>4560.0588093149836</v>
          </cell>
          <cell r="CO56">
            <v>3844.7257591665007</v>
          </cell>
          <cell r="CP56">
            <v>3931.4289233398172</v>
          </cell>
          <cell r="CQ56">
            <v>3949.7015628803665</v>
          </cell>
          <cell r="CR56">
            <v>3049.9173003330316</v>
          </cell>
          <cell r="CS56">
            <v>3062.326359678872</v>
          </cell>
          <cell r="CT56">
            <v>3076.8865589570764</v>
          </cell>
          <cell r="CU56">
            <v>3082.3675249886705</v>
          </cell>
          <cell r="CV56">
            <v>3083.8073178911213</v>
          </cell>
          <cell r="CW56">
            <v>3093.3771888189904</v>
          </cell>
          <cell r="CX56">
            <v>3097.1833532787332</v>
          </cell>
          <cell r="CY56">
            <v>3117.3446395535511</v>
          </cell>
          <cell r="CZ56">
            <v>3124.662341854269</v>
          </cell>
          <cell r="DA56">
            <v>3140.4811725424661</v>
          </cell>
          <cell r="DB56">
            <v>3143.2559531229613</v>
          </cell>
          <cell r="DC56">
            <v>3150.7564684011404</v>
          </cell>
          <cell r="DD56">
            <v>3158.3419328806226</v>
          </cell>
          <cell r="DE56">
            <v>3177.4441393035017</v>
          </cell>
          <cell r="DF56">
            <v>3179.5270139647514</v>
          </cell>
          <cell r="DG56">
            <v>3178.5288157647246</v>
          </cell>
          <cell r="DH56">
            <v>3178.3217336244288</v>
          </cell>
          <cell r="DI56">
            <v>3178.3217336244288</v>
          </cell>
        </row>
        <row r="57">
          <cell r="CK57">
            <v>6276.1920305639969</v>
          </cell>
          <cell r="CL57">
            <v>6276.1920305639969</v>
          </cell>
          <cell r="CM57">
            <v>6276.1920305639997</v>
          </cell>
          <cell r="CN57">
            <v>5340.1729670364111</v>
          </cell>
          <cell r="CO57">
            <v>4469.1327844290572</v>
          </cell>
          <cell r="CP57">
            <v>4569.9170738148114</v>
          </cell>
          <cell r="CQ57">
            <v>4591.1573019985844</v>
          </cell>
          <cell r="CR57">
            <v>4577.1184256143242</v>
          </cell>
          <cell r="CS57">
            <v>4595.7411384892566</v>
          </cell>
          <cell r="CT57">
            <v>4617.5921429048867</v>
          </cell>
          <cell r="CU57">
            <v>4625.8176218746403</v>
          </cell>
          <cell r="CV57">
            <v>4623.5578727371585</v>
          </cell>
          <cell r="CW57">
            <v>4637.9059974766396</v>
          </cell>
          <cell r="CX57">
            <v>4643.6125867147803</v>
          </cell>
          <cell r="CY57">
            <v>4673.8404395834177</v>
          </cell>
          <cell r="CZ57">
            <v>4684.8118838388809</v>
          </cell>
          <cell r="DA57">
            <v>4708.5290852157586</v>
          </cell>
          <cell r="DB57">
            <v>4712.68931874385</v>
          </cell>
          <cell r="DC57">
            <v>4723.9348548260878</v>
          </cell>
          <cell r="DD57">
            <v>4735.3077553990261</v>
          </cell>
          <cell r="DE57">
            <v>4763.9477279358171</v>
          </cell>
          <cell r="DF57">
            <v>4767.0705856714712</v>
          </cell>
          <cell r="DG57">
            <v>4767.1071542543623</v>
          </cell>
          <cell r="DH57">
            <v>4766.7965757415523</v>
          </cell>
          <cell r="DI57">
            <v>4766.7965757415523</v>
          </cell>
        </row>
        <row r="58">
          <cell r="CK58">
            <v>4469.0677458067139</v>
          </cell>
          <cell r="CL58">
            <v>4469.0677458067139</v>
          </cell>
          <cell r="CM58">
            <v>4469.0677458067148</v>
          </cell>
          <cell r="CN58">
            <v>3802.5596807411143</v>
          </cell>
          <cell r="CO58">
            <v>3197.650696879286</v>
          </cell>
          <cell r="CP58">
            <v>3269.7615444942139</v>
          </cell>
          <cell r="CQ58">
            <v>3284.9588621237885</v>
          </cell>
          <cell r="CR58">
            <v>3274.9140894533652</v>
          </cell>
          <cell r="CS58">
            <v>3288.2385829680316</v>
          </cell>
          <cell r="CT58">
            <v>3303.8729091040987</v>
          </cell>
          <cell r="CU58">
            <v>3309.7582138888292</v>
          </cell>
          <cell r="CV58">
            <v>3253.4574230169142</v>
          </cell>
          <cell r="CW58">
            <v>3263.5537631568936</v>
          </cell>
          <cell r="CX58">
            <v>3267.5693168988314</v>
          </cell>
          <cell r="CY58">
            <v>3288.8397400241111</v>
          </cell>
          <cell r="CZ58">
            <v>3296.5600125364608</v>
          </cell>
          <cell r="DA58">
            <v>3313.2490877025307</v>
          </cell>
          <cell r="DB58">
            <v>3316.1765178388041</v>
          </cell>
          <cell r="DC58">
            <v>3324.0896604552936</v>
          </cell>
          <cell r="DD58">
            <v>3332.0924256003864</v>
          </cell>
          <cell r="DE58">
            <v>3352.2455055032574</v>
          </cell>
          <cell r="DF58">
            <v>3354.4429657623796</v>
          </cell>
          <cell r="DG58">
            <v>3354.4686979648809</v>
          </cell>
          <cell r="DH58">
            <v>3354.250153286574</v>
          </cell>
          <cell r="DI58">
            <v>3354.2501532865735</v>
          </cell>
        </row>
        <row r="59">
          <cell r="CK59">
            <v>108.21116853509879</v>
          </cell>
          <cell r="CL59">
            <v>108.21116853509879</v>
          </cell>
          <cell r="CM59">
            <v>108.21116853509882</v>
          </cell>
          <cell r="CN59">
            <v>92.072765480795354</v>
          </cell>
          <cell r="CO59">
            <v>77.62937891033198</v>
          </cell>
          <cell r="CP59">
            <v>79.380014249741521</v>
          </cell>
          <cell r="CQ59">
            <v>79.748959591344445</v>
          </cell>
          <cell r="CR59">
            <v>79.092995029381584</v>
          </cell>
          <cell r="CS59">
            <v>79.414797089080935</v>
          </cell>
          <cell r="CT59">
            <v>78.74639880320106</v>
          </cell>
          <cell r="CU59">
            <v>78.886672527526144</v>
          </cell>
          <cell r="CV59">
            <v>78.923520979335478</v>
          </cell>
          <cell r="CW59">
            <v>79.168441569724905</v>
          </cell>
          <cell r="CX59">
            <v>79.265852292777041</v>
          </cell>
          <cell r="CY59">
            <v>79.781837740716512</v>
          </cell>
          <cell r="CZ59">
            <v>79.969118842133113</v>
          </cell>
          <cell r="DA59">
            <v>80.373968330765322</v>
          </cell>
          <cell r="DB59">
            <v>80.444982966500561</v>
          </cell>
          <cell r="DC59">
            <v>80.636942779125349</v>
          </cell>
          <cell r="DD59">
            <v>80.831076686750208</v>
          </cell>
          <cell r="DE59">
            <v>81.319957227574236</v>
          </cell>
          <cell r="DF59">
            <v>81.373263995824885</v>
          </cell>
          <cell r="DG59">
            <v>81.373888216695136</v>
          </cell>
          <cell r="DH59">
            <v>81.368586682585217</v>
          </cell>
          <cell r="DI59">
            <v>81.368586682585232</v>
          </cell>
        </row>
        <row r="60">
          <cell r="CK60">
            <v>2585.9971927554834</v>
          </cell>
          <cell r="CL60">
            <v>2585.9971927554834</v>
          </cell>
          <cell r="CM60">
            <v>2585.9971927554839</v>
          </cell>
          <cell r="CN60">
            <v>2200.3266047842549</v>
          </cell>
          <cell r="CO60">
            <v>1855.1629989316323</v>
          </cell>
          <cell r="CP60">
            <v>1896.9991433383275</v>
          </cell>
          <cell r="CQ60">
            <v>1905.8160855318304</v>
          </cell>
          <cell r="CR60">
            <v>1899.9884663334494</v>
          </cell>
          <cell r="CS60">
            <v>1907.7188627060234</v>
          </cell>
          <cell r="CT60">
            <v>1916.7893416639556</v>
          </cell>
          <cell r="CU60">
            <v>1920.2037858009351</v>
          </cell>
          <cell r="CV60">
            <v>1921.100724845239</v>
          </cell>
          <cell r="CW60">
            <v>1927.0624092441124</v>
          </cell>
          <cell r="CX60">
            <v>1929.4335124126117</v>
          </cell>
          <cell r="CY60">
            <v>1941.9932665359179</v>
          </cell>
          <cell r="CZ60">
            <v>1946.5519311167272</v>
          </cell>
          <cell r="DA60">
            <v>1956.4064920437315</v>
          </cell>
          <cell r="DB60">
            <v>1958.1350802579011</v>
          </cell>
          <cell r="DC60">
            <v>1962.8076307295291</v>
          </cell>
          <cell r="DD60">
            <v>1967.5331014894164</v>
          </cell>
          <cell r="DE60">
            <v>1979.4330870664119</v>
          </cell>
          <cell r="DF60">
            <v>1980.7306428502227</v>
          </cell>
          <cell r="DG60">
            <v>1980.745837194715</v>
          </cell>
          <cell r="DH60">
            <v>1980.6167909877672</v>
          </cell>
          <cell r="DI60">
            <v>1980.6167909877672</v>
          </cell>
        </row>
        <row r="61">
          <cell r="CK61">
            <v>285.45629086881019</v>
          </cell>
          <cell r="CL61">
            <v>285.45629086881019</v>
          </cell>
          <cell r="CM61">
            <v>285.45629086881024</v>
          </cell>
          <cell r="CN61">
            <v>242.88389525760206</v>
          </cell>
          <cell r="CO61">
            <v>204.78287838657954</v>
          </cell>
          <cell r="CP61">
            <v>209.40097721516412</v>
          </cell>
          <cell r="CQ61">
            <v>210.3742387571383</v>
          </cell>
          <cell r="CR61">
            <v>209.73095477924923</v>
          </cell>
          <cell r="CS61">
            <v>210.58427754450304</v>
          </cell>
          <cell r="CT61">
            <v>211.58552583935366</v>
          </cell>
          <cell r="CU61">
            <v>211.96243056355496</v>
          </cell>
          <cell r="CV61">
            <v>212.06143952359551</v>
          </cell>
          <cell r="CW61">
            <v>212.71952234000392</v>
          </cell>
          <cell r="CX61">
            <v>212.98125747167504</v>
          </cell>
          <cell r="CY61">
            <v>214.36767074246563</v>
          </cell>
          <cell r="CZ61">
            <v>214.87088067873253</v>
          </cell>
          <cell r="DA61">
            <v>215.9586801621364</v>
          </cell>
          <cell r="DB61">
            <v>216.1494910344137</v>
          </cell>
          <cell r="DC61">
            <v>216.66527230837056</v>
          </cell>
          <cell r="DD61">
            <v>217.18689520862168</v>
          </cell>
          <cell r="DE61">
            <v>218.50047967565737</v>
          </cell>
          <cell r="DF61">
            <v>218.64371086797254</v>
          </cell>
          <cell r="DG61">
            <v>218.64538810151058</v>
          </cell>
          <cell r="DH61">
            <v>218.63114328651653</v>
          </cell>
          <cell r="DI61">
            <v>218.63114328651653</v>
          </cell>
        </row>
        <row r="62">
          <cell r="CK62">
            <v>15.731089924070126</v>
          </cell>
          <cell r="CL62">
            <v>15.731089924070126</v>
          </cell>
          <cell r="CM62">
            <v>15.73108992407013</v>
          </cell>
          <cell r="CN62">
            <v>13.384985791613685</v>
          </cell>
          <cell r="CO62">
            <v>11.285292977795033</v>
          </cell>
          <cell r="CP62">
            <v>11.539789831690237</v>
          </cell>
          <cell r="CQ62">
            <v>11.593424890107888</v>
          </cell>
          <cell r="CR62">
            <v>11.557974425617909</v>
          </cell>
          <cell r="CS62">
            <v>11.604999828749182</v>
          </cell>
          <cell r="CT62">
            <v>11.660177197286686</v>
          </cell>
          <cell r="CU62">
            <v>11.680947880220916</v>
          </cell>
          <cell r="CV62">
            <v>11.6864041230977</v>
          </cell>
          <cell r="CW62">
            <v>11.722670130516553</v>
          </cell>
          <cell r="CX62">
            <v>11.73709398111755</v>
          </cell>
          <cell r="CY62">
            <v>11.813497243306484</v>
          </cell>
          <cell r="CZ62">
            <v>11.841228426718162</v>
          </cell>
          <cell r="DA62">
            <v>11.901175508075875</v>
          </cell>
          <cell r="DB62">
            <v>11.911690823682157</v>
          </cell>
          <cell r="DC62">
            <v>11.940114795622213</v>
          </cell>
          <cell r="DD62">
            <v>11.968860691273452</v>
          </cell>
          <cell r="DE62">
            <v>12.041250461738512</v>
          </cell>
          <cell r="DF62">
            <v>12.049143728898201</v>
          </cell>
          <cell r="DG62">
            <v>12.049236158851416</v>
          </cell>
          <cell r="DH62">
            <v>12.048451147370532</v>
          </cell>
          <cell r="DI62">
            <v>12.04845114737053</v>
          </cell>
        </row>
        <row r="63">
          <cell r="CK63">
            <v>31.562519897266082</v>
          </cell>
          <cell r="CL63">
            <v>31.562519897266082</v>
          </cell>
          <cell r="CM63">
            <v>31.562519897266089</v>
          </cell>
          <cell r="CN63">
            <v>26.855347112727337</v>
          </cell>
          <cell r="CO63">
            <v>22.642568688970712</v>
          </cell>
          <cell r="CP63">
            <v>23.153185693490432</v>
          </cell>
          <cell r="CQ63">
            <v>23.260797919132084</v>
          </cell>
          <cell r="CR63">
            <v>23.189670870959773</v>
          </cell>
          <cell r="CS63">
            <v>23.284021626639881</v>
          </cell>
          <cell r="CT63">
            <v>23.394728310076928</v>
          </cell>
          <cell r="CU63">
            <v>23.436402160811728</v>
          </cell>
          <cell r="CV63">
            <v>23.447349448964939</v>
          </cell>
          <cell r="CW63">
            <v>23.520112784898867</v>
          </cell>
          <cell r="CX63">
            <v>23.549052487982795</v>
          </cell>
          <cell r="CY63">
            <v>23.702346347130121</v>
          </cell>
          <cell r="CZ63">
            <v>23.757985596058859</v>
          </cell>
          <cell r="DA63">
            <v>23.878262128534896</v>
          </cell>
          <cell r="DB63">
            <v>23.899359831214831</v>
          </cell>
          <cell r="DC63">
            <v>23.956389076120782</v>
          </cell>
          <cell r="DD63">
            <v>24.014064221825002</v>
          </cell>
          <cell r="DE63">
            <v>24.159305497648237</v>
          </cell>
          <cell r="DF63">
            <v>24.175142378816968</v>
          </cell>
          <cell r="DG63">
            <v>24.175327828283699</v>
          </cell>
          <cell r="DH63">
            <v>24.173752798161523</v>
          </cell>
          <cell r="DI63">
            <v>24.173752798161523</v>
          </cell>
        </row>
        <row r="64">
          <cell r="CK64">
            <v>1123.8308479986638</v>
          </cell>
          <cell r="CL64">
            <v>1123.8308479986638</v>
          </cell>
          <cell r="CM64">
            <v>1123.830847998664</v>
          </cell>
          <cell r="CN64">
            <v>956.22490274007134</v>
          </cell>
          <cell r="CO64">
            <v>806.22261002671382</v>
          </cell>
          <cell r="CP64">
            <v>824.40389412759589</v>
          </cell>
          <cell r="CQ64">
            <v>828.23558878288713</v>
          </cell>
          <cell r="CR64">
            <v>825.70300357982626</v>
          </cell>
          <cell r="CS64">
            <v>829.06250371195847</v>
          </cell>
          <cell r="CT64">
            <v>833.004381177102</v>
          </cell>
          <cell r="CU64">
            <v>834.48824112120985</v>
          </cell>
          <cell r="CV64">
            <v>834.87803573103668</v>
          </cell>
          <cell r="CW64">
            <v>837.46888341341457</v>
          </cell>
          <cell r="CX64">
            <v>838.49932493593872</v>
          </cell>
          <cell r="CY64">
            <v>843.9575826504456</v>
          </cell>
          <cell r="CZ64">
            <v>845.93870153794637</v>
          </cell>
          <cell r="DA64">
            <v>850.22132782782614</v>
          </cell>
          <cell r="DB64">
            <v>850.97254316712065</v>
          </cell>
          <cell r="DC64">
            <v>853.00315494564757</v>
          </cell>
          <cell r="DD64">
            <v>855.05676499060598</v>
          </cell>
          <cell r="DE64">
            <v>860.22829840124996</v>
          </cell>
          <cell r="DF64">
            <v>860.79219430219325</v>
          </cell>
          <cell r="DG64">
            <v>860.79879750853218</v>
          </cell>
          <cell r="DH64">
            <v>860.74271619932131</v>
          </cell>
          <cell r="DI64">
            <v>860.74271619932131</v>
          </cell>
        </row>
        <row r="65">
          <cell r="CK65">
            <v>1671.8881963242759</v>
          </cell>
          <cell r="CL65">
            <v>1671.8881963242759</v>
          </cell>
          <cell r="CM65">
            <v>1671.8881963242764</v>
          </cell>
          <cell r="CN65">
            <v>1422.5460448691611</v>
          </cell>
          <cell r="CO65">
            <v>1199.392299752049</v>
          </cell>
          <cell r="CP65">
            <v>1226.440030588424</v>
          </cell>
          <cell r="CQ65">
            <v>1232.1403235439952</v>
          </cell>
          <cell r="CR65">
            <v>1228.3726753123033</v>
          </cell>
          <cell r="CS65">
            <v>1233.3704991631648</v>
          </cell>
          <cell r="CT65">
            <v>1239.2347076577671</v>
          </cell>
          <cell r="CU65">
            <v>1241.4421999418335</v>
          </cell>
          <cell r="CV65">
            <v>1242.0220852584898</v>
          </cell>
          <cell r="CW65">
            <v>1245.876408768434</v>
          </cell>
          <cell r="CX65">
            <v>1247.4093645700825</v>
          </cell>
          <cell r="CY65">
            <v>1255.5294447953499</v>
          </cell>
          <cell r="CZ65">
            <v>1258.4766937424902</v>
          </cell>
          <cell r="DA65">
            <v>1264.8478236648168</v>
          </cell>
          <cell r="DB65">
            <v>1265.9653833588764</v>
          </cell>
          <cell r="DC65">
            <v>1268.9862613405426</v>
          </cell>
          <cell r="DD65">
            <v>1272.041353127828</v>
          </cell>
          <cell r="DE65">
            <v>1279.7348825246672</v>
          </cell>
          <cell r="DF65">
            <v>1280.5737729167772</v>
          </cell>
          <cell r="DG65">
            <v>1280.5835963014576</v>
          </cell>
          <cell r="DH65">
            <v>1280.5001658821284</v>
          </cell>
          <cell r="DI65">
            <v>1280.5001658821282</v>
          </cell>
        </row>
        <row r="66">
          <cell r="CK66" t="str">
            <v>-</v>
          </cell>
          <cell r="CL66" t="str">
            <v>-</v>
          </cell>
          <cell r="CM66" t="str">
            <v>-</v>
          </cell>
          <cell r="CN66" t="str">
            <v>-</v>
          </cell>
          <cell r="CO66">
            <v>11054.057574625051</v>
          </cell>
          <cell r="CP66">
            <v>11303.339793620502</v>
          </cell>
          <cell r="CQ66">
            <v>11047.14662430994</v>
          </cell>
          <cell r="CR66">
            <v>11013.366573735337</v>
          </cell>
          <cell r="CS66">
            <v>11058.176155751236</v>
          </cell>
          <cell r="CT66">
            <v>11110.75358531629</v>
          </cell>
          <cell r="CU66">
            <v>11130.545560684783</v>
          </cell>
          <cell r="CV66">
            <v>11135.744707239752</v>
          </cell>
          <cell r="CW66">
            <v>11170.301872635822</v>
          </cell>
          <cell r="CX66">
            <v>11184.046076267341</v>
          </cell>
          <cell r="CY66">
            <v>11256.849242542816</v>
          </cell>
          <cell r="CZ66">
            <v>11283.273741956775</v>
          </cell>
          <cell r="DA66">
            <v>11340.396137084652</v>
          </cell>
          <cell r="DB66">
            <v>11350.41597457052</v>
          </cell>
          <cell r="DC66">
            <v>11377.500618551348</v>
          </cell>
          <cell r="DD66">
            <v>11404.892017306804</v>
          </cell>
          <cell r="DE66">
            <v>11473.870806233101</v>
          </cell>
          <cell r="DF66">
            <v>11481.392145309732</v>
          </cell>
          <cell r="DG66">
            <v>11481.480219994766</v>
          </cell>
          <cell r="DH66">
            <v>11480.732197989764</v>
          </cell>
          <cell r="DI66">
            <v>11480.732197989764</v>
          </cell>
        </row>
        <row r="67">
          <cell r="CK67" t="str">
            <v>-</v>
          </cell>
          <cell r="CL67" t="str">
            <v>-</v>
          </cell>
          <cell r="CM67" t="str">
            <v>-</v>
          </cell>
          <cell r="CN67" t="str">
            <v>-</v>
          </cell>
          <cell r="CO67">
            <v>5770.7084973037399</v>
          </cell>
          <cell r="CP67">
            <v>3213.3775725329206</v>
          </cell>
          <cell r="CQ67">
            <v>3228.3128266696531</v>
          </cell>
          <cell r="CR67">
            <v>3206.2126539481101</v>
          </cell>
          <cell r="CS67">
            <v>3219.257625067125</v>
          </cell>
          <cell r="CT67">
            <v>3227.6043322755063</v>
          </cell>
          <cell r="CU67">
            <v>3233.3537771671704</v>
          </cell>
          <cell r="CV67">
            <v>3234.8640966802523</v>
          </cell>
          <cell r="CW67">
            <v>3244.9027368037205</v>
          </cell>
          <cell r="CX67">
            <v>3248.8953418816868</v>
          </cell>
          <cell r="CY67">
            <v>3270.0442057341484</v>
          </cell>
          <cell r="CZ67">
            <v>3211.2200002752484</v>
          </cell>
          <cell r="DA67">
            <v>3076.581473790417</v>
          </cell>
          <cell r="DB67">
            <v>2961.5183570935355</v>
          </cell>
          <cell r="DC67">
            <v>2878.0125823776402</v>
          </cell>
          <cell r="DD67">
            <v>2884.9414143689637</v>
          </cell>
          <cell r="DE67">
            <v>2252.4651318708966</v>
          </cell>
          <cell r="DF67">
            <v>2253.9416653181693</v>
          </cell>
          <cell r="DG67">
            <v>2253.9589554864469</v>
          </cell>
          <cell r="DH67">
            <v>2253.8121093599229</v>
          </cell>
          <cell r="DI67">
            <v>2253.8121093599229</v>
          </cell>
        </row>
        <row r="68">
          <cell r="CK68" t="str">
            <v>-</v>
          </cell>
          <cell r="CL68" t="str">
            <v>-</v>
          </cell>
          <cell r="CM68" t="str">
            <v>-</v>
          </cell>
          <cell r="CN68" t="str">
            <v>-</v>
          </cell>
          <cell r="CO68">
            <v>8089.8155214786048</v>
          </cell>
          <cell r="CP68">
            <v>5639.5941454908807</v>
          </cell>
          <cell r="CQ68">
            <v>5665.8060580002912</v>
          </cell>
          <cell r="CR68">
            <v>5638.2621788696706</v>
          </cell>
          <cell r="CS68">
            <v>5661.2023189112924</v>
          </cell>
          <cell r="CT68">
            <v>5688.1191867549351</v>
          </cell>
          <cell r="CU68">
            <v>5698.2516331252773</v>
          </cell>
          <cell r="CV68">
            <v>5700.9133216459504</v>
          </cell>
          <cell r="CW68">
            <v>5718.6047657068675</v>
          </cell>
          <cell r="CX68">
            <v>5725.6410722708461</v>
          </cell>
          <cell r="CY68">
            <v>5762.912449389255</v>
          </cell>
          <cell r="CZ68">
            <v>5776.440397872927</v>
          </cell>
          <cell r="DA68">
            <v>5667.4450722030906</v>
          </cell>
          <cell r="DB68">
            <v>5672.4525585287101</v>
          </cell>
          <cell r="DC68">
            <v>5458.4667251324099</v>
          </cell>
          <cell r="DD68">
            <v>5350.1236930538571</v>
          </cell>
          <cell r="DE68">
            <v>5382.482180305883</v>
          </cell>
          <cell r="DF68">
            <v>5386.0104990603531</v>
          </cell>
          <cell r="DG68">
            <v>5386.0518155812324</v>
          </cell>
          <cell r="DH68">
            <v>5385.7009126313569</v>
          </cell>
          <cell r="DI68">
            <v>5385.7009126313569</v>
          </cell>
        </row>
        <row r="69">
          <cell r="CK69" t="str">
            <v>-</v>
          </cell>
          <cell r="CL69" t="str">
            <v>-</v>
          </cell>
          <cell r="CM69" t="str">
            <v>-</v>
          </cell>
          <cell r="CN69">
            <v>8343.2981868057814</v>
          </cell>
          <cell r="CO69">
            <v>5097.9968794771839</v>
          </cell>
          <cell r="CP69">
            <v>5212.9628063297114</v>
          </cell>
          <cell r="CQ69">
            <v>5237.1918060536682</v>
          </cell>
          <cell r="CR69">
            <v>5221.1774803554754</v>
          </cell>
          <cell r="CS69">
            <v>5242.4206469166893</v>
          </cell>
          <cell r="CT69">
            <v>5267.346366893602</v>
          </cell>
          <cell r="CU69">
            <v>5276.7292758700605</v>
          </cell>
          <cell r="CV69">
            <v>5279.1940686950456</v>
          </cell>
          <cell r="CW69">
            <v>5295.5768062115803</v>
          </cell>
          <cell r="CX69">
            <v>5302.0926091684569</v>
          </cell>
          <cell r="CY69">
            <v>5336.6068741492109</v>
          </cell>
          <cell r="CZ69">
            <v>5349.1341064306507</v>
          </cell>
          <cell r="DA69">
            <v>5376.214487444835</v>
          </cell>
          <cell r="DB69">
            <v>5380.9646562045673</v>
          </cell>
          <cell r="DC69">
            <v>5393.8048474639218</v>
          </cell>
          <cell r="DD69">
            <v>5401.8855224184817</v>
          </cell>
          <cell r="DE69">
            <v>5278.2337306599584</v>
          </cell>
          <cell r="DF69">
            <v>5281.6937125862332</v>
          </cell>
          <cell r="DG69">
            <v>5281.7342288846312</v>
          </cell>
          <cell r="DH69">
            <v>5281.3901222579543</v>
          </cell>
          <cell r="DI69">
            <v>5281.3901222579543</v>
          </cell>
        </row>
        <row r="70">
          <cell r="CK70" t="str">
            <v>-</v>
          </cell>
          <cell r="CL70" t="str">
            <v>-</v>
          </cell>
          <cell r="CM70" t="str">
            <v>-</v>
          </cell>
          <cell r="CN70">
            <v>5985.9351584975311</v>
          </cell>
          <cell r="CO70">
            <v>4092.843518005704</v>
          </cell>
          <cell r="CP70">
            <v>4185.1420343904647</v>
          </cell>
          <cell r="CQ70">
            <v>4204.5938910338382</v>
          </cell>
          <cell r="CR70">
            <v>4191.7370512438929</v>
          </cell>
          <cell r="CS70">
            <v>4208.7917805066718</v>
          </cell>
          <cell r="CT70">
            <v>4228.8029876240844</v>
          </cell>
          <cell r="CU70">
            <v>4236.3359028243522</v>
          </cell>
          <cell r="CV70">
            <v>4238.3147214810633</v>
          </cell>
          <cell r="CW70">
            <v>4251.4673346812924</v>
          </cell>
          <cell r="CX70">
            <v>4256.6984406484253</v>
          </cell>
          <cell r="CY70">
            <v>4284.4076544915879</v>
          </cell>
          <cell r="CZ70">
            <v>4294.4649382941825</v>
          </cell>
          <cell r="DA70">
            <v>4316.2059798285973</v>
          </cell>
          <cell r="DB70">
            <v>4320.019575222499</v>
          </cell>
          <cell r="DC70">
            <v>4330.3281130282721</v>
          </cell>
          <cell r="DD70">
            <v>4146.2116114588589</v>
          </cell>
          <cell r="DE70">
            <v>4171.2886271076331</v>
          </cell>
          <cell r="DF70">
            <v>4174.0229856062424</v>
          </cell>
          <cell r="DG70">
            <v>4174.0550048731684</v>
          </cell>
          <cell r="DH70">
            <v>4173.7830638922242</v>
          </cell>
          <cell r="DI70">
            <v>4173.7830638922233</v>
          </cell>
        </row>
        <row r="71">
          <cell r="CK71" t="str">
            <v>-</v>
          </cell>
          <cell r="CL71" t="str">
            <v>-</v>
          </cell>
          <cell r="CM71" t="str">
            <v>-</v>
          </cell>
          <cell r="CN71">
            <v>2206.5808294136996</v>
          </cell>
          <cell r="CO71">
            <v>1860.4361279727145</v>
          </cell>
          <cell r="CP71">
            <v>1902.391187745965</v>
          </cell>
          <cell r="CQ71">
            <v>1911.2331912812265</v>
          </cell>
          <cell r="CR71">
            <v>1905.3890076148969</v>
          </cell>
          <cell r="CS71">
            <v>1913.1413769233448</v>
          </cell>
          <cell r="CT71">
            <v>1922.2376378778119</v>
          </cell>
          <cell r="CU71">
            <v>1925.6617872560814</v>
          </cell>
          <cell r="CV71">
            <v>1926.5612757665644</v>
          </cell>
          <cell r="CW71">
            <v>1932.5399057013051</v>
          </cell>
          <cell r="CX71">
            <v>1934.9177485110024</v>
          </cell>
          <cell r="CY71">
            <v>1947.5132025724031</v>
          </cell>
          <cell r="CZ71">
            <v>1952.0848247351626</v>
          </cell>
          <cell r="DA71">
            <v>1961.9673963390944</v>
          </cell>
          <cell r="DB71">
            <v>1963.7008979051998</v>
          </cell>
          <cell r="DC71">
            <v>1968.3867296688775</v>
          </cell>
          <cell r="DD71">
            <v>1973.1256321418327</v>
          </cell>
          <cell r="DE71">
            <v>1985.0594423259229</v>
          </cell>
          <cell r="DF71">
            <v>1986.3606862918987</v>
          </cell>
          <cell r="DG71">
            <v>1986.3759238249081</v>
          </cell>
          <cell r="DH71">
            <v>1986.2465108160666</v>
          </cell>
          <cell r="DI71">
            <v>1986.2465108160666</v>
          </cell>
        </row>
        <row r="72">
          <cell r="CK72">
            <v>150478.1</v>
          </cell>
          <cell r="CL72">
            <v>150478.1</v>
          </cell>
          <cell r="CM72">
            <v>150478.1</v>
          </cell>
          <cell r="CN72">
            <v>144571.9032296259</v>
          </cell>
          <cell r="CO72">
            <v>140790.09111871978</v>
          </cell>
          <cell r="CP72">
            <v>137817.31859221039</v>
          </cell>
          <cell r="CQ72">
            <v>136006.61077085184</v>
          </cell>
          <cell r="CR72">
            <v>133304.37468416631</v>
          </cell>
          <cell r="CS72">
            <v>133304.37468416631</v>
          </cell>
          <cell r="CT72">
            <v>133304.37468416631</v>
          </cell>
          <cell r="CU72">
            <v>133304.37468416631</v>
          </cell>
          <cell r="CV72">
            <v>133304.37468416631</v>
          </cell>
          <cell r="CW72">
            <v>133304.37468416631</v>
          </cell>
          <cell r="CX72">
            <v>133304.37468416631</v>
          </cell>
          <cell r="CY72">
            <v>133304.37468416631</v>
          </cell>
          <cell r="CZ72">
            <v>133304.37468416631</v>
          </cell>
          <cell r="DA72">
            <v>133304.37468416631</v>
          </cell>
          <cell r="DB72">
            <v>133304.37468416631</v>
          </cell>
          <cell r="DC72">
            <v>133304.37468416631</v>
          </cell>
          <cell r="DD72">
            <v>133304.37468416631</v>
          </cell>
          <cell r="DE72">
            <v>133304.37468416631</v>
          </cell>
          <cell r="DF72">
            <v>133304.37468416631</v>
          </cell>
          <cell r="DG72">
            <v>133304.37468416631</v>
          </cell>
          <cell r="DH72">
            <v>133304.37468416631</v>
          </cell>
          <cell r="DI72">
            <v>133304.37468416631</v>
          </cell>
        </row>
      </sheetData>
      <sheetData sheetId="8">
        <row r="12">
          <cell r="CK12">
            <v>2745.3707219477483</v>
          </cell>
          <cell r="CL12">
            <v>2745.3707219477483</v>
          </cell>
          <cell r="CM12">
            <v>2759.8900180799828</v>
          </cell>
          <cell r="CN12">
            <v>2695.5334029615178</v>
          </cell>
          <cell r="CO12">
            <v>2668.7795755095749</v>
          </cell>
          <cell r="CP12">
            <v>2668.7795755095749</v>
          </cell>
          <cell r="CQ12">
            <v>2649.8051573437856</v>
          </cell>
          <cell r="CR12">
            <v>2649.8051573437856</v>
          </cell>
          <cell r="CS12">
            <v>2649.8051573437856</v>
          </cell>
          <cell r="CT12">
            <v>2649.8051573437856</v>
          </cell>
          <cell r="CU12">
            <v>2649.8051573437856</v>
          </cell>
          <cell r="CV12">
            <v>2649.8051573437856</v>
          </cell>
          <cell r="CW12">
            <v>2649.8051573437856</v>
          </cell>
          <cell r="CX12">
            <v>2649.8051573437856</v>
          </cell>
          <cell r="CY12">
            <v>2649.5302520492364</v>
          </cell>
          <cell r="CZ12">
            <v>2647.9632006086899</v>
          </cell>
          <cell r="DA12">
            <v>2647.9632006086899</v>
          </cell>
          <cell r="DB12">
            <v>2647.9632006086899</v>
          </cell>
          <cell r="DC12">
            <v>2647.9632006086904</v>
          </cell>
          <cell r="DD12">
            <v>2647.9632006086904</v>
          </cell>
          <cell r="DE12">
            <v>2647.9632006086904</v>
          </cell>
          <cell r="DF12">
            <v>2647.9632006086904</v>
          </cell>
          <cell r="DG12">
            <v>2647.9632006086904</v>
          </cell>
          <cell r="DH12">
            <v>2622.4970948275459</v>
          </cell>
          <cell r="DI12">
            <v>2622.4970948275459</v>
          </cell>
        </row>
        <row r="13">
          <cell r="CK13">
            <v>26.346724675864017</v>
          </cell>
          <cell r="CL13">
            <v>26.346724675864017</v>
          </cell>
          <cell r="CM13">
            <v>26.486063197479751</v>
          </cell>
          <cell r="CN13">
            <v>25.868446783768675</v>
          </cell>
          <cell r="CO13">
            <v>25.611696130654032</v>
          </cell>
          <cell r="CP13">
            <v>25.611696130654032</v>
          </cell>
          <cell r="CQ13">
            <v>25.429602773533905</v>
          </cell>
          <cell r="CR13">
            <v>25.429602773533905</v>
          </cell>
          <cell r="CS13">
            <v>25.429602773533905</v>
          </cell>
          <cell r="CT13">
            <v>25.429602773533905</v>
          </cell>
          <cell r="CU13">
            <v>25.429602773533905</v>
          </cell>
          <cell r="CV13">
            <v>25.429602773533905</v>
          </cell>
          <cell r="CW13">
            <v>25.429602773533905</v>
          </cell>
          <cell r="CX13">
            <v>25.429602773533905</v>
          </cell>
          <cell r="CY13">
            <v>25.42696456731661</v>
          </cell>
          <cell r="CZ13">
            <v>25.411925916060177</v>
          </cell>
          <cell r="DA13">
            <v>25.411925916060177</v>
          </cell>
          <cell r="DB13">
            <v>25.411925916060177</v>
          </cell>
          <cell r="DC13">
            <v>25.411925916060184</v>
          </cell>
          <cell r="DD13">
            <v>25.411925916060184</v>
          </cell>
          <cell r="DE13">
            <v>25.411925916060184</v>
          </cell>
          <cell r="DF13">
            <v>25.411925916060184</v>
          </cell>
          <cell r="DG13">
            <v>25.411925916060184</v>
          </cell>
          <cell r="DH13">
            <v>25.167533247260167</v>
          </cell>
          <cell r="DI13">
            <v>25.167533247260167</v>
          </cell>
        </row>
        <row r="14">
          <cell r="CK14">
            <v>12985.079281008631</v>
          </cell>
          <cell r="CL14">
            <v>12985.079281008631</v>
          </cell>
          <cell r="CM14">
            <v>12967.192967895497</v>
          </cell>
          <cell r="CN14">
            <v>12664.816916119968</v>
          </cell>
          <cell r="CO14">
            <v>12539.115514641488</v>
          </cell>
          <cell r="CP14">
            <v>12539.115514641488</v>
          </cell>
          <cell r="CQ14">
            <v>12449.965244088133</v>
          </cell>
          <cell r="CR14">
            <v>12449.965244088133</v>
          </cell>
          <cell r="CS14">
            <v>12449.965244088133</v>
          </cell>
          <cell r="CT14">
            <v>12449.965244088133</v>
          </cell>
          <cell r="CU14">
            <v>12449.965244088133</v>
          </cell>
          <cell r="CV14">
            <v>12449.965244088133</v>
          </cell>
          <cell r="CW14">
            <v>12449.965244088133</v>
          </cell>
          <cell r="CX14">
            <v>12449.965244088133</v>
          </cell>
          <cell r="CY14">
            <v>12450.303899772953</v>
          </cell>
          <cell r="CZ14">
            <v>12442.940229686043</v>
          </cell>
          <cell r="DA14">
            <v>12442.940229686043</v>
          </cell>
          <cell r="DB14">
            <v>12442.940229686043</v>
          </cell>
          <cell r="DC14">
            <v>12442.940229686044</v>
          </cell>
          <cell r="DD14">
            <v>12442.940229686044</v>
          </cell>
          <cell r="DE14">
            <v>12442.940229686044</v>
          </cell>
          <cell r="DF14">
            <v>12442.940229686044</v>
          </cell>
          <cell r="DG14">
            <v>12442.940229686044</v>
          </cell>
          <cell r="DH14">
            <v>12323.273448801476</v>
          </cell>
          <cell r="DI14">
            <v>12323.273448801476</v>
          </cell>
        </row>
        <row r="15">
          <cell r="CK15">
            <v>37.509573855159481</v>
          </cell>
          <cell r="CL15">
            <v>37.509573855159481</v>
          </cell>
          <cell r="CM15">
            <v>37.707948743564565</v>
          </cell>
          <cell r="CN15">
            <v>36.828654304909847</v>
          </cell>
          <cell r="CO15">
            <v>36.463120914940255</v>
          </cell>
          <cell r="CP15">
            <v>36.463120914940255</v>
          </cell>
          <cell r="CQ15">
            <v>36.203876386010691</v>
          </cell>
          <cell r="CR15">
            <v>36.203876386010691</v>
          </cell>
          <cell r="CS15">
            <v>36.203876386010691</v>
          </cell>
          <cell r="CT15">
            <v>36.203876386010691</v>
          </cell>
          <cell r="CU15">
            <v>36.203876386010691</v>
          </cell>
          <cell r="CV15">
            <v>36.203876386010691</v>
          </cell>
          <cell r="CW15">
            <v>36.203876386010691</v>
          </cell>
          <cell r="CX15">
            <v>36.203876386010691</v>
          </cell>
          <cell r="CY15">
            <v>36.200120397660328</v>
          </cell>
          <cell r="CZ15">
            <v>36.178710017169962</v>
          </cell>
          <cell r="DA15">
            <v>36.178710017169962</v>
          </cell>
          <cell r="DB15">
            <v>36.178710017169962</v>
          </cell>
          <cell r="DC15">
            <v>36.178710017169962</v>
          </cell>
          <cell r="DD15">
            <v>36.178710017169962</v>
          </cell>
          <cell r="DE15">
            <v>36.178710017169962</v>
          </cell>
          <cell r="DF15">
            <v>36.178710017169962</v>
          </cell>
          <cell r="DG15">
            <v>36.178710017169962</v>
          </cell>
          <cell r="DH15">
            <v>35.830770568422786</v>
          </cell>
          <cell r="DI15">
            <v>35.830770568422786</v>
          </cell>
        </row>
        <row r="16">
          <cell r="CK16">
            <v>572.79369851259844</v>
          </cell>
          <cell r="CL16">
            <v>572.79369851259844</v>
          </cell>
          <cell r="CM16">
            <v>575.82300208347726</v>
          </cell>
          <cell r="CN16">
            <v>562.39564842855646</v>
          </cell>
          <cell r="CO16">
            <v>556.81373424368678</v>
          </cell>
          <cell r="CP16">
            <v>556.81373424368678</v>
          </cell>
          <cell r="CQ16">
            <v>552.85491474021501</v>
          </cell>
          <cell r="CR16">
            <v>552.85491474021501</v>
          </cell>
          <cell r="CS16">
            <v>552.85491474021501</v>
          </cell>
          <cell r="CT16">
            <v>552.85491474021501</v>
          </cell>
          <cell r="CU16">
            <v>552.85491474021501</v>
          </cell>
          <cell r="CV16">
            <v>552.85491474021501</v>
          </cell>
          <cell r="CW16">
            <v>552.85491474021501</v>
          </cell>
          <cell r="CX16">
            <v>552.85491474021501</v>
          </cell>
          <cell r="CY16">
            <v>552.79755854451184</v>
          </cell>
          <cell r="CZ16">
            <v>552.47060918819568</v>
          </cell>
          <cell r="DA16">
            <v>552.47060918819568</v>
          </cell>
          <cell r="DB16">
            <v>552.47060918819568</v>
          </cell>
          <cell r="DC16">
            <v>552.47060918819579</v>
          </cell>
          <cell r="DD16">
            <v>552.47060918819579</v>
          </cell>
          <cell r="DE16">
            <v>552.47060918819579</v>
          </cell>
          <cell r="DF16">
            <v>552.47060918819579</v>
          </cell>
          <cell r="DG16">
            <v>552.47060918819579</v>
          </cell>
          <cell r="DH16">
            <v>547.15736504215715</v>
          </cell>
          <cell r="DI16">
            <v>547.15736504215715</v>
          </cell>
        </row>
        <row r="17">
          <cell r="CK17">
            <v>16367.1</v>
          </cell>
          <cell r="CL17">
            <v>16367.1</v>
          </cell>
          <cell r="CM17">
            <v>16367.1</v>
          </cell>
          <cell r="CN17">
            <v>16367.1</v>
          </cell>
          <cell r="CO17">
            <v>16363.463680743353</v>
          </cell>
          <cell r="CP17">
            <v>16363.463680743353</v>
          </cell>
          <cell r="CQ17">
            <v>15076.041664384826</v>
          </cell>
          <cell r="CR17">
            <v>15076.041664384826</v>
          </cell>
          <cell r="CS17">
            <v>15076.041664384826</v>
          </cell>
          <cell r="CT17">
            <v>15076.041664384826</v>
          </cell>
          <cell r="CU17">
            <v>15076.041664384826</v>
          </cell>
          <cell r="CV17">
            <v>15076.041664384826</v>
          </cell>
          <cell r="CW17">
            <v>15076.041664384826</v>
          </cell>
          <cell r="CX17">
            <v>15076.041664384826</v>
          </cell>
          <cell r="CY17">
            <v>15076.041664384826</v>
          </cell>
          <cell r="CZ17">
            <v>15076.041664384826</v>
          </cell>
          <cell r="DA17">
            <v>15076.041664384826</v>
          </cell>
          <cell r="DB17">
            <v>15076.041664384826</v>
          </cell>
          <cell r="DC17">
            <v>15076.041664384826</v>
          </cell>
          <cell r="DD17">
            <v>15076.041664384826</v>
          </cell>
          <cell r="DE17">
            <v>15076.041664384826</v>
          </cell>
          <cell r="DF17">
            <v>15076.041664384826</v>
          </cell>
          <cell r="DG17">
            <v>15076.041664384826</v>
          </cell>
          <cell r="DH17">
            <v>15076.041664384826</v>
          </cell>
          <cell r="DI17">
            <v>15076.041664384826</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 1-ИП ТС_Паспорт"/>
      <sheetName val="N 2-ИП ТС СВОД"/>
      <sheetName val="N 2-ИП ТС_1 ТЗ"/>
      <sheetName val="N 2-ИП ТС_2 ТЗ"/>
      <sheetName val="N 2-ИП ТС СВОД без НДС"/>
      <sheetName val="№ 3-ИП ТС_Показатели"/>
      <sheetName val="4-ИП ТС"/>
      <sheetName val="№ 5- ИП ТС_Финплан"/>
      <sheetName val="№ 5- ИП ТС_Финплан_1 ТЗ"/>
      <sheetName val="№ 5- ИП ТС_Финплан_2 ТЗ"/>
    </sheetNames>
    <sheetDataSet>
      <sheetData sheetId="0"/>
      <sheetData sheetId="1">
        <row r="4">
          <cell r="A4" t="str">
            <v>ООО "Газпром теплоэнерго Московская область"</v>
          </cell>
          <cell r="B4">
            <v>0</v>
          </cell>
        </row>
        <row r="24">
          <cell r="A24" t="str">
            <v>М.П.</v>
          </cell>
        </row>
      </sheetData>
      <sheetData sheetId="2"/>
      <sheetData sheetId="3"/>
      <sheetData sheetId="4"/>
      <sheetData sheetId="5">
        <row r="5">
          <cell r="A5" t="str">
            <v>в сфере теплоснабжения на 2022-2045 годы</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row>
      </sheetData>
      <sheetData sheetId="6"/>
      <sheetData sheetId="7"/>
      <sheetData sheetId="8"/>
      <sheetData sheetId="9"/>
      <sheetData sheetId="10"/>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S187"/>
  <sheetViews>
    <sheetView zoomScale="70" zoomScaleNormal="70" workbookViewId="0">
      <pane xSplit="38" ySplit="11" topLeftCell="AM12" activePane="bottomRight" state="frozen"/>
      <selection pane="topRight" activeCell="AM1" sqref="AM1"/>
      <selection pane="bottomLeft" activeCell="A12" sqref="A12"/>
      <selection pane="bottomRight" activeCell="AX17" sqref="AX17"/>
    </sheetView>
  </sheetViews>
  <sheetFormatPr defaultColWidth="9.140625" defaultRowHeight="15.75" x14ac:dyDescent="0.2"/>
  <cols>
    <col min="1" max="2" width="6.5703125" style="57" customWidth="1"/>
    <col min="3" max="3" width="9.140625" style="57"/>
    <col min="4" max="4" width="0" style="83" hidden="1" customWidth="1"/>
    <col min="5" max="5" width="40.28515625" style="84" customWidth="1"/>
    <col min="6" max="6" width="19.5703125" style="84" customWidth="1"/>
    <col min="7" max="7" width="6.5703125" style="57" hidden="1" customWidth="1"/>
    <col min="8" max="8" width="14" style="85" hidden="1" customWidth="1"/>
    <col min="9" max="9" width="59.5703125" style="86" hidden="1" customWidth="1"/>
    <col min="10" max="10" width="15.85546875" style="57" hidden="1" customWidth="1"/>
    <col min="11" max="14" width="14" style="57" hidden="1" customWidth="1"/>
    <col min="15" max="15" width="14.28515625" style="57" hidden="1" customWidth="1"/>
    <col min="16" max="27" width="14" style="57" hidden="1" customWidth="1"/>
    <col min="28" max="28" width="15.5703125" style="57" hidden="1" customWidth="1"/>
    <col min="29" max="30" width="14" style="57" hidden="1" customWidth="1"/>
    <col min="31" max="31" width="17.85546875" style="57" hidden="1" customWidth="1"/>
    <col min="32" max="32" width="10.140625" style="57" hidden="1" customWidth="1"/>
    <col min="33" max="33" width="10.42578125" style="57" hidden="1" customWidth="1"/>
    <col min="34" max="34" width="10.140625" style="57" hidden="1" customWidth="1"/>
    <col min="35" max="35" width="9.28515625" style="57" hidden="1" customWidth="1"/>
    <col min="36" max="36" width="10.140625" style="57" hidden="1" customWidth="1"/>
    <col min="37" max="37" width="9.28515625" style="57" hidden="1" customWidth="1"/>
    <col min="38" max="38" width="10.5703125" style="57" hidden="1" customWidth="1"/>
    <col min="39" max="39" width="14.28515625" style="57" customWidth="1"/>
    <col min="40" max="42" width="14.140625" style="57" customWidth="1"/>
    <col min="43" max="44" width="11" style="57" customWidth="1"/>
    <col min="45" max="45" width="12" style="57" customWidth="1"/>
    <col min="46" max="49" width="12.5703125" style="57" customWidth="1"/>
    <col min="50" max="50" width="13.5703125" style="57" customWidth="1"/>
    <col min="51" max="51" width="13" style="57" customWidth="1"/>
    <col min="52" max="53" width="11" style="57" customWidth="1"/>
    <col min="54" max="54" width="14" style="57" customWidth="1"/>
    <col min="55" max="59" width="12.5703125" style="57" customWidth="1"/>
    <col min="60" max="60" width="14.140625" style="57" customWidth="1"/>
    <col min="61" max="61" width="14.5703125" style="57" customWidth="1"/>
    <col min="62" max="62" width="13.28515625" style="57" customWidth="1"/>
    <col min="63" max="63" width="14.7109375" style="57" customWidth="1"/>
    <col min="64" max="84" width="12.7109375" style="57" customWidth="1"/>
    <col min="85" max="85" width="15" style="57" customWidth="1"/>
    <col min="86" max="86" width="13" style="57" customWidth="1"/>
    <col min="87" max="87" width="10.140625" style="57" customWidth="1"/>
    <col min="88" max="88" width="10.140625" style="87" customWidth="1"/>
    <col min="89" max="89" width="11.85546875" style="57" customWidth="1"/>
    <col min="90" max="90" width="10.5703125" style="57" customWidth="1"/>
    <col min="91" max="91" width="11.42578125" style="57" customWidth="1"/>
    <col min="92" max="93" width="9.140625" style="57"/>
    <col min="94" max="94" width="9.7109375" style="57" customWidth="1"/>
    <col min="95" max="95" width="11.42578125" style="57" customWidth="1"/>
    <col min="96" max="98" width="9.140625" style="57"/>
    <col min="99" max="99" width="11.42578125" style="57" customWidth="1"/>
    <col min="100" max="16384" width="9.140625" style="57"/>
  </cols>
  <sheetData>
    <row r="1" spans="1:123" s="5" customFormat="1" ht="15.75" customHeight="1" x14ac:dyDescent="0.2">
      <c r="D1" s="689"/>
      <c r="E1" s="689"/>
      <c r="F1" s="689"/>
      <c r="G1" s="689"/>
      <c r="H1" s="689" t="s">
        <v>4</v>
      </c>
      <c r="I1" s="689" t="s">
        <v>5</v>
      </c>
      <c r="J1" s="689" t="s">
        <v>6</v>
      </c>
      <c r="K1" s="689"/>
      <c r="L1" s="689"/>
      <c r="M1" s="689"/>
      <c r="N1" s="689"/>
      <c r="O1" s="689"/>
      <c r="P1" s="689"/>
      <c r="Q1" s="689"/>
      <c r="R1" s="689"/>
      <c r="S1" s="689"/>
      <c r="T1" s="689"/>
      <c r="U1" s="689"/>
      <c r="V1" s="689"/>
      <c r="W1" s="689"/>
      <c r="X1" s="689"/>
      <c r="Y1" s="689"/>
      <c r="Z1" s="689"/>
      <c r="AA1" s="689"/>
      <c r="AB1" s="689"/>
      <c r="AC1" s="689"/>
      <c r="AD1" s="689"/>
      <c r="AE1" s="689" t="s">
        <v>7</v>
      </c>
      <c r="AF1" s="689"/>
      <c r="AG1" s="689" t="s">
        <v>8</v>
      </c>
      <c r="AH1" s="689"/>
      <c r="AI1" s="689" t="s">
        <v>9</v>
      </c>
      <c r="AJ1" s="689"/>
      <c r="AK1" s="689" t="s">
        <v>10</v>
      </c>
      <c r="AL1" s="689"/>
      <c r="AM1" s="689" t="s">
        <v>11</v>
      </c>
      <c r="AN1" s="689"/>
      <c r="AO1" s="6"/>
      <c r="AP1" s="6"/>
      <c r="AQ1" s="689" t="s">
        <v>12</v>
      </c>
      <c r="AR1" s="689"/>
      <c r="AS1" s="689"/>
      <c r="AT1" s="689"/>
      <c r="AU1" s="690" t="s">
        <v>13</v>
      </c>
      <c r="AV1" s="690" t="s">
        <v>14</v>
      </c>
      <c r="AW1" s="7"/>
      <c r="AX1" s="689" t="s">
        <v>15</v>
      </c>
      <c r="AY1" s="689"/>
      <c r="AZ1" s="697" t="s">
        <v>16</v>
      </c>
      <c r="BA1" s="697"/>
      <c r="BB1" s="697"/>
      <c r="BC1" s="697"/>
      <c r="BD1" s="690" t="s">
        <v>13</v>
      </c>
      <c r="BE1" s="690" t="s">
        <v>14</v>
      </c>
      <c r="BF1" s="690" t="s">
        <v>17</v>
      </c>
      <c r="BG1" s="690" t="s">
        <v>18</v>
      </c>
      <c r="BH1" s="689" t="s">
        <v>19</v>
      </c>
      <c r="BI1" s="689" t="s">
        <v>20</v>
      </c>
      <c r="BJ1" s="694" t="s">
        <v>21</v>
      </c>
      <c r="BK1" s="695"/>
      <c r="BL1" s="695"/>
      <c r="BM1" s="695"/>
      <c r="BN1" s="695"/>
      <c r="BO1" s="695"/>
      <c r="BP1" s="695"/>
      <c r="BQ1" s="695"/>
      <c r="BR1" s="696"/>
      <c r="BS1" s="689" t="s">
        <v>22</v>
      </c>
      <c r="BT1" s="689"/>
      <c r="BU1" s="689" t="s">
        <v>23</v>
      </c>
      <c r="BV1" s="689"/>
      <c r="BW1" s="689"/>
      <c r="BX1" s="689"/>
      <c r="BY1" s="689" t="s">
        <v>24</v>
      </c>
      <c r="BZ1" s="689"/>
      <c r="CA1" s="689"/>
      <c r="CB1" s="689"/>
      <c r="CC1" s="689" t="s">
        <v>25</v>
      </c>
      <c r="CD1" s="689"/>
      <c r="CE1" s="689"/>
      <c r="CF1" s="689"/>
      <c r="CG1" s="689" t="s">
        <v>26</v>
      </c>
      <c r="CH1" s="689"/>
      <c r="CI1" s="689"/>
      <c r="CJ1" s="689"/>
      <c r="CK1" s="689"/>
      <c r="CL1" s="689"/>
      <c r="CM1" s="689"/>
      <c r="CN1" s="689"/>
      <c r="CO1" s="689"/>
      <c r="CP1" s="689"/>
      <c r="CQ1" s="689"/>
      <c r="CR1" s="689"/>
      <c r="CS1" s="689"/>
      <c r="CT1" s="689"/>
      <c r="CU1" s="689"/>
      <c r="CV1" s="689"/>
      <c r="CW1" s="689"/>
      <c r="CX1" s="689"/>
      <c r="CY1" s="8"/>
      <c r="CZ1" s="8"/>
      <c r="DA1" s="8"/>
      <c r="DB1" s="8"/>
      <c r="DC1" s="8"/>
      <c r="DD1" s="8"/>
      <c r="DE1" s="8"/>
      <c r="DF1" s="8"/>
      <c r="DG1" s="8"/>
      <c r="DH1" s="8"/>
      <c r="DI1" s="8"/>
      <c r="DJ1" s="8"/>
      <c r="DK1" s="8"/>
      <c r="DL1" s="8"/>
      <c r="DM1" s="8"/>
      <c r="DN1" s="8"/>
      <c r="DO1" s="8"/>
      <c r="DP1" s="8"/>
      <c r="DQ1" s="8"/>
      <c r="DR1" s="8"/>
      <c r="DS1" s="8"/>
    </row>
    <row r="2" spans="1:123" s="5" customFormat="1" ht="15.75" customHeight="1" x14ac:dyDescent="0.2">
      <c r="A2" s="693" t="s">
        <v>27</v>
      </c>
      <c r="B2" s="9"/>
      <c r="C2" s="693" t="s">
        <v>27</v>
      </c>
      <c r="D2" s="689"/>
      <c r="E2" s="689"/>
      <c r="F2" s="689"/>
      <c r="G2" s="689"/>
      <c r="H2" s="689"/>
      <c r="I2" s="689"/>
      <c r="J2" s="689"/>
      <c r="K2" s="689"/>
      <c r="L2" s="689"/>
      <c r="M2" s="689"/>
      <c r="N2" s="689"/>
      <c r="O2" s="689"/>
      <c r="P2" s="689"/>
      <c r="Q2" s="689"/>
      <c r="R2" s="689"/>
      <c r="S2" s="689"/>
      <c r="T2" s="689"/>
      <c r="U2" s="689"/>
      <c r="V2" s="689"/>
      <c r="W2" s="689"/>
      <c r="X2" s="689"/>
      <c r="Y2" s="689"/>
      <c r="Z2" s="689"/>
      <c r="AA2" s="689"/>
      <c r="AB2" s="689"/>
      <c r="AC2" s="689"/>
      <c r="AD2" s="689"/>
      <c r="AE2" s="689"/>
      <c r="AF2" s="689"/>
      <c r="AG2" s="689"/>
      <c r="AH2" s="689"/>
      <c r="AI2" s="689"/>
      <c r="AJ2" s="689"/>
      <c r="AK2" s="689"/>
      <c r="AL2" s="689"/>
      <c r="AM2" s="689"/>
      <c r="AN2" s="689"/>
      <c r="AO2" s="6"/>
      <c r="AP2" s="6"/>
      <c r="AQ2" s="689"/>
      <c r="AR2" s="689"/>
      <c r="AS2" s="689"/>
      <c r="AT2" s="689"/>
      <c r="AU2" s="691"/>
      <c r="AV2" s="691"/>
      <c r="AW2" s="10"/>
      <c r="AX2" s="689"/>
      <c r="AY2" s="689"/>
      <c r="AZ2" s="697"/>
      <c r="BA2" s="697"/>
      <c r="BB2" s="697"/>
      <c r="BC2" s="697"/>
      <c r="BD2" s="691"/>
      <c r="BE2" s="691"/>
      <c r="BF2" s="691"/>
      <c r="BG2" s="691"/>
      <c r="BH2" s="689"/>
      <c r="BI2" s="689"/>
      <c r="BJ2" s="6"/>
      <c r="BK2" s="6"/>
      <c r="BL2" s="6"/>
      <c r="BM2" s="6"/>
      <c r="BN2" s="6"/>
      <c r="BO2" s="6"/>
      <c r="BP2" s="6"/>
      <c r="BQ2" s="6"/>
      <c r="BR2" s="6"/>
      <c r="BS2" s="689"/>
      <c r="BT2" s="689"/>
      <c r="BU2" s="689"/>
      <c r="BV2" s="689"/>
      <c r="BW2" s="689"/>
      <c r="BX2" s="689"/>
      <c r="BY2" s="689"/>
      <c r="BZ2" s="689"/>
      <c r="CA2" s="689"/>
      <c r="CB2" s="689"/>
      <c r="CC2" s="689"/>
      <c r="CD2" s="689"/>
      <c r="CE2" s="689"/>
      <c r="CF2" s="689"/>
      <c r="CG2" s="689" t="s">
        <v>28</v>
      </c>
      <c r="CH2" s="689"/>
      <c r="CI2" s="689"/>
      <c r="CJ2" s="689"/>
      <c r="CK2" s="689"/>
      <c r="CL2" s="689"/>
      <c r="CM2" s="689" t="s">
        <v>29</v>
      </c>
      <c r="CN2" s="689"/>
      <c r="CO2" s="689"/>
      <c r="CP2" s="689"/>
      <c r="CQ2" s="689" t="s">
        <v>30</v>
      </c>
      <c r="CR2" s="689"/>
      <c r="CS2" s="689"/>
      <c r="CT2" s="689"/>
      <c r="CU2" s="689" t="s">
        <v>31</v>
      </c>
      <c r="CV2" s="689"/>
      <c r="CW2" s="689"/>
      <c r="CX2" s="689"/>
      <c r="CY2" s="8"/>
      <c r="CZ2" s="8"/>
      <c r="DA2" s="8"/>
      <c r="DB2" s="8"/>
      <c r="DC2" s="8"/>
      <c r="DD2" s="8"/>
      <c r="DE2" s="8"/>
      <c r="DF2" s="8"/>
      <c r="DG2" s="8"/>
      <c r="DH2" s="8"/>
      <c r="DI2" s="8"/>
      <c r="DJ2" s="8"/>
      <c r="DK2" s="8"/>
      <c r="DL2" s="8"/>
      <c r="DM2" s="8"/>
      <c r="DN2" s="8"/>
      <c r="DO2" s="8"/>
      <c r="DP2" s="8"/>
      <c r="DQ2" s="8"/>
      <c r="DR2" s="8"/>
      <c r="DS2" s="8"/>
    </row>
    <row r="3" spans="1:123" s="5" customFormat="1" ht="69.75" customHeight="1" x14ac:dyDescent="0.2">
      <c r="A3" s="693"/>
      <c r="B3" s="9"/>
      <c r="C3" s="693"/>
      <c r="D3" s="689"/>
      <c r="E3" s="689"/>
      <c r="F3" s="689"/>
      <c r="G3" s="689"/>
      <c r="H3" s="689"/>
      <c r="I3" s="689"/>
      <c r="J3" s="689"/>
      <c r="K3" s="689"/>
      <c r="L3" s="689"/>
      <c r="M3" s="689"/>
      <c r="N3" s="689"/>
      <c r="O3" s="689"/>
      <c r="P3" s="689"/>
      <c r="Q3" s="689"/>
      <c r="R3" s="689"/>
      <c r="S3" s="689"/>
      <c r="T3" s="689"/>
      <c r="U3" s="689"/>
      <c r="V3" s="689"/>
      <c r="W3" s="689"/>
      <c r="X3" s="689"/>
      <c r="Y3" s="689"/>
      <c r="Z3" s="689"/>
      <c r="AA3" s="689"/>
      <c r="AB3" s="689"/>
      <c r="AC3" s="689"/>
      <c r="AD3" s="689"/>
      <c r="AE3" s="689"/>
      <c r="AF3" s="689"/>
      <c r="AG3" s="689"/>
      <c r="AH3" s="689"/>
      <c r="AI3" s="689"/>
      <c r="AJ3" s="689"/>
      <c r="AK3" s="689"/>
      <c r="AL3" s="689"/>
      <c r="AM3" s="689" t="s">
        <v>32</v>
      </c>
      <c r="AN3" s="689" t="s">
        <v>33</v>
      </c>
      <c r="AO3" s="6"/>
      <c r="AP3" s="6"/>
      <c r="AQ3" s="689" t="s">
        <v>34</v>
      </c>
      <c r="AR3" s="689" t="s">
        <v>35</v>
      </c>
      <c r="AS3" s="689" t="s">
        <v>36</v>
      </c>
      <c r="AT3" s="689" t="s">
        <v>33</v>
      </c>
      <c r="AU3" s="691"/>
      <c r="AV3" s="691"/>
      <c r="AW3" s="10"/>
      <c r="AX3" s="689" t="s">
        <v>36</v>
      </c>
      <c r="AY3" s="689" t="s">
        <v>33</v>
      </c>
      <c r="AZ3" s="689" t="s">
        <v>37</v>
      </c>
      <c r="BA3" s="689" t="s">
        <v>38</v>
      </c>
      <c r="BB3" s="689" t="s">
        <v>36</v>
      </c>
      <c r="BC3" s="689" t="s">
        <v>33</v>
      </c>
      <c r="BD3" s="691"/>
      <c r="BE3" s="691"/>
      <c r="BF3" s="691"/>
      <c r="BG3" s="691"/>
      <c r="BH3" s="705" t="s">
        <v>39</v>
      </c>
      <c r="BI3" s="689" t="s">
        <v>39</v>
      </c>
      <c r="BJ3" s="6" t="s">
        <v>36</v>
      </c>
      <c r="BK3" s="6" t="s">
        <v>33</v>
      </c>
      <c r="BL3" s="689" t="s">
        <v>36</v>
      </c>
      <c r="BM3" s="689" t="s">
        <v>33</v>
      </c>
      <c r="BN3" s="6" t="s">
        <v>40</v>
      </c>
      <c r="BO3" s="6" t="s">
        <v>41</v>
      </c>
      <c r="BP3" s="6"/>
      <c r="BQ3" s="6" t="s">
        <v>42</v>
      </c>
      <c r="BR3" s="6"/>
      <c r="BS3" s="689" t="s">
        <v>36</v>
      </c>
      <c r="BT3" s="689" t="s">
        <v>33</v>
      </c>
      <c r="BU3" s="689" t="s">
        <v>36</v>
      </c>
      <c r="BV3" s="689" t="s">
        <v>33</v>
      </c>
      <c r="BW3" s="700" t="s">
        <v>43</v>
      </c>
      <c r="BX3" s="700" t="s">
        <v>44</v>
      </c>
      <c r="BY3" s="689" t="s">
        <v>36</v>
      </c>
      <c r="BZ3" s="689" t="s">
        <v>33</v>
      </c>
      <c r="CA3" s="700" t="s">
        <v>43</v>
      </c>
      <c r="CB3" s="700" t="s">
        <v>45</v>
      </c>
      <c r="CC3" s="689" t="s">
        <v>36</v>
      </c>
      <c r="CD3" s="689" t="s">
        <v>33</v>
      </c>
      <c r="CE3" s="700" t="s">
        <v>43</v>
      </c>
      <c r="CF3" s="700" t="s">
        <v>46</v>
      </c>
      <c r="CG3" s="689" t="s">
        <v>47</v>
      </c>
      <c r="CH3" s="689"/>
      <c r="CI3" s="689" t="s">
        <v>48</v>
      </c>
      <c r="CJ3" s="689"/>
      <c r="CK3" s="689" t="s">
        <v>49</v>
      </c>
      <c r="CL3" s="689"/>
      <c r="CM3" s="689" t="s">
        <v>47</v>
      </c>
      <c r="CN3" s="689"/>
      <c r="CO3" s="689" t="s">
        <v>49</v>
      </c>
      <c r="CP3" s="689"/>
      <c r="CQ3" s="689" t="s">
        <v>47</v>
      </c>
      <c r="CR3" s="689"/>
      <c r="CS3" s="689" t="s">
        <v>49</v>
      </c>
      <c r="CT3" s="689"/>
      <c r="CU3" s="689" t="s">
        <v>47</v>
      </c>
      <c r="CV3" s="689"/>
      <c r="CW3" s="689" t="s">
        <v>49</v>
      </c>
      <c r="CX3" s="689"/>
      <c r="CY3" s="8"/>
      <c r="CZ3" s="8"/>
      <c r="DA3" s="8"/>
      <c r="DB3" s="8"/>
      <c r="DC3" s="8"/>
      <c r="DD3" s="8"/>
      <c r="DE3" s="8"/>
      <c r="DF3" s="8"/>
      <c r="DG3" s="8"/>
      <c r="DH3" s="8"/>
      <c r="DI3" s="8"/>
      <c r="DJ3" s="8"/>
      <c r="DK3" s="8"/>
      <c r="DL3" s="8"/>
      <c r="DM3" s="8"/>
      <c r="DN3" s="8"/>
      <c r="DO3" s="8"/>
      <c r="DP3" s="8"/>
      <c r="DQ3" s="8"/>
      <c r="DR3" s="8"/>
      <c r="DS3" s="8"/>
    </row>
    <row r="4" spans="1:123" s="5" customFormat="1" x14ac:dyDescent="0.2">
      <c r="A4" s="698" t="s">
        <v>50</v>
      </c>
      <c r="B4" s="12"/>
      <c r="C4" s="698" t="s">
        <v>51</v>
      </c>
      <c r="D4" s="689"/>
      <c r="E4" s="689"/>
      <c r="F4" s="689"/>
      <c r="G4" s="689"/>
      <c r="H4" s="689"/>
      <c r="I4" s="689"/>
      <c r="J4" s="689" t="s">
        <v>52</v>
      </c>
      <c r="K4" s="689" t="s">
        <v>53</v>
      </c>
      <c r="L4" s="689" t="s">
        <v>54</v>
      </c>
      <c r="M4" s="689" t="s">
        <v>55</v>
      </c>
      <c r="N4" s="689" t="s">
        <v>56</v>
      </c>
      <c r="O4" s="689" t="s">
        <v>57</v>
      </c>
      <c r="P4" s="689" t="s">
        <v>58</v>
      </c>
      <c r="Q4" s="689" t="s">
        <v>59</v>
      </c>
      <c r="R4" s="689" t="s">
        <v>60</v>
      </c>
      <c r="S4" s="689" t="s">
        <v>61</v>
      </c>
      <c r="T4" s="689" t="s">
        <v>62</v>
      </c>
      <c r="U4" s="689" t="s">
        <v>63</v>
      </c>
      <c r="V4" s="689" t="s">
        <v>64</v>
      </c>
      <c r="W4" s="689" t="s">
        <v>65</v>
      </c>
      <c r="X4" s="689" t="s">
        <v>66</v>
      </c>
      <c r="Y4" s="689" t="s">
        <v>67</v>
      </c>
      <c r="Z4" s="689" t="s">
        <v>68</v>
      </c>
      <c r="AA4" s="689" t="s">
        <v>69</v>
      </c>
      <c r="AB4" s="689" t="s">
        <v>70</v>
      </c>
      <c r="AC4" s="689" t="s">
        <v>71</v>
      </c>
      <c r="AD4" s="689" t="s">
        <v>72</v>
      </c>
      <c r="AE4" s="689" t="s">
        <v>73</v>
      </c>
      <c r="AF4" s="689" t="s">
        <v>74</v>
      </c>
      <c r="AG4" s="689" t="s">
        <v>73</v>
      </c>
      <c r="AH4" s="689" t="s">
        <v>74</v>
      </c>
      <c r="AI4" s="689" t="s">
        <v>73</v>
      </c>
      <c r="AJ4" s="689" t="s">
        <v>74</v>
      </c>
      <c r="AK4" s="689" t="s">
        <v>73</v>
      </c>
      <c r="AL4" s="689" t="s">
        <v>74</v>
      </c>
      <c r="AM4" s="689"/>
      <c r="AN4" s="689"/>
      <c r="AO4" s="6"/>
      <c r="AP4" s="6"/>
      <c r="AQ4" s="689"/>
      <c r="AR4" s="689"/>
      <c r="AS4" s="689"/>
      <c r="AT4" s="689"/>
      <c r="AU4" s="691"/>
      <c r="AV4" s="691"/>
      <c r="AW4" s="10"/>
      <c r="AX4" s="689"/>
      <c r="AY4" s="689"/>
      <c r="AZ4" s="689"/>
      <c r="BA4" s="689"/>
      <c r="BB4" s="689"/>
      <c r="BC4" s="689"/>
      <c r="BD4" s="691"/>
      <c r="BE4" s="691"/>
      <c r="BF4" s="691"/>
      <c r="BG4" s="691"/>
      <c r="BH4" s="705"/>
      <c r="BI4" s="689"/>
      <c r="BJ4" s="6"/>
      <c r="BK4" s="6"/>
      <c r="BL4" s="689"/>
      <c r="BM4" s="689"/>
      <c r="BN4" s="6"/>
      <c r="BO4" s="6"/>
      <c r="BP4" s="6"/>
      <c r="BQ4" s="6"/>
      <c r="BR4" s="6"/>
      <c r="BS4" s="689"/>
      <c r="BT4" s="689"/>
      <c r="BU4" s="689"/>
      <c r="BV4" s="689"/>
      <c r="BW4" s="700"/>
      <c r="BX4" s="700"/>
      <c r="BY4" s="689"/>
      <c r="BZ4" s="689"/>
      <c r="CA4" s="700"/>
      <c r="CB4" s="700"/>
      <c r="CC4" s="689"/>
      <c r="CD4" s="689"/>
      <c r="CE4" s="700"/>
      <c r="CF4" s="700"/>
      <c r="CG4" s="689" t="s">
        <v>36</v>
      </c>
      <c r="CH4" s="689" t="s">
        <v>33</v>
      </c>
      <c r="CI4" s="701" t="s">
        <v>36</v>
      </c>
      <c r="CJ4" s="703" t="s">
        <v>33</v>
      </c>
      <c r="CK4" s="689" t="s">
        <v>36</v>
      </c>
      <c r="CL4" s="689" t="s">
        <v>33</v>
      </c>
      <c r="CM4" s="689" t="s">
        <v>36</v>
      </c>
      <c r="CN4" s="689" t="s">
        <v>33</v>
      </c>
      <c r="CO4" s="689" t="s">
        <v>36</v>
      </c>
      <c r="CP4" s="689" t="s">
        <v>33</v>
      </c>
      <c r="CQ4" s="689" t="s">
        <v>36</v>
      </c>
      <c r="CR4" s="689" t="s">
        <v>33</v>
      </c>
      <c r="CS4" s="689" t="s">
        <v>36</v>
      </c>
      <c r="CT4" s="689" t="s">
        <v>33</v>
      </c>
      <c r="CU4" s="689" t="s">
        <v>36</v>
      </c>
      <c r="CV4" s="689" t="s">
        <v>33</v>
      </c>
      <c r="CW4" s="689" t="s">
        <v>36</v>
      </c>
      <c r="CX4" s="689" t="s">
        <v>33</v>
      </c>
    </row>
    <row r="5" spans="1:123" s="5" customFormat="1" ht="31.5" x14ac:dyDescent="0.2">
      <c r="A5" s="698"/>
      <c r="B5" s="12"/>
      <c r="C5" s="698"/>
      <c r="D5" s="689"/>
      <c r="E5" s="689"/>
      <c r="F5" s="689"/>
      <c r="G5" s="689"/>
      <c r="H5" s="689"/>
      <c r="I5" s="689"/>
      <c r="J5" s="689"/>
      <c r="K5" s="689"/>
      <c r="L5" s="689"/>
      <c r="M5" s="689"/>
      <c r="N5" s="689"/>
      <c r="O5" s="689"/>
      <c r="P5" s="689"/>
      <c r="Q5" s="689"/>
      <c r="R5" s="689"/>
      <c r="S5" s="689"/>
      <c r="T5" s="689"/>
      <c r="U5" s="689"/>
      <c r="V5" s="689"/>
      <c r="W5" s="689"/>
      <c r="X5" s="689"/>
      <c r="Y5" s="689"/>
      <c r="Z5" s="689"/>
      <c r="AA5" s="689"/>
      <c r="AB5" s="689"/>
      <c r="AC5" s="689"/>
      <c r="AD5" s="689"/>
      <c r="AE5" s="689"/>
      <c r="AF5" s="689"/>
      <c r="AG5" s="689"/>
      <c r="AH5" s="689"/>
      <c r="AI5" s="689"/>
      <c r="AJ5" s="689"/>
      <c r="AK5" s="689"/>
      <c r="AL5" s="689"/>
      <c r="AM5" s="689"/>
      <c r="AN5" s="689"/>
      <c r="AO5" s="6"/>
      <c r="AP5" s="6"/>
      <c r="AQ5" s="689"/>
      <c r="AR5" s="689"/>
      <c r="AS5" s="689"/>
      <c r="AT5" s="689"/>
      <c r="AU5" s="691"/>
      <c r="AV5" s="691"/>
      <c r="AW5" s="10"/>
      <c r="AX5" s="689"/>
      <c r="AY5" s="689"/>
      <c r="AZ5" s="689"/>
      <c r="BA5" s="689"/>
      <c r="BB5" s="689"/>
      <c r="BC5" s="689"/>
      <c r="BD5" s="691"/>
      <c r="BE5" s="691"/>
      <c r="BF5" s="691"/>
      <c r="BG5" s="691"/>
      <c r="BH5" s="705"/>
      <c r="BI5" s="689"/>
      <c r="BJ5" s="6" t="s">
        <v>75</v>
      </c>
      <c r="BK5" s="6" t="s">
        <v>76</v>
      </c>
      <c r="BL5" s="6" t="s">
        <v>75</v>
      </c>
      <c r="BM5" s="6" t="s">
        <v>76</v>
      </c>
      <c r="BN5" s="6"/>
      <c r="BO5" s="6"/>
      <c r="BP5" s="6"/>
      <c r="BQ5" s="6" t="s">
        <v>77</v>
      </c>
      <c r="BR5" s="6" t="s">
        <v>78</v>
      </c>
      <c r="BS5" s="6" t="s">
        <v>79</v>
      </c>
      <c r="BT5" s="6" t="s">
        <v>79</v>
      </c>
      <c r="BU5" s="6" t="s">
        <v>80</v>
      </c>
      <c r="BV5" s="6" t="s">
        <v>80</v>
      </c>
      <c r="BW5" s="13" t="s">
        <v>80</v>
      </c>
      <c r="BX5" s="13" t="s">
        <v>78</v>
      </c>
      <c r="BY5" s="6" t="s">
        <v>81</v>
      </c>
      <c r="BZ5" s="6" t="s">
        <v>81</v>
      </c>
      <c r="CA5" s="6" t="s">
        <v>81</v>
      </c>
      <c r="CB5" s="6" t="s">
        <v>78</v>
      </c>
      <c r="CC5" s="6" t="s">
        <v>81</v>
      </c>
      <c r="CD5" s="6" t="s">
        <v>81</v>
      </c>
      <c r="CE5" s="6" t="s">
        <v>81</v>
      </c>
      <c r="CF5" s="6" t="s">
        <v>82</v>
      </c>
      <c r="CG5" s="689"/>
      <c r="CH5" s="689"/>
      <c r="CI5" s="702"/>
      <c r="CJ5" s="704"/>
      <c r="CK5" s="689"/>
      <c r="CL5" s="689"/>
      <c r="CM5" s="689"/>
      <c r="CN5" s="689"/>
      <c r="CO5" s="689"/>
      <c r="CP5" s="689"/>
      <c r="CQ5" s="689"/>
      <c r="CR5" s="689"/>
      <c r="CS5" s="689"/>
      <c r="CT5" s="689"/>
      <c r="CU5" s="689"/>
      <c r="CV5" s="689"/>
      <c r="CW5" s="689"/>
      <c r="CX5" s="689"/>
    </row>
    <row r="6" spans="1:123" s="5" customFormat="1" ht="31.5" x14ac:dyDescent="0.2">
      <c r="A6" s="698"/>
      <c r="B6" s="12"/>
      <c r="C6" s="698"/>
      <c r="D6" s="689"/>
      <c r="E6" s="689"/>
      <c r="F6" s="689"/>
      <c r="G6" s="689"/>
      <c r="H6" s="689"/>
      <c r="I6" s="689"/>
      <c r="J6" s="6" t="s">
        <v>83</v>
      </c>
      <c r="K6" s="6" t="s">
        <v>83</v>
      </c>
      <c r="L6" s="6" t="s">
        <v>83</v>
      </c>
      <c r="M6" s="6" t="s">
        <v>83</v>
      </c>
      <c r="N6" s="6" t="s">
        <v>83</v>
      </c>
      <c r="O6" s="6" t="s">
        <v>83</v>
      </c>
      <c r="P6" s="6" t="s">
        <v>83</v>
      </c>
      <c r="Q6" s="6" t="s">
        <v>83</v>
      </c>
      <c r="R6" s="6" t="s">
        <v>83</v>
      </c>
      <c r="S6" s="6" t="s">
        <v>83</v>
      </c>
      <c r="T6" s="6" t="s">
        <v>83</v>
      </c>
      <c r="U6" s="6" t="s">
        <v>83</v>
      </c>
      <c r="V6" s="6" t="s">
        <v>83</v>
      </c>
      <c r="W6" s="6" t="s">
        <v>83</v>
      </c>
      <c r="X6" s="6" t="s">
        <v>83</v>
      </c>
      <c r="Y6" s="6" t="s">
        <v>83</v>
      </c>
      <c r="Z6" s="6" t="s">
        <v>83</v>
      </c>
      <c r="AA6" s="6" t="s">
        <v>83</v>
      </c>
      <c r="AB6" s="6" t="s">
        <v>83</v>
      </c>
      <c r="AC6" s="6" t="s">
        <v>83</v>
      </c>
      <c r="AD6" s="6" t="s">
        <v>83</v>
      </c>
      <c r="AE6" s="6"/>
      <c r="AF6" s="6"/>
      <c r="AG6" s="6"/>
      <c r="AH6" s="6"/>
      <c r="AI6" s="6"/>
      <c r="AJ6" s="6"/>
      <c r="AK6" s="6"/>
      <c r="AL6" s="6"/>
      <c r="AM6" s="6"/>
      <c r="AN6" s="6"/>
      <c r="AO6" s="6"/>
      <c r="AP6" s="6"/>
      <c r="AQ6" s="6"/>
      <c r="AR6" s="6"/>
      <c r="AS6" s="6"/>
      <c r="AT6" s="6"/>
      <c r="AU6" s="692"/>
      <c r="AV6" s="692"/>
      <c r="AW6" s="14"/>
      <c r="AX6" s="6"/>
      <c r="AY6" s="6"/>
      <c r="AZ6" s="6"/>
      <c r="BA6" s="6"/>
      <c r="BB6" s="6"/>
      <c r="BC6" s="6"/>
      <c r="BD6" s="692"/>
      <c r="BE6" s="692"/>
      <c r="BF6" s="692"/>
      <c r="BG6" s="692"/>
      <c r="BH6" s="11"/>
      <c r="BI6" s="6"/>
      <c r="BJ6" s="6"/>
      <c r="BK6" s="6"/>
      <c r="BL6" s="6" t="s">
        <v>84</v>
      </c>
      <c r="BM6" s="6" t="s">
        <v>84</v>
      </c>
      <c r="BN6" s="6" t="s">
        <v>84</v>
      </c>
      <c r="BO6" s="6" t="s">
        <v>84</v>
      </c>
      <c r="BP6" s="6"/>
      <c r="BQ6" s="6"/>
      <c r="BR6" s="6"/>
      <c r="BS6" s="6"/>
      <c r="BT6" s="6"/>
      <c r="BU6" s="6"/>
      <c r="BV6" s="6"/>
      <c r="BW6" s="13"/>
      <c r="BX6" s="13"/>
      <c r="BY6" s="6"/>
      <c r="BZ6" s="6"/>
      <c r="CA6" s="6"/>
      <c r="CB6" s="6"/>
      <c r="CC6" s="6"/>
      <c r="CD6" s="6"/>
      <c r="CE6" s="6"/>
      <c r="CF6" s="6"/>
      <c r="CG6" s="6"/>
      <c r="CH6" s="6"/>
      <c r="CI6" s="6"/>
      <c r="CJ6" s="15"/>
      <c r="CK6" s="6"/>
      <c r="CL6" s="6"/>
      <c r="CM6" s="6"/>
      <c r="CN6" s="6"/>
      <c r="CO6" s="6"/>
      <c r="CP6" s="6"/>
      <c r="CQ6" s="6"/>
      <c r="CR6" s="6"/>
      <c r="CS6" s="6"/>
      <c r="CT6" s="6"/>
      <c r="CU6" s="6"/>
      <c r="CV6" s="6"/>
      <c r="CW6" s="6"/>
      <c r="CX6" s="6"/>
    </row>
    <row r="7" spans="1:123" s="20" customFormat="1" x14ac:dyDescent="0.2">
      <c r="A7" s="698"/>
      <c r="B7" s="12"/>
      <c r="C7" s="698"/>
      <c r="D7" s="706">
        <v>1</v>
      </c>
      <c r="E7" s="706"/>
      <c r="F7" s="706"/>
      <c r="G7" s="706"/>
      <c r="H7" s="16">
        <v>2</v>
      </c>
      <c r="I7" s="16">
        <f t="shared" ref="I7:BT7" si="0">H7+1</f>
        <v>3</v>
      </c>
      <c r="J7" s="16">
        <f t="shared" si="0"/>
        <v>4</v>
      </c>
      <c r="K7" s="16">
        <f t="shared" si="0"/>
        <v>5</v>
      </c>
      <c r="L7" s="16">
        <f t="shared" si="0"/>
        <v>6</v>
      </c>
      <c r="M7" s="16">
        <f t="shared" si="0"/>
        <v>7</v>
      </c>
      <c r="N7" s="16">
        <f t="shared" si="0"/>
        <v>8</v>
      </c>
      <c r="O7" s="16">
        <f t="shared" si="0"/>
        <v>9</v>
      </c>
      <c r="P7" s="16">
        <f t="shared" si="0"/>
        <v>10</v>
      </c>
      <c r="Q7" s="16">
        <f t="shared" si="0"/>
        <v>11</v>
      </c>
      <c r="R7" s="16">
        <f t="shared" si="0"/>
        <v>12</v>
      </c>
      <c r="S7" s="16">
        <f t="shared" si="0"/>
        <v>13</v>
      </c>
      <c r="T7" s="16">
        <f t="shared" si="0"/>
        <v>14</v>
      </c>
      <c r="U7" s="16">
        <f t="shared" si="0"/>
        <v>15</v>
      </c>
      <c r="V7" s="16">
        <f t="shared" si="0"/>
        <v>16</v>
      </c>
      <c r="W7" s="16">
        <f t="shared" si="0"/>
        <v>17</v>
      </c>
      <c r="X7" s="16">
        <f t="shared" si="0"/>
        <v>18</v>
      </c>
      <c r="Y7" s="16">
        <f t="shared" si="0"/>
        <v>19</v>
      </c>
      <c r="Z7" s="16">
        <f t="shared" si="0"/>
        <v>20</v>
      </c>
      <c r="AA7" s="16">
        <f t="shared" si="0"/>
        <v>21</v>
      </c>
      <c r="AB7" s="16">
        <f t="shared" si="0"/>
        <v>22</v>
      </c>
      <c r="AC7" s="16">
        <f t="shared" si="0"/>
        <v>23</v>
      </c>
      <c r="AD7" s="16">
        <f t="shared" si="0"/>
        <v>24</v>
      </c>
      <c r="AE7" s="16">
        <f t="shared" si="0"/>
        <v>25</v>
      </c>
      <c r="AF7" s="16">
        <f t="shared" si="0"/>
        <v>26</v>
      </c>
      <c r="AG7" s="16">
        <f t="shared" si="0"/>
        <v>27</v>
      </c>
      <c r="AH7" s="16">
        <f t="shared" si="0"/>
        <v>28</v>
      </c>
      <c r="AI7" s="16">
        <f t="shared" si="0"/>
        <v>29</v>
      </c>
      <c r="AJ7" s="16">
        <f t="shared" si="0"/>
        <v>30</v>
      </c>
      <c r="AK7" s="16">
        <f t="shared" si="0"/>
        <v>31</v>
      </c>
      <c r="AL7" s="16">
        <f t="shared" si="0"/>
        <v>32</v>
      </c>
      <c r="AM7" s="16">
        <f>AL7+1</f>
        <v>33</v>
      </c>
      <c r="AN7" s="16">
        <f t="shared" si="0"/>
        <v>34</v>
      </c>
      <c r="AO7" s="16"/>
      <c r="AP7" s="16"/>
      <c r="AQ7" s="16">
        <f>AN7+1</f>
        <v>35</v>
      </c>
      <c r="AR7" s="16">
        <f t="shared" si="0"/>
        <v>36</v>
      </c>
      <c r="AS7" s="16">
        <f>AR7+1</f>
        <v>37</v>
      </c>
      <c r="AT7" s="16">
        <f t="shared" si="0"/>
        <v>38</v>
      </c>
      <c r="AU7" s="17"/>
      <c r="AV7" s="17"/>
      <c r="AW7" s="17"/>
      <c r="AX7" s="16">
        <f>AT7+1</f>
        <v>39</v>
      </c>
      <c r="AY7" s="16">
        <f t="shared" si="0"/>
        <v>40</v>
      </c>
      <c r="AZ7" s="16">
        <f t="shared" si="0"/>
        <v>41</v>
      </c>
      <c r="BA7" s="16">
        <f t="shared" si="0"/>
        <v>42</v>
      </c>
      <c r="BB7" s="16">
        <f>BA7+1</f>
        <v>43</v>
      </c>
      <c r="BC7" s="16">
        <f t="shared" si="0"/>
        <v>44</v>
      </c>
      <c r="BD7" s="17"/>
      <c r="BE7" s="17"/>
      <c r="BF7" s="17"/>
      <c r="BG7" s="17"/>
      <c r="BH7" s="16">
        <f>BC7+1</f>
        <v>45</v>
      </c>
      <c r="BI7" s="16">
        <f t="shared" si="0"/>
        <v>46</v>
      </c>
      <c r="BJ7" s="16">
        <f>BI7+1</f>
        <v>47</v>
      </c>
      <c r="BK7" s="16">
        <f t="shared" si="0"/>
        <v>48</v>
      </c>
      <c r="BL7" s="16"/>
      <c r="BM7" s="16"/>
      <c r="BN7" s="16"/>
      <c r="BO7" s="16"/>
      <c r="BP7" s="16"/>
      <c r="BQ7" s="16">
        <f>BK7+1</f>
        <v>49</v>
      </c>
      <c r="BR7" s="16">
        <f t="shared" si="0"/>
        <v>50</v>
      </c>
      <c r="BS7" s="16">
        <f>BR7+1</f>
        <v>51</v>
      </c>
      <c r="BT7" s="16">
        <f t="shared" si="0"/>
        <v>52</v>
      </c>
      <c r="BU7" s="16">
        <f>BT7+1</f>
        <v>53</v>
      </c>
      <c r="BV7" s="16">
        <f t="shared" ref="BV7:CH7" si="1">BU7+1</f>
        <v>54</v>
      </c>
      <c r="BW7" s="18">
        <f t="shared" si="1"/>
        <v>55</v>
      </c>
      <c r="BX7" s="18">
        <f t="shared" si="1"/>
        <v>56</v>
      </c>
      <c r="BY7" s="16">
        <f>BX7+1</f>
        <v>57</v>
      </c>
      <c r="BZ7" s="16">
        <f t="shared" si="1"/>
        <v>58</v>
      </c>
      <c r="CA7" s="16">
        <f t="shared" si="1"/>
        <v>59</v>
      </c>
      <c r="CB7" s="16">
        <f t="shared" si="1"/>
        <v>60</v>
      </c>
      <c r="CC7" s="16">
        <f t="shared" si="1"/>
        <v>61</v>
      </c>
      <c r="CD7" s="16">
        <f t="shared" si="1"/>
        <v>62</v>
      </c>
      <c r="CE7" s="16">
        <f t="shared" si="1"/>
        <v>63</v>
      </c>
      <c r="CF7" s="16">
        <f t="shared" si="1"/>
        <v>64</v>
      </c>
      <c r="CG7" s="16">
        <f>CF7+1</f>
        <v>65</v>
      </c>
      <c r="CH7" s="16">
        <f t="shared" si="1"/>
        <v>66</v>
      </c>
      <c r="CI7" s="16">
        <f>CH7+1</f>
        <v>67</v>
      </c>
      <c r="CJ7" s="19">
        <f>CI7+1</f>
        <v>68</v>
      </c>
      <c r="CK7" s="16">
        <f>CH7+1</f>
        <v>67</v>
      </c>
      <c r="CL7" s="16">
        <f t="shared" ref="CL7:CX7" si="2">CK7+1</f>
        <v>68</v>
      </c>
      <c r="CM7" s="16">
        <f>CL7+1</f>
        <v>69</v>
      </c>
      <c r="CN7" s="16">
        <f t="shared" si="2"/>
        <v>70</v>
      </c>
      <c r="CO7" s="16">
        <f t="shared" si="2"/>
        <v>71</v>
      </c>
      <c r="CP7" s="16">
        <f t="shared" si="2"/>
        <v>72</v>
      </c>
      <c r="CQ7" s="16">
        <f>CP7+1</f>
        <v>73</v>
      </c>
      <c r="CR7" s="16">
        <f t="shared" si="2"/>
        <v>74</v>
      </c>
      <c r="CS7" s="16">
        <f t="shared" si="2"/>
        <v>75</v>
      </c>
      <c r="CT7" s="16">
        <f t="shared" si="2"/>
        <v>76</v>
      </c>
      <c r="CU7" s="16">
        <f t="shared" si="2"/>
        <v>77</v>
      </c>
      <c r="CV7" s="16">
        <f t="shared" si="2"/>
        <v>78</v>
      </c>
      <c r="CW7" s="16">
        <f t="shared" si="2"/>
        <v>79</v>
      </c>
      <c r="CX7" s="16">
        <f t="shared" si="2"/>
        <v>80</v>
      </c>
    </row>
    <row r="8" spans="1:123" s="5" customFormat="1" x14ac:dyDescent="0.2">
      <c r="A8" s="698"/>
      <c r="B8" s="12"/>
      <c r="C8" s="698"/>
      <c r="D8" s="707" t="s">
        <v>85</v>
      </c>
      <c r="E8" s="707"/>
      <c r="F8" s="707"/>
      <c r="G8" s="707"/>
      <c r="H8" s="6"/>
      <c r="I8" s="6"/>
      <c r="J8" s="21">
        <f t="shared" ref="J8:CE8" si="3">J9+J10+J11</f>
        <v>2400315.7000000002</v>
      </c>
      <c r="K8" s="21">
        <f t="shared" si="3"/>
        <v>264000</v>
      </c>
      <c r="L8" s="21">
        <f t="shared" si="3"/>
        <v>348156.39999999997</v>
      </c>
      <c r="M8" s="21">
        <f t="shared" si="3"/>
        <v>152414.19999999998</v>
      </c>
      <c r="N8" s="21">
        <f t="shared" si="3"/>
        <v>45832</v>
      </c>
      <c r="O8" s="21">
        <f t="shared" si="3"/>
        <v>49890.1</v>
      </c>
      <c r="P8" s="21">
        <f t="shared" si="3"/>
        <v>40420</v>
      </c>
      <c r="Q8" s="21">
        <f t="shared" si="3"/>
        <v>18750</v>
      </c>
      <c r="R8" s="21">
        <f t="shared" si="3"/>
        <v>44037</v>
      </c>
      <c r="S8" s="21">
        <f t="shared" si="3"/>
        <v>7760</v>
      </c>
      <c r="T8" s="21">
        <f t="shared" si="3"/>
        <v>19680</v>
      </c>
      <c r="U8" s="21">
        <f t="shared" si="3"/>
        <v>19601</v>
      </c>
      <c r="V8" s="21">
        <f t="shared" si="3"/>
        <v>24284</v>
      </c>
      <c r="W8" s="21">
        <f t="shared" si="3"/>
        <v>2540</v>
      </c>
      <c r="X8" s="21">
        <f t="shared" si="3"/>
        <v>91250</v>
      </c>
      <c r="Y8" s="21">
        <f t="shared" si="3"/>
        <v>717601</v>
      </c>
      <c r="Z8" s="21">
        <f t="shared" si="3"/>
        <v>128180</v>
      </c>
      <c r="AA8" s="21">
        <f t="shared" si="3"/>
        <v>12130</v>
      </c>
      <c r="AB8" s="21">
        <f t="shared" si="3"/>
        <v>300090</v>
      </c>
      <c r="AC8" s="21">
        <f t="shared" si="3"/>
        <v>103500</v>
      </c>
      <c r="AD8" s="21">
        <f t="shared" si="3"/>
        <v>10200</v>
      </c>
      <c r="AE8" s="21">
        <f t="shared" si="3"/>
        <v>499.36208599999992</v>
      </c>
      <c r="AF8" s="21">
        <f t="shared" si="3"/>
        <v>429.37410662080833</v>
      </c>
      <c r="AG8" s="21">
        <f t="shared" si="3"/>
        <v>453.71588600000007</v>
      </c>
      <c r="AH8" s="21">
        <f t="shared" si="3"/>
        <v>390.12543938091147</v>
      </c>
      <c r="AI8" s="21">
        <f t="shared" si="3"/>
        <v>338.58506299999999</v>
      </c>
      <c r="AJ8" s="21">
        <f t="shared" si="3"/>
        <v>291.13075064488407</v>
      </c>
      <c r="AK8" s="21">
        <f t="shared" si="3"/>
        <v>333.49073900000002</v>
      </c>
      <c r="AL8" s="21">
        <f t="shared" si="3"/>
        <v>286.75042046431656</v>
      </c>
      <c r="AM8" s="21">
        <f t="shared" si="3"/>
        <v>596893.23449109565</v>
      </c>
      <c r="AN8" s="21">
        <f t="shared" si="3"/>
        <v>592997.97668406845</v>
      </c>
      <c r="AO8" s="21"/>
      <c r="AP8" s="21"/>
      <c r="AQ8" s="21">
        <f t="shared" si="3"/>
        <v>8.4763000000000002</v>
      </c>
      <c r="AR8" s="21">
        <f t="shared" si="3"/>
        <v>0</v>
      </c>
      <c r="AS8" s="21">
        <f t="shared" si="3"/>
        <v>19318.595986658522</v>
      </c>
      <c r="AT8" s="21">
        <f t="shared" si="3"/>
        <v>20014.079832192707</v>
      </c>
      <c r="AU8" s="22">
        <f t="shared" ref="AU8:AV40" si="4">AS8/AM8</f>
        <v>3.2365245357705109E-2</v>
      </c>
      <c r="AV8" s="22">
        <f t="shared" si="4"/>
        <v>3.3750671366718013E-2</v>
      </c>
      <c r="AW8" s="22"/>
      <c r="AX8" s="21">
        <f t="shared" si="3"/>
        <v>577574.63850443729</v>
      </c>
      <c r="AY8" s="21">
        <f t="shared" si="3"/>
        <v>572983.89685187582</v>
      </c>
      <c r="AZ8" s="21">
        <f t="shared" si="3"/>
        <v>11.678800000000001</v>
      </c>
      <c r="BA8" s="21">
        <f t="shared" si="3"/>
        <v>3.4700999999999991</v>
      </c>
      <c r="BB8" s="21">
        <f t="shared" si="3"/>
        <v>67808.623504437186</v>
      </c>
      <c r="BC8" s="21">
        <f t="shared" si="3"/>
        <v>39153.925851875763</v>
      </c>
      <c r="BD8" s="22">
        <f t="shared" ref="BD8:BE40" si="5">BB8/AM8</f>
        <v>0.11360260024097951</v>
      </c>
      <c r="BE8" s="22">
        <f t="shared" si="5"/>
        <v>6.6027081695652731E-2</v>
      </c>
      <c r="BF8" s="22">
        <f>BB8/AX8</f>
        <v>0.11740235630847604</v>
      </c>
      <c r="BG8" s="22">
        <f>BC8/AY8</f>
        <v>6.8333379117629184E-2</v>
      </c>
      <c r="BH8" s="23">
        <f t="shared" si="3"/>
        <v>533829.9709999999</v>
      </c>
      <c r="BI8" s="21">
        <f t="shared" si="3"/>
        <v>509766.01499999996</v>
      </c>
      <c r="BJ8" s="21">
        <f t="shared" si="3"/>
        <v>84391.580977775782</v>
      </c>
      <c r="BK8" s="21">
        <f t="shared" si="3"/>
        <v>79860.740438191322</v>
      </c>
      <c r="BL8" s="21">
        <f t="shared" si="3"/>
        <v>84165.872635558146</v>
      </c>
      <c r="BM8" s="21">
        <f t="shared" si="3"/>
        <v>79663.927536352348</v>
      </c>
      <c r="BN8" s="24">
        <f t="shared" si="3"/>
        <v>84165.872635558146</v>
      </c>
      <c r="BO8" s="24">
        <f t="shared" si="3"/>
        <v>79663.927536352348</v>
      </c>
      <c r="BP8" s="21"/>
      <c r="BQ8" s="21">
        <f t="shared" si="3"/>
        <v>5969.6595167220303</v>
      </c>
      <c r="BR8" s="21">
        <f t="shared" ref="BR8:BR18" si="6">BQ8/BJ8*100</f>
        <v>7.0737619174288477</v>
      </c>
      <c r="BS8" s="21">
        <f>BS9+BS10+BS11</f>
        <v>99028.317598886541</v>
      </c>
      <c r="BT8" s="21">
        <f t="shared" si="3"/>
        <v>93690.935151316095</v>
      </c>
      <c r="BU8" s="21">
        <f t="shared" si="3"/>
        <v>16377.631000000001</v>
      </c>
      <c r="BV8" s="21">
        <f t="shared" si="3"/>
        <v>11163.613700000004</v>
      </c>
      <c r="BW8" s="25">
        <f t="shared" si="3"/>
        <v>9479.655999999999</v>
      </c>
      <c r="BX8" s="25">
        <f>BW8/BU8*100</f>
        <v>57.881729048602928</v>
      </c>
      <c r="BY8" s="21">
        <f t="shared" si="3"/>
        <v>1246.0878200000002</v>
      </c>
      <c r="BZ8" s="21">
        <f t="shared" si="3"/>
        <v>703.81819199999995</v>
      </c>
      <c r="CA8" s="21">
        <f t="shared" si="3"/>
        <v>320.34700000000004</v>
      </c>
      <c r="CB8" s="21">
        <f>CA8/BY8*100</f>
        <v>25.708220147758126</v>
      </c>
      <c r="CC8" s="21">
        <f t="shared" si="3"/>
        <v>648.06781999999998</v>
      </c>
      <c r="CD8" s="21">
        <f t="shared" si="3"/>
        <v>320.24809199999999</v>
      </c>
      <c r="CE8" s="21">
        <f t="shared" si="3"/>
        <v>37.462000000000003</v>
      </c>
      <c r="CF8" s="21">
        <f>CE8/CC8*100</f>
        <v>5.7805678424211848</v>
      </c>
      <c r="CG8" s="21">
        <f t="shared" ref="CG8:CH16" si="7">BS8/AM8*1000</f>
        <v>165.90624901841443</v>
      </c>
      <c r="CH8" s="21">
        <f t="shared" si="7"/>
        <v>157.99537070129298</v>
      </c>
      <c r="CI8" s="21">
        <f t="shared" ref="CI8:CJ16" si="8">BS8/AX8*1000</f>
        <v>171.455446616058</v>
      </c>
      <c r="CJ8" s="26">
        <f t="shared" si="8"/>
        <v>163.51408070292854</v>
      </c>
      <c r="CK8" s="21">
        <f t="shared" ref="CK8:CK21" si="9">BS8/BI8*1000</f>
        <v>194.26229816220007</v>
      </c>
      <c r="CL8" s="21">
        <f t="shared" ref="CL8:CL16" si="10">BT8/BH8*1000</f>
        <v>175.50707199112301</v>
      </c>
      <c r="CM8" s="21">
        <f t="shared" ref="CM8:CN16" si="11">BU8/AM8*1000</f>
        <v>27.438124699073498</v>
      </c>
      <c r="CN8" s="21">
        <f t="shared" si="11"/>
        <v>18.825719713960581</v>
      </c>
      <c r="CO8" s="21">
        <f t="shared" ref="CO8:CO21" si="12">BU8/BI8*1000</f>
        <v>32.127741979817941</v>
      </c>
      <c r="CP8" s="21">
        <f t="shared" ref="CP8:CP16" si="13">BV8/BH8*1000</f>
        <v>20.912302243142516</v>
      </c>
      <c r="CQ8" s="21">
        <f t="shared" ref="CQ8:CR16" si="14">BY8/AM8*1000</f>
        <v>2.0876226232693029</v>
      </c>
      <c r="CR8" s="21">
        <f t="shared" si="14"/>
        <v>1.1868812705493821</v>
      </c>
      <c r="CS8" s="21">
        <f t="shared" ref="CS8:CS21" si="15">BY8/BI8*1000</f>
        <v>2.4444309415173553</v>
      </c>
      <c r="CT8" s="21">
        <f t="shared" ref="CT8:CT16" si="16">BZ8/BH8*1000</f>
        <v>1.3184313924554829</v>
      </c>
      <c r="CU8" s="21">
        <f t="shared" ref="CU8:CV16" si="17">CC8/AM8*1000</f>
        <v>1.0857349062643258</v>
      </c>
      <c r="CV8" s="21">
        <f t="shared" si="17"/>
        <v>0.54004921532914196</v>
      </c>
      <c r="CW8" s="21">
        <f t="shared" ref="CW8:CW21" si="18">CC8/BI8*1000</f>
        <v>1.271304482704678</v>
      </c>
      <c r="CX8" s="21">
        <f t="shared" ref="CX8:CX16" si="19">CD8/BH8*1000</f>
        <v>0.5999065421525388</v>
      </c>
    </row>
    <row r="9" spans="1:123" s="93" customFormat="1" x14ac:dyDescent="0.2">
      <c r="A9" s="698"/>
      <c r="B9" s="89"/>
      <c r="C9" s="698"/>
      <c r="D9" s="708" t="s">
        <v>86</v>
      </c>
      <c r="E9" s="708"/>
      <c r="F9" s="708"/>
      <c r="G9" s="708"/>
      <c r="H9" s="90"/>
      <c r="I9" s="90"/>
      <c r="J9" s="91">
        <f>J12+J13+J14+J15+J16+J17+J18+J19+J20+J21+J22+J23+J24+J25+J26+J27+J28+J29+J30+J31+J32+J33+J34+J35+J36+J38+J39+J40+J41+J42+J43+J44+J45+J46+J47+J48+J49+J50+J65+J66+J67+J68+J69+J70+J71+J72+J73+J74+J75+J89+J90+J91+J92+J93+J94+J95+J96+J97+J98+J99</f>
        <v>2400315.7000000002</v>
      </c>
      <c r="K9" s="91">
        <f>K12+K13+K14+K15+K16+K17+K18+K19+K20+K21+K22+K23+K24+K25+K26+K27+K28+K29+K30+K31+K32+K33+K34+K35+K36+K38+K39+K40+K41+K42+K43+K44+K45+K46+K47+K48+K49+K50+K65+K66+K67+K68+K69+K70+K71+K72+K73+K74+K75+K89+K90+K91+K92+K93+K94+K95+K96+K97+K98+K99</f>
        <v>264000</v>
      </c>
      <c r="L9" s="91">
        <f t="shared" ref="L9:X9" si="20">L12+L13+L14+L15+L16+L17+L18+L19+L20+L21+L22+L23+L24+L25+L26+L27+L28+L29+L30+L31+L32+L33+L34+L35+L36+L38+L39+L40+L41+L42+L43+L44+L45+L46+L47+L48+L49+L50+L65+L66+L67+L68+L69+L70+L71+L72+L73+L74+L75+L89+L90+L91+L92+L93+L94+L95+L96+L97</f>
        <v>348156.39999999997</v>
      </c>
      <c r="M9" s="91">
        <f t="shared" si="20"/>
        <v>152414.19999999998</v>
      </c>
      <c r="N9" s="91">
        <f t="shared" si="20"/>
        <v>45832</v>
      </c>
      <c r="O9" s="91">
        <f t="shared" si="20"/>
        <v>49890.1</v>
      </c>
      <c r="P9" s="91">
        <f t="shared" si="20"/>
        <v>40420</v>
      </c>
      <c r="Q9" s="91">
        <f t="shared" si="20"/>
        <v>18750</v>
      </c>
      <c r="R9" s="91">
        <f t="shared" si="20"/>
        <v>44037</v>
      </c>
      <c r="S9" s="91">
        <f t="shared" si="20"/>
        <v>7760</v>
      </c>
      <c r="T9" s="91">
        <f t="shared" si="20"/>
        <v>19680</v>
      </c>
      <c r="U9" s="91">
        <f t="shared" si="20"/>
        <v>19601</v>
      </c>
      <c r="V9" s="91">
        <f t="shared" si="20"/>
        <v>24284</v>
      </c>
      <c r="W9" s="91">
        <f t="shared" si="20"/>
        <v>2540</v>
      </c>
      <c r="X9" s="91">
        <f t="shared" si="20"/>
        <v>91250</v>
      </c>
      <c r="Y9" s="91">
        <f t="shared" ref="Y9:AD9" si="21">Y12+Y13+Y14+Y15+Y16+Y17+Y18+Y19+Y20+Y21+Y22+Y23+Y24+Y25+Y26+Y27+Y28+Y29+Y30+Y31+Y32+Y33+Y34+Y35+Y36+Y38+Y39+Y40+Y41+Y42+Y43+Y44+Y45+Y46+Y47+Y48+Y49+Y50+Y65+Y66+Y67+Y68+Y69+Y70+Y71+Y72+Y73+Y74+Y75+Y89+Y90+Y91+Y92+Y93+Y94+Y95+Y96+Y97+Y98+Y99</f>
        <v>717601</v>
      </c>
      <c r="Z9" s="91">
        <f t="shared" si="21"/>
        <v>128180</v>
      </c>
      <c r="AA9" s="91">
        <f t="shared" si="21"/>
        <v>12130</v>
      </c>
      <c r="AB9" s="91">
        <f t="shared" si="21"/>
        <v>300090</v>
      </c>
      <c r="AC9" s="91">
        <f t="shared" si="21"/>
        <v>103500</v>
      </c>
      <c r="AD9" s="91">
        <f t="shared" si="21"/>
        <v>10200</v>
      </c>
      <c r="AE9" s="91">
        <f t="shared" ref="AE9:AL9" si="22">AE12+AE13+AE14+AE15+AE16+AE17+AE18+AE19+AE20+AE21+AE22+AE23+AE24+AE25+AE26+AE27+AE28+AE29+AE30+AE31+AE32+AE33+AE34+AE35+AE36+AE38+AE39+AE40+AE41+AE42+AE43+AE44+AE45+AE46+AE47+AE48+AE49+AE50+AE51+AE52+AE68+AE69+AE70+AE71+AE72+AE73+AE74+AE75+AE76+AE91+AE92+AE93+AE94+AE95+AE96+AE97+AE98+AE99+AE53+AE77</f>
        <v>488.30385799999993</v>
      </c>
      <c r="AF9" s="91">
        <f t="shared" si="22"/>
        <v>419.86574204643171</v>
      </c>
      <c r="AG9" s="91">
        <f t="shared" si="22"/>
        <v>442.65765800000008</v>
      </c>
      <c r="AH9" s="91">
        <f t="shared" si="22"/>
        <v>380.61707480653484</v>
      </c>
      <c r="AI9" s="91">
        <f t="shared" si="22"/>
        <v>333.80161199999998</v>
      </c>
      <c r="AJ9" s="91">
        <f t="shared" si="22"/>
        <v>287.01772312983678</v>
      </c>
      <c r="AK9" s="91">
        <f t="shared" si="22"/>
        <v>328.70728800000001</v>
      </c>
      <c r="AL9" s="91">
        <f t="shared" si="22"/>
        <v>282.63739294926927</v>
      </c>
      <c r="AM9" s="91">
        <f>AM12+AM13+AM14+AM15+AM16+AM17+AM18+AM19+AM20+AM21+AM22+AM23+AM24+AM25+AM26+AM27+AM28+AM29+AM30+AM31+AM32+AM33+AM34+AM35+AM36</f>
        <v>587721.09460702725</v>
      </c>
      <c r="AN9" s="91">
        <f>AN12+AN13+AN14+AN15+AN16+AN17+AN18+AN19+AN20+AN21+AN22+AN23+AN24+AN25+AN26+AN27+AN28+AN29+AN30+AN31+AN32+AN33+AN34+AN35+AN36</f>
        <v>583825.8358</v>
      </c>
      <c r="AO9" s="91"/>
      <c r="AP9" s="91"/>
      <c r="AQ9" s="91">
        <f>AQ12+AQ13+AQ14+AQ15+AQ16+AQ17+AQ18+AQ19+AQ20+AQ21+AQ22+AQ23+AQ24+AQ25+AQ26+AQ27+AQ28+AQ29+AQ30+AQ31+AQ32+AQ33+AQ34+AQ35+AQ36</f>
        <v>8.3979999999999997</v>
      </c>
      <c r="AR9" s="91">
        <f>AR12+AR13+AR14+AR15+AR16+AR17+AR18+AR19+AR20+AR21+AR22+AR23+AR24+AR25+AR26+AR27+AR28+AR29+AR30+AR31+AR32+AR33+AR34+AR35+AR36</f>
        <v>0</v>
      </c>
      <c r="AS9" s="91">
        <f>AS12+AS13+AS14+AS15+AS16+AS17+AS18+AS19+AS20+AS21+AS22+AS23+AS24+AS25+AS26+AS27+AS28+AS29+AS30+AS31+AS32+AS33+AS34+AS35+AS36</f>
        <v>18895.370554465822</v>
      </c>
      <c r="AT9" s="91">
        <f>AT12+AT13+AT14+AT15+AT16+AT17+AT18+AT19+AT20+AT21+AT22+AT23+AT24+AT25+AT26+AT27+AT28+AT29+AT30+AT31+AT32+AT33+AT34+AT35+AT36</f>
        <v>19590.854400000007</v>
      </c>
      <c r="AU9" s="92">
        <f t="shared" si="4"/>
        <v>3.2150233721149633E-2</v>
      </c>
      <c r="AV9" s="92">
        <f t="shared" si="4"/>
        <v>3.355599084298011E-2</v>
      </c>
      <c r="AW9" s="92"/>
      <c r="AX9" s="91">
        <f t="shared" ref="AX9:BC9" si="23">AX12+AX13+AX14+AX15+AX16+AX17+AX18+AX19+AX20+AX21+AX22+AX23+AX24+AX25+AX26+AX27+AX28+AX29+AX30+AX31+AX32+AX33+AX34+AX35+AX36</f>
        <v>568825.72405256156</v>
      </c>
      <c r="AY9" s="91">
        <f t="shared" si="23"/>
        <v>564234.98140000005</v>
      </c>
      <c r="AZ9" s="91">
        <f t="shared" si="23"/>
        <v>11.553000000000001</v>
      </c>
      <c r="BA9" s="91">
        <f t="shared" si="23"/>
        <v>3.4658999999999991</v>
      </c>
      <c r="BB9" s="91">
        <f t="shared" si="23"/>
        <v>66835.052052561427</v>
      </c>
      <c r="BC9" s="91">
        <f t="shared" si="23"/>
        <v>38180.354400000004</v>
      </c>
      <c r="BD9" s="92">
        <f t="shared" si="5"/>
        <v>0.11371899471678806</v>
      </c>
      <c r="BE9" s="92">
        <f t="shared" si="5"/>
        <v>6.5396822234977919E-2</v>
      </c>
      <c r="BF9" s="92">
        <f t="shared" ref="BF9:BG24" si="24">BB9/AX9</f>
        <v>0.11749653580432243</v>
      </c>
      <c r="BG9" s="92">
        <f>BC9/AY9</f>
        <v>6.7667471281673358E-2</v>
      </c>
      <c r="BH9" s="91">
        <f>BH12+BH13+BH14+BH15+BH16+BH17+BH18+BH19+BH20+BH21+BH22+BH23+BH24+BH25+BH26+BH27+BH28+BH29+BH30+BH31+BH32+BH33+BH34+BH35+BH36</f>
        <v>526054.62699999998</v>
      </c>
      <c r="BI9" s="91">
        <f t="shared" ref="BI9:BO9" si="25">BI12+BI13+BI14+BI15+BI16+BI17+BI18+BI19+BI20+BI21+BI22+BI23+BI24+BI25+BI26+BI27+BI28+BI29+BI30+BI31+BI32+BI33+BI34+BI35+BI36</f>
        <v>501990.6719999999</v>
      </c>
      <c r="BJ9" s="91">
        <f t="shared" si="25"/>
        <v>82600.53497777578</v>
      </c>
      <c r="BK9" s="91">
        <f t="shared" si="25"/>
        <v>78119.840137729334</v>
      </c>
      <c r="BL9" s="91">
        <f t="shared" si="25"/>
        <v>82069.701165978797</v>
      </c>
      <c r="BM9" s="91">
        <f t="shared" si="25"/>
        <v>77617.801591266674</v>
      </c>
      <c r="BN9" s="91">
        <f t="shared" si="25"/>
        <v>82069.701165978797</v>
      </c>
      <c r="BO9" s="91">
        <f t="shared" si="25"/>
        <v>77617.801591266674</v>
      </c>
      <c r="BP9" s="91"/>
      <c r="BQ9" s="91">
        <f>BQ12+BQ13+BQ14+BQ15+BQ16+BQ17+BQ18+BQ19+BQ20+BQ21+BQ22+BQ23+BQ24+BQ25+BQ26+BQ27+BQ28+BQ29+BQ30+BQ31+BQ32+BQ33+BQ34+BQ35+BQ36</f>
        <v>5919.5138171840208</v>
      </c>
      <c r="BR9" s="91">
        <f t="shared" si="6"/>
        <v>7.1664352038115791</v>
      </c>
      <c r="BS9" s="91">
        <f>BS12+BS13+BS14+BS15+BS16+BS17+BS18+BS19+BS20+BS21+BS22+BS23+BS24+BS25+BS26+BS27+BS28+BS29+BS30+BS31+BS32+BS33+BS34+BS35+BS36</f>
        <v>97055.628598886542</v>
      </c>
      <c r="BT9" s="91">
        <f>BT12+BT13+BT14+BT15+BT16+BT17+BT18+BT19+BT20+BT21+BT22+BT23+BT24+BT25+BT26+BT27+BT28+BT29+BT30+BT31+BT32+BT33+BT34+BT35+BT36</f>
        <v>91790.812161831927</v>
      </c>
      <c r="BU9" s="91">
        <f>BU12+BU13+BU14+BU15+BU16+BU17+BU18+BU19+BU20+BU21+BU22+BU23+BU24+BU25+BU26+BU27+BU28+BU29+BU30+BU31+BU32+BU33+BU34+BU35+BU36</f>
        <v>15990.34</v>
      </c>
      <c r="BV9" s="91">
        <f>BV12+BV13+BV14+BV15+BV16+BV17+BV18+BV19+BV20+BV21+BV22+BV23+BV24+BV25+BV26+BV27+BV28+BV29+BV30+BV31+BV32+BV33+BV34+BV35+BV36</f>
        <v>10815.743700000003</v>
      </c>
      <c r="BW9" s="91">
        <f>BW12+BW13+BW14+BW15+BW16+BW17+BW18+BW19+BW20+BW21+BW22+BW23+BW24+BW25+BW26+BW27+BW28+BW29+BW30+BW31+BW32+BW33+BW34+BW35+BW36</f>
        <v>9146.4259999999995</v>
      </c>
      <c r="BX9" s="91">
        <f>BW9/BU9*100</f>
        <v>57.199696816953228</v>
      </c>
      <c r="BY9" s="91">
        <f>BY12+BY13+BY14+BY15+BY16+BY17+BY18+BY19+BY20+BY21+BY22+BY23+BY24+BY25+BY26+BY27+BY28+BY29+BY30+BY31+BY32+BY33+BY34+BY35+BY36</f>
        <v>1244.70082</v>
      </c>
      <c r="BZ9" s="91">
        <f>BZ12+BZ13+BZ14+BZ15+BZ16+BZ17+BZ18+BZ19+BZ20+BZ21+BZ22+BZ23+BZ24+BZ25+BZ26+BZ27+BZ28+BZ29+BZ30+BZ31+BZ32+BZ33+BZ34+BZ35+BZ36</f>
        <v>702.43119200000001</v>
      </c>
      <c r="CA9" s="91">
        <f>CA12+CA13+CA14+CA15+CA16+CA17+CA18+CA19+CA20+CA21+CA22+CA23+CA24+CA25+CA26+CA27+CA28+CA29+CA30+CA31+CA32+CA33+CA34+CA35+CA36</f>
        <v>318.96000000000004</v>
      </c>
      <c r="CB9" s="91">
        <f>CA9/BY9*100</f>
        <v>25.62543503425988</v>
      </c>
      <c r="CC9" s="91">
        <f>CC12+CC13+CC14+CC15+CC16+CC17+CC18+CC19+CC20+CC21+CC22+CC23+CC24+CC25+CC26+CC27+CC28+CC29+CC30+CC31+CC32+CC33+CC34+CC35+CC36</f>
        <v>647.86181999999997</v>
      </c>
      <c r="CD9" s="91">
        <f>CD12+CD13+CD14+CD15+CD16+CD17+CD18+CD19+CD20+CD21+CD22+CD23+CD24+CD25+CD26+CD27+CD28+CD29+CD30+CD31+CD32+CD33+CD34+CD35+CD36</f>
        <v>320.04209200000003</v>
      </c>
      <c r="CE9" s="91">
        <f>CE12+CE13+CE14+CE15+CE16+CE17+CE18+CE19+CE20+CE21+CE22+CE23+CE24+CE25+CE26+CE27+CE28+CE29+CE30+CE31+CE32+CE33+CE34+CE35+CE36</f>
        <v>37.256</v>
      </c>
      <c r="CF9" s="91">
        <f>CE9/CC9*100</f>
        <v>5.7506089801680247</v>
      </c>
      <c r="CG9" s="91">
        <f>BS9/AM9*1000</f>
        <v>165.13892301888814</v>
      </c>
      <c r="CH9" s="91">
        <f t="shared" si="7"/>
        <v>157.22293624785135</v>
      </c>
      <c r="CI9" s="91">
        <f t="shared" si="8"/>
        <v>170.62454192018618</v>
      </c>
      <c r="CJ9" s="91">
        <f t="shared" si="8"/>
        <v>162.68188819856096</v>
      </c>
      <c r="CK9" s="91">
        <f t="shared" si="9"/>
        <v>193.34149818402713</v>
      </c>
      <c r="CL9" s="91">
        <f t="shared" si="10"/>
        <v>174.48912612992174</v>
      </c>
      <c r="CM9" s="91">
        <f t="shared" si="11"/>
        <v>27.207361019926896</v>
      </c>
      <c r="CN9" s="91">
        <f t="shared" si="11"/>
        <v>18.525633907892232</v>
      </c>
      <c r="CO9" s="91">
        <f t="shared" si="12"/>
        <v>31.853858830269267</v>
      </c>
      <c r="CP9" s="91">
        <f t="shared" si="13"/>
        <v>20.560115138004488</v>
      </c>
      <c r="CQ9" s="91">
        <f t="shared" si="14"/>
        <v>2.117842683241197</v>
      </c>
      <c r="CR9" s="91">
        <f t="shared" si="14"/>
        <v>1.2031519486243332</v>
      </c>
      <c r="CS9" s="91">
        <f t="shared" si="15"/>
        <v>2.4795297789915911</v>
      </c>
      <c r="CT9" s="91">
        <f t="shared" si="16"/>
        <v>1.3352818432675815</v>
      </c>
      <c r="CU9" s="91">
        <f t="shared" si="17"/>
        <v>1.1023286826775975</v>
      </c>
      <c r="CV9" s="91">
        <f t="shared" si="17"/>
        <v>0.54818076278083072</v>
      </c>
      <c r="CW9" s="91">
        <f t="shared" si="18"/>
        <v>1.290585375658136</v>
      </c>
      <c r="CX9" s="91">
        <f t="shared" si="19"/>
        <v>0.60838185917144316</v>
      </c>
    </row>
    <row r="10" spans="1:123" s="5" customFormat="1" x14ac:dyDescent="0.2">
      <c r="A10" s="698"/>
      <c r="B10" s="12"/>
      <c r="C10" s="698"/>
      <c r="D10" s="707" t="s">
        <v>87</v>
      </c>
      <c r="E10" s="707"/>
      <c r="F10" s="707"/>
      <c r="G10" s="707"/>
      <c r="H10" s="6"/>
      <c r="I10" s="6"/>
      <c r="J10" s="21">
        <f t="shared" ref="J10:AD10" si="26">J51+J52+J53+J54+J55+J56+J57+J58+J59+J60+J61+J62+J63+J64+J83+J84+J85+J86+J87+J88</f>
        <v>0</v>
      </c>
      <c r="K10" s="21">
        <f t="shared" si="26"/>
        <v>0</v>
      </c>
      <c r="L10" s="21">
        <f t="shared" si="26"/>
        <v>0</v>
      </c>
      <c r="M10" s="21">
        <f t="shared" si="26"/>
        <v>0</v>
      </c>
      <c r="N10" s="21">
        <f t="shared" si="26"/>
        <v>0</v>
      </c>
      <c r="O10" s="21">
        <f t="shared" si="26"/>
        <v>0</v>
      </c>
      <c r="P10" s="21">
        <f t="shared" si="26"/>
        <v>0</v>
      </c>
      <c r="Q10" s="21">
        <f t="shared" si="26"/>
        <v>0</v>
      </c>
      <c r="R10" s="21">
        <f t="shared" si="26"/>
        <v>0</v>
      </c>
      <c r="S10" s="21">
        <f t="shared" si="26"/>
        <v>0</v>
      </c>
      <c r="T10" s="21">
        <f t="shared" si="26"/>
        <v>0</v>
      </c>
      <c r="U10" s="21">
        <f t="shared" si="26"/>
        <v>0</v>
      </c>
      <c r="V10" s="21">
        <f t="shared" si="26"/>
        <v>0</v>
      </c>
      <c r="W10" s="21">
        <f t="shared" si="26"/>
        <v>0</v>
      </c>
      <c r="X10" s="21">
        <f t="shared" si="26"/>
        <v>0</v>
      </c>
      <c r="Y10" s="21">
        <f t="shared" si="26"/>
        <v>0</v>
      </c>
      <c r="Z10" s="21">
        <f t="shared" si="26"/>
        <v>0</v>
      </c>
      <c r="AA10" s="21">
        <f t="shared" si="26"/>
        <v>0</v>
      </c>
      <c r="AB10" s="21">
        <f t="shared" si="26"/>
        <v>0</v>
      </c>
      <c r="AC10" s="21">
        <f t="shared" si="26"/>
        <v>0</v>
      </c>
      <c r="AD10" s="21">
        <f t="shared" si="26"/>
        <v>0</v>
      </c>
      <c r="AE10" s="21">
        <f t="shared" ref="AE10:BQ10" si="27">AE54+AE55+AE56+AE57+AE58+AE59+AE60+AE61+AE62+AE63+AE64+AE65+AE66+AE85+AE86+AE87+AE88+AE89+AE90+AE67</f>
        <v>6.7780379999999996</v>
      </c>
      <c r="AF10" s="21">
        <f t="shared" si="27"/>
        <v>5.828063628546861</v>
      </c>
      <c r="AG10" s="21">
        <f t="shared" si="27"/>
        <v>6.7780379999999996</v>
      </c>
      <c r="AH10" s="21">
        <f t="shared" si="27"/>
        <v>5.828063628546861</v>
      </c>
      <c r="AI10" s="21">
        <f t="shared" si="27"/>
        <v>3.1601729999999999</v>
      </c>
      <c r="AJ10" s="21">
        <f t="shared" si="27"/>
        <v>2.7172596732588139</v>
      </c>
      <c r="AK10" s="21">
        <f t="shared" si="27"/>
        <v>3.1601729999999999</v>
      </c>
      <c r="AL10" s="21">
        <f t="shared" si="27"/>
        <v>2.7172596732588139</v>
      </c>
      <c r="AM10" s="21">
        <f>AM54+AM55+AM56+AM57+AM58+AM59+AM60+AM61+AM62+AM63+AM64+AM65+AM66+AM85+AM86+AM87+AM88+AM89+AM90+AM67</f>
        <v>5153.8660942864535</v>
      </c>
      <c r="AN10" s="21">
        <f t="shared" si="27"/>
        <v>5153.8670942864537</v>
      </c>
      <c r="AO10" s="21"/>
      <c r="AP10" s="21"/>
      <c r="AQ10" s="21">
        <f t="shared" si="27"/>
        <v>5.5E-2</v>
      </c>
      <c r="AR10" s="21">
        <f t="shared" si="27"/>
        <v>0</v>
      </c>
      <c r="AS10" s="21">
        <f t="shared" si="27"/>
        <v>292.82296558669532</v>
      </c>
      <c r="AT10" s="21">
        <f t="shared" si="27"/>
        <v>292.82296558669532</v>
      </c>
      <c r="AU10" s="22">
        <f t="shared" si="4"/>
        <v>5.6816176483769569E-2</v>
      </c>
      <c r="AV10" s="22">
        <f t="shared" si="4"/>
        <v>5.6816165459780119E-2</v>
      </c>
      <c r="AW10" s="22"/>
      <c r="AX10" s="21">
        <f t="shared" si="27"/>
        <v>4861.0431286997555</v>
      </c>
      <c r="AY10" s="21">
        <f t="shared" si="27"/>
        <v>4861.0441286997557</v>
      </c>
      <c r="AZ10" s="21">
        <f t="shared" si="27"/>
        <v>9.5000000000000001E-2</v>
      </c>
      <c r="BA10" s="21">
        <f t="shared" si="27"/>
        <v>2.7000000000000001E-3</v>
      </c>
      <c r="BB10" s="21">
        <f t="shared" si="27"/>
        <v>502.16512869975719</v>
      </c>
      <c r="BC10" s="21">
        <f t="shared" si="27"/>
        <v>502.16512869975719</v>
      </c>
      <c r="BD10" s="22">
        <f t="shared" si="5"/>
        <v>9.7434647992980378E-2</v>
      </c>
      <c r="BE10" s="22">
        <f t="shared" si="5"/>
        <v>9.7434629087826977E-2</v>
      </c>
      <c r="BF10" s="22">
        <f t="shared" si="24"/>
        <v>0.10330398546249427</v>
      </c>
      <c r="BG10" s="22">
        <f t="shared" si="24"/>
        <v>0.10330396421109586</v>
      </c>
      <c r="BH10" s="21">
        <f t="shared" si="27"/>
        <v>4358.8789999999999</v>
      </c>
      <c r="BI10" s="21">
        <f t="shared" si="27"/>
        <v>4358.8779999999997</v>
      </c>
      <c r="BJ10" s="21">
        <f t="shared" si="27"/>
        <v>1249.8899999999999</v>
      </c>
      <c r="BK10" s="21">
        <f t="shared" si="27"/>
        <v>1249.8899999999999</v>
      </c>
      <c r="BL10" s="21">
        <f t="shared" si="27"/>
        <v>1555.0431937172773</v>
      </c>
      <c r="BM10" s="21">
        <f t="shared" si="27"/>
        <v>1555.0431937172773</v>
      </c>
      <c r="BN10" s="24">
        <f t="shared" si="27"/>
        <v>1555.0431937172773</v>
      </c>
      <c r="BO10" s="24">
        <f t="shared" si="27"/>
        <v>1555.0431937172773</v>
      </c>
      <c r="BP10" s="21"/>
      <c r="BQ10" s="21">
        <f t="shared" si="27"/>
        <v>0</v>
      </c>
      <c r="BR10" s="21">
        <f t="shared" si="6"/>
        <v>0</v>
      </c>
      <c r="BS10" s="21">
        <f>BS54+BS55+BS56+BS57+BS58+BS59+BS60+BS61+BS62+BS63+BS64+BS65+BS66+BS85+BS86+BS87+BS88+BS89+BS90+BS67</f>
        <v>1188.0530000000001</v>
      </c>
      <c r="BT10" s="21">
        <f>BT54+BT55+BT56+BT57+BT58+BT59+BT60+BT61+BT62+BT63+BT64+BT65+BT66+BT85+BT86+BT87+BT88+BT89+BT90+BT67</f>
        <v>1188.0530000000001</v>
      </c>
      <c r="BU10" s="21">
        <f>BU54+BU55+BU56+BU57+BU58+BU59+BU60+BU61+BU62+BU63+BU64+BU65+BU66+BU85+BU86+BU87+BU88+BU89+BU90+BU67</f>
        <v>227.26000000000002</v>
      </c>
      <c r="BV10" s="21">
        <f>BV54+BV55+BV56+BV57+BV58+BV59+BV60+BV61+BV62+BV63+BV64+BV65+BV66+BV85+BV86+BV87+BV88+BV89+BV90+BV67</f>
        <v>198.25000000000003</v>
      </c>
      <c r="BW10" s="25">
        <f>BW54+BW55+BW56+BW57+BW58+BW59+BW60+BW61+BW62+BW63+BW64+BW65+BW66+BW85+BW86+BW87+BW88+BW89+BW90+BW67</f>
        <v>190.39000000000001</v>
      </c>
      <c r="BX10" s="25">
        <f>BW10/BU10*100</f>
        <v>83.776291472322455</v>
      </c>
      <c r="BY10" s="21">
        <f>BY54+BY55+BY56+BY57+BY58+BY59+BY60+BY61+BY62+BY63+BY64+BY65+BY66+BY85+BY86+BY87+BY88+BY89+BY90+BY67</f>
        <v>0.97600000000000009</v>
      </c>
      <c r="BZ10" s="21">
        <f>BZ54+BZ55+BZ56+BZ57+BZ58+BZ59+BZ60+BZ61+BZ62+BZ63+BZ64+BZ65+BZ66+BZ85+BZ86+BZ87+BZ88+BZ89+BZ90+BZ67</f>
        <v>0.97600000000000009</v>
      </c>
      <c r="CA10" s="21">
        <f>CA54+CA55+CA56+CA57+CA58+CA59+CA60+CA61+CA62+CA63+CA64+CA65+CA66+CA85+CA86+CA87+CA88+CA89+CA90+CA67</f>
        <v>0.97600000000000009</v>
      </c>
      <c r="CB10" s="21">
        <f>CA10/BY10*100</f>
        <v>100</v>
      </c>
      <c r="CC10" s="21">
        <f>CC54+CC55+CC56+CC57+CC58+CC59+CC60+CC61+CC62+CC63+CC64+CC65+CC66+CC85+CC86+CC87+CC88+CC89+CC90+CC67</f>
        <v>0.17899999999999999</v>
      </c>
      <c r="CD10" s="21">
        <f>CD54+CD55+CD56+CD57+CD58+CD59+CD60+CD61+CD62+CD63+CD64+CD65+CD66+CD85+CD86+CD87+CD88+CD89+CD90+CD67</f>
        <v>0.17899999999999999</v>
      </c>
      <c r="CE10" s="21">
        <f>CE54+CE55+CE56+CE57+CE58+CE59+CE60+CE61+CE62+CE63+CE64+CE65+CE66+CE85+CE86+CE87+CE88+CE89+CE90+CE67</f>
        <v>0.17899999999999999</v>
      </c>
      <c r="CF10" s="21">
        <f>CE10/CC10*100</f>
        <v>100</v>
      </c>
      <c r="CG10" s="21">
        <f t="shared" si="7"/>
        <v>230.5168543895754</v>
      </c>
      <c r="CH10" s="21">
        <f t="shared" si="7"/>
        <v>230.51680966260628</v>
      </c>
      <c r="CI10" s="21">
        <f t="shared" si="8"/>
        <v>244.40289224872268</v>
      </c>
      <c r="CJ10" s="26">
        <f t="shared" si="8"/>
        <v>244.40284197086348</v>
      </c>
      <c r="CK10" s="21">
        <f t="shared" si="9"/>
        <v>272.55936045927422</v>
      </c>
      <c r="CL10" s="21">
        <f t="shared" si="10"/>
        <v>272.55929792958239</v>
      </c>
      <c r="CM10" s="21">
        <f t="shared" si="11"/>
        <v>44.095053275043206</v>
      </c>
      <c r="CN10" s="21">
        <f t="shared" si="11"/>
        <v>38.466261619314707</v>
      </c>
      <c r="CO10" s="21">
        <f t="shared" si="12"/>
        <v>52.137270187419801</v>
      </c>
      <c r="CP10" s="21">
        <f t="shared" si="13"/>
        <v>45.481877335893017</v>
      </c>
      <c r="CQ10" s="21">
        <f t="shared" si="14"/>
        <v>0.18937240163883734</v>
      </c>
      <c r="CR10" s="21">
        <f t="shared" si="14"/>
        <v>0.18937236489508777</v>
      </c>
      <c r="CS10" s="21">
        <f t="shared" si="15"/>
        <v>0.22391083209945317</v>
      </c>
      <c r="CT10" s="21">
        <f t="shared" si="16"/>
        <v>0.22391078073055024</v>
      </c>
      <c r="CU10" s="21">
        <f t="shared" si="17"/>
        <v>3.4731208907122828E-2</v>
      </c>
      <c r="CV10" s="21">
        <f t="shared" si="17"/>
        <v>3.4731202168258923E-2</v>
      </c>
      <c r="CW10" s="21">
        <f t="shared" si="18"/>
        <v>4.1065613673977569E-2</v>
      </c>
      <c r="CX10" s="21">
        <f t="shared" si="19"/>
        <v>4.1065604252836563E-2</v>
      </c>
    </row>
    <row r="11" spans="1:123" s="5" customFormat="1" x14ac:dyDescent="0.2">
      <c r="A11" s="699"/>
      <c r="B11" s="27"/>
      <c r="C11" s="699"/>
      <c r="D11" s="707" t="s">
        <v>88</v>
      </c>
      <c r="E11" s="707"/>
      <c r="F11" s="707"/>
      <c r="G11" s="707"/>
      <c r="H11" s="6"/>
      <c r="I11" s="6"/>
      <c r="J11" s="21">
        <f t="shared" ref="J11:AD11" si="28">J76+J77+J78+J79+J80+J81+J82</f>
        <v>0</v>
      </c>
      <c r="K11" s="21">
        <f t="shared" si="28"/>
        <v>0</v>
      </c>
      <c r="L11" s="21">
        <f t="shared" si="28"/>
        <v>0</v>
      </c>
      <c r="M11" s="21">
        <f t="shared" si="28"/>
        <v>0</v>
      </c>
      <c r="N11" s="21">
        <f t="shared" si="28"/>
        <v>0</v>
      </c>
      <c r="O11" s="21">
        <f t="shared" si="28"/>
        <v>0</v>
      </c>
      <c r="P11" s="21">
        <f t="shared" si="28"/>
        <v>0</v>
      </c>
      <c r="Q11" s="21">
        <f t="shared" si="28"/>
        <v>0</v>
      </c>
      <c r="R11" s="21">
        <f t="shared" si="28"/>
        <v>0</v>
      </c>
      <c r="S11" s="21">
        <f t="shared" si="28"/>
        <v>0</v>
      </c>
      <c r="T11" s="21">
        <f t="shared" si="28"/>
        <v>0</v>
      </c>
      <c r="U11" s="21">
        <f t="shared" si="28"/>
        <v>0</v>
      </c>
      <c r="V11" s="21">
        <f t="shared" si="28"/>
        <v>0</v>
      </c>
      <c r="W11" s="21">
        <f t="shared" si="28"/>
        <v>0</v>
      </c>
      <c r="X11" s="21">
        <f t="shared" si="28"/>
        <v>0</v>
      </c>
      <c r="Y11" s="21">
        <f t="shared" si="28"/>
        <v>0</v>
      </c>
      <c r="Z11" s="21">
        <f t="shared" si="28"/>
        <v>0</v>
      </c>
      <c r="AA11" s="21">
        <f t="shared" si="28"/>
        <v>0</v>
      </c>
      <c r="AB11" s="21">
        <f t="shared" si="28"/>
        <v>0</v>
      </c>
      <c r="AC11" s="21">
        <f t="shared" si="28"/>
        <v>0</v>
      </c>
      <c r="AD11" s="21">
        <f t="shared" si="28"/>
        <v>0</v>
      </c>
      <c r="AE11" s="21">
        <f t="shared" ref="AE11:BQ11" si="29">AE78+AE79+AE80+AE81+AE82+AE83+AE84</f>
        <v>4.280190000000001</v>
      </c>
      <c r="AF11" s="21">
        <f t="shared" si="29"/>
        <v>3.6803009458297504</v>
      </c>
      <c r="AG11" s="21">
        <f t="shared" si="29"/>
        <v>4.280190000000001</v>
      </c>
      <c r="AH11" s="21">
        <f t="shared" si="29"/>
        <v>3.6803009458297504</v>
      </c>
      <c r="AI11" s="21">
        <f t="shared" si="29"/>
        <v>1.623278</v>
      </c>
      <c r="AJ11" s="21">
        <f t="shared" si="29"/>
        <v>1.3957678417884782</v>
      </c>
      <c r="AK11" s="21">
        <f t="shared" si="29"/>
        <v>1.623278</v>
      </c>
      <c r="AL11" s="21">
        <f t="shared" si="29"/>
        <v>1.3957678417884782</v>
      </c>
      <c r="AM11" s="21">
        <f t="shared" si="29"/>
        <v>4018.273789782007</v>
      </c>
      <c r="AN11" s="21">
        <f t="shared" si="29"/>
        <v>4018.273789782007</v>
      </c>
      <c r="AO11" s="21"/>
      <c r="AP11" s="21"/>
      <c r="AQ11" s="21">
        <f t="shared" si="29"/>
        <v>2.3300000000000001E-2</v>
      </c>
      <c r="AR11" s="21">
        <f t="shared" si="29"/>
        <v>0</v>
      </c>
      <c r="AS11" s="21">
        <f t="shared" si="29"/>
        <v>130.40246660600266</v>
      </c>
      <c r="AT11" s="21">
        <f t="shared" si="29"/>
        <v>130.40246660600266</v>
      </c>
      <c r="AU11" s="22">
        <f t="shared" si="4"/>
        <v>3.2452359751493451E-2</v>
      </c>
      <c r="AV11" s="22">
        <f t="shared" si="4"/>
        <v>3.2452359751493451E-2</v>
      </c>
      <c r="AW11" s="22"/>
      <c r="AX11" s="21">
        <f t="shared" si="29"/>
        <v>3887.8713231760044</v>
      </c>
      <c r="AY11" s="21">
        <f t="shared" si="29"/>
        <v>3887.8713231760044</v>
      </c>
      <c r="AZ11" s="21">
        <f t="shared" si="29"/>
        <v>3.0800000000000001E-2</v>
      </c>
      <c r="BA11" s="21">
        <f t="shared" si="29"/>
        <v>1.5E-3</v>
      </c>
      <c r="BB11" s="21">
        <f t="shared" si="29"/>
        <v>471.40632317600449</v>
      </c>
      <c r="BC11" s="21">
        <f t="shared" si="29"/>
        <v>471.40632317600449</v>
      </c>
      <c r="BD11" s="22">
        <f t="shared" si="5"/>
        <v>0.11731563050151902</v>
      </c>
      <c r="BE11" s="22">
        <f t="shared" si="5"/>
        <v>0.11731563050151902</v>
      </c>
      <c r="BF11" s="22">
        <f t="shared" si="24"/>
        <v>0.12125049519152099</v>
      </c>
      <c r="BG11" s="22">
        <f t="shared" si="24"/>
        <v>0.12125049519152099</v>
      </c>
      <c r="BH11" s="21">
        <f t="shared" si="29"/>
        <v>3416.4650000000001</v>
      </c>
      <c r="BI11" s="21">
        <f t="shared" si="29"/>
        <v>3416.4650000000001</v>
      </c>
      <c r="BJ11" s="21">
        <f t="shared" si="29"/>
        <v>541.15600000000006</v>
      </c>
      <c r="BK11" s="21">
        <f t="shared" si="29"/>
        <v>491.01030046199082</v>
      </c>
      <c r="BL11" s="21">
        <f t="shared" si="29"/>
        <v>541.1282758620689</v>
      </c>
      <c r="BM11" s="21">
        <f t="shared" si="29"/>
        <v>491.08275136839194</v>
      </c>
      <c r="BN11" s="24">
        <f t="shared" si="29"/>
        <v>541.12827586206902</v>
      </c>
      <c r="BO11" s="24">
        <f t="shared" si="29"/>
        <v>491.08275136839194</v>
      </c>
      <c r="BP11" s="21"/>
      <c r="BQ11" s="21">
        <f t="shared" si="29"/>
        <v>50.145699538009168</v>
      </c>
      <c r="BR11" s="21">
        <f t="shared" si="6"/>
        <v>9.2664036872933426</v>
      </c>
      <c r="BS11" s="21">
        <f>BS78+BS79+BS80+BS81+BS82+BS83+BS84</f>
        <v>784.63599999999997</v>
      </c>
      <c r="BT11" s="21">
        <f>BT78+BT79+BT80+BT81+BT82+BT83+BT84</f>
        <v>712.06998948416833</v>
      </c>
      <c r="BU11" s="21">
        <f>BU78+BU79+BU80+BU81+BU82+BU83+BU84</f>
        <v>160.03100000000001</v>
      </c>
      <c r="BV11" s="21">
        <f>BV78+BV79+BV80+BV81+BV82+BV83+BV84</f>
        <v>149.62</v>
      </c>
      <c r="BW11" s="25">
        <f>BW78+BW79+BW80+BW81+BW82+BW83+BW84</f>
        <v>142.84</v>
      </c>
      <c r="BX11" s="25">
        <f>BW11/BU11*100</f>
        <v>89.257706319400626</v>
      </c>
      <c r="BY11" s="21">
        <f>BY78+BY79+BY80+BY81+BY82+BY83+BY84</f>
        <v>0.41099999999999998</v>
      </c>
      <c r="BZ11" s="21">
        <f>BZ78+BZ79+BZ80+BZ81+BZ82+BZ83+BZ84</f>
        <v>0.41099999999999998</v>
      </c>
      <c r="CA11" s="21">
        <f>CA78+CA79+CA80+CA81+CA82+CA83+CA84</f>
        <v>0.41099999999999998</v>
      </c>
      <c r="CB11" s="21">
        <f>CA11/BY11*100</f>
        <v>100</v>
      </c>
      <c r="CC11" s="21">
        <f>CC78+CC79+CC80+CC81+CC82+CC83+CC84</f>
        <v>2.7E-2</v>
      </c>
      <c r="CD11" s="21">
        <f>CD78+CD79+CD80+CD81+CD82+CD83+CD84</f>
        <v>2.7E-2</v>
      </c>
      <c r="CE11" s="21">
        <f>CE78+CE79+CE80+CE81+CE82+CE83+CE84</f>
        <v>2.7E-2</v>
      </c>
      <c r="CF11" s="21">
        <f>CE11/CC11*100</f>
        <v>100</v>
      </c>
      <c r="CG11" s="21">
        <f t="shared" si="7"/>
        <v>195.26693327747753</v>
      </c>
      <c r="CH11" s="21">
        <f t="shared" si="7"/>
        <v>177.20793224565179</v>
      </c>
      <c r="CI11" s="21">
        <f t="shared" si="8"/>
        <v>201.81635007380603</v>
      </c>
      <c r="CJ11" s="26">
        <f t="shared" si="8"/>
        <v>183.15163499353622</v>
      </c>
      <c r="CK11" s="21">
        <f t="shared" si="9"/>
        <v>229.66311670103454</v>
      </c>
      <c r="CL11" s="21">
        <f t="shared" si="10"/>
        <v>208.42303067181086</v>
      </c>
      <c r="CM11" s="21">
        <f t="shared" si="11"/>
        <v>39.825807889681343</v>
      </c>
      <c r="CN11" s="21">
        <f t="shared" si="11"/>
        <v>37.234894342059491</v>
      </c>
      <c r="CO11" s="21">
        <f t="shared" si="12"/>
        <v>46.841106231148274</v>
      </c>
      <c r="CP11" s="21">
        <f t="shared" si="13"/>
        <v>43.793804414797165</v>
      </c>
      <c r="CQ11" s="21">
        <f t="shared" si="14"/>
        <v>0.10228272673831339</v>
      </c>
      <c r="CR11" s="21">
        <f t="shared" si="14"/>
        <v>0.10228272673831339</v>
      </c>
      <c r="CS11" s="21">
        <f t="shared" si="15"/>
        <v>0.12029978354819966</v>
      </c>
      <c r="CT11" s="21">
        <f t="shared" si="16"/>
        <v>0.12029978354819966</v>
      </c>
      <c r="CU11" s="21">
        <f t="shared" si="17"/>
        <v>6.7193032163855512E-3</v>
      </c>
      <c r="CV11" s="21">
        <f t="shared" si="17"/>
        <v>6.7193032163855512E-3</v>
      </c>
      <c r="CW11" s="21">
        <f t="shared" si="18"/>
        <v>7.9029054885678615E-3</v>
      </c>
      <c r="CX11" s="21">
        <f t="shared" si="19"/>
        <v>7.9029054885678615E-3</v>
      </c>
    </row>
    <row r="12" spans="1:123" s="48" customFormat="1" ht="29.25" customHeight="1" x14ac:dyDescent="0.2">
      <c r="A12" s="28">
        <v>1</v>
      </c>
      <c r="B12" s="28"/>
      <c r="C12" s="28">
        <v>1</v>
      </c>
      <c r="D12" s="29">
        <v>1</v>
      </c>
      <c r="E12" s="30" t="s">
        <v>89</v>
      </c>
      <c r="F12" s="30" t="s">
        <v>90</v>
      </c>
      <c r="G12" s="31" t="s">
        <v>91</v>
      </c>
      <c r="H12" s="32" t="s">
        <v>92</v>
      </c>
      <c r="I12" s="33" t="s">
        <v>93</v>
      </c>
      <c r="J12" s="34">
        <f t="shared" ref="J12:J44" si="30">SUM(K12:AD12)</f>
        <v>305501</v>
      </c>
      <c r="K12" s="34">
        <v>0</v>
      </c>
      <c r="L12" s="35">
        <v>65234</v>
      </c>
      <c r="M12" s="34">
        <v>30911.200000000001</v>
      </c>
      <c r="N12" s="34">
        <v>8366.1</v>
      </c>
      <c r="O12" s="35">
        <v>6245.2</v>
      </c>
      <c r="P12" s="34">
        <v>6000</v>
      </c>
      <c r="Q12" s="34">
        <v>2450</v>
      </c>
      <c r="R12" s="34">
        <v>5596.8</v>
      </c>
      <c r="S12" s="34">
        <v>950</v>
      </c>
      <c r="T12" s="34">
        <v>6560</v>
      </c>
      <c r="U12" s="34">
        <v>2185</v>
      </c>
      <c r="V12" s="34">
        <v>4860</v>
      </c>
      <c r="W12" s="34">
        <v>1560</v>
      </c>
      <c r="X12" s="34">
        <v>9000</v>
      </c>
      <c r="Y12" s="34">
        <v>138382.70000000001</v>
      </c>
      <c r="Z12" s="34">
        <v>8500</v>
      </c>
      <c r="AA12" s="34">
        <v>700</v>
      </c>
      <c r="AB12" s="34">
        <v>0</v>
      </c>
      <c r="AC12" s="34">
        <v>8000</v>
      </c>
      <c r="AD12" s="34">
        <v>0</v>
      </c>
      <c r="AE12" s="36">
        <v>45.589600000000004</v>
      </c>
      <c r="AF12" s="37">
        <f t="shared" ref="AF12:AF76" si="31">AE12/1.163</f>
        <v>39.200000000000003</v>
      </c>
      <c r="AG12" s="36">
        <v>48</v>
      </c>
      <c r="AH12" s="37">
        <f t="shared" ref="AH12:AH76" si="32">AG12/1.163</f>
        <v>41.272570937231301</v>
      </c>
      <c r="AI12" s="36">
        <v>45.807081000000004</v>
      </c>
      <c r="AJ12" s="37">
        <f t="shared" ref="AJ12:AJ76" si="33">AI12/1.163</f>
        <v>39.387</v>
      </c>
      <c r="AK12" s="36">
        <v>43.7</v>
      </c>
      <c r="AL12" s="37">
        <f t="shared" ref="AL12:AL76" si="34">AK12/1.163</f>
        <v>37.575236457437661</v>
      </c>
      <c r="AM12" s="37">
        <f t="shared" ref="AM12:AM76" si="35">BI12+BB12+AS12</f>
        <v>86436.0658721488</v>
      </c>
      <c r="AN12" s="37">
        <f t="shared" ref="AN12:AN76" si="36">AT12+BC12+BH12</f>
        <v>82954.396999999997</v>
      </c>
      <c r="AO12" s="37"/>
      <c r="AP12" s="37"/>
      <c r="AQ12" s="38">
        <v>1.6</v>
      </c>
      <c r="AR12" s="37">
        <v>0</v>
      </c>
      <c r="AS12" s="39">
        <v>4144.3946370487956</v>
      </c>
      <c r="AT12" s="37">
        <f t="shared" ref="AT12:AT36" si="37">(AQ12*0.45*24*216)+(0*24*(351-216))</f>
        <v>3732.4800000000005</v>
      </c>
      <c r="AU12" s="22">
        <f t="shared" si="4"/>
        <v>4.794751583417671E-2</v>
      </c>
      <c r="AV12" s="22">
        <f t="shared" si="4"/>
        <v>4.4994359973468324E-2</v>
      </c>
      <c r="AW12" s="22"/>
      <c r="AX12" s="39">
        <f t="shared" ref="AX12:AX76" si="38">AM12-AS12</f>
        <v>82291.671235100002</v>
      </c>
      <c r="AY12" s="37">
        <f t="shared" ref="AY12:AY76" si="39">BH12+BC12</f>
        <v>79221.917000000001</v>
      </c>
      <c r="AZ12" s="37">
        <v>1.95</v>
      </c>
      <c r="BA12" s="37">
        <f t="shared" ref="BA12:BA39" si="40">AZ12*0.3</f>
        <v>0.58499999999999996</v>
      </c>
      <c r="BB12" s="40">
        <v>9514.1142350999999</v>
      </c>
      <c r="BC12" s="41">
        <f t="shared" ref="BC12:BC36" si="41">(AZ12*0.45*24*216)+(BA12*24*(351-216))</f>
        <v>6444.36</v>
      </c>
      <c r="BD12" s="22">
        <f t="shared" si="5"/>
        <v>0.11007111602201707</v>
      </c>
      <c r="BE12" s="22">
        <f t="shared" si="5"/>
        <v>7.7685574641691388E-2</v>
      </c>
      <c r="BF12" s="22">
        <f t="shared" si="24"/>
        <v>0.11561454631197148</v>
      </c>
      <c r="BG12" s="22">
        <f t="shared" si="24"/>
        <v>8.1345671047066428E-2</v>
      </c>
      <c r="BH12" s="36">
        <v>72777.557000000001</v>
      </c>
      <c r="BI12" s="42">
        <v>72777.557000000001</v>
      </c>
      <c r="BJ12" s="36">
        <v>12079.25</v>
      </c>
      <c r="BK12" s="43">
        <f>AN12/(8.225*0.92)</f>
        <v>10962.653231135191</v>
      </c>
      <c r="BL12" s="36">
        <f t="shared" ref="BL12:BL76" si="42">CG12/BP12*AM12/1000</f>
        <v>12001.6224843565</v>
      </c>
      <c r="BM12" s="36">
        <f t="shared" ref="BM12:BM76" si="43">CH12/BP12*AN12/1000</f>
        <v>10892.201544549169</v>
      </c>
      <c r="BN12" s="44">
        <f t="shared" ref="BN12:BN76" si="44">CI12/BP12*AX12/1000</f>
        <v>12001.622484356501</v>
      </c>
      <c r="BO12" s="44">
        <f t="shared" ref="BO12:BO76" si="45">CJ12/BP12*AY12/1000</f>
        <v>10892.201544549167</v>
      </c>
      <c r="BP12" s="36">
        <v>1.1826000000000001</v>
      </c>
      <c r="BQ12" s="36">
        <f t="shared" ref="BQ12:BQ21" si="46">BJ12-BK12</f>
        <v>1116.5967688648088</v>
      </c>
      <c r="BR12" s="39">
        <f t="shared" si="6"/>
        <v>9.2439246547990059</v>
      </c>
      <c r="BS12" s="39">
        <f t="shared" ref="BS12:BT51" si="47">BJ12*8.225/7</f>
        <v>14193.11875</v>
      </c>
      <c r="BT12" s="39">
        <f t="shared" si="47"/>
        <v>12881.117546583848</v>
      </c>
      <c r="BU12" s="36">
        <v>1858.5</v>
      </c>
      <c r="BV12" s="36">
        <f>BW12*1.1</f>
        <v>1255.1000000000001</v>
      </c>
      <c r="BW12" s="43">
        <v>1141</v>
      </c>
      <c r="BX12" s="45">
        <f>BV12/BU12</f>
        <v>0.67532956685499068</v>
      </c>
      <c r="BY12" s="36">
        <v>148.23699999999999</v>
      </c>
      <c r="BZ12" s="36">
        <f>CA12*2</f>
        <v>91.28</v>
      </c>
      <c r="CA12" s="43">
        <v>45.64</v>
      </c>
      <c r="CB12" s="45">
        <f>BZ12/BY12</f>
        <v>0.61577069152775621</v>
      </c>
      <c r="CC12" s="36">
        <v>47.075000000000003</v>
      </c>
      <c r="CD12" s="36">
        <f>CE12*3</f>
        <v>13.41</v>
      </c>
      <c r="CE12" s="43">
        <v>4.47</v>
      </c>
      <c r="CF12" s="45">
        <f>CD12/CC12</f>
        <v>0.28486457780138075</v>
      </c>
      <c r="CG12" s="36">
        <f t="shared" si="7"/>
        <v>164.20366437076896</v>
      </c>
      <c r="CH12" s="36">
        <f t="shared" si="7"/>
        <v>155.27950310559001</v>
      </c>
      <c r="CI12" s="36">
        <f t="shared" si="8"/>
        <v>172.47333219727085</v>
      </c>
      <c r="CJ12" s="46">
        <f t="shared" si="8"/>
        <v>162.5953780767997</v>
      </c>
      <c r="CK12" s="36">
        <f t="shared" si="9"/>
        <v>195.02054390201636</v>
      </c>
      <c r="CL12" s="36">
        <f t="shared" si="10"/>
        <v>176.99299176233473</v>
      </c>
      <c r="CM12" s="36">
        <f t="shared" si="11"/>
        <v>21.501441339879875</v>
      </c>
      <c r="CN12" s="36">
        <f t="shared" si="11"/>
        <v>15.129999679221346</v>
      </c>
      <c r="CO12" s="36">
        <f t="shared" si="12"/>
        <v>25.536718689251963</v>
      </c>
      <c r="CP12" s="36">
        <f t="shared" si="13"/>
        <v>17.245701171310273</v>
      </c>
      <c r="CQ12" s="36">
        <f t="shared" si="14"/>
        <v>1.7149901317728127</v>
      </c>
      <c r="CR12" s="36">
        <f t="shared" si="14"/>
        <v>1.1003636130342795</v>
      </c>
      <c r="CS12" s="36">
        <f t="shared" si="15"/>
        <v>2.0368504537738192</v>
      </c>
      <c r="CT12" s="36">
        <f t="shared" si="16"/>
        <v>1.2542328124589288</v>
      </c>
      <c r="CU12" s="36">
        <f t="shared" si="17"/>
        <v>0.54462219589714556</v>
      </c>
      <c r="CV12" s="36">
        <f t="shared" si="17"/>
        <v>0.1616550838167144</v>
      </c>
      <c r="CW12" s="36">
        <f t="shared" si="18"/>
        <v>0.6468340232964952</v>
      </c>
      <c r="CX12" s="36">
        <f t="shared" si="19"/>
        <v>0.18426010095392459</v>
      </c>
      <c r="CY12" s="47"/>
      <c r="CZ12" s="47"/>
    </row>
    <row r="13" spans="1:123" s="52" customFormat="1" ht="39" customHeight="1" x14ac:dyDescent="0.2">
      <c r="A13" s="28">
        <v>2</v>
      </c>
      <c r="B13" s="28"/>
      <c r="C13" s="28">
        <v>2</v>
      </c>
      <c r="D13" s="29">
        <v>2</v>
      </c>
      <c r="E13" s="30" t="s">
        <v>94</v>
      </c>
      <c r="F13" s="30" t="s">
        <v>95</v>
      </c>
      <c r="G13" s="30" t="s">
        <v>91</v>
      </c>
      <c r="H13" s="49" t="s">
        <v>96</v>
      </c>
      <c r="I13" s="33" t="s">
        <v>97</v>
      </c>
      <c r="J13" s="34">
        <f t="shared" si="30"/>
        <v>324010</v>
      </c>
      <c r="K13" s="34">
        <v>0</v>
      </c>
      <c r="L13" s="35">
        <v>56298.8</v>
      </c>
      <c r="M13" s="34">
        <v>18012.5</v>
      </c>
      <c r="N13" s="34">
        <v>7149.6</v>
      </c>
      <c r="O13" s="34">
        <v>6585.4</v>
      </c>
      <c r="P13" s="34">
        <v>5500</v>
      </c>
      <c r="Q13" s="34">
        <v>1850</v>
      </c>
      <c r="R13" s="34">
        <v>4965.2</v>
      </c>
      <c r="S13" s="34">
        <v>680</v>
      </c>
      <c r="T13" s="34">
        <v>0</v>
      </c>
      <c r="U13" s="35">
        <v>1960</v>
      </c>
      <c r="V13" s="34">
        <v>2860</v>
      </c>
      <c r="W13" s="34">
        <v>0</v>
      </c>
      <c r="X13" s="34">
        <v>8000</v>
      </c>
      <c r="Y13" s="34">
        <v>134258.5</v>
      </c>
      <c r="Z13" s="34">
        <v>8600</v>
      </c>
      <c r="AA13" s="34">
        <v>1000</v>
      </c>
      <c r="AB13" s="34">
        <v>58690</v>
      </c>
      <c r="AC13" s="34">
        <v>7600</v>
      </c>
      <c r="AD13" s="34">
        <v>0</v>
      </c>
      <c r="AE13" s="42">
        <v>22.3</v>
      </c>
      <c r="AF13" s="37">
        <f t="shared" si="31"/>
        <v>19.174548581255372</v>
      </c>
      <c r="AG13" s="42">
        <v>42</v>
      </c>
      <c r="AH13" s="37">
        <f t="shared" si="32"/>
        <v>36.113499570077387</v>
      </c>
      <c r="AI13" s="42">
        <v>23.88</v>
      </c>
      <c r="AJ13" s="50">
        <f t="shared" si="33"/>
        <v>20.533104041272569</v>
      </c>
      <c r="AK13" s="42">
        <v>29.6</v>
      </c>
      <c r="AL13" s="37">
        <f t="shared" si="34"/>
        <v>25.451418744625968</v>
      </c>
      <c r="AM13" s="37">
        <f t="shared" si="35"/>
        <v>58182.98799999999</v>
      </c>
      <c r="AN13" s="37">
        <f t="shared" si="36"/>
        <v>72728.546000000002</v>
      </c>
      <c r="AO13" s="37"/>
      <c r="AP13" s="37"/>
      <c r="AQ13" s="38">
        <v>1.3</v>
      </c>
      <c r="AR13" s="37">
        <v>0</v>
      </c>
      <c r="AS13" s="39">
        <v>1770.8420000000001</v>
      </c>
      <c r="AT13" s="37">
        <f t="shared" si="37"/>
        <v>3032.6400000000008</v>
      </c>
      <c r="AU13" s="22">
        <f t="shared" si="4"/>
        <v>3.0435734926504639E-2</v>
      </c>
      <c r="AV13" s="22">
        <f t="shared" si="4"/>
        <v>4.1698069971039989E-2</v>
      </c>
      <c r="AW13" s="22"/>
      <c r="AX13" s="39">
        <f t="shared" si="38"/>
        <v>56412.145999999993</v>
      </c>
      <c r="AY13" s="37">
        <f t="shared" si="39"/>
        <v>69695.905999999988</v>
      </c>
      <c r="AZ13" s="37">
        <v>1.2</v>
      </c>
      <c r="BA13" s="37">
        <f t="shared" si="40"/>
        <v>0.36</v>
      </c>
      <c r="BB13" s="51">
        <v>4551.3760000000002</v>
      </c>
      <c r="BC13" s="37">
        <f t="shared" si="41"/>
        <v>3965.76</v>
      </c>
      <c r="BD13" s="22">
        <f t="shared" si="5"/>
        <v>7.8225202184528594E-2</v>
      </c>
      <c r="BE13" s="22">
        <f t="shared" si="5"/>
        <v>5.4528245346744594E-2</v>
      </c>
      <c r="BF13" s="22">
        <f t="shared" si="24"/>
        <v>8.068078105023696E-2</v>
      </c>
      <c r="BG13" s="22">
        <f t="shared" si="24"/>
        <v>5.6900903189349469E-2</v>
      </c>
      <c r="BH13" s="42">
        <v>65730.145999999993</v>
      </c>
      <c r="BI13" s="42">
        <v>51860.77</v>
      </c>
      <c r="BJ13" s="51">
        <v>8272.5499999999993</v>
      </c>
      <c r="BK13" s="43">
        <f>AN13/(8.225*0.9)</f>
        <v>9824.8626815265125</v>
      </c>
      <c r="BL13" s="36">
        <f t="shared" si="42"/>
        <v>8219.3863098258043</v>
      </c>
      <c r="BM13" s="36">
        <f t="shared" si="43"/>
        <v>9761.7230262080611</v>
      </c>
      <c r="BN13" s="44">
        <f t="shared" si="44"/>
        <v>8219.3863098258062</v>
      </c>
      <c r="BO13" s="44">
        <f t="shared" si="45"/>
        <v>9761.7230262080575</v>
      </c>
      <c r="BP13" s="36">
        <v>1.1826000000000001</v>
      </c>
      <c r="BQ13" s="36">
        <f t="shared" si="46"/>
        <v>-1552.3126815265132</v>
      </c>
      <c r="BR13" s="39">
        <f t="shared" si="6"/>
        <v>-18.764621326271989</v>
      </c>
      <c r="BS13" s="39">
        <f t="shared" si="47"/>
        <v>9720.2462499999983</v>
      </c>
      <c r="BT13" s="39">
        <f t="shared" si="47"/>
        <v>11544.213650793652</v>
      </c>
      <c r="BU13" s="36">
        <v>1256.57</v>
      </c>
      <c r="BV13" s="36">
        <f>BW13*1.3</f>
        <v>839.02</v>
      </c>
      <c r="BW13" s="43">
        <v>645.4</v>
      </c>
      <c r="BX13" s="45">
        <f t="shared" ref="BX13:BX77" si="48">BV13/BU13</f>
        <v>0.66770653445490502</v>
      </c>
      <c r="BY13" s="36">
        <v>161.25399999999999</v>
      </c>
      <c r="BZ13" s="36">
        <f>CA13*2</f>
        <v>65.28</v>
      </c>
      <c r="CA13" s="43">
        <v>32.64</v>
      </c>
      <c r="CB13" s="45">
        <f t="shared" ref="CB13:CB77" si="49">BZ13/BY13</f>
        <v>0.40482716707802602</v>
      </c>
      <c r="CC13" s="36">
        <v>46.487000000000002</v>
      </c>
      <c r="CD13" s="36">
        <f>CE13*3</f>
        <v>10.050000000000001</v>
      </c>
      <c r="CE13" s="43">
        <v>3.35</v>
      </c>
      <c r="CF13" s="45">
        <f t="shared" ref="CF13:CF77" si="50">CD13/CC13</f>
        <v>0.2161894723255964</v>
      </c>
      <c r="CG13" s="36">
        <f t="shared" si="7"/>
        <v>167.06337340392349</v>
      </c>
      <c r="CH13" s="36">
        <f t="shared" si="7"/>
        <v>158.73015873015876</v>
      </c>
      <c r="CI13" s="36">
        <f t="shared" si="8"/>
        <v>172.30768441250223</v>
      </c>
      <c r="CJ13" s="46">
        <f t="shared" si="8"/>
        <v>165.63689767937953</v>
      </c>
      <c r="CK13" s="36">
        <f t="shared" si="9"/>
        <v>187.42965540233973</v>
      </c>
      <c r="CL13" s="36">
        <f t="shared" si="10"/>
        <v>175.6304276396047</v>
      </c>
      <c r="CM13" s="36">
        <f t="shared" si="11"/>
        <v>21.596862643080485</v>
      </c>
      <c r="CN13" s="36">
        <f t="shared" si="11"/>
        <v>11.53632302782459</v>
      </c>
      <c r="CO13" s="36">
        <f t="shared" si="12"/>
        <v>24.229682667650327</v>
      </c>
      <c r="CP13" s="36">
        <f t="shared" si="13"/>
        <v>12.764614884622349</v>
      </c>
      <c r="CQ13" s="36">
        <f t="shared" si="14"/>
        <v>2.7714974005803898</v>
      </c>
      <c r="CR13" s="36">
        <f t="shared" si="14"/>
        <v>0.89758428554312086</v>
      </c>
      <c r="CS13" s="36">
        <f t="shared" si="15"/>
        <v>3.1093637830676251</v>
      </c>
      <c r="CT13" s="36">
        <f t="shared" si="16"/>
        <v>0.99315160504892253</v>
      </c>
      <c r="CU13" s="36">
        <f t="shared" si="17"/>
        <v>0.79897924802349451</v>
      </c>
      <c r="CV13" s="36">
        <f t="shared" si="17"/>
        <v>0.13818508072469923</v>
      </c>
      <c r="CW13" s="36">
        <f t="shared" si="18"/>
        <v>0.89638082890014947</v>
      </c>
      <c r="CX13" s="36">
        <f t="shared" si="19"/>
        <v>0.15289788037288099</v>
      </c>
      <c r="CY13" s="47"/>
      <c r="CZ13" s="47"/>
    </row>
    <row r="14" spans="1:123" s="48" customFormat="1" ht="27.75" customHeight="1" x14ac:dyDescent="0.2">
      <c r="A14" s="28">
        <v>3</v>
      </c>
      <c r="B14" s="28"/>
      <c r="C14" s="28">
        <v>3</v>
      </c>
      <c r="D14" s="29">
        <v>3</v>
      </c>
      <c r="E14" s="30" t="s">
        <v>98</v>
      </c>
      <c r="F14" s="30" t="s">
        <v>99</v>
      </c>
      <c r="G14" s="31" t="s">
        <v>91</v>
      </c>
      <c r="H14" s="32" t="s">
        <v>100</v>
      </c>
      <c r="I14" s="53" t="s">
        <v>101</v>
      </c>
      <c r="J14" s="34">
        <f t="shared" si="30"/>
        <v>3810</v>
      </c>
      <c r="K14" s="34">
        <v>0</v>
      </c>
      <c r="L14" s="34">
        <v>0</v>
      </c>
      <c r="M14" s="34">
        <v>0</v>
      </c>
      <c r="N14" s="34">
        <v>0</v>
      </c>
      <c r="O14" s="34">
        <v>0</v>
      </c>
      <c r="P14" s="34">
        <v>0</v>
      </c>
      <c r="Q14" s="34">
        <v>265</v>
      </c>
      <c r="R14" s="34">
        <v>0</v>
      </c>
      <c r="S14" s="34">
        <v>0</v>
      </c>
      <c r="T14" s="34">
        <v>0</v>
      </c>
      <c r="U14" s="34">
        <v>1000</v>
      </c>
      <c r="V14" s="34">
        <v>0</v>
      </c>
      <c r="W14" s="34">
        <v>0</v>
      </c>
      <c r="X14" s="34">
        <v>850</v>
      </c>
      <c r="Y14" s="34">
        <v>945</v>
      </c>
      <c r="Z14" s="34">
        <v>100</v>
      </c>
      <c r="AA14" s="34">
        <v>50</v>
      </c>
      <c r="AB14" s="34">
        <v>0</v>
      </c>
      <c r="AC14" s="34">
        <v>600</v>
      </c>
      <c r="AD14" s="34">
        <v>0</v>
      </c>
      <c r="AE14" s="36">
        <v>15.002700000000001</v>
      </c>
      <c r="AF14" s="37">
        <f t="shared" si="31"/>
        <v>12.9</v>
      </c>
      <c r="AG14" s="36">
        <v>15</v>
      </c>
      <c r="AH14" s="37">
        <f t="shared" si="32"/>
        <v>12.89767841788478</v>
      </c>
      <c r="AI14" s="36">
        <v>12.717405000000001</v>
      </c>
      <c r="AJ14" s="37">
        <f t="shared" si="33"/>
        <v>10.935</v>
      </c>
      <c r="AK14" s="36">
        <v>11.86</v>
      </c>
      <c r="AL14" s="37">
        <f t="shared" si="34"/>
        <v>10.197764402407566</v>
      </c>
      <c r="AM14" s="37">
        <f t="shared" si="35"/>
        <v>25329.627999999997</v>
      </c>
      <c r="AN14" s="37">
        <f t="shared" si="36"/>
        <v>24194.706999999999</v>
      </c>
      <c r="AO14" s="37"/>
      <c r="AP14" s="37"/>
      <c r="AQ14" s="38">
        <v>0.25</v>
      </c>
      <c r="AR14" s="37">
        <v>0</v>
      </c>
      <c r="AS14" s="39">
        <v>634.97900000000004</v>
      </c>
      <c r="AT14" s="37">
        <f t="shared" si="37"/>
        <v>583.20000000000005</v>
      </c>
      <c r="AU14" s="22">
        <f t="shared" si="4"/>
        <v>2.50686271428858E-2</v>
      </c>
      <c r="AV14" s="22">
        <f t="shared" si="4"/>
        <v>2.4104445654167257E-2</v>
      </c>
      <c r="AW14" s="22"/>
      <c r="AX14" s="39">
        <f t="shared" si="38"/>
        <v>24694.648999999998</v>
      </c>
      <c r="AY14" s="37">
        <f t="shared" si="39"/>
        <v>23611.506999999998</v>
      </c>
      <c r="AZ14" s="37">
        <v>0.51</v>
      </c>
      <c r="BA14" s="37">
        <f t="shared" si="40"/>
        <v>0.153</v>
      </c>
      <c r="BB14" s="40">
        <v>2768.59</v>
      </c>
      <c r="BC14" s="41">
        <f t="shared" si="41"/>
        <v>1685.4480000000001</v>
      </c>
      <c r="BD14" s="22">
        <f t="shared" si="5"/>
        <v>0.10930243428762557</v>
      </c>
      <c r="BE14" s="22">
        <f t="shared" si="5"/>
        <v>6.9661847940543364E-2</v>
      </c>
      <c r="BF14" s="22">
        <f t="shared" si="24"/>
        <v>0.11211295208123835</v>
      </c>
      <c r="BG14" s="22">
        <f t="shared" si="24"/>
        <v>7.138248312570647E-2</v>
      </c>
      <c r="BH14" s="36">
        <v>21926.058999999997</v>
      </c>
      <c r="BI14" s="42">
        <f>BH14</f>
        <v>21926.058999999997</v>
      </c>
      <c r="BJ14" s="54">
        <f>AM14/(8.225*0.87)</f>
        <v>3539.7586556265937</v>
      </c>
      <c r="BK14" s="43">
        <f>AN14/(8.225*0.9)</f>
        <v>3268.4507936507935</v>
      </c>
      <c r="BL14" s="36">
        <f t="shared" si="42"/>
        <v>3517.0103334696828</v>
      </c>
      <c r="BM14" s="36">
        <f t="shared" si="43"/>
        <v>3247.4460363095573</v>
      </c>
      <c r="BN14" s="44">
        <f t="shared" si="44"/>
        <v>3517.0103334696832</v>
      </c>
      <c r="BO14" s="44">
        <f t="shared" si="45"/>
        <v>3247.4460363095559</v>
      </c>
      <c r="BP14" s="36">
        <v>1.1826000000000001</v>
      </c>
      <c r="BQ14" s="36">
        <f t="shared" si="46"/>
        <v>271.30786197580028</v>
      </c>
      <c r="BR14" s="39">
        <f t="shared" si="6"/>
        <v>7.6645864413537099</v>
      </c>
      <c r="BS14" s="39">
        <f t="shared" si="47"/>
        <v>4159.2164203612474</v>
      </c>
      <c r="BT14" s="39">
        <f t="shared" si="47"/>
        <v>3840.4296825396818</v>
      </c>
      <c r="BU14" s="36">
        <v>550.55100000000004</v>
      </c>
      <c r="BV14" s="36">
        <f>BW14*1.1</f>
        <v>545.05000000000007</v>
      </c>
      <c r="BW14" s="55">
        <v>495.5</v>
      </c>
      <c r="BX14" s="45">
        <f t="shared" si="48"/>
        <v>0.99000819179331256</v>
      </c>
      <c r="BY14" s="36">
        <v>5.7549999999999999</v>
      </c>
      <c r="BZ14" s="36">
        <v>5.18</v>
      </c>
      <c r="CA14" s="43">
        <v>5.18</v>
      </c>
      <c r="CB14" s="45">
        <f t="shared" si="49"/>
        <v>0.90008688097306688</v>
      </c>
      <c r="CC14" s="36">
        <v>3.4369999999999998</v>
      </c>
      <c r="CD14" s="36">
        <v>3.1</v>
      </c>
      <c r="CE14" s="43">
        <v>3.1</v>
      </c>
      <c r="CF14" s="45">
        <f t="shared" si="50"/>
        <v>0.90194937445446621</v>
      </c>
      <c r="CG14" s="36">
        <f t="shared" si="7"/>
        <v>164.20361247947454</v>
      </c>
      <c r="CH14" s="36">
        <f t="shared" si="7"/>
        <v>158.73015873015873</v>
      </c>
      <c r="CI14" s="36">
        <f t="shared" si="8"/>
        <v>168.42581647389474</v>
      </c>
      <c r="CJ14" s="46">
        <f t="shared" si="8"/>
        <v>162.65076526202594</v>
      </c>
      <c r="CK14" s="36">
        <f t="shared" si="9"/>
        <v>189.69284085029815</v>
      </c>
      <c r="CL14" s="36">
        <f t="shared" si="10"/>
        <v>175.15366909026753</v>
      </c>
      <c r="CM14" s="36">
        <f t="shared" si="11"/>
        <v>21.735455412136336</v>
      </c>
      <c r="CN14" s="36">
        <f t="shared" si="11"/>
        <v>22.527654498977817</v>
      </c>
      <c r="CO14" s="36">
        <f t="shared" si="12"/>
        <v>25.109437131406064</v>
      </c>
      <c r="CP14" s="36">
        <f t="shared" si="13"/>
        <v>24.858548451411178</v>
      </c>
      <c r="CQ14" s="36">
        <f t="shared" si="14"/>
        <v>0.22720428424768024</v>
      </c>
      <c r="CR14" s="36">
        <f t="shared" si="14"/>
        <v>0.21409641373214397</v>
      </c>
      <c r="CS14" s="36">
        <f t="shared" si="15"/>
        <v>0.26247306914571383</v>
      </c>
      <c r="CT14" s="36">
        <f t="shared" si="16"/>
        <v>0.23624856614679365</v>
      </c>
      <c r="CU14" s="36">
        <f t="shared" si="17"/>
        <v>0.13569089921099514</v>
      </c>
      <c r="CV14" s="36">
        <f t="shared" si="17"/>
        <v>0.12812719740726763</v>
      </c>
      <c r="CW14" s="36">
        <f t="shared" si="18"/>
        <v>0.15675411618658877</v>
      </c>
      <c r="CX14" s="36">
        <f t="shared" si="19"/>
        <v>0.14138427703765644</v>
      </c>
      <c r="CY14" s="47"/>
      <c r="CZ14" s="47"/>
    </row>
    <row r="15" spans="1:123" ht="27.75" customHeight="1" x14ac:dyDescent="0.2">
      <c r="A15" s="28">
        <v>5</v>
      </c>
      <c r="B15" s="28"/>
      <c r="C15" s="28">
        <v>4</v>
      </c>
      <c r="D15" s="29">
        <v>7</v>
      </c>
      <c r="E15" s="30" t="s">
        <v>102</v>
      </c>
      <c r="F15" s="30" t="s">
        <v>103</v>
      </c>
      <c r="G15" s="31" t="s">
        <v>91</v>
      </c>
      <c r="H15" s="56" t="s">
        <v>104</v>
      </c>
      <c r="I15" s="53" t="s">
        <v>105</v>
      </c>
      <c r="J15" s="34">
        <f t="shared" si="30"/>
        <v>3400</v>
      </c>
      <c r="K15" s="34">
        <v>0</v>
      </c>
      <c r="L15" s="34">
        <v>0</v>
      </c>
      <c r="M15" s="34">
        <v>0</v>
      </c>
      <c r="N15" s="34">
        <v>0</v>
      </c>
      <c r="O15" s="34">
        <v>0</v>
      </c>
      <c r="P15" s="34">
        <v>0</v>
      </c>
      <c r="Q15" s="34">
        <v>265</v>
      </c>
      <c r="R15" s="34">
        <v>0</v>
      </c>
      <c r="S15" s="34">
        <v>480</v>
      </c>
      <c r="T15" s="34">
        <v>0</v>
      </c>
      <c r="U15" s="34">
        <v>890</v>
      </c>
      <c r="V15" s="34">
        <v>0</v>
      </c>
      <c r="W15" s="34">
        <v>0</v>
      </c>
      <c r="X15" s="34">
        <v>0</v>
      </c>
      <c r="Y15" s="34">
        <v>1015</v>
      </c>
      <c r="Z15" s="34">
        <v>100</v>
      </c>
      <c r="AA15" s="34">
        <v>50</v>
      </c>
      <c r="AB15" s="34">
        <v>0</v>
      </c>
      <c r="AC15" s="34">
        <v>600</v>
      </c>
      <c r="AD15" s="34">
        <v>0</v>
      </c>
      <c r="AE15" s="36">
        <v>10.5</v>
      </c>
      <c r="AF15" s="37">
        <f t="shared" si="31"/>
        <v>9.0283748925193468</v>
      </c>
      <c r="AG15" s="36">
        <v>10.5</v>
      </c>
      <c r="AH15" s="37">
        <f t="shared" si="32"/>
        <v>9.0283748925193468</v>
      </c>
      <c r="AI15" s="36">
        <v>7.64</v>
      </c>
      <c r="AJ15" s="37">
        <f t="shared" si="33"/>
        <v>6.5692175408426481</v>
      </c>
      <c r="AK15" s="36">
        <v>7.64</v>
      </c>
      <c r="AL15" s="37">
        <f t="shared" si="34"/>
        <v>6.5692175408426481</v>
      </c>
      <c r="AM15" s="37">
        <f t="shared" si="35"/>
        <v>15923.871673969017</v>
      </c>
      <c r="AN15" s="37">
        <f t="shared" si="36"/>
        <v>15408.8334</v>
      </c>
      <c r="AO15" s="37"/>
      <c r="AP15" s="37"/>
      <c r="AQ15" s="37">
        <v>7.8E-2</v>
      </c>
      <c r="AR15" s="37">
        <v>0</v>
      </c>
      <c r="AS15" s="39">
        <v>182.85164669289514</v>
      </c>
      <c r="AT15" s="37">
        <f t="shared" si="37"/>
        <v>181.95840000000001</v>
      </c>
      <c r="AU15" s="22">
        <f t="shared" si="4"/>
        <v>1.1482863617383036E-2</v>
      </c>
      <c r="AV15" s="22">
        <f t="shared" si="4"/>
        <v>1.1808707075773823E-2</v>
      </c>
      <c r="AW15" s="22"/>
      <c r="AX15" s="39">
        <f t="shared" si="38"/>
        <v>15741.020027276121</v>
      </c>
      <c r="AY15" s="37">
        <f t="shared" si="39"/>
        <v>15226.875</v>
      </c>
      <c r="AZ15" s="37">
        <v>0.32</v>
      </c>
      <c r="BA15" s="37">
        <f t="shared" si="40"/>
        <v>9.6000000000000002E-2</v>
      </c>
      <c r="BB15" s="40">
        <v>1571.6810272761215</v>
      </c>
      <c r="BC15" s="41">
        <f t="shared" si="41"/>
        <v>1057.5360000000001</v>
      </c>
      <c r="BD15" s="22">
        <f t="shared" si="5"/>
        <v>9.8699679290016579E-2</v>
      </c>
      <c r="BE15" s="22">
        <f t="shared" si="5"/>
        <v>6.863180180791624E-2</v>
      </c>
      <c r="BF15" s="22">
        <f t="shared" si="24"/>
        <v>9.9846199582536863E-2</v>
      </c>
      <c r="BG15" s="22">
        <f t="shared" si="24"/>
        <v>6.9451939416328046E-2</v>
      </c>
      <c r="BH15" s="36">
        <v>14169.339</v>
      </c>
      <c r="BI15" s="42">
        <f>BH15</f>
        <v>14169.339</v>
      </c>
      <c r="BJ15" s="54">
        <f>AM15/(8.225*0.87)</f>
        <v>2225.3253221491832</v>
      </c>
      <c r="BK15" s="43">
        <f>AN15/(8.225*0.9)</f>
        <v>2081.5715501519758</v>
      </c>
      <c r="BL15" s="36">
        <f t="shared" si="42"/>
        <v>2211.024229262041</v>
      </c>
      <c r="BM15" s="36">
        <f t="shared" si="43"/>
        <v>2068.1942934454351</v>
      </c>
      <c r="BN15" s="44">
        <f t="shared" si="44"/>
        <v>2211.024229262041</v>
      </c>
      <c r="BO15" s="44">
        <f t="shared" si="45"/>
        <v>2068.1942934454346</v>
      </c>
      <c r="BP15" s="36">
        <v>1.1826000000000001</v>
      </c>
      <c r="BQ15" s="36">
        <f t="shared" si="46"/>
        <v>143.75377199720742</v>
      </c>
      <c r="BR15" s="39">
        <f t="shared" si="6"/>
        <v>6.4598991691862988</v>
      </c>
      <c r="BS15" s="39">
        <f t="shared" si="47"/>
        <v>2614.7572535252903</v>
      </c>
      <c r="BT15" s="39">
        <f t="shared" si="47"/>
        <v>2445.8465714285712</v>
      </c>
      <c r="BU15" s="36">
        <v>248.76</v>
      </c>
      <c r="BV15" s="36">
        <v>248.76</v>
      </c>
      <c r="BW15" s="43">
        <v>248.76</v>
      </c>
      <c r="BX15" s="45">
        <f t="shared" si="48"/>
        <v>1</v>
      </c>
      <c r="BY15" s="36">
        <v>4.444</v>
      </c>
      <c r="BZ15" s="36">
        <f>CA15*2</f>
        <v>4.4000000000000004</v>
      </c>
      <c r="CA15" s="43">
        <v>2.2000000000000002</v>
      </c>
      <c r="CB15" s="45">
        <f t="shared" si="49"/>
        <v>0.9900990099009902</v>
      </c>
      <c r="CC15" s="36">
        <v>4.2279999999999998</v>
      </c>
      <c r="CD15" s="36">
        <v>2.0299999999999998</v>
      </c>
      <c r="CE15" s="43">
        <v>2.0299999999999998</v>
      </c>
      <c r="CF15" s="45">
        <f t="shared" si="50"/>
        <v>0.48013245033112578</v>
      </c>
      <c r="CG15" s="36">
        <f t="shared" si="7"/>
        <v>164.20361247947454</v>
      </c>
      <c r="CH15" s="36">
        <f t="shared" si="7"/>
        <v>158.73015873015873</v>
      </c>
      <c r="CI15" s="36">
        <f t="shared" si="8"/>
        <v>166.11104293079006</v>
      </c>
      <c r="CJ15" s="46">
        <f t="shared" si="8"/>
        <v>160.62695539489036</v>
      </c>
      <c r="CK15" s="36">
        <f t="shared" si="9"/>
        <v>184.53629019146837</v>
      </c>
      <c r="CL15" s="36">
        <f t="shared" si="10"/>
        <v>172.61543191454246</v>
      </c>
      <c r="CM15" s="36">
        <f t="shared" si="11"/>
        <v>15.621828980614781</v>
      </c>
      <c r="CN15" s="36">
        <f t="shared" si="11"/>
        <v>16.143986604462867</v>
      </c>
      <c r="CO15" s="36">
        <f t="shared" si="12"/>
        <v>17.556217689477258</v>
      </c>
      <c r="CP15" s="36">
        <f t="shared" si="13"/>
        <v>17.556217689477258</v>
      </c>
      <c r="CQ15" s="36">
        <f t="shared" si="14"/>
        <v>0.27907785813576175</v>
      </c>
      <c r="CR15" s="36">
        <f t="shared" si="14"/>
        <v>0.28555049469221988</v>
      </c>
      <c r="CS15" s="36">
        <f t="shared" si="15"/>
        <v>0.31363495502507205</v>
      </c>
      <c r="CT15" s="36">
        <f t="shared" si="16"/>
        <v>0.31052965844066549</v>
      </c>
      <c r="CU15" s="36">
        <f t="shared" si="17"/>
        <v>0.26551331777632775</v>
      </c>
      <c r="CV15" s="36">
        <f t="shared" si="17"/>
        <v>0.13174261459663777</v>
      </c>
      <c r="CW15" s="36">
        <f t="shared" si="18"/>
        <v>0.29839077179253032</v>
      </c>
      <c r="CX15" s="36">
        <f t="shared" si="19"/>
        <v>0.14326709241694335</v>
      </c>
      <c r="CY15" s="47"/>
      <c r="CZ15" s="47"/>
    </row>
    <row r="16" spans="1:123" ht="39" customHeight="1" x14ac:dyDescent="0.2">
      <c r="A16" s="28">
        <v>7</v>
      </c>
      <c r="B16" s="28"/>
      <c r="C16" s="28">
        <v>5</v>
      </c>
      <c r="D16" s="29">
        <v>8</v>
      </c>
      <c r="E16" s="30" t="s">
        <v>106</v>
      </c>
      <c r="F16" s="30" t="s">
        <v>107</v>
      </c>
      <c r="G16" s="31" t="s">
        <v>91</v>
      </c>
      <c r="H16" s="56" t="s">
        <v>108</v>
      </c>
      <c r="I16" s="53" t="s">
        <v>109</v>
      </c>
      <c r="J16" s="34">
        <f t="shared" si="30"/>
        <v>2620</v>
      </c>
      <c r="K16" s="34">
        <v>0</v>
      </c>
      <c r="L16" s="34">
        <v>0</v>
      </c>
      <c r="M16" s="34">
        <v>0</v>
      </c>
      <c r="N16" s="34">
        <v>0</v>
      </c>
      <c r="O16" s="34">
        <v>0</v>
      </c>
      <c r="P16" s="34">
        <v>0</v>
      </c>
      <c r="Q16" s="34">
        <v>320</v>
      </c>
      <c r="R16" s="34">
        <v>0</v>
      </c>
      <c r="S16" s="34">
        <v>0</v>
      </c>
      <c r="T16" s="34">
        <v>0</v>
      </c>
      <c r="U16" s="34">
        <v>1000</v>
      </c>
      <c r="V16" s="34">
        <v>0</v>
      </c>
      <c r="W16" s="34">
        <v>0</v>
      </c>
      <c r="X16" s="34">
        <v>0</v>
      </c>
      <c r="Y16" s="34">
        <v>590</v>
      </c>
      <c r="Z16" s="34">
        <v>80</v>
      </c>
      <c r="AA16" s="34">
        <v>30</v>
      </c>
      <c r="AB16" s="34">
        <v>0</v>
      </c>
      <c r="AC16" s="34">
        <v>600</v>
      </c>
      <c r="AD16" s="34">
        <v>0</v>
      </c>
      <c r="AE16" s="36">
        <v>16.53</v>
      </c>
      <c r="AF16" s="37">
        <f t="shared" si="31"/>
        <v>14.213241616509029</v>
      </c>
      <c r="AG16" s="36">
        <v>16.53</v>
      </c>
      <c r="AH16" s="37">
        <f t="shared" si="32"/>
        <v>14.213241616509029</v>
      </c>
      <c r="AI16" s="36">
        <v>11.160148000000001</v>
      </c>
      <c r="AJ16" s="37">
        <f t="shared" si="33"/>
        <v>9.5960000000000001</v>
      </c>
      <c r="AK16" s="36">
        <v>11.16</v>
      </c>
      <c r="AL16" s="37">
        <f t="shared" si="34"/>
        <v>9.5958727429062769</v>
      </c>
      <c r="AM16" s="37">
        <f t="shared" si="35"/>
        <v>18306.870391958928</v>
      </c>
      <c r="AN16" s="37">
        <f t="shared" si="36"/>
        <v>18153.946</v>
      </c>
      <c r="AO16" s="37"/>
      <c r="AP16" s="37"/>
      <c r="AQ16" s="37">
        <v>0.18</v>
      </c>
      <c r="AR16" s="37">
        <v>0</v>
      </c>
      <c r="AS16" s="39">
        <v>488.8</v>
      </c>
      <c r="AT16" s="37">
        <f t="shared" si="37"/>
        <v>419.904</v>
      </c>
      <c r="AU16" s="22">
        <f t="shared" si="4"/>
        <v>2.6700358364622472E-2</v>
      </c>
      <c r="AV16" s="22">
        <f t="shared" si="4"/>
        <v>2.3130177868767483E-2</v>
      </c>
      <c r="AW16" s="22"/>
      <c r="AX16" s="39">
        <f t="shared" si="38"/>
        <v>17818.070391958929</v>
      </c>
      <c r="AY16" s="37">
        <f t="shared" si="39"/>
        <v>17734.042000000001</v>
      </c>
      <c r="AZ16" s="37">
        <v>0.34</v>
      </c>
      <c r="BA16" s="37">
        <f t="shared" si="40"/>
        <v>0.10200000000000001</v>
      </c>
      <c r="BB16" s="40">
        <v>1207.6603919589279</v>
      </c>
      <c r="BC16" s="41">
        <f t="shared" si="41"/>
        <v>1123.6320000000003</v>
      </c>
      <c r="BD16" s="22">
        <f t="shared" si="5"/>
        <v>6.5967604844647726E-2</v>
      </c>
      <c r="BE16" s="22">
        <f t="shared" si="5"/>
        <v>6.189464263031301E-2</v>
      </c>
      <c r="BF16" s="22">
        <f t="shared" si="24"/>
        <v>6.777728257847325E-2</v>
      </c>
      <c r="BG16" s="22">
        <f t="shared" si="24"/>
        <v>6.3360174741889083E-2</v>
      </c>
      <c r="BH16" s="36">
        <v>16610.41</v>
      </c>
      <c r="BI16" s="42">
        <f>BH16</f>
        <v>16610.41</v>
      </c>
      <c r="BJ16" s="51">
        <v>2500.85</v>
      </c>
      <c r="BK16" s="43">
        <f>AN16/(8.225*0.9)</f>
        <v>2452.4074299223234</v>
      </c>
      <c r="BL16" s="36">
        <f t="shared" si="42"/>
        <v>2484.7782428547266</v>
      </c>
      <c r="BM16" s="36">
        <f t="shared" si="43"/>
        <v>2436.6469898179689</v>
      </c>
      <c r="BN16" s="44">
        <f t="shared" si="44"/>
        <v>2484.7782428547266</v>
      </c>
      <c r="BO16" s="44">
        <f t="shared" si="45"/>
        <v>2436.6469898179685</v>
      </c>
      <c r="BP16" s="36">
        <v>1.1826000000000001</v>
      </c>
      <c r="BQ16" s="36">
        <f t="shared" si="46"/>
        <v>48.442570077676464</v>
      </c>
      <c r="BR16" s="39">
        <f t="shared" si="6"/>
        <v>1.9370442080763126</v>
      </c>
      <c r="BS16" s="39">
        <f t="shared" si="47"/>
        <v>2938.4987499999997</v>
      </c>
      <c r="BT16" s="39">
        <f t="shared" si="47"/>
        <v>2881.5787301587297</v>
      </c>
      <c r="BU16" s="36">
        <v>504.72699999999998</v>
      </c>
      <c r="BV16" s="36">
        <v>504.72699999999998</v>
      </c>
      <c r="BW16" s="43">
        <v>504.72699999999998</v>
      </c>
      <c r="BX16" s="45">
        <f t="shared" si="48"/>
        <v>1</v>
      </c>
      <c r="BY16" s="36">
        <v>27.637</v>
      </c>
      <c r="BZ16" s="36">
        <f>CA16*2</f>
        <v>27.64</v>
      </c>
      <c r="CA16" s="43">
        <v>13.82</v>
      </c>
      <c r="CB16" s="45">
        <f t="shared" si="49"/>
        <v>1.0001085501320692</v>
      </c>
      <c r="CC16" s="36">
        <v>1.05</v>
      </c>
      <c r="CD16" s="36">
        <v>0.95</v>
      </c>
      <c r="CE16" s="43">
        <v>0.95</v>
      </c>
      <c r="CF16" s="45">
        <f t="shared" si="50"/>
        <v>0.90476190476190466</v>
      </c>
      <c r="CG16" s="36">
        <f t="shared" si="7"/>
        <v>160.5134404234762</v>
      </c>
      <c r="CH16" s="36">
        <f t="shared" si="7"/>
        <v>158.73015873015873</v>
      </c>
      <c r="CI16" s="36">
        <f t="shared" si="8"/>
        <v>164.91677748260034</v>
      </c>
      <c r="CJ16" s="46">
        <f t="shared" si="8"/>
        <v>162.48854774104683</v>
      </c>
      <c r="CK16" s="36">
        <f t="shared" si="9"/>
        <v>176.90705708046943</v>
      </c>
      <c r="CL16" s="36">
        <f t="shared" si="10"/>
        <v>173.48028917761391</v>
      </c>
      <c r="CM16" s="36">
        <f t="shared" si="11"/>
        <v>27.570359607816702</v>
      </c>
      <c r="CN16" s="36">
        <f t="shared" si="11"/>
        <v>27.802605560245688</v>
      </c>
      <c r="CO16" s="36">
        <f t="shared" si="12"/>
        <v>30.386185530640123</v>
      </c>
      <c r="CP16" s="36">
        <f t="shared" si="13"/>
        <v>30.386185530640123</v>
      </c>
      <c r="CQ16" s="36">
        <f t="shared" si="14"/>
        <v>1.5096518087624207</v>
      </c>
      <c r="CR16" s="36">
        <f t="shared" si="14"/>
        <v>1.5225339989443618</v>
      </c>
      <c r="CS16" s="36">
        <f t="shared" si="15"/>
        <v>1.6638361124138419</v>
      </c>
      <c r="CT16" s="36">
        <f t="shared" si="16"/>
        <v>1.664016722043586</v>
      </c>
      <c r="CU16" s="36">
        <f t="shared" si="17"/>
        <v>5.735551612695089E-2</v>
      </c>
      <c r="CV16" s="36">
        <f t="shared" si="17"/>
        <v>5.2330220658362653E-2</v>
      </c>
      <c r="CW16" s="36">
        <f t="shared" si="18"/>
        <v>6.3213370410483555E-2</v>
      </c>
      <c r="CX16" s="36">
        <f t="shared" si="19"/>
        <v>5.7193049419008921E-2</v>
      </c>
      <c r="CY16" s="47"/>
      <c r="CZ16" s="47"/>
    </row>
    <row r="17" spans="1:104" ht="27" customHeight="1" x14ac:dyDescent="0.2">
      <c r="A17" s="28">
        <v>72</v>
      </c>
      <c r="B17" s="28"/>
      <c r="C17" s="28">
        <v>6</v>
      </c>
      <c r="D17" s="29">
        <v>12</v>
      </c>
      <c r="E17" s="30" t="s">
        <v>110</v>
      </c>
      <c r="F17" s="30" t="s">
        <v>111</v>
      </c>
      <c r="G17" s="31" t="s">
        <v>91</v>
      </c>
      <c r="H17" s="56" t="s">
        <v>112</v>
      </c>
      <c r="I17" s="33" t="s">
        <v>113</v>
      </c>
      <c r="J17" s="34">
        <f t="shared" si="30"/>
        <v>720</v>
      </c>
      <c r="K17" s="34">
        <v>0</v>
      </c>
      <c r="L17" s="34">
        <v>0</v>
      </c>
      <c r="M17" s="34">
        <v>0</v>
      </c>
      <c r="N17" s="34">
        <v>0</v>
      </c>
      <c r="O17" s="34">
        <v>0</v>
      </c>
      <c r="P17" s="34">
        <v>0</v>
      </c>
      <c r="Q17" s="34">
        <v>0</v>
      </c>
      <c r="R17" s="34">
        <v>0</v>
      </c>
      <c r="S17" s="34">
        <v>0</v>
      </c>
      <c r="T17" s="34">
        <v>0</v>
      </c>
      <c r="U17" s="34">
        <v>0</v>
      </c>
      <c r="V17" s="34">
        <v>0</v>
      </c>
      <c r="W17" s="34">
        <v>0</v>
      </c>
      <c r="X17" s="34">
        <v>0</v>
      </c>
      <c r="Y17" s="34">
        <v>720</v>
      </c>
      <c r="Z17" s="34">
        <v>0</v>
      </c>
      <c r="AA17" s="34">
        <v>0</v>
      </c>
      <c r="AB17" s="34">
        <v>0</v>
      </c>
      <c r="AC17" s="34">
        <v>0</v>
      </c>
      <c r="AD17" s="34">
        <v>0</v>
      </c>
      <c r="AE17" s="36">
        <v>2.09</v>
      </c>
      <c r="AF17" s="37">
        <f t="shared" si="31"/>
        <v>1.7970765262252792</v>
      </c>
      <c r="AG17" s="36">
        <v>0</v>
      </c>
      <c r="AH17" s="37">
        <f t="shared" si="32"/>
        <v>0</v>
      </c>
      <c r="AI17" s="36">
        <v>1.61</v>
      </c>
      <c r="AJ17" s="37">
        <f t="shared" si="33"/>
        <v>1.3843508168529666</v>
      </c>
      <c r="AK17" s="36">
        <v>0</v>
      </c>
      <c r="AL17" s="37">
        <f t="shared" si="34"/>
        <v>0</v>
      </c>
      <c r="AM17" s="37">
        <f t="shared" si="35"/>
        <v>2809.85</v>
      </c>
      <c r="AN17" s="37">
        <f t="shared" si="36"/>
        <v>0</v>
      </c>
      <c r="AO17" s="37"/>
      <c r="AP17" s="37"/>
      <c r="AQ17" s="37">
        <v>0</v>
      </c>
      <c r="AR17" s="37">
        <v>0</v>
      </c>
      <c r="AS17" s="39">
        <v>39.619999999999997</v>
      </c>
      <c r="AT17" s="37">
        <f t="shared" si="37"/>
        <v>0</v>
      </c>
      <c r="AU17" s="22">
        <f t="shared" si="4"/>
        <v>1.4100396818335498E-2</v>
      </c>
      <c r="AV17" s="22" t="e">
        <f t="shared" si="4"/>
        <v>#DIV/0!</v>
      </c>
      <c r="AW17" s="22"/>
      <c r="AX17" s="39">
        <f t="shared" si="38"/>
        <v>2770.23</v>
      </c>
      <c r="AY17" s="37">
        <f t="shared" si="39"/>
        <v>0</v>
      </c>
      <c r="AZ17" s="37">
        <v>0</v>
      </c>
      <c r="BA17" s="37">
        <f t="shared" si="40"/>
        <v>0</v>
      </c>
      <c r="BB17" s="51">
        <v>124.36</v>
      </c>
      <c r="BC17" s="37">
        <f t="shared" si="41"/>
        <v>0</v>
      </c>
      <c r="BD17" s="22">
        <f t="shared" si="5"/>
        <v>4.4258590316209052E-2</v>
      </c>
      <c r="BE17" s="22" t="e">
        <f t="shared" si="5"/>
        <v>#DIV/0!</v>
      </c>
      <c r="BF17" s="22">
        <f t="shared" si="24"/>
        <v>4.489157939954444E-2</v>
      </c>
      <c r="BG17" s="22" t="e">
        <f t="shared" si="24"/>
        <v>#DIV/0!</v>
      </c>
      <c r="BH17" s="36">
        <v>0</v>
      </c>
      <c r="BI17" s="42">
        <v>2645.87</v>
      </c>
      <c r="BJ17" s="51">
        <v>428.79</v>
      </c>
      <c r="BK17" s="36">
        <f>AN17/(8.225*0.925)</f>
        <v>0</v>
      </c>
      <c r="BL17" s="36">
        <f t="shared" si="42"/>
        <v>426.03437341451036</v>
      </c>
      <c r="BM17" s="36">
        <f t="shared" si="43"/>
        <v>0</v>
      </c>
      <c r="BN17" s="44">
        <f t="shared" si="44"/>
        <v>426.03437341451036</v>
      </c>
      <c r="BO17" s="44">
        <f t="shared" si="45"/>
        <v>0</v>
      </c>
      <c r="BP17" s="36">
        <v>1.1826000000000001</v>
      </c>
      <c r="BQ17" s="36">
        <f t="shared" si="46"/>
        <v>428.79</v>
      </c>
      <c r="BR17" s="39">
        <f t="shared" si="6"/>
        <v>100</v>
      </c>
      <c r="BS17" s="39">
        <f t="shared" si="47"/>
        <v>503.82825000000003</v>
      </c>
      <c r="BT17" s="39">
        <f t="shared" si="47"/>
        <v>0</v>
      </c>
      <c r="BU17" s="36">
        <v>66.613</v>
      </c>
      <c r="BV17" s="36">
        <v>0</v>
      </c>
      <c r="BW17" s="43">
        <v>0</v>
      </c>
      <c r="BX17" s="45">
        <f t="shared" si="48"/>
        <v>0</v>
      </c>
      <c r="BY17" s="36">
        <v>3.9E-2</v>
      </c>
      <c r="BZ17" s="36">
        <v>0</v>
      </c>
      <c r="CA17" s="43">
        <v>0</v>
      </c>
      <c r="CB17" s="45">
        <f t="shared" si="49"/>
        <v>0</v>
      </c>
      <c r="CC17" s="36">
        <v>3.9E-2</v>
      </c>
      <c r="CD17" s="36">
        <v>0</v>
      </c>
      <c r="CE17" s="43">
        <v>0</v>
      </c>
      <c r="CF17" s="45">
        <f t="shared" si="50"/>
        <v>0</v>
      </c>
      <c r="CG17" s="36">
        <f>BS17/AM17*1000</f>
        <v>179.30788120362297</v>
      </c>
      <c r="CH17" s="36">
        <v>0</v>
      </c>
      <c r="CI17" s="36">
        <f>BS17/AX17*1000</f>
        <v>181.87235355909075</v>
      </c>
      <c r="CJ17" s="46">
        <v>0</v>
      </c>
      <c r="CK17" s="36">
        <f t="shared" si="9"/>
        <v>190.42063669038919</v>
      </c>
      <c r="CL17" s="36">
        <v>0</v>
      </c>
      <c r="CM17" s="36">
        <f>BU17/AM17*1000</f>
        <v>23.706959446233785</v>
      </c>
      <c r="CN17" s="36">
        <v>0</v>
      </c>
      <c r="CO17" s="36">
        <f t="shared" si="12"/>
        <v>25.176218030364304</v>
      </c>
      <c r="CP17" s="36">
        <v>0</v>
      </c>
      <c r="CQ17" s="36">
        <f>BY17/AM17*1000</f>
        <v>1.3879744470345392E-2</v>
      </c>
      <c r="CR17" s="36">
        <v>0</v>
      </c>
      <c r="CS17" s="36">
        <f t="shared" si="15"/>
        <v>1.4739953210097247E-2</v>
      </c>
      <c r="CT17" s="36">
        <v>0</v>
      </c>
      <c r="CU17" s="36">
        <f>CC17/AM17*1000</f>
        <v>1.3879744470345392E-2</v>
      </c>
      <c r="CV17" s="36">
        <v>0</v>
      </c>
      <c r="CW17" s="36">
        <f t="shared" si="18"/>
        <v>1.4739953210097247E-2</v>
      </c>
      <c r="CX17" s="36">
        <v>0</v>
      </c>
      <c r="CY17" s="47"/>
      <c r="CZ17" s="47"/>
    </row>
    <row r="18" spans="1:104" ht="27" customHeight="1" x14ac:dyDescent="0.2">
      <c r="A18" s="28">
        <v>4</v>
      </c>
      <c r="B18" s="28"/>
      <c r="C18" s="28">
        <v>7</v>
      </c>
      <c r="D18" s="29">
        <v>14</v>
      </c>
      <c r="E18" s="30" t="s">
        <v>114</v>
      </c>
      <c r="F18" s="30" t="s">
        <v>115</v>
      </c>
      <c r="G18" s="31" t="s">
        <v>91</v>
      </c>
      <c r="H18" s="56" t="s">
        <v>116</v>
      </c>
      <c r="I18" s="33" t="s">
        <v>117</v>
      </c>
      <c r="J18" s="34">
        <f t="shared" si="30"/>
        <v>144300</v>
      </c>
      <c r="K18" s="34">
        <v>0</v>
      </c>
      <c r="L18" s="34">
        <v>15978</v>
      </c>
      <c r="M18" s="34">
        <v>10624.2</v>
      </c>
      <c r="N18" s="34">
        <v>2852.5</v>
      </c>
      <c r="O18" s="34">
        <v>3377.5</v>
      </c>
      <c r="P18" s="34">
        <v>2600</v>
      </c>
      <c r="Q18" s="34">
        <v>1230</v>
      </c>
      <c r="R18" s="34">
        <v>3134.8</v>
      </c>
      <c r="S18" s="34">
        <v>600</v>
      </c>
      <c r="T18" s="34">
        <v>0</v>
      </c>
      <c r="U18" s="34">
        <v>1242</v>
      </c>
      <c r="V18" s="34">
        <v>1186</v>
      </c>
      <c r="W18" s="34">
        <v>0</v>
      </c>
      <c r="X18" s="34">
        <v>8000</v>
      </c>
      <c r="Y18" s="34">
        <v>51775</v>
      </c>
      <c r="Z18" s="34">
        <v>8200</v>
      </c>
      <c r="AA18" s="34">
        <v>600</v>
      </c>
      <c r="AB18" s="34">
        <v>28300</v>
      </c>
      <c r="AC18" s="34">
        <v>4600</v>
      </c>
      <c r="AD18" s="34">
        <v>0</v>
      </c>
      <c r="AE18" s="36">
        <v>4.1900000000000004</v>
      </c>
      <c r="AF18" s="37">
        <f t="shared" si="31"/>
        <v>3.6027515047291492</v>
      </c>
      <c r="AG18" s="36">
        <v>13.5</v>
      </c>
      <c r="AH18" s="37">
        <f t="shared" si="32"/>
        <v>11.607910576096302</v>
      </c>
      <c r="AI18" s="36">
        <v>5.3730000000000002</v>
      </c>
      <c r="AJ18" s="37">
        <f t="shared" si="33"/>
        <v>4.6199484092863283</v>
      </c>
      <c r="AK18" s="36">
        <v>12.678000000000001</v>
      </c>
      <c r="AL18" s="37">
        <f t="shared" si="34"/>
        <v>10.901117798796218</v>
      </c>
      <c r="AM18" s="37">
        <f t="shared" si="35"/>
        <v>14401.371613343134</v>
      </c>
      <c r="AN18" s="37">
        <f t="shared" si="36"/>
        <v>28893.32</v>
      </c>
      <c r="AO18" s="37"/>
      <c r="AP18" s="37"/>
      <c r="AQ18" s="38">
        <v>0.4</v>
      </c>
      <c r="AR18" s="37">
        <v>0</v>
      </c>
      <c r="AS18" s="39">
        <v>199.8474091413828</v>
      </c>
      <c r="AT18" s="37">
        <f t="shared" si="37"/>
        <v>933.12000000000012</v>
      </c>
      <c r="AU18" s="22">
        <f t="shared" si="4"/>
        <v>1.3876970507185615E-2</v>
      </c>
      <c r="AV18" s="22">
        <f t="shared" si="4"/>
        <v>3.2295354081843142E-2</v>
      </c>
      <c r="AW18" s="22"/>
      <c r="AX18" s="39">
        <f t="shared" si="38"/>
        <v>14201.524204201751</v>
      </c>
      <c r="AY18" s="37">
        <f t="shared" si="39"/>
        <v>27960.2</v>
      </c>
      <c r="AZ18" s="37">
        <v>0.5</v>
      </c>
      <c r="BA18" s="37">
        <f t="shared" si="40"/>
        <v>0.15</v>
      </c>
      <c r="BB18" s="51">
        <v>1862.90420420175</v>
      </c>
      <c r="BC18" s="37">
        <f t="shared" si="41"/>
        <v>1652.4</v>
      </c>
      <c r="BD18" s="22">
        <f t="shared" si="5"/>
        <v>0.12935602623264961</v>
      </c>
      <c r="BE18" s="22">
        <f t="shared" si="5"/>
        <v>5.7189689519930559E-2</v>
      </c>
      <c r="BF18" s="22">
        <f t="shared" si="24"/>
        <v>0.13117635666533453</v>
      </c>
      <c r="BG18" s="22">
        <f t="shared" si="24"/>
        <v>5.9098289711804641E-2</v>
      </c>
      <c r="BH18" s="36">
        <v>26307.8</v>
      </c>
      <c r="BI18" s="42">
        <v>12338.62</v>
      </c>
      <c r="BJ18" s="51">
        <v>2161.79</v>
      </c>
      <c r="BK18" s="43">
        <f>AN18/(8.225*0.91)</f>
        <v>3860.2919269180666</v>
      </c>
      <c r="BL18" s="36">
        <f t="shared" si="42"/>
        <v>2147.8972179942493</v>
      </c>
      <c r="BM18" s="36">
        <f t="shared" si="43"/>
        <v>3835.4836919742329</v>
      </c>
      <c r="BN18" s="44">
        <f t="shared" si="44"/>
        <v>2147.8972179942493</v>
      </c>
      <c r="BO18" s="44">
        <f t="shared" si="45"/>
        <v>3835.4836919742329</v>
      </c>
      <c r="BP18" s="36">
        <v>1.1826000000000001</v>
      </c>
      <c r="BQ18" s="36">
        <f t="shared" si="46"/>
        <v>-1698.5019269180666</v>
      </c>
      <c r="BR18" s="39">
        <f t="shared" si="6"/>
        <v>-78.569237850025516</v>
      </c>
      <c r="BS18" s="39">
        <f t="shared" si="47"/>
        <v>2540.1032499999997</v>
      </c>
      <c r="BT18" s="39">
        <f t="shared" si="47"/>
        <v>4535.8430141287281</v>
      </c>
      <c r="BU18" s="36">
        <v>311.95800000000003</v>
      </c>
      <c r="BV18" s="36">
        <f>BW18*1.3</f>
        <v>635.505</v>
      </c>
      <c r="BW18" s="43">
        <v>488.85</v>
      </c>
      <c r="BX18" s="45">
        <f t="shared" si="48"/>
        <v>2.0371492316273341</v>
      </c>
      <c r="BY18" s="36">
        <v>43.625</v>
      </c>
      <c r="BZ18" s="36">
        <f>CA18*1.5</f>
        <v>31.349999999999998</v>
      </c>
      <c r="CA18" s="43">
        <v>20.9</v>
      </c>
      <c r="CB18" s="45">
        <f t="shared" si="49"/>
        <v>0.71862464183381081</v>
      </c>
      <c r="CC18" s="36">
        <v>1.4770000000000001</v>
      </c>
      <c r="CD18" s="36">
        <v>0.63600000000000001</v>
      </c>
      <c r="CE18" s="43">
        <v>0.63600000000000001</v>
      </c>
      <c r="CF18" s="45">
        <f t="shared" si="50"/>
        <v>0.43060257278266756</v>
      </c>
      <c r="CG18" s="36">
        <f>BS18/AM18*1000</f>
        <v>176.37925873994863</v>
      </c>
      <c r="CH18" s="36">
        <f>BT18/AN18*1000</f>
        <v>156.98587127158555</v>
      </c>
      <c r="CI18" s="36">
        <f>BS18/AX18*1000</f>
        <v>178.86131188992158</v>
      </c>
      <c r="CJ18" s="46">
        <f>BT18/AY18*1000</f>
        <v>162.22498458983583</v>
      </c>
      <c r="CK18" s="36">
        <f t="shared" si="9"/>
        <v>205.86607335342197</v>
      </c>
      <c r="CL18" s="36">
        <f>BT18/BH18*1000</f>
        <v>172.41437954252078</v>
      </c>
      <c r="CM18" s="36">
        <f>BU18/AM18*1000</f>
        <v>21.661686704269563</v>
      </c>
      <c r="CN18" s="36">
        <f>BV18/AN18*1000</f>
        <v>21.994876324354557</v>
      </c>
      <c r="CO18" s="36">
        <f t="shared" si="12"/>
        <v>25.283054344813277</v>
      </c>
      <c r="CP18" s="36">
        <f>BV18/BH18*1000</f>
        <v>24.156523920662313</v>
      </c>
      <c r="CQ18" s="36">
        <f>BY18/AM18*1000</f>
        <v>3.0292253523671762</v>
      </c>
      <c r="CR18" s="36">
        <f>BZ18/AN18*1000</f>
        <v>1.0850258814148046</v>
      </c>
      <c r="CS18" s="36">
        <f t="shared" si="15"/>
        <v>3.5356466120198204</v>
      </c>
      <c r="CT18" s="36">
        <f>BZ18/BH18*1000</f>
        <v>1.1916617885189944</v>
      </c>
      <c r="CU18" s="36">
        <f>CC18/AM18*1000</f>
        <v>0.10255967554031678</v>
      </c>
      <c r="CV18" s="36">
        <f>CD18/AN18*1000</f>
        <v>2.2012008311955846E-2</v>
      </c>
      <c r="CW18" s="36">
        <f t="shared" si="18"/>
        <v>0.1197054451794447</v>
      </c>
      <c r="CX18" s="36">
        <f>CD18/BH18*1000</f>
        <v>2.4175339633112615E-2</v>
      </c>
      <c r="CY18" s="47"/>
      <c r="CZ18" s="47"/>
    </row>
    <row r="19" spans="1:104" ht="27" customHeight="1" x14ac:dyDescent="0.2">
      <c r="A19" s="28">
        <v>69</v>
      </c>
      <c r="B19" s="28"/>
      <c r="C19" s="28">
        <v>8</v>
      </c>
      <c r="D19" s="29">
        <v>24</v>
      </c>
      <c r="E19" s="30" t="s">
        <v>118</v>
      </c>
      <c r="F19" s="30" t="s">
        <v>119</v>
      </c>
      <c r="G19" s="31" t="s">
        <v>91</v>
      </c>
      <c r="H19" s="56" t="s">
        <v>120</v>
      </c>
      <c r="I19" s="33" t="s">
        <v>121</v>
      </c>
      <c r="J19" s="34">
        <f t="shared" si="30"/>
        <v>1460</v>
      </c>
      <c r="K19" s="34">
        <v>0</v>
      </c>
      <c r="L19" s="34">
        <v>0</v>
      </c>
      <c r="M19" s="34">
        <v>0</v>
      </c>
      <c r="N19" s="34">
        <v>0</v>
      </c>
      <c r="O19" s="34">
        <v>0</v>
      </c>
      <c r="P19" s="34">
        <v>0</v>
      </c>
      <c r="Q19" s="34">
        <v>0</v>
      </c>
      <c r="R19" s="34">
        <v>0</v>
      </c>
      <c r="S19" s="34">
        <v>0</v>
      </c>
      <c r="T19" s="34">
        <v>0</v>
      </c>
      <c r="U19" s="34">
        <v>0</v>
      </c>
      <c r="V19" s="34">
        <v>0</v>
      </c>
      <c r="W19" s="34">
        <v>0</v>
      </c>
      <c r="X19" s="34">
        <v>0</v>
      </c>
      <c r="Y19" s="34">
        <v>1460</v>
      </c>
      <c r="Z19" s="34">
        <v>0</v>
      </c>
      <c r="AA19" s="34">
        <v>0</v>
      </c>
      <c r="AB19" s="34">
        <v>0</v>
      </c>
      <c r="AC19" s="34">
        <v>0</v>
      </c>
      <c r="AD19" s="34">
        <v>0</v>
      </c>
      <c r="AE19" s="36">
        <v>6.42</v>
      </c>
      <c r="AF19" s="37">
        <f t="shared" si="31"/>
        <v>5.5202063628546858</v>
      </c>
      <c r="AG19" s="36">
        <v>0</v>
      </c>
      <c r="AH19" s="37">
        <f t="shared" si="32"/>
        <v>0</v>
      </c>
      <c r="AI19" s="36">
        <v>5.39</v>
      </c>
      <c r="AJ19" s="37">
        <f t="shared" si="33"/>
        <v>4.6345657781599305</v>
      </c>
      <c r="AK19" s="36">
        <v>0</v>
      </c>
      <c r="AL19" s="37">
        <f t="shared" si="34"/>
        <v>0</v>
      </c>
      <c r="AM19" s="37">
        <f t="shared" si="35"/>
        <v>12188.06</v>
      </c>
      <c r="AN19" s="37">
        <f t="shared" si="36"/>
        <v>0</v>
      </c>
      <c r="AO19" s="37"/>
      <c r="AP19" s="37"/>
      <c r="AQ19" s="37">
        <v>0</v>
      </c>
      <c r="AR19" s="37">
        <v>0</v>
      </c>
      <c r="AS19" s="39">
        <v>141.55000000000001</v>
      </c>
      <c r="AT19" s="37">
        <f t="shared" si="37"/>
        <v>0</v>
      </c>
      <c r="AU19" s="22">
        <f t="shared" si="4"/>
        <v>1.16138253339744E-2</v>
      </c>
      <c r="AV19" s="22" t="e">
        <f t="shared" si="4"/>
        <v>#DIV/0!</v>
      </c>
      <c r="AW19" s="22"/>
      <c r="AX19" s="39">
        <f t="shared" si="38"/>
        <v>12046.51</v>
      </c>
      <c r="AY19" s="37">
        <f t="shared" si="39"/>
        <v>0</v>
      </c>
      <c r="AZ19" s="37">
        <v>0</v>
      </c>
      <c r="BA19" s="37">
        <f t="shared" si="40"/>
        <v>0</v>
      </c>
      <c r="BB19" s="51">
        <v>823</v>
      </c>
      <c r="BC19" s="37">
        <f t="shared" si="41"/>
        <v>0</v>
      </c>
      <c r="BD19" s="22">
        <f t="shared" si="5"/>
        <v>6.7525102436318832E-2</v>
      </c>
      <c r="BE19" s="22" t="e">
        <f t="shared" si="5"/>
        <v>#DIV/0!</v>
      </c>
      <c r="BF19" s="22">
        <f t="shared" si="24"/>
        <v>6.8318542050768233E-2</v>
      </c>
      <c r="BG19" s="22" t="e">
        <f t="shared" si="24"/>
        <v>#DIV/0!</v>
      </c>
      <c r="BH19" s="36">
        <v>0</v>
      </c>
      <c r="BI19" s="42">
        <v>11223.51</v>
      </c>
      <c r="BJ19" s="51">
        <v>1811.53</v>
      </c>
      <c r="BK19" s="36">
        <f>AN19/(8.225*0.925)</f>
        <v>0</v>
      </c>
      <c r="BL19" s="36">
        <f t="shared" si="42"/>
        <v>1799.8881701336038</v>
      </c>
      <c r="BM19" s="36">
        <f t="shared" si="43"/>
        <v>0</v>
      </c>
      <c r="BN19" s="44">
        <f t="shared" si="44"/>
        <v>1799.8881701336043</v>
      </c>
      <c r="BO19" s="44">
        <f t="shared" si="45"/>
        <v>0</v>
      </c>
      <c r="BP19" s="36">
        <v>1.1826000000000001</v>
      </c>
      <c r="BQ19" s="36">
        <f t="shared" si="46"/>
        <v>1811.53</v>
      </c>
      <c r="BR19" s="39">
        <v>0</v>
      </c>
      <c r="BS19" s="39">
        <f t="shared" si="47"/>
        <v>2128.5477500000002</v>
      </c>
      <c r="BT19" s="39">
        <f t="shared" si="47"/>
        <v>0</v>
      </c>
      <c r="BU19" s="36">
        <v>492.2</v>
      </c>
      <c r="BV19" s="36">
        <v>0</v>
      </c>
      <c r="BW19" s="43">
        <v>0</v>
      </c>
      <c r="BX19" s="45">
        <f t="shared" si="48"/>
        <v>0</v>
      </c>
      <c r="BY19" s="36">
        <v>14.138999999999999</v>
      </c>
      <c r="BZ19" s="36">
        <v>0</v>
      </c>
      <c r="CA19" s="43">
        <v>0</v>
      </c>
      <c r="CB19" s="45">
        <f t="shared" si="49"/>
        <v>0</v>
      </c>
      <c r="CC19" s="36">
        <v>14.003</v>
      </c>
      <c r="CD19" s="36">
        <v>0</v>
      </c>
      <c r="CE19" s="43">
        <v>0</v>
      </c>
      <c r="CF19" s="45">
        <f t="shared" si="50"/>
        <v>0</v>
      </c>
      <c r="CG19" s="36">
        <f>BS19/AM19*1000</f>
        <v>174.64204721670225</v>
      </c>
      <c r="CH19" s="36">
        <v>0</v>
      </c>
      <c r="CI19" s="36">
        <f>BS19/AX19*1000</f>
        <v>176.69414212083004</v>
      </c>
      <c r="CJ19" s="46">
        <v>0</v>
      </c>
      <c r="CK19" s="36">
        <f t="shared" si="9"/>
        <v>189.65080888242628</v>
      </c>
      <c r="CL19" s="36">
        <v>0</v>
      </c>
      <c r="CM19" s="36">
        <f>BU19/AM19*1000</f>
        <v>40.383785442474029</v>
      </c>
      <c r="CN19" s="36">
        <v>0</v>
      </c>
      <c r="CO19" s="36">
        <f t="shared" si="12"/>
        <v>43.854373542679603</v>
      </c>
      <c r="CP19" s="36">
        <v>0</v>
      </c>
      <c r="CQ19" s="36">
        <f>BY19/AM19*1000</f>
        <v>1.1600697732042673</v>
      </c>
      <c r="CR19" s="36">
        <v>0</v>
      </c>
      <c r="CS19" s="36">
        <f t="shared" si="15"/>
        <v>1.2597663297845327</v>
      </c>
      <c r="CT19" s="36">
        <v>0</v>
      </c>
      <c r="CU19" s="36">
        <f>CC19/AM19*1000</f>
        <v>1.1489113115622995</v>
      </c>
      <c r="CV19" s="36">
        <v>0</v>
      </c>
      <c r="CW19" s="36">
        <f t="shared" si="18"/>
        <v>1.2476489084074411</v>
      </c>
      <c r="CX19" s="36">
        <v>0</v>
      </c>
      <c r="CY19" s="47"/>
      <c r="CZ19" s="47"/>
    </row>
    <row r="20" spans="1:104" ht="27" customHeight="1" x14ac:dyDescent="0.2">
      <c r="A20" s="28">
        <v>66</v>
      </c>
      <c r="B20" s="28"/>
      <c r="C20" s="28">
        <v>9</v>
      </c>
      <c r="D20" s="29">
        <v>27</v>
      </c>
      <c r="E20" s="30" t="s">
        <v>122</v>
      </c>
      <c r="F20" s="30" t="s">
        <v>123</v>
      </c>
      <c r="G20" s="31" t="s">
        <v>91</v>
      </c>
      <c r="H20" s="56" t="s">
        <v>124</v>
      </c>
      <c r="I20" s="33" t="s">
        <v>125</v>
      </c>
      <c r="J20" s="34">
        <f t="shared" si="30"/>
        <v>210400</v>
      </c>
      <c r="K20" s="34">
        <v>0</v>
      </c>
      <c r="L20" s="34">
        <v>21436.799999999999</v>
      </c>
      <c r="M20" s="34">
        <v>10285.299999999999</v>
      </c>
      <c r="N20" s="34">
        <v>3052.2</v>
      </c>
      <c r="O20" s="34">
        <v>3442.6</v>
      </c>
      <c r="P20" s="34">
        <v>3000</v>
      </c>
      <c r="Q20" s="34">
        <v>1260</v>
      </c>
      <c r="R20" s="34">
        <v>4262.8</v>
      </c>
      <c r="S20" s="34">
        <v>800</v>
      </c>
      <c r="T20" s="34">
        <v>0</v>
      </c>
      <c r="U20" s="34">
        <v>1220</v>
      </c>
      <c r="V20" s="34">
        <v>1425</v>
      </c>
      <c r="W20" s="34">
        <v>0</v>
      </c>
      <c r="X20" s="34">
        <v>7000</v>
      </c>
      <c r="Y20" s="34">
        <v>43315.299999999988</v>
      </c>
      <c r="Z20" s="34">
        <v>14000</v>
      </c>
      <c r="AA20" s="34">
        <v>900</v>
      </c>
      <c r="AB20" s="34">
        <v>86800</v>
      </c>
      <c r="AC20" s="34">
        <v>8200</v>
      </c>
      <c r="AD20" s="34">
        <v>0</v>
      </c>
      <c r="AE20" s="36">
        <v>12.56</v>
      </c>
      <c r="AF20" s="37">
        <f t="shared" si="31"/>
        <v>10.799656061908857</v>
      </c>
      <c r="AG20" s="58">
        <v>16.7</v>
      </c>
      <c r="AH20" s="37">
        <f t="shared" si="32"/>
        <v>14.359415305245054</v>
      </c>
      <c r="AI20" s="36">
        <v>4.8739999999999997</v>
      </c>
      <c r="AJ20" s="37">
        <f t="shared" si="33"/>
        <v>4.1908856405846944</v>
      </c>
      <c r="AK20" s="36">
        <v>15.91</v>
      </c>
      <c r="AL20" s="37">
        <f t="shared" si="34"/>
        <v>13.680137575236458</v>
      </c>
      <c r="AM20" s="37">
        <f t="shared" si="35"/>
        <v>8819.4800000000014</v>
      </c>
      <c r="AN20" s="37">
        <f t="shared" si="36"/>
        <v>29174.529000000006</v>
      </c>
      <c r="AO20" s="37"/>
      <c r="AP20" s="37"/>
      <c r="AQ20" s="38">
        <v>0.32</v>
      </c>
      <c r="AR20" s="37">
        <v>0</v>
      </c>
      <c r="AS20" s="39">
        <v>445.52</v>
      </c>
      <c r="AT20" s="37">
        <f t="shared" si="37"/>
        <v>746.49600000000009</v>
      </c>
      <c r="AU20" s="22">
        <f t="shared" si="4"/>
        <v>5.0515449890469723E-2</v>
      </c>
      <c r="AV20" s="22">
        <f t="shared" si="4"/>
        <v>2.5587251125802235E-2</v>
      </c>
      <c r="AW20" s="22"/>
      <c r="AX20" s="39">
        <f t="shared" si="38"/>
        <v>8373.9600000000009</v>
      </c>
      <c r="AY20" s="37">
        <f t="shared" si="39"/>
        <v>28428.033000000007</v>
      </c>
      <c r="AZ20" s="37">
        <v>0.64500000000000002</v>
      </c>
      <c r="BA20" s="37">
        <f t="shared" si="40"/>
        <v>0.19350000000000001</v>
      </c>
      <c r="BB20" s="51">
        <v>1001.45</v>
      </c>
      <c r="BC20" s="37">
        <f t="shared" si="41"/>
        <v>2131.596</v>
      </c>
      <c r="BD20" s="22">
        <f t="shared" si="5"/>
        <v>0.11354977844498768</v>
      </c>
      <c r="BE20" s="22">
        <f t="shared" si="5"/>
        <v>7.3063595988130586E-2</v>
      </c>
      <c r="BF20" s="22">
        <f t="shared" si="24"/>
        <v>0.11959097010255601</v>
      </c>
      <c r="BG20" s="22">
        <f t="shared" si="24"/>
        <v>7.4982183959051957E-2</v>
      </c>
      <c r="BH20" s="36">
        <v>26296.437000000005</v>
      </c>
      <c r="BI20" s="42">
        <v>7372.51</v>
      </c>
      <c r="BJ20" s="51">
        <v>1232.5</v>
      </c>
      <c r="BK20" s="43">
        <f>AN20/(8.225*0.91)</f>
        <v>3897.8628544707581</v>
      </c>
      <c r="BL20" s="36">
        <f t="shared" si="42"/>
        <v>1224.5793167596819</v>
      </c>
      <c r="BM20" s="36">
        <f t="shared" si="43"/>
        <v>3872.813169290665</v>
      </c>
      <c r="BN20" s="44">
        <f t="shared" si="44"/>
        <v>1224.5793167596819</v>
      </c>
      <c r="BO20" s="44">
        <f t="shared" si="45"/>
        <v>3872.8131692906645</v>
      </c>
      <c r="BP20" s="36">
        <v>1.1826000000000001</v>
      </c>
      <c r="BQ20" s="36">
        <f t="shared" si="46"/>
        <v>-2665.3628544707581</v>
      </c>
      <c r="BR20" s="39">
        <f>BQ20/BJ20*100</f>
        <v>-216.25662105239419</v>
      </c>
      <c r="BS20" s="39">
        <f t="shared" si="47"/>
        <v>1448.1875</v>
      </c>
      <c r="BT20" s="39">
        <f t="shared" si="47"/>
        <v>4579.9888540031407</v>
      </c>
      <c r="BU20" s="36">
        <v>413.40699999999998</v>
      </c>
      <c r="BV20" s="36">
        <f>BW20*1.3</f>
        <v>616.80449999999996</v>
      </c>
      <c r="BW20" s="43">
        <v>474.46499999999997</v>
      </c>
      <c r="BX20" s="45">
        <f t="shared" si="48"/>
        <v>1.4920030381681975</v>
      </c>
      <c r="BY20" s="36">
        <v>8.2590000000000003</v>
      </c>
      <c r="BZ20" s="36">
        <f>CA20*1.5</f>
        <v>25.410000000000004</v>
      </c>
      <c r="CA20" s="43">
        <v>16.940000000000001</v>
      </c>
      <c r="CB20" s="45">
        <f t="shared" si="49"/>
        <v>3.0766436614602255</v>
      </c>
      <c r="CC20" s="36">
        <v>0.34699999999999998</v>
      </c>
      <c r="CD20" s="36">
        <f>CE20*3</f>
        <v>3.5999999999999996</v>
      </c>
      <c r="CE20" s="43">
        <v>1.2</v>
      </c>
      <c r="CF20" s="45">
        <f t="shared" si="50"/>
        <v>10.374639769452449</v>
      </c>
      <c r="CG20" s="36">
        <f>BS20/AM20*1000</f>
        <v>164.2032750230172</v>
      </c>
      <c r="CH20" s="36">
        <f>BT20/AN20*1000</f>
        <v>156.98587127158555</v>
      </c>
      <c r="CI20" s="36">
        <f>BS20/AX20*1000</f>
        <v>172.93938590583184</v>
      </c>
      <c r="CJ20" s="46">
        <f>BT20/AY20*1000</f>
        <v>161.10818690843433</v>
      </c>
      <c r="CK20" s="36">
        <f t="shared" si="9"/>
        <v>196.43072712007174</v>
      </c>
      <c r="CL20" s="36">
        <f>BT20/BH20*1000</f>
        <v>174.16765830302941</v>
      </c>
      <c r="CM20" s="36">
        <f>BU20/AM20*1000</f>
        <v>46.874305514610832</v>
      </c>
      <c r="CN20" s="36">
        <f>BV20/AN20*1000</f>
        <v>21.14188373015379</v>
      </c>
      <c r="CO20" s="36">
        <f t="shared" si="12"/>
        <v>56.074118583765902</v>
      </c>
      <c r="CP20" s="36">
        <f>BV20/BH20*1000</f>
        <v>23.455820269491255</v>
      </c>
      <c r="CQ20" s="36">
        <f>BY20/AM20*1000</f>
        <v>0.93644976801353352</v>
      </c>
      <c r="CR20" s="36">
        <f>BZ20/AN20*1000</f>
        <v>0.87096521763898915</v>
      </c>
      <c r="CS20" s="36">
        <f t="shared" si="15"/>
        <v>1.1202426310713718</v>
      </c>
      <c r="CT20" s="36">
        <f>BZ20/BH20*1000</f>
        <v>0.96629060431266789</v>
      </c>
      <c r="CU20" s="36">
        <f>CC20/AM20*1000</f>
        <v>3.9344723271666805E-2</v>
      </c>
      <c r="CV20" s="36">
        <f>CD20/AN20*1000</f>
        <v>0.12339530828415428</v>
      </c>
      <c r="CW20" s="36">
        <f t="shared" si="18"/>
        <v>4.7066738464918996E-2</v>
      </c>
      <c r="CX20" s="36">
        <f>CD20/BH20*1000</f>
        <v>0.13690067593567901</v>
      </c>
      <c r="CY20" s="47"/>
      <c r="CZ20" s="47"/>
    </row>
    <row r="21" spans="1:104" ht="39" customHeight="1" x14ac:dyDescent="0.2">
      <c r="A21" s="28">
        <v>64</v>
      </c>
      <c r="B21" s="28"/>
      <c r="C21" s="28">
        <v>10</v>
      </c>
      <c r="D21" s="29">
        <v>29</v>
      </c>
      <c r="E21" s="30" t="s">
        <v>126</v>
      </c>
      <c r="F21" s="30" t="s">
        <v>127</v>
      </c>
      <c r="G21" s="31" t="s">
        <v>91</v>
      </c>
      <c r="H21" s="56" t="s">
        <v>128</v>
      </c>
      <c r="I21" s="33" t="s">
        <v>129</v>
      </c>
      <c r="J21" s="34">
        <f t="shared" si="30"/>
        <v>0</v>
      </c>
      <c r="K21" s="34">
        <v>0</v>
      </c>
      <c r="L21" s="34">
        <v>0</v>
      </c>
      <c r="M21" s="34">
        <v>0</v>
      </c>
      <c r="N21" s="34">
        <v>0</v>
      </c>
      <c r="O21" s="34">
        <v>0</v>
      </c>
      <c r="P21" s="34">
        <v>0</v>
      </c>
      <c r="Q21" s="34">
        <v>0</v>
      </c>
      <c r="R21" s="34">
        <v>0</v>
      </c>
      <c r="S21" s="34">
        <v>0</v>
      </c>
      <c r="T21" s="34">
        <v>0</v>
      </c>
      <c r="U21" s="34">
        <v>0</v>
      </c>
      <c r="V21" s="34">
        <v>0</v>
      </c>
      <c r="W21" s="34">
        <v>0</v>
      </c>
      <c r="X21" s="34">
        <v>0</v>
      </c>
      <c r="Y21" s="34">
        <v>0</v>
      </c>
      <c r="Z21" s="34">
        <v>0</v>
      </c>
      <c r="AA21" s="34">
        <v>0</v>
      </c>
      <c r="AB21" s="34">
        <v>0</v>
      </c>
      <c r="AC21" s="34">
        <v>0</v>
      </c>
      <c r="AD21" s="34">
        <v>0</v>
      </c>
      <c r="AE21" s="36">
        <v>22.33</v>
      </c>
      <c r="AF21" s="37">
        <f t="shared" si="31"/>
        <v>19.200343938091141</v>
      </c>
      <c r="AG21" s="36">
        <v>0</v>
      </c>
      <c r="AH21" s="37">
        <f t="shared" si="32"/>
        <v>0</v>
      </c>
      <c r="AI21" s="36">
        <v>14.41</v>
      </c>
      <c r="AJ21" s="37">
        <f t="shared" si="33"/>
        <v>12.390369733447979</v>
      </c>
      <c r="AK21" s="36">
        <v>0</v>
      </c>
      <c r="AL21" s="37">
        <f t="shared" si="34"/>
        <v>0</v>
      </c>
      <c r="AM21" s="37">
        <f t="shared" si="35"/>
        <v>24122.720000000001</v>
      </c>
      <c r="AN21" s="37">
        <f t="shared" si="36"/>
        <v>0</v>
      </c>
      <c r="AO21" s="37"/>
      <c r="AP21" s="37"/>
      <c r="AQ21" s="37">
        <v>0</v>
      </c>
      <c r="AR21" s="37">
        <v>0</v>
      </c>
      <c r="AS21" s="39">
        <v>521.54</v>
      </c>
      <c r="AT21" s="37">
        <f t="shared" si="37"/>
        <v>0</v>
      </c>
      <c r="AU21" s="22">
        <f t="shared" si="4"/>
        <v>2.1620281626615903E-2</v>
      </c>
      <c r="AV21" s="22" t="e">
        <f t="shared" si="4"/>
        <v>#DIV/0!</v>
      </c>
      <c r="AW21" s="22"/>
      <c r="AX21" s="39">
        <f t="shared" si="38"/>
        <v>23601.18</v>
      </c>
      <c r="AY21" s="37">
        <f t="shared" si="39"/>
        <v>0</v>
      </c>
      <c r="AZ21" s="37">
        <v>0</v>
      </c>
      <c r="BA21" s="37">
        <f t="shared" si="40"/>
        <v>0</v>
      </c>
      <c r="BB21" s="51">
        <v>4677.25</v>
      </c>
      <c r="BC21" s="37">
        <f t="shared" si="41"/>
        <v>0</v>
      </c>
      <c r="BD21" s="22">
        <f t="shared" si="5"/>
        <v>0.19389397215571047</v>
      </c>
      <c r="BE21" s="22" t="e">
        <f t="shared" si="5"/>
        <v>#DIV/0!</v>
      </c>
      <c r="BF21" s="22">
        <f t="shared" si="24"/>
        <v>0.19817865038951443</v>
      </c>
      <c r="BG21" s="22" t="e">
        <f t="shared" si="24"/>
        <v>#DIV/0!</v>
      </c>
      <c r="BH21" s="36">
        <v>0</v>
      </c>
      <c r="BI21" s="42">
        <v>18923.93</v>
      </c>
      <c r="BJ21" s="51">
        <v>3546.38</v>
      </c>
      <c r="BK21" s="36">
        <f>AN21/(8.225*0.925)</f>
        <v>0</v>
      </c>
      <c r="BL21" s="36">
        <f t="shared" si="42"/>
        <v>3523.5891256553359</v>
      </c>
      <c r="BM21" s="36">
        <f t="shared" si="43"/>
        <v>0</v>
      </c>
      <c r="BN21" s="44">
        <f t="shared" si="44"/>
        <v>3523.5891256553355</v>
      </c>
      <c r="BO21" s="44">
        <f t="shared" si="45"/>
        <v>0</v>
      </c>
      <c r="BP21" s="36">
        <v>1.1826000000000001</v>
      </c>
      <c r="BQ21" s="36">
        <f t="shared" si="46"/>
        <v>3546.38</v>
      </c>
      <c r="BR21" s="39">
        <v>0</v>
      </c>
      <c r="BS21" s="39">
        <f t="shared" si="47"/>
        <v>4166.9965000000002</v>
      </c>
      <c r="BT21" s="39">
        <f t="shared" si="47"/>
        <v>0</v>
      </c>
      <c r="BU21" s="36">
        <v>1198.492</v>
      </c>
      <c r="BV21" s="36">
        <v>0</v>
      </c>
      <c r="BW21" s="43">
        <v>0</v>
      </c>
      <c r="BX21" s="45">
        <f t="shared" si="48"/>
        <v>0</v>
      </c>
      <c r="BY21" s="36">
        <v>99.230999999999995</v>
      </c>
      <c r="BZ21" s="36">
        <v>0</v>
      </c>
      <c r="CA21" s="43">
        <v>0</v>
      </c>
      <c r="CB21" s="45">
        <f t="shared" si="49"/>
        <v>0</v>
      </c>
      <c r="CC21" s="36">
        <v>74.954999999999998</v>
      </c>
      <c r="CD21" s="36">
        <v>0</v>
      </c>
      <c r="CE21" s="43">
        <v>0</v>
      </c>
      <c r="CF21" s="45">
        <f t="shared" si="50"/>
        <v>0</v>
      </c>
      <c r="CG21" s="36">
        <f>BS21/AM21*1000</f>
        <v>172.74156894413235</v>
      </c>
      <c r="CH21" s="36">
        <v>0</v>
      </c>
      <c r="CI21" s="36">
        <f>BS21/AX21*1000</f>
        <v>176.55882036406655</v>
      </c>
      <c r="CJ21" s="46">
        <v>0</v>
      </c>
      <c r="CK21" s="36">
        <f t="shared" si="9"/>
        <v>220.19720533736913</v>
      </c>
      <c r="CL21" s="36">
        <v>0</v>
      </c>
      <c r="CM21" s="36">
        <f>BU21/AM21*1000</f>
        <v>49.683120311473992</v>
      </c>
      <c r="CN21" s="36">
        <v>0</v>
      </c>
      <c r="CO21" s="36">
        <f t="shared" si="12"/>
        <v>63.332087996520805</v>
      </c>
      <c r="CP21" s="36">
        <v>0</v>
      </c>
      <c r="CQ21" s="36">
        <f>BY21/AM21*1000</f>
        <v>4.1135908388440443</v>
      </c>
      <c r="CR21" s="36">
        <v>0</v>
      </c>
      <c r="CS21" s="36">
        <f t="shared" si="15"/>
        <v>5.2436782423101329</v>
      </c>
      <c r="CT21" s="36">
        <v>0</v>
      </c>
      <c r="CU21" s="36">
        <f>CC21/AM21*1000</f>
        <v>3.1072366631955264</v>
      </c>
      <c r="CV21" s="36">
        <v>0</v>
      </c>
      <c r="CW21" s="36">
        <f t="shared" si="18"/>
        <v>3.960858024733763</v>
      </c>
      <c r="CX21" s="36">
        <v>0</v>
      </c>
      <c r="CY21" s="47"/>
      <c r="CZ21" s="47"/>
    </row>
    <row r="22" spans="1:104" ht="29.25" customHeight="1" x14ac:dyDescent="0.2">
      <c r="A22" s="28">
        <v>87</v>
      </c>
      <c r="B22" s="28"/>
      <c r="C22" s="28">
        <v>11</v>
      </c>
      <c r="D22" s="29">
        <v>87</v>
      </c>
      <c r="E22" s="30" t="s">
        <v>130</v>
      </c>
      <c r="F22" s="30" t="s">
        <v>131</v>
      </c>
      <c r="G22" s="30" t="s">
        <v>91</v>
      </c>
      <c r="H22" s="56" t="s">
        <v>132</v>
      </c>
      <c r="I22" s="33" t="s">
        <v>133</v>
      </c>
      <c r="J22" s="34">
        <f t="shared" si="30"/>
        <v>116500</v>
      </c>
      <c r="K22" s="34">
        <v>34900</v>
      </c>
      <c r="L22" s="34">
        <v>0</v>
      </c>
      <c r="M22" s="34">
        <v>0</v>
      </c>
      <c r="N22" s="34">
        <v>0</v>
      </c>
      <c r="O22" s="34">
        <v>0</v>
      </c>
      <c r="P22" s="34">
        <v>0</v>
      </c>
      <c r="Q22" s="34">
        <v>0</v>
      </c>
      <c r="R22" s="34">
        <v>0</v>
      </c>
      <c r="S22" s="34">
        <v>0</v>
      </c>
      <c r="T22" s="34">
        <v>0</v>
      </c>
      <c r="U22" s="34">
        <v>0</v>
      </c>
      <c r="V22" s="34">
        <v>0</v>
      </c>
      <c r="W22" s="34">
        <v>0</v>
      </c>
      <c r="X22" s="34">
        <v>0</v>
      </c>
      <c r="Y22" s="34">
        <v>15000</v>
      </c>
      <c r="Z22" s="34">
        <v>7900</v>
      </c>
      <c r="AA22" s="34">
        <v>1900</v>
      </c>
      <c r="AB22" s="34">
        <v>42000</v>
      </c>
      <c r="AC22" s="34">
        <v>4600</v>
      </c>
      <c r="AD22" s="34">
        <v>10200</v>
      </c>
      <c r="AE22" s="36">
        <v>0</v>
      </c>
      <c r="AF22" s="37">
        <f t="shared" si="31"/>
        <v>0</v>
      </c>
      <c r="AG22" s="36">
        <v>4</v>
      </c>
      <c r="AH22" s="37">
        <f t="shared" si="32"/>
        <v>3.4393809114359413</v>
      </c>
      <c r="AI22" s="36">
        <v>0</v>
      </c>
      <c r="AJ22" s="37">
        <f t="shared" si="33"/>
        <v>0</v>
      </c>
      <c r="AK22" s="36">
        <v>3.3239999999999998</v>
      </c>
      <c r="AL22" s="37">
        <f t="shared" si="34"/>
        <v>2.858125537403267</v>
      </c>
      <c r="AM22" s="37">
        <f t="shared" si="35"/>
        <v>0</v>
      </c>
      <c r="AN22" s="37">
        <f t="shared" si="36"/>
        <v>10887.5432</v>
      </c>
      <c r="AO22" s="37"/>
      <c r="AP22" s="37"/>
      <c r="AQ22" s="38">
        <v>0.15</v>
      </c>
      <c r="AR22" s="37">
        <v>0</v>
      </c>
      <c r="AS22" s="39">
        <v>0</v>
      </c>
      <c r="AT22" s="37">
        <f t="shared" si="37"/>
        <v>349.92</v>
      </c>
      <c r="AU22" s="22" t="e">
        <f t="shared" si="4"/>
        <v>#DIV/0!</v>
      </c>
      <c r="AV22" s="22">
        <f t="shared" si="4"/>
        <v>3.2139482119345343E-2</v>
      </c>
      <c r="AW22" s="22"/>
      <c r="AX22" s="39">
        <f t="shared" si="38"/>
        <v>0</v>
      </c>
      <c r="AY22" s="37">
        <f t="shared" si="39"/>
        <v>10537.6232</v>
      </c>
      <c r="AZ22" s="37">
        <v>0.13400000000000001</v>
      </c>
      <c r="BA22" s="37">
        <f t="shared" si="40"/>
        <v>4.02E-2</v>
      </c>
      <c r="BB22" s="51">
        <v>0</v>
      </c>
      <c r="BC22" s="37">
        <f t="shared" si="41"/>
        <v>442.84320000000002</v>
      </c>
      <c r="BD22" s="22" t="e">
        <f t="shared" si="5"/>
        <v>#DIV/0!</v>
      </c>
      <c r="BE22" s="22">
        <f t="shared" si="5"/>
        <v>4.0674300148815942E-2</v>
      </c>
      <c r="BF22" s="22" t="e">
        <f t="shared" si="24"/>
        <v>#DIV/0!</v>
      </c>
      <c r="BG22" s="22">
        <f t="shared" si="24"/>
        <v>4.2024960619203015E-2</v>
      </c>
      <c r="BH22" s="36">
        <v>10094.780000000001</v>
      </c>
      <c r="BI22" s="42">
        <v>0</v>
      </c>
      <c r="BJ22" s="51">
        <v>0</v>
      </c>
      <c r="BK22" s="43">
        <f>AN22/(8.225*0.92)</f>
        <v>1438.818977137571</v>
      </c>
      <c r="BL22" s="36">
        <f t="shared" si="42"/>
        <v>0</v>
      </c>
      <c r="BM22" s="36">
        <f t="shared" si="43"/>
        <v>1429.572381309526</v>
      </c>
      <c r="BN22" s="44">
        <f t="shared" si="44"/>
        <v>0</v>
      </c>
      <c r="BO22" s="44">
        <f t="shared" si="45"/>
        <v>1429.5723813095265</v>
      </c>
      <c r="BP22" s="36">
        <v>1.1826000000000001</v>
      </c>
      <c r="BQ22" s="36">
        <v>0</v>
      </c>
      <c r="BR22" s="39">
        <v>0</v>
      </c>
      <c r="BS22" s="39">
        <f t="shared" si="47"/>
        <v>0</v>
      </c>
      <c r="BT22" s="39">
        <f t="shared" si="47"/>
        <v>1690.6122981366459</v>
      </c>
      <c r="BU22" s="36">
        <v>0</v>
      </c>
      <c r="BV22" s="36">
        <f>BW22*1.1</f>
        <v>224.73000000000002</v>
      </c>
      <c r="BW22" s="43">
        <v>204.3</v>
      </c>
      <c r="BX22" s="45" t="e">
        <f t="shared" si="48"/>
        <v>#DIV/0!</v>
      </c>
      <c r="BY22" s="36">
        <v>0</v>
      </c>
      <c r="BZ22" s="36">
        <v>14.5</v>
      </c>
      <c r="CA22" s="43">
        <v>1.23</v>
      </c>
      <c r="CB22" s="45" t="e">
        <f t="shared" si="49"/>
        <v>#DIV/0!</v>
      </c>
      <c r="CC22" s="36">
        <v>0</v>
      </c>
      <c r="CD22" s="36">
        <v>12.5</v>
      </c>
      <c r="CE22" s="43">
        <v>0.61</v>
      </c>
      <c r="CF22" s="45" t="e">
        <f t="shared" si="50"/>
        <v>#DIV/0!</v>
      </c>
      <c r="CG22" s="36">
        <v>0</v>
      </c>
      <c r="CH22" s="36">
        <f t="shared" ref="CH22:CH28" si="51">BT22/AN22*1000</f>
        <v>155.27950310559004</v>
      </c>
      <c r="CI22" s="36">
        <v>0</v>
      </c>
      <c r="CJ22" s="46">
        <f t="shared" ref="CJ22:CJ28" si="52">BT22/AY22*1000</f>
        <v>160.43582751532111</v>
      </c>
      <c r="CK22" s="36">
        <v>0</v>
      </c>
      <c r="CL22" s="36">
        <f t="shared" ref="CL22:CL28" si="53">BT22/BH22*1000</f>
        <v>167.47391207501755</v>
      </c>
      <c r="CM22" s="36">
        <v>0</v>
      </c>
      <c r="CN22" s="36">
        <f t="shared" ref="CN22:CN28" si="54">BV22/AN22*1000</f>
        <v>20.641020280865568</v>
      </c>
      <c r="CO22" s="36">
        <v>0</v>
      </c>
      <c r="CP22" s="36">
        <f t="shared" ref="CP22:CP28" si="55">BV22/BH22*1000</f>
        <v>22.262000756826797</v>
      </c>
      <c r="CQ22" s="36">
        <v>0</v>
      </c>
      <c r="CR22" s="36">
        <f t="shared" ref="CR22:CR28" si="56">BZ22/AN22*1000</f>
        <v>1.3317972414566401</v>
      </c>
      <c r="CS22" s="36">
        <v>0</v>
      </c>
      <c r="CT22" s="36">
        <f t="shared" ref="CT22:CT28" si="57">BZ22/BH22*1000</f>
        <v>1.4363859341164442</v>
      </c>
      <c r="CU22" s="36">
        <v>0</v>
      </c>
      <c r="CV22" s="36">
        <f t="shared" ref="CV22:CV28" si="58">CD22/AN22*1000</f>
        <v>1.1481010702212415</v>
      </c>
      <c r="CW22" s="36">
        <v>0</v>
      </c>
      <c r="CX22" s="36">
        <f t="shared" ref="CX22:CX28" si="59">CD22/BH22*1000</f>
        <v>1.2382637363072795</v>
      </c>
      <c r="CY22" s="47"/>
      <c r="CZ22" s="47"/>
    </row>
    <row r="23" spans="1:104" ht="39" customHeight="1" x14ac:dyDescent="0.2">
      <c r="A23" s="28">
        <v>84</v>
      </c>
      <c r="B23" s="28"/>
      <c r="C23" s="28">
        <v>12</v>
      </c>
      <c r="D23" s="29">
        <v>6</v>
      </c>
      <c r="E23" s="30" t="s">
        <v>134</v>
      </c>
      <c r="F23" s="30" t="s">
        <v>135</v>
      </c>
      <c r="G23" s="31" t="s">
        <v>91</v>
      </c>
      <c r="H23" s="56" t="s">
        <v>136</v>
      </c>
      <c r="I23" s="53" t="s">
        <v>137</v>
      </c>
      <c r="J23" s="34">
        <f t="shared" si="30"/>
        <v>59259</v>
      </c>
      <c r="K23" s="34">
        <v>0</v>
      </c>
      <c r="L23" s="34">
        <v>15769.9</v>
      </c>
      <c r="M23" s="34">
        <v>6200.3</v>
      </c>
      <c r="N23" s="34">
        <v>1833.2</v>
      </c>
      <c r="O23" s="34">
        <v>2751.2</v>
      </c>
      <c r="P23" s="34">
        <v>2320</v>
      </c>
      <c r="Q23" s="34">
        <v>1230</v>
      </c>
      <c r="R23" s="34">
        <v>3384.8</v>
      </c>
      <c r="S23" s="34">
        <v>650</v>
      </c>
      <c r="T23" s="34">
        <v>0</v>
      </c>
      <c r="U23" s="34">
        <v>1325</v>
      </c>
      <c r="V23" s="34">
        <v>1860</v>
      </c>
      <c r="W23" s="34">
        <v>980</v>
      </c>
      <c r="X23" s="34">
        <v>3500</v>
      </c>
      <c r="Y23" s="34">
        <v>6954.5999999999985</v>
      </c>
      <c r="Z23" s="34">
        <v>5200</v>
      </c>
      <c r="AA23" s="34">
        <v>700</v>
      </c>
      <c r="AB23" s="34">
        <v>0</v>
      </c>
      <c r="AC23" s="34">
        <v>4600</v>
      </c>
      <c r="AD23" s="34">
        <v>0</v>
      </c>
      <c r="AE23" s="36">
        <v>13.956</v>
      </c>
      <c r="AF23" s="37">
        <f t="shared" si="31"/>
        <v>12</v>
      </c>
      <c r="AG23" s="36">
        <v>7.52</v>
      </c>
      <c r="AH23" s="37">
        <f t="shared" si="32"/>
        <v>6.4660361134995696</v>
      </c>
      <c r="AI23" s="36">
        <v>6.8869999999999996</v>
      </c>
      <c r="AJ23" s="37">
        <f t="shared" si="33"/>
        <v>5.9217540842648315</v>
      </c>
      <c r="AK23" s="36">
        <v>6.05</v>
      </c>
      <c r="AL23" s="37">
        <f t="shared" si="34"/>
        <v>5.2020636285468616</v>
      </c>
      <c r="AM23" s="37">
        <f t="shared" si="35"/>
        <v>17308.516</v>
      </c>
      <c r="AN23" s="37">
        <f t="shared" si="36"/>
        <v>16794.387999999999</v>
      </c>
      <c r="AO23" s="37"/>
      <c r="AP23" s="37"/>
      <c r="AQ23" s="38">
        <v>0.21</v>
      </c>
      <c r="AR23" s="37">
        <v>0</v>
      </c>
      <c r="AS23" s="39">
        <v>383.03899999999999</v>
      </c>
      <c r="AT23" s="37">
        <f t="shared" si="37"/>
        <v>489.88799999999998</v>
      </c>
      <c r="AU23" s="22">
        <f t="shared" si="4"/>
        <v>2.2130089026696453E-2</v>
      </c>
      <c r="AV23" s="22">
        <f t="shared" si="4"/>
        <v>2.9169744083559341E-2</v>
      </c>
      <c r="AW23" s="22"/>
      <c r="AX23" s="39">
        <f t="shared" si="38"/>
        <v>16925.476999999999</v>
      </c>
      <c r="AY23" s="37">
        <f t="shared" si="39"/>
        <v>16304.5</v>
      </c>
      <c r="AZ23" s="37">
        <v>0.75</v>
      </c>
      <c r="BA23" s="37">
        <f t="shared" si="40"/>
        <v>0.22499999999999998</v>
      </c>
      <c r="BB23" s="40">
        <v>3099.5770000000002</v>
      </c>
      <c r="BC23" s="41">
        <f t="shared" si="41"/>
        <v>2478.6000000000004</v>
      </c>
      <c r="BD23" s="22">
        <f t="shared" si="5"/>
        <v>0.17907814858304433</v>
      </c>
      <c r="BE23" s="22">
        <f t="shared" si="5"/>
        <v>0.14758501470848479</v>
      </c>
      <c r="BF23" s="22">
        <f t="shared" si="24"/>
        <v>0.18313085061059139</v>
      </c>
      <c r="BG23" s="22">
        <f t="shared" si="24"/>
        <v>0.1520193811524426</v>
      </c>
      <c r="BH23" s="36">
        <v>13825.9</v>
      </c>
      <c r="BI23" s="42">
        <f t="shared" ref="BI23:BI28" si="60">BH23</f>
        <v>13825.9</v>
      </c>
      <c r="BJ23" s="51">
        <v>2593.3000000000002</v>
      </c>
      <c r="BK23" s="43">
        <f t="shared" ref="BK23:BK28" si="61">AN23/(8.225*0.91)</f>
        <v>2243.8141554494136</v>
      </c>
      <c r="BL23" s="36">
        <f t="shared" si="42"/>
        <v>2576.6341112802293</v>
      </c>
      <c r="BM23" s="36">
        <f t="shared" si="43"/>
        <v>2229.3942437451888</v>
      </c>
      <c r="BN23" s="44">
        <f t="shared" si="44"/>
        <v>2576.6341112802297</v>
      </c>
      <c r="BO23" s="44">
        <f t="shared" si="45"/>
        <v>2229.3942437451897</v>
      </c>
      <c r="BP23" s="36">
        <v>1.1826000000000001</v>
      </c>
      <c r="BQ23" s="36">
        <f t="shared" ref="BQ23:BQ52" si="62">BJ23-BK23</f>
        <v>349.48584455058653</v>
      </c>
      <c r="BR23" s="39">
        <f t="shared" ref="BR23:BR28" si="63">BQ23/BJ23*100</f>
        <v>13.476491132942062</v>
      </c>
      <c r="BS23" s="39">
        <f t="shared" si="47"/>
        <v>3047.1275000000001</v>
      </c>
      <c r="BT23" s="39">
        <f t="shared" si="47"/>
        <v>2636.4816326530608</v>
      </c>
      <c r="BU23" s="36">
        <v>560.86300000000006</v>
      </c>
      <c r="BV23" s="36">
        <f>BW23*1.1</f>
        <v>252.78000000000003</v>
      </c>
      <c r="BW23" s="55">
        <v>229.8</v>
      </c>
      <c r="BX23" s="45">
        <f t="shared" si="48"/>
        <v>0.45069829887156043</v>
      </c>
      <c r="BY23" s="36">
        <v>14.595000000000001</v>
      </c>
      <c r="BZ23" s="36">
        <v>10.1</v>
      </c>
      <c r="CA23" s="43">
        <v>10.1</v>
      </c>
      <c r="CB23" s="45">
        <f t="shared" si="49"/>
        <v>0.69201781431997256</v>
      </c>
      <c r="CC23" s="36">
        <v>14.500999999999999</v>
      </c>
      <c r="CD23" s="36">
        <f t="shared" ref="CD23:CD28" si="64">CC23*0.6</f>
        <v>8.7005999999999997</v>
      </c>
      <c r="CE23" s="43">
        <v>0.94</v>
      </c>
      <c r="CF23" s="45">
        <f t="shared" si="50"/>
        <v>0.6</v>
      </c>
      <c r="CG23" s="36">
        <f t="shared" ref="CG23:CH55" si="65">BS23/AM23*1000</f>
        <v>176.04787724146888</v>
      </c>
      <c r="CH23" s="36">
        <f t="shared" si="51"/>
        <v>156.98587127158552</v>
      </c>
      <c r="CI23" s="36">
        <f t="shared" ref="CI23:CJ55" si="66">BS23/AX23*1000</f>
        <v>180.03200146146548</v>
      </c>
      <c r="CJ23" s="46">
        <f t="shared" si="52"/>
        <v>161.70269757754369</v>
      </c>
      <c r="CK23" s="36">
        <f t="shared" ref="CK23:CK87" si="67">BS23/BI23*1000</f>
        <v>220.3927049956965</v>
      </c>
      <c r="CL23" s="36">
        <f t="shared" si="53"/>
        <v>190.69150164930031</v>
      </c>
      <c r="CM23" s="36">
        <f t="shared" ref="CM23:CN55" si="68">BU23/AM23*1000</f>
        <v>32.403875641331702</v>
      </c>
      <c r="CN23" s="36">
        <f t="shared" si="54"/>
        <v>15.051456474627122</v>
      </c>
      <c r="CO23" s="36">
        <f t="shared" ref="CO23:CO87" si="69">BU23/BI23*1000</f>
        <v>40.566111428550769</v>
      </c>
      <c r="CP23" s="36">
        <f t="shared" si="55"/>
        <v>18.283077412681997</v>
      </c>
      <c r="CQ23" s="36">
        <f t="shared" ref="CQ23:CR55" si="70">BY23/AM23*1000</f>
        <v>0.84322653657887259</v>
      </c>
      <c r="CR23" s="36">
        <f t="shared" si="56"/>
        <v>0.60139136954558869</v>
      </c>
      <c r="CS23" s="36">
        <f t="shared" ref="CS23:CS87" si="71">BY23/BI23*1000</f>
        <v>1.0556274817552564</v>
      </c>
      <c r="CT23" s="36">
        <f t="shared" si="57"/>
        <v>0.73051302266036922</v>
      </c>
      <c r="CU23" s="36">
        <f t="shared" ref="CU23:CV55" si="72">CC23/AM23*1000</f>
        <v>0.83779568392807335</v>
      </c>
      <c r="CV23" s="36">
        <f t="shared" si="58"/>
        <v>0.51806591582854944</v>
      </c>
      <c r="CW23" s="36">
        <f t="shared" ref="CW23:CW87" si="73">CC23/BI23*1000</f>
        <v>1.0488286476829718</v>
      </c>
      <c r="CX23" s="36">
        <f t="shared" si="59"/>
        <v>0.62929718860978312</v>
      </c>
      <c r="CY23" s="47"/>
      <c r="CZ23" s="47"/>
    </row>
    <row r="24" spans="1:104" ht="39" customHeight="1" x14ac:dyDescent="0.2">
      <c r="A24" s="28">
        <v>12</v>
      </c>
      <c r="B24" s="28"/>
      <c r="C24" s="28">
        <v>13</v>
      </c>
      <c r="D24" s="29">
        <v>18</v>
      </c>
      <c r="E24" s="30" t="s">
        <v>138</v>
      </c>
      <c r="F24" s="30" t="s">
        <v>139</v>
      </c>
      <c r="G24" s="31" t="s">
        <v>91</v>
      </c>
      <c r="H24" s="56" t="s">
        <v>140</v>
      </c>
      <c r="I24" s="33" t="s">
        <v>141</v>
      </c>
      <c r="J24" s="34">
        <f t="shared" si="30"/>
        <v>149735.70000000001</v>
      </c>
      <c r="K24" s="34">
        <v>0</v>
      </c>
      <c r="L24" s="34">
        <v>16920</v>
      </c>
      <c r="M24" s="34">
        <v>12490</v>
      </c>
      <c r="N24" s="34">
        <v>4578</v>
      </c>
      <c r="O24" s="34">
        <v>7186.2</v>
      </c>
      <c r="P24" s="34">
        <v>4500</v>
      </c>
      <c r="Q24" s="34">
        <v>1550</v>
      </c>
      <c r="R24" s="34">
        <v>4082.6</v>
      </c>
      <c r="S24" s="34">
        <v>600</v>
      </c>
      <c r="T24" s="34">
        <v>0</v>
      </c>
      <c r="U24" s="34">
        <v>1685</v>
      </c>
      <c r="V24" s="34">
        <v>4786</v>
      </c>
      <c r="W24" s="34">
        <v>0</v>
      </c>
      <c r="X24" s="34">
        <v>8000</v>
      </c>
      <c r="Y24" s="34">
        <v>67857.900000000023</v>
      </c>
      <c r="Z24" s="34">
        <v>6200</v>
      </c>
      <c r="AA24" s="34">
        <v>700</v>
      </c>
      <c r="AB24" s="34">
        <v>0</v>
      </c>
      <c r="AC24" s="34">
        <v>8600</v>
      </c>
      <c r="AD24" s="34">
        <v>0</v>
      </c>
      <c r="AE24" s="36">
        <v>28.96</v>
      </c>
      <c r="AF24" s="37">
        <f t="shared" si="31"/>
        <v>24.901117798796218</v>
      </c>
      <c r="AG24" s="36">
        <v>27.95</v>
      </c>
      <c r="AH24" s="37">
        <f t="shared" si="32"/>
        <v>24.03267411865864</v>
      </c>
      <c r="AI24" s="36">
        <v>24.507000000000001</v>
      </c>
      <c r="AJ24" s="37">
        <f t="shared" si="33"/>
        <v>21.072226999140156</v>
      </c>
      <c r="AK24" s="36">
        <v>22.5</v>
      </c>
      <c r="AL24" s="37">
        <f t="shared" si="34"/>
        <v>19.346517626827172</v>
      </c>
      <c r="AM24" s="37">
        <f t="shared" si="35"/>
        <v>57219.78085764515</v>
      </c>
      <c r="AN24" s="37">
        <f t="shared" si="36"/>
        <v>53494.710000000006</v>
      </c>
      <c r="AO24" s="37"/>
      <c r="AP24" s="37"/>
      <c r="AQ24" s="38">
        <v>0.6</v>
      </c>
      <c r="AR24" s="37">
        <v>0</v>
      </c>
      <c r="AS24" s="39">
        <v>1435.6786126815771</v>
      </c>
      <c r="AT24" s="37">
        <f t="shared" si="37"/>
        <v>1399.68</v>
      </c>
      <c r="AU24" s="22">
        <f t="shared" si="4"/>
        <v>2.5090599634649872E-2</v>
      </c>
      <c r="AV24" s="22">
        <f t="shared" si="4"/>
        <v>2.6164830129932471E-2</v>
      </c>
      <c r="AW24" s="22"/>
      <c r="AX24" s="39">
        <f t="shared" si="38"/>
        <v>55784.102244963571</v>
      </c>
      <c r="AY24" s="37">
        <f t="shared" si="39"/>
        <v>52095.030000000006</v>
      </c>
      <c r="AZ24" s="37">
        <v>0.65</v>
      </c>
      <c r="BA24" s="37">
        <f t="shared" si="40"/>
        <v>0.19500000000000001</v>
      </c>
      <c r="BB24" s="51">
        <v>5837.1922449635704</v>
      </c>
      <c r="BC24" s="37">
        <f t="shared" si="41"/>
        <v>2148.1200000000003</v>
      </c>
      <c r="BD24" s="22">
        <f t="shared" si="5"/>
        <v>0.10201353723261702</v>
      </c>
      <c r="BE24" s="22">
        <f t="shared" si="5"/>
        <v>4.0155746241076921E-2</v>
      </c>
      <c r="BF24" s="22">
        <f t="shared" si="24"/>
        <v>0.1046389922944503</v>
      </c>
      <c r="BG24" s="22">
        <f t="shared" si="24"/>
        <v>4.1234643688658978E-2</v>
      </c>
      <c r="BH24" s="36">
        <v>49946.91</v>
      </c>
      <c r="BI24" s="42">
        <f t="shared" si="60"/>
        <v>49946.91</v>
      </c>
      <c r="BJ24" s="51">
        <v>7816.8</v>
      </c>
      <c r="BK24" s="43">
        <f t="shared" si="61"/>
        <v>7147.1605598049373</v>
      </c>
      <c r="BL24" s="36">
        <f t="shared" si="42"/>
        <v>7766.5651953323177</v>
      </c>
      <c r="BM24" s="36">
        <f t="shared" si="43"/>
        <v>7101.2292049474045</v>
      </c>
      <c r="BN24" s="44">
        <f t="shared" si="44"/>
        <v>7766.5651953323177</v>
      </c>
      <c r="BO24" s="44">
        <f t="shared" si="45"/>
        <v>7101.2292049474054</v>
      </c>
      <c r="BP24" s="36">
        <v>1.1826000000000001</v>
      </c>
      <c r="BQ24" s="36">
        <f t="shared" si="62"/>
        <v>669.63944019506289</v>
      </c>
      <c r="BR24" s="39">
        <f t="shared" si="63"/>
        <v>8.5666697394722</v>
      </c>
      <c r="BS24" s="39">
        <f t="shared" si="47"/>
        <v>9184.74</v>
      </c>
      <c r="BT24" s="39">
        <f t="shared" si="47"/>
        <v>8397.9136577708014</v>
      </c>
      <c r="BU24" s="36">
        <v>1193.8399999999999</v>
      </c>
      <c r="BV24" s="36">
        <f>BW24*1.1</f>
        <v>977.17400000000009</v>
      </c>
      <c r="BW24" s="43">
        <v>888.34</v>
      </c>
      <c r="BX24" s="45">
        <f t="shared" si="48"/>
        <v>0.81851336862561164</v>
      </c>
      <c r="BY24" s="36">
        <v>105.90300000000001</v>
      </c>
      <c r="BZ24" s="36">
        <f>CA24*1.5</f>
        <v>51.510000000000005</v>
      </c>
      <c r="CA24" s="43">
        <v>34.340000000000003</v>
      </c>
      <c r="CB24" s="45">
        <f t="shared" si="49"/>
        <v>0.48638848757825559</v>
      </c>
      <c r="CC24" s="36">
        <v>105.428</v>
      </c>
      <c r="CD24" s="36">
        <f t="shared" si="64"/>
        <v>63.256799999999998</v>
      </c>
      <c r="CE24" s="43">
        <v>3.52</v>
      </c>
      <c r="CF24" s="45">
        <f t="shared" si="50"/>
        <v>0.6</v>
      </c>
      <c r="CG24" s="36">
        <f t="shared" si="65"/>
        <v>160.51686780923461</v>
      </c>
      <c r="CH24" s="36">
        <f t="shared" si="51"/>
        <v>156.98587127158555</v>
      </c>
      <c r="CI24" s="36">
        <f t="shared" si="66"/>
        <v>164.64798446817773</v>
      </c>
      <c r="CJ24" s="46">
        <f t="shared" si="52"/>
        <v>161.20373973814395</v>
      </c>
      <c r="CK24" s="36">
        <f t="shared" si="67"/>
        <v>183.89005445982542</v>
      </c>
      <c r="CL24" s="36">
        <f t="shared" si="53"/>
        <v>168.13680081051663</v>
      </c>
      <c r="CM24" s="36">
        <f t="shared" si="68"/>
        <v>20.864113460520016</v>
      </c>
      <c r="CN24" s="36">
        <f t="shared" si="54"/>
        <v>18.266740767451584</v>
      </c>
      <c r="CO24" s="36">
        <f t="shared" si="69"/>
        <v>23.902179334016854</v>
      </c>
      <c r="CP24" s="36">
        <f t="shared" si="55"/>
        <v>19.564253324179614</v>
      </c>
      <c r="CQ24" s="36">
        <f t="shared" si="70"/>
        <v>1.8508110029898912</v>
      </c>
      <c r="CR24" s="36">
        <f t="shared" si="56"/>
        <v>0.9628989483259186</v>
      </c>
      <c r="CS24" s="36">
        <f t="shared" si="71"/>
        <v>2.120311346587807</v>
      </c>
      <c r="CT24" s="36">
        <f t="shared" si="57"/>
        <v>1.0312950290618579</v>
      </c>
      <c r="CU24" s="36">
        <f t="shared" si="72"/>
        <v>1.8425096779431958</v>
      </c>
      <c r="CV24" s="36">
        <f t="shared" si="58"/>
        <v>1.1824870160058816</v>
      </c>
      <c r="CW24" s="36">
        <f t="shared" si="73"/>
        <v>2.1108012487659393</v>
      </c>
      <c r="CX24" s="36">
        <f t="shared" si="59"/>
        <v>1.2664807492595636</v>
      </c>
      <c r="CY24" s="47"/>
      <c r="CZ24" s="47"/>
    </row>
    <row r="25" spans="1:104" ht="29.25" customHeight="1" x14ac:dyDescent="0.2">
      <c r="A25" s="28">
        <v>11</v>
      </c>
      <c r="B25" s="28"/>
      <c r="C25" s="28">
        <v>14</v>
      </c>
      <c r="D25" s="29">
        <v>20</v>
      </c>
      <c r="E25" s="30" t="s">
        <v>142</v>
      </c>
      <c r="F25" s="30" t="s">
        <v>143</v>
      </c>
      <c r="G25" s="31" t="s">
        <v>91</v>
      </c>
      <c r="H25" s="56" t="s">
        <v>144</v>
      </c>
      <c r="I25" s="33" t="s">
        <v>145</v>
      </c>
      <c r="J25" s="34">
        <f t="shared" si="30"/>
        <v>166100</v>
      </c>
      <c r="K25" s="34">
        <v>0</v>
      </c>
      <c r="L25" s="34">
        <v>51600</v>
      </c>
      <c r="M25" s="34">
        <v>15382.2</v>
      </c>
      <c r="N25" s="34">
        <v>4658.8</v>
      </c>
      <c r="O25" s="34">
        <v>4694.5</v>
      </c>
      <c r="P25" s="34">
        <v>4500</v>
      </c>
      <c r="Q25" s="34">
        <v>1550</v>
      </c>
      <c r="R25" s="34">
        <v>3845.8</v>
      </c>
      <c r="S25" s="34">
        <v>600</v>
      </c>
      <c r="T25" s="34">
        <v>0</v>
      </c>
      <c r="U25" s="34">
        <v>1685</v>
      </c>
      <c r="V25" s="34">
        <v>1786</v>
      </c>
      <c r="W25" s="34">
        <v>0</v>
      </c>
      <c r="X25" s="34">
        <v>7000</v>
      </c>
      <c r="Y25" s="34">
        <v>53297.7</v>
      </c>
      <c r="Z25" s="34">
        <v>6200</v>
      </c>
      <c r="AA25" s="34">
        <v>700</v>
      </c>
      <c r="AB25" s="34">
        <v>0</v>
      </c>
      <c r="AC25" s="34">
        <v>8600</v>
      </c>
      <c r="AD25" s="34">
        <v>0</v>
      </c>
      <c r="AE25" s="36">
        <v>36.380000000000003</v>
      </c>
      <c r="AF25" s="37">
        <f t="shared" si="31"/>
        <v>31.281169389509891</v>
      </c>
      <c r="AG25" s="36">
        <v>25.2</v>
      </c>
      <c r="AH25" s="37">
        <f t="shared" si="32"/>
        <v>21.668099742046429</v>
      </c>
      <c r="AI25" s="36">
        <v>23.45</v>
      </c>
      <c r="AJ25" s="37">
        <f t="shared" si="33"/>
        <v>20.163370593293205</v>
      </c>
      <c r="AK25" s="36">
        <v>22.5</v>
      </c>
      <c r="AL25" s="37">
        <f t="shared" si="34"/>
        <v>19.346517626827172</v>
      </c>
      <c r="AM25" s="37">
        <f t="shared" si="35"/>
        <v>57741.573283478559</v>
      </c>
      <c r="AN25" s="37">
        <f t="shared" si="36"/>
        <v>56120.588000000003</v>
      </c>
      <c r="AO25" s="37"/>
      <c r="AP25" s="37"/>
      <c r="AQ25" s="38">
        <v>0.61</v>
      </c>
      <c r="AR25" s="37">
        <v>0</v>
      </c>
      <c r="AS25" s="39">
        <v>1449.3063464663865</v>
      </c>
      <c r="AT25" s="37">
        <f t="shared" si="37"/>
        <v>1423.0080000000003</v>
      </c>
      <c r="AU25" s="22">
        <f t="shared" si="4"/>
        <v>2.5099876294521966E-2</v>
      </c>
      <c r="AV25" s="22">
        <f t="shared" si="4"/>
        <v>2.535625606773757E-2</v>
      </c>
      <c r="AW25" s="22"/>
      <c r="AX25" s="39">
        <f t="shared" si="38"/>
        <v>56292.266937012173</v>
      </c>
      <c r="AY25" s="37">
        <f t="shared" si="39"/>
        <v>54697.58</v>
      </c>
      <c r="AZ25" s="37">
        <v>1.05</v>
      </c>
      <c r="BA25" s="37">
        <f t="shared" si="40"/>
        <v>0.315</v>
      </c>
      <c r="BB25" s="40">
        <v>5064.7269370121685</v>
      </c>
      <c r="BC25" s="41">
        <f t="shared" si="41"/>
        <v>3470.04</v>
      </c>
      <c r="BD25" s="22">
        <f t="shared" si="5"/>
        <v>8.7713698276754876E-2</v>
      </c>
      <c r="BE25" s="22">
        <f t="shared" si="5"/>
        <v>6.1831853935671519E-2</v>
      </c>
      <c r="BF25" s="22">
        <f t="shared" ref="BF25:BG57" si="74">BB25/AX25</f>
        <v>8.9971983943714834E-2</v>
      </c>
      <c r="BG25" s="22">
        <f t="shared" si="74"/>
        <v>6.3440466653186478E-2</v>
      </c>
      <c r="BH25" s="36">
        <v>51227.54</v>
      </c>
      <c r="BI25" s="42">
        <f t="shared" si="60"/>
        <v>51227.54</v>
      </c>
      <c r="BJ25" s="51">
        <v>7894.27</v>
      </c>
      <c r="BK25" s="43">
        <f t="shared" si="61"/>
        <v>7497.9909816627151</v>
      </c>
      <c r="BL25" s="36">
        <f t="shared" si="42"/>
        <v>7843.5373329950962</v>
      </c>
      <c r="BM25" s="36">
        <f t="shared" si="43"/>
        <v>7449.8050088395812</v>
      </c>
      <c r="BN25" s="44">
        <f t="shared" si="44"/>
        <v>7843.5373329950971</v>
      </c>
      <c r="BO25" s="44">
        <f t="shared" si="45"/>
        <v>7449.8050088395821</v>
      </c>
      <c r="BP25" s="36">
        <v>1.1826000000000001</v>
      </c>
      <c r="BQ25" s="36">
        <f t="shared" si="62"/>
        <v>396.27901833728538</v>
      </c>
      <c r="BR25" s="39">
        <f t="shared" si="63"/>
        <v>5.0198310716163164</v>
      </c>
      <c r="BS25" s="39">
        <f t="shared" si="47"/>
        <v>9275.7672500000008</v>
      </c>
      <c r="BT25" s="39">
        <f t="shared" si="47"/>
        <v>8810.1394034536897</v>
      </c>
      <c r="BU25" s="36">
        <v>1051.3420000000001</v>
      </c>
      <c r="BV25" s="36">
        <f>BW25*1.1</f>
        <v>866.54700000000003</v>
      </c>
      <c r="BW25" s="43">
        <v>787.77</v>
      </c>
      <c r="BX25" s="45">
        <f t="shared" si="48"/>
        <v>0.82422941345442291</v>
      </c>
      <c r="BY25" s="36">
        <v>59.048000000000002</v>
      </c>
      <c r="BZ25" s="36">
        <f>CA25*1.5</f>
        <v>51.510000000000005</v>
      </c>
      <c r="CA25" s="43">
        <v>34.340000000000003</v>
      </c>
      <c r="CB25" s="45">
        <f t="shared" si="49"/>
        <v>0.87234114618615366</v>
      </c>
      <c r="CC25" s="36">
        <v>2.9489999999999998</v>
      </c>
      <c r="CD25" s="36">
        <f t="shared" si="64"/>
        <v>1.7693999999999999</v>
      </c>
      <c r="CE25" s="43">
        <v>3.52</v>
      </c>
      <c r="CF25" s="45">
        <f t="shared" si="50"/>
        <v>0.6</v>
      </c>
      <c r="CG25" s="36">
        <f t="shared" si="65"/>
        <v>160.64278686105791</v>
      </c>
      <c r="CH25" s="36">
        <f t="shared" si="51"/>
        <v>156.98587127158555</v>
      </c>
      <c r="CI25" s="36">
        <f t="shared" si="66"/>
        <v>164.77871215204487</v>
      </c>
      <c r="CJ25" s="46">
        <f t="shared" si="52"/>
        <v>161.07000352581758</v>
      </c>
      <c r="CK25" s="36">
        <f t="shared" si="67"/>
        <v>181.06993328198075</v>
      </c>
      <c r="CL25" s="36">
        <f t="shared" si="53"/>
        <v>171.98052850973693</v>
      </c>
      <c r="CM25" s="36">
        <f t="shared" si="68"/>
        <v>18.207713095008753</v>
      </c>
      <c r="CN25" s="36">
        <f t="shared" si="54"/>
        <v>15.440804005831158</v>
      </c>
      <c r="CO25" s="36">
        <f t="shared" si="69"/>
        <v>20.522984316639061</v>
      </c>
      <c r="CP25" s="36">
        <f t="shared" si="55"/>
        <v>16.915647325637735</v>
      </c>
      <c r="CQ25" s="36">
        <f t="shared" si="70"/>
        <v>1.0226254090810381</v>
      </c>
      <c r="CR25" s="36">
        <f t="shared" si="56"/>
        <v>0.91784498052657615</v>
      </c>
      <c r="CS25" s="36">
        <f t="shared" si="71"/>
        <v>1.1526612443228779</v>
      </c>
      <c r="CT25" s="36">
        <f t="shared" si="57"/>
        <v>1.0055138310369776</v>
      </c>
      <c r="CU25" s="36">
        <f t="shared" si="72"/>
        <v>5.1072387403129339E-2</v>
      </c>
      <c r="CV25" s="36">
        <f t="shared" si="58"/>
        <v>3.1528536372427175E-2</v>
      </c>
      <c r="CW25" s="36">
        <f t="shared" si="73"/>
        <v>5.7566691666240462E-2</v>
      </c>
      <c r="CX25" s="36">
        <f t="shared" si="59"/>
        <v>3.4540014999744274E-2</v>
      </c>
      <c r="CY25" s="47"/>
      <c r="CZ25" s="47"/>
    </row>
    <row r="26" spans="1:104" ht="29.25" customHeight="1" x14ac:dyDescent="0.2">
      <c r="A26" s="28">
        <v>10</v>
      </c>
      <c r="B26" s="28"/>
      <c r="C26" s="28">
        <v>15</v>
      </c>
      <c r="D26" s="29">
        <v>31</v>
      </c>
      <c r="E26" s="30" t="s">
        <v>146</v>
      </c>
      <c r="F26" s="30" t="s">
        <v>147</v>
      </c>
      <c r="G26" s="31" t="s">
        <v>91</v>
      </c>
      <c r="H26" s="56" t="s">
        <v>148</v>
      </c>
      <c r="I26" s="33" t="s">
        <v>149</v>
      </c>
      <c r="J26" s="34">
        <f t="shared" si="30"/>
        <v>112200</v>
      </c>
      <c r="K26" s="34">
        <v>0</v>
      </c>
      <c r="L26" s="34">
        <v>15372</v>
      </c>
      <c r="M26" s="34">
        <v>11964</v>
      </c>
      <c r="N26" s="34">
        <v>3248.5</v>
      </c>
      <c r="O26" s="34">
        <v>3124.5</v>
      </c>
      <c r="P26" s="34">
        <v>2100</v>
      </c>
      <c r="Q26" s="34">
        <v>1840</v>
      </c>
      <c r="R26" s="34">
        <v>3134.8</v>
      </c>
      <c r="S26" s="34">
        <v>600</v>
      </c>
      <c r="T26" s="34">
        <v>6560</v>
      </c>
      <c r="U26" s="34">
        <v>1242</v>
      </c>
      <c r="V26" s="34">
        <v>1135</v>
      </c>
      <c r="W26" s="34">
        <v>0</v>
      </c>
      <c r="X26" s="34">
        <v>9000</v>
      </c>
      <c r="Y26" s="34">
        <v>38879.199999999997</v>
      </c>
      <c r="Z26" s="34">
        <v>8200</v>
      </c>
      <c r="AA26" s="34">
        <v>600</v>
      </c>
      <c r="AB26" s="34">
        <v>0</v>
      </c>
      <c r="AC26" s="34">
        <v>5200</v>
      </c>
      <c r="AD26" s="34">
        <v>0</v>
      </c>
      <c r="AE26" s="36">
        <v>22.329599999999999</v>
      </c>
      <c r="AF26" s="37">
        <f t="shared" si="31"/>
        <v>19.2</v>
      </c>
      <c r="AG26" s="36">
        <v>12.6</v>
      </c>
      <c r="AH26" s="37">
        <f t="shared" si="32"/>
        <v>10.834049871023215</v>
      </c>
      <c r="AI26" s="36">
        <v>12.56</v>
      </c>
      <c r="AJ26" s="37">
        <f t="shared" si="33"/>
        <v>10.799656061908857</v>
      </c>
      <c r="AK26" s="36">
        <v>11.3</v>
      </c>
      <c r="AL26" s="37">
        <f t="shared" si="34"/>
        <v>9.7162510748065358</v>
      </c>
      <c r="AM26" s="37">
        <f t="shared" si="35"/>
        <v>27961.267502513852</v>
      </c>
      <c r="AN26" s="37">
        <f t="shared" si="36"/>
        <v>24594.134000000002</v>
      </c>
      <c r="AO26" s="37"/>
      <c r="AP26" s="37"/>
      <c r="AQ26" s="38">
        <v>0.45</v>
      </c>
      <c r="AR26" s="37">
        <v>0</v>
      </c>
      <c r="AS26" s="39">
        <v>1350.510693815673</v>
      </c>
      <c r="AT26" s="37">
        <f t="shared" si="37"/>
        <v>1049.76</v>
      </c>
      <c r="AU26" s="22">
        <f t="shared" si="4"/>
        <v>4.8299337420746595E-2</v>
      </c>
      <c r="AV26" s="22">
        <f t="shared" si="4"/>
        <v>4.2683348801791511E-2</v>
      </c>
      <c r="AW26" s="22"/>
      <c r="AX26" s="39">
        <f t="shared" si="38"/>
        <v>26610.756808698181</v>
      </c>
      <c r="AY26" s="37">
        <f t="shared" si="39"/>
        <v>23544.374000000003</v>
      </c>
      <c r="AZ26" s="37">
        <v>0.53</v>
      </c>
      <c r="BA26" s="37">
        <f t="shared" si="40"/>
        <v>0.159</v>
      </c>
      <c r="BB26" s="51">
        <v>4817.9268086981783</v>
      </c>
      <c r="BC26" s="37">
        <f t="shared" si="41"/>
        <v>1751.5439999999999</v>
      </c>
      <c r="BD26" s="22">
        <f t="shared" si="5"/>
        <v>0.17230716770135773</v>
      </c>
      <c r="BE26" s="22">
        <f t="shared" si="5"/>
        <v>7.1217957908174354E-2</v>
      </c>
      <c r="BF26" s="22">
        <f t="shared" si="74"/>
        <v>0.18105185220148856</v>
      </c>
      <c r="BG26" s="22">
        <f t="shared" si="74"/>
        <v>7.4393313663807734E-2</v>
      </c>
      <c r="BH26" s="36">
        <v>21792.83</v>
      </c>
      <c r="BI26" s="42">
        <f t="shared" si="60"/>
        <v>21792.83</v>
      </c>
      <c r="BJ26" s="51">
        <v>3898.6</v>
      </c>
      <c r="BK26" s="43">
        <f t="shared" si="61"/>
        <v>3285.8991950298941</v>
      </c>
      <c r="BL26" s="36">
        <f t="shared" si="42"/>
        <v>3873.5455775410101</v>
      </c>
      <c r="BM26" s="36">
        <f t="shared" si="43"/>
        <v>3264.7823052258796</v>
      </c>
      <c r="BN26" s="44">
        <f t="shared" si="44"/>
        <v>3873.545577541011</v>
      </c>
      <c r="BO26" s="44">
        <f t="shared" si="45"/>
        <v>3264.78230522588</v>
      </c>
      <c r="BP26" s="36">
        <v>1.1826000000000001</v>
      </c>
      <c r="BQ26" s="36">
        <f t="shared" si="62"/>
        <v>612.70080497010576</v>
      </c>
      <c r="BR26" s="39">
        <f t="shared" si="63"/>
        <v>15.715918662343039</v>
      </c>
      <c r="BS26" s="39">
        <f t="shared" si="47"/>
        <v>4580.8549999999996</v>
      </c>
      <c r="BT26" s="39">
        <f t="shared" si="47"/>
        <v>3860.9315541601254</v>
      </c>
      <c r="BU26" s="36">
        <v>1192.0260000000001</v>
      </c>
      <c r="BV26" s="36">
        <f>BW26*1.3</f>
        <v>629.72</v>
      </c>
      <c r="BW26" s="43">
        <v>484.4</v>
      </c>
      <c r="BX26" s="45">
        <f t="shared" si="48"/>
        <v>0.52827706778207861</v>
      </c>
      <c r="BY26" s="36">
        <v>39.445999999999998</v>
      </c>
      <c r="BZ26" s="36">
        <f>CA26*1.5</f>
        <v>21.39</v>
      </c>
      <c r="CA26" s="43">
        <v>14.26</v>
      </c>
      <c r="CB26" s="45">
        <f t="shared" si="49"/>
        <v>0.54226030522739954</v>
      </c>
      <c r="CC26" s="36">
        <v>29.302</v>
      </c>
      <c r="CD26" s="36">
        <f t="shared" si="64"/>
        <v>17.581199999999999</v>
      </c>
      <c r="CE26" s="43">
        <v>2.02</v>
      </c>
      <c r="CF26" s="45">
        <f t="shared" si="50"/>
        <v>0.6</v>
      </c>
      <c r="CG26" s="36">
        <f t="shared" si="65"/>
        <v>163.82858894319287</v>
      </c>
      <c r="CH26" s="36">
        <f t="shared" si="51"/>
        <v>156.98587127158552</v>
      </c>
      <c r="CI26" s="36">
        <f t="shared" si="66"/>
        <v>172.14298086038158</v>
      </c>
      <c r="CJ26" s="46">
        <f t="shared" si="52"/>
        <v>163.98531361080677</v>
      </c>
      <c r="CK26" s="36">
        <f t="shared" si="67"/>
        <v>210.20009792211471</v>
      </c>
      <c r="CL26" s="36">
        <f t="shared" si="53"/>
        <v>177.16522150450976</v>
      </c>
      <c r="CM26" s="36">
        <f t="shared" si="68"/>
        <v>42.63132920897921</v>
      </c>
      <c r="CN26" s="36">
        <f t="shared" si="54"/>
        <v>25.60447950718655</v>
      </c>
      <c r="CO26" s="36">
        <f t="shared" si="69"/>
        <v>54.698081892071841</v>
      </c>
      <c r="CP26" s="36">
        <f t="shared" si="55"/>
        <v>28.89574231524772</v>
      </c>
      <c r="CQ26" s="36">
        <f t="shared" si="70"/>
        <v>1.410737191955036</v>
      </c>
      <c r="CR26" s="36">
        <f t="shared" si="56"/>
        <v>0.86971958435291929</v>
      </c>
      <c r="CS26" s="36">
        <f t="shared" si="71"/>
        <v>1.8100448633793773</v>
      </c>
      <c r="CT26" s="36">
        <f t="shared" si="57"/>
        <v>0.98151548009138778</v>
      </c>
      <c r="CU26" s="36">
        <f t="shared" si="72"/>
        <v>1.0479496323750563</v>
      </c>
      <c r="CV26" s="36">
        <f t="shared" si="58"/>
        <v>0.71485338739717363</v>
      </c>
      <c r="CW26" s="36">
        <f t="shared" si="73"/>
        <v>1.3445706684262666</v>
      </c>
      <c r="CX26" s="36">
        <f t="shared" si="59"/>
        <v>0.80674240105575989</v>
      </c>
      <c r="CY26" s="47"/>
      <c r="CZ26" s="47"/>
    </row>
    <row r="27" spans="1:104" ht="29.25" customHeight="1" x14ac:dyDescent="0.2">
      <c r="A27" s="28">
        <v>38</v>
      </c>
      <c r="B27" s="28"/>
      <c r="C27" s="28">
        <v>16</v>
      </c>
      <c r="D27" s="29">
        <v>82</v>
      </c>
      <c r="E27" s="30" t="s">
        <v>150</v>
      </c>
      <c r="F27" s="30" t="s">
        <v>150</v>
      </c>
      <c r="G27" s="31" t="s">
        <v>91</v>
      </c>
      <c r="H27" s="56" t="s">
        <v>151</v>
      </c>
      <c r="I27" s="33" t="s">
        <v>152</v>
      </c>
      <c r="J27" s="34">
        <f t="shared" si="30"/>
        <v>88900</v>
      </c>
      <c r="K27" s="34">
        <v>67900</v>
      </c>
      <c r="L27" s="34">
        <v>0</v>
      </c>
      <c r="M27" s="34">
        <v>0</v>
      </c>
      <c r="N27" s="34">
        <v>0</v>
      </c>
      <c r="O27" s="34">
        <v>0</v>
      </c>
      <c r="P27" s="34">
        <v>0</v>
      </c>
      <c r="Q27" s="34">
        <v>0</v>
      </c>
      <c r="R27" s="34">
        <v>0</v>
      </c>
      <c r="S27" s="34">
        <v>0</v>
      </c>
      <c r="T27" s="34">
        <v>0</v>
      </c>
      <c r="U27" s="34">
        <v>0</v>
      </c>
      <c r="V27" s="34">
        <v>0</v>
      </c>
      <c r="W27" s="34">
        <v>0</v>
      </c>
      <c r="X27" s="34">
        <v>300</v>
      </c>
      <c r="Y27" s="34">
        <v>5400</v>
      </c>
      <c r="Z27" s="34">
        <v>10200</v>
      </c>
      <c r="AA27" s="34">
        <v>500</v>
      </c>
      <c r="AB27" s="34">
        <v>0</v>
      </c>
      <c r="AC27" s="34">
        <v>4600</v>
      </c>
      <c r="AD27" s="34">
        <v>0</v>
      </c>
      <c r="AE27" s="36">
        <v>14.51</v>
      </c>
      <c r="AF27" s="37">
        <f t="shared" si="31"/>
        <v>12.476354256233877</v>
      </c>
      <c r="AG27" s="36">
        <v>8.4</v>
      </c>
      <c r="AH27" s="37">
        <f t="shared" si="32"/>
        <v>7.2226999140154771</v>
      </c>
      <c r="AI27" s="36">
        <v>7.62</v>
      </c>
      <c r="AJ27" s="37">
        <f t="shared" si="33"/>
        <v>6.5520206362854685</v>
      </c>
      <c r="AK27" s="36">
        <v>7.4</v>
      </c>
      <c r="AL27" s="37">
        <f t="shared" si="34"/>
        <v>6.3628546861564921</v>
      </c>
      <c r="AM27" s="37">
        <f t="shared" si="35"/>
        <v>15832.435940601921</v>
      </c>
      <c r="AN27" s="37">
        <f t="shared" si="36"/>
        <v>15088.788</v>
      </c>
      <c r="AO27" s="37"/>
      <c r="AP27" s="37"/>
      <c r="AQ27" s="38">
        <v>0.21</v>
      </c>
      <c r="AR27" s="37">
        <v>0</v>
      </c>
      <c r="AS27" s="39">
        <v>703.65594060192143</v>
      </c>
      <c r="AT27" s="37">
        <f t="shared" si="37"/>
        <v>489.88799999999998</v>
      </c>
      <c r="AU27" s="22">
        <f t="shared" si="4"/>
        <v>4.4443946796425167E-2</v>
      </c>
      <c r="AV27" s="22">
        <f t="shared" si="4"/>
        <v>3.2467021208065217E-2</v>
      </c>
      <c r="AW27" s="22"/>
      <c r="AX27" s="39">
        <f t="shared" si="38"/>
        <v>15128.779999999999</v>
      </c>
      <c r="AY27" s="37">
        <f t="shared" si="39"/>
        <v>14598.900000000001</v>
      </c>
      <c r="AZ27" s="37">
        <v>0.35</v>
      </c>
      <c r="BA27" s="37">
        <f t="shared" si="40"/>
        <v>0.105</v>
      </c>
      <c r="BB27" s="51">
        <v>1686.56</v>
      </c>
      <c r="BC27" s="37">
        <f t="shared" si="41"/>
        <v>1156.68</v>
      </c>
      <c r="BD27" s="22">
        <f t="shared" si="5"/>
        <v>0.10652561654614721</v>
      </c>
      <c r="BE27" s="22">
        <f t="shared" si="5"/>
        <v>7.6658244519042879E-2</v>
      </c>
      <c r="BF27" s="22">
        <f t="shared" si="74"/>
        <v>0.11148023832721475</v>
      </c>
      <c r="BG27" s="22">
        <f t="shared" si="74"/>
        <v>7.9230626965045306E-2</v>
      </c>
      <c r="BH27" s="36">
        <v>13442.220000000001</v>
      </c>
      <c r="BI27" s="42">
        <f t="shared" si="60"/>
        <v>13442.220000000001</v>
      </c>
      <c r="BJ27" s="51">
        <v>2210.15</v>
      </c>
      <c r="BK27" s="43">
        <f t="shared" si="61"/>
        <v>2015.937472861485</v>
      </c>
      <c r="BL27" s="36">
        <f t="shared" si="42"/>
        <v>2195.9464315914083</v>
      </c>
      <c r="BM27" s="36">
        <f t="shared" si="43"/>
        <v>2002.9820147236976</v>
      </c>
      <c r="BN27" s="44">
        <f t="shared" si="44"/>
        <v>2195.9464315914088</v>
      </c>
      <c r="BO27" s="44">
        <f t="shared" si="45"/>
        <v>2002.9820147236971</v>
      </c>
      <c r="BP27" s="36">
        <v>1.1826000000000001</v>
      </c>
      <c r="BQ27" s="36">
        <f t="shared" si="62"/>
        <v>194.21252713851504</v>
      </c>
      <c r="BR27" s="39">
        <f t="shared" si="63"/>
        <v>8.7873007324622776</v>
      </c>
      <c r="BS27" s="39">
        <f t="shared" si="47"/>
        <v>2596.92625</v>
      </c>
      <c r="BT27" s="39">
        <f t="shared" si="47"/>
        <v>2368.7265306122449</v>
      </c>
      <c r="BU27" s="36">
        <v>415.00799999999998</v>
      </c>
      <c r="BV27" s="36">
        <f>BW27*1.1</f>
        <v>328.35</v>
      </c>
      <c r="BW27" s="43">
        <v>298.5</v>
      </c>
      <c r="BX27" s="45">
        <f t="shared" si="48"/>
        <v>0.79118956743002555</v>
      </c>
      <c r="BY27" s="36">
        <v>131.3175</v>
      </c>
      <c r="BZ27" s="36">
        <v>99.5</v>
      </c>
      <c r="CA27" s="43">
        <v>1.23</v>
      </c>
      <c r="CB27" s="45">
        <f t="shared" si="49"/>
        <v>0.75770556094960695</v>
      </c>
      <c r="CC27" s="36">
        <v>95.512500000000003</v>
      </c>
      <c r="CD27" s="36">
        <f t="shared" si="64"/>
        <v>57.307499999999997</v>
      </c>
      <c r="CE27" s="43">
        <v>0.61</v>
      </c>
      <c r="CF27" s="45">
        <f t="shared" si="50"/>
        <v>0.6</v>
      </c>
      <c r="CG27" s="36">
        <f t="shared" si="65"/>
        <v>164.02569129240823</v>
      </c>
      <c r="CH27" s="36">
        <f t="shared" si="51"/>
        <v>156.98587127158555</v>
      </c>
      <c r="CI27" s="36">
        <f t="shared" si="66"/>
        <v>171.65470381617027</v>
      </c>
      <c r="CJ27" s="46">
        <f t="shared" si="52"/>
        <v>162.25376779156269</v>
      </c>
      <c r="CK27" s="36">
        <f t="shared" si="67"/>
        <v>193.19176817519724</v>
      </c>
      <c r="CL27" s="36">
        <f t="shared" si="53"/>
        <v>176.21542651528131</v>
      </c>
      <c r="CM27" s="36">
        <f t="shared" si="68"/>
        <v>26.212517237206779</v>
      </c>
      <c r="CN27" s="36">
        <f t="shared" si="54"/>
        <v>21.761191157301703</v>
      </c>
      <c r="CO27" s="36">
        <f t="shared" si="69"/>
        <v>30.873471792605681</v>
      </c>
      <c r="CP27" s="36">
        <f t="shared" si="55"/>
        <v>24.426768792654784</v>
      </c>
      <c r="CQ27" s="36">
        <f t="shared" si="70"/>
        <v>8.2942069364853239</v>
      </c>
      <c r="CR27" s="36">
        <f t="shared" si="56"/>
        <v>6.5943003506974849</v>
      </c>
      <c r="CS27" s="36">
        <f t="shared" si="71"/>
        <v>9.7690336864000127</v>
      </c>
      <c r="CT27" s="36">
        <f t="shared" si="57"/>
        <v>7.4020511492893277</v>
      </c>
      <c r="CU27" s="36">
        <f t="shared" si="72"/>
        <v>6.032710339604809</v>
      </c>
      <c r="CV27" s="36">
        <f t="shared" si="58"/>
        <v>3.7980187673125232</v>
      </c>
      <c r="CW27" s="36">
        <f t="shared" si="73"/>
        <v>7.105411159763789</v>
      </c>
      <c r="CX27" s="36">
        <f t="shared" si="59"/>
        <v>4.2632466958582729</v>
      </c>
      <c r="CY27" s="47"/>
      <c r="CZ27" s="47"/>
    </row>
    <row r="28" spans="1:104" ht="29.25" customHeight="1" x14ac:dyDescent="0.2">
      <c r="A28" s="28">
        <v>35</v>
      </c>
      <c r="B28" s="28"/>
      <c r="C28" s="28">
        <v>17</v>
      </c>
      <c r="D28" s="29">
        <v>58</v>
      </c>
      <c r="E28" s="30" t="s">
        <v>153</v>
      </c>
      <c r="F28" s="30" t="s">
        <v>154</v>
      </c>
      <c r="G28" s="31" t="s">
        <v>91</v>
      </c>
      <c r="H28" s="56" t="s">
        <v>151</v>
      </c>
      <c r="I28" s="33" t="s">
        <v>155</v>
      </c>
      <c r="J28" s="34">
        <f t="shared" si="30"/>
        <v>50200</v>
      </c>
      <c r="K28" s="34">
        <v>34900</v>
      </c>
      <c r="L28" s="34">
        <v>0</v>
      </c>
      <c r="M28" s="34">
        <v>0</v>
      </c>
      <c r="N28" s="34">
        <v>0</v>
      </c>
      <c r="O28" s="34">
        <v>0</v>
      </c>
      <c r="P28" s="34">
        <v>0</v>
      </c>
      <c r="Q28" s="34">
        <v>0</v>
      </c>
      <c r="R28" s="34">
        <v>0</v>
      </c>
      <c r="S28" s="34">
        <v>0</v>
      </c>
      <c r="T28" s="34">
        <v>0</v>
      </c>
      <c r="U28" s="34">
        <v>0</v>
      </c>
      <c r="V28" s="34">
        <v>0</v>
      </c>
      <c r="W28" s="34">
        <v>0</v>
      </c>
      <c r="X28" s="34">
        <v>300</v>
      </c>
      <c r="Y28" s="34">
        <v>4000</v>
      </c>
      <c r="Z28" s="34">
        <v>6000</v>
      </c>
      <c r="AA28" s="34">
        <v>500</v>
      </c>
      <c r="AB28" s="34">
        <v>0</v>
      </c>
      <c r="AC28" s="34">
        <v>4500</v>
      </c>
      <c r="AD28" s="34">
        <v>0</v>
      </c>
      <c r="AE28" s="36">
        <v>9.82</v>
      </c>
      <c r="AF28" s="37">
        <f t="shared" si="31"/>
        <v>8.4436801375752371</v>
      </c>
      <c r="AG28" s="36">
        <v>4</v>
      </c>
      <c r="AH28" s="37">
        <f t="shared" si="32"/>
        <v>3.4393809114359413</v>
      </c>
      <c r="AI28" s="36">
        <v>4.09</v>
      </c>
      <c r="AJ28" s="37">
        <f t="shared" si="33"/>
        <v>3.5167669819432499</v>
      </c>
      <c r="AK28" s="36">
        <v>3.6</v>
      </c>
      <c r="AL28" s="37">
        <f t="shared" si="34"/>
        <v>3.0954428202923472</v>
      </c>
      <c r="AM28" s="37">
        <f t="shared" si="35"/>
        <v>9281.8693713156208</v>
      </c>
      <c r="AN28" s="37">
        <f t="shared" si="36"/>
        <v>6764.6082000000006</v>
      </c>
      <c r="AO28" s="37"/>
      <c r="AP28" s="37"/>
      <c r="AQ28" s="38">
        <v>0.1</v>
      </c>
      <c r="AR28" s="37">
        <v>0</v>
      </c>
      <c r="AS28" s="39">
        <v>500.73037131562228</v>
      </c>
      <c r="AT28" s="37">
        <f t="shared" si="37"/>
        <v>233.28000000000003</v>
      </c>
      <c r="AU28" s="22">
        <f t="shared" si="4"/>
        <v>5.3947146989922388E-2</v>
      </c>
      <c r="AV28" s="22">
        <f t="shared" si="4"/>
        <v>3.4485367533924581E-2</v>
      </c>
      <c r="AW28" s="22"/>
      <c r="AX28" s="39">
        <f t="shared" si="38"/>
        <v>8781.1389999999992</v>
      </c>
      <c r="AY28" s="37">
        <f t="shared" si="39"/>
        <v>6531.3281999999999</v>
      </c>
      <c r="AZ28" s="37">
        <v>0.154</v>
      </c>
      <c r="BA28" s="37">
        <f t="shared" si="40"/>
        <v>4.6199999999999998E-2</v>
      </c>
      <c r="BB28" s="59">
        <v>2758.75</v>
      </c>
      <c r="BC28" s="37">
        <f t="shared" si="41"/>
        <v>508.93919999999997</v>
      </c>
      <c r="BD28" s="22">
        <f t="shared" si="5"/>
        <v>0.29721922272743345</v>
      </c>
      <c r="BE28" s="22">
        <f t="shared" si="5"/>
        <v>7.5235576836512122E-2</v>
      </c>
      <c r="BF28" s="22">
        <f t="shared" si="74"/>
        <v>0.31416767232587939</v>
      </c>
      <c r="BG28" s="22">
        <f t="shared" si="74"/>
        <v>7.7922772277773458E-2</v>
      </c>
      <c r="BH28" s="36">
        <v>6022.3890000000001</v>
      </c>
      <c r="BI28" s="42">
        <f t="shared" si="60"/>
        <v>6022.3890000000001</v>
      </c>
      <c r="BJ28" s="59">
        <v>1363.7</v>
      </c>
      <c r="BK28" s="43">
        <f t="shared" si="61"/>
        <v>903.78545709609546</v>
      </c>
      <c r="BL28" s="36">
        <f t="shared" si="42"/>
        <v>1354.9361576188057</v>
      </c>
      <c r="BM28" s="36">
        <f t="shared" si="43"/>
        <v>897.97726373068826</v>
      </c>
      <c r="BN28" s="44">
        <f t="shared" si="44"/>
        <v>1354.9361576188057</v>
      </c>
      <c r="BO28" s="44">
        <f t="shared" si="45"/>
        <v>897.97726373068826</v>
      </c>
      <c r="BP28" s="36">
        <v>1.1826000000000001</v>
      </c>
      <c r="BQ28" s="36">
        <f t="shared" si="62"/>
        <v>459.91454290390459</v>
      </c>
      <c r="BR28" s="39">
        <f t="shared" si="63"/>
        <v>33.725492623297249</v>
      </c>
      <c r="BS28" s="39">
        <f t="shared" si="47"/>
        <v>1602.3474999999999</v>
      </c>
      <c r="BT28" s="39">
        <f t="shared" si="47"/>
        <v>1061.9479120879121</v>
      </c>
      <c r="BU28" s="36">
        <v>385.24</v>
      </c>
      <c r="BV28" s="36">
        <f>BW28*1.1</f>
        <v>217.37100000000004</v>
      </c>
      <c r="BW28" s="43">
        <v>197.61</v>
      </c>
      <c r="BX28" s="45">
        <f t="shared" si="48"/>
        <v>0.56424826082442125</v>
      </c>
      <c r="BY28" s="36">
        <v>27.22532</v>
      </c>
      <c r="BZ28" s="36">
        <f>BY28*0.6</f>
        <v>16.335191999999999</v>
      </c>
      <c r="CA28" s="43">
        <v>1.23</v>
      </c>
      <c r="CB28" s="45">
        <f t="shared" si="49"/>
        <v>0.6</v>
      </c>
      <c r="CC28" s="36">
        <v>23.089320000000001</v>
      </c>
      <c r="CD28" s="36">
        <f t="shared" si="64"/>
        <v>13.853592000000001</v>
      </c>
      <c r="CE28" s="43">
        <v>0.61</v>
      </c>
      <c r="CF28" s="45">
        <f t="shared" si="50"/>
        <v>0.6</v>
      </c>
      <c r="CG28" s="36">
        <f t="shared" si="65"/>
        <v>172.63198132822694</v>
      </c>
      <c r="CH28" s="36">
        <f t="shared" si="51"/>
        <v>156.98587127158552</v>
      </c>
      <c r="CI28" s="36">
        <f t="shared" si="66"/>
        <v>182.47604325589197</v>
      </c>
      <c r="CJ28" s="46">
        <f t="shared" si="52"/>
        <v>162.59294887185612</v>
      </c>
      <c r="CK28" s="36">
        <f t="shared" si="67"/>
        <v>266.06509476554902</v>
      </c>
      <c r="CL28" s="36">
        <f t="shared" si="53"/>
        <v>176.33333085722495</v>
      </c>
      <c r="CM28" s="36">
        <f t="shared" si="68"/>
        <v>41.504570317541081</v>
      </c>
      <c r="CN28" s="36">
        <f t="shared" si="54"/>
        <v>32.133568356553155</v>
      </c>
      <c r="CO28" s="36">
        <f t="shared" si="69"/>
        <v>63.96797018591792</v>
      </c>
      <c r="CP28" s="36">
        <f t="shared" si="55"/>
        <v>36.093815925872612</v>
      </c>
      <c r="CQ28" s="36">
        <f t="shared" si="70"/>
        <v>2.9331720702875028</v>
      </c>
      <c r="CR28" s="36">
        <f t="shared" si="56"/>
        <v>2.4148023827898855</v>
      </c>
      <c r="CS28" s="36">
        <f t="shared" si="71"/>
        <v>4.5206843994966119</v>
      </c>
      <c r="CT28" s="36">
        <f t="shared" si="57"/>
        <v>2.7124106396979673</v>
      </c>
      <c r="CU28" s="36">
        <f t="shared" si="72"/>
        <v>2.4875721771472525</v>
      </c>
      <c r="CV28" s="36">
        <f t="shared" si="58"/>
        <v>2.0479518680771487</v>
      </c>
      <c r="CW28" s="36">
        <f t="shared" si="73"/>
        <v>3.8339137508387453</v>
      </c>
      <c r="CX28" s="36">
        <f t="shared" si="59"/>
        <v>2.3003482505032471</v>
      </c>
      <c r="CY28" s="47"/>
      <c r="CZ28" s="47"/>
    </row>
    <row r="29" spans="1:104" ht="29.25" customHeight="1" x14ac:dyDescent="0.2">
      <c r="A29" s="28">
        <v>33</v>
      </c>
      <c r="B29" s="28"/>
      <c r="C29" s="28">
        <v>18</v>
      </c>
      <c r="D29" s="29">
        <v>4</v>
      </c>
      <c r="E29" s="30" t="s">
        <v>156</v>
      </c>
      <c r="F29" s="30" t="s">
        <v>157</v>
      </c>
      <c r="G29" s="31" t="s">
        <v>91</v>
      </c>
      <c r="H29" s="49" t="s">
        <v>158</v>
      </c>
      <c r="I29" s="53" t="s">
        <v>159</v>
      </c>
      <c r="J29" s="34">
        <f t="shared" si="30"/>
        <v>1200</v>
      </c>
      <c r="K29" s="34">
        <v>0</v>
      </c>
      <c r="L29" s="34">
        <v>0</v>
      </c>
      <c r="M29" s="34">
        <v>0</v>
      </c>
      <c r="N29" s="34">
        <v>0</v>
      </c>
      <c r="O29" s="34">
        <v>0</v>
      </c>
      <c r="P29" s="34">
        <v>0</v>
      </c>
      <c r="Q29" s="34">
        <v>0</v>
      </c>
      <c r="R29" s="34">
        <v>0</v>
      </c>
      <c r="S29" s="34">
        <v>0</v>
      </c>
      <c r="T29" s="34">
        <v>0</v>
      </c>
      <c r="U29" s="34">
        <v>0</v>
      </c>
      <c r="V29" s="34">
        <v>0</v>
      </c>
      <c r="W29" s="34">
        <v>0</v>
      </c>
      <c r="X29" s="34">
        <v>0</v>
      </c>
      <c r="Y29" s="34">
        <v>1200</v>
      </c>
      <c r="Z29" s="34">
        <v>0</v>
      </c>
      <c r="AA29" s="34">
        <v>0</v>
      </c>
      <c r="AB29" s="34">
        <v>0</v>
      </c>
      <c r="AC29" s="34">
        <v>0</v>
      </c>
      <c r="AD29" s="34">
        <v>0</v>
      </c>
      <c r="AE29" s="36">
        <v>3.95</v>
      </c>
      <c r="AF29" s="37">
        <f t="shared" si="31"/>
        <v>3.3963886500429923</v>
      </c>
      <c r="AG29" s="36">
        <v>0</v>
      </c>
      <c r="AH29" s="37">
        <f t="shared" si="32"/>
        <v>0</v>
      </c>
      <c r="AI29" s="36">
        <v>2.2999999999999998</v>
      </c>
      <c r="AJ29" s="37">
        <f t="shared" si="33"/>
        <v>1.9776440240756661</v>
      </c>
      <c r="AK29" s="36">
        <v>0</v>
      </c>
      <c r="AL29" s="37">
        <f t="shared" si="34"/>
        <v>0</v>
      </c>
      <c r="AM29" s="37">
        <f t="shared" si="35"/>
        <v>5193.59</v>
      </c>
      <c r="AN29" s="37">
        <f t="shared" si="36"/>
        <v>0</v>
      </c>
      <c r="AO29" s="37"/>
      <c r="AP29" s="37"/>
      <c r="AQ29" s="37">
        <v>0</v>
      </c>
      <c r="AR29" s="37">
        <v>0</v>
      </c>
      <c r="AS29" s="39">
        <v>104.01</v>
      </c>
      <c r="AT29" s="37">
        <f t="shared" si="37"/>
        <v>0</v>
      </c>
      <c r="AU29" s="22">
        <f t="shared" si="4"/>
        <v>2.0026609724679845E-2</v>
      </c>
      <c r="AV29" s="22" t="e">
        <f t="shared" si="4"/>
        <v>#DIV/0!</v>
      </c>
      <c r="AW29" s="22"/>
      <c r="AX29" s="39">
        <f t="shared" si="38"/>
        <v>5089.58</v>
      </c>
      <c r="AY29" s="37">
        <f t="shared" si="39"/>
        <v>0</v>
      </c>
      <c r="AZ29" s="37">
        <v>0</v>
      </c>
      <c r="BA29" s="37">
        <f t="shared" si="40"/>
        <v>0</v>
      </c>
      <c r="BB29" s="37">
        <v>278.39</v>
      </c>
      <c r="BC29" s="37">
        <f t="shared" si="41"/>
        <v>0</v>
      </c>
      <c r="BD29" s="22">
        <f t="shared" si="5"/>
        <v>5.3602613991477956E-2</v>
      </c>
      <c r="BE29" s="22" t="e">
        <f t="shared" si="5"/>
        <v>#DIV/0!</v>
      </c>
      <c r="BF29" s="22">
        <f t="shared" si="74"/>
        <v>5.4698030092856384E-2</v>
      </c>
      <c r="BG29" s="22" t="e">
        <f t="shared" si="74"/>
        <v>#DIV/0!</v>
      </c>
      <c r="BH29" s="36">
        <v>0</v>
      </c>
      <c r="BI29" s="42">
        <v>4811.1899999999996</v>
      </c>
      <c r="BJ29" s="51">
        <v>879.75099999999998</v>
      </c>
      <c r="BK29" s="36">
        <f>AN29/(8.225*0.925)</f>
        <v>0</v>
      </c>
      <c r="BL29" s="36">
        <f t="shared" si="42"/>
        <v>874.09726450194489</v>
      </c>
      <c r="BM29" s="36">
        <f t="shared" si="43"/>
        <v>0</v>
      </c>
      <c r="BN29" s="44">
        <f t="shared" si="44"/>
        <v>874.09726450194478</v>
      </c>
      <c r="BO29" s="44">
        <f t="shared" si="45"/>
        <v>0</v>
      </c>
      <c r="BP29" s="36">
        <v>1.1826000000000001</v>
      </c>
      <c r="BQ29" s="36">
        <f t="shared" si="62"/>
        <v>879.75099999999998</v>
      </c>
      <c r="BR29" s="39">
        <v>0</v>
      </c>
      <c r="BS29" s="39">
        <f t="shared" si="47"/>
        <v>1033.7074250000001</v>
      </c>
      <c r="BT29" s="39">
        <f t="shared" si="47"/>
        <v>0</v>
      </c>
      <c r="BU29" s="36">
        <v>204.73400000000001</v>
      </c>
      <c r="BV29" s="36">
        <v>0</v>
      </c>
      <c r="BW29" s="43">
        <v>0</v>
      </c>
      <c r="BX29" s="45">
        <f t="shared" si="48"/>
        <v>0</v>
      </c>
      <c r="BY29" s="36">
        <v>11.707000000000001</v>
      </c>
      <c r="BZ29" s="36">
        <v>0</v>
      </c>
      <c r="CA29" s="43">
        <v>0</v>
      </c>
      <c r="CB29" s="45">
        <f t="shared" si="49"/>
        <v>0</v>
      </c>
      <c r="CC29" s="36">
        <v>0.112</v>
      </c>
      <c r="CD29" s="36">
        <v>0</v>
      </c>
      <c r="CE29" s="43">
        <v>0</v>
      </c>
      <c r="CF29" s="45">
        <f t="shared" si="50"/>
        <v>0</v>
      </c>
      <c r="CG29" s="36">
        <f t="shared" si="65"/>
        <v>199.03523863069668</v>
      </c>
      <c r="CH29" s="36">
        <v>0</v>
      </c>
      <c r="CI29" s="36">
        <f t="shared" si="66"/>
        <v>203.10269707913031</v>
      </c>
      <c r="CJ29" s="46">
        <v>0</v>
      </c>
      <c r="CK29" s="36">
        <f t="shared" si="67"/>
        <v>214.85483321174181</v>
      </c>
      <c r="CL29" s="36">
        <v>0</v>
      </c>
      <c r="CM29" s="36">
        <f t="shared" si="68"/>
        <v>39.420516444309236</v>
      </c>
      <c r="CN29" s="36">
        <v>0</v>
      </c>
      <c r="CO29" s="36">
        <f t="shared" si="69"/>
        <v>42.553713322483631</v>
      </c>
      <c r="CP29" s="36">
        <v>0</v>
      </c>
      <c r="CQ29" s="36">
        <f t="shared" si="70"/>
        <v>2.2541247961429378</v>
      </c>
      <c r="CR29" s="36">
        <v>0</v>
      </c>
      <c r="CS29" s="36">
        <f t="shared" si="71"/>
        <v>2.4332857359613738</v>
      </c>
      <c r="CT29" s="36">
        <v>0</v>
      </c>
      <c r="CU29" s="36">
        <f t="shared" si="72"/>
        <v>2.1565044603058768E-2</v>
      </c>
      <c r="CV29" s="36">
        <v>0</v>
      </c>
      <c r="CW29" s="36">
        <f t="shared" si="73"/>
        <v>2.3279064015347555E-2</v>
      </c>
      <c r="CX29" s="36">
        <v>0</v>
      </c>
      <c r="CY29" s="47"/>
      <c r="CZ29" s="47"/>
    </row>
    <row r="30" spans="1:104" ht="29.25" customHeight="1" x14ac:dyDescent="0.2">
      <c r="A30" s="28">
        <v>13</v>
      </c>
      <c r="B30" s="28"/>
      <c r="C30" s="28">
        <v>19</v>
      </c>
      <c r="D30" s="29">
        <v>5</v>
      </c>
      <c r="E30" s="30" t="s">
        <v>160</v>
      </c>
      <c r="F30" s="30" t="s">
        <v>161</v>
      </c>
      <c r="G30" s="31" t="s">
        <v>91</v>
      </c>
      <c r="H30" s="56" t="s">
        <v>162</v>
      </c>
      <c r="I30" s="53" t="s">
        <v>163</v>
      </c>
      <c r="J30" s="34">
        <f t="shared" si="30"/>
        <v>193100</v>
      </c>
      <c r="K30" s="34">
        <v>0</v>
      </c>
      <c r="L30" s="34">
        <v>52192.2</v>
      </c>
      <c r="M30" s="34">
        <v>13418.2</v>
      </c>
      <c r="N30" s="34">
        <v>3858</v>
      </c>
      <c r="O30" s="60">
        <v>5834.1</v>
      </c>
      <c r="P30" s="34">
        <v>4500</v>
      </c>
      <c r="Q30" s="34">
        <v>1550</v>
      </c>
      <c r="R30" s="34">
        <v>3845.8</v>
      </c>
      <c r="S30" s="34">
        <v>600</v>
      </c>
      <c r="T30" s="34">
        <v>0</v>
      </c>
      <c r="U30" s="34">
        <v>1685</v>
      </c>
      <c r="V30" s="34">
        <v>1786</v>
      </c>
      <c r="W30" s="34">
        <v>0</v>
      </c>
      <c r="X30" s="34">
        <v>14000</v>
      </c>
      <c r="Y30" s="34">
        <v>46230.700000000012</v>
      </c>
      <c r="Z30" s="34">
        <v>8100</v>
      </c>
      <c r="AA30" s="34">
        <v>700</v>
      </c>
      <c r="AB30" s="34">
        <v>27000</v>
      </c>
      <c r="AC30" s="34">
        <v>7800</v>
      </c>
      <c r="AD30" s="34">
        <v>0</v>
      </c>
      <c r="AE30" s="36">
        <v>22.329599999999999</v>
      </c>
      <c r="AF30" s="37">
        <f t="shared" si="31"/>
        <v>19.2</v>
      </c>
      <c r="AG30" s="36">
        <v>23.6</v>
      </c>
      <c r="AH30" s="37">
        <f t="shared" si="32"/>
        <v>20.292347377472055</v>
      </c>
      <c r="AI30" s="36">
        <v>22.304014000000002</v>
      </c>
      <c r="AJ30" s="37">
        <f t="shared" si="33"/>
        <v>19.178000000000001</v>
      </c>
      <c r="AK30" s="36">
        <v>21.15</v>
      </c>
      <c r="AL30" s="37">
        <f t="shared" si="34"/>
        <v>18.18572656921754</v>
      </c>
      <c r="AM30" s="37">
        <f t="shared" si="35"/>
        <v>42958.071000000004</v>
      </c>
      <c r="AN30" s="37">
        <f t="shared" si="36"/>
        <v>40663.256000000008</v>
      </c>
      <c r="AO30" s="37"/>
      <c r="AP30" s="37"/>
      <c r="AQ30" s="38">
        <v>0.6</v>
      </c>
      <c r="AR30" s="37">
        <v>0</v>
      </c>
      <c r="AS30" s="39">
        <v>1456.098</v>
      </c>
      <c r="AT30" s="37">
        <f t="shared" si="37"/>
        <v>1399.68</v>
      </c>
      <c r="AU30" s="22">
        <f t="shared" si="4"/>
        <v>3.3895795739990277E-2</v>
      </c>
      <c r="AV30" s="22">
        <f t="shared" si="4"/>
        <v>3.4421247526267934E-2</v>
      </c>
      <c r="AW30" s="22"/>
      <c r="AX30" s="39">
        <f t="shared" si="38"/>
        <v>41501.973000000005</v>
      </c>
      <c r="AY30" s="37">
        <f t="shared" si="39"/>
        <v>39263.576000000008</v>
      </c>
      <c r="AZ30" s="37">
        <v>0.85</v>
      </c>
      <c r="BA30" s="37">
        <f t="shared" si="40"/>
        <v>0.255</v>
      </c>
      <c r="BB30" s="51">
        <v>5047.4769999999999</v>
      </c>
      <c r="BC30" s="37">
        <f t="shared" si="41"/>
        <v>2809.08</v>
      </c>
      <c r="BD30" s="22">
        <f t="shared" si="5"/>
        <v>0.1174977572898932</v>
      </c>
      <c r="BE30" s="22">
        <f t="shared" si="5"/>
        <v>6.9081531493690507E-2</v>
      </c>
      <c r="BF30" s="22">
        <f t="shared" si="74"/>
        <v>0.1216201697206058</v>
      </c>
      <c r="BG30" s="22">
        <f t="shared" si="74"/>
        <v>7.1544171116762242E-2</v>
      </c>
      <c r="BH30" s="36">
        <v>36454.496000000006</v>
      </c>
      <c r="BI30" s="42">
        <f>BH30</f>
        <v>36454.496000000006</v>
      </c>
      <c r="BJ30" s="51">
        <v>5913.5</v>
      </c>
      <c r="BK30" s="43">
        <f>AN30/(8.225*0.9)</f>
        <v>5493.1787909490049</v>
      </c>
      <c r="BL30" s="36">
        <f t="shared" si="42"/>
        <v>5875.4967867410778</v>
      </c>
      <c r="BM30" s="36">
        <f t="shared" si="43"/>
        <v>5457.8767794394398</v>
      </c>
      <c r="BN30" s="44">
        <f t="shared" si="44"/>
        <v>5875.4967867410778</v>
      </c>
      <c r="BO30" s="44">
        <f t="shared" si="45"/>
        <v>5457.8767794394398</v>
      </c>
      <c r="BP30" s="36">
        <v>1.1826000000000001</v>
      </c>
      <c r="BQ30" s="36">
        <f t="shared" si="62"/>
        <v>420.32120905099509</v>
      </c>
      <c r="BR30" s="39">
        <f>BQ30/BJ30*100</f>
        <v>7.1078246224908268</v>
      </c>
      <c r="BS30" s="39">
        <f t="shared" si="47"/>
        <v>6948.3625000000002</v>
      </c>
      <c r="BT30" s="39">
        <f t="shared" si="47"/>
        <v>6454.4850793650812</v>
      </c>
      <c r="BU30" s="36">
        <v>1409.88</v>
      </c>
      <c r="BV30" s="36">
        <f>BW30*1.3</f>
        <v>924.04</v>
      </c>
      <c r="BW30" s="43">
        <v>710.8</v>
      </c>
      <c r="BX30" s="45">
        <f t="shared" si="48"/>
        <v>0.65540329673447373</v>
      </c>
      <c r="BY30" s="36">
        <v>164.375</v>
      </c>
      <c r="BZ30" s="36">
        <f>CA30*2</f>
        <v>65.28</v>
      </c>
      <c r="CA30" s="43">
        <v>32.64</v>
      </c>
      <c r="CB30" s="45">
        <f t="shared" si="49"/>
        <v>0.39714068441064637</v>
      </c>
      <c r="CC30" s="36">
        <v>163.80500000000001</v>
      </c>
      <c r="CD30" s="36">
        <f>CC30*0.6</f>
        <v>98.283000000000001</v>
      </c>
      <c r="CE30" s="43">
        <v>3.35</v>
      </c>
      <c r="CF30" s="45">
        <f t="shared" si="50"/>
        <v>0.6</v>
      </c>
      <c r="CG30" s="36">
        <f t="shared" si="65"/>
        <v>161.74754448355</v>
      </c>
      <c r="CH30" s="36">
        <f>BT30/AN30*1000</f>
        <v>158.73015873015876</v>
      </c>
      <c r="CI30" s="36">
        <f t="shared" si="66"/>
        <v>167.42246205981579</v>
      </c>
      <c r="CJ30" s="46">
        <f>BT30/AY30*1000</f>
        <v>164.38862011359026</v>
      </c>
      <c r="CK30" s="36">
        <f t="shared" si="67"/>
        <v>190.60371867437146</v>
      </c>
      <c r="CL30" s="36">
        <f>BT30/BH30*1000</f>
        <v>177.05594062705131</v>
      </c>
      <c r="CM30" s="36">
        <f t="shared" si="68"/>
        <v>32.819909441464439</v>
      </c>
      <c r="CN30" s="36">
        <f>BV30/AN30*1000</f>
        <v>22.724200934622644</v>
      </c>
      <c r="CO30" s="36">
        <f t="shared" si="69"/>
        <v>38.675064935748942</v>
      </c>
      <c r="CP30" s="36">
        <f>BV30/BH30*1000</f>
        <v>25.347765060309705</v>
      </c>
      <c r="CQ30" s="36">
        <f t="shared" si="70"/>
        <v>3.8264055199312836</v>
      </c>
      <c r="CR30" s="36">
        <f>BZ30/AN30*1000</f>
        <v>1.6053805430632506</v>
      </c>
      <c r="CS30" s="36">
        <f t="shared" si="71"/>
        <v>4.5090460172594344</v>
      </c>
      <c r="CT30" s="36">
        <f>BZ30/BH30*1000</f>
        <v>1.7907256213335108</v>
      </c>
      <c r="CU30" s="36">
        <f t="shared" si="72"/>
        <v>3.8131367677100769</v>
      </c>
      <c r="CV30" s="36">
        <f>CD30/AN30*1000</f>
        <v>2.4169977927984907</v>
      </c>
      <c r="CW30" s="36">
        <f t="shared" si="73"/>
        <v>4.4934100858231583</v>
      </c>
      <c r="CX30" s="36">
        <f>CD30/BH30*1000</f>
        <v>2.6960460514938949</v>
      </c>
      <c r="CY30" s="47"/>
      <c r="CZ30" s="47"/>
    </row>
    <row r="31" spans="1:104" ht="29.25" customHeight="1" x14ac:dyDescent="0.2">
      <c r="A31" s="28">
        <v>27</v>
      </c>
      <c r="B31" s="28"/>
      <c r="C31" s="28">
        <v>20</v>
      </c>
      <c r="D31" s="29">
        <v>11</v>
      </c>
      <c r="E31" s="30" t="s">
        <v>164</v>
      </c>
      <c r="F31" s="30" t="s">
        <v>165</v>
      </c>
      <c r="G31" s="31" t="s">
        <v>91</v>
      </c>
      <c r="H31" s="56" t="s">
        <v>116</v>
      </c>
      <c r="I31" s="33" t="s">
        <v>166</v>
      </c>
      <c r="J31" s="34">
        <f t="shared" si="30"/>
        <v>105300</v>
      </c>
      <c r="K31" s="34">
        <v>58400</v>
      </c>
      <c r="L31" s="34">
        <v>0</v>
      </c>
      <c r="M31" s="34">
        <v>0</v>
      </c>
      <c r="N31" s="34">
        <v>0</v>
      </c>
      <c r="O31" s="34">
        <v>0</v>
      </c>
      <c r="P31" s="34">
        <v>0</v>
      </c>
      <c r="Q31" s="34">
        <v>0</v>
      </c>
      <c r="R31" s="34">
        <v>0</v>
      </c>
      <c r="S31" s="34">
        <v>0</v>
      </c>
      <c r="T31" s="34">
        <v>0</v>
      </c>
      <c r="U31" s="34">
        <v>0</v>
      </c>
      <c r="V31" s="34">
        <v>0</v>
      </c>
      <c r="W31" s="34">
        <v>0</v>
      </c>
      <c r="X31" s="34">
        <v>300</v>
      </c>
      <c r="Y31" s="34">
        <v>3000</v>
      </c>
      <c r="Z31" s="34">
        <v>6200</v>
      </c>
      <c r="AA31" s="34">
        <v>500</v>
      </c>
      <c r="AB31" s="34">
        <v>32300</v>
      </c>
      <c r="AC31" s="34">
        <v>4600</v>
      </c>
      <c r="AD31" s="34">
        <v>0</v>
      </c>
      <c r="AE31" s="36">
        <v>6.2802000000000007</v>
      </c>
      <c r="AF31" s="37">
        <f t="shared" si="31"/>
        <v>5.4</v>
      </c>
      <c r="AG31" s="36">
        <v>7.3</v>
      </c>
      <c r="AH31" s="37">
        <f t="shared" si="32"/>
        <v>6.2768701633705932</v>
      </c>
      <c r="AI31" s="36">
        <v>5.1100000000000003</v>
      </c>
      <c r="AJ31" s="37">
        <f t="shared" si="33"/>
        <v>4.3938091143594153</v>
      </c>
      <c r="AK31" s="36">
        <v>7.09</v>
      </c>
      <c r="AL31" s="37">
        <f t="shared" si="34"/>
        <v>6.0963026655202057</v>
      </c>
      <c r="AM31" s="37">
        <f t="shared" si="35"/>
        <v>9017.9785097699059</v>
      </c>
      <c r="AN31" s="37">
        <f t="shared" si="36"/>
        <v>12866.175999999999</v>
      </c>
      <c r="AO31" s="37"/>
      <c r="AP31" s="37"/>
      <c r="AQ31" s="38">
        <v>0.18</v>
      </c>
      <c r="AR31" s="37">
        <v>0</v>
      </c>
      <c r="AS31" s="39">
        <v>244.99697897380975</v>
      </c>
      <c r="AT31" s="37">
        <f t="shared" si="37"/>
        <v>419.904</v>
      </c>
      <c r="AU31" s="22">
        <f t="shared" si="4"/>
        <v>2.7167616191187936E-2</v>
      </c>
      <c r="AV31" s="22">
        <f t="shared" si="4"/>
        <v>3.263627048161008E-2</v>
      </c>
      <c r="AW31" s="22"/>
      <c r="AX31" s="39">
        <f t="shared" si="38"/>
        <v>8772.9815307960962</v>
      </c>
      <c r="AY31" s="37">
        <f t="shared" si="39"/>
        <v>12446.272000000001</v>
      </c>
      <c r="AZ31" s="37">
        <v>0.3</v>
      </c>
      <c r="BA31" s="37">
        <f t="shared" si="40"/>
        <v>0.09</v>
      </c>
      <c r="BB31" s="51">
        <v>1327.6915307960962</v>
      </c>
      <c r="BC31" s="37">
        <f t="shared" si="41"/>
        <v>991.44</v>
      </c>
      <c r="BD31" s="22">
        <f t="shared" si="5"/>
        <v>0.14722717839233046</v>
      </c>
      <c r="BE31" s="22">
        <f t="shared" si="5"/>
        <v>7.7057860859357133E-2</v>
      </c>
      <c r="BF31" s="22">
        <f t="shared" si="74"/>
        <v>0.1513386898325792</v>
      </c>
      <c r="BG31" s="22">
        <f t="shared" si="74"/>
        <v>7.9657587428589055E-2</v>
      </c>
      <c r="BH31" s="36">
        <v>11454.832</v>
      </c>
      <c r="BI31" s="42">
        <v>7445.29</v>
      </c>
      <c r="BJ31" s="51">
        <v>1337.09</v>
      </c>
      <c r="BK31" s="43">
        <f>AN31/(8.225*0.91)</f>
        <v>1718.9854036540967</v>
      </c>
      <c r="BL31" s="36">
        <f t="shared" si="42"/>
        <v>1328.4971672585825</v>
      </c>
      <c r="BM31" s="36">
        <f t="shared" si="43"/>
        <v>1707.938313287302</v>
      </c>
      <c r="BN31" s="44">
        <f t="shared" si="44"/>
        <v>1328.4971672585823</v>
      </c>
      <c r="BO31" s="44">
        <f t="shared" si="45"/>
        <v>1707.9383132873022</v>
      </c>
      <c r="BP31" s="36">
        <v>1.1826000000000001</v>
      </c>
      <c r="BQ31" s="36">
        <f t="shared" si="62"/>
        <v>-381.89540365409675</v>
      </c>
      <c r="BR31" s="39">
        <f>BQ31/BJ31*100</f>
        <v>-28.561682732957149</v>
      </c>
      <c r="BS31" s="39">
        <f t="shared" si="47"/>
        <v>1571.0807499999999</v>
      </c>
      <c r="BT31" s="39">
        <f t="shared" si="47"/>
        <v>2019.8078492935635</v>
      </c>
      <c r="BU31" s="36">
        <v>237.56899999999999</v>
      </c>
      <c r="BV31" s="36">
        <f>BW31*1.3</f>
        <v>334.62</v>
      </c>
      <c r="BW31" s="43">
        <v>257.39999999999998</v>
      </c>
      <c r="BX31" s="45">
        <f t="shared" si="48"/>
        <v>1.4085171045043756</v>
      </c>
      <c r="BY31" s="36">
        <v>1.165</v>
      </c>
      <c r="BZ31" s="36">
        <f>CA31*2</f>
        <v>2.46</v>
      </c>
      <c r="CA31" s="43">
        <v>1.23</v>
      </c>
      <c r="CB31" s="45">
        <f t="shared" si="49"/>
        <v>2.1115879828326181</v>
      </c>
      <c r="CC31" s="36">
        <v>0.88900000000000001</v>
      </c>
      <c r="CD31" s="36">
        <v>1.2</v>
      </c>
      <c r="CE31" s="43">
        <v>0.61</v>
      </c>
      <c r="CF31" s="45">
        <f t="shared" si="50"/>
        <v>1.3498312710911136</v>
      </c>
      <c r="CG31" s="36">
        <f t="shared" si="65"/>
        <v>174.21651075104259</v>
      </c>
      <c r="CH31" s="36">
        <f>BT31/AN31*1000</f>
        <v>156.98587127158555</v>
      </c>
      <c r="CI31" s="36">
        <f t="shared" si="66"/>
        <v>179.08173458304699</v>
      </c>
      <c r="CJ31" s="46">
        <f>BT31/AY31*1000</f>
        <v>162.28215559595384</v>
      </c>
      <c r="CK31" s="36">
        <f t="shared" si="67"/>
        <v>211.01673004006557</v>
      </c>
      <c r="CL31" s="36">
        <f>BT31/BH31*1000</f>
        <v>176.32802028816866</v>
      </c>
      <c r="CM31" s="36">
        <f t="shared" si="68"/>
        <v>26.343930598484157</v>
      </c>
      <c r="CN31" s="36">
        <f>BV31/AN31*1000</f>
        <v>26.007727548573875</v>
      </c>
      <c r="CO31" s="36">
        <f t="shared" si="69"/>
        <v>31.908629482531911</v>
      </c>
      <c r="CP31" s="36">
        <f>BV31/BH31*1000</f>
        <v>29.212126376013199</v>
      </c>
      <c r="CQ31" s="36">
        <f t="shared" si="70"/>
        <v>0.12918638015580333</v>
      </c>
      <c r="CR31" s="36">
        <f>BZ31/AN31*1000</f>
        <v>0.19119900116398222</v>
      </c>
      <c r="CS31" s="36">
        <f t="shared" si="71"/>
        <v>0.15647476458270934</v>
      </c>
      <c r="CT31" s="36">
        <f>BZ31/BH31*1000</f>
        <v>0.2147565324397599</v>
      </c>
      <c r="CU31" s="36">
        <f t="shared" si="72"/>
        <v>9.8580851466531491E-2</v>
      </c>
      <c r="CV31" s="36">
        <f>CD31/AN31*1000</f>
        <v>9.3267805445844981E-2</v>
      </c>
      <c r="CW31" s="36">
        <f t="shared" si="73"/>
        <v>0.11940434825238506</v>
      </c>
      <c r="CX31" s="36">
        <f>CD31/BH31*1000</f>
        <v>0.10475928411695605</v>
      </c>
      <c r="CY31" s="47"/>
      <c r="CZ31" s="47"/>
    </row>
    <row r="32" spans="1:104" ht="29.25" customHeight="1" x14ac:dyDescent="0.2">
      <c r="A32" s="28">
        <v>71</v>
      </c>
      <c r="B32" s="28"/>
      <c r="C32" s="28">
        <v>21</v>
      </c>
      <c r="D32" s="29">
        <v>16</v>
      </c>
      <c r="E32" s="30" t="s">
        <v>167</v>
      </c>
      <c r="F32" s="30" t="s">
        <v>168</v>
      </c>
      <c r="G32" s="31" t="s">
        <v>91</v>
      </c>
      <c r="H32" s="56" t="s">
        <v>169</v>
      </c>
      <c r="I32" s="33" t="s">
        <v>170</v>
      </c>
      <c r="J32" s="34">
        <f t="shared" si="30"/>
        <v>1100</v>
      </c>
      <c r="K32" s="34">
        <v>0</v>
      </c>
      <c r="L32" s="34">
        <v>0</v>
      </c>
      <c r="M32" s="34">
        <v>0</v>
      </c>
      <c r="N32" s="34">
        <v>0</v>
      </c>
      <c r="O32" s="34">
        <v>0</v>
      </c>
      <c r="P32" s="34">
        <v>0</v>
      </c>
      <c r="Q32" s="34">
        <v>0</v>
      </c>
      <c r="R32" s="34">
        <v>0</v>
      </c>
      <c r="S32" s="34">
        <v>0</v>
      </c>
      <c r="T32" s="34">
        <v>0</v>
      </c>
      <c r="U32" s="34">
        <v>0</v>
      </c>
      <c r="V32" s="34">
        <v>0</v>
      </c>
      <c r="W32" s="34">
        <v>0</v>
      </c>
      <c r="X32" s="34">
        <v>0</v>
      </c>
      <c r="Y32" s="34">
        <v>1100</v>
      </c>
      <c r="Z32" s="34">
        <v>0</v>
      </c>
      <c r="AA32" s="34">
        <v>0</v>
      </c>
      <c r="AB32" s="34">
        <v>0</v>
      </c>
      <c r="AC32" s="34">
        <v>0</v>
      </c>
      <c r="AD32" s="34">
        <v>0</v>
      </c>
      <c r="AE32" s="36">
        <v>3.65</v>
      </c>
      <c r="AF32" s="37">
        <f t="shared" si="31"/>
        <v>3.1384350816852966</v>
      </c>
      <c r="AG32" s="36">
        <v>0</v>
      </c>
      <c r="AH32" s="37">
        <f t="shared" si="32"/>
        <v>0</v>
      </c>
      <c r="AI32" s="36">
        <v>1.93</v>
      </c>
      <c r="AJ32" s="37">
        <f t="shared" si="33"/>
        <v>1.6595012897678416</v>
      </c>
      <c r="AK32" s="36">
        <v>0</v>
      </c>
      <c r="AL32" s="37">
        <f t="shared" si="34"/>
        <v>0</v>
      </c>
      <c r="AM32" s="37">
        <f t="shared" si="35"/>
        <v>4269.72</v>
      </c>
      <c r="AN32" s="37">
        <f t="shared" si="36"/>
        <v>0</v>
      </c>
      <c r="AO32" s="37"/>
      <c r="AP32" s="37"/>
      <c r="AQ32" s="37">
        <v>0</v>
      </c>
      <c r="AR32" s="37">
        <v>0</v>
      </c>
      <c r="AS32" s="39">
        <v>71.66</v>
      </c>
      <c r="AT32" s="37">
        <f t="shared" si="37"/>
        <v>0</v>
      </c>
      <c r="AU32" s="22">
        <f t="shared" si="4"/>
        <v>1.6783301949542358E-2</v>
      </c>
      <c r="AV32" s="22">
        <v>0</v>
      </c>
      <c r="AW32" s="22"/>
      <c r="AX32" s="39">
        <f t="shared" si="38"/>
        <v>4198.0600000000004</v>
      </c>
      <c r="AY32" s="37">
        <f t="shared" si="39"/>
        <v>0</v>
      </c>
      <c r="AZ32" s="37">
        <v>0</v>
      </c>
      <c r="BA32" s="37">
        <f t="shared" si="40"/>
        <v>0</v>
      </c>
      <c r="BB32" s="51">
        <v>188.52</v>
      </c>
      <c r="BC32" s="37">
        <f t="shared" si="41"/>
        <v>0</v>
      </c>
      <c r="BD32" s="22">
        <f t="shared" si="5"/>
        <v>4.4152778168123435E-2</v>
      </c>
      <c r="BE32" s="22" t="e">
        <f t="shared" si="5"/>
        <v>#DIV/0!</v>
      </c>
      <c r="BF32" s="22">
        <f t="shared" si="74"/>
        <v>4.4906456791946756E-2</v>
      </c>
      <c r="BG32" s="22" t="e">
        <f t="shared" si="74"/>
        <v>#DIV/0!</v>
      </c>
      <c r="BH32" s="36">
        <v>0</v>
      </c>
      <c r="BI32" s="42">
        <v>4009.54</v>
      </c>
      <c r="BJ32" s="51">
        <v>633.07000000000005</v>
      </c>
      <c r="BK32" s="36">
        <f>AN32/(8.225*0.925)</f>
        <v>0</v>
      </c>
      <c r="BL32" s="36">
        <f t="shared" si="42"/>
        <v>629.00156434973781</v>
      </c>
      <c r="BM32" s="36">
        <f t="shared" si="43"/>
        <v>0</v>
      </c>
      <c r="BN32" s="44">
        <f t="shared" si="44"/>
        <v>629.00156434973781</v>
      </c>
      <c r="BO32" s="44">
        <f t="shared" si="45"/>
        <v>0</v>
      </c>
      <c r="BP32" s="36">
        <v>1.1826000000000001</v>
      </c>
      <c r="BQ32" s="36">
        <f t="shared" si="62"/>
        <v>633.07000000000005</v>
      </c>
      <c r="BR32" s="39">
        <v>0</v>
      </c>
      <c r="BS32" s="39">
        <f t="shared" si="47"/>
        <v>743.85725000000002</v>
      </c>
      <c r="BT32" s="39">
        <f t="shared" si="47"/>
        <v>0</v>
      </c>
      <c r="BU32" s="36">
        <v>8.1430000000000007</v>
      </c>
      <c r="BV32" s="36">
        <v>0</v>
      </c>
      <c r="BW32" s="43">
        <v>0</v>
      </c>
      <c r="BX32" s="45">
        <f t="shared" si="48"/>
        <v>0</v>
      </c>
      <c r="BY32" s="36">
        <v>0.35</v>
      </c>
      <c r="BZ32" s="36">
        <v>0</v>
      </c>
      <c r="CA32" s="43">
        <v>0</v>
      </c>
      <c r="CB32" s="45">
        <f t="shared" si="49"/>
        <v>0</v>
      </c>
      <c r="CC32" s="36">
        <v>0.158</v>
      </c>
      <c r="CD32" s="36">
        <v>0</v>
      </c>
      <c r="CE32" s="43">
        <v>0</v>
      </c>
      <c r="CF32" s="45">
        <f t="shared" si="50"/>
        <v>0</v>
      </c>
      <c r="CG32" s="36">
        <f t="shared" si="65"/>
        <v>174.21686902185624</v>
      </c>
      <c r="CH32" s="36">
        <v>0</v>
      </c>
      <c r="CI32" s="36">
        <f t="shared" si="66"/>
        <v>177.19071428231135</v>
      </c>
      <c r="CJ32" s="46">
        <v>0</v>
      </c>
      <c r="CK32" s="36">
        <f t="shared" si="67"/>
        <v>185.52184290467235</v>
      </c>
      <c r="CL32" s="36">
        <v>0</v>
      </c>
      <c r="CM32" s="36">
        <f t="shared" si="68"/>
        <v>1.9071508201942986</v>
      </c>
      <c r="CN32" s="36">
        <v>0</v>
      </c>
      <c r="CO32" s="36">
        <f t="shared" si="69"/>
        <v>2.0309062885019231</v>
      </c>
      <c r="CP32" s="36">
        <v>0</v>
      </c>
      <c r="CQ32" s="36">
        <f t="shared" si="70"/>
        <v>8.1972588366450258E-2</v>
      </c>
      <c r="CR32" s="36">
        <v>0</v>
      </c>
      <c r="CS32" s="36">
        <f t="shared" si="71"/>
        <v>8.7291809035450446E-2</v>
      </c>
      <c r="CT32" s="36">
        <v>0</v>
      </c>
      <c r="CU32" s="36">
        <f t="shared" si="72"/>
        <v>3.700476846256897E-2</v>
      </c>
      <c r="CV32" s="36">
        <v>0</v>
      </c>
      <c r="CW32" s="36">
        <f t="shared" si="73"/>
        <v>3.9406016650289061E-2</v>
      </c>
      <c r="CX32" s="36">
        <v>0</v>
      </c>
      <c r="CY32" s="47"/>
      <c r="CZ32" s="47"/>
    </row>
    <row r="33" spans="1:104" ht="29.25" customHeight="1" x14ac:dyDescent="0.2">
      <c r="A33" s="28">
        <v>6</v>
      </c>
      <c r="B33" s="28"/>
      <c r="C33" s="28">
        <v>22</v>
      </c>
      <c r="D33" s="29">
        <v>22</v>
      </c>
      <c r="E33" s="30" t="s">
        <v>171</v>
      </c>
      <c r="F33" s="30" t="s">
        <v>172</v>
      </c>
      <c r="G33" s="31" t="s">
        <v>91</v>
      </c>
      <c r="H33" s="56" t="s">
        <v>173</v>
      </c>
      <c r="I33" s="33" t="s">
        <v>174</v>
      </c>
      <c r="J33" s="34">
        <f t="shared" si="30"/>
        <v>162500</v>
      </c>
      <c r="K33" s="34">
        <v>0</v>
      </c>
      <c r="L33" s="34">
        <v>21982.7</v>
      </c>
      <c r="M33" s="34">
        <v>11162.3</v>
      </c>
      <c r="N33" s="34">
        <v>2986.6</v>
      </c>
      <c r="O33" s="34">
        <v>3524.4</v>
      </c>
      <c r="P33" s="34">
        <v>3300</v>
      </c>
      <c r="Q33" s="34">
        <v>1550</v>
      </c>
      <c r="R33" s="34">
        <v>4648.8</v>
      </c>
      <c r="S33" s="34">
        <v>600</v>
      </c>
      <c r="T33" s="34">
        <v>0</v>
      </c>
      <c r="U33" s="34">
        <v>1240</v>
      </c>
      <c r="V33" s="34">
        <v>1465</v>
      </c>
      <c r="W33" s="34">
        <v>0</v>
      </c>
      <c r="X33" s="34">
        <v>8500</v>
      </c>
      <c r="Y33" s="34">
        <v>59640.2</v>
      </c>
      <c r="Z33" s="34">
        <v>8000</v>
      </c>
      <c r="AA33" s="34">
        <v>900</v>
      </c>
      <c r="AB33" s="34">
        <v>25000</v>
      </c>
      <c r="AC33" s="34">
        <v>8000</v>
      </c>
      <c r="AD33" s="34">
        <v>0</v>
      </c>
      <c r="AE33" s="36">
        <v>14.51</v>
      </c>
      <c r="AF33" s="37">
        <f t="shared" si="31"/>
        <v>12.476354256233877</v>
      </c>
      <c r="AG33" s="36">
        <v>18.8</v>
      </c>
      <c r="AH33" s="37">
        <f t="shared" si="32"/>
        <v>16.165090283748924</v>
      </c>
      <c r="AI33" s="36">
        <v>10.87</v>
      </c>
      <c r="AJ33" s="37">
        <f t="shared" si="33"/>
        <v>9.3465176268271701</v>
      </c>
      <c r="AK33" s="36">
        <v>14.55</v>
      </c>
      <c r="AL33" s="37">
        <f t="shared" si="34"/>
        <v>12.510748065348238</v>
      </c>
      <c r="AM33" s="37">
        <f t="shared" si="35"/>
        <v>26001.624767369216</v>
      </c>
      <c r="AN33" s="37">
        <f t="shared" si="36"/>
        <v>33912.288</v>
      </c>
      <c r="AO33" s="37"/>
      <c r="AP33" s="37"/>
      <c r="AQ33" s="38">
        <v>0.52</v>
      </c>
      <c r="AR33" s="37">
        <v>0</v>
      </c>
      <c r="AS33" s="39">
        <v>752.6243751974456</v>
      </c>
      <c r="AT33" s="37">
        <f t="shared" si="37"/>
        <v>1213.056</v>
      </c>
      <c r="AU33" s="22">
        <f t="shared" si="4"/>
        <v>2.8945282532572843E-2</v>
      </c>
      <c r="AV33" s="22">
        <f t="shared" si="4"/>
        <v>3.5770396854379154E-2</v>
      </c>
      <c r="AW33" s="22"/>
      <c r="AX33" s="39">
        <f t="shared" si="38"/>
        <v>25249.000392171769</v>
      </c>
      <c r="AY33" s="37">
        <f t="shared" si="39"/>
        <v>32699.232</v>
      </c>
      <c r="AZ33" s="37">
        <v>0.59</v>
      </c>
      <c r="BA33" s="37">
        <f t="shared" si="40"/>
        <v>0.17699999999999999</v>
      </c>
      <c r="BB33" s="51">
        <v>2000.7203921717717</v>
      </c>
      <c r="BC33" s="37">
        <f t="shared" si="41"/>
        <v>1949.8319999999999</v>
      </c>
      <c r="BD33" s="22">
        <f t="shared" si="5"/>
        <v>7.6945975879268103E-2</v>
      </c>
      <c r="BE33" s="22">
        <f t="shared" si="5"/>
        <v>5.7496326995099822E-2</v>
      </c>
      <c r="BF33" s="22">
        <f t="shared" si="74"/>
        <v>7.9239588145916362E-2</v>
      </c>
      <c r="BG33" s="22">
        <f t="shared" si="74"/>
        <v>5.9629290375994147E-2</v>
      </c>
      <c r="BH33" s="36">
        <v>30749.4</v>
      </c>
      <c r="BI33" s="42">
        <v>23248.28</v>
      </c>
      <c r="BJ33" s="51">
        <v>3621.71</v>
      </c>
      <c r="BK33" s="43">
        <f>AN33/(8.225*0.91)</f>
        <v>4530.8511306322853</v>
      </c>
      <c r="BL33" s="36">
        <f t="shared" si="42"/>
        <v>3598.4350160662948</v>
      </c>
      <c r="BM33" s="36">
        <f t="shared" si="43"/>
        <v>4501.7335350016356</v>
      </c>
      <c r="BN33" s="44">
        <f t="shared" si="44"/>
        <v>3598.4350160662948</v>
      </c>
      <c r="BO33" s="44">
        <f t="shared" si="45"/>
        <v>4501.7335350016356</v>
      </c>
      <c r="BP33" s="36">
        <v>1.1826000000000001</v>
      </c>
      <c r="BQ33" s="36">
        <f t="shared" si="62"/>
        <v>-909.14113063228524</v>
      </c>
      <c r="BR33" s="39">
        <f>BQ33/BJ33*100</f>
        <v>-25.102538045074986</v>
      </c>
      <c r="BS33" s="39">
        <f t="shared" si="47"/>
        <v>4255.5092500000001</v>
      </c>
      <c r="BT33" s="39">
        <f t="shared" si="47"/>
        <v>5323.7500784929352</v>
      </c>
      <c r="BU33" s="36">
        <v>732.2</v>
      </c>
      <c r="BV33" s="36">
        <f>BW33*1.3</f>
        <v>580.84</v>
      </c>
      <c r="BW33" s="43">
        <v>446.8</v>
      </c>
      <c r="BX33" s="45">
        <f t="shared" si="48"/>
        <v>0.79328052444687247</v>
      </c>
      <c r="BY33" s="36">
        <v>76.120999999999995</v>
      </c>
      <c r="BZ33" s="36">
        <f>CA33*2</f>
        <v>65.28</v>
      </c>
      <c r="CA33" s="43">
        <v>32.64</v>
      </c>
      <c r="CB33" s="45">
        <f t="shared" si="49"/>
        <v>0.85758200759317404</v>
      </c>
      <c r="CC33" s="36">
        <v>6.1369999999999996</v>
      </c>
      <c r="CD33" s="36">
        <v>5.7</v>
      </c>
      <c r="CE33" s="43">
        <v>3.35</v>
      </c>
      <c r="CF33" s="45">
        <f t="shared" si="50"/>
        <v>0.92879256965944279</v>
      </c>
      <c r="CG33" s="36">
        <f t="shared" si="65"/>
        <v>163.66320520633229</v>
      </c>
      <c r="CH33" s="36">
        <f>BT33/AN33*1000</f>
        <v>156.98587127158552</v>
      </c>
      <c r="CI33" s="36">
        <f t="shared" si="66"/>
        <v>168.54169210276473</v>
      </c>
      <c r="CJ33" s="46">
        <f>BT33/AY33*1000</f>
        <v>162.80963658390922</v>
      </c>
      <c r="CK33" s="36">
        <f t="shared" si="67"/>
        <v>183.04619739610845</v>
      </c>
      <c r="CL33" s="36">
        <f>BT33/BH33*1000</f>
        <v>173.13346206732277</v>
      </c>
      <c r="CM33" s="36">
        <f t="shared" si="68"/>
        <v>28.159778727323058</v>
      </c>
      <c r="CN33" s="36">
        <f>BV33/AN33*1000</f>
        <v>17.127714886120337</v>
      </c>
      <c r="CO33" s="36">
        <f t="shared" si="69"/>
        <v>31.494803056398151</v>
      </c>
      <c r="CP33" s="36">
        <f>BV33/BH33*1000</f>
        <v>18.889474266164541</v>
      </c>
      <c r="CQ33" s="36">
        <f t="shared" si="70"/>
        <v>2.9275478236855483</v>
      </c>
      <c r="CR33" s="36">
        <f>BZ33/AN33*1000</f>
        <v>1.9249659592416766</v>
      </c>
      <c r="CS33" s="36">
        <f t="shared" si="71"/>
        <v>3.2742637304781259</v>
      </c>
      <c r="CT33" s="36">
        <f>BZ33/BH33*1000</f>
        <v>2.1229682530390832</v>
      </c>
      <c r="CU33" s="36">
        <f t="shared" si="72"/>
        <v>0.23602371216823489</v>
      </c>
      <c r="CV33" s="36">
        <f>CD33/AN33*1000</f>
        <v>0.1680806673970214</v>
      </c>
      <c r="CW33" s="36">
        <f t="shared" si="73"/>
        <v>0.26397651783271708</v>
      </c>
      <c r="CX33" s="36">
        <f>CD33/BH33*1000</f>
        <v>0.18536947062381706</v>
      </c>
      <c r="CY33" s="47"/>
      <c r="CZ33" s="47"/>
    </row>
    <row r="34" spans="1:104" ht="29.25" customHeight="1" x14ac:dyDescent="0.2">
      <c r="A34" s="28">
        <v>68</v>
      </c>
      <c r="B34" s="28"/>
      <c r="C34" s="28">
        <v>23</v>
      </c>
      <c r="D34" s="29">
        <v>25</v>
      </c>
      <c r="E34" s="30" t="s">
        <v>175</v>
      </c>
      <c r="F34" s="30" t="s">
        <v>176</v>
      </c>
      <c r="G34" s="31" t="s">
        <v>91</v>
      </c>
      <c r="H34" s="56" t="s">
        <v>177</v>
      </c>
      <c r="I34" s="33" t="s">
        <v>178</v>
      </c>
      <c r="J34" s="34">
        <f t="shared" si="30"/>
        <v>112200</v>
      </c>
      <c r="K34" s="34">
        <v>0</v>
      </c>
      <c r="L34" s="34">
        <v>15372</v>
      </c>
      <c r="M34" s="34">
        <v>11964</v>
      </c>
      <c r="N34" s="34">
        <v>3248.5</v>
      </c>
      <c r="O34" s="34">
        <v>3124.5</v>
      </c>
      <c r="P34" s="34">
        <v>2100</v>
      </c>
      <c r="Q34" s="34">
        <v>1840</v>
      </c>
      <c r="R34" s="34">
        <v>3134.8</v>
      </c>
      <c r="S34" s="34">
        <v>600</v>
      </c>
      <c r="T34" s="34">
        <v>6560</v>
      </c>
      <c r="U34" s="34">
        <v>1242</v>
      </c>
      <c r="V34" s="34">
        <v>1135</v>
      </c>
      <c r="W34" s="34">
        <v>0</v>
      </c>
      <c r="X34" s="34">
        <v>7000</v>
      </c>
      <c r="Y34" s="34">
        <v>36479.199999999997</v>
      </c>
      <c r="Z34" s="34">
        <v>10200</v>
      </c>
      <c r="AA34" s="34">
        <v>600</v>
      </c>
      <c r="AB34" s="34">
        <v>0</v>
      </c>
      <c r="AC34" s="34">
        <v>7600</v>
      </c>
      <c r="AD34" s="34">
        <v>0</v>
      </c>
      <c r="AE34" s="36">
        <v>22.6785</v>
      </c>
      <c r="AF34" s="37">
        <f t="shared" si="31"/>
        <v>19.5</v>
      </c>
      <c r="AG34" s="36">
        <v>12.6</v>
      </c>
      <c r="AH34" s="37">
        <f t="shared" si="32"/>
        <v>10.834049871023215</v>
      </c>
      <c r="AI34" s="36">
        <v>11.45</v>
      </c>
      <c r="AJ34" s="37">
        <f t="shared" si="33"/>
        <v>9.8452278589853819</v>
      </c>
      <c r="AK34" s="36">
        <v>10.64</v>
      </c>
      <c r="AL34" s="37">
        <f t="shared" si="34"/>
        <v>9.1487532244196039</v>
      </c>
      <c r="AM34" s="37">
        <f t="shared" si="35"/>
        <v>28925.003995024377</v>
      </c>
      <c r="AN34" s="37">
        <f t="shared" si="36"/>
        <v>26589.748</v>
      </c>
      <c r="AO34" s="37"/>
      <c r="AP34" s="37"/>
      <c r="AQ34" s="38">
        <v>0.39</v>
      </c>
      <c r="AR34" s="37">
        <v>0</v>
      </c>
      <c r="AS34" s="39">
        <v>1152.6674084418098</v>
      </c>
      <c r="AT34" s="37">
        <f t="shared" si="37"/>
        <v>909.79200000000014</v>
      </c>
      <c r="AU34" s="22">
        <f t="shared" si="4"/>
        <v>3.9850207406715979E-2</v>
      </c>
      <c r="AV34" s="22">
        <f t="shared" si="4"/>
        <v>3.4215894035550851E-2</v>
      </c>
      <c r="AW34" s="22"/>
      <c r="AX34" s="39">
        <f t="shared" si="38"/>
        <v>27772.336586582569</v>
      </c>
      <c r="AY34" s="37">
        <f t="shared" si="39"/>
        <v>25679.955999999998</v>
      </c>
      <c r="AZ34" s="37">
        <v>0.43</v>
      </c>
      <c r="BA34" s="37">
        <f t="shared" si="40"/>
        <v>0.129</v>
      </c>
      <c r="BB34" s="51">
        <v>3513.4445865825701</v>
      </c>
      <c r="BC34" s="37">
        <f t="shared" si="41"/>
        <v>1421.0640000000001</v>
      </c>
      <c r="BD34" s="22">
        <f t="shared" si="5"/>
        <v>0.12146738466093024</v>
      </c>
      <c r="BE34" s="22">
        <f t="shared" si="5"/>
        <v>5.3444056709375361E-2</v>
      </c>
      <c r="BF34" s="22">
        <f t="shared" si="74"/>
        <v>0.12650878602270696</v>
      </c>
      <c r="BG34" s="22">
        <f t="shared" si="74"/>
        <v>5.5337477992563548E-2</v>
      </c>
      <c r="BH34" s="36">
        <v>24258.892</v>
      </c>
      <c r="BI34" s="42">
        <f>BH34</f>
        <v>24258.892</v>
      </c>
      <c r="BJ34" s="51">
        <v>3983.5</v>
      </c>
      <c r="BK34" s="43">
        <f>AN34/(8.225*0.91)</f>
        <v>3552.5231971675739</v>
      </c>
      <c r="BL34" s="36">
        <f t="shared" si="42"/>
        <v>3957.8999661762223</v>
      </c>
      <c r="BM34" s="36">
        <f t="shared" si="43"/>
        <v>3529.6928434567044</v>
      </c>
      <c r="BN34" s="44">
        <f t="shared" si="44"/>
        <v>3957.8999661762214</v>
      </c>
      <c r="BO34" s="44">
        <f t="shared" si="45"/>
        <v>3529.6928434567044</v>
      </c>
      <c r="BP34" s="36">
        <v>1.1826000000000001</v>
      </c>
      <c r="BQ34" s="36">
        <f t="shared" si="62"/>
        <v>430.97680283242607</v>
      </c>
      <c r="BR34" s="39">
        <f>BQ34/BJ34*100</f>
        <v>10.819048646477372</v>
      </c>
      <c r="BS34" s="39">
        <f t="shared" si="47"/>
        <v>4680.6125000000002</v>
      </c>
      <c r="BT34" s="39">
        <f t="shared" si="47"/>
        <v>4174.2147566718986</v>
      </c>
      <c r="BU34" s="36">
        <v>965.09400000000005</v>
      </c>
      <c r="BV34" s="36">
        <f>BW34*1.3</f>
        <v>446.55520000000001</v>
      </c>
      <c r="BW34" s="43">
        <v>343.50400000000002</v>
      </c>
      <c r="BX34" s="45">
        <f t="shared" si="48"/>
        <v>0.46270643066892964</v>
      </c>
      <c r="BY34" s="36">
        <v>65.296000000000006</v>
      </c>
      <c r="BZ34" s="36">
        <f>CA34*2</f>
        <v>34.340000000000003</v>
      </c>
      <c r="CA34" s="43">
        <v>17.170000000000002</v>
      </c>
      <c r="CB34" s="45">
        <f t="shared" si="49"/>
        <v>0.52591276647880425</v>
      </c>
      <c r="CC34" s="36">
        <v>7.1840000000000002</v>
      </c>
      <c r="CD34" s="36">
        <f>CC34*0.6</f>
        <v>4.3103999999999996</v>
      </c>
      <c r="CE34" s="43">
        <v>1.77</v>
      </c>
      <c r="CF34" s="45">
        <f t="shared" si="50"/>
        <v>0.6</v>
      </c>
      <c r="CG34" s="36">
        <f t="shared" si="65"/>
        <v>161.81890591286177</v>
      </c>
      <c r="CH34" s="36">
        <f>BT34/AN34*1000</f>
        <v>156.98587127158552</v>
      </c>
      <c r="CI34" s="36">
        <f t="shared" si="66"/>
        <v>168.53506313405791</v>
      </c>
      <c r="CJ34" s="46">
        <f>BT34/AY34*1000</f>
        <v>162.54758211703708</v>
      </c>
      <c r="CK34" s="36">
        <f t="shared" si="67"/>
        <v>192.94419959493618</v>
      </c>
      <c r="CL34" s="36">
        <f>BT34/BH34*1000</f>
        <v>172.0694727802036</v>
      </c>
      <c r="CM34" s="36">
        <f t="shared" si="68"/>
        <v>33.365388650110937</v>
      </c>
      <c r="CN34" s="36">
        <f>BV34/AN34*1000</f>
        <v>16.79426220963057</v>
      </c>
      <c r="CO34" s="36">
        <f t="shared" si="69"/>
        <v>39.783103037022471</v>
      </c>
      <c r="CP34" s="36">
        <f>BV34/BH34*1000</f>
        <v>18.407897607194922</v>
      </c>
      <c r="CQ34" s="36">
        <f t="shared" si="70"/>
        <v>2.2574240615915593</v>
      </c>
      <c r="CR34" s="36">
        <f>BZ34/AN34*1000</f>
        <v>1.2914751956280295</v>
      </c>
      <c r="CS34" s="36">
        <f t="shared" si="71"/>
        <v>2.6916315881203481</v>
      </c>
      <c r="CT34" s="36">
        <f>BZ34/BH34*1000</f>
        <v>1.4155634148501095</v>
      </c>
      <c r="CU34" s="36">
        <f t="shared" si="72"/>
        <v>0.24836643069213671</v>
      </c>
      <c r="CV34" s="36">
        <f>CD34/AN34*1000</f>
        <v>0.16210759124155671</v>
      </c>
      <c r="CW34" s="36">
        <f t="shared" si="73"/>
        <v>0.29613883437050625</v>
      </c>
      <c r="CX34" s="36">
        <f>CD34/BH34*1000</f>
        <v>0.17768330062230375</v>
      </c>
      <c r="CY34" s="47"/>
      <c r="CZ34" s="47"/>
    </row>
    <row r="35" spans="1:104" ht="29.25" customHeight="1" x14ac:dyDescent="0.2">
      <c r="A35" s="28">
        <v>17</v>
      </c>
      <c r="B35" s="28"/>
      <c r="C35" s="28">
        <v>24</v>
      </c>
      <c r="D35" s="29">
        <v>36</v>
      </c>
      <c r="E35" s="30" t="s">
        <v>179</v>
      </c>
      <c r="F35" s="30" t="s">
        <v>180</v>
      </c>
      <c r="G35" s="31" t="s">
        <v>91</v>
      </c>
      <c r="H35" s="56" t="s">
        <v>181</v>
      </c>
      <c r="I35" s="33" t="s">
        <v>182</v>
      </c>
      <c r="J35" s="34">
        <f t="shared" si="30"/>
        <v>700</v>
      </c>
      <c r="K35" s="34">
        <v>0</v>
      </c>
      <c r="L35" s="34">
        <v>0</v>
      </c>
      <c r="M35" s="34">
        <v>0</v>
      </c>
      <c r="N35" s="34">
        <v>0</v>
      </c>
      <c r="O35" s="34">
        <v>0</v>
      </c>
      <c r="P35" s="34">
        <v>0</v>
      </c>
      <c r="Q35" s="34">
        <v>0</v>
      </c>
      <c r="R35" s="34">
        <v>0</v>
      </c>
      <c r="S35" s="34">
        <v>0</v>
      </c>
      <c r="T35" s="34">
        <v>0</v>
      </c>
      <c r="U35" s="34">
        <v>0</v>
      </c>
      <c r="V35" s="34">
        <v>0</v>
      </c>
      <c r="W35" s="34">
        <v>0</v>
      </c>
      <c r="X35" s="34">
        <v>0</v>
      </c>
      <c r="Y35" s="34">
        <v>700</v>
      </c>
      <c r="Z35" s="34">
        <v>0</v>
      </c>
      <c r="AA35" s="34">
        <v>0</v>
      </c>
      <c r="AB35" s="34">
        <v>0</v>
      </c>
      <c r="AC35" s="34">
        <v>0</v>
      </c>
      <c r="AD35" s="34">
        <v>0</v>
      </c>
      <c r="AE35" s="36">
        <v>2.33</v>
      </c>
      <c r="AF35" s="37">
        <f t="shared" si="31"/>
        <v>2.0034393809114359</v>
      </c>
      <c r="AG35" s="36">
        <v>0</v>
      </c>
      <c r="AH35" s="37">
        <f t="shared" si="32"/>
        <v>0</v>
      </c>
      <c r="AI35" s="36">
        <v>1.3</v>
      </c>
      <c r="AJ35" s="37">
        <f t="shared" si="33"/>
        <v>1.1177987962166811</v>
      </c>
      <c r="AK35" s="36">
        <v>0</v>
      </c>
      <c r="AL35" s="37">
        <f t="shared" si="34"/>
        <v>0</v>
      </c>
      <c r="AM35" s="37">
        <f t="shared" si="35"/>
        <v>2873.64</v>
      </c>
      <c r="AN35" s="37">
        <f t="shared" si="36"/>
        <v>0</v>
      </c>
      <c r="AO35" s="37"/>
      <c r="AP35" s="37"/>
      <c r="AQ35" s="37">
        <v>0</v>
      </c>
      <c r="AR35" s="37">
        <v>0</v>
      </c>
      <c r="AS35" s="39">
        <v>47.63</v>
      </c>
      <c r="AT35" s="37">
        <f t="shared" si="37"/>
        <v>0</v>
      </c>
      <c r="AU35" s="22">
        <f t="shared" si="4"/>
        <v>1.6574797121420917E-2</v>
      </c>
      <c r="AV35" s="22" t="e">
        <f t="shared" si="4"/>
        <v>#DIV/0!</v>
      </c>
      <c r="AW35" s="22"/>
      <c r="AX35" s="39">
        <f t="shared" si="38"/>
        <v>2826.0099999999998</v>
      </c>
      <c r="AY35" s="37">
        <f t="shared" si="39"/>
        <v>0</v>
      </c>
      <c r="AZ35" s="37">
        <v>0</v>
      </c>
      <c r="BA35" s="37">
        <f t="shared" si="40"/>
        <v>0</v>
      </c>
      <c r="BB35" s="51">
        <v>136.08000000000001</v>
      </c>
      <c r="BC35" s="37">
        <f t="shared" si="41"/>
        <v>0</v>
      </c>
      <c r="BD35" s="22">
        <f t="shared" si="5"/>
        <v>4.73545746857644E-2</v>
      </c>
      <c r="BE35" s="22" t="e">
        <f t="shared" si="5"/>
        <v>#DIV/0!</v>
      </c>
      <c r="BF35" s="22">
        <f t="shared" si="74"/>
        <v>4.815269585033316E-2</v>
      </c>
      <c r="BG35" s="22" t="e">
        <f t="shared" si="74"/>
        <v>#DIV/0!</v>
      </c>
      <c r="BH35" s="36">
        <v>0</v>
      </c>
      <c r="BI35" s="42">
        <v>2689.93</v>
      </c>
      <c r="BJ35" s="51">
        <v>381.51</v>
      </c>
      <c r="BK35" s="36">
        <f>AN35/(8.225*0.925)</f>
        <v>0</v>
      </c>
      <c r="BL35" s="36">
        <f t="shared" si="42"/>
        <v>379.05821917808214</v>
      </c>
      <c r="BM35" s="36">
        <f t="shared" si="43"/>
        <v>0</v>
      </c>
      <c r="BN35" s="44">
        <f t="shared" si="44"/>
        <v>379.05821917808214</v>
      </c>
      <c r="BO35" s="44">
        <f t="shared" si="45"/>
        <v>0</v>
      </c>
      <c r="BP35" s="36">
        <v>1.1826000000000001</v>
      </c>
      <c r="BQ35" s="36">
        <f t="shared" si="62"/>
        <v>381.51</v>
      </c>
      <c r="BR35" s="39">
        <v>0</v>
      </c>
      <c r="BS35" s="39">
        <f t="shared" si="47"/>
        <v>448.27424999999994</v>
      </c>
      <c r="BT35" s="39">
        <f t="shared" si="47"/>
        <v>0</v>
      </c>
      <c r="BU35" s="36">
        <v>122.363</v>
      </c>
      <c r="BV35" s="36">
        <v>0</v>
      </c>
      <c r="BW35" s="43">
        <v>0</v>
      </c>
      <c r="BX35" s="45">
        <f t="shared" si="48"/>
        <v>0</v>
      </c>
      <c r="BY35" s="36">
        <v>2.722</v>
      </c>
      <c r="BZ35" s="36">
        <v>0</v>
      </c>
      <c r="CA35" s="43">
        <v>0</v>
      </c>
      <c r="CB35" s="45">
        <f t="shared" si="49"/>
        <v>0</v>
      </c>
      <c r="CC35" s="36">
        <v>2.6909999999999998</v>
      </c>
      <c r="CD35" s="36">
        <v>0</v>
      </c>
      <c r="CE35" s="43">
        <v>0</v>
      </c>
      <c r="CF35" s="45">
        <f t="shared" si="50"/>
        <v>0</v>
      </c>
      <c r="CG35" s="36">
        <f t="shared" si="65"/>
        <v>155.99527080636406</v>
      </c>
      <c r="CH35" s="36">
        <v>0</v>
      </c>
      <c r="CI35" s="36">
        <f t="shared" si="66"/>
        <v>158.62443869625372</v>
      </c>
      <c r="CJ35" s="46">
        <v>0</v>
      </c>
      <c r="CK35" s="36">
        <f t="shared" si="67"/>
        <v>166.64903919432848</v>
      </c>
      <c r="CL35" s="36">
        <v>0</v>
      </c>
      <c r="CM35" s="36">
        <f t="shared" si="68"/>
        <v>42.581186230703914</v>
      </c>
      <c r="CN35" s="36">
        <v>0</v>
      </c>
      <c r="CO35" s="36">
        <f t="shared" si="69"/>
        <v>45.489287825333747</v>
      </c>
      <c r="CP35" s="36">
        <v>0</v>
      </c>
      <c r="CQ35" s="36">
        <f t="shared" si="70"/>
        <v>0.94723068999596338</v>
      </c>
      <c r="CR35" s="36">
        <v>0</v>
      </c>
      <c r="CS35" s="36">
        <f t="shared" si="71"/>
        <v>1.0119222433297521</v>
      </c>
      <c r="CT35" s="36">
        <v>0</v>
      </c>
      <c r="CU35" s="36">
        <f t="shared" si="72"/>
        <v>0.93644297824362133</v>
      </c>
      <c r="CV35" s="36">
        <v>0</v>
      </c>
      <c r="CW35" s="36">
        <f t="shared" si="73"/>
        <v>1.0003977798678776</v>
      </c>
      <c r="CX35" s="36">
        <v>0</v>
      </c>
      <c r="CY35" s="47"/>
      <c r="CZ35" s="47"/>
    </row>
    <row r="36" spans="1:104" ht="39" customHeight="1" x14ac:dyDescent="0.2">
      <c r="A36" s="28">
        <v>32</v>
      </c>
      <c r="B36" s="28"/>
      <c r="C36" s="28">
        <v>25</v>
      </c>
      <c r="D36" s="29">
        <v>30</v>
      </c>
      <c r="E36" s="30" t="s">
        <v>183</v>
      </c>
      <c r="F36" s="30" t="s">
        <v>184</v>
      </c>
      <c r="G36" s="31" t="s">
        <v>91</v>
      </c>
      <c r="H36" s="56" t="s">
        <v>185</v>
      </c>
      <c r="I36" s="33" t="s">
        <v>186</v>
      </c>
      <c r="J36" s="34">
        <f t="shared" si="30"/>
        <v>84900</v>
      </c>
      <c r="K36" s="34">
        <v>67900</v>
      </c>
      <c r="L36" s="34">
        <v>0</v>
      </c>
      <c r="M36" s="34">
        <v>0</v>
      </c>
      <c r="N36" s="34">
        <v>0</v>
      </c>
      <c r="O36" s="34">
        <v>0</v>
      </c>
      <c r="P36" s="34">
        <v>0</v>
      </c>
      <c r="Q36" s="34">
        <v>0</v>
      </c>
      <c r="R36" s="34">
        <v>0</v>
      </c>
      <c r="S36" s="34">
        <v>0</v>
      </c>
      <c r="T36" s="34">
        <v>0</v>
      </c>
      <c r="U36" s="34">
        <v>0</v>
      </c>
      <c r="V36" s="34">
        <v>0</v>
      </c>
      <c r="W36" s="34">
        <v>0</v>
      </c>
      <c r="X36" s="34">
        <v>300</v>
      </c>
      <c r="Y36" s="34">
        <v>5400</v>
      </c>
      <c r="Z36" s="34">
        <v>6200</v>
      </c>
      <c r="AA36" s="34">
        <v>500</v>
      </c>
      <c r="AB36" s="34">
        <v>0</v>
      </c>
      <c r="AC36" s="34">
        <v>4600</v>
      </c>
      <c r="AD36" s="34">
        <v>0</v>
      </c>
      <c r="AE36" s="36">
        <v>8.93</v>
      </c>
      <c r="AF36" s="37">
        <f t="shared" si="31"/>
        <v>7.6784178847807389</v>
      </c>
      <c r="AG36" s="36">
        <v>8.4</v>
      </c>
      <c r="AH36" s="37">
        <f t="shared" si="32"/>
        <v>7.2226999140154771</v>
      </c>
      <c r="AI36" s="36">
        <v>8.6666760000000007</v>
      </c>
      <c r="AJ36" s="37">
        <f t="shared" si="33"/>
        <v>7.452</v>
      </c>
      <c r="AK36" s="36">
        <v>8.19</v>
      </c>
      <c r="AL36" s="37">
        <f t="shared" si="34"/>
        <v>7.0421324161650896</v>
      </c>
      <c r="AM36" s="37">
        <f t="shared" si="35"/>
        <v>16615.117827888771</v>
      </c>
      <c r="AN36" s="37">
        <f t="shared" si="36"/>
        <v>14541.33</v>
      </c>
      <c r="AO36" s="37"/>
      <c r="AP36" s="37"/>
      <c r="AQ36" s="38">
        <v>0.25</v>
      </c>
      <c r="AR36" s="37">
        <v>0</v>
      </c>
      <c r="AS36" s="39">
        <v>672.81813408850348</v>
      </c>
      <c r="AT36" s="37">
        <f t="shared" si="37"/>
        <v>583.20000000000005</v>
      </c>
      <c r="AU36" s="22">
        <f t="shared" si="4"/>
        <v>4.0494334199614658E-2</v>
      </c>
      <c r="AV36" s="22">
        <f t="shared" si="4"/>
        <v>4.0106372663298341E-2</v>
      </c>
      <c r="AW36" s="22"/>
      <c r="AX36" s="39">
        <f t="shared" si="38"/>
        <v>15942.299693800267</v>
      </c>
      <c r="AY36" s="37">
        <f t="shared" si="39"/>
        <v>13958.130000000001</v>
      </c>
      <c r="AZ36" s="37">
        <v>0.3</v>
      </c>
      <c r="BA36" s="37">
        <f t="shared" si="40"/>
        <v>0.09</v>
      </c>
      <c r="BB36" s="51">
        <v>2975.6096938002665</v>
      </c>
      <c r="BC36" s="37">
        <f t="shared" si="41"/>
        <v>991.44</v>
      </c>
      <c r="BD36" s="22">
        <f t="shared" si="5"/>
        <v>0.17909049605448193</v>
      </c>
      <c r="BE36" s="22">
        <f t="shared" si="5"/>
        <v>6.8180833527607176E-2</v>
      </c>
      <c r="BF36" s="22">
        <f t="shared" si="74"/>
        <v>0.18664871134980851</v>
      </c>
      <c r="BG36" s="22">
        <f t="shared" si="74"/>
        <v>7.1029572012869913E-2</v>
      </c>
      <c r="BH36" s="36">
        <v>12966.69</v>
      </c>
      <c r="BI36" s="42">
        <f t="shared" ref="BI36:BI52" si="75">BH36</f>
        <v>12966.69</v>
      </c>
      <c r="BJ36" s="51">
        <v>2274.86</v>
      </c>
      <c r="BK36" s="43">
        <f>AN36/(8.225*0.91)</f>
        <v>1942.7943485086341</v>
      </c>
      <c r="BL36" s="36">
        <f t="shared" si="42"/>
        <v>2260.24057162185</v>
      </c>
      <c r="BM36" s="36">
        <f t="shared" si="43"/>
        <v>1930.3089459645232</v>
      </c>
      <c r="BN36" s="44">
        <f t="shared" si="44"/>
        <v>2260.24057162185</v>
      </c>
      <c r="BO36" s="44">
        <f t="shared" si="45"/>
        <v>1930.308945964523</v>
      </c>
      <c r="BP36" s="36">
        <v>1.1826000000000001</v>
      </c>
      <c r="BQ36" s="36">
        <f t="shared" si="62"/>
        <v>332.065651491366</v>
      </c>
      <c r="BR36" s="39">
        <f t="shared" ref="BR36:BR52" si="76">BQ36/BJ36*100</f>
        <v>14.597190661902973</v>
      </c>
      <c r="BS36" s="39">
        <f t="shared" si="47"/>
        <v>2672.9605000000001</v>
      </c>
      <c r="BT36" s="39">
        <f t="shared" si="47"/>
        <v>2282.7833594976451</v>
      </c>
      <c r="BU36" s="36">
        <v>610.26</v>
      </c>
      <c r="BV36" s="36">
        <f>BW36*1.3</f>
        <v>388.05</v>
      </c>
      <c r="BW36" s="43">
        <v>298.5</v>
      </c>
      <c r="BX36" s="45">
        <f t="shared" si="48"/>
        <v>0.63587651165077186</v>
      </c>
      <c r="BY36" s="36">
        <v>32.81</v>
      </c>
      <c r="BZ36" s="36">
        <f>BY36*0.6</f>
        <v>19.686</v>
      </c>
      <c r="CA36" s="43">
        <v>1.23</v>
      </c>
      <c r="CB36" s="45">
        <f t="shared" si="49"/>
        <v>0.6</v>
      </c>
      <c r="CC36" s="36">
        <v>3.0059999999999998</v>
      </c>
      <c r="CD36" s="36">
        <f>CC36*0.6</f>
        <v>1.8035999999999999</v>
      </c>
      <c r="CE36" s="43">
        <v>0.61</v>
      </c>
      <c r="CF36" s="45">
        <f t="shared" si="50"/>
        <v>0.6</v>
      </c>
      <c r="CG36" s="36">
        <f t="shared" si="65"/>
        <v>160.87520580283748</v>
      </c>
      <c r="CH36" s="36">
        <f t="shared" si="65"/>
        <v>156.98587127158555</v>
      </c>
      <c r="CI36" s="36">
        <f t="shared" si="66"/>
        <v>167.66467519359685</v>
      </c>
      <c r="CJ36" s="46">
        <f t="shared" si="66"/>
        <v>163.54507082951977</v>
      </c>
      <c r="CK36" s="36">
        <f t="shared" si="67"/>
        <v>206.14054164941092</v>
      </c>
      <c r="CL36" s="36">
        <f t="shared" ref="CL36:CL52" si="77">BT36/BH36*1000</f>
        <v>176.04981375336689</v>
      </c>
      <c r="CM36" s="36">
        <f t="shared" si="68"/>
        <v>36.72920085921195</v>
      </c>
      <c r="CN36" s="36">
        <f t="shared" si="68"/>
        <v>26.68600465019362</v>
      </c>
      <c r="CO36" s="36">
        <f t="shared" si="69"/>
        <v>47.063668522961521</v>
      </c>
      <c r="CP36" s="36">
        <f t="shared" ref="CP36:CP52" si="78">BV36/BH36*1000</f>
        <v>29.926681365869008</v>
      </c>
      <c r="CQ36" s="36">
        <f t="shared" si="70"/>
        <v>1.9747076331248061</v>
      </c>
      <c r="CR36" s="36">
        <f t="shared" si="70"/>
        <v>1.3537963858876734</v>
      </c>
      <c r="CS36" s="36">
        <f t="shared" si="71"/>
        <v>2.5303296369389567</v>
      </c>
      <c r="CT36" s="36">
        <f t="shared" ref="CT36:CT52" si="79">BZ36/BH36*1000</f>
        <v>1.5181977821633741</v>
      </c>
      <c r="CU36" s="36">
        <f t="shared" si="72"/>
        <v>0.18091957162978256</v>
      </c>
      <c r="CV36" s="36">
        <f t="shared" si="72"/>
        <v>0.12403267101427447</v>
      </c>
      <c r="CW36" s="36">
        <f t="shared" si="73"/>
        <v>0.23182477563665049</v>
      </c>
      <c r="CX36" s="36">
        <f t="shared" ref="CX36:CX52" si="80">CD36/BH36*1000</f>
        <v>0.13909486538199031</v>
      </c>
      <c r="CY36" s="47"/>
      <c r="CZ36" s="47"/>
    </row>
    <row r="37" spans="1:104" s="110" customFormat="1" ht="39" customHeight="1" x14ac:dyDescent="0.2">
      <c r="A37" s="96"/>
      <c r="B37" s="96"/>
      <c r="C37" s="96"/>
      <c r="D37" s="97"/>
      <c r="E37" s="98"/>
      <c r="F37" s="98"/>
      <c r="G37" s="99"/>
      <c r="H37" s="100"/>
      <c r="I37" s="101"/>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3"/>
      <c r="AG37" s="102"/>
      <c r="AH37" s="103"/>
      <c r="AI37" s="102"/>
      <c r="AJ37" s="103"/>
      <c r="AK37" s="102"/>
      <c r="AL37" s="103"/>
      <c r="AM37" s="103"/>
      <c r="AN37" s="103"/>
      <c r="AO37" s="103"/>
      <c r="AP37" s="103"/>
      <c r="AQ37" s="103"/>
      <c r="AR37" s="103"/>
      <c r="AS37" s="104"/>
      <c r="AT37" s="103"/>
      <c r="AU37" s="105"/>
      <c r="AV37" s="105"/>
      <c r="AW37" s="105"/>
      <c r="AX37" s="104"/>
      <c r="AY37" s="103"/>
      <c r="AZ37" s="103"/>
      <c r="BA37" s="103"/>
      <c r="BB37" s="106"/>
      <c r="BC37" s="103"/>
      <c r="BD37" s="105"/>
      <c r="BE37" s="105"/>
      <c r="BF37" s="105"/>
      <c r="BG37" s="105"/>
      <c r="BH37" s="102"/>
      <c r="BI37" s="107"/>
      <c r="BJ37" s="106"/>
      <c r="BK37" s="102"/>
      <c r="BL37" s="102"/>
      <c r="BM37" s="102"/>
      <c r="BN37" s="102"/>
      <c r="BO37" s="102"/>
      <c r="BP37" s="102"/>
      <c r="BQ37" s="102"/>
      <c r="BR37" s="104"/>
      <c r="BS37" s="104"/>
      <c r="BT37" s="104"/>
      <c r="BU37" s="102"/>
      <c r="BV37" s="102"/>
      <c r="BW37" s="102"/>
      <c r="BX37" s="108"/>
      <c r="BY37" s="102"/>
      <c r="BZ37" s="102"/>
      <c r="CA37" s="102"/>
      <c r="CB37" s="108"/>
      <c r="CC37" s="102"/>
      <c r="CD37" s="102"/>
      <c r="CE37" s="102"/>
      <c r="CF37" s="108"/>
      <c r="CG37" s="102"/>
      <c r="CH37" s="102"/>
      <c r="CI37" s="102"/>
      <c r="CJ37" s="102"/>
      <c r="CK37" s="102"/>
      <c r="CL37" s="102"/>
      <c r="CM37" s="102"/>
      <c r="CN37" s="102"/>
      <c r="CO37" s="102"/>
      <c r="CP37" s="102"/>
      <c r="CQ37" s="102"/>
      <c r="CR37" s="102"/>
      <c r="CS37" s="102"/>
      <c r="CT37" s="102"/>
      <c r="CU37" s="102"/>
      <c r="CV37" s="102"/>
      <c r="CW37" s="102"/>
      <c r="CX37" s="102"/>
      <c r="CY37" s="109"/>
      <c r="CZ37" s="109"/>
    </row>
    <row r="38" spans="1:104" ht="26.25" customHeight="1" x14ac:dyDescent="0.2">
      <c r="A38" s="28">
        <v>83</v>
      </c>
      <c r="B38" s="28"/>
      <c r="C38" s="28">
        <v>26</v>
      </c>
      <c r="D38" s="61">
        <v>9</v>
      </c>
      <c r="E38" s="30" t="s">
        <v>187</v>
      </c>
      <c r="F38" s="30" t="s">
        <v>188</v>
      </c>
      <c r="G38" s="31" t="s">
        <v>91</v>
      </c>
      <c r="H38" s="56" t="s">
        <v>189</v>
      </c>
      <c r="I38" s="33"/>
      <c r="J38" s="34">
        <f t="shared" si="30"/>
        <v>0</v>
      </c>
      <c r="K38" s="34">
        <v>0</v>
      </c>
      <c r="L38" s="34">
        <v>0</v>
      </c>
      <c r="M38" s="34">
        <v>0</v>
      </c>
      <c r="N38" s="34">
        <v>0</v>
      </c>
      <c r="O38" s="34">
        <v>0</v>
      </c>
      <c r="P38" s="34">
        <v>0</v>
      </c>
      <c r="Q38" s="34">
        <v>0</v>
      </c>
      <c r="R38" s="34">
        <v>0</v>
      </c>
      <c r="S38" s="34">
        <v>0</v>
      </c>
      <c r="T38" s="34">
        <v>0</v>
      </c>
      <c r="U38" s="34">
        <v>0</v>
      </c>
      <c r="V38" s="34">
        <v>0</v>
      </c>
      <c r="W38" s="34">
        <v>0</v>
      </c>
      <c r="X38" s="34">
        <v>0</v>
      </c>
      <c r="Y38" s="34">
        <v>0</v>
      </c>
      <c r="Z38" s="34">
        <v>0</v>
      </c>
      <c r="AA38" s="34">
        <v>0</v>
      </c>
      <c r="AB38" s="34">
        <v>0</v>
      </c>
      <c r="AC38" s="34">
        <v>0</v>
      </c>
      <c r="AD38" s="34">
        <v>0</v>
      </c>
      <c r="AE38" s="36">
        <v>3</v>
      </c>
      <c r="AF38" s="37">
        <f t="shared" si="31"/>
        <v>2.5795356835769563</v>
      </c>
      <c r="AG38" s="36">
        <f t="shared" ref="AG38:AG52" si="81">AE38</f>
        <v>3</v>
      </c>
      <c r="AH38" s="37">
        <f t="shared" si="32"/>
        <v>2.5795356835769563</v>
      </c>
      <c r="AI38" s="36">
        <v>2.21</v>
      </c>
      <c r="AJ38" s="37">
        <f t="shared" si="33"/>
        <v>1.9002579535683577</v>
      </c>
      <c r="AK38" s="36">
        <f t="shared" ref="AK38:AK52" si="82">AI38</f>
        <v>2.21</v>
      </c>
      <c r="AL38" s="37">
        <f t="shared" si="34"/>
        <v>1.9002579535683577</v>
      </c>
      <c r="AM38" s="37">
        <f t="shared" si="35"/>
        <v>5406.38</v>
      </c>
      <c r="AN38" s="37">
        <f t="shared" si="36"/>
        <v>5406.3799999999992</v>
      </c>
      <c r="AO38" s="37"/>
      <c r="AP38" s="37"/>
      <c r="AQ38" s="37">
        <v>5.8000000000000003E-2</v>
      </c>
      <c r="AR38" s="37">
        <v>0</v>
      </c>
      <c r="AS38" s="39">
        <v>286.60000000000002</v>
      </c>
      <c r="AT38" s="37">
        <f>AS38</f>
        <v>286.60000000000002</v>
      </c>
      <c r="AU38" s="22">
        <f t="shared" si="4"/>
        <v>5.3011442037000735E-2</v>
      </c>
      <c r="AV38" s="22">
        <f t="shared" si="4"/>
        <v>5.3011442037000742E-2</v>
      </c>
      <c r="AW38" s="22"/>
      <c r="AX38" s="39">
        <f t="shared" si="38"/>
        <v>5119.78</v>
      </c>
      <c r="AY38" s="37">
        <f t="shared" si="39"/>
        <v>5119.78</v>
      </c>
      <c r="AZ38" s="37">
        <v>8.4000000000000005E-2</v>
      </c>
      <c r="BA38" s="37">
        <f t="shared" si="40"/>
        <v>2.52E-2</v>
      </c>
      <c r="BB38" s="51">
        <v>747</v>
      </c>
      <c r="BC38" s="37">
        <f>BB38</f>
        <v>747</v>
      </c>
      <c r="BD38" s="22">
        <f t="shared" si="5"/>
        <v>0.13817008793314564</v>
      </c>
      <c r="BE38" s="22">
        <f t="shared" si="5"/>
        <v>0.13817008793314567</v>
      </c>
      <c r="BF38" s="22">
        <f t="shared" si="74"/>
        <v>0.14590470684287216</v>
      </c>
      <c r="BG38" s="22">
        <f t="shared" si="74"/>
        <v>0.14590470684287216</v>
      </c>
      <c r="BH38" s="36">
        <v>4372.78</v>
      </c>
      <c r="BI38" s="42">
        <f t="shared" si="75"/>
        <v>4372.78</v>
      </c>
      <c r="BJ38" s="51">
        <v>718.5</v>
      </c>
      <c r="BK38" s="51">
        <v>718.5</v>
      </c>
      <c r="BL38" s="36">
        <f t="shared" si="42"/>
        <v>713.88254693049203</v>
      </c>
      <c r="BM38" s="36">
        <f t="shared" si="43"/>
        <v>713.88254693049203</v>
      </c>
      <c r="BN38" s="44">
        <f t="shared" si="44"/>
        <v>713.88254693049191</v>
      </c>
      <c r="BO38" s="44">
        <f t="shared" si="45"/>
        <v>713.88254693049191</v>
      </c>
      <c r="BP38" s="36">
        <v>1.1826000000000001</v>
      </c>
      <c r="BQ38" s="36">
        <f t="shared" si="62"/>
        <v>0</v>
      </c>
      <c r="BR38" s="39">
        <f t="shared" si="76"/>
        <v>0</v>
      </c>
      <c r="BS38" s="39">
        <f t="shared" si="47"/>
        <v>844.23749999999995</v>
      </c>
      <c r="BT38" s="39">
        <f t="shared" si="47"/>
        <v>844.23749999999995</v>
      </c>
      <c r="BU38" s="36">
        <v>158.63900000000001</v>
      </c>
      <c r="BV38" s="36">
        <f>BU38</f>
        <v>158.63900000000001</v>
      </c>
      <c r="BW38" s="43">
        <f>BV38</f>
        <v>158.63900000000001</v>
      </c>
      <c r="BX38" s="45">
        <f t="shared" si="48"/>
        <v>1</v>
      </c>
      <c r="BY38" s="36">
        <v>4.26</v>
      </c>
      <c r="BZ38" s="36">
        <f>BY38</f>
        <v>4.26</v>
      </c>
      <c r="CA38" s="43">
        <v>4.26</v>
      </c>
      <c r="CB38" s="45">
        <f t="shared" si="49"/>
        <v>1</v>
      </c>
      <c r="CC38" s="36">
        <v>0.31</v>
      </c>
      <c r="CD38" s="36">
        <f t="shared" ref="CD38:CD43" si="83">CC38</f>
        <v>0.31</v>
      </c>
      <c r="CE38" s="43">
        <v>0.31</v>
      </c>
      <c r="CF38" s="45">
        <f t="shared" si="50"/>
        <v>1</v>
      </c>
      <c r="CG38" s="36">
        <f t="shared" si="65"/>
        <v>156.15578261239497</v>
      </c>
      <c r="CH38" s="36">
        <f t="shared" si="65"/>
        <v>156.155782612395</v>
      </c>
      <c r="CI38" s="36">
        <f t="shared" si="66"/>
        <v>164.89722214626408</v>
      </c>
      <c r="CJ38" s="46">
        <f t="shared" si="66"/>
        <v>164.89722214626408</v>
      </c>
      <c r="CK38" s="36">
        <f t="shared" si="67"/>
        <v>193.06653890659948</v>
      </c>
      <c r="CL38" s="36">
        <f t="shared" si="77"/>
        <v>193.06653890659948</v>
      </c>
      <c r="CM38" s="36">
        <f t="shared" si="68"/>
        <v>29.342924470717929</v>
      </c>
      <c r="CN38" s="36">
        <f t="shared" si="68"/>
        <v>29.342924470717936</v>
      </c>
      <c r="CO38" s="36">
        <f t="shared" si="69"/>
        <v>36.278751732307605</v>
      </c>
      <c r="CP38" s="36">
        <f t="shared" si="78"/>
        <v>36.278751732307605</v>
      </c>
      <c r="CQ38" s="36">
        <f t="shared" si="70"/>
        <v>0.78795793118500734</v>
      </c>
      <c r="CR38" s="36">
        <f t="shared" si="70"/>
        <v>0.78795793118500745</v>
      </c>
      <c r="CS38" s="36">
        <f t="shared" si="71"/>
        <v>0.97420862700616084</v>
      </c>
      <c r="CT38" s="36">
        <f t="shared" si="79"/>
        <v>0.97420862700616084</v>
      </c>
      <c r="CU38" s="36">
        <f t="shared" si="72"/>
        <v>5.733966165900288E-2</v>
      </c>
      <c r="CV38" s="36">
        <f t="shared" si="72"/>
        <v>5.7339661659002894E-2</v>
      </c>
      <c r="CW38" s="36">
        <f t="shared" si="73"/>
        <v>7.0893116049744104E-2</v>
      </c>
      <c r="CX38" s="36">
        <f t="shared" si="80"/>
        <v>7.0893116049744104E-2</v>
      </c>
      <c r="CY38" s="47"/>
      <c r="CZ38" s="47"/>
    </row>
    <row r="39" spans="1:104" ht="26.25" customHeight="1" x14ac:dyDescent="0.2">
      <c r="A39" s="28">
        <v>26</v>
      </c>
      <c r="B39" s="28"/>
      <c r="C39" s="28">
        <v>27</v>
      </c>
      <c r="D39" s="61">
        <v>10</v>
      </c>
      <c r="E39" s="30" t="s">
        <v>190</v>
      </c>
      <c r="F39" s="30" t="s">
        <v>191</v>
      </c>
      <c r="G39" s="31" t="s">
        <v>91</v>
      </c>
      <c r="H39" s="56" t="s">
        <v>192</v>
      </c>
      <c r="I39" s="33" t="s">
        <v>193</v>
      </c>
      <c r="J39" s="34">
        <f t="shared" si="30"/>
        <v>0</v>
      </c>
      <c r="K39" s="34">
        <v>0</v>
      </c>
      <c r="L39" s="34">
        <v>0</v>
      </c>
      <c r="M39" s="34">
        <v>0</v>
      </c>
      <c r="N39" s="34">
        <v>0</v>
      </c>
      <c r="O39" s="34">
        <v>0</v>
      </c>
      <c r="P39" s="34">
        <v>0</v>
      </c>
      <c r="Q39" s="34">
        <v>0</v>
      </c>
      <c r="R39" s="34">
        <v>0</v>
      </c>
      <c r="S39" s="34">
        <v>0</v>
      </c>
      <c r="T39" s="34">
        <v>0</v>
      </c>
      <c r="U39" s="34">
        <v>0</v>
      </c>
      <c r="V39" s="34">
        <v>0</v>
      </c>
      <c r="W39" s="34">
        <v>0</v>
      </c>
      <c r="X39" s="34">
        <v>0</v>
      </c>
      <c r="Y39" s="34">
        <v>0</v>
      </c>
      <c r="Z39" s="34">
        <v>0</v>
      </c>
      <c r="AA39" s="34">
        <v>0</v>
      </c>
      <c r="AB39" s="34">
        <v>0</v>
      </c>
      <c r="AC39" s="34">
        <v>0</v>
      </c>
      <c r="AD39" s="34">
        <v>0</v>
      </c>
      <c r="AE39" s="36">
        <v>4.1867999999999999</v>
      </c>
      <c r="AF39" s="37">
        <f t="shared" si="31"/>
        <v>3.5999999999999996</v>
      </c>
      <c r="AG39" s="36">
        <f t="shared" si="81"/>
        <v>4.1867999999999999</v>
      </c>
      <c r="AH39" s="37">
        <f t="shared" si="32"/>
        <v>3.5999999999999996</v>
      </c>
      <c r="AI39" s="36">
        <v>0.18</v>
      </c>
      <c r="AJ39" s="37">
        <f t="shared" si="33"/>
        <v>0.15477214101461736</v>
      </c>
      <c r="AK39" s="36">
        <f t="shared" si="82"/>
        <v>0.18</v>
      </c>
      <c r="AL39" s="37">
        <f t="shared" si="34"/>
        <v>0.15477214101461736</v>
      </c>
      <c r="AM39" s="37">
        <f t="shared" si="35"/>
        <v>323.31687472296585</v>
      </c>
      <c r="AN39" s="37">
        <f t="shared" si="36"/>
        <v>317.10324264105998</v>
      </c>
      <c r="AO39" s="37"/>
      <c r="AP39" s="37"/>
      <c r="AQ39" s="37">
        <v>5.0000000000000001E-3</v>
      </c>
      <c r="AR39" s="37">
        <v>0</v>
      </c>
      <c r="AS39" s="39">
        <v>22.413632081905821</v>
      </c>
      <c r="AT39" s="37">
        <v>16.2</v>
      </c>
      <c r="AU39" s="22">
        <f t="shared" si="4"/>
        <v>6.9324040389512454E-2</v>
      </c>
      <c r="AV39" s="22">
        <f t="shared" si="4"/>
        <v>5.1087462446220817E-2</v>
      </c>
      <c r="AW39" s="22"/>
      <c r="AX39" s="39">
        <f t="shared" si="38"/>
        <v>300.90324264106005</v>
      </c>
      <c r="AY39" s="37">
        <f t="shared" si="39"/>
        <v>300.90324264106005</v>
      </c>
      <c r="AZ39" s="37">
        <v>0</v>
      </c>
      <c r="BA39" s="37">
        <f t="shared" si="40"/>
        <v>0</v>
      </c>
      <c r="BB39" s="40">
        <v>164.39124264105999</v>
      </c>
      <c r="BC39" s="40">
        <v>164.39124264105999</v>
      </c>
      <c r="BD39" s="22">
        <f t="shared" si="5"/>
        <v>0.50845240534357716</v>
      </c>
      <c r="BE39" s="22">
        <f t="shared" si="5"/>
        <v>0.51841552067362506</v>
      </c>
      <c r="BF39" s="22">
        <f t="shared" si="74"/>
        <v>0.54632592589624629</v>
      </c>
      <c r="BG39" s="22">
        <f t="shared" si="74"/>
        <v>0.54632592589624629</v>
      </c>
      <c r="BH39" s="36">
        <v>136.51200000000003</v>
      </c>
      <c r="BI39" s="42">
        <f t="shared" si="75"/>
        <v>136.51200000000003</v>
      </c>
      <c r="BJ39" s="51">
        <v>78.222999999999999</v>
      </c>
      <c r="BK39" s="36">
        <f>AN39/(8.225*0.89)</f>
        <v>43.318635653298728</v>
      </c>
      <c r="BL39" s="36">
        <f t="shared" si="42"/>
        <v>77.720298494841842</v>
      </c>
      <c r="BM39" s="36">
        <f t="shared" si="43"/>
        <v>43.040247668379848</v>
      </c>
      <c r="BN39" s="44">
        <f t="shared" si="44"/>
        <v>77.720298494841856</v>
      </c>
      <c r="BO39" s="44">
        <f t="shared" si="45"/>
        <v>43.040247668379848</v>
      </c>
      <c r="BP39" s="36">
        <v>1.1826000000000001</v>
      </c>
      <c r="BQ39" s="36">
        <f t="shared" si="62"/>
        <v>34.904364346701271</v>
      </c>
      <c r="BR39" s="39">
        <f t="shared" si="76"/>
        <v>44.621613012414855</v>
      </c>
      <c r="BS39" s="39">
        <f t="shared" si="47"/>
        <v>91.912024999999986</v>
      </c>
      <c r="BT39" s="39">
        <f t="shared" si="47"/>
        <v>50.899396892626001</v>
      </c>
      <c r="BU39" s="36">
        <v>30.640999999999998</v>
      </c>
      <c r="BV39" s="36">
        <f>BW39*1.3</f>
        <v>21.908315000000002</v>
      </c>
      <c r="BW39" s="43">
        <v>16.852550000000001</v>
      </c>
      <c r="BX39" s="45">
        <f t="shared" si="48"/>
        <v>0.71500000000000008</v>
      </c>
      <c r="BY39" s="36">
        <v>0.14499999999999999</v>
      </c>
      <c r="BZ39" s="36">
        <f>BY39</f>
        <v>0.14499999999999999</v>
      </c>
      <c r="CA39" s="43">
        <v>0.14499999999999999</v>
      </c>
      <c r="CB39" s="45">
        <f t="shared" si="49"/>
        <v>1</v>
      </c>
      <c r="CC39" s="36">
        <v>0.14000000000000001</v>
      </c>
      <c r="CD39" s="36">
        <f t="shared" si="83"/>
        <v>0.14000000000000001</v>
      </c>
      <c r="CE39" s="43">
        <v>0.14000000000000001</v>
      </c>
      <c r="CF39" s="45">
        <f t="shared" si="50"/>
        <v>1</v>
      </c>
      <c r="CG39" s="36">
        <f t="shared" si="65"/>
        <v>284.27846544896494</v>
      </c>
      <c r="CH39" s="36">
        <f t="shared" si="65"/>
        <v>160.51364365971108</v>
      </c>
      <c r="CI39" s="36">
        <f t="shared" si="66"/>
        <v>305.45375381560626</v>
      </c>
      <c r="CJ39" s="46">
        <f t="shared" si="66"/>
        <v>169.15536185611208</v>
      </c>
      <c r="CK39" s="36">
        <f t="shared" si="67"/>
        <v>673.28897825832132</v>
      </c>
      <c r="CL39" s="36">
        <f t="shared" si="77"/>
        <v>372.85657592465128</v>
      </c>
      <c r="CM39" s="36">
        <f t="shared" si="68"/>
        <v>94.770803491945017</v>
      </c>
      <c r="CN39" s="36">
        <f t="shared" si="68"/>
        <v>69.088902458177557</v>
      </c>
      <c r="CO39" s="36">
        <f t="shared" si="69"/>
        <v>224.45645804031875</v>
      </c>
      <c r="CP39" s="36">
        <f t="shared" si="78"/>
        <v>160.48636749882792</v>
      </c>
      <c r="CQ39" s="36">
        <f t="shared" si="70"/>
        <v>0.44847643700701761</v>
      </c>
      <c r="CR39" s="36">
        <f t="shared" si="70"/>
        <v>0.45726432436432213</v>
      </c>
      <c r="CS39" s="36">
        <f t="shared" si="71"/>
        <v>1.0621776840131267</v>
      </c>
      <c r="CT39" s="36">
        <f t="shared" si="79"/>
        <v>1.0621776840131267</v>
      </c>
      <c r="CU39" s="36">
        <f t="shared" si="72"/>
        <v>0.43301173228263778</v>
      </c>
      <c r="CV39" s="36">
        <f t="shared" si="72"/>
        <v>0.44149658904141453</v>
      </c>
      <c r="CW39" s="36">
        <f t="shared" si="73"/>
        <v>1.0255508673230191</v>
      </c>
      <c r="CX39" s="36">
        <f t="shared" si="80"/>
        <v>1.0255508673230191</v>
      </c>
      <c r="CY39" s="47"/>
      <c r="CZ39" s="47"/>
    </row>
    <row r="40" spans="1:104" ht="26.25" customHeight="1" x14ac:dyDescent="0.2">
      <c r="A40" s="28">
        <v>28</v>
      </c>
      <c r="B40" s="28"/>
      <c r="C40" s="28">
        <v>28</v>
      </c>
      <c r="D40" s="61">
        <v>13</v>
      </c>
      <c r="E40" s="30" t="s">
        <v>194</v>
      </c>
      <c r="F40" s="30" t="s">
        <v>195</v>
      </c>
      <c r="G40" s="31" t="s">
        <v>91</v>
      </c>
      <c r="H40" s="56" t="s">
        <v>196</v>
      </c>
      <c r="I40" s="33"/>
      <c r="J40" s="34">
        <f t="shared" si="30"/>
        <v>200</v>
      </c>
      <c r="K40" s="34">
        <v>0</v>
      </c>
      <c r="L40" s="34">
        <v>0</v>
      </c>
      <c r="M40" s="34">
        <v>0</v>
      </c>
      <c r="N40" s="34">
        <v>0</v>
      </c>
      <c r="O40" s="34">
        <v>0</v>
      </c>
      <c r="P40" s="34">
        <v>0</v>
      </c>
      <c r="Q40" s="34">
        <v>0</v>
      </c>
      <c r="R40" s="34">
        <v>0</v>
      </c>
      <c r="S40" s="34">
        <v>0</v>
      </c>
      <c r="T40" s="34">
        <v>0</v>
      </c>
      <c r="U40" s="34">
        <v>0</v>
      </c>
      <c r="V40" s="34">
        <v>0</v>
      </c>
      <c r="W40" s="34">
        <v>0</v>
      </c>
      <c r="X40" s="34">
        <v>200</v>
      </c>
      <c r="Y40" s="34">
        <v>0</v>
      </c>
      <c r="Z40" s="34">
        <v>0</v>
      </c>
      <c r="AA40" s="34">
        <v>0</v>
      </c>
      <c r="AB40" s="34">
        <v>0</v>
      </c>
      <c r="AC40" s="34">
        <v>0</v>
      </c>
      <c r="AD40" s="34">
        <v>0</v>
      </c>
      <c r="AE40" s="36">
        <v>3.1401000000000003</v>
      </c>
      <c r="AF40" s="37">
        <f t="shared" si="31"/>
        <v>2.7</v>
      </c>
      <c r="AG40" s="36">
        <f t="shared" si="81"/>
        <v>3.1401000000000003</v>
      </c>
      <c r="AH40" s="37">
        <f t="shared" si="32"/>
        <v>2.7</v>
      </c>
      <c r="AI40" s="36">
        <v>1.22</v>
      </c>
      <c r="AJ40" s="37">
        <f t="shared" si="33"/>
        <v>1.0490111779879621</v>
      </c>
      <c r="AK40" s="36">
        <f t="shared" si="82"/>
        <v>1.22</v>
      </c>
      <c r="AL40" s="37">
        <f t="shared" si="34"/>
        <v>1.0490111779879621</v>
      </c>
      <c r="AM40" s="37">
        <f t="shared" si="35"/>
        <v>1905.1141694894675</v>
      </c>
      <c r="AN40" s="37">
        <f t="shared" si="36"/>
        <v>1905.1141694894673</v>
      </c>
      <c r="AO40" s="37"/>
      <c r="AP40" s="37"/>
      <c r="AQ40" s="37">
        <v>0.01</v>
      </c>
      <c r="AR40" s="37">
        <v>0</v>
      </c>
      <c r="AS40" s="39">
        <v>51.958169489467458</v>
      </c>
      <c r="AT40" s="37">
        <f>AS40</f>
        <v>51.958169489467458</v>
      </c>
      <c r="AU40" s="22">
        <f t="shared" si="4"/>
        <v>2.7272995142013569E-2</v>
      </c>
      <c r="AV40" s="22">
        <f t="shared" si="4"/>
        <v>2.7272995142013569E-2</v>
      </c>
      <c r="AW40" s="22"/>
      <c r="AX40" s="39">
        <f t="shared" si="38"/>
        <v>1853.1559999999999</v>
      </c>
      <c r="AY40" s="37">
        <f t="shared" si="39"/>
        <v>1853.1559999999999</v>
      </c>
      <c r="AZ40" s="37">
        <v>1.4E-2</v>
      </c>
      <c r="BA40" s="37">
        <v>0</v>
      </c>
      <c r="BB40" s="51">
        <v>30.46</v>
      </c>
      <c r="BC40" s="37">
        <f>BB40</f>
        <v>30.46</v>
      </c>
      <c r="BD40" s="22">
        <f t="shared" si="5"/>
        <v>1.5988543095116801E-2</v>
      </c>
      <c r="BE40" s="22">
        <f t="shared" si="5"/>
        <v>1.5988543095116801E-2</v>
      </c>
      <c r="BF40" s="22">
        <f t="shared" si="74"/>
        <v>1.6436824530692506E-2</v>
      </c>
      <c r="BG40" s="22">
        <f t="shared" si="74"/>
        <v>1.6436824530692506E-2</v>
      </c>
      <c r="BH40" s="36">
        <v>1822.6959999999999</v>
      </c>
      <c r="BI40" s="42">
        <f t="shared" si="75"/>
        <v>1822.6959999999999</v>
      </c>
      <c r="BJ40" s="51">
        <v>287.60000000000002</v>
      </c>
      <c r="BK40" s="51">
        <v>287.60000000000002</v>
      </c>
      <c r="BL40" s="36">
        <f t="shared" si="42"/>
        <v>285.75173346862846</v>
      </c>
      <c r="BM40" s="36">
        <f t="shared" si="43"/>
        <v>285.75173346862846</v>
      </c>
      <c r="BN40" s="44">
        <f t="shared" si="44"/>
        <v>285.75173346862846</v>
      </c>
      <c r="BO40" s="44">
        <f t="shared" si="45"/>
        <v>285.75173346862846</v>
      </c>
      <c r="BP40" s="36">
        <v>1.1826000000000001</v>
      </c>
      <c r="BQ40" s="36">
        <f t="shared" si="62"/>
        <v>0</v>
      </c>
      <c r="BR40" s="39">
        <f t="shared" si="76"/>
        <v>0</v>
      </c>
      <c r="BS40" s="39">
        <f t="shared" si="47"/>
        <v>337.93</v>
      </c>
      <c r="BT40" s="39">
        <f t="shared" si="47"/>
        <v>337.93</v>
      </c>
      <c r="BU40" s="36">
        <v>88.271000000000001</v>
      </c>
      <c r="BV40" s="36">
        <f t="shared" ref="BV40:BV46" si="84">BU40</f>
        <v>88.271000000000001</v>
      </c>
      <c r="BW40" s="43">
        <v>88.271000000000001</v>
      </c>
      <c r="BX40" s="45">
        <f t="shared" si="48"/>
        <v>1</v>
      </c>
      <c r="BY40" s="36">
        <v>0.35699999999999998</v>
      </c>
      <c r="BZ40" s="36">
        <v>0.35699999999999998</v>
      </c>
      <c r="CA40" s="43">
        <v>0.35699999999999998</v>
      </c>
      <c r="CB40" s="45">
        <f t="shared" si="49"/>
        <v>1</v>
      </c>
      <c r="CC40" s="36">
        <v>0.32900000000000001</v>
      </c>
      <c r="CD40" s="36">
        <f t="shared" si="83"/>
        <v>0.32900000000000001</v>
      </c>
      <c r="CE40" s="43">
        <v>0.32900000000000001</v>
      </c>
      <c r="CF40" s="45">
        <f t="shared" si="50"/>
        <v>1</v>
      </c>
      <c r="CG40" s="36">
        <f t="shared" si="65"/>
        <v>177.38044544099867</v>
      </c>
      <c r="CH40" s="36">
        <f t="shared" si="65"/>
        <v>177.3804454409987</v>
      </c>
      <c r="CI40" s="36">
        <f t="shared" si="66"/>
        <v>182.35377917455412</v>
      </c>
      <c r="CJ40" s="46">
        <f t="shared" si="66"/>
        <v>182.35377917455412</v>
      </c>
      <c r="CK40" s="36">
        <f t="shared" si="67"/>
        <v>185.4011859355592</v>
      </c>
      <c r="CL40" s="36">
        <f t="shared" si="77"/>
        <v>185.4011859355592</v>
      </c>
      <c r="CM40" s="36">
        <f t="shared" si="68"/>
        <v>46.333706091564508</v>
      </c>
      <c r="CN40" s="36">
        <f t="shared" si="68"/>
        <v>46.333706091564515</v>
      </c>
      <c r="CO40" s="36">
        <f t="shared" si="69"/>
        <v>48.428810948177862</v>
      </c>
      <c r="CP40" s="36">
        <f t="shared" si="78"/>
        <v>48.428810948177862</v>
      </c>
      <c r="CQ40" s="36">
        <f t="shared" si="70"/>
        <v>0.18739034422050876</v>
      </c>
      <c r="CR40" s="36">
        <f t="shared" si="70"/>
        <v>0.18739034422050879</v>
      </c>
      <c r="CS40" s="36">
        <f t="shared" si="71"/>
        <v>0.19586370958185018</v>
      </c>
      <c r="CT40" s="36">
        <f t="shared" si="79"/>
        <v>0.19586370958185018</v>
      </c>
      <c r="CU40" s="36">
        <f t="shared" si="72"/>
        <v>0.17269306232086104</v>
      </c>
      <c r="CV40" s="36">
        <f t="shared" si="72"/>
        <v>0.17269306232086107</v>
      </c>
      <c r="CW40" s="36">
        <f t="shared" si="73"/>
        <v>0.18050185000680313</v>
      </c>
      <c r="CX40" s="36">
        <f t="shared" si="80"/>
        <v>0.18050185000680313</v>
      </c>
      <c r="CY40" s="47"/>
      <c r="CZ40" s="47"/>
    </row>
    <row r="41" spans="1:104" ht="26.25" customHeight="1" x14ac:dyDescent="0.2">
      <c r="A41" s="28">
        <v>29</v>
      </c>
      <c r="B41" s="28"/>
      <c r="C41" s="28">
        <v>29</v>
      </c>
      <c r="D41" s="61">
        <v>15</v>
      </c>
      <c r="E41" s="30" t="s">
        <v>197</v>
      </c>
      <c r="F41" s="30" t="s">
        <v>198</v>
      </c>
      <c r="G41" s="31" t="s">
        <v>91</v>
      </c>
      <c r="H41" s="56" t="s">
        <v>199</v>
      </c>
      <c r="I41" s="33"/>
      <c r="J41" s="34">
        <f t="shared" si="30"/>
        <v>0</v>
      </c>
      <c r="K41" s="34">
        <v>0</v>
      </c>
      <c r="L41" s="34">
        <v>0</v>
      </c>
      <c r="M41" s="34">
        <v>0</v>
      </c>
      <c r="N41" s="34">
        <v>0</v>
      </c>
      <c r="O41" s="34">
        <v>0</v>
      </c>
      <c r="P41" s="34">
        <v>0</v>
      </c>
      <c r="Q41" s="34">
        <v>0</v>
      </c>
      <c r="R41" s="34">
        <v>0</v>
      </c>
      <c r="S41" s="34">
        <v>0</v>
      </c>
      <c r="T41" s="34">
        <v>0</v>
      </c>
      <c r="U41" s="34">
        <v>0</v>
      </c>
      <c r="V41" s="34">
        <v>0</v>
      </c>
      <c r="W41" s="34">
        <v>0</v>
      </c>
      <c r="X41" s="34">
        <v>0</v>
      </c>
      <c r="Y41" s="34">
        <v>0</v>
      </c>
      <c r="Z41" s="34">
        <v>0</v>
      </c>
      <c r="AA41" s="34">
        <v>0</v>
      </c>
      <c r="AB41" s="34">
        <v>0</v>
      </c>
      <c r="AC41" s="34">
        <v>0</v>
      </c>
      <c r="AD41" s="34">
        <v>0</v>
      </c>
      <c r="AE41" s="36">
        <v>2.75</v>
      </c>
      <c r="AF41" s="37">
        <f t="shared" si="31"/>
        <v>2.3645743766122096</v>
      </c>
      <c r="AG41" s="36">
        <f t="shared" si="81"/>
        <v>2.75</v>
      </c>
      <c r="AH41" s="37">
        <f t="shared" si="32"/>
        <v>2.3645743766122096</v>
      </c>
      <c r="AI41" s="36">
        <v>2.23</v>
      </c>
      <c r="AJ41" s="37">
        <f t="shared" si="33"/>
        <v>1.9174548581255373</v>
      </c>
      <c r="AK41" s="36">
        <f t="shared" si="82"/>
        <v>2.23</v>
      </c>
      <c r="AL41" s="37">
        <f t="shared" si="34"/>
        <v>1.9174548581255373</v>
      </c>
      <c r="AM41" s="37">
        <f t="shared" si="35"/>
        <v>3932.3045547652364</v>
      </c>
      <c r="AN41" s="37">
        <f t="shared" si="36"/>
        <v>3932.3045547652364</v>
      </c>
      <c r="AO41" s="37"/>
      <c r="AP41" s="37"/>
      <c r="AQ41" s="37">
        <v>4.2000000000000003E-2</v>
      </c>
      <c r="AR41" s="37">
        <v>0</v>
      </c>
      <c r="AS41" s="39">
        <v>105.91306459722438</v>
      </c>
      <c r="AT41" s="37">
        <f>AS41</f>
        <v>105.91306459722438</v>
      </c>
      <c r="AU41" s="22">
        <f t="shared" ref="AU41:AV72" si="85">AS41/AM41</f>
        <v>2.6934095038207824E-2</v>
      </c>
      <c r="AV41" s="22">
        <f t="shared" si="85"/>
        <v>2.6934095038207824E-2</v>
      </c>
      <c r="AW41" s="22"/>
      <c r="AX41" s="39">
        <f t="shared" si="38"/>
        <v>3826.3914901680118</v>
      </c>
      <c r="AY41" s="37">
        <f t="shared" si="39"/>
        <v>3826.3914901680118</v>
      </c>
      <c r="AZ41" s="37">
        <v>4.7E-2</v>
      </c>
      <c r="BA41" s="37">
        <f>AZ41*0.3</f>
        <v>1.41E-2</v>
      </c>
      <c r="BB41" s="51">
        <v>397.23149016801199</v>
      </c>
      <c r="BC41" s="37">
        <f>BB41</f>
        <v>397.23149016801199</v>
      </c>
      <c r="BD41" s="22">
        <f t="shared" ref="BD41:BE72" si="86">BB41/AM41</f>
        <v>0.10101747833509991</v>
      </c>
      <c r="BE41" s="22">
        <f t="shared" si="86"/>
        <v>0.10101747833509991</v>
      </c>
      <c r="BF41" s="22">
        <f t="shared" si="74"/>
        <v>0.10381360380627704</v>
      </c>
      <c r="BG41" s="22">
        <f t="shared" si="74"/>
        <v>0.10381360380627704</v>
      </c>
      <c r="BH41" s="36">
        <v>3429.16</v>
      </c>
      <c r="BI41" s="42">
        <f t="shared" si="75"/>
        <v>3429.16</v>
      </c>
      <c r="BJ41" s="51">
        <v>528.27</v>
      </c>
      <c r="BK41" s="51">
        <v>528.27</v>
      </c>
      <c r="BL41" s="36">
        <f t="shared" si="42"/>
        <v>524.87506341958385</v>
      </c>
      <c r="BM41" s="36">
        <f t="shared" si="43"/>
        <v>524.87506341958385</v>
      </c>
      <c r="BN41" s="44">
        <f t="shared" si="44"/>
        <v>524.87506341958385</v>
      </c>
      <c r="BO41" s="44">
        <f t="shared" si="45"/>
        <v>524.87506341958385</v>
      </c>
      <c r="BP41" s="36">
        <v>1.1826000000000001</v>
      </c>
      <c r="BQ41" s="36">
        <f t="shared" si="62"/>
        <v>0</v>
      </c>
      <c r="BR41" s="39">
        <f t="shared" si="76"/>
        <v>0</v>
      </c>
      <c r="BS41" s="39">
        <f t="shared" si="47"/>
        <v>620.71724999999992</v>
      </c>
      <c r="BT41" s="39">
        <f t="shared" si="47"/>
        <v>620.71724999999992</v>
      </c>
      <c r="BU41" s="36">
        <v>195.55500000000001</v>
      </c>
      <c r="BV41" s="36">
        <f t="shared" si="84"/>
        <v>195.55500000000001</v>
      </c>
      <c r="BW41" s="43">
        <v>195.55500000000001</v>
      </c>
      <c r="BX41" s="45">
        <f t="shared" si="48"/>
        <v>1</v>
      </c>
      <c r="BY41" s="36">
        <v>0.154</v>
      </c>
      <c r="BZ41" s="36">
        <f t="shared" ref="BZ41:BZ96" si="87">BY41</f>
        <v>0.154</v>
      </c>
      <c r="CA41" s="43">
        <v>0.154</v>
      </c>
      <c r="CB41" s="45">
        <f t="shared" si="49"/>
        <v>1</v>
      </c>
      <c r="CC41" s="36">
        <v>0.154</v>
      </c>
      <c r="CD41" s="36">
        <f t="shared" si="83"/>
        <v>0.154</v>
      </c>
      <c r="CE41" s="43">
        <v>0.154</v>
      </c>
      <c r="CF41" s="45">
        <f t="shared" si="50"/>
        <v>1</v>
      </c>
      <c r="CG41" s="36">
        <f t="shared" si="65"/>
        <v>157.85075681582288</v>
      </c>
      <c r="CH41" s="36">
        <f t="shared" si="65"/>
        <v>157.85075681582288</v>
      </c>
      <c r="CI41" s="36">
        <f t="shared" si="66"/>
        <v>162.22000587105242</v>
      </c>
      <c r="CJ41" s="46">
        <f t="shared" si="66"/>
        <v>162.22000587105242</v>
      </c>
      <c r="CK41" s="36">
        <f t="shared" si="67"/>
        <v>181.0114576164425</v>
      </c>
      <c r="CL41" s="36">
        <f t="shared" si="77"/>
        <v>181.0114576164425</v>
      </c>
      <c r="CM41" s="36">
        <f t="shared" si="68"/>
        <v>49.73038005487723</v>
      </c>
      <c r="CN41" s="36">
        <f t="shared" si="68"/>
        <v>49.73038005487723</v>
      </c>
      <c r="CO41" s="36">
        <f t="shared" si="69"/>
        <v>57.027085350348194</v>
      </c>
      <c r="CP41" s="36">
        <f t="shared" si="78"/>
        <v>57.027085350348194</v>
      </c>
      <c r="CQ41" s="36">
        <f t="shared" si="70"/>
        <v>3.9162785551129314E-2</v>
      </c>
      <c r="CR41" s="36">
        <f t="shared" si="70"/>
        <v>3.9162785551129314E-2</v>
      </c>
      <c r="CS41" s="36">
        <f t="shared" si="71"/>
        <v>4.4908957295664242E-2</v>
      </c>
      <c r="CT41" s="36">
        <f t="shared" si="79"/>
        <v>4.4908957295664242E-2</v>
      </c>
      <c r="CU41" s="36">
        <f t="shared" si="72"/>
        <v>3.9162785551129314E-2</v>
      </c>
      <c r="CV41" s="36">
        <f t="shared" si="72"/>
        <v>3.9162785551129314E-2</v>
      </c>
      <c r="CW41" s="36">
        <f t="shared" si="73"/>
        <v>4.4908957295664242E-2</v>
      </c>
      <c r="CX41" s="36">
        <f t="shared" si="80"/>
        <v>4.4908957295664242E-2</v>
      </c>
      <c r="CY41" s="47"/>
      <c r="CZ41" s="47"/>
    </row>
    <row r="42" spans="1:104" ht="26.25" customHeight="1" x14ac:dyDescent="0.2">
      <c r="A42" s="28">
        <v>30</v>
      </c>
      <c r="B42" s="28"/>
      <c r="C42" s="28">
        <v>30</v>
      </c>
      <c r="D42" s="61">
        <v>17</v>
      </c>
      <c r="E42" s="30" t="s">
        <v>200</v>
      </c>
      <c r="F42" s="30" t="s">
        <v>201</v>
      </c>
      <c r="G42" s="31" t="s">
        <v>91</v>
      </c>
      <c r="H42" s="56" t="s">
        <v>202</v>
      </c>
      <c r="I42" s="33" t="s">
        <v>203</v>
      </c>
      <c r="J42" s="34">
        <f t="shared" si="30"/>
        <v>0</v>
      </c>
      <c r="K42" s="34">
        <v>0</v>
      </c>
      <c r="L42" s="34">
        <v>0</v>
      </c>
      <c r="M42" s="34">
        <v>0</v>
      </c>
      <c r="N42" s="34">
        <v>0</v>
      </c>
      <c r="O42" s="34">
        <v>0</v>
      </c>
      <c r="P42" s="34">
        <v>0</v>
      </c>
      <c r="Q42" s="34">
        <v>0</v>
      </c>
      <c r="R42" s="34">
        <v>0</v>
      </c>
      <c r="S42" s="34">
        <v>0</v>
      </c>
      <c r="T42" s="34">
        <v>0</v>
      </c>
      <c r="U42" s="34">
        <v>0</v>
      </c>
      <c r="V42" s="34">
        <v>0</v>
      </c>
      <c r="W42" s="34">
        <v>0</v>
      </c>
      <c r="X42" s="34">
        <v>0</v>
      </c>
      <c r="Y42" s="34">
        <v>0</v>
      </c>
      <c r="Z42" s="34">
        <v>0</v>
      </c>
      <c r="AA42" s="34">
        <v>0</v>
      </c>
      <c r="AB42" s="34">
        <v>0</v>
      </c>
      <c r="AC42" s="34">
        <v>0</v>
      </c>
      <c r="AD42" s="34">
        <v>0</v>
      </c>
      <c r="AE42" s="36">
        <v>4</v>
      </c>
      <c r="AF42" s="37">
        <f t="shared" si="31"/>
        <v>3.4393809114359413</v>
      </c>
      <c r="AG42" s="36">
        <f t="shared" si="81"/>
        <v>4</v>
      </c>
      <c r="AH42" s="37">
        <f t="shared" si="32"/>
        <v>3.4393809114359413</v>
      </c>
      <c r="AI42" s="36">
        <v>1.32</v>
      </c>
      <c r="AJ42" s="37">
        <f t="shared" si="33"/>
        <v>1.1349957007738607</v>
      </c>
      <c r="AK42" s="36">
        <f t="shared" si="82"/>
        <v>1.32</v>
      </c>
      <c r="AL42" s="37">
        <f t="shared" si="34"/>
        <v>1.1349957007738607</v>
      </c>
      <c r="AM42" s="37">
        <f t="shared" si="35"/>
        <v>2945.9330652083331</v>
      </c>
      <c r="AN42" s="37">
        <f t="shared" si="36"/>
        <v>2945.9330652083331</v>
      </c>
      <c r="AO42" s="37"/>
      <c r="AP42" s="37"/>
      <c r="AQ42" s="37">
        <v>3.5000000000000003E-2</v>
      </c>
      <c r="AR42" s="37">
        <v>0</v>
      </c>
      <c r="AS42" s="39">
        <v>126.55106520833336</v>
      </c>
      <c r="AT42" s="38">
        <f>AS42</f>
        <v>126.55106520833336</v>
      </c>
      <c r="AU42" s="22">
        <f t="shared" si="85"/>
        <v>4.2957888861396724E-2</v>
      </c>
      <c r="AV42" s="22">
        <f t="shared" si="85"/>
        <v>4.2957888861396724E-2</v>
      </c>
      <c r="AW42" s="22"/>
      <c r="AX42" s="39">
        <f t="shared" si="38"/>
        <v>2819.3819999999996</v>
      </c>
      <c r="AY42" s="37">
        <f t="shared" si="39"/>
        <v>2819.3819999999996</v>
      </c>
      <c r="AZ42" s="37">
        <v>5.2999999999999999E-2</v>
      </c>
      <c r="BA42" s="37">
        <f>AZ42*0.3</f>
        <v>1.5899999999999997E-2</v>
      </c>
      <c r="BB42" s="40">
        <v>432.97300000000001</v>
      </c>
      <c r="BC42" s="40">
        <v>432.97300000000001</v>
      </c>
      <c r="BD42" s="22">
        <f t="shared" si="86"/>
        <v>0.14697312885803149</v>
      </c>
      <c r="BE42" s="22">
        <f t="shared" si="86"/>
        <v>0.14697312885803149</v>
      </c>
      <c r="BF42" s="22">
        <f t="shared" si="74"/>
        <v>0.15357017956417401</v>
      </c>
      <c r="BG42" s="22">
        <f t="shared" si="74"/>
        <v>0.15357017956417401</v>
      </c>
      <c r="BH42" s="36">
        <v>2386.4089999999997</v>
      </c>
      <c r="BI42" s="42">
        <f t="shared" si="75"/>
        <v>2386.4089999999997</v>
      </c>
      <c r="BJ42" s="51">
        <v>451.8</v>
      </c>
      <c r="BK42" s="36">
        <f>AN42/(8.225*0.89)</f>
        <v>402.43612789294536</v>
      </c>
      <c r="BL42" s="36">
        <f t="shared" si="42"/>
        <v>448.89649923896496</v>
      </c>
      <c r="BM42" s="36">
        <f t="shared" si="43"/>
        <v>399.84986493675865</v>
      </c>
      <c r="BN42" s="44">
        <f t="shared" si="44"/>
        <v>448.89649923896496</v>
      </c>
      <c r="BO42" s="44">
        <f t="shared" si="45"/>
        <v>399.84986493675865</v>
      </c>
      <c r="BP42" s="36">
        <v>1.1826000000000001</v>
      </c>
      <c r="BQ42" s="36">
        <f t="shared" si="62"/>
        <v>49.363872107054647</v>
      </c>
      <c r="BR42" s="39">
        <f t="shared" si="76"/>
        <v>10.926045176417585</v>
      </c>
      <c r="BS42" s="39">
        <f t="shared" si="47"/>
        <v>530.86500000000001</v>
      </c>
      <c r="BT42" s="39">
        <f t="shared" si="47"/>
        <v>472.8624502742108</v>
      </c>
      <c r="BU42" s="36">
        <v>213.16800000000001</v>
      </c>
      <c r="BV42" s="36">
        <f t="shared" si="84"/>
        <v>213.16800000000001</v>
      </c>
      <c r="BW42" s="43">
        <v>213.16800000000001</v>
      </c>
      <c r="BX42" s="45">
        <f t="shared" si="48"/>
        <v>1</v>
      </c>
      <c r="BY42" s="36">
        <v>0.95299999999999996</v>
      </c>
      <c r="BZ42" s="36">
        <f t="shared" si="87"/>
        <v>0.95299999999999996</v>
      </c>
      <c r="CA42" s="43">
        <v>0.95299999999999996</v>
      </c>
      <c r="CB42" s="45">
        <f t="shared" si="49"/>
        <v>1</v>
      </c>
      <c r="CC42" s="36">
        <v>0.92200000000000004</v>
      </c>
      <c r="CD42" s="36">
        <f t="shared" si="83"/>
        <v>0.92200000000000004</v>
      </c>
      <c r="CE42" s="43">
        <v>0.92200000000000004</v>
      </c>
      <c r="CF42" s="45">
        <f t="shared" si="50"/>
        <v>1</v>
      </c>
      <c r="CG42" s="36">
        <f t="shared" si="65"/>
        <v>180.20266864497066</v>
      </c>
      <c r="CH42" s="36">
        <f t="shared" si="65"/>
        <v>160.51364365971108</v>
      </c>
      <c r="CI42" s="36">
        <f t="shared" si="66"/>
        <v>188.29126383015856</v>
      </c>
      <c r="CJ42" s="46">
        <f t="shared" si="66"/>
        <v>167.71847528082782</v>
      </c>
      <c r="CK42" s="36">
        <f t="shared" si="67"/>
        <v>222.45348555088424</v>
      </c>
      <c r="CL42" s="36">
        <f t="shared" si="77"/>
        <v>198.14811722307905</v>
      </c>
      <c r="CM42" s="36">
        <f t="shared" si="68"/>
        <v>72.360096200938287</v>
      </c>
      <c r="CN42" s="36">
        <f t="shared" si="68"/>
        <v>72.360096200938287</v>
      </c>
      <c r="CO42" s="36">
        <f t="shared" si="69"/>
        <v>89.325844815369052</v>
      </c>
      <c r="CP42" s="36">
        <f t="shared" si="78"/>
        <v>89.325844815369052</v>
      </c>
      <c r="CQ42" s="36">
        <f t="shared" si="70"/>
        <v>0.32349682728877777</v>
      </c>
      <c r="CR42" s="36">
        <f t="shared" si="70"/>
        <v>0.32349682728877777</v>
      </c>
      <c r="CS42" s="36">
        <f t="shared" si="71"/>
        <v>0.39934478959809488</v>
      </c>
      <c r="CT42" s="36">
        <f t="shared" si="79"/>
        <v>0.39934478959809488</v>
      </c>
      <c r="CU42" s="36">
        <f t="shared" si="72"/>
        <v>0.31297384549869173</v>
      </c>
      <c r="CV42" s="36">
        <f t="shared" si="72"/>
        <v>0.31297384549869173</v>
      </c>
      <c r="CW42" s="36">
        <f t="shared" si="73"/>
        <v>0.38635456034569099</v>
      </c>
      <c r="CX42" s="36">
        <f t="shared" si="80"/>
        <v>0.38635456034569099</v>
      </c>
      <c r="CY42" s="47"/>
      <c r="CZ42" s="47"/>
    </row>
    <row r="43" spans="1:104" ht="26.25" customHeight="1" x14ac:dyDescent="0.2">
      <c r="A43" s="28">
        <v>31</v>
      </c>
      <c r="B43" s="28"/>
      <c r="C43" s="28">
        <v>31</v>
      </c>
      <c r="D43" s="61">
        <v>19</v>
      </c>
      <c r="E43" s="30" t="s">
        <v>204</v>
      </c>
      <c r="F43" s="30" t="s">
        <v>205</v>
      </c>
      <c r="G43" s="31" t="s">
        <v>91</v>
      </c>
      <c r="H43" s="56" t="s">
        <v>206</v>
      </c>
      <c r="I43" s="33" t="s">
        <v>207</v>
      </c>
      <c r="J43" s="34">
        <f t="shared" si="30"/>
        <v>0</v>
      </c>
      <c r="K43" s="34">
        <v>0</v>
      </c>
      <c r="L43" s="34">
        <v>0</v>
      </c>
      <c r="M43" s="34">
        <v>0</v>
      </c>
      <c r="N43" s="34">
        <v>0</v>
      </c>
      <c r="O43" s="34">
        <v>0</v>
      </c>
      <c r="P43" s="34">
        <v>0</v>
      </c>
      <c r="Q43" s="34">
        <v>0</v>
      </c>
      <c r="R43" s="34">
        <v>0</v>
      </c>
      <c r="S43" s="34">
        <v>0</v>
      </c>
      <c r="T43" s="34">
        <v>0</v>
      </c>
      <c r="U43" s="34">
        <v>0</v>
      </c>
      <c r="V43" s="34">
        <v>0</v>
      </c>
      <c r="W43" s="34">
        <v>0</v>
      </c>
      <c r="X43" s="34">
        <v>0</v>
      </c>
      <c r="Y43" s="34">
        <v>0</v>
      </c>
      <c r="Z43" s="34">
        <v>0</v>
      </c>
      <c r="AA43" s="34">
        <v>0</v>
      </c>
      <c r="AB43" s="34">
        <v>0</v>
      </c>
      <c r="AC43" s="34">
        <v>0</v>
      </c>
      <c r="AD43" s="34">
        <v>0</v>
      </c>
      <c r="AE43" s="36">
        <v>1.2002160000000002</v>
      </c>
      <c r="AF43" s="37">
        <f t="shared" si="31"/>
        <v>1.032</v>
      </c>
      <c r="AG43" s="36">
        <f t="shared" si="81"/>
        <v>1.2002160000000002</v>
      </c>
      <c r="AH43" s="37">
        <f t="shared" si="32"/>
        <v>1.032</v>
      </c>
      <c r="AI43" s="36">
        <v>0.29191300000000003</v>
      </c>
      <c r="AJ43" s="37">
        <f t="shared" si="33"/>
        <v>0.251</v>
      </c>
      <c r="AK43" s="36">
        <f t="shared" si="82"/>
        <v>0.29191300000000003</v>
      </c>
      <c r="AL43" s="37">
        <f t="shared" si="34"/>
        <v>0.251</v>
      </c>
      <c r="AM43" s="37">
        <f t="shared" si="35"/>
        <v>654.04</v>
      </c>
      <c r="AN43" s="37">
        <f t="shared" si="36"/>
        <v>619.60500000000002</v>
      </c>
      <c r="AO43" s="37"/>
      <c r="AP43" s="37"/>
      <c r="AQ43" s="37">
        <v>6.0000000000000001E-3</v>
      </c>
      <c r="AR43" s="37">
        <v>0</v>
      </c>
      <c r="AS43" s="39">
        <v>93.034999999999997</v>
      </c>
      <c r="AT43" s="37">
        <v>58.6</v>
      </c>
      <c r="AU43" s="22">
        <f t="shared" si="85"/>
        <v>0.14224665158094307</v>
      </c>
      <c r="AV43" s="22">
        <f t="shared" si="85"/>
        <v>9.4576383340999506E-2</v>
      </c>
      <c r="AW43" s="22"/>
      <c r="AX43" s="39">
        <f t="shared" si="38"/>
        <v>561.005</v>
      </c>
      <c r="AY43" s="37">
        <f t="shared" si="39"/>
        <v>561.005</v>
      </c>
      <c r="AZ43" s="37">
        <v>1.0999999999999999E-2</v>
      </c>
      <c r="BA43" s="37">
        <v>0</v>
      </c>
      <c r="BB43" s="40">
        <v>134.965</v>
      </c>
      <c r="BC43" s="40">
        <v>134.965</v>
      </c>
      <c r="BD43" s="22">
        <f t="shared" si="86"/>
        <v>0.20635588037428906</v>
      </c>
      <c r="BE43" s="22">
        <f t="shared" si="86"/>
        <v>0.2178242590037201</v>
      </c>
      <c r="BF43" s="22">
        <f t="shared" si="74"/>
        <v>0.24057717845651999</v>
      </c>
      <c r="BG43" s="22">
        <f t="shared" si="74"/>
        <v>0.24057717845651999</v>
      </c>
      <c r="BH43" s="36">
        <v>426.03999999999996</v>
      </c>
      <c r="BI43" s="42">
        <f t="shared" si="75"/>
        <v>426.03999999999996</v>
      </c>
      <c r="BJ43" s="51">
        <v>97.57</v>
      </c>
      <c r="BK43" s="36">
        <f>AN43/(8.225*0.9)</f>
        <v>83.702127659574472</v>
      </c>
      <c r="BL43" s="36">
        <f t="shared" si="42"/>
        <v>96.942964654151851</v>
      </c>
      <c r="BM43" s="36">
        <f t="shared" si="43"/>
        <v>83.164214442753277</v>
      </c>
      <c r="BN43" s="44">
        <f t="shared" si="44"/>
        <v>96.942964654151837</v>
      </c>
      <c r="BO43" s="44">
        <f t="shared" si="45"/>
        <v>83.164214442753263</v>
      </c>
      <c r="BP43" s="36">
        <v>1.1826000000000001</v>
      </c>
      <c r="BQ43" s="36">
        <f t="shared" si="62"/>
        <v>13.867872340425521</v>
      </c>
      <c r="BR43" s="39">
        <f t="shared" si="76"/>
        <v>14.213254422902041</v>
      </c>
      <c r="BS43" s="39">
        <f t="shared" si="47"/>
        <v>114.64474999999997</v>
      </c>
      <c r="BT43" s="39">
        <f t="shared" si="47"/>
        <v>98.350000000000009</v>
      </c>
      <c r="BU43" s="36">
        <v>39.051000000000002</v>
      </c>
      <c r="BV43" s="36">
        <f t="shared" si="84"/>
        <v>39.051000000000002</v>
      </c>
      <c r="BW43" s="43">
        <v>39.051000000000002</v>
      </c>
      <c r="BX43" s="45">
        <f t="shared" si="48"/>
        <v>1</v>
      </c>
      <c r="BY43" s="36">
        <v>0.06</v>
      </c>
      <c r="BZ43" s="36">
        <f t="shared" si="87"/>
        <v>0.06</v>
      </c>
      <c r="CA43" s="43">
        <v>0.06</v>
      </c>
      <c r="CB43" s="45">
        <f t="shared" si="49"/>
        <v>1</v>
      </c>
      <c r="CC43" s="36">
        <v>5.2999999999999999E-2</v>
      </c>
      <c r="CD43" s="36">
        <f t="shared" si="83"/>
        <v>5.2999999999999999E-2</v>
      </c>
      <c r="CE43" s="43">
        <v>5.2999999999999999E-2</v>
      </c>
      <c r="CF43" s="45">
        <f t="shared" si="50"/>
        <v>1</v>
      </c>
      <c r="CG43" s="36">
        <f t="shared" si="65"/>
        <v>175.28706195339734</v>
      </c>
      <c r="CH43" s="36">
        <f t="shared" si="65"/>
        <v>158.73015873015876</v>
      </c>
      <c r="CI43" s="36">
        <f t="shared" si="66"/>
        <v>204.356021782337</v>
      </c>
      <c r="CJ43" s="46">
        <f t="shared" si="66"/>
        <v>175.31038047789238</v>
      </c>
      <c r="CK43" s="36">
        <f t="shared" si="67"/>
        <v>269.09386442587544</v>
      </c>
      <c r="CL43" s="36">
        <f t="shared" si="77"/>
        <v>230.84686883860675</v>
      </c>
      <c r="CM43" s="36">
        <f t="shared" si="68"/>
        <v>59.707357348174426</v>
      </c>
      <c r="CN43" s="36">
        <f t="shared" si="68"/>
        <v>63.025637301183821</v>
      </c>
      <c r="CO43" s="36">
        <f t="shared" si="69"/>
        <v>91.660407473476681</v>
      </c>
      <c r="CP43" s="36">
        <f t="shared" si="78"/>
        <v>91.660407473476681</v>
      </c>
      <c r="CQ43" s="36">
        <f t="shared" si="70"/>
        <v>9.1737508409271612E-2</v>
      </c>
      <c r="CR43" s="36">
        <f t="shared" si="70"/>
        <v>9.683588737986297E-2</v>
      </c>
      <c r="CS43" s="36">
        <f t="shared" si="71"/>
        <v>0.1408318467749507</v>
      </c>
      <c r="CT43" s="36">
        <f t="shared" si="79"/>
        <v>0.1408318467749507</v>
      </c>
      <c r="CU43" s="36">
        <f t="shared" si="72"/>
        <v>8.1034799094856585E-2</v>
      </c>
      <c r="CV43" s="36">
        <f t="shared" si="72"/>
        <v>8.5538367185545625E-2</v>
      </c>
      <c r="CW43" s="36">
        <f t="shared" si="73"/>
        <v>0.12440146465120645</v>
      </c>
      <c r="CX43" s="36">
        <f t="shared" si="80"/>
        <v>0.12440146465120645</v>
      </c>
      <c r="CY43" s="47"/>
      <c r="CZ43" s="47"/>
    </row>
    <row r="44" spans="1:104" ht="26.25" customHeight="1" x14ac:dyDescent="0.2">
      <c r="A44" s="28">
        <v>85</v>
      </c>
      <c r="B44" s="28"/>
      <c r="C44" s="28">
        <v>32</v>
      </c>
      <c r="D44" s="61">
        <v>21</v>
      </c>
      <c r="E44" s="30" t="s">
        <v>208</v>
      </c>
      <c r="F44" s="30" t="s">
        <v>209</v>
      </c>
      <c r="G44" s="31" t="s">
        <v>91</v>
      </c>
      <c r="H44" s="56" t="s">
        <v>210</v>
      </c>
      <c r="I44" s="33" t="s">
        <v>211</v>
      </c>
      <c r="J44" s="34">
        <f t="shared" si="30"/>
        <v>0</v>
      </c>
      <c r="K44" s="34">
        <v>0</v>
      </c>
      <c r="L44" s="34">
        <v>0</v>
      </c>
      <c r="M44" s="34">
        <v>0</v>
      </c>
      <c r="N44" s="34">
        <v>0</v>
      </c>
      <c r="O44" s="34">
        <v>0</v>
      </c>
      <c r="P44" s="34">
        <v>0</v>
      </c>
      <c r="Q44" s="34">
        <v>0</v>
      </c>
      <c r="R44" s="34">
        <v>0</v>
      </c>
      <c r="S44" s="34">
        <v>0</v>
      </c>
      <c r="T44" s="34">
        <v>0</v>
      </c>
      <c r="U44" s="34">
        <v>0</v>
      </c>
      <c r="V44" s="34">
        <v>0</v>
      </c>
      <c r="W44" s="34">
        <v>0</v>
      </c>
      <c r="X44" s="34">
        <v>0</v>
      </c>
      <c r="Y44" s="34">
        <v>0</v>
      </c>
      <c r="Z44" s="34">
        <v>0</v>
      </c>
      <c r="AA44" s="34">
        <v>0</v>
      </c>
      <c r="AB44" s="34">
        <v>0</v>
      </c>
      <c r="AC44" s="34">
        <v>0</v>
      </c>
      <c r="AD44" s="34">
        <v>0</v>
      </c>
      <c r="AE44" s="36">
        <v>2.33</v>
      </c>
      <c r="AF44" s="37">
        <f t="shared" si="31"/>
        <v>2.0034393809114359</v>
      </c>
      <c r="AG44" s="36">
        <f t="shared" si="81"/>
        <v>2.33</v>
      </c>
      <c r="AH44" s="37">
        <f t="shared" si="32"/>
        <v>2.0034393809114359</v>
      </c>
      <c r="AI44" s="36">
        <v>0.8</v>
      </c>
      <c r="AJ44" s="37">
        <f t="shared" si="33"/>
        <v>0.68787618228718828</v>
      </c>
      <c r="AK44" s="36">
        <f t="shared" si="82"/>
        <v>0.8</v>
      </c>
      <c r="AL44" s="37">
        <f t="shared" si="34"/>
        <v>0.68787618228718828</v>
      </c>
      <c r="AM44" s="37">
        <f t="shared" si="35"/>
        <v>1140.6699781939014</v>
      </c>
      <c r="AN44" s="37">
        <f t="shared" si="36"/>
        <v>1127.8016446419931</v>
      </c>
      <c r="AO44" s="37"/>
      <c r="AP44" s="37"/>
      <c r="AQ44" s="37">
        <v>0.01</v>
      </c>
      <c r="AR44" s="37">
        <v>0</v>
      </c>
      <c r="AS44" s="39">
        <v>51.168333551908212</v>
      </c>
      <c r="AT44" s="37">
        <v>38.299999999999997</v>
      </c>
      <c r="AU44" s="22">
        <f t="shared" si="85"/>
        <v>4.4858139979213299E-2</v>
      </c>
      <c r="AV44" s="22">
        <f t="shared" si="85"/>
        <v>3.3959872449164465E-2</v>
      </c>
      <c r="AW44" s="22"/>
      <c r="AX44" s="39">
        <f t="shared" si="38"/>
        <v>1089.5016446419932</v>
      </c>
      <c r="AY44" s="37">
        <f t="shared" si="39"/>
        <v>1089.5016446419932</v>
      </c>
      <c r="AZ44" s="37">
        <v>3.2000000000000001E-2</v>
      </c>
      <c r="BA44" s="37">
        <f>AZ44*0.3</f>
        <v>9.5999999999999992E-3</v>
      </c>
      <c r="BB44" s="40">
        <v>204.78764464199301</v>
      </c>
      <c r="BC44" s="40">
        <v>204.78764464199301</v>
      </c>
      <c r="BD44" s="22">
        <f t="shared" si="86"/>
        <v>0.17953277333225418</v>
      </c>
      <c r="BE44" s="22">
        <f t="shared" si="86"/>
        <v>0.18158126086702095</v>
      </c>
      <c r="BF44" s="22">
        <f t="shared" si="74"/>
        <v>0.18796451170965014</v>
      </c>
      <c r="BG44" s="22">
        <f t="shared" si="74"/>
        <v>0.18796451170965014</v>
      </c>
      <c r="BH44" s="36">
        <v>884.71400000000006</v>
      </c>
      <c r="BI44" s="42">
        <f t="shared" si="75"/>
        <v>884.71400000000006</v>
      </c>
      <c r="BJ44" s="51">
        <v>176.12200000000001</v>
      </c>
      <c r="BK44" s="36">
        <f>AN44/(8.225*0.89)</f>
        <v>154.06600111225615</v>
      </c>
      <c r="BL44" s="36">
        <f t="shared" si="42"/>
        <v>174.9901488246237</v>
      </c>
      <c r="BM44" s="36">
        <f t="shared" si="43"/>
        <v>153.075893207256</v>
      </c>
      <c r="BN44" s="44">
        <f t="shared" si="44"/>
        <v>174.9901488246237</v>
      </c>
      <c r="BO44" s="44">
        <f t="shared" si="45"/>
        <v>153.075893207256</v>
      </c>
      <c r="BP44" s="36">
        <v>1.1826000000000001</v>
      </c>
      <c r="BQ44" s="36">
        <f t="shared" si="62"/>
        <v>22.055998887743868</v>
      </c>
      <c r="BR44" s="39">
        <f t="shared" si="76"/>
        <v>12.523136739160279</v>
      </c>
      <c r="BS44" s="39">
        <f t="shared" si="47"/>
        <v>206.94335000000001</v>
      </c>
      <c r="BT44" s="39">
        <f t="shared" si="47"/>
        <v>181.02755130690096</v>
      </c>
      <c r="BU44" s="36">
        <v>86.977999999999994</v>
      </c>
      <c r="BV44" s="36">
        <f t="shared" si="84"/>
        <v>86.977999999999994</v>
      </c>
      <c r="BW44" s="43">
        <v>86.977999999999994</v>
      </c>
      <c r="BX44" s="45">
        <f t="shared" si="48"/>
        <v>1</v>
      </c>
      <c r="BY44" s="36">
        <v>59.048000000000002</v>
      </c>
      <c r="BZ44" s="36">
        <f t="shared" si="87"/>
        <v>59.048000000000002</v>
      </c>
      <c r="CA44" s="43">
        <v>1.2</v>
      </c>
      <c r="CB44" s="45">
        <f t="shared" si="49"/>
        <v>1</v>
      </c>
      <c r="CC44" s="36">
        <v>2.9489999999999998</v>
      </c>
      <c r="CD44" s="36">
        <f>CC44</f>
        <v>2.9489999999999998</v>
      </c>
      <c r="CE44" s="43">
        <v>0.8</v>
      </c>
      <c r="CF44" s="45">
        <f t="shared" si="50"/>
        <v>1</v>
      </c>
      <c r="CG44" s="36">
        <f t="shared" si="65"/>
        <v>181.42263227411942</v>
      </c>
      <c r="CH44" s="36">
        <f t="shared" si="65"/>
        <v>160.51364365971105</v>
      </c>
      <c r="CI44" s="36">
        <f t="shared" si="66"/>
        <v>189.9431276838512</v>
      </c>
      <c r="CJ44" s="46">
        <f t="shared" si="66"/>
        <v>166.15629007736473</v>
      </c>
      <c r="CK44" s="36">
        <f t="shared" si="67"/>
        <v>233.90988500238493</v>
      </c>
      <c r="CL44" s="36">
        <f t="shared" si="77"/>
        <v>204.61703025712373</v>
      </c>
      <c r="CM44" s="36">
        <f t="shared" si="68"/>
        <v>76.251678103878945</v>
      </c>
      <c r="CN44" s="36">
        <f t="shared" si="68"/>
        <v>77.121717647086868</v>
      </c>
      <c r="CO44" s="36">
        <f t="shared" si="69"/>
        <v>98.311996871305297</v>
      </c>
      <c r="CP44" s="36">
        <f t="shared" si="78"/>
        <v>98.311996871305297</v>
      </c>
      <c r="CQ44" s="36">
        <f t="shared" si="70"/>
        <v>51.766068300924886</v>
      </c>
      <c r="CR44" s="36">
        <f t="shared" si="70"/>
        <v>52.356724500737961</v>
      </c>
      <c r="CS44" s="36">
        <f t="shared" si="71"/>
        <v>66.742472708694564</v>
      </c>
      <c r="CT44" s="36">
        <f t="shared" si="79"/>
        <v>66.742472708694564</v>
      </c>
      <c r="CU44" s="36">
        <f t="shared" si="72"/>
        <v>2.5853227106663641</v>
      </c>
      <c r="CV44" s="36">
        <f t="shared" si="72"/>
        <v>2.6148215105113843</v>
      </c>
      <c r="CW44" s="36">
        <f t="shared" si="73"/>
        <v>3.3332805855903711</v>
      </c>
      <c r="CX44" s="36">
        <f t="shared" si="80"/>
        <v>3.3332805855903711</v>
      </c>
      <c r="CY44" s="47"/>
      <c r="CZ44" s="47"/>
    </row>
    <row r="45" spans="1:104" ht="26.25" customHeight="1" x14ac:dyDescent="0.2">
      <c r="A45" s="28">
        <v>70</v>
      </c>
      <c r="B45" s="28"/>
      <c r="C45" s="28">
        <v>33</v>
      </c>
      <c r="D45" s="61">
        <v>23</v>
      </c>
      <c r="E45" s="30" t="s">
        <v>212</v>
      </c>
      <c r="F45" s="30" t="s">
        <v>213</v>
      </c>
      <c r="G45" s="31" t="s">
        <v>91</v>
      </c>
      <c r="H45" s="56" t="s">
        <v>214</v>
      </c>
      <c r="I45" s="33"/>
      <c r="J45" s="34">
        <f t="shared" ref="J45:J76" si="88">SUM(K45:AD45)</f>
        <v>0</v>
      </c>
      <c r="K45" s="34">
        <v>0</v>
      </c>
      <c r="L45" s="34">
        <v>0</v>
      </c>
      <c r="M45" s="34">
        <v>0</v>
      </c>
      <c r="N45" s="34">
        <v>0</v>
      </c>
      <c r="O45" s="34">
        <v>0</v>
      </c>
      <c r="P45" s="34">
        <v>0</v>
      </c>
      <c r="Q45" s="34">
        <v>0</v>
      </c>
      <c r="R45" s="34">
        <v>0</v>
      </c>
      <c r="S45" s="34">
        <v>0</v>
      </c>
      <c r="T45" s="34">
        <v>0</v>
      </c>
      <c r="U45" s="34">
        <v>0</v>
      </c>
      <c r="V45" s="34">
        <v>0</v>
      </c>
      <c r="W45" s="34">
        <v>0</v>
      </c>
      <c r="X45" s="34">
        <v>0</v>
      </c>
      <c r="Y45" s="34">
        <v>0</v>
      </c>
      <c r="Z45" s="34">
        <v>0</v>
      </c>
      <c r="AA45" s="34">
        <v>0</v>
      </c>
      <c r="AB45" s="34">
        <v>0</v>
      </c>
      <c r="AC45" s="34">
        <v>0</v>
      </c>
      <c r="AD45" s="34">
        <v>0</v>
      </c>
      <c r="AE45" s="36">
        <v>8.0247000000000013E-2</v>
      </c>
      <c r="AF45" s="37">
        <f t="shared" si="31"/>
        <v>6.9000000000000006E-2</v>
      </c>
      <c r="AG45" s="36">
        <f t="shared" si="81"/>
        <v>8.0247000000000013E-2</v>
      </c>
      <c r="AH45" s="37">
        <f t="shared" si="32"/>
        <v>6.9000000000000006E-2</v>
      </c>
      <c r="AI45" s="36">
        <v>6.9779999999999995E-2</v>
      </c>
      <c r="AJ45" s="37">
        <f t="shared" si="33"/>
        <v>5.9999999999999991E-2</v>
      </c>
      <c r="AK45" s="36">
        <f t="shared" si="82"/>
        <v>6.9779999999999995E-2</v>
      </c>
      <c r="AL45" s="37">
        <f t="shared" si="34"/>
        <v>5.9999999999999991E-2</v>
      </c>
      <c r="AM45" s="37">
        <f t="shared" si="35"/>
        <v>84.900274630195696</v>
      </c>
      <c r="AN45" s="37">
        <f t="shared" si="36"/>
        <v>84.900274630195696</v>
      </c>
      <c r="AO45" s="37"/>
      <c r="AP45" s="37"/>
      <c r="AQ45" s="37">
        <v>1E-3</v>
      </c>
      <c r="AR45" s="37">
        <v>0</v>
      </c>
      <c r="AS45" s="39">
        <v>2.8202746301956907</v>
      </c>
      <c r="AT45" s="37">
        <f>AS45</f>
        <v>2.8202746301956907</v>
      </c>
      <c r="AU45" s="22">
        <f t="shared" si="85"/>
        <v>3.3218674998168142E-2</v>
      </c>
      <c r="AV45" s="22">
        <f t="shared" si="85"/>
        <v>3.3218674998168142E-2</v>
      </c>
      <c r="AW45" s="22"/>
      <c r="AX45" s="39">
        <f t="shared" si="38"/>
        <v>82.080000000000013</v>
      </c>
      <c r="AY45" s="37">
        <f t="shared" si="39"/>
        <v>82.08</v>
      </c>
      <c r="AZ45" s="37">
        <v>0</v>
      </c>
      <c r="BA45" s="37">
        <f>AZ45*0.3</f>
        <v>0</v>
      </c>
      <c r="BB45" s="51">
        <v>0</v>
      </c>
      <c r="BC45" s="37">
        <f>BB45</f>
        <v>0</v>
      </c>
      <c r="BD45" s="22">
        <f t="shared" si="86"/>
        <v>0</v>
      </c>
      <c r="BE45" s="22">
        <f t="shared" si="86"/>
        <v>0</v>
      </c>
      <c r="BF45" s="22">
        <f t="shared" si="74"/>
        <v>0</v>
      </c>
      <c r="BG45" s="22">
        <f t="shared" si="74"/>
        <v>0</v>
      </c>
      <c r="BH45" s="36">
        <v>82.08</v>
      </c>
      <c r="BI45" s="42">
        <f t="shared" si="75"/>
        <v>82.08</v>
      </c>
      <c r="BJ45" s="51">
        <v>12.53</v>
      </c>
      <c r="BK45" s="51">
        <v>12.53</v>
      </c>
      <c r="BL45" s="36">
        <f t="shared" si="42"/>
        <v>12.449475731439199</v>
      </c>
      <c r="BM45" s="36">
        <f t="shared" si="43"/>
        <v>12.449475731439199</v>
      </c>
      <c r="BN45" s="44">
        <f t="shared" si="44"/>
        <v>12.4494757314392</v>
      </c>
      <c r="BO45" s="44">
        <f t="shared" si="45"/>
        <v>12.4494757314392</v>
      </c>
      <c r="BP45" s="36">
        <v>1.1826000000000001</v>
      </c>
      <c r="BQ45" s="36">
        <f t="shared" si="62"/>
        <v>0</v>
      </c>
      <c r="BR45" s="39">
        <f t="shared" si="76"/>
        <v>0</v>
      </c>
      <c r="BS45" s="39">
        <f t="shared" si="47"/>
        <v>14.72275</v>
      </c>
      <c r="BT45" s="39">
        <f t="shared" si="47"/>
        <v>14.72275</v>
      </c>
      <c r="BU45" s="36">
        <v>2.64</v>
      </c>
      <c r="BV45" s="36">
        <f t="shared" si="84"/>
        <v>2.64</v>
      </c>
      <c r="BW45" s="43">
        <v>2.64</v>
      </c>
      <c r="BX45" s="45">
        <f t="shared" si="48"/>
        <v>1</v>
      </c>
      <c r="BY45" s="36">
        <v>2.5000000000000001E-2</v>
      </c>
      <c r="BZ45" s="36">
        <f t="shared" si="87"/>
        <v>2.5000000000000001E-2</v>
      </c>
      <c r="CA45" s="43">
        <v>2.5000000000000001E-2</v>
      </c>
      <c r="CB45" s="45">
        <f t="shared" si="49"/>
        <v>1</v>
      </c>
      <c r="CC45" s="36">
        <v>0</v>
      </c>
      <c r="CD45" s="36">
        <f>CC45</f>
        <v>0</v>
      </c>
      <c r="CE45" s="43">
        <v>0</v>
      </c>
      <c r="CF45" s="45" t="e">
        <f t="shared" si="50"/>
        <v>#DIV/0!</v>
      </c>
      <c r="CG45" s="36">
        <f t="shared" si="65"/>
        <v>173.41227768848341</v>
      </c>
      <c r="CH45" s="36">
        <f t="shared" si="65"/>
        <v>173.41227768848341</v>
      </c>
      <c r="CI45" s="36">
        <f t="shared" si="66"/>
        <v>179.37073586744637</v>
      </c>
      <c r="CJ45" s="46">
        <f t="shared" si="66"/>
        <v>179.3707358674464</v>
      </c>
      <c r="CK45" s="36">
        <f t="shared" si="67"/>
        <v>179.3707358674464</v>
      </c>
      <c r="CL45" s="36">
        <f t="shared" si="77"/>
        <v>179.3707358674464</v>
      </c>
      <c r="CM45" s="36">
        <f t="shared" si="68"/>
        <v>31.09530577491272</v>
      </c>
      <c r="CN45" s="36">
        <f t="shared" si="68"/>
        <v>31.09530577491272</v>
      </c>
      <c r="CO45" s="36">
        <f t="shared" si="69"/>
        <v>32.163742690058484</v>
      </c>
      <c r="CP45" s="36">
        <f t="shared" si="78"/>
        <v>32.163742690058484</v>
      </c>
      <c r="CQ45" s="36">
        <f t="shared" si="70"/>
        <v>0.29446312286849163</v>
      </c>
      <c r="CR45" s="36">
        <f t="shared" si="70"/>
        <v>0.29446312286849163</v>
      </c>
      <c r="CS45" s="36">
        <f t="shared" si="71"/>
        <v>0.3045808966861599</v>
      </c>
      <c r="CT45" s="36">
        <f t="shared" si="79"/>
        <v>0.3045808966861599</v>
      </c>
      <c r="CU45" s="36">
        <f t="shared" si="72"/>
        <v>0</v>
      </c>
      <c r="CV45" s="36">
        <f t="shared" si="72"/>
        <v>0</v>
      </c>
      <c r="CW45" s="36">
        <f t="shared" si="73"/>
        <v>0</v>
      </c>
      <c r="CX45" s="36">
        <f t="shared" si="80"/>
        <v>0</v>
      </c>
      <c r="CY45" s="47"/>
      <c r="CZ45" s="47"/>
    </row>
    <row r="46" spans="1:104" ht="39" customHeight="1" x14ac:dyDescent="0.2">
      <c r="A46" s="28">
        <v>67</v>
      </c>
      <c r="B46" s="28"/>
      <c r="C46" s="28">
        <v>34</v>
      </c>
      <c r="D46" s="61">
        <v>26</v>
      </c>
      <c r="E46" s="30" t="s">
        <v>215</v>
      </c>
      <c r="F46" s="30" t="s">
        <v>216</v>
      </c>
      <c r="G46" s="31" t="s">
        <v>91</v>
      </c>
      <c r="H46" s="56" t="s">
        <v>217</v>
      </c>
      <c r="I46" s="33" t="s">
        <v>218</v>
      </c>
      <c r="J46" s="34">
        <f t="shared" si="88"/>
        <v>0</v>
      </c>
      <c r="K46" s="34">
        <v>0</v>
      </c>
      <c r="L46" s="34">
        <v>0</v>
      </c>
      <c r="M46" s="34">
        <v>0</v>
      </c>
      <c r="N46" s="34">
        <v>0</v>
      </c>
      <c r="O46" s="34">
        <v>0</v>
      </c>
      <c r="P46" s="34">
        <v>0</v>
      </c>
      <c r="Q46" s="34">
        <v>0</v>
      </c>
      <c r="R46" s="34">
        <v>0</v>
      </c>
      <c r="S46" s="34">
        <v>0</v>
      </c>
      <c r="T46" s="34">
        <v>0</v>
      </c>
      <c r="U46" s="34">
        <v>0</v>
      </c>
      <c r="V46" s="34">
        <v>0</v>
      </c>
      <c r="W46" s="34">
        <v>0</v>
      </c>
      <c r="X46" s="34">
        <v>0</v>
      </c>
      <c r="Y46" s="34">
        <v>0</v>
      </c>
      <c r="Z46" s="34">
        <v>0</v>
      </c>
      <c r="AA46" s="34">
        <v>0</v>
      </c>
      <c r="AB46" s="34">
        <v>0</v>
      </c>
      <c r="AC46" s="34">
        <v>0</v>
      </c>
      <c r="AD46" s="34">
        <v>0</v>
      </c>
      <c r="AE46" s="36">
        <v>1.26</v>
      </c>
      <c r="AF46" s="37">
        <f t="shared" si="31"/>
        <v>1.0834049871023215</v>
      </c>
      <c r="AG46" s="36">
        <f t="shared" si="81"/>
        <v>1.26</v>
      </c>
      <c r="AH46" s="37">
        <f t="shared" si="32"/>
        <v>1.0834049871023215</v>
      </c>
      <c r="AI46" s="36">
        <v>0.29099999999999998</v>
      </c>
      <c r="AJ46" s="37">
        <f t="shared" si="33"/>
        <v>0.25021496130696474</v>
      </c>
      <c r="AK46" s="36">
        <f t="shared" si="82"/>
        <v>0.29099999999999998</v>
      </c>
      <c r="AL46" s="37">
        <f t="shared" si="34"/>
        <v>0.25021496130696474</v>
      </c>
      <c r="AM46" s="37">
        <f t="shared" si="35"/>
        <v>464.46765509988194</v>
      </c>
      <c r="AN46" s="37">
        <f t="shared" si="36"/>
        <v>464.46765509988194</v>
      </c>
      <c r="AO46" s="37"/>
      <c r="AP46" s="37"/>
      <c r="AQ46" s="37">
        <v>5.0000000000000001E-3</v>
      </c>
      <c r="AR46" s="37">
        <v>0</v>
      </c>
      <c r="AS46" s="39">
        <v>43.787491618554157</v>
      </c>
      <c r="AT46" s="37">
        <f>AS46</f>
        <v>43.787491618554157</v>
      </c>
      <c r="AU46" s="22">
        <f t="shared" si="85"/>
        <v>9.4274576792947679E-2</v>
      </c>
      <c r="AV46" s="22">
        <f t="shared" si="85"/>
        <v>9.4274576792947679E-2</v>
      </c>
      <c r="AW46" s="22"/>
      <c r="AX46" s="39">
        <f t="shared" si="38"/>
        <v>420.68016348132778</v>
      </c>
      <c r="AY46" s="37">
        <f t="shared" si="39"/>
        <v>420.68016348132778</v>
      </c>
      <c r="AZ46" s="37">
        <v>8.0000000000000002E-3</v>
      </c>
      <c r="BA46" s="37">
        <v>0</v>
      </c>
      <c r="BB46" s="51">
        <v>28.254163481327694</v>
      </c>
      <c r="BC46" s="37">
        <f>BB46</f>
        <v>28.254163481327694</v>
      </c>
      <c r="BD46" s="22">
        <f t="shared" si="86"/>
        <v>6.0831283235969896E-2</v>
      </c>
      <c r="BE46" s="22">
        <f t="shared" si="86"/>
        <v>6.0831283235969896E-2</v>
      </c>
      <c r="BF46" s="22">
        <f t="shared" si="74"/>
        <v>6.7163051491449216E-2</v>
      </c>
      <c r="BG46" s="22">
        <f t="shared" si="74"/>
        <v>6.7163051491449216E-2</v>
      </c>
      <c r="BH46" s="36">
        <v>392.4260000000001</v>
      </c>
      <c r="BI46" s="42">
        <f t="shared" si="75"/>
        <v>392.4260000000001</v>
      </c>
      <c r="BJ46" s="51">
        <v>68.95</v>
      </c>
      <c r="BK46" s="36">
        <f>AN46/(8.225*0.91)</f>
        <v>62.055199585808737</v>
      </c>
      <c r="BL46" s="36">
        <f t="shared" si="42"/>
        <v>68.506891594791142</v>
      </c>
      <c r="BM46" s="36">
        <f t="shared" si="43"/>
        <v>61.656400738478979</v>
      </c>
      <c r="BN46" s="44">
        <f t="shared" si="44"/>
        <v>68.506891594791142</v>
      </c>
      <c r="BO46" s="44">
        <f t="shared" si="45"/>
        <v>61.656400738478986</v>
      </c>
      <c r="BP46" s="36">
        <v>1.1826000000000001</v>
      </c>
      <c r="BQ46" s="36">
        <f t="shared" si="62"/>
        <v>6.8948004141912662</v>
      </c>
      <c r="BR46" s="39">
        <f t="shared" si="76"/>
        <v>9.9997105354478109</v>
      </c>
      <c r="BS46" s="39">
        <f t="shared" si="47"/>
        <v>81.016249999999999</v>
      </c>
      <c r="BT46" s="39">
        <f t="shared" si="47"/>
        <v>72.914859513325254</v>
      </c>
      <c r="BU46" s="36">
        <v>28.132000000000001</v>
      </c>
      <c r="BV46" s="36">
        <f t="shared" si="84"/>
        <v>28.132000000000001</v>
      </c>
      <c r="BW46" s="43">
        <v>28.132000000000001</v>
      </c>
      <c r="BX46" s="45">
        <f t="shared" si="48"/>
        <v>1</v>
      </c>
      <c r="BY46" s="36">
        <v>6.4000000000000001E-2</v>
      </c>
      <c r="BZ46" s="36">
        <f t="shared" si="87"/>
        <v>6.4000000000000001E-2</v>
      </c>
      <c r="CA46" s="43">
        <v>6.4000000000000001E-2</v>
      </c>
      <c r="CB46" s="45">
        <f t="shared" si="49"/>
        <v>1</v>
      </c>
      <c r="CC46" s="36">
        <v>5.8000000000000003E-2</v>
      </c>
      <c r="CD46" s="36">
        <f>CC46</f>
        <v>5.8000000000000003E-2</v>
      </c>
      <c r="CE46" s="43">
        <v>5.8000000000000003E-2</v>
      </c>
      <c r="CF46" s="45">
        <f t="shared" si="50"/>
        <v>1</v>
      </c>
      <c r="CG46" s="36">
        <f t="shared" si="65"/>
        <v>174.42818484869045</v>
      </c>
      <c r="CH46" s="36">
        <f t="shared" si="65"/>
        <v>156.98587127158552</v>
      </c>
      <c r="CI46" s="36">
        <f t="shared" si="66"/>
        <v>192.58395577664544</v>
      </c>
      <c r="CJ46" s="46">
        <f t="shared" si="66"/>
        <v>173.32611766126604</v>
      </c>
      <c r="CK46" s="36">
        <f t="shared" si="67"/>
        <v>206.44975103586401</v>
      </c>
      <c r="CL46" s="36">
        <f t="shared" si="77"/>
        <v>185.80537353112496</v>
      </c>
      <c r="CM46" s="36">
        <f t="shared" si="68"/>
        <v>60.568264961206665</v>
      </c>
      <c r="CN46" s="36">
        <f t="shared" si="68"/>
        <v>60.568264961206665</v>
      </c>
      <c r="CO46" s="36">
        <f t="shared" si="69"/>
        <v>71.687400936737106</v>
      </c>
      <c r="CP46" s="36">
        <f t="shared" si="78"/>
        <v>71.687400936737106</v>
      </c>
      <c r="CQ46" s="36">
        <f t="shared" si="70"/>
        <v>0.13779215688600976</v>
      </c>
      <c r="CR46" s="36">
        <f t="shared" si="70"/>
        <v>0.13779215688600976</v>
      </c>
      <c r="CS46" s="36">
        <f t="shared" si="71"/>
        <v>0.16308807265573633</v>
      </c>
      <c r="CT46" s="36">
        <f t="shared" si="79"/>
        <v>0.16308807265573633</v>
      </c>
      <c r="CU46" s="36">
        <f t="shared" si="72"/>
        <v>0.12487414217794633</v>
      </c>
      <c r="CV46" s="36">
        <f t="shared" si="72"/>
        <v>0.12487414217794633</v>
      </c>
      <c r="CW46" s="36">
        <f t="shared" si="73"/>
        <v>0.14779856584426104</v>
      </c>
      <c r="CX46" s="36">
        <f t="shared" si="80"/>
        <v>0.14779856584426104</v>
      </c>
      <c r="CY46" s="47"/>
      <c r="CZ46" s="47"/>
    </row>
    <row r="47" spans="1:104" ht="29.25" customHeight="1" x14ac:dyDescent="0.2">
      <c r="A47" s="28">
        <v>65</v>
      </c>
      <c r="B47" s="28"/>
      <c r="C47" s="28">
        <v>35</v>
      </c>
      <c r="D47" s="61">
        <v>28</v>
      </c>
      <c r="E47" s="30" t="s">
        <v>219</v>
      </c>
      <c r="F47" s="30" t="s">
        <v>220</v>
      </c>
      <c r="G47" s="31" t="s">
        <v>91</v>
      </c>
      <c r="H47" s="56" t="s">
        <v>221</v>
      </c>
      <c r="I47" s="33" t="s">
        <v>222</v>
      </c>
      <c r="J47" s="34">
        <f t="shared" si="88"/>
        <v>0</v>
      </c>
      <c r="K47" s="34">
        <v>0</v>
      </c>
      <c r="L47" s="34">
        <v>0</v>
      </c>
      <c r="M47" s="34">
        <v>0</v>
      </c>
      <c r="N47" s="34">
        <v>0</v>
      </c>
      <c r="O47" s="34">
        <v>0</v>
      </c>
      <c r="P47" s="34">
        <v>0</v>
      </c>
      <c r="Q47" s="34">
        <v>0</v>
      </c>
      <c r="R47" s="34">
        <v>0</v>
      </c>
      <c r="S47" s="34">
        <v>0</v>
      </c>
      <c r="T47" s="34">
        <v>0</v>
      </c>
      <c r="U47" s="34">
        <v>0</v>
      </c>
      <c r="V47" s="34">
        <v>0</v>
      </c>
      <c r="W47" s="34">
        <v>0</v>
      </c>
      <c r="X47" s="34">
        <v>0</v>
      </c>
      <c r="Y47" s="34">
        <v>0</v>
      </c>
      <c r="Z47" s="34">
        <v>0</v>
      </c>
      <c r="AA47" s="34">
        <v>0</v>
      </c>
      <c r="AB47" s="34">
        <v>0</v>
      </c>
      <c r="AC47" s="34">
        <v>0</v>
      </c>
      <c r="AD47" s="34">
        <v>0</v>
      </c>
      <c r="AE47" s="36">
        <v>1.51</v>
      </c>
      <c r="AF47" s="37">
        <f t="shared" si="31"/>
        <v>1.2983662940670679</v>
      </c>
      <c r="AG47" s="36">
        <f t="shared" si="81"/>
        <v>1.51</v>
      </c>
      <c r="AH47" s="37">
        <f t="shared" si="32"/>
        <v>1.2983662940670679</v>
      </c>
      <c r="AI47" s="36">
        <v>0.5</v>
      </c>
      <c r="AJ47" s="37">
        <f t="shared" si="33"/>
        <v>0.42992261392949266</v>
      </c>
      <c r="AK47" s="36">
        <f t="shared" si="82"/>
        <v>0.5</v>
      </c>
      <c r="AL47" s="37">
        <f t="shared" si="34"/>
        <v>0.42992261392949266</v>
      </c>
      <c r="AM47" s="37">
        <f t="shared" si="35"/>
        <v>1059.4000000000001</v>
      </c>
      <c r="AN47" s="37">
        <f t="shared" si="36"/>
        <v>1025.53</v>
      </c>
      <c r="AO47" s="37"/>
      <c r="AP47" s="37"/>
      <c r="AQ47" s="37">
        <v>5.0000000000000001E-3</v>
      </c>
      <c r="AR47" s="37">
        <v>0</v>
      </c>
      <c r="AS47" s="39">
        <v>69.069999999999993</v>
      </c>
      <c r="AT47" s="37">
        <v>35.200000000000003</v>
      </c>
      <c r="AU47" s="22">
        <f t="shared" si="85"/>
        <v>6.5197281480083052E-2</v>
      </c>
      <c r="AV47" s="22">
        <f t="shared" si="85"/>
        <v>3.432371554220745E-2</v>
      </c>
      <c r="AW47" s="22"/>
      <c r="AX47" s="39">
        <f t="shared" si="38"/>
        <v>990.33000000000015</v>
      </c>
      <c r="AY47" s="37">
        <f t="shared" si="39"/>
        <v>990.33</v>
      </c>
      <c r="AZ47" s="37">
        <v>2.5000000000000001E-2</v>
      </c>
      <c r="BA47" s="37">
        <f t="shared" ref="BA47:BA54" si="89">AZ47*0.3</f>
        <v>7.4999999999999997E-3</v>
      </c>
      <c r="BB47" s="40">
        <v>345.38</v>
      </c>
      <c r="BC47" s="40">
        <v>345.38</v>
      </c>
      <c r="BD47" s="22">
        <f t="shared" si="86"/>
        <v>0.32601472531621667</v>
      </c>
      <c r="BE47" s="22">
        <f t="shared" si="86"/>
        <v>0.33678195664680705</v>
      </c>
      <c r="BF47" s="22">
        <f t="shared" si="74"/>
        <v>0.34875243605666795</v>
      </c>
      <c r="BG47" s="22">
        <f t="shared" si="74"/>
        <v>0.34875243605666795</v>
      </c>
      <c r="BH47" s="36">
        <v>644.95000000000005</v>
      </c>
      <c r="BI47" s="42">
        <f t="shared" si="75"/>
        <v>644.95000000000005</v>
      </c>
      <c r="BJ47" s="51">
        <v>158.18</v>
      </c>
      <c r="BK47" s="36">
        <f>AN47/(8.225*0.91)</f>
        <v>137.0159323958716</v>
      </c>
      <c r="BL47" s="36">
        <f t="shared" si="42"/>
        <v>157.16345340774566</v>
      </c>
      <c r="BM47" s="36">
        <f t="shared" si="43"/>
        <v>136.13539706168532</v>
      </c>
      <c r="BN47" s="44">
        <f t="shared" si="44"/>
        <v>157.16345340774561</v>
      </c>
      <c r="BO47" s="44">
        <f t="shared" si="45"/>
        <v>136.13539706168532</v>
      </c>
      <c r="BP47" s="36">
        <v>1.1826000000000001</v>
      </c>
      <c r="BQ47" s="36">
        <f t="shared" si="62"/>
        <v>21.164067604128405</v>
      </c>
      <c r="BR47" s="39">
        <f t="shared" si="76"/>
        <v>13.379736758204833</v>
      </c>
      <c r="BS47" s="39">
        <f t="shared" si="47"/>
        <v>185.86150000000001</v>
      </c>
      <c r="BT47" s="39">
        <f t="shared" si="47"/>
        <v>160.99372056514912</v>
      </c>
      <c r="BU47" s="36">
        <v>77.64</v>
      </c>
      <c r="BV47" s="36">
        <f>BW47*1.3</f>
        <v>63.180000000000007</v>
      </c>
      <c r="BW47" s="43">
        <v>48.6</v>
      </c>
      <c r="BX47" s="45">
        <f t="shared" si="48"/>
        <v>0.81375579598145298</v>
      </c>
      <c r="BY47" s="36">
        <v>4.4630000000000001</v>
      </c>
      <c r="BZ47" s="36">
        <f t="shared" si="87"/>
        <v>4.4630000000000001</v>
      </c>
      <c r="CA47" s="43">
        <v>0.7</v>
      </c>
      <c r="CB47" s="45">
        <f t="shared" si="49"/>
        <v>1</v>
      </c>
      <c r="CC47" s="36">
        <v>4.4530000000000003</v>
      </c>
      <c r="CD47" s="36">
        <f>CC47</f>
        <v>4.4530000000000003</v>
      </c>
      <c r="CE47" s="43">
        <v>0.45</v>
      </c>
      <c r="CF47" s="45">
        <f t="shared" si="50"/>
        <v>1</v>
      </c>
      <c r="CG47" s="36">
        <f t="shared" si="65"/>
        <v>175.44034359071173</v>
      </c>
      <c r="CH47" s="36">
        <f t="shared" si="65"/>
        <v>156.98587127158552</v>
      </c>
      <c r="CI47" s="36">
        <f t="shared" si="66"/>
        <v>187.67633011218479</v>
      </c>
      <c r="CJ47" s="46">
        <f t="shared" si="66"/>
        <v>162.56573118571495</v>
      </c>
      <c r="CK47" s="36">
        <f t="shared" si="67"/>
        <v>288.17970385301186</v>
      </c>
      <c r="CL47" s="36">
        <f t="shared" si="77"/>
        <v>249.62201808690457</v>
      </c>
      <c r="CM47" s="36">
        <f t="shared" si="68"/>
        <v>73.286766094015476</v>
      </c>
      <c r="CN47" s="36">
        <f t="shared" si="68"/>
        <v>61.60716897604167</v>
      </c>
      <c r="CO47" s="36">
        <f t="shared" si="69"/>
        <v>120.38142491666019</v>
      </c>
      <c r="CP47" s="36">
        <f t="shared" si="78"/>
        <v>97.961082254438338</v>
      </c>
      <c r="CQ47" s="36">
        <f t="shared" si="70"/>
        <v>4.2127619407211627</v>
      </c>
      <c r="CR47" s="36">
        <f t="shared" si="70"/>
        <v>4.3518960927520407</v>
      </c>
      <c r="CS47" s="36">
        <f t="shared" si="71"/>
        <v>6.9199162725792691</v>
      </c>
      <c r="CT47" s="36">
        <f t="shared" si="79"/>
        <v>6.9199162725792691</v>
      </c>
      <c r="CU47" s="36">
        <f t="shared" si="72"/>
        <v>4.2033226354540307</v>
      </c>
      <c r="CV47" s="36">
        <f t="shared" si="72"/>
        <v>4.342145037200277</v>
      </c>
      <c r="CW47" s="36">
        <f t="shared" si="73"/>
        <v>6.9044111946662525</v>
      </c>
      <c r="CX47" s="36">
        <f t="shared" si="80"/>
        <v>6.9044111946662525</v>
      </c>
      <c r="CY47" s="47"/>
      <c r="CZ47" s="47"/>
    </row>
    <row r="48" spans="1:104" ht="29.25" customHeight="1" x14ac:dyDescent="0.2">
      <c r="A48" s="28">
        <v>23</v>
      </c>
      <c r="B48" s="28"/>
      <c r="C48" s="28">
        <v>36</v>
      </c>
      <c r="D48" s="61">
        <v>32</v>
      </c>
      <c r="E48" s="30" t="s">
        <v>223</v>
      </c>
      <c r="F48" s="30" t="s">
        <v>224</v>
      </c>
      <c r="G48" s="31" t="s">
        <v>91</v>
      </c>
      <c r="H48" s="56" t="s">
        <v>225</v>
      </c>
      <c r="I48" s="33" t="s">
        <v>226</v>
      </c>
      <c r="J48" s="34">
        <f t="shared" si="88"/>
        <v>0</v>
      </c>
      <c r="K48" s="34"/>
      <c r="L48" s="34">
        <v>0</v>
      </c>
      <c r="M48" s="34">
        <v>0</v>
      </c>
      <c r="N48" s="34">
        <v>0</v>
      </c>
      <c r="O48" s="34">
        <v>0</v>
      </c>
      <c r="P48" s="34">
        <v>0</v>
      </c>
      <c r="Q48" s="34">
        <v>0</v>
      </c>
      <c r="R48" s="34">
        <v>0</v>
      </c>
      <c r="S48" s="34">
        <v>0</v>
      </c>
      <c r="T48" s="34">
        <v>0</v>
      </c>
      <c r="U48" s="34">
        <v>0</v>
      </c>
      <c r="V48" s="34">
        <v>0</v>
      </c>
      <c r="W48" s="34">
        <v>0</v>
      </c>
      <c r="X48" s="34">
        <v>0</v>
      </c>
      <c r="Y48" s="34">
        <v>0</v>
      </c>
      <c r="Z48" s="34">
        <v>0</v>
      </c>
      <c r="AA48" s="34">
        <v>0</v>
      </c>
      <c r="AB48" s="34">
        <v>0</v>
      </c>
      <c r="AC48" s="34">
        <v>0</v>
      </c>
      <c r="AD48" s="34">
        <v>0</v>
      </c>
      <c r="AE48" s="36">
        <v>6.98</v>
      </c>
      <c r="AF48" s="37">
        <f t="shared" si="31"/>
        <v>6.001719690455718</v>
      </c>
      <c r="AG48" s="36">
        <f t="shared" si="81"/>
        <v>6.98</v>
      </c>
      <c r="AH48" s="37">
        <f t="shared" si="32"/>
        <v>6.001719690455718</v>
      </c>
      <c r="AI48" s="36">
        <v>2.08</v>
      </c>
      <c r="AJ48" s="37">
        <f t="shared" si="33"/>
        <v>1.7884780739466897</v>
      </c>
      <c r="AK48" s="36">
        <f t="shared" si="82"/>
        <v>2.08</v>
      </c>
      <c r="AL48" s="37">
        <f t="shared" si="34"/>
        <v>1.7884780739466897</v>
      </c>
      <c r="AM48" s="37">
        <f t="shared" si="35"/>
        <v>4993.8135668719206</v>
      </c>
      <c r="AN48" s="37">
        <f t="shared" si="36"/>
        <v>4951.8490000000002</v>
      </c>
      <c r="AO48" s="37"/>
      <c r="AP48" s="37"/>
      <c r="AQ48" s="38">
        <v>0.09</v>
      </c>
      <c r="AR48" s="37">
        <v>0</v>
      </c>
      <c r="AS48" s="39">
        <v>251.91656687192128</v>
      </c>
      <c r="AT48" s="37">
        <f>(AQ48*0.45*24*216)+(0*24*(351-216))</f>
        <v>209.952</v>
      </c>
      <c r="AU48" s="22">
        <f t="shared" si="85"/>
        <v>5.0445729200443407E-2</v>
      </c>
      <c r="AV48" s="22">
        <f t="shared" si="85"/>
        <v>4.2398708038148977E-2</v>
      </c>
      <c r="AW48" s="22"/>
      <c r="AX48" s="39">
        <f t="shared" si="38"/>
        <v>4741.896999999999</v>
      </c>
      <c r="AY48" s="37">
        <f t="shared" si="39"/>
        <v>4741.896999999999</v>
      </c>
      <c r="AZ48" s="37">
        <v>9.5000000000000001E-2</v>
      </c>
      <c r="BA48" s="37">
        <f t="shared" si="89"/>
        <v>2.8499999999999998E-2</v>
      </c>
      <c r="BB48" s="40">
        <v>2002.71</v>
      </c>
      <c r="BC48" s="40">
        <v>2002.71</v>
      </c>
      <c r="BD48" s="22">
        <f t="shared" si="86"/>
        <v>0.40103819920023154</v>
      </c>
      <c r="BE48" s="22">
        <f t="shared" si="86"/>
        <v>0.40443680734206555</v>
      </c>
      <c r="BF48" s="22">
        <f t="shared" si="74"/>
        <v>0.42234363167314692</v>
      </c>
      <c r="BG48" s="22">
        <f t="shared" si="74"/>
        <v>0.42234363167314692</v>
      </c>
      <c r="BH48" s="36">
        <v>2739.1869999999994</v>
      </c>
      <c r="BI48" s="42">
        <f t="shared" si="75"/>
        <v>2739.1869999999994</v>
      </c>
      <c r="BJ48" s="51">
        <v>691.65</v>
      </c>
      <c r="BK48" s="43">
        <f>AN48/(8.225*0.89)</f>
        <v>676.4590007171887</v>
      </c>
      <c r="BL48" s="36">
        <f t="shared" si="42"/>
        <v>687.20509893455096</v>
      </c>
      <c r="BM48" s="36">
        <f t="shared" si="43"/>
        <v>672.11172487966917</v>
      </c>
      <c r="BN48" s="44">
        <f t="shared" si="44"/>
        <v>687.20509893455096</v>
      </c>
      <c r="BO48" s="44">
        <f t="shared" si="45"/>
        <v>672.11172487966905</v>
      </c>
      <c r="BP48" s="36">
        <v>1.1826000000000001</v>
      </c>
      <c r="BQ48" s="36">
        <f t="shared" si="62"/>
        <v>15.190999282811276</v>
      </c>
      <c r="BR48" s="39">
        <f t="shared" si="76"/>
        <v>2.1963419768396264</v>
      </c>
      <c r="BS48" s="39">
        <f t="shared" si="47"/>
        <v>812.68875000000003</v>
      </c>
      <c r="BT48" s="39">
        <f t="shared" si="47"/>
        <v>794.83932584269667</v>
      </c>
      <c r="BU48" s="36">
        <v>421.39100000000002</v>
      </c>
      <c r="BV48" s="36">
        <f>BW48*1.3</f>
        <v>347.49</v>
      </c>
      <c r="BW48" s="43">
        <v>267.3</v>
      </c>
      <c r="BX48" s="45">
        <f t="shared" si="48"/>
        <v>0.82462605988262683</v>
      </c>
      <c r="BY48" s="36">
        <v>9.3510000000000009</v>
      </c>
      <c r="BZ48" s="36">
        <f t="shared" si="87"/>
        <v>9.3510000000000009</v>
      </c>
      <c r="CA48" s="43">
        <v>4.0999999999999996</v>
      </c>
      <c r="CB48" s="45">
        <f t="shared" si="49"/>
        <v>1</v>
      </c>
      <c r="CC48" s="36">
        <v>7.4969999999999999</v>
      </c>
      <c r="CD48" s="36">
        <f>CC48</f>
        <v>7.4969999999999999</v>
      </c>
      <c r="CE48" s="43">
        <v>2.2000000000000002</v>
      </c>
      <c r="CF48" s="45">
        <f t="shared" si="50"/>
        <v>1</v>
      </c>
      <c r="CG48" s="36">
        <f t="shared" si="65"/>
        <v>162.73910491797972</v>
      </c>
      <c r="CH48" s="36">
        <f t="shared" si="65"/>
        <v>160.51364365971108</v>
      </c>
      <c r="CI48" s="36">
        <f t="shared" si="66"/>
        <v>171.38473273459974</v>
      </c>
      <c r="CJ48" s="46">
        <f t="shared" si="66"/>
        <v>167.62053790765526</v>
      </c>
      <c r="CK48" s="36">
        <f t="shared" si="67"/>
        <v>296.68976597800742</v>
      </c>
      <c r="CL48" s="36">
        <f t="shared" si="77"/>
        <v>290.17344410684512</v>
      </c>
      <c r="CM48" s="36">
        <f t="shared" si="68"/>
        <v>84.382605469181655</v>
      </c>
      <c r="CN48" s="36">
        <f t="shared" si="68"/>
        <v>70.173787609436388</v>
      </c>
      <c r="CO48" s="36">
        <f t="shared" si="69"/>
        <v>153.83798185373985</v>
      </c>
      <c r="CP48" s="36">
        <f t="shared" si="78"/>
        <v>126.85880883634454</v>
      </c>
      <c r="CQ48" s="36">
        <f t="shared" si="70"/>
        <v>1.8725168400424252</v>
      </c>
      <c r="CR48" s="36">
        <f t="shared" si="70"/>
        <v>1.8883855303342247</v>
      </c>
      <c r="CS48" s="36">
        <f t="shared" si="71"/>
        <v>3.4137866454535608</v>
      </c>
      <c r="CT48" s="36">
        <f t="shared" si="79"/>
        <v>3.4137866454535608</v>
      </c>
      <c r="CU48" s="36">
        <f t="shared" si="72"/>
        <v>1.501257485808797</v>
      </c>
      <c r="CV48" s="36">
        <f t="shared" si="72"/>
        <v>1.5139799295172367</v>
      </c>
      <c r="CW48" s="36">
        <f t="shared" si="73"/>
        <v>2.7369434799449621</v>
      </c>
      <c r="CX48" s="36">
        <f t="shared" si="80"/>
        <v>2.7369434799449621</v>
      </c>
      <c r="CY48" s="47"/>
      <c r="CZ48" s="47"/>
    </row>
    <row r="49" spans="1:104" ht="29.25" customHeight="1" x14ac:dyDescent="0.2">
      <c r="A49" s="28">
        <v>8</v>
      </c>
      <c r="B49" s="28"/>
      <c r="C49" s="28">
        <v>37</v>
      </c>
      <c r="D49" s="61">
        <v>33</v>
      </c>
      <c r="E49" s="30" t="s">
        <v>227</v>
      </c>
      <c r="F49" s="30" t="s">
        <v>228</v>
      </c>
      <c r="G49" s="31" t="s">
        <v>91</v>
      </c>
      <c r="H49" s="56" t="s">
        <v>229</v>
      </c>
      <c r="I49" s="33" t="s">
        <v>230</v>
      </c>
      <c r="J49" s="34">
        <f t="shared" si="88"/>
        <v>0</v>
      </c>
      <c r="K49" s="34">
        <v>0</v>
      </c>
      <c r="L49" s="34">
        <v>0</v>
      </c>
      <c r="M49" s="34">
        <v>0</v>
      </c>
      <c r="N49" s="34">
        <v>0</v>
      </c>
      <c r="O49" s="34">
        <v>0</v>
      </c>
      <c r="P49" s="34">
        <v>0</v>
      </c>
      <c r="Q49" s="34">
        <v>0</v>
      </c>
      <c r="R49" s="34">
        <v>0</v>
      </c>
      <c r="S49" s="34">
        <v>0</v>
      </c>
      <c r="T49" s="34">
        <v>0</v>
      </c>
      <c r="U49" s="34">
        <v>0</v>
      </c>
      <c r="V49" s="34">
        <v>0</v>
      </c>
      <c r="W49" s="34">
        <v>0</v>
      </c>
      <c r="X49" s="34">
        <v>0</v>
      </c>
      <c r="Y49" s="34">
        <v>0</v>
      </c>
      <c r="Z49" s="34">
        <v>0</v>
      </c>
      <c r="AA49" s="34">
        <v>0</v>
      </c>
      <c r="AB49" s="34">
        <v>0</v>
      </c>
      <c r="AC49" s="34">
        <v>0</v>
      </c>
      <c r="AD49" s="34">
        <v>0</v>
      </c>
      <c r="AE49" s="36">
        <v>6.2802000000000007</v>
      </c>
      <c r="AF49" s="37">
        <f t="shared" si="31"/>
        <v>5.4</v>
      </c>
      <c r="AG49" s="36">
        <f t="shared" si="81"/>
        <v>6.2802000000000007</v>
      </c>
      <c r="AH49" s="37">
        <f t="shared" si="32"/>
        <v>5.4</v>
      </c>
      <c r="AI49" s="36">
        <v>5.5419999999999998</v>
      </c>
      <c r="AJ49" s="37">
        <f t="shared" si="33"/>
        <v>4.7652622527944963</v>
      </c>
      <c r="AK49" s="36">
        <f t="shared" si="82"/>
        <v>5.5419999999999998</v>
      </c>
      <c r="AL49" s="37">
        <f t="shared" si="34"/>
        <v>4.7652622527944963</v>
      </c>
      <c r="AM49" s="37">
        <f t="shared" si="35"/>
        <v>14173.519716120049</v>
      </c>
      <c r="AN49" s="37">
        <f t="shared" si="36"/>
        <v>14173.519716120049</v>
      </c>
      <c r="AO49" s="37"/>
      <c r="AP49" s="37"/>
      <c r="AQ49" s="37">
        <v>0.05</v>
      </c>
      <c r="AR49" s="37">
        <v>0</v>
      </c>
      <c r="AS49" s="39">
        <v>213.20571612004611</v>
      </c>
      <c r="AT49" s="37">
        <f>AS49</f>
        <v>213.20571612004611</v>
      </c>
      <c r="AU49" s="22">
        <f t="shared" si="85"/>
        <v>1.5042538507746925E-2</v>
      </c>
      <c r="AV49" s="22">
        <f t="shared" si="85"/>
        <v>1.5042538507746925E-2</v>
      </c>
      <c r="AW49" s="22"/>
      <c r="AX49" s="39">
        <f t="shared" si="38"/>
        <v>13960.314000000002</v>
      </c>
      <c r="AY49" s="37">
        <f t="shared" si="39"/>
        <v>13960.314000000002</v>
      </c>
      <c r="AZ49" s="37">
        <v>0.245</v>
      </c>
      <c r="BA49" s="37">
        <f t="shared" si="89"/>
        <v>7.3499999999999996E-2</v>
      </c>
      <c r="BB49" s="51">
        <v>1704.69</v>
      </c>
      <c r="BC49" s="37">
        <f>BB49</f>
        <v>1704.69</v>
      </c>
      <c r="BD49" s="22">
        <f t="shared" si="86"/>
        <v>0.1202728774604374</v>
      </c>
      <c r="BE49" s="22">
        <f t="shared" si="86"/>
        <v>0.1202728774604374</v>
      </c>
      <c r="BF49" s="22">
        <f t="shared" si="74"/>
        <v>0.12210971758944676</v>
      </c>
      <c r="BG49" s="22">
        <f t="shared" si="74"/>
        <v>0.12210971758944676</v>
      </c>
      <c r="BH49" s="36">
        <v>12255.624000000002</v>
      </c>
      <c r="BI49" s="42">
        <f t="shared" si="75"/>
        <v>12255.624000000002</v>
      </c>
      <c r="BJ49" s="51">
        <v>2154.1799999999998</v>
      </c>
      <c r="BK49" s="43">
        <f>AN49/(8.225*0.88)</f>
        <v>1958.2094109035713</v>
      </c>
      <c r="BL49" s="36">
        <f t="shared" si="42"/>
        <v>2140.3361237950276</v>
      </c>
      <c r="BM49" s="36">
        <f t="shared" si="43"/>
        <v>1945.6249431859428</v>
      </c>
      <c r="BN49" s="44">
        <f t="shared" si="44"/>
        <v>2140.336123795028</v>
      </c>
      <c r="BO49" s="44">
        <f t="shared" si="45"/>
        <v>1945.624943185943</v>
      </c>
      <c r="BP49" s="36">
        <v>1.1826000000000001</v>
      </c>
      <c r="BQ49" s="36">
        <f t="shared" si="62"/>
        <v>195.97058909642851</v>
      </c>
      <c r="BR49" s="39">
        <f t="shared" si="76"/>
        <v>9.0972244239770372</v>
      </c>
      <c r="BS49" s="39">
        <f t="shared" si="47"/>
        <v>2531.1614999999997</v>
      </c>
      <c r="BT49" s="39">
        <f t="shared" si="47"/>
        <v>2300.8960578116962</v>
      </c>
      <c r="BU49" s="36">
        <v>449.67</v>
      </c>
      <c r="BV49" s="36">
        <f>BU49</f>
        <v>449.67</v>
      </c>
      <c r="BW49" s="43">
        <v>449.67</v>
      </c>
      <c r="BX49" s="45">
        <f t="shared" si="48"/>
        <v>1</v>
      </c>
      <c r="BY49" s="36">
        <v>14.621</v>
      </c>
      <c r="BZ49" s="36">
        <f t="shared" si="87"/>
        <v>14.621</v>
      </c>
      <c r="CA49" s="43">
        <v>14.621</v>
      </c>
      <c r="CB49" s="45">
        <f t="shared" si="49"/>
        <v>1</v>
      </c>
      <c r="CC49" s="36">
        <v>0.438</v>
      </c>
      <c r="CD49" s="36">
        <f t="shared" ref="CD49:CD68" si="90">CC49</f>
        <v>0.438</v>
      </c>
      <c r="CE49" s="43">
        <v>0.438</v>
      </c>
      <c r="CF49" s="45">
        <f t="shared" si="50"/>
        <v>1</v>
      </c>
      <c r="CG49" s="36">
        <f t="shared" si="65"/>
        <v>178.58383455178179</v>
      </c>
      <c r="CH49" s="36">
        <f t="shared" si="65"/>
        <v>162.33766233766232</v>
      </c>
      <c r="CI49" s="36">
        <f t="shared" si="66"/>
        <v>181.31121549271739</v>
      </c>
      <c r="CJ49" s="46">
        <f t="shared" si="66"/>
        <v>164.81692731350427</v>
      </c>
      <c r="CK49" s="36">
        <f t="shared" si="67"/>
        <v>206.53060994691086</v>
      </c>
      <c r="CL49" s="36">
        <f t="shared" si="77"/>
        <v>187.74205685583172</v>
      </c>
      <c r="CM49" s="36">
        <f t="shared" si="68"/>
        <v>31.726064450213755</v>
      </c>
      <c r="CN49" s="36">
        <f t="shared" si="68"/>
        <v>31.726064450213755</v>
      </c>
      <c r="CO49" s="36">
        <f t="shared" si="69"/>
        <v>36.690910230274689</v>
      </c>
      <c r="CP49" s="36">
        <f t="shared" si="78"/>
        <v>36.690910230274689</v>
      </c>
      <c r="CQ49" s="36">
        <f t="shared" si="70"/>
        <v>1.0315715709888924</v>
      </c>
      <c r="CR49" s="36">
        <f t="shared" si="70"/>
        <v>1.0315715709888924</v>
      </c>
      <c r="CS49" s="36">
        <f t="shared" si="71"/>
        <v>1.1930033101537709</v>
      </c>
      <c r="CT49" s="36">
        <f t="shared" si="79"/>
        <v>1.1930033101537709</v>
      </c>
      <c r="CU49" s="36">
        <f t="shared" si="72"/>
        <v>3.0902698043439907E-2</v>
      </c>
      <c r="CV49" s="36">
        <f t="shared" si="72"/>
        <v>3.0902698043439907E-2</v>
      </c>
      <c r="CW49" s="36">
        <f t="shared" si="73"/>
        <v>3.5738694333311789E-2</v>
      </c>
      <c r="CX49" s="36">
        <f t="shared" si="80"/>
        <v>3.5738694333311789E-2</v>
      </c>
      <c r="CY49" s="47"/>
      <c r="CZ49" s="47"/>
    </row>
    <row r="50" spans="1:104" ht="29.25" customHeight="1" x14ac:dyDescent="0.2">
      <c r="A50" s="28">
        <v>25</v>
      </c>
      <c r="B50" s="28"/>
      <c r="C50" s="28">
        <v>38</v>
      </c>
      <c r="D50" s="61">
        <v>34</v>
      </c>
      <c r="E50" s="30" t="s">
        <v>231</v>
      </c>
      <c r="F50" s="30" t="s">
        <v>232</v>
      </c>
      <c r="G50" s="31" t="s">
        <v>91</v>
      </c>
      <c r="H50" s="56" t="s">
        <v>233</v>
      </c>
      <c r="I50" s="33"/>
      <c r="J50" s="34">
        <f t="shared" si="88"/>
        <v>0</v>
      </c>
      <c r="K50" s="34">
        <v>0</v>
      </c>
      <c r="L50" s="34">
        <v>0</v>
      </c>
      <c r="M50" s="34">
        <v>0</v>
      </c>
      <c r="N50" s="34">
        <v>0</v>
      </c>
      <c r="O50" s="34">
        <v>0</v>
      </c>
      <c r="P50" s="34">
        <v>0</v>
      </c>
      <c r="Q50" s="34">
        <v>0</v>
      </c>
      <c r="R50" s="34">
        <v>0</v>
      </c>
      <c r="S50" s="34">
        <v>0</v>
      </c>
      <c r="T50" s="34">
        <v>0</v>
      </c>
      <c r="U50" s="34">
        <v>0</v>
      </c>
      <c r="V50" s="34">
        <v>0</v>
      </c>
      <c r="W50" s="34">
        <v>0</v>
      </c>
      <c r="X50" s="34">
        <v>0</v>
      </c>
      <c r="Y50" s="34">
        <v>0</v>
      </c>
      <c r="Z50" s="34">
        <v>0</v>
      </c>
      <c r="AA50" s="34">
        <v>0</v>
      </c>
      <c r="AB50" s="34">
        <v>0</v>
      </c>
      <c r="AC50" s="34">
        <v>0</v>
      </c>
      <c r="AD50" s="34">
        <v>0</v>
      </c>
      <c r="AE50" s="36">
        <v>0.86</v>
      </c>
      <c r="AF50" s="37">
        <f t="shared" si="31"/>
        <v>0.73946689595872739</v>
      </c>
      <c r="AG50" s="36">
        <f t="shared" si="81"/>
        <v>0.86</v>
      </c>
      <c r="AH50" s="37">
        <f t="shared" si="32"/>
        <v>0.73946689595872739</v>
      </c>
      <c r="AI50" s="36">
        <v>0.48</v>
      </c>
      <c r="AJ50" s="37">
        <f t="shared" si="33"/>
        <v>0.41272570937231295</v>
      </c>
      <c r="AK50" s="36">
        <f t="shared" si="82"/>
        <v>0.48</v>
      </c>
      <c r="AL50" s="37">
        <f t="shared" si="34"/>
        <v>0.41272570937231295</v>
      </c>
      <c r="AM50" s="37">
        <f t="shared" si="35"/>
        <v>1038.7694065640819</v>
      </c>
      <c r="AN50" s="37">
        <f t="shared" si="36"/>
        <v>1038.7694065640819</v>
      </c>
      <c r="AO50" s="37"/>
      <c r="AP50" s="37"/>
      <c r="AQ50" s="37">
        <v>1.4999999999999999E-2</v>
      </c>
      <c r="AR50" s="37">
        <v>0</v>
      </c>
      <c r="AS50" s="39">
        <v>35.647406564081635</v>
      </c>
      <c r="AT50" s="37">
        <f>AS50</f>
        <v>35.647406564081635</v>
      </c>
      <c r="AU50" s="22">
        <f t="shared" si="85"/>
        <v>3.4316958449894949E-2</v>
      </c>
      <c r="AV50" s="22">
        <f t="shared" si="85"/>
        <v>3.4316958449894949E-2</v>
      </c>
      <c r="AW50" s="22"/>
      <c r="AX50" s="39">
        <f t="shared" si="38"/>
        <v>1003.1220000000003</v>
      </c>
      <c r="AY50" s="37">
        <f t="shared" si="39"/>
        <v>1003.1220000000002</v>
      </c>
      <c r="AZ50" s="37">
        <v>0</v>
      </c>
      <c r="BA50" s="37">
        <f t="shared" si="89"/>
        <v>0</v>
      </c>
      <c r="BB50" s="51">
        <v>0</v>
      </c>
      <c r="BC50" s="37">
        <f>BB50</f>
        <v>0</v>
      </c>
      <c r="BD50" s="22">
        <f t="shared" si="86"/>
        <v>0</v>
      </c>
      <c r="BE50" s="22">
        <f t="shared" si="86"/>
        <v>0</v>
      </c>
      <c r="BF50" s="22">
        <f t="shared" si="74"/>
        <v>0</v>
      </c>
      <c r="BG50" s="22">
        <f t="shared" si="74"/>
        <v>0</v>
      </c>
      <c r="BH50" s="36">
        <v>1003.1220000000002</v>
      </c>
      <c r="BI50" s="42">
        <f t="shared" si="75"/>
        <v>1003.1220000000002</v>
      </c>
      <c r="BJ50" s="51">
        <v>154.91999999999999</v>
      </c>
      <c r="BK50" s="51">
        <v>154.91999999999999</v>
      </c>
      <c r="BL50" s="36">
        <f t="shared" si="42"/>
        <v>153.92440385591067</v>
      </c>
      <c r="BM50" s="36">
        <f t="shared" si="43"/>
        <v>153.92440385591067</v>
      </c>
      <c r="BN50" s="44">
        <f t="shared" si="44"/>
        <v>153.92440385591067</v>
      </c>
      <c r="BO50" s="44">
        <f t="shared" si="45"/>
        <v>153.92440385591067</v>
      </c>
      <c r="BP50" s="36">
        <v>1.1826000000000001</v>
      </c>
      <c r="BQ50" s="36">
        <f t="shared" si="62"/>
        <v>0</v>
      </c>
      <c r="BR50" s="39">
        <f t="shared" si="76"/>
        <v>0</v>
      </c>
      <c r="BS50" s="39">
        <f t="shared" si="47"/>
        <v>182.03099999999998</v>
      </c>
      <c r="BT50" s="39">
        <f t="shared" si="47"/>
        <v>182.03099999999998</v>
      </c>
      <c r="BU50" s="36">
        <v>23.658000000000001</v>
      </c>
      <c r="BV50" s="36">
        <f>BU50</f>
        <v>23.658000000000001</v>
      </c>
      <c r="BW50" s="43">
        <v>23.658000000000001</v>
      </c>
      <c r="BX50" s="45">
        <f t="shared" si="48"/>
        <v>1</v>
      </c>
      <c r="BY50" s="36">
        <v>4.5999999999999999E-2</v>
      </c>
      <c r="BZ50" s="36">
        <f t="shared" si="87"/>
        <v>4.5999999999999999E-2</v>
      </c>
      <c r="CA50" s="43">
        <v>4.5999999999999999E-2</v>
      </c>
      <c r="CB50" s="45">
        <f t="shared" si="49"/>
        <v>1</v>
      </c>
      <c r="CC50" s="36">
        <v>4.5999999999999999E-2</v>
      </c>
      <c r="CD50" s="36">
        <f t="shared" si="90"/>
        <v>4.5999999999999999E-2</v>
      </c>
      <c r="CE50" s="43">
        <v>4.5999999999999999E-2</v>
      </c>
      <c r="CF50" s="45">
        <f t="shared" si="50"/>
        <v>1</v>
      </c>
      <c r="CG50" s="36">
        <f t="shared" si="65"/>
        <v>175.23715932499448</v>
      </c>
      <c r="CH50" s="36">
        <f t="shared" si="65"/>
        <v>175.23715932499448</v>
      </c>
      <c r="CI50" s="36">
        <f t="shared" si="66"/>
        <v>181.46446793111897</v>
      </c>
      <c r="CJ50" s="46">
        <f t="shared" si="66"/>
        <v>181.46446793111897</v>
      </c>
      <c r="CK50" s="36">
        <f t="shared" si="67"/>
        <v>181.46446793111897</v>
      </c>
      <c r="CL50" s="36">
        <f t="shared" si="77"/>
        <v>181.46446793111897</v>
      </c>
      <c r="CM50" s="36">
        <f t="shared" si="68"/>
        <v>22.775025766549213</v>
      </c>
      <c r="CN50" s="36">
        <f t="shared" si="68"/>
        <v>22.775025766549213</v>
      </c>
      <c r="CO50" s="36">
        <f t="shared" si="69"/>
        <v>23.584369598114684</v>
      </c>
      <c r="CP50" s="36">
        <f t="shared" si="78"/>
        <v>23.584369598114684</v>
      </c>
      <c r="CQ50" s="36">
        <f t="shared" si="70"/>
        <v>4.428316786124202E-2</v>
      </c>
      <c r="CR50" s="36">
        <f t="shared" si="70"/>
        <v>4.428316786124202E-2</v>
      </c>
      <c r="CS50" s="36">
        <f t="shared" si="71"/>
        <v>4.5856834961250967E-2</v>
      </c>
      <c r="CT50" s="36">
        <f t="shared" si="79"/>
        <v>4.5856834961250967E-2</v>
      </c>
      <c r="CU50" s="36">
        <f t="shared" si="72"/>
        <v>4.428316786124202E-2</v>
      </c>
      <c r="CV50" s="36">
        <f t="shared" si="72"/>
        <v>4.428316786124202E-2</v>
      </c>
      <c r="CW50" s="36">
        <f t="shared" si="73"/>
        <v>4.5856834961250967E-2</v>
      </c>
      <c r="CX50" s="36">
        <f t="shared" si="80"/>
        <v>4.5856834961250967E-2</v>
      </c>
      <c r="CY50" s="47"/>
      <c r="CZ50" s="47"/>
    </row>
    <row r="51" spans="1:104" ht="29.25" customHeight="1" x14ac:dyDescent="0.2">
      <c r="A51" s="28">
        <v>24</v>
      </c>
      <c r="B51" s="28"/>
      <c r="C51" s="28">
        <v>39</v>
      </c>
      <c r="D51" s="61">
        <v>35</v>
      </c>
      <c r="E51" s="30" t="s">
        <v>234</v>
      </c>
      <c r="F51" s="30" t="s">
        <v>235</v>
      </c>
      <c r="G51" s="31" t="s">
        <v>91</v>
      </c>
      <c r="H51" s="56" t="s">
        <v>236</v>
      </c>
      <c r="I51" s="33" t="s">
        <v>237</v>
      </c>
      <c r="J51" s="34">
        <f t="shared" si="88"/>
        <v>0</v>
      </c>
      <c r="K51" s="34">
        <v>0</v>
      </c>
      <c r="L51" s="34">
        <v>0</v>
      </c>
      <c r="M51" s="34">
        <v>0</v>
      </c>
      <c r="N51" s="34">
        <v>0</v>
      </c>
      <c r="O51" s="34">
        <v>0</v>
      </c>
      <c r="P51" s="34">
        <v>0</v>
      </c>
      <c r="Q51" s="34">
        <v>0</v>
      </c>
      <c r="R51" s="34">
        <v>0</v>
      </c>
      <c r="S51" s="34">
        <v>0</v>
      </c>
      <c r="T51" s="34">
        <v>0</v>
      </c>
      <c r="U51" s="34">
        <v>0</v>
      </c>
      <c r="V51" s="34">
        <v>0</v>
      </c>
      <c r="W51" s="34">
        <v>0</v>
      </c>
      <c r="X51" s="34">
        <v>0</v>
      </c>
      <c r="Y51" s="34">
        <v>0</v>
      </c>
      <c r="Z51" s="34">
        <v>0</v>
      </c>
      <c r="AA51" s="34">
        <v>0</v>
      </c>
      <c r="AB51" s="34">
        <v>0</v>
      </c>
      <c r="AC51" s="34">
        <v>0</v>
      </c>
      <c r="AD51" s="34">
        <v>0</v>
      </c>
      <c r="AE51" s="36">
        <v>1.4</v>
      </c>
      <c r="AF51" s="37">
        <f t="shared" si="31"/>
        <v>1.2037833190025795</v>
      </c>
      <c r="AG51" s="36">
        <f t="shared" si="81"/>
        <v>1.4</v>
      </c>
      <c r="AH51" s="37">
        <f t="shared" si="32"/>
        <v>1.2037833190025795</v>
      </c>
      <c r="AI51" s="36">
        <v>0.63</v>
      </c>
      <c r="AJ51" s="37">
        <f t="shared" si="33"/>
        <v>0.54170249355116074</v>
      </c>
      <c r="AK51" s="36">
        <f t="shared" si="82"/>
        <v>0.63</v>
      </c>
      <c r="AL51" s="37">
        <f t="shared" si="34"/>
        <v>0.54170249355116074</v>
      </c>
      <c r="AM51" s="37">
        <f t="shared" si="35"/>
        <v>1261.8138520157904</v>
      </c>
      <c r="AN51" s="37">
        <f t="shared" si="36"/>
        <v>1261.8138520157902</v>
      </c>
      <c r="AO51" s="37"/>
      <c r="AP51" s="37"/>
      <c r="AQ51" s="38">
        <v>1.6E-2</v>
      </c>
      <c r="AR51" s="37">
        <v>0</v>
      </c>
      <c r="AS51" s="39">
        <v>40.920852015790274</v>
      </c>
      <c r="AT51" s="38">
        <f>AS51</f>
        <v>40.920852015790274</v>
      </c>
      <c r="AU51" s="22">
        <f t="shared" si="85"/>
        <v>3.2430181322243234E-2</v>
      </c>
      <c r="AV51" s="22">
        <f t="shared" si="85"/>
        <v>3.2430181322243241E-2</v>
      </c>
      <c r="AW51" s="22"/>
      <c r="AX51" s="39">
        <f t="shared" si="38"/>
        <v>1220.893</v>
      </c>
      <c r="AY51" s="37">
        <f t="shared" si="39"/>
        <v>1220.893</v>
      </c>
      <c r="AZ51" s="37">
        <v>2.5000000000000001E-2</v>
      </c>
      <c r="BA51" s="37">
        <f t="shared" si="89"/>
        <v>7.4999999999999997E-3</v>
      </c>
      <c r="BB51" s="40">
        <v>352.05</v>
      </c>
      <c r="BC51" s="40">
        <v>352.05</v>
      </c>
      <c r="BD51" s="22">
        <f t="shared" si="86"/>
        <v>0.27900311875447253</v>
      </c>
      <c r="BE51" s="22">
        <f t="shared" si="86"/>
        <v>0.27900311875447259</v>
      </c>
      <c r="BF51" s="22">
        <f t="shared" si="74"/>
        <v>0.2883545077250832</v>
      </c>
      <c r="BG51" s="22">
        <f t="shared" si="74"/>
        <v>0.2883545077250832</v>
      </c>
      <c r="BH51" s="36">
        <v>868.84299999999996</v>
      </c>
      <c r="BI51" s="42">
        <f t="shared" si="75"/>
        <v>868.84299999999996</v>
      </c>
      <c r="BJ51" s="51">
        <v>191.76</v>
      </c>
      <c r="BK51" s="43">
        <f>AN51/(8.225*0.88)</f>
        <v>174.33183918427608</v>
      </c>
      <c r="BL51" s="36">
        <f t="shared" si="42"/>
        <v>190.52765093860978</v>
      </c>
      <c r="BM51" s="36">
        <f t="shared" si="43"/>
        <v>173.21149250932211</v>
      </c>
      <c r="BN51" s="44">
        <f t="shared" si="44"/>
        <v>190.52765093860981</v>
      </c>
      <c r="BO51" s="44">
        <f t="shared" si="45"/>
        <v>173.21149250932211</v>
      </c>
      <c r="BP51" s="36">
        <v>1.1826000000000001</v>
      </c>
      <c r="BQ51" s="36">
        <f t="shared" si="62"/>
        <v>17.428160815723913</v>
      </c>
      <c r="BR51" s="39">
        <f t="shared" si="76"/>
        <v>9.0885277512118865</v>
      </c>
      <c r="BS51" s="39">
        <f t="shared" si="47"/>
        <v>225.31799999999998</v>
      </c>
      <c r="BT51" s="39">
        <f t="shared" si="47"/>
        <v>204.83991104152437</v>
      </c>
      <c r="BU51" s="36">
        <v>165.27699999999999</v>
      </c>
      <c r="BV51" s="36">
        <f>BW51*1.3</f>
        <v>107.51</v>
      </c>
      <c r="BW51" s="43">
        <v>82.7</v>
      </c>
      <c r="BX51" s="45">
        <f t="shared" si="48"/>
        <v>0.65048373336882936</v>
      </c>
      <c r="BY51" s="36">
        <v>7.3999999999999996E-2</v>
      </c>
      <c r="BZ51" s="36">
        <f t="shared" si="87"/>
        <v>7.3999999999999996E-2</v>
      </c>
      <c r="CA51" s="43">
        <v>7.3999999999999996E-2</v>
      </c>
      <c r="CB51" s="45">
        <f t="shared" si="49"/>
        <v>1</v>
      </c>
      <c r="CC51" s="36">
        <v>0.5</v>
      </c>
      <c r="CD51" s="36">
        <f t="shared" si="90"/>
        <v>0.5</v>
      </c>
      <c r="CE51" s="43">
        <v>0.5</v>
      </c>
      <c r="CF51" s="45">
        <f t="shared" si="50"/>
        <v>1</v>
      </c>
      <c r="CG51" s="36">
        <f t="shared" si="65"/>
        <v>178.56675106240658</v>
      </c>
      <c r="CH51" s="36">
        <f t="shared" si="65"/>
        <v>162.33766233766232</v>
      </c>
      <c r="CI51" s="36">
        <f t="shared" si="66"/>
        <v>184.55179937963439</v>
      </c>
      <c r="CJ51" s="46">
        <f t="shared" si="66"/>
        <v>167.77875787765541</v>
      </c>
      <c r="CK51" s="36">
        <f t="shared" si="67"/>
        <v>259.33108743466886</v>
      </c>
      <c r="CL51" s="36">
        <f t="shared" si="77"/>
        <v>235.76170958564941</v>
      </c>
      <c r="CM51" s="36">
        <f t="shared" si="68"/>
        <v>130.98366271377063</v>
      </c>
      <c r="CN51" s="36">
        <f t="shared" si="68"/>
        <v>85.20274193237708</v>
      </c>
      <c r="CO51" s="36">
        <f t="shared" si="69"/>
        <v>190.22654265500211</v>
      </c>
      <c r="CP51" s="36">
        <f t="shared" si="78"/>
        <v>123.73927165207064</v>
      </c>
      <c r="CQ51" s="36">
        <f t="shared" si="70"/>
        <v>5.8645734378159252E-2</v>
      </c>
      <c r="CR51" s="36">
        <f t="shared" si="70"/>
        <v>5.8645734378159266E-2</v>
      </c>
      <c r="CS51" s="36">
        <f t="shared" si="71"/>
        <v>8.5170738556908432E-2</v>
      </c>
      <c r="CT51" s="36">
        <f t="shared" si="79"/>
        <v>8.5170738556908432E-2</v>
      </c>
      <c r="CU51" s="36">
        <f t="shared" si="72"/>
        <v>0.3962549620145896</v>
      </c>
      <c r="CV51" s="36">
        <f t="shared" si="72"/>
        <v>0.39625496201458965</v>
      </c>
      <c r="CW51" s="36">
        <f t="shared" si="73"/>
        <v>0.57547796322235434</v>
      </c>
      <c r="CX51" s="36">
        <f t="shared" si="80"/>
        <v>0.57547796322235434</v>
      </c>
      <c r="CY51" s="47"/>
      <c r="CZ51" s="47"/>
    </row>
    <row r="52" spans="1:104" ht="29.25" customHeight="1" x14ac:dyDescent="0.2">
      <c r="A52" s="28">
        <v>16</v>
      </c>
      <c r="B52" s="28"/>
      <c r="C52" s="28">
        <v>40</v>
      </c>
      <c r="D52" s="62">
        <v>37</v>
      </c>
      <c r="E52" s="30" t="s">
        <v>238</v>
      </c>
      <c r="F52" s="30" t="s">
        <v>239</v>
      </c>
      <c r="G52" s="31" t="s">
        <v>91</v>
      </c>
      <c r="H52" s="56" t="s">
        <v>240</v>
      </c>
      <c r="I52" s="33"/>
      <c r="J52" s="34">
        <f t="shared" si="88"/>
        <v>0</v>
      </c>
      <c r="K52" s="34">
        <v>0</v>
      </c>
      <c r="L52" s="34">
        <v>0</v>
      </c>
      <c r="M52" s="34">
        <v>0</v>
      </c>
      <c r="N52" s="34">
        <v>0</v>
      </c>
      <c r="O52" s="34">
        <v>0</v>
      </c>
      <c r="P52" s="34">
        <v>0</v>
      </c>
      <c r="Q52" s="34">
        <v>0</v>
      </c>
      <c r="R52" s="34">
        <v>0</v>
      </c>
      <c r="S52" s="34">
        <v>0</v>
      </c>
      <c r="T52" s="34">
        <v>0</v>
      </c>
      <c r="U52" s="34">
        <v>0</v>
      </c>
      <c r="V52" s="34">
        <v>0</v>
      </c>
      <c r="W52" s="34">
        <v>0</v>
      </c>
      <c r="X52" s="34">
        <v>0</v>
      </c>
      <c r="Y52" s="34">
        <v>0</v>
      </c>
      <c r="Z52" s="34">
        <v>0</v>
      </c>
      <c r="AA52" s="34">
        <v>0</v>
      </c>
      <c r="AB52" s="34">
        <v>0</v>
      </c>
      <c r="AC52" s="34">
        <v>0</v>
      </c>
      <c r="AD52" s="34">
        <v>0</v>
      </c>
      <c r="AE52" s="36">
        <v>6.98</v>
      </c>
      <c r="AF52" s="37">
        <f t="shared" si="31"/>
        <v>6.001719690455718</v>
      </c>
      <c r="AG52" s="36">
        <f t="shared" si="81"/>
        <v>6.98</v>
      </c>
      <c r="AH52" s="37">
        <f t="shared" si="32"/>
        <v>6.001719690455718</v>
      </c>
      <c r="AI52" s="36">
        <v>2.09</v>
      </c>
      <c r="AJ52" s="37">
        <f t="shared" si="33"/>
        <v>1.7970765262252792</v>
      </c>
      <c r="AK52" s="36">
        <f t="shared" si="82"/>
        <v>2.09</v>
      </c>
      <c r="AL52" s="37">
        <f t="shared" si="34"/>
        <v>1.7970765262252792</v>
      </c>
      <c r="AM52" s="37">
        <f t="shared" si="35"/>
        <v>5383.4372181579865</v>
      </c>
      <c r="AN52" s="37">
        <f t="shared" si="36"/>
        <v>5383.4372181579865</v>
      </c>
      <c r="AO52" s="37"/>
      <c r="AP52" s="37"/>
      <c r="AQ52" s="37">
        <v>1.4999999999999999E-2</v>
      </c>
      <c r="AR52" s="37">
        <v>0</v>
      </c>
      <c r="AS52" s="39">
        <v>256.69521815798748</v>
      </c>
      <c r="AT52" s="37">
        <f>AS52</f>
        <v>256.69521815798748</v>
      </c>
      <c r="AU52" s="22">
        <f t="shared" si="85"/>
        <v>4.7682402107740954E-2</v>
      </c>
      <c r="AV52" s="22">
        <f t="shared" si="85"/>
        <v>4.7682402107740954E-2</v>
      </c>
      <c r="AW52" s="22"/>
      <c r="AX52" s="39">
        <f t="shared" si="38"/>
        <v>5126.7419999999993</v>
      </c>
      <c r="AY52" s="37">
        <f t="shared" si="39"/>
        <v>5126.7419999999993</v>
      </c>
      <c r="AZ52" s="37">
        <v>9.5000000000000001E-2</v>
      </c>
      <c r="BA52" s="37">
        <f t="shared" si="89"/>
        <v>2.8499999999999998E-2</v>
      </c>
      <c r="BB52" s="51">
        <v>554.62</v>
      </c>
      <c r="BC52" s="37">
        <f t="shared" ref="BC52:BC68" si="91">BB52</f>
        <v>554.62</v>
      </c>
      <c r="BD52" s="22">
        <f t="shared" si="86"/>
        <v>0.1030233989038272</v>
      </c>
      <c r="BE52" s="22">
        <f t="shared" si="86"/>
        <v>0.1030233989038272</v>
      </c>
      <c r="BF52" s="22">
        <f t="shared" si="74"/>
        <v>0.10818176533946902</v>
      </c>
      <c r="BG52" s="22">
        <f t="shared" si="74"/>
        <v>0.10818176533946902</v>
      </c>
      <c r="BH52" s="36">
        <v>4572.1219999999994</v>
      </c>
      <c r="BI52" s="42">
        <f t="shared" si="75"/>
        <v>4572.1219999999994</v>
      </c>
      <c r="BJ52" s="51">
        <v>743.73</v>
      </c>
      <c r="BK52" s="36">
        <f>BJ52</f>
        <v>743.73</v>
      </c>
      <c r="BL52" s="36">
        <f t="shared" si="42"/>
        <v>738.95040588533732</v>
      </c>
      <c r="BM52" s="36">
        <f t="shared" si="43"/>
        <v>738.95040588533732</v>
      </c>
      <c r="BN52" s="44">
        <f t="shared" si="44"/>
        <v>738.95040588533732</v>
      </c>
      <c r="BO52" s="44">
        <f t="shared" si="45"/>
        <v>738.95040588533732</v>
      </c>
      <c r="BP52" s="36">
        <v>1.1826000000000001</v>
      </c>
      <c r="BQ52" s="36">
        <f t="shared" si="62"/>
        <v>0</v>
      </c>
      <c r="BR52" s="39">
        <f t="shared" si="76"/>
        <v>0</v>
      </c>
      <c r="BS52" s="39">
        <f>BJ52*8.225/7</f>
        <v>873.88274999999999</v>
      </c>
      <c r="BT52" s="39">
        <f>BS52</f>
        <v>873.88274999999999</v>
      </c>
      <c r="BU52" s="36">
        <v>246.28</v>
      </c>
      <c r="BV52" s="36">
        <f t="shared" ref="BV52:BV68" si="92">BU52</f>
        <v>246.28</v>
      </c>
      <c r="BW52" s="43">
        <v>246.28</v>
      </c>
      <c r="BX52" s="45">
        <f t="shared" si="48"/>
        <v>1</v>
      </c>
      <c r="BY52" s="36">
        <v>3.8165</v>
      </c>
      <c r="BZ52" s="36">
        <f t="shared" si="87"/>
        <v>3.8165</v>
      </c>
      <c r="CA52" s="43">
        <v>3.8165</v>
      </c>
      <c r="CB52" s="45">
        <f t="shared" si="49"/>
        <v>1</v>
      </c>
      <c r="CC52" s="36">
        <v>0.68200000000000005</v>
      </c>
      <c r="CD52" s="36">
        <f t="shared" si="90"/>
        <v>0.68200000000000005</v>
      </c>
      <c r="CE52" s="43">
        <v>0.68200000000000005</v>
      </c>
      <c r="CF52" s="45">
        <f t="shared" si="50"/>
        <v>1</v>
      </c>
      <c r="CG52" s="36">
        <f t="shared" si="65"/>
        <v>162.32802846710086</v>
      </c>
      <c r="CH52" s="36">
        <f t="shared" si="65"/>
        <v>162.32802846710086</v>
      </c>
      <c r="CI52" s="36">
        <f t="shared" si="66"/>
        <v>170.45576898544925</v>
      </c>
      <c r="CJ52" s="46">
        <f t="shared" si="66"/>
        <v>170.45576898544925</v>
      </c>
      <c r="CK52" s="36">
        <f t="shared" si="67"/>
        <v>191.13285909693576</v>
      </c>
      <c r="CL52" s="36">
        <f t="shared" si="77"/>
        <v>191.13285909693576</v>
      </c>
      <c r="CM52" s="36">
        <f t="shared" si="68"/>
        <v>45.747723994869567</v>
      </c>
      <c r="CN52" s="36">
        <f t="shared" si="68"/>
        <v>45.747723994869567</v>
      </c>
      <c r="CO52" s="36">
        <f t="shared" si="69"/>
        <v>53.865579264945254</v>
      </c>
      <c r="CP52" s="36">
        <f t="shared" si="78"/>
        <v>53.865579264945254</v>
      </c>
      <c r="CQ52" s="36">
        <f t="shared" si="70"/>
        <v>0.70893368777984289</v>
      </c>
      <c r="CR52" s="36">
        <f t="shared" si="70"/>
        <v>0.70893368777984289</v>
      </c>
      <c r="CS52" s="36">
        <f t="shared" si="71"/>
        <v>0.83473275647500234</v>
      </c>
      <c r="CT52" s="36">
        <f t="shared" si="79"/>
        <v>0.83473275647500234</v>
      </c>
      <c r="CU52" s="36">
        <f t="shared" si="72"/>
        <v>0.12668486180161218</v>
      </c>
      <c r="CV52" s="36">
        <f t="shared" si="72"/>
        <v>0.12668486180161218</v>
      </c>
      <c r="CW52" s="36">
        <f t="shared" si="73"/>
        <v>0.14916487355324293</v>
      </c>
      <c r="CX52" s="36">
        <f t="shared" si="80"/>
        <v>0.14916487355324293</v>
      </c>
      <c r="CY52" s="47"/>
      <c r="CZ52" s="47"/>
    </row>
    <row r="53" spans="1:104" ht="29.25" customHeight="1" x14ac:dyDescent="0.2">
      <c r="A53" s="28">
        <v>62</v>
      </c>
      <c r="B53" s="28"/>
      <c r="C53" s="28">
        <v>41</v>
      </c>
      <c r="D53" s="61">
        <v>38</v>
      </c>
      <c r="E53" s="30" t="s">
        <v>241</v>
      </c>
      <c r="F53" s="30" t="s">
        <v>242</v>
      </c>
      <c r="G53" s="31" t="s">
        <v>91</v>
      </c>
      <c r="H53" s="56" t="s">
        <v>243</v>
      </c>
      <c r="I53" s="33"/>
      <c r="J53" s="34">
        <f t="shared" si="88"/>
        <v>0</v>
      </c>
      <c r="K53" s="34">
        <v>0</v>
      </c>
      <c r="L53" s="34">
        <v>0</v>
      </c>
      <c r="M53" s="34">
        <v>0</v>
      </c>
      <c r="N53" s="34">
        <v>0</v>
      </c>
      <c r="O53" s="34">
        <v>0</v>
      </c>
      <c r="P53" s="34">
        <v>0</v>
      </c>
      <c r="Q53" s="34">
        <v>0</v>
      </c>
      <c r="R53" s="34">
        <v>0</v>
      </c>
      <c r="S53" s="34">
        <v>0</v>
      </c>
      <c r="T53" s="34">
        <v>0</v>
      </c>
      <c r="U53" s="34">
        <v>0</v>
      </c>
      <c r="V53" s="34">
        <v>0</v>
      </c>
      <c r="W53" s="34">
        <v>0</v>
      </c>
      <c r="X53" s="34">
        <v>0</v>
      </c>
      <c r="Y53" s="34">
        <v>0</v>
      </c>
      <c r="Z53" s="34">
        <v>0</v>
      </c>
      <c r="AA53" s="34">
        <v>0</v>
      </c>
      <c r="AB53" s="34">
        <v>0</v>
      </c>
      <c r="AC53" s="34">
        <v>0</v>
      </c>
      <c r="AD53" s="34">
        <v>0</v>
      </c>
      <c r="AE53" s="36">
        <v>0.12</v>
      </c>
      <c r="AF53" s="37">
        <f t="shared" si="31"/>
        <v>0.10318142734307824</v>
      </c>
      <c r="AG53" s="36">
        <v>0</v>
      </c>
      <c r="AH53" s="37">
        <f t="shared" si="32"/>
        <v>0</v>
      </c>
      <c r="AI53" s="36">
        <v>0.03</v>
      </c>
      <c r="AJ53" s="37">
        <f t="shared" si="33"/>
        <v>2.579535683576956E-2</v>
      </c>
      <c r="AK53" s="36">
        <v>0</v>
      </c>
      <c r="AL53" s="37">
        <f t="shared" si="34"/>
        <v>0</v>
      </c>
      <c r="AM53" s="37">
        <f t="shared" si="35"/>
        <v>67.64</v>
      </c>
      <c r="AN53" s="37">
        <f t="shared" si="36"/>
        <v>0</v>
      </c>
      <c r="AO53" s="37"/>
      <c r="AP53" s="37"/>
      <c r="AQ53" s="37">
        <v>0</v>
      </c>
      <c r="AR53" s="37">
        <v>0</v>
      </c>
      <c r="AS53" s="39">
        <v>3.6</v>
      </c>
      <c r="AT53" s="37">
        <v>0</v>
      </c>
      <c r="AU53" s="22">
        <f t="shared" si="85"/>
        <v>5.322294500295683E-2</v>
      </c>
      <c r="AV53" s="22" t="e">
        <f t="shared" si="85"/>
        <v>#DIV/0!</v>
      </c>
      <c r="AW53" s="22"/>
      <c r="AX53" s="39">
        <f t="shared" si="38"/>
        <v>64.040000000000006</v>
      </c>
      <c r="AY53" s="37">
        <f t="shared" si="39"/>
        <v>0</v>
      </c>
      <c r="AZ53" s="37">
        <v>0</v>
      </c>
      <c r="BA53" s="37">
        <f t="shared" si="89"/>
        <v>0</v>
      </c>
      <c r="BB53" s="51">
        <v>0</v>
      </c>
      <c r="BC53" s="37">
        <f t="shared" si="91"/>
        <v>0</v>
      </c>
      <c r="BD53" s="22">
        <f t="shared" si="86"/>
        <v>0</v>
      </c>
      <c r="BE53" s="22" t="e">
        <f t="shared" si="86"/>
        <v>#DIV/0!</v>
      </c>
      <c r="BF53" s="22">
        <f t="shared" si="74"/>
        <v>0</v>
      </c>
      <c r="BG53" s="22" t="e">
        <f t="shared" si="74"/>
        <v>#DIV/0!</v>
      </c>
      <c r="BH53" s="36">
        <v>0</v>
      </c>
      <c r="BI53" s="42">
        <v>64.040000000000006</v>
      </c>
      <c r="BJ53" s="51">
        <v>8.8904953585804645</v>
      </c>
      <c r="BK53" s="36">
        <v>0</v>
      </c>
      <c r="BL53" s="36">
        <f t="shared" si="42"/>
        <v>8.8333604315339471</v>
      </c>
      <c r="BM53" s="36">
        <f t="shared" si="43"/>
        <v>0</v>
      </c>
      <c r="BN53" s="44">
        <f t="shared" si="44"/>
        <v>8.8333604315339471</v>
      </c>
      <c r="BO53" s="44">
        <f t="shared" si="45"/>
        <v>0</v>
      </c>
      <c r="BP53" s="36">
        <v>1.1826000000000001</v>
      </c>
      <c r="BQ53" s="36">
        <v>0</v>
      </c>
      <c r="BR53" s="39">
        <v>0</v>
      </c>
      <c r="BS53" s="39">
        <f>BJ53*8.225/7</f>
        <v>10.446332046332046</v>
      </c>
      <c r="BT53" s="39">
        <v>0</v>
      </c>
      <c r="BU53" s="36">
        <v>0</v>
      </c>
      <c r="BV53" s="36">
        <f t="shared" si="92"/>
        <v>0</v>
      </c>
      <c r="BW53" s="43">
        <v>0</v>
      </c>
      <c r="BX53" s="45" t="e">
        <f t="shared" si="48"/>
        <v>#DIV/0!</v>
      </c>
      <c r="BY53" s="36">
        <v>0</v>
      </c>
      <c r="BZ53" s="36">
        <f t="shared" si="87"/>
        <v>0</v>
      </c>
      <c r="CA53" s="43">
        <v>0</v>
      </c>
      <c r="CB53" s="45" t="e">
        <f t="shared" si="49"/>
        <v>#DIV/0!</v>
      </c>
      <c r="CC53" s="36">
        <v>0</v>
      </c>
      <c r="CD53" s="36">
        <f t="shared" si="90"/>
        <v>0</v>
      </c>
      <c r="CE53" s="43">
        <v>0</v>
      </c>
      <c r="CF53" s="45" t="e">
        <f t="shared" si="50"/>
        <v>#DIV/0!</v>
      </c>
      <c r="CG53" s="36">
        <f t="shared" si="65"/>
        <v>154.44015444015443</v>
      </c>
      <c r="CH53" s="36">
        <v>0</v>
      </c>
      <c r="CI53" s="36">
        <f t="shared" si="66"/>
        <v>163.12198698207439</v>
      </c>
      <c r="CJ53" s="46">
        <v>0</v>
      </c>
      <c r="CK53" s="36">
        <f t="shared" si="67"/>
        <v>163.12198698207439</v>
      </c>
      <c r="CL53" s="36">
        <v>0</v>
      </c>
      <c r="CM53" s="36">
        <f t="shared" si="68"/>
        <v>0</v>
      </c>
      <c r="CN53" s="36">
        <v>0</v>
      </c>
      <c r="CO53" s="36">
        <f t="shared" si="69"/>
        <v>0</v>
      </c>
      <c r="CP53" s="36">
        <v>0</v>
      </c>
      <c r="CQ53" s="36">
        <f t="shared" si="70"/>
        <v>0</v>
      </c>
      <c r="CR53" s="36">
        <v>0</v>
      </c>
      <c r="CS53" s="36">
        <f t="shared" si="71"/>
        <v>0</v>
      </c>
      <c r="CT53" s="36">
        <v>0</v>
      </c>
      <c r="CU53" s="36">
        <f t="shared" si="72"/>
        <v>0</v>
      </c>
      <c r="CV53" s="36">
        <v>0</v>
      </c>
      <c r="CW53" s="36">
        <f t="shared" si="73"/>
        <v>0</v>
      </c>
      <c r="CX53" s="36">
        <v>0</v>
      </c>
      <c r="CY53" s="47"/>
      <c r="CZ53" s="47"/>
    </row>
    <row r="54" spans="1:104" ht="26.25" customHeight="1" x14ac:dyDescent="0.2">
      <c r="A54" s="63">
        <v>61</v>
      </c>
      <c r="B54" s="63"/>
      <c r="C54" s="63">
        <v>42</v>
      </c>
      <c r="D54" s="64">
        <v>39</v>
      </c>
      <c r="E54" s="65" t="s">
        <v>244</v>
      </c>
      <c r="F54" s="65" t="s">
        <v>245</v>
      </c>
      <c r="G54" s="66" t="s">
        <v>246</v>
      </c>
      <c r="H54" s="56" t="s">
        <v>247</v>
      </c>
      <c r="I54" s="33"/>
      <c r="J54" s="34">
        <f t="shared" si="88"/>
        <v>0</v>
      </c>
      <c r="K54" s="34">
        <v>0</v>
      </c>
      <c r="L54" s="34">
        <v>0</v>
      </c>
      <c r="M54" s="34">
        <v>0</v>
      </c>
      <c r="N54" s="34">
        <v>0</v>
      </c>
      <c r="O54" s="34">
        <v>0</v>
      </c>
      <c r="P54" s="34">
        <v>0</v>
      </c>
      <c r="Q54" s="34">
        <v>0</v>
      </c>
      <c r="R54" s="34">
        <v>0</v>
      </c>
      <c r="S54" s="34">
        <v>0</v>
      </c>
      <c r="T54" s="34">
        <v>0</v>
      </c>
      <c r="U54" s="34">
        <v>0</v>
      </c>
      <c r="V54" s="34">
        <v>0</v>
      </c>
      <c r="W54" s="34">
        <v>0</v>
      </c>
      <c r="X54" s="34">
        <v>0</v>
      </c>
      <c r="Y54" s="34">
        <v>0</v>
      </c>
      <c r="Z54" s="34">
        <v>0</v>
      </c>
      <c r="AA54" s="34">
        <v>0</v>
      </c>
      <c r="AB54" s="34">
        <v>0</v>
      </c>
      <c r="AC54" s="34">
        <v>0</v>
      </c>
      <c r="AD54" s="34">
        <v>0</v>
      </c>
      <c r="AE54" s="36">
        <v>0.35</v>
      </c>
      <c r="AF54" s="37">
        <f t="shared" si="31"/>
        <v>0.30094582975064488</v>
      </c>
      <c r="AG54" s="36">
        <f t="shared" ref="AG54:AG98" si="93">AE54</f>
        <v>0.35</v>
      </c>
      <c r="AH54" s="37">
        <f t="shared" si="32"/>
        <v>0.30094582975064488</v>
      </c>
      <c r="AI54" s="36">
        <v>0.1</v>
      </c>
      <c r="AJ54" s="37">
        <f t="shared" si="33"/>
        <v>8.5984522785898534E-2</v>
      </c>
      <c r="AK54" s="36">
        <f t="shared" ref="AK54:AK98" si="94">AI54</f>
        <v>0.1</v>
      </c>
      <c r="AL54" s="37">
        <f t="shared" si="34"/>
        <v>8.5984522785898534E-2</v>
      </c>
      <c r="AM54" s="37">
        <f t="shared" si="35"/>
        <v>250.78307646670331</v>
      </c>
      <c r="AN54" s="37">
        <f t="shared" si="36"/>
        <v>250.78307646670331</v>
      </c>
      <c r="AO54" s="37"/>
      <c r="AP54" s="37"/>
      <c r="AQ54" s="37">
        <v>2E-3</v>
      </c>
      <c r="AR54" s="37">
        <v>0</v>
      </c>
      <c r="AS54" s="39">
        <v>18.014251868131879</v>
      </c>
      <c r="AT54" s="37">
        <f t="shared" ref="AT54:AT98" si="95">AS54</f>
        <v>18.014251868131879</v>
      </c>
      <c r="AU54" s="22">
        <f t="shared" si="85"/>
        <v>7.1832007653529387E-2</v>
      </c>
      <c r="AV54" s="22">
        <f t="shared" si="85"/>
        <v>7.1832007653529387E-2</v>
      </c>
      <c r="AW54" s="22"/>
      <c r="AX54" s="39">
        <f t="shared" si="38"/>
        <v>232.76882459857143</v>
      </c>
      <c r="AY54" s="37">
        <f t="shared" si="39"/>
        <v>232.76882459857143</v>
      </c>
      <c r="AZ54" s="37">
        <v>5.0000000000000001E-3</v>
      </c>
      <c r="BA54" s="37">
        <f t="shared" si="89"/>
        <v>1.5E-3</v>
      </c>
      <c r="BB54" s="51">
        <v>56.263824598571432</v>
      </c>
      <c r="BC54" s="37">
        <f t="shared" si="91"/>
        <v>56.263824598571432</v>
      </c>
      <c r="BD54" s="22">
        <f t="shared" si="86"/>
        <v>0.22435255756199973</v>
      </c>
      <c r="BE54" s="22">
        <f t="shared" si="86"/>
        <v>0.22435255756199973</v>
      </c>
      <c r="BF54" s="22">
        <f t="shared" si="74"/>
        <v>0.2417154646701633</v>
      </c>
      <c r="BG54" s="22">
        <f t="shared" si="74"/>
        <v>0.2417154646701633</v>
      </c>
      <c r="BH54" s="36">
        <v>176.505</v>
      </c>
      <c r="BI54" s="42">
        <f>BH54</f>
        <v>176.505</v>
      </c>
      <c r="BJ54" s="51">
        <v>58.09</v>
      </c>
      <c r="BK54" s="36">
        <f t="shared" ref="BK54:BK67" si="96">BJ54</f>
        <v>58.09</v>
      </c>
      <c r="BL54" s="36">
        <f t="shared" si="42"/>
        <v>74.672774869109944</v>
      </c>
      <c r="BM54" s="36">
        <f t="shared" si="43"/>
        <v>74.672774869109944</v>
      </c>
      <c r="BN54" s="44">
        <f t="shared" si="44"/>
        <v>74.672774869109944</v>
      </c>
      <c r="BO54" s="44">
        <f t="shared" si="45"/>
        <v>74.672774869109944</v>
      </c>
      <c r="BP54" s="67">
        <v>0.76400000000000001</v>
      </c>
      <c r="BQ54" s="36">
        <f t="shared" ref="BQ54:BQ98" si="97">BJ54-BK54</f>
        <v>0</v>
      </c>
      <c r="BR54" s="39">
        <f>BQ54/BS54*100</f>
        <v>0</v>
      </c>
      <c r="BS54" s="39">
        <v>57.05</v>
      </c>
      <c r="BT54" s="39">
        <v>57.05</v>
      </c>
      <c r="BU54" s="36">
        <v>40.549999999999997</v>
      </c>
      <c r="BV54" s="36">
        <f t="shared" si="92"/>
        <v>40.549999999999997</v>
      </c>
      <c r="BW54" s="43">
        <v>40.549999999999997</v>
      </c>
      <c r="BX54" s="45">
        <f t="shared" si="48"/>
        <v>1</v>
      </c>
      <c r="BY54" s="36">
        <v>0.42699999999999999</v>
      </c>
      <c r="BZ54" s="36">
        <f t="shared" si="87"/>
        <v>0.42699999999999999</v>
      </c>
      <c r="CA54" s="43">
        <v>0.42699999999999999</v>
      </c>
      <c r="CB54" s="45">
        <f t="shared" si="49"/>
        <v>1</v>
      </c>
      <c r="CC54" s="36">
        <v>0</v>
      </c>
      <c r="CD54" s="36">
        <f t="shared" si="90"/>
        <v>0</v>
      </c>
      <c r="CE54" s="43">
        <v>0</v>
      </c>
      <c r="CF54" s="45" t="e">
        <f t="shared" si="50"/>
        <v>#DIV/0!</v>
      </c>
      <c r="CG54" s="36">
        <f t="shared" si="65"/>
        <v>227.48743975782023</v>
      </c>
      <c r="CH54" s="36">
        <f t="shared" si="65"/>
        <v>227.48743975782023</v>
      </c>
      <c r="CI54" s="36">
        <f t="shared" si="66"/>
        <v>245.0929590695288</v>
      </c>
      <c r="CJ54" s="46">
        <f t="shared" si="66"/>
        <v>245.0929590695288</v>
      </c>
      <c r="CK54" s="36">
        <f t="shared" si="67"/>
        <v>323.22030537378544</v>
      </c>
      <c r="CL54" s="36">
        <f t="shared" ref="CL54:CL98" si="98">BT54/BH54*1000</f>
        <v>323.22030537378544</v>
      </c>
      <c r="CM54" s="36">
        <f t="shared" si="68"/>
        <v>161.69352641857338</v>
      </c>
      <c r="CN54" s="36">
        <f t="shared" si="68"/>
        <v>161.69352641857338</v>
      </c>
      <c r="CO54" s="36">
        <f t="shared" si="69"/>
        <v>229.73853431914111</v>
      </c>
      <c r="CP54" s="36">
        <f t="shared" ref="CP54:CP98" si="99">BV54/BH54*1000</f>
        <v>229.73853431914111</v>
      </c>
      <c r="CQ54" s="36">
        <f t="shared" si="70"/>
        <v>1.7026667270217222</v>
      </c>
      <c r="CR54" s="36">
        <f t="shared" si="70"/>
        <v>1.7026667270217222</v>
      </c>
      <c r="CS54" s="36">
        <f t="shared" si="71"/>
        <v>2.4191949236565535</v>
      </c>
      <c r="CT54" s="36">
        <f t="shared" ref="CT54:CT98" si="100">BZ54/BH54*1000</f>
        <v>2.4191949236565535</v>
      </c>
      <c r="CU54" s="36">
        <f t="shared" si="72"/>
        <v>0</v>
      </c>
      <c r="CV54" s="36">
        <f t="shared" si="72"/>
        <v>0</v>
      </c>
      <c r="CW54" s="36">
        <f t="shared" si="73"/>
        <v>0</v>
      </c>
      <c r="CX54" s="36">
        <f t="shared" ref="CX54:CX98" si="101">CD54/BH54*1000</f>
        <v>0</v>
      </c>
      <c r="CY54" s="47"/>
      <c r="CZ54" s="47"/>
    </row>
    <row r="55" spans="1:104" ht="39" customHeight="1" x14ac:dyDescent="0.2">
      <c r="A55" s="63">
        <v>60</v>
      </c>
      <c r="B55" s="63"/>
      <c r="C55" s="63">
        <v>43</v>
      </c>
      <c r="D55" s="64">
        <v>40</v>
      </c>
      <c r="E55" s="65" t="s">
        <v>248</v>
      </c>
      <c r="F55" s="65" t="s">
        <v>249</v>
      </c>
      <c r="G55" s="66" t="s">
        <v>246</v>
      </c>
      <c r="H55" s="56" t="s">
        <v>250</v>
      </c>
      <c r="I55" s="33"/>
      <c r="J55" s="34">
        <f t="shared" si="88"/>
        <v>0</v>
      </c>
      <c r="K55" s="34">
        <v>0</v>
      </c>
      <c r="L55" s="34">
        <v>0</v>
      </c>
      <c r="M55" s="34">
        <v>0</v>
      </c>
      <c r="N55" s="34">
        <v>0</v>
      </c>
      <c r="O55" s="34">
        <v>0</v>
      </c>
      <c r="P55" s="34">
        <v>0</v>
      </c>
      <c r="Q55" s="34">
        <v>0</v>
      </c>
      <c r="R55" s="34">
        <v>0</v>
      </c>
      <c r="S55" s="34">
        <v>0</v>
      </c>
      <c r="T55" s="34">
        <v>0</v>
      </c>
      <c r="U55" s="34">
        <v>0</v>
      </c>
      <c r="V55" s="34">
        <v>0</v>
      </c>
      <c r="W55" s="34">
        <v>0</v>
      </c>
      <c r="X55" s="34">
        <v>0</v>
      </c>
      <c r="Y55" s="34">
        <v>0</v>
      </c>
      <c r="Z55" s="34">
        <v>0</v>
      </c>
      <c r="AA55" s="34">
        <v>0</v>
      </c>
      <c r="AB55" s="34">
        <v>0</v>
      </c>
      <c r="AC55" s="34">
        <v>0</v>
      </c>
      <c r="AD55" s="34">
        <v>0</v>
      </c>
      <c r="AE55" s="36">
        <v>0.35</v>
      </c>
      <c r="AF55" s="37">
        <f t="shared" si="31"/>
        <v>0.30094582975064488</v>
      </c>
      <c r="AG55" s="36">
        <f t="shared" si="93"/>
        <v>0.35</v>
      </c>
      <c r="AH55" s="37">
        <f t="shared" si="32"/>
        <v>0.30094582975064488</v>
      </c>
      <c r="AI55" s="36">
        <v>3.5000000000000003E-2</v>
      </c>
      <c r="AJ55" s="37">
        <f t="shared" si="33"/>
        <v>3.0094582975064489E-2</v>
      </c>
      <c r="AK55" s="36">
        <f t="shared" si="94"/>
        <v>3.5000000000000003E-2</v>
      </c>
      <c r="AL55" s="37">
        <f t="shared" si="34"/>
        <v>3.0094582975064489E-2</v>
      </c>
      <c r="AM55" s="37">
        <f t="shared" si="35"/>
        <v>64.320000000000007</v>
      </c>
      <c r="AN55" s="37">
        <f t="shared" si="36"/>
        <v>64.320999999999998</v>
      </c>
      <c r="AO55" s="37"/>
      <c r="AP55" s="37"/>
      <c r="AQ55" s="37">
        <v>0</v>
      </c>
      <c r="AR55" s="37">
        <v>0</v>
      </c>
      <c r="AS55" s="39">
        <v>5.94</v>
      </c>
      <c r="AT55" s="37">
        <f t="shared" si="95"/>
        <v>5.94</v>
      </c>
      <c r="AU55" s="22">
        <f t="shared" si="85"/>
        <v>9.2350746268656705E-2</v>
      </c>
      <c r="AV55" s="22">
        <f t="shared" si="85"/>
        <v>9.2349310489575731E-2</v>
      </c>
      <c r="AW55" s="22"/>
      <c r="AX55" s="39">
        <f t="shared" si="38"/>
        <v>58.38000000000001</v>
      </c>
      <c r="AY55" s="37">
        <f t="shared" si="39"/>
        <v>58.381</v>
      </c>
      <c r="AZ55" s="37">
        <v>0</v>
      </c>
      <c r="BA55" s="37">
        <v>0</v>
      </c>
      <c r="BB55" s="51">
        <v>0</v>
      </c>
      <c r="BC55" s="37">
        <f t="shared" si="91"/>
        <v>0</v>
      </c>
      <c r="BD55" s="22">
        <f t="shared" si="86"/>
        <v>0</v>
      </c>
      <c r="BE55" s="22">
        <f t="shared" si="86"/>
        <v>0</v>
      </c>
      <c r="BF55" s="22">
        <f t="shared" si="74"/>
        <v>0</v>
      </c>
      <c r="BG55" s="22">
        <f t="shared" si="74"/>
        <v>0</v>
      </c>
      <c r="BH55" s="36">
        <v>58.381</v>
      </c>
      <c r="BI55" s="42">
        <v>58.38</v>
      </c>
      <c r="BJ55" s="51">
        <v>18.399999999999999</v>
      </c>
      <c r="BK55" s="36">
        <f t="shared" si="96"/>
        <v>18.399999999999999</v>
      </c>
      <c r="BL55" s="36">
        <f t="shared" si="42"/>
        <v>22.212041884816752</v>
      </c>
      <c r="BM55" s="36">
        <f t="shared" si="43"/>
        <v>22.212041884816749</v>
      </c>
      <c r="BN55" s="44">
        <f t="shared" si="44"/>
        <v>22.212041884816749</v>
      </c>
      <c r="BO55" s="44">
        <f t="shared" si="45"/>
        <v>22.212041884816752</v>
      </c>
      <c r="BP55" s="67">
        <v>0.76400000000000001</v>
      </c>
      <c r="BQ55" s="36">
        <f t="shared" si="97"/>
        <v>0</v>
      </c>
      <c r="BR55" s="39">
        <v>0</v>
      </c>
      <c r="BS55" s="39">
        <v>16.97</v>
      </c>
      <c r="BT55" s="39">
        <f t="shared" ref="BT55:BT67" si="102">BS55</f>
        <v>16.97</v>
      </c>
      <c r="BU55" s="36">
        <v>1.0269999999999999</v>
      </c>
      <c r="BV55" s="36">
        <f t="shared" si="92"/>
        <v>1.0269999999999999</v>
      </c>
      <c r="BW55" s="43">
        <v>1.0269999999999999</v>
      </c>
      <c r="BX55" s="45">
        <f t="shared" si="48"/>
        <v>1</v>
      </c>
      <c r="BY55" s="36">
        <v>0</v>
      </c>
      <c r="BZ55" s="36">
        <f t="shared" si="87"/>
        <v>0</v>
      </c>
      <c r="CA55" s="43">
        <v>0</v>
      </c>
      <c r="CB55" s="45" t="e">
        <f t="shared" si="49"/>
        <v>#DIV/0!</v>
      </c>
      <c r="CC55" s="36">
        <v>0</v>
      </c>
      <c r="CD55" s="36">
        <f t="shared" si="90"/>
        <v>0</v>
      </c>
      <c r="CE55" s="43">
        <v>0</v>
      </c>
      <c r="CF55" s="45" t="e">
        <f t="shared" si="50"/>
        <v>#DIV/0!</v>
      </c>
      <c r="CG55" s="36">
        <f t="shared" si="65"/>
        <v>263.83706467661688</v>
      </c>
      <c r="CH55" s="36">
        <f t="shared" si="65"/>
        <v>263.83296279597641</v>
      </c>
      <c r="CI55" s="36">
        <f t="shared" si="66"/>
        <v>290.68174032202802</v>
      </c>
      <c r="CJ55" s="46">
        <f t="shared" si="66"/>
        <v>290.67676127507235</v>
      </c>
      <c r="CK55" s="36">
        <f t="shared" si="67"/>
        <v>290.68174032202802</v>
      </c>
      <c r="CL55" s="36">
        <f t="shared" si="98"/>
        <v>290.67676127507235</v>
      </c>
      <c r="CM55" s="36">
        <f t="shared" si="68"/>
        <v>15.967039800995023</v>
      </c>
      <c r="CN55" s="36">
        <f t="shared" si="68"/>
        <v>15.966791561076475</v>
      </c>
      <c r="CO55" s="36">
        <f t="shared" si="69"/>
        <v>17.591640972935934</v>
      </c>
      <c r="CP55" s="36">
        <f t="shared" si="99"/>
        <v>17.591339648173207</v>
      </c>
      <c r="CQ55" s="36">
        <f t="shared" si="70"/>
        <v>0</v>
      </c>
      <c r="CR55" s="36">
        <f t="shared" si="70"/>
        <v>0</v>
      </c>
      <c r="CS55" s="36">
        <f t="shared" si="71"/>
        <v>0</v>
      </c>
      <c r="CT55" s="36">
        <f t="shared" si="100"/>
        <v>0</v>
      </c>
      <c r="CU55" s="36">
        <f t="shared" si="72"/>
        <v>0</v>
      </c>
      <c r="CV55" s="36">
        <f t="shared" si="72"/>
        <v>0</v>
      </c>
      <c r="CW55" s="36">
        <f t="shared" si="73"/>
        <v>0</v>
      </c>
      <c r="CX55" s="36">
        <f t="shared" si="101"/>
        <v>0</v>
      </c>
      <c r="CY55" s="47"/>
      <c r="CZ55" s="47"/>
    </row>
    <row r="56" spans="1:104" ht="24.75" customHeight="1" x14ac:dyDescent="0.2">
      <c r="A56" s="63">
        <v>15</v>
      </c>
      <c r="B56" s="63"/>
      <c r="C56" s="63">
        <v>44</v>
      </c>
      <c r="D56" s="64">
        <v>41</v>
      </c>
      <c r="E56" s="65" t="s">
        <v>251</v>
      </c>
      <c r="F56" s="65" t="s">
        <v>252</v>
      </c>
      <c r="G56" s="66" t="s">
        <v>246</v>
      </c>
      <c r="H56" s="56" t="s">
        <v>253</v>
      </c>
      <c r="I56" s="33"/>
      <c r="J56" s="34">
        <f t="shared" si="88"/>
        <v>0</v>
      </c>
      <c r="K56" s="34">
        <v>0</v>
      </c>
      <c r="L56" s="34">
        <v>0</v>
      </c>
      <c r="M56" s="34">
        <v>0</v>
      </c>
      <c r="N56" s="34">
        <v>0</v>
      </c>
      <c r="O56" s="34">
        <v>0</v>
      </c>
      <c r="P56" s="34">
        <v>0</v>
      </c>
      <c r="Q56" s="34">
        <v>0</v>
      </c>
      <c r="R56" s="34">
        <v>0</v>
      </c>
      <c r="S56" s="34">
        <v>0</v>
      </c>
      <c r="T56" s="34">
        <v>0</v>
      </c>
      <c r="U56" s="34">
        <v>0</v>
      </c>
      <c r="V56" s="34">
        <v>0</v>
      </c>
      <c r="W56" s="34">
        <v>0</v>
      </c>
      <c r="X56" s="34">
        <v>0</v>
      </c>
      <c r="Y56" s="34">
        <v>0</v>
      </c>
      <c r="Z56" s="34">
        <v>0</v>
      </c>
      <c r="AA56" s="34">
        <v>0</v>
      </c>
      <c r="AB56" s="34">
        <v>0</v>
      </c>
      <c r="AC56" s="34">
        <v>0</v>
      </c>
      <c r="AD56" s="34">
        <v>0</v>
      </c>
      <c r="AE56" s="36">
        <v>0.35</v>
      </c>
      <c r="AF56" s="37">
        <f t="shared" si="31"/>
        <v>0.30094582975064488</v>
      </c>
      <c r="AG56" s="36">
        <f t="shared" si="93"/>
        <v>0.35</v>
      </c>
      <c r="AH56" s="37">
        <f t="shared" si="32"/>
        <v>0.30094582975064488</v>
      </c>
      <c r="AI56" s="36">
        <v>0.08</v>
      </c>
      <c r="AJ56" s="37">
        <f t="shared" si="33"/>
        <v>6.878761822871883E-2</v>
      </c>
      <c r="AK56" s="36">
        <f t="shared" si="94"/>
        <v>0.08</v>
      </c>
      <c r="AL56" s="37">
        <f t="shared" si="34"/>
        <v>6.878761822871883E-2</v>
      </c>
      <c r="AM56" s="37">
        <f t="shared" si="35"/>
        <v>152.86531792111225</v>
      </c>
      <c r="AN56" s="37">
        <f t="shared" si="36"/>
        <v>152.86531792111225</v>
      </c>
      <c r="AO56" s="37"/>
      <c r="AP56" s="37"/>
      <c r="AQ56" s="37">
        <v>3.0000000000000001E-3</v>
      </c>
      <c r="AR56" s="37">
        <v>0</v>
      </c>
      <c r="AS56" s="39">
        <v>11.320492266112263</v>
      </c>
      <c r="AT56" s="37">
        <f t="shared" si="95"/>
        <v>11.320492266112263</v>
      </c>
      <c r="AU56" s="22">
        <f t="shared" si="85"/>
        <v>7.4055334591684965E-2</v>
      </c>
      <c r="AV56" s="22">
        <f t="shared" si="85"/>
        <v>7.4055334591684965E-2</v>
      </c>
      <c r="AW56" s="22"/>
      <c r="AX56" s="39">
        <f t="shared" si="38"/>
        <v>141.54482565499998</v>
      </c>
      <c r="AY56" s="37">
        <f t="shared" si="39"/>
        <v>141.54482565499998</v>
      </c>
      <c r="AZ56" s="37">
        <v>3.0000000000000001E-3</v>
      </c>
      <c r="BA56" s="37">
        <v>0</v>
      </c>
      <c r="BB56" s="51">
        <v>16.372825655</v>
      </c>
      <c r="BC56" s="37">
        <f t="shared" si="91"/>
        <v>16.372825655</v>
      </c>
      <c r="BD56" s="22">
        <f t="shared" si="86"/>
        <v>0.10710621531202628</v>
      </c>
      <c r="BE56" s="22">
        <f t="shared" si="86"/>
        <v>0.10710621531202628</v>
      </c>
      <c r="BF56" s="22">
        <f t="shared" si="74"/>
        <v>0.11567237148539057</v>
      </c>
      <c r="BG56" s="22">
        <f t="shared" si="74"/>
        <v>0.11567237148539057</v>
      </c>
      <c r="BH56" s="36">
        <v>125.17199999999998</v>
      </c>
      <c r="BI56" s="42">
        <f t="shared" ref="BI56:BI61" si="103">BH56</f>
        <v>125.17199999999998</v>
      </c>
      <c r="BJ56" s="51">
        <v>34.17</v>
      </c>
      <c r="BK56" s="36">
        <f t="shared" si="96"/>
        <v>34.17</v>
      </c>
      <c r="BL56" s="36">
        <f t="shared" si="42"/>
        <v>45.078534031413611</v>
      </c>
      <c r="BM56" s="36">
        <f t="shared" si="43"/>
        <v>45.078534031413611</v>
      </c>
      <c r="BN56" s="44">
        <f t="shared" si="44"/>
        <v>45.078534031413611</v>
      </c>
      <c r="BO56" s="44">
        <f t="shared" si="45"/>
        <v>45.078534031413611</v>
      </c>
      <c r="BP56" s="67">
        <v>0.76400000000000001</v>
      </c>
      <c r="BQ56" s="36">
        <f t="shared" si="97"/>
        <v>0</v>
      </c>
      <c r="BR56" s="39">
        <f t="shared" ref="BR56:BR61" si="104">BQ56/BS56*100</f>
        <v>0</v>
      </c>
      <c r="BS56" s="39">
        <v>34.44</v>
      </c>
      <c r="BT56" s="39">
        <f t="shared" si="102"/>
        <v>34.44</v>
      </c>
      <c r="BU56" s="36">
        <v>5.7359999999999998</v>
      </c>
      <c r="BV56" s="36">
        <f t="shared" si="92"/>
        <v>5.7359999999999998</v>
      </c>
      <c r="BW56" s="43">
        <v>5.7359999999999998</v>
      </c>
      <c r="BX56" s="45">
        <f t="shared" si="48"/>
        <v>1</v>
      </c>
      <c r="BY56" s="36">
        <v>0</v>
      </c>
      <c r="BZ56" s="36">
        <f t="shared" si="87"/>
        <v>0</v>
      </c>
      <c r="CA56" s="43">
        <v>0</v>
      </c>
      <c r="CB56" s="45" t="e">
        <f t="shared" si="49"/>
        <v>#DIV/0!</v>
      </c>
      <c r="CC56" s="36">
        <v>0</v>
      </c>
      <c r="CD56" s="36">
        <f t="shared" si="90"/>
        <v>0</v>
      </c>
      <c r="CE56" s="43">
        <v>0</v>
      </c>
      <c r="CF56" s="45" t="e">
        <f t="shared" si="50"/>
        <v>#DIV/0!</v>
      </c>
      <c r="CG56" s="36">
        <f t="shared" ref="CG56:CH87" si="105">BS56/AM56*1000</f>
        <v>225.2963619764499</v>
      </c>
      <c r="CH56" s="36">
        <f t="shared" si="105"/>
        <v>225.2963619764499</v>
      </c>
      <c r="CI56" s="36">
        <f t="shared" ref="CI56:CJ87" si="106">BS56/AX56*1000</f>
        <v>243.31514656666948</v>
      </c>
      <c r="CJ56" s="46">
        <f t="shared" si="106"/>
        <v>243.31514656666948</v>
      </c>
      <c r="CK56" s="36">
        <f t="shared" si="67"/>
        <v>275.14140542613364</v>
      </c>
      <c r="CL56" s="36">
        <f t="shared" si="98"/>
        <v>275.14140542613364</v>
      </c>
      <c r="CM56" s="36">
        <f t="shared" ref="CM56:CN87" si="107">BU56/AM56*1000</f>
        <v>37.52322683788956</v>
      </c>
      <c r="CN56" s="36">
        <f t="shared" si="107"/>
        <v>37.52322683788956</v>
      </c>
      <c r="CO56" s="36">
        <f t="shared" si="69"/>
        <v>45.824944875850832</v>
      </c>
      <c r="CP56" s="36">
        <f t="shared" si="99"/>
        <v>45.824944875850832</v>
      </c>
      <c r="CQ56" s="36">
        <f t="shared" ref="CQ56:CR87" si="108">BY56/AM56*1000</f>
        <v>0</v>
      </c>
      <c r="CR56" s="36">
        <f t="shared" si="108"/>
        <v>0</v>
      </c>
      <c r="CS56" s="36">
        <f t="shared" si="71"/>
        <v>0</v>
      </c>
      <c r="CT56" s="36">
        <f t="shared" si="100"/>
        <v>0</v>
      </c>
      <c r="CU56" s="36">
        <f t="shared" ref="CU56:CV87" si="109">CC56/AM56*1000</f>
        <v>0</v>
      </c>
      <c r="CV56" s="36">
        <f t="shared" si="109"/>
        <v>0</v>
      </c>
      <c r="CW56" s="36">
        <f t="shared" si="73"/>
        <v>0</v>
      </c>
      <c r="CX56" s="36">
        <f t="shared" si="101"/>
        <v>0</v>
      </c>
      <c r="CY56" s="47"/>
      <c r="CZ56" s="47"/>
    </row>
    <row r="57" spans="1:104" ht="24.75" customHeight="1" x14ac:dyDescent="0.2">
      <c r="A57" s="63">
        <v>9</v>
      </c>
      <c r="B57" s="63"/>
      <c r="C57" s="63">
        <v>45</v>
      </c>
      <c r="D57" s="64">
        <v>42</v>
      </c>
      <c r="E57" s="65" t="s">
        <v>254</v>
      </c>
      <c r="F57" s="65" t="s">
        <v>255</v>
      </c>
      <c r="G57" s="66" t="s">
        <v>246</v>
      </c>
      <c r="H57" s="56" t="s">
        <v>256</v>
      </c>
      <c r="I57" s="33"/>
      <c r="J57" s="34">
        <f t="shared" si="88"/>
        <v>0</v>
      </c>
      <c r="K57" s="34">
        <v>0</v>
      </c>
      <c r="L57" s="34">
        <v>0</v>
      </c>
      <c r="M57" s="34">
        <v>0</v>
      </c>
      <c r="N57" s="34">
        <v>0</v>
      </c>
      <c r="O57" s="34">
        <v>0</v>
      </c>
      <c r="P57" s="34">
        <v>0</v>
      </c>
      <c r="Q57" s="34">
        <v>0</v>
      </c>
      <c r="R57" s="34">
        <v>0</v>
      </c>
      <c r="S57" s="34">
        <v>0</v>
      </c>
      <c r="T57" s="34">
        <v>0</v>
      </c>
      <c r="U57" s="34">
        <v>0</v>
      </c>
      <c r="V57" s="34">
        <v>0</v>
      </c>
      <c r="W57" s="34">
        <v>0</v>
      </c>
      <c r="X57" s="34">
        <v>0</v>
      </c>
      <c r="Y57" s="34">
        <v>0</v>
      </c>
      <c r="Z57" s="34">
        <v>0</v>
      </c>
      <c r="AA57" s="34">
        <v>0</v>
      </c>
      <c r="AB57" s="34">
        <v>0</v>
      </c>
      <c r="AC57" s="34">
        <v>0</v>
      </c>
      <c r="AD57" s="34">
        <v>0</v>
      </c>
      <c r="AE57" s="36">
        <v>0.47</v>
      </c>
      <c r="AF57" s="37">
        <f t="shared" si="31"/>
        <v>0.4041272570937231</v>
      </c>
      <c r="AG57" s="36">
        <f t="shared" si="93"/>
        <v>0.47</v>
      </c>
      <c r="AH57" s="37">
        <f t="shared" si="32"/>
        <v>0.4041272570937231</v>
      </c>
      <c r="AI57" s="36">
        <v>0.22</v>
      </c>
      <c r="AJ57" s="37">
        <f t="shared" si="33"/>
        <v>0.18916595012897677</v>
      </c>
      <c r="AK57" s="36">
        <f t="shared" si="94"/>
        <v>0.22</v>
      </c>
      <c r="AL57" s="37">
        <f t="shared" si="34"/>
        <v>0.18916595012897677</v>
      </c>
      <c r="AM57" s="37">
        <f t="shared" si="35"/>
        <v>345.189818021978</v>
      </c>
      <c r="AN57" s="37">
        <f t="shared" si="36"/>
        <v>345.189818021978</v>
      </c>
      <c r="AO57" s="37"/>
      <c r="AP57" s="37"/>
      <c r="AQ57" s="37">
        <v>2E-3</v>
      </c>
      <c r="AR57" s="37">
        <v>0</v>
      </c>
      <c r="AS57" s="39">
        <v>19.02281802197804</v>
      </c>
      <c r="AT57" s="37">
        <f t="shared" si="95"/>
        <v>19.02281802197804</v>
      </c>
      <c r="AU57" s="22">
        <f t="shared" si="85"/>
        <v>5.5108282541424414E-2</v>
      </c>
      <c r="AV57" s="22">
        <f t="shared" si="85"/>
        <v>5.5108282541424414E-2</v>
      </c>
      <c r="AW57" s="22"/>
      <c r="AX57" s="39">
        <f t="shared" si="38"/>
        <v>326.16699999999997</v>
      </c>
      <c r="AY57" s="37">
        <f t="shared" si="39"/>
        <v>326.16699999999997</v>
      </c>
      <c r="AZ57" s="37">
        <v>0</v>
      </c>
      <c r="BA57" s="37">
        <f>AZ57*0.3</f>
        <v>0</v>
      </c>
      <c r="BB57" s="51">
        <v>0</v>
      </c>
      <c r="BC57" s="37">
        <f t="shared" si="91"/>
        <v>0</v>
      </c>
      <c r="BD57" s="22">
        <f t="shared" si="86"/>
        <v>0</v>
      </c>
      <c r="BE57" s="22">
        <f t="shared" si="86"/>
        <v>0</v>
      </c>
      <c r="BF57" s="22">
        <f t="shared" si="74"/>
        <v>0</v>
      </c>
      <c r="BG57" s="22">
        <f t="shared" si="74"/>
        <v>0</v>
      </c>
      <c r="BH57" s="36">
        <v>326.16699999999997</v>
      </c>
      <c r="BI57" s="42">
        <f t="shared" si="103"/>
        <v>326.16699999999997</v>
      </c>
      <c r="BJ57" s="51">
        <v>86.88</v>
      </c>
      <c r="BK57" s="36">
        <f t="shared" si="96"/>
        <v>86.88</v>
      </c>
      <c r="BL57" s="36">
        <f t="shared" si="42"/>
        <v>102.80104712041886</v>
      </c>
      <c r="BM57" s="36">
        <f t="shared" si="43"/>
        <v>102.80104712041886</v>
      </c>
      <c r="BN57" s="44">
        <f t="shared" si="44"/>
        <v>102.80104712041886</v>
      </c>
      <c r="BO57" s="44">
        <f t="shared" si="45"/>
        <v>102.80104712041886</v>
      </c>
      <c r="BP57" s="67">
        <v>0.76400000000000001</v>
      </c>
      <c r="BQ57" s="36">
        <f t="shared" si="97"/>
        <v>0</v>
      </c>
      <c r="BR57" s="39">
        <f t="shared" si="104"/>
        <v>0</v>
      </c>
      <c r="BS57" s="39">
        <v>78.540000000000006</v>
      </c>
      <c r="BT57" s="39">
        <f t="shared" si="102"/>
        <v>78.540000000000006</v>
      </c>
      <c r="BU57" s="36">
        <v>5.5739999999999998</v>
      </c>
      <c r="BV57" s="36">
        <f t="shared" si="92"/>
        <v>5.5739999999999998</v>
      </c>
      <c r="BW57" s="43">
        <v>5.5739999999999998</v>
      </c>
      <c r="BX57" s="45">
        <f t="shared" si="48"/>
        <v>1</v>
      </c>
      <c r="BY57" s="36">
        <v>0</v>
      </c>
      <c r="BZ57" s="36">
        <f t="shared" si="87"/>
        <v>0</v>
      </c>
      <c r="CA57" s="43">
        <v>0</v>
      </c>
      <c r="CB57" s="45" t="e">
        <f t="shared" si="49"/>
        <v>#DIV/0!</v>
      </c>
      <c r="CC57" s="36">
        <v>0</v>
      </c>
      <c r="CD57" s="36">
        <f t="shared" si="90"/>
        <v>0</v>
      </c>
      <c r="CE57" s="43">
        <v>0</v>
      </c>
      <c r="CF57" s="45" t="e">
        <f t="shared" si="50"/>
        <v>#DIV/0!</v>
      </c>
      <c r="CG57" s="36">
        <f t="shared" si="105"/>
        <v>227.52698920858501</v>
      </c>
      <c r="CH57" s="36">
        <f t="shared" si="105"/>
        <v>227.52698920858501</v>
      </c>
      <c r="CI57" s="36">
        <f t="shared" si="106"/>
        <v>240.79689238948148</v>
      </c>
      <c r="CJ57" s="46">
        <f t="shared" si="106"/>
        <v>240.79689238948148</v>
      </c>
      <c r="CK57" s="36">
        <f t="shared" si="67"/>
        <v>240.79689238948148</v>
      </c>
      <c r="CL57" s="36">
        <f t="shared" si="98"/>
        <v>240.79689238948148</v>
      </c>
      <c r="CM57" s="36">
        <f t="shared" si="107"/>
        <v>16.147637354833876</v>
      </c>
      <c r="CN57" s="36">
        <f t="shared" si="107"/>
        <v>16.147637354833876</v>
      </c>
      <c r="CO57" s="36">
        <f t="shared" si="69"/>
        <v>17.089405120689712</v>
      </c>
      <c r="CP57" s="36">
        <f t="shared" si="99"/>
        <v>17.089405120689712</v>
      </c>
      <c r="CQ57" s="36">
        <f t="shared" si="108"/>
        <v>0</v>
      </c>
      <c r="CR57" s="36">
        <f t="shared" si="108"/>
        <v>0</v>
      </c>
      <c r="CS57" s="36">
        <f t="shared" si="71"/>
        <v>0</v>
      </c>
      <c r="CT57" s="36">
        <f t="shared" si="100"/>
        <v>0</v>
      </c>
      <c r="CU57" s="36">
        <f t="shared" si="109"/>
        <v>0</v>
      </c>
      <c r="CV57" s="36">
        <f t="shared" si="109"/>
        <v>0</v>
      </c>
      <c r="CW57" s="36">
        <f t="shared" si="73"/>
        <v>0</v>
      </c>
      <c r="CX57" s="36">
        <f t="shared" si="101"/>
        <v>0</v>
      </c>
      <c r="CY57" s="47"/>
      <c r="CZ57" s="47"/>
    </row>
    <row r="58" spans="1:104" ht="24.75" customHeight="1" x14ac:dyDescent="0.2">
      <c r="A58" s="63">
        <v>63</v>
      </c>
      <c r="B58" s="63"/>
      <c r="C58" s="63">
        <v>46</v>
      </c>
      <c r="D58" s="64">
        <v>43</v>
      </c>
      <c r="E58" s="65" t="s">
        <v>257</v>
      </c>
      <c r="F58" s="65" t="s">
        <v>258</v>
      </c>
      <c r="G58" s="66" t="s">
        <v>246</v>
      </c>
      <c r="H58" s="56" t="s">
        <v>259</v>
      </c>
      <c r="I58" s="33"/>
      <c r="J58" s="34">
        <f t="shared" si="88"/>
        <v>0</v>
      </c>
      <c r="K58" s="34">
        <v>0</v>
      </c>
      <c r="L58" s="34">
        <v>0</v>
      </c>
      <c r="M58" s="34">
        <v>0</v>
      </c>
      <c r="N58" s="34">
        <v>0</v>
      </c>
      <c r="O58" s="34">
        <v>0</v>
      </c>
      <c r="P58" s="34">
        <v>0</v>
      </c>
      <c r="Q58" s="34">
        <v>0</v>
      </c>
      <c r="R58" s="34">
        <v>0</v>
      </c>
      <c r="S58" s="34">
        <v>0</v>
      </c>
      <c r="T58" s="34">
        <v>0</v>
      </c>
      <c r="U58" s="34">
        <v>0</v>
      </c>
      <c r="V58" s="34">
        <v>0</v>
      </c>
      <c r="W58" s="34">
        <v>0</v>
      </c>
      <c r="X58" s="34">
        <v>0</v>
      </c>
      <c r="Y58" s="34">
        <v>0</v>
      </c>
      <c r="Z58" s="34">
        <v>0</v>
      </c>
      <c r="AA58" s="34">
        <v>0</v>
      </c>
      <c r="AB58" s="34">
        <v>0</v>
      </c>
      <c r="AC58" s="34">
        <v>0</v>
      </c>
      <c r="AD58" s="34">
        <v>0</v>
      </c>
      <c r="AE58" s="68">
        <v>0.39542000000000005</v>
      </c>
      <c r="AF58" s="37">
        <f t="shared" si="31"/>
        <v>0.34</v>
      </c>
      <c r="AG58" s="36">
        <f t="shared" si="93"/>
        <v>0.39542000000000005</v>
      </c>
      <c r="AH58" s="37">
        <f t="shared" si="32"/>
        <v>0.34</v>
      </c>
      <c r="AI58" s="36">
        <v>0.19</v>
      </c>
      <c r="AJ58" s="37">
        <f t="shared" si="33"/>
        <v>0.16337059329320722</v>
      </c>
      <c r="AK58" s="36">
        <f t="shared" si="94"/>
        <v>0.19</v>
      </c>
      <c r="AL58" s="37">
        <f t="shared" si="34"/>
        <v>0.16337059329320722</v>
      </c>
      <c r="AM58" s="37">
        <f t="shared" si="35"/>
        <v>293.34806609823102</v>
      </c>
      <c r="AN58" s="37">
        <f t="shared" si="36"/>
        <v>293.34806609823102</v>
      </c>
      <c r="AO58" s="37"/>
      <c r="AP58" s="37"/>
      <c r="AQ58" s="37">
        <v>2E-3</v>
      </c>
      <c r="AR58" s="37">
        <v>0</v>
      </c>
      <c r="AS58" s="39">
        <v>15.940066098231053</v>
      </c>
      <c r="AT58" s="37">
        <f t="shared" si="95"/>
        <v>15.940066098231053</v>
      </c>
      <c r="AU58" s="22">
        <f t="shared" si="85"/>
        <v>5.4338405261186676E-2</v>
      </c>
      <c r="AV58" s="22">
        <f t="shared" si="85"/>
        <v>5.4338405261186676E-2</v>
      </c>
      <c r="AW58" s="22"/>
      <c r="AX58" s="39">
        <f t="shared" si="38"/>
        <v>277.40799999999996</v>
      </c>
      <c r="AY58" s="37">
        <f t="shared" si="39"/>
        <v>277.40799999999996</v>
      </c>
      <c r="AZ58" s="37">
        <v>1E-3</v>
      </c>
      <c r="BA58" s="37">
        <v>0</v>
      </c>
      <c r="BB58" s="51">
        <v>5.34</v>
      </c>
      <c r="BC58" s="37">
        <f t="shared" si="91"/>
        <v>5.34</v>
      </c>
      <c r="BD58" s="22">
        <f t="shared" si="86"/>
        <v>1.8203631171073882E-2</v>
      </c>
      <c r="BE58" s="22">
        <f t="shared" si="86"/>
        <v>1.8203631171073882E-2</v>
      </c>
      <c r="BF58" s="22">
        <f t="shared" ref="BF58:BG89" si="110">BB58/AX58</f>
        <v>1.9249625100934368E-2</v>
      </c>
      <c r="BG58" s="22">
        <f t="shared" si="110"/>
        <v>1.9249625100934368E-2</v>
      </c>
      <c r="BH58" s="36">
        <v>272.06799999999998</v>
      </c>
      <c r="BI58" s="42">
        <f t="shared" si="103"/>
        <v>272.06799999999998</v>
      </c>
      <c r="BJ58" s="51">
        <v>67.47</v>
      </c>
      <c r="BK58" s="36">
        <f t="shared" si="96"/>
        <v>67.47</v>
      </c>
      <c r="BL58" s="36">
        <f t="shared" si="42"/>
        <v>84.528795811518307</v>
      </c>
      <c r="BM58" s="36">
        <f t="shared" si="43"/>
        <v>84.528795811518307</v>
      </c>
      <c r="BN58" s="44">
        <f t="shared" si="44"/>
        <v>84.528795811518322</v>
      </c>
      <c r="BO58" s="44">
        <f t="shared" si="45"/>
        <v>84.528795811518322</v>
      </c>
      <c r="BP58" s="67">
        <v>0.76400000000000001</v>
      </c>
      <c r="BQ58" s="36">
        <f t="shared" si="97"/>
        <v>0</v>
      </c>
      <c r="BR58" s="39">
        <f t="shared" si="104"/>
        <v>0</v>
      </c>
      <c r="BS58" s="39">
        <v>64.58</v>
      </c>
      <c r="BT58" s="39">
        <f t="shared" si="102"/>
        <v>64.58</v>
      </c>
      <c r="BU58" s="36">
        <v>4.2460000000000004</v>
      </c>
      <c r="BV58" s="36">
        <f t="shared" si="92"/>
        <v>4.2460000000000004</v>
      </c>
      <c r="BW58" s="43">
        <v>4.2460000000000004</v>
      </c>
      <c r="BX58" s="45">
        <f t="shared" si="48"/>
        <v>1</v>
      </c>
      <c r="BY58" s="36">
        <v>0</v>
      </c>
      <c r="BZ58" s="36">
        <f t="shared" si="87"/>
        <v>0</v>
      </c>
      <c r="CA58" s="43">
        <v>0</v>
      </c>
      <c r="CB58" s="45" t="e">
        <f t="shared" si="49"/>
        <v>#DIV/0!</v>
      </c>
      <c r="CC58" s="36">
        <v>0</v>
      </c>
      <c r="CD58" s="36">
        <f t="shared" si="90"/>
        <v>0</v>
      </c>
      <c r="CE58" s="43">
        <v>0</v>
      </c>
      <c r="CF58" s="45" t="e">
        <f t="shared" si="50"/>
        <v>#DIV/0!</v>
      </c>
      <c r="CG58" s="36">
        <f t="shared" si="105"/>
        <v>220.14803390036542</v>
      </c>
      <c r="CH58" s="36">
        <f t="shared" si="105"/>
        <v>220.14803390036542</v>
      </c>
      <c r="CI58" s="36">
        <f t="shared" si="106"/>
        <v>232.79790056523248</v>
      </c>
      <c r="CJ58" s="46">
        <f t="shared" si="106"/>
        <v>232.79790056523248</v>
      </c>
      <c r="CK58" s="36">
        <f t="shared" si="67"/>
        <v>237.3671288060338</v>
      </c>
      <c r="CL58" s="36">
        <f t="shared" si="98"/>
        <v>237.3671288060338</v>
      </c>
      <c r="CM58" s="36">
        <f t="shared" si="107"/>
        <v>14.474273024790209</v>
      </c>
      <c r="CN58" s="36">
        <f t="shared" si="107"/>
        <v>14.474273024790209</v>
      </c>
      <c r="CO58" s="36">
        <f t="shared" si="69"/>
        <v>15.606392519517183</v>
      </c>
      <c r="CP58" s="36">
        <f t="shared" si="99"/>
        <v>15.606392519517183</v>
      </c>
      <c r="CQ58" s="36">
        <f t="shared" si="108"/>
        <v>0</v>
      </c>
      <c r="CR58" s="36">
        <f t="shared" si="108"/>
        <v>0</v>
      </c>
      <c r="CS58" s="36">
        <f t="shared" si="71"/>
        <v>0</v>
      </c>
      <c r="CT58" s="36">
        <f t="shared" si="100"/>
        <v>0</v>
      </c>
      <c r="CU58" s="36">
        <f t="shared" si="109"/>
        <v>0</v>
      </c>
      <c r="CV58" s="36">
        <f t="shared" si="109"/>
        <v>0</v>
      </c>
      <c r="CW58" s="36">
        <f t="shared" si="73"/>
        <v>0</v>
      </c>
      <c r="CX58" s="36">
        <f t="shared" si="101"/>
        <v>0</v>
      </c>
      <c r="CY58" s="47"/>
      <c r="CZ58" s="47"/>
    </row>
    <row r="59" spans="1:104" ht="24.75" customHeight="1" x14ac:dyDescent="0.2">
      <c r="A59" s="63">
        <v>14</v>
      </c>
      <c r="B59" s="63"/>
      <c r="C59" s="63">
        <v>47</v>
      </c>
      <c r="D59" s="64">
        <v>44</v>
      </c>
      <c r="E59" s="65" t="s">
        <v>260</v>
      </c>
      <c r="F59" s="65" t="s">
        <v>261</v>
      </c>
      <c r="G59" s="66" t="s">
        <v>246</v>
      </c>
      <c r="H59" s="56" t="s">
        <v>253</v>
      </c>
      <c r="I59" s="33"/>
      <c r="J59" s="34">
        <f t="shared" si="88"/>
        <v>0</v>
      </c>
      <c r="K59" s="34">
        <v>0</v>
      </c>
      <c r="L59" s="34">
        <v>0</v>
      </c>
      <c r="M59" s="34">
        <v>0</v>
      </c>
      <c r="N59" s="34">
        <v>0</v>
      </c>
      <c r="O59" s="34">
        <v>0</v>
      </c>
      <c r="P59" s="34">
        <v>0</v>
      </c>
      <c r="Q59" s="34">
        <v>0</v>
      </c>
      <c r="R59" s="34">
        <v>0</v>
      </c>
      <c r="S59" s="34">
        <v>0</v>
      </c>
      <c r="T59" s="34">
        <v>0</v>
      </c>
      <c r="U59" s="34">
        <v>0</v>
      </c>
      <c r="V59" s="34">
        <v>0</v>
      </c>
      <c r="W59" s="34">
        <v>0</v>
      </c>
      <c r="X59" s="34">
        <v>0</v>
      </c>
      <c r="Y59" s="34">
        <v>0</v>
      </c>
      <c r="Z59" s="34">
        <v>0</v>
      </c>
      <c r="AA59" s="34">
        <v>0</v>
      </c>
      <c r="AB59" s="34">
        <v>0</v>
      </c>
      <c r="AC59" s="34">
        <v>0</v>
      </c>
      <c r="AD59" s="34">
        <v>0</v>
      </c>
      <c r="AE59" s="36">
        <v>0.35</v>
      </c>
      <c r="AF59" s="37">
        <f t="shared" si="31"/>
        <v>0.30094582975064488</v>
      </c>
      <c r="AG59" s="36">
        <f t="shared" si="93"/>
        <v>0.35</v>
      </c>
      <c r="AH59" s="37">
        <f t="shared" si="32"/>
        <v>0.30094582975064488</v>
      </c>
      <c r="AI59" s="36">
        <v>0.28999999999999998</v>
      </c>
      <c r="AJ59" s="37">
        <f t="shared" si="33"/>
        <v>0.24935511607910574</v>
      </c>
      <c r="AK59" s="36">
        <f t="shared" si="94"/>
        <v>0.28999999999999998</v>
      </c>
      <c r="AL59" s="37">
        <f t="shared" si="34"/>
        <v>0.24935511607910574</v>
      </c>
      <c r="AM59" s="37">
        <f t="shared" si="35"/>
        <v>553.59105702053091</v>
      </c>
      <c r="AN59" s="37">
        <f t="shared" si="36"/>
        <v>553.59105702053091</v>
      </c>
      <c r="AO59" s="37"/>
      <c r="AP59" s="37"/>
      <c r="AQ59" s="37">
        <v>3.0000000000000001E-3</v>
      </c>
      <c r="AR59" s="37">
        <v>0</v>
      </c>
      <c r="AS59" s="39">
        <v>21.20305702053102</v>
      </c>
      <c r="AT59" s="37">
        <f t="shared" si="95"/>
        <v>21.20305702053102</v>
      </c>
      <c r="AU59" s="22">
        <f t="shared" si="85"/>
        <v>3.8300938484533115E-2</v>
      </c>
      <c r="AV59" s="22">
        <f t="shared" si="85"/>
        <v>3.8300938484533115E-2</v>
      </c>
      <c r="AW59" s="22"/>
      <c r="AX59" s="39">
        <f t="shared" si="38"/>
        <v>532.38799999999992</v>
      </c>
      <c r="AY59" s="37">
        <f t="shared" si="39"/>
        <v>532.38799999999992</v>
      </c>
      <c r="AZ59" s="37">
        <v>1.0999999999999999E-2</v>
      </c>
      <c r="BA59" s="37">
        <v>0</v>
      </c>
      <c r="BB59" s="51">
        <v>45.74</v>
      </c>
      <c r="BC59" s="37">
        <f t="shared" si="91"/>
        <v>45.74</v>
      </c>
      <c r="BD59" s="22">
        <f t="shared" si="86"/>
        <v>8.2624167099403942E-2</v>
      </c>
      <c r="BE59" s="22">
        <f t="shared" si="86"/>
        <v>8.2624167099403942E-2</v>
      </c>
      <c r="BF59" s="22">
        <f t="shared" si="110"/>
        <v>8.5914783954559468E-2</v>
      </c>
      <c r="BG59" s="22">
        <f t="shared" si="110"/>
        <v>8.5914783954559468E-2</v>
      </c>
      <c r="BH59" s="36">
        <v>486.64799999999991</v>
      </c>
      <c r="BI59" s="42">
        <f t="shared" si="103"/>
        <v>486.64799999999991</v>
      </c>
      <c r="BJ59" s="51">
        <v>132.80000000000001</v>
      </c>
      <c r="BK59" s="36">
        <f t="shared" si="96"/>
        <v>132.80000000000001</v>
      </c>
      <c r="BL59" s="36">
        <f t="shared" si="42"/>
        <v>163.93979057591622</v>
      </c>
      <c r="BM59" s="36">
        <f t="shared" si="43"/>
        <v>163.93979057591622</v>
      </c>
      <c r="BN59" s="44">
        <f t="shared" si="44"/>
        <v>163.93979057591625</v>
      </c>
      <c r="BO59" s="44">
        <f t="shared" si="45"/>
        <v>163.93979057591625</v>
      </c>
      <c r="BP59" s="67">
        <v>0.76400000000000001</v>
      </c>
      <c r="BQ59" s="36">
        <f t="shared" si="97"/>
        <v>0</v>
      </c>
      <c r="BR59" s="39">
        <f t="shared" si="104"/>
        <v>0</v>
      </c>
      <c r="BS59" s="39">
        <v>125.25</v>
      </c>
      <c r="BT59" s="39">
        <f t="shared" si="102"/>
        <v>125.25</v>
      </c>
      <c r="BU59" s="36">
        <v>30.844000000000001</v>
      </c>
      <c r="BV59" s="36">
        <f t="shared" si="92"/>
        <v>30.844000000000001</v>
      </c>
      <c r="BW59" s="43">
        <v>30.844000000000001</v>
      </c>
      <c r="BX59" s="45">
        <f t="shared" si="48"/>
        <v>1</v>
      </c>
      <c r="BY59" s="36">
        <v>7.0000000000000001E-3</v>
      </c>
      <c r="BZ59" s="36">
        <f t="shared" si="87"/>
        <v>7.0000000000000001E-3</v>
      </c>
      <c r="CA59" s="43">
        <v>7.0000000000000001E-3</v>
      </c>
      <c r="CB59" s="45">
        <f t="shared" si="49"/>
        <v>1</v>
      </c>
      <c r="CC59" s="36">
        <v>7.0000000000000001E-3</v>
      </c>
      <c r="CD59" s="36">
        <f t="shared" si="90"/>
        <v>7.0000000000000001E-3</v>
      </c>
      <c r="CE59" s="43">
        <v>7.0000000000000001E-3</v>
      </c>
      <c r="CF59" s="45">
        <f t="shared" si="50"/>
        <v>1</v>
      </c>
      <c r="CG59" s="36">
        <f t="shared" si="105"/>
        <v>226.25004217753263</v>
      </c>
      <c r="CH59" s="36">
        <f t="shared" si="105"/>
        <v>226.25004217753263</v>
      </c>
      <c r="CI59" s="36">
        <f t="shared" si="106"/>
        <v>235.26074967880572</v>
      </c>
      <c r="CJ59" s="46">
        <f t="shared" si="106"/>
        <v>235.26074967880572</v>
      </c>
      <c r="CK59" s="36">
        <f t="shared" si="67"/>
        <v>257.37288553533568</v>
      </c>
      <c r="CL59" s="36">
        <f t="shared" si="98"/>
        <v>257.37288553533568</v>
      </c>
      <c r="CM59" s="36">
        <f t="shared" si="107"/>
        <v>55.716217971447641</v>
      </c>
      <c r="CN59" s="36">
        <f t="shared" si="107"/>
        <v>55.716217971447641</v>
      </c>
      <c r="CO59" s="36">
        <f t="shared" si="69"/>
        <v>63.380513225164819</v>
      </c>
      <c r="CP59" s="36">
        <f t="shared" si="99"/>
        <v>63.380513225164819</v>
      </c>
      <c r="CQ59" s="36">
        <f t="shared" si="108"/>
        <v>1.2644712936069688E-2</v>
      </c>
      <c r="CR59" s="36">
        <f t="shared" si="108"/>
        <v>1.2644712936069688E-2</v>
      </c>
      <c r="CS59" s="36">
        <f t="shared" si="71"/>
        <v>1.4384113363252293E-2</v>
      </c>
      <c r="CT59" s="36">
        <f t="shared" si="100"/>
        <v>1.4384113363252293E-2</v>
      </c>
      <c r="CU59" s="36">
        <f t="shared" si="109"/>
        <v>1.2644712936069688E-2</v>
      </c>
      <c r="CV59" s="36">
        <f t="shared" si="109"/>
        <v>1.2644712936069688E-2</v>
      </c>
      <c r="CW59" s="36">
        <f t="shared" si="73"/>
        <v>1.4384113363252293E-2</v>
      </c>
      <c r="CX59" s="36">
        <f t="shared" si="101"/>
        <v>1.4384113363252293E-2</v>
      </c>
      <c r="CY59" s="47"/>
      <c r="CZ59" s="47"/>
    </row>
    <row r="60" spans="1:104" ht="24.75" customHeight="1" x14ac:dyDescent="0.2">
      <c r="A60" s="63">
        <v>59</v>
      </c>
      <c r="B60" s="63"/>
      <c r="C60" s="63">
        <v>48</v>
      </c>
      <c r="D60" s="64">
        <v>45</v>
      </c>
      <c r="E60" s="65" t="s">
        <v>262</v>
      </c>
      <c r="F60" s="65" t="s">
        <v>263</v>
      </c>
      <c r="G60" s="66" t="s">
        <v>246</v>
      </c>
      <c r="H60" s="56" t="s">
        <v>253</v>
      </c>
      <c r="I60" s="33"/>
      <c r="J60" s="34">
        <f t="shared" si="88"/>
        <v>0</v>
      </c>
      <c r="K60" s="34">
        <v>0</v>
      </c>
      <c r="L60" s="34">
        <v>0</v>
      </c>
      <c r="M60" s="34">
        <v>0</v>
      </c>
      <c r="N60" s="34">
        <v>0</v>
      </c>
      <c r="O60" s="34">
        <v>0</v>
      </c>
      <c r="P60" s="34">
        <v>0</v>
      </c>
      <c r="Q60" s="34">
        <v>0</v>
      </c>
      <c r="R60" s="34">
        <v>0</v>
      </c>
      <c r="S60" s="34">
        <v>0</v>
      </c>
      <c r="T60" s="34">
        <v>0</v>
      </c>
      <c r="U60" s="34">
        <v>0</v>
      </c>
      <c r="V60" s="34">
        <v>0</v>
      </c>
      <c r="W60" s="34">
        <v>0</v>
      </c>
      <c r="X60" s="34">
        <v>0</v>
      </c>
      <c r="Y60" s="34">
        <v>0</v>
      </c>
      <c r="Z60" s="34">
        <v>0</v>
      </c>
      <c r="AA60" s="34">
        <v>0</v>
      </c>
      <c r="AB60" s="34">
        <v>0</v>
      </c>
      <c r="AC60" s="34">
        <v>0</v>
      </c>
      <c r="AD60" s="34">
        <v>0</v>
      </c>
      <c r="AE60" s="36">
        <v>0.35</v>
      </c>
      <c r="AF60" s="37">
        <f t="shared" si="31"/>
        <v>0.30094582975064488</v>
      </c>
      <c r="AG60" s="36">
        <f t="shared" si="93"/>
        <v>0.35</v>
      </c>
      <c r="AH60" s="37">
        <f t="shared" si="32"/>
        <v>0.30094582975064488</v>
      </c>
      <c r="AI60" s="36">
        <v>0.2</v>
      </c>
      <c r="AJ60" s="37">
        <f t="shared" si="33"/>
        <v>0.17196904557179707</v>
      </c>
      <c r="AK60" s="36">
        <f t="shared" si="94"/>
        <v>0.2</v>
      </c>
      <c r="AL60" s="37">
        <f t="shared" si="34"/>
        <v>0.17196904557179707</v>
      </c>
      <c r="AM60" s="37">
        <f t="shared" si="35"/>
        <v>309.60455544079696</v>
      </c>
      <c r="AN60" s="37">
        <f t="shared" si="36"/>
        <v>309.60455544079696</v>
      </c>
      <c r="AO60" s="37"/>
      <c r="AP60" s="37"/>
      <c r="AQ60" s="37">
        <v>5.0000000000000001E-3</v>
      </c>
      <c r="AR60" s="37">
        <v>0</v>
      </c>
      <c r="AS60" s="39">
        <v>17.680555440796951</v>
      </c>
      <c r="AT60" s="37">
        <f t="shared" si="95"/>
        <v>17.680555440796951</v>
      </c>
      <c r="AU60" s="22">
        <f t="shared" si="85"/>
        <v>5.710689694350396E-2</v>
      </c>
      <c r="AV60" s="22">
        <f t="shared" si="85"/>
        <v>5.710689694350396E-2</v>
      </c>
      <c r="AW60" s="22"/>
      <c r="AX60" s="39">
        <f t="shared" si="38"/>
        <v>291.92399999999998</v>
      </c>
      <c r="AY60" s="37">
        <f t="shared" si="39"/>
        <v>291.92400000000004</v>
      </c>
      <c r="AZ60" s="37">
        <v>0</v>
      </c>
      <c r="BA60" s="37">
        <f>AZ60*0.3</f>
        <v>0</v>
      </c>
      <c r="BB60" s="51">
        <v>0</v>
      </c>
      <c r="BC60" s="37">
        <f t="shared" si="91"/>
        <v>0</v>
      </c>
      <c r="BD60" s="22">
        <f t="shared" si="86"/>
        <v>0</v>
      </c>
      <c r="BE60" s="22">
        <f t="shared" si="86"/>
        <v>0</v>
      </c>
      <c r="BF60" s="22">
        <f t="shared" si="110"/>
        <v>0</v>
      </c>
      <c r="BG60" s="22">
        <f t="shared" si="110"/>
        <v>0</v>
      </c>
      <c r="BH60" s="36">
        <v>291.92400000000004</v>
      </c>
      <c r="BI60" s="42">
        <f t="shared" si="103"/>
        <v>291.92400000000004</v>
      </c>
      <c r="BJ60" s="51">
        <v>72.34</v>
      </c>
      <c r="BK60" s="36">
        <f t="shared" si="96"/>
        <v>72.34</v>
      </c>
      <c r="BL60" s="36">
        <f t="shared" si="42"/>
        <v>91.688481675392666</v>
      </c>
      <c r="BM60" s="36">
        <f t="shared" si="43"/>
        <v>91.688481675392666</v>
      </c>
      <c r="BN60" s="44">
        <f t="shared" si="44"/>
        <v>91.688481675392666</v>
      </c>
      <c r="BO60" s="44">
        <f t="shared" si="45"/>
        <v>91.688481675392666</v>
      </c>
      <c r="BP60" s="67">
        <v>0.76400000000000001</v>
      </c>
      <c r="BQ60" s="36">
        <f t="shared" si="97"/>
        <v>0</v>
      </c>
      <c r="BR60" s="39">
        <f t="shared" si="104"/>
        <v>0</v>
      </c>
      <c r="BS60" s="39">
        <v>70.05</v>
      </c>
      <c r="BT60" s="39">
        <f t="shared" si="102"/>
        <v>70.05</v>
      </c>
      <c r="BU60" s="36">
        <v>4.8449999999999998</v>
      </c>
      <c r="BV60" s="36">
        <f t="shared" si="92"/>
        <v>4.8449999999999998</v>
      </c>
      <c r="BW60" s="43">
        <v>4.8449999999999998</v>
      </c>
      <c r="BX60" s="45">
        <f t="shared" si="48"/>
        <v>1</v>
      </c>
      <c r="BY60" s="36">
        <v>0</v>
      </c>
      <c r="BZ60" s="36">
        <f t="shared" si="87"/>
        <v>0</v>
      </c>
      <c r="CA60" s="43">
        <v>0</v>
      </c>
      <c r="CB60" s="45" t="e">
        <f t="shared" si="49"/>
        <v>#DIV/0!</v>
      </c>
      <c r="CC60" s="36">
        <v>0</v>
      </c>
      <c r="CD60" s="36">
        <f t="shared" si="90"/>
        <v>0</v>
      </c>
      <c r="CE60" s="43">
        <v>0</v>
      </c>
      <c r="CF60" s="45" t="e">
        <f t="shared" si="50"/>
        <v>#DIV/0!</v>
      </c>
      <c r="CG60" s="36">
        <f t="shared" si="105"/>
        <v>226.25636079632901</v>
      </c>
      <c r="CH60" s="36">
        <f t="shared" si="105"/>
        <v>226.25636079632901</v>
      </c>
      <c r="CI60" s="36">
        <f t="shared" si="106"/>
        <v>239.95971554240145</v>
      </c>
      <c r="CJ60" s="46">
        <f t="shared" si="106"/>
        <v>239.95971554240143</v>
      </c>
      <c r="CK60" s="36">
        <f t="shared" si="67"/>
        <v>239.95971554240143</v>
      </c>
      <c r="CL60" s="36">
        <f t="shared" si="98"/>
        <v>239.95971554240143</v>
      </c>
      <c r="CM60" s="36">
        <f t="shared" si="107"/>
        <v>15.648994547583353</v>
      </c>
      <c r="CN60" s="36">
        <f t="shared" si="107"/>
        <v>15.648994547583353</v>
      </c>
      <c r="CO60" s="36">
        <f t="shared" si="69"/>
        <v>16.596785464709988</v>
      </c>
      <c r="CP60" s="36">
        <f t="shared" si="99"/>
        <v>16.596785464709988</v>
      </c>
      <c r="CQ60" s="36">
        <f t="shared" si="108"/>
        <v>0</v>
      </c>
      <c r="CR60" s="36">
        <f t="shared" si="108"/>
        <v>0</v>
      </c>
      <c r="CS60" s="36">
        <f t="shared" si="71"/>
        <v>0</v>
      </c>
      <c r="CT60" s="36">
        <f t="shared" si="100"/>
        <v>0</v>
      </c>
      <c r="CU60" s="36">
        <f t="shared" si="109"/>
        <v>0</v>
      </c>
      <c r="CV60" s="36">
        <f t="shared" si="109"/>
        <v>0</v>
      </c>
      <c r="CW60" s="36">
        <f t="shared" si="73"/>
        <v>0</v>
      </c>
      <c r="CX60" s="36">
        <f t="shared" si="101"/>
        <v>0</v>
      </c>
      <c r="CY60" s="47"/>
      <c r="CZ60" s="47"/>
    </row>
    <row r="61" spans="1:104" ht="26.25" customHeight="1" x14ac:dyDescent="0.2">
      <c r="A61" s="63">
        <v>58</v>
      </c>
      <c r="B61" s="63"/>
      <c r="C61" s="63">
        <v>49</v>
      </c>
      <c r="D61" s="64">
        <v>46</v>
      </c>
      <c r="E61" s="65" t="s">
        <v>264</v>
      </c>
      <c r="F61" s="65" t="s">
        <v>265</v>
      </c>
      <c r="G61" s="66" t="s">
        <v>246</v>
      </c>
      <c r="H61" s="56" t="s">
        <v>253</v>
      </c>
      <c r="I61" s="33"/>
      <c r="J61" s="34">
        <f t="shared" si="88"/>
        <v>0</v>
      </c>
      <c r="K61" s="34">
        <v>0</v>
      </c>
      <c r="L61" s="34">
        <v>0</v>
      </c>
      <c r="M61" s="34">
        <v>0</v>
      </c>
      <c r="N61" s="34">
        <v>0</v>
      </c>
      <c r="O61" s="34">
        <v>0</v>
      </c>
      <c r="P61" s="34">
        <v>0</v>
      </c>
      <c r="Q61" s="34">
        <v>0</v>
      </c>
      <c r="R61" s="34">
        <v>0</v>
      </c>
      <c r="S61" s="34">
        <v>0</v>
      </c>
      <c r="T61" s="34">
        <v>0</v>
      </c>
      <c r="U61" s="34">
        <v>0</v>
      </c>
      <c r="V61" s="34">
        <v>0</v>
      </c>
      <c r="W61" s="34">
        <v>0</v>
      </c>
      <c r="X61" s="34">
        <v>0</v>
      </c>
      <c r="Y61" s="34">
        <v>0</v>
      </c>
      <c r="Z61" s="34">
        <v>0</v>
      </c>
      <c r="AA61" s="34">
        <v>0</v>
      </c>
      <c r="AB61" s="34">
        <v>0</v>
      </c>
      <c r="AC61" s="34">
        <v>0</v>
      </c>
      <c r="AD61" s="34">
        <v>0</v>
      </c>
      <c r="AE61" s="36">
        <v>0.19</v>
      </c>
      <c r="AF61" s="37">
        <f t="shared" si="31"/>
        <v>0.16337059329320722</v>
      </c>
      <c r="AG61" s="36">
        <f t="shared" si="93"/>
        <v>0.19</v>
      </c>
      <c r="AH61" s="37">
        <f t="shared" si="32"/>
        <v>0.16337059329320722</v>
      </c>
      <c r="AI61" s="36">
        <v>0.15</v>
      </c>
      <c r="AJ61" s="37">
        <f t="shared" si="33"/>
        <v>0.12897678417884781</v>
      </c>
      <c r="AK61" s="36">
        <f t="shared" si="94"/>
        <v>0.15</v>
      </c>
      <c r="AL61" s="37">
        <f t="shared" si="34"/>
        <v>0.12897678417884781</v>
      </c>
      <c r="AM61" s="37">
        <f t="shared" si="35"/>
        <v>174.67338051220875</v>
      </c>
      <c r="AN61" s="37">
        <f t="shared" si="36"/>
        <v>174.67338051220875</v>
      </c>
      <c r="AO61" s="37"/>
      <c r="AP61" s="37"/>
      <c r="AQ61" s="37">
        <v>2E-3</v>
      </c>
      <c r="AR61" s="37">
        <v>0</v>
      </c>
      <c r="AS61" s="39">
        <v>12.020626282090209</v>
      </c>
      <c r="AT61" s="37">
        <f t="shared" si="95"/>
        <v>12.020626282090209</v>
      </c>
      <c r="AU61" s="22">
        <f t="shared" si="85"/>
        <v>6.8817734258312072E-2</v>
      </c>
      <c r="AV61" s="22">
        <f t="shared" si="85"/>
        <v>6.8817734258312072E-2</v>
      </c>
      <c r="AW61" s="22"/>
      <c r="AX61" s="39">
        <f t="shared" si="38"/>
        <v>162.65275423011855</v>
      </c>
      <c r="AY61" s="37">
        <f t="shared" si="39"/>
        <v>162.65275423011855</v>
      </c>
      <c r="AZ61" s="37">
        <v>3.0000000000000001E-3</v>
      </c>
      <c r="BA61" s="37">
        <f>AZ61*0.3</f>
        <v>8.9999999999999998E-4</v>
      </c>
      <c r="BB61" s="51">
        <v>16.060754230118569</v>
      </c>
      <c r="BC61" s="37">
        <f t="shared" si="91"/>
        <v>16.060754230118569</v>
      </c>
      <c r="BD61" s="22">
        <f t="shared" si="86"/>
        <v>9.1947348720350708E-2</v>
      </c>
      <c r="BE61" s="22">
        <f t="shared" si="86"/>
        <v>9.1947348720350708E-2</v>
      </c>
      <c r="BF61" s="22">
        <f t="shared" si="110"/>
        <v>9.8742590041826575E-2</v>
      </c>
      <c r="BG61" s="22">
        <f t="shared" si="110"/>
        <v>9.8742590041826575E-2</v>
      </c>
      <c r="BH61" s="36">
        <v>146.59199999999998</v>
      </c>
      <c r="BI61" s="42">
        <f t="shared" si="103"/>
        <v>146.59199999999998</v>
      </c>
      <c r="BJ61" s="51">
        <v>41.35</v>
      </c>
      <c r="BK61" s="36">
        <f t="shared" si="96"/>
        <v>41.35</v>
      </c>
      <c r="BL61" s="36">
        <f t="shared" si="42"/>
        <v>50.628272251308893</v>
      </c>
      <c r="BM61" s="36">
        <f t="shared" si="43"/>
        <v>50.628272251308893</v>
      </c>
      <c r="BN61" s="44">
        <f t="shared" si="44"/>
        <v>50.628272251308893</v>
      </c>
      <c r="BO61" s="44">
        <f t="shared" si="45"/>
        <v>50.628272251308893</v>
      </c>
      <c r="BP61" s="67">
        <v>0.76400000000000001</v>
      </c>
      <c r="BQ61" s="36">
        <f t="shared" si="97"/>
        <v>0</v>
      </c>
      <c r="BR61" s="39">
        <f t="shared" si="104"/>
        <v>0</v>
      </c>
      <c r="BS61" s="39">
        <v>38.68</v>
      </c>
      <c r="BT61" s="39">
        <f t="shared" si="102"/>
        <v>38.68</v>
      </c>
      <c r="BU61" s="36">
        <v>2.161</v>
      </c>
      <c r="BV61" s="36">
        <f t="shared" si="92"/>
        <v>2.161</v>
      </c>
      <c r="BW61" s="43">
        <v>2.161</v>
      </c>
      <c r="BX61" s="45">
        <f t="shared" si="48"/>
        <v>1</v>
      </c>
      <c r="BY61" s="36">
        <v>0</v>
      </c>
      <c r="BZ61" s="36">
        <f t="shared" si="87"/>
        <v>0</v>
      </c>
      <c r="CA61" s="43">
        <v>0</v>
      </c>
      <c r="CB61" s="45" t="e">
        <f t="shared" si="49"/>
        <v>#DIV/0!</v>
      </c>
      <c r="CC61" s="36">
        <v>0</v>
      </c>
      <c r="CD61" s="36">
        <f t="shared" si="90"/>
        <v>0</v>
      </c>
      <c r="CE61" s="43">
        <v>0</v>
      </c>
      <c r="CF61" s="45" t="e">
        <f t="shared" si="50"/>
        <v>#DIV/0!</v>
      </c>
      <c r="CG61" s="36">
        <f t="shared" si="105"/>
        <v>221.44186988638759</v>
      </c>
      <c r="CH61" s="36">
        <f t="shared" si="105"/>
        <v>221.44186988638759</v>
      </c>
      <c r="CI61" s="36">
        <f t="shared" si="106"/>
        <v>237.80722424949624</v>
      </c>
      <c r="CJ61" s="46">
        <f t="shared" si="106"/>
        <v>237.80722424949624</v>
      </c>
      <c r="CK61" s="36">
        <f t="shared" si="67"/>
        <v>263.86160227024669</v>
      </c>
      <c r="CL61" s="36">
        <f t="shared" si="98"/>
        <v>263.86160227024669</v>
      </c>
      <c r="CM61" s="36">
        <f t="shared" si="107"/>
        <v>12.371661862060071</v>
      </c>
      <c r="CN61" s="36">
        <f t="shared" si="107"/>
        <v>12.371661862060071</v>
      </c>
      <c r="CO61" s="36">
        <f t="shared" si="69"/>
        <v>14.741595721458198</v>
      </c>
      <c r="CP61" s="36">
        <f t="shared" si="99"/>
        <v>14.741595721458198</v>
      </c>
      <c r="CQ61" s="36">
        <f t="shared" si="108"/>
        <v>0</v>
      </c>
      <c r="CR61" s="36">
        <f t="shared" si="108"/>
        <v>0</v>
      </c>
      <c r="CS61" s="36">
        <f t="shared" si="71"/>
        <v>0</v>
      </c>
      <c r="CT61" s="36">
        <f t="shared" si="100"/>
        <v>0</v>
      </c>
      <c r="CU61" s="36">
        <f t="shared" si="109"/>
        <v>0</v>
      </c>
      <c r="CV61" s="36">
        <f t="shared" si="109"/>
        <v>0</v>
      </c>
      <c r="CW61" s="36">
        <f t="shared" si="73"/>
        <v>0</v>
      </c>
      <c r="CX61" s="36">
        <f t="shared" si="101"/>
        <v>0</v>
      </c>
      <c r="CY61" s="47"/>
      <c r="CZ61" s="47"/>
    </row>
    <row r="62" spans="1:104" ht="26.25" customHeight="1" x14ac:dyDescent="0.2">
      <c r="A62" s="63">
        <v>57</v>
      </c>
      <c r="B62" s="63"/>
      <c r="C62" s="63">
        <v>50</v>
      </c>
      <c r="D62" s="64">
        <v>47</v>
      </c>
      <c r="E62" s="65" t="s">
        <v>266</v>
      </c>
      <c r="F62" s="65" t="s">
        <v>267</v>
      </c>
      <c r="G62" s="66" t="s">
        <v>246</v>
      </c>
      <c r="H62" s="56" t="s">
        <v>268</v>
      </c>
      <c r="I62" s="33"/>
      <c r="J62" s="34">
        <f t="shared" si="88"/>
        <v>0</v>
      </c>
      <c r="K62" s="34">
        <v>0</v>
      </c>
      <c r="L62" s="34">
        <v>0</v>
      </c>
      <c r="M62" s="34">
        <v>0</v>
      </c>
      <c r="N62" s="34">
        <v>0</v>
      </c>
      <c r="O62" s="34">
        <v>0</v>
      </c>
      <c r="P62" s="34">
        <v>0</v>
      </c>
      <c r="Q62" s="34">
        <v>0</v>
      </c>
      <c r="R62" s="34">
        <v>0</v>
      </c>
      <c r="S62" s="34">
        <v>0</v>
      </c>
      <c r="T62" s="34">
        <v>0</v>
      </c>
      <c r="U62" s="34">
        <v>0</v>
      </c>
      <c r="V62" s="34">
        <v>0</v>
      </c>
      <c r="W62" s="34">
        <v>0</v>
      </c>
      <c r="X62" s="34">
        <v>0</v>
      </c>
      <c r="Y62" s="34">
        <v>0</v>
      </c>
      <c r="Z62" s="34">
        <v>0</v>
      </c>
      <c r="AA62" s="34">
        <v>0</v>
      </c>
      <c r="AB62" s="34">
        <v>0</v>
      </c>
      <c r="AC62" s="34">
        <v>0</v>
      </c>
      <c r="AD62" s="34">
        <v>0</v>
      </c>
      <c r="AE62" s="36">
        <v>0.100018</v>
      </c>
      <c r="AF62" s="37">
        <f t="shared" si="31"/>
        <v>8.5999999999999993E-2</v>
      </c>
      <c r="AG62" s="36">
        <f t="shared" si="93"/>
        <v>0.100018</v>
      </c>
      <c r="AH62" s="37">
        <f t="shared" si="32"/>
        <v>8.5999999999999993E-2</v>
      </c>
      <c r="AI62" s="36">
        <v>0.05</v>
      </c>
      <c r="AJ62" s="37">
        <f t="shared" si="33"/>
        <v>4.2992261392949267E-2</v>
      </c>
      <c r="AK62" s="36">
        <f t="shared" si="94"/>
        <v>0.05</v>
      </c>
      <c r="AL62" s="37">
        <f t="shared" si="34"/>
        <v>4.2992261392949267E-2</v>
      </c>
      <c r="AM62" s="37">
        <f t="shared" si="35"/>
        <v>86.55</v>
      </c>
      <c r="AN62" s="37">
        <f t="shared" si="36"/>
        <v>86.55</v>
      </c>
      <c r="AO62" s="37"/>
      <c r="AP62" s="37"/>
      <c r="AQ62" s="37">
        <v>0</v>
      </c>
      <c r="AR62" s="37">
        <v>0</v>
      </c>
      <c r="AS62" s="39">
        <v>5.55</v>
      </c>
      <c r="AT62" s="37">
        <f t="shared" si="95"/>
        <v>5.55</v>
      </c>
      <c r="AU62" s="22">
        <f t="shared" si="85"/>
        <v>6.4124783362218371E-2</v>
      </c>
      <c r="AV62" s="22">
        <f t="shared" si="85"/>
        <v>6.4124783362218371E-2</v>
      </c>
      <c r="AW62" s="22"/>
      <c r="AX62" s="39">
        <f t="shared" si="38"/>
        <v>81</v>
      </c>
      <c r="AY62" s="37">
        <f t="shared" si="39"/>
        <v>81</v>
      </c>
      <c r="AZ62" s="37">
        <v>0</v>
      </c>
      <c r="BA62" s="37">
        <f>AZ62*0.3</f>
        <v>0</v>
      </c>
      <c r="BB62" s="51">
        <v>0</v>
      </c>
      <c r="BC62" s="37">
        <f t="shared" si="91"/>
        <v>0</v>
      </c>
      <c r="BD62" s="22">
        <f t="shared" si="86"/>
        <v>0</v>
      </c>
      <c r="BE62" s="22">
        <f t="shared" si="86"/>
        <v>0</v>
      </c>
      <c r="BF62" s="22">
        <f t="shared" si="110"/>
        <v>0</v>
      </c>
      <c r="BG62" s="22">
        <f t="shared" si="110"/>
        <v>0</v>
      </c>
      <c r="BH62" s="36">
        <v>81</v>
      </c>
      <c r="BI62" s="42">
        <v>81</v>
      </c>
      <c r="BJ62" s="51">
        <v>18.899999999999999</v>
      </c>
      <c r="BK62" s="36">
        <f t="shared" si="96"/>
        <v>18.899999999999999</v>
      </c>
      <c r="BL62" s="36">
        <f t="shared" si="42"/>
        <v>24.620418848167542</v>
      </c>
      <c r="BM62" s="36">
        <f t="shared" si="43"/>
        <v>24.620418848167542</v>
      </c>
      <c r="BN62" s="44">
        <f t="shared" si="44"/>
        <v>24.620418848167539</v>
      </c>
      <c r="BO62" s="44">
        <f t="shared" si="45"/>
        <v>24.620418848167539</v>
      </c>
      <c r="BP62" s="67">
        <v>0.76400000000000001</v>
      </c>
      <c r="BQ62" s="36">
        <f t="shared" si="97"/>
        <v>0</v>
      </c>
      <c r="BR62" s="39">
        <v>0</v>
      </c>
      <c r="BS62" s="39">
        <v>18.809999999999999</v>
      </c>
      <c r="BT62" s="39">
        <f t="shared" si="102"/>
        <v>18.809999999999999</v>
      </c>
      <c r="BU62" s="36">
        <v>2.806</v>
      </c>
      <c r="BV62" s="36">
        <f t="shared" si="92"/>
        <v>2.806</v>
      </c>
      <c r="BW62" s="43">
        <v>2.806</v>
      </c>
      <c r="BX62" s="45">
        <f t="shared" si="48"/>
        <v>1</v>
      </c>
      <c r="BY62" s="36">
        <v>0</v>
      </c>
      <c r="BZ62" s="36">
        <f t="shared" si="87"/>
        <v>0</v>
      </c>
      <c r="CA62" s="43">
        <v>0</v>
      </c>
      <c r="CB62" s="45" t="e">
        <f t="shared" si="49"/>
        <v>#DIV/0!</v>
      </c>
      <c r="CC62" s="36">
        <v>0</v>
      </c>
      <c r="CD62" s="36">
        <f t="shared" si="90"/>
        <v>0</v>
      </c>
      <c r="CE62" s="43">
        <v>0</v>
      </c>
      <c r="CF62" s="45" t="e">
        <f t="shared" si="50"/>
        <v>#DIV/0!</v>
      </c>
      <c r="CG62" s="36">
        <f t="shared" si="105"/>
        <v>217.33102253032931</v>
      </c>
      <c r="CH62" s="36">
        <f t="shared" si="105"/>
        <v>217.33102253032931</v>
      </c>
      <c r="CI62" s="36">
        <f t="shared" si="106"/>
        <v>232.22222222222223</v>
      </c>
      <c r="CJ62" s="46">
        <f t="shared" si="106"/>
        <v>232.22222222222223</v>
      </c>
      <c r="CK62" s="36">
        <f t="shared" si="67"/>
        <v>232.22222222222223</v>
      </c>
      <c r="CL62" s="36">
        <f t="shared" si="98"/>
        <v>232.22222222222223</v>
      </c>
      <c r="CM62" s="36">
        <f t="shared" si="107"/>
        <v>32.420566146735986</v>
      </c>
      <c r="CN62" s="36">
        <f t="shared" si="107"/>
        <v>32.420566146735986</v>
      </c>
      <c r="CO62" s="36">
        <f t="shared" si="69"/>
        <v>34.641975308641982</v>
      </c>
      <c r="CP62" s="36">
        <f t="shared" si="99"/>
        <v>34.641975308641982</v>
      </c>
      <c r="CQ62" s="36">
        <f t="shared" si="108"/>
        <v>0</v>
      </c>
      <c r="CR62" s="36">
        <f t="shared" si="108"/>
        <v>0</v>
      </c>
      <c r="CS62" s="36">
        <f t="shared" si="71"/>
        <v>0</v>
      </c>
      <c r="CT62" s="36">
        <f t="shared" si="100"/>
        <v>0</v>
      </c>
      <c r="CU62" s="36">
        <f t="shared" si="109"/>
        <v>0</v>
      </c>
      <c r="CV62" s="36">
        <f t="shared" si="109"/>
        <v>0</v>
      </c>
      <c r="CW62" s="36">
        <f t="shared" si="73"/>
        <v>0</v>
      </c>
      <c r="CX62" s="36">
        <f t="shared" si="101"/>
        <v>0</v>
      </c>
      <c r="CY62" s="47"/>
      <c r="CZ62" s="47"/>
    </row>
    <row r="63" spans="1:104" ht="26.25" customHeight="1" x14ac:dyDescent="0.2">
      <c r="A63" s="63">
        <v>56</v>
      </c>
      <c r="B63" s="63"/>
      <c r="C63" s="63">
        <v>51</v>
      </c>
      <c r="D63" s="64">
        <v>48</v>
      </c>
      <c r="E63" s="65" t="s">
        <v>269</v>
      </c>
      <c r="F63" s="65" t="s">
        <v>270</v>
      </c>
      <c r="G63" s="66" t="s">
        <v>246</v>
      </c>
      <c r="H63" s="56" t="s">
        <v>271</v>
      </c>
      <c r="I63" s="33"/>
      <c r="J63" s="34">
        <f t="shared" si="88"/>
        <v>0</v>
      </c>
      <c r="K63" s="34">
        <v>0</v>
      </c>
      <c r="L63" s="34">
        <v>0</v>
      </c>
      <c r="M63" s="34">
        <v>0</v>
      </c>
      <c r="N63" s="34">
        <v>0</v>
      </c>
      <c r="O63" s="34">
        <v>0</v>
      </c>
      <c r="P63" s="34">
        <v>0</v>
      </c>
      <c r="Q63" s="34">
        <v>0</v>
      </c>
      <c r="R63" s="34">
        <v>0</v>
      </c>
      <c r="S63" s="34">
        <v>0</v>
      </c>
      <c r="T63" s="34">
        <v>0</v>
      </c>
      <c r="U63" s="34">
        <v>0</v>
      </c>
      <c r="V63" s="34">
        <v>0</v>
      </c>
      <c r="W63" s="34">
        <v>0</v>
      </c>
      <c r="X63" s="34">
        <v>0</v>
      </c>
      <c r="Y63" s="34">
        <v>0</v>
      </c>
      <c r="Z63" s="34">
        <v>0</v>
      </c>
      <c r="AA63" s="34">
        <v>0</v>
      </c>
      <c r="AB63" s="34">
        <v>0</v>
      </c>
      <c r="AC63" s="34">
        <v>0</v>
      </c>
      <c r="AD63" s="34">
        <v>0</v>
      </c>
      <c r="AE63" s="36">
        <v>0.16</v>
      </c>
      <c r="AF63" s="37">
        <f t="shared" si="31"/>
        <v>0.13757523645743766</v>
      </c>
      <c r="AG63" s="36">
        <f t="shared" si="93"/>
        <v>0.16</v>
      </c>
      <c r="AH63" s="37">
        <f t="shared" si="32"/>
        <v>0.13757523645743766</v>
      </c>
      <c r="AI63" s="36">
        <v>0.06</v>
      </c>
      <c r="AJ63" s="37">
        <f t="shared" si="33"/>
        <v>5.1590713671539119E-2</v>
      </c>
      <c r="AK63" s="36">
        <f t="shared" si="94"/>
        <v>0.06</v>
      </c>
      <c r="AL63" s="37">
        <f t="shared" si="34"/>
        <v>5.1590713671539119E-2</v>
      </c>
      <c r="AM63" s="37">
        <f t="shared" si="35"/>
        <v>107.63451640472864</v>
      </c>
      <c r="AN63" s="37">
        <f t="shared" si="36"/>
        <v>107.63451640472864</v>
      </c>
      <c r="AO63" s="37"/>
      <c r="AP63" s="37"/>
      <c r="AQ63" s="37">
        <v>2E-3</v>
      </c>
      <c r="AR63" s="37">
        <v>0</v>
      </c>
      <c r="AS63" s="39">
        <v>5.4545164047286381</v>
      </c>
      <c r="AT63" s="37">
        <f t="shared" si="95"/>
        <v>5.4545164047286381</v>
      </c>
      <c r="AU63" s="22">
        <f t="shared" si="85"/>
        <v>5.0676275482285794E-2</v>
      </c>
      <c r="AV63" s="22">
        <f t="shared" si="85"/>
        <v>5.0676275482285794E-2</v>
      </c>
      <c r="AW63" s="22"/>
      <c r="AX63" s="39">
        <f t="shared" si="38"/>
        <v>102.18</v>
      </c>
      <c r="AY63" s="37">
        <f t="shared" si="39"/>
        <v>102.18</v>
      </c>
      <c r="AZ63" s="37">
        <v>0</v>
      </c>
      <c r="BA63" s="37">
        <f>AZ63*0.3</f>
        <v>0</v>
      </c>
      <c r="BB63" s="51">
        <v>0</v>
      </c>
      <c r="BC63" s="37">
        <f t="shared" si="91"/>
        <v>0</v>
      </c>
      <c r="BD63" s="22">
        <f t="shared" si="86"/>
        <v>0</v>
      </c>
      <c r="BE63" s="22">
        <f t="shared" si="86"/>
        <v>0</v>
      </c>
      <c r="BF63" s="22">
        <f t="shared" si="110"/>
        <v>0</v>
      </c>
      <c r="BG63" s="22">
        <f t="shared" si="110"/>
        <v>0</v>
      </c>
      <c r="BH63" s="36">
        <v>102.18</v>
      </c>
      <c r="BI63" s="42">
        <f t="shared" ref="BI63:BI98" si="111">BH63</f>
        <v>102.18</v>
      </c>
      <c r="BJ63" s="51">
        <v>25.3</v>
      </c>
      <c r="BK63" s="36">
        <f t="shared" si="96"/>
        <v>25.3</v>
      </c>
      <c r="BL63" s="36">
        <f t="shared" si="42"/>
        <v>30.229057591623029</v>
      </c>
      <c r="BM63" s="36">
        <f t="shared" si="43"/>
        <v>30.229057591623029</v>
      </c>
      <c r="BN63" s="44">
        <f t="shared" si="44"/>
        <v>30.229057591623036</v>
      </c>
      <c r="BO63" s="44">
        <f t="shared" si="45"/>
        <v>30.229057591623036</v>
      </c>
      <c r="BP63" s="67">
        <v>0.76400000000000001</v>
      </c>
      <c r="BQ63" s="36">
        <f t="shared" si="97"/>
        <v>0</v>
      </c>
      <c r="BR63" s="39">
        <f>BQ63/BS63*100</f>
        <v>0</v>
      </c>
      <c r="BS63" s="39">
        <v>23.094999999999999</v>
      </c>
      <c r="BT63" s="39">
        <f t="shared" si="102"/>
        <v>23.094999999999999</v>
      </c>
      <c r="BU63" s="36">
        <v>2.3690000000000002</v>
      </c>
      <c r="BV63" s="36">
        <f t="shared" si="92"/>
        <v>2.3690000000000002</v>
      </c>
      <c r="BW63" s="43">
        <v>2.3690000000000002</v>
      </c>
      <c r="BX63" s="45">
        <f t="shared" si="48"/>
        <v>1</v>
      </c>
      <c r="BY63" s="36">
        <v>0</v>
      </c>
      <c r="BZ63" s="36">
        <f t="shared" si="87"/>
        <v>0</v>
      </c>
      <c r="CA63" s="43">
        <v>0</v>
      </c>
      <c r="CB63" s="45" t="e">
        <f t="shared" si="49"/>
        <v>#DIV/0!</v>
      </c>
      <c r="CC63" s="36">
        <v>0</v>
      </c>
      <c r="CD63" s="36">
        <f t="shared" si="90"/>
        <v>0</v>
      </c>
      <c r="CE63" s="43">
        <v>0</v>
      </c>
      <c r="CF63" s="45" t="e">
        <f t="shared" si="50"/>
        <v>#DIV/0!</v>
      </c>
      <c r="CG63" s="36">
        <f t="shared" si="105"/>
        <v>214.56871616496971</v>
      </c>
      <c r="CH63" s="36">
        <f t="shared" si="105"/>
        <v>214.56871616496971</v>
      </c>
      <c r="CI63" s="36">
        <f t="shared" si="106"/>
        <v>226.02270503033859</v>
      </c>
      <c r="CJ63" s="46">
        <f t="shared" si="106"/>
        <v>226.02270503033859</v>
      </c>
      <c r="CK63" s="36">
        <f t="shared" si="67"/>
        <v>226.02270503033859</v>
      </c>
      <c r="CL63" s="36">
        <f t="shared" si="98"/>
        <v>226.02270503033859</v>
      </c>
      <c r="CM63" s="36">
        <f t="shared" si="107"/>
        <v>22.009668265633834</v>
      </c>
      <c r="CN63" s="36">
        <f t="shared" si="107"/>
        <v>22.009668265633834</v>
      </c>
      <c r="CO63" s="36">
        <f t="shared" si="69"/>
        <v>23.184576238011353</v>
      </c>
      <c r="CP63" s="36">
        <f t="shared" si="99"/>
        <v>23.184576238011353</v>
      </c>
      <c r="CQ63" s="36">
        <f t="shared" si="108"/>
        <v>0</v>
      </c>
      <c r="CR63" s="36">
        <f t="shared" si="108"/>
        <v>0</v>
      </c>
      <c r="CS63" s="36">
        <f t="shared" si="71"/>
        <v>0</v>
      </c>
      <c r="CT63" s="36">
        <f t="shared" si="100"/>
        <v>0</v>
      </c>
      <c r="CU63" s="36">
        <f t="shared" si="109"/>
        <v>0</v>
      </c>
      <c r="CV63" s="36">
        <f t="shared" si="109"/>
        <v>0</v>
      </c>
      <c r="CW63" s="36">
        <f t="shared" si="73"/>
        <v>0</v>
      </c>
      <c r="CX63" s="36">
        <f t="shared" si="101"/>
        <v>0</v>
      </c>
      <c r="CY63" s="47"/>
      <c r="CZ63" s="47"/>
    </row>
    <row r="64" spans="1:104" ht="26.25" customHeight="1" x14ac:dyDescent="0.2">
      <c r="A64" s="63">
        <v>86</v>
      </c>
      <c r="B64" s="63"/>
      <c r="C64" s="63">
        <v>52</v>
      </c>
      <c r="D64" s="64">
        <v>49</v>
      </c>
      <c r="E64" s="65" t="s">
        <v>272</v>
      </c>
      <c r="F64" s="65" t="s">
        <v>273</v>
      </c>
      <c r="G64" s="66" t="s">
        <v>246</v>
      </c>
      <c r="H64" s="56" t="s">
        <v>274</v>
      </c>
      <c r="I64" s="33"/>
      <c r="J64" s="34">
        <f t="shared" si="88"/>
        <v>0</v>
      </c>
      <c r="K64" s="34">
        <v>0</v>
      </c>
      <c r="L64" s="34">
        <v>0</v>
      </c>
      <c r="M64" s="34">
        <v>0</v>
      </c>
      <c r="N64" s="34">
        <v>0</v>
      </c>
      <c r="O64" s="34">
        <v>0</v>
      </c>
      <c r="P64" s="34">
        <v>0</v>
      </c>
      <c r="Q64" s="34">
        <v>0</v>
      </c>
      <c r="R64" s="34">
        <v>0</v>
      </c>
      <c r="S64" s="34">
        <v>0</v>
      </c>
      <c r="T64" s="34">
        <v>0</v>
      </c>
      <c r="U64" s="34">
        <v>0</v>
      </c>
      <c r="V64" s="34">
        <v>0</v>
      </c>
      <c r="W64" s="34">
        <v>0</v>
      </c>
      <c r="X64" s="34">
        <v>0</v>
      </c>
      <c r="Y64" s="34">
        <v>0</v>
      </c>
      <c r="Z64" s="34">
        <v>0</v>
      </c>
      <c r="AA64" s="34">
        <v>0</v>
      </c>
      <c r="AB64" s="34">
        <v>0</v>
      </c>
      <c r="AC64" s="34">
        <v>0</v>
      </c>
      <c r="AD64" s="34">
        <v>0</v>
      </c>
      <c r="AE64" s="36">
        <v>0.23260000000000003</v>
      </c>
      <c r="AF64" s="37">
        <f t="shared" si="31"/>
        <v>0.2</v>
      </c>
      <c r="AG64" s="36">
        <f t="shared" si="93"/>
        <v>0.23260000000000003</v>
      </c>
      <c r="AH64" s="37">
        <f t="shared" si="32"/>
        <v>0.2</v>
      </c>
      <c r="AI64" s="36">
        <v>0.16</v>
      </c>
      <c r="AJ64" s="37">
        <f t="shared" si="33"/>
        <v>0.13757523645743766</v>
      </c>
      <c r="AK64" s="36">
        <f t="shared" si="94"/>
        <v>0.16</v>
      </c>
      <c r="AL64" s="37">
        <f t="shared" si="34"/>
        <v>0.13757523645743766</v>
      </c>
      <c r="AM64" s="37">
        <f t="shared" si="35"/>
        <v>249.66651145467324</v>
      </c>
      <c r="AN64" s="37">
        <f t="shared" si="36"/>
        <v>249.66651145467324</v>
      </c>
      <c r="AO64" s="37"/>
      <c r="AP64" s="37"/>
      <c r="AQ64" s="37">
        <v>3.0000000000000001E-3</v>
      </c>
      <c r="AR64" s="37">
        <v>0</v>
      </c>
      <c r="AS64" s="39">
        <v>12.156511454673264</v>
      </c>
      <c r="AT64" s="37">
        <f t="shared" si="95"/>
        <v>12.156511454673264</v>
      </c>
      <c r="AU64" s="22">
        <f t="shared" si="85"/>
        <v>4.8690997378237767E-2</v>
      </c>
      <c r="AV64" s="22">
        <f t="shared" si="85"/>
        <v>4.8690997378237767E-2</v>
      </c>
      <c r="AW64" s="22"/>
      <c r="AX64" s="39">
        <f t="shared" si="38"/>
        <v>237.51</v>
      </c>
      <c r="AY64" s="37">
        <f t="shared" si="39"/>
        <v>237.51</v>
      </c>
      <c r="AZ64" s="37">
        <v>1E-3</v>
      </c>
      <c r="BA64" s="37">
        <f>AZ64*0.3</f>
        <v>2.9999999999999997E-4</v>
      </c>
      <c r="BB64" s="51">
        <v>4.03</v>
      </c>
      <c r="BC64" s="37">
        <f t="shared" si="91"/>
        <v>4.03</v>
      </c>
      <c r="BD64" s="22">
        <f t="shared" si="86"/>
        <v>1.614153206418973E-2</v>
      </c>
      <c r="BE64" s="22">
        <f t="shared" si="86"/>
        <v>1.614153206418973E-2</v>
      </c>
      <c r="BF64" s="22">
        <f t="shared" si="110"/>
        <v>1.6967706622879039E-2</v>
      </c>
      <c r="BG64" s="22">
        <f t="shared" si="110"/>
        <v>1.6967706622879039E-2</v>
      </c>
      <c r="BH64" s="36">
        <v>233.48</v>
      </c>
      <c r="BI64" s="42">
        <f t="shared" si="111"/>
        <v>233.48</v>
      </c>
      <c r="BJ64" s="51">
        <v>63.35</v>
      </c>
      <c r="BK64" s="36">
        <f t="shared" si="96"/>
        <v>63.35</v>
      </c>
      <c r="BL64" s="36">
        <f t="shared" si="42"/>
        <v>78.269633507853399</v>
      </c>
      <c r="BM64" s="36">
        <f t="shared" si="43"/>
        <v>78.269633507853399</v>
      </c>
      <c r="BN64" s="44">
        <f t="shared" si="44"/>
        <v>78.269633507853399</v>
      </c>
      <c r="BO64" s="44">
        <f t="shared" si="45"/>
        <v>78.269633507853399</v>
      </c>
      <c r="BP64" s="36">
        <v>0.76400000000000001</v>
      </c>
      <c r="BQ64" s="36">
        <f t="shared" si="97"/>
        <v>0</v>
      </c>
      <c r="BR64" s="39">
        <f>BQ64/BS64*100</f>
        <v>0</v>
      </c>
      <c r="BS64" s="39">
        <v>59.798000000000002</v>
      </c>
      <c r="BT64" s="39">
        <f t="shared" si="102"/>
        <v>59.798000000000002</v>
      </c>
      <c r="BU64" s="36">
        <v>6.4109999999999996</v>
      </c>
      <c r="BV64" s="36">
        <f t="shared" si="92"/>
        <v>6.4109999999999996</v>
      </c>
      <c r="BW64" s="43">
        <v>6.4109999999999996</v>
      </c>
      <c r="BX64" s="45">
        <f t="shared" si="48"/>
        <v>1</v>
      </c>
      <c r="BY64" s="36">
        <v>6.0000000000000001E-3</v>
      </c>
      <c r="BZ64" s="36">
        <f t="shared" si="87"/>
        <v>6.0000000000000001E-3</v>
      </c>
      <c r="CA64" s="43">
        <v>6.0000000000000001E-3</v>
      </c>
      <c r="CB64" s="45">
        <f t="shared" si="49"/>
        <v>1</v>
      </c>
      <c r="CC64" s="36">
        <v>0</v>
      </c>
      <c r="CD64" s="36">
        <f t="shared" si="90"/>
        <v>0</v>
      </c>
      <c r="CE64" s="43">
        <v>0</v>
      </c>
      <c r="CF64" s="45" t="e">
        <f t="shared" si="50"/>
        <v>#DIV/0!</v>
      </c>
      <c r="CG64" s="36">
        <f t="shared" si="105"/>
        <v>239.51149736337899</v>
      </c>
      <c r="CH64" s="36">
        <f t="shared" si="105"/>
        <v>239.51149736337899</v>
      </c>
      <c r="CI64" s="36">
        <f t="shared" si="106"/>
        <v>251.77045177045176</v>
      </c>
      <c r="CJ64" s="46">
        <f t="shared" si="106"/>
        <v>251.77045177045176</v>
      </c>
      <c r="CK64" s="36">
        <f t="shared" si="67"/>
        <v>256.11615555936265</v>
      </c>
      <c r="CL64" s="36">
        <f t="shared" si="98"/>
        <v>256.11615555936265</v>
      </c>
      <c r="CM64" s="36">
        <f t="shared" si="107"/>
        <v>25.678253613776757</v>
      </c>
      <c r="CN64" s="36">
        <f t="shared" si="107"/>
        <v>25.678253613776757</v>
      </c>
      <c r="CO64" s="36">
        <f t="shared" si="69"/>
        <v>27.458454685626176</v>
      </c>
      <c r="CP64" s="36">
        <f t="shared" si="99"/>
        <v>27.458454685626176</v>
      </c>
      <c r="CQ64" s="36">
        <f t="shared" si="108"/>
        <v>2.4032057663806044E-2</v>
      </c>
      <c r="CR64" s="36">
        <f t="shared" si="108"/>
        <v>2.4032057663806044E-2</v>
      </c>
      <c r="CS64" s="36">
        <f t="shared" si="71"/>
        <v>2.569813260236423E-2</v>
      </c>
      <c r="CT64" s="36">
        <f t="shared" si="100"/>
        <v>2.569813260236423E-2</v>
      </c>
      <c r="CU64" s="36">
        <f t="shared" si="109"/>
        <v>0</v>
      </c>
      <c r="CV64" s="36">
        <f t="shared" si="109"/>
        <v>0</v>
      </c>
      <c r="CW64" s="36">
        <f t="shared" si="73"/>
        <v>0</v>
      </c>
      <c r="CX64" s="36">
        <f t="shared" si="101"/>
        <v>0</v>
      </c>
      <c r="CY64" s="47"/>
      <c r="CZ64" s="47"/>
    </row>
    <row r="65" spans="1:104" ht="26.25" customHeight="1" x14ac:dyDescent="0.2">
      <c r="A65" s="63">
        <v>55</v>
      </c>
      <c r="B65" s="63"/>
      <c r="C65" s="63">
        <v>53</v>
      </c>
      <c r="D65" s="64">
        <v>50</v>
      </c>
      <c r="E65" s="65" t="s">
        <v>275</v>
      </c>
      <c r="F65" s="65" t="s">
        <v>276</v>
      </c>
      <c r="G65" s="66" t="s">
        <v>246</v>
      </c>
      <c r="H65" s="56" t="s">
        <v>277</v>
      </c>
      <c r="I65" s="33"/>
      <c r="J65" s="34">
        <f t="shared" si="88"/>
        <v>0</v>
      </c>
      <c r="K65" s="34">
        <v>0</v>
      </c>
      <c r="L65" s="34">
        <v>0</v>
      </c>
      <c r="M65" s="34">
        <v>0</v>
      </c>
      <c r="N65" s="34">
        <v>0</v>
      </c>
      <c r="O65" s="34">
        <v>0</v>
      </c>
      <c r="P65" s="34">
        <v>0</v>
      </c>
      <c r="Q65" s="34">
        <v>0</v>
      </c>
      <c r="R65" s="34">
        <v>0</v>
      </c>
      <c r="S65" s="34">
        <v>0</v>
      </c>
      <c r="T65" s="34">
        <v>0</v>
      </c>
      <c r="U65" s="34">
        <v>0</v>
      </c>
      <c r="V65" s="34">
        <v>0</v>
      </c>
      <c r="W65" s="34">
        <v>0</v>
      </c>
      <c r="X65" s="34">
        <v>0</v>
      </c>
      <c r="Y65" s="34">
        <v>0</v>
      </c>
      <c r="Z65" s="34">
        <v>0</v>
      </c>
      <c r="AA65" s="34">
        <v>0</v>
      </c>
      <c r="AB65" s="34">
        <v>0</v>
      </c>
      <c r="AC65" s="34">
        <v>0</v>
      </c>
      <c r="AD65" s="34">
        <v>0</v>
      </c>
      <c r="AE65" s="36">
        <v>0.47</v>
      </c>
      <c r="AF65" s="37">
        <f t="shared" si="31"/>
        <v>0.4041272570937231</v>
      </c>
      <c r="AG65" s="36">
        <f t="shared" si="93"/>
        <v>0.47</v>
      </c>
      <c r="AH65" s="37">
        <f t="shared" si="32"/>
        <v>0.4041272570937231</v>
      </c>
      <c r="AI65" s="36">
        <v>0.46</v>
      </c>
      <c r="AJ65" s="37">
        <f t="shared" si="33"/>
        <v>0.39552880481513331</v>
      </c>
      <c r="AK65" s="36">
        <f t="shared" si="94"/>
        <v>0.46</v>
      </c>
      <c r="AL65" s="37">
        <f t="shared" si="34"/>
        <v>0.39552880481513331</v>
      </c>
      <c r="AM65" s="37">
        <f t="shared" si="35"/>
        <v>736.12609936251852</v>
      </c>
      <c r="AN65" s="37">
        <f t="shared" si="36"/>
        <v>736.12609936251852</v>
      </c>
      <c r="AO65" s="37"/>
      <c r="AP65" s="37"/>
      <c r="AQ65" s="37">
        <v>5.0000000000000001E-3</v>
      </c>
      <c r="AR65" s="37">
        <v>0</v>
      </c>
      <c r="AS65" s="39">
        <v>40.417018415192942</v>
      </c>
      <c r="AT65" s="37">
        <f t="shared" si="95"/>
        <v>40.417018415192942</v>
      </c>
      <c r="AU65" s="22">
        <f t="shared" si="85"/>
        <v>5.4905020281435311E-2</v>
      </c>
      <c r="AV65" s="22">
        <f t="shared" si="85"/>
        <v>5.4905020281435311E-2</v>
      </c>
      <c r="AW65" s="22"/>
      <c r="AX65" s="39">
        <f t="shared" si="38"/>
        <v>695.70908094732556</v>
      </c>
      <c r="AY65" s="37">
        <f t="shared" si="39"/>
        <v>695.70908094732556</v>
      </c>
      <c r="AZ65" s="37">
        <v>0.02</v>
      </c>
      <c r="BA65" s="37">
        <v>0</v>
      </c>
      <c r="BB65" s="51">
        <v>98.817080947325479</v>
      </c>
      <c r="BC65" s="37">
        <f t="shared" si="91"/>
        <v>98.817080947325479</v>
      </c>
      <c r="BD65" s="22">
        <f t="shared" si="86"/>
        <v>0.13423933892970316</v>
      </c>
      <c r="BE65" s="22">
        <f t="shared" si="86"/>
        <v>0.13423933892970316</v>
      </c>
      <c r="BF65" s="22">
        <f t="shared" si="110"/>
        <v>0.14203793461020994</v>
      </c>
      <c r="BG65" s="22">
        <f t="shared" si="110"/>
        <v>0.14203793461020994</v>
      </c>
      <c r="BH65" s="36">
        <v>596.89200000000005</v>
      </c>
      <c r="BI65" s="42">
        <f t="shared" si="111"/>
        <v>596.89200000000005</v>
      </c>
      <c r="BJ65" s="51">
        <v>183.7</v>
      </c>
      <c r="BK65" s="36">
        <f t="shared" si="96"/>
        <v>183.7</v>
      </c>
      <c r="BL65" s="36">
        <f t="shared" si="42"/>
        <v>222.90575916230367</v>
      </c>
      <c r="BM65" s="36">
        <f t="shared" si="43"/>
        <v>222.90575916230367</v>
      </c>
      <c r="BN65" s="44">
        <f t="shared" si="44"/>
        <v>222.90575916230367</v>
      </c>
      <c r="BO65" s="44">
        <f t="shared" si="45"/>
        <v>222.90575916230367</v>
      </c>
      <c r="BP65" s="36">
        <v>0.76400000000000001</v>
      </c>
      <c r="BQ65" s="36">
        <f t="shared" si="97"/>
        <v>0</v>
      </c>
      <c r="BR65" s="39">
        <f>BQ65/BS65*100</f>
        <v>0</v>
      </c>
      <c r="BS65" s="39">
        <v>170.3</v>
      </c>
      <c r="BT65" s="39">
        <f t="shared" si="102"/>
        <v>170.3</v>
      </c>
      <c r="BU65" s="36">
        <v>0</v>
      </c>
      <c r="BV65" s="36">
        <f t="shared" si="92"/>
        <v>0</v>
      </c>
      <c r="BW65" s="43">
        <v>0</v>
      </c>
      <c r="BX65" s="45" t="e">
        <f t="shared" si="48"/>
        <v>#DIV/0!</v>
      </c>
      <c r="BY65" s="36">
        <v>0.27800000000000002</v>
      </c>
      <c r="BZ65" s="36">
        <f t="shared" si="87"/>
        <v>0.27800000000000002</v>
      </c>
      <c r="CA65" s="43">
        <v>0.27800000000000002</v>
      </c>
      <c r="CB65" s="45">
        <f t="shared" si="49"/>
        <v>1</v>
      </c>
      <c r="CC65" s="36">
        <v>0.124</v>
      </c>
      <c r="CD65" s="36">
        <f t="shared" si="90"/>
        <v>0.124</v>
      </c>
      <c r="CE65" s="43">
        <v>0.124</v>
      </c>
      <c r="CF65" s="45">
        <f t="shared" si="50"/>
        <v>1</v>
      </c>
      <c r="CG65" s="36">
        <f t="shared" si="105"/>
        <v>231.34623286347127</v>
      </c>
      <c r="CH65" s="36">
        <f t="shared" si="105"/>
        <v>231.34623286347127</v>
      </c>
      <c r="CI65" s="36">
        <f t="shared" si="106"/>
        <v>244.78622554144005</v>
      </c>
      <c r="CJ65" s="46">
        <f t="shared" si="106"/>
        <v>244.78622554144005</v>
      </c>
      <c r="CK65" s="36">
        <f t="shared" si="67"/>
        <v>285.31124558546605</v>
      </c>
      <c r="CL65" s="36">
        <f t="shared" si="98"/>
        <v>285.31124558546605</v>
      </c>
      <c r="CM65" s="36">
        <f t="shared" si="107"/>
        <v>0</v>
      </c>
      <c r="CN65" s="36">
        <f t="shared" si="107"/>
        <v>0</v>
      </c>
      <c r="CO65" s="36">
        <f t="shared" si="69"/>
        <v>0</v>
      </c>
      <c r="CP65" s="36">
        <f t="shared" si="99"/>
        <v>0</v>
      </c>
      <c r="CQ65" s="36">
        <f t="shared" si="108"/>
        <v>0.37765268782175587</v>
      </c>
      <c r="CR65" s="36">
        <f t="shared" si="108"/>
        <v>0.37765268782175587</v>
      </c>
      <c r="CS65" s="36">
        <f t="shared" si="71"/>
        <v>0.4657458970802088</v>
      </c>
      <c r="CT65" s="36">
        <f t="shared" si="100"/>
        <v>0.4657458970802088</v>
      </c>
      <c r="CU65" s="36">
        <f t="shared" si="109"/>
        <v>0.16844940032337311</v>
      </c>
      <c r="CV65" s="36">
        <f t="shared" si="109"/>
        <v>0.16844940032337311</v>
      </c>
      <c r="CW65" s="36">
        <f t="shared" si="73"/>
        <v>0.20774277423721543</v>
      </c>
      <c r="CX65" s="36">
        <f t="shared" si="101"/>
        <v>0.20774277423721543</v>
      </c>
      <c r="CY65" s="47"/>
      <c r="CZ65" s="47"/>
    </row>
    <row r="66" spans="1:104" ht="26.25" customHeight="1" x14ac:dyDescent="0.2">
      <c r="A66" s="63">
        <v>54</v>
      </c>
      <c r="B66" s="63"/>
      <c r="C66" s="63">
        <v>54</v>
      </c>
      <c r="D66" s="64">
        <v>51</v>
      </c>
      <c r="E66" s="65" t="s">
        <v>278</v>
      </c>
      <c r="F66" s="65" t="s">
        <v>279</v>
      </c>
      <c r="G66" s="66" t="s">
        <v>246</v>
      </c>
      <c r="H66" s="56" t="s">
        <v>280</v>
      </c>
      <c r="I66" s="33"/>
      <c r="J66" s="34">
        <f t="shared" si="88"/>
        <v>0</v>
      </c>
      <c r="K66" s="34">
        <v>0</v>
      </c>
      <c r="L66" s="34">
        <v>0</v>
      </c>
      <c r="M66" s="34">
        <v>0</v>
      </c>
      <c r="N66" s="34">
        <v>0</v>
      </c>
      <c r="O66" s="34">
        <v>0</v>
      </c>
      <c r="P66" s="34">
        <v>0</v>
      </c>
      <c r="Q66" s="34">
        <v>0</v>
      </c>
      <c r="R66" s="34">
        <v>0</v>
      </c>
      <c r="S66" s="34">
        <v>0</v>
      </c>
      <c r="T66" s="34">
        <v>0</v>
      </c>
      <c r="U66" s="34">
        <v>0</v>
      </c>
      <c r="V66" s="34">
        <v>0</v>
      </c>
      <c r="W66" s="34">
        <v>0</v>
      </c>
      <c r="X66" s="34">
        <v>0</v>
      </c>
      <c r="Y66" s="34">
        <v>0</v>
      </c>
      <c r="Z66" s="34">
        <v>0</v>
      </c>
      <c r="AA66" s="34">
        <v>0</v>
      </c>
      <c r="AB66" s="34">
        <v>0</v>
      </c>
      <c r="AC66" s="34">
        <v>0</v>
      </c>
      <c r="AD66" s="34">
        <v>0</v>
      </c>
      <c r="AE66" s="36">
        <v>0.35</v>
      </c>
      <c r="AF66" s="37">
        <f t="shared" si="31"/>
        <v>0.30094582975064488</v>
      </c>
      <c r="AG66" s="36">
        <f t="shared" si="93"/>
        <v>0.35</v>
      </c>
      <c r="AH66" s="37">
        <f t="shared" si="32"/>
        <v>0.30094582975064488</v>
      </c>
      <c r="AI66" s="36">
        <v>0.18026500000000001</v>
      </c>
      <c r="AJ66" s="37">
        <f t="shared" si="33"/>
        <v>0.155</v>
      </c>
      <c r="AK66" s="36">
        <f t="shared" si="94"/>
        <v>0.18026500000000001</v>
      </c>
      <c r="AL66" s="37">
        <f t="shared" si="34"/>
        <v>0.155</v>
      </c>
      <c r="AM66" s="37">
        <f t="shared" si="35"/>
        <v>313.90628005046153</v>
      </c>
      <c r="AN66" s="37">
        <f t="shared" si="36"/>
        <v>313.90628005046153</v>
      </c>
      <c r="AO66" s="37"/>
      <c r="AP66" s="37"/>
      <c r="AQ66" s="37">
        <v>5.0000000000000001E-3</v>
      </c>
      <c r="AR66" s="37">
        <v>0</v>
      </c>
      <c r="AS66" s="39">
        <v>32.108798681318682</v>
      </c>
      <c r="AT66" s="37">
        <f t="shared" si="95"/>
        <v>32.108798681318682</v>
      </c>
      <c r="AU66" s="22">
        <f t="shared" si="85"/>
        <v>0.10228785061629567</v>
      </c>
      <c r="AV66" s="22">
        <f t="shared" si="85"/>
        <v>0.10228785061629567</v>
      </c>
      <c r="AW66" s="22"/>
      <c r="AX66" s="39">
        <f t="shared" si="38"/>
        <v>281.79748136914287</v>
      </c>
      <c r="AY66" s="37">
        <f t="shared" si="39"/>
        <v>281.79748136914287</v>
      </c>
      <c r="AZ66" s="37">
        <v>0.01</v>
      </c>
      <c r="BA66" s="37">
        <v>0</v>
      </c>
      <c r="BB66" s="51">
        <v>55.933481369142854</v>
      </c>
      <c r="BC66" s="37">
        <f t="shared" si="91"/>
        <v>55.933481369142854</v>
      </c>
      <c r="BD66" s="22">
        <f t="shared" si="86"/>
        <v>0.17818528944419765</v>
      </c>
      <c r="BE66" s="22">
        <f t="shared" si="86"/>
        <v>0.17818528944419765</v>
      </c>
      <c r="BF66" s="22">
        <f t="shared" si="110"/>
        <v>0.19848822316432396</v>
      </c>
      <c r="BG66" s="22">
        <f t="shared" si="110"/>
        <v>0.19848822316432396</v>
      </c>
      <c r="BH66" s="36">
        <v>225.864</v>
      </c>
      <c r="BI66" s="42">
        <f t="shared" si="111"/>
        <v>225.864</v>
      </c>
      <c r="BJ66" s="51">
        <v>73.8</v>
      </c>
      <c r="BK66" s="36">
        <f t="shared" si="96"/>
        <v>73.8</v>
      </c>
      <c r="BL66" s="36">
        <f t="shared" si="42"/>
        <v>93.468586387434556</v>
      </c>
      <c r="BM66" s="36">
        <f t="shared" si="43"/>
        <v>93.468586387434556</v>
      </c>
      <c r="BN66" s="44">
        <f t="shared" si="44"/>
        <v>93.468586387434556</v>
      </c>
      <c r="BO66" s="44">
        <f t="shared" si="45"/>
        <v>93.468586387434556</v>
      </c>
      <c r="BP66" s="36">
        <v>0.76400000000000001</v>
      </c>
      <c r="BQ66" s="36">
        <f t="shared" si="97"/>
        <v>0</v>
      </c>
      <c r="BR66" s="39">
        <f>BQ66/BS66*100</f>
        <v>0</v>
      </c>
      <c r="BS66" s="39">
        <v>71.41</v>
      </c>
      <c r="BT66" s="39">
        <f t="shared" si="102"/>
        <v>71.41</v>
      </c>
      <c r="BU66" s="36">
        <v>25.25</v>
      </c>
      <c r="BV66" s="36">
        <f t="shared" si="92"/>
        <v>25.25</v>
      </c>
      <c r="BW66" s="43">
        <v>25.25</v>
      </c>
      <c r="BX66" s="45">
        <f t="shared" si="48"/>
        <v>1</v>
      </c>
      <c r="BY66" s="36">
        <v>0.11600000000000001</v>
      </c>
      <c r="BZ66" s="36">
        <f t="shared" si="87"/>
        <v>0.11600000000000001</v>
      </c>
      <c r="CA66" s="43">
        <v>0.11600000000000001</v>
      </c>
      <c r="CB66" s="45">
        <f t="shared" si="49"/>
        <v>1</v>
      </c>
      <c r="CC66" s="36">
        <v>0</v>
      </c>
      <c r="CD66" s="36">
        <f t="shared" si="90"/>
        <v>0</v>
      </c>
      <c r="CE66" s="43">
        <v>0</v>
      </c>
      <c r="CF66" s="45" t="e">
        <f t="shared" si="50"/>
        <v>#DIV/0!</v>
      </c>
      <c r="CG66" s="36">
        <f t="shared" si="105"/>
        <v>227.48828086051859</v>
      </c>
      <c r="CH66" s="36">
        <f t="shared" si="105"/>
        <v>227.48828086051859</v>
      </c>
      <c r="CI66" s="36">
        <f t="shared" si="106"/>
        <v>253.40893627951166</v>
      </c>
      <c r="CJ66" s="46">
        <f t="shared" si="106"/>
        <v>253.40893627951166</v>
      </c>
      <c r="CK66" s="36">
        <f t="shared" si="67"/>
        <v>316.16370913470047</v>
      </c>
      <c r="CL66" s="36">
        <f t="shared" si="98"/>
        <v>316.16370913470047</v>
      </c>
      <c r="CM66" s="36">
        <f t="shared" si="107"/>
        <v>80.43802116969745</v>
      </c>
      <c r="CN66" s="36">
        <f t="shared" si="107"/>
        <v>80.43802116969745</v>
      </c>
      <c r="CO66" s="36">
        <f t="shared" si="69"/>
        <v>111.79293734282577</v>
      </c>
      <c r="CP66" s="36">
        <f t="shared" si="99"/>
        <v>111.79293734282577</v>
      </c>
      <c r="CQ66" s="36">
        <f t="shared" si="108"/>
        <v>0.36953704774989721</v>
      </c>
      <c r="CR66" s="36">
        <f t="shared" si="108"/>
        <v>0.36953704774989721</v>
      </c>
      <c r="CS66" s="36">
        <f t="shared" si="71"/>
        <v>0.51358339531753627</v>
      </c>
      <c r="CT66" s="36">
        <f t="shared" si="100"/>
        <v>0.51358339531753627</v>
      </c>
      <c r="CU66" s="36">
        <f t="shared" si="109"/>
        <v>0</v>
      </c>
      <c r="CV66" s="36">
        <f t="shared" si="109"/>
        <v>0</v>
      </c>
      <c r="CW66" s="36">
        <f t="shared" si="73"/>
        <v>0</v>
      </c>
      <c r="CX66" s="36">
        <f t="shared" si="101"/>
        <v>0</v>
      </c>
      <c r="CY66" s="47"/>
      <c r="CZ66" s="47"/>
    </row>
    <row r="67" spans="1:104" ht="26.25" customHeight="1" x14ac:dyDescent="0.2">
      <c r="A67" s="63">
        <v>53</v>
      </c>
      <c r="B67" s="63"/>
      <c r="C67" s="63">
        <v>55</v>
      </c>
      <c r="D67" s="64">
        <v>52</v>
      </c>
      <c r="E67" s="65" t="s">
        <v>281</v>
      </c>
      <c r="F67" s="65" t="s">
        <v>282</v>
      </c>
      <c r="G67" s="66" t="s">
        <v>246</v>
      </c>
      <c r="H67" s="56" t="s">
        <v>283</v>
      </c>
      <c r="I67" s="33"/>
      <c r="J67" s="34">
        <f t="shared" si="88"/>
        <v>0</v>
      </c>
      <c r="K67" s="34">
        <v>0</v>
      </c>
      <c r="L67" s="34">
        <v>0</v>
      </c>
      <c r="M67" s="34">
        <v>0</v>
      </c>
      <c r="N67" s="34">
        <v>0</v>
      </c>
      <c r="O67" s="34">
        <v>0</v>
      </c>
      <c r="P67" s="34">
        <v>0</v>
      </c>
      <c r="Q67" s="34">
        <v>0</v>
      </c>
      <c r="R67" s="34">
        <v>0</v>
      </c>
      <c r="S67" s="34">
        <v>0</v>
      </c>
      <c r="T67" s="34">
        <v>0</v>
      </c>
      <c r="U67" s="34">
        <v>0</v>
      </c>
      <c r="V67" s="34">
        <v>0</v>
      </c>
      <c r="W67" s="34">
        <v>0</v>
      </c>
      <c r="X67" s="34">
        <v>0</v>
      </c>
      <c r="Y67" s="34">
        <v>0</v>
      </c>
      <c r="Z67" s="34">
        <v>0</v>
      </c>
      <c r="AA67" s="34">
        <v>0</v>
      </c>
      <c r="AB67" s="34">
        <v>0</v>
      </c>
      <c r="AC67" s="34">
        <v>0</v>
      </c>
      <c r="AD67" s="34">
        <v>0</v>
      </c>
      <c r="AE67" s="36">
        <v>0.23</v>
      </c>
      <c r="AF67" s="37">
        <f t="shared" si="31"/>
        <v>0.19776440240756665</v>
      </c>
      <c r="AG67" s="36">
        <f t="shared" si="93"/>
        <v>0.23</v>
      </c>
      <c r="AH67" s="37">
        <f t="shared" si="32"/>
        <v>0.19776440240756665</v>
      </c>
      <c r="AI67" s="36">
        <v>0.05</v>
      </c>
      <c r="AJ67" s="37">
        <f t="shared" si="33"/>
        <v>4.2992261392949267E-2</v>
      </c>
      <c r="AK67" s="36">
        <f t="shared" si="94"/>
        <v>0.05</v>
      </c>
      <c r="AL67" s="37">
        <f t="shared" si="34"/>
        <v>4.2992261392949267E-2</v>
      </c>
      <c r="AM67" s="37">
        <f t="shared" si="35"/>
        <v>57.7199962967033</v>
      </c>
      <c r="AN67" s="37">
        <f t="shared" si="36"/>
        <v>57.7199962967033</v>
      </c>
      <c r="AO67" s="37"/>
      <c r="AP67" s="37"/>
      <c r="AQ67" s="37">
        <v>0</v>
      </c>
      <c r="AR67" s="37">
        <v>0</v>
      </c>
      <c r="AS67" s="39">
        <v>5.401771868131874</v>
      </c>
      <c r="AT67" s="37">
        <f t="shared" si="95"/>
        <v>5.401771868131874</v>
      </c>
      <c r="AU67" s="22">
        <f t="shared" si="85"/>
        <v>9.3585797205610666E-2</v>
      </c>
      <c r="AV67" s="22">
        <f t="shared" si="85"/>
        <v>9.3585797205610666E-2</v>
      </c>
      <c r="AW67" s="22"/>
      <c r="AX67" s="39">
        <f t="shared" si="38"/>
        <v>52.318224428571426</v>
      </c>
      <c r="AY67" s="37">
        <f t="shared" si="39"/>
        <v>52.318224428571426</v>
      </c>
      <c r="AZ67" s="37">
        <v>0</v>
      </c>
      <c r="BA67" s="37">
        <f t="shared" ref="BA67:BA78" si="112">AZ67*0.3</f>
        <v>0</v>
      </c>
      <c r="BB67" s="51">
        <v>10.20822442857143</v>
      </c>
      <c r="BC67" s="37">
        <f t="shared" si="91"/>
        <v>10.20822442857143</v>
      </c>
      <c r="BD67" s="22">
        <f t="shared" si="86"/>
        <v>0.17685767642979694</v>
      </c>
      <c r="BE67" s="22">
        <f t="shared" si="86"/>
        <v>0.17685767642979694</v>
      </c>
      <c r="BF67" s="22">
        <f t="shared" si="110"/>
        <v>0.19511794484746758</v>
      </c>
      <c r="BG67" s="22">
        <f t="shared" si="110"/>
        <v>0.19511794484746758</v>
      </c>
      <c r="BH67" s="36">
        <v>42.11</v>
      </c>
      <c r="BI67" s="42">
        <f t="shared" si="111"/>
        <v>42.11</v>
      </c>
      <c r="BJ67" s="51">
        <v>13.72</v>
      </c>
      <c r="BK67" s="36">
        <f t="shared" si="96"/>
        <v>13.72</v>
      </c>
      <c r="BL67" s="36">
        <f t="shared" si="42"/>
        <v>17.185863874345554</v>
      </c>
      <c r="BM67" s="36">
        <f t="shared" si="43"/>
        <v>17.185863874345554</v>
      </c>
      <c r="BN67" s="44">
        <f t="shared" si="44"/>
        <v>17.18586387434555</v>
      </c>
      <c r="BO67" s="44">
        <f t="shared" si="45"/>
        <v>17.18586387434555</v>
      </c>
      <c r="BP67" s="36">
        <v>0.76400000000000001</v>
      </c>
      <c r="BQ67" s="36">
        <f t="shared" si="97"/>
        <v>0</v>
      </c>
      <c r="BR67" s="39">
        <f>BQ67/BS67*100</f>
        <v>0</v>
      </c>
      <c r="BS67" s="39">
        <v>13.13</v>
      </c>
      <c r="BT67" s="39">
        <f t="shared" si="102"/>
        <v>13.13</v>
      </c>
      <c r="BU67" s="36">
        <v>6.7489999999999997</v>
      </c>
      <c r="BV67" s="36">
        <f t="shared" si="92"/>
        <v>6.7489999999999997</v>
      </c>
      <c r="BW67" s="43">
        <v>6.7489999999999997</v>
      </c>
      <c r="BX67" s="45">
        <f t="shared" si="48"/>
        <v>1</v>
      </c>
      <c r="BY67" s="36">
        <v>1E-3</v>
      </c>
      <c r="BZ67" s="36">
        <f t="shared" si="87"/>
        <v>1E-3</v>
      </c>
      <c r="CA67" s="43">
        <v>1E-3</v>
      </c>
      <c r="CB67" s="45">
        <f t="shared" si="49"/>
        <v>1</v>
      </c>
      <c r="CC67" s="36">
        <v>0</v>
      </c>
      <c r="CD67" s="36">
        <f t="shared" si="90"/>
        <v>0</v>
      </c>
      <c r="CE67" s="43">
        <v>0</v>
      </c>
      <c r="CF67" s="45" t="e">
        <f t="shared" si="50"/>
        <v>#DIV/0!</v>
      </c>
      <c r="CG67" s="36">
        <f t="shared" si="105"/>
        <v>227.47749207236049</v>
      </c>
      <c r="CH67" s="36">
        <f t="shared" si="105"/>
        <v>227.47749207236049</v>
      </c>
      <c r="CI67" s="36">
        <f t="shared" si="106"/>
        <v>250.96417440400742</v>
      </c>
      <c r="CJ67" s="46">
        <f t="shared" si="106"/>
        <v>250.96417440400742</v>
      </c>
      <c r="CK67" s="36">
        <f t="shared" si="67"/>
        <v>311.80242222749945</v>
      </c>
      <c r="CL67" s="36">
        <f t="shared" si="98"/>
        <v>311.80242222749945</v>
      </c>
      <c r="CM67" s="36">
        <f t="shared" si="107"/>
        <v>116.92654942851186</v>
      </c>
      <c r="CN67" s="36">
        <f t="shared" si="107"/>
        <v>116.92654942851186</v>
      </c>
      <c r="CO67" s="36">
        <f t="shared" si="69"/>
        <v>160.27071954405127</v>
      </c>
      <c r="CP67" s="36">
        <f t="shared" si="99"/>
        <v>160.27071954405127</v>
      </c>
      <c r="CQ67" s="36">
        <f t="shared" si="108"/>
        <v>1.7325018436584957E-2</v>
      </c>
      <c r="CR67" s="36">
        <f t="shared" si="108"/>
        <v>1.7325018436584957E-2</v>
      </c>
      <c r="CS67" s="36">
        <f t="shared" si="71"/>
        <v>2.3747328425552126E-2</v>
      </c>
      <c r="CT67" s="36">
        <f t="shared" si="100"/>
        <v>2.3747328425552126E-2</v>
      </c>
      <c r="CU67" s="36">
        <f t="shared" si="109"/>
        <v>0</v>
      </c>
      <c r="CV67" s="36">
        <f t="shared" si="109"/>
        <v>0</v>
      </c>
      <c r="CW67" s="36">
        <f t="shared" si="73"/>
        <v>0</v>
      </c>
      <c r="CX67" s="36">
        <f t="shared" si="101"/>
        <v>0</v>
      </c>
      <c r="CY67" s="47"/>
      <c r="CZ67" s="47"/>
    </row>
    <row r="68" spans="1:104" ht="26.25" customHeight="1" x14ac:dyDescent="0.2">
      <c r="A68" s="28">
        <v>22</v>
      </c>
      <c r="B68" s="28"/>
      <c r="C68" s="28">
        <v>56</v>
      </c>
      <c r="D68" s="61">
        <v>53</v>
      </c>
      <c r="E68" s="30" t="s">
        <v>284</v>
      </c>
      <c r="F68" s="30" t="s">
        <v>285</v>
      </c>
      <c r="G68" s="31" t="s">
        <v>91</v>
      </c>
      <c r="H68" s="56" t="s">
        <v>286</v>
      </c>
      <c r="I68" s="33" t="s">
        <v>287</v>
      </c>
      <c r="J68" s="34">
        <f t="shared" si="88"/>
        <v>0</v>
      </c>
      <c r="K68" s="34">
        <v>0</v>
      </c>
      <c r="L68" s="34">
        <v>0</v>
      </c>
      <c r="M68" s="34">
        <v>0</v>
      </c>
      <c r="N68" s="34">
        <v>0</v>
      </c>
      <c r="O68" s="34">
        <v>0</v>
      </c>
      <c r="P68" s="34">
        <v>0</v>
      </c>
      <c r="Q68" s="34">
        <v>0</v>
      </c>
      <c r="R68" s="34">
        <v>0</v>
      </c>
      <c r="S68" s="34">
        <v>0</v>
      </c>
      <c r="T68" s="34">
        <v>0</v>
      </c>
      <c r="U68" s="34">
        <v>0</v>
      </c>
      <c r="V68" s="34">
        <v>0</v>
      </c>
      <c r="W68" s="34">
        <v>0</v>
      </c>
      <c r="X68" s="34">
        <v>0</v>
      </c>
      <c r="Y68" s="34">
        <v>0</v>
      </c>
      <c r="Z68" s="34">
        <v>0</v>
      </c>
      <c r="AA68" s="34">
        <v>0</v>
      </c>
      <c r="AB68" s="34">
        <v>0</v>
      </c>
      <c r="AC68" s="34">
        <v>0</v>
      </c>
      <c r="AD68" s="34">
        <v>0</v>
      </c>
      <c r="AE68" s="36">
        <v>3.64019</v>
      </c>
      <c r="AF68" s="37">
        <f t="shared" si="31"/>
        <v>3.13</v>
      </c>
      <c r="AG68" s="36">
        <f t="shared" si="93"/>
        <v>3.64019</v>
      </c>
      <c r="AH68" s="37">
        <f t="shared" si="32"/>
        <v>3.13</v>
      </c>
      <c r="AI68" s="36">
        <v>3.33</v>
      </c>
      <c r="AJ68" s="37">
        <f t="shared" si="33"/>
        <v>2.8632846087704213</v>
      </c>
      <c r="AK68" s="36">
        <f t="shared" si="94"/>
        <v>3.33</v>
      </c>
      <c r="AL68" s="37">
        <f t="shared" si="34"/>
        <v>2.8632846087704213</v>
      </c>
      <c r="AM68" s="37">
        <f t="shared" si="35"/>
        <v>6379.1645891836351</v>
      </c>
      <c r="AN68" s="37">
        <f t="shared" si="36"/>
        <v>6379.1645891836361</v>
      </c>
      <c r="AO68" s="37"/>
      <c r="AP68" s="37"/>
      <c r="AQ68" s="37">
        <v>2.9000000000000001E-2</v>
      </c>
      <c r="AR68" s="37">
        <v>0</v>
      </c>
      <c r="AS68" s="39">
        <v>169.68558918363522</v>
      </c>
      <c r="AT68" s="37">
        <f t="shared" si="95"/>
        <v>169.68558918363522</v>
      </c>
      <c r="AU68" s="22">
        <f t="shared" si="85"/>
        <v>2.6599970389751378E-2</v>
      </c>
      <c r="AV68" s="22">
        <f t="shared" si="85"/>
        <v>2.6599970389751374E-2</v>
      </c>
      <c r="AW68" s="22"/>
      <c r="AX68" s="39">
        <f t="shared" si="38"/>
        <v>6209.4790000000003</v>
      </c>
      <c r="AY68" s="37">
        <f t="shared" si="39"/>
        <v>6209.4790000000003</v>
      </c>
      <c r="AZ68" s="37">
        <v>8.5999999999999993E-2</v>
      </c>
      <c r="BA68" s="37">
        <f t="shared" si="112"/>
        <v>2.5799999999999997E-2</v>
      </c>
      <c r="BB68" s="59">
        <v>448.54</v>
      </c>
      <c r="BC68" s="37">
        <f t="shared" si="91"/>
        <v>448.54</v>
      </c>
      <c r="BD68" s="22">
        <f t="shared" si="86"/>
        <v>7.0313282206346292E-2</v>
      </c>
      <c r="BE68" s="22">
        <f t="shared" si="86"/>
        <v>7.0313282206346278E-2</v>
      </c>
      <c r="BF68" s="22">
        <f t="shared" si="110"/>
        <v>7.2234723718366714E-2</v>
      </c>
      <c r="BG68" s="22">
        <f t="shared" si="110"/>
        <v>7.2234723718366714E-2</v>
      </c>
      <c r="BH68" s="36">
        <v>5760.9390000000003</v>
      </c>
      <c r="BI68" s="42">
        <f t="shared" si="111"/>
        <v>5760.9390000000003</v>
      </c>
      <c r="BJ68" s="59">
        <v>966.15899999999999</v>
      </c>
      <c r="BK68" s="43">
        <f>AN68/(8.225*0.88)</f>
        <v>881.34354644703456</v>
      </c>
      <c r="BL68" s="36">
        <f t="shared" si="42"/>
        <v>959.94996194824932</v>
      </c>
      <c r="BM68" s="36">
        <f t="shared" si="43"/>
        <v>875.67957642082297</v>
      </c>
      <c r="BN68" s="44">
        <f t="shared" si="44"/>
        <v>959.94996194824932</v>
      </c>
      <c r="BO68" s="44">
        <f t="shared" si="45"/>
        <v>875.67957642082308</v>
      </c>
      <c r="BP68" s="36">
        <v>1.1826000000000001</v>
      </c>
      <c r="BQ68" s="36">
        <f t="shared" si="97"/>
        <v>84.815453552965437</v>
      </c>
      <c r="BR68" s="39">
        <f t="shared" ref="BR68:BR77" si="113">BQ68/BJ68*100</f>
        <v>8.7786227270009842</v>
      </c>
      <c r="BS68" s="39">
        <f t="shared" ref="BS68:BT77" si="114">BJ68*8.225/7</f>
        <v>1135.236825</v>
      </c>
      <c r="BT68" s="39">
        <f t="shared" si="114"/>
        <v>1035.5786670752655</v>
      </c>
      <c r="BU68" s="36">
        <v>279.42</v>
      </c>
      <c r="BV68" s="36">
        <f t="shared" si="92"/>
        <v>279.42</v>
      </c>
      <c r="BW68" s="43">
        <v>279.42</v>
      </c>
      <c r="BX68" s="45">
        <f t="shared" si="48"/>
        <v>1</v>
      </c>
      <c r="BY68" s="36">
        <v>4.1349999999999998</v>
      </c>
      <c r="BZ68" s="36">
        <f t="shared" si="87"/>
        <v>4.1349999999999998</v>
      </c>
      <c r="CA68" s="43">
        <v>4.1349999999999998</v>
      </c>
      <c r="CB68" s="45">
        <f t="shared" si="49"/>
        <v>1</v>
      </c>
      <c r="CC68" s="36">
        <v>4.0860000000000003</v>
      </c>
      <c r="CD68" s="36">
        <f t="shared" si="90"/>
        <v>4.0860000000000003</v>
      </c>
      <c r="CE68" s="43">
        <v>4.0860000000000003</v>
      </c>
      <c r="CF68" s="45">
        <f t="shared" si="50"/>
        <v>1</v>
      </c>
      <c r="CG68" s="36">
        <f t="shared" si="105"/>
        <v>177.96010890279916</v>
      </c>
      <c r="CH68" s="36">
        <f t="shared" si="105"/>
        <v>162.33766233766229</v>
      </c>
      <c r="CI68" s="36">
        <f t="shared" si="106"/>
        <v>182.82320062601062</v>
      </c>
      <c r="CJ68" s="46">
        <f t="shared" si="106"/>
        <v>166.77384158562506</v>
      </c>
      <c r="CK68" s="36">
        <f t="shared" si="67"/>
        <v>197.05760206799619</v>
      </c>
      <c r="CL68" s="36">
        <f t="shared" si="98"/>
        <v>179.75865862757189</v>
      </c>
      <c r="CM68" s="36">
        <f t="shared" si="107"/>
        <v>43.801973768442679</v>
      </c>
      <c r="CN68" s="36">
        <f t="shared" si="107"/>
        <v>43.801973768442672</v>
      </c>
      <c r="CO68" s="36">
        <f t="shared" si="69"/>
        <v>48.502509747108938</v>
      </c>
      <c r="CP68" s="36">
        <f t="shared" si="99"/>
        <v>48.502509747108938</v>
      </c>
      <c r="CQ68" s="36">
        <f t="shared" si="108"/>
        <v>0.64820399947215823</v>
      </c>
      <c r="CR68" s="36">
        <f t="shared" si="108"/>
        <v>0.64820399947215823</v>
      </c>
      <c r="CS68" s="36">
        <f t="shared" si="71"/>
        <v>0.71776493380679773</v>
      </c>
      <c r="CT68" s="36">
        <f t="shared" si="100"/>
        <v>0.71776493380679773</v>
      </c>
      <c r="CU68" s="36">
        <f t="shared" si="109"/>
        <v>0.64052274288832867</v>
      </c>
      <c r="CV68" s="36">
        <f t="shared" si="109"/>
        <v>0.64052274288832856</v>
      </c>
      <c r="CW68" s="36">
        <f t="shared" si="73"/>
        <v>0.70925937594548394</v>
      </c>
      <c r="CX68" s="36">
        <f t="shared" si="101"/>
        <v>0.70925937594548394</v>
      </c>
      <c r="CY68" s="47"/>
      <c r="CZ68" s="47"/>
    </row>
    <row r="69" spans="1:104" ht="26.25" customHeight="1" x14ac:dyDescent="0.2">
      <c r="A69" s="28">
        <v>19</v>
      </c>
      <c r="B69" s="28"/>
      <c r="C69" s="28">
        <v>57</v>
      </c>
      <c r="D69" s="61">
        <v>54</v>
      </c>
      <c r="E69" s="30" t="s">
        <v>288</v>
      </c>
      <c r="F69" s="30" t="s">
        <v>289</v>
      </c>
      <c r="G69" s="31" t="s">
        <v>91</v>
      </c>
      <c r="H69" s="56" t="s">
        <v>290</v>
      </c>
      <c r="I69" s="33" t="s">
        <v>291</v>
      </c>
      <c r="J69" s="34">
        <f t="shared" si="88"/>
        <v>0</v>
      </c>
      <c r="K69" s="34">
        <v>0</v>
      </c>
      <c r="L69" s="34">
        <v>0</v>
      </c>
      <c r="M69" s="34">
        <v>0</v>
      </c>
      <c r="N69" s="34">
        <v>0</v>
      </c>
      <c r="O69" s="34">
        <v>0</v>
      </c>
      <c r="P69" s="34">
        <v>0</v>
      </c>
      <c r="Q69" s="34">
        <v>0</v>
      </c>
      <c r="R69" s="34">
        <v>0</v>
      </c>
      <c r="S69" s="34">
        <v>0</v>
      </c>
      <c r="T69" s="34">
        <v>0</v>
      </c>
      <c r="U69" s="34">
        <v>0</v>
      </c>
      <c r="V69" s="34">
        <v>0</v>
      </c>
      <c r="W69" s="34">
        <v>0</v>
      </c>
      <c r="X69" s="34">
        <v>0</v>
      </c>
      <c r="Y69" s="34">
        <v>0</v>
      </c>
      <c r="Z69" s="34">
        <v>0</v>
      </c>
      <c r="AA69" s="34">
        <v>0</v>
      </c>
      <c r="AB69" s="34">
        <v>0</v>
      </c>
      <c r="AC69" s="34">
        <v>0</v>
      </c>
      <c r="AD69" s="34">
        <v>0</v>
      </c>
      <c r="AE69" s="36">
        <v>5.58</v>
      </c>
      <c r="AF69" s="37">
        <f t="shared" si="31"/>
        <v>4.7979363714531384</v>
      </c>
      <c r="AG69" s="36">
        <f t="shared" si="93"/>
        <v>5.58</v>
      </c>
      <c r="AH69" s="37">
        <f t="shared" si="32"/>
        <v>4.7979363714531384</v>
      </c>
      <c r="AI69" s="36">
        <v>1.68</v>
      </c>
      <c r="AJ69" s="37">
        <f t="shared" si="33"/>
        <v>1.4445399828030954</v>
      </c>
      <c r="AK69" s="36">
        <f t="shared" si="94"/>
        <v>1.68</v>
      </c>
      <c r="AL69" s="37">
        <f t="shared" si="34"/>
        <v>1.4445399828030954</v>
      </c>
      <c r="AM69" s="37">
        <f t="shared" si="35"/>
        <v>3797.2727010851236</v>
      </c>
      <c r="AN69" s="37">
        <f t="shared" si="36"/>
        <v>3797.272701085124</v>
      </c>
      <c r="AO69" s="37"/>
      <c r="AP69" s="37"/>
      <c r="AQ69" s="38">
        <v>0.04</v>
      </c>
      <c r="AR69" s="37">
        <v>0</v>
      </c>
      <c r="AS69" s="39">
        <v>104.36170108512364</v>
      </c>
      <c r="AT69" s="38">
        <f t="shared" si="95"/>
        <v>104.36170108512364</v>
      </c>
      <c r="AU69" s="22">
        <f t="shared" si="85"/>
        <v>2.7483330616550356E-2</v>
      </c>
      <c r="AV69" s="22">
        <f t="shared" si="85"/>
        <v>2.7483330616550353E-2</v>
      </c>
      <c r="AW69" s="22"/>
      <c r="AX69" s="39">
        <f t="shared" si="38"/>
        <v>3692.9110000000001</v>
      </c>
      <c r="AY69" s="37">
        <f t="shared" si="39"/>
        <v>3692.9110000000001</v>
      </c>
      <c r="AZ69" s="37">
        <v>7.0000000000000007E-2</v>
      </c>
      <c r="BA69" s="37">
        <f t="shared" si="112"/>
        <v>2.1000000000000001E-2</v>
      </c>
      <c r="BB69" s="69">
        <v>1086.8900000000001</v>
      </c>
      <c r="BC69" s="69">
        <v>1086.8900000000001</v>
      </c>
      <c r="BD69" s="22">
        <f t="shared" si="86"/>
        <v>0.28622911377668664</v>
      </c>
      <c r="BE69" s="22">
        <f t="shared" si="86"/>
        <v>0.28622911377668664</v>
      </c>
      <c r="BF69" s="22">
        <f t="shared" si="110"/>
        <v>0.29431795133974259</v>
      </c>
      <c r="BG69" s="22">
        <f t="shared" si="110"/>
        <v>0.29431795133974259</v>
      </c>
      <c r="BH69" s="36">
        <v>2606.0210000000002</v>
      </c>
      <c r="BI69" s="42">
        <f t="shared" si="111"/>
        <v>2606.0210000000002</v>
      </c>
      <c r="BJ69" s="59">
        <v>577.25</v>
      </c>
      <c r="BK69" s="43">
        <f>AN69/(8.225*0.87)</f>
        <v>530.66033624499516</v>
      </c>
      <c r="BL69" s="36">
        <f t="shared" si="42"/>
        <v>573.54029257568061</v>
      </c>
      <c r="BM69" s="36">
        <f t="shared" si="43"/>
        <v>527.25003812605223</v>
      </c>
      <c r="BN69" s="44">
        <f t="shared" si="44"/>
        <v>573.54029257568061</v>
      </c>
      <c r="BO69" s="44">
        <f t="shared" si="45"/>
        <v>527.25003812605212</v>
      </c>
      <c r="BP69" s="36">
        <v>1.1826000000000001</v>
      </c>
      <c r="BQ69" s="36">
        <f t="shared" si="97"/>
        <v>46.589663755004835</v>
      </c>
      <c r="BR69" s="39">
        <f t="shared" si="113"/>
        <v>8.0709681689051251</v>
      </c>
      <c r="BS69" s="39">
        <f t="shared" si="114"/>
        <v>678.26874999999995</v>
      </c>
      <c r="BT69" s="39">
        <f t="shared" si="114"/>
        <v>623.52589508786934</v>
      </c>
      <c r="BU69" s="36">
        <v>268.512</v>
      </c>
      <c r="BV69" s="36">
        <f>BW69*1.3</f>
        <v>275.86</v>
      </c>
      <c r="BW69" s="43">
        <v>212.2</v>
      </c>
      <c r="BX69" s="45">
        <f t="shared" si="48"/>
        <v>1.0273656298414968</v>
      </c>
      <c r="BY69" s="36">
        <v>18.847000000000001</v>
      </c>
      <c r="BZ69" s="36">
        <f t="shared" si="87"/>
        <v>18.847000000000001</v>
      </c>
      <c r="CA69" s="43">
        <v>2.5</v>
      </c>
      <c r="CB69" s="45">
        <f t="shared" si="49"/>
        <v>1</v>
      </c>
      <c r="CC69" s="36">
        <v>17.8352</v>
      </c>
      <c r="CD69" s="36">
        <f>CC69</f>
        <v>17.8352</v>
      </c>
      <c r="CE69" s="43">
        <v>1.9</v>
      </c>
      <c r="CF69" s="45">
        <f t="shared" si="50"/>
        <v>1</v>
      </c>
      <c r="CG69" s="36">
        <f t="shared" si="105"/>
        <v>178.61997370011778</v>
      </c>
      <c r="CH69" s="36">
        <f t="shared" si="105"/>
        <v>164.20361247947457</v>
      </c>
      <c r="CI69" s="36">
        <f t="shared" si="106"/>
        <v>183.6677759090322</v>
      </c>
      <c r="CJ69" s="46">
        <f t="shared" si="106"/>
        <v>168.8440081788782</v>
      </c>
      <c r="CK69" s="36">
        <f t="shared" si="67"/>
        <v>260.26987119443777</v>
      </c>
      <c r="CL69" s="36">
        <f t="shared" si="98"/>
        <v>239.26357273708436</v>
      </c>
      <c r="CM69" s="36">
        <f t="shared" si="107"/>
        <v>70.711803216890104</v>
      </c>
      <c r="CN69" s="36">
        <f t="shared" si="107"/>
        <v>72.646876249148264</v>
      </c>
      <c r="CO69" s="36">
        <f t="shared" si="69"/>
        <v>103.03524031464059</v>
      </c>
      <c r="CP69" s="36">
        <f t="shared" si="99"/>
        <v>105.85486456172072</v>
      </c>
      <c r="CQ69" s="36">
        <f t="shared" si="108"/>
        <v>4.9632990526632987</v>
      </c>
      <c r="CR69" s="36">
        <f t="shared" si="108"/>
        <v>4.9632990526632987</v>
      </c>
      <c r="CS69" s="36">
        <f t="shared" si="71"/>
        <v>7.232098283168094</v>
      </c>
      <c r="CT69" s="36">
        <f t="shared" si="100"/>
        <v>7.232098283168094</v>
      </c>
      <c r="CU69" s="36">
        <f t="shared" si="109"/>
        <v>4.6968446577206171</v>
      </c>
      <c r="CV69" s="36">
        <f t="shared" si="109"/>
        <v>4.6968446577206162</v>
      </c>
      <c r="CW69" s="36">
        <f t="shared" si="73"/>
        <v>6.8438435453896957</v>
      </c>
      <c r="CX69" s="36">
        <f t="shared" si="101"/>
        <v>6.8438435453896957</v>
      </c>
      <c r="CY69" s="47"/>
      <c r="CZ69" s="47"/>
    </row>
    <row r="70" spans="1:104" ht="26.25" customHeight="1" x14ac:dyDescent="0.2">
      <c r="A70" s="28">
        <v>20</v>
      </c>
      <c r="B70" s="28"/>
      <c r="C70" s="28">
        <v>58</v>
      </c>
      <c r="D70" s="61">
        <v>55</v>
      </c>
      <c r="E70" s="30" t="s">
        <v>292</v>
      </c>
      <c r="F70" s="30" t="s">
        <v>293</v>
      </c>
      <c r="G70" s="31" t="s">
        <v>91</v>
      </c>
      <c r="H70" s="56" t="s">
        <v>294</v>
      </c>
      <c r="I70" s="33" t="s">
        <v>295</v>
      </c>
      <c r="J70" s="34">
        <f t="shared" si="88"/>
        <v>0</v>
      </c>
      <c r="K70" s="34">
        <v>0</v>
      </c>
      <c r="L70" s="34">
        <v>0</v>
      </c>
      <c r="M70" s="34">
        <v>0</v>
      </c>
      <c r="N70" s="34">
        <v>0</v>
      </c>
      <c r="O70" s="34">
        <v>0</v>
      </c>
      <c r="P70" s="34">
        <v>0</v>
      </c>
      <c r="Q70" s="34">
        <v>0</v>
      </c>
      <c r="R70" s="34">
        <v>0</v>
      </c>
      <c r="S70" s="34">
        <v>0</v>
      </c>
      <c r="T70" s="34">
        <v>0</v>
      </c>
      <c r="U70" s="34">
        <v>0</v>
      </c>
      <c r="V70" s="34">
        <v>0</v>
      </c>
      <c r="W70" s="34">
        <v>0</v>
      </c>
      <c r="X70" s="34">
        <v>0</v>
      </c>
      <c r="Y70" s="34">
        <v>0</v>
      </c>
      <c r="Z70" s="34">
        <v>0</v>
      </c>
      <c r="AA70" s="34">
        <v>0</v>
      </c>
      <c r="AB70" s="34">
        <v>0</v>
      </c>
      <c r="AC70" s="34">
        <v>0</v>
      </c>
      <c r="AD70" s="34">
        <v>0</v>
      </c>
      <c r="AE70" s="36">
        <v>4.1900000000000004</v>
      </c>
      <c r="AF70" s="37">
        <f t="shared" si="31"/>
        <v>3.6027515047291492</v>
      </c>
      <c r="AG70" s="36">
        <f t="shared" si="93"/>
        <v>4.1900000000000004</v>
      </c>
      <c r="AH70" s="37">
        <f t="shared" si="32"/>
        <v>3.6027515047291492</v>
      </c>
      <c r="AI70" s="36">
        <v>2.57</v>
      </c>
      <c r="AJ70" s="37">
        <f t="shared" si="33"/>
        <v>2.2098022355975924</v>
      </c>
      <c r="AK70" s="36">
        <f t="shared" si="94"/>
        <v>2.57</v>
      </c>
      <c r="AL70" s="37">
        <f t="shared" si="34"/>
        <v>2.2098022355975924</v>
      </c>
      <c r="AM70" s="37">
        <f t="shared" si="35"/>
        <v>6287.4465510837636</v>
      </c>
      <c r="AN70" s="37">
        <f t="shared" si="36"/>
        <v>6287.4465510837636</v>
      </c>
      <c r="AO70" s="37"/>
      <c r="AP70" s="37"/>
      <c r="AQ70" s="37">
        <v>1.9E-2</v>
      </c>
      <c r="AR70" s="37">
        <v>0</v>
      </c>
      <c r="AS70" s="39">
        <v>181.85755108376361</v>
      </c>
      <c r="AT70" s="37">
        <f t="shared" si="95"/>
        <v>181.85755108376361</v>
      </c>
      <c r="AU70" s="22">
        <f t="shared" si="85"/>
        <v>2.8923912053362415E-2</v>
      </c>
      <c r="AV70" s="22">
        <f t="shared" si="85"/>
        <v>2.8923912053362415E-2</v>
      </c>
      <c r="AW70" s="22"/>
      <c r="AX70" s="39">
        <f t="shared" si="38"/>
        <v>6105.5889999999999</v>
      </c>
      <c r="AY70" s="37">
        <f t="shared" si="39"/>
        <v>6105.5889999999999</v>
      </c>
      <c r="AZ70" s="37">
        <v>0.1</v>
      </c>
      <c r="BA70" s="37">
        <f t="shared" si="112"/>
        <v>0.03</v>
      </c>
      <c r="BB70" s="59">
        <v>1074.22</v>
      </c>
      <c r="BC70" s="37">
        <f>BB70</f>
        <v>1074.22</v>
      </c>
      <c r="BD70" s="22">
        <f t="shared" si="86"/>
        <v>0.17085155178215192</v>
      </c>
      <c r="BE70" s="22">
        <f t="shared" si="86"/>
        <v>0.17085155178215192</v>
      </c>
      <c r="BF70" s="22">
        <f t="shared" si="110"/>
        <v>0.17594043752371802</v>
      </c>
      <c r="BG70" s="22">
        <f t="shared" si="110"/>
        <v>0.17594043752371802</v>
      </c>
      <c r="BH70" s="36">
        <v>5031.3689999999997</v>
      </c>
      <c r="BI70" s="42">
        <f t="shared" si="111"/>
        <v>5031.3689999999997</v>
      </c>
      <c r="BJ70" s="59">
        <v>924.49</v>
      </c>
      <c r="BK70" s="43">
        <f>AN70/(8.225*0.88)</f>
        <v>868.67180866037086</v>
      </c>
      <c r="BL70" s="36">
        <f t="shared" si="42"/>
        <v>918.54874852020953</v>
      </c>
      <c r="BM70" s="36">
        <f t="shared" si="43"/>
        <v>863.08927378313513</v>
      </c>
      <c r="BN70" s="44">
        <f t="shared" si="44"/>
        <v>918.54874852020941</v>
      </c>
      <c r="BO70" s="44">
        <f t="shared" si="45"/>
        <v>863.08927378313501</v>
      </c>
      <c r="BP70" s="36">
        <v>1.1826000000000001</v>
      </c>
      <c r="BQ70" s="36">
        <f t="shared" si="97"/>
        <v>55.818191339629152</v>
      </c>
      <c r="BR70" s="39">
        <f t="shared" si="113"/>
        <v>6.0377279732208189</v>
      </c>
      <c r="BS70" s="39">
        <f t="shared" si="114"/>
        <v>1086.27575</v>
      </c>
      <c r="BT70" s="39">
        <f t="shared" si="114"/>
        <v>1020.6893751759357</v>
      </c>
      <c r="BU70" s="36">
        <v>294.06</v>
      </c>
      <c r="BV70" s="36">
        <f t="shared" ref="BV70:BV79" si="115">BU70</f>
        <v>294.06</v>
      </c>
      <c r="BW70" s="43">
        <v>294.06</v>
      </c>
      <c r="BX70" s="45">
        <f t="shared" si="48"/>
        <v>1</v>
      </c>
      <c r="BY70" s="36">
        <v>2.0030000000000001</v>
      </c>
      <c r="BZ70" s="36">
        <f t="shared" si="87"/>
        <v>2.0030000000000001</v>
      </c>
      <c r="CA70" s="43">
        <v>2.0030000000000001</v>
      </c>
      <c r="CB70" s="45">
        <f t="shared" si="49"/>
        <v>1</v>
      </c>
      <c r="CC70" s="36">
        <v>1.613</v>
      </c>
      <c r="CD70" s="36">
        <f t="shared" ref="CD70:CD96" si="116">CC70</f>
        <v>1.613</v>
      </c>
      <c r="CE70" s="43">
        <v>1.613</v>
      </c>
      <c r="CF70" s="45">
        <f t="shared" si="50"/>
        <v>1</v>
      </c>
      <c r="CG70" s="36">
        <f t="shared" si="105"/>
        <v>172.768983588856</v>
      </c>
      <c r="CH70" s="36">
        <f t="shared" si="105"/>
        <v>162.33766233766232</v>
      </c>
      <c r="CI70" s="36">
        <f t="shared" si="106"/>
        <v>177.9149808478756</v>
      </c>
      <c r="CJ70" s="46">
        <f t="shared" si="106"/>
        <v>167.17295828067293</v>
      </c>
      <c r="CK70" s="36">
        <f t="shared" si="67"/>
        <v>215.90063261112437</v>
      </c>
      <c r="CL70" s="36">
        <f t="shared" si="98"/>
        <v>202.86513972160176</v>
      </c>
      <c r="CM70" s="36">
        <f t="shared" si="107"/>
        <v>46.769383661689027</v>
      </c>
      <c r="CN70" s="36">
        <f t="shared" si="107"/>
        <v>46.769383661689027</v>
      </c>
      <c r="CO70" s="36">
        <f t="shared" si="69"/>
        <v>58.445325715525939</v>
      </c>
      <c r="CP70" s="36">
        <f t="shared" si="99"/>
        <v>58.445325715525939</v>
      </c>
      <c r="CQ70" s="36">
        <f t="shared" si="108"/>
        <v>0.3185712965869657</v>
      </c>
      <c r="CR70" s="36">
        <f t="shared" si="108"/>
        <v>0.3185712965869657</v>
      </c>
      <c r="CS70" s="36">
        <f t="shared" si="71"/>
        <v>0.39810238525538483</v>
      </c>
      <c r="CT70" s="36">
        <f t="shared" si="100"/>
        <v>0.39810238525538483</v>
      </c>
      <c r="CU70" s="36">
        <f t="shared" si="109"/>
        <v>0.25654293629294839</v>
      </c>
      <c r="CV70" s="36">
        <f t="shared" si="109"/>
        <v>0.25654293629294839</v>
      </c>
      <c r="CW70" s="36">
        <f t="shared" si="73"/>
        <v>0.32058869067245915</v>
      </c>
      <c r="CX70" s="36">
        <f t="shared" si="101"/>
        <v>0.32058869067245915</v>
      </c>
      <c r="CY70" s="47"/>
      <c r="CZ70" s="47"/>
    </row>
    <row r="71" spans="1:104" ht="26.25" customHeight="1" x14ac:dyDescent="0.2">
      <c r="A71" s="28">
        <v>21</v>
      </c>
      <c r="B71" s="28"/>
      <c r="C71" s="28">
        <v>59</v>
      </c>
      <c r="D71" s="61">
        <v>56</v>
      </c>
      <c r="E71" s="30" t="s">
        <v>296</v>
      </c>
      <c r="F71" s="30" t="s">
        <v>297</v>
      </c>
      <c r="G71" s="31" t="s">
        <v>91</v>
      </c>
      <c r="H71" s="56" t="s">
        <v>298</v>
      </c>
      <c r="I71" s="33" t="s">
        <v>295</v>
      </c>
      <c r="J71" s="34">
        <f t="shared" si="88"/>
        <v>0</v>
      </c>
      <c r="K71" s="34">
        <v>0</v>
      </c>
      <c r="L71" s="34">
        <v>0</v>
      </c>
      <c r="M71" s="34">
        <v>0</v>
      </c>
      <c r="N71" s="34">
        <v>0</v>
      </c>
      <c r="O71" s="34">
        <v>0</v>
      </c>
      <c r="P71" s="34">
        <v>0</v>
      </c>
      <c r="Q71" s="34">
        <v>0</v>
      </c>
      <c r="R71" s="34">
        <v>0</v>
      </c>
      <c r="S71" s="34">
        <v>0</v>
      </c>
      <c r="T71" s="34">
        <v>0</v>
      </c>
      <c r="U71" s="34">
        <v>0</v>
      </c>
      <c r="V71" s="34">
        <v>0</v>
      </c>
      <c r="W71" s="34">
        <v>0</v>
      </c>
      <c r="X71" s="34">
        <v>0</v>
      </c>
      <c r="Y71" s="34">
        <v>0</v>
      </c>
      <c r="Z71" s="34">
        <v>0</v>
      </c>
      <c r="AA71" s="34">
        <v>0</v>
      </c>
      <c r="AB71" s="34">
        <v>0</v>
      </c>
      <c r="AC71" s="34">
        <v>0</v>
      </c>
      <c r="AD71" s="34">
        <v>0</v>
      </c>
      <c r="AE71" s="36">
        <v>2.79</v>
      </c>
      <c r="AF71" s="37">
        <f t="shared" si="31"/>
        <v>2.3989681857265692</v>
      </c>
      <c r="AG71" s="36">
        <f t="shared" si="93"/>
        <v>2.79</v>
      </c>
      <c r="AH71" s="37">
        <f t="shared" si="32"/>
        <v>2.3989681857265692</v>
      </c>
      <c r="AI71" s="36">
        <v>2.3199999999999998</v>
      </c>
      <c r="AJ71" s="37">
        <f t="shared" si="33"/>
        <v>1.9948409286328459</v>
      </c>
      <c r="AK71" s="36">
        <f t="shared" si="94"/>
        <v>2.3199999999999998</v>
      </c>
      <c r="AL71" s="37">
        <f t="shared" si="34"/>
        <v>1.9948409286328459</v>
      </c>
      <c r="AM71" s="37">
        <f t="shared" si="35"/>
        <v>4170.1734105795877</v>
      </c>
      <c r="AN71" s="37">
        <f t="shared" si="36"/>
        <v>4170.1734105795877</v>
      </c>
      <c r="AO71" s="37"/>
      <c r="AP71" s="37"/>
      <c r="AQ71" s="37">
        <v>0.02</v>
      </c>
      <c r="AR71" s="37">
        <v>0</v>
      </c>
      <c r="AS71" s="39">
        <v>129.37441057958773</v>
      </c>
      <c r="AT71" s="37">
        <f t="shared" si="95"/>
        <v>129.37441057958773</v>
      </c>
      <c r="AU71" s="22">
        <f t="shared" si="85"/>
        <v>3.1023748377314302E-2</v>
      </c>
      <c r="AV71" s="22">
        <f t="shared" si="85"/>
        <v>3.1023748377314302E-2</v>
      </c>
      <c r="AW71" s="22"/>
      <c r="AX71" s="39">
        <f t="shared" si="38"/>
        <v>4040.799</v>
      </c>
      <c r="AY71" s="37">
        <f t="shared" si="39"/>
        <v>4040.799</v>
      </c>
      <c r="AZ71" s="37">
        <v>9.5000000000000001E-2</v>
      </c>
      <c r="BA71" s="37">
        <f t="shared" si="112"/>
        <v>2.8499999999999998E-2</v>
      </c>
      <c r="BB71" s="59">
        <v>639.79999999999995</v>
      </c>
      <c r="BC71" s="37">
        <f>BB71</f>
        <v>639.79999999999995</v>
      </c>
      <c r="BD71" s="22">
        <f t="shared" si="86"/>
        <v>0.15342287646284664</v>
      </c>
      <c r="BE71" s="22">
        <f t="shared" si="86"/>
        <v>0.15342287646284664</v>
      </c>
      <c r="BF71" s="22">
        <f t="shared" si="110"/>
        <v>0.15833502235572716</v>
      </c>
      <c r="BG71" s="22">
        <f t="shared" si="110"/>
        <v>0.15833502235572716</v>
      </c>
      <c r="BH71" s="36">
        <v>3400.9989999999998</v>
      </c>
      <c r="BI71" s="42">
        <f t="shared" si="111"/>
        <v>3400.9989999999998</v>
      </c>
      <c r="BJ71" s="59">
        <v>637.35299999999995</v>
      </c>
      <c r="BK71" s="43">
        <f>AN71/(8.225*0.88)</f>
        <v>576.14996001375903</v>
      </c>
      <c r="BL71" s="36">
        <f t="shared" si="42"/>
        <v>633.25703957382018</v>
      </c>
      <c r="BM71" s="36">
        <f t="shared" si="43"/>
        <v>572.44732201603824</v>
      </c>
      <c r="BN71" s="44">
        <f t="shared" si="44"/>
        <v>633.25703957382018</v>
      </c>
      <c r="BO71" s="44">
        <f t="shared" si="45"/>
        <v>572.44732201603813</v>
      </c>
      <c r="BP71" s="36">
        <v>1.1826000000000001</v>
      </c>
      <c r="BQ71" s="36">
        <f t="shared" si="97"/>
        <v>61.203039986240924</v>
      </c>
      <c r="BR71" s="39">
        <f t="shared" si="113"/>
        <v>9.6026911281881357</v>
      </c>
      <c r="BS71" s="39">
        <f t="shared" si="114"/>
        <v>748.88977499999987</v>
      </c>
      <c r="BT71" s="39">
        <f t="shared" si="114"/>
        <v>676.97620301616678</v>
      </c>
      <c r="BU71" s="36">
        <v>207</v>
      </c>
      <c r="BV71" s="36">
        <f t="shared" si="115"/>
        <v>207</v>
      </c>
      <c r="BW71" s="43">
        <v>207</v>
      </c>
      <c r="BX71" s="45">
        <f t="shared" si="48"/>
        <v>1</v>
      </c>
      <c r="BY71" s="36">
        <v>3.2696999999999998</v>
      </c>
      <c r="BZ71" s="36">
        <f t="shared" si="87"/>
        <v>3.2696999999999998</v>
      </c>
      <c r="CA71" s="43">
        <v>3.2696999999999998</v>
      </c>
      <c r="CB71" s="45">
        <f t="shared" si="49"/>
        <v>1</v>
      </c>
      <c r="CC71" s="36">
        <v>2.9741</v>
      </c>
      <c r="CD71" s="36">
        <f t="shared" si="116"/>
        <v>2.9741</v>
      </c>
      <c r="CE71" s="43">
        <v>2.9741</v>
      </c>
      <c r="CF71" s="45">
        <f t="shared" si="50"/>
        <v>1</v>
      </c>
      <c r="CG71" s="36">
        <f t="shared" si="105"/>
        <v>179.58240611771492</v>
      </c>
      <c r="CH71" s="36">
        <f t="shared" si="105"/>
        <v>162.33766233766232</v>
      </c>
      <c r="CI71" s="36">
        <f t="shared" si="106"/>
        <v>185.33210263613702</v>
      </c>
      <c r="CJ71" s="46">
        <f t="shared" si="106"/>
        <v>167.53523325861215</v>
      </c>
      <c r="CK71" s="36">
        <f t="shared" si="67"/>
        <v>220.19699946986162</v>
      </c>
      <c r="CL71" s="36">
        <f t="shared" si="98"/>
        <v>199.05216173723275</v>
      </c>
      <c r="CM71" s="36">
        <f t="shared" si="107"/>
        <v>49.638223550811595</v>
      </c>
      <c r="CN71" s="36">
        <f t="shared" si="107"/>
        <v>49.638223550811595</v>
      </c>
      <c r="CO71" s="36">
        <f t="shared" si="69"/>
        <v>60.864469527924008</v>
      </c>
      <c r="CP71" s="36">
        <f t="shared" si="99"/>
        <v>60.864469527924008</v>
      </c>
      <c r="CQ71" s="36">
        <f t="shared" si="108"/>
        <v>0.78406811373955876</v>
      </c>
      <c r="CR71" s="36">
        <f t="shared" si="108"/>
        <v>0.78406811373955876</v>
      </c>
      <c r="CS71" s="36">
        <f t="shared" si="71"/>
        <v>0.96139399041281692</v>
      </c>
      <c r="CT71" s="36">
        <f t="shared" si="100"/>
        <v>0.96139399041281692</v>
      </c>
      <c r="CU71" s="36">
        <f t="shared" si="109"/>
        <v>0.7131837713162742</v>
      </c>
      <c r="CV71" s="36">
        <f t="shared" si="109"/>
        <v>0.7131837713162742</v>
      </c>
      <c r="CW71" s="36">
        <f t="shared" si="73"/>
        <v>0.87447835180192646</v>
      </c>
      <c r="CX71" s="36">
        <f t="shared" si="101"/>
        <v>0.87447835180192646</v>
      </c>
      <c r="CY71" s="47"/>
      <c r="CZ71" s="47"/>
    </row>
    <row r="72" spans="1:104" ht="26.25" customHeight="1" x14ac:dyDescent="0.2">
      <c r="A72" s="28">
        <v>52</v>
      </c>
      <c r="B72" s="28"/>
      <c r="C72" s="28">
        <v>60</v>
      </c>
      <c r="D72" s="61">
        <v>57</v>
      </c>
      <c r="E72" s="30" t="s">
        <v>299</v>
      </c>
      <c r="F72" s="30" t="s">
        <v>300</v>
      </c>
      <c r="G72" s="31" t="s">
        <v>91</v>
      </c>
      <c r="H72" s="56" t="s">
        <v>301</v>
      </c>
      <c r="I72" s="33" t="s">
        <v>302</v>
      </c>
      <c r="J72" s="34">
        <f t="shared" si="88"/>
        <v>0</v>
      </c>
      <c r="K72" s="34">
        <v>0</v>
      </c>
      <c r="L72" s="34">
        <v>0</v>
      </c>
      <c r="M72" s="34">
        <v>0</v>
      </c>
      <c r="N72" s="34">
        <v>0</v>
      </c>
      <c r="O72" s="34">
        <v>0</v>
      </c>
      <c r="P72" s="34">
        <v>0</v>
      </c>
      <c r="Q72" s="34">
        <v>0</v>
      </c>
      <c r="R72" s="34">
        <v>0</v>
      </c>
      <c r="S72" s="34">
        <v>0</v>
      </c>
      <c r="T72" s="34">
        <v>0</v>
      </c>
      <c r="U72" s="34">
        <v>0</v>
      </c>
      <c r="V72" s="34">
        <v>0</v>
      </c>
      <c r="W72" s="34">
        <v>0</v>
      </c>
      <c r="X72" s="34">
        <v>0</v>
      </c>
      <c r="Y72" s="34">
        <v>0</v>
      </c>
      <c r="Z72" s="34">
        <v>0</v>
      </c>
      <c r="AA72" s="34">
        <v>0</v>
      </c>
      <c r="AB72" s="34">
        <v>0</v>
      </c>
      <c r="AC72" s="34">
        <v>0</v>
      </c>
      <c r="AD72" s="34">
        <v>0</v>
      </c>
      <c r="AE72" s="36">
        <v>2.0099999999999998</v>
      </c>
      <c r="AF72" s="37">
        <f t="shared" si="31"/>
        <v>1.7282889079965604</v>
      </c>
      <c r="AG72" s="36">
        <f t="shared" si="93"/>
        <v>2.0099999999999998</v>
      </c>
      <c r="AH72" s="37">
        <f t="shared" si="32"/>
        <v>1.7282889079965604</v>
      </c>
      <c r="AI72" s="36">
        <v>0.78</v>
      </c>
      <c r="AJ72" s="37">
        <f t="shared" si="33"/>
        <v>0.67067927773000857</v>
      </c>
      <c r="AK72" s="36">
        <f t="shared" si="94"/>
        <v>0.78</v>
      </c>
      <c r="AL72" s="37">
        <f t="shared" si="34"/>
        <v>0.67067927773000857</v>
      </c>
      <c r="AM72" s="37">
        <f t="shared" si="35"/>
        <v>1698.8279381836735</v>
      </c>
      <c r="AN72" s="37">
        <f t="shared" si="36"/>
        <v>1698.8279381836737</v>
      </c>
      <c r="AO72" s="37"/>
      <c r="AP72" s="37"/>
      <c r="AQ72" s="37">
        <v>5.0000000000000001E-3</v>
      </c>
      <c r="AR72" s="37">
        <v>0</v>
      </c>
      <c r="AS72" s="39">
        <v>53.548938183673471</v>
      </c>
      <c r="AT72" s="37">
        <f t="shared" si="95"/>
        <v>53.548938183673471</v>
      </c>
      <c r="AU72" s="22">
        <f t="shared" si="85"/>
        <v>3.1521107570744389E-2</v>
      </c>
      <c r="AV72" s="22">
        <f t="shared" si="85"/>
        <v>3.1521107570744382E-2</v>
      </c>
      <c r="AW72" s="22"/>
      <c r="AX72" s="39">
        <f t="shared" si="38"/>
        <v>1645.279</v>
      </c>
      <c r="AY72" s="37">
        <f t="shared" si="39"/>
        <v>1645.279</v>
      </c>
      <c r="AZ72" s="37">
        <v>2.5999999999999999E-2</v>
      </c>
      <c r="BA72" s="37">
        <f t="shared" si="112"/>
        <v>7.7999999999999996E-3</v>
      </c>
      <c r="BB72" s="69">
        <v>517.12</v>
      </c>
      <c r="BC72" s="69">
        <v>517.12</v>
      </c>
      <c r="BD72" s="22">
        <f t="shared" si="86"/>
        <v>0.30439810199547718</v>
      </c>
      <c r="BE72" s="22">
        <f t="shared" si="86"/>
        <v>0.30439810199547712</v>
      </c>
      <c r="BF72" s="22">
        <f t="shared" si="110"/>
        <v>0.31430535489725453</v>
      </c>
      <c r="BG72" s="22">
        <f t="shared" si="110"/>
        <v>0.31430535489725453</v>
      </c>
      <c r="BH72" s="36">
        <v>1128.1590000000001</v>
      </c>
      <c r="BI72" s="42">
        <f t="shared" si="111"/>
        <v>1128.1590000000001</v>
      </c>
      <c r="BJ72" s="59">
        <v>253.85</v>
      </c>
      <c r="BK72" s="43">
        <f>AN72/(8.225*0.87)</f>
        <v>237.4073910049504</v>
      </c>
      <c r="BL72" s="36">
        <f t="shared" si="42"/>
        <v>252.21862844579735</v>
      </c>
      <c r="BM72" s="36">
        <f t="shared" si="43"/>
        <v>235.88168817082416</v>
      </c>
      <c r="BN72" s="44">
        <f t="shared" si="44"/>
        <v>252.21862844579732</v>
      </c>
      <c r="BO72" s="44">
        <f t="shared" si="45"/>
        <v>235.88168817082416</v>
      </c>
      <c r="BP72" s="36">
        <v>1.1826000000000001</v>
      </c>
      <c r="BQ72" s="36">
        <f t="shared" si="97"/>
        <v>16.442608995049596</v>
      </c>
      <c r="BR72" s="39">
        <f t="shared" si="113"/>
        <v>6.4772932814849709</v>
      </c>
      <c r="BS72" s="39">
        <f t="shared" si="114"/>
        <v>298.27374999999995</v>
      </c>
      <c r="BT72" s="39">
        <f t="shared" si="114"/>
        <v>278.95368443081668</v>
      </c>
      <c r="BU72" s="36">
        <v>95.753</v>
      </c>
      <c r="BV72" s="36">
        <f t="shared" si="115"/>
        <v>95.753</v>
      </c>
      <c r="BW72" s="43">
        <v>95.753</v>
      </c>
      <c r="BX72" s="45">
        <f t="shared" si="48"/>
        <v>1</v>
      </c>
      <c r="BY72" s="36">
        <v>0.251</v>
      </c>
      <c r="BZ72" s="36">
        <f t="shared" si="87"/>
        <v>0.251</v>
      </c>
      <c r="CA72" s="43">
        <v>0.251</v>
      </c>
      <c r="CB72" s="45">
        <f t="shared" si="49"/>
        <v>1</v>
      </c>
      <c r="CC72" s="36">
        <v>0.251</v>
      </c>
      <c r="CD72" s="36">
        <f t="shared" si="116"/>
        <v>0.251</v>
      </c>
      <c r="CE72" s="43">
        <v>0.251</v>
      </c>
      <c r="CF72" s="45">
        <f t="shared" si="50"/>
        <v>1</v>
      </c>
      <c r="CG72" s="36">
        <f t="shared" si="105"/>
        <v>175.57619773954485</v>
      </c>
      <c r="CH72" s="36">
        <f t="shared" si="105"/>
        <v>164.20361247947454</v>
      </c>
      <c r="CI72" s="36">
        <f t="shared" si="106"/>
        <v>181.29068079030969</v>
      </c>
      <c r="CJ72" s="46">
        <f t="shared" si="106"/>
        <v>169.5479517035206</v>
      </c>
      <c r="CK72" s="36">
        <f t="shared" si="67"/>
        <v>264.38981561996127</v>
      </c>
      <c r="CL72" s="36">
        <f t="shared" si="98"/>
        <v>247.26451185587905</v>
      </c>
      <c r="CM72" s="36">
        <f t="shared" si="107"/>
        <v>56.364154278258283</v>
      </c>
      <c r="CN72" s="36">
        <f t="shared" si="107"/>
        <v>56.364154278258276</v>
      </c>
      <c r="CO72" s="36">
        <f t="shared" si="69"/>
        <v>84.875447521138412</v>
      </c>
      <c r="CP72" s="36">
        <f t="shared" si="99"/>
        <v>84.875447521138412</v>
      </c>
      <c r="CQ72" s="36">
        <f t="shared" si="108"/>
        <v>0.14774892404251386</v>
      </c>
      <c r="CR72" s="36">
        <f t="shared" si="108"/>
        <v>0.14774892404251386</v>
      </c>
      <c r="CS72" s="36">
        <f t="shared" si="71"/>
        <v>0.22248636938587554</v>
      </c>
      <c r="CT72" s="36">
        <f t="shared" si="100"/>
        <v>0.22248636938587554</v>
      </c>
      <c r="CU72" s="36">
        <f t="shared" si="109"/>
        <v>0.14774892404251386</v>
      </c>
      <c r="CV72" s="36">
        <f t="shared" si="109"/>
        <v>0.14774892404251386</v>
      </c>
      <c r="CW72" s="36">
        <f t="shared" si="73"/>
        <v>0.22248636938587554</v>
      </c>
      <c r="CX72" s="36">
        <f t="shared" si="101"/>
        <v>0.22248636938587554</v>
      </c>
      <c r="CY72" s="47"/>
      <c r="CZ72" s="47"/>
    </row>
    <row r="73" spans="1:104" ht="26.25" customHeight="1" x14ac:dyDescent="0.2">
      <c r="A73" s="28">
        <v>18</v>
      </c>
      <c r="B73" s="28"/>
      <c r="C73" s="28">
        <v>61</v>
      </c>
      <c r="D73" s="61">
        <v>59</v>
      </c>
      <c r="E73" s="30" t="s">
        <v>303</v>
      </c>
      <c r="F73" s="30" t="s">
        <v>304</v>
      </c>
      <c r="G73" s="31" t="s">
        <v>91</v>
      </c>
      <c r="H73" s="56" t="s">
        <v>229</v>
      </c>
      <c r="I73" s="33" t="s">
        <v>305</v>
      </c>
      <c r="J73" s="34">
        <f t="shared" si="88"/>
        <v>0</v>
      </c>
      <c r="K73" s="34">
        <v>0</v>
      </c>
      <c r="L73" s="34">
        <v>0</v>
      </c>
      <c r="M73" s="34">
        <v>0</v>
      </c>
      <c r="N73" s="34">
        <v>0</v>
      </c>
      <c r="O73" s="34">
        <v>0</v>
      </c>
      <c r="P73" s="34">
        <v>0</v>
      </c>
      <c r="Q73" s="34">
        <v>0</v>
      </c>
      <c r="R73" s="34">
        <v>0</v>
      </c>
      <c r="S73" s="34">
        <v>0</v>
      </c>
      <c r="T73" s="34">
        <v>0</v>
      </c>
      <c r="U73" s="34">
        <v>0</v>
      </c>
      <c r="V73" s="34">
        <v>0</v>
      </c>
      <c r="W73" s="34">
        <v>0</v>
      </c>
      <c r="X73" s="34">
        <v>0</v>
      </c>
      <c r="Y73" s="34">
        <v>0</v>
      </c>
      <c r="Z73" s="34">
        <v>0</v>
      </c>
      <c r="AA73" s="34">
        <v>0</v>
      </c>
      <c r="AB73" s="34">
        <v>0</v>
      </c>
      <c r="AC73" s="34">
        <v>0</v>
      </c>
      <c r="AD73" s="34">
        <v>0</v>
      </c>
      <c r="AE73" s="36">
        <v>6.2802000000000007</v>
      </c>
      <c r="AF73" s="37">
        <f t="shared" si="31"/>
        <v>5.4</v>
      </c>
      <c r="AG73" s="36">
        <f t="shared" si="93"/>
        <v>6.2802000000000007</v>
      </c>
      <c r="AH73" s="37">
        <f t="shared" si="32"/>
        <v>5.4</v>
      </c>
      <c r="AI73" s="36">
        <v>2.34</v>
      </c>
      <c r="AJ73" s="37">
        <f t="shared" si="33"/>
        <v>2.0120378331900257</v>
      </c>
      <c r="AK73" s="36">
        <f t="shared" si="94"/>
        <v>2.34</v>
      </c>
      <c r="AL73" s="37">
        <f t="shared" si="34"/>
        <v>2.0120378331900257</v>
      </c>
      <c r="AM73" s="37">
        <f t="shared" si="35"/>
        <v>5025.9679470916408</v>
      </c>
      <c r="AN73" s="37">
        <f t="shared" si="36"/>
        <v>5025.9679470916417</v>
      </c>
      <c r="AO73" s="37"/>
      <c r="AP73" s="37"/>
      <c r="AQ73" s="38">
        <v>7.0000000000000007E-2</v>
      </c>
      <c r="AR73" s="37">
        <v>0</v>
      </c>
      <c r="AS73" s="39">
        <v>178.88994709164069</v>
      </c>
      <c r="AT73" s="38">
        <f t="shared" si="95"/>
        <v>178.88994709164069</v>
      </c>
      <c r="AU73" s="22">
        <f t="shared" ref="AU73:AV98" si="117">AS73/AM73</f>
        <v>3.5593133297867195E-2</v>
      </c>
      <c r="AV73" s="22">
        <f t="shared" si="117"/>
        <v>3.5593133297867188E-2</v>
      </c>
      <c r="AW73" s="22"/>
      <c r="AX73" s="39">
        <f t="shared" si="38"/>
        <v>4847.0780000000004</v>
      </c>
      <c r="AY73" s="37">
        <f t="shared" si="39"/>
        <v>4847.0780000000004</v>
      </c>
      <c r="AZ73" s="37">
        <v>0.1</v>
      </c>
      <c r="BA73" s="37">
        <f t="shared" si="112"/>
        <v>0.03</v>
      </c>
      <c r="BB73" s="69">
        <v>1174.73</v>
      </c>
      <c r="BC73" s="69">
        <v>1174.73</v>
      </c>
      <c r="BD73" s="22">
        <f t="shared" ref="BD73:BE98" si="118">BB73/AM73</f>
        <v>0.23373209148295043</v>
      </c>
      <c r="BE73" s="22">
        <f t="shared" si="118"/>
        <v>0.2337320914829504</v>
      </c>
      <c r="BF73" s="22">
        <f t="shared" si="110"/>
        <v>0.24235838581512406</v>
      </c>
      <c r="BG73" s="22">
        <f t="shared" si="110"/>
        <v>0.24235838581512406</v>
      </c>
      <c r="BH73" s="36">
        <v>3672.3480000000004</v>
      </c>
      <c r="BI73" s="42">
        <f t="shared" si="111"/>
        <v>3672.3480000000004</v>
      </c>
      <c r="BJ73" s="59">
        <v>745.34</v>
      </c>
      <c r="BK73" s="43">
        <f>AN73/(8.225*0.87)</f>
        <v>702.36773882425211</v>
      </c>
      <c r="BL73" s="36">
        <f t="shared" si="42"/>
        <v>740.55005919161181</v>
      </c>
      <c r="BM73" s="36">
        <f t="shared" si="43"/>
        <v>697.85396001902257</v>
      </c>
      <c r="BN73" s="44">
        <f t="shared" si="44"/>
        <v>740.55005919161169</v>
      </c>
      <c r="BO73" s="44">
        <f t="shared" si="45"/>
        <v>697.85396001902268</v>
      </c>
      <c r="BP73" s="36">
        <v>1.1826000000000001</v>
      </c>
      <c r="BQ73" s="36">
        <f t="shared" si="97"/>
        <v>42.972261175747917</v>
      </c>
      <c r="BR73" s="39">
        <f t="shared" si="113"/>
        <v>5.7654575329041666</v>
      </c>
      <c r="BS73" s="39">
        <f t="shared" si="114"/>
        <v>875.7745000000001</v>
      </c>
      <c r="BT73" s="39">
        <f t="shared" si="114"/>
        <v>825.28209311849616</v>
      </c>
      <c r="BU73" s="36">
        <v>274.22500000000002</v>
      </c>
      <c r="BV73" s="36">
        <f t="shared" si="115"/>
        <v>274.22500000000002</v>
      </c>
      <c r="BW73" s="43">
        <v>274.22500000000002</v>
      </c>
      <c r="BX73" s="45">
        <f t="shared" si="48"/>
        <v>1</v>
      </c>
      <c r="BY73" s="36">
        <v>3.9329999999999998</v>
      </c>
      <c r="BZ73" s="36">
        <f t="shared" si="87"/>
        <v>3.9329999999999998</v>
      </c>
      <c r="CA73" s="43">
        <v>3.9329999999999998</v>
      </c>
      <c r="CB73" s="45">
        <f t="shared" si="49"/>
        <v>1</v>
      </c>
      <c r="CC73" s="36">
        <v>3.8730000000000002</v>
      </c>
      <c r="CD73" s="36">
        <f t="shared" si="116"/>
        <v>3.8730000000000002</v>
      </c>
      <c r="CE73" s="43">
        <v>3.8730000000000002</v>
      </c>
      <c r="CF73" s="45">
        <f t="shared" si="50"/>
        <v>1</v>
      </c>
      <c r="CG73" s="36">
        <f t="shared" si="105"/>
        <v>174.24991747247046</v>
      </c>
      <c r="CH73" s="36">
        <f t="shared" si="105"/>
        <v>164.20361247947454</v>
      </c>
      <c r="CI73" s="36">
        <f t="shared" si="106"/>
        <v>180.68091745171009</v>
      </c>
      <c r="CJ73" s="46">
        <f t="shared" si="106"/>
        <v>170.26383588597008</v>
      </c>
      <c r="CK73" s="36">
        <f t="shared" si="67"/>
        <v>238.47807996409927</v>
      </c>
      <c r="CL73" s="36">
        <f t="shared" si="98"/>
        <v>224.72872753848387</v>
      </c>
      <c r="CM73" s="36">
        <f t="shared" si="107"/>
        <v>54.561629299423771</v>
      </c>
      <c r="CN73" s="36">
        <f t="shared" si="107"/>
        <v>54.561629299423764</v>
      </c>
      <c r="CO73" s="36">
        <f t="shared" si="69"/>
        <v>74.672934046555497</v>
      </c>
      <c r="CP73" s="36">
        <f t="shared" si="99"/>
        <v>74.672934046555497</v>
      </c>
      <c r="CQ73" s="36">
        <f t="shared" si="108"/>
        <v>0.78253583019284778</v>
      </c>
      <c r="CR73" s="36">
        <f t="shared" si="108"/>
        <v>0.78253583019284767</v>
      </c>
      <c r="CS73" s="36">
        <f t="shared" si="71"/>
        <v>1.0709769335585841</v>
      </c>
      <c r="CT73" s="36">
        <f t="shared" si="100"/>
        <v>1.0709769335585841</v>
      </c>
      <c r="CU73" s="36">
        <f t="shared" si="109"/>
        <v>0.77059783125779302</v>
      </c>
      <c r="CV73" s="36">
        <f t="shared" si="109"/>
        <v>0.7705978312577928</v>
      </c>
      <c r="CW73" s="36">
        <f t="shared" si="73"/>
        <v>1.0546386126804976</v>
      </c>
      <c r="CX73" s="36">
        <f t="shared" si="101"/>
        <v>1.0546386126804976</v>
      </c>
      <c r="CY73" s="47"/>
      <c r="CZ73" s="47"/>
    </row>
    <row r="74" spans="1:104" ht="26.25" customHeight="1" x14ac:dyDescent="0.2">
      <c r="A74" s="28">
        <v>80</v>
      </c>
      <c r="B74" s="28"/>
      <c r="C74" s="28">
        <v>62</v>
      </c>
      <c r="D74" s="61">
        <v>60</v>
      </c>
      <c r="E74" s="30" t="s">
        <v>306</v>
      </c>
      <c r="F74" s="30" t="s">
        <v>307</v>
      </c>
      <c r="G74" s="31" t="s">
        <v>91</v>
      </c>
      <c r="H74" s="56" t="s">
        <v>308</v>
      </c>
      <c r="I74" s="33" t="s">
        <v>309</v>
      </c>
      <c r="J74" s="34">
        <f t="shared" si="88"/>
        <v>0</v>
      </c>
      <c r="K74" s="34">
        <v>0</v>
      </c>
      <c r="L74" s="34">
        <v>0</v>
      </c>
      <c r="M74" s="34">
        <v>0</v>
      </c>
      <c r="N74" s="34">
        <v>0</v>
      </c>
      <c r="O74" s="34">
        <v>0</v>
      </c>
      <c r="P74" s="34">
        <v>0</v>
      </c>
      <c r="Q74" s="34">
        <v>0</v>
      </c>
      <c r="R74" s="34">
        <v>0</v>
      </c>
      <c r="S74" s="34">
        <v>0</v>
      </c>
      <c r="T74" s="34">
        <v>0</v>
      </c>
      <c r="U74" s="34">
        <v>0</v>
      </c>
      <c r="V74" s="34">
        <v>0</v>
      </c>
      <c r="W74" s="34">
        <v>0</v>
      </c>
      <c r="X74" s="34">
        <v>0</v>
      </c>
      <c r="Y74" s="34">
        <v>0</v>
      </c>
      <c r="Z74" s="34">
        <v>0</v>
      </c>
      <c r="AA74" s="34">
        <v>0</v>
      </c>
      <c r="AB74" s="34">
        <v>0</v>
      </c>
      <c r="AC74" s="34">
        <v>0</v>
      </c>
      <c r="AD74" s="34">
        <v>0</v>
      </c>
      <c r="AE74" s="36">
        <v>3.19</v>
      </c>
      <c r="AF74" s="37">
        <f t="shared" si="31"/>
        <v>2.7429062768701633</v>
      </c>
      <c r="AG74" s="36">
        <f t="shared" si="93"/>
        <v>3.19</v>
      </c>
      <c r="AH74" s="37">
        <f t="shared" si="32"/>
        <v>2.7429062768701633</v>
      </c>
      <c r="AI74" s="36">
        <v>2.200396</v>
      </c>
      <c r="AJ74" s="37">
        <f t="shared" si="33"/>
        <v>1.8919999999999999</v>
      </c>
      <c r="AK74" s="36">
        <f t="shared" si="94"/>
        <v>2.200396</v>
      </c>
      <c r="AL74" s="37">
        <f t="shared" si="34"/>
        <v>1.8919999999999999</v>
      </c>
      <c r="AM74" s="37">
        <f t="shared" si="35"/>
        <v>3117.0032929490435</v>
      </c>
      <c r="AN74" s="37">
        <f t="shared" si="36"/>
        <v>3117.003292949043</v>
      </c>
      <c r="AO74" s="37"/>
      <c r="AP74" s="37"/>
      <c r="AQ74" s="37">
        <v>4.7E-2</v>
      </c>
      <c r="AR74" s="37">
        <v>0</v>
      </c>
      <c r="AS74" s="39">
        <v>67.32329294904298</v>
      </c>
      <c r="AT74" s="37">
        <f t="shared" si="95"/>
        <v>67.32329294904298</v>
      </c>
      <c r="AU74" s="22">
        <f t="shared" si="117"/>
        <v>2.1598723716890079E-2</v>
      </c>
      <c r="AV74" s="22">
        <f t="shared" si="117"/>
        <v>2.1598723716890082E-2</v>
      </c>
      <c r="AW74" s="22"/>
      <c r="AX74" s="39">
        <f t="shared" si="38"/>
        <v>3049.6800000000003</v>
      </c>
      <c r="AY74" s="37">
        <f t="shared" si="39"/>
        <v>3049.6800000000003</v>
      </c>
      <c r="AZ74" s="37">
        <v>0.12</v>
      </c>
      <c r="BA74" s="37">
        <f t="shared" si="112"/>
        <v>3.5999999999999997E-2</v>
      </c>
      <c r="BB74" s="59">
        <v>521.82000000000005</v>
      </c>
      <c r="BC74" s="37">
        <f>BB74</f>
        <v>521.82000000000005</v>
      </c>
      <c r="BD74" s="22">
        <f t="shared" si="118"/>
        <v>0.16741079522771318</v>
      </c>
      <c r="BE74" s="22">
        <f t="shared" si="118"/>
        <v>0.16741079522771321</v>
      </c>
      <c r="BF74" s="22">
        <f t="shared" si="110"/>
        <v>0.17110647674510113</v>
      </c>
      <c r="BG74" s="22">
        <f t="shared" si="110"/>
        <v>0.17110647674510113</v>
      </c>
      <c r="BH74" s="36">
        <v>2527.86</v>
      </c>
      <c r="BI74" s="42">
        <f t="shared" si="111"/>
        <v>2527.86</v>
      </c>
      <c r="BJ74" s="59">
        <v>411.92</v>
      </c>
      <c r="BK74" s="59">
        <v>411.92</v>
      </c>
      <c r="BL74" s="36">
        <f t="shared" si="42"/>
        <v>409.27278877050566</v>
      </c>
      <c r="BM74" s="36">
        <f t="shared" si="43"/>
        <v>409.27278877050571</v>
      </c>
      <c r="BN74" s="44">
        <f t="shared" si="44"/>
        <v>409.2727887705056</v>
      </c>
      <c r="BO74" s="44">
        <f t="shared" si="45"/>
        <v>409.2727887705056</v>
      </c>
      <c r="BP74" s="36">
        <v>1.1826000000000001</v>
      </c>
      <c r="BQ74" s="36">
        <f t="shared" si="97"/>
        <v>0</v>
      </c>
      <c r="BR74" s="39">
        <f t="shared" si="113"/>
        <v>0</v>
      </c>
      <c r="BS74" s="39">
        <f t="shared" si="114"/>
        <v>484.00599999999997</v>
      </c>
      <c r="BT74" s="39">
        <f t="shared" si="114"/>
        <v>484.00599999999997</v>
      </c>
      <c r="BU74" s="36">
        <v>147.36000000000001</v>
      </c>
      <c r="BV74" s="36">
        <f t="shared" si="115"/>
        <v>147.36000000000001</v>
      </c>
      <c r="BW74" s="43">
        <v>147.36000000000001</v>
      </c>
      <c r="BX74" s="45">
        <f t="shared" si="48"/>
        <v>1</v>
      </c>
      <c r="BY74" s="36">
        <v>9.1135999999999999</v>
      </c>
      <c r="BZ74" s="36">
        <f t="shared" si="87"/>
        <v>9.1135999999999999</v>
      </c>
      <c r="CA74" s="43">
        <v>2.1</v>
      </c>
      <c r="CB74" s="45">
        <f t="shared" si="49"/>
        <v>1</v>
      </c>
      <c r="CC74" s="36">
        <v>0.61990000000000001</v>
      </c>
      <c r="CD74" s="36">
        <f t="shared" si="116"/>
        <v>0.61990000000000001</v>
      </c>
      <c r="CE74" s="43">
        <v>0.61990000000000001</v>
      </c>
      <c r="CF74" s="45">
        <f t="shared" si="50"/>
        <v>1</v>
      </c>
      <c r="CG74" s="36">
        <f t="shared" si="105"/>
        <v>155.27927131000067</v>
      </c>
      <c r="CH74" s="36">
        <f t="shared" si="105"/>
        <v>155.27927131000069</v>
      </c>
      <c r="CI74" s="36">
        <f t="shared" si="106"/>
        <v>158.7071430445161</v>
      </c>
      <c r="CJ74" s="46">
        <f t="shared" si="106"/>
        <v>158.7071430445161</v>
      </c>
      <c r="CK74" s="36">
        <f t="shared" si="67"/>
        <v>191.46867310689672</v>
      </c>
      <c r="CL74" s="36">
        <f t="shared" si="98"/>
        <v>191.46867310689672</v>
      </c>
      <c r="CM74" s="36">
        <f t="shared" si="107"/>
        <v>47.276177196649833</v>
      </c>
      <c r="CN74" s="36">
        <f t="shared" si="107"/>
        <v>47.27617719664984</v>
      </c>
      <c r="CO74" s="36">
        <f t="shared" si="69"/>
        <v>58.294367567824168</v>
      </c>
      <c r="CP74" s="36">
        <f t="shared" si="99"/>
        <v>58.294367567824168</v>
      </c>
      <c r="CQ74" s="36">
        <f t="shared" si="108"/>
        <v>2.9238339338992123</v>
      </c>
      <c r="CR74" s="36">
        <f t="shared" si="108"/>
        <v>2.9238339338992128</v>
      </c>
      <c r="CS74" s="36">
        <f t="shared" si="71"/>
        <v>3.6052629496886692</v>
      </c>
      <c r="CT74" s="36">
        <f t="shared" si="100"/>
        <v>3.6052629496886692</v>
      </c>
      <c r="CU74" s="36">
        <f t="shared" si="109"/>
        <v>0.19887691533796981</v>
      </c>
      <c r="CV74" s="36">
        <f t="shared" si="109"/>
        <v>0.19887691533796981</v>
      </c>
      <c r="CW74" s="36">
        <f t="shared" si="73"/>
        <v>0.24522718821453721</v>
      </c>
      <c r="CX74" s="36">
        <f t="shared" si="101"/>
        <v>0.24522718821453721</v>
      </c>
      <c r="CY74" s="47"/>
      <c r="CZ74" s="47"/>
    </row>
    <row r="75" spans="1:104" ht="26.25" customHeight="1" x14ac:dyDescent="0.2">
      <c r="A75" s="28">
        <v>79</v>
      </c>
      <c r="B75" s="28"/>
      <c r="C75" s="28">
        <v>63</v>
      </c>
      <c r="D75" s="61">
        <v>61</v>
      </c>
      <c r="E75" s="30" t="s">
        <v>310</v>
      </c>
      <c r="F75" s="30" t="s">
        <v>311</v>
      </c>
      <c r="G75" s="31" t="s">
        <v>91</v>
      </c>
      <c r="H75" s="56" t="s">
        <v>312</v>
      </c>
      <c r="I75" s="33" t="s">
        <v>313</v>
      </c>
      <c r="J75" s="34">
        <f t="shared" si="88"/>
        <v>0</v>
      </c>
      <c r="K75" s="34">
        <v>0</v>
      </c>
      <c r="L75" s="34">
        <v>0</v>
      </c>
      <c r="M75" s="34">
        <v>0</v>
      </c>
      <c r="N75" s="34">
        <v>0</v>
      </c>
      <c r="O75" s="34">
        <v>0</v>
      </c>
      <c r="P75" s="34">
        <v>0</v>
      </c>
      <c r="Q75" s="34">
        <v>0</v>
      </c>
      <c r="R75" s="34">
        <v>0</v>
      </c>
      <c r="S75" s="34">
        <v>0</v>
      </c>
      <c r="T75" s="34">
        <v>0</v>
      </c>
      <c r="U75" s="34">
        <v>0</v>
      </c>
      <c r="V75" s="34">
        <v>0</v>
      </c>
      <c r="W75" s="34">
        <v>0</v>
      </c>
      <c r="X75" s="34">
        <v>0</v>
      </c>
      <c r="Y75" s="34">
        <v>0</v>
      </c>
      <c r="Z75" s="34">
        <v>0</v>
      </c>
      <c r="AA75" s="34">
        <v>0</v>
      </c>
      <c r="AB75" s="34">
        <v>0</v>
      </c>
      <c r="AC75" s="34">
        <v>0</v>
      </c>
      <c r="AD75" s="34">
        <v>0</v>
      </c>
      <c r="AE75" s="36">
        <v>7.5</v>
      </c>
      <c r="AF75" s="37">
        <f t="shared" si="31"/>
        <v>6.44883920894239</v>
      </c>
      <c r="AG75" s="36">
        <f t="shared" si="93"/>
        <v>7.5</v>
      </c>
      <c r="AH75" s="37">
        <f t="shared" si="32"/>
        <v>6.44883920894239</v>
      </c>
      <c r="AI75" s="36">
        <v>3.6204190000000001</v>
      </c>
      <c r="AJ75" s="37">
        <f t="shared" si="33"/>
        <v>3.113</v>
      </c>
      <c r="AK75" s="36">
        <f t="shared" si="94"/>
        <v>3.6204190000000001</v>
      </c>
      <c r="AL75" s="37">
        <f t="shared" si="34"/>
        <v>3.113</v>
      </c>
      <c r="AM75" s="37">
        <f t="shared" si="35"/>
        <v>8198.896927829881</v>
      </c>
      <c r="AN75" s="37">
        <f t="shared" si="36"/>
        <v>8198.896927829881</v>
      </c>
      <c r="AO75" s="37"/>
      <c r="AP75" s="37"/>
      <c r="AQ75" s="37">
        <v>2.7E-2</v>
      </c>
      <c r="AR75" s="37">
        <v>0</v>
      </c>
      <c r="AS75" s="39">
        <v>446.2359278298801</v>
      </c>
      <c r="AT75" s="38">
        <f t="shared" si="95"/>
        <v>446.2359278298801</v>
      </c>
      <c r="AU75" s="22">
        <f t="shared" si="117"/>
        <v>5.4426337074100981E-2</v>
      </c>
      <c r="AV75" s="22">
        <f t="shared" si="117"/>
        <v>5.4426337074100981E-2</v>
      </c>
      <c r="AW75" s="22"/>
      <c r="AX75" s="39">
        <f t="shared" si="38"/>
        <v>7752.661000000001</v>
      </c>
      <c r="AY75" s="37">
        <f t="shared" si="39"/>
        <v>7752.661000000001</v>
      </c>
      <c r="AZ75" s="37">
        <v>0.13700000000000001</v>
      </c>
      <c r="BA75" s="37">
        <f t="shared" si="112"/>
        <v>4.1100000000000005E-2</v>
      </c>
      <c r="BB75" s="69">
        <v>1578.97</v>
      </c>
      <c r="BC75" s="69">
        <v>1578.97</v>
      </c>
      <c r="BD75" s="22">
        <f t="shared" si="118"/>
        <v>0.19258322356028551</v>
      </c>
      <c r="BE75" s="22">
        <f t="shared" si="118"/>
        <v>0.19258322356028551</v>
      </c>
      <c r="BF75" s="22">
        <f t="shared" si="110"/>
        <v>0.20366813407680276</v>
      </c>
      <c r="BG75" s="22">
        <f t="shared" si="110"/>
        <v>0.20366813407680276</v>
      </c>
      <c r="BH75" s="36">
        <v>6173.6910000000007</v>
      </c>
      <c r="BI75" s="42">
        <f t="shared" si="111"/>
        <v>6173.6910000000007</v>
      </c>
      <c r="BJ75" s="59">
        <v>1099.0899999999999</v>
      </c>
      <c r="BK75" s="36">
        <f>AN75/(8.225*0.91)</f>
        <v>1095.4135980266383</v>
      </c>
      <c r="BL75" s="36">
        <f t="shared" si="42"/>
        <v>1092.0266785049885</v>
      </c>
      <c r="BM75" s="36">
        <f t="shared" si="43"/>
        <v>1088.3739029945032</v>
      </c>
      <c r="BN75" s="44">
        <f t="shared" si="44"/>
        <v>1092.0266785049887</v>
      </c>
      <c r="BO75" s="44">
        <f t="shared" si="45"/>
        <v>1088.3739029945034</v>
      </c>
      <c r="BP75" s="36">
        <v>1.1826000000000001</v>
      </c>
      <c r="BQ75" s="36">
        <f t="shared" si="97"/>
        <v>3.6764019733616351</v>
      </c>
      <c r="BR75" s="39">
        <f t="shared" si="113"/>
        <v>0.33449507987167887</v>
      </c>
      <c r="BS75" s="39">
        <f t="shared" si="114"/>
        <v>1291.4307499999998</v>
      </c>
      <c r="BT75" s="39">
        <f t="shared" si="114"/>
        <v>1287.1109776812998</v>
      </c>
      <c r="BU75" s="36">
        <v>350.55</v>
      </c>
      <c r="BV75" s="36">
        <f t="shared" si="115"/>
        <v>350.55</v>
      </c>
      <c r="BW75" s="43">
        <v>350.55</v>
      </c>
      <c r="BX75" s="45">
        <f t="shared" si="48"/>
        <v>1</v>
      </c>
      <c r="BY75" s="36">
        <v>37.25</v>
      </c>
      <c r="BZ75" s="36">
        <f t="shared" si="87"/>
        <v>37.25</v>
      </c>
      <c r="CA75" s="43">
        <v>6.9</v>
      </c>
      <c r="CB75" s="45">
        <f t="shared" si="49"/>
        <v>1</v>
      </c>
      <c r="CC75" s="36">
        <v>0.379</v>
      </c>
      <c r="CD75" s="36">
        <f t="shared" si="116"/>
        <v>0.379</v>
      </c>
      <c r="CE75" s="43">
        <v>0.379</v>
      </c>
      <c r="CF75" s="45">
        <f t="shared" si="50"/>
        <v>1</v>
      </c>
      <c r="CG75" s="36">
        <f t="shared" si="105"/>
        <v>157.5127436492632</v>
      </c>
      <c r="CH75" s="36">
        <f t="shared" si="105"/>
        <v>156.98587127158552</v>
      </c>
      <c r="CI75" s="36">
        <f t="shared" si="106"/>
        <v>166.57903009044244</v>
      </c>
      <c r="CJ75" s="46">
        <f t="shared" si="106"/>
        <v>166.02183143069195</v>
      </c>
      <c r="CK75" s="36">
        <f t="shared" si="67"/>
        <v>209.18292638876801</v>
      </c>
      <c r="CL75" s="36">
        <f t="shared" si="98"/>
        <v>208.483219792066</v>
      </c>
      <c r="CM75" s="36">
        <f t="shared" si="107"/>
        <v>42.755751546297958</v>
      </c>
      <c r="CN75" s="36">
        <f t="shared" si="107"/>
        <v>42.755751546297958</v>
      </c>
      <c r="CO75" s="36">
        <f t="shared" si="69"/>
        <v>56.781267478401489</v>
      </c>
      <c r="CP75" s="36">
        <f t="shared" si="99"/>
        <v>56.781267478401489</v>
      </c>
      <c r="CQ75" s="36">
        <f t="shared" si="108"/>
        <v>4.5432940952777034</v>
      </c>
      <c r="CR75" s="36">
        <f t="shared" si="108"/>
        <v>4.5432940952777034</v>
      </c>
      <c r="CS75" s="36">
        <f t="shared" si="71"/>
        <v>6.0336677038096003</v>
      </c>
      <c r="CT75" s="36">
        <f t="shared" si="100"/>
        <v>6.0336677038096003</v>
      </c>
      <c r="CU75" s="36">
        <f t="shared" si="109"/>
        <v>4.6225730526449654E-2</v>
      </c>
      <c r="CV75" s="36">
        <f t="shared" si="109"/>
        <v>4.6225730526449654E-2</v>
      </c>
      <c r="CW75" s="36">
        <f t="shared" si="73"/>
        <v>6.138953180520372E-2</v>
      </c>
      <c r="CX75" s="36">
        <f t="shared" si="101"/>
        <v>6.138953180520372E-2</v>
      </c>
      <c r="CY75" s="47"/>
      <c r="CZ75" s="47"/>
    </row>
    <row r="76" spans="1:104" ht="26.25" customHeight="1" x14ac:dyDescent="0.2">
      <c r="A76" s="28">
        <v>78</v>
      </c>
      <c r="B76" s="28"/>
      <c r="C76" s="28">
        <v>64</v>
      </c>
      <c r="D76" s="61">
        <v>62</v>
      </c>
      <c r="E76" s="30" t="s">
        <v>314</v>
      </c>
      <c r="F76" s="30" t="s">
        <v>315</v>
      </c>
      <c r="G76" s="31" t="s">
        <v>91</v>
      </c>
      <c r="H76" s="56" t="s">
        <v>316</v>
      </c>
      <c r="I76" s="33" t="s">
        <v>317</v>
      </c>
      <c r="J76" s="34">
        <f t="shared" si="88"/>
        <v>0</v>
      </c>
      <c r="K76" s="34">
        <v>0</v>
      </c>
      <c r="L76" s="34">
        <v>0</v>
      </c>
      <c r="M76" s="34">
        <v>0</v>
      </c>
      <c r="N76" s="34">
        <v>0</v>
      </c>
      <c r="O76" s="34">
        <v>0</v>
      </c>
      <c r="P76" s="34">
        <v>0</v>
      </c>
      <c r="Q76" s="34">
        <v>0</v>
      </c>
      <c r="R76" s="34">
        <v>0</v>
      </c>
      <c r="S76" s="34">
        <v>0</v>
      </c>
      <c r="T76" s="34">
        <v>0</v>
      </c>
      <c r="U76" s="34">
        <v>0</v>
      </c>
      <c r="V76" s="34">
        <v>0</v>
      </c>
      <c r="W76" s="34">
        <v>0</v>
      </c>
      <c r="X76" s="34">
        <v>0</v>
      </c>
      <c r="Y76" s="34">
        <v>0</v>
      </c>
      <c r="Z76" s="34">
        <v>0</v>
      </c>
      <c r="AA76" s="34">
        <v>0</v>
      </c>
      <c r="AB76" s="34">
        <v>0</v>
      </c>
      <c r="AC76" s="34">
        <v>0</v>
      </c>
      <c r="AD76" s="34">
        <v>0</v>
      </c>
      <c r="AE76" s="36">
        <v>4.1900000000000004</v>
      </c>
      <c r="AF76" s="37">
        <f t="shared" si="31"/>
        <v>3.6027515047291492</v>
      </c>
      <c r="AG76" s="36">
        <f t="shared" si="93"/>
        <v>4.1900000000000004</v>
      </c>
      <c r="AH76" s="37">
        <f t="shared" si="32"/>
        <v>3.6027515047291492</v>
      </c>
      <c r="AI76" s="36">
        <v>1.66</v>
      </c>
      <c r="AJ76" s="37">
        <f t="shared" si="33"/>
        <v>1.4273430782459156</v>
      </c>
      <c r="AK76" s="36">
        <f t="shared" si="94"/>
        <v>1.66</v>
      </c>
      <c r="AL76" s="37">
        <f t="shared" si="34"/>
        <v>1.4273430782459156</v>
      </c>
      <c r="AM76" s="37">
        <f t="shared" si="35"/>
        <v>3592.8599276847208</v>
      </c>
      <c r="AN76" s="37">
        <f t="shared" si="36"/>
        <v>3592.8599276847208</v>
      </c>
      <c r="AO76" s="37"/>
      <c r="AP76" s="37"/>
      <c r="AQ76" s="37">
        <v>0.01</v>
      </c>
      <c r="AR76" s="37">
        <v>0</v>
      </c>
      <c r="AS76" s="39">
        <v>148.99692768472073</v>
      </c>
      <c r="AT76" s="38">
        <f t="shared" si="95"/>
        <v>148.99692768472073</v>
      </c>
      <c r="AU76" s="22">
        <f t="shared" si="117"/>
        <v>4.1470285700989193E-2</v>
      </c>
      <c r="AV76" s="22">
        <f t="shared" si="117"/>
        <v>4.1470285700989193E-2</v>
      </c>
      <c r="AW76" s="22"/>
      <c r="AX76" s="39">
        <f t="shared" si="38"/>
        <v>3443.8630000000003</v>
      </c>
      <c r="AY76" s="37">
        <f t="shared" si="39"/>
        <v>3443.8630000000003</v>
      </c>
      <c r="AZ76" s="37">
        <v>0.06</v>
      </c>
      <c r="BA76" s="37">
        <f t="shared" si="112"/>
        <v>1.7999999999999999E-2</v>
      </c>
      <c r="BB76" s="69">
        <v>772.25</v>
      </c>
      <c r="BC76" s="69">
        <v>772.25</v>
      </c>
      <c r="BD76" s="22">
        <f t="shared" si="118"/>
        <v>0.21494019125250077</v>
      </c>
      <c r="BE76" s="22">
        <f t="shared" si="118"/>
        <v>0.21494019125250077</v>
      </c>
      <c r="BF76" s="22">
        <f t="shared" si="110"/>
        <v>0.22423946597178807</v>
      </c>
      <c r="BG76" s="22">
        <f t="shared" si="110"/>
        <v>0.22423946597178807</v>
      </c>
      <c r="BH76" s="36">
        <v>2671.6130000000003</v>
      </c>
      <c r="BI76" s="42">
        <f t="shared" si="111"/>
        <v>2671.6130000000003</v>
      </c>
      <c r="BJ76" s="59">
        <v>543.37</v>
      </c>
      <c r="BK76" s="43">
        <f>AN76/(8.225*0.88)</f>
        <v>496.38849512085119</v>
      </c>
      <c r="BL76" s="36">
        <f t="shared" si="42"/>
        <v>539.87802300016904</v>
      </c>
      <c r="BM76" s="36">
        <f t="shared" si="43"/>
        <v>493.19844560037211</v>
      </c>
      <c r="BN76" s="44">
        <f t="shared" si="44"/>
        <v>539.87802300016892</v>
      </c>
      <c r="BO76" s="44">
        <f t="shared" si="45"/>
        <v>493.19844560037205</v>
      </c>
      <c r="BP76" s="36">
        <v>1.1826000000000001</v>
      </c>
      <c r="BQ76" s="36">
        <f t="shared" si="97"/>
        <v>46.981504879148815</v>
      </c>
      <c r="BR76" s="39">
        <f t="shared" si="113"/>
        <v>8.6463192445568975</v>
      </c>
      <c r="BS76" s="39">
        <f t="shared" si="114"/>
        <v>638.45974999999999</v>
      </c>
      <c r="BT76" s="39">
        <f t="shared" si="114"/>
        <v>583.25648176700008</v>
      </c>
      <c r="BU76" s="36">
        <v>222.75</v>
      </c>
      <c r="BV76" s="36">
        <f t="shared" si="115"/>
        <v>222.75</v>
      </c>
      <c r="BW76" s="43">
        <v>222.75</v>
      </c>
      <c r="BX76" s="45">
        <f t="shared" si="48"/>
        <v>1</v>
      </c>
      <c r="BY76" s="36">
        <v>3.0745999999999998</v>
      </c>
      <c r="BZ76" s="36">
        <f t="shared" si="87"/>
        <v>3.0745999999999998</v>
      </c>
      <c r="CA76" s="43">
        <v>3.0745999999999998</v>
      </c>
      <c r="CB76" s="45">
        <f t="shared" si="49"/>
        <v>1</v>
      </c>
      <c r="CC76" s="36">
        <v>2.5225999999999997</v>
      </c>
      <c r="CD76" s="36">
        <f t="shared" si="116"/>
        <v>2.5225999999999997</v>
      </c>
      <c r="CE76" s="43">
        <v>2.5225999999999997</v>
      </c>
      <c r="CF76" s="45">
        <f t="shared" si="50"/>
        <v>1</v>
      </c>
      <c r="CG76" s="36">
        <f t="shared" si="105"/>
        <v>177.70237717322607</v>
      </c>
      <c r="CH76" s="36">
        <f t="shared" si="105"/>
        <v>162.33766233766232</v>
      </c>
      <c r="CI76" s="36">
        <f t="shared" si="106"/>
        <v>185.39057738359509</v>
      </c>
      <c r="CJ76" s="46">
        <f t="shared" si="106"/>
        <v>169.36111621368212</v>
      </c>
      <c r="CK76" s="36">
        <f t="shared" si="67"/>
        <v>238.97912983654439</v>
      </c>
      <c r="CL76" s="36">
        <f t="shared" si="98"/>
        <v>218.31623134301265</v>
      </c>
      <c r="CM76" s="36">
        <f t="shared" si="107"/>
        <v>61.997963873738485</v>
      </c>
      <c r="CN76" s="36">
        <f t="shared" si="107"/>
        <v>61.997963873738485</v>
      </c>
      <c r="CO76" s="36">
        <f t="shared" si="69"/>
        <v>83.376596834945772</v>
      </c>
      <c r="CP76" s="36">
        <f t="shared" si="99"/>
        <v>83.376596834945772</v>
      </c>
      <c r="CQ76" s="36">
        <f t="shared" si="108"/>
        <v>0.85575281583028662</v>
      </c>
      <c r="CR76" s="36">
        <f t="shared" si="108"/>
        <v>0.85575281583028662</v>
      </c>
      <c r="CS76" s="36">
        <f t="shared" si="71"/>
        <v>1.1508403350335545</v>
      </c>
      <c r="CT76" s="36">
        <f t="shared" si="100"/>
        <v>1.1508403350335545</v>
      </c>
      <c r="CU76" s="36">
        <f t="shared" si="109"/>
        <v>0.70211476394115691</v>
      </c>
      <c r="CV76" s="36">
        <f t="shared" si="109"/>
        <v>0.70211476394115691</v>
      </c>
      <c r="CW76" s="36">
        <f t="shared" si="73"/>
        <v>0.94422358328096156</v>
      </c>
      <c r="CX76" s="36">
        <f t="shared" si="101"/>
        <v>0.94422358328096156</v>
      </c>
      <c r="CY76" s="47"/>
      <c r="CZ76" s="47"/>
    </row>
    <row r="77" spans="1:104" ht="26.25" customHeight="1" x14ac:dyDescent="0.2">
      <c r="A77" s="28">
        <v>34</v>
      </c>
      <c r="B77" s="28"/>
      <c r="C77" s="28">
        <v>65</v>
      </c>
      <c r="D77" s="61">
        <v>63</v>
      </c>
      <c r="E77" s="30" t="s">
        <v>318</v>
      </c>
      <c r="F77" s="30" t="s">
        <v>319</v>
      </c>
      <c r="G77" s="31" t="s">
        <v>91</v>
      </c>
      <c r="H77" s="56" t="s">
        <v>320</v>
      </c>
      <c r="I77" s="33"/>
      <c r="J77" s="34">
        <f t="shared" ref="J77:J98" si="119">SUM(K77:AD77)</f>
        <v>0</v>
      </c>
      <c r="K77" s="34">
        <v>0</v>
      </c>
      <c r="L77" s="34">
        <v>0</v>
      </c>
      <c r="M77" s="34">
        <v>0</v>
      </c>
      <c r="N77" s="34">
        <v>0</v>
      </c>
      <c r="O77" s="34">
        <v>0</v>
      </c>
      <c r="P77" s="34">
        <v>0</v>
      </c>
      <c r="Q77" s="34">
        <v>0</v>
      </c>
      <c r="R77" s="34">
        <v>0</v>
      </c>
      <c r="S77" s="34">
        <v>0</v>
      </c>
      <c r="T77" s="34">
        <v>0</v>
      </c>
      <c r="U77" s="34">
        <v>0</v>
      </c>
      <c r="V77" s="34">
        <v>0</v>
      </c>
      <c r="W77" s="34">
        <v>0</v>
      </c>
      <c r="X77" s="34">
        <v>0</v>
      </c>
      <c r="Y77" s="34">
        <v>0</v>
      </c>
      <c r="Z77" s="34">
        <v>0</v>
      </c>
      <c r="AA77" s="34">
        <v>0</v>
      </c>
      <c r="AB77" s="34">
        <v>0</v>
      </c>
      <c r="AC77" s="34">
        <v>0</v>
      </c>
      <c r="AD77" s="34">
        <v>0</v>
      </c>
      <c r="AE77" s="36">
        <v>0.23957799999999999</v>
      </c>
      <c r="AF77" s="37">
        <f t="shared" ref="AF77:AF98" si="120">AE77/1.163</f>
        <v>0.20599999999999999</v>
      </c>
      <c r="AG77" s="36">
        <f t="shared" si="93"/>
        <v>0.23957799999999999</v>
      </c>
      <c r="AH77" s="37">
        <f t="shared" ref="AH77:AH98" si="121">AG77/1.163</f>
        <v>0.20599999999999999</v>
      </c>
      <c r="AI77" s="36">
        <v>0.19</v>
      </c>
      <c r="AJ77" s="37">
        <f t="shared" ref="AJ77:AJ98" si="122">AI77/1.163</f>
        <v>0.16337059329320722</v>
      </c>
      <c r="AK77" s="36">
        <f t="shared" si="94"/>
        <v>0.19</v>
      </c>
      <c r="AL77" s="37">
        <f t="shared" ref="AL77:AL98" si="123">AK77/1.163</f>
        <v>0.16337059329320722</v>
      </c>
      <c r="AM77" s="37">
        <f t="shared" ref="AM77:AM98" si="124">BI77+BB77+AS77</f>
        <v>428.17629913151472</v>
      </c>
      <c r="AN77" s="37">
        <f t="shared" ref="AN77:AN98" si="125">AT77+BC77+BH77</f>
        <v>428.17629913151472</v>
      </c>
      <c r="AO77" s="37"/>
      <c r="AP77" s="37"/>
      <c r="AQ77" s="37">
        <v>4.1000000000000003E-3</v>
      </c>
      <c r="AR77" s="37">
        <v>0</v>
      </c>
      <c r="AS77" s="39">
        <v>9.5302991315146848</v>
      </c>
      <c r="AT77" s="37">
        <f t="shared" si="95"/>
        <v>9.5302991315146848</v>
      </c>
      <c r="AU77" s="22">
        <f t="shared" si="117"/>
        <v>2.2257885714004562E-2</v>
      </c>
      <c r="AV77" s="22">
        <f t="shared" si="117"/>
        <v>2.2257885714004562E-2</v>
      </c>
      <c r="AW77" s="22"/>
      <c r="AX77" s="39">
        <f t="shared" ref="AX77:AX98" si="126">AM77-AS77</f>
        <v>418.64600000000002</v>
      </c>
      <c r="AY77" s="37">
        <f t="shared" ref="AY77:AY98" si="127">BH77+BC77</f>
        <v>418.64600000000002</v>
      </c>
      <c r="AZ77" s="37">
        <v>0</v>
      </c>
      <c r="BA77" s="37">
        <f t="shared" si="112"/>
        <v>0</v>
      </c>
      <c r="BB77" s="59">
        <v>0</v>
      </c>
      <c r="BC77" s="37">
        <f>BB77</f>
        <v>0</v>
      </c>
      <c r="BD77" s="22">
        <f t="shared" si="118"/>
        <v>0</v>
      </c>
      <c r="BE77" s="22">
        <f t="shared" si="118"/>
        <v>0</v>
      </c>
      <c r="BF77" s="22">
        <f t="shared" si="110"/>
        <v>0</v>
      </c>
      <c r="BG77" s="22">
        <f t="shared" si="110"/>
        <v>0</v>
      </c>
      <c r="BH77" s="36">
        <v>418.64600000000002</v>
      </c>
      <c r="BI77" s="42">
        <f t="shared" si="111"/>
        <v>418.64600000000002</v>
      </c>
      <c r="BJ77" s="59">
        <v>57.52</v>
      </c>
      <c r="BK77" s="36">
        <f>BJ77</f>
        <v>57.52</v>
      </c>
      <c r="BL77" s="36">
        <f t="shared" ref="BL77:BL98" si="128">CG77/BP77*AM77/1000</f>
        <v>57.15034669372568</v>
      </c>
      <c r="BM77" s="36">
        <f t="shared" ref="BM77:BM98" si="129">CH77/BP77*AN77/1000</f>
        <v>57.15034669372568</v>
      </c>
      <c r="BN77" s="44">
        <f t="shared" ref="BN77:BN98" si="130">CI77/BP77*AX77/1000</f>
        <v>57.15034669372568</v>
      </c>
      <c r="BO77" s="44">
        <f t="shared" ref="BO77:BO98" si="131">CJ77/BP77*AY77/1000</f>
        <v>57.15034669372568</v>
      </c>
      <c r="BP77" s="36">
        <v>1.1826000000000001</v>
      </c>
      <c r="BQ77" s="36">
        <f t="shared" si="97"/>
        <v>0</v>
      </c>
      <c r="BR77" s="39">
        <f t="shared" si="113"/>
        <v>0</v>
      </c>
      <c r="BS77" s="39">
        <f t="shared" si="114"/>
        <v>67.585999999999999</v>
      </c>
      <c r="BT77" s="39">
        <f t="shared" si="114"/>
        <v>67.585999999999999</v>
      </c>
      <c r="BU77" s="36">
        <v>9.1280000000000001</v>
      </c>
      <c r="BV77" s="36">
        <f t="shared" si="115"/>
        <v>9.1280000000000001</v>
      </c>
      <c r="BW77" s="43">
        <v>9.1280000000000001</v>
      </c>
      <c r="BX77" s="45">
        <f t="shared" si="48"/>
        <v>1</v>
      </c>
      <c r="BY77" s="36">
        <v>4.2000000000000003E-2</v>
      </c>
      <c r="BZ77" s="36">
        <f t="shared" si="87"/>
        <v>4.2000000000000003E-2</v>
      </c>
      <c r="CA77" s="43">
        <v>4.2000000000000003E-2</v>
      </c>
      <c r="CB77" s="45">
        <f t="shared" si="49"/>
        <v>1</v>
      </c>
      <c r="CC77" s="36">
        <v>0</v>
      </c>
      <c r="CD77" s="36">
        <f t="shared" si="116"/>
        <v>0</v>
      </c>
      <c r="CE77" s="43">
        <v>0</v>
      </c>
      <c r="CF77" s="45" t="e">
        <f t="shared" si="50"/>
        <v>#DIV/0!</v>
      </c>
      <c r="CG77" s="36">
        <f t="shared" si="105"/>
        <v>157.84619591763274</v>
      </c>
      <c r="CH77" s="36">
        <f t="shared" si="105"/>
        <v>157.84619591763274</v>
      </c>
      <c r="CI77" s="36">
        <f t="shared" si="106"/>
        <v>161.43949780960523</v>
      </c>
      <c r="CJ77" s="46">
        <f t="shared" si="106"/>
        <v>161.43949780960523</v>
      </c>
      <c r="CK77" s="36">
        <f t="shared" si="67"/>
        <v>161.43949780960523</v>
      </c>
      <c r="CL77" s="36">
        <f t="shared" si="98"/>
        <v>161.43949780960523</v>
      </c>
      <c r="CM77" s="36">
        <f t="shared" si="107"/>
        <v>21.318321491672119</v>
      </c>
      <c r="CN77" s="36">
        <f t="shared" si="107"/>
        <v>21.318321491672119</v>
      </c>
      <c r="CO77" s="36">
        <f t="shared" si="69"/>
        <v>21.803624064245209</v>
      </c>
      <c r="CP77" s="36">
        <f t="shared" si="99"/>
        <v>21.803624064245209</v>
      </c>
      <c r="CQ77" s="36">
        <f t="shared" si="108"/>
        <v>9.809043631137479E-2</v>
      </c>
      <c r="CR77" s="36">
        <f t="shared" si="108"/>
        <v>9.809043631137479E-2</v>
      </c>
      <c r="CS77" s="36">
        <f t="shared" si="71"/>
        <v>0.10032342360849023</v>
      </c>
      <c r="CT77" s="36">
        <f t="shared" si="100"/>
        <v>0.10032342360849023</v>
      </c>
      <c r="CU77" s="36">
        <f t="shared" si="109"/>
        <v>0</v>
      </c>
      <c r="CV77" s="36">
        <f t="shared" si="109"/>
        <v>0</v>
      </c>
      <c r="CW77" s="36">
        <f t="shared" si="73"/>
        <v>0</v>
      </c>
      <c r="CX77" s="36">
        <f t="shared" si="101"/>
        <v>0</v>
      </c>
      <c r="CY77" s="47"/>
      <c r="CZ77" s="47"/>
    </row>
    <row r="78" spans="1:104" ht="26.25" customHeight="1" x14ac:dyDescent="0.2">
      <c r="A78" s="70">
        <v>77</v>
      </c>
      <c r="B78" s="70"/>
      <c r="C78" s="70">
        <v>66</v>
      </c>
      <c r="D78" s="71">
        <v>64</v>
      </c>
      <c r="E78" s="72" t="s">
        <v>321</v>
      </c>
      <c r="F78" s="72" t="s">
        <v>322</v>
      </c>
      <c r="G78" s="73" t="s">
        <v>323</v>
      </c>
      <c r="H78" s="56" t="s">
        <v>324</v>
      </c>
      <c r="I78" s="33" t="s">
        <v>325</v>
      </c>
      <c r="J78" s="34">
        <f t="shared" si="119"/>
        <v>0</v>
      </c>
      <c r="K78" s="34">
        <v>0</v>
      </c>
      <c r="L78" s="34">
        <v>0</v>
      </c>
      <c r="M78" s="34">
        <v>0</v>
      </c>
      <c r="N78" s="34">
        <v>0</v>
      </c>
      <c r="O78" s="34">
        <v>0</v>
      </c>
      <c r="P78" s="34">
        <v>0</v>
      </c>
      <c r="Q78" s="34">
        <v>0</v>
      </c>
      <c r="R78" s="34">
        <v>0</v>
      </c>
      <c r="S78" s="34">
        <v>0</v>
      </c>
      <c r="T78" s="34">
        <v>0</v>
      </c>
      <c r="U78" s="34">
        <v>0</v>
      </c>
      <c r="V78" s="34">
        <v>0</v>
      </c>
      <c r="W78" s="34">
        <v>0</v>
      </c>
      <c r="X78" s="34">
        <v>0</v>
      </c>
      <c r="Y78" s="34">
        <v>0</v>
      </c>
      <c r="Z78" s="34">
        <v>0</v>
      </c>
      <c r="AA78" s="34">
        <v>0</v>
      </c>
      <c r="AB78" s="34">
        <v>0</v>
      </c>
      <c r="AC78" s="34">
        <v>0</v>
      </c>
      <c r="AD78" s="34">
        <v>0</v>
      </c>
      <c r="AE78" s="36">
        <v>0.15</v>
      </c>
      <c r="AF78" s="37">
        <f t="shared" si="120"/>
        <v>0.12897678417884781</v>
      </c>
      <c r="AG78" s="36">
        <f t="shared" si="93"/>
        <v>0.15</v>
      </c>
      <c r="AH78" s="37">
        <f t="shared" si="121"/>
        <v>0.12897678417884781</v>
      </c>
      <c r="AI78" s="36">
        <v>0.14000000000000001</v>
      </c>
      <c r="AJ78" s="37">
        <f t="shared" si="122"/>
        <v>0.12037833190025796</v>
      </c>
      <c r="AK78" s="36">
        <f t="shared" si="94"/>
        <v>0.14000000000000001</v>
      </c>
      <c r="AL78" s="37">
        <f t="shared" si="123"/>
        <v>0.12037833190025796</v>
      </c>
      <c r="AM78" s="37">
        <f t="shared" si="124"/>
        <v>199.42190021550894</v>
      </c>
      <c r="AN78" s="37">
        <f t="shared" si="125"/>
        <v>199.42190021550894</v>
      </c>
      <c r="AO78" s="37"/>
      <c r="AP78" s="37"/>
      <c r="AQ78" s="37">
        <v>1E-3</v>
      </c>
      <c r="AR78" s="37">
        <v>0</v>
      </c>
      <c r="AS78" s="39">
        <v>7.0099002155088739</v>
      </c>
      <c r="AT78" s="37">
        <f t="shared" si="95"/>
        <v>7.0099002155088739</v>
      </c>
      <c r="AU78" s="22">
        <f t="shared" si="117"/>
        <v>3.5151105309564779E-2</v>
      </c>
      <c r="AV78" s="22">
        <f t="shared" si="117"/>
        <v>3.5151105309564779E-2</v>
      </c>
      <c r="AW78" s="22"/>
      <c r="AX78" s="39">
        <f t="shared" si="126"/>
        <v>192.41200000000006</v>
      </c>
      <c r="AY78" s="37">
        <f t="shared" si="127"/>
        <v>192.41200000000006</v>
      </c>
      <c r="AZ78" s="37">
        <v>5.0000000000000001E-3</v>
      </c>
      <c r="BA78" s="37">
        <f t="shared" si="112"/>
        <v>1.5E-3</v>
      </c>
      <c r="BB78" s="59">
        <v>15.16</v>
      </c>
      <c r="BC78" s="37">
        <f>BB78</f>
        <v>15.16</v>
      </c>
      <c r="BD78" s="22">
        <f t="shared" si="118"/>
        <v>7.6019734961992977E-2</v>
      </c>
      <c r="BE78" s="22">
        <f t="shared" si="118"/>
        <v>7.6019734961992977E-2</v>
      </c>
      <c r="BF78" s="22">
        <f t="shared" si="110"/>
        <v>7.8789264702825157E-2</v>
      </c>
      <c r="BG78" s="22">
        <f t="shared" si="110"/>
        <v>7.8789264702825157E-2</v>
      </c>
      <c r="BH78" s="36">
        <v>177.25200000000007</v>
      </c>
      <c r="BI78" s="42">
        <f t="shared" si="111"/>
        <v>177.25200000000007</v>
      </c>
      <c r="BJ78" s="59">
        <v>24.9</v>
      </c>
      <c r="BK78" s="36">
        <v>21.831649412892045</v>
      </c>
      <c r="BL78" s="36">
        <f t="shared" si="128"/>
        <v>24.779310344827586</v>
      </c>
      <c r="BM78" s="36">
        <f t="shared" si="129"/>
        <v>21.830530948605251</v>
      </c>
      <c r="BN78" s="44">
        <f t="shared" si="130"/>
        <v>24.779310344827582</v>
      </c>
      <c r="BO78" s="44">
        <f t="shared" si="131"/>
        <v>21.830530948605247</v>
      </c>
      <c r="BP78" s="36">
        <v>1.45</v>
      </c>
      <c r="BQ78" s="36">
        <f t="shared" si="97"/>
        <v>3.0683505871079539</v>
      </c>
      <c r="BR78" s="39">
        <f t="shared" ref="BR78:BR90" si="132">BQ78/BS78*100</f>
        <v>8.5398012443861795</v>
      </c>
      <c r="BS78" s="39">
        <v>35.93</v>
      </c>
      <c r="BT78" s="39">
        <v>31.654269875477606</v>
      </c>
      <c r="BU78" s="36">
        <v>5.6879999999999997</v>
      </c>
      <c r="BV78" s="36">
        <f t="shared" si="115"/>
        <v>5.6879999999999997</v>
      </c>
      <c r="BW78" s="43">
        <v>5.6879999999999997</v>
      </c>
      <c r="BX78" s="45">
        <f t="shared" ref="BX78:BX98" si="133">BV78/BU78</f>
        <v>1</v>
      </c>
      <c r="BY78" s="36">
        <v>3.5999999999999997E-2</v>
      </c>
      <c r="BZ78" s="36">
        <f t="shared" si="87"/>
        <v>3.5999999999999997E-2</v>
      </c>
      <c r="CA78" s="43">
        <v>3.5999999999999997E-2</v>
      </c>
      <c r="CB78" s="45">
        <f t="shared" ref="CB78:CB98" si="134">BZ78/BY78</f>
        <v>1</v>
      </c>
      <c r="CC78" s="36">
        <v>2.7E-2</v>
      </c>
      <c r="CD78" s="36">
        <f t="shared" si="116"/>
        <v>2.7E-2</v>
      </c>
      <c r="CE78" s="43">
        <v>2.7E-2</v>
      </c>
      <c r="CF78" s="45">
        <f t="shared" ref="CF78:CF98" si="135">CD78/CC78</f>
        <v>1</v>
      </c>
      <c r="CG78" s="36">
        <f t="shared" si="105"/>
        <v>180.17078345543587</v>
      </c>
      <c r="CH78" s="36">
        <f t="shared" si="105"/>
        <v>158.73015873015873</v>
      </c>
      <c r="CI78" s="36">
        <f t="shared" si="106"/>
        <v>186.73471509053482</v>
      </c>
      <c r="CJ78" s="46">
        <f t="shared" si="106"/>
        <v>164.51297151673282</v>
      </c>
      <c r="CK78" s="36">
        <f t="shared" si="67"/>
        <v>202.70575226231571</v>
      </c>
      <c r="CL78" s="36">
        <f t="shared" si="98"/>
        <v>178.58342853946692</v>
      </c>
      <c r="CM78" s="36">
        <f t="shared" si="107"/>
        <v>28.522444093919262</v>
      </c>
      <c r="CN78" s="36">
        <f t="shared" si="107"/>
        <v>28.522444093919262</v>
      </c>
      <c r="CO78" s="36">
        <f t="shared" si="69"/>
        <v>32.089905896689444</v>
      </c>
      <c r="CP78" s="36">
        <f t="shared" si="99"/>
        <v>32.089905896689444</v>
      </c>
      <c r="CQ78" s="36">
        <f t="shared" si="108"/>
        <v>0.18052179806278015</v>
      </c>
      <c r="CR78" s="36">
        <f t="shared" si="108"/>
        <v>0.18052179806278015</v>
      </c>
      <c r="CS78" s="36">
        <f t="shared" si="71"/>
        <v>0.20310067023221168</v>
      </c>
      <c r="CT78" s="36">
        <f t="shared" si="100"/>
        <v>0.20310067023221168</v>
      </c>
      <c r="CU78" s="36">
        <f t="shared" si="109"/>
        <v>0.13539134854708509</v>
      </c>
      <c r="CV78" s="36">
        <f t="shared" si="109"/>
        <v>0.13539134854708509</v>
      </c>
      <c r="CW78" s="36">
        <f t="shared" si="73"/>
        <v>0.15232550267415876</v>
      </c>
      <c r="CX78" s="36">
        <f t="shared" si="101"/>
        <v>0.15232550267415876</v>
      </c>
      <c r="CY78" s="47"/>
      <c r="CZ78" s="47"/>
    </row>
    <row r="79" spans="1:104" ht="26.25" customHeight="1" x14ac:dyDescent="0.2">
      <c r="A79" s="70">
        <v>76</v>
      </c>
      <c r="B79" s="70"/>
      <c r="C79" s="70">
        <v>67</v>
      </c>
      <c r="D79" s="71">
        <v>65</v>
      </c>
      <c r="E79" s="72" t="s">
        <v>326</v>
      </c>
      <c r="F79" s="72" t="s">
        <v>327</v>
      </c>
      <c r="G79" s="73" t="s">
        <v>323</v>
      </c>
      <c r="H79" s="56" t="s">
        <v>328</v>
      </c>
      <c r="I79" s="33" t="s">
        <v>329</v>
      </c>
      <c r="J79" s="34">
        <f t="shared" si="119"/>
        <v>0</v>
      </c>
      <c r="K79" s="34">
        <v>0</v>
      </c>
      <c r="L79" s="34">
        <v>0</v>
      </c>
      <c r="M79" s="34">
        <v>0</v>
      </c>
      <c r="N79" s="34">
        <v>0</v>
      </c>
      <c r="O79" s="34">
        <v>0</v>
      </c>
      <c r="P79" s="34">
        <v>0</v>
      </c>
      <c r="Q79" s="34">
        <v>0</v>
      </c>
      <c r="R79" s="34">
        <v>0</v>
      </c>
      <c r="S79" s="34">
        <v>0</v>
      </c>
      <c r="T79" s="34">
        <v>0</v>
      </c>
      <c r="U79" s="34">
        <v>0</v>
      </c>
      <c r="V79" s="34">
        <v>0</v>
      </c>
      <c r="W79" s="34">
        <v>0</v>
      </c>
      <c r="X79" s="34">
        <v>0</v>
      </c>
      <c r="Y79" s="34">
        <v>0</v>
      </c>
      <c r="Z79" s="34">
        <v>0</v>
      </c>
      <c r="AA79" s="34">
        <v>0</v>
      </c>
      <c r="AB79" s="34">
        <v>0</v>
      </c>
      <c r="AC79" s="34">
        <v>0</v>
      </c>
      <c r="AD79" s="34">
        <v>0</v>
      </c>
      <c r="AE79" s="36">
        <v>0.13955999999999999</v>
      </c>
      <c r="AF79" s="37">
        <f t="shared" si="120"/>
        <v>0.11999999999999998</v>
      </c>
      <c r="AG79" s="36">
        <f t="shared" si="93"/>
        <v>0.13955999999999999</v>
      </c>
      <c r="AH79" s="37">
        <f t="shared" si="121"/>
        <v>0.11999999999999998</v>
      </c>
      <c r="AI79" s="36">
        <v>0.123278</v>
      </c>
      <c r="AJ79" s="37">
        <f t="shared" si="122"/>
        <v>0.106</v>
      </c>
      <c r="AK79" s="36">
        <f t="shared" si="94"/>
        <v>0.123278</v>
      </c>
      <c r="AL79" s="37">
        <f t="shared" si="123"/>
        <v>0.106</v>
      </c>
      <c r="AM79" s="37">
        <f t="shared" si="124"/>
        <v>213.36382150151195</v>
      </c>
      <c r="AN79" s="37">
        <f t="shared" si="125"/>
        <v>213.36382150151195</v>
      </c>
      <c r="AO79" s="37"/>
      <c r="AP79" s="37"/>
      <c r="AQ79" s="37">
        <v>1E-3</v>
      </c>
      <c r="AR79" s="37">
        <v>0</v>
      </c>
      <c r="AS79" s="39">
        <v>7.6978215015119549</v>
      </c>
      <c r="AT79" s="37">
        <f t="shared" si="95"/>
        <v>7.6978215015119549</v>
      </c>
      <c r="AU79" s="22">
        <f t="shared" si="117"/>
        <v>3.6078382208098038E-2</v>
      </c>
      <c r="AV79" s="22">
        <f t="shared" si="117"/>
        <v>3.6078382208098038E-2</v>
      </c>
      <c r="AW79" s="22"/>
      <c r="AX79" s="39">
        <f t="shared" si="126"/>
        <v>205.666</v>
      </c>
      <c r="AY79" s="37">
        <f t="shared" si="127"/>
        <v>205.666</v>
      </c>
      <c r="AZ79" s="37">
        <v>5.0000000000000001E-3</v>
      </c>
      <c r="BA79" s="37">
        <v>0</v>
      </c>
      <c r="BB79" s="69">
        <v>61.98</v>
      </c>
      <c r="BC79" s="69">
        <v>61.98</v>
      </c>
      <c r="BD79" s="22">
        <f t="shared" si="118"/>
        <v>0.2904897351567205</v>
      </c>
      <c r="BE79" s="22">
        <f t="shared" si="118"/>
        <v>0.2904897351567205</v>
      </c>
      <c r="BF79" s="22">
        <f t="shared" si="110"/>
        <v>0.30136240311962115</v>
      </c>
      <c r="BG79" s="22">
        <f t="shared" si="110"/>
        <v>0.30136240311962115</v>
      </c>
      <c r="BH79" s="36">
        <v>143.68600000000001</v>
      </c>
      <c r="BI79" s="42">
        <f t="shared" si="111"/>
        <v>143.68600000000001</v>
      </c>
      <c r="BJ79" s="59">
        <v>26.3</v>
      </c>
      <c r="BK79" s="59">
        <v>26.3</v>
      </c>
      <c r="BL79" s="36">
        <f t="shared" si="128"/>
        <v>26.386206896551723</v>
      </c>
      <c r="BM79" s="36">
        <f t="shared" si="129"/>
        <v>26.386206896551723</v>
      </c>
      <c r="BN79" s="44">
        <f t="shared" si="130"/>
        <v>26.386206896551723</v>
      </c>
      <c r="BO79" s="44">
        <f t="shared" si="131"/>
        <v>26.386206896551723</v>
      </c>
      <c r="BP79" s="36">
        <v>1.45</v>
      </c>
      <c r="BQ79" s="36">
        <f t="shared" si="97"/>
        <v>0</v>
      </c>
      <c r="BR79" s="39">
        <f t="shared" si="132"/>
        <v>0</v>
      </c>
      <c r="BS79" s="39">
        <v>38.26</v>
      </c>
      <c r="BT79" s="39">
        <v>38.26</v>
      </c>
      <c r="BU79" s="36">
        <v>9.6679999999999993</v>
      </c>
      <c r="BV79" s="36">
        <f t="shared" si="115"/>
        <v>9.6679999999999993</v>
      </c>
      <c r="BW79" s="43">
        <v>9.6679999999999993</v>
      </c>
      <c r="BX79" s="45">
        <f t="shared" si="133"/>
        <v>1</v>
      </c>
      <c r="BY79" s="36">
        <v>4.1000000000000002E-2</v>
      </c>
      <c r="BZ79" s="36">
        <f t="shared" si="87"/>
        <v>4.1000000000000002E-2</v>
      </c>
      <c r="CA79" s="43">
        <v>4.1000000000000002E-2</v>
      </c>
      <c r="CB79" s="45">
        <f t="shared" si="134"/>
        <v>1</v>
      </c>
      <c r="CC79" s="36">
        <v>0</v>
      </c>
      <c r="CD79" s="36">
        <f t="shared" si="116"/>
        <v>0</v>
      </c>
      <c r="CE79" s="43">
        <v>0</v>
      </c>
      <c r="CF79" s="45" t="e">
        <f t="shared" si="135"/>
        <v>#DIV/0!</v>
      </c>
      <c r="CG79" s="36">
        <f t="shared" si="105"/>
        <v>179.3181230573754</v>
      </c>
      <c r="CH79" s="36">
        <f t="shared" si="105"/>
        <v>179.3181230573754</v>
      </c>
      <c r="CI79" s="36">
        <f t="shared" si="106"/>
        <v>186.02977643363511</v>
      </c>
      <c r="CJ79" s="46">
        <f t="shared" si="106"/>
        <v>186.02977643363511</v>
      </c>
      <c r="CK79" s="36">
        <f t="shared" si="67"/>
        <v>266.27507203206989</v>
      </c>
      <c r="CL79" s="36">
        <f t="shared" si="98"/>
        <v>266.27507203206989</v>
      </c>
      <c r="CM79" s="36">
        <f t="shared" si="107"/>
        <v>45.312274273881471</v>
      </c>
      <c r="CN79" s="36">
        <f t="shared" si="107"/>
        <v>45.312274273881471</v>
      </c>
      <c r="CO79" s="36">
        <f t="shared" si="69"/>
        <v>67.285608897178562</v>
      </c>
      <c r="CP79" s="36">
        <f t="shared" si="99"/>
        <v>67.285608897178562</v>
      </c>
      <c r="CQ79" s="36">
        <f t="shared" si="108"/>
        <v>0.19216003777711427</v>
      </c>
      <c r="CR79" s="36">
        <f t="shared" si="108"/>
        <v>0.19216003777711427</v>
      </c>
      <c r="CS79" s="36">
        <f t="shared" si="71"/>
        <v>0.28534443160781148</v>
      </c>
      <c r="CT79" s="36">
        <f t="shared" si="100"/>
        <v>0.28534443160781148</v>
      </c>
      <c r="CU79" s="36">
        <f t="shared" si="109"/>
        <v>0</v>
      </c>
      <c r="CV79" s="36">
        <f t="shared" si="109"/>
        <v>0</v>
      </c>
      <c r="CW79" s="36">
        <f t="shared" si="73"/>
        <v>0</v>
      </c>
      <c r="CX79" s="36">
        <f t="shared" si="101"/>
        <v>0</v>
      </c>
      <c r="CY79" s="47"/>
      <c r="CZ79" s="47"/>
    </row>
    <row r="80" spans="1:104" ht="26.25" customHeight="1" x14ac:dyDescent="0.2">
      <c r="A80" s="70">
        <v>75</v>
      </c>
      <c r="B80" s="70"/>
      <c r="C80" s="70">
        <v>68</v>
      </c>
      <c r="D80" s="71">
        <v>66</v>
      </c>
      <c r="E80" s="72" t="s">
        <v>330</v>
      </c>
      <c r="F80" s="72" t="s">
        <v>331</v>
      </c>
      <c r="G80" s="73" t="s">
        <v>323</v>
      </c>
      <c r="H80" s="56" t="s">
        <v>332</v>
      </c>
      <c r="I80" s="33" t="s">
        <v>333</v>
      </c>
      <c r="J80" s="34">
        <f t="shared" si="119"/>
        <v>0</v>
      </c>
      <c r="K80" s="34">
        <v>0</v>
      </c>
      <c r="L80" s="34">
        <v>0</v>
      </c>
      <c r="M80" s="34">
        <v>0</v>
      </c>
      <c r="N80" s="34">
        <v>0</v>
      </c>
      <c r="O80" s="34">
        <v>0</v>
      </c>
      <c r="P80" s="34">
        <v>0</v>
      </c>
      <c r="Q80" s="34">
        <v>0</v>
      </c>
      <c r="R80" s="34">
        <v>0</v>
      </c>
      <c r="S80" s="34">
        <v>0</v>
      </c>
      <c r="T80" s="34">
        <v>0</v>
      </c>
      <c r="U80" s="34">
        <v>0</v>
      </c>
      <c r="V80" s="34">
        <v>0</v>
      </c>
      <c r="W80" s="34">
        <v>0</v>
      </c>
      <c r="X80" s="34">
        <v>0</v>
      </c>
      <c r="Y80" s="34">
        <v>0</v>
      </c>
      <c r="Z80" s="34">
        <v>0</v>
      </c>
      <c r="AA80" s="34">
        <v>0</v>
      </c>
      <c r="AB80" s="34">
        <v>0</v>
      </c>
      <c r="AC80" s="34">
        <v>0</v>
      </c>
      <c r="AD80" s="34">
        <v>0</v>
      </c>
      <c r="AE80" s="36">
        <v>1.0001800000000001</v>
      </c>
      <c r="AF80" s="37">
        <f t="shared" si="120"/>
        <v>0.86</v>
      </c>
      <c r="AG80" s="36">
        <f t="shared" si="93"/>
        <v>1.0001800000000001</v>
      </c>
      <c r="AH80" s="37">
        <f t="shared" si="121"/>
        <v>0.86</v>
      </c>
      <c r="AI80" s="36">
        <v>0.31</v>
      </c>
      <c r="AJ80" s="37">
        <f t="shared" si="122"/>
        <v>0.26655202063628547</v>
      </c>
      <c r="AK80" s="36">
        <f t="shared" si="94"/>
        <v>0.31</v>
      </c>
      <c r="AL80" s="37">
        <f t="shared" si="123"/>
        <v>0.26655202063628547</v>
      </c>
      <c r="AM80" s="37">
        <f t="shared" si="124"/>
        <v>589.72652345426457</v>
      </c>
      <c r="AN80" s="37">
        <f t="shared" si="125"/>
        <v>589.72652345426457</v>
      </c>
      <c r="AO80" s="37"/>
      <c r="AP80" s="37"/>
      <c r="AQ80" s="37">
        <v>2E-3</v>
      </c>
      <c r="AR80" s="37">
        <v>0</v>
      </c>
      <c r="AS80" s="39">
        <v>18.484504018836567</v>
      </c>
      <c r="AT80" s="37">
        <f t="shared" si="95"/>
        <v>18.484504018836567</v>
      </c>
      <c r="AU80" s="22">
        <f t="shared" si="117"/>
        <v>3.1344196476979565E-2</v>
      </c>
      <c r="AV80" s="22">
        <f t="shared" si="117"/>
        <v>3.1344196476979565E-2</v>
      </c>
      <c r="AW80" s="22"/>
      <c r="AX80" s="39">
        <f t="shared" si="126"/>
        <v>571.24201943542801</v>
      </c>
      <c r="AY80" s="37">
        <f t="shared" si="127"/>
        <v>571.24201943542801</v>
      </c>
      <c r="AZ80" s="37">
        <v>8.0000000000000002E-3</v>
      </c>
      <c r="BA80" s="37">
        <v>0</v>
      </c>
      <c r="BB80" s="69">
        <v>269.96001943542802</v>
      </c>
      <c r="BC80" s="69">
        <v>269.96001943542802</v>
      </c>
      <c r="BD80" s="22">
        <f t="shared" si="118"/>
        <v>0.45777154104272605</v>
      </c>
      <c r="BE80" s="22">
        <f t="shared" si="118"/>
        <v>0.45777154104272605</v>
      </c>
      <c r="BF80" s="22">
        <f t="shared" si="110"/>
        <v>0.4725843167178701</v>
      </c>
      <c r="BG80" s="22">
        <f t="shared" si="110"/>
        <v>0.4725843167178701</v>
      </c>
      <c r="BH80" s="36">
        <v>301.28199999999998</v>
      </c>
      <c r="BI80" s="42">
        <f t="shared" si="111"/>
        <v>301.28199999999998</v>
      </c>
      <c r="BJ80" s="59">
        <v>73.406000000000006</v>
      </c>
      <c r="BK80" s="59">
        <v>73.406000000000006</v>
      </c>
      <c r="BL80" s="36">
        <f t="shared" si="128"/>
        <v>73.406896551724145</v>
      </c>
      <c r="BM80" s="36">
        <f t="shared" si="129"/>
        <v>73.406896551724145</v>
      </c>
      <c r="BN80" s="44">
        <f t="shared" si="130"/>
        <v>73.406896551724145</v>
      </c>
      <c r="BO80" s="44">
        <f t="shared" si="131"/>
        <v>73.406896551724145</v>
      </c>
      <c r="BP80" s="36">
        <v>1.45</v>
      </c>
      <c r="BQ80" s="36">
        <f t="shared" si="97"/>
        <v>0</v>
      </c>
      <c r="BR80" s="39">
        <f t="shared" si="132"/>
        <v>0</v>
      </c>
      <c r="BS80" s="39">
        <v>106.44</v>
      </c>
      <c r="BT80" s="39">
        <v>106.44</v>
      </c>
      <c r="BU80" s="36">
        <v>39.790999999999997</v>
      </c>
      <c r="BV80" s="36">
        <f>BW80*1.3</f>
        <v>29.380000000000003</v>
      </c>
      <c r="BW80" s="43">
        <v>22.6</v>
      </c>
      <c r="BX80" s="45">
        <f t="shared" si="133"/>
        <v>0.73835792013269341</v>
      </c>
      <c r="BY80" s="36">
        <v>0.14399999999999999</v>
      </c>
      <c r="BZ80" s="36">
        <f t="shared" si="87"/>
        <v>0.14399999999999999</v>
      </c>
      <c r="CA80" s="43">
        <v>0.14399999999999999</v>
      </c>
      <c r="CB80" s="45">
        <f t="shared" si="134"/>
        <v>1</v>
      </c>
      <c r="CC80" s="36">
        <v>0</v>
      </c>
      <c r="CD80" s="36">
        <f t="shared" si="116"/>
        <v>0</v>
      </c>
      <c r="CE80" s="43">
        <v>0</v>
      </c>
      <c r="CF80" s="45" t="e">
        <f t="shared" si="135"/>
        <v>#DIV/0!</v>
      </c>
      <c r="CG80" s="36">
        <f t="shared" si="105"/>
        <v>180.49044051221958</v>
      </c>
      <c r="CH80" s="36">
        <f t="shared" si="105"/>
        <v>180.49044051221958</v>
      </c>
      <c r="CI80" s="36">
        <f t="shared" si="106"/>
        <v>186.33083067873258</v>
      </c>
      <c r="CJ80" s="46">
        <f t="shared" si="106"/>
        <v>186.33083067873258</v>
      </c>
      <c r="CK80" s="36">
        <f t="shared" si="67"/>
        <v>353.29027290047202</v>
      </c>
      <c r="CL80" s="36">
        <f t="shared" si="98"/>
        <v>353.29027290047202</v>
      </c>
      <c r="CM80" s="36">
        <f t="shared" si="107"/>
        <v>67.473648237708829</v>
      </c>
      <c r="CN80" s="36">
        <f t="shared" si="107"/>
        <v>49.819702576559678</v>
      </c>
      <c r="CO80" s="36">
        <f t="shared" si="69"/>
        <v>132.07227779953664</v>
      </c>
      <c r="CP80" s="36">
        <f t="shared" si="99"/>
        <v>97.516612343253172</v>
      </c>
      <c r="CQ80" s="36">
        <f t="shared" si="108"/>
        <v>0.24418097927245039</v>
      </c>
      <c r="CR80" s="36">
        <f t="shared" si="108"/>
        <v>0.24418097927245039</v>
      </c>
      <c r="CS80" s="36">
        <f t="shared" si="71"/>
        <v>0.47795752816298348</v>
      </c>
      <c r="CT80" s="36">
        <f t="shared" si="100"/>
        <v>0.47795752816298348</v>
      </c>
      <c r="CU80" s="36">
        <f t="shared" si="109"/>
        <v>0</v>
      </c>
      <c r="CV80" s="36">
        <f t="shared" si="109"/>
        <v>0</v>
      </c>
      <c r="CW80" s="36">
        <f t="shared" si="73"/>
        <v>0</v>
      </c>
      <c r="CX80" s="36">
        <f t="shared" si="101"/>
        <v>0</v>
      </c>
      <c r="CY80" s="47"/>
      <c r="CZ80" s="47"/>
    </row>
    <row r="81" spans="1:104" ht="26.25" customHeight="1" x14ac:dyDescent="0.2">
      <c r="A81" s="70">
        <v>74</v>
      </c>
      <c r="B81" s="70"/>
      <c r="C81" s="70">
        <v>69</v>
      </c>
      <c r="D81" s="71">
        <v>67</v>
      </c>
      <c r="E81" s="72" t="s">
        <v>334</v>
      </c>
      <c r="F81" s="72" t="s">
        <v>335</v>
      </c>
      <c r="G81" s="73" t="s">
        <v>323</v>
      </c>
      <c r="H81" s="56" t="s">
        <v>332</v>
      </c>
      <c r="I81" s="33" t="s">
        <v>329</v>
      </c>
      <c r="J81" s="34">
        <f t="shared" si="119"/>
        <v>0</v>
      </c>
      <c r="K81" s="34">
        <v>0</v>
      </c>
      <c r="L81" s="34">
        <v>0</v>
      </c>
      <c r="M81" s="34">
        <v>0</v>
      </c>
      <c r="N81" s="34">
        <v>0</v>
      </c>
      <c r="O81" s="34">
        <v>0</v>
      </c>
      <c r="P81" s="34">
        <v>0</v>
      </c>
      <c r="Q81" s="34">
        <v>0</v>
      </c>
      <c r="R81" s="34">
        <v>0</v>
      </c>
      <c r="S81" s="34">
        <v>0</v>
      </c>
      <c r="T81" s="34">
        <v>0</v>
      </c>
      <c r="U81" s="34">
        <v>0</v>
      </c>
      <c r="V81" s="34">
        <v>0</v>
      </c>
      <c r="W81" s="34">
        <v>0</v>
      </c>
      <c r="X81" s="34">
        <v>0</v>
      </c>
      <c r="Y81" s="34">
        <v>0</v>
      </c>
      <c r="Z81" s="34">
        <v>0</v>
      </c>
      <c r="AA81" s="34">
        <v>0</v>
      </c>
      <c r="AB81" s="34">
        <v>0</v>
      </c>
      <c r="AC81" s="34">
        <v>0</v>
      </c>
      <c r="AD81" s="34">
        <v>0</v>
      </c>
      <c r="AE81" s="36">
        <v>1.0001800000000001</v>
      </c>
      <c r="AF81" s="37">
        <f t="shared" si="120"/>
        <v>0.86</v>
      </c>
      <c r="AG81" s="36">
        <f t="shared" si="93"/>
        <v>1.0001800000000001</v>
      </c>
      <c r="AH81" s="37">
        <f t="shared" si="121"/>
        <v>0.86</v>
      </c>
      <c r="AI81" s="36">
        <v>0.2</v>
      </c>
      <c r="AJ81" s="37">
        <f t="shared" si="122"/>
        <v>0.17196904557179707</v>
      </c>
      <c r="AK81" s="36">
        <f t="shared" si="94"/>
        <v>0.2</v>
      </c>
      <c r="AL81" s="37">
        <f t="shared" si="123"/>
        <v>0.17196904557179707</v>
      </c>
      <c r="AM81" s="37">
        <f t="shared" si="124"/>
        <v>382.29722114371066</v>
      </c>
      <c r="AN81" s="37">
        <f t="shared" si="125"/>
        <v>382.29722114371066</v>
      </c>
      <c r="AO81" s="37"/>
      <c r="AP81" s="37"/>
      <c r="AQ81" s="37">
        <v>1E-3</v>
      </c>
      <c r="AR81" s="37">
        <v>0</v>
      </c>
      <c r="AS81" s="39">
        <v>13.06822114371063</v>
      </c>
      <c r="AT81" s="37">
        <f t="shared" si="95"/>
        <v>13.06822114371063</v>
      </c>
      <c r="AU81" s="22">
        <f t="shared" si="117"/>
        <v>3.4183406054102888E-2</v>
      </c>
      <c r="AV81" s="22">
        <f t="shared" si="117"/>
        <v>3.4183406054102888E-2</v>
      </c>
      <c r="AW81" s="22"/>
      <c r="AX81" s="39">
        <f t="shared" si="126"/>
        <v>369.22900000000004</v>
      </c>
      <c r="AY81" s="37">
        <f t="shared" si="127"/>
        <v>369.22900000000004</v>
      </c>
      <c r="AZ81" s="37">
        <v>7.0000000000000001E-3</v>
      </c>
      <c r="BA81" s="37">
        <v>0</v>
      </c>
      <c r="BB81" s="69">
        <v>103.53</v>
      </c>
      <c r="BC81" s="69">
        <v>103.53</v>
      </c>
      <c r="BD81" s="22">
        <f t="shared" si="118"/>
        <v>0.27081023422108969</v>
      </c>
      <c r="BE81" s="22">
        <f t="shared" si="118"/>
        <v>0.27081023422108969</v>
      </c>
      <c r="BF81" s="22">
        <f t="shared" si="110"/>
        <v>0.28039509355982328</v>
      </c>
      <c r="BG81" s="22">
        <f t="shared" si="110"/>
        <v>0.28039509355982328</v>
      </c>
      <c r="BH81" s="36">
        <v>265.69900000000001</v>
      </c>
      <c r="BI81" s="42">
        <f t="shared" si="111"/>
        <v>265.69900000000001</v>
      </c>
      <c r="BJ81" s="59">
        <v>47.59</v>
      </c>
      <c r="BK81" s="59">
        <v>47.59</v>
      </c>
      <c r="BL81" s="36">
        <f t="shared" si="128"/>
        <v>47.58620689655173</v>
      </c>
      <c r="BM81" s="36">
        <f t="shared" si="129"/>
        <v>47.58620689655173</v>
      </c>
      <c r="BN81" s="44">
        <f t="shared" si="130"/>
        <v>47.58620689655173</v>
      </c>
      <c r="BO81" s="44">
        <f t="shared" si="131"/>
        <v>47.58620689655173</v>
      </c>
      <c r="BP81" s="36">
        <v>1.45</v>
      </c>
      <c r="BQ81" s="36">
        <f t="shared" si="97"/>
        <v>0</v>
      </c>
      <c r="BR81" s="39">
        <f t="shared" si="132"/>
        <v>0</v>
      </c>
      <c r="BS81" s="39">
        <v>69</v>
      </c>
      <c r="BT81" s="39">
        <v>69</v>
      </c>
      <c r="BU81" s="36">
        <v>23.933</v>
      </c>
      <c r="BV81" s="36">
        <f t="shared" ref="BV81:BV89" si="136">BU81</f>
        <v>23.933</v>
      </c>
      <c r="BW81" s="43">
        <v>23.933</v>
      </c>
      <c r="BX81" s="45">
        <f t="shared" si="133"/>
        <v>1</v>
      </c>
      <c r="BY81" s="36">
        <v>0.124</v>
      </c>
      <c r="BZ81" s="36">
        <f t="shared" si="87"/>
        <v>0.124</v>
      </c>
      <c r="CA81" s="43">
        <v>0.124</v>
      </c>
      <c r="CB81" s="45">
        <f t="shared" si="134"/>
        <v>1</v>
      </c>
      <c r="CC81" s="36">
        <v>0</v>
      </c>
      <c r="CD81" s="36">
        <f t="shared" si="116"/>
        <v>0</v>
      </c>
      <c r="CE81" s="43">
        <v>0</v>
      </c>
      <c r="CF81" s="45" t="e">
        <f t="shared" si="135"/>
        <v>#DIV/0!</v>
      </c>
      <c r="CG81" s="36">
        <f t="shared" si="105"/>
        <v>180.48784083121018</v>
      </c>
      <c r="CH81" s="36">
        <f t="shared" si="105"/>
        <v>180.48784083121018</v>
      </c>
      <c r="CI81" s="36">
        <f t="shared" si="106"/>
        <v>186.87589544699901</v>
      </c>
      <c r="CJ81" s="46">
        <f t="shared" si="106"/>
        <v>186.87589544699901</v>
      </c>
      <c r="CK81" s="36">
        <f t="shared" si="67"/>
        <v>259.69235864643827</v>
      </c>
      <c r="CL81" s="36">
        <f t="shared" si="98"/>
        <v>259.69235864643827</v>
      </c>
      <c r="CM81" s="36">
        <f t="shared" si="107"/>
        <v>62.603123110338444</v>
      </c>
      <c r="CN81" s="36">
        <f t="shared" si="107"/>
        <v>62.603123110338444</v>
      </c>
      <c r="CO81" s="36">
        <f t="shared" si="69"/>
        <v>90.075611876597193</v>
      </c>
      <c r="CP81" s="36">
        <f t="shared" si="99"/>
        <v>90.075611876597193</v>
      </c>
      <c r="CQ81" s="36">
        <f t="shared" si="108"/>
        <v>0.32435496033434869</v>
      </c>
      <c r="CR81" s="36">
        <f t="shared" si="108"/>
        <v>0.32435496033434869</v>
      </c>
      <c r="CS81" s="36">
        <f t="shared" si="71"/>
        <v>0.4666935140892513</v>
      </c>
      <c r="CT81" s="36">
        <f t="shared" si="100"/>
        <v>0.4666935140892513</v>
      </c>
      <c r="CU81" s="36">
        <f t="shared" si="109"/>
        <v>0</v>
      </c>
      <c r="CV81" s="36">
        <f t="shared" si="109"/>
        <v>0</v>
      </c>
      <c r="CW81" s="36">
        <f t="shared" si="73"/>
        <v>0</v>
      </c>
      <c r="CX81" s="36">
        <f t="shared" si="101"/>
        <v>0</v>
      </c>
      <c r="CY81" s="47"/>
      <c r="CZ81" s="47"/>
    </row>
    <row r="82" spans="1:104" ht="33" customHeight="1" x14ac:dyDescent="0.2">
      <c r="A82" s="70">
        <v>73</v>
      </c>
      <c r="B82" s="70"/>
      <c r="C82" s="70">
        <v>70</v>
      </c>
      <c r="D82" s="71">
        <v>68</v>
      </c>
      <c r="E82" s="72" t="s">
        <v>336</v>
      </c>
      <c r="F82" s="72" t="s">
        <v>337</v>
      </c>
      <c r="G82" s="73" t="s">
        <v>323</v>
      </c>
      <c r="H82" s="56" t="s">
        <v>338</v>
      </c>
      <c r="I82" s="33" t="s">
        <v>339</v>
      </c>
      <c r="J82" s="34">
        <f t="shared" si="119"/>
        <v>0</v>
      </c>
      <c r="K82" s="34">
        <v>0</v>
      </c>
      <c r="L82" s="34">
        <v>0</v>
      </c>
      <c r="M82" s="34">
        <v>0</v>
      </c>
      <c r="N82" s="34">
        <v>0</v>
      </c>
      <c r="O82" s="34">
        <v>0</v>
      </c>
      <c r="P82" s="34">
        <v>0</v>
      </c>
      <c r="Q82" s="34">
        <v>0</v>
      </c>
      <c r="R82" s="34">
        <v>0</v>
      </c>
      <c r="S82" s="34">
        <v>0</v>
      </c>
      <c r="T82" s="34">
        <v>0</v>
      </c>
      <c r="U82" s="34">
        <v>0</v>
      </c>
      <c r="V82" s="34">
        <v>0</v>
      </c>
      <c r="W82" s="34">
        <v>0</v>
      </c>
      <c r="X82" s="34">
        <v>0</v>
      </c>
      <c r="Y82" s="34">
        <v>0</v>
      </c>
      <c r="Z82" s="34">
        <v>0</v>
      </c>
      <c r="AA82" s="34">
        <v>0</v>
      </c>
      <c r="AB82" s="34">
        <v>0</v>
      </c>
      <c r="AC82" s="34">
        <v>0</v>
      </c>
      <c r="AD82" s="34">
        <v>0</v>
      </c>
      <c r="AE82" s="36">
        <v>0.41</v>
      </c>
      <c r="AF82" s="37">
        <f t="shared" si="120"/>
        <v>0.35253654342218399</v>
      </c>
      <c r="AG82" s="36">
        <f t="shared" si="93"/>
        <v>0.41</v>
      </c>
      <c r="AH82" s="37">
        <f t="shared" si="121"/>
        <v>0.35253654342218399</v>
      </c>
      <c r="AI82" s="36">
        <v>0.27</v>
      </c>
      <c r="AJ82" s="37">
        <f t="shared" si="122"/>
        <v>0.23215821152192606</v>
      </c>
      <c r="AK82" s="36">
        <f t="shared" si="94"/>
        <v>0.27</v>
      </c>
      <c r="AL82" s="37">
        <f t="shared" si="123"/>
        <v>0.23215821152192606</v>
      </c>
      <c r="AM82" s="37">
        <f t="shared" si="124"/>
        <v>466.27238993225865</v>
      </c>
      <c r="AN82" s="37">
        <f t="shared" si="125"/>
        <v>466.27238993225865</v>
      </c>
      <c r="AO82" s="37"/>
      <c r="AP82" s="37"/>
      <c r="AQ82" s="37">
        <v>2E-3</v>
      </c>
      <c r="AR82" s="37">
        <v>0</v>
      </c>
      <c r="AS82" s="39">
        <v>16.296542554208528</v>
      </c>
      <c r="AT82" s="37">
        <f t="shared" si="95"/>
        <v>16.296542554208528</v>
      </c>
      <c r="AU82" s="22">
        <f t="shared" si="117"/>
        <v>3.4950691711718412E-2</v>
      </c>
      <c r="AV82" s="22">
        <f t="shared" si="117"/>
        <v>3.4950691711718412E-2</v>
      </c>
      <c r="AW82" s="22"/>
      <c r="AX82" s="39">
        <f t="shared" si="126"/>
        <v>449.9758473780501</v>
      </c>
      <c r="AY82" s="37">
        <f t="shared" si="127"/>
        <v>449.9758473780501</v>
      </c>
      <c r="AZ82" s="37">
        <v>2.3999999999999998E-3</v>
      </c>
      <c r="BA82" s="37">
        <v>0</v>
      </c>
      <c r="BB82" s="69">
        <v>7.4798473780500006</v>
      </c>
      <c r="BC82" s="69">
        <f t="shared" ref="BC82:BC93" si="137">BB82</f>
        <v>7.4798473780500006</v>
      </c>
      <c r="BD82" s="22">
        <f t="shared" si="118"/>
        <v>1.6041797755034764E-2</v>
      </c>
      <c r="BE82" s="22">
        <f t="shared" si="118"/>
        <v>1.6041797755034764E-2</v>
      </c>
      <c r="BF82" s="22">
        <f t="shared" si="110"/>
        <v>1.6622775248125169E-2</v>
      </c>
      <c r="BG82" s="22">
        <f t="shared" si="110"/>
        <v>1.6622775248125169E-2</v>
      </c>
      <c r="BH82" s="36">
        <v>442.49600000000009</v>
      </c>
      <c r="BI82" s="42">
        <f t="shared" si="111"/>
        <v>442.49600000000009</v>
      </c>
      <c r="BJ82" s="59">
        <v>84.63</v>
      </c>
      <c r="BK82" s="59">
        <v>84.63</v>
      </c>
      <c r="BL82" s="36">
        <f t="shared" si="128"/>
        <v>84.632413793103439</v>
      </c>
      <c r="BM82" s="36">
        <f t="shared" si="129"/>
        <v>84.632413793103439</v>
      </c>
      <c r="BN82" s="44">
        <f t="shared" si="130"/>
        <v>84.632413793103453</v>
      </c>
      <c r="BO82" s="44">
        <f t="shared" si="131"/>
        <v>84.632413793103453</v>
      </c>
      <c r="BP82" s="36">
        <v>1.45</v>
      </c>
      <c r="BQ82" s="36">
        <f t="shared" si="97"/>
        <v>0</v>
      </c>
      <c r="BR82" s="39">
        <f t="shared" si="132"/>
        <v>0</v>
      </c>
      <c r="BS82" s="39">
        <v>122.717</v>
      </c>
      <c r="BT82" s="39">
        <v>122.717</v>
      </c>
      <c r="BU82" s="36">
        <v>5.492</v>
      </c>
      <c r="BV82" s="36">
        <f t="shared" si="136"/>
        <v>5.492</v>
      </c>
      <c r="BW82" s="43">
        <v>5.492</v>
      </c>
      <c r="BX82" s="45">
        <f t="shared" si="133"/>
        <v>1</v>
      </c>
      <c r="BY82" s="36">
        <v>0</v>
      </c>
      <c r="BZ82" s="36">
        <f t="shared" si="87"/>
        <v>0</v>
      </c>
      <c r="CA82" s="43">
        <v>0</v>
      </c>
      <c r="CB82" s="45" t="e">
        <f t="shared" si="134"/>
        <v>#DIV/0!</v>
      </c>
      <c r="CC82" s="36">
        <v>0</v>
      </c>
      <c r="CD82" s="36">
        <f t="shared" si="116"/>
        <v>0</v>
      </c>
      <c r="CE82" s="43">
        <v>0</v>
      </c>
      <c r="CF82" s="45" t="e">
        <f t="shared" si="135"/>
        <v>#DIV/0!</v>
      </c>
      <c r="CG82" s="36">
        <f t="shared" si="105"/>
        <v>263.18736140012203</v>
      </c>
      <c r="CH82" s="36">
        <f t="shared" si="105"/>
        <v>263.18736140012203</v>
      </c>
      <c r="CI82" s="36">
        <f t="shared" si="106"/>
        <v>272.71908195752229</v>
      </c>
      <c r="CJ82" s="46">
        <f t="shared" si="106"/>
        <v>272.71908195752229</v>
      </c>
      <c r="CK82" s="36">
        <f t="shared" si="67"/>
        <v>277.32906060167767</v>
      </c>
      <c r="CL82" s="36">
        <f t="shared" si="98"/>
        <v>277.32906060167767</v>
      </c>
      <c r="CM82" s="36">
        <f t="shared" si="107"/>
        <v>11.778522851841801</v>
      </c>
      <c r="CN82" s="36">
        <f t="shared" si="107"/>
        <v>11.778522851841801</v>
      </c>
      <c r="CO82" s="36">
        <f t="shared" si="69"/>
        <v>12.411411628579691</v>
      </c>
      <c r="CP82" s="36">
        <f t="shared" si="99"/>
        <v>12.411411628579691</v>
      </c>
      <c r="CQ82" s="36">
        <f t="shared" si="108"/>
        <v>0</v>
      </c>
      <c r="CR82" s="36">
        <f t="shared" si="108"/>
        <v>0</v>
      </c>
      <c r="CS82" s="36">
        <f t="shared" si="71"/>
        <v>0</v>
      </c>
      <c r="CT82" s="36">
        <f t="shared" si="100"/>
        <v>0</v>
      </c>
      <c r="CU82" s="36">
        <f t="shared" si="109"/>
        <v>0</v>
      </c>
      <c r="CV82" s="36">
        <f t="shared" si="109"/>
        <v>0</v>
      </c>
      <c r="CW82" s="36">
        <f t="shared" si="73"/>
        <v>0</v>
      </c>
      <c r="CX82" s="36">
        <f t="shared" si="101"/>
        <v>0</v>
      </c>
      <c r="CY82" s="47"/>
      <c r="CZ82" s="47"/>
    </row>
    <row r="83" spans="1:104" ht="26.25" customHeight="1" x14ac:dyDescent="0.2">
      <c r="A83" s="70">
        <v>51</v>
      </c>
      <c r="B83" s="70"/>
      <c r="C83" s="70">
        <v>71</v>
      </c>
      <c r="D83" s="71">
        <v>69</v>
      </c>
      <c r="E83" s="72" t="s">
        <v>340</v>
      </c>
      <c r="F83" s="72" t="s">
        <v>341</v>
      </c>
      <c r="G83" s="73" t="s">
        <v>323</v>
      </c>
      <c r="H83" s="56" t="s">
        <v>342</v>
      </c>
      <c r="I83" s="33" t="s">
        <v>325</v>
      </c>
      <c r="J83" s="34">
        <f t="shared" si="119"/>
        <v>0</v>
      </c>
      <c r="K83" s="34">
        <v>0</v>
      </c>
      <c r="L83" s="34">
        <v>0</v>
      </c>
      <c r="M83" s="34">
        <v>0</v>
      </c>
      <c r="N83" s="34">
        <v>0</v>
      </c>
      <c r="O83" s="34">
        <v>0</v>
      </c>
      <c r="P83" s="34">
        <v>0</v>
      </c>
      <c r="Q83" s="34">
        <v>0</v>
      </c>
      <c r="R83" s="34">
        <v>0</v>
      </c>
      <c r="S83" s="34">
        <v>0</v>
      </c>
      <c r="T83" s="34">
        <v>0</v>
      </c>
      <c r="U83" s="34">
        <v>0</v>
      </c>
      <c r="V83" s="34">
        <v>0</v>
      </c>
      <c r="W83" s="34">
        <v>0</v>
      </c>
      <c r="X83" s="34">
        <v>0</v>
      </c>
      <c r="Y83" s="34">
        <v>0</v>
      </c>
      <c r="Z83" s="34">
        <v>0</v>
      </c>
      <c r="AA83" s="34">
        <v>0</v>
      </c>
      <c r="AB83" s="34">
        <v>0</v>
      </c>
      <c r="AC83" s="34">
        <v>0</v>
      </c>
      <c r="AD83" s="34">
        <v>0</v>
      </c>
      <c r="AE83" s="36">
        <v>0.08</v>
      </c>
      <c r="AF83" s="37">
        <f t="shared" si="120"/>
        <v>6.878761822871883E-2</v>
      </c>
      <c r="AG83" s="36">
        <f t="shared" si="93"/>
        <v>0.08</v>
      </c>
      <c r="AH83" s="37">
        <f t="shared" si="121"/>
        <v>6.878761822871883E-2</v>
      </c>
      <c r="AI83" s="36">
        <v>0.12</v>
      </c>
      <c r="AJ83" s="37">
        <f t="shared" si="122"/>
        <v>0.10318142734307824</v>
      </c>
      <c r="AK83" s="36">
        <f t="shared" si="94"/>
        <v>0.12</v>
      </c>
      <c r="AL83" s="37">
        <f t="shared" si="123"/>
        <v>0.10318142734307824</v>
      </c>
      <c r="AM83" s="37">
        <f t="shared" si="124"/>
        <v>216.83421430382347</v>
      </c>
      <c r="AN83" s="37">
        <f t="shared" si="125"/>
        <v>216.83421430382344</v>
      </c>
      <c r="AO83" s="37"/>
      <c r="AP83" s="37"/>
      <c r="AQ83" s="37">
        <v>1.2999999999999999E-3</v>
      </c>
      <c r="AR83" s="37">
        <v>0</v>
      </c>
      <c r="AS83" s="39">
        <v>8.2037579412970754</v>
      </c>
      <c r="AT83" s="37">
        <f t="shared" si="95"/>
        <v>8.2037579412970754</v>
      </c>
      <c r="AU83" s="22">
        <f t="shared" si="117"/>
        <v>3.7834241093530306E-2</v>
      </c>
      <c r="AV83" s="22">
        <f t="shared" si="117"/>
        <v>3.7834241093530313E-2</v>
      </c>
      <c r="AW83" s="22"/>
      <c r="AX83" s="39">
        <f t="shared" si="126"/>
        <v>208.63045636252639</v>
      </c>
      <c r="AY83" s="37">
        <f t="shared" si="127"/>
        <v>208.63045636252639</v>
      </c>
      <c r="AZ83" s="37">
        <v>3.3999999999999998E-3</v>
      </c>
      <c r="BA83" s="37">
        <v>0</v>
      </c>
      <c r="BB83" s="59">
        <v>13.296456362526428</v>
      </c>
      <c r="BC83" s="37">
        <f t="shared" si="137"/>
        <v>13.296456362526428</v>
      </c>
      <c r="BD83" s="22">
        <f t="shared" si="118"/>
        <v>6.1320840925481054E-2</v>
      </c>
      <c r="BE83" s="22">
        <f t="shared" si="118"/>
        <v>6.1320840925481061E-2</v>
      </c>
      <c r="BF83" s="22">
        <f t="shared" si="110"/>
        <v>6.3732096427100079E-2</v>
      </c>
      <c r="BG83" s="22">
        <f t="shared" si="110"/>
        <v>6.3732096427100079E-2</v>
      </c>
      <c r="BH83" s="36">
        <v>195.33399999999995</v>
      </c>
      <c r="BI83" s="42">
        <f t="shared" si="111"/>
        <v>195.33399999999995</v>
      </c>
      <c r="BJ83" s="59">
        <v>38.840000000000003</v>
      </c>
      <c r="BK83" s="36">
        <v>23.73785698704733</v>
      </c>
      <c r="BL83" s="36">
        <f t="shared" si="128"/>
        <v>38.840689655172419</v>
      </c>
      <c r="BM83" s="36">
        <f t="shared" si="129"/>
        <v>23.736640865224238</v>
      </c>
      <c r="BN83" s="44">
        <f t="shared" si="130"/>
        <v>38.840689655172419</v>
      </c>
      <c r="BO83" s="44">
        <f t="shared" si="131"/>
        <v>23.736640865224235</v>
      </c>
      <c r="BP83" s="36">
        <v>1.45</v>
      </c>
      <c r="BQ83" s="36">
        <f t="shared" si="97"/>
        <v>15.102143012952673</v>
      </c>
      <c r="BR83" s="39">
        <f t="shared" si="132"/>
        <v>26.815360736079608</v>
      </c>
      <c r="BS83" s="39">
        <v>56.319000000000003</v>
      </c>
      <c r="BT83" s="39">
        <v>34.418129254575142</v>
      </c>
      <c r="BU83" s="36">
        <v>2.113</v>
      </c>
      <c r="BV83" s="36">
        <f t="shared" si="136"/>
        <v>2.113</v>
      </c>
      <c r="BW83" s="43">
        <v>2.113</v>
      </c>
      <c r="BX83" s="45">
        <f t="shared" si="133"/>
        <v>1</v>
      </c>
      <c r="BY83" s="36">
        <v>0</v>
      </c>
      <c r="BZ83" s="36">
        <f t="shared" si="87"/>
        <v>0</v>
      </c>
      <c r="CA83" s="43">
        <v>0</v>
      </c>
      <c r="CB83" s="45" t="e">
        <f t="shared" si="134"/>
        <v>#DIV/0!</v>
      </c>
      <c r="CC83" s="36">
        <v>0</v>
      </c>
      <c r="CD83" s="36">
        <f t="shared" si="116"/>
        <v>0</v>
      </c>
      <c r="CE83" s="43">
        <v>0</v>
      </c>
      <c r="CF83" s="45" t="e">
        <f t="shared" si="135"/>
        <v>#DIV/0!</v>
      </c>
      <c r="CG83" s="36">
        <f t="shared" si="105"/>
        <v>259.73299546300854</v>
      </c>
      <c r="CH83" s="36">
        <f t="shared" si="105"/>
        <v>158.73015873015871</v>
      </c>
      <c r="CI83" s="36">
        <f t="shared" si="106"/>
        <v>269.94620527569276</v>
      </c>
      <c r="CJ83" s="46">
        <f t="shared" si="106"/>
        <v>164.97173928799987</v>
      </c>
      <c r="CK83" s="36">
        <f t="shared" si="67"/>
        <v>288.3215415647046</v>
      </c>
      <c r="CL83" s="36">
        <f t="shared" si="98"/>
        <v>176.20142553050238</v>
      </c>
      <c r="CM83" s="36">
        <f t="shared" si="107"/>
        <v>9.7447720913605895</v>
      </c>
      <c r="CN83" s="36">
        <f t="shared" si="107"/>
        <v>9.7447720913605895</v>
      </c>
      <c r="CO83" s="36">
        <f t="shared" si="69"/>
        <v>10.817369223995826</v>
      </c>
      <c r="CP83" s="36">
        <f t="shared" si="99"/>
        <v>10.817369223995826</v>
      </c>
      <c r="CQ83" s="36">
        <f t="shared" si="108"/>
        <v>0</v>
      </c>
      <c r="CR83" s="36">
        <f t="shared" si="108"/>
        <v>0</v>
      </c>
      <c r="CS83" s="36">
        <f t="shared" si="71"/>
        <v>0</v>
      </c>
      <c r="CT83" s="36">
        <f t="shared" si="100"/>
        <v>0</v>
      </c>
      <c r="CU83" s="36">
        <f t="shared" si="109"/>
        <v>0</v>
      </c>
      <c r="CV83" s="36">
        <f t="shared" si="109"/>
        <v>0</v>
      </c>
      <c r="CW83" s="36">
        <f t="shared" si="73"/>
        <v>0</v>
      </c>
      <c r="CX83" s="36">
        <f t="shared" si="101"/>
        <v>0</v>
      </c>
      <c r="CY83" s="47"/>
      <c r="CZ83" s="47"/>
    </row>
    <row r="84" spans="1:104" ht="26.25" customHeight="1" x14ac:dyDescent="0.2">
      <c r="A84" s="70">
        <v>50</v>
      </c>
      <c r="B84" s="70"/>
      <c r="C84" s="70">
        <v>72</v>
      </c>
      <c r="D84" s="71">
        <v>70</v>
      </c>
      <c r="E84" s="72" t="s">
        <v>343</v>
      </c>
      <c r="F84" s="72" t="s">
        <v>344</v>
      </c>
      <c r="G84" s="73" t="s">
        <v>323</v>
      </c>
      <c r="H84" s="56" t="s">
        <v>345</v>
      </c>
      <c r="I84" s="33" t="s">
        <v>325</v>
      </c>
      <c r="J84" s="34">
        <f t="shared" si="119"/>
        <v>0</v>
      </c>
      <c r="K84" s="34">
        <v>0</v>
      </c>
      <c r="L84" s="34">
        <v>0</v>
      </c>
      <c r="M84" s="34">
        <v>0</v>
      </c>
      <c r="N84" s="34">
        <v>0</v>
      </c>
      <c r="O84" s="34">
        <v>0</v>
      </c>
      <c r="P84" s="34">
        <v>0</v>
      </c>
      <c r="Q84" s="34">
        <v>0</v>
      </c>
      <c r="R84" s="34">
        <v>0</v>
      </c>
      <c r="S84" s="34">
        <v>0</v>
      </c>
      <c r="T84" s="34">
        <v>0</v>
      </c>
      <c r="U84" s="34">
        <v>0</v>
      </c>
      <c r="V84" s="34">
        <v>0</v>
      </c>
      <c r="W84" s="34">
        <v>0</v>
      </c>
      <c r="X84" s="34">
        <v>0</v>
      </c>
      <c r="Y84" s="34">
        <v>0</v>
      </c>
      <c r="Z84" s="34">
        <v>0</v>
      </c>
      <c r="AA84" s="34">
        <v>0</v>
      </c>
      <c r="AB84" s="34">
        <v>0</v>
      </c>
      <c r="AC84" s="34">
        <v>0</v>
      </c>
      <c r="AD84" s="34">
        <v>0</v>
      </c>
      <c r="AE84" s="36">
        <v>1.50027</v>
      </c>
      <c r="AF84" s="37">
        <f t="shared" si="120"/>
        <v>1.29</v>
      </c>
      <c r="AG84" s="36">
        <f t="shared" si="93"/>
        <v>1.50027</v>
      </c>
      <c r="AH84" s="37">
        <f t="shared" si="121"/>
        <v>1.29</v>
      </c>
      <c r="AI84" s="36">
        <v>0.46</v>
      </c>
      <c r="AJ84" s="37">
        <f t="shared" si="122"/>
        <v>0.39552880481513331</v>
      </c>
      <c r="AK84" s="36">
        <f t="shared" si="94"/>
        <v>0.46</v>
      </c>
      <c r="AL84" s="37">
        <f t="shared" si="123"/>
        <v>0.39552880481513331</v>
      </c>
      <c r="AM84" s="37">
        <f t="shared" si="124"/>
        <v>1950.357719230929</v>
      </c>
      <c r="AN84" s="37">
        <f t="shared" si="125"/>
        <v>1950.357719230929</v>
      </c>
      <c r="AO84" s="37"/>
      <c r="AP84" s="37"/>
      <c r="AQ84" s="37">
        <v>1.4999999999999999E-2</v>
      </c>
      <c r="AR84" s="37">
        <v>0</v>
      </c>
      <c r="AS84" s="39">
        <v>59.641719230929034</v>
      </c>
      <c r="AT84" s="37">
        <f t="shared" si="95"/>
        <v>59.641719230929034</v>
      </c>
      <c r="AU84" s="22">
        <f t="shared" si="117"/>
        <v>3.057988729085408E-2</v>
      </c>
      <c r="AV84" s="22">
        <f t="shared" si="117"/>
        <v>3.057988729085408E-2</v>
      </c>
      <c r="AW84" s="22"/>
      <c r="AX84" s="39">
        <f t="shared" si="126"/>
        <v>1890.7159999999999</v>
      </c>
      <c r="AY84" s="37">
        <f t="shared" si="127"/>
        <v>1890.7159999999999</v>
      </c>
      <c r="AZ84" s="37">
        <v>0</v>
      </c>
      <c r="BA84" s="37">
        <v>0</v>
      </c>
      <c r="BB84" s="59">
        <v>0</v>
      </c>
      <c r="BC84" s="37">
        <f t="shared" si="137"/>
        <v>0</v>
      </c>
      <c r="BD84" s="22">
        <f t="shared" si="118"/>
        <v>0</v>
      </c>
      <c r="BE84" s="22">
        <f t="shared" si="118"/>
        <v>0</v>
      </c>
      <c r="BF84" s="22">
        <f t="shared" si="110"/>
        <v>0</v>
      </c>
      <c r="BG84" s="22">
        <f t="shared" si="110"/>
        <v>0</v>
      </c>
      <c r="BH84" s="36">
        <v>1890.7159999999999</v>
      </c>
      <c r="BI84" s="42">
        <f t="shared" si="111"/>
        <v>1890.7159999999999</v>
      </c>
      <c r="BJ84" s="59">
        <v>245.49</v>
      </c>
      <c r="BK84" s="36">
        <v>213.51479406205146</v>
      </c>
      <c r="BL84" s="36">
        <f t="shared" si="128"/>
        <v>245.49655172413793</v>
      </c>
      <c r="BM84" s="36">
        <f t="shared" si="129"/>
        <v>213.50385541663144</v>
      </c>
      <c r="BN84" s="44">
        <f t="shared" si="130"/>
        <v>245.49655172413796</v>
      </c>
      <c r="BO84" s="44">
        <f t="shared" si="131"/>
        <v>213.50385541663144</v>
      </c>
      <c r="BP84" s="36">
        <v>1.45</v>
      </c>
      <c r="BQ84" s="36">
        <f t="shared" si="97"/>
        <v>31.975205937948544</v>
      </c>
      <c r="BR84" s="39">
        <f t="shared" si="132"/>
        <v>8.9825563777701891</v>
      </c>
      <c r="BS84" s="39">
        <v>355.97</v>
      </c>
      <c r="BT84" s="39">
        <v>309.5805903541156</v>
      </c>
      <c r="BU84" s="36">
        <v>73.346000000000004</v>
      </c>
      <c r="BV84" s="36">
        <f t="shared" si="136"/>
        <v>73.346000000000004</v>
      </c>
      <c r="BW84" s="43">
        <v>73.346000000000004</v>
      </c>
      <c r="BX84" s="45">
        <f t="shared" si="133"/>
        <v>1</v>
      </c>
      <c r="BY84" s="36">
        <v>6.6000000000000003E-2</v>
      </c>
      <c r="BZ84" s="36">
        <f t="shared" si="87"/>
        <v>6.6000000000000003E-2</v>
      </c>
      <c r="CA84" s="43">
        <v>6.6000000000000003E-2</v>
      </c>
      <c r="CB84" s="45">
        <f t="shared" si="134"/>
        <v>1</v>
      </c>
      <c r="CC84" s="36">
        <v>0</v>
      </c>
      <c r="CD84" s="36">
        <f t="shared" si="116"/>
        <v>0</v>
      </c>
      <c r="CE84" s="43">
        <v>0</v>
      </c>
      <c r="CF84" s="45" t="e">
        <f t="shared" si="135"/>
        <v>#DIV/0!</v>
      </c>
      <c r="CG84" s="36">
        <f t="shared" si="105"/>
        <v>182.51523630258311</v>
      </c>
      <c r="CH84" s="36">
        <f t="shared" si="105"/>
        <v>158.73015873015868</v>
      </c>
      <c r="CI84" s="36">
        <f t="shared" si="106"/>
        <v>188.27259091264901</v>
      </c>
      <c r="CJ84" s="46">
        <f t="shared" si="106"/>
        <v>163.73722460386202</v>
      </c>
      <c r="CK84" s="36">
        <f t="shared" si="67"/>
        <v>188.27259091264901</v>
      </c>
      <c r="CL84" s="36">
        <f t="shared" si="98"/>
        <v>163.73722460386202</v>
      </c>
      <c r="CM84" s="36">
        <f t="shared" si="107"/>
        <v>37.606434592379301</v>
      </c>
      <c r="CN84" s="36">
        <f t="shared" si="107"/>
        <v>37.606434592379301</v>
      </c>
      <c r="CO84" s="36">
        <f t="shared" si="69"/>
        <v>38.792711332638007</v>
      </c>
      <c r="CP84" s="36">
        <f t="shared" si="99"/>
        <v>38.792711332638007</v>
      </c>
      <c r="CQ84" s="36">
        <f t="shared" si="108"/>
        <v>3.3839946051550648E-2</v>
      </c>
      <c r="CR84" s="36">
        <f t="shared" si="108"/>
        <v>3.3839946051550648E-2</v>
      </c>
      <c r="CS84" s="36">
        <f t="shared" si="71"/>
        <v>3.4907410737519545E-2</v>
      </c>
      <c r="CT84" s="36">
        <f t="shared" si="100"/>
        <v>3.4907410737519545E-2</v>
      </c>
      <c r="CU84" s="36">
        <f t="shared" si="109"/>
        <v>0</v>
      </c>
      <c r="CV84" s="36">
        <f t="shared" si="109"/>
        <v>0</v>
      </c>
      <c r="CW84" s="36">
        <f t="shared" si="73"/>
        <v>0</v>
      </c>
      <c r="CX84" s="36">
        <f t="shared" si="101"/>
        <v>0</v>
      </c>
      <c r="CY84" s="47"/>
      <c r="CZ84" s="47"/>
    </row>
    <row r="85" spans="1:104" ht="26.25" customHeight="1" x14ac:dyDescent="0.2">
      <c r="A85" s="63">
        <v>49</v>
      </c>
      <c r="B85" s="63"/>
      <c r="C85" s="63">
        <v>73</v>
      </c>
      <c r="D85" s="64">
        <v>71</v>
      </c>
      <c r="E85" s="65" t="s">
        <v>346</v>
      </c>
      <c r="F85" s="65" t="s">
        <v>347</v>
      </c>
      <c r="G85" s="66" t="s">
        <v>246</v>
      </c>
      <c r="H85" s="56" t="s">
        <v>348</v>
      </c>
      <c r="I85" s="33"/>
      <c r="J85" s="34">
        <f t="shared" si="119"/>
        <v>0</v>
      </c>
      <c r="K85" s="34">
        <v>0</v>
      </c>
      <c r="L85" s="34">
        <v>0</v>
      </c>
      <c r="M85" s="34">
        <v>0</v>
      </c>
      <c r="N85" s="34">
        <v>0</v>
      </c>
      <c r="O85" s="34">
        <v>0</v>
      </c>
      <c r="P85" s="34">
        <v>0</v>
      </c>
      <c r="Q85" s="34">
        <v>0</v>
      </c>
      <c r="R85" s="34">
        <v>0</v>
      </c>
      <c r="S85" s="34">
        <v>0</v>
      </c>
      <c r="T85" s="34">
        <v>0</v>
      </c>
      <c r="U85" s="34">
        <v>0</v>
      </c>
      <c r="V85" s="34">
        <v>0</v>
      </c>
      <c r="W85" s="34">
        <v>0</v>
      </c>
      <c r="X85" s="34">
        <v>0</v>
      </c>
      <c r="Y85" s="34">
        <v>0</v>
      </c>
      <c r="Z85" s="34">
        <v>0</v>
      </c>
      <c r="AA85" s="34">
        <v>0</v>
      </c>
      <c r="AB85" s="34">
        <v>0</v>
      </c>
      <c r="AC85" s="34">
        <v>0</v>
      </c>
      <c r="AD85" s="34">
        <v>0</v>
      </c>
      <c r="AE85" s="36">
        <v>0.12</v>
      </c>
      <c r="AF85" s="37">
        <f t="shared" si="120"/>
        <v>0.10318142734307824</v>
      </c>
      <c r="AG85" s="36">
        <f t="shared" si="93"/>
        <v>0.12</v>
      </c>
      <c r="AH85" s="37">
        <f t="shared" si="121"/>
        <v>0.10318142734307824</v>
      </c>
      <c r="AI85" s="36">
        <v>0.14000000000000001</v>
      </c>
      <c r="AJ85" s="37">
        <f t="shared" si="122"/>
        <v>0.12037833190025796</v>
      </c>
      <c r="AK85" s="36">
        <f t="shared" si="94"/>
        <v>0.14000000000000001</v>
      </c>
      <c r="AL85" s="37">
        <f t="shared" si="123"/>
        <v>0.12037833190025796</v>
      </c>
      <c r="AM85" s="37">
        <f t="shared" si="124"/>
        <v>246.98302923462444</v>
      </c>
      <c r="AN85" s="37">
        <f t="shared" si="125"/>
        <v>246.98302923462444</v>
      </c>
      <c r="AO85" s="37"/>
      <c r="AP85" s="37"/>
      <c r="AQ85" s="37">
        <v>2E-3</v>
      </c>
      <c r="AR85" s="37">
        <v>0</v>
      </c>
      <c r="AS85" s="39">
        <v>14.876309450549467</v>
      </c>
      <c r="AT85" s="37">
        <f t="shared" si="95"/>
        <v>14.876309450549467</v>
      </c>
      <c r="AU85" s="22">
        <f t="shared" si="117"/>
        <v>6.0232111884973044E-2</v>
      </c>
      <c r="AV85" s="22">
        <f t="shared" si="117"/>
        <v>6.0232111884973044E-2</v>
      </c>
      <c r="AW85" s="22"/>
      <c r="AX85" s="39">
        <f t="shared" si="126"/>
        <v>232.10671978407498</v>
      </c>
      <c r="AY85" s="37">
        <f t="shared" si="127"/>
        <v>232.10671978407498</v>
      </c>
      <c r="AZ85" s="37">
        <v>7.0000000000000001E-3</v>
      </c>
      <c r="BA85" s="37">
        <v>0</v>
      </c>
      <c r="BB85" s="59">
        <v>41.271719784075003</v>
      </c>
      <c r="BC85" s="37">
        <f t="shared" si="137"/>
        <v>41.271719784075003</v>
      </c>
      <c r="BD85" s="22">
        <f t="shared" si="118"/>
        <v>0.16710346420145511</v>
      </c>
      <c r="BE85" s="22">
        <f t="shared" si="118"/>
        <v>0.16710346420145511</v>
      </c>
      <c r="BF85" s="22">
        <f t="shared" si="110"/>
        <v>0.17781354982944655</v>
      </c>
      <c r="BG85" s="22">
        <f t="shared" si="110"/>
        <v>0.17781354982944655</v>
      </c>
      <c r="BH85" s="36">
        <v>190.83499999999998</v>
      </c>
      <c r="BI85" s="42">
        <f t="shared" si="111"/>
        <v>190.83499999999998</v>
      </c>
      <c r="BJ85" s="59">
        <v>62.7</v>
      </c>
      <c r="BK85" s="36">
        <f t="shared" ref="BK85:BK92" si="138">BJ85</f>
        <v>62.7</v>
      </c>
      <c r="BL85" s="36">
        <f t="shared" si="128"/>
        <v>79.293193717277461</v>
      </c>
      <c r="BM85" s="36">
        <f t="shared" si="129"/>
        <v>79.293193717277461</v>
      </c>
      <c r="BN85" s="44">
        <f t="shared" si="130"/>
        <v>79.293193717277489</v>
      </c>
      <c r="BO85" s="44">
        <f t="shared" si="131"/>
        <v>79.293193717277489</v>
      </c>
      <c r="BP85" s="36">
        <v>0.76400000000000001</v>
      </c>
      <c r="BQ85" s="36">
        <f t="shared" si="97"/>
        <v>0</v>
      </c>
      <c r="BR85" s="39">
        <f t="shared" si="132"/>
        <v>0</v>
      </c>
      <c r="BS85" s="39">
        <v>60.58</v>
      </c>
      <c r="BT85" s="39">
        <f t="shared" ref="BT85:BT92" si="139">BS85</f>
        <v>60.58</v>
      </c>
      <c r="BU85" s="36">
        <v>6.17</v>
      </c>
      <c r="BV85" s="36">
        <f t="shared" si="136"/>
        <v>6.17</v>
      </c>
      <c r="BW85" s="43">
        <v>6.17</v>
      </c>
      <c r="BX85" s="45">
        <f t="shared" si="133"/>
        <v>1</v>
      </c>
      <c r="BY85" s="36">
        <v>3.9E-2</v>
      </c>
      <c r="BZ85" s="36">
        <f t="shared" si="87"/>
        <v>3.9E-2</v>
      </c>
      <c r="CA85" s="43">
        <v>3.9E-2</v>
      </c>
      <c r="CB85" s="45">
        <f t="shared" si="134"/>
        <v>1</v>
      </c>
      <c r="CC85" s="36">
        <v>0</v>
      </c>
      <c r="CD85" s="36">
        <f t="shared" si="116"/>
        <v>0</v>
      </c>
      <c r="CE85" s="43">
        <v>0</v>
      </c>
      <c r="CF85" s="45" t="e">
        <f t="shared" si="135"/>
        <v>#DIV/0!</v>
      </c>
      <c r="CG85" s="36">
        <f t="shared" si="105"/>
        <v>245.28001048384303</v>
      </c>
      <c r="CH85" s="36">
        <f t="shared" si="105"/>
        <v>245.28001048384303</v>
      </c>
      <c r="CI85" s="36">
        <f t="shared" si="106"/>
        <v>261.00062960846878</v>
      </c>
      <c r="CJ85" s="46">
        <f t="shared" si="106"/>
        <v>261.00062960846878</v>
      </c>
      <c r="CK85" s="36">
        <f t="shared" si="67"/>
        <v>317.44700919642628</v>
      </c>
      <c r="CL85" s="36">
        <f t="shared" si="98"/>
        <v>317.44700919642628</v>
      </c>
      <c r="CM85" s="36">
        <f t="shared" si="107"/>
        <v>24.981473500913033</v>
      </c>
      <c r="CN85" s="36">
        <f t="shared" si="107"/>
        <v>24.981473500913033</v>
      </c>
      <c r="CO85" s="36">
        <f t="shared" si="69"/>
        <v>32.331595357245796</v>
      </c>
      <c r="CP85" s="36">
        <f t="shared" si="99"/>
        <v>32.331595357245796</v>
      </c>
      <c r="CQ85" s="36">
        <f t="shared" si="108"/>
        <v>0.15790558614839681</v>
      </c>
      <c r="CR85" s="36">
        <f t="shared" si="108"/>
        <v>0.15790558614839681</v>
      </c>
      <c r="CS85" s="36">
        <f t="shared" si="71"/>
        <v>0.20436502737967355</v>
      </c>
      <c r="CT85" s="36">
        <f t="shared" si="100"/>
        <v>0.20436502737967355</v>
      </c>
      <c r="CU85" s="36">
        <f t="shared" si="109"/>
        <v>0</v>
      </c>
      <c r="CV85" s="36">
        <f t="shared" si="109"/>
        <v>0</v>
      </c>
      <c r="CW85" s="36">
        <f t="shared" si="73"/>
        <v>0</v>
      </c>
      <c r="CX85" s="36">
        <f t="shared" si="101"/>
        <v>0</v>
      </c>
      <c r="CY85" s="47"/>
      <c r="CZ85" s="47"/>
    </row>
    <row r="86" spans="1:104" ht="26.25" customHeight="1" x14ac:dyDescent="0.2">
      <c r="A86" s="63">
        <v>48</v>
      </c>
      <c r="B86" s="63"/>
      <c r="C86" s="63">
        <v>74</v>
      </c>
      <c r="D86" s="64">
        <v>72</v>
      </c>
      <c r="E86" s="65" t="s">
        <v>349</v>
      </c>
      <c r="F86" s="65" t="s">
        <v>350</v>
      </c>
      <c r="G86" s="66" t="s">
        <v>246</v>
      </c>
      <c r="H86" s="56" t="s">
        <v>351</v>
      </c>
      <c r="I86" s="33"/>
      <c r="J86" s="34">
        <f t="shared" si="119"/>
        <v>0</v>
      </c>
      <c r="K86" s="34">
        <v>0</v>
      </c>
      <c r="L86" s="34">
        <v>0</v>
      </c>
      <c r="M86" s="34">
        <v>0</v>
      </c>
      <c r="N86" s="34">
        <v>0</v>
      </c>
      <c r="O86" s="34">
        <v>0</v>
      </c>
      <c r="P86" s="34">
        <v>0</v>
      </c>
      <c r="Q86" s="34">
        <v>0</v>
      </c>
      <c r="R86" s="34">
        <v>0</v>
      </c>
      <c r="S86" s="34">
        <v>0</v>
      </c>
      <c r="T86" s="34">
        <v>0</v>
      </c>
      <c r="U86" s="34">
        <v>0</v>
      </c>
      <c r="V86" s="34">
        <v>0</v>
      </c>
      <c r="W86" s="34">
        <v>0</v>
      </c>
      <c r="X86" s="34">
        <v>0</v>
      </c>
      <c r="Y86" s="34">
        <v>0</v>
      </c>
      <c r="Z86" s="34">
        <v>0</v>
      </c>
      <c r="AA86" s="34">
        <v>0</v>
      </c>
      <c r="AB86" s="34">
        <v>0</v>
      </c>
      <c r="AC86" s="34">
        <v>0</v>
      </c>
      <c r="AD86" s="34">
        <v>0</v>
      </c>
      <c r="AE86" s="36">
        <v>0.23</v>
      </c>
      <c r="AF86" s="37">
        <f t="shared" si="120"/>
        <v>0.19776440240756665</v>
      </c>
      <c r="AG86" s="36">
        <f t="shared" si="93"/>
        <v>0.23</v>
      </c>
      <c r="AH86" s="37">
        <f t="shared" si="121"/>
        <v>0.19776440240756665</v>
      </c>
      <c r="AI86" s="36">
        <v>0.2</v>
      </c>
      <c r="AJ86" s="37">
        <f t="shared" si="122"/>
        <v>0.17196904557179707</v>
      </c>
      <c r="AK86" s="36">
        <f t="shared" si="94"/>
        <v>0.2</v>
      </c>
      <c r="AL86" s="37">
        <f t="shared" si="123"/>
        <v>0.17196904557179707</v>
      </c>
      <c r="AM86" s="37">
        <f t="shared" si="124"/>
        <v>318.91301188163811</v>
      </c>
      <c r="AN86" s="37">
        <f t="shared" si="125"/>
        <v>318.91301188163811</v>
      </c>
      <c r="AO86" s="37"/>
      <c r="AP86" s="37"/>
      <c r="AQ86" s="37">
        <v>6.0000000000000001E-3</v>
      </c>
      <c r="AR86" s="37">
        <v>0</v>
      </c>
      <c r="AS86" s="39">
        <v>16.287011881638136</v>
      </c>
      <c r="AT86" s="37">
        <f t="shared" si="95"/>
        <v>16.287011881638136</v>
      </c>
      <c r="AU86" s="22">
        <f t="shared" si="117"/>
        <v>5.1070389964781131E-2</v>
      </c>
      <c r="AV86" s="22">
        <f t="shared" si="117"/>
        <v>5.1070389964781131E-2</v>
      </c>
      <c r="AW86" s="22"/>
      <c r="AX86" s="39">
        <f t="shared" si="126"/>
        <v>302.62599999999998</v>
      </c>
      <c r="AY86" s="37">
        <f t="shared" si="127"/>
        <v>302.62599999999998</v>
      </c>
      <c r="AZ86" s="37">
        <v>0</v>
      </c>
      <c r="BA86" s="37">
        <f>AZ86*0.3</f>
        <v>0</v>
      </c>
      <c r="BB86" s="59">
        <v>0</v>
      </c>
      <c r="BC86" s="37">
        <f t="shared" si="137"/>
        <v>0</v>
      </c>
      <c r="BD86" s="22">
        <f t="shared" si="118"/>
        <v>0</v>
      </c>
      <c r="BE86" s="22">
        <f t="shared" si="118"/>
        <v>0</v>
      </c>
      <c r="BF86" s="22">
        <f t="shared" si="110"/>
        <v>0</v>
      </c>
      <c r="BG86" s="22">
        <f t="shared" si="110"/>
        <v>0</v>
      </c>
      <c r="BH86" s="36">
        <v>302.62599999999998</v>
      </c>
      <c r="BI86" s="42">
        <f t="shared" si="111"/>
        <v>302.62599999999998</v>
      </c>
      <c r="BJ86" s="59">
        <v>81.2</v>
      </c>
      <c r="BK86" s="36">
        <f t="shared" si="138"/>
        <v>81.2</v>
      </c>
      <c r="BL86" s="36">
        <f t="shared" si="128"/>
        <v>102.19895287958117</v>
      </c>
      <c r="BM86" s="36">
        <f t="shared" si="129"/>
        <v>102.19895287958117</v>
      </c>
      <c r="BN86" s="44">
        <f t="shared" si="130"/>
        <v>102.19895287958114</v>
      </c>
      <c r="BO86" s="44">
        <f t="shared" si="131"/>
        <v>102.19895287958114</v>
      </c>
      <c r="BP86" s="36">
        <v>0.76400000000000001</v>
      </c>
      <c r="BQ86" s="36">
        <f t="shared" si="97"/>
        <v>0</v>
      </c>
      <c r="BR86" s="39">
        <f t="shared" si="132"/>
        <v>0</v>
      </c>
      <c r="BS86" s="39">
        <v>78.08</v>
      </c>
      <c r="BT86" s="39">
        <f t="shared" si="139"/>
        <v>78.08</v>
      </c>
      <c r="BU86" s="36">
        <v>0</v>
      </c>
      <c r="BV86" s="36">
        <f t="shared" si="136"/>
        <v>0</v>
      </c>
      <c r="BW86" s="43">
        <v>0</v>
      </c>
      <c r="BX86" s="45" t="e">
        <f t="shared" si="133"/>
        <v>#DIV/0!</v>
      </c>
      <c r="BY86" s="36">
        <v>3.5000000000000003E-2</v>
      </c>
      <c r="BZ86" s="36">
        <f t="shared" si="87"/>
        <v>3.5000000000000003E-2</v>
      </c>
      <c r="CA86" s="43">
        <v>3.5000000000000003E-2</v>
      </c>
      <c r="CB86" s="45">
        <f t="shared" si="134"/>
        <v>1</v>
      </c>
      <c r="CC86" s="36">
        <v>0</v>
      </c>
      <c r="CD86" s="36">
        <f t="shared" si="116"/>
        <v>0</v>
      </c>
      <c r="CE86" s="43">
        <v>0</v>
      </c>
      <c r="CF86" s="45" t="e">
        <f t="shared" si="135"/>
        <v>#DIV/0!</v>
      </c>
      <c r="CG86" s="36">
        <f t="shared" si="105"/>
        <v>244.8316534321238</v>
      </c>
      <c r="CH86" s="36">
        <f t="shared" si="105"/>
        <v>244.8316534321238</v>
      </c>
      <c r="CI86" s="36">
        <f t="shared" si="106"/>
        <v>258.00823458658544</v>
      </c>
      <c r="CJ86" s="46">
        <f t="shared" si="106"/>
        <v>258.00823458658544</v>
      </c>
      <c r="CK86" s="36">
        <f t="shared" si="67"/>
        <v>258.00823458658544</v>
      </c>
      <c r="CL86" s="36">
        <f t="shared" si="98"/>
        <v>258.00823458658544</v>
      </c>
      <c r="CM86" s="36">
        <f t="shared" si="107"/>
        <v>0</v>
      </c>
      <c r="CN86" s="36">
        <f t="shared" si="107"/>
        <v>0</v>
      </c>
      <c r="CO86" s="36">
        <f t="shared" si="69"/>
        <v>0</v>
      </c>
      <c r="CP86" s="36">
        <f t="shared" si="99"/>
        <v>0</v>
      </c>
      <c r="CQ86" s="36">
        <f t="shared" si="108"/>
        <v>0.10974779546778091</v>
      </c>
      <c r="CR86" s="36">
        <f t="shared" si="108"/>
        <v>0.10974779546778091</v>
      </c>
      <c r="CS86" s="36">
        <f t="shared" si="71"/>
        <v>0.1156543059750319</v>
      </c>
      <c r="CT86" s="36">
        <f t="shared" si="100"/>
        <v>0.1156543059750319</v>
      </c>
      <c r="CU86" s="36">
        <f t="shared" si="109"/>
        <v>0</v>
      </c>
      <c r="CV86" s="36">
        <f t="shared" si="109"/>
        <v>0</v>
      </c>
      <c r="CW86" s="36">
        <f t="shared" si="73"/>
        <v>0</v>
      </c>
      <c r="CX86" s="36">
        <f t="shared" si="101"/>
        <v>0</v>
      </c>
      <c r="CY86" s="47"/>
      <c r="CZ86" s="47"/>
    </row>
    <row r="87" spans="1:104" ht="26.25" customHeight="1" x14ac:dyDescent="0.2">
      <c r="A87" s="63">
        <v>47</v>
      </c>
      <c r="B87" s="63"/>
      <c r="C87" s="63">
        <v>75</v>
      </c>
      <c r="D87" s="64">
        <v>73</v>
      </c>
      <c r="E87" s="65" t="s">
        <v>352</v>
      </c>
      <c r="F87" s="65" t="s">
        <v>353</v>
      </c>
      <c r="G87" s="66" t="s">
        <v>246</v>
      </c>
      <c r="H87" s="56" t="s">
        <v>354</v>
      </c>
      <c r="I87" s="33"/>
      <c r="J87" s="34">
        <f t="shared" si="119"/>
        <v>0</v>
      </c>
      <c r="K87" s="34">
        <v>0</v>
      </c>
      <c r="L87" s="34">
        <v>0</v>
      </c>
      <c r="M87" s="34">
        <v>0</v>
      </c>
      <c r="N87" s="34">
        <v>0</v>
      </c>
      <c r="O87" s="34">
        <v>0</v>
      </c>
      <c r="P87" s="34">
        <v>0</v>
      </c>
      <c r="Q87" s="34">
        <v>0</v>
      </c>
      <c r="R87" s="34">
        <v>0</v>
      </c>
      <c r="S87" s="34">
        <v>0</v>
      </c>
      <c r="T87" s="34">
        <v>0</v>
      </c>
      <c r="U87" s="34">
        <v>0</v>
      </c>
      <c r="V87" s="34">
        <v>0</v>
      </c>
      <c r="W87" s="34">
        <v>0</v>
      </c>
      <c r="X87" s="34">
        <v>0</v>
      </c>
      <c r="Y87" s="34">
        <v>0</v>
      </c>
      <c r="Z87" s="34">
        <v>0</v>
      </c>
      <c r="AA87" s="34">
        <v>0</v>
      </c>
      <c r="AB87" s="34">
        <v>0</v>
      </c>
      <c r="AC87" s="34">
        <v>0</v>
      </c>
      <c r="AD87" s="34">
        <v>0</v>
      </c>
      <c r="AE87" s="36">
        <v>0.35</v>
      </c>
      <c r="AF87" s="37">
        <f t="shared" si="120"/>
        <v>0.30094582975064488</v>
      </c>
      <c r="AG87" s="36">
        <f t="shared" si="93"/>
        <v>0.35</v>
      </c>
      <c r="AH87" s="37">
        <f t="shared" si="121"/>
        <v>0.30094582975064488</v>
      </c>
      <c r="AI87" s="36">
        <v>0.134908</v>
      </c>
      <c r="AJ87" s="37">
        <f t="shared" si="122"/>
        <v>0.11599999999999999</v>
      </c>
      <c r="AK87" s="36">
        <f t="shared" si="94"/>
        <v>0.134908</v>
      </c>
      <c r="AL87" s="37">
        <f t="shared" si="123"/>
        <v>0.11599999999999999</v>
      </c>
      <c r="AM87" s="37">
        <f t="shared" si="124"/>
        <v>251.55628395604396</v>
      </c>
      <c r="AN87" s="37">
        <f t="shared" si="125"/>
        <v>251.55628395604393</v>
      </c>
      <c r="AO87" s="37"/>
      <c r="AP87" s="37"/>
      <c r="AQ87" s="37">
        <v>4.0000000000000001E-3</v>
      </c>
      <c r="AR87" s="37">
        <v>0</v>
      </c>
      <c r="AS87" s="39">
        <v>9.9112839560439632</v>
      </c>
      <c r="AT87" s="37">
        <f t="shared" si="95"/>
        <v>9.9112839560439632</v>
      </c>
      <c r="AU87" s="22">
        <f t="shared" si="117"/>
        <v>3.9399866304973025E-2</v>
      </c>
      <c r="AV87" s="22">
        <f t="shared" si="117"/>
        <v>3.9399866304973032E-2</v>
      </c>
      <c r="AW87" s="22"/>
      <c r="AX87" s="39">
        <f t="shared" si="126"/>
        <v>241.64499999999998</v>
      </c>
      <c r="AY87" s="37">
        <f t="shared" si="127"/>
        <v>241.64499999999998</v>
      </c>
      <c r="AZ87" s="37">
        <v>2E-3</v>
      </c>
      <c r="BA87" s="37">
        <v>0</v>
      </c>
      <c r="BB87" s="59">
        <v>9.33</v>
      </c>
      <c r="BC87" s="37">
        <f t="shared" si="137"/>
        <v>9.33</v>
      </c>
      <c r="BD87" s="22">
        <f t="shared" si="118"/>
        <v>3.7089115220156024E-2</v>
      </c>
      <c r="BE87" s="22">
        <f t="shared" si="118"/>
        <v>3.7089115220156024E-2</v>
      </c>
      <c r="BF87" s="22">
        <f t="shared" si="110"/>
        <v>3.8610358170042831E-2</v>
      </c>
      <c r="BG87" s="22">
        <f t="shared" si="110"/>
        <v>3.8610358170042831E-2</v>
      </c>
      <c r="BH87" s="36">
        <v>232.31499999999997</v>
      </c>
      <c r="BI87" s="42">
        <f t="shared" si="111"/>
        <v>232.31499999999997</v>
      </c>
      <c r="BJ87" s="59">
        <v>60.41</v>
      </c>
      <c r="BK87" s="36">
        <f t="shared" si="138"/>
        <v>60.41</v>
      </c>
      <c r="BL87" s="36">
        <f t="shared" si="128"/>
        <v>74.908376963350776</v>
      </c>
      <c r="BM87" s="36">
        <f t="shared" si="129"/>
        <v>74.908376963350776</v>
      </c>
      <c r="BN87" s="44">
        <f t="shared" si="130"/>
        <v>74.90837696335079</v>
      </c>
      <c r="BO87" s="44">
        <f t="shared" si="131"/>
        <v>74.90837696335079</v>
      </c>
      <c r="BP87" s="36">
        <v>0.76400000000000001</v>
      </c>
      <c r="BQ87" s="36">
        <f t="shared" si="97"/>
        <v>0</v>
      </c>
      <c r="BR87" s="39">
        <f t="shared" si="132"/>
        <v>0</v>
      </c>
      <c r="BS87" s="39">
        <v>57.23</v>
      </c>
      <c r="BT87" s="39">
        <f t="shared" si="139"/>
        <v>57.23</v>
      </c>
      <c r="BU87" s="36">
        <v>11.24</v>
      </c>
      <c r="BV87" s="36">
        <f t="shared" si="136"/>
        <v>11.24</v>
      </c>
      <c r="BW87" s="43">
        <v>11.24</v>
      </c>
      <c r="BX87" s="45">
        <f t="shared" si="133"/>
        <v>1</v>
      </c>
      <c r="BY87" s="36">
        <v>6.0000000000000001E-3</v>
      </c>
      <c r="BZ87" s="36">
        <f t="shared" si="87"/>
        <v>6.0000000000000001E-3</v>
      </c>
      <c r="CA87" s="43">
        <v>6.0000000000000001E-3</v>
      </c>
      <c r="CB87" s="45">
        <f t="shared" si="134"/>
        <v>1</v>
      </c>
      <c r="CC87" s="36">
        <v>0</v>
      </c>
      <c r="CD87" s="36">
        <f t="shared" si="116"/>
        <v>0</v>
      </c>
      <c r="CE87" s="43">
        <v>0</v>
      </c>
      <c r="CF87" s="45" t="e">
        <f t="shared" si="135"/>
        <v>#DIV/0!</v>
      </c>
      <c r="CG87" s="36">
        <f t="shared" si="105"/>
        <v>227.50375820466547</v>
      </c>
      <c r="CH87" s="36">
        <f t="shared" si="105"/>
        <v>227.5037582046655</v>
      </c>
      <c r="CI87" s="36">
        <f t="shared" si="106"/>
        <v>236.83502658859072</v>
      </c>
      <c r="CJ87" s="46">
        <f t="shared" si="106"/>
        <v>236.83502658859072</v>
      </c>
      <c r="CK87" s="36">
        <f t="shared" si="67"/>
        <v>246.34655532359085</v>
      </c>
      <c r="CL87" s="36">
        <f t="shared" si="98"/>
        <v>246.34655532359085</v>
      </c>
      <c r="CM87" s="36">
        <f t="shared" si="107"/>
        <v>44.681849418494501</v>
      </c>
      <c r="CN87" s="36">
        <f t="shared" si="107"/>
        <v>44.681849418494508</v>
      </c>
      <c r="CO87" s="36">
        <f t="shared" si="69"/>
        <v>48.382583991563187</v>
      </c>
      <c r="CP87" s="36">
        <f t="shared" si="99"/>
        <v>48.382583991563187</v>
      </c>
      <c r="CQ87" s="36">
        <f t="shared" si="108"/>
        <v>2.385152104190098E-2</v>
      </c>
      <c r="CR87" s="36">
        <f t="shared" si="108"/>
        <v>2.3851521041900983E-2</v>
      </c>
      <c r="CS87" s="36">
        <f t="shared" si="71"/>
        <v>2.582700213072768E-2</v>
      </c>
      <c r="CT87" s="36">
        <f t="shared" si="100"/>
        <v>2.582700213072768E-2</v>
      </c>
      <c r="CU87" s="36">
        <f t="shared" si="109"/>
        <v>0</v>
      </c>
      <c r="CV87" s="36">
        <f t="shared" si="109"/>
        <v>0</v>
      </c>
      <c r="CW87" s="36">
        <f t="shared" si="73"/>
        <v>0</v>
      </c>
      <c r="CX87" s="36">
        <f t="shared" si="101"/>
        <v>0</v>
      </c>
      <c r="CY87" s="47"/>
      <c r="CZ87" s="47"/>
    </row>
    <row r="88" spans="1:104" ht="39" customHeight="1" x14ac:dyDescent="0.2">
      <c r="A88" s="63">
        <v>46</v>
      </c>
      <c r="B88" s="63"/>
      <c r="C88" s="63">
        <v>76</v>
      </c>
      <c r="D88" s="64">
        <v>74</v>
      </c>
      <c r="E88" s="65" t="s">
        <v>355</v>
      </c>
      <c r="F88" s="65" t="s">
        <v>356</v>
      </c>
      <c r="G88" s="66" t="s">
        <v>246</v>
      </c>
      <c r="H88" s="56" t="s">
        <v>357</v>
      </c>
      <c r="I88" s="33"/>
      <c r="J88" s="34">
        <f t="shared" si="119"/>
        <v>0</v>
      </c>
      <c r="K88" s="34">
        <v>0</v>
      </c>
      <c r="L88" s="34">
        <v>0</v>
      </c>
      <c r="M88" s="34">
        <v>0</v>
      </c>
      <c r="N88" s="34">
        <v>0</v>
      </c>
      <c r="O88" s="34">
        <v>0</v>
      </c>
      <c r="P88" s="34">
        <v>0</v>
      </c>
      <c r="Q88" s="34">
        <v>0</v>
      </c>
      <c r="R88" s="34">
        <v>0</v>
      </c>
      <c r="S88" s="34">
        <v>0</v>
      </c>
      <c r="T88" s="34">
        <v>0</v>
      </c>
      <c r="U88" s="34">
        <v>0</v>
      </c>
      <c r="V88" s="34">
        <v>0</v>
      </c>
      <c r="W88" s="34">
        <v>0</v>
      </c>
      <c r="X88" s="34">
        <v>0</v>
      </c>
      <c r="Y88" s="34">
        <v>0</v>
      </c>
      <c r="Z88" s="34">
        <v>0</v>
      </c>
      <c r="AA88" s="34">
        <v>0</v>
      </c>
      <c r="AB88" s="34">
        <v>0</v>
      </c>
      <c r="AC88" s="34">
        <v>0</v>
      </c>
      <c r="AD88" s="34">
        <v>0</v>
      </c>
      <c r="AE88" s="36">
        <v>0.35</v>
      </c>
      <c r="AF88" s="37">
        <f t="shared" si="120"/>
        <v>0.30094582975064488</v>
      </c>
      <c r="AG88" s="36">
        <f t="shared" si="93"/>
        <v>0.35</v>
      </c>
      <c r="AH88" s="37">
        <f t="shared" si="121"/>
        <v>0.30094582975064488</v>
      </c>
      <c r="AI88" s="36">
        <v>0.08</v>
      </c>
      <c r="AJ88" s="37">
        <f t="shared" si="122"/>
        <v>6.878761822871883E-2</v>
      </c>
      <c r="AK88" s="36">
        <f t="shared" si="94"/>
        <v>0.08</v>
      </c>
      <c r="AL88" s="37">
        <f t="shared" si="123"/>
        <v>6.878761822871883E-2</v>
      </c>
      <c r="AM88" s="37">
        <f t="shared" si="124"/>
        <v>135.66373991909219</v>
      </c>
      <c r="AN88" s="37">
        <f t="shared" si="125"/>
        <v>135.66373991909219</v>
      </c>
      <c r="AO88" s="37"/>
      <c r="AP88" s="37"/>
      <c r="AQ88" s="37">
        <v>2E-3</v>
      </c>
      <c r="AR88" s="37">
        <v>0</v>
      </c>
      <c r="AS88" s="39">
        <v>6.8865222321398161</v>
      </c>
      <c r="AT88" s="37">
        <f t="shared" si="95"/>
        <v>6.8865222321398161</v>
      </c>
      <c r="AU88" s="22">
        <f t="shared" si="117"/>
        <v>5.0761701219845731E-2</v>
      </c>
      <c r="AV88" s="22">
        <f t="shared" si="117"/>
        <v>5.0761701219845731E-2</v>
      </c>
      <c r="AW88" s="22"/>
      <c r="AX88" s="39">
        <f t="shared" si="126"/>
        <v>128.77721768695238</v>
      </c>
      <c r="AY88" s="37">
        <f t="shared" si="127"/>
        <v>128.77721768695238</v>
      </c>
      <c r="AZ88" s="37">
        <v>2E-3</v>
      </c>
      <c r="BA88" s="37">
        <v>0</v>
      </c>
      <c r="BB88" s="59">
        <v>6.5172176869523808</v>
      </c>
      <c r="BC88" s="37">
        <f t="shared" si="137"/>
        <v>6.5172176869523808</v>
      </c>
      <c r="BD88" s="22">
        <f t="shared" si="118"/>
        <v>4.803949596877656E-2</v>
      </c>
      <c r="BE88" s="22">
        <f t="shared" si="118"/>
        <v>4.803949596877656E-2</v>
      </c>
      <c r="BF88" s="22">
        <f t="shared" si="110"/>
        <v>5.0608467895270424E-2</v>
      </c>
      <c r="BG88" s="22">
        <f t="shared" si="110"/>
        <v>5.0608467895270424E-2</v>
      </c>
      <c r="BH88" s="36">
        <v>122.26</v>
      </c>
      <c r="BI88" s="42">
        <f t="shared" si="111"/>
        <v>122.26</v>
      </c>
      <c r="BJ88" s="59">
        <v>34.619999999999997</v>
      </c>
      <c r="BK88" s="36">
        <f t="shared" si="138"/>
        <v>34.619999999999997</v>
      </c>
      <c r="BL88" s="36">
        <f t="shared" si="128"/>
        <v>40.340314136125649</v>
      </c>
      <c r="BM88" s="36">
        <f t="shared" si="129"/>
        <v>40.340314136125649</v>
      </c>
      <c r="BN88" s="44">
        <f t="shared" si="130"/>
        <v>40.340314136125649</v>
      </c>
      <c r="BO88" s="44">
        <f t="shared" si="131"/>
        <v>40.340314136125649</v>
      </c>
      <c r="BP88" s="36">
        <v>0.76400000000000001</v>
      </c>
      <c r="BQ88" s="36">
        <f t="shared" si="97"/>
        <v>0</v>
      </c>
      <c r="BR88" s="39">
        <f t="shared" si="132"/>
        <v>0</v>
      </c>
      <c r="BS88" s="39">
        <v>30.82</v>
      </c>
      <c r="BT88" s="39">
        <f t="shared" si="139"/>
        <v>30.82</v>
      </c>
      <c r="BU88" s="36">
        <v>8.02</v>
      </c>
      <c r="BV88" s="36">
        <f t="shared" si="136"/>
        <v>8.02</v>
      </c>
      <c r="BW88" s="43">
        <v>8.02</v>
      </c>
      <c r="BX88" s="45">
        <f t="shared" si="133"/>
        <v>1</v>
      </c>
      <c r="BY88" s="36">
        <v>3.0000000000000001E-3</v>
      </c>
      <c r="BZ88" s="36">
        <f t="shared" si="87"/>
        <v>3.0000000000000001E-3</v>
      </c>
      <c r="CA88" s="43">
        <v>3.0000000000000001E-3</v>
      </c>
      <c r="CB88" s="45">
        <f t="shared" si="134"/>
        <v>1</v>
      </c>
      <c r="CC88" s="36">
        <v>0</v>
      </c>
      <c r="CD88" s="36">
        <f t="shared" si="116"/>
        <v>0</v>
      </c>
      <c r="CE88" s="43">
        <v>0</v>
      </c>
      <c r="CF88" s="45" t="e">
        <f t="shared" si="135"/>
        <v>#DIV/0!</v>
      </c>
      <c r="CG88" s="36">
        <f t="shared" ref="CG88:CH98" si="140">BS88/AM88*1000</f>
        <v>227.17934813223181</v>
      </c>
      <c r="CH88" s="36">
        <f t="shared" si="140"/>
        <v>227.17934813223181</v>
      </c>
      <c r="CI88" s="36">
        <f t="shared" ref="CI88:CJ98" si="141">BS88/AX88*1000</f>
        <v>239.3280469447715</v>
      </c>
      <c r="CJ88" s="46">
        <f t="shared" si="141"/>
        <v>239.3280469447715</v>
      </c>
      <c r="CK88" s="36">
        <f t="shared" ref="CK88:CK98" si="142">BS88/BI88*1000</f>
        <v>252.08571895959432</v>
      </c>
      <c r="CL88" s="36">
        <f t="shared" si="98"/>
        <v>252.08571895959432</v>
      </c>
      <c r="CM88" s="36">
        <f t="shared" ref="CM88:CN98" si="143">BU88/AM88*1000</f>
        <v>59.116754445830601</v>
      </c>
      <c r="CN88" s="36">
        <f t="shared" si="143"/>
        <v>59.116754445830601</v>
      </c>
      <c r="CO88" s="36">
        <f t="shared" ref="CO88:CO98" si="144">BU88/BI88*1000</f>
        <v>65.597906101750354</v>
      </c>
      <c r="CP88" s="36">
        <f t="shared" si="99"/>
        <v>65.597906101750354</v>
      </c>
      <c r="CQ88" s="36">
        <f t="shared" ref="CQ88:CR98" si="145">BY88/AM88*1000</f>
        <v>2.2113499169263317E-2</v>
      </c>
      <c r="CR88" s="36">
        <f t="shared" si="145"/>
        <v>2.2113499169263317E-2</v>
      </c>
      <c r="CS88" s="36">
        <f t="shared" ref="CS88:CS98" si="146">BY88/BI88*1000</f>
        <v>2.4537870112874203E-2</v>
      </c>
      <c r="CT88" s="36">
        <f t="shared" si="100"/>
        <v>2.4537870112874203E-2</v>
      </c>
      <c r="CU88" s="36">
        <f t="shared" ref="CU88:CV98" si="147">CC88/AM88*1000</f>
        <v>0</v>
      </c>
      <c r="CV88" s="36">
        <f t="shared" si="147"/>
        <v>0</v>
      </c>
      <c r="CW88" s="36">
        <f t="shared" ref="CW88:CW98" si="148">CC88/BI88*1000</f>
        <v>0</v>
      </c>
      <c r="CX88" s="36">
        <f t="shared" si="101"/>
        <v>0</v>
      </c>
      <c r="CY88" s="47"/>
      <c r="CZ88" s="47"/>
    </row>
    <row r="89" spans="1:104" ht="28.5" customHeight="1" x14ac:dyDescent="0.2">
      <c r="A89" s="63">
        <v>45</v>
      </c>
      <c r="B89" s="63"/>
      <c r="C89" s="63">
        <v>77</v>
      </c>
      <c r="D89" s="64">
        <v>75</v>
      </c>
      <c r="E89" s="65" t="s">
        <v>358</v>
      </c>
      <c r="F89" s="65" t="s">
        <v>359</v>
      </c>
      <c r="G89" s="66" t="s">
        <v>246</v>
      </c>
      <c r="H89" s="56" t="s">
        <v>360</v>
      </c>
      <c r="I89" s="33"/>
      <c r="J89" s="34">
        <f t="shared" si="119"/>
        <v>0</v>
      </c>
      <c r="K89" s="34">
        <v>0</v>
      </c>
      <c r="L89" s="34">
        <v>0</v>
      </c>
      <c r="M89" s="34">
        <v>0</v>
      </c>
      <c r="N89" s="34">
        <v>0</v>
      </c>
      <c r="O89" s="34">
        <v>0</v>
      </c>
      <c r="P89" s="34">
        <v>0</v>
      </c>
      <c r="Q89" s="34">
        <v>0</v>
      </c>
      <c r="R89" s="34">
        <v>0</v>
      </c>
      <c r="S89" s="34">
        <v>0</v>
      </c>
      <c r="T89" s="34">
        <v>0</v>
      </c>
      <c r="U89" s="34">
        <v>0</v>
      </c>
      <c r="V89" s="34">
        <v>0</v>
      </c>
      <c r="W89" s="34">
        <v>0</v>
      </c>
      <c r="X89" s="34">
        <v>0</v>
      </c>
      <c r="Y89" s="34">
        <v>0</v>
      </c>
      <c r="Z89" s="34">
        <v>0</v>
      </c>
      <c r="AA89" s="34">
        <v>0</v>
      </c>
      <c r="AB89" s="34">
        <v>0</v>
      </c>
      <c r="AC89" s="34">
        <v>0</v>
      </c>
      <c r="AD89" s="34">
        <v>0</v>
      </c>
      <c r="AE89" s="36">
        <v>0.12</v>
      </c>
      <c r="AF89" s="37">
        <f t="shared" si="120"/>
        <v>0.10318142734307824</v>
      </c>
      <c r="AG89" s="36">
        <f t="shared" si="93"/>
        <v>0.12</v>
      </c>
      <c r="AH89" s="37">
        <f t="shared" si="121"/>
        <v>0.10318142734307824</v>
      </c>
      <c r="AI89" s="36">
        <v>0.05</v>
      </c>
      <c r="AJ89" s="37">
        <f t="shared" si="122"/>
        <v>4.2992261392949267E-2</v>
      </c>
      <c r="AK89" s="36">
        <f t="shared" si="94"/>
        <v>0.05</v>
      </c>
      <c r="AL89" s="37">
        <f t="shared" si="123"/>
        <v>4.2992261392949267E-2</v>
      </c>
      <c r="AM89" s="37">
        <f t="shared" si="124"/>
        <v>78.250031513537508</v>
      </c>
      <c r="AN89" s="37">
        <f t="shared" si="125"/>
        <v>78.250031513537508</v>
      </c>
      <c r="AO89" s="37"/>
      <c r="AP89" s="37"/>
      <c r="AQ89" s="37">
        <v>1E-3</v>
      </c>
      <c r="AR89" s="37">
        <v>0</v>
      </c>
      <c r="AS89" s="39">
        <v>2.7700315135375089</v>
      </c>
      <c r="AT89" s="37">
        <f t="shared" si="95"/>
        <v>2.7700315135375089</v>
      </c>
      <c r="AU89" s="22">
        <f t="shared" si="117"/>
        <v>3.5399749494775402E-2</v>
      </c>
      <c r="AV89" s="22">
        <f t="shared" si="117"/>
        <v>3.5399749494775402E-2</v>
      </c>
      <c r="AW89" s="22"/>
      <c r="AX89" s="39">
        <f t="shared" si="126"/>
        <v>75.48</v>
      </c>
      <c r="AY89" s="37">
        <f t="shared" si="127"/>
        <v>75.48</v>
      </c>
      <c r="AZ89" s="37">
        <v>0</v>
      </c>
      <c r="BA89" s="37">
        <f>AZ89*0.3</f>
        <v>0</v>
      </c>
      <c r="BB89" s="59">
        <v>0</v>
      </c>
      <c r="BC89" s="37">
        <f t="shared" si="137"/>
        <v>0</v>
      </c>
      <c r="BD89" s="22">
        <f t="shared" si="118"/>
        <v>0</v>
      </c>
      <c r="BE89" s="22">
        <f t="shared" si="118"/>
        <v>0</v>
      </c>
      <c r="BF89" s="22">
        <f t="shared" si="110"/>
        <v>0</v>
      </c>
      <c r="BG89" s="22">
        <f t="shared" si="110"/>
        <v>0</v>
      </c>
      <c r="BH89" s="36">
        <v>75.48</v>
      </c>
      <c r="BI89" s="42">
        <f t="shared" si="111"/>
        <v>75.48</v>
      </c>
      <c r="BJ89" s="59">
        <v>18.59</v>
      </c>
      <c r="BK89" s="36">
        <f t="shared" si="138"/>
        <v>18.59</v>
      </c>
      <c r="BL89" s="36">
        <f t="shared" si="128"/>
        <v>23.206806282722514</v>
      </c>
      <c r="BM89" s="36">
        <f t="shared" si="129"/>
        <v>23.206806282722514</v>
      </c>
      <c r="BN89" s="44">
        <f t="shared" si="130"/>
        <v>23.206806282722514</v>
      </c>
      <c r="BO89" s="44">
        <f t="shared" si="131"/>
        <v>23.206806282722514</v>
      </c>
      <c r="BP89" s="36">
        <v>0.76400000000000001</v>
      </c>
      <c r="BQ89" s="36">
        <f t="shared" si="97"/>
        <v>0</v>
      </c>
      <c r="BR89" s="39">
        <f t="shared" si="132"/>
        <v>0</v>
      </c>
      <c r="BS89" s="39">
        <v>17.73</v>
      </c>
      <c r="BT89" s="39">
        <f t="shared" si="139"/>
        <v>17.73</v>
      </c>
      <c r="BU89" s="36">
        <v>0.192</v>
      </c>
      <c r="BV89" s="36">
        <f t="shared" si="136"/>
        <v>0.192</v>
      </c>
      <c r="BW89" s="43">
        <v>0.192</v>
      </c>
      <c r="BX89" s="45">
        <f t="shared" si="133"/>
        <v>1</v>
      </c>
      <c r="BY89" s="36">
        <v>0</v>
      </c>
      <c r="BZ89" s="36">
        <f t="shared" si="87"/>
        <v>0</v>
      </c>
      <c r="CA89" s="43">
        <v>0</v>
      </c>
      <c r="CB89" s="45" t="e">
        <f t="shared" si="134"/>
        <v>#DIV/0!</v>
      </c>
      <c r="CC89" s="36">
        <v>0</v>
      </c>
      <c r="CD89" s="36">
        <f t="shared" si="116"/>
        <v>0</v>
      </c>
      <c r="CE89" s="43">
        <v>0</v>
      </c>
      <c r="CF89" s="45" t="e">
        <f t="shared" si="135"/>
        <v>#DIV/0!</v>
      </c>
      <c r="CG89" s="36">
        <f t="shared" si="140"/>
        <v>226.58137839768989</v>
      </c>
      <c r="CH89" s="36">
        <f t="shared" si="140"/>
        <v>226.58137839768989</v>
      </c>
      <c r="CI89" s="36">
        <f t="shared" si="141"/>
        <v>234.89666136724961</v>
      </c>
      <c r="CJ89" s="46">
        <f t="shared" si="141"/>
        <v>234.89666136724961</v>
      </c>
      <c r="CK89" s="36">
        <f t="shared" si="142"/>
        <v>234.89666136724961</v>
      </c>
      <c r="CL89" s="36">
        <f t="shared" si="98"/>
        <v>234.89666136724961</v>
      </c>
      <c r="CM89" s="36">
        <f t="shared" si="143"/>
        <v>2.4536731332406352</v>
      </c>
      <c r="CN89" s="36">
        <f t="shared" si="143"/>
        <v>2.4536731332406352</v>
      </c>
      <c r="CO89" s="36">
        <f t="shared" si="144"/>
        <v>2.5437201907790143</v>
      </c>
      <c r="CP89" s="36">
        <f t="shared" si="99"/>
        <v>2.5437201907790143</v>
      </c>
      <c r="CQ89" s="36">
        <f t="shared" si="145"/>
        <v>0</v>
      </c>
      <c r="CR89" s="36">
        <f t="shared" si="145"/>
        <v>0</v>
      </c>
      <c r="CS89" s="36">
        <f t="shared" si="146"/>
        <v>0</v>
      </c>
      <c r="CT89" s="36">
        <f t="shared" si="100"/>
        <v>0</v>
      </c>
      <c r="CU89" s="36">
        <f t="shared" si="147"/>
        <v>0</v>
      </c>
      <c r="CV89" s="36">
        <f t="shared" si="147"/>
        <v>0</v>
      </c>
      <c r="CW89" s="36">
        <f t="shared" si="148"/>
        <v>0</v>
      </c>
      <c r="CX89" s="36">
        <f t="shared" si="101"/>
        <v>0</v>
      </c>
      <c r="CY89" s="47"/>
      <c r="CZ89" s="47"/>
    </row>
    <row r="90" spans="1:104" ht="28.5" customHeight="1" x14ac:dyDescent="0.2">
      <c r="A90" s="63">
        <v>44</v>
      </c>
      <c r="B90" s="63"/>
      <c r="C90" s="63">
        <v>78</v>
      </c>
      <c r="D90" s="64">
        <v>76</v>
      </c>
      <c r="E90" s="65" t="s">
        <v>361</v>
      </c>
      <c r="F90" s="65" t="s">
        <v>362</v>
      </c>
      <c r="G90" s="66" t="s">
        <v>246</v>
      </c>
      <c r="H90" s="56" t="s">
        <v>363</v>
      </c>
      <c r="I90" s="33" t="s">
        <v>364</v>
      </c>
      <c r="J90" s="34">
        <f t="shared" si="119"/>
        <v>0</v>
      </c>
      <c r="K90" s="34">
        <v>0</v>
      </c>
      <c r="L90" s="34">
        <v>0</v>
      </c>
      <c r="M90" s="34">
        <v>0</v>
      </c>
      <c r="N90" s="34">
        <v>0</v>
      </c>
      <c r="O90" s="34">
        <v>0</v>
      </c>
      <c r="P90" s="34">
        <v>0</v>
      </c>
      <c r="Q90" s="34">
        <v>0</v>
      </c>
      <c r="R90" s="34">
        <v>0</v>
      </c>
      <c r="S90" s="34">
        <v>0</v>
      </c>
      <c r="T90" s="34">
        <v>0</v>
      </c>
      <c r="U90" s="34">
        <v>0</v>
      </c>
      <c r="V90" s="34">
        <v>0</v>
      </c>
      <c r="W90" s="34">
        <v>0</v>
      </c>
      <c r="X90" s="34">
        <v>0</v>
      </c>
      <c r="Y90" s="34">
        <v>0</v>
      </c>
      <c r="Z90" s="34">
        <v>0</v>
      </c>
      <c r="AA90" s="34">
        <v>0</v>
      </c>
      <c r="AB90" s="34">
        <v>0</v>
      </c>
      <c r="AC90" s="34">
        <v>0</v>
      </c>
      <c r="AD90" s="34">
        <v>0</v>
      </c>
      <c r="AE90" s="36">
        <v>1.26</v>
      </c>
      <c r="AF90" s="37">
        <f t="shared" si="120"/>
        <v>1.0834049871023215</v>
      </c>
      <c r="AG90" s="36">
        <f t="shared" si="93"/>
        <v>1.26</v>
      </c>
      <c r="AH90" s="37">
        <f t="shared" si="121"/>
        <v>1.0834049871023215</v>
      </c>
      <c r="AI90" s="36">
        <v>0.33</v>
      </c>
      <c r="AJ90" s="37">
        <f t="shared" si="122"/>
        <v>0.28374892519346517</v>
      </c>
      <c r="AK90" s="36">
        <f t="shared" si="94"/>
        <v>0.33</v>
      </c>
      <c r="AL90" s="37">
        <f t="shared" si="123"/>
        <v>0.28374892519346517</v>
      </c>
      <c r="AM90" s="37">
        <f t="shared" si="124"/>
        <v>426.52132273086966</v>
      </c>
      <c r="AN90" s="37">
        <f t="shared" si="125"/>
        <v>426.5213227308696</v>
      </c>
      <c r="AO90" s="37"/>
      <c r="AP90" s="37"/>
      <c r="AQ90" s="37">
        <v>6.0000000000000001E-3</v>
      </c>
      <c r="AR90" s="37">
        <v>0</v>
      </c>
      <c r="AS90" s="39">
        <v>19.86132273086956</v>
      </c>
      <c r="AT90" s="37">
        <f t="shared" si="95"/>
        <v>19.86132273086956</v>
      </c>
      <c r="AU90" s="22">
        <f t="shared" si="117"/>
        <v>4.656583779611375E-2</v>
      </c>
      <c r="AV90" s="22">
        <f t="shared" si="117"/>
        <v>4.6565837796113757E-2</v>
      </c>
      <c r="AW90" s="22"/>
      <c r="AX90" s="39">
        <f t="shared" si="126"/>
        <v>406.66000000000008</v>
      </c>
      <c r="AY90" s="37">
        <f t="shared" si="127"/>
        <v>406.66000000000008</v>
      </c>
      <c r="AZ90" s="37">
        <v>0.03</v>
      </c>
      <c r="BA90" s="37">
        <v>0</v>
      </c>
      <c r="BB90" s="59">
        <v>136.28</v>
      </c>
      <c r="BC90" s="37">
        <f t="shared" si="137"/>
        <v>136.28</v>
      </c>
      <c r="BD90" s="22">
        <f t="shared" si="118"/>
        <v>0.31951509276827222</v>
      </c>
      <c r="BE90" s="22">
        <f t="shared" si="118"/>
        <v>0.31951509276827228</v>
      </c>
      <c r="BF90" s="22">
        <f t="shared" ref="BF90:BG98" si="149">BB90/AX90</f>
        <v>0.33512024787291589</v>
      </c>
      <c r="BG90" s="22">
        <f t="shared" si="149"/>
        <v>0.33512024787291589</v>
      </c>
      <c r="BH90" s="36">
        <v>270.38000000000005</v>
      </c>
      <c r="BI90" s="42">
        <f t="shared" si="111"/>
        <v>270.38000000000005</v>
      </c>
      <c r="BJ90" s="59">
        <v>102.1</v>
      </c>
      <c r="BK90" s="36">
        <f t="shared" si="138"/>
        <v>102.1</v>
      </c>
      <c r="BL90" s="36">
        <f t="shared" si="128"/>
        <v>132.86649214659687</v>
      </c>
      <c r="BM90" s="36">
        <f t="shared" si="129"/>
        <v>132.86649214659684</v>
      </c>
      <c r="BN90" s="44">
        <f t="shared" si="130"/>
        <v>132.86649214659687</v>
      </c>
      <c r="BO90" s="44">
        <f t="shared" si="131"/>
        <v>132.86649214659687</v>
      </c>
      <c r="BP90" s="36">
        <v>0.76400000000000001</v>
      </c>
      <c r="BQ90" s="36">
        <f t="shared" si="97"/>
        <v>0</v>
      </c>
      <c r="BR90" s="39">
        <f t="shared" si="132"/>
        <v>0</v>
      </c>
      <c r="BS90" s="39">
        <v>101.51</v>
      </c>
      <c r="BT90" s="39">
        <f t="shared" si="139"/>
        <v>101.51</v>
      </c>
      <c r="BU90" s="36">
        <v>63.07</v>
      </c>
      <c r="BV90" s="36">
        <f>BW90*1.3</f>
        <v>34.06</v>
      </c>
      <c r="BW90" s="43">
        <v>26.2</v>
      </c>
      <c r="BX90" s="45">
        <f t="shared" si="133"/>
        <v>0.54003488187727922</v>
      </c>
      <c r="BY90" s="36">
        <v>5.8000000000000003E-2</v>
      </c>
      <c r="BZ90" s="36">
        <f t="shared" si="87"/>
        <v>5.8000000000000003E-2</v>
      </c>
      <c r="CA90" s="43">
        <v>5.8000000000000003E-2</v>
      </c>
      <c r="CB90" s="45">
        <f t="shared" si="134"/>
        <v>1</v>
      </c>
      <c r="CC90" s="36">
        <v>4.8000000000000001E-2</v>
      </c>
      <c r="CD90" s="36">
        <f t="shared" si="116"/>
        <v>4.8000000000000001E-2</v>
      </c>
      <c r="CE90" s="43">
        <v>4.8000000000000001E-2</v>
      </c>
      <c r="CF90" s="45">
        <f t="shared" si="135"/>
        <v>1</v>
      </c>
      <c r="CG90" s="36">
        <f t="shared" si="140"/>
        <v>237.99513550709801</v>
      </c>
      <c r="CH90" s="36">
        <f t="shared" si="140"/>
        <v>237.99513550709801</v>
      </c>
      <c r="CI90" s="36">
        <f t="shared" si="141"/>
        <v>249.61884621059357</v>
      </c>
      <c r="CJ90" s="46">
        <f t="shared" si="141"/>
        <v>249.61884621059357</v>
      </c>
      <c r="CK90" s="36">
        <f t="shared" si="142"/>
        <v>375.43457356313331</v>
      </c>
      <c r="CL90" s="36">
        <f t="shared" si="98"/>
        <v>375.43457356313331</v>
      </c>
      <c r="CM90" s="36">
        <f t="shared" si="143"/>
        <v>147.87068462646704</v>
      </c>
      <c r="CN90" s="36">
        <f t="shared" si="143"/>
        <v>79.855327705366562</v>
      </c>
      <c r="CO90" s="36">
        <f t="shared" si="144"/>
        <v>233.26429469635323</v>
      </c>
      <c r="CP90" s="36">
        <f t="shared" si="99"/>
        <v>125.97085583253198</v>
      </c>
      <c r="CQ90" s="36">
        <f t="shared" si="145"/>
        <v>0.13598382286879801</v>
      </c>
      <c r="CR90" s="36">
        <f t="shared" si="145"/>
        <v>0.13598382286879801</v>
      </c>
      <c r="CS90" s="36">
        <f t="shared" si="146"/>
        <v>0.21451290775944962</v>
      </c>
      <c r="CT90" s="36">
        <f t="shared" si="100"/>
        <v>0.21451290775944962</v>
      </c>
      <c r="CU90" s="36">
        <f t="shared" si="147"/>
        <v>0.11253833616728109</v>
      </c>
      <c r="CV90" s="36">
        <f t="shared" si="147"/>
        <v>0.11253833616728111</v>
      </c>
      <c r="CW90" s="36">
        <f t="shared" si="148"/>
        <v>0.1775279236629928</v>
      </c>
      <c r="CX90" s="36">
        <f t="shared" si="101"/>
        <v>0.1775279236629928</v>
      </c>
      <c r="CY90" s="47"/>
      <c r="CZ90" s="47"/>
    </row>
    <row r="91" spans="1:104" ht="28.5" customHeight="1" x14ac:dyDescent="0.2">
      <c r="A91" s="28">
        <v>43</v>
      </c>
      <c r="B91" s="28"/>
      <c r="C91" s="28">
        <v>79</v>
      </c>
      <c r="D91" s="61">
        <v>77</v>
      </c>
      <c r="E91" s="30" t="s">
        <v>365</v>
      </c>
      <c r="F91" s="30" t="s">
        <v>366</v>
      </c>
      <c r="G91" s="31" t="s">
        <v>91</v>
      </c>
      <c r="H91" s="56" t="s">
        <v>196</v>
      </c>
      <c r="I91" s="33"/>
      <c r="J91" s="34">
        <f t="shared" si="119"/>
        <v>0</v>
      </c>
      <c r="K91" s="34">
        <v>0</v>
      </c>
      <c r="L91" s="34">
        <v>0</v>
      </c>
      <c r="M91" s="34">
        <v>0</v>
      </c>
      <c r="N91" s="34">
        <v>0</v>
      </c>
      <c r="O91" s="34">
        <v>0</v>
      </c>
      <c r="P91" s="34">
        <v>0</v>
      </c>
      <c r="Q91" s="34">
        <v>0</v>
      </c>
      <c r="R91" s="34">
        <v>0</v>
      </c>
      <c r="S91" s="34">
        <v>0</v>
      </c>
      <c r="T91" s="34">
        <v>0</v>
      </c>
      <c r="U91" s="34">
        <v>0</v>
      </c>
      <c r="V91" s="34">
        <v>0</v>
      </c>
      <c r="W91" s="34">
        <v>0</v>
      </c>
      <c r="X91" s="34">
        <v>0</v>
      </c>
      <c r="Y91" s="34">
        <v>0</v>
      </c>
      <c r="Z91" s="34">
        <v>0</v>
      </c>
      <c r="AA91" s="34">
        <v>0</v>
      </c>
      <c r="AB91" s="34">
        <v>0</v>
      </c>
      <c r="AC91" s="34">
        <v>0</v>
      </c>
      <c r="AD91" s="34">
        <v>0</v>
      </c>
      <c r="AE91" s="36">
        <v>2.67</v>
      </c>
      <c r="AF91" s="37">
        <f t="shared" si="120"/>
        <v>2.2957867583834908</v>
      </c>
      <c r="AG91" s="36">
        <f t="shared" si="93"/>
        <v>2.67</v>
      </c>
      <c r="AH91" s="37">
        <f t="shared" si="121"/>
        <v>2.2957867583834908</v>
      </c>
      <c r="AI91" s="36">
        <v>1.42</v>
      </c>
      <c r="AJ91" s="37">
        <f t="shared" si="122"/>
        <v>1.2209802235597591</v>
      </c>
      <c r="AK91" s="36">
        <f t="shared" si="94"/>
        <v>1.42</v>
      </c>
      <c r="AL91" s="37">
        <f t="shared" si="123"/>
        <v>1.2209802235597591</v>
      </c>
      <c r="AM91" s="37">
        <f t="shared" si="124"/>
        <v>3397.8630279749113</v>
      </c>
      <c r="AN91" s="37">
        <f t="shared" si="125"/>
        <v>3397.8630279749113</v>
      </c>
      <c r="AO91" s="37"/>
      <c r="AP91" s="37"/>
      <c r="AQ91" s="37">
        <v>1.2E-2</v>
      </c>
      <c r="AR91" s="37">
        <v>0</v>
      </c>
      <c r="AS91" s="39">
        <v>112.31702797491153</v>
      </c>
      <c r="AT91" s="37">
        <f t="shared" si="95"/>
        <v>112.31702797491153</v>
      </c>
      <c r="AU91" s="22">
        <f t="shared" si="117"/>
        <v>3.3055195883470098E-2</v>
      </c>
      <c r="AV91" s="22">
        <f t="shared" si="117"/>
        <v>3.3055195883470098E-2</v>
      </c>
      <c r="AW91" s="22"/>
      <c r="AX91" s="39">
        <f t="shared" si="126"/>
        <v>3285.5459999999998</v>
      </c>
      <c r="AY91" s="37">
        <f t="shared" si="127"/>
        <v>3285.5459999999998</v>
      </c>
      <c r="AZ91" s="37">
        <v>5.5E-2</v>
      </c>
      <c r="BA91" s="37">
        <f t="shared" ref="BA91:BA97" si="150">AZ91*0.3</f>
        <v>1.6500000000000001E-2</v>
      </c>
      <c r="BB91" s="51">
        <v>782.81</v>
      </c>
      <c r="BC91" s="37">
        <f t="shared" si="137"/>
        <v>782.81</v>
      </c>
      <c r="BD91" s="22">
        <f t="shared" si="118"/>
        <v>0.23038303591258827</v>
      </c>
      <c r="BE91" s="22">
        <f t="shared" si="118"/>
        <v>0.23038303591258827</v>
      </c>
      <c r="BF91" s="22">
        <f t="shared" si="149"/>
        <v>0.23825872472946658</v>
      </c>
      <c r="BG91" s="22">
        <f t="shared" si="149"/>
        <v>0.23825872472946658</v>
      </c>
      <c r="BH91" s="36">
        <v>2502.7359999999999</v>
      </c>
      <c r="BI91" s="42">
        <f t="shared" si="111"/>
        <v>2502.7359999999999</v>
      </c>
      <c r="BJ91" s="51">
        <v>496.47</v>
      </c>
      <c r="BK91" s="36">
        <f t="shared" si="138"/>
        <v>496.47</v>
      </c>
      <c r="BL91" s="36">
        <f t="shared" si="128"/>
        <v>493.2794266869609</v>
      </c>
      <c r="BM91" s="36">
        <f t="shared" si="129"/>
        <v>493.2794266869609</v>
      </c>
      <c r="BN91" s="44">
        <f t="shared" si="130"/>
        <v>493.2794266869609</v>
      </c>
      <c r="BO91" s="44">
        <f t="shared" si="131"/>
        <v>493.2794266869609</v>
      </c>
      <c r="BP91" s="36">
        <v>1.1826000000000001</v>
      </c>
      <c r="BQ91" s="36">
        <f t="shared" si="97"/>
        <v>0</v>
      </c>
      <c r="BR91" s="39">
        <f t="shared" ref="BR91:BR98" si="151">BQ91/BJ91*100</f>
        <v>0</v>
      </c>
      <c r="BS91" s="39">
        <f t="shared" ref="BS91:BS98" si="152">BJ91*8.225/7</f>
        <v>583.35225000000003</v>
      </c>
      <c r="BT91" s="39">
        <f t="shared" si="139"/>
        <v>583.35225000000003</v>
      </c>
      <c r="BU91" s="36">
        <v>148.04</v>
      </c>
      <c r="BV91" s="36">
        <f>BU91</f>
        <v>148.04</v>
      </c>
      <c r="BW91" s="43">
        <v>148.04</v>
      </c>
      <c r="BX91" s="45">
        <f t="shared" si="133"/>
        <v>1</v>
      </c>
      <c r="BY91" s="36">
        <v>0.27400000000000002</v>
      </c>
      <c r="BZ91" s="36">
        <f t="shared" si="87"/>
        <v>0.27400000000000002</v>
      </c>
      <c r="CA91" s="43">
        <v>0.27400000000000002</v>
      </c>
      <c r="CB91" s="45">
        <f t="shared" si="134"/>
        <v>1</v>
      </c>
      <c r="CC91" s="36">
        <v>0.27400000000000002</v>
      </c>
      <c r="CD91" s="36">
        <f t="shared" si="116"/>
        <v>0.27400000000000002</v>
      </c>
      <c r="CE91" s="43">
        <v>0.27400000000000002</v>
      </c>
      <c r="CF91" s="45">
        <f t="shared" si="135"/>
        <v>1</v>
      </c>
      <c r="CG91" s="36">
        <f t="shared" si="140"/>
        <v>171.68209701132994</v>
      </c>
      <c r="CH91" s="36">
        <f t="shared" si="140"/>
        <v>171.68209701132994</v>
      </c>
      <c r="CI91" s="36">
        <f t="shared" si="141"/>
        <v>177.55108283372081</v>
      </c>
      <c r="CJ91" s="46">
        <f t="shared" si="141"/>
        <v>177.55108283372081</v>
      </c>
      <c r="CK91" s="36">
        <f t="shared" si="142"/>
        <v>233.0858108885636</v>
      </c>
      <c r="CL91" s="36">
        <f t="shared" si="98"/>
        <v>233.0858108885636</v>
      </c>
      <c r="CM91" s="36">
        <f t="shared" si="143"/>
        <v>43.568560233644909</v>
      </c>
      <c r="CN91" s="36">
        <f t="shared" si="143"/>
        <v>43.568560233644909</v>
      </c>
      <c r="CO91" s="36">
        <f t="shared" si="144"/>
        <v>59.151264855741879</v>
      </c>
      <c r="CP91" s="36">
        <f t="shared" si="99"/>
        <v>59.151264855741879</v>
      </c>
      <c r="CQ91" s="36">
        <f t="shared" si="145"/>
        <v>8.063891856267702E-2</v>
      </c>
      <c r="CR91" s="36">
        <f t="shared" si="145"/>
        <v>8.063891856267702E-2</v>
      </c>
      <c r="CS91" s="36">
        <f t="shared" si="146"/>
        <v>0.10948018488566115</v>
      </c>
      <c r="CT91" s="36">
        <f t="shared" si="100"/>
        <v>0.10948018488566115</v>
      </c>
      <c r="CU91" s="36">
        <f t="shared" si="147"/>
        <v>8.063891856267702E-2</v>
      </c>
      <c r="CV91" s="36">
        <f t="shared" si="147"/>
        <v>8.063891856267702E-2</v>
      </c>
      <c r="CW91" s="36">
        <f t="shared" si="148"/>
        <v>0.10948018488566115</v>
      </c>
      <c r="CX91" s="36">
        <f t="shared" si="101"/>
        <v>0.10948018488566115</v>
      </c>
      <c r="CY91" s="47"/>
      <c r="CZ91" s="47"/>
    </row>
    <row r="92" spans="1:104" ht="28.5" customHeight="1" x14ac:dyDescent="0.2">
      <c r="A92" s="28">
        <v>42</v>
      </c>
      <c r="B92" s="28"/>
      <c r="C92" s="28">
        <v>80</v>
      </c>
      <c r="D92" s="61">
        <v>78</v>
      </c>
      <c r="E92" s="30" t="s">
        <v>367</v>
      </c>
      <c r="F92" s="30" t="s">
        <v>368</v>
      </c>
      <c r="G92" s="31" t="s">
        <v>91</v>
      </c>
      <c r="H92" s="56" t="s">
        <v>196</v>
      </c>
      <c r="I92" s="33"/>
      <c r="J92" s="34">
        <f t="shared" si="119"/>
        <v>0</v>
      </c>
      <c r="K92" s="34">
        <v>0</v>
      </c>
      <c r="L92" s="34">
        <v>0</v>
      </c>
      <c r="M92" s="34">
        <v>0</v>
      </c>
      <c r="N92" s="34">
        <v>0</v>
      </c>
      <c r="O92" s="34">
        <v>0</v>
      </c>
      <c r="P92" s="34">
        <v>0</v>
      </c>
      <c r="Q92" s="34">
        <v>0</v>
      </c>
      <c r="R92" s="34">
        <v>0</v>
      </c>
      <c r="S92" s="34">
        <v>0</v>
      </c>
      <c r="T92" s="34">
        <v>0</v>
      </c>
      <c r="U92" s="34">
        <v>0</v>
      </c>
      <c r="V92" s="34">
        <v>0</v>
      </c>
      <c r="W92" s="34">
        <v>0</v>
      </c>
      <c r="X92" s="34">
        <v>0</v>
      </c>
      <c r="Y92" s="34">
        <v>0</v>
      </c>
      <c r="Z92" s="34">
        <v>0</v>
      </c>
      <c r="AA92" s="34">
        <v>0</v>
      </c>
      <c r="AB92" s="34">
        <v>0</v>
      </c>
      <c r="AC92" s="34">
        <v>0</v>
      </c>
      <c r="AD92" s="34">
        <v>0</v>
      </c>
      <c r="AE92" s="36">
        <v>3.1401000000000003</v>
      </c>
      <c r="AF92" s="37">
        <f t="shared" si="120"/>
        <v>2.7</v>
      </c>
      <c r="AG92" s="36">
        <f t="shared" si="93"/>
        <v>3.1401000000000003</v>
      </c>
      <c r="AH92" s="37">
        <f t="shared" si="121"/>
        <v>2.7</v>
      </c>
      <c r="AI92" s="36">
        <v>1.33</v>
      </c>
      <c r="AJ92" s="37">
        <f t="shared" si="122"/>
        <v>1.1435941530524505</v>
      </c>
      <c r="AK92" s="36">
        <f t="shared" si="94"/>
        <v>1.33</v>
      </c>
      <c r="AL92" s="37">
        <f t="shared" si="123"/>
        <v>1.1435941530524505</v>
      </c>
      <c r="AM92" s="37">
        <f t="shared" si="124"/>
        <v>3046.4996845028941</v>
      </c>
      <c r="AN92" s="37">
        <f t="shared" si="125"/>
        <v>3046.4996845028936</v>
      </c>
      <c r="AO92" s="37"/>
      <c r="AP92" s="37"/>
      <c r="AQ92" s="37">
        <v>0.02</v>
      </c>
      <c r="AR92" s="37">
        <v>0</v>
      </c>
      <c r="AS92" s="39">
        <v>110.55768450289395</v>
      </c>
      <c r="AT92" s="37">
        <f t="shared" si="95"/>
        <v>110.55768450289395</v>
      </c>
      <c r="AU92" s="22">
        <f t="shared" si="117"/>
        <v>3.6290069244150916E-2</v>
      </c>
      <c r="AV92" s="22">
        <f t="shared" si="117"/>
        <v>3.6290069244150923E-2</v>
      </c>
      <c r="AW92" s="22"/>
      <c r="AX92" s="39">
        <f t="shared" si="126"/>
        <v>2935.942</v>
      </c>
      <c r="AY92" s="37">
        <f t="shared" si="127"/>
        <v>2935.942</v>
      </c>
      <c r="AZ92" s="37">
        <v>0.11</v>
      </c>
      <c r="BA92" s="37">
        <f t="shared" si="150"/>
        <v>3.3000000000000002E-2</v>
      </c>
      <c r="BB92" s="51">
        <v>1250.1099999999999</v>
      </c>
      <c r="BC92" s="37">
        <f t="shared" si="137"/>
        <v>1250.1099999999999</v>
      </c>
      <c r="BD92" s="22">
        <f t="shared" si="118"/>
        <v>0.41034305907173724</v>
      </c>
      <c r="BE92" s="22">
        <f t="shared" si="118"/>
        <v>0.41034305907173729</v>
      </c>
      <c r="BF92" s="22">
        <f t="shared" si="149"/>
        <v>0.42579519622662843</v>
      </c>
      <c r="BG92" s="22">
        <f t="shared" si="149"/>
        <v>0.42579519622662843</v>
      </c>
      <c r="BH92" s="36">
        <v>1685.8319999999999</v>
      </c>
      <c r="BI92" s="42">
        <f t="shared" si="111"/>
        <v>1685.8319999999999</v>
      </c>
      <c r="BJ92" s="51">
        <v>460.27</v>
      </c>
      <c r="BK92" s="36">
        <f t="shared" si="138"/>
        <v>460.27</v>
      </c>
      <c r="BL92" s="36">
        <f t="shared" si="128"/>
        <v>457.3120666328428</v>
      </c>
      <c r="BM92" s="36">
        <f t="shared" si="129"/>
        <v>457.3120666328428</v>
      </c>
      <c r="BN92" s="44">
        <f t="shared" si="130"/>
        <v>457.31206663284274</v>
      </c>
      <c r="BO92" s="44">
        <f t="shared" si="131"/>
        <v>457.31206663284274</v>
      </c>
      <c r="BP92" s="36">
        <v>1.1826000000000001</v>
      </c>
      <c r="BQ92" s="36">
        <f t="shared" si="97"/>
        <v>0</v>
      </c>
      <c r="BR92" s="39">
        <f t="shared" si="151"/>
        <v>0</v>
      </c>
      <c r="BS92" s="39">
        <f t="shared" si="152"/>
        <v>540.81724999999994</v>
      </c>
      <c r="BT92" s="39">
        <f t="shared" si="139"/>
        <v>540.81724999999994</v>
      </c>
      <c r="BU92" s="36">
        <v>159.608</v>
      </c>
      <c r="BV92" s="36">
        <f>BU92</f>
        <v>159.608</v>
      </c>
      <c r="BW92" s="43">
        <v>159.608</v>
      </c>
      <c r="BX92" s="45">
        <f t="shared" si="133"/>
        <v>1</v>
      </c>
      <c r="BY92" s="36">
        <v>3.9860000000000002</v>
      </c>
      <c r="BZ92" s="36">
        <f t="shared" si="87"/>
        <v>3.9860000000000002</v>
      </c>
      <c r="CA92" s="43">
        <v>3.9860000000000002</v>
      </c>
      <c r="CB92" s="45">
        <f t="shared" si="134"/>
        <v>1</v>
      </c>
      <c r="CC92" s="36">
        <v>0.96599999999999997</v>
      </c>
      <c r="CD92" s="36">
        <f t="shared" si="116"/>
        <v>0.96599999999999997</v>
      </c>
      <c r="CE92" s="43">
        <v>0.96599999999999997</v>
      </c>
      <c r="CF92" s="45">
        <f t="shared" si="135"/>
        <v>1</v>
      </c>
      <c r="CG92" s="36">
        <f t="shared" si="140"/>
        <v>177.52086197515777</v>
      </c>
      <c r="CH92" s="36">
        <f t="shared" si="140"/>
        <v>177.5208619751578</v>
      </c>
      <c r="CI92" s="36">
        <f t="shared" si="141"/>
        <v>184.2056995676345</v>
      </c>
      <c r="CJ92" s="46">
        <f t="shared" si="141"/>
        <v>184.2056995676345</v>
      </c>
      <c r="CK92" s="36">
        <f t="shared" si="142"/>
        <v>320.80139064865301</v>
      </c>
      <c r="CL92" s="36">
        <f t="shared" si="98"/>
        <v>320.80139064865301</v>
      </c>
      <c r="CM92" s="36">
        <f t="shared" si="143"/>
        <v>52.390617603508367</v>
      </c>
      <c r="CN92" s="36">
        <f t="shared" si="143"/>
        <v>52.390617603508375</v>
      </c>
      <c r="CO92" s="36">
        <f t="shared" si="144"/>
        <v>94.676100584162612</v>
      </c>
      <c r="CP92" s="36">
        <f t="shared" si="99"/>
        <v>94.676100584162612</v>
      </c>
      <c r="CQ92" s="36">
        <f t="shared" si="145"/>
        <v>1.3083868087287875</v>
      </c>
      <c r="CR92" s="36">
        <f t="shared" si="145"/>
        <v>1.3083868087287878</v>
      </c>
      <c r="CS92" s="36">
        <f t="shared" si="146"/>
        <v>2.3644111631526754</v>
      </c>
      <c r="CT92" s="36">
        <f t="shared" si="100"/>
        <v>2.3644111631526754</v>
      </c>
      <c r="CU92" s="36">
        <f t="shared" si="147"/>
        <v>0.317085212551934</v>
      </c>
      <c r="CV92" s="36">
        <f t="shared" si="147"/>
        <v>0.31708521255193406</v>
      </c>
      <c r="CW92" s="36">
        <f t="shared" si="148"/>
        <v>0.57301083381974005</v>
      </c>
      <c r="CX92" s="36">
        <f t="shared" si="101"/>
        <v>0.57301083381974005</v>
      </c>
      <c r="CY92" s="47"/>
      <c r="CZ92" s="47"/>
    </row>
    <row r="93" spans="1:104" ht="39" customHeight="1" x14ac:dyDescent="0.2">
      <c r="A93" s="28">
        <v>41</v>
      </c>
      <c r="B93" s="28"/>
      <c r="C93" s="28">
        <v>81</v>
      </c>
      <c r="D93" s="61">
        <v>79</v>
      </c>
      <c r="E93" s="30" t="s">
        <v>369</v>
      </c>
      <c r="F93" s="30" t="s">
        <v>370</v>
      </c>
      <c r="G93" s="31" t="s">
        <v>91</v>
      </c>
      <c r="H93" s="56" t="s">
        <v>371</v>
      </c>
      <c r="I93" s="33" t="s">
        <v>372</v>
      </c>
      <c r="J93" s="34">
        <f t="shared" si="119"/>
        <v>0</v>
      </c>
      <c r="K93" s="34">
        <v>0</v>
      </c>
      <c r="L93" s="34">
        <v>0</v>
      </c>
      <c r="M93" s="34">
        <v>0</v>
      </c>
      <c r="N93" s="34">
        <v>0</v>
      </c>
      <c r="O93" s="34">
        <v>0</v>
      </c>
      <c r="P93" s="34">
        <v>0</v>
      </c>
      <c r="Q93" s="34">
        <v>0</v>
      </c>
      <c r="R93" s="34">
        <v>0</v>
      </c>
      <c r="S93" s="34">
        <v>0</v>
      </c>
      <c r="T93" s="34">
        <v>0</v>
      </c>
      <c r="U93" s="34">
        <v>0</v>
      </c>
      <c r="V93" s="34">
        <v>0</v>
      </c>
      <c r="W93" s="34">
        <v>0</v>
      </c>
      <c r="X93" s="34">
        <v>0</v>
      </c>
      <c r="Y93" s="34">
        <v>0</v>
      </c>
      <c r="Z93" s="34">
        <v>0</v>
      </c>
      <c r="AA93" s="34">
        <v>0</v>
      </c>
      <c r="AB93" s="34">
        <v>0</v>
      </c>
      <c r="AC93" s="34">
        <v>0</v>
      </c>
      <c r="AD93" s="34">
        <v>0</v>
      </c>
      <c r="AE93" s="36">
        <v>3.19</v>
      </c>
      <c r="AF93" s="37">
        <f t="shared" si="120"/>
        <v>2.7429062768701633</v>
      </c>
      <c r="AG93" s="36">
        <f t="shared" si="93"/>
        <v>3.19</v>
      </c>
      <c r="AH93" s="37">
        <f t="shared" si="121"/>
        <v>2.7429062768701633</v>
      </c>
      <c r="AI93" s="36">
        <v>3.32</v>
      </c>
      <c r="AJ93" s="37">
        <f t="shared" si="122"/>
        <v>2.8546861564918311</v>
      </c>
      <c r="AK93" s="36">
        <f t="shared" si="94"/>
        <v>3.32</v>
      </c>
      <c r="AL93" s="37">
        <f t="shared" si="123"/>
        <v>2.8546861564918311</v>
      </c>
      <c r="AM93" s="37">
        <f t="shared" si="124"/>
        <v>6250.7989471251594</v>
      </c>
      <c r="AN93" s="37">
        <f t="shared" si="125"/>
        <v>6250.7989471251594</v>
      </c>
      <c r="AO93" s="37"/>
      <c r="AP93" s="37"/>
      <c r="AQ93" s="37">
        <v>1.4999999999999999E-2</v>
      </c>
      <c r="AR93" s="37">
        <v>0</v>
      </c>
      <c r="AS93" s="39">
        <v>229.63894712516085</v>
      </c>
      <c r="AT93" s="37">
        <f t="shared" si="95"/>
        <v>229.63894712516085</v>
      </c>
      <c r="AU93" s="22">
        <f t="shared" si="117"/>
        <v>3.6737535324308492E-2</v>
      </c>
      <c r="AV93" s="22">
        <f t="shared" si="117"/>
        <v>3.6737535324308492E-2</v>
      </c>
      <c r="AW93" s="22"/>
      <c r="AX93" s="39">
        <f t="shared" si="126"/>
        <v>6021.1599999999989</v>
      </c>
      <c r="AY93" s="37">
        <f t="shared" si="127"/>
        <v>6021.1599999999989</v>
      </c>
      <c r="AZ93" s="37">
        <v>0.04</v>
      </c>
      <c r="BA93" s="37">
        <f t="shared" si="150"/>
        <v>1.2E-2</v>
      </c>
      <c r="BB93" s="51">
        <v>118.22</v>
      </c>
      <c r="BC93" s="37">
        <f t="shared" si="137"/>
        <v>118.22</v>
      </c>
      <c r="BD93" s="22">
        <f t="shared" si="118"/>
        <v>1.8912782349906045E-2</v>
      </c>
      <c r="BE93" s="22">
        <f t="shared" si="118"/>
        <v>1.8912782349906045E-2</v>
      </c>
      <c r="BF93" s="22">
        <f t="shared" si="149"/>
        <v>1.9634090441044586E-2</v>
      </c>
      <c r="BG93" s="22">
        <f t="shared" si="149"/>
        <v>1.9634090441044586E-2</v>
      </c>
      <c r="BH93" s="36">
        <v>5902.9399999999987</v>
      </c>
      <c r="BI93" s="42">
        <f t="shared" si="111"/>
        <v>5902.9399999999987</v>
      </c>
      <c r="BJ93" s="51">
        <v>945.2</v>
      </c>
      <c r="BK93" s="43">
        <f>AN93/(8.225*0.88)</f>
        <v>863.60858622895273</v>
      </c>
      <c r="BL93" s="36">
        <f t="shared" si="128"/>
        <v>939.12565533570103</v>
      </c>
      <c r="BM93" s="36">
        <f t="shared" si="129"/>
        <v>858.05859024101073</v>
      </c>
      <c r="BN93" s="44">
        <f t="shared" si="130"/>
        <v>939.12565533570114</v>
      </c>
      <c r="BO93" s="44">
        <f t="shared" si="131"/>
        <v>858.05859024101073</v>
      </c>
      <c r="BP93" s="36">
        <v>1.1826000000000001</v>
      </c>
      <c r="BQ93" s="36">
        <f t="shared" si="97"/>
        <v>81.591413771047314</v>
      </c>
      <c r="BR93" s="39">
        <f t="shared" si="151"/>
        <v>8.6321851217781749</v>
      </c>
      <c r="BS93" s="39">
        <f t="shared" si="152"/>
        <v>1110.6100000000001</v>
      </c>
      <c r="BT93" s="39">
        <f>BK93*8.225/7</f>
        <v>1014.7400888190194</v>
      </c>
      <c r="BU93" s="36">
        <v>130.00800000000001</v>
      </c>
      <c r="BV93" s="36">
        <f>BU93</f>
        <v>130.00800000000001</v>
      </c>
      <c r="BW93" s="43">
        <v>130.00800000000001</v>
      </c>
      <c r="BX93" s="45">
        <f t="shared" si="133"/>
        <v>1</v>
      </c>
      <c r="BY93" s="36">
        <v>8.5000000000000006E-2</v>
      </c>
      <c r="BZ93" s="36">
        <f t="shared" si="87"/>
        <v>8.5000000000000006E-2</v>
      </c>
      <c r="CA93" s="43">
        <v>8.5000000000000006E-2</v>
      </c>
      <c r="CB93" s="45">
        <f t="shared" si="134"/>
        <v>1</v>
      </c>
      <c r="CC93" s="36">
        <v>1.4999999999999999E-2</v>
      </c>
      <c r="CD93" s="36">
        <f t="shared" si="116"/>
        <v>1.4999999999999999E-2</v>
      </c>
      <c r="CE93" s="43">
        <v>1.4999999999999999E-2</v>
      </c>
      <c r="CF93" s="45">
        <f t="shared" si="135"/>
        <v>1</v>
      </c>
      <c r="CG93" s="36">
        <f t="shared" si="140"/>
        <v>177.67488754550124</v>
      </c>
      <c r="CH93" s="36">
        <f t="shared" si="140"/>
        <v>162.33766233766232</v>
      </c>
      <c r="CI93" s="36">
        <f t="shared" si="141"/>
        <v>184.45116887775785</v>
      </c>
      <c r="CJ93" s="46">
        <f t="shared" si="141"/>
        <v>168.52900252094608</v>
      </c>
      <c r="CK93" s="36">
        <f t="shared" si="142"/>
        <v>188.14522932640352</v>
      </c>
      <c r="CL93" s="36">
        <f t="shared" si="98"/>
        <v>171.90418483315426</v>
      </c>
      <c r="CM93" s="36">
        <f t="shared" si="143"/>
        <v>20.798621280211343</v>
      </c>
      <c r="CN93" s="36">
        <f t="shared" si="143"/>
        <v>20.798621280211343</v>
      </c>
      <c r="CO93" s="36">
        <f t="shared" si="144"/>
        <v>22.024279426861877</v>
      </c>
      <c r="CP93" s="36">
        <f t="shared" si="99"/>
        <v>22.024279426861877</v>
      </c>
      <c r="CQ93" s="36">
        <f t="shared" si="145"/>
        <v>1.3598261713263523E-2</v>
      </c>
      <c r="CR93" s="36">
        <f t="shared" si="145"/>
        <v>1.3598261713263523E-2</v>
      </c>
      <c r="CS93" s="36">
        <f t="shared" si="146"/>
        <v>1.4399604264993381E-2</v>
      </c>
      <c r="CT93" s="36">
        <f t="shared" si="100"/>
        <v>1.4399604264993381E-2</v>
      </c>
      <c r="CU93" s="36">
        <f t="shared" si="147"/>
        <v>2.3996932435170924E-3</v>
      </c>
      <c r="CV93" s="36">
        <f t="shared" si="147"/>
        <v>2.3996932435170924E-3</v>
      </c>
      <c r="CW93" s="36">
        <f t="shared" si="148"/>
        <v>2.5411066349988317E-3</v>
      </c>
      <c r="CX93" s="36">
        <f t="shared" si="101"/>
        <v>2.5411066349988317E-3</v>
      </c>
      <c r="CY93" s="47"/>
      <c r="CZ93" s="47"/>
    </row>
    <row r="94" spans="1:104" ht="39" customHeight="1" x14ac:dyDescent="0.2">
      <c r="A94" s="28">
        <v>40</v>
      </c>
      <c r="B94" s="28"/>
      <c r="C94" s="28">
        <v>82</v>
      </c>
      <c r="D94" s="61">
        <v>80</v>
      </c>
      <c r="E94" s="30" t="s">
        <v>373</v>
      </c>
      <c r="F94" s="30" t="s">
        <v>374</v>
      </c>
      <c r="G94" s="31" t="s">
        <v>91</v>
      </c>
      <c r="H94" s="56" t="s">
        <v>375</v>
      </c>
      <c r="I94" s="33" t="s">
        <v>313</v>
      </c>
      <c r="J94" s="34">
        <f t="shared" si="119"/>
        <v>0</v>
      </c>
      <c r="K94" s="34">
        <v>0</v>
      </c>
      <c r="L94" s="34">
        <v>0</v>
      </c>
      <c r="M94" s="34">
        <v>0</v>
      </c>
      <c r="N94" s="34">
        <v>0</v>
      </c>
      <c r="O94" s="34">
        <v>0</v>
      </c>
      <c r="P94" s="34">
        <v>0</v>
      </c>
      <c r="Q94" s="34">
        <v>0</v>
      </c>
      <c r="R94" s="34">
        <v>0</v>
      </c>
      <c r="S94" s="34">
        <v>0</v>
      </c>
      <c r="T94" s="34">
        <v>0</v>
      </c>
      <c r="U94" s="34">
        <v>0</v>
      </c>
      <c r="V94" s="34">
        <v>0</v>
      </c>
      <c r="W94" s="34">
        <v>0</v>
      </c>
      <c r="X94" s="34">
        <v>0</v>
      </c>
      <c r="Y94" s="34">
        <v>0</v>
      </c>
      <c r="Z94" s="34">
        <v>0</v>
      </c>
      <c r="AA94" s="34">
        <v>0</v>
      </c>
      <c r="AB94" s="34">
        <v>0</v>
      </c>
      <c r="AC94" s="34">
        <v>0</v>
      </c>
      <c r="AD94" s="34">
        <v>0</v>
      </c>
      <c r="AE94" s="36">
        <v>3.79</v>
      </c>
      <c r="AF94" s="37">
        <f t="shared" si="120"/>
        <v>3.2588134135855547</v>
      </c>
      <c r="AG94" s="36">
        <f t="shared" si="93"/>
        <v>3.79</v>
      </c>
      <c r="AH94" s="37">
        <f t="shared" si="121"/>
        <v>3.2588134135855547</v>
      </c>
      <c r="AI94" s="36">
        <v>2.2999999999999998</v>
      </c>
      <c r="AJ94" s="37">
        <f t="shared" si="122"/>
        <v>1.9776440240756661</v>
      </c>
      <c r="AK94" s="36">
        <f t="shared" si="94"/>
        <v>2.2999999999999998</v>
      </c>
      <c r="AL94" s="37">
        <f t="shared" si="123"/>
        <v>1.9776440240756661</v>
      </c>
      <c r="AM94" s="37">
        <f t="shared" si="124"/>
        <v>4673.3523295966661</v>
      </c>
      <c r="AN94" s="37">
        <f t="shared" si="125"/>
        <v>4673.3523295966661</v>
      </c>
      <c r="AO94" s="37"/>
      <c r="AP94" s="37"/>
      <c r="AQ94" s="37">
        <v>0.02</v>
      </c>
      <c r="AR94" s="37">
        <v>0</v>
      </c>
      <c r="AS94" s="39">
        <v>172.78132959666621</v>
      </c>
      <c r="AT94" s="37">
        <f t="shared" si="95"/>
        <v>172.78132959666621</v>
      </c>
      <c r="AU94" s="22">
        <f t="shared" si="117"/>
        <v>3.6971603553712394E-2</v>
      </c>
      <c r="AV94" s="22">
        <f t="shared" si="117"/>
        <v>3.6971603553712394E-2</v>
      </c>
      <c r="AW94" s="22"/>
      <c r="AX94" s="39">
        <f t="shared" si="126"/>
        <v>4500.5709999999999</v>
      </c>
      <c r="AY94" s="37">
        <f t="shared" si="127"/>
        <v>4500.5709999999999</v>
      </c>
      <c r="AZ94" s="37">
        <v>8.5000000000000006E-2</v>
      </c>
      <c r="BA94" s="37">
        <f t="shared" si="150"/>
        <v>2.5500000000000002E-2</v>
      </c>
      <c r="BB94" s="40">
        <v>459.68</v>
      </c>
      <c r="BC94" s="40">
        <v>459.68</v>
      </c>
      <c r="BD94" s="22">
        <f t="shared" si="118"/>
        <v>9.836193969130351E-2</v>
      </c>
      <c r="BE94" s="22">
        <f t="shared" si="118"/>
        <v>9.836193969130351E-2</v>
      </c>
      <c r="BF94" s="22">
        <f t="shared" si="149"/>
        <v>0.1021381509146284</v>
      </c>
      <c r="BG94" s="22">
        <f t="shared" si="149"/>
        <v>0.1021381509146284</v>
      </c>
      <c r="BH94" s="36">
        <v>4040.8909999999996</v>
      </c>
      <c r="BI94" s="42">
        <f t="shared" si="111"/>
        <v>4040.8909999999996</v>
      </c>
      <c r="BJ94" s="51">
        <v>704.07</v>
      </c>
      <c r="BK94" s="43">
        <f>AN94/(8.225*0.88)</f>
        <v>645.66901486552456</v>
      </c>
      <c r="BL94" s="36">
        <f t="shared" si="128"/>
        <v>699.54528158295273</v>
      </c>
      <c r="BM94" s="36">
        <f t="shared" si="129"/>
        <v>641.51961142143682</v>
      </c>
      <c r="BN94" s="44">
        <f t="shared" si="130"/>
        <v>699.54528158295284</v>
      </c>
      <c r="BO94" s="44">
        <f t="shared" si="131"/>
        <v>641.51961142143693</v>
      </c>
      <c r="BP94" s="36">
        <v>1.1826000000000001</v>
      </c>
      <c r="BQ94" s="36">
        <f t="shared" si="97"/>
        <v>58.400985134475491</v>
      </c>
      <c r="BR94" s="39">
        <f t="shared" si="151"/>
        <v>8.2947697152947129</v>
      </c>
      <c r="BS94" s="39">
        <f t="shared" si="152"/>
        <v>827.28225000000009</v>
      </c>
      <c r="BT94" s="39">
        <f>BK94*8.225/7</f>
        <v>758.66109246699136</v>
      </c>
      <c r="BU94" s="36">
        <v>284.88</v>
      </c>
      <c r="BV94" s="36">
        <f>BU94</f>
        <v>284.88</v>
      </c>
      <c r="BW94" s="43">
        <v>284.88</v>
      </c>
      <c r="BX94" s="45">
        <f t="shared" si="133"/>
        <v>1</v>
      </c>
      <c r="BY94" s="36">
        <v>0.61099999999999999</v>
      </c>
      <c r="BZ94" s="36">
        <f t="shared" si="87"/>
        <v>0.61099999999999999</v>
      </c>
      <c r="CA94" s="43">
        <v>0.61099999999999999</v>
      </c>
      <c r="CB94" s="45">
        <f t="shared" si="134"/>
        <v>1</v>
      </c>
      <c r="CC94" s="36">
        <v>0.24299999999999999</v>
      </c>
      <c r="CD94" s="36">
        <f t="shared" si="116"/>
        <v>0.24299999999999999</v>
      </c>
      <c r="CE94" s="43">
        <v>0.24299999999999999</v>
      </c>
      <c r="CF94" s="45">
        <f t="shared" si="135"/>
        <v>1</v>
      </c>
      <c r="CG94" s="36">
        <f t="shared" si="140"/>
        <v>177.02115989859439</v>
      </c>
      <c r="CH94" s="36">
        <f t="shared" si="140"/>
        <v>162.33766233766235</v>
      </c>
      <c r="CI94" s="36">
        <f t="shared" si="141"/>
        <v>183.81717564282403</v>
      </c>
      <c r="CJ94" s="46">
        <f t="shared" si="141"/>
        <v>168.56996422609294</v>
      </c>
      <c r="CK94" s="36">
        <f t="shared" si="142"/>
        <v>204.72768258287593</v>
      </c>
      <c r="CL94" s="36">
        <f t="shared" si="98"/>
        <v>187.74599276916686</v>
      </c>
      <c r="CM94" s="36">
        <f t="shared" si="143"/>
        <v>60.958382742904938</v>
      </c>
      <c r="CN94" s="36">
        <f t="shared" si="143"/>
        <v>60.958382742904938</v>
      </c>
      <c r="CO94" s="36">
        <f t="shared" si="144"/>
        <v>70.499303247724328</v>
      </c>
      <c r="CP94" s="36">
        <f t="shared" si="99"/>
        <v>70.499303247724328</v>
      </c>
      <c r="CQ94" s="36">
        <f t="shared" si="145"/>
        <v>0.13074126599240002</v>
      </c>
      <c r="CR94" s="36">
        <f t="shared" si="145"/>
        <v>0.13074126599240002</v>
      </c>
      <c r="CS94" s="36">
        <f t="shared" si="146"/>
        <v>0.15120427648258764</v>
      </c>
      <c r="CT94" s="36">
        <f t="shared" si="100"/>
        <v>0.15120427648258764</v>
      </c>
      <c r="CU94" s="36">
        <f t="shared" si="147"/>
        <v>5.1996935574718829E-2</v>
      </c>
      <c r="CV94" s="36">
        <f t="shared" si="147"/>
        <v>5.1996935574718829E-2</v>
      </c>
      <c r="CW94" s="36">
        <f t="shared" si="148"/>
        <v>6.0135252349048769E-2</v>
      </c>
      <c r="CX94" s="36">
        <f t="shared" si="101"/>
        <v>6.0135252349048769E-2</v>
      </c>
      <c r="CY94" s="47"/>
      <c r="CZ94" s="47"/>
    </row>
    <row r="95" spans="1:104" ht="39" customHeight="1" x14ac:dyDescent="0.2">
      <c r="A95" s="28">
        <v>39</v>
      </c>
      <c r="B95" s="28"/>
      <c r="C95" s="28">
        <v>83</v>
      </c>
      <c r="D95" s="61">
        <v>81</v>
      </c>
      <c r="E95" s="30" t="s">
        <v>376</v>
      </c>
      <c r="F95" s="30" t="s">
        <v>377</v>
      </c>
      <c r="G95" s="31" t="s">
        <v>91</v>
      </c>
      <c r="H95" s="32" t="s">
        <v>378</v>
      </c>
      <c r="I95" s="33"/>
      <c r="J95" s="34">
        <f t="shared" si="119"/>
        <v>0</v>
      </c>
      <c r="K95" s="34">
        <v>0</v>
      </c>
      <c r="L95" s="34">
        <v>0</v>
      </c>
      <c r="M95" s="34">
        <v>0</v>
      </c>
      <c r="N95" s="34">
        <v>0</v>
      </c>
      <c r="O95" s="34">
        <v>0</v>
      </c>
      <c r="P95" s="34">
        <v>0</v>
      </c>
      <c r="Q95" s="34">
        <v>0</v>
      </c>
      <c r="R95" s="34">
        <v>0</v>
      </c>
      <c r="S95" s="34">
        <v>0</v>
      </c>
      <c r="T95" s="34">
        <v>0</v>
      </c>
      <c r="U95" s="34">
        <v>0</v>
      </c>
      <c r="V95" s="34">
        <v>0</v>
      </c>
      <c r="W95" s="34">
        <v>0</v>
      </c>
      <c r="X95" s="34">
        <v>0</v>
      </c>
      <c r="Y95" s="34">
        <v>0</v>
      </c>
      <c r="Z95" s="34">
        <v>0</v>
      </c>
      <c r="AA95" s="34">
        <v>0</v>
      </c>
      <c r="AB95" s="34">
        <v>0</v>
      </c>
      <c r="AC95" s="34">
        <v>0</v>
      </c>
      <c r="AD95" s="34">
        <v>0</v>
      </c>
      <c r="AE95" s="36">
        <v>0.06</v>
      </c>
      <c r="AF95" s="37">
        <f t="shared" si="120"/>
        <v>5.1590713671539119E-2</v>
      </c>
      <c r="AG95" s="36">
        <f t="shared" si="93"/>
        <v>0.06</v>
      </c>
      <c r="AH95" s="37">
        <f t="shared" si="121"/>
        <v>5.1590713671539119E-2</v>
      </c>
      <c r="AI95" s="36">
        <v>0.06</v>
      </c>
      <c r="AJ95" s="37">
        <f t="shared" si="122"/>
        <v>5.1590713671539119E-2</v>
      </c>
      <c r="AK95" s="36">
        <f t="shared" si="94"/>
        <v>0.06</v>
      </c>
      <c r="AL95" s="37">
        <f t="shared" si="123"/>
        <v>5.1590713671539119E-2</v>
      </c>
      <c r="AM95" s="37">
        <f t="shared" si="124"/>
        <v>115.316</v>
      </c>
      <c r="AN95" s="37">
        <f t="shared" si="125"/>
        <v>115.316</v>
      </c>
      <c r="AO95" s="37"/>
      <c r="AP95" s="37"/>
      <c r="AQ95" s="37">
        <v>0</v>
      </c>
      <c r="AR95" s="37">
        <v>0</v>
      </c>
      <c r="AS95" s="39">
        <v>0</v>
      </c>
      <c r="AT95" s="37">
        <f t="shared" si="95"/>
        <v>0</v>
      </c>
      <c r="AU95" s="22">
        <f t="shared" si="117"/>
        <v>0</v>
      </c>
      <c r="AV95" s="22">
        <f t="shared" si="117"/>
        <v>0</v>
      </c>
      <c r="AW95" s="22"/>
      <c r="AX95" s="39">
        <f t="shared" si="126"/>
        <v>115.316</v>
      </c>
      <c r="AY95" s="37">
        <f t="shared" si="127"/>
        <v>115.316</v>
      </c>
      <c r="AZ95" s="37">
        <v>0</v>
      </c>
      <c r="BA95" s="37">
        <f t="shared" si="150"/>
        <v>0</v>
      </c>
      <c r="BB95" s="51">
        <v>0</v>
      </c>
      <c r="BC95" s="37">
        <f>BB95</f>
        <v>0</v>
      </c>
      <c r="BD95" s="22">
        <f t="shared" si="118"/>
        <v>0</v>
      </c>
      <c r="BE95" s="22">
        <f t="shared" si="118"/>
        <v>0</v>
      </c>
      <c r="BF95" s="22">
        <f t="shared" si="149"/>
        <v>0</v>
      </c>
      <c r="BG95" s="22">
        <f t="shared" si="149"/>
        <v>0</v>
      </c>
      <c r="BH95" s="36">
        <v>115.316</v>
      </c>
      <c r="BI95" s="42">
        <f t="shared" si="111"/>
        <v>115.316</v>
      </c>
      <c r="BJ95" s="51">
        <v>17.145999999999997</v>
      </c>
      <c r="BK95" s="36">
        <f>BJ95</f>
        <v>17.145999999999997</v>
      </c>
      <c r="BL95" s="36">
        <f t="shared" si="128"/>
        <v>17.035810925080323</v>
      </c>
      <c r="BM95" s="36">
        <f t="shared" si="129"/>
        <v>17.035810925080323</v>
      </c>
      <c r="BN95" s="44">
        <f t="shared" si="130"/>
        <v>17.035810925080323</v>
      </c>
      <c r="BO95" s="44">
        <f t="shared" si="131"/>
        <v>17.035810925080323</v>
      </c>
      <c r="BP95" s="36">
        <v>1.1826000000000001</v>
      </c>
      <c r="BQ95" s="36">
        <f t="shared" si="97"/>
        <v>0</v>
      </c>
      <c r="BR95" s="39">
        <f t="shared" si="151"/>
        <v>0</v>
      </c>
      <c r="BS95" s="39">
        <f t="shared" si="152"/>
        <v>20.146549999999994</v>
      </c>
      <c r="BT95" s="39">
        <f>BS95</f>
        <v>20.146549999999994</v>
      </c>
      <c r="BU95" s="36">
        <v>0</v>
      </c>
      <c r="BV95" s="36">
        <f>BU95</f>
        <v>0</v>
      </c>
      <c r="BW95" s="43">
        <v>0</v>
      </c>
      <c r="BX95" s="45" t="e">
        <f t="shared" si="133"/>
        <v>#DIV/0!</v>
      </c>
      <c r="BY95" s="36">
        <v>0</v>
      </c>
      <c r="BZ95" s="36">
        <f t="shared" si="87"/>
        <v>0</v>
      </c>
      <c r="CA95" s="43">
        <v>0</v>
      </c>
      <c r="CB95" s="45" t="e">
        <f t="shared" si="134"/>
        <v>#DIV/0!</v>
      </c>
      <c r="CC95" s="36">
        <v>0</v>
      </c>
      <c r="CD95" s="36">
        <f t="shared" si="116"/>
        <v>0</v>
      </c>
      <c r="CE95" s="43">
        <v>0</v>
      </c>
      <c r="CF95" s="45" t="e">
        <f t="shared" si="135"/>
        <v>#DIV/0!</v>
      </c>
      <c r="CG95" s="36">
        <f t="shared" si="140"/>
        <v>174.70732595650207</v>
      </c>
      <c r="CH95" s="36">
        <f t="shared" si="140"/>
        <v>174.70732595650207</v>
      </c>
      <c r="CI95" s="36">
        <f t="shared" si="141"/>
        <v>174.70732595650207</v>
      </c>
      <c r="CJ95" s="46">
        <f t="shared" si="141"/>
        <v>174.70732595650207</v>
      </c>
      <c r="CK95" s="36">
        <f t="shared" si="142"/>
        <v>174.70732595650207</v>
      </c>
      <c r="CL95" s="36">
        <f t="shared" si="98"/>
        <v>174.70732595650207</v>
      </c>
      <c r="CM95" s="36">
        <f t="shared" si="143"/>
        <v>0</v>
      </c>
      <c r="CN95" s="36">
        <f t="shared" si="143"/>
        <v>0</v>
      </c>
      <c r="CO95" s="36">
        <f t="shared" si="144"/>
        <v>0</v>
      </c>
      <c r="CP95" s="36">
        <f t="shared" si="99"/>
        <v>0</v>
      </c>
      <c r="CQ95" s="36">
        <f t="shared" si="145"/>
        <v>0</v>
      </c>
      <c r="CR95" s="36">
        <f t="shared" si="145"/>
        <v>0</v>
      </c>
      <c r="CS95" s="36">
        <f t="shared" si="146"/>
        <v>0</v>
      </c>
      <c r="CT95" s="36">
        <f t="shared" si="100"/>
        <v>0</v>
      </c>
      <c r="CU95" s="36">
        <f t="shared" si="147"/>
        <v>0</v>
      </c>
      <c r="CV95" s="36">
        <f t="shared" si="147"/>
        <v>0</v>
      </c>
      <c r="CW95" s="36">
        <f t="shared" si="148"/>
        <v>0</v>
      </c>
      <c r="CX95" s="36">
        <f t="shared" si="101"/>
        <v>0</v>
      </c>
      <c r="CY95" s="47"/>
      <c r="CZ95" s="47"/>
    </row>
    <row r="96" spans="1:104" ht="23.25" customHeight="1" x14ac:dyDescent="0.2">
      <c r="A96" s="28">
        <v>37</v>
      </c>
      <c r="B96" s="28"/>
      <c r="C96" s="28">
        <v>84</v>
      </c>
      <c r="D96" s="61">
        <v>83</v>
      </c>
      <c r="E96" s="30" t="s">
        <v>379</v>
      </c>
      <c r="F96" s="30" t="s">
        <v>379</v>
      </c>
      <c r="G96" s="31" t="s">
        <v>91</v>
      </c>
      <c r="H96" s="56" t="s">
        <v>380</v>
      </c>
      <c r="I96" s="33" t="s">
        <v>381</v>
      </c>
      <c r="J96" s="34">
        <f t="shared" si="119"/>
        <v>0</v>
      </c>
      <c r="K96" s="34">
        <v>0</v>
      </c>
      <c r="L96" s="34">
        <v>0</v>
      </c>
      <c r="M96" s="34">
        <v>0</v>
      </c>
      <c r="N96" s="34">
        <v>0</v>
      </c>
      <c r="O96" s="34">
        <v>0</v>
      </c>
      <c r="P96" s="34">
        <v>0</v>
      </c>
      <c r="Q96" s="34">
        <v>0</v>
      </c>
      <c r="R96" s="34">
        <v>0</v>
      </c>
      <c r="S96" s="34">
        <v>0</v>
      </c>
      <c r="T96" s="34">
        <v>0</v>
      </c>
      <c r="U96" s="34">
        <v>0</v>
      </c>
      <c r="V96" s="34">
        <v>0</v>
      </c>
      <c r="W96" s="34">
        <v>0</v>
      </c>
      <c r="X96" s="34">
        <v>0</v>
      </c>
      <c r="Y96" s="34">
        <v>0</v>
      </c>
      <c r="Z96" s="34">
        <v>0</v>
      </c>
      <c r="AA96" s="34">
        <v>0</v>
      </c>
      <c r="AB96" s="34">
        <v>0</v>
      </c>
      <c r="AC96" s="34">
        <v>0</v>
      </c>
      <c r="AD96" s="34">
        <v>0</v>
      </c>
      <c r="AE96" s="36">
        <v>6.98</v>
      </c>
      <c r="AF96" s="37">
        <f t="shared" si="120"/>
        <v>6.001719690455718</v>
      </c>
      <c r="AG96" s="36">
        <f t="shared" si="93"/>
        <v>6.98</v>
      </c>
      <c r="AH96" s="37">
        <f t="shared" si="121"/>
        <v>6.001719690455718</v>
      </c>
      <c r="AI96" s="36">
        <v>1.68</v>
      </c>
      <c r="AJ96" s="37">
        <f t="shared" si="122"/>
        <v>1.4445399828030954</v>
      </c>
      <c r="AK96" s="36">
        <f t="shared" si="94"/>
        <v>1.68</v>
      </c>
      <c r="AL96" s="37">
        <f t="shared" si="123"/>
        <v>1.4445399828030954</v>
      </c>
      <c r="AM96" s="37">
        <f t="shared" si="124"/>
        <v>3550.8624404423904</v>
      </c>
      <c r="AN96" s="37">
        <f t="shared" si="125"/>
        <v>3550.8624404423904</v>
      </c>
      <c r="AO96" s="37"/>
      <c r="AP96" s="37"/>
      <c r="AQ96" s="37">
        <v>2.5000000000000001E-2</v>
      </c>
      <c r="AR96" s="37">
        <v>0</v>
      </c>
      <c r="AS96" s="39">
        <v>112.83444044239069</v>
      </c>
      <c r="AT96" s="37">
        <f t="shared" si="95"/>
        <v>112.83444044239069</v>
      </c>
      <c r="AU96" s="22">
        <f t="shared" si="117"/>
        <v>3.1776629575189348E-2</v>
      </c>
      <c r="AV96" s="22">
        <f t="shared" si="117"/>
        <v>3.1776629575189348E-2</v>
      </c>
      <c r="AW96" s="22"/>
      <c r="AX96" s="39">
        <f t="shared" si="126"/>
        <v>3438.0279999999998</v>
      </c>
      <c r="AY96" s="37">
        <f t="shared" si="127"/>
        <v>3438.0279999999998</v>
      </c>
      <c r="AZ96" s="37">
        <v>0.09</v>
      </c>
      <c r="BA96" s="37">
        <f t="shared" si="150"/>
        <v>2.7E-2</v>
      </c>
      <c r="BB96" s="51">
        <v>279.27</v>
      </c>
      <c r="BC96" s="37">
        <f>BB96</f>
        <v>279.27</v>
      </c>
      <c r="BD96" s="22">
        <f t="shared" si="118"/>
        <v>7.8648498691266291E-2</v>
      </c>
      <c r="BE96" s="22">
        <f t="shared" si="118"/>
        <v>7.8648498691266291E-2</v>
      </c>
      <c r="BF96" s="22">
        <f t="shared" si="149"/>
        <v>8.122970493550373E-2</v>
      </c>
      <c r="BG96" s="22">
        <f t="shared" si="149"/>
        <v>8.122970493550373E-2</v>
      </c>
      <c r="BH96" s="36">
        <v>3158.7579999999998</v>
      </c>
      <c r="BI96" s="42">
        <f t="shared" si="111"/>
        <v>3158.7579999999998</v>
      </c>
      <c r="BJ96" s="51">
        <v>487.4</v>
      </c>
      <c r="BK96" s="36">
        <f>BJ96</f>
        <v>487.4</v>
      </c>
      <c r="BL96" s="36">
        <f t="shared" si="128"/>
        <v>484.26771520378816</v>
      </c>
      <c r="BM96" s="36">
        <f t="shared" si="129"/>
        <v>484.26771520378816</v>
      </c>
      <c r="BN96" s="44">
        <f t="shared" si="130"/>
        <v>484.26771520378821</v>
      </c>
      <c r="BO96" s="44">
        <f t="shared" si="131"/>
        <v>484.26771520378821</v>
      </c>
      <c r="BP96" s="36">
        <v>1.1826000000000001</v>
      </c>
      <c r="BQ96" s="36">
        <f t="shared" si="97"/>
        <v>0</v>
      </c>
      <c r="BR96" s="39">
        <f t="shared" si="151"/>
        <v>0</v>
      </c>
      <c r="BS96" s="39">
        <f t="shared" si="152"/>
        <v>572.69499999999994</v>
      </c>
      <c r="BT96" s="39">
        <f>BS96</f>
        <v>572.69499999999994</v>
      </c>
      <c r="BU96" s="36">
        <v>407.923</v>
      </c>
      <c r="BV96" s="36">
        <f>BW96*1.3</f>
        <v>333.06</v>
      </c>
      <c r="BW96" s="43">
        <v>256.2</v>
      </c>
      <c r="BX96" s="45">
        <f t="shared" si="133"/>
        <v>0.8164776195507486</v>
      </c>
      <c r="BY96" s="36">
        <v>0.48</v>
      </c>
      <c r="BZ96" s="36">
        <f t="shared" si="87"/>
        <v>0.48</v>
      </c>
      <c r="CA96" s="43">
        <v>0.48</v>
      </c>
      <c r="CB96" s="45">
        <f t="shared" si="134"/>
        <v>1</v>
      </c>
      <c r="CC96" s="36">
        <v>7.9000000000000001E-2</v>
      </c>
      <c r="CD96" s="36">
        <f t="shared" si="116"/>
        <v>7.9000000000000001E-2</v>
      </c>
      <c r="CE96" s="43">
        <v>7.9000000000000001E-2</v>
      </c>
      <c r="CF96" s="45">
        <f t="shared" si="135"/>
        <v>1</v>
      </c>
      <c r="CG96" s="36">
        <f t="shared" si="140"/>
        <v>161.28335287712517</v>
      </c>
      <c r="CH96" s="36">
        <f t="shared" si="140"/>
        <v>161.28335287712517</v>
      </c>
      <c r="CI96" s="36">
        <f t="shared" si="141"/>
        <v>166.5765956530895</v>
      </c>
      <c r="CJ96" s="46">
        <f t="shared" si="141"/>
        <v>166.5765956530895</v>
      </c>
      <c r="CK96" s="36">
        <f t="shared" si="142"/>
        <v>181.30385423638023</v>
      </c>
      <c r="CL96" s="36">
        <f t="shared" si="98"/>
        <v>181.30385423638023</v>
      </c>
      <c r="CM96" s="36">
        <f t="shared" si="143"/>
        <v>114.87997827062492</v>
      </c>
      <c r="CN96" s="36">
        <f t="shared" si="143"/>
        <v>93.796931192441562</v>
      </c>
      <c r="CO96" s="36">
        <f t="shared" si="144"/>
        <v>129.14031400949361</v>
      </c>
      <c r="CP96" s="36">
        <f t="shared" si="99"/>
        <v>105.44017617050754</v>
      </c>
      <c r="CQ96" s="36">
        <f t="shared" si="145"/>
        <v>0.13517842722744233</v>
      </c>
      <c r="CR96" s="36">
        <f t="shared" si="145"/>
        <v>0.13517842722744233</v>
      </c>
      <c r="CS96" s="36">
        <f t="shared" si="146"/>
        <v>0.15195845962242122</v>
      </c>
      <c r="CT96" s="36">
        <f t="shared" si="100"/>
        <v>0.15195845962242122</v>
      </c>
      <c r="CU96" s="36">
        <f t="shared" si="147"/>
        <v>2.2248116147849887E-2</v>
      </c>
      <c r="CV96" s="36">
        <f t="shared" si="147"/>
        <v>2.2248116147849887E-2</v>
      </c>
      <c r="CW96" s="36">
        <f t="shared" si="148"/>
        <v>2.5009829812856828E-2</v>
      </c>
      <c r="CX96" s="36">
        <f t="shared" si="101"/>
        <v>2.5009829812856828E-2</v>
      </c>
      <c r="CY96" s="47"/>
      <c r="CZ96" s="47"/>
    </row>
    <row r="97" spans="1:104" ht="23.25" customHeight="1" x14ac:dyDescent="0.2">
      <c r="A97" s="28">
        <v>36</v>
      </c>
      <c r="B97" s="28"/>
      <c r="C97" s="28">
        <v>85</v>
      </c>
      <c r="D97" s="61">
        <v>84</v>
      </c>
      <c r="E97" s="30" t="s">
        <v>382</v>
      </c>
      <c r="F97" s="30" t="s">
        <v>383</v>
      </c>
      <c r="G97" s="31" t="s">
        <v>91</v>
      </c>
      <c r="H97" s="56" t="s">
        <v>384</v>
      </c>
      <c r="I97" s="33" t="s">
        <v>385</v>
      </c>
      <c r="J97" s="34">
        <f t="shared" si="119"/>
        <v>0</v>
      </c>
      <c r="K97" s="34">
        <v>0</v>
      </c>
      <c r="L97" s="34">
        <v>0</v>
      </c>
      <c r="M97" s="34">
        <v>0</v>
      </c>
      <c r="N97" s="34">
        <v>0</v>
      </c>
      <c r="O97" s="34">
        <v>0</v>
      </c>
      <c r="P97" s="34">
        <v>0</v>
      </c>
      <c r="Q97" s="34">
        <v>0</v>
      </c>
      <c r="R97" s="34">
        <v>0</v>
      </c>
      <c r="S97" s="34">
        <v>0</v>
      </c>
      <c r="T97" s="34">
        <v>0</v>
      </c>
      <c r="U97" s="34">
        <v>0</v>
      </c>
      <c r="V97" s="34">
        <v>0</v>
      </c>
      <c r="W97" s="34">
        <v>0</v>
      </c>
      <c r="X97" s="34">
        <v>0</v>
      </c>
      <c r="Y97" s="34">
        <v>0</v>
      </c>
      <c r="Z97" s="34">
        <v>0</v>
      </c>
      <c r="AA97" s="34">
        <v>0</v>
      </c>
      <c r="AB97" s="34">
        <v>0</v>
      </c>
      <c r="AC97" s="34">
        <v>0</v>
      </c>
      <c r="AD97" s="34">
        <v>0</v>
      </c>
      <c r="AE97" s="36">
        <v>14.51</v>
      </c>
      <c r="AF97" s="37">
        <f t="shared" si="120"/>
        <v>12.476354256233877</v>
      </c>
      <c r="AG97" s="36">
        <f t="shared" si="93"/>
        <v>14.51</v>
      </c>
      <c r="AH97" s="37">
        <f t="shared" si="121"/>
        <v>12.476354256233877</v>
      </c>
      <c r="AI97" s="36">
        <v>7.06</v>
      </c>
      <c r="AJ97" s="37">
        <f t="shared" si="122"/>
        <v>6.0705073086844363</v>
      </c>
      <c r="AK97" s="36">
        <f t="shared" si="94"/>
        <v>7.06</v>
      </c>
      <c r="AL97" s="37">
        <f t="shared" si="123"/>
        <v>6.0705073086844363</v>
      </c>
      <c r="AM97" s="37">
        <f t="shared" si="124"/>
        <v>15539.262869841581</v>
      </c>
      <c r="AN97" s="37">
        <f t="shared" si="125"/>
        <v>15539.262869841581</v>
      </c>
      <c r="AO97" s="37"/>
      <c r="AP97" s="37"/>
      <c r="AQ97" s="37">
        <v>0.05</v>
      </c>
      <c r="AR97" s="37">
        <v>0</v>
      </c>
      <c r="AS97" s="39">
        <v>980.08386984158119</v>
      </c>
      <c r="AT97" s="37">
        <f t="shared" si="95"/>
        <v>980.08386984158119</v>
      </c>
      <c r="AU97" s="22">
        <f t="shared" si="117"/>
        <v>6.3071451847546547E-2</v>
      </c>
      <c r="AV97" s="22">
        <f t="shared" si="117"/>
        <v>6.3071451847546547E-2</v>
      </c>
      <c r="AW97" s="22"/>
      <c r="AX97" s="39">
        <f t="shared" si="126"/>
        <v>14559.179</v>
      </c>
      <c r="AY97" s="37">
        <f t="shared" si="127"/>
        <v>14559.179</v>
      </c>
      <c r="AZ97" s="37">
        <v>0.3</v>
      </c>
      <c r="BA97" s="37">
        <f t="shared" si="150"/>
        <v>0.09</v>
      </c>
      <c r="BB97" s="40">
        <v>2744.77</v>
      </c>
      <c r="BC97" s="40">
        <v>2744.77</v>
      </c>
      <c r="BD97" s="22">
        <f t="shared" si="118"/>
        <v>0.17663450467312819</v>
      </c>
      <c r="BE97" s="22">
        <f t="shared" si="118"/>
        <v>0.17663450467312819</v>
      </c>
      <c r="BF97" s="22">
        <f t="shared" si="149"/>
        <v>0.18852505350748142</v>
      </c>
      <c r="BG97" s="22">
        <f t="shared" si="149"/>
        <v>0.18852505350748142</v>
      </c>
      <c r="BH97" s="36">
        <v>11814.409</v>
      </c>
      <c r="BI97" s="42">
        <f t="shared" si="111"/>
        <v>11814.409</v>
      </c>
      <c r="BJ97" s="51">
        <v>2167.4</v>
      </c>
      <c r="BK97" s="43">
        <f>AN97/(8.225*0.89)</f>
        <v>2122.7776195951751</v>
      </c>
      <c r="BL97" s="36">
        <f t="shared" si="128"/>
        <v>2153.4711652291562</v>
      </c>
      <c r="BM97" s="36">
        <f t="shared" si="129"/>
        <v>2109.1355513481572</v>
      </c>
      <c r="BN97" s="44">
        <f t="shared" si="130"/>
        <v>2153.4711652291558</v>
      </c>
      <c r="BO97" s="44">
        <f t="shared" si="131"/>
        <v>2109.1355513481572</v>
      </c>
      <c r="BP97" s="36">
        <v>1.1826000000000001</v>
      </c>
      <c r="BQ97" s="36">
        <f t="shared" si="97"/>
        <v>44.62238040482498</v>
      </c>
      <c r="BR97" s="39">
        <f t="shared" si="151"/>
        <v>2.0587976564005248</v>
      </c>
      <c r="BS97" s="39">
        <f t="shared" si="152"/>
        <v>2546.6950000000002</v>
      </c>
      <c r="BT97" s="39">
        <f>BK97*8.225/7</f>
        <v>2494.2637030243309</v>
      </c>
      <c r="BU97" s="36">
        <v>756.03</v>
      </c>
      <c r="BV97" s="36">
        <f>BU97</f>
        <v>756.03</v>
      </c>
      <c r="BW97" s="43">
        <v>756.03</v>
      </c>
      <c r="BX97" s="45">
        <f t="shared" si="133"/>
        <v>1</v>
      </c>
      <c r="BY97" s="36">
        <v>23.093</v>
      </c>
      <c r="BZ97" s="36">
        <f>BY97</f>
        <v>23.093</v>
      </c>
      <c r="CA97" s="43">
        <v>15.2</v>
      </c>
      <c r="CB97" s="45">
        <f t="shared" si="134"/>
        <v>1</v>
      </c>
      <c r="CC97" s="36">
        <v>22.867000000000001</v>
      </c>
      <c r="CD97" s="36">
        <f>CC97</f>
        <v>22.867000000000001</v>
      </c>
      <c r="CE97" s="43">
        <v>13.2</v>
      </c>
      <c r="CF97" s="45">
        <f t="shared" si="135"/>
        <v>1</v>
      </c>
      <c r="CG97" s="36">
        <f t="shared" si="140"/>
        <v>163.8877610431957</v>
      </c>
      <c r="CH97" s="36">
        <f t="shared" si="140"/>
        <v>160.51364365971108</v>
      </c>
      <c r="CI97" s="36">
        <f t="shared" si="141"/>
        <v>174.92023416979762</v>
      </c>
      <c r="CJ97" s="46">
        <f t="shared" si="141"/>
        <v>171.31898048813954</v>
      </c>
      <c r="CK97" s="36">
        <f t="shared" si="142"/>
        <v>215.55839145233588</v>
      </c>
      <c r="CL97" s="36">
        <f t="shared" si="98"/>
        <v>211.12048034094053</v>
      </c>
      <c r="CM97" s="36">
        <f t="shared" si="143"/>
        <v>48.652886969773455</v>
      </c>
      <c r="CN97" s="36">
        <f t="shared" si="143"/>
        <v>48.652886969773455</v>
      </c>
      <c r="CO97" s="36">
        <f t="shared" si="144"/>
        <v>63.992198001609729</v>
      </c>
      <c r="CP97" s="36">
        <f t="shared" si="99"/>
        <v>63.992198001609729</v>
      </c>
      <c r="CQ97" s="36">
        <f t="shared" si="145"/>
        <v>1.4861065285676209</v>
      </c>
      <c r="CR97" s="36">
        <f t="shared" si="145"/>
        <v>1.4861065285676209</v>
      </c>
      <c r="CS97" s="36">
        <f t="shared" si="146"/>
        <v>1.9546470754482939</v>
      </c>
      <c r="CT97" s="36">
        <f t="shared" si="100"/>
        <v>1.9546470754482939</v>
      </c>
      <c r="CU97" s="36">
        <f t="shared" si="147"/>
        <v>1.4715627241482609</v>
      </c>
      <c r="CV97" s="36">
        <f t="shared" si="147"/>
        <v>1.4715627241482609</v>
      </c>
      <c r="CW97" s="36">
        <f t="shared" si="148"/>
        <v>1.9355178917540437</v>
      </c>
      <c r="CX97" s="36">
        <f t="shared" si="101"/>
        <v>1.9355178917540437</v>
      </c>
      <c r="CY97" s="47"/>
      <c r="CZ97" s="47"/>
    </row>
    <row r="98" spans="1:104" ht="23.25" customHeight="1" x14ac:dyDescent="0.2">
      <c r="A98" s="28">
        <v>82</v>
      </c>
      <c r="B98" s="28"/>
      <c r="C98" s="28">
        <v>86</v>
      </c>
      <c r="D98" s="61">
        <v>85</v>
      </c>
      <c r="E98" s="30" t="s">
        <v>386</v>
      </c>
      <c r="F98" s="30" t="s">
        <v>387</v>
      </c>
      <c r="G98" s="31" t="s">
        <v>91</v>
      </c>
      <c r="H98" s="56" t="s">
        <v>388</v>
      </c>
      <c r="I98" s="33" t="s">
        <v>389</v>
      </c>
      <c r="J98" s="34">
        <f t="shared" si="119"/>
        <v>0</v>
      </c>
      <c r="K98" s="34">
        <v>0</v>
      </c>
      <c r="L98" s="34">
        <v>0</v>
      </c>
      <c r="M98" s="34">
        <v>0</v>
      </c>
      <c r="N98" s="34">
        <v>0</v>
      </c>
      <c r="O98" s="34">
        <v>0</v>
      </c>
      <c r="P98" s="34">
        <v>0</v>
      </c>
      <c r="Q98" s="34">
        <v>0</v>
      </c>
      <c r="R98" s="34">
        <v>0</v>
      </c>
      <c r="S98" s="34">
        <v>0</v>
      </c>
      <c r="T98" s="34">
        <v>0</v>
      </c>
      <c r="U98" s="34">
        <v>0</v>
      </c>
      <c r="V98" s="34">
        <v>0</v>
      </c>
      <c r="W98" s="34">
        <v>0</v>
      </c>
      <c r="X98" s="34">
        <v>0</v>
      </c>
      <c r="Y98" s="34">
        <v>0</v>
      </c>
      <c r="Z98" s="34">
        <v>0</v>
      </c>
      <c r="AA98" s="34">
        <v>0</v>
      </c>
      <c r="AB98" s="34">
        <v>0</v>
      </c>
      <c r="AC98" s="34">
        <v>0</v>
      </c>
      <c r="AD98" s="34">
        <v>0</v>
      </c>
      <c r="AE98" s="36">
        <v>0.15002700000000002</v>
      </c>
      <c r="AF98" s="37">
        <f t="shared" si="120"/>
        <v>0.129</v>
      </c>
      <c r="AG98" s="36">
        <f t="shared" si="93"/>
        <v>0.15002700000000002</v>
      </c>
      <c r="AH98" s="37">
        <f t="shared" si="121"/>
        <v>0.129</v>
      </c>
      <c r="AI98" s="36">
        <v>6.9779999999999995E-2</v>
      </c>
      <c r="AJ98" s="37">
        <f t="shared" si="122"/>
        <v>5.9999999999999991E-2</v>
      </c>
      <c r="AK98" s="36">
        <f t="shared" si="94"/>
        <v>6.9779999999999995E-2</v>
      </c>
      <c r="AL98" s="37">
        <f t="shared" si="123"/>
        <v>5.9999999999999991E-2</v>
      </c>
      <c r="AM98" s="37">
        <f t="shared" si="124"/>
        <v>117.08728036942158</v>
      </c>
      <c r="AN98" s="37">
        <f t="shared" si="125"/>
        <v>117.08728036942159</v>
      </c>
      <c r="AO98" s="37"/>
      <c r="AP98" s="37"/>
      <c r="AQ98" s="37">
        <v>2E-3</v>
      </c>
      <c r="AR98" s="37">
        <v>0</v>
      </c>
      <c r="AS98" s="39">
        <v>9.7306043573037329</v>
      </c>
      <c r="AT98" s="37">
        <f t="shared" si="95"/>
        <v>9.7306043573037329</v>
      </c>
      <c r="AU98" s="22">
        <f t="shared" si="117"/>
        <v>8.3105563017628767E-2</v>
      </c>
      <c r="AV98" s="22">
        <f t="shared" si="117"/>
        <v>8.3105563017628753E-2</v>
      </c>
      <c r="AW98" s="22"/>
      <c r="AX98" s="39">
        <f t="shared" si="126"/>
        <v>107.35667601211784</v>
      </c>
      <c r="AY98" s="37">
        <f t="shared" si="127"/>
        <v>107.35667601211784</v>
      </c>
      <c r="AZ98" s="37">
        <v>2E-3</v>
      </c>
      <c r="BA98" s="37">
        <v>0</v>
      </c>
      <c r="BB98" s="40">
        <v>16.430676012117864</v>
      </c>
      <c r="BC98" s="40">
        <v>16.430676012117864</v>
      </c>
      <c r="BD98" s="22">
        <f t="shared" si="118"/>
        <v>0.14032844524424437</v>
      </c>
      <c r="BE98" s="22">
        <f t="shared" si="118"/>
        <v>0.14032844524424434</v>
      </c>
      <c r="BF98" s="22">
        <f t="shared" si="149"/>
        <v>0.15304754787921393</v>
      </c>
      <c r="BG98" s="22">
        <f t="shared" si="149"/>
        <v>0.15304754787921393</v>
      </c>
      <c r="BH98" s="36">
        <v>90.925999999999988</v>
      </c>
      <c r="BI98" s="42">
        <f t="shared" si="111"/>
        <v>90.925999999999988</v>
      </c>
      <c r="BJ98" s="51">
        <v>17.77</v>
      </c>
      <c r="BK98" s="43">
        <f>AN98/(8.225*0.88)</f>
        <v>16.176745008209672</v>
      </c>
      <c r="BL98" s="36">
        <f t="shared" si="128"/>
        <v>17.655800777946894</v>
      </c>
      <c r="BM98" s="36">
        <f t="shared" si="129"/>
        <v>16.072784867788229</v>
      </c>
      <c r="BN98" s="44">
        <f t="shared" si="130"/>
        <v>17.655800777946894</v>
      </c>
      <c r="BO98" s="44">
        <f t="shared" si="131"/>
        <v>16.072784867788233</v>
      </c>
      <c r="BP98" s="36">
        <v>1.1826000000000001</v>
      </c>
      <c r="BQ98" s="36">
        <f t="shared" si="97"/>
        <v>1.593254991790328</v>
      </c>
      <c r="BR98" s="39">
        <f t="shared" si="151"/>
        <v>8.9659819459219356</v>
      </c>
      <c r="BS98" s="39">
        <f t="shared" si="152"/>
        <v>20.879749999999998</v>
      </c>
      <c r="BT98" s="39">
        <f>BK98*8.225/7</f>
        <v>19.007675384646365</v>
      </c>
      <c r="BU98" s="36">
        <v>17.456</v>
      </c>
      <c r="BV98" s="36">
        <f>BW98*1.3</f>
        <v>9.620000000000001</v>
      </c>
      <c r="BW98" s="43">
        <v>7.4</v>
      </c>
      <c r="BX98" s="45">
        <f t="shared" si="133"/>
        <v>0.55109990834097167</v>
      </c>
      <c r="BY98" s="36">
        <v>3.4299999999999997E-2</v>
      </c>
      <c r="BZ98" s="36">
        <f>BY98</f>
        <v>3.4299999999999997E-2</v>
      </c>
      <c r="CA98" s="43">
        <v>3.4299999999999997E-2</v>
      </c>
      <c r="CB98" s="45">
        <f t="shared" si="134"/>
        <v>1</v>
      </c>
      <c r="CC98" s="36">
        <v>2.75E-2</v>
      </c>
      <c r="CD98" s="36">
        <f>CC98</f>
        <v>2.75E-2</v>
      </c>
      <c r="CE98" s="43">
        <v>2.75E-2</v>
      </c>
      <c r="CF98" s="45">
        <f t="shared" si="135"/>
        <v>1</v>
      </c>
      <c r="CG98" s="36">
        <f t="shared" si="140"/>
        <v>178.3263727206097</v>
      </c>
      <c r="CH98" s="36">
        <f t="shared" si="140"/>
        <v>162.33766233766235</v>
      </c>
      <c r="CI98" s="36">
        <f t="shared" si="141"/>
        <v>194.48953503034321</v>
      </c>
      <c r="CJ98" s="46">
        <f t="shared" si="141"/>
        <v>177.05163843281514</v>
      </c>
      <c r="CK98" s="36">
        <f t="shared" si="142"/>
        <v>229.63453797593647</v>
      </c>
      <c r="CL98" s="36">
        <f t="shared" si="98"/>
        <v>209.04554675941282</v>
      </c>
      <c r="CM98" s="36">
        <f t="shared" si="143"/>
        <v>149.08536559158816</v>
      </c>
      <c r="CN98" s="36">
        <f t="shared" si="143"/>
        <v>82.160931312504474</v>
      </c>
      <c r="CO98" s="36">
        <f t="shared" si="144"/>
        <v>191.9802916657502</v>
      </c>
      <c r="CP98" s="36">
        <f t="shared" si="99"/>
        <v>105.80032114026794</v>
      </c>
      <c r="CQ98" s="36">
        <f t="shared" si="145"/>
        <v>0.29294386112462611</v>
      </c>
      <c r="CR98" s="36">
        <f t="shared" si="145"/>
        <v>0.29294386112462606</v>
      </c>
      <c r="CS98" s="36">
        <f t="shared" si="146"/>
        <v>0.37722983525064341</v>
      </c>
      <c r="CT98" s="36">
        <f t="shared" si="100"/>
        <v>0.37722983525064341</v>
      </c>
      <c r="CU98" s="36">
        <f t="shared" si="147"/>
        <v>0.23486752714073528</v>
      </c>
      <c r="CV98" s="36">
        <f t="shared" si="147"/>
        <v>0.23486752714073522</v>
      </c>
      <c r="CW98" s="36">
        <f t="shared" si="148"/>
        <v>0.30244374546334385</v>
      </c>
      <c r="CX98" s="36">
        <f t="shared" si="101"/>
        <v>0.30244374546334385</v>
      </c>
      <c r="CY98" s="47"/>
      <c r="CZ98" s="47"/>
    </row>
    <row r="99" spans="1:104" x14ac:dyDescent="0.2">
      <c r="A99" s="28"/>
      <c r="B99" s="28"/>
      <c r="C99" s="28"/>
      <c r="D99" s="61"/>
      <c r="E99" s="30"/>
      <c r="F99" s="30"/>
      <c r="G99" s="31"/>
      <c r="H99" s="56"/>
      <c r="I99" s="33"/>
      <c r="J99" s="34"/>
      <c r="K99" s="34"/>
      <c r="L99" s="34"/>
      <c r="M99" s="34"/>
      <c r="N99" s="34"/>
      <c r="O99" s="34"/>
      <c r="P99" s="34"/>
      <c r="Q99" s="34"/>
      <c r="R99" s="34"/>
      <c r="S99" s="34"/>
      <c r="T99" s="34"/>
      <c r="U99" s="34"/>
      <c r="V99" s="34"/>
      <c r="W99" s="34"/>
      <c r="X99" s="34"/>
      <c r="Y99" s="34"/>
      <c r="Z99" s="34"/>
      <c r="AA99" s="34"/>
      <c r="AB99" s="34"/>
      <c r="AC99" s="34"/>
      <c r="AD99" s="34"/>
      <c r="AE99" s="36"/>
      <c r="AF99" s="37"/>
      <c r="AG99" s="36"/>
      <c r="AH99" s="37"/>
      <c r="AI99" s="36"/>
      <c r="AJ99" s="37"/>
      <c r="AK99" s="36"/>
      <c r="AL99" s="37"/>
      <c r="AM99" s="37"/>
      <c r="AN99" s="37"/>
      <c r="AO99" s="37"/>
      <c r="AP99" s="37"/>
      <c r="AQ99" s="37"/>
      <c r="AR99" s="37"/>
      <c r="AS99" s="39"/>
      <c r="AT99" s="37"/>
      <c r="AU99" s="22"/>
      <c r="AV99" s="22"/>
      <c r="AW99" s="22"/>
      <c r="AX99" s="39"/>
      <c r="AY99" s="37"/>
      <c r="AZ99" s="37"/>
      <c r="BA99" s="37"/>
      <c r="BB99" s="51"/>
      <c r="BC99" s="51"/>
      <c r="BD99" s="22"/>
      <c r="BE99" s="22"/>
      <c r="BF99" s="22"/>
      <c r="BG99" s="22"/>
      <c r="BH99" s="36"/>
      <c r="BI99" s="42"/>
      <c r="BJ99" s="39"/>
      <c r="BK99" s="36"/>
      <c r="BL99" s="36"/>
      <c r="BM99" s="36"/>
      <c r="BN99" s="44"/>
      <c r="BO99" s="44"/>
      <c r="BP99" s="36"/>
      <c r="BQ99" s="36"/>
      <c r="BR99" s="39"/>
      <c r="BS99" s="39"/>
      <c r="BT99" s="39"/>
      <c r="BU99" s="36"/>
      <c r="BV99" s="36"/>
      <c r="BW99" s="43"/>
      <c r="BX99" s="45"/>
      <c r="BY99" s="36"/>
      <c r="BZ99" s="36"/>
      <c r="CA99" s="43"/>
      <c r="CB99" s="45"/>
      <c r="CC99" s="36"/>
      <c r="CD99" s="36"/>
      <c r="CE99" s="43"/>
      <c r="CF99" s="45"/>
      <c r="CG99" s="36"/>
      <c r="CH99" s="36"/>
      <c r="CI99" s="36"/>
      <c r="CJ99" s="46"/>
      <c r="CK99" s="36"/>
      <c r="CL99" s="36"/>
      <c r="CM99" s="36"/>
      <c r="CN99" s="36"/>
      <c r="CO99" s="36"/>
      <c r="CP99" s="36"/>
      <c r="CQ99" s="36"/>
      <c r="CR99" s="36"/>
      <c r="CS99" s="36"/>
      <c r="CT99" s="36"/>
      <c r="CU99" s="36"/>
      <c r="CV99" s="36"/>
      <c r="CW99" s="36"/>
      <c r="CX99" s="36"/>
      <c r="CY99" s="47"/>
      <c r="CZ99" s="47"/>
    </row>
    <row r="100" spans="1:104" x14ac:dyDescent="0.2">
      <c r="D100" s="74"/>
      <c r="E100" s="75"/>
      <c r="F100" s="75"/>
      <c r="G100" s="76"/>
      <c r="H100" s="77"/>
      <c r="I100" s="78"/>
      <c r="J100" s="76"/>
      <c r="K100" s="76"/>
      <c r="L100" s="76"/>
      <c r="M100" s="76"/>
      <c r="N100" s="76"/>
      <c r="O100" s="76"/>
      <c r="P100" s="76"/>
      <c r="Q100" s="76"/>
      <c r="R100" s="76"/>
      <c r="S100" s="76"/>
      <c r="T100" s="76"/>
      <c r="U100" s="76"/>
      <c r="V100" s="76"/>
      <c r="W100" s="76"/>
      <c r="X100" s="76"/>
      <c r="Y100" s="79"/>
      <c r="Z100" s="76"/>
      <c r="AA100" s="76"/>
      <c r="AB100" s="76"/>
      <c r="AC100" s="76"/>
      <c r="AD100" s="76"/>
      <c r="AE100" s="76"/>
      <c r="AF100" s="76"/>
      <c r="AG100" s="76"/>
      <c r="AH100" s="76"/>
      <c r="AI100" s="76"/>
      <c r="AJ100" s="76"/>
      <c r="AK100" s="76"/>
      <c r="AL100" s="76"/>
      <c r="AM100" s="76"/>
      <c r="AN100" s="76"/>
      <c r="AO100" s="76"/>
      <c r="AP100" s="76"/>
      <c r="AQ100" s="76"/>
      <c r="AR100" s="76"/>
      <c r="AS100" s="76"/>
      <c r="AT100" s="76"/>
      <c r="AU100" s="76"/>
      <c r="AV100" s="76"/>
      <c r="AW100" s="76"/>
      <c r="AX100" s="76"/>
      <c r="AY100" s="76"/>
      <c r="AZ100" s="76"/>
      <c r="BA100" s="80"/>
      <c r="BB100" s="76"/>
      <c r="BC100" s="76"/>
      <c r="BD100" s="76"/>
      <c r="BE100" s="76"/>
      <c r="BF100" s="76"/>
      <c r="BG100" s="76"/>
      <c r="BH100" s="76">
        <f>SUM(BH12:BH99)</f>
        <v>632550.08899999969</v>
      </c>
      <c r="BI100" s="76"/>
      <c r="BJ100" s="76"/>
      <c r="BK100" s="76"/>
      <c r="BL100" s="76"/>
      <c r="BM100" s="76"/>
      <c r="BN100" s="76"/>
      <c r="BO100" s="76"/>
      <c r="BP100" s="76"/>
      <c r="BQ100" s="76"/>
      <c r="BR100" s="76"/>
      <c r="BS100" s="81"/>
      <c r="BT100" s="81"/>
      <c r="BU100" s="76"/>
      <c r="BV100" s="76"/>
      <c r="BW100" s="79"/>
      <c r="BX100" s="81"/>
      <c r="BY100" s="76"/>
      <c r="BZ100" s="76"/>
      <c r="CA100" s="79"/>
      <c r="CD100" s="76"/>
      <c r="CE100" s="76"/>
      <c r="CF100" s="76"/>
      <c r="CG100" s="79">
        <v>164.20366437076896</v>
      </c>
      <c r="CH100" s="79">
        <v>154.44015444015443</v>
      </c>
      <c r="CI100" s="79"/>
      <c r="CJ100" s="82"/>
      <c r="CK100" s="79"/>
      <c r="CL100" s="79"/>
      <c r="CM100" s="79"/>
      <c r="CN100" s="79"/>
      <c r="CO100" s="79"/>
      <c r="CP100" s="76"/>
      <c r="CQ100" s="79"/>
      <c r="CR100" s="79"/>
      <c r="CS100" s="79"/>
      <c r="CT100" s="79"/>
      <c r="CU100" s="79"/>
      <c r="CV100" s="79"/>
      <c r="CW100" s="79"/>
      <c r="CX100" s="79"/>
    </row>
    <row r="101" spans="1:104" x14ac:dyDescent="0.2">
      <c r="AM101" s="57">
        <v>86436.0658721488</v>
      </c>
      <c r="AN101" s="57">
        <v>80318.332999999999</v>
      </c>
      <c r="AS101" s="57">
        <v>4144.3946370487956</v>
      </c>
      <c r="AT101" s="57">
        <v>1096.4159999999999</v>
      </c>
      <c r="BB101" s="57">
        <v>9514.1142350999999</v>
      </c>
      <c r="BC101" s="57">
        <v>6444.36</v>
      </c>
      <c r="CG101" s="57">
        <v>167.06337340392349</v>
      </c>
      <c r="CH101" s="57">
        <v>154.4401544401544</v>
      </c>
      <c r="CM101" s="57">
        <v>21.501441339879875</v>
      </c>
      <c r="CN101" s="57">
        <v>14.205972128430504</v>
      </c>
      <c r="CQ101" s="57">
        <v>1.7149901317728127</v>
      </c>
      <c r="CR101" s="57">
        <v>0.56823888513722021</v>
      </c>
      <c r="CU101" s="57">
        <v>0.54462219589714556</v>
      </c>
      <c r="CV101" s="57">
        <v>5.565354549875929E-2</v>
      </c>
    </row>
    <row r="102" spans="1:104" x14ac:dyDescent="0.2">
      <c r="AM102" s="57">
        <v>58182.98799999999</v>
      </c>
      <c r="AN102" s="57">
        <v>70512.385999999999</v>
      </c>
      <c r="AS102" s="57">
        <v>1770.8420000000001</v>
      </c>
      <c r="AT102" s="57">
        <v>816.48</v>
      </c>
      <c r="BB102" s="57">
        <v>4551.3760000000002</v>
      </c>
      <c r="BC102" s="57">
        <v>3965.76</v>
      </c>
      <c r="CG102" s="57">
        <v>157.3836575886547</v>
      </c>
      <c r="CH102" s="57">
        <v>154.4401544401544</v>
      </c>
      <c r="CM102" s="57">
        <v>21.596862643080485</v>
      </c>
      <c r="CN102" s="57">
        <v>9.1530018570070784</v>
      </c>
      <c r="CQ102" s="57">
        <v>2.7714974005803898</v>
      </c>
      <c r="CR102" s="57">
        <v>0.46289739791247453</v>
      </c>
      <c r="CU102" s="57">
        <v>0.79897924802349451</v>
      </c>
      <c r="CV102" s="57">
        <v>4.7509383670551159E-2</v>
      </c>
    </row>
    <row r="103" spans="1:104" x14ac:dyDescent="0.2">
      <c r="AM103" s="57">
        <v>25329.627999999997</v>
      </c>
      <c r="AN103" s="57">
        <v>23872.780599999998</v>
      </c>
      <c r="AS103" s="57">
        <v>634.97900000000004</v>
      </c>
      <c r="AT103" s="57">
        <v>261.27359999999999</v>
      </c>
      <c r="BB103" s="57">
        <v>2768.59</v>
      </c>
      <c r="BC103" s="57">
        <v>1685.4480000000001</v>
      </c>
      <c r="CG103" s="57">
        <v>176.37925873994863</v>
      </c>
      <c r="CH103" s="57">
        <v>154.44015444015443</v>
      </c>
      <c r="CM103" s="57">
        <v>21.735455412136336</v>
      </c>
      <c r="CN103" s="57">
        <v>20.755856148571148</v>
      </c>
      <c r="CQ103" s="57">
        <v>0.22720428424768024</v>
      </c>
      <c r="CR103" s="57">
        <v>0.21698352139172258</v>
      </c>
      <c r="CU103" s="57">
        <v>0.13569089921099514</v>
      </c>
      <c r="CV103" s="57">
        <v>0.1298550031494865</v>
      </c>
    </row>
    <row r="104" spans="1:104" x14ac:dyDescent="0.2">
      <c r="AM104" s="57">
        <v>14401.371613343134</v>
      </c>
      <c r="AN104" s="57">
        <v>28216.808000000001</v>
      </c>
      <c r="AS104" s="57">
        <v>199.8474091413828</v>
      </c>
      <c r="AT104" s="57">
        <v>256.60800000000006</v>
      </c>
      <c r="BB104" s="57">
        <v>1862.90420420175</v>
      </c>
      <c r="BC104" s="57">
        <v>1652.4</v>
      </c>
      <c r="CG104" s="57">
        <v>155.27922798084782</v>
      </c>
      <c r="CH104" s="57">
        <v>154.4401544401544</v>
      </c>
      <c r="CM104" s="57">
        <v>21.661686704269563</v>
      </c>
      <c r="CN104" s="57">
        <v>17.324780322423429</v>
      </c>
      <c r="CQ104" s="57">
        <v>3.0292253523671762</v>
      </c>
      <c r="CR104" s="57">
        <v>0.74069327756704439</v>
      </c>
      <c r="CU104" s="57">
        <v>0.10255967554031678</v>
      </c>
      <c r="CV104" s="57">
        <v>2.2539757154671783E-2</v>
      </c>
    </row>
    <row r="105" spans="1:104" ht="18.75" x14ac:dyDescent="0.3">
      <c r="AE105" s="88"/>
      <c r="AM105" s="57">
        <v>15923.871673969017</v>
      </c>
      <c r="AN105" s="57">
        <v>15408.8334</v>
      </c>
      <c r="AS105" s="57">
        <v>182.85164669289514</v>
      </c>
      <c r="AT105" s="57">
        <v>181.95840000000001</v>
      </c>
      <c r="BB105" s="57">
        <v>1571.6810272761215</v>
      </c>
      <c r="BC105" s="57">
        <v>1057.5360000000001</v>
      </c>
      <c r="CG105" s="57">
        <v>163.66320520633229</v>
      </c>
      <c r="CH105" s="57">
        <v>154.44015444015443</v>
      </c>
      <c r="CM105" s="57">
        <v>15.621828980614781</v>
      </c>
      <c r="CN105" s="57">
        <v>16.143986604462867</v>
      </c>
      <c r="CQ105" s="57">
        <v>0.27907785813576175</v>
      </c>
      <c r="CR105" s="57">
        <v>0.14277524734610994</v>
      </c>
      <c r="CU105" s="57">
        <v>0.26551331777632775</v>
      </c>
      <c r="CV105" s="57">
        <v>0.13174261459663777</v>
      </c>
    </row>
    <row r="106" spans="1:104" x14ac:dyDescent="0.2">
      <c r="AM106" s="57">
        <v>26001.624767369216</v>
      </c>
      <c r="AN106" s="57">
        <v>33515.712</v>
      </c>
      <c r="AS106" s="57">
        <v>752.6243751974456</v>
      </c>
      <c r="AT106" s="57">
        <v>816.48</v>
      </c>
      <c r="BB106" s="57">
        <v>2000.7203921717717</v>
      </c>
      <c r="BC106" s="57">
        <v>1949.8319999999999</v>
      </c>
      <c r="CG106" s="57">
        <v>160.5134404234762</v>
      </c>
      <c r="CH106" s="57">
        <v>154.4401544401544</v>
      </c>
      <c r="CM106" s="57">
        <v>28.159778727323058</v>
      </c>
      <c r="CN106" s="57">
        <v>13.331060966271581</v>
      </c>
      <c r="CQ106" s="57">
        <v>2.9275478236855483</v>
      </c>
      <c r="CR106" s="57">
        <v>0.9738715978941459</v>
      </c>
      <c r="CU106" s="57">
        <v>0.23602371216823489</v>
      </c>
      <c r="CV106" s="57">
        <v>9.9953120494650396E-2</v>
      </c>
    </row>
    <row r="107" spans="1:104" x14ac:dyDescent="0.2">
      <c r="AM107" s="57">
        <v>18306.870391958928</v>
      </c>
      <c r="AN107" s="57">
        <v>18200.601999999999</v>
      </c>
      <c r="AS107" s="57">
        <v>488.8</v>
      </c>
      <c r="AT107" s="57">
        <v>466.56000000000006</v>
      </c>
      <c r="BB107" s="57">
        <v>1207.6603919589279</v>
      </c>
      <c r="BC107" s="57">
        <v>1123.6320000000003</v>
      </c>
      <c r="BH107" s="57">
        <f>BH8-10094.78-13969.2</f>
        <v>509765.99099999986</v>
      </c>
      <c r="CG107" s="57">
        <v>178.58383455178179</v>
      </c>
      <c r="CH107" s="57">
        <v>158.73015873015873</v>
      </c>
      <c r="CM107" s="57">
        <v>27.570359607816702</v>
      </c>
      <c r="CN107" s="57">
        <v>27.731335480002254</v>
      </c>
      <c r="CQ107" s="57">
        <v>1.5096518087624207</v>
      </c>
      <c r="CR107" s="57">
        <v>0.75931554351883523</v>
      </c>
      <c r="CU107" s="57">
        <v>5.735551612695089E-2</v>
      </c>
      <c r="CV107" s="57">
        <v>5.219607571222095E-2</v>
      </c>
    </row>
    <row r="108" spans="1:104" x14ac:dyDescent="0.2">
      <c r="AM108" s="57">
        <v>14173.519716120049</v>
      </c>
      <c r="AN108" s="57">
        <v>14173.519716120049</v>
      </c>
      <c r="AS108" s="57">
        <v>213.20571612004611</v>
      </c>
      <c r="AT108" s="57">
        <v>213.20571612004611</v>
      </c>
      <c r="BB108" s="57">
        <v>1704.69</v>
      </c>
      <c r="BC108" s="57">
        <v>1704.69</v>
      </c>
      <c r="CG108" s="57">
        <v>227.52698920858501</v>
      </c>
      <c r="CH108" s="57">
        <v>227.52698920858501</v>
      </c>
      <c r="CM108" s="57">
        <v>31.726064450213755</v>
      </c>
      <c r="CN108" s="57">
        <v>31.726064450213755</v>
      </c>
      <c r="CQ108" s="57">
        <v>1.0315715709888924</v>
      </c>
      <c r="CR108" s="57">
        <v>1.0315715709888924</v>
      </c>
      <c r="CU108" s="57">
        <v>3.0902698043439907E-2</v>
      </c>
      <c r="CV108" s="57">
        <v>3.0902698043439907E-2</v>
      </c>
    </row>
    <row r="109" spans="1:104" x14ac:dyDescent="0.2">
      <c r="AM109" s="57">
        <v>345.189818021978</v>
      </c>
      <c r="AN109" s="57">
        <v>345.189818021978</v>
      </c>
      <c r="AS109" s="57">
        <v>19.02281802197804</v>
      </c>
      <c r="AT109" s="57">
        <v>19.02281802197804</v>
      </c>
      <c r="BB109" s="57">
        <v>0</v>
      </c>
      <c r="BC109" s="57">
        <v>0</v>
      </c>
      <c r="CG109" s="57">
        <v>163.82858894319287</v>
      </c>
      <c r="CH109" s="57">
        <v>154.44015444015443</v>
      </c>
      <c r="CM109" s="57">
        <v>16.147637354833876</v>
      </c>
      <c r="CN109" s="57">
        <v>16.147637354833876</v>
      </c>
      <c r="CQ109" s="57">
        <v>0</v>
      </c>
      <c r="CR109" s="57">
        <v>0</v>
      </c>
      <c r="CU109" s="57">
        <v>0</v>
      </c>
      <c r="CV109" s="57">
        <v>0</v>
      </c>
    </row>
    <row r="110" spans="1:104" x14ac:dyDescent="0.2">
      <c r="AM110" s="57">
        <v>27961.267502513852</v>
      </c>
      <c r="AN110" s="57">
        <v>24057.590000000004</v>
      </c>
      <c r="AS110" s="57">
        <v>1350.510693815673</v>
      </c>
      <c r="AT110" s="57">
        <v>513.21600000000012</v>
      </c>
      <c r="BB110" s="57">
        <v>4817.9268086981783</v>
      </c>
      <c r="BC110" s="57">
        <v>1751.5439999999999</v>
      </c>
      <c r="CG110" s="57">
        <v>160.64278686105791</v>
      </c>
      <c r="CH110" s="57">
        <v>154.44015444015446</v>
      </c>
      <c r="CM110" s="57">
        <v>42.63132920897921</v>
      </c>
      <c r="CN110" s="57">
        <v>20.135017680490854</v>
      </c>
      <c r="CQ110" s="57">
        <v>1.410737191955036</v>
      </c>
      <c r="CR110" s="57">
        <v>0.59274432725805026</v>
      </c>
      <c r="CU110" s="57">
        <v>1.0479496323750563</v>
      </c>
      <c r="CV110" s="57">
        <v>8.3965185207662094E-2</v>
      </c>
    </row>
    <row r="111" spans="1:104" x14ac:dyDescent="0.2">
      <c r="AM111" s="57">
        <v>57741.573283478559</v>
      </c>
      <c r="AN111" s="57">
        <v>55397.42</v>
      </c>
      <c r="AS111" s="57">
        <v>1449.3063464663865</v>
      </c>
      <c r="AT111" s="57">
        <v>699.84</v>
      </c>
      <c r="BB111" s="57">
        <v>5064.7269370121685</v>
      </c>
      <c r="BC111" s="57">
        <v>3470.04</v>
      </c>
      <c r="CG111" s="57">
        <v>160.51686780923461</v>
      </c>
      <c r="CH111" s="57">
        <v>154.4401544401544</v>
      </c>
      <c r="CM111" s="57">
        <v>18.207713095008753</v>
      </c>
      <c r="CN111" s="57">
        <v>14.220337337009557</v>
      </c>
      <c r="CQ111" s="57">
        <v>1.0226254090810381</v>
      </c>
      <c r="CR111" s="57">
        <v>0.61988446393351904</v>
      </c>
      <c r="CU111" s="57">
        <v>5.1072387403129339E-2</v>
      </c>
      <c r="CV111" s="57">
        <v>6.3540865260512128E-2</v>
      </c>
    </row>
    <row r="112" spans="1:104" x14ac:dyDescent="0.2">
      <c r="AM112" s="57">
        <v>57219.78085764515</v>
      </c>
      <c r="AN112" s="57">
        <v>52766.876400000001</v>
      </c>
      <c r="AS112" s="57">
        <v>1435.6786126815771</v>
      </c>
      <c r="AT112" s="57">
        <v>671.84640000000002</v>
      </c>
      <c r="BB112" s="57">
        <v>5837.1922449635704</v>
      </c>
      <c r="BC112" s="57">
        <v>2148.1200000000003</v>
      </c>
      <c r="CG112" s="57">
        <v>161.74754448355</v>
      </c>
      <c r="CH112" s="57">
        <v>154.44015444015443</v>
      </c>
      <c r="CM112" s="57">
        <v>20.864113460520016</v>
      </c>
      <c r="CN112" s="57">
        <v>16.835182610885038</v>
      </c>
      <c r="CQ112" s="57">
        <v>1.8508110029898912</v>
      </c>
      <c r="CR112" s="57">
        <v>0.65078705322037977</v>
      </c>
      <c r="CU112" s="57">
        <v>1.8425096779431958</v>
      </c>
      <c r="CV112" s="57">
        <v>6.6708515647517092E-2</v>
      </c>
    </row>
    <row r="113" spans="4:100" x14ac:dyDescent="0.2">
      <c r="AM113" s="57">
        <v>42958.071000000004</v>
      </c>
      <c r="AN113" s="57">
        <v>39986.744000000006</v>
      </c>
      <c r="AS113" s="57">
        <v>1456.098</v>
      </c>
      <c r="AT113" s="57">
        <v>723.16800000000012</v>
      </c>
      <c r="BB113" s="57">
        <v>5047.4769999999999</v>
      </c>
      <c r="BC113" s="57">
        <v>2809.08</v>
      </c>
      <c r="CG113" s="57">
        <v>226.25004217753263</v>
      </c>
      <c r="CH113" s="57">
        <v>226.25004217753263</v>
      </c>
      <c r="CM113" s="57">
        <v>32.819909441464439</v>
      </c>
      <c r="CN113" s="57">
        <v>17.775890930254281</v>
      </c>
      <c r="CQ113" s="57">
        <v>3.8264055199312836</v>
      </c>
      <c r="CR113" s="57">
        <v>0.81627051204769241</v>
      </c>
      <c r="CU113" s="57">
        <v>3.8131367677100769</v>
      </c>
      <c r="CV113" s="57">
        <v>8.3777763950973347E-2</v>
      </c>
    </row>
    <row r="114" spans="4:100" x14ac:dyDescent="0.2">
      <c r="D114" s="57"/>
      <c r="E114" s="57"/>
      <c r="F114" s="57"/>
      <c r="H114" s="57"/>
      <c r="I114" s="57"/>
      <c r="AM114" s="57">
        <v>553.59105702053091</v>
      </c>
      <c r="AN114" s="57">
        <v>553.59105702053091</v>
      </c>
      <c r="AS114" s="57">
        <v>21.20305702053102</v>
      </c>
      <c r="AT114" s="57">
        <v>21.20305702053102</v>
      </c>
      <c r="BB114" s="57">
        <v>45.74</v>
      </c>
      <c r="BC114" s="57">
        <v>45.74</v>
      </c>
      <c r="CG114" s="57">
        <v>225.2963619764499</v>
      </c>
      <c r="CH114" s="57">
        <v>225.2963619764499</v>
      </c>
      <c r="CM114" s="57">
        <v>55.716217971447641</v>
      </c>
      <c r="CN114" s="57">
        <v>55.716217971447641</v>
      </c>
      <c r="CQ114" s="57">
        <v>1.2644712936069688E-2</v>
      </c>
      <c r="CR114" s="57">
        <v>1.2644712936069688E-2</v>
      </c>
      <c r="CU114" s="57">
        <v>1.2644712936069688E-2</v>
      </c>
      <c r="CV114" s="57">
        <v>1.2644712936069688E-2</v>
      </c>
    </row>
    <row r="115" spans="4:100" x14ac:dyDescent="0.2">
      <c r="D115" s="57"/>
      <c r="E115" s="57"/>
      <c r="F115" s="57"/>
      <c r="H115" s="57"/>
      <c r="I115" s="57"/>
      <c r="AM115" s="57">
        <v>152.86531792111225</v>
      </c>
      <c r="AN115" s="57">
        <v>152.86531792111225</v>
      </c>
      <c r="AS115" s="57">
        <v>11.320492266112263</v>
      </c>
      <c r="AT115" s="57">
        <v>11.320492266112263</v>
      </c>
      <c r="BB115" s="57">
        <v>16.372825655</v>
      </c>
      <c r="BC115" s="57">
        <v>16.372825655</v>
      </c>
      <c r="CG115" s="57">
        <v>162.32802846710086</v>
      </c>
      <c r="CH115" s="57">
        <v>162.32802846710086</v>
      </c>
      <c r="CM115" s="57">
        <v>37.52322683788956</v>
      </c>
      <c r="CN115" s="57">
        <v>37.52322683788956</v>
      </c>
      <c r="CQ115" s="57">
        <v>0</v>
      </c>
      <c r="CR115" s="57">
        <v>0</v>
      </c>
      <c r="CU115" s="57">
        <v>0</v>
      </c>
      <c r="CV115" s="57">
        <v>0</v>
      </c>
    </row>
    <row r="116" spans="4:100" x14ac:dyDescent="0.2">
      <c r="D116" s="57"/>
      <c r="E116" s="57"/>
      <c r="F116" s="57"/>
      <c r="H116" s="57"/>
      <c r="I116" s="57"/>
      <c r="AM116" s="57">
        <v>5383.4372181579865</v>
      </c>
      <c r="AN116" s="57">
        <v>5383.4372181579865</v>
      </c>
      <c r="AS116" s="57">
        <v>256.69521815798748</v>
      </c>
      <c r="AT116" s="57">
        <v>256.69521815798748</v>
      </c>
      <c r="BB116" s="57">
        <v>554.62</v>
      </c>
      <c r="BC116" s="57">
        <v>554.62</v>
      </c>
      <c r="CG116" s="57">
        <v>155.99527080636406</v>
      </c>
      <c r="CH116" s="57">
        <v>0</v>
      </c>
      <c r="CM116" s="57">
        <v>45.747723994869567</v>
      </c>
      <c r="CN116" s="57">
        <v>45.747723994869567</v>
      </c>
      <c r="CQ116" s="57">
        <v>0.70893368777984289</v>
      </c>
      <c r="CR116" s="57">
        <v>0.70893368777984289</v>
      </c>
      <c r="CU116" s="57">
        <v>0.12668486180161218</v>
      </c>
      <c r="CV116" s="57">
        <v>0.12668486180161218</v>
      </c>
    </row>
    <row r="117" spans="4:100" x14ac:dyDescent="0.2">
      <c r="D117" s="57"/>
      <c r="E117" s="57"/>
      <c r="F117" s="57"/>
      <c r="H117" s="57"/>
      <c r="I117" s="57"/>
      <c r="AM117" s="57">
        <v>2873.64</v>
      </c>
      <c r="AN117" s="57">
        <v>0</v>
      </c>
      <c r="AS117" s="57">
        <v>47.63</v>
      </c>
      <c r="AT117" s="57">
        <v>0</v>
      </c>
      <c r="BB117" s="57">
        <v>136.08000000000001</v>
      </c>
      <c r="BC117" s="57">
        <v>0</v>
      </c>
      <c r="CG117" s="57">
        <v>174.24991747247046</v>
      </c>
      <c r="CH117" s="57">
        <v>156.98587127158555</v>
      </c>
      <c r="CM117" s="57">
        <v>42.581186230703914</v>
      </c>
      <c r="CN117" s="57">
        <v>0</v>
      </c>
      <c r="CQ117" s="57">
        <v>0.94723068999596338</v>
      </c>
      <c r="CR117" s="57">
        <v>0</v>
      </c>
      <c r="CU117" s="57">
        <v>0.93644297824362133</v>
      </c>
      <c r="CV117" s="57">
        <v>0</v>
      </c>
    </row>
    <row r="118" spans="4:100" x14ac:dyDescent="0.2">
      <c r="D118" s="57"/>
      <c r="E118" s="57"/>
      <c r="F118" s="57"/>
      <c r="H118" s="57"/>
      <c r="I118" s="57"/>
      <c r="AM118" s="57">
        <v>5025.9679470916408</v>
      </c>
      <c r="AN118" s="57">
        <v>4967.2780000000002</v>
      </c>
      <c r="AS118" s="57">
        <v>178.88994709164069</v>
      </c>
      <c r="AT118" s="57">
        <v>120.2</v>
      </c>
      <c r="BB118" s="57">
        <v>1174.73</v>
      </c>
      <c r="BC118" s="57">
        <v>1174.73</v>
      </c>
      <c r="CG118" s="57">
        <v>178.61997370011778</v>
      </c>
      <c r="CH118" s="57">
        <v>156.98587127158555</v>
      </c>
      <c r="CM118" s="57">
        <v>54.561629299423771</v>
      </c>
      <c r="CN118" s="57">
        <v>55.206292057742687</v>
      </c>
      <c r="CQ118" s="57">
        <v>0.78253583019284778</v>
      </c>
      <c r="CR118" s="57">
        <v>0.79178173639566773</v>
      </c>
      <c r="CU118" s="57">
        <v>0.77059783125779302</v>
      </c>
      <c r="CV118" s="57">
        <v>0.77970268625995975</v>
      </c>
    </row>
    <row r="119" spans="4:100" x14ac:dyDescent="0.2">
      <c r="D119" s="57"/>
      <c r="E119" s="57"/>
      <c r="F119" s="57"/>
      <c r="H119" s="57"/>
      <c r="I119" s="57"/>
      <c r="AM119" s="57">
        <v>3797.2727010851236</v>
      </c>
      <c r="AN119" s="57">
        <v>3741.2110000000002</v>
      </c>
      <c r="AS119" s="57">
        <v>104.36170108512364</v>
      </c>
      <c r="AT119" s="57">
        <v>48.3</v>
      </c>
      <c r="BB119" s="57">
        <v>1086.8900000000001</v>
      </c>
      <c r="BC119" s="57">
        <v>1086.8900000000001</v>
      </c>
      <c r="CG119" s="57">
        <v>172.768983588856</v>
      </c>
      <c r="CH119" s="57">
        <v>156.98587127158555</v>
      </c>
      <c r="CM119" s="57">
        <v>70.711803216890104</v>
      </c>
      <c r="CN119" s="57">
        <v>56.719602289205277</v>
      </c>
      <c r="CQ119" s="57">
        <v>4.9632990526632987</v>
      </c>
      <c r="CR119" s="57">
        <v>0.6682328262158963</v>
      </c>
      <c r="CU119" s="57">
        <v>4.6968446577206171</v>
      </c>
      <c r="CV119" s="57">
        <v>0.5078569479240812</v>
      </c>
    </row>
    <row r="120" spans="4:100" x14ac:dyDescent="0.2">
      <c r="D120" s="57"/>
      <c r="E120" s="57"/>
      <c r="F120" s="57"/>
      <c r="H120" s="57"/>
      <c r="I120" s="57"/>
      <c r="AM120" s="57">
        <v>6287.4465510837636</v>
      </c>
      <c r="AN120" s="57">
        <v>6287.4465510837636</v>
      </c>
      <c r="AS120" s="57">
        <v>181.85755108376361</v>
      </c>
      <c r="AT120" s="57">
        <v>181.85755108376361</v>
      </c>
      <c r="BB120" s="57">
        <v>1074.22</v>
      </c>
      <c r="BC120" s="57">
        <v>1074.22</v>
      </c>
      <c r="CG120" s="57">
        <v>179.58240611771492</v>
      </c>
      <c r="CH120" s="57">
        <v>160.51364365971111</v>
      </c>
      <c r="CM120" s="57">
        <v>46.769383661689027</v>
      </c>
      <c r="CN120" s="57">
        <v>46.769383661689027</v>
      </c>
      <c r="CQ120" s="57">
        <v>0.3185712965869657</v>
      </c>
      <c r="CR120" s="57">
        <v>0.3185712965869657</v>
      </c>
      <c r="CU120" s="57">
        <v>0.25654293629294839</v>
      </c>
      <c r="CV120" s="57">
        <v>0.25654293629294839</v>
      </c>
    </row>
    <row r="121" spans="4:100" x14ac:dyDescent="0.2">
      <c r="D121" s="57"/>
      <c r="E121" s="57"/>
      <c r="F121" s="57"/>
      <c r="H121" s="57"/>
      <c r="I121" s="57"/>
      <c r="AM121" s="57">
        <v>4170.1734105795877</v>
      </c>
      <c r="AN121" s="57">
        <v>4170.1734105795877</v>
      </c>
      <c r="AS121" s="57">
        <v>129.37441057958773</v>
      </c>
      <c r="AT121" s="57">
        <v>129.37441057958773</v>
      </c>
      <c r="BB121" s="57">
        <v>639.79999999999995</v>
      </c>
      <c r="BC121" s="57">
        <v>639.79999999999995</v>
      </c>
      <c r="CG121" s="57">
        <v>177.96010890279916</v>
      </c>
      <c r="CH121" s="57">
        <v>156.98587127158555</v>
      </c>
      <c r="CM121" s="57">
        <v>49.638223550811595</v>
      </c>
      <c r="CN121" s="57">
        <v>49.638223550811595</v>
      </c>
      <c r="CQ121" s="57">
        <v>0.78406811373955876</v>
      </c>
      <c r="CR121" s="57">
        <v>0.78406811373955876</v>
      </c>
      <c r="CU121" s="57">
        <v>0.7131837713162742</v>
      </c>
      <c r="CV121" s="57">
        <v>0.7131837713162742</v>
      </c>
    </row>
    <row r="122" spans="4:100" x14ac:dyDescent="0.2">
      <c r="D122" s="57"/>
      <c r="E122" s="57"/>
      <c r="F122" s="57"/>
      <c r="H122" s="57"/>
      <c r="I122" s="57"/>
      <c r="AM122" s="57">
        <v>6379.1645891836351</v>
      </c>
      <c r="AN122" s="57">
        <v>6379.1645891836361</v>
      </c>
      <c r="AS122" s="57">
        <v>169.68558918363522</v>
      </c>
      <c r="AT122" s="57">
        <v>169.68558918363522</v>
      </c>
      <c r="BB122" s="57">
        <v>448.54</v>
      </c>
      <c r="BC122" s="57">
        <v>448.54</v>
      </c>
      <c r="CG122" s="57">
        <v>162.73910491797972</v>
      </c>
      <c r="CH122" s="57">
        <v>156.98587127158555</v>
      </c>
      <c r="CM122" s="57">
        <v>43.801973768442679</v>
      </c>
      <c r="CN122" s="57">
        <v>43.801973768442672</v>
      </c>
      <c r="CQ122" s="57">
        <v>0.64820399947215823</v>
      </c>
      <c r="CR122" s="57">
        <v>0.64820399947215823</v>
      </c>
      <c r="CU122" s="57">
        <v>0.64052274288832867</v>
      </c>
      <c r="CV122" s="57">
        <v>0.64052274288832856</v>
      </c>
    </row>
    <row r="123" spans="4:100" x14ac:dyDescent="0.2">
      <c r="D123" s="57"/>
      <c r="E123" s="57"/>
      <c r="F123" s="57"/>
      <c r="H123" s="57"/>
      <c r="I123" s="57"/>
      <c r="AM123" s="57">
        <v>4993.8135668719206</v>
      </c>
      <c r="AN123" s="57">
        <v>4857.0969999999998</v>
      </c>
      <c r="AS123" s="57">
        <v>251.91656687192128</v>
      </c>
      <c r="AT123" s="57">
        <v>115.2</v>
      </c>
      <c r="BB123" s="57">
        <v>2002.71</v>
      </c>
      <c r="BC123" s="57">
        <v>2002.71</v>
      </c>
      <c r="CG123" s="57">
        <v>178.56675106240658</v>
      </c>
      <c r="CH123" s="57">
        <v>158.73015873015873</v>
      </c>
      <c r="CM123" s="57">
        <v>84.382605469181655</v>
      </c>
      <c r="CN123" s="57">
        <v>55.032872516237582</v>
      </c>
      <c r="CQ123" s="57">
        <v>1.8725168400424252</v>
      </c>
      <c r="CR123" s="57">
        <v>0.84412561659773311</v>
      </c>
      <c r="CU123" s="57">
        <v>1.501257485808797</v>
      </c>
      <c r="CV123" s="57">
        <v>0.45294545280853982</v>
      </c>
    </row>
    <row r="124" spans="4:100" x14ac:dyDescent="0.2">
      <c r="D124" s="57"/>
      <c r="E124" s="57"/>
      <c r="F124" s="57"/>
      <c r="H124" s="57"/>
      <c r="I124" s="57"/>
      <c r="AM124" s="57">
        <v>1261.8138520157904</v>
      </c>
      <c r="AN124" s="57">
        <v>1250.5929999999998</v>
      </c>
      <c r="AS124" s="57">
        <v>40.920852015790274</v>
      </c>
      <c r="AT124" s="57">
        <v>29.7</v>
      </c>
      <c r="BB124" s="57">
        <v>352.05</v>
      </c>
      <c r="BC124" s="57">
        <v>352.05</v>
      </c>
      <c r="CG124" s="57">
        <v>175.23715932499448</v>
      </c>
      <c r="CH124" s="57">
        <v>175.23715932499448</v>
      </c>
      <c r="CM124" s="57">
        <v>130.98366271377063</v>
      </c>
      <c r="CN124" s="57">
        <v>66.128628578602331</v>
      </c>
      <c r="CQ124" s="57">
        <v>5.8645734378159252E-2</v>
      </c>
      <c r="CR124" s="57">
        <v>5.917192883695975E-2</v>
      </c>
      <c r="CU124" s="57">
        <v>0.3962549620145896</v>
      </c>
      <c r="CV124" s="57">
        <v>0.39981032997945776</v>
      </c>
    </row>
    <row r="125" spans="4:100" x14ac:dyDescent="0.2">
      <c r="D125" s="57"/>
      <c r="E125" s="57"/>
      <c r="F125" s="57"/>
      <c r="H125" s="57"/>
      <c r="I125" s="57"/>
      <c r="AM125" s="57">
        <v>1038.7694065640819</v>
      </c>
      <c r="AN125" s="57">
        <v>1038.7694065640819</v>
      </c>
      <c r="AS125" s="57">
        <v>35.647406564081635</v>
      </c>
      <c r="AT125" s="57">
        <v>35.647406564081635</v>
      </c>
      <c r="BB125" s="57">
        <v>0</v>
      </c>
      <c r="BC125" s="57">
        <v>0</v>
      </c>
      <c r="CG125" s="57">
        <v>284.27846544896494</v>
      </c>
      <c r="CH125" s="57">
        <v>160.51364365971108</v>
      </c>
      <c r="CM125" s="57">
        <v>22.775025766549213</v>
      </c>
      <c r="CN125" s="57">
        <v>22.775025766549213</v>
      </c>
      <c r="CQ125" s="57">
        <v>4.428316786124202E-2</v>
      </c>
      <c r="CR125" s="57">
        <v>4.428316786124202E-2</v>
      </c>
      <c r="CU125" s="57">
        <v>4.428316786124202E-2</v>
      </c>
      <c r="CV125" s="57">
        <v>4.428316786124202E-2</v>
      </c>
    </row>
    <row r="126" spans="4:100" x14ac:dyDescent="0.2">
      <c r="D126" s="57"/>
      <c r="E126" s="57"/>
      <c r="F126" s="57"/>
      <c r="H126" s="57"/>
      <c r="I126" s="57"/>
      <c r="AM126" s="57">
        <v>323.31687472296585</v>
      </c>
      <c r="AN126" s="57">
        <v>317.10324264105998</v>
      </c>
      <c r="AS126" s="57">
        <v>22.413632081905821</v>
      </c>
      <c r="AT126" s="57">
        <v>16.2</v>
      </c>
      <c r="BB126" s="57">
        <v>164.39124264105999</v>
      </c>
      <c r="BC126" s="57">
        <v>164.39124264105999</v>
      </c>
      <c r="CG126" s="57">
        <v>174.21651075104259</v>
      </c>
      <c r="CH126" s="57">
        <v>154.4401544401544</v>
      </c>
      <c r="CM126" s="57">
        <v>94.770803491945017</v>
      </c>
      <c r="CN126" s="57">
        <v>48.31391780292136</v>
      </c>
      <c r="CQ126" s="57">
        <v>0.44847643700701761</v>
      </c>
      <c r="CR126" s="57">
        <v>0.45726432436432213</v>
      </c>
      <c r="CU126" s="57">
        <v>0.43301173228263778</v>
      </c>
      <c r="CV126" s="57">
        <v>0.44149658904141453</v>
      </c>
    </row>
    <row r="127" spans="4:100" x14ac:dyDescent="0.2">
      <c r="D127" s="57"/>
      <c r="E127" s="57"/>
      <c r="F127" s="57"/>
      <c r="H127" s="57"/>
      <c r="I127" s="57"/>
      <c r="AM127" s="57">
        <v>9017.9785097699059</v>
      </c>
      <c r="AN127" s="57">
        <v>12586.24</v>
      </c>
      <c r="AS127" s="57">
        <v>244.99697897380975</v>
      </c>
      <c r="AT127" s="57">
        <v>139.96800000000002</v>
      </c>
      <c r="BB127" s="57">
        <v>1327.6915307960962</v>
      </c>
      <c r="BC127" s="57">
        <v>991.44</v>
      </c>
      <c r="CG127" s="57">
        <v>177.38044544099867</v>
      </c>
      <c r="CH127" s="57">
        <v>177.3804454409987</v>
      </c>
      <c r="CM127" s="57">
        <v>26.343930598484157</v>
      </c>
      <c r="CN127" s="57">
        <v>20.450905115427641</v>
      </c>
      <c r="CQ127" s="57">
        <v>0.12918638015580333</v>
      </c>
      <c r="CR127" s="57">
        <v>9.7725770365097123E-2</v>
      </c>
      <c r="CU127" s="57">
        <v>9.8580851466531491E-2</v>
      </c>
      <c r="CV127" s="57">
        <v>4.8465625953422152E-2</v>
      </c>
    </row>
    <row r="128" spans="4:100" x14ac:dyDescent="0.2">
      <c r="D128" s="57"/>
      <c r="E128" s="57"/>
      <c r="F128" s="57"/>
      <c r="H128" s="57"/>
      <c r="I128" s="57"/>
      <c r="AM128" s="57">
        <v>1905.1141694894675</v>
      </c>
      <c r="AN128" s="57">
        <v>1905.1141694894673</v>
      </c>
      <c r="AS128" s="57">
        <v>51.958169489467458</v>
      </c>
      <c r="AT128" s="57">
        <v>51.958169489467458</v>
      </c>
      <c r="BB128" s="57">
        <v>30.46</v>
      </c>
      <c r="BC128" s="57">
        <v>30.46</v>
      </c>
      <c r="CG128" s="57">
        <v>157.85075681582288</v>
      </c>
      <c r="CH128" s="57">
        <v>157.85075681582288</v>
      </c>
      <c r="CM128" s="57">
        <v>46.333706091564508</v>
      </c>
      <c r="CN128" s="57">
        <v>46.333706091564515</v>
      </c>
      <c r="CQ128" s="57">
        <v>0.18739034422050876</v>
      </c>
      <c r="CR128" s="57">
        <v>0.18739034422050879</v>
      </c>
      <c r="CU128" s="57">
        <v>0.17269306232086104</v>
      </c>
      <c r="CV128" s="57">
        <v>0.17269306232086107</v>
      </c>
    </row>
    <row r="129" spans="4:100" x14ac:dyDescent="0.2">
      <c r="D129" s="57"/>
      <c r="E129" s="57"/>
      <c r="F129" s="57"/>
      <c r="H129" s="57"/>
      <c r="I129" s="57"/>
      <c r="AM129" s="57">
        <v>3932.3045547652364</v>
      </c>
      <c r="AN129" s="57">
        <v>3932.3045547652364</v>
      </c>
      <c r="AS129" s="57">
        <v>105.91306459722438</v>
      </c>
      <c r="AT129" s="57">
        <v>105.91306459722438</v>
      </c>
      <c r="BB129" s="57">
        <v>397.23149016801199</v>
      </c>
      <c r="BC129" s="57">
        <v>397.23149016801199</v>
      </c>
      <c r="CG129" s="57">
        <v>180.20266864497066</v>
      </c>
      <c r="CH129" s="57">
        <v>160.51364365971108</v>
      </c>
      <c r="CM129" s="57">
        <v>49.73038005487723</v>
      </c>
      <c r="CN129" s="57">
        <v>49.73038005487723</v>
      </c>
      <c r="CQ129" s="57">
        <v>3.9162785551129314E-2</v>
      </c>
      <c r="CR129" s="57">
        <v>3.9162785551129314E-2</v>
      </c>
      <c r="CU129" s="57">
        <v>3.9162785551129314E-2</v>
      </c>
      <c r="CV129" s="57">
        <v>3.9162785551129314E-2</v>
      </c>
    </row>
    <row r="130" spans="4:100" x14ac:dyDescent="0.2">
      <c r="D130" s="57"/>
      <c r="E130" s="57"/>
      <c r="F130" s="57"/>
      <c r="H130" s="57"/>
      <c r="I130" s="57"/>
      <c r="AM130" s="57">
        <v>2945.9330652083331</v>
      </c>
      <c r="AN130" s="57">
        <v>2884.8819999999996</v>
      </c>
      <c r="AS130" s="57">
        <v>126.55106520833336</v>
      </c>
      <c r="AT130" s="57">
        <v>65.5</v>
      </c>
      <c r="BB130" s="57">
        <v>432.97300000000001</v>
      </c>
      <c r="BC130" s="57">
        <v>432.97300000000001</v>
      </c>
      <c r="CG130" s="57">
        <v>175.28706195339734</v>
      </c>
      <c r="CH130" s="57">
        <v>158.73015873015876</v>
      </c>
      <c r="CM130" s="57">
        <v>72.360096200938287</v>
      </c>
      <c r="CN130" s="57">
        <v>73.891410463235587</v>
      </c>
      <c r="CQ130" s="57">
        <v>0.32349682728877777</v>
      </c>
      <c r="CR130" s="57">
        <v>0.33034280084939355</v>
      </c>
      <c r="CU130" s="57">
        <v>0.31297384549869173</v>
      </c>
      <c r="CV130" s="57">
        <v>0.31959712736950768</v>
      </c>
    </row>
    <row r="131" spans="4:100" x14ac:dyDescent="0.2">
      <c r="D131" s="57"/>
      <c r="E131" s="57"/>
      <c r="F131" s="57"/>
      <c r="H131" s="57"/>
      <c r="I131" s="57"/>
      <c r="AM131" s="57">
        <v>654.04</v>
      </c>
      <c r="AN131" s="57">
        <v>619.60500000000002</v>
      </c>
      <c r="AS131" s="57">
        <v>93.034999999999997</v>
      </c>
      <c r="AT131" s="57">
        <v>58.6</v>
      </c>
      <c r="BB131" s="57">
        <v>134.965</v>
      </c>
      <c r="BC131" s="57">
        <v>134.965</v>
      </c>
      <c r="CG131" s="57">
        <v>160.87520580283748</v>
      </c>
      <c r="CH131" s="57">
        <v>154.44015444015443</v>
      </c>
      <c r="CM131" s="57">
        <v>59.707357348174426</v>
      </c>
      <c r="CN131" s="57">
        <v>63.025637301183821</v>
      </c>
      <c r="CQ131" s="57">
        <v>9.1737508409271612E-2</v>
      </c>
      <c r="CR131" s="57">
        <v>9.683588737986297E-2</v>
      </c>
      <c r="CU131" s="57">
        <v>8.1034799094856585E-2</v>
      </c>
      <c r="CV131" s="57">
        <v>8.5538367185545625E-2</v>
      </c>
    </row>
    <row r="132" spans="4:100" x14ac:dyDescent="0.2">
      <c r="D132" s="57"/>
      <c r="E132" s="57"/>
      <c r="F132" s="57"/>
      <c r="H132" s="57"/>
      <c r="I132" s="57"/>
      <c r="AM132" s="57">
        <v>16615.117827888771</v>
      </c>
      <c r="AN132" s="57">
        <v>14074.77</v>
      </c>
      <c r="AS132" s="57">
        <v>672.81813408850348</v>
      </c>
      <c r="AT132" s="57">
        <v>116.64000000000001</v>
      </c>
      <c r="BB132" s="57">
        <v>2975.6096938002665</v>
      </c>
      <c r="BC132" s="57">
        <v>991.44</v>
      </c>
      <c r="CG132" s="57">
        <v>199.03523863069668</v>
      </c>
      <c r="CH132" s="57">
        <v>0</v>
      </c>
      <c r="CM132" s="57">
        <v>36.72920085921195</v>
      </c>
      <c r="CN132" s="57">
        <v>21.208161838523825</v>
      </c>
      <c r="CQ132" s="57">
        <v>1.9747076331248061</v>
      </c>
      <c r="CR132" s="57">
        <v>8.7390415616027825E-2</v>
      </c>
      <c r="CU132" s="57">
        <v>0.18091957162978256</v>
      </c>
      <c r="CV132" s="57">
        <v>4.3339962216078838E-2</v>
      </c>
    </row>
    <row r="133" spans="4:100" x14ac:dyDescent="0.2">
      <c r="D133" s="57"/>
      <c r="E133" s="57"/>
      <c r="F133" s="57"/>
      <c r="H133" s="57"/>
      <c r="I133" s="57"/>
      <c r="AM133" s="57">
        <v>5193.59</v>
      </c>
      <c r="AN133" s="57">
        <v>0</v>
      </c>
      <c r="AS133" s="57">
        <v>104.01</v>
      </c>
      <c r="AT133" s="57">
        <v>0</v>
      </c>
      <c r="BB133" s="57">
        <v>278.39</v>
      </c>
      <c r="BC133" s="57">
        <v>0</v>
      </c>
      <c r="CG133" s="57">
        <v>157.84619591763274</v>
      </c>
      <c r="CH133" s="57">
        <v>157.84619591763274</v>
      </c>
      <c r="CM133" s="57">
        <v>39.420516444309236</v>
      </c>
      <c r="CN133" s="57">
        <v>0</v>
      </c>
      <c r="CQ133" s="57">
        <v>2.2541247961429378</v>
      </c>
      <c r="CR133" s="57">
        <v>0</v>
      </c>
      <c r="CU133" s="57">
        <v>2.1565044603058768E-2</v>
      </c>
      <c r="CV133" s="57">
        <v>0</v>
      </c>
    </row>
    <row r="134" spans="4:100" x14ac:dyDescent="0.2">
      <c r="D134" s="57"/>
      <c r="E134" s="57"/>
      <c r="F134" s="57"/>
      <c r="H134" s="57"/>
      <c r="I134" s="57"/>
      <c r="AM134" s="57">
        <v>428.17629913151472</v>
      </c>
      <c r="AN134" s="57">
        <v>428.17629913151472</v>
      </c>
      <c r="AS134" s="57">
        <v>9.5302991315146848</v>
      </c>
      <c r="AT134" s="57">
        <v>9.5302991315146848</v>
      </c>
      <c r="BB134" s="57">
        <v>0</v>
      </c>
      <c r="BC134" s="57">
        <v>0</v>
      </c>
      <c r="CG134" s="57">
        <v>172.63198132822694</v>
      </c>
      <c r="CH134" s="57">
        <v>154.44015444015443</v>
      </c>
      <c r="CM134" s="57">
        <v>21.318321491672119</v>
      </c>
      <c r="CN134" s="57">
        <v>21.318321491672119</v>
      </c>
      <c r="CQ134" s="57">
        <v>9.809043631137479E-2</v>
      </c>
      <c r="CR134" s="57">
        <v>9.809043631137479E-2</v>
      </c>
      <c r="CU134" s="57">
        <v>0</v>
      </c>
      <c r="CV134" s="57">
        <v>0</v>
      </c>
    </row>
    <row r="135" spans="4:100" x14ac:dyDescent="0.2">
      <c r="D135" s="57"/>
      <c r="E135" s="57"/>
      <c r="F135" s="57"/>
      <c r="H135" s="57"/>
      <c r="I135" s="57"/>
      <c r="AM135" s="57">
        <v>9281.8693713156208</v>
      </c>
      <c r="AN135" s="57">
        <v>6603.6450000000004</v>
      </c>
      <c r="AS135" s="57">
        <v>500.73037131562228</v>
      </c>
      <c r="AT135" s="57">
        <v>72.316800000000001</v>
      </c>
      <c r="BB135" s="57">
        <v>2758.75</v>
      </c>
      <c r="BC135" s="57">
        <v>508.93919999999997</v>
      </c>
      <c r="CG135" s="57">
        <v>163.8877610431957</v>
      </c>
      <c r="CH135" s="57">
        <v>158.73015873015873</v>
      </c>
      <c r="CM135" s="57">
        <v>41.504570317541081</v>
      </c>
      <c r="CN135" s="57">
        <v>29.924382670479712</v>
      </c>
      <c r="CQ135" s="57">
        <v>2.9331720702875028</v>
      </c>
      <c r="CR135" s="57">
        <v>0.18626076962041416</v>
      </c>
      <c r="CU135" s="57">
        <v>2.4875721771472525</v>
      </c>
      <c r="CV135" s="57">
        <v>9.2373227210124087E-2</v>
      </c>
    </row>
    <row r="136" spans="4:100" x14ac:dyDescent="0.2">
      <c r="D136" s="57"/>
      <c r="E136" s="57"/>
      <c r="F136" s="57"/>
      <c r="H136" s="57"/>
      <c r="I136" s="57"/>
      <c r="AM136" s="57">
        <v>15539.262869841581</v>
      </c>
      <c r="AN136" s="57">
        <v>15539.262869841581</v>
      </c>
      <c r="AS136" s="57">
        <v>980.08386984158119</v>
      </c>
      <c r="AT136" s="57">
        <v>980.08386984158119</v>
      </c>
      <c r="BB136" s="57">
        <v>2744.77</v>
      </c>
      <c r="BC136" s="57">
        <v>2744.77</v>
      </c>
      <c r="CG136" s="57">
        <v>161.28335287712517</v>
      </c>
      <c r="CH136" s="57">
        <v>161.28335287712517</v>
      </c>
      <c r="CM136" s="57">
        <v>48.652886969773455</v>
      </c>
      <c r="CN136" s="57">
        <v>48.652886969773455</v>
      </c>
      <c r="CQ136" s="57">
        <v>1.4861065285676209</v>
      </c>
      <c r="CR136" s="57">
        <v>0.97816737687731525</v>
      </c>
      <c r="CU136" s="57">
        <v>1.4715627241482609</v>
      </c>
      <c r="CV136" s="57">
        <v>0.84946114307766829</v>
      </c>
    </row>
    <row r="137" spans="4:100" x14ac:dyDescent="0.2">
      <c r="D137" s="57"/>
      <c r="E137" s="57"/>
      <c r="F137" s="57"/>
      <c r="H137" s="57"/>
      <c r="I137" s="57"/>
      <c r="AM137" s="57">
        <v>3550.8624404423904</v>
      </c>
      <c r="AN137" s="57">
        <v>3550.8624404423904</v>
      </c>
      <c r="AS137" s="57">
        <v>112.83444044239069</v>
      </c>
      <c r="AT137" s="57">
        <v>112.83444044239069</v>
      </c>
      <c r="BB137" s="57">
        <v>279.27</v>
      </c>
      <c r="BC137" s="57">
        <v>279.27</v>
      </c>
      <c r="CG137" s="57">
        <v>164.02569129240823</v>
      </c>
      <c r="CH137" s="57">
        <v>154.44015444015443</v>
      </c>
      <c r="CM137" s="57">
        <v>114.87997827062492</v>
      </c>
      <c r="CN137" s="57">
        <v>72.151485532647342</v>
      </c>
      <c r="CQ137" s="57">
        <v>0.13517842722744233</v>
      </c>
      <c r="CR137" s="57">
        <v>0.13517842722744233</v>
      </c>
      <c r="CU137" s="57">
        <v>2.2248116147849887E-2</v>
      </c>
      <c r="CV137" s="57">
        <v>2.2248116147849887E-2</v>
      </c>
    </row>
    <row r="138" spans="4:100" x14ac:dyDescent="0.2">
      <c r="D138" s="57"/>
      <c r="E138" s="57"/>
      <c r="F138" s="57"/>
      <c r="H138" s="57"/>
      <c r="I138" s="57"/>
      <c r="AM138" s="57">
        <v>15832.435940601921</v>
      </c>
      <c r="AN138" s="57">
        <v>14715.54</v>
      </c>
      <c r="AS138" s="57">
        <v>703.65594060192143</v>
      </c>
      <c r="AT138" s="57">
        <v>116.64000000000001</v>
      </c>
      <c r="BB138" s="57">
        <v>1686.56</v>
      </c>
      <c r="BC138" s="57">
        <v>1156.68</v>
      </c>
      <c r="CG138" s="57">
        <v>174.70732595650207</v>
      </c>
      <c r="CH138" s="57">
        <v>174.70732595650207</v>
      </c>
      <c r="CM138" s="57">
        <v>26.212517237206779</v>
      </c>
      <c r="CN138" s="57">
        <v>20.284678645839701</v>
      </c>
      <c r="CQ138" s="57">
        <v>8.2942069364853239</v>
      </c>
      <c r="CR138" s="57">
        <v>8.3585107987882198E-2</v>
      </c>
      <c r="CU138" s="57">
        <v>6.032710339604809</v>
      </c>
      <c r="CV138" s="57">
        <v>4.1452777132201739E-2</v>
      </c>
    </row>
    <row r="139" spans="4:100" x14ac:dyDescent="0.2">
      <c r="D139" s="57"/>
      <c r="E139" s="57"/>
      <c r="F139" s="57"/>
      <c r="H139" s="57"/>
      <c r="I139" s="57"/>
      <c r="AM139" s="57">
        <v>115.316</v>
      </c>
      <c r="AN139" s="57">
        <v>115.316</v>
      </c>
      <c r="AS139" s="57">
        <v>0</v>
      </c>
      <c r="AT139" s="57">
        <v>0</v>
      </c>
      <c r="BB139" s="57">
        <v>0</v>
      </c>
      <c r="BC139" s="57">
        <v>0</v>
      </c>
      <c r="CG139" s="57">
        <v>177.02115989859439</v>
      </c>
      <c r="CH139" s="57">
        <v>156.98587127158552</v>
      </c>
      <c r="CM139" s="57">
        <v>0</v>
      </c>
      <c r="CN139" s="57">
        <v>0</v>
      </c>
      <c r="CQ139" s="57">
        <v>0</v>
      </c>
      <c r="CR139" s="57">
        <v>0</v>
      </c>
      <c r="CU139" s="57">
        <v>0</v>
      </c>
      <c r="CV139" s="57">
        <v>0</v>
      </c>
    </row>
    <row r="140" spans="4:100" x14ac:dyDescent="0.2">
      <c r="D140" s="57"/>
      <c r="E140" s="57"/>
      <c r="F140" s="57"/>
      <c r="H140" s="57"/>
      <c r="I140" s="57"/>
      <c r="AM140" s="57">
        <v>4673.3523295966661</v>
      </c>
      <c r="AN140" s="57">
        <v>4673.3523295966661</v>
      </c>
      <c r="AS140" s="57">
        <v>172.78132959666621</v>
      </c>
      <c r="AT140" s="57">
        <v>172.78132959666621</v>
      </c>
      <c r="BB140" s="57">
        <v>459.68</v>
      </c>
      <c r="BC140" s="57">
        <v>459.68</v>
      </c>
      <c r="CG140" s="57">
        <v>177.67488754550124</v>
      </c>
      <c r="CH140" s="57">
        <v>156.98587127158555</v>
      </c>
      <c r="CM140" s="57">
        <v>60.958382742904938</v>
      </c>
      <c r="CN140" s="57">
        <v>60.958382742904938</v>
      </c>
      <c r="CQ140" s="57">
        <v>0.13074126599240002</v>
      </c>
      <c r="CR140" s="57">
        <v>0.13074126599240002</v>
      </c>
      <c r="CU140" s="57">
        <v>5.1996935574718829E-2</v>
      </c>
      <c r="CV140" s="57">
        <v>5.1996935574718829E-2</v>
      </c>
    </row>
    <row r="141" spans="4:100" x14ac:dyDescent="0.2">
      <c r="D141" s="57"/>
      <c r="E141" s="57"/>
      <c r="F141" s="57"/>
      <c r="H141" s="57"/>
      <c r="I141" s="57"/>
      <c r="AM141" s="57">
        <v>6250.7989471251594</v>
      </c>
      <c r="AN141" s="57">
        <v>6250.7989471251594</v>
      </c>
      <c r="AS141" s="57">
        <v>229.63894712516085</v>
      </c>
      <c r="AT141" s="57">
        <v>229.63894712516085</v>
      </c>
      <c r="BB141" s="57">
        <v>118.22</v>
      </c>
      <c r="BC141" s="57">
        <v>118.22</v>
      </c>
      <c r="CG141" s="57">
        <v>177.52086197515777</v>
      </c>
      <c r="CH141" s="57">
        <v>177.5208619751578</v>
      </c>
      <c r="CM141" s="57">
        <v>20.798621280211343</v>
      </c>
      <c r="CN141" s="57">
        <v>20.798621280211343</v>
      </c>
      <c r="CQ141" s="57">
        <v>1.3598261713263523E-2</v>
      </c>
      <c r="CR141" s="57">
        <v>1.3598261713263523E-2</v>
      </c>
      <c r="CU141" s="57">
        <v>2.3996932435170924E-3</v>
      </c>
      <c r="CV141" s="57">
        <v>2.3996932435170924E-3</v>
      </c>
    </row>
    <row r="142" spans="4:100" x14ac:dyDescent="0.2">
      <c r="D142" s="57"/>
      <c r="E142" s="57"/>
      <c r="F142" s="57"/>
      <c r="H142" s="57"/>
      <c r="I142" s="57"/>
      <c r="AM142" s="57">
        <v>3046.4996845028941</v>
      </c>
      <c r="AN142" s="57">
        <v>3046.4996845028936</v>
      </c>
      <c r="AS142" s="57">
        <v>110.55768450289395</v>
      </c>
      <c r="AT142" s="57">
        <v>110.55768450289395</v>
      </c>
      <c r="BB142" s="57">
        <v>1250.1099999999999</v>
      </c>
      <c r="BC142" s="57">
        <v>1250.1099999999999</v>
      </c>
      <c r="CG142" s="57">
        <v>171.68209701132994</v>
      </c>
      <c r="CH142" s="57">
        <v>171.68209701132994</v>
      </c>
      <c r="CM142" s="57">
        <v>52.390617603508367</v>
      </c>
      <c r="CN142" s="57">
        <v>52.390617603508375</v>
      </c>
      <c r="CQ142" s="57">
        <v>1.3083868087287875</v>
      </c>
      <c r="CR142" s="57">
        <v>1.3083868087287878</v>
      </c>
      <c r="CU142" s="57">
        <v>0.317085212551934</v>
      </c>
      <c r="CV142" s="57">
        <v>0.31708521255193406</v>
      </c>
    </row>
    <row r="143" spans="4:100" x14ac:dyDescent="0.2">
      <c r="D143" s="57"/>
      <c r="E143" s="57"/>
      <c r="F143" s="57"/>
      <c r="H143" s="57"/>
      <c r="I143" s="57"/>
      <c r="AM143" s="57">
        <v>3397.8630279749113</v>
      </c>
      <c r="AN143" s="57">
        <v>3397.8630279749113</v>
      </c>
      <c r="AS143" s="57">
        <v>112.31702797491153</v>
      </c>
      <c r="AT143" s="57">
        <v>112.31702797491153</v>
      </c>
      <c r="BB143" s="57">
        <v>782.81</v>
      </c>
      <c r="BC143" s="57">
        <v>782.81</v>
      </c>
      <c r="CG143" s="57">
        <v>237.99513550709801</v>
      </c>
      <c r="CH143" s="57">
        <v>237.99513550709801</v>
      </c>
      <c r="CM143" s="57">
        <v>43.568560233644909</v>
      </c>
      <c r="CN143" s="57">
        <v>43.568560233644909</v>
      </c>
      <c r="CQ143" s="57">
        <v>8.063891856267702E-2</v>
      </c>
      <c r="CR143" s="57">
        <v>8.063891856267702E-2</v>
      </c>
      <c r="CU143" s="57">
        <v>8.063891856267702E-2</v>
      </c>
      <c r="CV143" s="57">
        <v>8.063891856267702E-2</v>
      </c>
    </row>
    <row r="144" spans="4:100" x14ac:dyDescent="0.2">
      <c r="D144" s="57"/>
      <c r="E144" s="57"/>
      <c r="F144" s="57"/>
      <c r="H144" s="57"/>
      <c r="I144" s="57"/>
      <c r="AM144" s="57">
        <v>426.52132273086966</v>
      </c>
      <c r="AN144" s="57">
        <v>426.5213227308696</v>
      </c>
      <c r="AS144" s="57">
        <v>19.86132273086956</v>
      </c>
      <c r="AT144" s="57">
        <v>19.86132273086956</v>
      </c>
      <c r="BB144" s="57">
        <v>136.28</v>
      </c>
      <c r="BC144" s="57">
        <v>136.28</v>
      </c>
      <c r="CG144" s="57">
        <v>226.58137839768989</v>
      </c>
      <c r="CH144" s="57">
        <v>226.58137839768989</v>
      </c>
      <c r="CM144" s="57">
        <v>147.87068462646704</v>
      </c>
      <c r="CN144" s="57">
        <v>61.427175157974276</v>
      </c>
      <c r="CQ144" s="57">
        <v>0.13598382286879801</v>
      </c>
      <c r="CR144" s="57">
        <v>0.13598382286879801</v>
      </c>
      <c r="CU144" s="57">
        <v>0.11253833616728109</v>
      </c>
      <c r="CV144" s="57">
        <v>0.11253833616728111</v>
      </c>
    </row>
    <row r="145" spans="4:100" x14ac:dyDescent="0.2">
      <c r="D145" s="57"/>
      <c r="E145" s="57"/>
      <c r="F145" s="57"/>
      <c r="H145" s="57"/>
      <c r="I145" s="57"/>
      <c r="AM145" s="57">
        <v>78.250031513537508</v>
      </c>
      <c r="AN145" s="57">
        <v>78.250031513537508</v>
      </c>
      <c r="AS145" s="57">
        <v>2.7700315135375089</v>
      </c>
      <c r="AT145" s="57">
        <v>2.7700315135375089</v>
      </c>
      <c r="BB145" s="57">
        <v>0</v>
      </c>
      <c r="BC145" s="57">
        <v>0</v>
      </c>
      <c r="CG145" s="57">
        <v>227.17934813223181</v>
      </c>
      <c r="CH145" s="57">
        <v>227.17934813223181</v>
      </c>
      <c r="CM145" s="57">
        <v>2.4536731332406352</v>
      </c>
      <c r="CN145" s="57">
        <v>2.4536731332406352</v>
      </c>
      <c r="CQ145" s="57">
        <v>0</v>
      </c>
      <c r="CR145" s="57">
        <v>0</v>
      </c>
      <c r="CU145" s="57">
        <v>0</v>
      </c>
      <c r="CV145" s="57">
        <v>0</v>
      </c>
    </row>
    <row r="146" spans="4:100" x14ac:dyDescent="0.2">
      <c r="D146" s="57"/>
      <c r="E146" s="57"/>
      <c r="F146" s="57"/>
      <c r="H146" s="57"/>
      <c r="I146" s="57"/>
      <c r="AM146" s="57">
        <v>135.66373991909219</v>
      </c>
      <c r="AN146" s="57">
        <v>135.66373991909219</v>
      </c>
      <c r="AS146" s="57">
        <v>6.8865222321398161</v>
      </c>
      <c r="AT146" s="57">
        <v>6.8865222321398161</v>
      </c>
      <c r="BB146" s="57">
        <v>6.5172176869523808</v>
      </c>
      <c r="BC146" s="57">
        <v>6.5172176869523808</v>
      </c>
      <c r="CG146" s="57">
        <v>227.50375820466547</v>
      </c>
      <c r="CH146" s="57">
        <v>227.5037582046655</v>
      </c>
      <c r="CM146" s="57">
        <v>59.116754445830601</v>
      </c>
      <c r="CN146" s="57">
        <v>59.116754445830601</v>
      </c>
      <c r="CQ146" s="57">
        <v>2.2113499169263317E-2</v>
      </c>
      <c r="CR146" s="57">
        <v>2.2113499169263317E-2</v>
      </c>
      <c r="CU146" s="57">
        <v>0</v>
      </c>
      <c r="CV146" s="57">
        <v>0</v>
      </c>
    </row>
    <row r="147" spans="4:100" x14ac:dyDescent="0.2">
      <c r="D147" s="57"/>
      <c r="E147" s="57"/>
      <c r="F147" s="57"/>
      <c r="H147" s="57"/>
      <c r="I147" s="57"/>
      <c r="AM147" s="57">
        <v>251.55628395604396</v>
      </c>
      <c r="AN147" s="57">
        <v>251.55628395604393</v>
      </c>
      <c r="AS147" s="57">
        <v>9.9112839560439632</v>
      </c>
      <c r="AT147" s="57">
        <v>9.9112839560439632</v>
      </c>
      <c r="BB147" s="57">
        <v>9.33</v>
      </c>
      <c r="BC147" s="57">
        <v>9.33</v>
      </c>
      <c r="CG147" s="57">
        <v>244.8316534321238</v>
      </c>
      <c r="CH147" s="57">
        <v>244.8316534321238</v>
      </c>
      <c r="CM147" s="57">
        <v>44.681849418494501</v>
      </c>
      <c r="CN147" s="57">
        <v>44.681849418494508</v>
      </c>
      <c r="CQ147" s="57">
        <v>2.385152104190098E-2</v>
      </c>
      <c r="CR147" s="57">
        <v>2.3851521041900983E-2</v>
      </c>
      <c r="CU147" s="57">
        <v>0</v>
      </c>
      <c r="CV147" s="57">
        <v>0</v>
      </c>
    </row>
    <row r="148" spans="4:100" x14ac:dyDescent="0.2">
      <c r="D148" s="57"/>
      <c r="E148" s="57"/>
      <c r="F148" s="57"/>
      <c r="H148" s="57"/>
      <c r="I148" s="57"/>
      <c r="AM148" s="57">
        <v>318.91301188163811</v>
      </c>
      <c r="AN148" s="57">
        <v>318.91301188163811</v>
      </c>
      <c r="AS148" s="57">
        <v>16.287011881638136</v>
      </c>
      <c r="AT148" s="57">
        <v>16.287011881638136</v>
      </c>
      <c r="BB148" s="57">
        <v>0</v>
      </c>
      <c r="BC148" s="57">
        <v>0</v>
      </c>
      <c r="CG148" s="57">
        <v>245.28001048384303</v>
      </c>
      <c r="CH148" s="57">
        <v>245.28001048384303</v>
      </c>
      <c r="CM148" s="57">
        <v>0</v>
      </c>
      <c r="CN148" s="57">
        <v>0</v>
      </c>
      <c r="CQ148" s="57">
        <v>0.10974779546778091</v>
      </c>
      <c r="CR148" s="57">
        <v>0.10974779546778091</v>
      </c>
      <c r="CU148" s="57">
        <v>0</v>
      </c>
      <c r="CV148" s="57">
        <v>0</v>
      </c>
    </row>
    <row r="149" spans="4:100" x14ac:dyDescent="0.2">
      <c r="D149" s="57"/>
      <c r="E149" s="57"/>
      <c r="F149" s="57"/>
      <c r="H149" s="57"/>
      <c r="I149" s="57"/>
      <c r="AM149" s="57">
        <v>246.98302923462444</v>
      </c>
      <c r="AN149" s="57">
        <v>246.98302923462444</v>
      </c>
      <c r="AS149" s="57">
        <v>14.876309450549467</v>
      </c>
      <c r="AT149" s="57">
        <v>14.876309450549467</v>
      </c>
      <c r="BB149" s="57">
        <v>41.271719784075003</v>
      </c>
      <c r="BC149" s="57">
        <v>41.271719784075003</v>
      </c>
      <c r="CG149" s="57">
        <v>182.51523630258311</v>
      </c>
      <c r="CH149" s="57">
        <v>158.73015873015868</v>
      </c>
      <c r="CM149" s="57">
        <v>24.981473500913033</v>
      </c>
      <c r="CN149" s="57">
        <v>24.981473500913033</v>
      </c>
      <c r="CQ149" s="57">
        <v>0.15790558614839681</v>
      </c>
      <c r="CR149" s="57">
        <v>0.15790558614839681</v>
      </c>
      <c r="CU149" s="57">
        <v>0</v>
      </c>
      <c r="CV149" s="57">
        <v>0</v>
      </c>
    </row>
    <row r="150" spans="4:100" x14ac:dyDescent="0.2">
      <c r="D150" s="57"/>
      <c r="E150" s="57"/>
      <c r="F150" s="57"/>
      <c r="H150" s="57"/>
      <c r="I150" s="57"/>
      <c r="AM150" s="57">
        <v>1950.357719230929</v>
      </c>
      <c r="AN150" s="57">
        <v>1950.357719230929</v>
      </c>
      <c r="AS150" s="57">
        <v>59.641719230929034</v>
      </c>
      <c r="AT150" s="57">
        <v>59.641719230929034</v>
      </c>
      <c r="BB150" s="57">
        <v>0</v>
      </c>
      <c r="BC150" s="57">
        <v>0</v>
      </c>
      <c r="CG150" s="57">
        <v>259.73299546300854</v>
      </c>
      <c r="CH150" s="57">
        <v>158.73015873015871</v>
      </c>
      <c r="CM150" s="57">
        <v>37.606434592379301</v>
      </c>
      <c r="CN150" s="57">
        <v>37.606434592379301</v>
      </c>
      <c r="CQ150" s="57">
        <v>3.3839946051550648E-2</v>
      </c>
      <c r="CR150" s="57">
        <v>3.3839946051550648E-2</v>
      </c>
      <c r="CU150" s="57">
        <v>0</v>
      </c>
      <c r="CV150" s="57">
        <v>0</v>
      </c>
    </row>
    <row r="151" spans="4:100" x14ac:dyDescent="0.2">
      <c r="D151" s="57"/>
      <c r="E151" s="57"/>
      <c r="F151" s="57"/>
      <c r="H151" s="57"/>
      <c r="I151" s="57"/>
      <c r="AM151" s="57">
        <v>216.83421430382347</v>
      </c>
      <c r="AN151" s="57">
        <v>216.83421430382344</v>
      </c>
      <c r="AS151" s="57">
        <v>8.2037579412970754</v>
      </c>
      <c r="AT151" s="57">
        <v>8.2037579412970754</v>
      </c>
      <c r="BB151" s="57">
        <v>13.296456362526428</v>
      </c>
      <c r="BC151" s="57">
        <v>13.296456362526428</v>
      </c>
      <c r="CG151" s="57">
        <v>175.57619773954485</v>
      </c>
      <c r="CH151" s="57">
        <v>156.98587127158552</v>
      </c>
      <c r="CM151" s="57">
        <v>9.7447720913605895</v>
      </c>
      <c r="CN151" s="57">
        <v>9.7447720913605895</v>
      </c>
      <c r="CQ151" s="57">
        <v>0</v>
      </c>
      <c r="CR151" s="57">
        <v>0</v>
      </c>
      <c r="CU151" s="57">
        <v>0</v>
      </c>
      <c r="CV151" s="57">
        <v>0</v>
      </c>
    </row>
    <row r="152" spans="4:100" x14ac:dyDescent="0.2">
      <c r="D152" s="57"/>
      <c r="E152" s="57"/>
      <c r="F152" s="57"/>
      <c r="H152" s="57"/>
      <c r="I152" s="57"/>
      <c r="AM152" s="57">
        <v>1698.8279381836735</v>
      </c>
      <c r="AN152" s="57">
        <v>1698.8279381836737</v>
      </c>
      <c r="AS152" s="57">
        <v>53.548938183673471</v>
      </c>
      <c r="AT152" s="57">
        <v>53.548938183673471</v>
      </c>
      <c r="BB152" s="57">
        <v>517.12</v>
      </c>
      <c r="BC152" s="57">
        <v>517.12</v>
      </c>
      <c r="CG152" s="57">
        <v>227.47749207236049</v>
      </c>
      <c r="CH152" s="57">
        <v>227.47749207236049</v>
      </c>
      <c r="CM152" s="57">
        <v>56.364154278258283</v>
      </c>
      <c r="CN152" s="57">
        <v>56.364154278258276</v>
      </c>
      <c r="CQ152" s="57">
        <v>0.14774892404251386</v>
      </c>
      <c r="CR152" s="57">
        <v>0.14774892404251386</v>
      </c>
      <c r="CU152" s="57">
        <v>0.14774892404251386</v>
      </c>
      <c r="CV152" s="57">
        <v>0.14774892404251386</v>
      </c>
    </row>
    <row r="153" spans="4:100" x14ac:dyDescent="0.2">
      <c r="D153" s="57"/>
      <c r="E153" s="57"/>
      <c r="F153" s="57"/>
      <c r="H153" s="57"/>
      <c r="I153" s="57"/>
      <c r="AM153" s="57">
        <v>57.7199962967033</v>
      </c>
      <c r="AN153" s="57">
        <v>57.7199962967033</v>
      </c>
      <c r="AS153" s="57">
        <v>5.401771868131874</v>
      </c>
      <c r="AT153" s="57">
        <v>5.401771868131874</v>
      </c>
      <c r="BB153" s="57">
        <v>10.20822442857143</v>
      </c>
      <c r="BC153" s="57">
        <v>10.20822442857143</v>
      </c>
      <c r="CG153" s="57">
        <v>227.48828086051859</v>
      </c>
      <c r="CH153" s="57">
        <v>227.48828086051859</v>
      </c>
      <c r="CM153" s="57">
        <v>116.92654942851186</v>
      </c>
      <c r="CN153" s="57">
        <v>116.92654942851186</v>
      </c>
      <c r="CQ153" s="57">
        <v>1.7325018436584957E-2</v>
      </c>
      <c r="CR153" s="57">
        <v>1.7325018436584957E-2</v>
      </c>
      <c r="CU153" s="57">
        <v>0</v>
      </c>
      <c r="CV153" s="57">
        <v>0</v>
      </c>
    </row>
    <row r="154" spans="4:100" x14ac:dyDescent="0.2">
      <c r="D154" s="57"/>
      <c r="E154" s="57"/>
      <c r="F154" s="57"/>
      <c r="H154" s="57"/>
      <c r="I154" s="57"/>
      <c r="AM154" s="57">
        <v>313.90628005046153</v>
      </c>
      <c r="AN154" s="57">
        <v>313.90628005046153</v>
      </c>
      <c r="AS154" s="57">
        <v>32.108798681318682</v>
      </c>
      <c r="AT154" s="57">
        <v>32.108798681318682</v>
      </c>
      <c r="BB154" s="57">
        <v>55.933481369142854</v>
      </c>
      <c r="BC154" s="57">
        <v>55.933481369142854</v>
      </c>
      <c r="CG154" s="57">
        <v>231.34623286347127</v>
      </c>
      <c r="CH154" s="57">
        <v>231.34623286347127</v>
      </c>
      <c r="CM154" s="57">
        <v>80.43802116969745</v>
      </c>
      <c r="CN154" s="57">
        <v>80.43802116969745</v>
      </c>
      <c r="CQ154" s="57">
        <v>0.36953704774989721</v>
      </c>
      <c r="CR154" s="57">
        <v>0.36953704774989721</v>
      </c>
      <c r="CU154" s="57">
        <v>0</v>
      </c>
      <c r="CV154" s="57">
        <v>0</v>
      </c>
    </row>
    <row r="155" spans="4:100" x14ac:dyDescent="0.2">
      <c r="D155" s="57"/>
      <c r="E155" s="57"/>
      <c r="F155" s="57"/>
      <c r="H155" s="57"/>
      <c r="I155" s="57"/>
      <c r="AM155" s="57">
        <v>736.12609936251852</v>
      </c>
      <c r="AN155" s="57">
        <v>736.12609936251852</v>
      </c>
      <c r="AS155" s="57">
        <v>40.417018415192942</v>
      </c>
      <c r="AT155" s="57">
        <v>40.417018415192942</v>
      </c>
      <c r="BB155" s="57">
        <v>98.817080947325479</v>
      </c>
      <c r="BC155" s="57">
        <v>98.817080947325479</v>
      </c>
      <c r="CG155" s="57">
        <v>214.56871616496971</v>
      </c>
      <c r="CH155" s="57">
        <v>214.56871616496971</v>
      </c>
      <c r="CM155" s="57">
        <v>0</v>
      </c>
      <c r="CN155" s="57">
        <v>0</v>
      </c>
      <c r="CQ155" s="57">
        <v>0.37765268782175587</v>
      </c>
      <c r="CR155" s="57">
        <v>0.37765268782175587</v>
      </c>
      <c r="CU155" s="57">
        <v>0.16844940032337311</v>
      </c>
      <c r="CV155" s="57">
        <v>0.16844940032337311</v>
      </c>
    </row>
    <row r="156" spans="4:100" x14ac:dyDescent="0.2">
      <c r="D156" s="57"/>
      <c r="E156" s="57"/>
      <c r="F156" s="57"/>
      <c r="H156" s="57"/>
      <c r="I156" s="57"/>
      <c r="AM156" s="57">
        <v>107.63451640472864</v>
      </c>
      <c r="AN156" s="57">
        <v>107.63451640472864</v>
      </c>
      <c r="AS156" s="57">
        <v>5.4545164047286381</v>
      </c>
      <c r="AT156" s="57">
        <v>5.4545164047286381</v>
      </c>
      <c r="BB156" s="57">
        <v>0</v>
      </c>
      <c r="BC156" s="57">
        <v>0</v>
      </c>
      <c r="CG156" s="57">
        <v>217.33102253032931</v>
      </c>
      <c r="CH156" s="57">
        <v>217.33102253032931</v>
      </c>
      <c r="CM156" s="57">
        <v>22.009668265633834</v>
      </c>
      <c r="CN156" s="57">
        <v>22.009668265633834</v>
      </c>
      <c r="CQ156" s="57">
        <v>0</v>
      </c>
      <c r="CR156" s="57">
        <v>0</v>
      </c>
      <c r="CU156" s="57">
        <v>0</v>
      </c>
      <c r="CV156" s="57">
        <v>0</v>
      </c>
    </row>
    <row r="157" spans="4:100" x14ac:dyDescent="0.2">
      <c r="D157" s="57"/>
      <c r="E157" s="57"/>
      <c r="F157" s="57"/>
      <c r="H157" s="57"/>
      <c r="I157" s="57"/>
      <c r="AM157" s="57">
        <v>86.55</v>
      </c>
      <c r="AN157" s="57">
        <v>86.55</v>
      </c>
      <c r="AS157" s="57">
        <v>5.55</v>
      </c>
      <c r="AT157" s="57">
        <v>5.55</v>
      </c>
      <c r="BB157" s="57">
        <v>0</v>
      </c>
      <c r="BC157" s="57">
        <v>0</v>
      </c>
      <c r="CG157" s="57">
        <v>221.44186988638759</v>
      </c>
      <c r="CH157" s="57">
        <v>221.44186988638759</v>
      </c>
      <c r="CM157" s="57">
        <v>32.420566146735986</v>
      </c>
      <c r="CN157" s="57">
        <v>32.420566146735986</v>
      </c>
      <c r="CQ157" s="57">
        <v>0</v>
      </c>
      <c r="CR157" s="57">
        <v>0</v>
      </c>
      <c r="CU157" s="57">
        <v>0</v>
      </c>
      <c r="CV157" s="57">
        <v>0</v>
      </c>
    </row>
    <row r="158" spans="4:100" x14ac:dyDescent="0.2">
      <c r="D158" s="57"/>
      <c r="E158" s="57"/>
      <c r="F158" s="57"/>
      <c r="H158" s="57"/>
      <c r="I158" s="57"/>
      <c r="AM158" s="57">
        <v>174.67338051220875</v>
      </c>
      <c r="AN158" s="57">
        <v>174.67338051220875</v>
      </c>
      <c r="AS158" s="57">
        <v>12.020626282090209</v>
      </c>
      <c r="AT158" s="57">
        <v>12.020626282090209</v>
      </c>
      <c r="BB158" s="57">
        <v>16.060754230118569</v>
      </c>
      <c r="BC158" s="57">
        <v>16.060754230118569</v>
      </c>
      <c r="CG158" s="57">
        <v>226.25636079632901</v>
      </c>
      <c r="CH158" s="57">
        <v>226.25636079632901</v>
      </c>
      <c r="CM158" s="57">
        <v>12.371661862060071</v>
      </c>
      <c r="CN158" s="57">
        <v>12.371661862060071</v>
      </c>
      <c r="CQ158" s="57">
        <v>0</v>
      </c>
      <c r="CR158" s="57">
        <v>0</v>
      </c>
      <c r="CU158" s="57">
        <v>0</v>
      </c>
      <c r="CV158" s="57">
        <v>0</v>
      </c>
    </row>
    <row r="159" spans="4:100" x14ac:dyDescent="0.2">
      <c r="D159" s="57"/>
      <c r="E159" s="57"/>
      <c r="F159" s="57"/>
      <c r="H159" s="57"/>
      <c r="I159" s="57"/>
      <c r="AM159" s="57">
        <v>309.60455544079696</v>
      </c>
      <c r="AN159" s="57">
        <v>309.60455544079696</v>
      </c>
      <c r="AS159" s="57">
        <v>17.680555440796951</v>
      </c>
      <c r="AT159" s="57">
        <v>17.680555440796951</v>
      </c>
      <c r="BB159" s="57">
        <v>0</v>
      </c>
      <c r="BC159" s="57">
        <v>0</v>
      </c>
      <c r="CG159" s="57">
        <v>263.83706467661688</v>
      </c>
      <c r="CH159" s="57">
        <v>263.83296279597641</v>
      </c>
      <c r="CM159" s="57">
        <v>15.648994547583353</v>
      </c>
      <c r="CN159" s="57">
        <v>15.648994547583353</v>
      </c>
      <c r="CQ159" s="57">
        <v>0</v>
      </c>
      <c r="CR159" s="57">
        <v>0</v>
      </c>
      <c r="CU159" s="57">
        <v>0</v>
      </c>
      <c r="CV159" s="57">
        <v>0</v>
      </c>
    </row>
    <row r="160" spans="4:100" x14ac:dyDescent="0.2">
      <c r="D160" s="57"/>
      <c r="E160" s="57"/>
      <c r="F160" s="57"/>
      <c r="H160" s="57"/>
      <c r="I160" s="57"/>
      <c r="AM160" s="57">
        <v>64.320000000000007</v>
      </c>
      <c r="AN160" s="57">
        <v>64.320999999999998</v>
      </c>
      <c r="AS160" s="57">
        <v>5.94</v>
      </c>
      <c r="AT160" s="57">
        <v>5.94</v>
      </c>
      <c r="BB160" s="57">
        <v>0</v>
      </c>
      <c r="BC160" s="57">
        <v>0</v>
      </c>
      <c r="CG160" s="57">
        <v>227.48743975782023</v>
      </c>
      <c r="CH160" s="57">
        <v>227.48743975782023</v>
      </c>
      <c r="CM160" s="57">
        <v>15.967039800995023</v>
      </c>
      <c r="CN160" s="57">
        <v>15.966791561076475</v>
      </c>
      <c r="CQ160" s="57">
        <v>0</v>
      </c>
      <c r="CR160" s="57">
        <v>0</v>
      </c>
      <c r="CU160" s="57">
        <v>0</v>
      </c>
      <c r="CV160" s="57">
        <v>0</v>
      </c>
    </row>
    <row r="161" spans="4:100" x14ac:dyDescent="0.2">
      <c r="D161" s="57"/>
      <c r="E161" s="57"/>
      <c r="F161" s="57"/>
      <c r="H161" s="57"/>
      <c r="I161" s="57"/>
      <c r="AM161" s="57">
        <v>250.78307646670331</v>
      </c>
      <c r="AN161" s="57">
        <v>250.78307646670331</v>
      </c>
      <c r="AS161" s="57">
        <v>18.014251868131879</v>
      </c>
      <c r="AT161" s="57">
        <v>18.014251868131879</v>
      </c>
      <c r="BB161" s="57">
        <v>56.263824598571432</v>
      </c>
      <c r="BC161" s="57">
        <v>56.263824598571432</v>
      </c>
      <c r="CG161" s="57">
        <v>154.44015444015443</v>
      </c>
      <c r="CH161" s="57">
        <v>0</v>
      </c>
      <c r="CM161" s="57">
        <v>161.69352641857338</v>
      </c>
      <c r="CN161" s="57">
        <v>161.69352641857338</v>
      </c>
      <c r="CQ161" s="57">
        <v>1.7026667270217222</v>
      </c>
      <c r="CR161" s="57">
        <v>1.7026667270217222</v>
      </c>
      <c r="CU161" s="57">
        <v>0</v>
      </c>
      <c r="CV161" s="57">
        <v>0</v>
      </c>
    </row>
    <row r="162" spans="4:100" x14ac:dyDescent="0.2">
      <c r="D162" s="57"/>
      <c r="E162" s="57"/>
      <c r="F162" s="57"/>
      <c r="H162" s="57"/>
      <c r="I162" s="57"/>
      <c r="AM162" s="57">
        <v>67.64</v>
      </c>
      <c r="AN162" s="57">
        <v>0</v>
      </c>
      <c r="AS162" s="57">
        <v>3.6</v>
      </c>
      <c r="AT162" s="57">
        <v>0</v>
      </c>
      <c r="BB162" s="57">
        <v>0</v>
      </c>
      <c r="BC162" s="57">
        <v>0</v>
      </c>
      <c r="CG162" s="57">
        <v>220.14803390036542</v>
      </c>
      <c r="CH162" s="57">
        <v>220.14803390036542</v>
      </c>
      <c r="CM162" s="57">
        <v>0</v>
      </c>
      <c r="CN162" s="57">
        <v>0</v>
      </c>
      <c r="CQ162" s="57">
        <v>0</v>
      </c>
      <c r="CR162" s="57">
        <v>0</v>
      </c>
      <c r="CU162" s="57">
        <v>0</v>
      </c>
      <c r="CV162" s="57">
        <v>0</v>
      </c>
    </row>
    <row r="163" spans="4:100" x14ac:dyDescent="0.2">
      <c r="D163" s="57"/>
      <c r="E163" s="57"/>
      <c r="F163" s="57"/>
      <c r="H163" s="57"/>
      <c r="I163" s="57"/>
      <c r="AM163" s="57">
        <v>293.34806609823102</v>
      </c>
      <c r="AN163" s="57">
        <v>293.34806609823102</v>
      </c>
      <c r="AS163" s="57">
        <v>15.940066098231053</v>
      </c>
      <c r="AT163" s="57">
        <v>15.940066098231053</v>
      </c>
      <c r="BB163" s="57">
        <v>5.34</v>
      </c>
      <c r="BC163" s="57">
        <v>5.34</v>
      </c>
      <c r="CG163" s="57">
        <v>172.74156894413235</v>
      </c>
      <c r="CH163" s="57">
        <v>0</v>
      </c>
      <c r="CM163" s="57">
        <v>14.474273024790209</v>
      </c>
      <c r="CN163" s="57">
        <v>14.474273024790209</v>
      </c>
      <c r="CQ163" s="57">
        <v>0</v>
      </c>
      <c r="CR163" s="57">
        <v>0</v>
      </c>
      <c r="CU163" s="57">
        <v>0</v>
      </c>
      <c r="CV163" s="57">
        <v>0</v>
      </c>
    </row>
    <row r="164" spans="4:100" x14ac:dyDescent="0.2">
      <c r="D164" s="57"/>
      <c r="E164" s="57"/>
      <c r="F164" s="57"/>
      <c r="H164" s="57"/>
      <c r="I164" s="57"/>
      <c r="AM164" s="57">
        <v>24122.720000000001</v>
      </c>
      <c r="AN164" s="57">
        <v>0</v>
      </c>
      <c r="AS164" s="57">
        <v>521.54</v>
      </c>
      <c r="AT164" s="57">
        <v>0</v>
      </c>
      <c r="BB164" s="57">
        <v>4677.25</v>
      </c>
      <c r="BC164" s="57">
        <v>0</v>
      </c>
      <c r="CG164" s="57">
        <v>175.44034359071173</v>
      </c>
      <c r="CH164" s="57">
        <v>156.98587127158552</v>
      </c>
      <c r="CM164" s="57">
        <v>49.683120311473992</v>
      </c>
      <c r="CN164" s="57">
        <v>0</v>
      </c>
      <c r="CQ164" s="57">
        <v>4.1135908388440443</v>
      </c>
      <c r="CR164" s="57">
        <v>0</v>
      </c>
      <c r="CU164" s="57">
        <v>3.1072366631955264</v>
      </c>
      <c r="CV164" s="57">
        <v>0</v>
      </c>
    </row>
    <row r="165" spans="4:100" x14ac:dyDescent="0.2">
      <c r="D165" s="57"/>
      <c r="E165" s="57"/>
      <c r="F165" s="57"/>
      <c r="H165" s="57"/>
      <c r="I165" s="57"/>
      <c r="AM165" s="57">
        <v>1059.4000000000001</v>
      </c>
      <c r="AN165" s="57">
        <v>1025.53</v>
      </c>
      <c r="AS165" s="57">
        <v>69.069999999999993</v>
      </c>
      <c r="AT165" s="57">
        <v>35.200000000000003</v>
      </c>
      <c r="BB165" s="57">
        <v>345.38</v>
      </c>
      <c r="BC165" s="57">
        <v>345.38</v>
      </c>
      <c r="CG165" s="57">
        <v>164.2032750230172</v>
      </c>
      <c r="CH165" s="57">
        <v>154.44015444015446</v>
      </c>
      <c r="CM165" s="57">
        <v>73.286766094015476</v>
      </c>
      <c r="CN165" s="57">
        <v>47.39012998157051</v>
      </c>
      <c r="CQ165" s="57">
        <v>4.2127619407211627</v>
      </c>
      <c r="CR165" s="57">
        <v>0.68257388862344348</v>
      </c>
      <c r="CU165" s="57">
        <v>4.2033226354540307</v>
      </c>
      <c r="CV165" s="57">
        <v>0.43879749982935656</v>
      </c>
    </row>
    <row r="166" spans="4:100" x14ac:dyDescent="0.2">
      <c r="D166" s="57"/>
      <c r="E166" s="57"/>
      <c r="F166" s="57"/>
      <c r="H166" s="57"/>
      <c r="I166" s="57"/>
      <c r="AM166" s="57">
        <v>8819.4800000000014</v>
      </c>
      <c r="AN166" s="57">
        <v>28731.297000000006</v>
      </c>
      <c r="AS166" s="57">
        <v>445.52</v>
      </c>
      <c r="AT166" s="57">
        <v>303.26400000000001</v>
      </c>
      <c r="BB166" s="57">
        <v>1001.45</v>
      </c>
      <c r="BC166" s="57">
        <v>2131.596</v>
      </c>
      <c r="CG166" s="57">
        <v>174.42818484869045</v>
      </c>
      <c r="CH166" s="57">
        <v>156.98587127158552</v>
      </c>
      <c r="CM166" s="57">
        <v>46.874305514610832</v>
      </c>
      <c r="CN166" s="57">
        <v>16.513873355595464</v>
      </c>
      <c r="CQ166" s="57">
        <v>0.93644976801353352</v>
      </c>
      <c r="CR166" s="57">
        <v>0.58960094979352995</v>
      </c>
      <c r="CU166" s="57">
        <v>3.9344723271666805E-2</v>
      </c>
      <c r="CV166" s="57">
        <v>4.1766301047947804E-2</v>
      </c>
    </row>
    <row r="167" spans="4:100" x14ac:dyDescent="0.2">
      <c r="D167" s="57"/>
      <c r="E167" s="57"/>
      <c r="F167" s="57"/>
      <c r="H167" s="57"/>
      <c r="I167" s="57"/>
      <c r="AM167" s="57">
        <v>464.46765509988194</v>
      </c>
      <c r="AN167" s="57">
        <v>464.46765509988194</v>
      </c>
      <c r="AS167" s="57">
        <v>43.787491618554157</v>
      </c>
      <c r="AT167" s="57">
        <v>43.787491618554157</v>
      </c>
      <c r="BB167" s="57">
        <v>28.254163481327694</v>
      </c>
      <c r="BC167" s="57">
        <v>28.254163481327694</v>
      </c>
      <c r="CG167" s="57">
        <v>161.81890591286177</v>
      </c>
      <c r="CH167" s="57">
        <v>154.44015444015443</v>
      </c>
      <c r="CM167" s="57">
        <v>60.568264961206665</v>
      </c>
      <c r="CN167" s="57">
        <v>60.568264961206665</v>
      </c>
      <c r="CQ167" s="57">
        <v>0.13779215688600976</v>
      </c>
      <c r="CR167" s="57">
        <v>0.13779215688600976</v>
      </c>
      <c r="CU167" s="57">
        <v>0.12487414217794633</v>
      </c>
      <c r="CV167" s="57">
        <v>0.12487414217794633</v>
      </c>
    </row>
    <row r="168" spans="4:100" x14ac:dyDescent="0.2">
      <c r="D168" s="57"/>
      <c r="E168" s="57"/>
      <c r="F168" s="57"/>
      <c r="H168" s="57"/>
      <c r="I168" s="57"/>
      <c r="AM168" s="57">
        <v>28925.003995024377</v>
      </c>
      <c r="AN168" s="57">
        <v>25980.887200000001</v>
      </c>
      <c r="AS168" s="57">
        <v>1152.6674084418098</v>
      </c>
      <c r="AT168" s="57">
        <v>300.93120000000005</v>
      </c>
      <c r="BB168" s="57">
        <v>3513.4445865825701</v>
      </c>
      <c r="BC168" s="57">
        <v>1421.0640000000001</v>
      </c>
      <c r="CG168" s="57">
        <v>174.64204721670225</v>
      </c>
      <c r="CH168" s="57">
        <v>0</v>
      </c>
      <c r="CM168" s="57">
        <v>33.365388650110937</v>
      </c>
      <c r="CN168" s="57">
        <v>13.221411468966311</v>
      </c>
      <c r="CQ168" s="57">
        <v>2.2574240615915593</v>
      </c>
      <c r="CR168" s="57">
        <v>0.66087042631862092</v>
      </c>
      <c r="CU168" s="57">
        <v>0.24836643069213671</v>
      </c>
      <c r="CV168" s="57">
        <v>6.8127003761441984E-2</v>
      </c>
    </row>
    <row r="169" spans="4:100" x14ac:dyDescent="0.2">
      <c r="D169" s="57"/>
      <c r="E169" s="57"/>
      <c r="F169" s="57"/>
      <c r="H169" s="57"/>
      <c r="I169" s="57"/>
      <c r="AM169" s="57">
        <v>12188.06</v>
      </c>
      <c r="AN169" s="57">
        <v>0</v>
      </c>
      <c r="AS169" s="57">
        <v>141.55000000000001</v>
      </c>
      <c r="AT169" s="57">
        <v>0</v>
      </c>
      <c r="BB169" s="57">
        <v>823</v>
      </c>
      <c r="BC169" s="57">
        <v>0</v>
      </c>
      <c r="CG169" s="57">
        <v>173.41227768848341</v>
      </c>
      <c r="CH169" s="57">
        <v>173.41227768848341</v>
      </c>
      <c r="CM169" s="57">
        <v>40.383785442474029</v>
      </c>
      <c r="CN169" s="57">
        <v>0</v>
      </c>
      <c r="CQ169" s="57">
        <v>1.1600697732042673</v>
      </c>
      <c r="CR169" s="57">
        <v>0</v>
      </c>
      <c r="CU169" s="57">
        <v>1.1489113115622995</v>
      </c>
      <c r="CV169" s="57">
        <v>0</v>
      </c>
    </row>
    <row r="170" spans="4:100" x14ac:dyDescent="0.2">
      <c r="D170" s="57"/>
      <c r="E170" s="57"/>
      <c r="F170" s="57"/>
      <c r="H170" s="57"/>
      <c r="I170" s="57"/>
      <c r="AM170" s="57">
        <v>84.900274630195696</v>
      </c>
      <c r="AN170" s="57">
        <v>84.900274630195696</v>
      </c>
      <c r="AS170" s="57">
        <v>2.8202746301956907</v>
      </c>
      <c r="AT170" s="57">
        <v>2.8202746301956907</v>
      </c>
      <c r="BB170" s="57">
        <v>0</v>
      </c>
      <c r="BC170" s="57">
        <v>0</v>
      </c>
      <c r="CG170" s="57">
        <v>174.21686902185624</v>
      </c>
      <c r="CH170" s="57">
        <v>0</v>
      </c>
      <c r="CM170" s="57">
        <v>31.09530577491272</v>
      </c>
      <c r="CN170" s="57">
        <v>31.09530577491272</v>
      </c>
      <c r="CQ170" s="57">
        <v>0.29446312286849163</v>
      </c>
      <c r="CR170" s="57">
        <v>0.29446312286849163</v>
      </c>
      <c r="CU170" s="57">
        <v>0</v>
      </c>
      <c r="CV170" s="57">
        <v>0</v>
      </c>
    </row>
    <row r="171" spans="4:100" x14ac:dyDescent="0.2">
      <c r="D171" s="57"/>
      <c r="E171" s="57"/>
      <c r="F171" s="57"/>
      <c r="H171" s="57"/>
      <c r="I171" s="57"/>
      <c r="AM171" s="57">
        <v>4269.72</v>
      </c>
      <c r="AN171" s="57">
        <v>0</v>
      </c>
      <c r="AS171" s="57">
        <v>71.66</v>
      </c>
      <c r="AT171" s="57">
        <v>0</v>
      </c>
      <c r="BB171" s="57">
        <v>188.52</v>
      </c>
      <c r="BC171" s="57">
        <v>0</v>
      </c>
      <c r="CG171" s="57">
        <v>179.30788120362297</v>
      </c>
      <c r="CH171" s="57">
        <v>0</v>
      </c>
      <c r="CM171" s="57">
        <v>1.9071508201942986</v>
      </c>
      <c r="CN171" s="57">
        <v>0</v>
      </c>
      <c r="CQ171" s="57">
        <v>8.1972588366450258E-2</v>
      </c>
      <c r="CR171" s="57">
        <v>0</v>
      </c>
      <c r="CU171" s="57">
        <v>3.700476846256897E-2</v>
      </c>
      <c r="CV171" s="57">
        <v>0</v>
      </c>
    </row>
    <row r="172" spans="4:100" x14ac:dyDescent="0.2">
      <c r="D172" s="57"/>
      <c r="E172" s="57"/>
      <c r="F172" s="57"/>
      <c r="H172" s="57"/>
      <c r="I172" s="57"/>
      <c r="AM172" s="57">
        <v>2809.85</v>
      </c>
      <c r="AN172" s="57">
        <v>0</v>
      </c>
      <c r="AS172" s="57">
        <v>39.619999999999997</v>
      </c>
      <c r="AT172" s="57">
        <v>0</v>
      </c>
      <c r="BB172" s="57">
        <v>124.36</v>
      </c>
      <c r="BC172" s="57">
        <v>0</v>
      </c>
      <c r="CG172" s="57">
        <v>263.18736140012203</v>
      </c>
      <c r="CH172" s="57">
        <v>263.18736140012203</v>
      </c>
      <c r="CM172" s="57">
        <v>23.706959446233785</v>
      </c>
      <c r="CN172" s="57">
        <v>0</v>
      </c>
      <c r="CQ172" s="57">
        <v>1.3879744470345392E-2</v>
      </c>
      <c r="CR172" s="57">
        <v>0</v>
      </c>
      <c r="CU172" s="57">
        <v>1.3879744470345392E-2</v>
      </c>
      <c r="CV172" s="57">
        <v>0</v>
      </c>
    </row>
    <row r="173" spans="4:100" x14ac:dyDescent="0.2">
      <c r="D173" s="57"/>
      <c r="E173" s="57"/>
      <c r="F173" s="57"/>
      <c r="H173" s="57"/>
      <c r="I173" s="57"/>
      <c r="AM173" s="57">
        <v>466.27238993225865</v>
      </c>
      <c r="AN173" s="57">
        <v>466.27238993225865</v>
      </c>
      <c r="AS173" s="57">
        <v>16.296542554208528</v>
      </c>
      <c r="AT173" s="57">
        <v>16.296542554208528</v>
      </c>
      <c r="BB173" s="57">
        <v>7.4798473780500006</v>
      </c>
      <c r="BC173" s="57">
        <v>7.4798473780500006</v>
      </c>
      <c r="CG173" s="57">
        <v>180.48784083121018</v>
      </c>
      <c r="CH173" s="57">
        <v>180.48784083121018</v>
      </c>
      <c r="CM173" s="57">
        <v>11.778522851841801</v>
      </c>
      <c r="CN173" s="57">
        <v>11.778522851841801</v>
      </c>
      <c r="CQ173" s="57">
        <v>0</v>
      </c>
      <c r="CR173" s="57">
        <v>0</v>
      </c>
      <c r="CU173" s="57">
        <v>0</v>
      </c>
      <c r="CV173" s="57">
        <v>0</v>
      </c>
    </row>
    <row r="174" spans="4:100" x14ac:dyDescent="0.2">
      <c r="D174" s="57"/>
      <c r="E174" s="57"/>
      <c r="F174" s="57"/>
      <c r="H174" s="57"/>
      <c r="I174" s="57"/>
      <c r="AM174" s="57">
        <v>382.29722114371066</v>
      </c>
      <c r="AN174" s="57">
        <v>382.29722114371066</v>
      </c>
      <c r="AS174" s="57">
        <v>13.06822114371063</v>
      </c>
      <c r="AT174" s="57">
        <v>13.06822114371063</v>
      </c>
      <c r="BB174" s="57">
        <v>103.53</v>
      </c>
      <c r="BC174" s="57">
        <v>103.53</v>
      </c>
      <c r="CG174" s="57">
        <v>180.49044051221958</v>
      </c>
      <c r="CH174" s="57">
        <v>180.49044051221958</v>
      </c>
      <c r="CM174" s="57">
        <v>62.603123110338444</v>
      </c>
      <c r="CN174" s="57">
        <v>62.603123110338444</v>
      </c>
      <c r="CQ174" s="57">
        <v>0.32435496033434869</v>
      </c>
      <c r="CR174" s="57">
        <v>0.32435496033434869</v>
      </c>
      <c r="CU174" s="57">
        <v>0</v>
      </c>
      <c r="CV174" s="57">
        <v>0</v>
      </c>
    </row>
    <row r="175" spans="4:100" x14ac:dyDescent="0.2">
      <c r="D175" s="57"/>
      <c r="E175" s="57"/>
      <c r="F175" s="57"/>
      <c r="H175" s="57"/>
      <c r="I175" s="57"/>
      <c r="AM175" s="57">
        <v>589.72652345426457</v>
      </c>
      <c r="AN175" s="57">
        <v>589.72652345426457</v>
      </c>
      <c r="AS175" s="57">
        <v>18.484504018836567</v>
      </c>
      <c r="AT175" s="57">
        <v>18.484504018836567</v>
      </c>
      <c r="BB175" s="57">
        <v>269.96001943542802</v>
      </c>
      <c r="BC175" s="57">
        <v>269.96001943542802</v>
      </c>
      <c r="CG175" s="57">
        <v>179.3181230573754</v>
      </c>
      <c r="CH175" s="57">
        <v>179.3181230573754</v>
      </c>
      <c r="CM175" s="57">
        <v>67.473648237708829</v>
      </c>
      <c r="CN175" s="57">
        <v>38.322848135815129</v>
      </c>
      <c r="CQ175" s="57">
        <v>0.24418097927245039</v>
      </c>
      <c r="CR175" s="57">
        <v>0.24418097927245039</v>
      </c>
      <c r="CU175" s="57">
        <v>0</v>
      </c>
      <c r="CV175" s="57">
        <v>0</v>
      </c>
    </row>
    <row r="176" spans="4:100" x14ac:dyDescent="0.2">
      <c r="D176" s="57"/>
      <c r="E176" s="57"/>
      <c r="F176" s="57"/>
      <c r="H176" s="57"/>
      <c r="I176" s="57"/>
      <c r="AM176" s="57">
        <v>213.36382150151195</v>
      </c>
      <c r="AN176" s="57">
        <v>213.36382150151195</v>
      </c>
      <c r="AS176" s="57">
        <v>7.6978215015119549</v>
      </c>
      <c r="AT176" s="57">
        <v>7.6978215015119549</v>
      </c>
      <c r="BB176" s="57">
        <v>61.98</v>
      </c>
      <c r="BC176" s="57">
        <v>61.98</v>
      </c>
      <c r="CG176" s="57">
        <v>180.17078345543587</v>
      </c>
      <c r="CH176" s="57">
        <v>158.73015873015873</v>
      </c>
      <c r="CM176" s="57">
        <v>45.312274273881471</v>
      </c>
      <c r="CN176" s="57">
        <v>45.312274273881471</v>
      </c>
      <c r="CQ176" s="57">
        <v>0.19216003777711427</v>
      </c>
      <c r="CR176" s="57">
        <v>0.19216003777711427</v>
      </c>
      <c r="CU176" s="57">
        <v>0</v>
      </c>
      <c r="CV176" s="57">
        <v>0</v>
      </c>
    </row>
    <row r="177" spans="4:100" x14ac:dyDescent="0.2">
      <c r="D177" s="57"/>
      <c r="E177" s="57"/>
      <c r="F177" s="57"/>
      <c r="H177" s="57"/>
      <c r="I177" s="57"/>
      <c r="AM177" s="57">
        <v>199.42190021550894</v>
      </c>
      <c r="AN177" s="57">
        <v>199.42190021550894</v>
      </c>
      <c r="AS177" s="57">
        <v>7.0099002155088739</v>
      </c>
      <c r="AT177" s="57">
        <v>7.0099002155088739</v>
      </c>
      <c r="BB177" s="57">
        <v>15.16</v>
      </c>
      <c r="BC177" s="57">
        <v>15.16</v>
      </c>
      <c r="CG177" s="57">
        <v>177.70237717322607</v>
      </c>
      <c r="CH177" s="57">
        <v>158.73015873015873</v>
      </c>
      <c r="CM177" s="57">
        <v>28.522444093919262</v>
      </c>
      <c r="CN177" s="57">
        <v>28.522444093919262</v>
      </c>
      <c r="CQ177" s="57">
        <v>0.18052179806278015</v>
      </c>
      <c r="CR177" s="57">
        <v>0.18052179806278015</v>
      </c>
      <c r="CU177" s="57">
        <v>0.13539134854708509</v>
      </c>
      <c r="CV177" s="57">
        <v>0.13539134854708509</v>
      </c>
    </row>
    <row r="178" spans="4:100" x14ac:dyDescent="0.2">
      <c r="D178" s="57"/>
      <c r="E178" s="57"/>
      <c r="F178" s="57"/>
      <c r="H178" s="57"/>
      <c r="I178" s="57"/>
      <c r="AM178" s="57">
        <v>3592.8599276847208</v>
      </c>
      <c r="AN178" s="57">
        <v>3559.0630000000001</v>
      </c>
      <c r="AS178" s="57">
        <v>148.99692768472073</v>
      </c>
      <c r="AT178" s="57">
        <v>115.2</v>
      </c>
      <c r="BB178" s="57">
        <v>772.25</v>
      </c>
      <c r="BC178" s="57">
        <v>772.25</v>
      </c>
      <c r="CG178" s="57">
        <v>157.5127436492632</v>
      </c>
      <c r="CH178" s="57">
        <v>156.98587127158555</v>
      </c>
      <c r="CM178" s="57">
        <v>61.997963873738485</v>
      </c>
      <c r="CN178" s="57">
        <v>62.586697678574389</v>
      </c>
      <c r="CQ178" s="57">
        <v>0.85575281583028662</v>
      </c>
      <c r="CR178" s="57">
        <v>0.86387906030323136</v>
      </c>
      <c r="CU178" s="57">
        <v>0.70211476394115691</v>
      </c>
      <c r="CV178" s="57">
        <v>0.70878205864858246</v>
      </c>
    </row>
    <row r="179" spans="4:100" x14ac:dyDescent="0.2">
      <c r="D179" s="57"/>
      <c r="E179" s="57"/>
      <c r="F179" s="57"/>
      <c r="H179" s="57"/>
      <c r="I179" s="57"/>
      <c r="AM179" s="57">
        <v>8198.896927829881</v>
      </c>
      <c r="AN179" s="57">
        <v>7968.2610000000004</v>
      </c>
      <c r="AS179" s="57">
        <v>446.2359278298801</v>
      </c>
      <c r="AT179" s="57">
        <v>215.6</v>
      </c>
      <c r="BB179" s="57">
        <v>1578.97</v>
      </c>
      <c r="BC179" s="57">
        <v>1578.97</v>
      </c>
      <c r="CG179" s="57">
        <v>155.27927131000067</v>
      </c>
      <c r="CH179" s="57">
        <v>155.27927131000069</v>
      </c>
      <c r="CM179" s="57">
        <v>42.755751546297958</v>
      </c>
      <c r="CN179" s="57">
        <v>43.993287870465089</v>
      </c>
      <c r="CQ179" s="57">
        <v>4.5432940952777034</v>
      </c>
      <c r="CR179" s="57">
        <v>0.86593549081788357</v>
      </c>
      <c r="CU179" s="57">
        <v>4.6225730526449654E-2</v>
      </c>
      <c r="CV179" s="57">
        <v>4.7563703046373605E-2</v>
      </c>
    </row>
    <row r="180" spans="4:100" x14ac:dyDescent="0.2">
      <c r="D180" s="57"/>
      <c r="E180" s="57"/>
      <c r="F180" s="57"/>
      <c r="H180" s="57"/>
      <c r="I180" s="57"/>
      <c r="AM180" s="57">
        <v>3117.0032929490435</v>
      </c>
      <c r="AN180" s="57">
        <v>3117.003292949043</v>
      </c>
      <c r="AS180" s="57">
        <v>67.32329294904298</v>
      </c>
      <c r="AT180" s="57">
        <v>67.32329294904298</v>
      </c>
      <c r="BB180" s="57">
        <v>521.82000000000005</v>
      </c>
      <c r="BC180" s="57">
        <v>521.82000000000005</v>
      </c>
      <c r="CG180" s="57">
        <v>158.73015873015873</v>
      </c>
      <c r="CH180" s="57">
        <v>158.73015873015873</v>
      </c>
      <c r="CM180" s="57">
        <v>47.276177196649833</v>
      </c>
      <c r="CN180" s="57">
        <v>47.27617719664984</v>
      </c>
      <c r="CQ180" s="57">
        <v>2.9238339338992123</v>
      </c>
      <c r="CR180" s="57">
        <v>0.67372402356789263</v>
      </c>
      <c r="CU180" s="57">
        <v>0.19887691533796981</v>
      </c>
      <c r="CV180" s="57">
        <v>0.19887691533796981</v>
      </c>
    </row>
    <row r="181" spans="4:100" x14ac:dyDescent="0.2">
      <c r="D181" s="57"/>
      <c r="E181" s="57"/>
      <c r="F181" s="57"/>
      <c r="H181" s="57"/>
      <c r="I181" s="57"/>
      <c r="AM181" s="57">
        <v>47145.057000000001</v>
      </c>
      <c r="AN181" s="57">
        <v>47145.057000000001</v>
      </c>
      <c r="AS181" s="57">
        <v>1840.0050000000001</v>
      </c>
      <c r="AT181" s="57">
        <v>1840.0050000000001</v>
      </c>
      <c r="BB181" s="57">
        <v>4416.0120000000006</v>
      </c>
      <c r="BC181" s="57">
        <v>4416.0120000000006</v>
      </c>
      <c r="CG181" s="57">
        <v>178.3263727206097</v>
      </c>
      <c r="CH181" s="57">
        <v>158.73015873015871</v>
      </c>
      <c r="CM181" s="57">
        <v>26.77375063943607</v>
      </c>
      <c r="CN181" s="57">
        <v>26.77375063943607</v>
      </c>
      <c r="CQ181" s="57">
        <v>7.1933309996846537</v>
      </c>
      <c r="CR181" s="57">
        <v>1.1666122282978681</v>
      </c>
      <c r="CU181" s="57">
        <v>6.1622579011835743</v>
      </c>
      <c r="CV181" s="57">
        <v>0.95450091406189197</v>
      </c>
    </row>
    <row r="182" spans="4:100" x14ac:dyDescent="0.2">
      <c r="D182" s="57"/>
      <c r="E182" s="57"/>
      <c r="F182" s="57"/>
      <c r="H182" s="57"/>
      <c r="I182" s="57"/>
      <c r="AM182" s="57">
        <v>117.08728036942158</v>
      </c>
      <c r="AN182" s="57">
        <v>117.08728036942159</v>
      </c>
      <c r="AS182" s="57">
        <v>9.7306043573037329</v>
      </c>
      <c r="AT182" s="57">
        <v>9.7306043573037329</v>
      </c>
      <c r="BB182" s="57">
        <v>16.430676012117864</v>
      </c>
      <c r="BC182" s="57">
        <v>16.430676012117864</v>
      </c>
      <c r="CG182" s="57">
        <v>156.15578261239497</v>
      </c>
      <c r="CH182" s="57">
        <v>156.155782612395</v>
      </c>
      <c r="CM182" s="57">
        <v>149.08536559158816</v>
      </c>
      <c r="CN182" s="57">
        <v>63.200716394234206</v>
      </c>
      <c r="CQ182" s="57">
        <v>0.29294386112462611</v>
      </c>
      <c r="CR182" s="57">
        <v>0.29294386112462606</v>
      </c>
      <c r="CU182" s="57">
        <v>0.23486752714073528</v>
      </c>
      <c r="CV182" s="57">
        <v>0.23486752714073522</v>
      </c>
    </row>
    <row r="183" spans="4:100" x14ac:dyDescent="0.2">
      <c r="D183" s="57"/>
      <c r="E183" s="57"/>
      <c r="F183" s="57"/>
      <c r="H183" s="57"/>
      <c r="I183" s="57"/>
      <c r="AM183" s="57">
        <v>5406.38</v>
      </c>
      <c r="AN183" s="57">
        <v>5406.3799999999992</v>
      </c>
      <c r="AS183" s="57">
        <v>286.60000000000002</v>
      </c>
      <c r="AT183" s="57">
        <v>286.60000000000002</v>
      </c>
      <c r="BB183" s="57">
        <v>747</v>
      </c>
      <c r="BC183" s="57">
        <v>747</v>
      </c>
      <c r="CG183" s="57">
        <v>176.04787724146888</v>
      </c>
      <c r="CH183" s="57">
        <v>154.4401544401544</v>
      </c>
      <c r="CM183" s="57">
        <v>29.342924470717929</v>
      </c>
      <c r="CN183" s="57">
        <v>29.342924470717936</v>
      </c>
      <c r="CQ183" s="57">
        <v>0.78795793118500734</v>
      </c>
      <c r="CR183" s="57">
        <v>0.78795793118500745</v>
      </c>
      <c r="CU183" s="57">
        <v>5.733966165900288E-2</v>
      </c>
      <c r="CV183" s="57">
        <v>5.7339661659002894E-2</v>
      </c>
    </row>
    <row r="184" spans="4:100" x14ac:dyDescent="0.2">
      <c r="D184" s="57"/>
      <c r="E184" s="57"/>
      <c r="F184" s="57"/>
      <c r="H184" s="57"/>
      <c r="I184" s="57"/>
      <c r="AM184" s="57">
        <v>17308.516</v>
      </c>
      <c r="AN184" s="57">
        <v>16444.468000000001</v>
      </c>
      <c r="AS184" s="57">
        <v>383.03899999999999</v>
      </c>
      <c r="AT184" s="57">
        <v>139.96800000000002</v>
      </c>
      <c r="BB184" s="57">
        <v>3099.5770000000002</v>
      </c>
      <c r="BC184" s="57">
        <v>2478.6000000000004</v>
      </c>
      <c r="CG184" s="57">
        <v>181.42263227411942</v>
      </c>
      <c r="CH184" s="57">
        <v>160.51364365971105</v>
      </c>
      <c r="CM184" s="57">
        <v>32.403875641331702</v>
      </c>
      <c r="CN184" s="57">
        <v>13.974304307077615</v>
      </c>
      <c r="CQ184" s="57">
        <v>0.84322653657887259</v>
      </c>
      <c r="CR184" s="57">
        <v>0.61418830940593516</v>
      </c>
      <c r="CU184" s="57">
        <v>0.83779568392807335</v>
      </c>
      <c r="CV184" s="57">
        <v>5.7162080281344459E-2</v>
      </c>
    </row>
    <row r="185" spans="4:100" x14ac:dyDescent="0.2">
      <c r="D185" s="57"/>
      <c r="E185" s="57"/>
      <c r="F185" s="57"/>
      <c r="H185" s="57"/>
      <c r="I185" s="57"/>
      <c r="AM185" s="57">
        <v>1140.6699781939014</v>
      </c>
      <c r="AN185" s="57">
        <v>1127.8016446419931</v>
      </c>
      <c r="AS185" s="57">
        <v>51.168333551908212</v>
      </c>
      <c r="AT185" s="57">
        <v>38.299999999999997</v>
      </c>
      <c r="BB185" s="57">
        <v>204.78764464199301</v>
      </c>
      <c r="BC185" s="57">
        <v>204.78764464199301</v>
      </c>
      <c r="CG185" s="57">
        <v>239.51149736337899</v>
      </c>
      <c r="CH185" s="57">
        <v>239.51149736337899</v>
      </c>
      <c r="CM185" s="57">
        <v>76.251678103878945</v>
      </c>
      <c r="CN185" s="57">
        <v>77.121717647086868</v>
      </c>
      <c r="CQ185" s="57">
        <v>51.766068300924886</v>
      </c>
      <c r="CR185" s="57">
        <v>1.0640168913576333</v>
      </c>
      <c r="CU185" s="57">
        <v>2.5853227106663641</v>
      </c>
      <c r="CV185" s="57">
        <v>0.70934459423842233</v>
      </c>
    </row>
    <row r="186" spans="4:100" x14ac:dyDescent="0.2">
      <c r="D186" s="57"/>
      <c r="E186" s="57"/>
      <c r="F186" s="57"/>
      <c r="H186" s="57"/>
      <c r="I186" s="57"/>
      <c r="AM186" s="57">
        <v>249.66651145467324</v>
      </c>
      <c r="AN186" s="57">
        <v>249.66651145467324</v>
      </c>
      <c r="AS186" s="57">
        <v>12.156511454673264</v>
      </c>
      <c r="AT186" s="57">
        <v>12.156511454673264</v>
      </c>
      <c r="BB186" s="57">
        <v>4.03</v>
      </c>
      <c r="BC186" s="57">
        <v>4.03</v>
      </c>
      <c r="CG186" s="57">
        <v>0</v>
      </c>
      <c r="CH186" s="57">
        <v>154.44015444015443</v>
      </c>
      <c r="CM186" s="57">
        <v>25.678253613776757</v>
      </c>
      <c r="CN186" s="57">
        <v>25.678253613776757</v>
      </c>
      <c r="CQ186" s="57">
        <v>2.4032057663806044E-2</v>
      </c>
      <c r="CR186" s="57">
        <v>2.4032057663806044E-2</v>
      </c>
      <c r="CU186" s="57">
        <v>0</v>
      </c>
      <c r="CV186" s="57">
        <v>0</v>
      </c>
    </row>
    <row r="187" spans="4:100" x14ac:dyDescent="0.2">
      <c r="D187" s="57"/>
      <c r="E187" s="57"/>
      <c r="F187" s="57"/>
      <c r="H187" s="57"/>
      <c r="I187" s="57"/>
      <c r="AM187" s="57">
        <v>0</v>
      </c>
      <c r="AN187" s="57">
        <v>10619.271200000001</v>
      </c>
      <c r="AS187" s="57">
        <v>0</v>
      </c>
      <c r="AT187" s="57">
        <v>81.648000000000025</v>
      </c>
      <c r="BB187" s="57">
        <v>0</v>
      </c>
      <c r="BC187" s="57">
        <v>442.84320000000002</v>
      </c>
      <c r="CG187" s="57">
        <v>0</v>
      </c>
      <c r="CH187" s="57">
        <v>154.44015444015443</v>
      </c>
      <c r="CM187" s="57">
        <v>0</v>
      </c>
      <c r="CN187" s="57">
        <v>19.238608389622822</v>
      </c>
      <c r="CQ187" s="57">
        <v>0</v>
      </c>
      <c r="CR187" s="57">
        <v>0.11582715770551183</v>
      </c>
      <c r="CU187" s="57">
        <v>0</v>
      </c>
      <c r="CV187" s="57">
        <v>5.7442736748261961E-2</v>
      </c>
    </row>
  </sheetData>
  <mergeCells count="125">
    <mergeCell ref="D7:G7"/>
    <mergeCell ref="D8:G8"/>
    <mergeCell ref="D9:G9"/>
    <mergeCell ref="D10:G10"/>
    <mergeCell ref="D11:G11"/>
    <mergeCell ref="CS4:CS5"/>
    <mergeCell ref="CR4:CR5"/>
    <mergeCell ref="AI4:AI5"/>
    <mergeCell ref="AJ4:AJ5"/>
    <mergeCell ref="AK4:AK5"/>
    <mergeCell ref="AL4:AL5"/>
    <mergeCell ref="CG4:CG5"/>
    <mergeCell ref="CH4:CH5"/>
    <mergeCell ref="AC4:AC5"/>
    <mergeCell ref="AD4:AD5"/>
    <mergeCell ref="AE4:AE5"/>
    <mergeCell ref="AF4:AF5"/>
    <mergeCell ref="AG4:AG5"/>
    <mergeCell ref="AH4:AH5"/>
    <mergeCell ref="CE3:CE4"/>
    <mergeCell ref="W4:W5"/>
    <mergeCell ref="X4:X5"/>
    <mergeCell ref="Y4:Y5"/>
    <mergeCell ref="Z4:Z5"/>
    <mergeCell ref="AZ3:AZ5"/>
    <mergeCell ref="BA3:BA5"/>
    <mergeCell ref="AI1:AJ3"/>
    <mergeCell ref="CT4:CT5"/>
    <mergeCell ref="CU4:CU5"/>
    <mergeCell ref="CV4:CV5"/>
    <mergeCell ref="CW4:CW5"/>
    <mergeCell ref="CX4:CX5"/>
    <mergeCell ref="CM4:CM5"/>
    <mergeCell ref="CN4:CN5"/>
    <mergeCell ref="CO4:CO5"/>
    <mergeCell ref="CP4:CP5"/>
    <mergeCell ref="CQ4:CQ5"/>
    <mergeCell ref="CO3:CP3"/>
    <mergeCell ref="BS3:BS4"/>
    <mergeCell ref="BT3:BT4"/>
    <mergeCell ref="BU3:BU4"/>
    <mergeCell ref="BV3:BV4"/>
    <mergeCell ref="BW3:BW4"/>
    <mergeCell ref="BX3:BX4"/>
    <mergeCell ref="BB3:BB5"/>
    <mergeCell ref="BC3:BC5"/>
    <mergeCell ref="BH3:BH5"/>
    <mergeCell ref="BI3:BI5"/>
    <mergeCell ref="BL3:BL4"/>
    <mergeCell ref="BM3:BM4"/>
    <mergeCell ref="CQ3:CR3"/>
    <mergeCell ref="CS3:CT3"/>
    <mergeCell ref="CU3:CV3"/>
    <mergeCell ref="CW3:CX3"/>
    <mergeCell ref="A4:A11"/>
    <mergeCell ref="C4:C11"/>
    <mergeCell ref="J4:J5"/>
    <mergeCell ref="K4:K5"/>
    <mergeCell ref="L4:L5"/>
    <mergeCell ref="CF3:CF4"/>
    <mergeCell ref="CG3:CH3"/>
    <mergeCell ref="CI3:CJ3"/>
    <mergeCell ref="CK3:CL3"/>
    <mergeCell ref="CM3:CN3"/>
    <mergeCell ref="CI4:CI5"/>
    <mergeCell ref="CJ4:CJ5"/>
    <mergeCell ref="CK4:CK5"/>
    <mergeCell ref="CL4:CL5"/>
    <mergeCell ref="BY3:BY4"/>
    <mergeCell ref="BZ3:BZ4"/>
    <mergeCell ref="CA3:CA4"/>
    <mergeCell ref="CB3:CB4"/>
    <mergeCell ref="CC3:CC4"/>
    <mergeCell ref="CD3:CD4"/>
    <mergeCell ref="CC1:CF2"/>
    <mergeCell ref="CG1:CX1"/>
    <mergeCell ref="A2:A3"/>
    <mergeCell ref="C2:C3"/>
    <mergeCell ref="CG2:CL2"/>
    <mergeCell ref="CM2:CP2"/>
    <mergeCell ref="CQ2:CT2"/>
    <mergeCell ref="CU2:CX2"/>
    <mergeCell ref="AM3:AM5"/>
    <mergeCell ref="AN3:AN5"/>
    <mergeCell ref="BH1:BH2"/>
    <mergeCell ref="BI1:BI2"/>
    <mergeCell ref="BJ1:BR1"/>
    <mergeCell ref="BS1:BT2"/>
    <mergeCell ref="BU1:BX2"/>
    <mergeCell ref="BY1:CB2"/>
    <mergeCell ref="AX1:AY2"/>
    <mergeCell ref="AZ1:BC2"/>
    <mergeCell ref="BD1:BD6"/>
    <mergeCell ref="BE1:BE6"/>
    <mergeCell ref="BF1:BF6"/>
    <mergeCell ref="BG1:BG6"/>
    <mergeCell ref="AX3:AX5"/>
    <mergeCell ref="AY3:AY5"/>
    <mergeCell ref="AK1:AL3"/>
    <mergeCell ref="AM1:AN2"/>
    <mergeCell ref="AQ1:AT2"/>
    <mergeCell ref="AU1:AU6"/>
    <mergeCell ref="AV1:AV6"/>
    <mergeCell ref="AQ3:AQ5"/>
    <mergeCell ref="AR3:AR5"/>
    <mergeCell ref="AS3:AS5"/>
    <mergeCell ref="AT3:AT5"/>
    <mergeCell ref="D1:G6"/>
    <mergeCell ref="H1:H6"/>
    <mergeCell ref="I1:I6"/>
    <mergeCell ref="J1:AD3"/>
    <mergeCell ref="AE1:AF3"/>
    <mergeCell ref="AG1:AH3"/>
    <mergeCell ref="M4:M5"/>
    <mergeCell ref="N4:N5"/>
    <mergeCell ref="O4:O5"/>
    <mergeCell ref="P4:P5"/>
    <mergeCell ref="AA4:AA5"/>
    <mergeCell ref="AB4:AB5"/>
    <mergeCell ref="Q4:Q5"/>
    <mergeCell ref="R4:R5"/>
    <mergeCell ref="S4:S5"/>
    <mergeCell ref="T4:T5"/>
    <mergeCell ref="U4:U5"/>
    <mergeCell ref="V4:V5"/>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I30"/>
  <sheetViews>
    <sheetView view="pageBreakPreview" zoomScale="80" zoomScaleNormal="100" zoomScaleSheetLayoutView="80" workbookViewId="0">
      <selection activeCell="CI15" sqref="CI15:CU15"/>
    </sheetView>
  </sheetViews>
  <sheetFormatPr defaultColWidth="0.85546875" defaultRowHeight="12.75" x14ac:dyDescent="0.2"/>
  <cols>
    <col min="1" max="84" width="0.85546875" style="1"/>
    <col min="85" max="85" width="5.140625" style="1" customWidth="1"/>
    <col min="86" max="86" width="5.7109375" style="1" customWidth="1"/>
    <col min="87" max="96" width="0.85546875" style="1"/>
    <col min="97" max="97" width="1.140625" style="1" customWidth="1"/>
    <col min="98" max="107" width="0.85546875" style="1"/>
    <col min="108" max="108" width="2.5703125" style="1" customWidth="1"/>
    <col min="109" max="111" width="0.85546875" style="1"/>
    <col min="112" max="112" width="0.85546875" style="1" customWidth="1"/>
    <col min="113" max="113" width="11.5703125" style="1" hidden="1" customWidth="1"/>
    <col min="114" max="116" width="11.5703125" style="1" customWidth="1"/>
    <col min="117" max="136" width="11.140625" style="1" customWidth="1"/>
    <col min="137" max="137" width="11.85546875" style="1" customWidth="1"/>
    <col min="138" max="178" width="8.42578125" style="1" customWidth="1"/>
    <col min="179" max="16384" width="0.85546875" style="1"/>
  </cols>
  <sheetData>
    <row r="1" spans="1:139" s="3" customFormat="1" ht="12" x14ac:dyDescent="0.2">
      <c r="EG1" s="132" t="s">
        <v>1519</v>
      </c>
    </row>
    <row r="2" spans="1:139" s="131" customFormat="1" ht="13.5" customHeight="1" x14ac:dyDescent="0.2">
      <c r="E2" s="160"/>
      <c r="Q2" s="128"/>
      <c r="R2" s="128"/>
      <c r="U2" s="166"/>
      <c r="V2" s="161"/>
      <c r="EG2" s="163" t="s">
        <v>658</v>
      </c>
    </row>
    <row r="3" spans="1:139" s="129" customFormat="1" ht="12" x14ac:dyDescent="0.2">
      <c r="A3" s="128"/>
      <c r="B3" s="128"/>
      <c r="C3" s="128"/>
      <c r="D3" s="162"/>
      <c r="E3" s="159"/>
      <c r="F3" s="128"/>
      <c r="G3" s="128"/>
      <c r="H3" s="128"/>
      <c r="I3" s="128"/>
      <c r="J3" s="128"/>
      <c r="K3" s="128"/>
      <c r="L3" s="128"/>
      <c r="M3" s="128"/>
      <c r="T3" s="128"/>
      <c r="U3" s="159"/>
      <c r="V3" s="164"/>
    </row>
    <row r="4" spans="1:139" s="94" customFormat="1" ht="15.75" customHeight="1" x14ac:dyDescent="0.2">
      <c r="A4" s="997" t="s">
        <v>390</v>
      </c>
      <c r="B4" s="997"/>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c r="AR4" s="997"/>
      <c r="AS4" s="997"/>
      <c r="AT4" s="997"/>
      <c r="AU4" s="997"/>
      <c r="AV4" s="997"/>
      <c r="AW4" s="997"/>
      <c r="AX4" s="997"/>
      <c r="AY4" s="997"/>
      <c r="AZ4" s="997"/>
      <c r="BA4" s="997"/>
      <c r="BB4" s="997"/>
      <c r="BC4" s="997"/>
      <c r="BD4" s="997"/>
      <c r="BE4" s="997"/>
      <c r="BF4" s="997"/>
      <c r="BG4" s="997"/>
      <c r="BH4" s="997"/>
      <c r="BI4" s="997"/>
      <c r="BJ4" s="997"/>
      <c r="BK4" s="997"/>
      <c r="BL4" s="997"/>
      <c r="BM4" s="997"/>
      <c r="BN4" s="997"/>
      <c r="BO4" s="997"/>
      <c r="BP4" s="997"/>
      <c r="BQ4" s="997"/>
      <c r="BR4" s="997"/>
      <c r="BS4" s="997"/>
      <c r="BT4" s="997"/>
      <c r="BU4" s="997"/>
      <c r="BV4" s="997"/>
      <c r="BW4" s="997"/>
      <c r="BX4" s="997"/>
      <c r="BY4" s="997"/>
      <c r="BZ4" s="997"/>
      <c r="CA4" s="997"/>
      <c r="CB4" s="997"/>
      <c r="CC4" s="997"/>
      <c r="CD4" s="997"/>
      <c r="CE4" s="997"/>
      <c r="CF4" s="997"/>
      <c r="CG4" s="997"/>
      <c r="CH4" s="997"/>
      <c r="CI4" s="997"/>
      <c r="CJ4" s="997"/>
      <c r="CK4" s="997"/>
      <c r="CL4" s="997"/>
      <c r="CM4" s="997"/>
      <c r="CN4" s="997"/>
      <c r="CO4" s="997"/>
      <c r="CP4" s="997"/>
      <c r="CQ4" s="997"/>
      <c r="CR4" s="997"/>
      <c r="CS4" s="997"/>
      <c r="CT4" s="997"/>
      <c r="CU4" s="997"/>
      <c r="CV4" s="997"/>
      <c r="CW4" s="997"/>
      <c r="CX4" s="997"/>
      <c r="CY4" s="997"/>
      <c r="CZ4" s="997"/>
      <c r="DA4" s="997"/>
      <c r="DB4" s="997"/>
      <c r="DC4" s="997"/>
      <c r="DD4" s="997"/>
      <c r="DE4" s="997"/>
      <c r="DF4" s="997"/>
      <c r="DG4" s="997"/>
      <c r="DH4" s="997"/>
      <c r="DI4" s="997"/>
      <c r="DJ4" s="997"/>
      <c r="DK4" s="997"/>
      <c r="DL4" s="997"/>
      <c r="DM4" s="997"/>
      <c r="DN4" s="997"/>
      <c r="DO4" s="997"/>
      <c r="DP4" s="997"/>
      <c r="DQ4" s="997"/>
      <c r="DR4" s="997"/>
      <c r="DS4" s="997"/>
      <c r="DT4" s="997"/>
      <c r="DU4" s="997"/>
      <c r="DV4" s="997"/>
      <c r="DW4" s="997"/>
      <c r="DX4" s="997"/>
      <c r="DY4" s="997"/>
      <c r="DZ4" s="997"/>
      <c r="EA4" s="997"/>
      <c r="EB4" s="997"/>
      <c r="EC4" s="997"/>
      <c r="ED4" s="997"/>
      <c r="EE4" s="997"/>
      <c r="EF4" s="997"/>
      <c r="EG4" s="997"/>
    </row>
    <row r="5" spans="1:139" s="165" customFormat="1" ht="14.25" customHeight="1" x14ac:dyDescent="0.2">
      <c r="A5" s="1027" t="s">
        <v>1527</v>
      </c>
      <c r="B5" s="1027"/>
      <c r="C5" s="1027"/>
      <c r="D5" s="1027"/>
      <c r="E5" s="1027"/>
      <c r="F5" s="1027"/>
      <c r="G5" s="1027"/>
      <c r="H5" s="1027"/>
      <c r="I5" s="1027"/>
      <c r="J5" s="1027"/>
      <c r="K5" s="1027"/>
      <c r="L5" s="1027"/>
      <c r="M5" s="1027"/>
      <c r="N5" s="1027"/>
      <c r="O5" s="1027"/>
      <c r="P5" s="1027"/>
      <c r="Q5" s="1027"/>
      <c r="R5" s="1027"/>
      <c r="S5" s="1027"/>
      <c r="T5" s="1027"/>
      <c r="U5" s="1027"/>
      <c r="V5" s="1027"/>
      <c r="W5" s="1027"/>
      <c r="X5" s="1027"/>
      <c r="Y5" s="1027"/>
      <c r="Z5" s="1027"/>
      <c r="AA5" s="1027"/>
      <c r="AB5" s="1027"/>
      <c r="AC5" s="1027"/>
      <c r="AD5" s="1027"/>
      <c r="AE5" s="1027"/>
      <c r="AF5" s="1027"/>
      <c r="AG5" s="1027"/>
      <c r="AH5" s="1027"/>
      <c r="AI5" s="1027"/>
      <c r="AJ5" s="1027"/>
      <c r="AK5" s="1027"/>
      <c r="AL5" s="1027"/>
      <c r="AM5" s="1027"/>
      <c r="AN5" s="1027"/>
      <c r="AO5" s="1027"/>
      <c r="AP5" s="1027"/>
      <c r="AQ5" s="1027"/>
      <c r="AR5" s="1027"/>
      <c r="AS5" s="1027"/>
      <c r="AT5" s="1027"/>
      <c r="AU5" s="1027"/>
      <c r="AV5" s="1027"/>
      <c r="AW5" s="1027"/>
      <c r="AX5" s="1027"/>
      <c r="AY5" s="1027"/>
      <c r="AZ5" s="1027"/>
      <c r="BA5" s="1027"/>
      <c r="BB5" s="1027"/>
      <c r="BC5" s="1027"/>
      <c r="BD5" s="1027"/>
      <c r="BE5" s="1027"/>
      <c r="BF5" s="1027"/>
      <c r="BG5" s="1027"/>
      <c r="BH5" s="1027"/>
      <c r="BI5" s="1027"/>
      <c r="BJ5" s="1027"/>
      <c r="BK5" s="1027"/>
      <c r="BL5" s="1027"/>
      <c r="BM5" s="1027"/>
      <c r="BN5" s="1027"/>
      <c r="BO5" s="1027"/>
      <c r="BP5" s="1027"/>
      <c r="BQ5" s="1027"/>
      <c r="BR5" s="1027"/>
      <c r="BS5" s="1027"/>
      <c r="BT5" s="1027"/>
      <c r="BU5" s="1027"/>
      <c r="BV5" s="1027"/>
      <c r="BW5" s="1027"/>
      <c r="BX5" s="1027"/>
      <c r="BY5" s="1027"/>
      <c r="BZ5" s="1027"/>
      <c r="CA5" s="1027"/>
      <c r="CB5" s="1027"/>
      <c r="CC5" s="1027"/>
      <c r="CD5" s="1027"/>
      <c r="CE5" s="1027"/>
      <c r="CF5" s="1027"/>
      <c r="CG5" s="1027"/>
      <c r="CH5" s="1027"/>
      <c r="CI5" s="1027"/>
      <c r="CJ5" s="1027"/>
      <c r="CK5" s="1027"/>
      <c r="CL5" s="1027"/>
      <c r="CM5" s="1027"/>
      <c r="CN5" s="1027"/>
      <c r="CO5" s="1027"/>
      <c r="CP5" s="1027"/>
      <c r="CQ5" s="1027"/>
      <c r="CR5" s="1027"/>
      <c r="CS5" s="1027"/>
      <c r="CT5" s="1027"/>
      <c r="CU5" s="1027"/>
      <c r="CV5" s="1027"/>
      <c r="CW5" s="1027"/>
      <c r="CX5" s="1027"/>
      <c r="CY5" s="1027"/>
      <c r="CZ5" s="1027"/>
      <c r="DA5" s="1027"/>
      <c r="DB5" s="1027"/>
      <c r="DC5" s="1027"/>
      <c r="DD5" s="1027"/>
      <c r="DE5" s="1027"/>
      <c r="DF5" s="1027"/>
      <c r="DG5" s="1027"/>
      <c r="DH5" s="1027"/>
      <c r="DI5" s="1027"/>
      <c r="DJ5" s="1027"/>
      <c r="DK5" s="1027"/>
      <c r="DL5" s="1027"/>
      <c r="DM5" s="1027"/>
      <c r="DN5" s="1027"/>
      <c r="DO5" s="1027"/>
      <c r="DP5" s="1027"/>
      <c r="DQ5" s="1027"/>
      <c r="DR5" s="1027"/>
      <c r="DS5" s="1027"/>
      <c r="DT5" s="1027"/>
      <c r="DU5" s="1027"/>
      <c r="DV5" s="1027"/>
      <c r="DW5" s="1027"/>
      <c r="DX5" s="1027"/>
      <c r="DY5" s="1027"/>
      <c r="DZ5" s="1027"/>
      <c r="EA5" s="1027"/>
      <c r="EB5" s="1027"/>
      <c r="EC5" s="1027"/>
      <c r="ED5" s="1027"/>
      <c r="EE5" s="1027"/>
      <c r="EF5" s="1027"/>
      <c r="EG5" s="1027"/>
    </row>
    <row r="6" spans="1:139" s="165" customFormat="1" ht="14.25" customHeight="1" x14ac:dyDescent="0.2">
      <c r="A6" s="1027" t="s">
        <v>1503</v>
      </c>
      <c r="B6" s="1027"/>
      <c r="C6" s="1027"/>
      <c r="D6" s="1027"/>
      <c r="E6" s="1027"/>
      <c r="F6" s="1027"/>
      <c r="G6" s="1027"/>
      <c r="H6" s="1027"/>
      <c r="I6" s="1027"/>
      <c r="J6" s="1027"/>
      <c r="K6" s="1027"/>
      <c r="L6" s="1027"/>
      <c r="M6" s="1027"/>
      <c r="N6" s="1027"/>
      <c r="O6" s="1027"/>
      <c r="P6" s="1027"/>
      <c r="Q6" s="1027"/>
      <c r="R6" s="1027"/>
      <c r="S6" s="1027"/>
      <c r="T6" s="1027"/>
      <c r="U6" s="1027"/>
      <c r="V6" s="1027"/>
      <c r="W6" s="1027"/>
      <c r="X6" s="1027"/>
      <c r="Y6" s="1027"/>
      <c r="Z6" s="1027"/>
      <c r="AA6" s="1027"/>
      <c r="AB6" s="1027"/>
      <c r="AC6" s="1027"/>
      <c r="AD6" s="1027"/>
      <c r="AE6" s="1027"/>
      <c r="AF6" s="1027"/>
      <c r="AG6" s="1027"/>
      <c r="AH6" s="1027"/>
      <c r="AI6" s="1027"/>
      <c r="AJ6" s="1027"/>
      <c r="AK6" s="1027"/>
      <c r="AL6" s="1027"/>
      <c r="AM6" s="1027"/>
      <c r="AN6" s="1027"/>
      <c r="AO6" s="1027"/>
      <c r="AP6" s="1027"/>
      <c r="AQ6" s="1027"/>
      <c r="AR6" s="1027"/>
      <c r="AS6" s="1027"/>
      <c r="AT6" s="1027"/>
      <c r="AU6" s="1027"/>
      <c r="AV6" s="1027"/>
      <c r="AW6" s="1027"/>
      <c r="AX6" s="1027"/>
      <c r="AY6" s="1027"/>
      <c r="AZ6" s="1027"/>
      <c r="BA6" s="1027"/>
      <c r="BB6" s="1027"/>
      <c r="BC6" s="1027"/>
      <c r="BD6" s="1027"/>
      <c r="BE6" s="1027"/>
      <c r="BF6" s="1027"/>
      <c r="BG6" s="1027"/>
      <c r="BH6" s="1027"/>
      <c r="BI6" s="1027"/>
      <c r="BJ6" s="1027"/>
      <c r="BK6" s="1027"/>
      <c r="BL6" s="1027"/>
      <c r="BM6" s="1027"/>
      <c r="BN6" s="1027"/>
      <c r="BO6" s="1027"/>
      <c r="BP6" s="1027"/>
      <c r="BQ6" s="1027"/>
      <c r="BR6" s="1027"/>
      <c r="BS6" s="1027"/>
      <c r="BT6" s="1027"/>
      <c r="BU6" s="1027"/>
      <c r="BV6" s="1027"/>
      <c r="BW6" s="1027"/>
      <c r="BX6" s="1027"/>
      <c r="BY6" s="1027"/>
      <c r="BZ6" s="1027"/>
      <c r="CA6" s="1027"/>
      <c r="CB6" s="1027"/>
      <c r="CC6" s="1027"/>
      <c r="CD6" s="1027"/>
      <c r="CE6" s="1027"/>
      <c r="CF6" s="1027"/>
      <c r="CG6" s="1027"/>
      <c r="CH6" s="1027"/>
      <c r="CI6" s="1027"/>
      <c r="CJ6" s="1027"/>
      <c r="CK6" s="1027"/>
      <c r="CL6" s="1027"/>
      <c r="CM6" s="1027"/>
      <c r="CN6" s="1027"/>
      <c r="CO6" s="1027"/>
      <c r="CP6" s="1027"/>
      <c r="CQ6" s="1027"/>
      <c r="CR6" s="1027"/>
      <c r="CS6" s="1027"/>
      <c r="CT6" s="1027"/>
      <c r="CU6" s="1027"/>
      <c r="CV6" s="1027"/>
      <c r="CW6" s="1027"/>
      <c r="CX6" s="1027"/>
      <c r="CY6" s="1027"/>
      <c r="CZ6" s="1027"/>
      <c r="DA6" s="1027"/>
      <c r="DB6" s="1027"/>
      <c r="DC6" s="1027"/>
      <c r="DD6" s="1027"/>
      <c r="DE6" s="1027"/>
      <c r="DF6" s="1027"/>
      <c r="DG6" s="1027"/>
      <c r="DH6" s="1027"/>
      <c r="DI6" s="1027"/>
      <c r="DJ6" s="1027"/>
      <c r="DK6" s="1027"/>
      <c r="DL6" s="1027"/>
      <c r="DM6" s="1027"/>
      <c r="DN6" s="1027"/>
      <c r="DO6" s="1027"/>
      <c r="DP6" s="1027"/>
      <c r="DQ6" s="1027"/>
      <c r="DR6" s="1027"/>
      <c r="DS6" s="1027"/>
      <c r="DT6" s="1027"/>
      <c r="DU6" s="1027"/>
      <c r="DV6" s="1027"/>
      <c r="DW6" s="1027"/>
      <c r="DX6" s="1027"/>
      <c r="DY6" s="1027"/>
      <c r="DZ6" s="1027"/>
      <c r="EA6" s="1027"/>
      <c r="EB6" s="1027"/>
      <c r="EC6" s="1027"/>
      <c r="ED6" s="1027"/>
      <c r="EE6" s="1027"/>
      <c r="EF6" s="1027"/>
      <c r="EG6" s="1027"/>
    </row>
    <row r="7" spans="1:139" s="4" customFormat="1" ht="12" x14ac:dyDescent="0.2">
      <c r="A7" s="201"/>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c r="BF7" s="201"/>
      <c r="BG7" s="201"/>
      <c r="BH7" s="201"/>
      <c r="BI7" s="201"/>
      <c r="BJ7" s="201"/>
      <c r="BK7" s="201"/>
      <c r="BL7" s="201"/>
      <c r="BM7" s="201"/>
      <c r="BN7" s="201"/>
      <c r="BO7" s="201"/>
      <c r="BP7" s="201"/>
      <c r="BQ7" s="201"/>
      <c r="BR7" s="201"/>
      <c r="BS7" s="201"/>
      <c r="BT7" s="201"/>
      <c r="BU7" s="201"/>
      <c r="BV7" s="201"/>
      <c r="BW7" s="201"/>
      <c r="BX7" s="201"/>
      <c r="BY7" s="201"/>
      <c r="BZ7" s="201"/>
      <c r="CA7" s="201"/>
      <c r="CB7" s="201"/>
      <c r="CC7" s="201"/>
      <c r="CD7" s="201"/>
      <c r="CE7" s="201"/>
      <c r="CF7" s="201"/>
      <c r="CG7" s="201"/>
      <c r="CH7" s="201"/>
      <c r="CI7" s="201"/>
      <c r="CJ7" s="201"/>
      <c r="CK7" s="201"/>
      <c r="CL7" s="201"/>
      <c r="CM7" s="201"/>
      <c r="CN7" s="201"/>
      <c r="CO7" s="201"/>
      <c r="CP7" s="201"/>
      <c r="CQ7" s="201"/>
      <c r="CR7" s="201"/>
      <c r="CS7" s="201"/>
      <c r="CT7" s="201"/>
      <c r="CU7" s="201"/>
      <c r="CV7" s="201"/>
      <c r="CW7" s="201"/>
      <c r="CX7" s="201"/>
      <c r="CY7" s="201"/>
      <c r="CZ7" s="201"/>
      <c r="DA7" s="201"/>
      <c r="DB7" s="201"/>
      <c r="DC7" s="201"/>
      <c r="DD7" s="201"/>
      <c r="DE7" s="201"/>
      <c r="DF7" s="201"/>
      <c r="DG7" s="201"/>
      <c r="DH7" s="201"/>
      <c r="DI7" s="201"/>
      <c r="DJ7" s="201"/>
      <c r="DK7" s="201"/>
      <c r="DL7" s="201"/>
      <c r="DM7" s="201"/>
      <c r="DN7" s="201"/>
      <c r="DO7" s="201"/>
      <c r="DP7" s="201"/>
      <c r="DQ7" s="201"/>
      <c r="DR7" s="201"/>
      <c r="DS7" s="201"/>
      <c r="DT7" s="201"/>
      <c r="DU7" s="201"/>
      <c r="DV7" s="201"/>
      <c r="DW7" s="201"/>
      <c r="DX7" s="201"/>
      <c r="DY7" s="201"/>
      <c r="DZ7" s="201"/>
      <c r="EA7" s="201"/>
      <c r="EB7" s="201"/>
      <c r="EC7" s="201"/>
      <c r="ED7" s="201"/>
      <c r="EE7" s="201"/>
      <c r="EF7" s="201"/>
      <c r="EG7" s="201"/>
    </row>
    <row r="8" spans="1:139" s="142" customFormat="1" ht="10.5" customHeight="1" x14ac:dyDescent="0.15">
      <c r="A8" s="1028" t="s">
        <v>0</v>
      </c>
      <c r="B8" s="1029"/>
      <c r="C8" s="1029"/>
      <c r="D8" s="1029"/>
      <c r="E8" s="1030"/>
      <c r="F8" s="1037" t="s">
        <v>391</v>
      </c>
      <c r="G8" s="1038"/>
      <c r="H8" s="1038"/>
      <c r="I8" s="1038"/>
      <c r="J8" s="1038"/>
      <c r="K8" s="1038"/>
      <c r="L8" s="1038"/>
      <c r="M8" s="1038"/>
      <c r="N8" s="1038"/>
      <c r="O8" s="1038"/>
      <c r="P8" s="1038"/>
      <c r="Q8" s="1038"/>
      <c r="R8" s="1038"/>
      <c r="S8" s="1038"/>
      <c r="T8" s="1038"/>
      <c r="U8" s="1038"/>
      <c r="V8" s="1038"/>
      <c r="W8" s="1038"/>
      <c r="X8" s="1038"/>
      <c r="Y8" s="1038"/>
      <c r="Z8" s="1038"/>
      <c r="AA8" s="1038"/>
      <c r="AB8" s="1038"/>
      <c r="AC8" s="1038"/>
      <c r="AD8" s="1038"/>
      <c r="AE8" s="1038"/>
      <c r="AF8" s="1038"/>
      <c r="AG8" s="1038"/>
      <c r="AH8" s="1038"/>
      <c r="AI8" s="1038"/>
      <c r="AJ8" s="1038"/>
      <c r="AK8" s="1038"/>
      <c r="AL8" s="1038"/>
      <c r="AM8" s="1038"/>
      <c r="AN8" s="1038"/>
      <c r="AO8" s="1038"/>
      <c r="AP8" s="1038"/>
      <c r="AQ8" s="1038"/>
      <c r="AR8" s="1038"/>
      <c r="AS8" s="1038"/>
      <c r="AT8" s="1038"/>
      <c r="AU8" s="1038"/>
      <c r="AV8" s="1038"/>
      <c r="AW8" s="1038"/>
      <c r="AX8" s="1038"/>
      <c r="AY8" s="1038"/>
      <c r="AZ8" s="1038"/>
      <c r="BA8" s="1038"/>
      <c r="BB8" s="1038"/>
      <c r="BC8" s="1038"/>
      <c r="BD8" s="1038"/>
      <c r="BE8" s="1038"/>
      <c r="BF8" s="1038"/>
      <c r="BG8" s="1038"/>
      <c r="BH8" s="1038"/>
      <c r="BI8" s="1038"/>
      <c r="BJ8" s="1038"/>
      <c r="BK8" s="1038"/>
      <c r="BL8" s="1038"/>
      <c r="BM8" s="1038"/>
      <c r="BN8" s="1038"/>
      <c r="BO8" s="1038"/>
      <c r="BP8" s="1038"/>
      <c r="BQ8" s="1038"/>
      <c r="BR8" s="1038"/>
      <c r="BS8" s="1038"/>
      <c r="BT8" s="1038"/>
      <c r="BU8" s="1038"/>
      <c r="BV8" s="1038"/>
      <c r="BW8" s="1038"/>
      <c r="BX8" s="1038"/>
      <c r="BY8" s="1038"/>
      <c r="BZ8" s="1038"/>
      <c r="CA8" s="1038"/>
      <c r="CB8" s="1038"/>
      <c r="CC8" s="1038"/>
      <c r="CD8" s="1038"/>
      <c r="CE8" s="1039"/>
      <c r="CF8" s="1037" t="s">
        <v>392</v>
      </c>
      <c r="CG8" s="1038"/>
      <c r="CH8" s="1038"/>
      <c r="CI8" s="1028" t="s">
        <v>393</v>
      </c>
      <c r="CJ8" s="1029"/>
      <c r="CK8" s="1029"/>
      <c r="CL8" s="1029"/>
      <c r="CM8" s="1029"/>
      <c r="CN8" s="1029"/>
      <c r="CO8" s="1029"/>
      <c r="CP8" s="1029"/>
      <c r="CQ8" s="1029"/>
      <c r="CR8" s="1029"/>
      <c r="CS8" s="1029"/>
      <c r="CT8" s="1029"/>
      <c r="CU8" s="1030"/>
      <c r="CV8" s="1046" t="s">
        <v>394</v>
      </c>
      <c r="CW8" s="1046"/>
      <c r="CX8" s="1046"/>
      <c r="CY8" s="1046"/>
      <c r="CZ8" s="1046"/>
      <c r="DA8" s="1046"/>
      <c r="DB8" s="1046"/>
      <c r="DC8" s="1046"/>
      <c r="DD8" s="1046"/>
      <c r="DE8" s="1046"/>
      <c r="DF8" s="1046"/>
      <c r="DG8" s="1046"/>
      <c r="DH8" s="1046"/>
      <c r="DI8" s="1046"/>
      <c r="DJ8" s="1046"/>
      <c r="DK8" s="1046"/>
      <c r="DL8" s="1046"/>
      <c r="DM8" s="1046"/>
      <c r="DN8" s="1046"/>
      <c r="DO8" s="1046"/>
      <c r="DP8" s="1046"/>
      <c r="DQ8" s="1046"/>
      <c r="DR8" s="1046"/>
      <c r="DS8" s="1046"/>
      <c r="DT8" s="1046"/>
      <c r="DU8" s="1046"/>
      <c r="DV8" s="1046"/>
      <c r="DW8" s="1046"/>
      <c r="DX8" s="1046"/>
      <c r="DY8" s="1046"/>
      <c r="DZ8" s="1046"/>
      <c r="EA8" s="1046"/>
      <c r="EB8" s="1046"/>
      <c r="EC8" s="1046"/>
      <c r="ED8" s="1046"/>
      <c r="EE8" s="1046"/>
      <c r="EF8" s="1046"/>
      <c r="EG8" s="1046"/>
    </row>
    <row r="9" spans="1:139" s="95" customFormat="1" ht="11.25" customHeight="1" x14ac:dyDescent="0.2">
      <c r="A9" s="1031"/>
      <c r="B9" s="1032"/>
      <c r="C9" s="1032"/>
      <c r="D9" s="1032"/>
      <c r="E9" s="1033"/>
      <c r="F9" s="1040"/>
      <c r="G9" s="1041"/>
      <c r="H9" s="1041"/>
      <c r="I9" s="1041"/>
      <c r="J9" s="1041"/>
      <c r="K9" s="1041"/>
      <c r="L9" s="1041"/>
      <c r="M9" s="1041"/>
      <c r="N9" s="1041"/>
      <c r="O9" s="1041"/>
      <c r="P9" s="1041"/>
      <c r="Q9" s="1041"/>
      <c r="R9" s="1041"/>
      <c r="S9" s="1041"/>
      <c r="T9" s="1041"/>
      <c r="U9" s="1041"/>
      <c r="V9" s="1041"/>
      <c r="W9" s="1041"/>
      <c r="X9" s="1041"/>
      <c r="Y9" s="1041"/>
      <c r="Z9" s="1041"/>
      <c r="AA9" s="1041"/>
      <c r="AB9" s="1041"/>
      <c r="AC9" s="1041"/>
      <c r="AD9" s="1041"/>
      <c r="AE9" s="1041"/>
      <c r="AF9" s="1041"/>
      <c r="AG9" s="1041"/>
      <c r="AH9" s="1041"/>
      <c r="AI9" s="1041"/>
      <c r="AJ9" s="1041"/>
      <c r="AK9" s="1041"/>
      <c r="AL9" s="1041"/>
      <c r="AM9" s="1041"/>
      <c r="AN9" s="1041"/>
      <c r="AO9" s="1041"/>
      <c r="AP9" s="1041"/>
      <c r="AQ9" s="1041"/>
      <c r="AR9" s="1041"/>
      <c r="AS9" s="1041"/>
      <c r="AT9" s="1041"/>
      <c r="AU9" s="1041"/>
      <c r="AV9" s="1041"/>
      <c r="AW9" s="1041"/>
      <c r="AX9" s="1041"/>
      <c r="AY9" s="1041"/>
      <c r="AZ9" s="1041"/>
      <c r="BA9" s="1041"/>
      <c r="BB9" s="1041"/>
      <c r="BC9" s="1041"/>
      <c r="BD9" s="1041"/>
      <c r="BE9" s="1041"/>
      <c r="BF9" s="1041"/>
      <c r="BG9" s="1041"/>
      <c r="BH9" s="1041"/>
      <c r="BI9" s="1041"/>
      <c r="BJ9" s="1041"/>
      <c r="BK9" s="1041"/>
      <c r="BL9" s="1041"/>
      <c r="BM9" s="1041"/>
      <c r="BN9" s="1041"/>
      <c r="BO9" s="1041"/>
      <c r="BP9" s="1041"/>
      <c r="BQ9" s="1041"/>
      <c r="BR9" s="1041"/>
      <c r="BS9" s="1041"/>
      <c r="BT9" s="1041"/>
      <c r="BU9" s="1041"/>
      <c r="BV9" s="1041"/>
      <c r="BW9" s="1041"/>
      <c r="BX9" s="1041"/>
      <c r="BY9" s="1041"/>
      <c r="BZ9" s="1041"/>
      <c r="CA9" s="1041"/>
      <c r="CB9" s="1041"/>
      <c r="CC9" s="1041"/>
      <c r="CD9" s="1041"/>
      <c r="CE9" s="1042"/>
      <c r="CF9" s="1040"/>
      <c r="CG9" s="1041"/>
      <c r="CH9" s="1041"/>
      <c r="CI9" s="1031"/>
      <c r="CJ9" s="1032"/>
      <c r="CK9" s="1032"/>
      <c r="CL9" s="1032"/>
      <c r="CM9" s="1032"/>
      <c r="CN9" s="1032"/>
      <c r="CO9" s="1032"/>
      <c r="CP9" s="1032"/>
      <c r="CQ9" s="1032"/>
      <c r="CR9" s="1032"/>
      <c r="CS9" s="1032"/>
      <c r="CT9" s="1032"/>
      <c r="CU9" s="1033"/>
      <c r="CV9" s="1047" t="s">
        <v>395</v>
      </c>
      <c r="CW9" s="1047"/>
      <c r="CX9" s="1047"/>
      <c r="CY9" s="1047"/>
      <c r="CZ9" s="1047"/>
      <c r="DA9" s="1047"/>
      <c r="DB9" s="1047"/>
      <c r="DC9" s="1047"/>
      <c r="DD9" s="1047"/>
      <c r="DE9" s="1047"/>
      <c r="DF9" s="1047"/>
      <c r="DG9" s="1047"/>
      <c r="DH9" s="1047"/>
      <c r="DI9" s="1046" t="s">
        <v>396</v>
      </c>
      <c r="DJ9" s="1046"/>
      <c r="DK9" s="1046"/>
      <c r="DL9" s="1046"/>
      <c r="DM9" s="1046"/>
      <c r="DN9" s="1046"/>
      <c r="DO9" s="1046"/>
      <c r="DP9" s="1046"/>
      <c r="DQ9" s="1046"/>
      <c r="DR9" s="1046"/>
      <c r="DS9" s="1046"/>
      <c r="DT9" s="1046"/>
      <c r="DU9" s="1046"/>
      <c r="DV9" s="1046"/>
      <c r="DW9" s="1046"/>
      <c r="DX9" s="1046"/>
      <c r="DY9" s="1046"/>
      <c r="DZ9" s="1046"/>
      <c r="EA9" s="1046"/>
      <c r="EB9" s="1046"/>
      <c r="EC9" s="1046"/>
      <c r="ED9" s="1046"/>
      <c r="EE9" s="1046"/>
      <c r="EF9" s="1046"/>
      <c r="EG9" s="1046"/>
    </row>
    <row r="10" spans="1:139" s="180" customFormat="1" ht="11.25" x14ac:dyDescent="0.2">
      <c r="A10" s="1034"/>
      <c r="B10" s="1035"/>
      <c r="C10" s="1035"/>
      <c r="D10" s="1035"/>
      <c r="E10" s="1036"/>
      <c r="F10" s="1043"/>
      <c r="G10" s="1044"/>
      <c r="H10" s="1044"/>
      <c r="I10" s="1044"/>
      <c r="J10" s="1044"/>
      <c r="K10" s="1044"/>
      <c r="L10" s="1044"/>
      <c r="M10" s="1044"/>
      <c r="N10" s="1044"/>
      <c r="O10" s="1044"/>
      <c r="P10" s="1044"/>
      <c r="Q10" s="1044"/>
      <c r="R10" s="1044"/>
      <c r="S10" s="1044"/>
      <c r="T10" s="1044"/>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c r="AT10" s="1044"/>
      <c r="AU10" s="1044"/>
      <c r="AV10" s="1044"/>
      <c r="AW10" s="1044"/>
      <c r="AX10" s="1044"/>
      <c r="AY10" s="1044"/>
      <c r="AZ10" s="1044"/>
      <c r="BA10" s="1044"/>
      <c r="BB10" s="1044"/>
      <c r="BC10" s="1044"/>
      <c r="BD10" s="1044"/>
      <c r="BE10" s="1044"/>
      <c r="BF10" s="1044"/>
      <c r="BG10" s="1044"/>
      <c r="BH10" s="1044"/>
      <c r="BI10" s="1044"/>
      <c r="BJ10" s="1044"/>
      <c r="BK10" s="1044"/>
      <c r="BL10" s="1044"/>
      <c r="BM10" s="1044"/>
      <c r="BN10" s="1044"/>
      <c r="BO10" s="1044"/>
      <c r="BP10" s="1044"/>
      <c r="BQ10" s="1044"/>
      <c r="BR10" s="1044"/>
      <c r="BS10" s="1044"/>
      <c r="BT10" s="1044"/>
      <c r="BU10" s="1044"/>
      <c r="BV10" s="1044"/>
      <c r="BW10" s="1044"/>
      <c r="BX10" s="1044"/>
      <c r="BY10" s="1044"/>
      <c r="BZ10" s="1044"/>
      <c r="CA10" s="1044"/>
      <c r="CB10" s="1044"/>
      <c r="CC10" s="1044"/>
      <c r="CD10" s="1044"/>
      <c r="CE10" s="1045"/>
      <c r="CF10" s="1043"/>
      <c r="CG10" s="1044"/>
      <c r="CH10" s="1044"/>
      <c r="CI10" s="1034"/>
      <c r="CJ10" s="1035"/>
      <c r="CK10" s="1035"/>
      <c r="CL10" s="1035"/>
      <c r="CM10" s="1035"/>
      <c r="CN10" s="1035"/>
      <c r="CO10" s="1035"/>
      <c r="CP10" s="1035"/>
      <c r="CQ10" s="1035"/>
      <c r="CR10" s="1035"/>
      <c r="CS10" s="1035"/>
      <c r="CT10" s="1035"/>
      <c r="CU10" s="1036"/>
      <c r="CV10" s="1047"/>
      <c r="CW10" s="1047"/>
      <c r="CX10" s="1047"/>
      <c r="CY10" s="1047"/>
      <c r="CZ10" s="1047"/>
      <c r="DA10" s="1047"/>
      <c r="DB10" s="1047"/>
      <c r="DC10" s="1047"/>
      <c r="DD10" s="1047"/>
      <c r="DE10" s="1047"/>
      <c r="DF10" s="1047"/>
      <c r="DG10" s="1047"/>
      <c r="DH10" s="1047"/>
      <c r="DI10" s="245" t="s">
        <v>418</v>
      </c>
      <c r="DJ10" s="245" t="s">
        <v>484</v>
      </c>
      <c r="DK10" s="245" t="s">
        <v>518</v>
      </c>
      <c r="DL10" s="245" t="s">
        <v>621</v>
      </c>
      <c r="DM10" s="245" t="s">
        <v>625</v>
      </c>
      <c r="DN10" s="245" t="s">
        <v>626</v>
      </c>
      <c r="DO10" s="245" t="s">
        <v>627</v>
      </c>
      <c r="DP10" s="245" t="s">
        <v>628</v>
      </c>
      <c r="DQ10" s="245" t="s">
        <v>629</v>
      </c>
      <c r="DR10" s="245" t="s">
        <v>630</v>
      </c>
      <c r="DS10" s="245" t="s">
        <v>631</v>
      </c>
      <c r="DT10" s="245" t="s">
        <v>632</v>
      </c>
      <c r="DU10" s="245" t="s">
        <v>633</v>
      </c>
      <c r="DV10" s="245" t="s">
        <v>634</v>
      </c>
      <c r="DW10" s="245" t="s">
        <v>635</v>
      </c>
      <c r="DX10" s="245" t="s">
        <v>636</v>
      </c>
      <c r="DY10" s="245" t="s">
        <v>637</v>
      </c>
      <c r="DZ10" s="245" t="s">
        <v>638</v>
      </c>
      <c r="EA10" s="245" t="s">
        <v>639</v>
      </c>
      <c r="EB10" s="245" t="s">
        <v>640</v>
      </c>
      <c r="EC10" s="245" t="s">
        <v>641</v>
      </c>
      <c r="ED10" s="245" t="s">
        <v>642</v>
      </c>
      <c r="EE10" s="245" t="s">
        <v>643</v>
      </c>
      <c r="EF10" s="245" t="s">
        <v>644</v>
      </c>
      <c r="EG10" s="245" t="s">
        <v>645</v>
      </c>
    </row>
    <row r="11" spans="1:139" s="95" customFormat="1" ht="11.25" x14ac:dyDescent="0.2">
      <c r="A11" s="1055">
        <v>1</v>
      </c>
      <c r="B11" s="1056"/>
      <c r="C11" s="1056"/>
      <c r="D11" s="1056"/>
      <c r="E11" s="1057"/>
      <c r="F11" s="1055">
        <v>2</v>
      </c>
      <c r="G11" s="1056"/>
      <c r="H11" s="1056"/>
      <c r="I11" s="1056"/>
      <c r="J11" s="1056"/>
      <c r="K11" s="1056"/>
      <c r="L11" s="1056"/>
      <c r="M11" s="1056"/>
      <c r="N11" s="1056"/>
      <c r="O11" s="1056"/>
      <c r="P11" s="1056"/>
      <c r="Q11" s="1056"/>
      <c r="R11" s="1056"/>
      <c r="S11" s="1056"/>
      <c r="T11" s="1056"/>
      <c r="U11" s="1056"/>
      <c r="V11" s="1056"/>
      <c r="W11" s="1056"/>
      <c r="X11" s="1056"/>
      <c r="Y11" s="1056"/>
      <c r="Z11" s="1056"/>
      <c r="AA11" s="1056"/>
      <c r="AB11" s="1056"/>
      <c r="AC11" s="1056"/>
      <c r="AD11" s="1056"/>
      <c r="AE11" s="1056"/>
      <c r="AF11" s="1056"/>
      <c r="AG11" s="1056"/>
      <c r="AH11" s="1056"/>
      <c r="AI11" s="1056"/>
      <c r="AJ11" s="1056"/>
      <c r="AK11" s="1056"/>
      <c r="AL11" s="1056"/>
      <c r="AM11" s="1056"/>
      <c r="AN11" s="1056"/>
      <c r="AO11" s="1056"/>
      <c r="AP11" s="1056"/>
      <c r="AQ11" s="1056"/>
      <c r="AR11" s="1056"/>
      <c r="AS11" s="1056"/>
      <c r="AT11" s="1056"/>
      <c r="AU11" s="1056"/>
      <c r="AV11" s="1056"/>
      <c r="AW11" s="1056"/>
      <c r="AX11" s="1056"/>
      <c r="AY11" s="1056"/>
      <c r="AZ11" s="1056"/>
      <c r="BA11" s="1056"/>
      <c r="BB11" s="1056"/>
      <c r="BC11" s="1056"/>
      <c r="BD11" s="1056"/>
      <c r="BE11" s="1056"/>
      <c r="BF11" s="1056"/>
      <c r="BG11" s="1056"/>
      <c r="BH11" s="1056"/>
      <c r="BI11" s="1056"/>
      <c r="BJ11" s="1056"/>
      <c r="BK11" s="1056"/>
      <c r="BL11" s="1056"/>
      <c r="BM11" s="1056"/>
      <c r="BN11" s="1056"/>
      <c r="BO11" s="1056"/>
      <c r="BP11" s="1056"/>
      <c r="BQ11" s="1056"/>
      <c r="BR11" s="1056"/>
      <c r="BS11" s="1056"/>
      <c r="BT11" s="1056"/>
      <c r="BU11" s="1056"/>
      <c r="BV11" s="1056"/>
      <c r="BW11" s="1056"/>
      <c r="BX11" s="1056"/>
      <c r="BY11" s="1056"/>
      <c r="BZ11" s="1056"/>
      <c r="CA11" s="1056"/>
      <c r="CB11" s="1056"/>
      <c r="CC11" s="1056"/>
      <c r="CD11" s="1056"/>
      <c r="CE11" s="1057"/>
      <c r="CF11" s="1055">
        <v>3</v>
      </c>
      <c r="CG11" s="1056"/>
      <c r="CH11" s="1056"/>
      <c r="CI11" s="1055">
        <v>4</v>
      </c>
      <c r="CJ11" s="1056"/>
      <c r="CK11" s="1056"/>
      <c r="CL11" s="1056"/>
      <c r="CM11" s="1056"/>
      <c r="CN11" s="1056"/>
      <c r="CO11" s="1056"/>
      <c r="CP11" s="1056"/>
      <c r="CQ11" s="1056"/>
      <c r="CR11" s="1056"/>
      <c r="CS11" s="1056"/>
      <c r="CT11" s="1056"/>
      <c r="CU11" s="1057"/>
      <c r="CV11" s="1055">
        <v>5</v>
      </c>
      <c r="CW11" s="1056"/>
      <c r="CX11" s="1056"/>
      <c r="CY11" s="1056"/>
      <c r="CZ11" s="1056"/>
      <c r="DA11" s="1056"/>
      <c r="DB11" s="1056"/>
      <c r="DC11" s="1056"/>
      <c r="DD11" s="1056"/>
      <c r="DE11" s="1056"/>
      <c r="DF11" s="1056"/>
      <c r="DG11" s="1056"/>
      <c r="DH11" s="1057"/>
      <c r="DI11" s="570">
        <v>6</v>
      </c>
      <c r="DJ11" s="570">
        <v>6</v>
      </c>
      <c r="DK11" s="570">
        <v>7</v>
      </c>
      <c r="DL11" s="570">
        <v>8</v>
      </c>
      <c r="DM11" s="625">
        <v>9</v>
      </c>
      <c r="DN11" s="625">
        <v>10</v>
      </c>
      <c r="DO11" s="625">
        <v>11</v>
      </c>
      <c r="DP11" s="625">
        <v>12</v>
      </c>
      <c r="DQ11" s="625">
        <v>13</v>
      </c>
      <c r="DR11" s="625">
        <v>14</v>
      </c>
      <c r="DS11" s="625">
        <v>15</v>
      </c>
      <c r="DT11" s="625">
        <v>16</v>
      </c>
      <c r="DU11" s="625">
        <v>17</v>
      </c>
      <c r="DV11" s="625">
        <v>18</v>
      </c>
      <c r="DW11" s="625">
        <v>19</v>
      </c>
      <c r="DX11" s="625">
        <v>20</v>
      </c>
      <c r="DY11" s="625">
        <v>21</v>
      </c>
      <c r="DZ11" s="625">
        <v>22</v>
      </c>
      <c r="EA11" s="625">
        <v>23</v>
      </c>
      <c r="EB11" s="625">
        <v>24</v>
      </c>
      <c r="EC11" s="625">
        <v>25</v>
      </c>
      <c r="ED11" s="625">
        <v>26</v>
      </c>
      <c r="EE11" s="625">
        <v>27</v>
      </c>
      <c r="EF11" s="625">
        <v>28</v>
      </c>
      <c r="EG11" s="625">
        <v>29</v>
      </c>
    </row>
    <row r="12" spans="1:139" s="95" customFormat="1" ht="11.25" customHeight="1" x14ac:dyDescent="0.2">
      <c r="A12" s="1048">
        <v>1</v>
      </c>
      <c r="B12" s="1049"/>
      <c r="C12" s="1049"/>
      <c r="D12" s="1049"/>
      <c r="E12" s="1050"/>
      <c r="F12" s="1051" t="s">
        <v>397</v>
      </c>
      <c r="G12" s="1052"/>
      <c r="H12" s="1052"/>
      <c r="I12" s="1052"/>
      <c r="J12" s="1052"/>
      <c r="K12" s="1052"/>
      <c r="L12" s="1052"/>
      <c r="M12" s="1052"/>
      <c r="N12" s="1052"/>
      <c r="O12" s="1052"/>
      <c r="P12" s="1052"/>
      <c r="Q12" s="1052"/>
      <c r="R12" s="1052"/>
      <c r="S12" s="1052"/>
      <c r="T12" s="1052"/>
      <c r="U12" s="1052"/>
      <c r="V12" s="1052"/>
      <c r="W12" s="1052"/>
      <c r="X12" s="1052"/>
      <c r="Y12" s="1052"/>
      <c r="Z12" s="1052"/>
      <c r="AA12" s="1052"/>
      <c r="AB12" s="1052"/>
      <c r="AC12" s="1052"/>
      <c r="AD12" s="1052"/>
      <c r="AE12" s="1052"/>
      <c r="AF12" s="1052"/>
      <c r="AG12" s="1052"/>
      <c r="AH12" s="1052"/>
      <c r="AI12" s="1052"/>
      <c r="AJ12" s="1052"/>
      <c r="AK12" s="1052"/>
      <c r="AL12" s="1052"/>
      <c r="AM12" s="1052"/>
      <c r="AN12" s="1052"/>
      <c r="AO12" s="1052"/>
      <c r="AP12" s="1052"/>
      <c r="AQ12" s="1052"/>
      <c r="AR12" s="1052"/>
      <c r="AS12" s="1052"/>
      <c r="AT12" s="1052"/>
      <c r="AU12" s="1052"/>
      <c r="AV12" s="1052"/>
      <c r="AW12" s="1052"/>
      <c r="AX12" s="1052"/>
      <c r="AY12" s="1052"/>
      <c r="AZ12" s="1052"/>
      <c r="BA12" s="1052"/>
      <c r="BB12" s="1052"/>
      <c r="BC12" s="1052"/>
      <c r="BD12" s="1052"/>
      <c r="BE12" s="1052"/>
      <c r="BF12" s="1052"/>
      <c r="BG12" s="1052"/>
      <c r="BH12" s="1052"/>
      <c r="BI12" s="1052"/>
      <c r="BJ12" s="1052"/>
      <c r="BK12" s="1052"/>
      <c r="BL12" s="1052"/>
      <c r="BM12" s="1052"/>
      <c r="BN12" s="1052"/>
      <c r="BO12" s="1052"/>
      <c r="BP12" s="1052"/>
      <c r="BQ12" s="1052"/>
      <c r="BR12" s="1052"/>
      <c r="BS12" s="1052"/>
      <c r="BT12" s="1052"/>
      <c r="BU12" s="1052"/>
      <c r="BV12" s="1052"/>
      <c r="BW12" s="1052"/>
      <c r="BX12" s="1052"/>
      <c r="BY12" s="1052"/>
      <c r="BZ12" s="1052"/>
      <c r="CA12" s="1052"/>
      <c r="CB12" s="1052"/>
      <c r="CC12" s="1052"/>
      <c r="CD12" s="1052"/>
      <c r="CE12" s="1053"/>
      <c r="CF12" s="981" t="s">
        <v>494</v>
      </c>
      <c r="CG12" s="982"/>
      <c r="CH12" s="982"/>
      <c r="CI12" s="981" t="s">
        <v>132</v>
      </c>
      <c r="CJ12" s="982"/>
      <c r="CK12" s="982"/>
      <c r="CL12" s="982"/>
      <c r="CM12" s="982"/>
      <c r="CN12" s="982"/>
      <c r="CO12" s="982"/>
      <c r="CP12" s="982"/>
      <c r="CQ12" s="982"/>
      <c r="CR12" s="982"/>
      <c r="CS12" s="982"/>
      <c r="CT12" s="982"/>
      <c r="CU12" s="1054"/>
      <c r="CV12" s="981" t="s">
        <v>132</v>
      </c>
      <c r="CW12" s="982"/>
      <c r="CX12" s="982"/>
      <c r="CY12" s="982"/>
      <c r="CZ12" s="982"/>
      <c r="DA12" s="982"/>
      <c r="DB12" s="982"/>
      <c r="DC12" s="982"/>
      <c r="DD12" s="982"/>
      <c r="DE12" s="982"/>
      <c r="DF12" s="982"/>
      <c r="DG12" s="982"/>
      <c r="DH12" s="1054"/>
      <c r="DI12" s="548" t="s">
        <v>132</v>
      </c>
      <c r="DJ12" s="548" t="s">
        <v>132</v>
      </c>
      <c r="DK12" s="548" t="s">
        <v>132</v>
      </c>
      <c r="DL12" s="548" t="s">
        <v>132</v>
      </c>
      <c r="DM12" s="243" t="s">
        <v>132</v>
      </c>
      <c r="DN12" s="243" t="s">
        <v>132</v>
      </c>
      <c r="DO12" s="243" t="s">
        <v>132</v>
      </c>
      <c r="DP12" s="243" t="s">
        <v>132</v>
      </c>
      <c r="DQ12" s="243" t="s">
        <v>132</v>
      </c>
      <c r="DR12" s="243" t="s">
        <v>132</v>
      </c>
      <c r="DS12" s="243" t="s">
        <v>132</v>
      </c>
      <c r="DT12" s="243" t="s">
        <v>132</v>
      </c>
      <c r="DU12" s="243" t="s">
        <v>132</v>
      </c>
      <c r="DV12" s="243" t="s">
        <v>132</v>
      </c>
      <c r="DW12" s="243" t="s">
        <v>132</v>
      </c>
      <c r="DX12" s="243" t="s">
        <v>132</v>
      </c>
      <c r="DY12" s="243" t="s">
        <v>132</v>
      </c>
      <c r="DZ12" s="243" t="s">
        <v>132</v>
      </c>
      <c r="EA12" s="243" t="s">
        <v>132</v>
      </c>
      <c r="EB12" s="243" t="s">
        <v>132</v>
      </c>
      <c r="EC12" s="243" t="s">
        <v>132</v>
      </c>
      <c r="ED12" s="243" t="s">
        <v>132</v>
      </c>
      <c r="EE12" s="243" t="s">
        <v>132</v>
      </c>
      <c r="EF12" s="243" t="s">
        <v>132</v>
      </c>
      <c r="EG12" s="243" t="s">
        <v>132</v>
      </c>
    </row>
    <row r="13" spans="1:139" s="95" customFormat="1" ht="11.25" customHeight="1" x14ac:dyDescent="0.2">
      <c r="A13" s="969" t="s">
        <v>398</v>
      </c>
      <c r="B13" s="970"/>
      <c r="C13" s="970"/>
      <c r="D13" s="970"/>
      <c r="E13" s="971"/>
      <c r="F13" s="975" t="s">
        <v>1456</v>
      </c>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c r="AL13" s="976"/>
      <c r="AM13" s="976"/>
      <c r="AN13" s="976"/>
      <c r="AO13" s="976"/>
      <c r="AP13" s="976"/>
      <c r="AQ13" s="976"/>
      <c r="AR13" s="976"/>
      <c r="AS13" s="976"/>
      <c r="AT13" s="976"/>
      <c r="AU13" s="976"/>
      <c r="AV13" s="976"/>
      <c r="AW13" s="976"/>
      <c r="AX13" s="976"/>
      <c r="AY13" s="976"/>
      <c r="AZ13" s="976"/>
      <c r="BA13" s="976"/>
      <c r="BB13" s="976"/>
      <c r="BC13" s="976"/>
      <c r="BD13" s="976"/>
      <c r="BE13" s="976"/>
      <c r="BF13" s="976"/>
      <c r="BG13" s="976"/>
      <c r="BH13" s="976"/>
      <c r="BI13" s="976"/>
      <c r="BJ13" s="976"/>
      <c r="BK13" s="976"/>
      <c r="BL13" s="976"/>
      <c r="BM13" s="976"/>
      <c r="BN13" s="976"/>
      <c r="BO13" s="976"/>
      <c r="BP13" s="976"/>
      <c r="BQ13" s="976"/>
      <c r="BR13" s="976"/>
      <c r="BS13" s="976"/>
      <c r="BT13" s="976"/>
      <c r="BU13" s="976"/>
      <c r="BV13" s="976"/>
      <c r="BW13" s="976"/>
      <c r="BX13" s="976"/>
      <c r="BY13" s="976"/>
      <c r="BZ13" s="976"/>
      <c r="CA13" s="976"/>
      <c r="CB13" s="976"/>
      <c r="CC13" s="976"/>
      <c r="CD13" s="976"/>
      <c r="CE13" s="977"/>
      <c r="CF13" s="981" t="s">
        <v>490</v>
      </c>
      <c r="CG13" s="982"/>
      <c r="CH13" s="982"/>
      <c r="CI13" s="880">
        <f>DI13</f>
        <v>163.69999999999999</v>
      </c>
      <c r="CJ13" s="880"/>
      <c r="CK13" s="880"/>
      <c r="CL13" s="880"/>
      <c r="CM13" s="880"/>
      <c r="CN13" s="880"/>
      <c r="CO13" s="880"/>
      <c r="CP13" s="880"/>
      <c r="CQ13" s="880"/>
      <c r="CR13" s="880"/>
      <c r="CS13" s="880"/>
      <c r="CT13" s="880"/>
      <c r="CU13" s="880"/>
      <c r="CV13" s="880">
        <f>EG13</f>
        <v>163.03</v>
      </c>
      <c r="CW13" s="880"/>
      <c r="CX13" s="880"/>
      <c r="CY13" s="880"/>
      <c r="CZ13" s="880"/>
      <c r="DA13" s="880"/>
      <c r="DB13" s="880"/>
      <c r="DC13" s="880"/>
      <c r="DD13" s="880"/>
      <c r="DE13" s="880"/>
      <c r="DF13" s="880"/>
      <c r="DG13" s="880"/>
      <c r="DH13" s="880"/>
      <c r="DI13" s="615">
        <f>'ф_4 (ТЗ-2)'!AK17</f>
        <v>163.69999999999999</v>
      </c>
      <c r="DJ13" s="615">
        <f>'ф_4 (ТЗ-2)'!AL17</f>
        <v>163.69999999999999</v>
      </c>
      <c r="DK13" s="615">
        <f>'ф_4 (ТЗ-2)'!AM17</f>
        <v>163.69999999999999</v>
      </c>
      <c r="DL13" s="615">
        <f>'ф_4 (ТЗ-2)'!AN17</f>
        <v>163.59</v>
      </c>
      <c r="DM13" s="615">
        <f>'ф_4 (ТЗ-2)'!AO17</f>
        <v>163.47999999999999</v>
      </c>
      <c r="DN13" s="615">
        <f>'ф_4 (ТЗ-2)'!AP17</f>
        <v>163.37</v>
      </c>
      <c r="DO13" s="615">
        <f>'ф_4 (ТЗ-2)'!AQ17</f>
        <v>163.25</v>
      </c>
      <c r="DP13" s="615">
        <f>'ф_4 (ТЗ-2)'!AR17</f>
        <v>163.13999999999999</v>
      </c>
      <c r="DQ13" s="615">
        <f>'ф_4 (ТЗ-2)'!AS17</f>
        <v>163.03</v>
      </c>
      <c r="DR13" s="615">
        <f>'ф_4 (ТЗ-2)'!AT17</f>
        <v>163.03</v>
      </c>
      <c r="DS13" s="615">
        <f>'ф_4 (ТЗ-2)'!AU17</f>
        <v>163.03</v>
      </c>
      <c r="DT13" s="615">
        <f>'ф_4 (ТЗ-2)'!AV17</f>
        <v>163.03</v>
      </c>
      <c r="DU13" s="615">
        <f>'ф_4 (ТЗ-2)'!AW17</f>
        <v>163.03</v>
      </c>
      <c r="DV13" s="615">
        <f>'ф_4 (ТЗ-2)'!AX17</f>
        <v>163.03</v>
      </c>
      <c r="DW13" s="615">
        <f>'ф_4 (ТЗ-2)'!AY17</f>
        <v>163.03</v>
      </c>
      <c r="DX13" s="615">
        <f>'ф_4 (ТЗ-2)'!AZ17</f>
        <v>163.03</v>
      </c>
      <c r="DY13" s="615">
        <f>'ф_4 (ТЗ-2)'!BA17</f>
        <v>163.03</v>
      </c>
      <c r="DZ13" s="615">
        <f>'ф_4 (ТЗ-2)'!BB17</f>
        <v>163.03</v>
      </c>
      <c r="EA13" s="615">
        <f>'ф_4 (ТЗ-2)'!BC17</f>
        <v>163.03</v>
      </c>
      <c r="EB13" s="615">
        <f>'ф_4 (ТЗ-2)'!BD17</f>
        <v>163.03</v>
      </c>
      <c r="EC13" s="615">
        <f>'ф_4 (ТЗ-2)'!BE17</f>
        <v>163.03</v>
      </c>
      <c r="ED13" s="615">
        <f>'ф_4 (ТЗ-2)'!BF17</f>
        <v>163.03</v>
      </c>
      <c r="EE13" s="615">
        <f>'ф_4 (ТЗ-2)'!BG17</f>
        <v>163.03</v>
      </c>
      <c r="EF13" s="615">
        <f>'ф_4 (ТЗ-2)'!BH17</f>
        <v>163.03</v>
      </c>
      <c r="EG13" s="615">
        <f>'ф_4 (ТЗ-2)'!BI17</f>
        <v>163.03</v>
      </c>
      <c r="EI13" s="180"/>
    </row>
    <row r="14" spans="1:139" s="95" customFormat="1" ht="11.25" x14ac:dyDescent="0.2">
      <c r="A14" s="972"/>
      <c r="B14" s="973"/>
      <c r="C14" s="973"/>
      <c r="D14" s="973"/>
      <c r="E14" s="974"/>
      <c r="F14" s="978"/>
      <c r="G14" s="979"/>
      <c r="H14" s="979"/>
      <c r="I14" s="979"/>
      <c r="J14" s="979"/>
      <c r="K14" s="979"/>
      <c r="L14" s="979"/>
      <c r="M14" s="979"/>
      <c r="N14" s="979"/>
      <c r="O14" s="979"/>
      <c r="P14" s="979"/>
      <c r="Q14" s="979"/>
      <c r="R14" s="979"/>
      <c r="S14" s="979"/>
      <c r="T14" s="979"/>
      <c r="U14" s="979"/>
      <c r="V14" s="979"/>
      <c r="W14" s="979"/>
      <c r="X14" s="979"/>
      <c r="Y14" s="979"/>
      <c r="Z14" s="979"/>
      <c r="AA14" s="979"/>
      <c r="AB14" s="979"/>
      <c r="AC14" s="979"/>
      <c r="AD14" s="979"/>
      <c r="AE14" s="979"/>
      <c r="AF14" s="979"/>
      <c r="AG14" s="979"/>
      <c r="AH14" s="979"/>
      <c r="AI14" s="979"/>
      <c r="AJ14" s="979"/>
      <c r="AK14" s="979"/>
      <c r="AL14" s="979"/>
      <c r="AM14" s="979"/>
      <c r="AN14" s="979"/>
      <c r="AO14" s="979"/>
      <c r="AP14" s="979"/>
      <c r="AQ14" s="979"/>
      <c r="AR14" s="979"/>
      <c r="AS14" s="979"/>
      <c r="AT14" s="979"/>
      <c r="AU14" s="979"/>
      <c r="AV14" s="979"/>
      <c r="AW14" s="979"/>
      <c r="AX14" s="979"/>
      <c r="AY14" s="979"/>
      <c r="AZ14" s="979"/>
      <c r="BA14" s="979"/>
      <c r="BB14" s="979"/>
      <c r="BC14" s="979"/>
      <c r="BD14" s="979"/>
      <c r="BE14" s="979"/>
      <c r="BF14" s="979"/>
      <c r="BG14" s="979"/>
      <c r="BH14" s="979"/>
      <c r="BI14" s="979"/>
      <c r="BJ14" s="979"/>
      <c r="BK14" s="979"/>
      <c r="BL14" s="979"/>
      <c r="BM14" s="979"/>
      <c r="BN14" s="979"/>
      <c r="BO14" s="979"/>
      <c r="BP14" s="979"/>
      <c r="BQ14" s="979"/>
      <c r="BR14" s="979"/>
      <c r="BS14" s="979"/>
      <c r="BT14" s="979"/>
      <c r="BU14" s="979"/>
      <c r="BV14" s="979"/>
      <c r="BW14" s="979"/>
      <c r="BX14" s="979"/>
      <c r="BY14" s="979"/>
      <c r="BZ14" s="979"/>
      <c r="CA14" s="979"/>
      <c r="CB14" s="979"/>
      <c r="CC14" s="979"/>
      <c r="CD14" s="979"/>
      <c r="CE14" s="980"/>
      <c r="CF14" s="981" t="s">
        <v>495</v>
      </c>
      <c r="CG14" s="982"/>
      <c r="CH14" s="982"/>
      <c r="CI14" s="981" t="s">
        <v>132</v>
      </c>
      <c r="CJ14" s="982"/>
      <c r="CK14" s="982"/>
      <c r="CL14" s="982"/>
      <c r="CM14" s="982"/>
      <c r="CN14" s="982"/>
      <c r="CO14" s="982"/>
      <c r="CP14" s="982"/>
      <c r="CQ14" s="982"/>
      <c r="CR14" s="982"/>
      <c r="CS14" s="982"/>
      <c r="CT14" s="982"/>
      <c r="CU14" s="1054"/>
      <c r="CV14" s="981" t="s">
        <v>132</v>
      </c>
      <c r="CW14" s="982"/>
      <c r="CX14" s="982"/>
      <c r="CY14" s="982"/>
      <c r="CZ14" s="982"/>
      <c r="DA14" s="982"/>
      <c r="DB14" s="982"/>
      <c r="DC14" s="982"/>
      <c r="DD14" s="982"/>
      <c r="DE14" s="982"/>
      <c r="DF14" s="982"/>
      <c r="DG14" s="982"/>
      <c r="DH14" s="1054"/>
      <c r="DI14" s="548" t="s">
        <v>132</v>
      </c>
      <c r="DJ14" s="548" t="s">
        <v>132</v>
      </c>
      <c r="DK14" s="548" t="s">
        <v>132</v>
      </c>
      <c r="DL14" s="548" t="s">
        <v>132</v>
      </c>
      <c r="DM14" s="243" t="s">
        <v>132</v>
      </c>
      <c r="DN14" s="243" t="s">
        <v>132</v>
      </c>
      <c r="DO14" s="243" t="s">
        <v>132</v>
      </c>
      <c r="DP14" s="243" t="s">
        <v>132</v>
      </c>
      <c r="DQ14" s="243" t="s">
        <v>132</v>
      </c>
      <c r="DR14" s="243" t="s">
        <v>132</v>
      </c>
      <c r="DS14" s="243" t="s">
        <v>132</v>
      </c>
      <c r="DT14" s="243" t="s">
        <v>132</v>
      </c>
      <c r="DU14" s="243" t="s">
        <v>132</v>
      </c>
      <c r="DV14" s="243" t="s">
        <v>132</v>
      </c>
      <c r="DW14" s="243" t="s">
        <v>132</v>
      </c>
      <c r="DX14" s="243" t="s">
        <v>132</v>
      </c>
      <c r="DY14" s="243" t="s">
        <v>132</v>
      </c>
      <c r="DZ14" s="243" t="s">
        <v>132</v>
      </c>
      <c r="EA14" s="243" t="s">
        <v>132</v>
      </c>
      <c r="EB14" s="243" t="s">
        <v>132</v>
      </c>
      <c r="EC14" s="243" t="s">
        <v>132</v>
      </c>
      <c r="ED14" s="243" t="s">
        <v>132</v>
      </c>
      <c r="EE14" s="243" t="s">
        <v>132</v>
      </c>
      <c r="EF14" s="243" t="s">
        <v>132</v>
      </c>
      <c r="EG14" s="243" t="s">
        <v>132</v>
      </c>
    </row>
    <row r="15" spans="1:139" s="95" customFormat="1" ht="11.25" customHeight="1" x14ac:dyDescent="0.2">
      <c r="A15" s="1048" t="s">
        <v>399</v>
      </c>
      <c r="B15" s="1049"/>
      <c r="C15" s="1049"/>
      <c r="D15" s="1049"/>
      <c r="E15" s="1050"/>
      <c r="F15" s="1051" t="s">
        <v>400</v>
      </c>
      <c r="G15" s="1052"/>
      <c r="H15" s="1052"/>
      <c r="I15" s="1052"/>
      <c r="J15" s="1052"/>
      <c r="K15" s="1052"/>
      <c r="L15" s="1052"/>
      <c r="M15" s="1052"/>
      <c r="N15" s="1052"/>
      <c r="O15" s="1052"/>
      <c r="P15" s="1052"/>
      <c r="Q15" s="1052"/>
      <c r="R15" s="1052"/>
      <c r="S15" s="1052"/>
      <c r="T15" s="1052"/>
      <c r="U15" s="1052"/>
      <c r="V15" s="1052"/>
      <c r="W15" s="1052"/>
      <c r="X15" s="1052"/>
      <c r="Y15" s="1052"/>
      <c r="Z15" s="1052"/>
      <c r="AA15" s="1052"/>
      <c r="AB15" s="1052"/>
      <c r="AC15" s="1052"/>
      <c r="AD15" s="1052"/>
      <c r="AE15" s="1052"/>
      <c r="AF15" s="1052"/>
      <c r="AG15" s="1052"/>
      <c r="AH15" s="1052"/>
      <c r="AI15" s="1052"/>
      <c r="AJ15" s="1052"/>
      <c r="AK15" s="1052"/>
      <c r="AL15" s="1052"/>
      <c r="AM15" s="1052"/>
      <c r="AN15" s="1052"/>
      <c r="AO15" s="1052"/>
      <c r="AP15" s="1052"/>
      <c r="AQ15" s="1052"/>
      <c r="AR15" s="1052"/>
      <c r="AS15" s="1052"/>
      <c r="AT15" s="1052"/>
      <c r="AU15" s="1052"/>
      <c r="AV15" s="1052"/>
      <c r="AW15" s="1052"/>
      <c r="AX15" s="1052"/>
      <c r="AY15" s="1052"/>
      <c r="AZ15" s="1052"/>
      <c r="BA15" s="1052"/>
      <c r="BB15" s="1052"/>
      <c r="BC15" s="1052"/>
      <c r="BD15" s="1052"/>
      <c r="BE15" s="1052"/>
      <c r="BF15" s="1052"/>
      <c r="BG15" s="1052"/>
      <c r="BH15" s="1052"/>
      <c r="BI15" s="1052"/>
      <c r="BJ15" s="1052"/>
      <c r="BK15" s="1052"/>
      <c r="BL15" s="1052"/>
      <c r="BM15" s="1052"/>
      <c r="BN15" s="1052"/>
      <c r="BO15" s="1052"/>
      <c r="BP15" s="1052"/>
      <c r="BQ15" s="1052"/>
      <c r="BR15" s="1052"/>
      <c r="BS15" s="1052"/>
      <c r="BT15" s="1052"/>
      <c r="BU15" s="1052"/>
      <c r="BV15" s="1052"/>
      <c r="BW15" s="1052"/>
      <c r="BX15" s="1052"/>
      <c r="BY15" s="1052"/>
      <c r="BZ15" s="1052"/>
      <c r="CA15" s="1052"/>
      <c r="CB15" s="1052"/>
      <c r="CC15" s="1052"/>
      <c r="CD15" s="1052"/>
      <c r="CE15" s="1053"/>
      <c r="CF15" s="981" t="s">
        <v>74</v>
      </c>
      <c r="CG15" s="982"/>
      <c r="CH15" s="982"/>
      <c r="CI15" s="981">
        <v>0</v>
      </c>
      <c r="CJ15" s="982"/>
      <c r="CK15" s="982"/>
      <c r="CL15" s="982"/>
      <c r="CM15" s="982"/>
      <c r="CN15" s="982"/>
      <c r="CO15" s="982"/>
      <c r="CP15" s="982"/>
      <c r="CQ15" s="982"/>
      <c r="CR15" s="982"/>
      <c r="CS15" s="982"/>
      <c r="CT15" s="982"/>
      <c r="CU15" s="1054"/>
      <c r="CV15" s="1059">
        <f>EG15</f>
        <v>0</v>
      </c>
      <c r="CW15" s="1059"/>
      <c r="CX15" s="1059"/>
      <c r="CY15" s="1059"/>
      <c r="CZ15" s="1059"/>
      <c r="DA15" s="1059"/>
      <c r="DB15" s="1059"/>
      <c r="DC15" s="1059"/>
      <c r="DD15" s="1059"/>
      <c r="DE15" s="1059"/>
      <c r="DF15" s="1059"/>
      <c r="DG15" s="1059"/>
      <c r="DH15" s="1059"/>
      <c r="DI15" s="212">
        <v>0</v>
      </c>
      <c r="DJ15" s="212">
        <v>0</v>
      </c>
      <c r="DK15" s="212">
        <v>0</v>
      </c>
      <c r="DL15" s="212">
        <v>0</v>
      </c>
      <c r="DM15" s="243">
        <v>0</v>
      </c>
      <c r="DN15" s="243">
        <v>0</v>
      </c>
      <c r="DO15" s="243">
        <v>0</v>
      </c>
      <c r="DP15" s="243">
        <v>0</v>
      </c>
      <c r="DQ15" s="243">
        <v>0</v>
      </c>
      <c r="DR15" s="243">
        <v>0</v>
      </c>
      <c r="DS15" s="243">
        <v>0</v>
      </c>
      <c r="DT15" s="243">
        <v>0</v>
      </c>
      <c r="DU15" s="243">
        <v>0</v>
      </c>
      <c r="DV15" s="243">
        <v>0</v>
      </c>
      <c r="DW15" s="243">
        <v>0</v>
      </c>
      <c r="DX15" s="243">
        <v>0</v>
      </c>
      <c r="DY15" s="243">
        <v>0</v>
      </c>
      <c r="DZ15" s="243">
        <v>0</v>
      </c>
      <c r="EA15" s="243">
        <v>0</v>
      </c>
      <c r="EB15" s="243">
        <v>0</v>
      </c>
      <c r="EC15" s="243">
        <v>0</v>
      </c>
      <c r="ED15" s="243">
        <v>0</v>
      </c>
      <c r="EE15" s="243">
        <v>0</v>
      </c>
      <c r="EF15" s="243">
        <v>0</v>
      </c>
      <c r="EG15" s="243">
        <v>0</v>
      </c>
    </row>
    <row r="16" spans="1:139" s="95" customFormat="1" ht="11.25" customHeight="1" x14ac:dyDescent="0.2">
      <c r="A16" s="1048" t="s">
        <v>401</v>
      </c>
      <c r="B16" s="1049"/>
      <c r="C16" s="1049"/>
      <c r="D16" s="1049"/>
      <c r="E16" s="1050"/>
      <c r="F16" s="1051" t="s">
        <v>402</v>
      </c>
      <c r="G16" s="1052"/>
      <c r="H16" s="1052"/>
      <c r="I16" s="1052"/>
      <c r="J16" s="1052"/>
      <c r="K16" s="1052"/>
      <c r="L16" s="1052"/>
      <c r="M16" s="1052"/>
      <c r="N16" s="1052"/>
      <c r="O16" s="1052"/>
      <c r="P16" s="1052"/>
      <c r="Q16" s="1052"/>
      <c r="R16" s="1052"/>
      <c r="S16" s="1052"/>
      <c r="T16" s="1052"/>
      <c r="U16" s="1052"/>
      <c r="V16" s="1052"/>
      <c r="W16" s="1052"/>
      <c r="X16" s="1052"/>
      <c r="Y16" s="1052"/>
      <c r="Z16" s="1052"/>
      <c r="AA16" s="1052"/>
      <c r="AB16" s="1052"/>
      <c r="AC16" s="1052"/>
      <c r="AD16" s="1052"/>
      <c r="AE16" s="1052"/>
      <c r="AF16" s="1052"/>
      <c r="AG16" s="1052"/>
      <c r="AH16" s="1052"/>
      <c r="AI16" s="1052"/>
      <c r="AJ16" s="1052"/>
      <c r="AK16" s="1052"/>
      <c r="AL16" s="1052"/>
      <c r="AM16" s="1052"/>
      <c r="AN16" s="1052"/>
      <c r="AO16" s="1052"/>
      <c r="AP16" s="1052"/>
      <c r="AQ16" s="1052"/>
      <c r="AR16" s="1052"/>
      <c r="AS16" s="1052"/>
      <c r="AT16" s="1052"/>
      <c r="AU16" s="1052"/>
      <c r="AV16" s="1052"/>
      <c r="AW16" s="1052"/>
      <c r="AX16" s="1052"/>
      <c r="AY16" s="1052"/>
      <c r="AZ16" s="1052"/>
      <c r="BA16" s="1052"/>
      <c r="BB16" s="1052"/>
      <c r="BC16" s="1052"/>
      <c r="BD16" s="1052"/>
      <c r="BE16" s="1052"/>
      <c r="BF16" s="1052"/>
      <c r="BG16" s="1052"/>
      <c r="BH16" s="1052"/>
      <c r="BI16" s="1052"/>
      <c r="BJ16" s="1052"/>
      <c r="BK16" s="1052"/>
      <c r="BL16" s="1052"/>
      <c r="BM16" s="1052"/>
      <c r="BN16" s="1052"/>
      <c r="BO16" s="1052"/>
      <c r="BP16" s="1052"/>
      <c r="BQ16" s="1052"/>
      <c r="BR16" s="1052"/>
      <c r="BS16" s="1052"/>
      <c r="BT16" s="1052"/>
      <c r="BU16" s="1052"/>
      <c r="BV16" s="1052"/>
      <c r="BW16" s="1052"/>
      <c r="BX16" s="1052"/>
      <c r="BY16" s="1052"/>
      <c r="BZ16" s="1052"/>
      <c r="CA16" s="1052"/>
      <c r="CB16" s="1052"/>
      <c r="CC16" s="1052"/>
      <c r="CD16" s="1052"/>
      <c r="CE16" s="1053"/>
      <c r="CF16" s="981" t="s">
        <v>403</v>
      </c>
      <c r="CG16" s="982"/>
      <c r="CH16" s="982"/>
      <c r="CI16" s="1058">
        <f>DI16</f>
        <v>0.90534743580544097</v>
      </c>
      <c r="CJ16" s="982"/>
      <c r="CK16" s="982"/>
      <c r="CL16" s="982"/>
      <c r="CM16" s="982"/>
      <c r="CN16" s="982"/>
      <c r="CO16" s="982"/>
      <c r="CP16" s="982"/>
      <c r="CQ16" s="982"/>
      <c r="CR16" s="982"/>
      <c r="CS16" s="982"/>
      <c r="CT16" s="982"/>
      <c r="CU16" s="1054"/>
      <c r="CV16" s="991">
        <f>EG16</f>
        <v>0.67565578631162559</v>
      </c>
      <c r="CW16" s="991"/>
      <c r="CX16" s="991"/>
      <c r="CY16" s="991"/>
      <c r="CZ16" s="991"/>
      <c r="DA16" s="991"/>
      <c r="DB16" s="991"/>
      <c r="DC16" s="991"/>
      <c r="DD16" s="991"/>
      <c r="DE16" s="991"/>
      <c r="DF16" s="991"/>
      <c r="DG16" s="991"/>
      <c r="DH16" s="991"/>
      <c r="DI16" s="549">
        <v>0.90534743580544097</v>
      </c>
      <c r="DJ16" s="549">
        <v>0.92674351841495217</v>
      </c>
      <c r="DK16" s="549">
        <v>0.84713260051170047</v>
      </c>
      <c r="DL16" s="549">
        <v>0.83981657326945314</v>
      </c>
      <c r="DM16" s="549">
        <v>0.85977455741826969</v>
      </c>
      <c r="DN16" s="549">
        <v>0.49175897146818642</v>
      </c>
      <c r="DO16" s="549">
        <v>0.54928347786772935</v>
      </c>
      <c r="DP16" s="549">
        <v>0.59906908390789193</v>
      </c>
      <c r="DQ16" s="549">
        <v>0.64739051651242607</v>
      </c>
      <c r="DR16" s="549">
        <v>0.69571194911695999</v>
      </c>
      <c r="DS16" s="549">
        <v>0.7436428875748472</v>
      </c>
      <c r="DT16" s="549">
        <v>0.79125842789553857</v>
      </c>
      <c r="DU16" s="549">
        <v>0.83871512821639704</v>
      </c>
      <c r="DV16" s="549">
        <v>0.88526617506418304</v>
      </c>
      <c r="DW16" s="549">
        <v>0.93082575157159231</v>
      </c>
      <c r="DX16" s="549">
        <v>0.97728336766883284</v>
      </c>
      <c r="DY16" s="549">
        <v>0.98619009230260724</v>
      </c>
      <c r="DZ16" s="549">
        <v>0.99509681693638241</v>
      </c>
      <c r="EA16" s="549">
        <v>0.99771959302993019</v>
      </c>
      <c r="EB16" s="549">
        <v>0.99860722288032566</v>
      </c>
      <c r="EC16" s="549">
        <v>0.98969550659426464</v>
      </c>
      <c r="ED16" s="549">
        <v>0.99040492381105938</v>
      </c>
      <c r="EE16" s="549">
        <v>0.93052925645341211</v>
      </c>
      <c r="EF16" s="549">
        <v>0.79504663890414107</v>
      </c>
      <c r="EG16" s="549">
        <v>0.67565578631162559</v>
      </c>
    </row>
    <row r="17" spans="1:139" s="146" customFormat="1" ht="11.25" customHeight="1" x14ac:dyDescent="0.2">
      <c r="A17" s="969" t="s">
        <v>404</v>
      </c>
      <c r="B17" s="970"/>
      <c r="C17" s="970"/>
      <c r="D17" s="970"/>
      <c r="E17" s="971"/>
      <c r="F17" s="975" t="s">
        <v>405</v>
      </c>
      <c r="G17" s="976"/>
      <c r="H17" s="976"/>
      <c r="I17" s="976"/>
      <c r="J17" s="976"/>
      <c r="K17" s="976"/>
      <c r="L17" s="976"/>
      <c r="M17" s="976"/>
      <c r="N17" s="976"/>
      <c r="O17" s="976"/>
      <c r="P17" s="976"/>
      <c r="Q17" s="976"/>
      <c r="R17" s="976"/>
      <c r="S17" s="976"/>
      <c r="T17" s="976"/>
      <c r="U17" s="976"/>
      <c r="V17" s="976"/>
      <c r="W17" s="976"/>
      <c r="X17" s="976"/>
      <c r="Y17" s="976"/>
      <c r="Z17" s="976"/>
      <c r="AA17" s="976"/>
      <c r="AB17" s="976"/>
      <c r="AC17" s="976"/>
      <c r="AD17" s="976"/>
      <c r="AE17" s="976"/>
      <c r="AF17" s="976"/>
      <c r="AG17" s="976"/>
      <c r="AH17" s="976"/>
      <c r="AI17" s="976"/>
      <c r="AJ17" s="976"/>
      <c r="AK17" s="976"/>
      <c r="AL17" s="976"/>
      <c r="AM17" s="976"/>
      <c r="AN17" s="976"/>
      <c r="AO17" s="976"/>
      <c r="AP17" s="976"/>
      <c r="AQ17" s="976"/>
      <c r="AR17" s="976"/>
      <c r="AS17" s="976"/>
      <c r="AT17" s="976"/>
      <c r="AU17" s="976"/>
      <c r="AV17" s="976"/>
      <c r="AW17" s="976"/>
      <c r="AX17" s="976"/>
      <c r="AY17" s="976"/>
      <c r="AZ17" s="976"/>
      <c r="BA17" s="976"/>
      <c r="BB17" s="976"/>
      <c r="BC17" s="976"/>
      <c r="BD17" s="976"/>
      <c r="BE17" s="976"/>
      <c r="BF17" s="976"/>
      <c r="BG17" s="976"/>
      <c r="BH17" s="976"/>
      <c r="BI17" s="976"/>
      <c r="BJ17" s="976"/>
      <c r="BK17" s="976"/>
      <c r="BL17" s="976"/>
      <c r="BM17" s="976"/>
      <c r="BN17" s="976"/>
      <c r="BO17" s="976"/>
      <c r="BP17" s="976"/>
      <c r="BQ17" s="976"/>
      <c r="BR17" s="976"/>
      <c r="BS17" s="976"/>
      <c r="BT17" s="976"/>
      <c r="BU17" s="976"/>
      <c r="BV17" s="976"/>
      <c r="BW17" s="976"/>
      <c r="BX17" s="976"/>
      <c r="BY17" s="976"/>
      <c r="BZ17" s="976"/>
      <c r="CA17" s="976"/>
      <c r="CB17" s="976"/>
      <c r="CC17" s="976"/>
      <c r="CD17" s="976"/>
      <c r="CE17" s="977"/>
      <c r="CF17" s="981" t="s">
        <v>406</v>
      </c>
      <c r="CG17" s="982"/>
      <c r="CH17" s="982"/>
      <c r="CI17" s="1060">
        <f>EG17</f>
        <v>15076</v>
      </c>
      <c r="CJ17" s="1061"/>
      <c r="CK17" s="1061"/>
      <c r="CL17" s="1061"/>
      <c r="CM17" s="1061"/>
      <c r="CN17" s="1061"/>
      <c r="CO17" s="1061"/>
      <c r="CP17" s="1061"/>
      <c r="CQ17" s="1061"/>
      <c r="CR17" s="1061"/>
      <c r="CS17" s="1061"/>
      <c r="CT17" s="1061"/>
      <c r="CU17" s="1062"/>
      <c r="CV17" s="880">
        <f>EG17</f>
        <v>15076</v>
      </c>
      <c r="CW17" s="880"/>
      <c r="CX17" s="880"/>
      <c r="CY17" s="880"/>
      <c r="CZ17" s="880"/>
      <c r="DA17" s="880"/>
      <c r="DB17" s="880"/>
      <c r="DC17" s="880"/>
      <c r="DD17" s="880"/>
      <c r="DE17" s="880"/>
      <c r="DF17" s="880"/>
      <c r="DG17" s="880"/>
      <c r="DH17" s="880"/>
      <c r="DI17" s="540">
        <f>'ф_4 (ТЗ-2)'!CK17</f>
        <v>16367.1</v>
      </c>
      <c r="DJ17" s="615">
        <f>'ф_4 (ТЗ-2)'!CL17</f>
        <v>16367.1</v>
      </c>
      <c r="DK17" s="615">
        <f>'ф_4 (ТЗ-2)'!CM17</f>
        <v>16367.1</v>
      </c>
      <c r="DL17" s="615">
        <f>'ф_4 (ТЗ-2)'!CN17</f>
        <v>16367.1</v>
      </c>
      <c r="DM17" s="615">
        <f>'ф_4 (ТЗ-2)'!CO17</f>
        <v>16363.5</v>
      </c>
      <c r="DN17" s="615">
        <f>'ф_4 (ТЗ-2)'!CP17</f>
        <v>16363.5</v>
      </c>
      <c r="DO17" s="615">
        <f>'ф_4 (ТЗ-2)'!CQ17</f>
        <v>15076</v>
      </c>
      <c r="DP17" s="615">
        <f>'ф_4 (ТЗ-2)'!CR17</f>
        <v>15076</v>
      </c>
      <c r="DQ17" s="615">
        <f>'ф_4 (ТЗ-2)'!CS17</f>
        <v>15076</v>
      </c>
      <c r="DR17" s="615">
        <f>'ф_4 (ТЗ-2)'!CT17</f>
        <v>15076</v>
      </c>
      <c r="DS17" s="615">
        <f>'ф_4 (ТЗ-2)'!CU17</f>
        <v>15076</v>
      </c>
      <c r="DT17" s="615">
        <f>'ф_4 (ТЗ-2)'!CV17</f>
        <v>15076</v>
      </c>
      <c r="DU17" s="615">
        <f>'ф_4 (ТЗ-2)'!CW17</f>
        <v>15076</v>
      </c>
      <c r="DV17" s="615">
        <f>'ф_4 (ТЗ-2)'!CX17</f>
        <v>15076</v>
      </c>
      <c r="DW17" s="615">
        <f>'ф_4 (ТЗ-2)'!CY17</f>
        <v>15076</v>
      </c>
      <c r="DX17" s="615">
        <f>'ф_4 (ТЗ-2)'!CZ17</f>
        <v>15076</v>
      </c>
      <c r="DY17" s="615">
        <f>'ф_4 (ТЗ-2)'!DA17</f>
        <v>15076</v>
      </c>
      <c r="DZ17" s="615">
        <f>'ф_4 (ТЗ-2)'!DB17</f>
        <v>15076</v>
      </c>
      <c r="EA17" s="615">
        <f>'ф_4 (ТЗ-2)'!DC17</f>
        <v>15076</v>
      </c>
      <c r="EB17" s="615">
        <f>'ф_4 (ТЗ-2)'!DD17</f>
        <v>15076</v>
      </c>
      <c r="EC17" s="615">
        <f>'ф_4 (ТЗ-2)'!DE17</f>
        <v>15076</v>
      </c>
      <c r="ED17" s="615">
        <f>'ф_4 (ТЗ-2)'!DF17</f>
        <v>15076</v>
      </c>
      <c r="EE17" s="615">
        <f>'ф_4 (ТЗ-2)'!DG17</f>
        <v>15076</v>
      </c>
      <c r="EF17" s="615">
        <f>'ф_4 (ТЗ-2)'!DH17</f>
        <v>15076</v>
      </c>
      <c r="EG17" s="615">
        <f>'ф_4 (ТЗ-2)'!DI17</f>
        <v>15076</v>
      </c>
    </row>
    <row r="18" spans="1:139" s="146" customFormat="1" ht="11.25" customHeight="1" x14ac:dyDescent="0.2">
      <c r="A18" s="972"/>
      <c r="B18" s="973"/>
      <c r="C18" s="973"/>
      <c r="D18" s="973"/>
      <c r="E18" s="974"/>
      <c r="F18" s="978"/>
      <c r="G18" s="979"/>
      <c r="H18" s="979"/>
      <c r="I18" s="979"/>
      <c r="J18" s="979"/>
      <c r="K18" s="979"/>
      <c r="L18" s="979"/>
      <c r="M18" s="979"/>
      <c r="N18" s="979"/>
      <c r="O18" s="979"/>
      <c r="P18" s="979"/>
      <c r="Q18" s="979"/>
      <c r="R18" s="979"/>
      <c r="S18" s="979"/>
      <c r="T18" s="979"/>
      <c r="U18" s="979"/>
      <c r="V18" s="979"/>
      <c r="W18" s="979"/>
      <c r="X18" s="979"/>
      <c r="Y18" s="979"/>
      <c r="Z18" s="979"/>
      <c r="AA18" s="979"/>
      <c r="AB18" s="979"/>
      <c r="AC18" s="979"/>
      <c r="AD18" s="979"/>
      <c r="AE18" s="979"/>
      <c r="AF18" s="979"/>
      <c r="AG18" s="979"/>
      <c r="AH18" s="979"/>
      <c r="AI18" s="979"/>
      <c r="AJ18" s="979"/>
      <c r="AK18" s="979"/>
      <c r="AL18" s="979"/>
      <c r="AM18" s="979"/>
      <c r="AN18" s="979"/>
      <c r="AO18" s="979"/>
      <c r="AP18" s="979"/>
      <c r="AQ18" s="979"/>
      <c r="AR18" s="979"/>
      <c r="AS18" s="979"/>
      <c r="AT18" s="979"/>
      <c r="AU18" s="979"/>
      <c r="AV18" s="979"/>
      <c r="AW18" s="979"/>
      <c r="AX18" s="979"/>
      <c r="AY18" s="979"/>
      <c r="AZ18" s="979"/>
      <c r="BA18" s="979"/>
      <c r="BB18" s="979"/>
      <c r="BC18" s="979"/>
      <c r="BD18" s="979"/>
      <c r="BE18" s="979"/>
      <c r="BF18" s="979"/>
      <c r="BG18" s="979"/>
      <c r="BH18" s="979"/>
      <c r="BI18" s="979"/>
      <c r="BJ18" s="979"/>
      <c r="BK18" s="979"/>
      <c r="BL18" s="979"/>
      <c r="BM18" s="979"/>
      <c r="BN18" s="979"/>
      <c r="BO18" s="979"/>
      <c r="BP18" s="979"/>
      <c r="BQ18" s="979"/>
      <c r="BR18" s="979"/>
      <c r="BS18" s="979"/>
      <c r="BT18" s="979"/>
      <c r="BU18" s="979"/>
      <c r="BV18" s="979"/>
      <c r="BW18" s="979"/>
      <c r="BX18" s="979"/>
      <c r="BY18" s="979"/>
      <c r="BZ18" s="979"/>
      <c r="CA18" s="979"/>
      <c r="CB18" s="979"/>
      <c r="CC18" s="979"/>
      <c r="CD18" s="979"/>
      <c r="CE18" s="980"/>
      <c r="CF18" s="986" t="s">
        <v>407</v>
      </c>
      <c r="CG18" s="987"/>
      <c r="CH18" s="987"/>
      <c r="CI18" s="1063">
        <f>CV17/$EI$18</f>
        <v>0.19566147035519774</v>
      </c>
      <c r="CJ18" s="1064"/>
      <c r="CK18" s="1064"/>
      <c r="CL18" s="1064"/>
      <c r="CM18" s="1064"/>
      <c r="CN18" s="1064"/>
      <c r="CO18" s="1064"/>
      <c r="CP18" s="1064"/>
      <c r="CQ18" s="1064"/>
      <c r="CR18" s="1064"/>
      <c r="CS18" s="1064"/>
      <c r="CT18" s="1064"/>
      <c r="CU18" s="1065"/>
      <c r="CV18" s="991">
        <f>EG18</f>
        <v>0.19566147035519774</v>
      </c>
      <c r="CW18" s="991"/>
      <c r="CX18" s="991"/>
      <c r="CY18" s="991"/>
      <c r="CZ18" s="991"/>
      <c r="DA18" s="991"/>
      <c r="DB18" s="991"/>
      <c r="DC18" s="991"/>
      <c r="DD18" s="991"/>
      <c r="DE18" s="991"/>
      <c r="DF18" s="991"/>
      <c r="DG18" s="991"/>
      <c r="DH18" s="991"/>
      <c r="DI18" s="549">
        <f>DI17/$EI$18</f>
        <v>0.2124178065435498</v>
      </c>
      <c r="DJ18" s="549">
        <f>DJ17/$EI$18</f>
        <v>0.2124178065435498</v>
      </c>
      <c r="DK18" s="549">
        <f>DK17/$EI$18</f>
        <v>0.2124178065435498</v>
      </c>
      <c r="DL18" s="549">
        <f>DL17/$EI$18</f>
        <v>0.2124178065435498</v>
      </c>
      <c r="DM18" s="549">
        <f>DM17/$EI$18</f>
        <v>0.21237108451560613</v>
      </c>
      <c r="DN18" s="549">
        <f t="shared" ref="DN18:EG18" si="0">DN17/$EI$18</f>
        <v>0.21237108451560613</v>
      </c>
      <c r="DO18" s="549">
        <f t="shared" si="0"/>
        <v>0.19566147035519774</v>
      </c>
      <c r="DP18" s="549">
        <f t="shared" si="0"/>
        <v>0.19566147035519774</v>
      </c>
      <c r="DQ18" s="549">
        <f t="shared" si="0"/>
        <v>0.19566147035519774</v>
      </c>
      <c r="DR18" s="549">
        <f t="shared" si="0"/>
        <v>0.19566147035519774</v>
      </c>
      <c r="DS18" s="549">
        <f t="shared" si="0"/>
        <v>0.19566147035519774</v>
      </c>
      <c r="DT18" s="549">
        <f t="shared" si="0"/>
        <v>0.19566147035519774</v>
      </c>
      <c r="DU18" s="549">
        <f t="shared" si="0"/>
        <v>0.19566147035519774</v>
      </c>
      <c r="DV18" s="549">
        <f t="shared" si="0"/>
        <v>0.19566147035519774</v>
      </c>
      <c r="DW18" s="549">
        <f t="shared" si="0"/>
        <v>0.19566147035519774</v>
      </c>
      <c r="DX18" s="549">
        <f t="shared" si="0"/>
        <v>0.19566147035519774</v>
      </c>
      <c r="DY18" s="549">
        <f t="shared" si="0"/>
        <v>0.19566147035519774</v>
      </c>
      <c r="DZ18" s="549">
        <f t="shared" si="0"/>
        <v>0.19566147035519774</v>
      </c>
      <c r="EA18" s="549">
        <f t="shared" si="0"/>
        <v>0.19566147035519774</v>
      </c>
      <c r="EB18" s="549">
        <f t="shared" si="0"/>
        <v>0.19566147035519774</v>
      </c>
      <c r="EC18" s="549">
        <f t="shared" si="0"/>
        <v>0.19566147035519774</v>
      </c>
      <c r="ED18" s="549">
        <f t="shared" si="0"/>
        <v>0.19566147035519774</v>
      </c>
      <c r="EE18" s="549">
        <f t="shared" si="0"/>
        <v>0.19566147035519774</v>
      </c>
      <c r="EF18" s="549">
        <f t="shared" si="0"/>
        <v>0.19566147035519774</v>
      </c>
      <c r="EG18" s="549">
        <f t="shared" si="0"/>
        <v>0.19566147035519774</v>
      </c>
      <c r="EI18" s="146">
        <v>77051.45</v>
      </c>
    </row>
    <row r="19" spans="1:139" s="95" customFormat="1" ht="11.25" customHeight="1" x14ac:dyDescent="0.2">
      <c r="A19" s="969" t="s">
        <v>408</v>
      </c>
      <c r="B19" s="970"/>
      <c r="C19" s="970"/>
      <c r="D19" s="970"/>
      <c r="E19" s="971"/>
      <c r="F19" s="975" t="s">
        <v>409</v>
      </c>
      <c r="G19" s="976"/>
      <c r="H19" s="976"/>
      <c r="I19" s="976"/>
      <c r="J19" s="976"/>
      <c r="K19" s="976"/>
      <c r="L19" s="976"/>
      <c r="M19" s="976"/>
      <c r="N19" s="976"/>
      <c r="O19" s="976"/>
      <c r="P19" s="976"/>
      <c r="Q19" s="976"/>
      <c r="R19" s="976"/>
      <c r="S19" s="976"/>
      <c r="T19" s="976"/>
      <c r="U19" s="976"/>
      <c r="V19" s="976"/>
      <c r="W19" s="976"/>
      <c r="X19" s="976"/>
      <c r="Y19" s="976"/>
      <c r="Z19" s="976"/>
      <c r="AA19" s="976"/>
      <c r="AB19" s="976"/>
      <c r="AC19" s="976"/>
      <c r="AD19" s="976"/>
      <c r="AE19" s="976"/>
      <c r="AF19" s="976"/>
      <c r="AG19" s="976"/>
      <c r="AH19" s="976"/>
      <c r="AI19" s="976"/>
      <c r="AJ19" s="976"/>
      <c r="AK19" s="976"/>
      <c r="AL19" s="976"/>
      <c r="AM19" s="976"/>
      <c r="AN19" s="976"/>
      <c r="AO19" s="976"/>
      <c r="AP19" s="976"/>
      <c r="AQ19" s="976"/>
      <c r="AR19" s="976"/>
      <c r="AS19" s="976"/>
      <c r="AT19" s="976"/>
      <c r="AU19" s="976"/>
      <c r="AV19" s="976"/>
      <c r="AW19" s="976"/>
      <c r="AX19" s="976"/>
      <c r="AY19" s="976"/>
      <c r="AZ19" s="976"/>
      <c r="BA19" s="976"/>
      <c r="BB19" s="976"/>
      <c r="BC19" s="976"/>
      <c r="BD19" s="976"/>
      <c r="BE19" s="976"/>
      <c r="BF19" s="976"/>
      <c r="BG19" s="976"/>
      <c r="BH19" s="976"/>
      <c r="BI19" s="976"/>
      <c r="BJ19" s="976"/>
      <c r="BK19" s="976"/>
      <c r="BL19" s="976"/>
      <c r="BM19" s="976"/>
      <c r="BN19" s="976"/>
      <c r="BO19" s="976"/>
      <c r="BP19" s="976"/>
      <c r="BQ19" s="976"/>
      <c r="BR19" s="976"/>
      <c r="BS19" s="976"/>
      <c r="BT19" s="976"/>
      <c r="BU19" s="976"/>
      <c r="BV19" s="976"/>
      <c r="BW19" s="976"/>
      <c r="BX19" s="976"/>
      <c r="BY19" s="976"/>
      <c r="BZ19" s="976"/>
      <c r="CA19" s="976"/>
      <c r="CB19" s="976"/>
      <c r="CC19" s="976"/>
      <c r="CD19" s="976"/>
      <c r="CE19" s="977"/>
      <c r="CF19" s="986" t="s">
        <v>410</v>
      </c>
      <c r="CG19" s="987"/>
      <c r="CH19" s="987"/>
      <c r="CI19" s="981" t="s">
        <v>132</v>
      </c>
      <c r="CJ19" s="982"/>
      <c r="CK19" s="982"/>
      <c r="CL19" s="982"/>
      <c r="CM19" s="982"/>
      <c r="CN19" s="982"/>
      <c r="CO19" s="982"/>
      <c r="CP19" s="982"/>
      <c r="CQ19" s="982"/>
      <c r="CR19" s="982"/>
      <c r="CS19" s="982"/>
      <c r="CT19" s="982"/>
      <c r="CU19" s="1054"/>
      <c r="CV19" s="981" t="s">
        <v>132</v>
      </c>
      <c r="CW19" s="982"/>
      <c r="CX19" s="982"/>
      <c r="CY19" s="982"/>
      <c r="CZ19" s="982"/>
      <c r="DA19" s="982"/>
      <c r="DB19" s="982"/>
      <c r="DC19" s="982"/>
      <c r="DD19" s="982"/>
      <c r="DE19" s="982"/>
      <c r="DF19" s="982"/>
      <c r="DG19" s="982"/>
      <c r="DH19" s="1054"/>
      <c r="DI19" s="619" t="s">
        <v>132</v>
      </c>
      <c r="DJ19" s="619" t="s">
        <v>132</v>
      </c>
      <c r="DK19" s="619" t="s">
        <v>132</v>
      </c>
      <c r="DL19" s="619" t="s">
        <v>132</v>
      </c>
      <c r="DM19" s="620" t="s">
        <v>132</v>
      </c>
      <c r="DN19" s="620" t="s">
        <v>132</v>
      </c>
      <c r="DO19" s="620" t="s">
        <v>132</v>
      </c>
      <c r="DP19" s="620" t="s">
        <v>132</v>
      </c>
      <c r="DQ19" s="620" t="s">
        <v>132</v>
      </c>
      <c r="DR19" s="620" t="s">
        <v>132</v>
      </c>
      <c r="DS19" s="620" t="s">
        <v>132</v>
      </c>
      <c r="DT19" s="620" t="s">
        <v>132</v>
      </c>
      <c r="DU19" s="620" t="s">
        <v>132</v>
      </c>
      <c r="DV19" s="620" t="s">
        <v>132</v>
      </c>
      <c r="DW19" s="620" t="s">
        <v>132</v>
      </c>
      <c r="DX19" s="620" t="s">
        <v>132</v>
      </c>
      <c r="DY19" s="620" t="s">
        <v>132</v>
      </c>
      <c r="DZ19" s="620" t="s">
        <v>132</v>
      </c>
      <c r="EA19" s="620" t="s">
        <v>132</v>
      </c>
      <c r="EB19" s="620" t="s">
        <v>132</v>
      </c>
      <c r="EC19" s="620" t="s">
        <v>132</v>
      </c>
      <c r="ED19" s="620" t="s">
        <v>132</v>
      </c>
      <c r="EE19" s="620" t="s">
        <v>132</v>
      </c>
      <c r="EF19" s="620" t="s">
        <v>132</v>
      </c>
      <c r="EG19" s="620" t="s">
        <v>132</v>
      </c>
    </row>
    <row r="20" spans="1:139" s="95" customFormat="1" ht="11.25" customHeight="1" x14ac:dyDescent="0.2">
      <c r="A20" s="972"/>
      <c r="B20" s="973"/>
      <c r="C20" s="973"/>
      <c r="D20" s="973"/>
      <c r="E20" s="974"/>
      <c r="F20" s="978"/>
      <c r="G20" s="979"/>
      <c r="H20" s="979"/>
      <c r="I20" s="979"/>
      <c r="J20" s="979"/>
      <c r="K20" s="979"/>
      <c r="L20" s="979"/>
      <c r="M20" s="979"/>
      <c r="N20" s="979"/>
      <c r="O20" s="979"/>
      <c r="P20" s="979"/>
      <c r="Q20" s="979"/>
      <c r="R20" s="979"/>
      <c r="S20" s="979"/>
      <c r="T20" s="979"/>
      <c r="U20" s="979"/>
      <c r="V20" s="979"/>
      <c r="W20" s="979"/>
      <c r="X20" s="979"/>
      <c r="Y20" s="979"/>
      <c r="Z20" s="979"/>
      <c r="AA20" s="979"/>
      <c r="AB20" s="979"/>
      <c r="AC20" s="979"/>
      <c r="AD20" s="979"/>
      <c r="AE20" s="979"/>
      <c r="AF20" s="979"/>
      <c r="AG20" s="979"/>
      <c r="AH20" s="979"/>
      <c r="AI20" s="979"/>
      <c r="AJ20" s="979"/>
      <c r="AK20" s="979"/>
      <c r="AL20" s="979"/>
      <c r="AM20" s="979"/>
      <c r="AN20" s="979"/>
      <c r="AO20" s="979"/>
      <c r="AP20" s="979"/>
      <c r="AQ20" s="979"/>
      <c r="AR20" s="979"/>
      <c r="AS20" s="979"/>
      <c r="AT20" s="979"/>
      <c r="AU20" s="979"/>
      <c r="AV20" s="979"/>
      <c r="AW20" s="979"/>
      <c r="AX20" s="979"/>
      <c r="AY20" s="979"/>
      <c r="AZ20" s="979"/>
      <c r="BA20" s="979"/>
      <c r="BB20" s="979"/>
      <c r="BC20" s="979"/>
      <c r="BD20" s="979"/>
      <c r="BE20" s="979"/>
      <c r="BF20" s="979"/>
      <c r="BG20" s="979"/>
      <c r="BH20" s="979"/>
      <c r="BI20" s="979"/>
      <c r="BJ20" s="979"/>
      <c r="BK20" s="979"/>
      <c r="BL20" s="979"/>
      <c r="BM20" s="979"/>
      <c r="BN20" s="979"/>
      <c r="BO20" s="979"/>
      <c r="BP20" s="979"/>
      <c r="BQ20" s="979"/>
      <c r="BR20" s="979"/>
      <c r="BS20" s="979"/>
      <c r="BT20" s="979"/>
      <c r="BU20" s="979"/>
      <c r="BV20" s="979"/>
      <c r="BW20" s="979"/>
      <c r="BX20" s="979"/>
      <c r="BY20" s="979"/>
      <c r="BZ20" s="979"/>
      <c r="CA20" s="979"/>
      <c r="CB20" s="979"/>
      <c r="CC20" s="979"/>
      <c r="CD20" s="979"/>
      <c r="CE20" s="980"/>
      <c r="CF20" s="986" t="s">
        <v>411</v>
      </c>
      <c r="CG20" s="987"/>
      <c r="CH20" s="987"/>
      <c r="CI20" s="981" t="s">
        <v>132</v>
      </c>
      <c r="CJ20" s="982"/>
      <c r="CK20" s="982"/>
      <c r="CL20" s="982"/>
      <c r="CM20" s="982"/>
      <c r="CN20" s="982"/>
      <c r="CO20" s="982"/>
      <c r="CP20" s="982"/>
      <c r="CQ20" s="982"/>
      <c r="CR20" s="982"/>
      <c r="CS20" s="982"/>
      <c r="CT20" s="982"/>
      <c r="CU20" s="1054"/>
      <c r="CV20" s="981" t="s">
        <v>132</v>
      </c>
      <c r="CW20" s="982"/>
      <c r="CX20" s="982"/>
      <c r="CY20" s="982"/>
      <c r="CZ20" s="982"/>
      <c r="DA20" s="982"/>
      <c r="DB20" s="982"/>
      <c r="DC20" s="982"/>
      <c r="DD20" s="982"/>
      <c r="DE20" s="982"/>
      <c r="DF20" s="982"/>
      <c r="DG20" s="982"/>
      <c r="DH20" s="1054"/>
      <c r="DI20" s="548" t="s">
        <v>132</v>
      </c>
      <c r="DJ20" s="548" t="s">
        <v>132</v>
      </c>
      <c r="DK20" s="548" t="s">
        <v>132</v>
      </c>
      <c r="DL20" s="548" t="s">
        <v>132</v>
      </c>
      <c r="DM20" s="212" t="s">
        <v>132</v>
      </c>
      <c r="DN20" s="212" t="s">
        <v>132</v>
      </c>
      <c r="DO20" s="212" t="s">
        <v>132</v>
      </c>
      <c r="DP20" s="212" t="s">
        <v>132</v>
      </c>
      <c r="DQ20" s="212" t="s">
        <v>132</v>
      </c>
      <c r="DR20" s="212" t="s">
        <v>132</v>
      </c>
      <c r="DS20" s="212" t="s">
        <v>132</v>
      </c>
      <c r="DT20" s="212" t="s">
        <v>132</v>
      </c>
      <c r="DU20" s="212" t="s">
        <v>132</v>
      </c>
      <c r="DV20" s="212" t="s">
        <v>132</v>
      </c>
      <c r="DW20" s="212" t="s">
        <v>132</v>
      </c>
      <c r="DX20" s="212" t="s">
        <v>132</v>
      </c>
      <c r="DY20" s="212" t="s">
        <v>132</v>
      </c>
      <c r="DZ20" s="212" t="s">
        <v>132</v>
      </c>
      <c r="EA20" s="212" t="s">
        <v>132</v>
      </c>
      <c r="EB20" s="212" t="s">
        <v>132</v>
      </c>
      <c r="EC20" s="212" t="s">
        <v>132</v>
      </c>
      <c r="ED20" s="212" t="s">
        <v>132</v>
      </c>
      <c r="EE20" s="212" t="s">
        <v>132</v>
      </c>
      <c r="EF20" s="212" t="s">
        <v>132</v>
      </c>
      <c r="EG20" s="212" t="s">
        <v>132</v>
      </c>
    </row>
    <row r="21" spans="1:139" s="95" customFormat="1" ht="11.25" customHeight="1" x14ac:dyDescent="0.2">
      <c r="A21" s="1048" t="s">
        <v>412</v>
      </c>
      <c r="B21" s="1049"/>
      <c r="C21" s="1049"/>
      <c r="D21" s="1049"/>
      <c r="E21" s="1050"/>
      <c r="F21" s="1051" t="s">
        <v>413</v>
      </c>
      <c r="G21" s="1052"/>
      <c r="H21" s="1052"/>
      <c r="I21" s="1052"/>
      <c r="J21" s="1052"/>
      <c r="K21" s="1052"/>
      <c r="L21" s="1052"/>
      <c r="M21" s="1052"/>
      <c r="N21" s="1052"/>
      <c r="O21" s="1052"/>
      <c r="P21" s="1052"/>
      <c r="Q21" s="1052"/>
      <c r="R21" s="1052"/>
      <c r="S21" s="1052"/>
      <c r="T21" s="1052"/>
      <c r="U21" s="1052"/>
      <c r="V21" s="1052"/>
      <c r="W21" s="1052"/>
      <c r="X21" s="1052"/>
      <c r="Y21" s="1052"/>
      <c r="Z21" s="1052"/>
      <c r="AA21" s="1052"/>
      <c r="AB21" s="1052"/>
      <c r="AC21" s="1052"/>
      <c r="AD21" s="1052"/>
      <c r="AE21" s="1052"/>
      <c r="AF21" s="1052"/>
      <c r="AG21" s="1052"/>
      <c r="AH21" s="1052"/>
      <c r="AI21" s="1052"/>
      <c r="AJ21" s="1052"/>
      <c r="AK21" s="1052"/>
      <c r="AL21" s="1052"/>
      <c r="AM21" s="1052"/>
      <c r="AN21" s="1052"/>
      <c r="AO21" s="1052"/>
      <c r="AP21" s="1052"/>
      <c r="AQ21" s="1052"/>
      <c r="AR21" s="1052"/>
      <c r="AS21" s="1052"/>
      <c r="AT21" s="1052"/>
      <c r="AU21" s="1052"/>
      <c r="AV21" s="1052"/>
      <c r="AW21" s="1052"/>
      <c r="AX21" s="1052"/>
      <c r="AY21" s="1052"/>
      <c r="AZ21" s="1052"/>
      <c r="BA21" s="1052"/>
      <c r="BB21" s="1052"/>
      <c r="BC21" s="1052"/>
      <c r="BD21" s="1052"/>
      <c r="BE21" s="1052"/>
      <c r="BF21" s="1052"/>
      <c r="BG21" s="1052"/>
      <c r="BH21" s="1052"/>
      <c r="BI21" s="1052"/>
      <c r="BJ21" s="1052"/>
      <c r="BK21" s="1052"/>
      <c r="BL21" s="1052"/>
      <c r="BM21" s="1052"/>
      <c r="BN21" s="1052"/>
      <c r="BO21" s="1052"/>
      <c r="BP21" s="1052"/>
      <c r="BQ21" s="1052"/>
      <c r="BR21" s="1052"/>
      <c r="BS21" s="1052"/>
      <c r="BT21" s="1052"/>
      <c r="BU21" s="1052"/>
      <c r="BV21" s="1052"/>
      <c r="BW21" s="1052"/>
      <c r="BX21" s="1052"/>
      <c r="BY21" s="1052"/>
      <c r="BZ21" s="1052"/>
      <c r="CA21" s="1052"/>
      <c r="CB21" s="1052"/>
      <c r="CC21" s="1052"/>
      <c r="CD21" s="1052"/>
      <c r="CE21" s="1053"/>
      <c r="CF21" s="986" t="s">
        <v>485</v>
      </c>
      <c r="CG21" s="987"/>
      <c r="CH21" s="987"/>
      <c r="CI21" s="981"/>
      <c r="CJ21" s="982"/>
      <c r="CK21" s="982"/>
      <c r="CL21" s="982"/>
      <c r="CM21" s="982"/>
      <c r="CN21" s="982"/>
      <c r="CO21" s="982"/>
      <c r="CP21" s="982"/>
      <c r="CQ21" s="982"/>
      <c r="CR21" s="982"/>
      <c r="CS21" s="982"/>
      <c r="CT21" s="982"/>
      <c r="CU21" s="1054"/>
      <c r="CV21" s="1059"/>
      <c r="CW21" s="1059"/>
      <c r="CX21" s="1059"/>
      <c r="CY21" s="1059"/>
      <c r="CZ21" s="1059"/>
      <c r="DA21" s="1059"/>
      <c r="DB21" s="1059"/>
      <c r="DC21" s="1059"/>
      <c r="DD21" s="1059"/>
      <c r="DE21" s="1059"/>
      <c r="DF21" s="1059"/>
      <c r="DG21" s="1059"/>
      <c r="DH21" s="1059"/>
      <c r="DI21" s="140"/>
      <c r="DJ21" s="140"/>
      <c r="DK21" s="140"/>
      <c r="DL21" s="140"/>
      <c r="DM21" s="152"/>
      <c r="DN21" s="152"/>
      <c r="DO21" s="152"/>
      <c r="DP21" s="152"/>
      <c r="DQ21" s="152"/>
      <c r="DR21" s="152"/>
      <c r="DS21" s="152"/>
      <c r="DT21" s="152"/>
      <c r="DU21" s="152"/>
      <c r="DV21" s="152"/>
      <c r="DW21" s="152"/>
      <c r="DX21" s="152"/>
      <c r="DY21" s="152"/>
      <c r="DZ21" s="152"/>
      <c r="EA21" s="152"/>
      <c r="EB21" s="152"/>
      <c r="EC21" s="152"/>
      <c r="ED21" s="152"/>
      <c r="EE21" s="152"/>
      <c r="EF21" s="152"/>
      <c r="EG21" s="152"/>
    </row>
    <row r="22" spans="1:139" s="95" customFormat="1" ht="11.25" x14ac:dyDescent="0.2">
      <c r="A22" s="1048" t="s">
        <v>496</v>
      </c>
      <c r="B22" s="1049"/>
      <c r="C22" s="1049"/>
      <c r="D22" s="1049"/>
      <c r="E22" s="1050"/>
      <c r="F22" s="1051"/>
      <c r="G22" s="1052"/>
      <c r="H22" s="1052"/>
      <c r="I22" s="1052"/>
      <c r="J22" s="1052"/>
      <c r="K22" s="1052"/>
      <c r="L22" s="1052"/>
      <c r="M22" s="1052"/>
      <c r="N22" s="1052"/>
      <c r="O22" s="1052"/>
      <c r="P22" s="1052"/>
      <c r="Q22" s="1052"/>
      <c r="R22" s="1052"/>
      <c r="S22" s="1052"/>
      <c r="T22" s="1052"/>
      <c r="U22" s="1052"/>
      <c r="V22" s="1052"/>
      <c r="W22" s="1052"/>
      <c r="X22" s="1052"/>
      <c r="Y22" s="1052"/>
      <c r="Z22" s="1052"/>
      <c r="AA22" s="1052"/>
      <c r="AB22" s="1052"/>
      <c r="AC22" s="1052"/>
      <c r="AD22" s="1052"/>
      <c r="AE22" s="1052"/>
      <c r="AF22" s="1052"/>
      <c r="AG22" s="1052"/>
      <c r="AH22" s="1052"/>
      <c r="AI22" s="1052"/>
      <c r="AJ22" s="1052"/>
      <c r="AK22" s="1052"/>
      <c r="AL22" s="1052"/>
      <c r="AM22" s="1052"/>
      <c r="AN22" s="1052"/>
      <c r="AO22" s="1052"/>
      <c r="AP22" s="1052"/>
      <c r="AQ22" s="1052"/>
      <c r="AR22" s="1052"/>
      <c r="AS22" s="1052"/>
      <c r="AT22" s="1052"/>
      <c r="AU22" s="1052"/>
      <c r="AV22" s="1052"/>
      <c r="AW22" s="1052"/>
      <c r="AX22" s="1052"/>
      <c r="AY22" s="1052"/>
      <c r="AZ22" s="1052"/>
      <c r="BA22" s="1052"/>
      <c r="BB22" s="1052"/>
      <c r="BC22" s="1052"/>
      <c r="BD22" s="1052"/>
      <c r="BE22" s="1052"/>
      <c r="BF22" s="1052"/>
      <c r="BG22" s="1052"/>
      <c r="BH22" s="1052"/>
      <c r="BI22" s="1052"/>
      <c r="BJ22" s="1052"/>
      <c r="BK22" s="1052"/>
      <c r="BL22" s="1052"/>
      <c r="BM22" s="1052"/>
      <c r="BN22" s="1052"/>
      <c r="BO22" s="1052"/>
      <c r="BP22" s="1052"/>
      <c r="BQ22" s="1052"/>
      <c r="BR22" s="1052"/>
      <c r="BS22" s="1052"/>
      <c r="BT22" s="1052"/>
      <c r="BU22" s="1052"/>
      <c r="BV22" s="1052"/>
      <c r="BW22" s="1052"/>
      <c r="BX22" s="1052"/>
      <c r="BY22" s="1052"/>
      <c r="BZ22" s="1052"/>
      <c r="CA22" s="1052"/>
      <c r="CB22" s="1052"/>
      <c r="CC22" s="1052"/>
      <c r="CD22" s="1052"/>
      <c r="CE22" s="1053"/>
      <c r="CF22" s="981"/>
      <c r="CG22" s="982"/>
      <c r="CH22" s="982"/>
      <c r="CI22" s="981"/>
      <c r="CJ22" s="982"/>
      <c r="CK22" s="982"/>
      <c r="CL22" s="982"/>
      <c r="CM22" s="982"/>
      <c r="CN22" s="982"/>
      <c r="CO22" s="982"/>
      <c r="CP22" s="982"/>
      <c r="CQ22" s="982"/>
      <c r="CR22" s="982"/>
      <c r="CS22" s="982"/>
      <c r="CT22" s="982"/>
      <c r="CU22" s="1054"/>
      <c r="CV22" s="1059"/>
      <c r="CW22" s="1059"/>
      <c r="CX22" s="1059"/>
      <c r="CY22" s="1059"/>
      <c r="CZ22" s="1059"/>
      <c r="DA22" s="1059"/>
      <c r="DB22" s="1059"/>
      <c r="DC22" s="1059"/>
      <c r="DD22" s="1059"/>
      <c r="DE22" s="1059"/>
      <c r="DF22" s="1059"/>
      <c r="DG22" s="1059"/>
      <c r="DH22" s="1059"/>
      <c r="DI22" s="212"/>
      <c r="DJ22" s="212"/>
      <c r="DK22" s="212"/>
      <c r="DL22" s="212"/>
      <c r="DM22" s="571"/>
      <c r="DN22" s="571"/>
      <c r="DO22" s="571"/>
      <c r="DP22" s="571"/>
      <c r="DQ22" s="571"/>
      <c r="DR22" s="571"/>
      <c r="DS22" s="571"/>
      <c r="DT22" s="571"/>
      <c r="DU22" s="571"/>
      <c r="DV22" s="571"/>
      <c r="DW22" s="571"/>
      <c r="DX22" s="571"/>
      <c r="DY22" s="571"/>
      <c r="DZ22" s="571"/>
      <c r="EA22" s="571"/>
      <c r="EB22" s="571"/>
      <c r="EC22" s="571"/>
      <c r="ED22" s="571"/>
      <c r="EE22" s="571"/>
      <c r="EF22" s="571"/>
      <c r="EG22" s="571"/>
    </row>
    <row r="23" spans="1:139" s="95" customFormat="1" ht="11.25" x14ac:dyDescent="0.2">
      <c r="A23" s="1048" t="s">
        <v>497</v>
      </c>
      <c r="B23" s="1049"/>
      <c r="C23" s="1049"/>
      <c r="D23" s="1049"/>
      <c r="E23" s="1050"/>
      <c r="F23" s="1051"/>
      <c r="G23" s="1052"/>
      <c r="H23" s="1052"/>
      <c r="I23" s="1052"/>
      <c r="J23" s="1052"/>
      <c r="K23" s="1052"/>
      <c r="L23" s="1052"/>
      <c r="M23" s="1052"/>
      <c r="N23" s="1052"/>
      <c r="O23" s="1052"/>
      <c r="P23" s="1052"/>
      <c r="Q23" s="1052"/>
      <c r="R23" s="1052"/>
      <c r="S23" s="1052"/>
      <c r="T23" s="1052"/>
      <c r="U23" s="1052"/>
      <c r="V23" s="1052"/>
      <c r="W23" s="1052"/>
      <c r="X23" s="1052"/>
      <c r="Y23" s="1052"/>
      <c r="Z23" s="1052"/>
      <c r="AA23" s="1052"/>
      <c r="AB23" s="1052"/>
      <c r="AC23" s="1052"/>
      <c r="AD23" s="1052"/>
      <c r="AE23" s="1052"/>
      <c r="AF23" s="1052"/>
      <c r="AG23" s="1052"/>
      <c r="AH23" s="1052"/>
      <c r="AI23" s="1052"/>
      <c r="AJ23" s="1052"/>
      <c r="AK23" s="1052"/>
      <c r="AL23" s="1052"/>
      <c r="AM23" s="1052"/>
      <c r="AN23" s="1052"/>
      <c r="AO23" s="1052"/>
      <c r="AP23" s="1052"/>
      <c r="AQ23" s="1052"/>
      <c r="AR23" s="1052"/>
      <c r="AS23" s="1052"/>
      <c r="AT23" s="1052"/>
      <c r="AU23" s="1052"/>
      <c r="AV23" s="1052"/>
      <c r="AW23" s="1052"/>
      <c r="AX23" s="1052"/>
      <c r="AY23" s="1052"/>
      <c r="AZ23" s="1052"/>
      <c r="BA23" s="1052"/>
      <c r="BB23" s="1052"/>
      <c r="BC23" s="1052"/>
      <c r="BD23" s="1052"/>
      <c r="BE23" s="1052"/>
      <c r="BF23" s="1052"/>
      <c r="BG23" s="1052"/>
      <c r="BH23" s="1052"/>
      <c r="BI23" s="1052"/>
      <c r="BJ23" s="1052"/>
      <c r="BK23" s="1052"/>
      <c r="BL23" s="1052"/>
      <c r="BM23" s="1052"/>
      <c r="BN23" s="1052"/>
      <c r="BO23" s="1052"/>
      <c r="BP23" s="1052"/>
      <c r="BQ23" s="1052"/>
      <c r="BR23" s="1052"/>
      <c r="BS23" s="1052"/>
      <c r="BT23" s="1052"/>
      <c r="BU23" s="1052"/>
      <c r="BV23" s="1052"/>
      <c r="BW23" s="1052"/>
      <c r="BX23" s="1052"/>
      <c r="BY23" s="1052"/>
      <c r="BZ23" s="1052"/>
      <c r="CA23" s="1052"/>
      <c r="CB23" s="1052"/>
      <c r="CC23" s="1052"/>
      <c r="CD23" s="1052"/>
      <c r="CE23" s="1053"/>
      <c r="CF23" s="981"/>
      <c r="CG23" s="982"/>
      <c r="CH23" s="982"/>
      <c r="CI23" s="981"/>
      <c r="CJ23" s="982"/>
      <c r="CK23" s="982"/>
      <c r="CL23" s="982"/>
      <c r="CM23" s="982"/>
      <c r="CN23" s="982"/>
      <c r="CO23" s="982"/>
      <c r="CP23" s="982"/>
      <c r="CQ23" s="982"/>
      <c r="CR23" s="982"/>
      <c r="CS23" s="982"/>
      <c r="CT23" s="982"/>
      <c r="CU23" s="1054"/>
      <c r="CV23" s="1059"/>
      <c r="CW23" s="1059"/>
      <c r="CX23" s="1059"/>
      <c r="CY23" s="1059"/>
      <c r="CZ23" s="1059"/>
      <c r="DA23" s="1059"/>
      <c r="DB23" s="1059"/>
      <c r="DC23" s="1059"/>
      <c r="DD23" s="1059"/>
      <c r="DE23" s="1059"/>
      <c r="DF23" s="1059"/>
      <c r="DG23" s="1059"/>
      <c r="DH23" s="1059"/>
      <c r="DI23" s="212"/>
      <c r="DJ23" s="212"/>
      <c r="DK23" s="212"/>
      <c r="DL23" s="212"/>
      <c r="DM23" s="571"/>
      <c r="DN23" s="571"/>
      <c r="DO23" s="571"/>
      <c r="DP23" s="571"/>
      <c r="DQ23" s="571"/>
      <c r="DR23" s="571"/>
      <c r="DS23" s="571"/>
      <c r="DT23" s="571"/>
      <c r="DU23" s="571"/>
      <c r="DV23" s="571"/>
      <c r="DW23" s="571"/>
      <c r="DX23" s="571"/>
      <c r="DY23" s="571"/>
      <c r="DZ23" s="571"/>
      <c r="EA23" s="571"/>
      <c r="EB23" s="571"/>
      <c r="EC23" s="571"/>
      <c r="ED23" s="571"/>
      <c r="EE23" s="571"/>
      <c r="EF23" s="571"/>
      <c r="EG23" s="571"/>
    </row>
    <row r="24" spans="1:139" s="95" customFormat="1" ht="11.25" x14ac:dyDescent="0.2">
      <c r="A24" s="572"/>
      <c r="B24" s="572"/>
      <c r="C24" s="572"/>
      <c r="D24" s="572"/>
      <c r="E24" s="572"/>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73"/>
      <c r="AO24" s="573"/>
      <c r="AP24" s="573"/>
      <c r="AQ24" s="573"/>
      <c r="AR24" s="573"/>
      <c r="AS24" s="573"/>
      <c r="AT24" s="573"/>
      <c r="AU24" s="573"/>
      <c r="AV24" s="573"/>
      <c r="AW24" s="573"/>
      <c r="AX24" s="573"/>
      <c r="AY24" s="573"/>
      <c r="AZ24" s="573"/>
      <c r="BA24" s="573"/>
      <c r="BB24" s="573"/>
      <c r="BC24" s="573"/>
      <c r="BD24" s="573"/>
      <c r="BE24" s="573"/>
      <c r="BF24" s="573"/>
      <c r="BG24" s="573"/>
      <c r="BH24" s="573"/>
      <c r="BI24" s="573"/>
      <c r="BJ24" s="573"/>
      <c r="BK24" s="573"/>
      <c r="BL24" s="573"/>
      <c r="BM24" s="573"/>
      <c r="BN24" s="573"/>
      <c r="BO24" s="573"/>
      <c r="BP24" s="573"/>
      <c r="BQ24" s="573"/>
      <c r="BR24" s="573"/>
      <c r="BS24" s="573"/>
      <c r="BT24" s="573"/>
      <c r="BU24" s="573"/>
      <c r="BV24" s="573"/>
      <c r="BW24" s="573"/>
      <c r="BX24" s="573"/>
      <c r="BY24" s="573"/>
      <c r="BZ24" s="573"/>
      <c r="CA24" s="573"/>
      <c r="CB24" s="573"/>
      <c r="CC24" s="573"/>
      <c r="CD24" s="573"/>
      <c r="CE24" s="573"/>
      <c r="CF24" s="574"/>
      <c r="CG24" s="574"/>
      <c r="CH24" s="574"/>
      <c r="CI24" s="574"/>
      <c r="CJ24" s="574"/>
      <c r="CK24" s="574"/>
      <c r="CL24" s="574"/>
      <c r="CM24" s="574"/>
      <c r="CN24" s="574"/>
      <c r="CO24" s="574"/>
      <c r="CP24" s="574"/>
      <c r="CQ24" s="574"/>
      <c r="CR24" s="574"/>
      <c r="CS24" s="574"/>
      <c r="CT24" s="574"/>
      <c r="CU24" s="574"/>
      <c r="CV24" s="574"/>
      <c r="CW24" s="574"/>
      <c r="CX24" s="574"/>
      <c r="CY24" s="574"/>
      <c r="CZ24" s="574"/>
      <c r="DA24" s="574"/>
      <c r="DB24" s="574"/>
      <c r="DC24" s="574"/>
      <c r="DD24" s="574"/>
      <c r="DE24" s="574"/>
      <c r="DF24" s="574"/>
      <c r="DG24" s="574"/>
      <c r="DH24" s="574"/>
      <c r="DI24" s="574"/>
      <c r="DJ24" s="146"/>
      <c r="DK24" s="146"/>
      <c r="DL24" s="146"/>
      <c r="DM24" s="146"/>
      <c r="DN24" s="146"/>
      <c r="DO24" s="146"/>
      <c r="DP24" s="146"/>
      <c r="DQ24" s="146"/>
      <c r="DR24" s="146"/>
      <c r="DS24" s="146"/>
      <c r="DT24" s="146"/>
      <c r="DU24" s="146"/>
      <c r="DV24" s="146"/>
      <c r="DW24" s="146"/>
      <c r="DX24" s="146"/>
      <c r="DY24" s="146"/>
      <c r="DZ24" s="146"/>
      <c r="EA24" s="146"/>
      <c r="EB24" s="146"/>
      <c r="EC24" s="146"/>
      <c r="ED24" s="146"/>
      <c r="EE24" s="146"/>
      <c r="EF24" s="146"/>
      <c r="EG24" s="146"/>
    </row>
    <row r="25" spans="1:139" s="3" customFormat="1" x14ac:dyDescent="0.2">
      <c r="A25" s="575"/>
      <c r="B25" s="575"/>
      <c r="C25" s="195"/>
      <c r="E25" s="577"/>
      <c r="F25" s="251"/>
      <c r="G25" s="252" t="s">
        <v>1512</v>
      </c>
      <c r="BE25" s="170"/>
      <c r="BF25" s="576"/>
      <c r="BG25" s="576"/>
      <c r="BH25" s="576"/>
      <c r="BI25" s="576"/>
      <c r="BJ25" s="576"/>
      <c r="BK25" s="576"/>
      <c r="BL25" s="577"/>
      <c r="BM25" s="577"/>
      <c r="CG25" s="3" t="s">
        <v>1514</v>
      </c>
      <c r="DO25" s="170"/>
      <c r="DP25" s="170"/>
      <c r="DQ25" s="170"/>
      <c r="DS25" s="198"/>
      <c r="DT25" s="198"/>
      <c r="DU25" s="198"/>
      <c r="DV25" s="198"/>
      <c r="DW25" s="198"/>
      <c r="DX25" s="198"/>
      <c r="DY25" s="198"/>
      <c r="DZ25" s="198"/>
      <c r="EA25" s="198"/>
      <c r="EB25" s="198"/>
      <c r="EC25" s="198"/>
      <c r="ED25" s="198"/>
      <c r="EE25" s="198"/>
      <c r="EF25" s="198"/>
      <c r="EG25" s="198"/>
    </row>
    <row r="26" spans="1:139" ht="12.75" customHeight="1" x14ac:dyDescent="0.2">
      <c r="A26" s="195"/>
      <c r="B26" s="195"/>
      <c r="C26" s="195"/>
      <c r="BA26" s="195"/>
      <c r="BB26" s="195"/>
      <c r="BC26" s="195"/>
      <c r="BD26" s="195"/>
      <c r="BE26" s="195"/>
      <c r="BF26" s="195"/>
      <c r="BG26" s="195"/>
      <c r="BH26" s="195"/>
      <c r="BI26" s="195"/>
      <c r="BJ26" s="195"/>
      <c r="BK26" s="195"/>
      <c r="BL26" s="195"/>
      <c r="BM26" s="195"/>
      <c r="BN26" s="195"/>
      <c r="DS26" s="195"/>
      <c r="DT26" s="195"/>
      <c r="DU26" s="195"/>
      <c r="DV26" s="195"/>
      <c r="DW26" s="195"/>
      <c r="DX26" s="195"/>
      <c r="DY26" s="195"/>
      <c r="DZ26" s="195"/>
      <c r="EA26" s="195"/>
      <c r="EB26" s="195"/>
      <c r="EC26" s="195"/>
      <c r="ED26" s="195"/>
      <c r="EE26" s="195"/>
      <c r="EF26" s="195"/>
      <c r="EG26" s="195"/>
    </row>
    <row r="27" spans="1:139" s="95" customFormat="1" x14ac:dyDescent="0.2">
      <c r="A27" s="572"/>
      <c r="B27" s="572"/>
      <c r="C27" s="572"/>
      <c r="D27" s="148"/>
      <c r="E27" s="148"/>
      <c r="F27" s="148"/>
      <c r="G27" s="148"/>
      <c r="H27" s="148"/>
      <c r="I27" s="148"/>
      <c r="J27" s="148"/>
      <c r="K27" s="148"/>
      <c r="L27" s="148"/>
      <c r="M27" s="148"/>
      <c r="N27" s="148"/>
      <c r="O27" s="148"/>
      <c r="P27" s="148"/>
      <c r="Q27" s="148"/>
      <c r="R27" s="148"/>
      <c r="S27" s="148"/>
      <c r="T27" s="148"/>
      <c r="U27" s="148"/>
      <c r="V27" s="148"/>
      <c r="W27" s="148"/>
      <c r="X27" s="148"/>
      <c r="Y27" s="148"/>
      <c r="Z27" s="149"/>
      <c r="AA27" s="149"/>
      <c r="AB27" s="626" t="s">
        <v>1</v>
      </c>
      <c r="AC27" s="149"/>
      <c r="AD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573"/>
      <c r="BB27" s="573"/>
      <c r="BC27" s="573"/>
      <c r="BD27" s="573"/>
      <c r="BE27" s="573"/>
      <c r="BF27" s="573"/>
      <c r="BG27" s="573"/>
      <c r="BH27" s="573"/>
      <c r="BI27" s="573"/>
      <c r="BJ27" s="573"/>
      <c r="BK27" s="573"/>
      <c r="BL27" s="573"/>
      <c r="BM27" s="573"/>
      <c r="BN27" s="573"/>
      <c r="BO27" s="573"/>
      <c r="BP27" s="148"/>
      <c r="DN27" s="149"/>
      <c r="DO27" s="149"/>
      <c r="DP27" s="149"/>
      <c r="DR27" s="1"/>
      <c r="DS27" s="146"/>
      <c r="DT27" s="146"/>
      <c r="DU27" s="146"/>
      <c r="DV27" s="146"/>
      <c r="DW27" s="146"/>
      <c r="DX27" s="146"/>
      <c r="DY27" s="146"/>
      <c r="DZ27" s="146"/>
      <c r="EA27" s="146"/>
      <c r="EB27" s="146"/>
      <c r="EC27" s="146"/>
      <c r="ED27" s="146"/>
      <c r="EE27" s="146"/>
      <c r="EF27" s="146"/>
      <c r="EG27" s="146"/>
    </row>
    <row r="28" spans="1:139" x14ac:dyDescent="0.2">
      <c r="A28" s="195"/>
      <c r="B28" s="195"/>
      <c r="C28" s="195"/>
      <c r="D28" s="195"/>
      <c r="E28" s="195"/>
      <c r="F28" s="195"/>
      <c r="G28" s="195"/>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5"/>
      <c r="AF28" s="195"/>
      <c r="AG28" s="195"/>
      <c r="AH28" s="195"/>
      <c r="AI28" s="195"/>
      <c r="AJ28" s="195"/>
      <c r="AK28" s="195"/>
      <c r="AL28" s="195"/>
      <c r="AM28" s="195"/>
      <c r="AN28" s="195"/>
      <c r="AO28" s="195"/>
      <c r="AP28" s="195"/>
      <c r="AQ28" s="195"/>
      <c r="AR28" s="195"/>
      <c r="AS28" s="195"/>
      <c r="AT28" s="195"/>
      <c r="AU28" s="195"/>
      <c r="AV28" s="195"/>
      <c r="AW28" s="195"/>
      <c r="AX28" s="195"/>
      <c r="AY28" s="195"/>
      <c r="AZ28" s="195"/>
      <c r="BA28" s="195"/>
      <c r="BB28" s="195"/>
      <c r="BC28" s="195"/>
      <c r="BD28" s="195"/>
      <c r="BE28" s="195"/>
      <c r="BF28" s="195"/>
      <c r="BG28" s="195"/>
      <c r="BH28" s="195"/>
      <c r="BI28" s="195"/>
      <c r="BJ28" s="195"/>
      <c r="BK28" s="195"/>
      <c r="BL28" s="195"/>
      <c r="BM28" s="195"/>
      <c r="BN28" s="195"/>
      <c r="BO28" s="195"/>
      <c r="BP28" s="195"/>
      <c r="BQ28" s="195"/>
      <c r="BR28" s="195"/>
      <c r="BS28" s="195"/>
      <c r="BT28" s="195"/>
      <c r="BU28" s="195"/>
      <c r="BV28" s="195"/>
      <c r="BW28" s="195"/>
      <c r="BX28" s="195"/>
      <c r="BY28" s="195"/>
      <c r="BZ28" s="195"/>
      <c r="CA28" s="195"/>
      <c r="CB28" s="195"/>
      <c r="CC28" s="195"/>
      <c r="CD28" s="195"/>
      <c r="CE28" s="195"/>
      <c r="CF28" s="195"/>
      <c r="CG28" s="195"/>
      <c r="CH28" s="195"/>
      <c r="CI28" s="195"/>
      <c r="CJ28" s="195"/>
      <c r="CK28" s="195"/>
      <c r="CL28" s="195"/>
      <c r="CM28" s="195"/>
      <c r="CN28" s="195"/>
      <c r="CO28" s="195"/>
      <c r="CP28" s="195"/>
      <c r="CQ28" s="195"/>
      <c r="CR28" s="195"/>
      <c r="CS28" s="195"/>
      <c r="CT28" s="195"/>
      <c r="CU28" s="195"/>
      <c r="CV28" s="195"/>
      <c r="CW28" s="195"/>
      <c r="CX28" s="195"/>
      <c r="CY28" s="195"/>
      <c r="CZ28" s="195"/>
      <c r="DA28" s="195"/>
      <c r="DB28" s="195"/>
      <c r="DC28" s="195"/>
      <c r="DD28" s="195"/>
      <c r="DE28" s="195"/>
      <c r="DF28" s="195"/>
      <c r="DG28" s="195"/>
      <c r="DH28" s="195"/>
      <c r="DI28" s="195"/>
      <c r="DJ28" s="195"/>
      <c r="DK28" s="195"/>
      <c r="DL28" s="195"/>
      <c r="DM28" s="195"/>
      <c r="DN28" s="195"/>
      <c r="DO28" s="195"/>
      <c r="DP28" s="195"/>
      <c r="DQ28" s="195"/>
      <c r="DR28" s="195"/>
      <c r="DS28" s="195"/>
      <c r="DT28" s="195"/>
      <c r="DU28" s="195"/>
      <c r="DV28" s="195"/>
      <c r="DW28" s="195"/>
      <c r="DX28" s="195"/>
      <c r="DY28" s="195"/>
      <c r="DZ28" s="195"/>
      <c r="EA28" s="195"/>
      <c r="EB28" s="195"/>
      <c r="EC28" s="195"/>
      <c r="ED28" s="195"/>
      <c r="EE28" s="195"/>
      <c r="EF28" s="195"/>
      <c r="EG28" s="195"/>
    </row>
    <row r="29" spans="1:139" x14ac:dyDescent="0.2">
      <c r="A29" s="195"/>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195"/>
      <c r="BN29" s="195"/>
      <c r="BO29" s="195"/>
      <c r="BP29" s="195"/>
      <c r="BQ29" s="195"/>
      <c r="BR29" s="195"/>
      <c r="BS29" s="195"/>
      <c r="BT29" s="195"/>
      <c r="BU29" s="195"/>
      <c r="BV29" s="195"/>
      <c r="BW29" s="195"/>
      <c r="BX29" s="195"/>
      <c r="BY29" s="195"/>
      <c r="BZ29" s="195"/>
      <c r="CA29" s="195"/>
      <c r="CB29" s="195"/>
      <c r="CC29" s="195"/>
      <c r="CD29" s="195"/>
      <c r="CE29" s="195"/>
      <c r="CF29" s="195"/>
      <c r="CG29" s="195"/>
      <c r="CH29" s="195"/>
      <c r="CI29" s="195"/>
      <c r="CJ29" s="195"/>
      <c r="CK29" s="195"/>
      <c r="CL29" s="195"/>
      <c r="CM29" s="195"/>
      <c r="CN29" s="195"/>
      <c r="CO29" s="195"/>
      <c r="CP29" s="195"/>
      <c r="CQ29" s="195"/>
      <c r="CR29" s="195"/>
      <c r="CS29" s="195"/>
      <c r="CT29" s="195"/>
      <c r="CU29" s="195"/>
      <c r="CV29" s="195"/>
      <c r="CW29" s="195"/>
      <c r="CX29" s="195"/>
      <c r="CY29" s="195"/>
      <c r="CZ29" s="195"/>
      <c r="DA29" s="195"/>
      <c r="DB29" s="195"/>
      <c r="DC29" s="195"/>
      <c r="DD29" s="195"/>
      <c r="DE29" s="195"/>
      <c r="DF29" s="195"/>
      <c r="DG29" s="195"/>
      <c r="DH29" s="195"/>
      <c r="DI29" s="195"/>
      <c r="DJ29" s="195"/>
      <c r="DK29" s="195"/>
      <c r="DL29" s="195"/>
      <c r="DM29" s="195"/>
      <c r="DN29" s="195"/>
      <c r="DO29" s="195"/>
      <c r="DP29" s="195"/>
      <c r="DQ29" s="195"/>
      <c r="DR29" s="195"/>
      <c r="DS29" s="195"/>
      <c r="DT29" s="195"/>
      <c r="DU29" s="195"/>
      <c r="DV29" s="195"/>
      <c r="DW29" s="195"/>
      <c r="DX29" s="195"/>
      <c r="DY29" s="195"/>
      <c r="DZ29" s="195"/>
      <c r="EA29" s="195"/>
      <c r="EB29" s="195"/>
      <c r="EC29" s="195"/>
      <c r="ED29" s="195"/>
      <c r="EE29" s="195"/>
      <c r="EF29" s="195"/>
      <c r="EG29" s="195"/>
    </row>
    <row r="30" spans="1:139" x14ac:dyDescent="0.2">
      <c r="A30" s="195"/>
      <c r="B30" s="195"/>
      <c r="C30" s="195"/>
      <c r="D30" s="195"/>
      <c r="E30" s="195"/>
      <c r="F30" s="195"/>
      <c r="G30" s="195"/>
      <c r="H30" s="195"/>
      <c r="I30" s="195"/>
      <c r="J30" s="195"/>
      <c r="K30" s="195"/>
      <c r="L30" s="195"/>
      <c r="M30" s="195"/>
      <c r="N30" s="195"/>
      <c r="O30" s="195"/>
      <c r="P30" s="195"/>
      <c r="Q30" s="195"/>
      <c r="R30" s="195"/>
      <c r="S30" s="195"/>
      <c r="T30" s="195"/>
      <c r="U30" s="195"/>
      <c r="V30" s="195"/>
      <c r="W30" s="195"/>
      <c r="X30" s="195"/>
      <c r="Y30" s="195"/>
      <c r="Z30" s="195"/>
      <c r="AA30" s="195"/>
      <c r="AB30" s="195"/>
      <c r="AC30" s="195"/>
      <c r="AD30" s="195"/>
      <c r="AE30" s="195"/>
      <c r="AF30" s="195"/>
      <c r="AG30" s="195"/>
      <c r="AH30" s="195"/>
      <c r="AI30" s="195"/>
      <c r="AJ30" s="195"/>
      <c r="AK30" s="195"/>
      <c r="AL30" s="195"/>
      <c r="AM30" s="195"/>
      <c r="AN30" s="195"/>
      <c r="AO30" s="195"/>
      <c r="AP30" s="195"/>
      <c r="AQ30" s="195"/>
      <c r="AR30" s="195"/>
      <c r="AS30" s="195"/>
      <c r="AT30" s="195"/>
      <c r="AU30" s="195"/>
      <c r="AV30" s="195"/>
      <c r="AW30" s="195"/>
      <c r="AX30" s="195"/>
      <c r="AY30" s="195"/>
      <c r="AZ30" s="195"/>
      <c r="BA30" s="195"/>
      <c r="BB30" s="195"/>
      <c r="BC30" s="195"/>
      <c r="BD30" s="195"/>
      <c r="BE30" s="195"/>
      <c r="BF30" s="195"/>
      <c r="BG30" s="195"/>
      <c r="BH30" s="195"/>
      <c r="BI30" s="195"/>
      <c r="BJ30" s="195"/>
      <c r="BK30" s="195"/>
      <c r="BL30" s="195"/>
      <c r="BM30" s="195"/>
      <c r="BN30" s="195"/>
      <c r="BO30" s="195"/>
      <c r="BP30" s="195"/>
      <c r="BQ30" s="195"/>
      <c r="BR30" s="195"/>
      <c r="BS30" s="195"/>
      <c r="BT30" s="195"/>
      <c r="BU30" s="195"/>
      <c r="BV30" s="195"/>
      <c r="BW30" s="195"/>
      <c r="BX30" s="195"/>
      <c r="BY30" s="195"/>
      <c r="BZ30" s="195"/>
      <c r="CA30" s="195"/>
      <c r="CB30" s="195"/>
      <c r="CC30" s="195"/>
      <c r="CD30" s="195"/>
      <c r="CE30" s="195"/>
      <c r="CF30" s="195"/>
      <c r="CG30" s="195"/>
      <c r="CH30" s="195"/>
      <c r="CI30" s="195"/>
      <c r="CJ30" s="195"/>
      <c r="CK30" s="195"/>
      <c r="CL30" s="195"/>
      <c r="CM30" s="195"/>
      <c r="CN30" s="195"/>
      <c r="CO30" s="195"/>
      <c r="CP30" s="195"/>
      <c r="CQ30" s="195"/>
      <c r="CR30" s="195"/>
      <c r="CS30" s="195"/>
      <c r="CT30" s="195"/>
      <c r="CU30" s="195"/>
      <c r="CV30" s="195"/>
      <c r="CW30" s="195"/>
      <c r="CX30" s="195"/>
      <c r="CY30" s="195"/>
      <c r="CZ30" s="195"/>
      <c r="DA30" s="195"/>
      <c r="DB30" s="195"/>
      <c r="DC30" s="195"/>
      <c r="DD30" s="195"/>
      <c r="DE30" s="195"/>
      <c r="DF30" s="195"/>
      <c r="DG30" s="195"/>
      <c r="DH30" s="195"/>
      <c r="DI30" s="195"/>
      <c r="DJ30" s="195"/>
      <c r="DK30" s="195"/>
      <c r="DL30" s="195"/>
      <c r="DM30" s="195"/>
      <c r="DN30" s="195"/>
      <c r="DO30" s="195"/>
      <c r="DP30" s="195"/>
      <c r="DQ30" s="195"/>
      <c r="DR30" s="195"/>
      <c r="DS30" s="195"/>
      <c r="DT30" s="195"/>
      <c r="DU30" s="195"/>
      <c r="DV30" s="195"/>
      <c r="DW30" s="195"/>
      <c r="DX30" s="195"/>
      <c r="DY30" s="195"/>
      <c r="DZ30" s="195"/>
      <c r="EA30" s="195"/>
      <c r="EB30" s="195"/>
      <c r="EC30" s="195"/>
      <c r="ED30" s="195"/>
      <c r="EE30" s="195"/>
      <c r="EF30" s="195"/>
      <c r="EG30" s="195"/>
    </row>
  </sheetData>
  <mergeCells count="69">
    <mergeCell ref="A23:E23"/>
    <mergeCell ref="F23:CE23"/>
    <mergeCell ref="CF23:CH23"/>
    <mergeCell ref="CI23:CU23"/>
    <mergeCell ref="CV23:DH23"/>
    <mergeCell ref="A21:E21"/>
    <mergeCell ref="F21:CE21"/>
    <mergeCell ref="CF21:CH21"/>
    <mergeCell ref="CI21:CU21"/>
    <mergeCell ref="CV21:DH21"/>
    <mergeCell ref="A22:E22"/>
    <mergeCell ref="F22:CE22"/>
    <mergeCell ref="CF22:CH22"/>
    <mergeCell ref="CI22:CU22"/>
    <mergeCell ref="CV22:DH22"/>
    <mergeCell ref="A19:E20"/>
    <mergeCell ref="F19:CE20"/>
    <mergeCell ref="CF19:CH19"/>
    <mergeCell ref="CI19:CU19"/>
    <mergeCell ref="CV19:DH19"/>
    <mergeCell ref="CF20:CH20"/>
    <mergeCell ref="CI20:CU20"/>
    <mergeCell ref="CV20:DH20"/>
    <mergeCell ref="A17:E18"/>
    <mergeCell ref="F17:CE18"/>
    <mergeCell ref="CF17:CH17"/>
    <mergeCell ref="CI17:CU17"/>
    <mergeCell ref="CV17:DH17"/>
    <mergeCell ref="CF18:CH18"/>
    <mergeCell ref="CI18:CU18"/>
    <mergeCell ref="CV18:DH18"/>
    <mergeCell ref="A15:E15"/>
    <mergeCell ref="F15:CE15"/>
    <mergeCell ref="CF15:CH15"/>
    <mergeCell ref="CI15:CU15"/>
    <mergeCell ref="CV15:DH15"/>
    <mergeCell ref="A16:E16"/>
    <mergeCell ref="F16:CE16"/>
    <mergeCell ref="CF16:CH16"/>
    <mergeCell ref="CI16:CU16"/>
    <mergeCell ref="CV16:DH16"/>
    <mergeCell ref="A13:E14"/>
    <mergeCell ref="F13:CE14"/>
    <mergeCell ref="CF13:CH13"/>
    <mergeCell ref="CI13:CU13"/>
    <mergeCell ref="CV13:DH13"/>
    <mergeCell ref="CF14:CH14"/>
    <mergeCell ref="CI14:CU14"/>
    <mergeCell ref="CV14:DH14"/>
    <mergeCell ref="A11:E11"/>
    <mergeCell ref="F11:CE11"/>
    <mergeCell ref="CF11:CH11"/>
    <mergeCell ref="CI11:CU11"/>
    <mergeCell ref="CV11:DH11"/>
    <mergeCell ref="A12:E12"/>
    <mergeCell ref="F12:CE12"/>
    <mergeCell ref="CF12:CH12"/>
    <mergeCell ref="CI12:CU12"/>
    <mergeCell ref="CV12:DH12"/>
    <mergeCell ref="A4:EG4"/>
    <mergeCell ref="A5:EG5"/>
    <mergeCell ref="A6:EG6"/>
    <mergeCell ref="A8:E10"/>
    <mergeCell ref="F8:CE10"/>
    <mergeCell ref="CF8:CH10"/>
    <mergeCell ref="CI8:CU10"/>
    <mergeCell ref="CV8:EG8"/>
    <mergeCell ref="CV9:DH10"/>
    <mergeCell ref="DI9:EG9"/>
  </mergeCells>
  <pageMargins left="0.25" right="0.25" top="0.75" bottom="0.75" header="0.3" footer="0.3"/>
  <pageSetup paperSize="8" scale="55" fitToHeight="0" orientation="landscape" r:id="rId1"/>
  <colBreaks count="2" manualBreakCount="2">
    <brk id="99" max="1048575" man="1"/>
    <brk id="128" max="29"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W141"/>
  <sheetViews>
    <sheetView view="pageBreakPreview" zoomScale="85" zoomScaleNormal="100" zoomScaleSheetLayoutView="85" workbookViewId="0">
      <selection activeCell="G84" sqref="G84"/>
    </sheetView>
  </sheetViews>
  <sheetFormatPr defaultColWidth="2.85546875" defaultRowHeight="11.25" x14ac:dyDescent="0.2"/>
  <cols>
    <col min="1" max="1" width="3.5703125" style="139" customWidth="1"/>
    <col min="2" max="2" width="31" style="139" customWidth="1"/>
    <col min="3" max="3" width="7.7109375" style="139" customWidth="1"/>
    <col min="4" max="4" width="7.7109375" style="139" hidden="1" customWidth="1"/>
    <col min="5" max="8" width="6" style="139" customWidth="1"/>
    <col min="9" max="9" width="8.5703125" style="139" customWidth="1"/>
    <col min="10" max="10" width="7.28515625" style="139" customWidth="1"/>
    <col min="11" max="11" width="7.28515625" style="139" hidden="1" customWidth="1"/>
    <col min="12" max="34" width="6.85546875" style="139" customWidth="1"/>
    <col min="35" max="35" width="8.7109375" style="139" customWidth="1"/>
    <col min="36" max="36" width="10" style="139" customWidth="1"/>
    <col min="37" max="37" width="10" style="139" hidden="1" customWidth="1"/>
    <col min="38" max="60" width="7.140625" style="139" customWidth="1"/>
    <col min="61" max="61" width="9.28515625" style="139" customWidth="1"/>
    <col min="62" max="62" width="9.42578125" style="139" customWidth="1"/>
    <col min="63" max="63" width="10" style="139" hidden="1" customWidth="1"/>
    <col min="64" max="86" width="7.140625" style="139" customWidth="1"/>
    <col min="87" max="87" width="9.7109375" style="139" customWidth="1"/>
    <col min="88" max="88" width="8.5703125" style="139" customWidth="1"/>
    <col min="89" max="89" width="10" style="139" hidden="1" customWidth="1"/>
    <col min="90" max="112" width="8.5703125" style="139" customWidth="1"/>
    <col min="113" max="113" width="9.42578125" style="139" customWidth="1"/>
    <col min="114" max="114" width="2.85546875" style="139"/>
    <col min="115" max="115" width="13" style="139" customWidth="1"/>
    <col min="116" max="116" width="11.5703125" style="139" customWidth="1"/>
    <col min="117" max="117" width="8.5703125" style="139" customWidth="1"/>
    <col min="118" max="118" width="10.42578125" style="139" customWidth="1"/>
    <col min="119" max="131" width="2.85546875" style="139"/>
    <col min="132" max="132" width="4.140625" style="139" customWidth="1"/>
    <col min="133" max="134" width="2.85546875" style="139"/>
    <col min="135" max="135" width="10" style="139" bestFit="1" customWidth="1"/>
    <col min="136" max="176" width="2.85546875" style="139"/>
    <col min="177" max="177" width="6.85546875" style="139" customWidth="1"/>
    <col min="178" max="180" width="2.85546875" style="139"/>
    <col min="181" max="181" width="5.28515625" style="139" customWidth="1"/>
    <col min="182" max="184" width="2.85546875" style="139"/>
    <col min="185" max="185" width="6.7109375" style="139" customWidth="1"/>
    <col min="186" max="186" width="4.5703125" style="139" bestFit="1" customWidth="1"/>
    <col min="187" max="191" width="2.85546875" style="139"/>
    <col min="192" max="192" width="4.5703125" style="139" bestFit="1" customWidth="1"/>
    <col min="193" max="193" width="5.42578125" style="139" customWidth="1"/>
    <col min="194" max="195" width="2.85546875" style="139"/>
    <col min="196" max="196" width="7.42578125" style="139" bestFit="1" customWidth="1"/>
    <col min="197" max="199" width="2.85546875" style="139"/>
    <col min="200" max="200" width="6.5703125" style="139" customWidth="1"/>
    <col min="201" max="203" width="2.85546875" style="139"/>
    <col min="204" max="204" width="10" style="139" bestFit="1" customWidth="1"/>
    <col min="205" max="207" width="2.85546875" style="139"/>
    <col min="208" max="208" width="10" style="139" bestFit="1" customWidth="1"/>
    <col min="209" max="209" width="4.5703125" style="139" bestFit="1" customWidth="1"/>
    <col min="210" max="231" width="5.140625" style="139" customWidth="1"/>
    <col min="232" max="232" width="5" style="139" customWidth="1"/>
    <col min="233" max="235" width="2.85546875" style="139"/>
    <col min="236" max="236" width="6.7109375" style="139" customWidth="1"/>
    <col min="237" max="239" width="9.140625" style="139" customWidth="1"/>
    <col min="240" max="240" width="12.28515625" style="139" customWidth="1"/>
    <col min="241" max="243" width="2.85546875" style="139"/>
    <col min="244" max="270" width="9.7109375" style="139" customWidth="1"/>
    <col min="271" max="16384" width="2.85546875" style="139"/>
  </cols>
  <sheetData>
    <row r="1" spans="1:309" s="1" customFormat="1" ht="12.75" customHeight="1" x14ac:dyDescent="0.2">
      <c r="C1" s="131"/>
      <c r="D1" s="131"/>
      <c r="CN1" s="1072" t="s">
        <v>511</v>
      </c>
      <c r="CO1" s="1072"/>
      <c r="CP1" s="1072"/>
      <c r="CQ1" s="1072"/>
      <c r="CR1" s="1072"/>
      <c r="CS1" s="1072"/>
      <c r="CT1" s="1072"/>
      <c r="CU1" s="1072"/>
      <c r="CV1" s="1072"/>
      <c r="CW1" s="1072"/>
      <c r="CX1" s="1072"/>
      <c r="CY1" s="1072"/>
      <c r="CZ1" s="1072"/>
      <c r="DA1" s="1072"/>
      <c r="DB1" s="1072"/>
      <c r="DC1" s="1072"/>
      <c r="DD1" s="1072"/>
      <c r="DE1" s="1072"/>
      <c r="DF1" s="1072"/>
      <c r="DG1" s="1072"/>
      <c r="DH1" s="1072"/>
      <c r="DI1" s="1072"/>
    </row>
    <row r="2" spans="1:309" s="3" customFormat="1" ht="10.5" customHeight="1" x14ac:dyDescent="0.2">
      <c r="C2" s="128"/>
      <c r="D2" s="128"/>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DI2" s="163" t="s">
        <v>659</v>
      </c>
      <c r="DL2" s="997" t="s">
        <v>652</v>
      </c>
      <c r="DM2" s="997"/>
      <c r="DN2" s="997"/>
    </row>
    <row r="3" spans="1:309" s="4" customFormat="1" ht="15.75" x14ac:dyDescent="0.25">
      <c r="A3" s="1073" t="s">
        <v>512</v>
      </c>
      <c r="B3" s="1073"/>
      <c r="C3" s="1073"/>
      <c r="D3" s="1073"/>
      <c r="E3" s="1073"/>
      <c r="F3" s="1073"/>
      <c r="G3" s="1073"/>
      <c r="H3" s="1073"/>
      <c r="I3" s="1073"/>
      <c r="J3" s="1073"/>
      <c r="K3" s="1073"/>
      <c r="L3" s="1073"/>
      <c r="M3" s="1073"/>
      <c r="N3" s="1073"/>
      <c r="O3" s="1073"/>
      <c r="P3" s="1073"/>
      <c r="Q3" s="1073"/>
      <c r="R3" s="1073"/>
      <c r="S3" s="1073"/>
      <c r="T3" s="1073"/>
      <c r="U3" s="1073"/>
      <c r="V3" s="1073"/>
      <c r="W3" s="1073"/>
      <c r="X3" s="1073"/>
      <c r="Y3" s="1073"/>
      <c r="Z3" s="1073"/>
      <c r="AA3" s="1073"/>
      <c r="AB3" s="1073"/>
      <c r="AC3" s="1073"/>
      <c r="AD3" s="1073"/>
      <c r="AE3" s="1073"/>
      <c r="AF3" s="1073"/>
      <c r="AG3" s="1073"/>
      <c r="AH3" s="1073"/>
      <c r="AI3" s="1073"/>
      <c r="AJ3" s="1073"/>
      <c r="AK3" s="1073"/>
      <c r="AL3" s="1073"/>
      <c r="AM3" s="1073"/>
      <c r="AN3" s="1073"/>
      <c r="AO3" s="1073"/>
      <c r="AP3" s="1073"/>
      <c r="AQ3" s="1073"/>
      <c r="AR3" s="1073"/>
      <c r="AS3" s="1073"/>
      <c r="AT3" s="1073"/>
      <c r="AU3" s="1073"/>
      <c r="AV3" s="1073"/>
      <c r="AW3" s="1073"/>
      <c r="AX3" s="1073"/>
      <c r="AY3" s="1073"/>
      <c r="AZ3" s="1073"/>
      <c r="BA3" s="1073"/>
      <c r="BB3" s="1073"/>
      <c r="BC3" s="1073"/>
      <c r="BD3" s="1073"/>
      <c r="BE3" s="1073"/>
      <c r="BF3" s="1073"/>
      <c r="BG3" s="1073"/>
      <c r="BH3" s="1073"/>
      <c r="BI3" s="1073"/>
      <c r="BJ3" s="1073"/>
      <c r="BK3" s="1073"/>
      <c r="BL3" s="1073"/>
      <c r="BM3" s="1073"/>
      <c r="BN3" s="1073"/>
      <c r="BO3" s="1073"/>
      <c r="BP3" s="1073"/>
      <c r="BQ3" s="1073"/>
      <c r="BR3" s="1073"/>
      <c r="BS3" s="1073"/>
      <c r="BT3" s="1073"/>
      <c r="BU3" s="1073"/>
      <c r="BV3" s="1073"/>
      <c r="BW3" s="1073"/>
      <c r="BX3" s="1073"/>
      <c r="BY3" s="1073"/>
      <c r="BZ3" s="1073"/>
      <c r="CA3" s="1073"/>
      <c r="CB3" s="1073"/>
      <c r="CC3" s="1073"/>
      <c r="CD3" s="1073"/>
      <c r="CE3" s="1073"/>
      <c r="CF3" s="1073"/>
      <c r="CG3" s="1073"/>
      <c r="CH3" s="1073"/>
      <c r="CI3" s="1073"/>
      <c r="CJ3" s="1073"/>
      <c r="CK3" s="1073"/>
      <c r="CL3" s="1073"/>
      <c r="CM3" s="1073"/>
      <c r="CN3" s="1073"/>
      <c r="CO3" s="1073"/>
      <c r="CP3" s="1073"/>
      <c r="CQ3" s="1073"/>
      <c r="CR3" s="1073"/>
      <c r="CS3" s="1073"/>
      <c r="CT3" s="1073"/>
      <c r="CU3" s="1073"/>
      <c r="CV3" s="1073"/>
      <c r="CW3" s="1073"/>
      <c r="CX3" s="1073"/>
      <c r="CY3" s="1073"/>
      <c r="CZ3" s="1073"/>
      <c r="DA3" s="1073"/>
      <c r="DB3" s="1073"/>
      <c r="DC3" s="1073"/>
      <c r="DD3" s="1073"/>
      <c r="DE3" s="1073"/>
      <c r="DF3" s="1073"/>
      <c r="DG3" s="1073"/>
      <c r="DH3" s="1073"/>
      <c r="DI3" s="1073"/>
      <c r="DL3" s="4" t="s">
        <v>653</v>
      </c>
      <c r="DM3" s="4" t="s">
        <v>654</v>
      </c>
      <c r="DN3" s="4" t="s">
        <v>655</v>
      </c>
    </row>
    <row r="4" spans="1:309" s="165" customFormat="1" ht="14.25" customHeight="1" x14ac:dyDescent="0.2">
      <c r="A4" s="997" t="s">
        <v>667</v>
      </c>
      <c r="B4" s="997"/>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c r="AR4" s="997"/>
      <c r="AS4" s="997"/>
      <c r="AT4" s="997"/>
      <c r="AU4" s="997"/>
      <c r="AV4" s="997"/>
      <c r="AW4" s="997"/>
      <c r="AX4" s="997"/>
      <c r="AY4" s="997"/>
      <c r="AZ4" s="997"/>
      <c r="BA4" s="997"/>
      <c r="BB4" s="997"/>
      <c r="BC4" s="997"/>
      <c r="BD4" s="997"/>
      <c r="BE4" s="997"/>
      <c r="BF4" s="997"/>
      <c r="BG4" s="997"/>
      <c r="BH4" s="997"/>
      <c r="BI4" s="997"/>
      <c r="BJ4" s="997"/>
      <c r="BK4" s="997"/>
      <c r="BL4" s="997"/>
      <c r="BM4" s="997"/>
      <c r="BN4" s="997"/>
      <c r="BO4" s="997"/>
      <c r="BP4" s="997"/>
      <c r="BQ4" s="997"/>
      <c r="BR4" s="997"/>
      <c r="BS4" s="997"/>
      <c r="BT4" s="997"/>
      <c r="BU4" s="997"/>
      <c r="BV4" s="997"/>
      <c r="BW4" s="997"/>
      <c r="BX4" s="997"/>
      <c r="BY4" s="997"/>
      <c r="BZ4" s="997"/>
      <c r="CA4" s="997"/>
      <c r="CB4" s="997"/>
      <c r="CC4" s="997"/>
      <c r="CD4" s="997"/>
      <c r="CE4" s="997"/>
      <c r="CF4" s="997"/>
      <c r="CG4" s="997"/>
      <c r="CH4" s="997"/>
      <c r="CI4" s="997"/>
      <c r="CJ4" s="997"/>
      <c r="CK4" s="997"/>
      <c r="CL4" s="997"/>
      <c r="CM4" s="997"/>
      <c r="CN4" s="997"/>
      <c r="CO4" s="997"/>
      <c r="CP4" s="997"/>
      <c r="CQ4" s="997"/>
      <c r="CR4" s="997"/>
      <c r="CS4" s="997"/>
      <c r="CT4" s="997"/>
      <c r="CU4" s="997"/>
      <c r="CV4" s="997"/>
      <c r="CW4" s="997"/>
      <c r="CX4" s="997"/>
      <c r="CY4" s="997"/>
      <c r="CZ4" s="997"/>
      <c r="DA4" s="997"/>
      <c r="DB4" s="997"/>
      <c r="DC4" s="997"/>
      <c r="DD4" s="997"/>
      <c r="DE4" s="997"/>
      <c r="DF4" s="997"/>
      <c r="DG4" s="997"/>
      <c r="DH4" s="997"/>
      <c r="DI4" s="997"/>
      <c r="DJ4" s="179"/>
      <c r="DK4" s="165" t="s">
        <v>656</v>
      </c>
      <c r="DL4" s="179">
        <v>56</v>
      </c>
      <c r="DM4" s="179">
        <v>198.06100000000001</v>
      </c>
      <c r="DN4" s="179">
        <f>DL4/DM4</f>
        <v>0.28274117569839596</v>
      </c>
      <c r="DO4" s="179"/>
      <c r="DP4" s="179"/>
      <c r="DQ4" s="179"/>
      <c r="DR4" s="179"/>
      <c r="DS4" s="179"/>
      <c r="DT4" s="179"/>
      <c r="DU4" s="179"/>
      <c r="DV4" s="179"/>
      <c r="DW4" s="179"/>
      <c r="DX4" s="179"/>
      <c r="DY4" s="179"/>
      <c r="DZ4" s="179"/>
      <c r="EA4" s="179"/>
      <c r="EB4" s="179"/>
      <c r="EC4" s="179"/>
      <c r="ED4" s="179"/>
      <c r="EE4" s="179"/>
      <c r="EF4" s="179"/>
      <c r="EG4" s="179"/>
      <c r="EH4" s="179"/>
      <c r="EI4" s="179"/>
      <c r="EJ4" s="179"/>
      <c r="EK4" s="179"/>
      <c r="EL4" s="179"/>
      <c r="EM4" s="179"/>
      <c r="EN4" s="179"/>
      <c r="EO4" s="179"/>
      <c r="EP4" s="179"/>
      <c r="EQ4" s="179"/>
      <c r="ER4" s="179"/>
      <c r="ES4" s="179"/>
      <c r="ET4" s="179"/>
      <c r="EU4" s="179"/>
      <c r="EV4" s="179"/>
      <c r="EW4" s="179"/>
      <c r="EX4" s="179"/>
      <c r="EY4" s="179"/>
      <c r="EZ4" s="179"/>
      <c r="FA4" s="179"/>
      <c r="FB4" s="179"/>
      <c r="FC4" s="179"/>
      <c r="FD4" s="179"/>
      <c r="FE4" s="179"/>
      <c r="FF4" s="179"/>
      <c r="FG4" s="179"/>
      <c r="FH4" s="179"/>
      <c r="FI4" s="179"/>
      <c r="FJ4" s="179"/>
      <c r="FK4" s="179"/>
      <c r="FL4" s="179"/>
      <c r="FM4" s="179"/>
      <c r="FN4" s="179"/>
      <c r="FO4" s="179"/>
      <c r="FP4" s="179"/>
      <c r="FQ4" s="179"/>
      <c r="FR4" s="179"/>
      <c r="FS4" s="179"/>
      <c r="FT4" s="179"/>
      <c r="FU4" s="179"/>
      <c r="FV4" s="179"/>
      <c r="FW4" s="179"/>
      <c r="FX4" s="179"/>
      <c r="FY4" s="179"/>
      <c r="FZ4" s="179"/>
      <c r="GA4" s="179"/>
      <c r="GB4" s="179"/>
      <c r="GC4" s="179"/>
      <c r="GD4" s="179"/>
      <c r="GE4" s="179"/>
      <c r="GF4" s="179"/>
      <c r="GG4" s="179"/>
      <c r="GH4" s="179"/>
      <c r="GI4" s="179"/>
      <c r="GJ4" s="179"/>
      <c r="GK4" s="179"/>
      <c r="GL4" s="179"/>
      <c r="GM4" s="179"/>
      <c r="GN4" s="179"/>
      <c r="GO4" s="179"/>
      <c r="GP4" s="179"/>
      <c r="GQ4" s="179"/>
      <c r="GR4" s="179"/>
      <c r="GS4" s="179"/>
      <c r="GT4" s="179"/>
      <c r="GU4" s="179"/>
      <c r="GV4" s="179"/>
      <c r="GW4" s="179"/>
      <c r="GX4" s="179"/>
      <c r="GY4" s="179"/>
      <c r="GZ4" s="179"/>
      <c r="HA4" s="179"/>
      <c r="HB4" s="179"/>
      <c r="HC4" s="179"/>
      <c r="HD4" s="179"/>
      <c r="HE4" s="179"/>
      <c r="HF4" s="179"/>
      <c r="HG4" s="179"/>
      <c r="HH4" s="179"/>
      <c r="HI4" s="179"/>
      <c r="HJ4" s="179"/>
      <c r="HK4" s="179"/>
      <c r="HL4" s="179"/>
      <c r="HM4" s="179"/>
      <c r="HN4" s="179"/>
      <c r="HO4" s="179"/>
      <c r="HP4" s="179"/>
      <c r="HQ4" s="179"/>
      <c r="HR4" s="179"/>
      <c r="HS4" s="179"/>
      <c r="HT4" s="179"/>
      <c r="HU4" s="179"/>
      <c r="HV4" s="179"/>
      <c r="HW4" s="179"/>
      <c r="HX4" s="179"/>
      <c r="HY4" s="179"/>
      <c r="HZ4" s="179"/>
      <c r="IA4" s="179"/>
      <c r="IB4" s="179"/>
      <c r="IC4" s="179"/>
      <c r="ID4" s="179"/>
      <c r="IE4" s="179"/>
      <c r="IF4" s="179"/>
      <c r="IG4" s="179"/>
      <c r="IH4" s="179"/>
      <c r="II4" s="179"/>
    </row>
    <row r="5" spans="1:309" s="165" customFormat="1" ht="14.25" customHeight="1" x14ac:dyDescent="0.2">
      <c r="A5" s="997" t="s">
        <v>1503</v>
      </c>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179"/>
      <c r="DK5" s="179" t="s">
        <v>657</v>
      </c>
      <c r="DL5" s="179">
        <v>77</v>
      </c>
      <c r="DM5" s="179">
        <v>545.25</v>
      </c>
      <c r="DN5" s="179">
        <f>DL5/DM5</f>
        <v>0.14121962402567628</v>
      </c>
      <c r="DO5" s="179"/>
      <c r="DP5" s="179"/>
      <c r="DQ5" s="179"/>
      <c r="DR5" s="179"/>
      <c r="DS5" s="179"/>
      <c r="DT5" s="179"/>
      <c r="DU5" s="179"/>
      <c r="DV5" s="179"/>
      <c r="DW5" s="179"/>
      <c r="DX5" s="179"/>
      <c r="DY5" s="179"/>
      <c r="DZ5" s="179"/>
      <c r="EA5" s="179"/>
      <c r="EB5" s="179"/>
      <c r="EC5" s="179"/>
      <c r="ED5" s="179"/>
      <c r="EE5" s="179"/>
      <c r="EF5" s="179"/>
      <c r="EG5" s="179"/>
      <c r="EH5" s="179"/>
      <c r="EI5" s="179"/>
      <c r="EJ5" s="179"/>
      <c r="EK5" s="179"/>
      <c r="EL5" s="179"/>
      <c r="EM5" s="179"/>
      <c r="EN5" s="179"/>
      <c r="EO5" s="179"/>
      <c r="EP5" s="179"/>
      <c r="EQ5" s="179"/>
      <c r="ER5" s="179"/>
      <c r="ES5" s="179"/>
      <c r="ET5" s="179"/>
      <c r="EU5" s="179"/>
      <c r="EV5" s="179"/>
      <c r="EW5" s="179"/>
      <c r="EX5" s="179"/>
      <c r="EY5" s="179"/>
      <c r="EZ5" s="179"/>
      <c r="FA5" s="179"/>
      <c r="FB5" s="179"/>
      <c r="FC5" s="179"/>
      <c r="FD5" s="179"/>
      <c r="FE5" s="179"/>
      <c r="FF5" s="179"/>
      <c r="FG5" s="179"/>
      <c r="FH5" s="179"/>
      <c r="FI5" s="179"/>
      <c r="FJ5" s="179"/>
      <c r="FK5" s="179"/>
      <c r="FL5" s="179"/>
      <c r="FM5" s="179"/>
      <c r="FN5" s="179"/>
      <c r="FO5" s="179"/>
      <c r="FP5" s="179"/>
      <c r="FQ5" s="179"/>
      <c r="FR5" s="179"/>
      <c r="FS5" s="179"/>
      <c r="FT5" s="179"/>
      <c r="FU5" s="179"/>
      <c r="FV5" s="179"/>
      <c r="FW5" s="179"/>
      <c r="FX5" s="179"/>
      <c r="FY5" s="179"/>
      <c r="FZ5" s="179"/>
      <c r="GA5" s="179"/>
      <c r="GB5" s="179"/>
      <c r="GC5" s="179"/>
      <c r="GD5" s="179"/>
      <c r="GE5" s="179"/>
      <c r="GF5" s="179"/>
      <c r="GG5" s="179"/>
      <c r="GH5" s="179"/>
      <c r="GI5" s="179"/>
      <c r="GJ5" s="179"/>
      <c r="GK5" s="179"/>
      <c r="GL5" s="179"/>
      <c r="GM5" s="179"/>
      <c r="GN5" s="179"/>
      <c r="GO5" s="179"/>
      <c r="GP5" s="179"/>
      <c r="GQ5" s="179"/>
      <c r="GR5" s="179"/>
      <c r="GS5" s="179"/>
      <c r="GT5" s="179"/>
      <c r="GU5" s="179"/>
      <c r="GV5" s="179"/>
      <c r="GW5" s="179"/>
      <c r="GX5" s="179"/>
      <c r="GY5" s="179"/>
      <c r="GZ5" s="179"/>
      <c r="HA5" s="179"/>
      <c r="HB5" s="179"/>
      <c r="HC5" s="179"/>
      <c r="HD5" s="179"/>
      <c r="HE5" s="179"/>
      <c r="HF5" s="179"/>
      <c r="HG5" s="179"/>
      <c r="HH5" s="179"/>
      <c r="HI5" s="179"/>
      <c r="HJ5" s="179"/>
      <c r="HK5" s="179"/>
      <c r="HL5" s="179"/>
      <c r="HM5" s="179"/>
      <c r="HN5" s="179"/>
      <c r="HO5" s="179"/>
      <c r="HP5" s="179"/>
      <c r="HQ5" s="179"/>
      <c r="HR5" s="179"/>
      <c r="HS5" s="179"/>
      <c r="HT5" s="179"/>
      <c r="HU5" s="179"/>
      <c r="HV5" s="179"/>
      <c r="HW5" s="179"/>
      <c r="HX5" s="179"/>
      <c r="HY5" s="179"/>
      <c r="HZ5" s="179"/>
      <c r="IA5" s="179"/>
      <c r="IB5" s="179"/>
      <c r="IC5" s="179"/>
      <c r="ID5" s="179"/>
      <c r="IE5" s="179"/>
      <c r="IF5" s="179"/>
      <c r="IG5" s="179"/>
      <c r="IH5" s="179"/>
      <c r="II5" s="179"/>
    </row>
    <row r="6" spans="1:309" s="155" customFormat="1" ht="19.5" customHeight="1" x14ac:dyDescent="0.2">
      <c r="O6" s="94"/>
      <c r="P6" s="94"/>
      <c r="Q6" s="94"/>
      <c r="R6" s="94"/>
      <c r="S6" s="94"/>
      <c r="T6" s="94"/>
      <c r="U6" s="94"/>
      <c r="V6" s="94"/>
      <c r="W6" s="94"/>
      <c r="X6" s="94"/>
      <c r="Y6" s="94"/>
      <c r="Z6" s="94"/>
      <c r="AA6" s="94"/>
      <c r="AB6" s="94"/>
      <c r="AC6" s="94"/>
      <c r="AD6" s="94"/>
      <c r="AE6" s="94"/>
      <c r="AF6" s="94"/>
      <c r="AG6" s="94"/>
      <c r="AH6" s="94"/>
      <c r="AI6" s="172"/>
    </row>
    <row r="7" spans="1:309" s="138" customFormat="1" ht="18" customHeight="1" x14ac:dyDescent="0.2">
      <c r="A7" s="1047" t="s">
        <v>0</v>
      </c>
      <c r="B7" s="1047" t="s">
        <v>423</v>
      </c>
      <c r="C7" s="1047" t="s">
        <v>424</v>
      </c>
      <c r="D7" s="1047"/>
      <c r="E7" s="1047"/>
      <c r="F7" s="1047"/>
      <c r="G7" s="1047"/>
      <c r="H7" s="1047"/>
      <c r="I7" s="1047"/>
      <c r="J7" s="1047"/>
      <c r="K7" s="1047"/>
      <c r="L7" s="1047"/>
      <c r="M7" s="1047"/>
      <c r="N7" s="1047"/>
      <c r="O7" s="1047"/>
      <c r="P7" s="1047"/>
      <c r="Q7" s="1047"/>
      <c r="R7" s="1047"/>
      <c r="S7" s="1047"/>
      <c r="T7" s="1047"/>
      <c r="U7" s="1047"/>
      <c r="V7" s="1047"/>
      <c r="W7" s="1047"/>
      <c r="X7" s="1047"/>
      <c r="Y7" s="1047"/>
      <c r="Z7" s="1047"/>
      <c r="AA7" s="1047"/>
      <c r="AB7" s="1047"/>
      <c r="AC7" s="1047"/>
      <c r="AD7" s="1047"/>
      <c r="AE7" s="1047"/>
      <c r="AF7" s="1047"/>
      <c r="AG7" s="1047"/>
      <c r="AH7" s="1047"/>
      <c r="AI7" s="1047"/>
      <c r="AJ7" s="1047" t="s">
        <v>425</v>
      </c>
      <c r="AK7" s="1047"/>
      <c r="AL7" s="1047"/>
      <c r="AM7" s="1047"/>
      <c r="AN7" s="1047"/>
      <c r="AO7" s="1047"/>
      <c r="AP7" s="1047"/>
      <c r="AQ7" s="1047"/>
      <c r="AR7" s="1047"/>
      <c r="AS7" s="1047"/>
      <c r="AT7" s="1047"/>
      <c r="AU7" s="1047"/>
      <c r="AV7" s="1047"/>
      <c r="AW7" s="1047"/>
      <c r="AX7" s="1047"/>
      <c r="AY7" s="1047"/>
      <c r="AZ7" s="1047"/>
      <c r="BA7" s="1047"/>
      <c r="BB7" s="1047"/>
      <c r="BC7" s="1047"/>
      <c r="BD7" s="1047"/>
      <c r="BE7" s="1047"/>
      <c r="BF7" s="1047"/>
      <c r="BG7" s="1047"/>
      <c r="BH7" s="1047"/>
      <c r="BI7" s="1047"/>
      <c r="BJ7" s="1047"/>
      <c r="BK7" s="1047"/>
      <c r="BL7" s="1047"/>
      <c r="BM7" s="1047"/>
      <c r="BN7" s="1047"/>
      <c r="BO7" s="1047"/>
      <c r="BP7" s="1047"/>
      <c r="BQ7" s="1047"/>
      <c r="BR7" s="1047"/>
      <c r="BS7" s="1047"/>
      <c r="BT7" s="1047"/>
      <c r="BU7" s="1047"/>
      <c r="BV7" s="1047"/>
      <c r="BW7" s="1047"/>
      <c r="BX7" s="1047"/>
      <c r="BY7" s="1047"/>
      <c r="BZ7" s="1047"/>
      <c r="CA7" s="1047"/>
      <c r="CB7" s="1047"/>
      <c r="CC7" s="1047"/>
      <c r="CD7" s="1047"/>
      <c r="CE7" s="1047"/>
      <c r="CF7" s="1047"/>
      <c r="CG7" s="1047"/>
      <c r="CH7" s="1047"/>
      <c r="CI7" s="1047"/>
      <c r="CJ7" s="1047"/>
      <c r="CK7" s="1047"/>
      <c r="CL7" s="1047"/>
      <c r="CM7" s="1047"/>
      <c r="CN7" s="1047"/>
      <c r="CO7" s="1047"/>
      <c r="CP7" s="1047"/>
      <c r="CQ7" s="1047"/>
      <c r="CR7" s="1047"/>
      <c r="CS7" s="1047"/>
      <c r="CT7" s="1047"/>
      <c r="CU7" s="1047"/>
      <c r="CV7" s="1047"/>
      <c r="CW7" s="1047"/>
      <c r="CX7" s="1047"/>
      <c r="CY7" s="1047"/>
      <c r="CZ7" s="1047"/>
      <c r="DA7" s="1047"/>
      <c r="DB7" s="1047"/>
      <c r="DC7" s="1047"/>
      <c r="DD7" s="1047"/>
      <c r="DE7" s="1047"/>
      <c r="DF7" s="1047"/>
      <c r="DG7" s="1047"/>
      <c r="DH7" s="1047"/>
      <c r="DI7" s="1047"/>
    </row>
    <row r="8" spans="1:309" s="138" customFormat="1" ht="58.5" customHeight="1" x14ac:dyDescent="0.2">
      <c r="A8" s="1047"/>
      <c r="B8" s="1047"/>
      <c r="C8" s="1047" t="s">
        <v>488</v>
      </c>
      <c r="D8" s="1047"/>
      <c r="E8" s="1047"/>
      <c r="F8" s="1047"/>
      <c r="G8" s="1047"/>
      <c r="H8" s="1047"/>
      <c r="I8" s="1047"/>
      <c r="J8" s="1047" t="s">
        <v>427</v>
      </c>
      <c r="K8" s="1047"/>
      <c r="L8" s="1047"/>
      <c r="M8" s="1047"/>
      <c r="N8" s="1047"/>
      <c r="O8" s="1047"/>
      <c r="P8" s="1047"/>
      <c r="Q8" s="1047"/>
      <c r="R8" s="1047"/>
      <c r="S8" s="1047"/>
      <c r="T8" s="1047"/>
      <c r="U8" s="1047"/>
      <c r="V8" s="1047"/>
      <c r="W8" s="1047"/>
      <c r="X8" s="1047"/>
      <c r="Y8" s="1047"/>
      <c r="Z8" s="1047"/>
      <c r="AA8" s="1047"/>
      <c r="AB8" s="1047"/>
      <c r="AC8" s="1047"/>
      <c r="AD8" s="1047"/>
      <c r="AE8" s="1047"/>
      <c r="AF8" s="1047"/>
      <c r="AG8" s="1047"/>
      <c r="AH8" s="1047"/>
      <c r="AI8" s="1047"/>
      <c r="AJ8" s="1047" t="s">
        <v>1457</v>
      </c>
      <c r="AK8" s="1047"/>
      <c r="AL8" s="1047"/>
      <c r="AM8" s="1047"/>
      <c r="AN8" s="1047"/>
      <c r="AO8" s="1047"/>
      <c r="AP8" s="1047"/>
      <c r="AQ8" s="1047"/>
      <c r="AR8" s="1047"/>
      <c r="AS8" s="1047"/>
      <c r="AT8" s="1047"/>
      <c r="AU8" s="1047"/>
      <c r="AV8" s="1047"/>
      <c r="AW8" s="1047"/>
      <c r="AX8" s="1047"/>
      <c r="AY8" s="1047"/>
      <c r="AZ8" s="1047"/>
      <c r="BA8" s="1047"/>
      <c r="BB8" s="1047"/>
      <c r="BC8" s="1047"/>
      <c r="BD8" s="1047"/>
      <c r="BE8" s="1047"/>
      <c r="BF8" s="1047"/>
      <c r="BG8" s="1047"/>
      <c r="BH8" s="1047"/>
      <c r="BI8" s="1047"/>
      <c r="BJ8" s="1047" t="s">
        <v>487</v>
      </c>
      <c r="BK8" s="1047"/>
      <c r="BL8" s="1047"/>
      <c r="BM8" s="1047"/>
      <c r="BN8" s="1047"/>
      <c r="BO8" s="1047"/>
      <c r="BP8" s="1047"/>
      <c r="BQ8" s="1047"/>
      <c r="BR8" s="1047"/>
      <c r="BS8" s="1047"/>
      <c r="BT8" s="1047"/>
      <c r="BU8" s="1047"/>
      <c r="BV8" s="1047"/>
      <c r="BW8" s="1047"/>
      <c r="BX8" s="1047"/>
      <c r="BY8" s="1047"/>
      <c r="BZ8" s="1047"/>
      <c r="CA8" s="1047"/>
      <c r="CB8" s="1047"/>
      <c r="CC8" s="1047"/>
      <c r="CD8" s="1047"/>
      <c r="CE8" s="1047"/>
      <c r="CF8" s="1047"/>
      <c r="CG8" s="1047"/>
      <c r="CH8" s="1047"/>
      <c r="CI8" s="1047"/>
      <c r="CJ8" s="1047" t="s">
        <v>489</v>
      </c>
      <c r="CK8" s="1047"/>
      <c r="CL8" s="1047"/>
      <c r="CM8" s="1047"/>
      <c r="CN8" s="1047"/>
      <c r="CO8" s="1047"/>
      <c r="CP8" s="1047"/>
      <c r="CQ8" s="1047"/>
      <c r="CR8" s="1047"/>
      <c r="CS8" s="1047"/>
      <c r="CT8" s="1047"/>
      <c r="CU8" s="1047"/>
      <c r="CV8" s="1047"/>
      <c r="CW8" s="1047"/>
      <c r="CX8" s="1047"/>
      <c r="CY8" s="1047"/>
      <c r="CZ8" s="1047"/>
      <c r="DA8" s="1047"/>
      <c r="DB8" s="1047"/>
      <c r="DC8" s="1047"/>
      <c r="DD8" s="1047"/>
      <c r="DE8" s="1047"/>
      <c r="DF8" s="1047"/>
      <c r="DG8" s="1047"/>
      <c r="DH8" s="1047"/>
      <c r="DI8" s="1047"/>
      <c r="DK8" s="139"/>
      <c r="DL8" s="139"/>
    </row>
    <row r="9" spans="1:309" ht="13.5" customHeight="1" x14ac:dyDescent="0.2">
      <c r="A9" s="1047"/>
      <c r="B9" s="1047"/>
      <c r="C9" s="1047" t="s">
        <v>431</v>
      </c>
      <c r="D9" s="1068"/>
      <c r="E9" s="1069"/>
      <c r="F9" s="1069"/>
      <c r="G9" s="1069"/>
      <c r="H9" s="1069"/>
      <c r="I9" s="1070"/>
      <c r="J9" s="1047" t="s">
        <v>431</v>
      </c>
      <c r="K9" s="176"/>
      <c r="L9" s="177"/>
      <c r="M9" s="177"/>
      <c r="N9" s="177"/>
      <c r="O9" s="177"/>
      <c r="P9" s="177"/>
      <c r="Q9" s="177"/>
      <c r="R9" s="177"/>
      <c r="S9" s="177"/>
      <c r="T9" s="177"/>
      <c r="U9" s="177"/>
      <c r="V9" s="177"/>
      <c r="W9" s="177"/>
      <c r="X9" s="177"/>
      <c r="Y9" s="177"/>
      <c r="Z9" s="177"/>
      <c r="AA9" s="177"/>
      <c r="AB9" s="177"/>
      <c r="AC9" s="177"/>
      <c r="AD9" s="177"/>
      <c r="AE9" s="177"/>
      <c r="AF9" s="177"/>
      <c r="AG9" s="177"/>
      <c r="AH9" s="177"/>
      <c r="AI9" s="178"/>
      <c r="AJ9" s="1047" t="s">
        <v>431</v>
      </c>
      <c r="AK9" s="1068"/>
      <c r="AL9" s="1069"/>
      <c r="AM9" s="1069"/>
      <c r="AN9" s="1069"/>
      <c r="AO9" s="1069"/>
      <c r="AP9" s="1069"/>
      <c r="AQ9" s="1069"/>
      <c r="AR9" s="1069"/>
      <c r="AS9" s="1069"/>
      <c r="AT9" s="1069"/>
      <c r="AU9" s="1069"/>
      <c r="AV9" s="1069"/>
      <c r="AW9" s="1069"/>
      <c r="AX9" s="1069"/>
      <c r="AY9" s="1069"/>
      <c r="AZ9" s="1069"/>
      <c r="BA9" s="1069"/>
      <c r="BB9" s="1069"/>
      <c r="BC9" s="1069"/>
      <c r="BD9" s="1069"/>
      <c r="BE9" s="1069"/>
      <c r="BF9" s="1069"/>
      <c r="BG9" s="1069"/>
      <c r="BH9" s="1069"/>
      <c r="BI9" s="1070"/>
      <c r="BJ9" s="891" t="s">
        <v>510</v>
      </c>
      <c r="BK9" s="1046" t="s">
        <v>432</v>
      </c>
      <c r="BL9" s="1046"/>
      <c r="BM9" s="1046"/>
      <c r="BN9" s="1046"/>
      <c r="BO9" s="1046"/>
      <c r="BP9" s="1046"/>
      <c r="BQ9" s="1046"/>
      <c r="BR9" s="1046"/>
      <c r="BS9" s="1046"/>
      <c r="BT9" s="1046"/>
      <c r="BU9" s="1046"/>
      <c r="BV9" s="1046"/>
      <c r="BW9" s="1046"/>
      <c r="BX9" s="1046"/>
      <c r="BY9" s="1046"/>
      <c r="BZ9" s="1046"/>
      <c r="CA9" s="1046"/>
      <c r="CB9" s="1046"/>
      <c r="CC9" s="1046"/>
      <c r="CD9" s="1046"/>
      <c r="CE9" s="1046"/>
      <c r="CF9" s="1046"/>
      <c r="CG9" s="1046"/>
      <c r="CH9" s="1046"/>
      <c r="CI9" s="1046"/>
      <c r="CJ9" s="891" t="s">
        <v>510</v>
      </c>
      <c r="CK9" s="427"/>
      <c r="CL9" s="1046"/>
      <c r="CM9" s="1046"/>
      <c r="CN9" s="1046"/>
      <c r="CO9" s="1046"/>
      <c r="CP9" s="1046"/>
      <c r="CQ9" s="1046"/>
      <c r="CR9" s="1046"/>
      <c r="CS9" s="1046"/>
      <c r="CT9" s="1046"/>
      <c r="CU9" s="1046"/>
      <c r="CV9" s="1046"/>
      <c r="CW9" s="1046"/>
      <c r="CX9" s="1046"/>
      <c r="CY9" s="1046"/>
      <c r="CZ9" s="1046"/>
      <c r="DA9" s="1046"/>
      <c r="DB9" s="1046"/>
      <c r="DC9" s="1046"/>
      <c r="DD9" s="1046"/>
      <c r="DE9" s="1046"/>
      <c r="DF9" s="1046"/>
      <c r="DG9" s="1046"/>
      <c r="DH9" s="1046"/>
      <c r="DI9" s="1046"/>
      <c r="DN9" s="155"/>
      <c r="GZ9" s="1071" t="s">
        <v>664</v>
      </c>
      <c r="HA9" s="1071"/>
      <c r="HB9" s="1071"/>
      <c r="HC9" s="1071"/>
      <c r="HD9" s="1071"/>
      <c r="HE9" s="1071"/>
      <c r="HF9" s="1071"/>
      <c r="HG9" s="1071"/>
      <c r="HH9" s="1071"/>
      <c r="HI9" s="1071"/>
      <c r="HJ9" s="1071"/>
      <c r="HK9" s="1071"/>
      <c r="HL9" s="1071"/>
      <c r="HM9" s="1071"/>
      <c r="HN9" s="1071"/>
      <c r="HO9" s="1071"/>
      <c r="HP9" s="1071"/>
      <c r="HQ9" s="1071"/>
      <c r="HR9" s="1071"/>
      <c r="HS9" s="1071"/>
      <c r="HT9" s="1071"/>
      <c r="HU9" s="1071"/>
      <c r="HV9" s="1071"/>
      <c r="HW9" s="1071"/>
      <c r="HX9" s="1071"/>
    </row>
    <row r="10" spans="1:309" s="155" customFormat="1" ht="24" customHeight="1" x14ac:dyDescent="0.2">
      <c r="A10" s="1047"/>
      <c r="B10" s="1047"/>
      <c r="C10" s="1047"/>
      <c r="D10" s="427">
        <v>2021</v>
      </c>
      <c r="E10" s="175" t="s">
        <v>484</v>
      </c>
      <c r="F10" s="175" t="s">
        <v>518</v>
      </c>
      <c r="G10" s="175" t="s">
        <v>621</v>
      </c>
      <c r="H10" s="427">
        <v>2025</v>
      </c>
      <c r="I10" s="427" t="s">
        <v>660</v>
      </c>
      <c r="J10" s="1047"/>
      <c r="K10" s="194">
        <v>2021</v>
      </c>
      <c r="L10" s="194">
        <v>2022</v>
      </c>
      <c r="M10" s="194">
        <v>2023</v>
      </c>
      <c r="N10" s="194">
        <v>2024</v>
      </c>
      <c r="O10" s="194">
        <v>2025</v>
      </c>
      <c r="P10" s="194">
        <v>2026</v>
      </c>
      <c r="Q10" s="194">
        <v>2027</v>
      </c>
      <c r="R10" s="194">
        <v>2028</v>
      </c>
      <c r="S10" s="194">
        <v>2029</v>
      </c>
      <c r="T10" s="194">
        <v>2030</v>
      </c>
      <c r="U10" s="194">
        <v>2031</v>
      </c>
      <c r="V10" s="194">
        <v>2032</v>
      </c>
      <c r="W10" s="194">
        <v>2033</v>
      </c>
      <c r="X10" s="194">
        <v>2034</v>
      </c>
      <c r="Y10" s="194">
        <v>2035</v>
      </c>
      <c r="Z10" s="194">
        <v>2036</v>
      </c>
      <c r="AA10" s="194">
        <v>2037</v>
      </c>
      <c r="AB10" s="194">
        <v>2038</v>
      </c>
      <c r="AC10" s="194">
        <v>2039</v>
      </c>
      <c r="AD10" s="194">
        <v>2040</v>
      </c>
      <c r="AE10" s="194">
        <v>2041</v>
      </c>
      <c r="AF10" s="194">
        <v>2042</v>
      </c>
      <c r="AG10" s="194">
        <v>2043</v>
      </c>
      <c r="AH10" s="194">
        <v>2044</v>
      </c>
      <c r="AI10" s="194">
        <v>2045</v>
      </c>
      <c r="AJ10" s="1047"/>
      <c r="AK10" s="427">
        <v>2021</v>
      </c>
      <c r="AL10" s="194">
        <v>2022</v>
      </c>
      <c r="AM10" s="194">
        <v>2023</v>
      </c>
      <c r="AN10" s="194">
        <v>2024</v>
      </c>
      <c r="AO10" s="427">
        <v>2025</v>
      </c>
      <c r="AP10" s="427">
        <v>2026</v>
      </c>
      <c r="AQ10" s="194">
        <v>2027</v>
      </c>
      <c r="AR10" s="194">
        <v>2028</v>
      </c>
      <c r="AS10" s="194">
        <v>2029</v>
      </c>
      <c r="AT10" s="194">
        <v>2030</v>
      </c>
      <c r="AU10" s="194">
        <v>2031</v>
      </c>
      <c r="AV10" s="194">
        <v>2032</v>
      </c>
      <c r="AW10" s="194">
        <v>2033</v>
      </c>
      <c r="AX10" s="194">
        <v>2034</v>
      </c>
      <c r="AY10" s="194">
        <v>2035</v>
      </c>
      <c r="AZ10" s="194">
        <v>2036</v>
      </c>
      <c r="BA10" s="194">
        <v>2037</v>
      </c>
      <c r="BB10" s="194">
        <v>2038</v>
      </c>
      <c r="BC10" s="427">
        <v>2039</v>
      </c>
      <c r="BD10" s="194">
        <v>2040</v>
      </c>
      <c r="BE10" s="194">
        <v>2041</v>
      </c>
      <c r="BF10" s="194">
        <v>2042</v>
      </c>
      <c r="BG10" s="194">
        <v>2043</v>
      </c>
      <c r="BH10" s="194">
        <v>2044</v>
      </c>
      <c r="BI10" s="194">
        <v>2045</v>
      </c>
      <c r="BJ10" s="891"/>
      <c r="BK10" s="427">
        <v>2021</v>
      </c>
      <c r="BL10" s="194">
        <v>2022</v>
      </c>
      <c r="BM10" s="194">
        <v>2023</v>
      </c>
      <c r="BN10" s="194">
        <v>2024</v>
      </c>
      <c r="BO10" s="194">
        <v>2025</v>
      </c>
      <c r="BP10" s="194">
        <v>2026</v>
      </c>
      <c r="BQ10" s="194">
        <v>2027</v>
      </c>
      <c r="BR10" s="194">
        <v>2028</v>
      </c>
      <c r="BS10" s="194">
        <v>2029</v>
      </c>
      <c r="BT10" s="194">
        <v>2030</v>
      </c>
      <c r="BU10" s="194">
        <v>2031</v>
      </c>
      <c r="BV10" s="194">
        <v>2032</v>
      </c>
      <c r="BW10" s="194">
        <v>2033</v>
      </c>
      <c r="BX10" s="194">
        <v>2034</v>
      </c>
      <c r="BY10" s="194">
        <v>2035</v>
      </c>
      <c r="BZ10" s="194">
        <v>2036</v>
      </c>
      <c r="CA10" s="194">
        <v>2037</v>
      </c>
      <c r="CB10" s="194">
        <v>2038</v>
      </c>
      <c r="CC10" s="194">
        <v>2039</v>
      </c>
      <c r="CD10" s="194">
        <v>2040</v>
      </c>
      <c r="CE10" s="194">
        <v>2041</v>
      </c>
      <c r="CF10" s="194">
        <v>2042</v>
      </c>
      <c r="CG10" s="194">
        <v>2043</v>
      </c>
      <c r="CH10" s="194">
        <v>2044</v>
      </c>
      <c r="CI10" s="427">
        <v>2045</v>
      </c>
      <c r="CJ10" s="891"/>
      <c r="CK10" s="427">
        <v>2021</v>
      </c>
      <c r="CL10" s="194">
        <v>2022</v>
      </c>
      <c r="CM10" s="194">
        <v>2023</v>
      </c>
      <c r="CN10" s="194">
        <v>2024</v>
      </c>
      <c r="CO10" s="427">
        <v>2025</v>
      </c>
      <c r="CP10" s="194">
        <v>2026</v>
      </c>
      <c r="CQ10" s="194">
        <v>2027</v>
      </c>
      <c r="CR10" s="194">
        <v>2028</v>
      </c>
      <c r="CS10" s="194">
        <v>2029</v>
      </c>
      <c r="CT10" s="194">
        <v>2030</v>
      </c>
      <c r="CU10" s="194">
        <v>2031</v>
      </c>
      <c r="CV10" s="194">
        <v>2032</v>
      </c>
      <c r="CW10" s="194">
        <v>2033</v>
      </c>
      <c r="CX10" s="194">
        <v>2034</v>
      </c>
      <c r="CY10" s="194">
        <v>2035</v>
      </c>
      <c r="CZ10" s="194">
        <v>2036</v>
      </c>
      <c r="DA10" s="194">
        <v>2037</v>
      </c>
      <c r="DB10" s="194">
        <v>2038</v>
      </c>
      <c r="DC10" s="194">
        <v>2039</v>
      </c>
      <c r="DD10" s="194">
        <v>2040</v>
      </c>
      <c r="DE10" s="194">
        <v>2041</v>
      </c>
      <c r="DF10" s="194">
        <v>2042</v>
      </c>
      <c r="DG10" s="194">
        <v>2043</v>
      </c>
      <c r="DH10" s="194">
        <v>2044</v>
      </c>
      <c r="DI10" s="427">
        <v>2045</v>
      </c>
      <c r="DK10" s="155" t="s">
        <v>622</v>
      </c>
      <c r="DL10" s="155" t="s">
        <v>623</v>
      </c>
      <c r="DN10" s="155" t="s">
        <v>624</v>
      </c>
      <c r="DQ10" s="1066" t="s">
        <v>647</v>
      </c>
      <c r="DR10" s="1066"/>
      <c r="DS10" s="1066"/>
      <c r="DT10" s="1066"/>
      <c r="DU10" s="1066"/>
      <c r="DV10" s="1066"/>
      <c r="DW10" s="1066"/>
      <c r="DX10" s="1066"/>
      <c r="DY10" s="1066"/>
      <c r="DZ10" s="1066"/>
      <c r="EA10" s="1066"/>
      <c r="EB10" s="1066"/>
      <c r="EC10" s="1066"/>
      <c r="ED10" s="1066"/>
      <c r="EE10" s="1066"/>
      <c r="EF10" s="1066"/>
      <c r="EG10" s="1066"/>
      <c r="EH10" s="1066"/>
      <c r="EI10" s="1066"/>
      <c r="EJ10" s="1066"/>
      <c r="EK10" s="1066"/>
      <c r="EL10" s="1066"/>
      <c r="EM10" s="1066"/>
      <c r="EN10" s="1066"/>
      <c r="EO10" s="1066"/>
      <c r="ES10" s="1066" t="s">
        <v>648</v>
      </c>
      <c r="ET10" s="1066"/>
      <c r="EU10" s="1066"/>
      <c r="EV10" s="1066"/>
      <c r="EW10" s="1066"/>
      <c r="EX10" s="1066"/>
      <c r="EY10" s="1066"/>
      <c r="EZ10" s="1066"/>
      <c r="FA10" s="1066"/>
      <c r="FB10" s="1066"/>
      <c r="FC10" s="1066"/>
      <c r="FD10" s="1066"/>
      <c r="FE10" s="1066"/>
      <c r="FF10" s="1066"/>
      <c r="FG10" s="1066"/>
      <c r="FH10" s="1066"/>
      <c r="FI10" s="1066"/>
      <c r="FJ10" s="1066"/>
      <c r="FK10" s="1066"/>
      <c r="FL10" s="1066"/>
      <c r="FM10" s="1066"/>
      <c r="FN10" s="1066"/>
      <c r="FO10" s="1066"/>
      <c r="FP10" s="1066"/>
      <c r="FQ10" s="1066"/>
      <c r="FU10" s="155" t="s">
        <v>646</v>
      </c>
      <c r="GC10" s="1066" t="s">
        <v>649</v>
      </c>
      <c r="GD10" s="1066"/>
      <c r="GJ10" s="1066" t="s">
        <v>650</v>
      </c>
      <c r="GK10" s="1066"/>
      <c r="GN10" s="155" t="s">
        <v>651</v>
      </c>
      <c r="GZ10" s="155">
        <v>2021</v>
      </c>
      <c r="HA10" s="155">
        <v>2022</v>
      </c>
      <c r="HB10" s="155">
        <v>2023</v>
      </c>
      <c r="HC10" s="155">
        <v>2024</v>
      </c>
      <c r="HD10" s="155">
        <v>2025</v>
      </c>
      <c r="HE10" s="155">
        <v>2026</v>
      </c>
      <c r="HF10" s="155">
        <v>2027</v>
      </c>
      <c r="HG10" s="155">
        <v>2028</v>
      </c>
      <c r="HH10" s="155">
        <v>2029</v>
      </c>
      <c r="HI10" s="155">
        <v>2030</v>
      </c>
      <c r="HJ10" s="155">
        <v>2031</v>
      </c>
      <c r="HK10" s="155">
        <v>2032</v>
      </c>
      <c r="HL10" s="155">
        <v>2033</v>
      </c>
      <c r="HM10" s="155">
        <v>2034</v>
      </c>
      <c r="HN10" s="155">
        <v>2035</v>
      </c>
      <c r="HO10" s="155">
        <v>2036</v>
      </c>
      <c r="HP10" s="155">
        <v>2037</v>
      </c>
      <c r="HQ10" s="155">
        <v>2038</v>
      </c>
      <c r="HR10" s="155">
        <v>2039</v>
      </c>
      <c r="HS10" s="155">
        <v>2040</v>
      </c>
      <c r="HT10" s="155">
        <v>2041</v>
      </c>
      <c r="HU10" s="155">
        <v>2042</v>
      </c>
      <c r="HV10" s="155">
        <v>2043</v>
      </c>
      <c r="HW10" s="155">
        <v>2044</v>
      </c>
      <c r="HX10" s="155">
        <v>2045</v>
      </c>
    </row>
    <row r="11" spans="1:309" ht="11.25" customHeight="1" x14ac:dyDescent="0.2">
      <c r="A11" s="140">
        <v>1</v>
      </c>
      <c r="B11" s="140">
        <v>2</v>
      </c>
      <c r="C11" s="140">
        <f t="shared" ref="C11:O11" si="0">B11+1</f>
        <v>3</v>
      </c>
      <c r="D11" s="140">
        <f t="shared" si="0"/>
        <v>4</v>
      </c>
      <c r="E11" s="140">
        <v>4</v>
      </c>
      <c r="F11" s="140">
        <v>5</v>
      </c>
      <c r="G11" s="140">
        <f t="shared" si="0"/>
        <v>6</v>
      </c>
      <c r="H11" s="140">
        <f t="shared" si="0"/>
        <v>7</v>
      </c>
      <c r="I11" s="140">
        <f t="shared" si="0"/>
        <v>8</v>
      </c>
      <c r="J11" s="140">
        <f t="shared" si="0"/>
        <v>9</v>
      </c>
      <c r="K11" s="140">
        <f t="shared" si="0"/>
        <v>10</v>
      </c>
      <c r="L11" s="140">
        <f t="shared" si="0"/>
        <v>11</v>
      </c>
      <c r="M11" s="140">
        <f t="shared" si="0"/>
        <v>12</v>
      </c>
      <c r="N11" s="140">
        <f t="shared" si="0"/>
        <v>13</v>
      </c>
      <c r="O11" s="140">
        <f t="shared" si="0"/>
        <v>14</v>
      </c>
      <c r="P11" s="140">
        <f t="shared" ref="P11" si="1">O11+1</f>
        <v>15</v>
      </c>
      <c r="Q11" s="140">
        <f t="shared" ref="Q11" si="2">P11+1</f>
        <v>16</v>
      </c>
      <c r="R11" s="140">
        <f t="shared" ref="R11" si="3">Q11+1</f>
        <v>17</v>
      </c>
      <c r="S11" s="140">
        <f t="shared" ref="S11" si="4">R11+1</f>
        <v>18</v>
      </c>
      <c r="T11" s="140">
        <f t="shared" ref="T11" si="5">S11+1</f>
        <v>19</v>
      </c>
      <c r="U11" s="140">
        <f t="shared" ref="U11" si="6">T11+1</f>
        <v>20</v>
      </c>
      <c r="V11" s="140">
        <f t="shared" ref="V11" si="7">U11+1</f>
        <v>21</v>
      </c>
      <c r="W11" s="140">
        <f t="shared" ref="W11" si="8">V11+1</f>
        <v>22</v>
      </c>
      <c r="X11" s="140">
        <f t="shared" ref="X11" si="9">W11+1</f>
        <v>23</v>
      </c>
      <c r="Y11" s="140">
        <f t="shared" ref="Y11" si="10">X11+1</f>
        <v>24</v>
      </c>
      <c r="Z11" s="140">
        <f t="shared" ref="Z11" si="11">Y11+1</f>
        <v>25</v>
      </c>
      <c r="AA11" s="140">
        <f t="shared" ref="AA11" si="12">Z11+1</f>
        <v>26</v>
      </c>
      <c r="AB11" s="140">
        <f t="shared" ref="AB11" si="13">AA11+1</f>
        <v>27</v>
      </c>
      <c r="AC11" s="140">
        <f t="shared" ref="AC11" si="14">AB11+1</f>
        <v>28</v>
      </c>
      <c r="AD11" s="140">
        <f t="shared" ref="AD11" si="15">AC11+1</f>
        <v>29</v>
      </c>
      <c r="AE11" s="140">
        <f t="shared" ref="AE11" si="16">AD11+1</f>
        <v>30</v>
      </c>
      <c r="AF11" s="140">
        <f t="shared" ref="AF11" si="17">AE11+1</f>
        <v>31</v>
      </c>
      <c r="AG11" s="140">
        <f t="shared" ref="AG11" si="18">AF11+1</f>
        <v>32</v>
      </c>
      <c r="AH11" s="140">
        <f t="shared" ref="AH11" si="19">AG11+1</f>
        <v>33</v>
      </c>
      <c r="AI11" s="140">
        <f t="shared" ref="AI11" si="20">AH11+1</f>
        <v>34</v>
      </c>
      <c r="AJ11" s="140">
        <f t="shared" ref="AJ11" si="21">AI11+1</f>
        <v>35</v>
      </c>
      <c r="AK11" s="140">
        <f t="shared" ref="AK11" si="22">AJ11+1</f>
        <v>36</v>
      </c>
      <c r="AL11" s="140">
        <f t="shared" ref="AL11" si="23">AK11+1</f>
        <v>37</v>
      </c>
      <c r="AM11" s="140">
        <f t="shared" ref="AM11" si="24">AL11+1</f>
        <v>38</v>
      </c>
      <c r="AN11" s="140">
        <f t="shared" ref="AN11" si="25">AM11+1</f>
        <v>39</v>
      </c>
      <c r="AO11" s="140">
        <f t="shared" ref="AO11" si="26">AN11+1</f>
        <v>40</v>
      </c>
      <c r="AP11" s="140">
        <f t="shared" ref="AP11" si="27">AO11+1</f>
        <v>41</v>
      </c>
      <c r="AQ11" s="140">
        <f t="shared" ref="AQ11" si="28">AP11+1</f>
        <v>42</v>
      </c>
      <c r="AR11" s="140">
        <f t="shared" ref="AR11" si="29">AQ11+1</f>
        <v>43</v>
      </c>
      <c r="AS11" s="140">
        <f t="shared" ref="AS11" si="30">AR11+1</f>
        <v>44</v>
      </c>
      <c r="AT11" s="140">
        <f t="shared" ref="AT11" si="31">AS11+1</f>
        <v>45</v>
      </c>
      <c r="AU11" s="140">
        <f t="shared" ref="AU11" si="32">AT11+1</f>
        <v>46</v>
      </c>
      <c r="AV11" s="140">
        <f t="shared" ref="AV11" si="33">AU11+1</f>
        <v>47</v>
      </c>
      <c r="AW11" s="140">
        <f t="shared" ref="AW11" si="34">AV11+1</f>
        <v>48</v>
      </c>
      <c r="AX11" s="140">
        <f t="shared" ref="AX11" si="35">AW11+1</f>
        <v>49</v>
      </c>
      <c r="AY11" s="140">
        <f t="shared" ref="AY11" si="36">AX11+1</f>
        <v>50</v>
      </c>
      <c r="AZ11" s="140">
        <f t="shared" ref="AZ11" si="37">AY11+1</f>
        <v>51</v>
      </c>
      <c r="BA11" s="140">
        <f t="shared" ref="BA11" si="38">AZ11+1</f>
        <v>52</v>
      </c>
      <c r="BB11" s="140">
        <f t="shared" ref="BB11" si="39">BA11+1</f>
        <v>53</v>
      </c>
      <c r="BC11" s="140">
        <f t="shared" ref="BC11" si="40">BB11+1</f>
        <v>54</v>
      </c>
      <c r="BD11" s="140">
        <f t="shared" ref="BD11" si="41">BC11+1</f>
        <v>55</v>
      </c>
      <c r="BE11" s="140">
        <f t="shared" ref="BE11" si="42">BD11+1</f>
        <v>56</v>
      </c>
      <c r="BF11" s="140">
        <f t="shared" ref="BF11" si="43">BE11+1</f>
        <v>57</v>
      </c>
      <c r="BG11" s="140">
        <f t="shared" ref="BG11" si="44">BF11+1</f>
        <v>58</v>
      </c>
      <c r="BH11" s="140">
        <f t="shared" ref="BH11" si="45">BG11+1</f>
        <v>59</v>
      </c>
      <c r="BI11" s="140">
        <f t="shared" ref="BI11" si="46">BH11+1</f>
        <v>60</v>
      </c>
      <c r="BJ11" s="140">
        <f t="shared" ref="BJ11" si="47">BI11+1</f>
        <v>61</v>
      </c>
      <c r="BK11" s="140">
        <f t="shared" ref="BK11" si="48">BJ11+1</f>
        <v>62</v>
      </c>
      <c r="BL11" s="140">
        <f t="shared" ref="BL11" si="49">BK11+1</f>
        <v>63</v>
      </c>
      <c r="BM11" s="140">
        <f t="shared" ref="BM11" si="50">BL11+1</f>
        <v>64</v>
      </c>
      <c r="BN11" s="140">
        <f t="shared" ref="BN11" si="51">BM11+1</f>
        <v>65</v>
      </c>
      <c r="BO11" s="140">
        <f t="shared" ref="BO11" si="52">BN11+1</f>
        <v>66</v>
      </c>
      <c r="BP11" s="140">
        <f t="shared" ref="BP11" si="53">BO11+1</f>
        <v>67</v>
      </c>
      <c r="BQ11" s="140">
        <f t="shared" ref="BQ11" si="54">BP11+1</f>
        <v>68</v>
      </c>
      <c r="BR11" s="140">
        <f t="shared" ref="BR11" si="55">BQ11+1</f>
        <v>69</v>
      </c>
      <c r="BS11" s="140">
        <f t="shared" ref="BS11" si="56">BR11+1</f>
        <v>70</v>
      </c>
      <c r="BT11" s="140">
        <f t="shared" ref="BT11" si="57">BS11+1</f>
        <v>71</v>
      </c>
      <c r="BU11" s="140">
        <f t="shared" ref="BU11" si="58">BT11+1</f>
        <v>72</v>
      </c>
      <c r="BV11" s="140">
        <f t="shared" ref="BV11" si="59">BU11+1</f>
        <v>73</v>
      </c>
      <c r="BW11" s="140">
        <f t="shared" ref="BW11" si="60">BV11+1</f>
        <v>74</v>
      </c>
      <c r="BX11" s="140">
        <f t="shared" ref="BX11" si="61">BW11+1</f>
        <v>75</v>
      </c>
      <c r="BY11" s="140">
        <f t="shared" ref="BY11" si="62">BX11+1</f>
        <v>76</v>
      </c>
      <c r="BZ11" s="140">
        <f t="shared" ref="BZ11" si="63">BY11+1</f>
        <v>77</v>
      </c>
      <c r="CA11" s="140">
        <f t="shared" ref="CA11" si="64">BZ11+1</f>
        <v>78</v>
      </c>
      <c r="CB11" s="140">
        <f t="shared" ref="CB11" si="65">CA11+1</f>
        <v>79</v>
      </c>
      <c r="CC11" s="140">
        <f t="shared" ref="CC11" si="66">CB11+1</f>
        <v>80</v>
      </c>
      <c r="CD11" s="140">
        <f t="shared" ref="CD11" si="67">CC11+1</f>
        <v>81</v>
      </c>
      <c r="CE11" s="140">
        <f t="shared" ref="CE11" si="68">CD11+1</f>
        <v>82</v>
      </c>
      <c r="CF11" s="140">
        <f t="shared" ref="CF11" si="69">CE11+1</f>
        <v>83</v>
      </c>
      <c r="CG11" s="140">
        <f t="shared" ref="CG11" si="70">CF11+1</f>
        <v>84</v>
      </c>
      <c r="CH11" s="140">
        <f t="shared" ref="CH11" si="71">CG11+1</f>
        <v>85</v>
      </c>
      <c r="CI11" s="140">
        <f t="shared" ref="CI11" si="72">CH11+1</f>
        <v>86</v>
      </c>
      <c r="CJ11" s="140">
        <f t="shared" ref="CJ11" si="73">CI11+1</f>
        <v>87</v>
      </c>
      <c r="CK11" s="140">
        <f t="shared" ref="CK11" si="74">CJ11+1</f>
        <v>88</v>
      </c>
      <c r="CL11" s="140">
        <f t="shared" ref="CL11" si="75">CK11+1</f>
        <v>89</v>
      </c>
      <c r="CM11" s="140">
        <f t="shared" ref="CM11" si="76">CL11+1</f>
        <v>90</v>
      </c>
      <c r="CN11" s="140">
        <f t="shared" ref="CN11" si="77">CM11+1</f>
        <v>91</v>
      </c>
      <c r="CO11" s="140">
        <f t="shared" ref="CO11" si="78">CN11+1</f>
        <v>92</v>
      </c>
      <c r="CP11" s="140">
        <f t="shared" ref="CP11" si="79">CO11+1</f>
        <v>93</v>
      </c>
      <c r="CQ11" s="140">
        <f t="shared" ref="CQ11" si="80">CP11+1</f>
        <v>94</v>
      </c>
      <c r="CR11" s="140">
        <f t="shared" ref="CR11" si="81">CQ11+1</f>
        <v>95</v>
      </c>
      <c r="CS11" s="140">
        <f t="shared" ref="CS11" si="82">CR11+1</f>
        <v>96</v>
      </c>
      <c r="CT11" s="140">
        <f t="shared" ref="CT11" si="83">CS11+1</f>
        <v>97</v>
      </c>
      <c r="CU11" s="140">
        <f t="shared" ref="CU11" si="84">CT11+1</f>
        <v>98</v>
      </c>
      <c r="CV11" s="140">
        <f t="shared" ref="CV11" si="85">CU11+1</f>
        <v>99</v>
      </c>
      <c r="CW11" s="140">
        <f t="shared" ref="CW11" si="86">CV11+1</f>
        <v>100</v>
      </c>
      <c r="CX11" s="140">
        <f t="shared" ref="CX11" si="87">CW11+1</f>
        <v>101</v>
      </c>
      <c r="CY11" s="140">
        <f t="shared" ref="CY11" si="88">CX11+1</f>
        <v>102</v>
      </c>
      <c r="CZ11" s="140">
        <f t="shared" ref="CZ11" si="89">CY11+1</f>
        <v>103</v>
      </c>
      <c r="DA11" s="140">
        <f t="shared" ref="DA11" si="90">CZ11+1</f>
        <v>104</v>
      </c>
      <c r="DB11" s="140">
        <f t="shared" ref="DB11" si="91">DA11+1</f>
        <v>105</v>
      </c>
      <c r="DC11" s="140">
        <f t="shared" ref="DC11" si="92">DB11+1</f>
        <v>106</v>
      </c>
      <c r="DD11" s="140">
        <f t="shared" ref="DD11" si="93">DC11+1</f>
        <v>107</v>
      </c>
      <c r="DE11" s="140">
        <f t="shared" ref="DE11" si="94">DD11+1</f>
        <v>108</v>
      </c>
      <c r="DF11" s="140">
        <f t="shared" ref="DF11" si="95">DE11+1</f>
        <v>109</v>
      </c>
      <c r="DG11" s="140">
        <f t="shared" ref="DG11" si="96">DF11+1</f>
        <v>110</v>
      </c>
      <c r="DH11" s="140">
        <f t="shared" ref="DH11" si="97">DG11+1</f>
        <v>111</v>
      </c>
      <c r="DI11" s="140">
        <f t="shared" ref="DI11" si="98">DH11+1</f>
        <v>112</v>
      </c>
      <c r="DM11" s="139" t="s">
        <v>74</v>
      </c>
      <c r="DN11" s="139" t="s">
        <v>73</v>
      </c>
      <c r="GC11" s="139">
        <v>2024</v>
      </c>
      <c r="GD11" s="139">
        <v>2025</v>
      </c>
      <c r="GJ11" s="139">
        <v>2024</v>
      </c>
      <c r="GK11" s="139">
        <v>2025</v>
      </c>
      <c r="IJ11" s="139">
        <v>2021</v>
      </c>
      <c r="IK11" s="139">
        <v>2022</v>
      </c>
      <c r="IL11" s="139">
        <v>2023</v>
      </c>
      <c r="IM11" s="139">
        <v>2024</v>
      </c>
      <c r="IN11" s="139">
        <v>2025</v>
      </c>
      <c r="IO11" s="139">
        <v>2026</v>
      </c>
      <c r="IP11" s="139">
        <v>2027</v>
      </c>
      <c r="IQ11" s="139">
        <v>2028</v>
      </c>
      <c r="IR11" s="139">
        <v>2029</v>
      </c>
      <c r="IS11" s="139">
        <v>2030</v>
      </c>
      <c r="IT11" s="139">
        <v>2031</v>
      </c>
      <c r="IU11" s="139">
        <v>2032</v>
      </c>
      <c r="IV11" s="139">
        <v>2033</v>
      </c>
      <c r="IW11" s="139">
        <v>2034</v>
      </c>
      <c r="IX11" s="139">
        <v>2035</v>
      </c>
      <c r="IY11" s="139">
        <v>2036</v>
      </c>
      <c r="IZ11" s="139">
        <v>2037</v>
      </c>
      <c r="JA11" s="139">
        <v>2038</v>
      </c>
      <c r="JB11" s="139">
        <v>2039</v>
      </c>
      <c r="JC11" s="139">
        <v>2040</v>
      </c>
      <c r="JD11" s="139">
        <v>2041</v>
      </c>
      <c r="JE11" s="139">
        <v>2042</v>
      </c>
      <c r="JF11" s="139">
        <v>2043</v>
      </c>
      <c r="JG11" s="139">
        <v>2044</v>
      </c>
      <c r="JH11" s="139">
        <v>2045</v>
      </c>
    </row>
    <row r="12" spans="1:309" s="152" customFormat="1" ht="12.75" x14ac:dyDescent="0.2">
      <c r="A12" s="150" t="s">
        <v>419</v>
      </c>
      <c r="B12" s="186" t="s">
        <v>558</v>
      </c>
      <c r="C12" s="151">
        <f>IF($DN$4*$DL12/1000&gt;=1,$DN$4,1/($DL12/1000))</f>
        <v>0.28274117569839596</v>
      </c>
      <c r="D12" s="151">
        <f t="shared" ref="D12:H27" si="99">IF($DN$4*$DL12/1000&gt;=1,$DN$4,1/($DL12/1000))</f>
        <v>0.28274117569839596</v>
      </c>
      <c r="E12" s="151">
        <f t="shared" si="99"/>
        <v>0.28274117569839596</v>
      </c>
      <c r="F12" s="151">
        <f t="shared" si="99"/>
        <v>0.28274117569839596</v>
      </c>
      <c r="G12" s="151">
        <f t="shared" si="99"/>
        <v>0.28274117569839596</v>
      </c>
      <c r="H12" s="151">
        <f t="shared" si="99"/>
        <v>0.28274117569839596</v>
      </c>
      <c r="I12" s="151">
        <v>0.28274117569839596</v>
      </c>
      <c r="J12" s="151">
        <f>K12</f>
        <v>0.14121962402567628</v>
      </c>
      <c r="K12" s="151">
        <f>IF(K$10&lt;=$FU12,IF($DN$5*GZ12&gt;=1,$DN$5,1/GZ12),0)</f>
        <v>0.14121962402567628</v>
      </c>
      <c r="L12" s="151">
        <f t="shared" ref="L12:AI22" si="100">IF(L$10&lt;=$FU12,IF($DN$5*HA12&gt;=1,$DN$5,1/HA12),0)</f>
        <v>0.14121962402567628</v>
      </c>
      <c r="M12" s="151">
        <f t="shared" si="100"/>
        <v>0.14121962402567628</v>
      </c>
      <c r="N12" s="151">
        <f t="shared" si="100"/>
        <v>0.14121962402567628</v>
      </c>
      <c r="O12" s="151">
        <f t="shared" si="100"/>
        <v>0.14121962402567628</v>
      </c>
      <c r="P12" s="151">
        <f t="shared" si="100"/>
        <v>0.14121962402567628</v>
      </c>
      <c r="Q12" s="151">
        <f t="shared" si="100"/>
        <v>0.14121962402567628</v>
      </c>
      <c r="R12" s="151">
        <f t="shared" si="100"/>
        <v>0.14121962402567628</v>
      </c>
      <c r="S12" s="151">
        <f t="shared" si="100"/>
        <v>0.14121962402567628</v>
      </c>
      <c r="T12" s="151">
        <f t="shared" si="100"/>
        <v>0.14121962402567628</v>
      </c>
      <c r="U12" s="151">
        <f t="shared" si="100"/>
        <v>0.14121962402567628</v>
      </c>
      <c r="V12" s="151">
        <f t="shared" si="100"/>
        <v>0.14121962402567628</v>
      </c>
      <c r="W12" s="151">
        <f t="shared" si="100"/>
        <v>0.14121962402567628</v>
      </c>
      <c r="X12" s="151">
        <f t="shared" si="100"/>
        <v>0.14121962402567628</v>
      </c>
      <c r="Y12" s="151">
        <f t="shared" si="100"/>
        <v>0.14121962402567628</v>
      </c>
      <c r="Z12" s="151">
        <f t="shared" si="100"/>
        <v>0.14121962402567628</v>
      </c>
      <c r="AA12" s="151">
        <f t="shared" si="100"/>
        <v>0.14121962402567628</v>
      </c>
      <c r="AB12" s="151">
        <f t="shared" si="100"/>
        <v>0.14121962402567628</v>
      </c>
      <c r="AC12" s="151">
        <f t="shared" si="100"/>
        <v>0.14121962402567628</v>
      </c>
      <c r="AD12" s="151">
        <f t="shared" si="100"/>
        <v>0.14121962402567628</v>
      </c>
      <c r="AE12" s="151">
        <f t="shared" si="100"/>
        <v>0.14121962402567628</v>
      </c>
      <c r="AF12" s="151">
        <f t="shared" si="100"/>
        <v>0.14121962402567628</v>
      </c>
      <c r="AG12" s="151">
        <f t="shared" si="100"/>
        <v>0.14121962402567628</v>
      </c>
      <c r="AH12" s="151">
        <f t="shared" si="100"/>
        <v>0.14121962402567628</v>
      </c>
      <c r="AI12" s="151">
        <f t="shared" si="100"/>
        <v>0.14121962402567628</v>
      </c>
      <c r="AJ12" s="183">
        <v>178.0791730141008</v>
      </c>
      <c r="AK12" s="183">
        <v>178.0791730141008</v>
      </c>
      <c r="AL12" s="183">
        <v>178.0791730141008</v>
      </c>
      <c r="AM12" s="183">
        <v>178.0791730141008</v>
      </c>
      <c r="AN12" s="183">
        <v>178.0791730141008</v>
      </c>
      <c r="AO12" s="183">
        <v>178.0791730141008</v>
      </c>
      <c r="AP12" s="183">
        <v>178.0791730141008</v>
      </c>
      <c r="AQ12" s="183">
        <v>178.0791730141008</v>
      </c>
      <c r="AR12" s="183">
        <v>178.0791730141008</v>
      </c>
      <c r="AS12" s="183">
        <v>178.0791730141008</v>
      </c>
      <c r="AT12" s="183">
        <v>178.0791730141008</v>
      </c>
      <c r="AU12" s="183">
        <v>178.0791730141008</v>
      </c>
      <c r="AV12" s="183">
        <v>178.0791730141008</v>
      </c>
      <c r="AW12" s="183">
        <v>178.0791730141008</v>
      </c>
      <c r="AX12" s="183">
        <v>178.0791730141008</v>
      </c>
      <c r="AY12" s="183">
        <v>178.0791730141008</v>
      </c>
      <c r="AZ12" s="183">
        <v>178.0791730141008</v>
      </c>
      <c r="BA12" s="183">
        <v>178.0791730141008</v>
      </c>
      <c r="BB12" s="183">
        <v>178.0791730141008</v>
      </c>
      <c r="BC12" s="183">
        <v>178.0791730141008</v>
      </c>
      <c r="BD12" s="183">
        <v>178.0791730141008</v>
      </c>
      <c r="BE12" s="183">
        <v>178.0791730141008</v>
      </c>
      <c r="BF12" s="183">
        <v>178.0791730141008</v>
      </c>
      <c r="BG12" s="183">
        <v>178.0791730141008</v>
      </c>
      <c r="BH12" s="183">
        <v>178.0791730141008</v>
      </c>
      <c r="BI12" s="145">
        <v>178.07917301410083</v>
      </c>
      <c r="BJ12" s="154">
        <f t="shared" ref="BJ12:BJ70" si="101">CJ12/DK12</f>
        <v>2.6919652131428276</v>
      </c>
      <c r="BK12" s="145">
        <f t="shared" ref="BK12:CI23" si="102">((CK12)/($DK12-ES12))</f>
        <v>2.6919652131428276</v>
      </c>
      <c r="BL12" s="145">
        <f t="shared" si="102"/>
        <v>2.6919652131428276</v>
      </c>
      <c r="BM12" s="145">
        <f t="shared" si="102"/>
        <v>2.6919652131428284</v>
      </c>
      <c r="BN12" s="145">
        <f t="shared" si="102"/>
        <v>2.290490760866013</v>
      </c>
      <c r="BO12" s="145">
        <f t="shared" si="102"/>
        <v>1.9310127220297473</v>
      </c>
      <c r="BP12" s="145">
        <f t="shared" si="102"/>
        <v>1.9871344958287787</v>
      </c>
      <c r="BQ12" s="145">
        <f t="shared" si="102"/>
        <v>1.7271170105937399</v>
      </c>
      <c r="BR12" s="145">
        <f t="shared" si="102"/>
        <v>1.721835818811807</v>
      </c>
      <c r="BS12" s="145">
        <f t="shared" si="102"/>
        <v>1.7288413736368831</v>
      </c>
      <c r="BT12" s="145">
        <f t="shared" si="102"/>
        <v>1.735767370565269</v>
      </c>
      <c r="BU12" s="145">
        <f t="shared" si="102"/>
        <v>1.7388593539109412</v>
      </c>
      <c r="BV12" s="145">
        <f t="shared" si="102"/>
        <v>1.7396715858514302</v>
      </c>
      <c r="BW12" s="145">
        <f t="shared" si="102"/>
        <v>1.7450702475761395</v>
      </c>
      <c r="BX12" s="145">
        <f t="shared" si="102"/>
        <v>1.7472174232843225</v>
      </c>
      <c r="BY12" s="145">
        <f t="shared" si="102"/>
        <v>1.7585910317011104</v>
      </c>
      <c r="BZ12" s="145">
        <f t="shared" si="102"/>
        <v>1.7627191750816713</v>
      </c>
      <c r="CA12" s="145">
        <f t="shared" si="102"/>
        <v>1.6689075782901104</v>
      </c>
      <c r="CB12" s="145">
        <f t="shared" si="102"/>
        <v>1.6703821460663382</v>
      </c>
      <c r="CC12" s="145">
        <f t="shared" si="102"/>
        <v>1.6743680533528638</v>
      </c>
      <c r="CD12" s="145">
        <f t="shared" si="102"/>
        <v>1.678399104156588</v>
      </c>
      <c r="CE12" s="145">
        <f t="shared" si="102"/>
        <v>1.6885503565633637</v>
      </c>
      <c r="CF12" s="145">
        <f t="shared" si="102"/>
        <v>1.6896572332220043</v>
      </c>
      <c r="CG12" s="145">
        <f t="shared" si="102"/>
        <v>1.6896701947188988</v>
      </c>
      <c r="CH12" s="145">
        <f t="shared" si="102"/>
        <v>1.6895601121805301</v>
      </c>
      <c r="CI12" s="145">
        <f t="shared" si="102"/>
        <v>1.6895601121805301</v>
      </c>
      <c r="CJ12" s="192">
        <f>CK12</f>
        <v>10107.197403979188</v>
      </c>
      <c r="CK12" s="145">
        <f>'[8]ф_4 (ТЗ-1)'!CK12</f>
        <v>10107.197403979188</v>
      </c>
      <c r="CL12" s="145">
        <f>'[8]ф_4 (ТЗ-1)'!CL12</f>
        <v>10107.197403979188</v>
      </c>
      <c r="CM12" s="145">
        <f>'[8]ф_4 (ТЗ-1)'!CM12</f>
        <v>10107.197403979189</v>
      </c>
      <c r="CN12" s="145">
        <f>'[8]ф_4 (ТЗ-1)'!CN12</f>
        <v>8599.8296556869318</v>
      </c>
      <c r="CO12" s="145">
        <f>'[8]ф_4 (ТЗ-1)'!CO12</f>
        <v>7250.1407803720849</v>
      </c>
      <c r="CP12" s="145">
        <f>'[8]ф_4 (ТЗ-1)'!CP12</f>
        <v>7413.6401261606725</v>
      </c>
      <c r="CQ12" s="145">
        <f>'[8]ф_4 (ТЗ-1)'!CQ12</f>
        <v>6484.5981220765361</v>
      </c>
      <c r="CR12" s="145">
        <f>'[8]ф_4 (ТЗ-1)'!CR12</f>
        <v>6464.7694676765223</v>
      </c>
      <c r="CS12" s="145">
        <f>'[8]ф_4 (ТЗ-1)'!CS12</f>
        <v>6491.0723802088787</v>
      </c>
      <c r="CT12" s="145">
        <f>'[8]ф_4 (ТЗ-1)'!CT12</f>
        <v>6517.0765862932594</v>
      </c>
      <c r="CU12" s="145">
        <f>'[8]ф_4 (ТЗ-1)'!CU12</f>
        <v>6528.6856835772614</v>
      </c>
      <c r="CV12" s="145">
        <f>'[8]ф_4 (ТЗ-1)'!CV12</f>
        <v>6531.735272970267</v>
      </c>
      <c r="CW12" s="145">
        <f>'[8]ф_4 (ТЗ-1)'!CW12</f>
        <v>6552.0049776092956</v>
      </c>
      <c r="CX12" s="145">
        <f>'[8]ф_4 (ТЗ-1)'!CX12</f>
        <v>6560.0667195061369</v>
      </c>
      <c r="CY12" s="145">
        <f>'[8]ф_4 (ТЗ-1)'!CY12</f>
        <v>6602.7698365088363</v>
      </c>
      <c r="CZ12" s="145">
        <f>'[8]ф_4 (ТЗ-1)'!CZ12</f>
        <v>6618.2692790185511</v>
      </c>
      <c r="DA12" s="145">
        <f>'[8]ф_4 (ТЗ-1)'!DA12</f>
        <v>6266.0461808426908</v>
      </c>
      <c r="DB12" s="145">
        <f>'[8]ф_4 (ТЗ-1)'!DB12</f>
        <v>6271.5825627866761</v>
      </c>
      <c r="DC12" s="145">
        <f>'[8]ф_4 (ТЗ-1)'!DC12</f>
        <v>6286.5479685735663</v>
      </c>
      <c r="DD12" s="145">
        <f>'[8]ф_4 (ТЗ-1)'!DD12</f>
        <v>6301.6828692846875</v>
      </c>
      <c r="DE12" s="145">
        <f>'[8]ф_4 (ТЗ-1)'!DE12</f>
        <v>6339.7965534704936</v>
      </c>
      <c r="DF12" s="145">
        <f>'[8]ф_4 (ТЗ-1)'!DF12</f>
        <v>6343.9524098820539</v>
      </c>
      <c r="DG12" s="145">
        <f>'[8]ф_4 (ТЗ-1)'!DG12</f>
        <v>6344.0010748525829</v>
      </c>
      <c r="DH12" s="145">
        <f>'[8]ф_4 (ТЗ-1)'!DH12</f>
        <v>6343.5877612107161</v>
      </c>
      <c r="DI12" s="145">
        <f>'[8]ф_4 (ТЗ-1)'!DI12</f>
        <v>6343.5877612107161</v>
      </c>
      <c r="DJ12" s="139"/>
      <c r="DK12" s="139">
        <v>3754.5794999999985</v>
      </c>
      <c r="DL12" s="139">
        <v>25654.5</v>
      </c>
      <c r="DM12" s="139">
        <f t="shared" ref="DM12:DM70" si="103">DN12/1.163</f>
        <v>60.010799999999996</v>
      </c>
      <c r="DN12" s="139">
        <v>69.792560399999999</v>
      </c>
      <c r="DO12" s="139"/>
      <c r="DP12" s="139"/>
      <c r="DQ12" s="190">
        <v>0</v>
      </c>
      <c r="DR12" s="190">
        <v>0</v>
      </c>
      <c r="DS12" s="190">
        <v>0</v>
      </c>
      <c r="DT12" s="190">
        <v>0.80014520803208722</v>
      </c>
      <c r="DU12" s="190">
        <v>0</v>
      </c>
      <c r="DV12" s="190">
        <v>1172.6454053052194</v>
      </c>
      <c r="DW12" s="190">
        <v>0</v>
      </c>
      <c r="DX12" s="190">
        <v>0</v>
      </c>
      <c r="DY12" s="190">
        <v>5.8791324070092443</v>
      </c>
      <c r="DZ12" s="190">
        <v>0</v>
      </c>
      <c r="EA12" s="190">
        <v>0</v>
      </c>
      <c r="EB12" s="190">
        <v>0</v>
      </c>
      <c r="EC12" s="190">
        <v>0</v>
      </c>
      <c r="ED12" s="190">
        <v>0</v>
      </c>
      <c r="EE12" s="190">
        <v>0</v>
      </c>
      <c r="EF12" s="190">
        <v>1066.5769751389248</v>
      </c>
      <c r="EG12" s="190">
        <v>0</v>
      </c>
      <c r="EH12" s="190">
        <v>0</v>
      </c>
      <c r="EI12" s="190">
        <v>0</v>
      </c>
      <c r="EJ12" s="190">
        <v>0</v>
      </c>
      <c r="EK12" s="190">
        <v>139.16127856134977</v>
      </c>
      <c r="EL12" s="190">
        <v>0</v>
      </c>
      <c r="EM12" s="190">
        <v>0</v>
      </c>
      <c r="EN12" s="190">
        <v>0</v>
      </c>
      <c r="EO12" s="190">
        <v>0</v>
      </c>
      <c r="EP12" s="139"/>
      <c r="EQ12" s="139"/>
      <c r="ER12" s="139"/>
      <c r="ES12" s="139">
        <v>0</v>
      </c>
      <c r="ET12" s="139">
        <v>0</v>
      </c>
      <c r="EU12" s="139">
        <v>0</v>
      </c>
      <c r="EV12" s="139">
        <v>0</v>
      </c>
      <c r="EW12" s="139">
        <v>0</v>
      </c>
      <c r="EX12" s="139">
        <v>23.760000000000005</v>
      </c>
      <c r="EY12" s="139">
        <v>0</v>
      </c>
      <c r="EZ12" s="139">
        <v>0</v>
      </c>
      <c r="FA12" s="139">
        <v>0</v>
      </c>
      <c r="FB12" s="139">
        <v>0</v>
      </c>
      <c r="FC12" s="139">
        <v>0</v>
      </c>
      <c r="FD12" s="139">
        <v>0</v>
      </c>
      <c r="FE12" s="139">
        <v>0</v>
      </c>
      <c r="FF12" s="139">
        <v>0</v>
      </c>
      <c r="FG12" s="139">
        <v>0</v>
      </c>
      <c r="FH12" s="139">
        <v>0</v>
      </c>
      <c r="FI12" s="139">
        <v>0</v>
      </c>
      <c r="FJ12" s="139">
        <v>0</v>
      </c>
      <c r="FK12" s="139">
        <v>0</v>
      </c>
      <c r="FL12" s="139">
        <v>0</v>
      </c>
      <c r="FM12" s="139">
        <v>0</v>
      </c>
      <c r="FN12" s="139">
        <v>0</v>
      </c>
      <c r="FO12" s="139">
        <v>0</v>
      </c>
      <c r="FP12" s="139">
        <v>0</v>
      </c>
      <c r="FQ12" s="139">
        <v>0</v>
      </c>
      <c r="FR12" s="139"/>
      <c r="FS12" s="139"/>
      <c r="FT12" s="139"/>
      <c r="FU12" s="139">
        <v>2045</v>
      </c>
      <c r="FV12" s="139"/>
      <c r="FW12" s="139"/>
      <c r="FX12" s="139"/>
      <c r="FY12" s="139">
        <v>60.010800000000003</v>
      </c>
      <c r="FZ12" s="139"/>
      <c r="GA12" s="139"/>
      <c r="GB12" s="139"/>
      <c r="GC12" s="139"/>
      <c r="GD12" s="139"/>
      <c r="GE12" s="139"/>
      <c r="GF12" s="139"/>
      <c r="GG12" s="139"/>
      <c r="GH12" s="139"/>
      <c r="GI12" s="139"/>
      <c r="GJ12" s="139"/>
      <c r="GK12" s="139"/>
      <c r="GL12" s="139"/>
      <c r="GM12" s="139"/>
      <c r="GN12" s="139"/>
      <c r="GO12" s="139"/>
      <c r="GP12" s="139"/>
      <c r="GQ12" s="139"/>
      <c r="GR12" s="139">
        <v>25654.5</v>
      </c>
      <c r="GS12" s="139"/>
      <c r="GT12" s="139"/>
      <c r="GU12" s="139"/>
      <c r="GV12" s="139">
        <f>IF($GR12=0,IF($DN$4*$DL12/1000&gt;=1,$DN$4,1/($DL12/1000)),$DN$4/$DL12*$GR12)</f>
        <v>0.28274117569839596</v>
      </c>
      <c r="GW12" s="139"/>
      <c r="GX12" s="139"/>
      <c r="GY12" s="139"/>
      <c r="GZ12" s="139">
        <f t="shared" ref="GZ12:HO27" si="104">IF($FU12&gt;GZ$10,$DM12,$FY12)</f>
        <v>60.010799999999996</v>
      </c>
      <c r="HA12" s="139">
        <f t="shared" si="104"/>
        <v>60.010799999999996</v>
      </c>
      <c r="HB12" s="139">
        <f t="shared" si="104"/>
        <v>60.010799999999996</v>
      </c>
      <c r="HC12" s="139">
        <f t="shared" si="104"/>
        <v>60.010799999999996</v>
      </c>
      <c r="HD12" s="139">
        <f t="shared" si="104"/>
        <v>60.010799999999996</v>
      </c>
      <c r="HE12" s="139">
        <f t="shared" si="104"/>
        <v>60.010799999999996</v>
      </c>
      <c r="HF12" s="139">
        <f t="shared" si="104"/>
        <v>60.010799999999996</v>
      </c>
      <c r="HG12" s="139">
        <f t="shared" si="104"/>
        <v>60.010799999999996</v>
      </c>
      <c r="HH12" s="139">
        <f t="shared" si="104"/>
        <v>60.010799999999996</v>
      </c>
      <c r="HI12" s="139">
        <f t="shared" si="104"/>
        <v>60.010799999999996</v>
      </c>
      <c r="HJ12" s="139">
        <f t="shared" si="104"/>
        <v>60.010799999999996</v>
      </c>
      <c r="HK12" s="139">
        <f t="shared" si="104"/>
        <v>60.010799999999996</v>
      </c>
      <c r="HL12" s="139">
        <f t="shared" si="104"/>
        <v>60.010799999999996</v>
      </c>
      <c r="HM12" s="139">
        <f t="shared" si="104"/>
        <v>60.010799999999996</v>
      </c>
      <c r="HN12" s="139">
        <f t="shared" si="104"/>
        <v>60.010799999999996</v>
      </c>
      <c r="HO12" s="139">
        <f t="shared" si="104"/>
        <v>60.010799999999996</v>
      </c>
      <c r="HP12" s="139">
        <f t="shared" ref="HP12:HX26" si="105">IF($FU12&gt;HP$10,$DM12,$FY12)</f>
        <v>60.010799999999996</v>
      </c>
      <c r="HQ12" s="139">
        <f t="shared" si="105"/>
        <v>60.010799999999996</v>
      </c>
      <c r="HR12" s="139">
        <f t="shared" si="105"/>
        <v>60.010799999999996</v>
      </c>
      <c r="HS12" s="139">
        <f t="shared" si="105"/>
        <v>60.010799999999996</v>
      </c>
      <c r="HT12" s="139">
        <f t="shared" si="105"/>
        <v>60.010799999999996</v>
      </c>
      <c r="HU12" s="139">
        <f t="shared" si="105"/>
        <v>60.010799999999996</v>
      </c>
      <c r="HV12" s="139">
        <f t="shared" si="105"/>
        <v>60.010799999999996</v>
      </c>
      <c r="HW12" s="139">
        <f t="shared" si="105"/>
        <v>60.010799999999996</v>
      </c>
      <c r="HX12" s="139">
        <f t="shared" si="105"/>
        <v>60.010800000000003</v>
      </c>
      <c r="HY12" s="139"/>
      <c r="HZ12" s="139"/>
      <c r="IA12" s="139"/>
      <c r="IB12" s="279">
        <v>9065.6500000000087</v>
      </c>
      <c r="IC12" s="139"/>
      <c r="ID12" s="139"/>
      <c r="IE12" s="139"/>
      <c r="IF12" s="280">
        <v>6680.5870633794739</v>
      </c>
      <c r="IG12" s="139"/>
      <c r="IH12" s="139"/>
      <c r="II12" s="139"/>
      <c r="IJ12" s="139">
        <f t="shared" ref="IJ12:IS15" si="106">IFERROR(IJ$81*CK12,"-")</f>
        <v>10107.197403979188</v>
      </c>
      <c r="IK12" s="139">
        <f t="shared" si="106"/>
        <v>10107.197403979188</v>
      </c>
      <c r="IL12" s="139">
        <f t="shared" si="106"/>
        <v>10107.197403979189</v>
      </c>
      <c r="IM12" s="139">
        <f t="shared" si="106"/>
        <v>8493.1815295102151</v>
      </c>
      <c r="IN12" s="139">
        <f t="shared" si="106"/>
        <v>7158.0904479858982</v>
      </c>
      <c r="IO12" s="139">
        <f t="shared" si="106"/>
        <v>7317.7224562035035</v>
      </c>
      <c r="IP12" s="139">
        <f t="shared" si="106"/>
        <v>6399.006033629651</v>
      </c>
      <c r="IQ12" s="139">
        <f t="shared" si="106"/>
        <v>6377.9061520640334</v>
      </c>
      <c r="IR12" s="139">
        <f t="shared" si="106"/>
        <v>6403.8556477879101</v>
      </c>
      <c r="IS12" s="139">
        <f t="shared" si="106"/>
        <v>6429.5104506071539</v>
      </c>
      <c r="IT12" s="139">
        <f t="shared" ref="IT12:JC15" si="107">IFERROR(IT$81*CU12,"-")</f>
        <v>6440.9635632599329</v>
      </c>
      <c r="IU12" s="139">
        <f t="shared" si="107"/>
        <v>6443.9721771089144</v>
      </c>
      <c r="IV12" s="139">
        <f t="shared" si="107"/>
        <v>6463.9695296153204</v>
      </c>
      <c r="IW12" s="139">
        <f t="shared" si="107"/>
        <v>6471.9229506146767</v>
      </c>
      <c r="IX12" s="139">
        <f t="shared" si="107"/>
        <v>6514.0522908804969</v>
      </c>
      <c r="IY12" s="139">
        <f t="shared" si="107"/>
        <v>6529.3434764719605</v>
      </c>
      <c r="IZ12" s="139">
        <f t="shared" si="107"/>
        <v>6181.8529934799571</v>
      </c>
      <c r="JA12" s="139">
        <f t="shared" si="107"/>
        <v>6187.3149863069666</v>
      </c>
      <c r="JB12" s="139">
        <f t="shared" si="107"/>
        <v>6202.079310713827</v>
      </c>
      <c r="JC12" s="139">
        <f t="shared" si="107"/>
        <v>6217.010852641034</v>
      </c>
      <c r="JD12" s="139">
        <f t="shared" ref="JD12:JH15" si="108">IFERROR(JD$81*DE12,"-")</f>
        <v>6254.6124256069206</v>
      </c>
      <c r="JE12" s="139">
        <f t="shared" si="108"/>
        <v>6258.7124422133775</v>
      </c>
      <c r="JF12" s="139">
        <f t="shared" si="108"/>
        <v>6258.76045330124</v>
      </c>
      <c r="JG12" s="139">
        <f t="shared" si="108"/>
        <v>6258.3526931123624</v>
      </c>
      <c r="JH12" s="139">
        <f t="shared" si="108"/>
        <v>6258.3526931123624</v>
      </c>
      <c r="JI12" s="139"/>
      <c r="JJ12" s="139"/>
      <c r="JK12" s="139"/>
      <c r="JL12" s="139"/>
      <c r="JM12" s="139"/>
      <c r="JN12" s="139"/>
      <c r="JO12" s="139"/>
      <c r="JP12" s="139"/>
      <c r="JQ12" s="139"/>
      <c r="JR12" s="139"/>
      <c r="JS12" s="139"/>
      <c r="JT12" s="139"/>
      <c r="JU12" s="139"/>
      <c r="JV12" s="139"/>
      <c r="JW12" s="139"/>
      <c r="JX12" s="139"/>
      <c r="JY12" s="139"/>
      <c r="JZ12" s="139"/>
      <c r="KA12" s="139"/>
      <c r="KB12" s="139"/>
      <c r="KC12" s="139"/>
      <c r="KD12" s="139"/>
      <c r="KE12" s="139"/>
      <c r="KF12" s="139"/>
      <c r="KG12" s="139"/>
      <c r="KH12" s="139"/>
      <c r="KI12" s="139"/>
      <c r="KJ12" s="139"/>
      <c r="KK12" s="139"/>
      <c r="KL12" s="139"/>
      <c r="KM12" s="139"/>
      <c r="KN12" s="139"/>
      <c r="KO12" s="139"/>
      <c r="KP12" s="139"/>
      <c r="KQ12" s="139"/>
      <c r="KR12" s="139"/>
      <c r="KS12" s="139"/>
      <c r="KT12" s="139"/>
      <c r="KU12" s="139"/>
      <c r="KV12" s="139"/>
      <c r="KW12" s="139"/>
    </row>
    <row r="13" spans="1:309" s="152" customFormat="1" ht="12.75" x14ac:dyDescent="0.2">
      <c r="A13" s="150" t="s">
        <v>398</v>
      </c>
      <c r="B13" s="186" t="s">
        <v>559</v>
      </c>
      <c r="C13" s="151">
        <f t="shared" ref="C13:H44" si="109">IF($DN$4*$DL13/1000&gt;=1,$DN$4,1/($DL13/1000))</f>
        <v>0.28274117569839596</v>
      </c>
      <c r="D13" s="151">
        <f t="shared" si="99"/>
        <v>0.28274117569839596</v>
      </c>
      <c r="E13" s="151">
        <f t="shared" si="99"/>
        <v>0.28274117569839596</v>
      </c>
      <c r="F13" s="151">
        <f t="shared" si="99"/>
        <v>0.28274117569839596</v>
      </c>
      <c r="G13" s="151">
        <f t="shared" si="99"/>
        <v>0.28274117569839596</v>
      </c>
      <c r="H13" s="151">
        <f t="shared" si="99"/>
        <v>0.28274117569839596</v>
      </c>
      <c r="I13" s="151">
        <v>0.28274117569839596</v>
      </c>
      <c r="J13" s="151">
        <f t="shared" ref="J13:J76" si="110">K13</f>
        <v>0.14121962402567628</v>
      </c>
      <c r="K13" s="151">
        <f t="shared" ref="K13:Z38" si="111">IF(K$10&lt;=$FU13,IF($DN$5*GZ13&gt;=1,$DN$5,1/GZ13),0)</f>
        <v>0.14121962402567628</v>
      </c>
      <c r="L13" s="151">
        <f t="shared" si="100"/>
        <v>0.14121962402567628</v>
      </c>
      <c r="M13" s="151">
        <f t="shared" si="100"/>
        <v>0.14121962402567628</v>
      </c>
      <c r="N13" s="151">
        <f t="shared" si="100"/>
        <v>0.14121962402567628</v>
      </c>
      <c r="O13" s="151">
        <f t="shared" si="100"/>
        <v>0.14121962402567628</v>
      </c>
      <c r="P13" s="151">
        <f t="shared" si="100"/>
        <v>0.14121962402567628</v>
      </c>
      <c r="Q13" s="151">
        <f t="shared" si="100"/>
        <v>0.14121962402567628</v>
      </c>
      <c r="R13" s="151">
        <f t="shared" si="100"/>
        <v>0.14121962402567628</v>
      </c>
      <c r="S13" s="151">
        <f t="shared" si="100"/>
        <v>0.14121962402567628</v>
      </c>
      <c r="T13" s="151">
        <f t="shared" si="100"/>
        <v>0.14121962402567628</v>
      </c>
      <c r="U13" s="151">
        <f t="shared" si="100"/>
        <v>0.14121962402567628</v>
      </c>
      <c r="V13" s="151">
        <f t="shared" si="100"/>
        <v>0.14121962402567628</v>
      </c>
      <c r="W13" s="151">
        <f t="shared" si="100"/>
        <v>0.14121962402567628</v>
      </c>
      <c r="X13" s="151">
        <f t="shared" si="100"/>
        <v>0.14121962402567628</v>
      </c>
      <c r="Y13" s="151">
        <f t="shared" si="100"/>
        <v>0.14121962402567628</v>
      </c>
      <c r="Z13" s="151">
        <f t="shared" si="100"/>
        <v>0.14121962402567628</v>
      </c>
      <c r="AA13" s="151">
        <f t="shared" si="100"/>
        <v>0.14121962402567628</v>
      </c>
      <c r="AB13" s="151">
        <f t="shared" si="100"/>
        <v>0.14121962402567628</v>
      </c>
      <c r="AC13" s="151">
        <f t="shared" si="100"/>
        <v>0.14121962402567628</v>
      </c>
      <c r="AD13" s="151">
        <f t="shared" si="100"/>
        <v>0.14121962402567628</v>
      </c>
      <c r="AE13" s="151">
        <f t="shared" si="100"/>
        <v>0.14121962402567628</v>
      </c>
      <c r="AF13" s="151">
        <f t="shared" si="100"/>
        <v>0.14121962402567628</v>
      </c>
      <c r="AG13" s="151">
        <f t="shared" si="100"/>
        <v>0.14121962402567628</v>
      </c>
      <c r="AH13" s="151">
        <f t="shared" si="100"/>
        <v>0.14121962402567628</v>
      </c>
      <c r="AI13" s="151">
        <f t="shared" si="100"/>
        <v>0.14121962402567628</v>
      </c>
      <c r="AJ13" s="183">
        <v>152.28570998059345</v>
      </c>
      <c r="AK13" s="183">
        <v>152.28570998059345</v>
      </c>
      <c r="AL13" s="183">
        <v>152.28570998059345</v>
      </c>
      <c r="AM13" s="183">
        <v>152.28570998059345</v>
      </c>
      <c r="AN13" s="183">
        <v>152.28570998059345</v>
      </c>
      <c r="AO13" s="183">
        <v>152.28570998059345</v>
      </c>
      <c r="AP13" s="183">
        <v>152.28570998059345</v>
      </c>
      <c r="AQ13" s="183">
        <v>152.28570998059345</v>
      </c>
      <c r="AR13" s="183">
        <v>152.28570998059345</v>
      </c>
      <c r="AS13" s="183">
        <v>152.28570998059345</v>
      </c>
      <c r="AT13" s="183">
        <v>152.28570998059345</v>
      </c>
      <c r="AU13" s="183">
        <v>152.28570998059345</v>
      </c>
      <c r="AV13" s="183">
        <v>152.28570998059345</v>
      </c>
      <c r="AW13" s="183">
        <v>152.28570998059345</v>
      </c>
      <c r="AX13" s="183">
        <v>152.28570998059345</v>
      </c>
      <c r="AY13" s="183">
        <v>152.28570998059345</v>
      </c>
      <c r="AZ13" s="183">
        <v>152.28570998059345</v>
      </c>
      <c r="BA13" s="183">
        <v>152.28570998059345</v>
      </c>
      <c r="BB13" s="183">
        <v>152.28570998059345</v>
      </c>
      <c r="BC13" s="183">
        <v>152.28570998059345</v>
      </c>
      <c r="BD13" s="183">
        <v>152.28570998059345</v>
      </c>
      <c r="BE13" s="183">
        <v>152.28570998059345</v>
      </c>
      <c r="BF13" s="183">
        <v>152.28570998059345</v>
      </c>
      <c r="BG13" s="183">
        <v>152.28570998059345</v>
      </c>
      <c r="BH13" s="183">
        <v>152.28570998059345</v>
      </c>
      <c r="BI13" s="145">
        <v>152.28570998059345</v>
      </c>
      <c r="BJ13" s="154">
        <f t="shared" si="101"/>
        <v>4.8432123859713929</v>
      </c>
      <c r="BK13" s="145">
        <f t="shared" si="102"/>
        <v>4.8432123859713929</v>
      </c>
      <c r="BL13" s="145">
        <f t="shared" si="102"/>
        <v>4.8432123859713929</v>
      </c>
      <c r="BM13" s="145">
        <f t="shared" si="102"/>
        <v>4.8432123859713929</v>
      </c>
      <c r="BN13" s="145">
        <f t="shared" si="102"/>
        <v>4.1209051175026223</v>
      </c>
      <c r="BO13" s="145">
        <f t="shared" si="102"/>
        <v>3.4744617819355379</v>
      </c>
      <c r="BP13" s="145">
        <f t="shared" si="102"/>
        <v>3.5528150505854139</v>
      </c>
      <c r="BQ13" s="145">
        <f t="shared" si="102"/>
        <v>3.5687829762012422</v>
      </c>
      <c r="BR13" s="145">
        <f t="shared" si="102"/>
        <v>3.390032643213885</v>
      </c>
      <c r="BS13" s="145">
        <f t="shared" si="102"/>
        <v>3.4038255143351397</v>
      </c>
      <c r="BT13" s="145">
        <f t="shared" si="102"/>
        <v>3.4200094124491707</v>
      </c>
      <c r="BU13" s="145">
        <f t="shared" si="102"/>
        <v>3.4261015952639049</v>
      </c>
      <c r="BV13" s="145">
        <f t="shared" si="102"/>
        <v>3.4277019484729068</v>
      </c>
      <c r="BW13" s="145">
        <f t="shared" si="102"/>
        <v>3.4383390155282259</v>
      </c>
      <c r="BX13" s="145">
        <f t="shared" si="102"/>
        <v>3.4425696291788181</v>
      </c>
      <c r="BY13" s="145">
        <f t="shared" si="102"/>
        <v>3.2906214407971719</v>
      </c>
      <c r="BZ13" s="145">
        <f t="shared" si="102"/>
        <v>3.2488325565304779</v>
      </c>
      <c r="CA13" s="145">
        <f t="shared" si="102"/>
        <v>3.2652800079743227</v>
      </c>
      <c r="CB13" s="145">
        <f t="shared" si="102"/>
        <v>3.2681650549012788</v>
      </c>
      <c r="CC13" s="145">
        <f t="shared" si="102"/>
        <v>3.2759636313746787</v>
      </c>
      <c r="CD13" s="145">
        <f t="shared" si="102"/>
        <v>3.2838505328255154</v>
      </c>
      <c r="CE13" s="145">
        <f t="shared" si="102"/>
        <v>3.3037118372925409</v>
      </c>
      <c r="CF13" s="145">
        <f t="shared" si="102"/>
        <v>3.3058774828152577</v>
      </c>
      <c r="CG13" s="145">
        <f t="shared" si="102"/>
        <v>3.3059028424680235</v>
      </c>
      <c r="CH13" s="145">
        <f t="shared" si="102"/>
        <v>3.3056874618702974</v>
      </c>
      <c r="CI13" s="145">
        <f t="shared" si="102"/>
        <v>3.3056874618702965</v>
      </c>
      <c r="CJ13" s="192">
        <f t="shared" ref="CJ13:CJ76" si="112">CK13</f>
        <v>24103.93187669697</v>
      </c>
      <c r="CK13" s="145">
        <f>'[8]ф_4 (ТЗ-1)'!CK13</f>
        <v>24103.93187669697</v>
      </c>
      <c r="CL13" s="145">
        <f>'[8]ф_4 (ТЗ-1)'!CL13</f>
        <v>24103.93187669697</v>
      </c>
      <c r="CM13" s="145">
        <f>'[8]ф_4 (ТЗ-1)'!CM13</f>
        <v>24103.93187669697</v>
      </c>
      <c r="CN13" s="145">
        <f>'[8]ф_4 (ТЗ-1)'!CN13</f>
        <v>20509.1183922327</v>
      </c>
      <c r="CO13" s="145">
        <f>'[8]ф_4 (ТЗ-1)'!CO13</f>
        <v>17291.868170502326</v>
      </c>
      <c r="CP13" s="145">
        <f>'[8]ф_4 (ТЗ-1)'!CP13</f>
        <v>17681.820478875925</v>
      </c>
      <c r="CQ13" s="145">
        <f>'[8]ф_4 (ТЗ-1)'!CQ13</f>
        <v>17764.002692603124</v>
      </c>
      <c r="CR13" s="145">
        <f>'[8]ф_4 (ТЗ-1)'!CR13</f>
        <v>16871.677180313745</v>
      </c>
      <c r="CS13" s="145">
        <f>'[8]ф_4 (ТЗ-1)'!CS13</f>
        <v>16940.322203367821</v>
      </c>
      <c r="CT13" s="145">
        <f>'[8]ф_4 (ТЗ-1)'!CT13</f>
        <v>17020.86700432884</v>
      </c>
      <c r="CU13" s="145">
        <f>'[8]ф_4 (ТЗ-1)'!CU13</f>
        <v>17051.186872185983</v>
      </c>
      <c r="CV13" s="145">
        <f>'[8]ф_4 (ТЗ-1)'!CV13</f>
        <v>17059.151586853499</v>
      </c>
      <c r="CW13" s="145">
        <f>'[8]ф_4 (ТЗ-1)'!CW13</f>
        <v>17112.090652753628</v>
      </c>
      <c r="CX13" s="145">
        <f>'[8]ф_4 (ТЗ-1)'!CX13</f>
        <v>17133.145773839351</v>
      </c>
      <c r="CY13" s="145">
        <f>'[8]ф_4 (ТЗ-1)'!CY13</f>
        <v>16376.922736388531</v>
      </c>
      <c r="CZ13" s="145">
        <f>'[8]ф_4 (ТЗ-1)'!CZ13</f>
        <v>16168.945811303603</v>
      </c>
      <c r="DA13" s="145">
        <f>'[8]ф_4 (ТЗ-1)'!DA13</f>
        <v>16250.802277127001</v>
      </c>
      <c r="DB13" s="145">
        <f>'[8]ф_4 (ТЗ-1)'!DB13</f>
        <v>16265.160717155328</v>
      </c>
      <c r="DC13" s="145">
        <f>'[8]ф_4 (ТЗ-1)'!DC13</f>
        <v>16303.973046879815</v>
      </c>
      <c r="DD13" s="145">
        <f>'[8]ф_4 (ТЗ-1)'!DD13</f>
        <v>16343.22495659161</v>
      </c>
      <c r="DE13" s="145">
        <f>'[8]ф_4 (ТЗ-1)'!DE13</f>
        <v>16442.071650005717</v>
      </c>
      <c r="DF13" s="145">
        <f>'[8]ф_4 (ТЗ-1)'!DF13</f>
        <v>16452.849738594159</v>
      </c>
      <c r="DG13" s="145">
        <f>'[8]ф_4 (ТЗ-1)'!DG13</f>
        <v>16452.975949731306</v>
      </c>
      <c r="DH13" s="145">
        <f>'[8]ф_4 (ТЗ-1)'!DH13</f>
        <v>16451.904033234274</v>
      </c>
      <c r="DI13" s="145">
        <f>'[8]ф_4 (ТЗ-1)'!DI13</f>
        <v>16451.90403323427</v>
      </c>
      <c r="DJ13" s="139"/>
      <c r="DK13" s="139">
        <v>4976.8480000000027</v>
      </c>
      <c r="DL13" s="139">
        <v>40315.199999999997</v>
      </c>
      <c r="DM13" s="139">
        <f t="shared" si="103"/>
        <v>25.8</v>
      </c>
      <c r="DN13" s="139">
        <v>30.005400000000002</v>
      </c>
      <c r="DO13" s="139"/>
      <c r="DP13" s="139"/>
      <c r="DQ13" s="190">
        <v>0</v>
      </c>
      <c r="DR13" s="190">
        <v>0</v>
      </c>
      <c r="DS13" s="190">
        <v>0</v>
      </c>
      <c r="DT13" s="190">
        <v>0</v>
      </c>
      <c r="DU13" s="190">
        <v>0</v>
      </c>
      <c r="DV13" s="190">
        <v>0</v>
      </c>
      <c r="DW13" s="190">
        <v>1025.1525656619847</v>
      </c>
      <c r="DX13" s="190">
        <v>0</v>
      </c>
      <c r="DY13" s="190">
        <v>0</v>
      </c>
      <c r="DZ13" s="190">
        <v>0</v>
      </c>
      <c r="EA13" s="190">
        <v>0</v>
      </c>
      <c r="EB13" s="190">
        <v>0</v>
      </c>
      <c r="EC13" s="190">
        <v>0</v>
      </c>
      <c r="ED13" s="190">
        <v>1365.5219239799853</v>
      </c>
      <c r="EE13" s="190">
        <v>1346.0818800556756</v>
      </c>
      <c r="EF13" s="190">
        <v>0</v>
      </c>
      <c r="EG13" s="190">
        <v>0</v>
      </c>
      <c r="EH13" s="190">
        <v>0</v>
      </c>
      <c r="EI13" s="190">
        <v>0</v>
      </c>
      <c r="EJ13" s="190">
        <v>0</v>
      </c>
      <c r="EK13" s="190">
        <v>0</v>
      </c>
      <c r="EL13" s="190">
        <v>0</v>
      </c>
      <c r="EM13" s="190">
        <v>0</v>
      </c>
      <c r="EN13" s="190">
        <v>0</v>
      </c>
      <c r="EO13" s="190">
        <v>0</v>
      </c>
      <c r="EP13" s="139"/>
      <c r="EQ13" s="139"/>
      <c r="ER13" s="139"/>
      <c r="ES13" s="139">
        <v>0</v>
      </c>
      <c r="ET13" s="139">
        <v>0</v>
      </c>
      <c r="EU13" s="139">
        <v>0</v>
      </c>
      <c r="EV13" s="139">
        <v>0</v>
      </c>
      <c r="EW13" s="139">
        <v>0</v>
      </c>
      <c r="EX13" s="139">
        <v>0</v>
      </c>
      <c r="EY13" s="139">
        <v>-0.7599999999999999</v>
      </c>
      <c r="EZ13" s="139">
        <v>0</v>
      </c>
      <c r="FA13" s="139">
        <v>0</v>
      </c>
      <c r="FB13" s="139">
        <v>0</v>
      </c>
      <c r="FC13" s="139">
        <v>0</v>
      </c>
      <c r="FD13" s="139">
        <v>0</v>
      </c>
      <c r="FE13" s="139">
        <v>0</v>
      </c>
      <c r="FF13" s="139">
        <v>0</v>
      </c>
      <c r="FG13" s="139">
        <v>0</v>
      </c>
      <c r="FH13" s="139">
        <v>0</v>
      </c>
      <c r="FI13" s="139">
        <v>0</v>
      </c>
      <c r="FJ13" s="139">
        <v>0</v>
      </c>
      <c r="FK13" s="139">
        <v>0</v>
      </c>
      <c r="FL13" s="139">
        <v>0</v>
      </c>
      <c r="FM13" s="139">
        <v>0</v>
      </c>
      <c r="FN13" s="139">
        <v>0</v>
      </c>
      <c r="FO13" s="139">
        <v>0</v>
      </c>
      <c r="FP13" s="139">
        <v>0</v>
      </c>
      <c r="FQ13" s="139">
        <v>0</v>
      </c>
      <c r="FR13" s="139"/>
      <c r="FS13" s="139"/>
      <c r="FT13" s="139"/>
      <c r="FU13" s="139">
        <v>2045</v>
      </c>
      <c r="FV13" s="139"/>
      <c r="FW13" s="139"/>
      <c r="FX13" s="139"/>
      <c r="FY13" s="139">
        <v>25.8</v>
      </c>
      <c r="FZ13" s="139"/>
      <c r="GA13" s="139"/>
      <c r="GB13" s="139"/>
      <c r="GC13" s="139"/>
      <c r="GD13" s="139"/>
      <c r="GE13" s="139"/>
      <c r="GF13" s="139"/>
      <c r="GG13" s="139"/>
      <c r="GH13" s="139"/>
      <c r="GI13" s="139"/>
      <c r="GJ13" s="139"/>
      <c r="GK13" s="139"/>
      <c r="GL13" s="139"/>
      <c r="GM13" s="139"/>
      <c r="GN13" s="139"/>
      <c r="GO13" s="139"/>
      <c r="GP13" s="139"/>
      <c r="GQ13" s="139"/>
      <c r="GR13" s="139">
        <v>40315.199999999997</v>
      </c>
      <c r="GS13" s="139"/>
      <c r="GT13" s="139"/>
      <c r="GU13" s="139"/>
      <c r="GV13" s="139">
        <f t="shared" ref="GV13:GV76" si="113">IF($GR13=0,IF($DN$4*$DL13/1000&gt;=1,$DN$4,1/($DL13/1000)),$DN$4/$DL13*$GR13)</f>
        <v>0.28274117569839596</v>
      </c>
      <c r="GW13" s="139"/>
      <c r="GX13" s="139"/>
      <c r="GY13" s="139"/>
      <c r="GZ13" s="139">
        <f t="shared" si="104"/>
        <v>25.8</v>
      </c>
      <c r="HA13" s="139">
        <f t="shared" si="104"/>
        <v>25.8</v>
      </c>
      <c r="HB13" s="139">
        <f t="shared" si="104"/>
        <v>25.8</v>
      </c>
      <c r="HC13" s="139">
        <f t="shared" si="104"/>
        <v>25.8</v>
      </c>
      <c r="HD13" s="139">
        <f t="shared" si="104"/>
        <v>25.8</v>
      </c>
      <c r="HE13" s="139">
        <f t="shared" si="104"/>
        <v>25.8</v>
      </c>
      <c r="HF13" s="139">
        <f t="shared" si="104"/>
        <v>25.8</v>
      </c>
      <c r="HG13" s="139">
        <f t="shared" si="104"/>
        <v>25.8</v>
      </c>
      <c r="HH13" s="139">
        <f t="shared" si="104"/>
        <v>25.8</v>
      </c>
      <c r="HI13" s="139">
        <f t="shared" si="104"/>
        <v>25.8</v>
      </c>
      <c r="HJ13" s="139">
        <f t="shared" si="104"/>
        <v>25.8</v>
      </c>
      <c r="HK13" s="139">
        <f t="shared" si="104"/>
        <v>25.8</v>
      </c>
      <c r="HL13" s="139">
        <f t="shared" si="104"/>
        <v>25.8</v>
      </c>
      <c r="HM13" s="139">
        <f t="shared" si="104"/>
        <v>25.8</v>
      </c>
      <c r="HN13" s="139">
        <f t="shared" si="104"/>
        <v>25.8</v>
      </c>
      <c r="HO13" s="139">
        <f t="shared" si="104"/>
        <v>25.8</v>
      </c>
      <c r="HP13" s="139">
        <f t="shared" si="105"/>
        <v>25.8</v>
      </c>
      <c r="HQ13" s="139">
        <f t="shared" si="105"/>
        <v>25.8</v>
      </c>
      <c r="HR13" s="139">
        <f t="shared" si="105"/>
        <v>25.8</v>
      </c>
      <c r="HS13" s="139">
        <f t="shared" si="105"/>
        <v>25.8</v>
      </c>
      <c r="HT13" s="139">
        <f t="shared" si="105"/>
        <v>25.8</v>
      </c>
      <c r="HU13" s="139">
        <f t="shared" si="105"/>
        <v>25.8</v>
      </c>
      <c r="HV13" s="139">
        <f t="shared" si="105"/>
        <v>25.8</v>
      </c>
      <c r="HW13" s="139">
        <f t="shared" si="105"/>
        <v>25.8</v>
      </c>
      <c r="HX13" s="139">
        <f t="shared" si="105"/>
        <v>25.8</v>
      </c>
      <c r="HY13" s="139"/>
      <c r="HZ13" s="139"/>
      <c r="IA13" s="139"/>
      <c r="IB13" s="279">
        <v>21620.019999999997</v>
      </c>
      <c r="IC13" s="139"/>
      <c r="ID13" s="139"/>
      <c r="IE13" s="139"/>
      <c r="IF13" s="280">
        <v>17883.26363030235</v>
      </c>
      <c r="IG13" s="139"/>
      <c r="IH13" s="139"/>
      <c r="II13" s="139"/>
      <c r="IJ13" s="139">
        <f t="shared" si="106"/>
        <v>24103.93187669697</v>
      </c>
      <c r="IK13" s="139">
        <f t="shared" si="106"/>
        <v>24103.93187669697</v>
      </c>
      <c r="IL13" s="139">
        <f t="shared" si="106"/>
        <v>24103.93187669697</v>
      </c>
      <c r="IM13" s="139">
        <f t="shared" si="106"/>
        <v>20254.780907231281</v>
      </c>
      <c r="IN13" s="139">
        <f t="shared" si="106"/>
        <v>17072.324542193473</v>
      </c>
      <c r="IO13" s="139">
        <f t="shared" si="106"/>
        <v>17453.053099818771</v>
      </c>
      <c r="IP13" s="139">
        <f t="shared" si="106"/>
        <v>17529.530476898708</v>
      </c>
      <c r="IQ13" s="139">
        <f t="shared" si="106"/>
        <v>16644.982349639089</v>
      </c>
      <c r="IR13" s="139">
        <f t="shared" si="106"/>
        <v>16712.705029780151</v>
      </c>
      <c r="IS13" s="139">
        <f t="shared" si="106"/>
        <v>16792.167597491894</v>
      </c>
      <c r="IT13" s="139">
        <f t="shared" si="107"/>
        <v>16822.080075067886</v>
      </c>
      <c r="IU13" s="139">
        <f t="shared" si="107"/>
        <v>16829.93777253589</v>
      </c>
      <c r="IV13" s="139">
        <f t="shared" si="107"/>
        <v>16882.165527257406</v>
      </c>
      <c r="IW13" s="139">
        <f t="shared" si="107"/>
        <v>16902.937743030376</v>
      </c>
      <c r="IX13" s="139">
        <f t="shared" si="107"/>
        <v>16156.875630992901</v>
      </c>
      <c r="IY13" s="139">
        <f t="shared" si="107"/>
        <v>15951.693169867454</v>
      </c>
      <c r="IZ13" s="139">
        <f t="shared" si="107"/>
        <v>16032.449778370139</v>
      </c>
      <c r="JA13" s="139">
        <f t="shared" si="107"/>
        <v>16046.615292461336</v>
      </c>
      <c r="JB13" s="139">
        <f t="shared" si="107"/>
        <v>16084.906123675572</v>
      </c>
      <c r="JC13" s="139">
        <f t="shared" si="107"/>
        <v>16123.630628498648</v>
      </c>
      <c r="JD13" s="139">
        <f t="shared" si="108"/>
        <v>16221.149176869036</v>
      </c>
      <c r="JE13" s="139">
        <f t="shared" si="108"/>
        <v>16231.782446602692</v>
      </c>
      <c r="JF13" s="139">
        <f t="shared" si="108"/>
        <v>16231.906961914816</v>
      </c>
      <c r="JG13" s="139">
        <f t="shared" si="108"/>
        <v>16230.849448131052</v>
      </c>
      <c r="JH13" s="139">
        <f t="shared" si="108"/>
        <v>16230.849448131048</v>
      </c>
      <c r="JI13" s="139"/>
      <c r="JJ13" s="139"/>
      <c r="JK13" s="139"/>
      <c r="JL13" s="139"/>
      <c r="JM13" s="139"/>
      <c r="JN13" s="139"/>
      <c r="JO13" s="139"/>
      <c r="JP13" s="139"/>
      <c r="JQ13" s="139"/>
      <c r="JR13" s="139"/>
      <c r="JS13" s="139"/>
      <c r="JT13" s="139"/>
      <c r="JU13" s="139"/>
      <c r="JV13" s="139"/>
      <c r="JW13" s="139"/>
      <c r="JX13" s="139"/>
      <c r="JY13" s="139"/>
      <c r="JZ13" s="139"/>
      <c r="KA13" s="139"/>
      <c r="KB13" s="139"/>
      <c r="KC13" s="139"/>
      <c r="KD13" s="139"/>
      <c r="KE13" s="139"/>
      <c r="KF13" s="139"/>
      <c r="KG13" s="139"/>
      <c r="KH13" s="139"/>
      <c r="KI13" s="139"/>
      <c r="KJ13" s="139"/>
      <c r="KK13" s="139"/>
      <c r="KL13" s="139"/>
      <c r="KM13" s="139"/>
      <c r="KN13" s="139"/>
      <c r="KO13" s="139"/>
      <c r="KP13" s="139"/>
      <c r="KQ13" s="139"/>
      <c r="KR13" s="139"/>
      <c r="KS13" s="139"/>
      <c r="KT13" s="139"/>
      <c r="KU13" s="139"/>
      <c r="KV13" s="139"/>
      <c r="KW13" s="139"/>
    </row>
    <row r="14" spans="1:309" s="152" customFormat="1" ht="12.75" x14ac:dyDescent="0.2">
      <c r="A14" s="150" t="s">
        <v>399</v>
      </c>
      <c r="B14" s="186" t="s">
        <v>560</v>
      </c>
      <c r="C14" s="151">
        <f t="shared" si="109"/>
        <v>0.28274117569839596</v>
      </c>
      <c r="D14" s="151">
        <f t="shared" si="99"/>
        <v>0.28274117569839596</v>
      </c>
      <c r="E14" s="151">
        <f t="shared" si="99"/>
        <v>0.28274117569839596</v>
      </c>
      <c r="F14" s="151">
        <f t="shared" si="99"/>
        <v>0.28274117569839596</v>
      </c>
      <c r="G14" s="151">
        <f t="shared" si="99"/>
        <v>0.28274117569839596</v>
      </c>
      <c r="H14" s="151">
        <f t="shared" si="99"/>
        <v>0.28274117569839596</v>
      </c>
      <c r="I14" s="151">
        <v>0.28274117569839596</v>
      </c>
      <c r="J14" s="151">
        <f t="shared" si="110"/>
        <v>0.15503875968992248</v>
      </c>
      <c r="K14" s="151">
        <f t="shared" si="111"/>
        <v>0.15503875968992248</v>
      </c>
      <c r="L14" s="151">
        <f t="shared" si="100"/>
        <v>0.15503875968992248</v>
      </c>
      <c r="M14" s="151">
        <f t="shared" si="100"/>
        <v>0.15503875968992248</v>
      </c>
      <c r="N14" s="151">
        <f t="shared" si="100"/>
        <v>0.15503875968992248</v>
      </c>
      <c r="O14" s="151">
        <f t="shared" si="100"/>
        <v>0.15503875968992248</v>
      </c>
      <c r="P14" s="151">
        <f t="shared" si="100"/>
        <v>0.2</v>
      </c>
      <c r="Q14" s="151">
        <f t="shared" si="100"/>
        <v>0</v>
      </c>
      <c r="R14" s="151">
        <f t="shared" si="100"/>
        <v>0</v>
      </c>
      <c r="S14" s="151">
        <f t="shared" si="100"/>
        <v>0</v>
      </c>
      <c r="T14" s="151">
        <f t="shared" si="100"/>
        <v>0</v>
      </c>
      <c r="U14" s="151">
        <f t="shared" si="100"/>
        <v>0</v>
      </c>
      <c r="V14" s="151">
        <f t="shared" si="100"/>
        <v>0</v>
      </c>
      <c r="W14" s="151">
        <f t="shared" si="100"/>
        <v>0</v>
      </c>
      <c r="X14" s="151">
        <f t="shared" si="100"/>
        <v>0</v>
      </c>
      <c r="Y14" s="151">
        <f t="shared" si="100"/>
        <v>0</v>
      </c>
      <c r="Z14" s="151">
        <f t="shared" si="100"/>
        <v>0</v>
      </c>
      <c r="AA14" s="151">
        <f t="shared" si="100"/>
        <v>0</v>
      </c>
      <c r="AB14" s="151">
        <f t="shared" si="100"/>
        <v>0</v>
      </c>
      <c r="AC14" s="151">
        <f t="shared" si="100"/>
        <v>0</v>
      </c>
      <c r="AD14" s="151">
        <f t="shared" si="100"/>
        <v>0</v>
      </c>
      <c r="AE14" s="151">
        <f t="shared" si="100"/>
        <v>0</v>
      </c>
      <c r="AF14" s="151">
        <f t="shared" si="100"/>
        <v>0</v>
      </c>
      <c r="AG14" s="151">
        <f t="shared" si="100"/>
        <v>0</v>
      </c>
      <c r="AH14" s="151">
        <f t="shared" si="100"/>
        <v>0</v>
      </c>
      <c r="AI14" s="151">
        <f t="shared" si="100"/>
        <v>0</v>
      </c>
      <c r="AJ14" s="183">
        <v>158.26935350062922</v>
      </c>
      <c r="AK14" s="183">
        <v>158.26935350062922</v>
      </c>
      <c r="AL14" s="183">
        <v>158.26935350062922</v>
      </c>
      <c r="AM14" s="183">
        <v>158.26935350062922</v>
      </c>
      <c r="AN14" s="183">
        <v>158.26935350062922</v>
      </c>
      <c r="AO14" s="183">
        <v>158.26935350062922</v>
      </c>
      <c r="AP14" s="183">
        <v>155.27173913043478</v>
      </c>
      <c r="AQ14" s="183">
        <v>155.27173913043478</v>
      </c>
      <c r="AR14" s="183">
        <v>155.27173913043478</v>
      </c>
      <c r="AS14" s="183">
        <v>155.27173913043478</v>
      </c>
      <c r="AT14" s="183">
        <v>155.27173913043478</v>
      </c>
      <c r="AU14" s="183">
        <v>155.27173913043478</v>
      </c>
      <c r="AV14" s="183">
        <v>155.27173913043478</v>
      </c>
      <c r="AW14" s="183">
        <v>155.27173913043478</v>
      </c>
      <c r="AX14" s="183">
        <v>155.27173913043478</v>
      </c>
      <c r="AY14" s="183">
        <v>155.27173913043478</v>
      </c>
      <c r="AZ14" s="183">
        <v>155.27173913043478</v>
      </c>
      <c r="BA14" s="183">
        <v>155.27173913043478</v>
      </c>
      <c r="BB14" s="183">
        <v>155.27173913043478</v>
      </c>
      <c r="BC14" s="183">
        <v>155.27173913043478</v>
      </c>
      <c r="BD14" s="183">
        <v>155.27173913043478</v>
      </c>
      <c r="BE14" s="183">
        <v>155.27173913043478</v>
      </c>
      <c r="BF14" s="183">
        <v>155.27173913043478</v>
      </c>
      <c r="BG14" s="183">
        <v>155.27173913043478</v>
      </c>
      <c r="BH14" s="183">
        <v>155.27173913043478</v>
      </c>
      <c r="BI14" s="145">
        <v>155.27173913043478</v>
      </c>
      <c r="BJ14" s="154">
        <f t="shared" si="101"/>
        <v>5.2343460177421504</v>
      </c>
      <c r="BK14" s="145">
        <f t="shared" si="102"/>
        <v>5.2343460177421504</v>
      </c>
      <c r="BL14" s="145">
        <f t="shared" si="102"/>
        <v>5.2343460177421504</v>
      </c>
      <c r="BM14" s="145">
        <f t="shared" si="102"/>
        <v>5.2343460177421512</v>
      </c>
      <c r="BN14" s="145">
        <f t="shared" si="102"/>
        <v>4.4537058407292625</v>
      </c>
      <c r="BO14" s="145">
        <f t="shared" si="102"/>
        <v>3.7550563020423784</v>
      </c>
      <c r="BP14" s="145">
        <f t="shared" si="102"/>
        <v>3.8397373127125922</v>
      </c>
      <c r="BQ14" s="145">
        <f t="shared" si="102"/>
        <v>3.8575837846223511</v>
      </c>
      <c r="BR14" s="145">
        <f t="shared" si="102"/>
        <v>3.8457880350254769</v>
      </c>
      <c r="BS14" s="145">
        <f t="shared" si="102"/>
        <v>3.8614352173123363</v>
      </c>
      <c r="BT14" s="145">
        <f t="shared" si="102"/>
        <v>3.8797948758399916</v>
      </c>
      <c r="BU14" s="145">
        <f t="shared" si="102"/>
        <v>3.8867060906399415</v>
      </c>
      <c r="BV14" s="145">
        <f t="shared" si="102"/>
        <v>3.8885215950526542</v>
      </c>
      <c r="BW14" s="145">
        <f t="shared" si="102"/>
        <v>3.9005887075304626</v>
      </c>
      <c r="BX14" s="145">
        <f t="shared" si="102"/>
        <v>3.9053880841355331</v>
      </c>
      <c r="BY14" s="145">
        <f t="shared" si="102"/>
        <v>3.9308104237897767</v>
      </c>
      <c r="BZ14" s="145">
        <f t="shared" si="102"/>
        <v>3.9400376680658447</v>
      </c>
      <c r="CA14" s="145">
        <f t="shared" si="102"/>
        <v>3.9599843957302703</v>
      </c>
      <c r="CB14" s="145">
        <f t="shared" si="102"/>
        <v>3.9634832505861453</v>
      </c>
      <c r="CC14" s="145">
        <f t="shared" si="102"/>
        <v>3.9729410125753635</v>
      </c>
      <c r="CD14" s="145">
        <f t="shared" si="102"/>
        <v>3.9825058911155513</v>
      </c>
      <c r="CE14" s="145">
        <f t="shared" si="102"/>
        <v>4.006592785830918</v>
      </c>
      <c r="CF14" s="145">
        <f t="shared" si="102"/>
        <v>4.0092191830941539</v>
      </c>
      <c r="CG14" s="145">
        <f t="shared" si="102"/>
        <v>4.0092499381378213</v>
      </c>
      <c r="CH14" s="145">
        <f t="shared" si="102"/>
        <v>4.0089887342581978</v>
      </c>
      <c r="CI14" s="145">
        <f t="shared" si="102"/>
        <v>4.0089887342581978</v>
      </c>
      <c r="CJ14" s="192">
        <f t="shared" si="112"/>
        <v>3321.4228594821748</v>
      </c>
      <c r="CK14" s="145">
        <f>'[8]ф_4 (ТЗ-1)'!CK14</f>
        <v>3321.4228594821748</v>
      </c>
      <c r="CL14" s="145">
        <f>'[8]ф_4 (ТЗ-1)'!CL14</f>
        <v>3321.4228594821748</v>
      </c>
      <c r="CM14" s="145">
        <f>'[8]ф_4 (ТЗ-1)'!CM14</f>
        <v>3321.4228594821757</v>
      </c>
      <c r="CN14" s="145">
        <f>'[8]ф_4 (ТЗ-1)'!CN14</f>
        <v>2826.0723189997088</v>
      </c>
      <c r="CO14" s="145">
        <f>'[8]ф_4 (ТЗ-1)'!CO14</f>
        <v>2382.7484461231788</v>
      </c>
      <c r="CP14" s="145">
        <f>'[8]ф_4 (ТЗ-1)'!CP14</f>
        <v>2436.482273357899</v>
      </c>
      <c r="CQ14" s="145">
        <f>'[8]ф_4 (ТЗ-1)'!CQ14</f>
        <v>2447.806645029405</v>
      </c>
      <c r="CR14" s="145">
        <f>'[8]ф_4 (ТЗ-1)'!CR14</f>
        <v>2440.3217228972062</v>
      </c>
      <c r="CS14" s="145">
        <f>'[8]ф_4 (ТЗ-1)'!CS14</f>
        <v>2450.250548534239</v>
      </c>
      <c r="CT14" s="145">
        <f>'[8]ф_4 (ТЗ-1)'!CT14</f>
        <v>2461.9005596950115</v>
      </c>
      <c r="CU14" s="145">
        <f>'[8]ф_4 (ТЗ-1)'!CU14</f>
        <v>2466.286029579031</v>
      </c>
      <c r="CV14" s="145">
        <f>'[8]ф_4 (ТЗ-1)'!CV14</f>
        <v>2467.4380470110914</v>
      </c>
      <c r="CW14" s="145">
        <f>'[8]ф_4 (ТЗ-1)'!CW14</f>
        <v>2475.0951608312098</v>
      </c>
      <c r="CX14" s="145">
        <f>'[8]ф_4 (ТЗ-1)'!CX14</f>
        <v>2478.1405764596975</v>
      </c>
      <c r="CY14" s="145">
        <f>'[8]ф_4 (ТЗ-1)'!CY14</f>
        <v>2494.27216955326</v>
      </c>
      <c r="CZ14" s="145">
        <f>'[8]ф_4 (ТЗ-1)'!CZ14</f>
        <v>2500.1272620451732</v>
      </c>
      <c r="DA14" s="145">
        <f>'[8]ф_4 (ТЗ-1)'!DA14</f>
        <v>2512.7843384042685</v>
      </c>
      <c r="DB14" s="145">
        <f>'[8]ф_4 (ТЗ-1)'!DB14</f>
        <v>2515.0045157599347</v>
      </c>
      <c r="DC14" s="145">
        <f>'[8]ф_4 (ТЗ-1)'!DC14</f>
        <v>2521.0058818836214</v>
      </c>
      <c r="DD14" s="145">
        <f>'[8]ф_4 (ТЗ-1)'!DD14</f>
        <v>2527.0752181720263</v>
      </c>
      <c r="DE14" s="145">
        <f>'[8]ф_4 (ТЗ-1)'!DE14</f>
        <v>2542.359412692294</v>
      </c>
      <c r="DF14" s="145">
        <f>'[8]ф_4 (ТЗ-1)'!DF14</f>
        <v>2544.025977317297</v>
      </c>
      <c r="DG14" s="145">
        <f>'[8]ф_4 (ТЗ-1)'!DG14</f>
        <v>2544.0454927457258</v>
      </c>
      <c r="DH14" s="145">
        <f>'[8]ф_4 (ТЗ-1)'!DH14</f>
        <v>2543.8797473911336</v>
      </c>
      <c r="DI14" s="145">
        <f>'[8]ф_4 (ТЗ-1)'!DI14</f>
        <v>2543.8797473911341</v>
      </c>
      <c r="DJ14" s="139"/>
      <c r="DK14" s="139">
        <v>634.54399999999998</v>
      </c>
      <c r="DL14" s="139">
        <v>6457</v>
      </c>
      <c r="DM14" s="139">
        <f t="shared" si="103"/>
        <v>6.45</v>
      </c>
      <c r="DN14" s="139">
        <v>7.5013500000000004</v>
      </c>
      <c r="DO14" s="139"/>
      <c r="DP14" s="139"/>
      <c r="DQ14" s="190">
        <v>0</v>
      </c>
      <c r="DR14" s="190">
        <v>0</v>
      </c>
      <c r="DS14" s="190">
        <v>0</v>
      </c>
      <c r="DT14" s="190">
        <v>0</v>
      </c>
      <c r="DU14" s="190">
        <v>0</v>
      </c>
      <c r="DV14" s="190">
        <v>0</v>
      </c>
      <c r="DW14" s="190">
        <v>0</v>
      </c>
      <c r="DX14" s="190">
        <v>0</v>
      </c>
      <c r="DY14" s="190">
        <v>0</v>
      </c>
      <c r="DZ14" s="190">
        <v>0</v>
      </c>
      <c r="EA14" s="190">
        <v>0</v>
      </c>
      <c r="EB14" s="190">
        <v>0</v>
      </c>
      <c r="EC14" s="190">
        <v>0</v>
      </c>
      <c r="ED14" s="190">
        <v>0</v>
      </c>
      <c r="EE14" s="190">
        <v>0</v>
      </c>
      <c r="EF14" s="190">
        <v>0</v>
      </c>
      <c r="EG14" s="190">
        <v>0</v>
      </c>
      <c r="EH14" s="190">
        <v>0</v>
      </c>
      <c r="EI14" s="190">
        <v>0</v>
      </c>
      <c r="EJ14" s="190">
        <v>0</v>
      </c>
      <c r="EK14" s="190">
        <v>0</v>
      </c>
      <c r="EL14" s="190">
        <v>0</v>
      </c>
      <c r="EM14" s="190">
        <v>0</v>
      </c>
      <c r="EN14" s="190">
        <v>0</v>
      </c>
      <c r="EO14" s="190">
        <v>0</v>
      </c>
      <c r="EP14" s="139"/>
      <c r="EQ14" s="139"/>
      <c r="ER14" s="139"/>
      <c r="ES14" s="139">
        <v>0</v>
      </c>
      <c r="ET14" s="139">
        <v>0</v>
      </c>
      <c r="EU14" s="139">
        <v>0</v>
      </c>
      <c r="EV14" s="139">
        <v>0</v>
      </c>
      <c r="EW14" s="139">
        <v>0</v>
      </c>
      <c r="EX14" s="139">
        <v>0</v>
      </c>
      <c r="EY14" s="139">
        <v>0</v>
      </c>
      <c r="EZ14" s="139">
        <v>0</v>
      </c>
      <c r="FA14" s="139">
        <v>0</v>
      </c>
      <c r="FB14" s="139">
        <v>0</v>
      </c>
      <c r="FC14" s="139">
        <v>0</v>
      </c>
      <c r="FD14" s="139">
        <v>0</v>
      </c>
      <c r="FE14" s="139">
        <v>0</v>
      </c>
      <c r="FF14" s="139">
        <v>0</v>
      </c>
      <c r="FG14" s="139">
        <v>0</v>
      </c>
      <c r="FH14" s="139">
        <v>0</v>
      </c>
      <c r="FI14" s="139">
        <v>0</v>
      </c>
      <c r="FJ14" s="139">
        <v>0</v>
      </c>
      <c r="FK14" s="139">
        <v>0</v>
      </c>
      <c r="FL14" s="139">
        <v>0</v>
      </c>
      <c r="FM14" s="139">
        <v>0</v>
      </c>
      <c r="FN14" s="139">
        <v>0</v>
      </c>
      <c r="FO14" s="139">
        <v>0</v>
      </c>
      <c r="FP14" s="139">
        <v>0</v>
      </c>
      <c r="FQ14" s="139">
        <v>0</v>
      </c>
      <c r="FR14" s="139"/>
      <c r="FS14" s="139"/>
      <c r="FT14" s="139"/>
      <c r="FU14" s="139">
        <v>2026</v>
      </c>
      <c r="FV14" s="139"/>
      <c r="FW14" s="139"/>
      <c r="FX14" s="139"/>
      <c r="FY14" s="139">
        <v>5</v>
      </c>
      <c r="FZ14" s="139"/>
      <c r="GA14" s="139"/>
      <c r="GB14" s="139"/>
      <c r="GC14" s="139"/>
      <c r="GD14" s="139"/>
      <c r="GE14" s="139"/>
      <c r="GF14" s="139"/>
      <c r="GG14" s="139"/>
      <c r="GH14" s="139"/>
      <c r="GI14" s="139"/>
      <c r="GJ14" s="139"/>
      <c r="GK14" s="139"/>
      <c r="GL14" s="139"/>
      <c r="GM14" s="139"/>
      <c r="GN14" s="139"/>
      <c r="GO14" s="139"/>
      <c r="GP14" s="139"/>
      <c r="GQ14" s="139"/>
      <c r="GR14" s="139">
        <v>0</v>
      </c>
      <c r="GS14" s="139"/>
      <c r="GT14" s="139"/>
      <c r="GU14" s="139"/>
      <c r="GV14" s="139">
        <f>IF($GR14=0,IF($DN$4*$DL14/1000&gt;=1,$DN$4,1/($DL14/1000)),$DN$4/$DL14*$GR14)</f>
        <v>0.28274117569839596</v>
      </c>
      <c r="GW14" s="139"/>
      <c r="GX14" s="139"/>
      <c r="GY14" s="139"/>
      <c r="GZ14" s="139">
        <f t="shared" si="104"/>
        <v>6.45</v>
      </c>
      <c r="HA14" s="139">
        <f t="shared" si="104"/>
        <v>6.45</v>
      </c>
      <c r="HB14" s="139">
        <f t="shared" si="104"/>
        <v>6.45</v>
      </c>
      <c r="HC14" s="139">
        <f t="shared" si="104"/>
        <v>6.45</v>
      </c>
      <c r="HD14" s="139">
        <f t="shared" si="104"/>
        <v>6.45</v>
      </c>
      <c r="HE14" s="139">
        <f t="shared" si="104"/>
        <v>5</v>
      </c>
      <c r="HF14" s="139">
        <f t="shared" si="104"/>
        <v>5</v>
      </c>
      <c r="HG14" s="139">
        <f t="shared" si="104"/>
        <v>5</v>
      </c>
      <c r="HH14" s="139">
        <f t="shared" si="104"/>
        <v>5</v>
      </c>
      <c r="HI14" s="139">
        <f t="shared" si="104"/>
        <v>5</v>
      </c>
      <c r="HJ14" s="139">
        <f t="shared" si="104"/>
        <v>5</v>
      </c>
      <c r="HK14" s="139">
        <f t="shared" si="104"/>
        <v>5</v>
      </c>
      <c r="HL14" s="139">
        <f t="shared" si="104"/>
        <v>5</v>
      </c>
      <c r="HM14" s="139">
        <f t="shared" si="104"/>
        <v>5</v>
      </c>
      <c r="HN14" s="139">
        <f t="shared" si="104"/>
        <v>5</v>
      </c>
      <c r="HO14" s="139">
        <f t="shared" si="104"/>
        <v>5</v>
      </c>
      <c r="HP14" s="139">
        <f t="shared" si="105"/>
        <v>5</v>
      </c>
      <c r="HQ14" s="139">
        <f t="shared" si="105"/>
        <v>5</v>
      </c>
      <c r="HR14" s="139">
        <f t="shared" si="105"/>
        <v>5</v>
      </c>
      <c r="HS14" s="139">
        <f t="shared" si="105"/>
        <v>5</v>
      </c>
      <c r="HT14" s="139">
        <f t="shared" si="105"/>
        <v>5</v>
      </c>
      <c r="HU14" s="139">
        <f t="shared" si="105"/>
        <v>5</v>
      </c>
      <c r="HV14" s="139">
        <f t="shared" si="105"/>
        <v>5</v>
      </c>
      <c r="HW14" s="139">
        <f t="shared" si="105"/>
        <v>5</v>
      </c>
      <c r="HX14" s="139">
        <f t="shared" si="105"/>
        <v>5</v>
      </c>
      <c r="HY14" s="139"/>
      <c r="HZ14" s="139"/>
      <c r="IA14" s="139"/>
      <c r="IB14" s="279">
        <v>2979.1500000000015</v>
      </c>
      <c r="IC14" s="139"/>
      <c r="ID14" s="139"/>
      <c r="IE14" s="139"/>
      <c r="IF14" s="280">
        <v>2979.1500000000015</v>
      </c>
      <c r="IG14" s="139"/>
      <c r="IH14" s="139"/>
      <c r="II14" s="139"/>
      <c r="IJ14" s="139">
        <f t="shared" si="106"/>
        <v>3321.4228594821748</v>
      </c>
      <c r="IK14" s="139">
        <f t="shared" si="106"/>
        <v>3321.4228594821748</v>
      </c>
      <c r="IL14" s="139">
        <f t="shared" si="106"/>
        <v>3321.4228594821757</v>
      </c>
      <c r="IM14" s="139">
        <f t="shared" si="106"/>
        <v>2791.0256576903307</v>
      </c>
      <c r="IN14" s="139">
        <f t="shared" si="106"/>
        <v>2352.4962354278919</v>
      </c>
      <c r="IO14" s="139">
        <f t="shared" si="106"/>
        <v>2404.9590676754747</v>
      </c>
      <c r="IP14" s="139">
        <f t="shared" si="106"/>
        <v>2415.4973362768778</v>
      </c>
      <c r="IQ14" s="139">
        <f t="shared" si="106"/>
        <v>2407.5325512071881</v>
      </c>
      <c r="IR14" s="139">
        <f t="shared" si="106"/>
        <v>2417.3279690376035</v>
      </c>
      <c r="IS14" s="139">
        <f t="shared" si="106"/>
        <v>2428.8214458313873</v>
      </c>
      <c r="IT14" s="139">
        <f t="shared" si="107"/>
        <v>2433.1479907287467</v>
      </c>
      <c r="IU14" s="139">
        <f t="shared" si="107"/>
        <v>2434.2845291782555</v>
      </c>
      <c r="IV14" s="139">
        <f t="shared" si="107"/>
        <v>2441.8387588510327</v>
      </c>
      <c r="IW14" s="139">
        <f t="shared" si="107"/>
        <v>2444.8432550159214</v>
      </c>
      <c r="IX14" s="139">
        <f t="shared" si="107"/>
        <v>2460.7580973546078</v>
      </c>
      <c r="IY14" s="139">
        <f t="shared" si="107"/>
        <v>2466.5345184028433</v>
      </c>
      <c r="IZ14" s="139">
        <f t="shared" si="107"/>
        <v>2479.0215290505457</v>
      </c>
      <c r="JA14" s="139">
        <f t="shared" si="107"/>
        <v>2481.2118751852654</v>
      </c>
      <c r="JB14" s="139">
        <f t="shared" si="107"/>
        <v>2487.1326044722769</v>
      </c>
      <c r="JC14" s="139">
        <f t="shared" si="107"/>
        <v>2493.120390648769</v>
      </c>
      <c r="JD14" s="139">
        <f t="shared" si="108"/>
        <v>2508.1992204117728</v>
      </c>
      <c r="JE14" s="139">
        <f t="shared" si="108"/>
        <v>2509.8433923853854</v>
      </c>
      <c r="JF14" s="139">
        <f t="shared" si="108"/>
        <v>2509.8626455964486</v>
      </c>
      <c r="JG14" s="139">
        <f t="shared" si="108"/>
        <v>2509.6991272649725</v>
      </c>
      <c r="JH14" s="139">
        <f t="shared" si="108"/>
        <v>2509.699127264973</v>
      </c>
      <c r="JI14" s="139"/>
      <c r="JJ14" s="139"/>
      <c r="JK14" s="139"/>
      <c r="JL14" s="139"/>
      <c r="JM14" s="139"/>
      <c r="JN14" s="139"/>
      <c r="JO14" s="139"/>
      <c r="JP14" s="139"/>
      <c r="JQ14" s="139"/>
      <c r="JR14" s="139"/>
      <c r="JS14" s="139"/>
      <c r="JT14" s="139"/>
      <c r="JU14" s="139"/>
      <c r="JV14" s="139"/>
      <c r="JW14" s="139"/>
      <c r="JX14" s="139"/>
      <c r="JY14" s="139"/>
      <c r="JZ14" s="139"/>
      <c r="KA14" s="139"/>
      <c r="KB14" s="139"/>
      <c r="KC14" s="139"/>
      <c r="KD14" s="139"/>
      <c r="KE14" s="139"/>
      <c r="KF14" s="139"/>
      <c r="KG14" s="139"/>
      <c r="KH14" s="139"/>
      <c r="KI14" s="139"/>
      <c r="KJ14" s="139"/>
      <c r="KK14" s="139"/>
      <c r="KL14" s="139"/>
      <c r="KM14" s="139"/>
      <c r="KN14" s="139"/>
      <c r="KO14" s="139"/>
      <c r="KP14" s="139"/>
      <c r="KQ14" s="139"/>
      <c r="KR14" s="139"/>
      <c r="KS14" s="139"/>
      <c r="KT14" s="139"/>
      <c r="KU14" s="139"/>
      <c r="KV14" s="139"/>
      <c r="KW14" s="139"/>
    </row>
    <row r="15" spans="1:309" s="152" customFormat="1" ht="12.75" x14ac:dyDescent="0.2">
      <c r="A15" s="150" t="s">
        <v>401</v>
      </c>
      <c r="B15" s="186" t="s">
        <v>561</v>
      </c>
      <c r="C15" s="151">
        <f t="shared" si="109"/>
        <v>1.6447368421052633</v>
      </c>
      <c r="D15" s="151">
        <f t="shared" si="99"/>
        <v>1.6447368421052633</v>
      </c>
      <c r="E15" s="151">
        <f t="shared" si="99"/>
        <v>1.6447368421052633</v>
      </c>
      <c r="F15" s="151">
        <f t="shared" si="99"/>
        <v>1.6447368421052633</v>
      </c>
      <c r="G15" s="151">
        <f t="shared" si="99"/>
        <v>1.6447368421052633</v>
      </c>
      <c r="H15" s="151">
        <f t="shared" si="99"/>
        <v>1.6447368421052633</v>
      </c>
      <c r="I15" s="151">
        <v>1.6447368421052633</v>
      </c>
      <c r="J15" s="151">
        <f t="shared" si="110"/>
        <v>0.71415716599583512</v>
      </c>
      <c r="K15" s="151">
        <f t="shared" si="111"/>
        <v>0.71415716599583512</v>
      </c>
      <c r="L15" s="151">
        <f t="shared" si="100"/>
        <v>0.71415716599583512</v>
      </c>
      <c r="M15" s="151">
        <f t="shared" si="100"/>
        <v>0.71415716599583512</v>
      </c>
      <c r="N15" s="151">
        <f t="shared" si="100"/>
        <v>0.71415716599583512</v>
      </c>
      <c r="O15" s="151">
        <f t="shared" si="100"/>
        <v>0.71415716599583512</v>
      </c>
      <c r="P15" s="151">
        <f t="shared" si="100"/>
        <v>0.7142857142857143</v>
      </c>
      <c r="Q15" s="151">
        <f t="shared" si="100"/>
        <v>0</v>
      </c>
      <c r="R15" s="151">
        <f t="shared" si="100"/>
        <v>0</v>
      </c>
      <c r="S15" s="151">
        <f t="shared" si="100"/>
        <v>0</v>
      </c>
      <c r="T15" s="151">
        <f t="shared" si="100"/>
        <v>0</v>
      </c>
      <c r="U15" s="151">
        <f t="shared" si="100"/>
        <v>0</v>
      </c>
      <c r="V15" s="151">
        <f t="shared" si="100"/>
        <v>0</v>
      </c>
      <c r="W15" s="151">
        <f t="shared" si="100"/>
        <v>0</v>
      </c>
      <c r="X15" s="151">
        <f t="shared" si="100"/>
        <v>0</v>
      </c>
      <c r="Y15" s="151">
        <f t="shared" si="100"/>
        <v>0</v>
      </c>
      <c r="Z15" s="151">
        <f t="shared" si="100"/>
        <v>0</v>
      </c>
      <c r="AA15" s="151">
        <f t="shared" si="100"/>
        <v>0</v>
      </c>
      <c r="AB15" s="151">
        <f t="shared" si="100"/>
        <v>0</v>
      </c>
      <c r="AC15" s="151">
        <f t="shared" si="100"/>
        <v>0</v>
      </c>
      <c r="AD15" s="151">
        <f t="shared" si="100"/>
        <v>0</v>
      </c>
      <c r="AE15" s="151">
        <f t="shared" si="100"/>
        <v>0</v>
      </c>
      <c r="AF15" s="151">
        <f t="shared" si="100"/>
        <v>0</v>
      </c>
      <c r="AG15" s="151">
        <f t="shared" si="100"/>
        <v>0</v>
      </c>
      <c r="AH15" s="151">
        <f t="shared" si="100"/>
        <v>0</v>
      </c>
      <c r="AI15" s="151">
        <f t="shared" si="100"/>
        <v>0</v>
      </c>
      <c r="AJ15" s="183">
        <v>184.26824573212249</v>
      </c>
      <c r="AK15" s="183">
        <v>184.26824573212249</v>
      </c>
      <c r="AL15" s="183">
        <v>184.26824573212249</v>
      </c>
      <c r="AM15" s="183">
        <v>184.26824573212249</v>
      </c>
      <c r="AN15" s="183">
        <v>184.26824573212249</v>
      </c>
      <c r="AO15" s="183">
        <v>184.26824573212249</v>
      </c>
      <c r="AP15" s="183">
        <v>163.87176124989389</v>
      </c>
      <c r="AQ15" s="183">
        <v>163.87176124989389</v>
      </c>
      <c r="AR15" s="183">
        <v>163.87176124989389</v>
      </c>
      <c r="AS15" s="183">
        <v>163.87176124989389</v>
      </c>
      <c r="AT15" s="183">
        <v>163.87176124989389</v>
      </c>
      <c r="AU15" s="183">
        <v>163.87176124989389</v>
      </c>
      <c r="AV15" s="183">
        <v>163.87176124989389</v>
      </c>
      <c r="AW15" s="183">
        <v>163.87176124989389</v>
      </c>
      <c r="AX15" s="183">
        <v>163.87176124989389</v>
      </c>
      <c r="AY15" s="183">
        <v>163.87176124989389</v>
      </c>
      <c r="AZ15" s="183">
        <v>163.87176124989389</v>
      </c>
      <c r="BA15" s="183">
        <v>163.87176124989389</v>
      </c>
      <c r="BB15" s="183">
        <v>163.87176124989389</v>
      </c>
      <c r="BC15" s="183">
        <v>163.87176124989389</v>
      </c>
      <c r="BD15" s="183">
        <v>163.87176124989389</v>
      </c>
      <c r="BE15" s="183">
        <v>163.87176124989389</v>
      </c>
      <c r="BF15" s="183">
        <v>163.87176124989389</v>
      </c>
      <c r="BG15" s="183">
        <v>163.87176124989389</v>
      </c>
      <c r="BH15" s="183">
        <v>163.87176124989389</v>
      </c>
      <c r="BI15" s="145">
        <v>163.87176124989389</v>
      </c>
      <c r="BJ15" s="154">
        <f t="shared" si="101"/>
        <v>8.6303575209012493</v>
      </c>
      <c r="BK15" s="145">
        <f t="shared" si="102"/>
        <v>8.6303575209012493</v>
      </c>
      <c r="BL15" s="145">
        <f t="shared" si="102"/>
        <v>8.6303575209012493</v>
      </c>
      <c r="BM15" s="145">
        <f t="shared" si="102"/>
        <v>8.6303575209012493</v>
      </c>
      <c r="BN15" s="145">
        <f t="shared" si="102"/>
        <v>7.3432427982664272</v>
      </c>
      <c r="BO15" s="145">
        <f t="shared" si="102"/>
        <v>6.1913137358309598</v>
      </c>
      <c r="BP15" s="145">
        <f t="shared" si="102"/>
        <v>6.3309352654046673</v>
      </c>
      <c r="BQ15" s="145">
        <f t="shared" si="102"/>
        <v>6.3603604185271134</v>
      </c>
      <c r="BR15" s="145">
        <f t="shared" si="102"/>
        <v>6.3409116591399854</v>
      </c>
      <c r="BS15" s="145">
        <f t="shared" si="102"/>
        <v>6.3667106370586346</v>
      </c>
      <c r="BT15" s="145">
        <f t="shared" si="102"/>
        <v>6.3969819291203853</v>
      </c>
      <c r="BU15" s="145">
        <f t="shared" si="102"/>
        <v>6.4083770975760315</v>
      </c>
      <c r="BV15" s="145">
        <f t="shared" si="102"/>
        <v>6.4113704900856927</v>
      </c>
      <c r="BW15" s="145">
        <f t="shared" si="102"/>
        <v>6.4312666709219268</v>
      </c>
      <c r="BX15" s="145">
        <f t="shared" si="102"/>
        <v>6.4391798535504359</v>
      </c>
      <c r="BY15" s="145">
        <f t="shared" si="102"/>
        <v>6.4810960508156192</v>
      </c>
      <c r="BZ15" s="145">
        <f t="shared" si="102"/>
        <v>6.4963098744270562</v>
      </c>
      <c r="CA15" s="145">
        <f t="shared" si="102"/>
        <v>6.529197916320455</v>
      </c>
      <c r="CB15" s="145">
        <f t="shared" si="102"/>
        <v>6.5349668066875788</v>
      </c>
      <c r="CC15" s="145">
        <f t="shared" si="102"/>
        <v>6.5505607064866886</v>
      </c>
      <c r="CD15" s="145">
        <f t="shared" si="102"/>
        <v>6.5663312193962309</v>
      </c>
      <c r="CE15" s="145">
        <f t="shared" si="102"/>
        <v>6.606045543259671</v>
      </c>
      <c r="CF15" s="145">
        <f t="shared" si="102"/>
        <v>6.6103759309139853</v>
      </c>
      <c r="CG15" s="145">
        <f t="shared" si="102"/>
        <v>6.6104266396408295</v>
      </c>
      <c r="CH15" s="145">
        <f t="shared" si="102"/>
        <v>6.6099959682906073</v>
      </c>
      <c r="CI15" s="145">
        <f t="shared" si="102"/>
        <v>6.6099959682906073</v>
      </c>
      <c r="CJ15" s="192">
        <f t="shared" si="112"/>
        <v>374.40216997173803</v>
      </c>
      <c r="CK15" s="145">
        <f>'[8]ф_4 (ТЗ-1)'!CK15</f>
        <v>374.40216997173803</v>
      </c>
      <c r="CL15" s="145">
        <f>'[8]ф_4 (ТЗ-1)'!CL15</f>
        <v>374.40216997173803</v>
      </c>
      <c r="CM15" s="145">
        <f>'[8]ф_4 (ТЗ-1)'!CM15</f>
        <v>374.40216997173803</v>
      </c>
      <c r="CN15" s="145">
        <f>'[8]ф_4 (ТЗ-1)'!CN15</f>
        <v>318.5645590743942</v>
      </c>
      <c r="CO15" s="145">
        <f>'[8]ф_4 (ТЗ-1)'!CO15</f>
        <v>268.59157248781872</v>
      </c>
      <c r="CP15" s="145">
        <f>'[8]ф_4 (ТЗ-1)'!CP15</f>
        <v>274.64863368378531</v>
      </c>
      <c r="CQ15" s="145">
        <f>'[8]ф_4 (ТЗ-1)'!CQ15</f>
        <v>275.92515567654328</v>
      </c>
      <c r="CR15" s="145">
        <f>'[8]ф_4 (ТЗ-1)'!CR15</f>
        <v>275.08142959681089</v>
      </c>
      <c r="CS15" s="145">
        <f>'[8]ф_4 (ТЗ-1)'!CS15</f>
        <v>276.20064085687773</v>
      </c>
      <c r="CT15" s="145">
        <f>'[8]ф_4 (ТЗ-1)'!CT15</f>
        <v>277.5138700491006</v>
      </c>
      <c r="CU15" s="145">
        <f>'[8]ф_4 (ТЗ-1)'!CU15</f>
        <v>278.00821524704344</v>
      </c>
      <c r="CV15" s="145">
        <f>'[8]ф_4 (ТЗ-1)'!CV15</f>
        <v>278.13807460089754</v>
      </c>
      <c r="CW15" s="145">
        <f>'[8]ф_4 (ТЗ-1)'!CW15</f>
        <v>279.00121071793507</v>
      </c>
      <c r="CX15" s="145">
        <f>'[8]ф_4 (ТЗ-1)'!CX15</f>
        <v>279.34450040672505</v>
      </c>
      <c r="CY15" s="145">
        <f>'[8]ф_4 (ТЗ-1)'!CY15</f>
        <v>281.16290887648324</v>
      </c>
      <c r="CZ15" s="145">
        <f>'[8]ф_4 (ТЗ-1)'!CZ15</f>
        <v>281.82291497239459</v>
      </c>
      <c r="DA15" s="145">
        <f>'[8]ф_4 (ТЗ-1)'!DA15</f>
        <v>283.249664005814</v>
      </c>
      <c r="DB15" s="145">
        <f>'[8]ф_4 (ТЗ-1)'!DB15</f>
        <v>283.49993000772059</v>
      </c>
      <c r="DC15" s="145">
        <f>'[8]ф_4 (ТЗ-1)'!DC15</f>
        <v>284.17642456880554</v>
      </c>
      <c r="DD15" s="145">
        <f>'[8]ф_4 (ТЗ-1)'!DD15</f>
        <v>284.86058095984731</v>
      </c>
      <c r="DE15" s="145">
        <f>'[8]ф_4 (ТЗ-1)'!DE15</f>
        <v>286.5834677576911</v>
      </c>
      <c r="DF15" s="145">
        <f>'[8]ф_4 (ТЗ-1)'!DF15</f>
        <v>286.77132863491056</v>
      </c>
      <c r="DG15" s="145">
        <f>'[8]ф_4 (ТЗ-1)'!DG15</f>
        <v>286.77352848089851</v>
      </c>
      <c r="DH15" s="145">
        <f>'[8]ф_4 (ТЗ-1)'!DH15</f>
        <v>286.75484509638318</v>
      </c>
      <c r="DI15" s="145">
        <f>'[8]ф_4 (ТЗ-1)'!DI15</f>
        <v>286.75484509638318</v>
      </c>
      <c r="DJ15" s="139"/>
      <c r="DK15" s="139">
        <v>43.382000000000005</v>
      </c>
      <c r="DL15" s="139">
        <v>608</v>
      </c>
      <c r="DM15" s="139">
        <f t="shared" si="103"/>
        <v>1.4002519999999998</v>
      </c>
      <c r="DN15" s="139">
        <v>1.6284930759999998</v>
      </c>
      <c r="DO15" s="139"/>
      <c r="DP15" s="139"/>
      <c r="DQ15" s="190">
        <v>0</v>
      </c>
      <c r="DR15" s="190">
        <v>0</v>
      </c>
      <c r="DS15" s="190">
        <v>0</v>
      </c>
      <c r="DT15" s="190">
        <v>0</v>
      </c>
      <c r="DU15" s="190">
        <v>0</v>
      </c>
      <c r="DV15" s="190">
        <v>0</v>
      </c>
      <c r="DW15" s="190">
        <v>0</v>
      </c>
      <c r="DX15" s="190">
        <v>0</v>
      </c>
      <c r="DY15" s="190">
        <v>0</v>
      </c>
      <c r="DZ15" s="190">
        <v>0</v>
      </c>
      <c r="EA15" s="190">
        <v>0</v>
      </c>
      <c r="EB15" s="190">
        <v>0</v>
      </c>
      <c r="EC15" s="190">
        <v>0</v>
      </c>
      <c r="ED15" s="190">
        <v>0</v>
      </c>
      <c r="EE15" s="190">
        <v>0</v>
      </c>
      <c r="EF15" s="190">
        <v>0</v>
      </c>
      <c r="EG15" s="190">
        <v>0</v>
      </c>
      <c r="EH15" s="190">
        <v>0</v>
      </c>
      <c r="EI15" s="190">
        <v>0</v>
      </c>
      <c r="EJ15" s="190">
        <v>0</v>
      </c>
      <c r="EK15" s="190">
        <v>0</v>
      </c>
      <c r="EL15" s="190">
        <v>0</v>
      </c>
      <c r="EM15" s="190">
        <v>0</v>
      </c>
      <c r="EN15" s="190">
        <v>0</v>
      </c>
      <c r="EO15" s="190">
        <v>0</v>
      </c>
      <c r="EP15" s="139"/>
      <c r="EQ15" s="139"/>
      <c r="ER15" s="139"/>
      <c r="ES15" s="139">
        <v>0</v>
      </c>
      <c r="ET15" s="139">
        <v>0</v>
      </c>
      <c r="EU15" s="139">
        <v>0</v>
      </c>
      <c r="EV15" s="139">
        <v>0</v>
      </c>
      <c r="EW15" s="139">
        <v>0</v>
      </c>
      <c r="EX15" s="139">
        <v>0</v>
      </c>
      <c r="EY15" s="139">
        <v>0</v>
      </c>
      <c r="EZ15" s="139">
        <v>0</v>
      </c>
      <c r="FA15" s="139">
        <v>0</v>
      </c>
      <c r="FB15" s="139">
        <v>0</v>
      </c>
      <c r="FC15" s="139">
        <v>0</v>
      </c>
      <c r="FD15" s="139">
        <v>0</v>
      </c>
      <c r="FE15" s="139">
        <v>0</v>
      </c>
      <c r="FF15" s="139">
        <v>0</v>
      </c>
      <c r="FG15" s="139">
        <v>0</v>
      </c>
      <c r="FH15" s="139">
        <v>0</v>
      </c>
      <c r="FI15" s="139">
        <v>0</v>
      </c>
      <c r="FJ15" s="139">
        <v>0</v>
      </c>
      <c r="FK15" s="139">
        <v>0</v>
      </c>
      <c r="FL15" s="139">
        <v>0</v>
      </c>
      <c r="FM15" s="139">
        <v>0</v>
      </c>
      <c r="FN15" s="139">
        <v>0</v>
      </c>
      <c r="FO15" s="139">
        <v>0</v>
      </c>
      <c r="FP15" s="139">
        <v>0</v>
      </c>
      <c r="FQ15" s="139">
        <v>0</v>
      </c>
      <c r="FR15" s="139"/>
      <c r="FS15" s="139"/>
      <c r="FT15" s="139"/>
      <c r="FU15" s="139">
        <v>2026</v>
      </c>
      <c r="FV15" s="139"/>
      <c r="FW15" s="139"/>
      <c r="FX15" s="139"/>
      <c r="FY15" s="139">
        <v>1.4</v>
      </c>
      <c r="FZ15" s="139"/>
      <c r="GA15" s="139"/>
      <c r="GB15" s="139"/>
      <c r="GC15" s="139"/>
      <c r="GD15" s="139"/>
      <c r="GE15" s="139"/>
      <c r="GF15" s="139"/>
      <c r="GG15" s="139"/>
      <c r="GH15" s="139"/>
      <c r="GI15" s="139"/>
      <c r="GJ15" s="139"/>
      <c r="GK15" s="139"/>
      <c r="GL15" s="139"/>
      <c r="GM15" s="139"/>
      <c r="GN15" s="139"/>
      <c r="GO15" s="139"/>
      <c r="GP15" s="139"/>
      <c r="GQ15" s="139"/>
      <c r="GR15" s="139">
        <v>0</v>
      </c>
      <c r="GS15" s="139"/>
      <c r="GT15" s="139"/>
      <c r="GU15" s="139"/>
      <c r="GV15" s="139">
        <f t="shared" si="113"/>
        <v>1.6447368421052633</v>
      </c>
      <c r="GW15" s="139"/>
      <c r="GX15" s="139"/>
      <c r="GY15" s="139"/>
      <c r="GZ15" s="139">
        <f t="shared" si="104"/>
        <v>1.4002519999999998</v>
      </c>
      <c r="HA15" s="139">
        <f t="shared" si="104"/>
        <v>1.4002519999999998</v>
      </c>
      <c r="HB15" s="139">
        <f t="shared" si="104"/>
        <v>1.4002519999999998</v>
      </c>
      <c r="HC15" s="139">
        <f t="shared" si="104"/>
        <v>1.4002519999999998</v>
      </c>
      <c r="HD15" s="139">
        <f t="shared" si="104"/>
        <v>1.4002519999999998</v>
      </c>
      <c r="HE15" s="139">
        <f t="shared" si="104"/>
        <v>1.4</v>
      </c>
      <c r="HF15" s="139">
        <f t="shared" si="104"/>
        <v>1.4</v>
      </c>
      <c r="HG15" s="139">
        <f t="shared" si="104"/>
        <v>1.4</v>
      </c>
      <c r="HH15" s="139">
        <f t="shared" si="104"/>
        <v>1.4</v>
      </c>
      <c r="HI15" s="139">
        <f t="shared" si="104"/>
        <v>1.4</v>
      </c>
      <c r="HJ15" s="139">
        <f t="shared" si="104"/>
        <v>1.4</v>
      </c>
      <c r="HK15" s="139">
        <f t="shared" si="104"/>
        <v>1.4</v>
      </c>
      <c r="HL15" s="139">
        <f t="shared" si="104"/>
        <v>1.4</v>
      </c>
      <c r="HM15" s="139">
        <f t="shared" si="104"/>
        <v>1.4</v>
      </c>
      <c r="HN15" s="139">
        <f t="shared" si="104"/>
        <v>1.4</v>
      </c>
      <c r="HO15" s="139">
        <f t="shared" si="104"/>
        <v>1.4</v>
      </c>
      <c r="HP15" s="139">
        <f t="shared" si="105"/>
        <v>1.4</v>
      </c>
      <c r="HQ15" s="139">
        <f t="shared" si="105"/>
        <v>1.4</v>
      </c>
      <c r="HR15" s="139">
        <f t="shared" si="105"/>
        <v>1.4</v>
      </c>
      <c r="HS15" s="139">
        <f t="shared" si="105"/>
        <v>1.4</v>
      </c>
      <c r="HT15" s="139">
        <f t="shared" si="105"/>
        <v>1.4</v>
      </c>
      <c r="HU15" s="139">
        <f t="shared" si="105"/>
        <v>1.4</v>
      </c>
      <c r="HV15" s="139">
        <f t="shared" si="105"/>
        <v>1.4</v>
      </c>
      <c r="HW15" s="139">
        <f t="shared" si="105"/>
        <v>1.4</v>
      </c>
      <c r="HX15" s="139">
        <f t="shared" si="105"/>
        <v>1.4</v>
      </c>
      <c r="HY15" s="139"/>
      <c r="HZ15" s="139"/>
      <c r="IA15" s="139"/>
      <c r="IB15" s="279">
        <v>335.81999999999988</v>
      </c>
      <c r="IC15" s="139"/>
      <c r="ID15" s="139"/>
      <c r="IE15" s="139"/>
      <c r="IF15" s="280">
        <v>335.81999999999988</v>
      </c>
      <c r="IG15" s="139"/>
      <c r="IH15" s="139"/>
      <c r="II15" s="139"/>
      <c r="IJ15" s="139">
        <f t="shared" si="106"/>
        <v>374.40216997173803</v>
      </c>
      <c r="IK15" s="139">
        <f t="shared" si="106"/>
        <v>374.40216997173803</v>
      </c>
      <c r="IL15" s="139">
        <f t="shared" si="106"/>
        <v>374.40216997173803</v>
      </c>
      <c r="IM15" s="139">
        <f t="shared" si="106"/>
        <v>314.61397927783634</v>
      </c>
      <c r="IN15" s="139">
        <f t="shared" si="106"/>
        <v>265.18143959901107</v>
      </c>
      <c r="IO15" s="139">
        <f t="shared" si="106"/>
        <v>271.09522988328126</v>
      </c>
      <c r="IP15" s="139">
        <f t="shared" si="106"/>
        <v>272.28313964335473</v>
      </c>
      <c r="IQ15" s="139">
        <f t="shared" si="106"/>
        <v>271.38532176842295</v>
      </c>
      <c r="IR15" s="139">
        <f t="shared" si="106"/>
        <v>272.48949484322947</v>
      </c>
      <c r="IS15" s="139">
        <f t="shared" si="106"/>
        <v>273.78507894503326</v>
      </c>
      <c r="IT15" s="139">
        <f t="shared" si="107"/>
        <v>274.27278191649532</v>
      </c>
      <c r="IU15" s="139">
        <f t="shared" si="107"/>
        <v>274.40089642637696</v>
      </c>
      <c r="IV15" s="139">
        <f t="shared" si="107"/>
        <v>275.25243508965752</v>
      </c>
      <c r="IW15" s="139">
        <f t="shared" si="107"/>
        <v>275.59111219624594</v>
      </c>
      <c r="IX15" s="139">
        <f t="shared" si="107"/>
        <v>277.38508777793118</v>
      </c>
      <c r="IY15" s="139">
        <f t="shared" si="107"/>
        <v>278.03622575903938</v>
      </c>
      <c r="IZ15" s="139">
        <f t="shared" si="107"/>
        <v>279.44380440251535</v>
      </c>
      <c r="JA15" s="139">
        <f t="shared" si="107"/>
        <v>279.69070772694067</v>
      </c>
      <c r="JB15" s="139">
        <f t="shared" si="107"/>
        <v>280.35811262738679</v>
      </c>
      <c r="JC15" s="139">
        <f t="shared" si="107"/>
        <v>281.03307641027436</v>
      </c>
      <c r="JD15" s="139">
        <f t="shared" si="108"/>
        <v>282.73281378872525</v>
      </c>
      <c r="JE15" s="139">
        <f t="shared" si="108"/>
        <v>282.91815048952191</v>
      </c>
      <c r="JF15" s="139">
        <f t="shared" si="108"/>
        <v>282.92032077746956</v>
      </c>
      <c r="JG15" s="139">
        <f t="shared" si="108"/>
        <v>282.90188843063379</v>
      </c>
      <c r="JH15" s="139">
        <f t="shared" si="108"/>
        <v>282.90188843063379</v>
      </c>
      <c r="JI15" s="139"/>
      <c r="JJ15" s="139"/>
      <c r="JK15" s="139"/>
      <c r="JL15" s="139"/>
      <c r="JM15" s="139"/>
      <c r="JN15" s="139"/>
      <c r="JO15" s="139"/>
      <c r="JP15" s="139"/>
      <c r="JQ15" s="139"/>
      <c r="JR15" s="139"/>
      <c r="JS15" s="139"/>
      <c r="JT15" s="139"/>
      <c r="JU15" s="139"/>
      <c r="JV15" s="139"/>
      <c r="JW15" s="139"/>
      <c r="JX15" s="139"/>
      <c r="JY15" s="139"/>
      <c r="JZ15" s="139"/>
      <c r="KA15" s="139"/>
      <c r="KB15" s="139"/>
      <c r="KC15" s="139"/>
      <c r="KD15" s="139"/>
      <c r="KE15" s="139"/>
      <c r="KF15" s="139"/>
      <c r="KG15" s="139"/>
      <c r="KH15" s="139"/>
      <c r="KI15" s="139"/>
      <c r="KJ15" s="139"/>
      <c r="KK15" s="139"/>
      <c r="KL15" s="139"/>
      <c r="KM15" s="139"/>
      <c r="KN15" s="139"/>
      <c r="KO15" s="139"/>
      <c r="KP15" s="139"/>
      <c r="KQ15" s="139"/>
      <c r="KR15" s="139"/>
      <c r="KS15" s="139"/>
      <c r="KT15" s="139"/>
      <c r="KU15" s="139"/>
      <c r="KV15" s="139"/>
      <c r="KW15" s="139"/>
    </row>
    <row r="16" spans="1:309" s="152" customFormat="1" ht="12.75" x14ac:dyDescent="0.2">
      <c r="A16" s="150" t="s">
        <v>404</v>
      </c>
      <c r="B16" s="186" t="s">
        <v>662</v>
      </c>
      <c r="C16" s="151">
        <f t="shared" si="109"/>
        <v>0.28274117569839596</v>
      </c>
      <c r="D16" s="151">
        <f t="shared" si="99"/>
        <v>0.28274117569839596</v>
      </c>
      <c r="E16" s="151">
        <f t="shared" si="99"/>
        <v>0.28274117569839596</v>
      </c>
      <c r="F16" s="151">
        <f t="shared" si="99"/>
        <v>0.28274117569839596</v>
      </c>
      <c r="G16" s="151">
        <f t="shared" si="99"/>
        <v>0.28274117569839596</v>
      </c>
      <c r="H16" s="151">
        <f t="shared" si="99"/>
        <v>0.28274117569839596</v>
      </c>
      <c r="I16" s="151">
        <v>0.28274117569839596</v>
      </c>
      <c r="J16" s="151">
        <f t="shared" si="110"/>
        <v>0.14121962402567628</v>
      </c>
      <c r="K16" s="151">
        <f t="shared" si="111"/>
        <v>0.14121962402567628</v>
      </c>
      <c r="L16" s="151">
        <f t="shared" si="100"/>
        <v>0.14121962402567628</v>
      </c>
      <c r="M16" s="151">
        <f t="shared" si="100"/>
        <v>0.14121962402567628</v>
      </c>
      <c r="N16" s="151">
        <f t="shared" si="100"/>
        <v>0.14121962402567628</v>
      </c>
      <c r="O16" s="151">
        <f t="shared" si="100"/>
        <v>0</v>
      </c>
      <c r="P16" s="151">
        <f t="shared" si="100"/>
        <v>0</v>
      </c>
      <c r="Q16" s="151">
        <f t="shared" si="100"/>
        <v>0</v>
      </c>
      <c r="R16" s="151">
        <f t="shared" si="100"/>
        <v>0</v>
      </c>
      <c r="S16" s="151">
        <f t="shared" si="100"/>
        <v>0</v>
      </c>
      <c r="T16" s="151">
        <f t="shared" si="100"/>
        <v>0</v>
      </c>
      <c r="U16" s="151">
        <f t="shared" si="100"/>
        <v>0</v>
      </c>
      <c r="V16" s="151">
        <f t="shared" si="100"/>
        <v>0</v>
      </c>
      <c r="W16" s="151">
        <f t="shared" si="100"/>
        <v>0</v>
      </c>
      <c r="X16" s="151">
        <f t="shared" si="100"/>
        <v>0</v>
      </c>
      <c r="Y16" s="151">
        <f t="shared" si="100"/>
        <v>0</v>
      </c>
      <c r="Z16" s="151">
        <f t="shared" si="100"/>
        <v>0</v>
      </c>
      <c r="AA16" s="151">
        <f t="shared" si="100"/>
        <v>0</v>
      </c>
      <c r="AB16" s="151">
        <f t="shared" si="100"/>
        <v>0</v>
      </c>
      <c r="AC16" s="151">
        <f t="shared" si="100"/>
        <v>0</v>
      </c>
      <c r="AD16" s="151">
        <f t="shared" si="100"/>
        <v>0</v>
      </c>
      <c r="AE16" s="151">
        <f t="shared" si="100"/>
        <v>0</v>
      </c>
      <c r="AF16" s="151">
        <f t="shared" si="100"/>
        <v>0</v>
      </c>
      <c r="AG16" s="151">
        <f t="shared" si="100"/>
        <v>0</v>
      </c>
      <c r="AH16" s="151">
        <f t="shared" si="100"/>
        <v>0</v>
      </c>
      <c r="AI16" s="151">
        <f t="shared" si="100"/>
        <v>0</v>
      </c>
      <c r="AJ16" s="183">
        <v>162.61766010609111</v>
      </c>
      <c r="AK16" s="145">
        <v>162.61766010609111</v>
      </c>
      <c r="AL16" s="145">
        <v>162.61766010609111</v>
      </c>
      <c r="AM16" s="145">
        <v>162.61766010609111</v>
      </c>
      <c r="AN16" s="145">
        <v>162.61766010609111</v>
      </c>
      <c r="AO16" s="145">
        <v>162.61766010609111</v>
      </c>
      <c r="AP16" s="145">
        <v>162.61766010609111</v>
      </c>
      <c r="AQ16" s="145">
        <v>162.61766010609111</v>
      </c>
      <c r="AR16" s="145">
        <v>162.61766010609111</v>
      </c>
      <c r="AS16" s="145">
        <v>162.61766010609111</v>
      </c>
      <c r="AT16" s="145">
        <v>162.61766010609111</v>
      </c>
      <c r="AU16" s="145">
        <v>162.61766010609111</v>
      </c>
      <c r="AV16" s="145">
        <v>162.61766010609111</v>
      </c>
      <c r="AW16" s="145">
        <v>162.61766010609111</v>
      </c>
      <c r="AX16" s="145">
        <v>162.61766010609111</v>
      </c>
      <c r="AY16" s="145">
        <v>162.61766010609111</v>
      </c>
      <c r="AZ16" s="145">
        <v>162.61766010609111</v>
      </c>
      <c r="BA16" s="145">
        <v>162.61766010609111</v>
      </c>
      <c r="BB16" s="145">
        <v>162.61766010609111</v>
      </c>
      <c r="BC16" s="145">
        <v>162.61766010609111</v>
      </c>
      <c r="BD16" s="145">
        <v>162.61766010609111</v>
      </c>
      <c r="BE16" s="145">
        <v>162.61766010609111</v>
      </c>
      <c r="BF16" s="145">
        <v>162.61766010609111</v>
      </c>
      <c r="BG16" s="145">
        <v>162.61766010609111</v>
      </c>
      <c r="BH16" s="145">
        <v>162.61766010609111</v>
      </c>
      <c r="BI16" s="145">
        <v>162.61766010609111</v>
      </c>
      <c r="BJ16" s="154">
        <f t="shared" si="101"/>
        <v>3.1094042211374107</v>
      </c>
      <c r="BK16" s="145">
        <f t="shared" ref="BK16:BK40" si="114">((CK18)/($DK16-ES16))</f>
        <v>4.5776601925122753</v>
      </c>
      <c r="BL16" s="145">
        <f t="shared" si="102"/>
        <v>3.1094042211374107</v>
      </c>
      <c r="BM16" s="145">
        <f t="shared" si="102"/>
        <v>3.1258487618766972</v>
      </c>
      <c r="BN16" s="145">
        <f t="shared" si="102"/>
        <v>3.0529585219146789</v>
      </c>
      <c r="BO16" s="145">
        <f t="shared" si="102"/>
        <v>3.0226571628502703</v>
      </c>
      <c r="BP16" s="145">
        <f t="shared" si="102"/>
        <v>3.0226571628502703</v>
      </c>
      <c r="BQ16" s="145">
        <f t="shared" si="102"/>
        <v>3.0011667552099959</v>
      </c>
      <c r="BR16" s="145">
        <f t="shared" si="102"/>
        <v>3.0011667552099959</v>
      </c>
      <c r="BS16" s="145">
        <f t="shared" si="102"/>
        <v>3.0011667552099959</v>
      </c>
      <c r="BT16" s="145">
        <f t="shared" si="102"/>
        <v>3.0011667552099959</v>
      </c>
      <c r="BU16" s="145">
        <f t="shared" si="102"/>
        <v>3.0011667552099959</v>
      </c>
      <c r="BV16" s="145">
        <f t="shared" si="102"/>
        <v>3.0011667552099959</v>
      </c>
      <c r="BW16" s="145">
        <f t="shared" si="102"/>
        <v>3.0011667552099959</v>
      </c>
      <c r="BX16" s="145">
        <f t="shared" si="102"/>
        <v>3.0011667552099959</v>
      </c>
      <c r="BY16" s="145">
        <f t="shared" si="102"/>
        <v>3.0008553977396004</v>
      </c>
      <c r="BZ16" s="145">
        <f t="shared" si="102"/>
        <v>2.9990805567955263</v>
      </c>
      <c r="CA16" s="145">
        <f t="shared" si="102"/>
        <v>2.9990805567955263</v>
      </c>
      <c r="CB16" s="145">
        <f t="shared" si="102"/>
        <v>2.9990805567955263</v>
      </c>
      <c r="CC16" s="145">
        <f t="shared" si="102"/>
        <v>2.9990805567955268</v>
      </c>
      <c r="CD16" s="145">
        <f t="shared" si="102"/>
        <v>2.9990805567955268</v>
      </c>
      <c r="CE16" s="145">
        <f t="shared" si="102"/>
        <v>2.9990805567955268</v>
      </c>
      <c r="CF16" s="145">
        <f t="shared" si="102"/>
        <v>2.9990805567955268</v>
      </c>
      <c r="CG16" s="145">
        <f t="shared" si="102"/>
        <v>2.9990805567955268</v>
      </c>
      <c r="CH16" s="145">
        <f t="shared" si="102"/>
        <v>2.9702376700484709</v>
      </c>
      <c r="CI16" s="145">
        <f t="shared" si="102"/>
        <v>2.9702376700484709</v>
      </c>
      <c r="CJ16" s="192">
        <f t="shared" si="112"/>
        <v>2745.3707219477483</v>
      </c>
      <c r="CK16" s="152">
        <f>'[8]ф_4 (Л) (ТЗ- 2)'!CK12</f>
        <v>2745.3707219477483</v>
      </c>
      <c r="CL16" s="152">
        <f>'[8]ф_4 (Л) (ТЗ- 2)'!CL12</f>
        <v>2745.3707219477483</v>
      </c>
      <c r="CM16" s="152">
        <f>'[8]ф_4 (Л) (ТЗ- 2)'!CM12</f>
        <v>2759.8900180799828</v>
      </c>
      <c r="CN16" s="152">
        <f>'[8]ф_4 (Л) (ТЗ- 2)'!CN12</f>
        <v>2695.5334029615178</v>
      </c>
      <c r="CO16" s="152">
        <f>'[8]ф_4 (Л) (ТЗ- 2)'!CO12</f>
        <v>2668.7795755095749</v>
      </c>
      <c r="CP16" s="152">
        <f>'[8]ф_4 (Л) (ТЗ- 2)'!CP12</f>
        <v>2668.7795755095749</v>
      </c>
      <c r="CQ16" s="152">
        <f>'[8]ф_4 (Л) (ТЗ- 2)'!CQ12</f>
        <v>2649.8051573437856</v>
      </c>
      <c r="CR16" s="152">
        <f>'[8]ф_4 (Л) (ТЗ- 2)'!CR12</f>
        <v>2649.8051573437856</v>
      </c>
      <c r="CS16" s="152">
        <f>'[8]ф_4 (Л) (ТЗ- 2)'!CS12</f>
        <v>2649.8051573437856</v>
      </c>
      <c r="CT16" s="152">
        <f>'[8]ф_4 (Л) (ТЗ- 2)'!CT12</f>
        <v>2649.8051573437856</v>
      </c>
      <c r="CU16" s="152">
        <f>'[8]ф_4 (Л) (ТЗ- 2)'!CU12</f>
        <v>2649.8051573437856</v>
      </c>
      <c r="CV16" s="152">
        <f>'[8]ф_4 (Л) (ТЗ- 2)'!CV12</f>
        <v>2649.8051573437856</v>
      </c>
      <c r="CW16" s="152">
        <f>'[8]ф_4 (Л) (ТЗ- 2)'!CW12</f>
        <v>2649.8051573437856</v>
      </c>
      <c r="CX16" s="152">
        <f>'[8]ф_4 (Л) (ТЗ- 2)'!CX12</f>
        <v>2649.8051573437856</v>
      </c>
      <c r="CY16" s="152">
        <f>'[8]ф_4 (Л) (ТЗ- 2)'!CY12</f>
        <v>2649.5302520492364</v>
      </c>
      <c r="CZ16" s="152">
        <f>'[8]ф_4 (Л) (ТЗ- 2)'!CZ12</f>
        <v>2647.9632006086899</v>
      </c>
      <c r="DA16" s="152">
        <f>'[8]ф_4 (Л) (ТЗ- 2)'!DA12</f>
        <v>2647.9632006086899</v>
      </c>
      <c r="DB16" s="152">
        <f>'[8]ф_4 (Л) (ТЗ- 2)'!DB12</f>
        <v>2647.9632006086899</v>
      </c>
      <c r="DC16" s="152">
        <f>'[8]ф_4 (Л) (ТЗ- 2)'!DC12</f>
        <v>2647.9632006086904</v>
      </c>
      <c r="DD16" s="152">
        <f>'[8]ф_4 (Л) (ТЗ- 2)'!DD12</f>
        <v>2647.9632006086904</v>
      </c>
      <c r="DE16" s="152">
        <f>'[8]ф_4 (Л) (ТЗ- 2)'!DE12</f>
        <v>2647.9632006086904</v>
      </c>
      <c r="DF16" s="152">
        <f>'[8]ф_4 (Л) (ТЗ- 2)'!DF12</f>
        <v>2647.9632006086904</v>
      </c>
      <c r="DG16" s="152">
        <f>'[8]ф_4 (Л) (ТЗ- 2)'!DG12</f>
        <v>2647.9632006086904</v>
      </c>
      <c r="DH16" s="152">
        <f>'[8]ф_4 (Л) (ТЗ- 2)'!DH12</f>
        <v>2622.4970948275459</v>
      </c>
      <c r="DI16" s="152">
        <f>'[8]ф_4 (Л) (ТЗ- 2)'!DI12</f>
        <v>2622.4970948275459</v>
      </c>
      <c r="DJ16" s="139"/>
      <c r="DK16" s="139">
        <v>882.92499999999995</v>
      </c>
      <c r="DL16" s="139">
        <v>5917</v>
      </c>
      <c r="DM16" s="139">
        <f t="shared" si="103"/>
        <v>12.62327178</v>
      </c>
      <c r="DN16" s="139">
        <v>14.68086508014</v>
      </c>
      <c r="DO16" s="139"/>
      <c r="DP16" s="139"/>
      <c r="DQ16" s="190">
        <v>0</v>
      </c>
      <c r="DR16" s="190">
        <v>0</v>
      </c>
      <c r="DS16" s="190">
        <v>381.65693140128002</v>
      </c>
      <c r="DT16" s="190">
        <v>160.01201080896004</v>
      </c>
      <c r="DU16" s="190">
        <v>0</v>
      </c>
      <c r="DV16" s="190">
        <v>0</v>
      </c>
      <c r="DW16" s="190">
        <v>0</v>
      </c>
      <c r="DX16" s="190">
        <v>0</v>
      </c>
      <c r="DY16" s="190">
        <v>0</v>
      </c>
      <c r="DZ16" s="190">
        <v>0</v>
      </c>
      <c r="EA16" s="190">
        <v>0</v>
      </c>
      <c r="EB16" s="190">
        <v>0</v>
      </c>
      <c r="EC16" s="190">
        <v>0</v>
      </c>
      <c r="ED16" s="190">
        <v>0</v>
      </c>
      <c r="EE16" s="190">
        <v>0</v>
      </c>
      <c r="EF16" s="190">
        <v>0</v>
      </c>
      <c r="EG16" s="190">
        <v>0</v>
      </c>
      <c r="EH16" s="190">
        <v>0</v>
      </c>
      <c r="EI16" s="190">
        <v>0</v>
      </c>
      <c r="EJ16" s="190">
        <v>0</v>
      </c>
      <c r="EK16" s="190">
        <v>0</v>
      </c>
      <c r="EL16" s="190">
        <v>0</v>
      </c>
      <c r="EM16" s="190">
        <v>0</v>
      </c>
      <c r="EN16" s="190">
        <v>0</v>
      </c>
      <c r="EO16" s="190">
        <v>0</v>
      </c>
      <c r="EP16" s="139"/>
      <c r="EQ16" s="139"/>
      <c r="ER16" s="139"/>
      <c r="ES16" s="139">
        <v>0</v>
      </c>
      <c r="ET16" s="139">
        <v>0</v>
      </c>
      <c r="EU16" s="139">
        <v>0</v>
      </c>
      <c r="EV16" s="139">
        <v>0</v>
      </c>
      <c r="EW16" s="139">
        <v>0</v>
      </c>
      <c r="EX16" s="139">
        <v>0</v>
      </c>
      <c r="EY16" s="139">
        <v>0</v>
      </c>
      <c r="EZ16" s="139">
        <v>0</v>
      </c>
      <c r="FA16" s="139">
        <v>0</v>
      </c>
      <c r="FB16" s="139">
        <v>0</v>
      </c>
      <c r="FC16" s="139">
        <v>0</v>
      </c>
      <c r="FD16" s="139">
        <v>0</v>
      </c>
      <c r="FE16" s="139">
        <v>0</v>
      </c>
      <c r="FF16" s="139">
        <v>0</v>
      </c>
      <c r="FG16" s="139">
        <v>0</v>
      </c>
      <c r="FH16" s="139">
        <v>0</v>
      </c>
      <c r="FI16" s="139">
        <v>0</v>
      </c>
      <c r="FJ16" s="139">
        <v>0</v>
      </c>
      <c r="FK16" s="139">
        <v>0</v>
      </c>
      <c r="FL16" s="139">
        <v>0</v>
      </c>
      <c r="FM16" s="139">
        <v>0</v>
      </c>
      <c r="FN16" s="139">
        <v>0</v>
      </c>
      <c r="FO16" s="139">
        <v>0</v>
      </c>
      <c r="FP16" s="139">
        <v>0</v>
      </c>
      <c r="FQ16" s="139">
        <v>0</v>
      </c>
      <c r="FR16" s="139"/>
      <c r="FS16" s="139"/>
      <c r="FT16" s="139"/>
      <c r="FU16" s="139">
        <v>2024</v>
      </c>
      <c r="FV16" s="139"/>
      <c r="FW16" s="139"/>
      <c r="FX16" s="139"/>
      <c r="FY16" s="139">
        <v>12.752271779999999</v>
      </c>
      <c r="FZ16" s="139"/>
      <c r="GA16" s="139"/>
      <c r="GB16" s="139"/>
      <c r="GC16" s="139"/>
      <c r="GD16" s="139"/>
      <c r="GE16" s="139"/>
      <c r="GF16" s="139"/>
      <c r="GG16" s="139"/>
      <c r="GH16" s="139"/>
      <c r="GI16" s="139"/>
      <c r="GJ16" s="139"/>
      <c r="GK16" s="139"/>
      <c r="GL16" s="139"/>
      <c r="GM16" s="139"/>
      <c r="GN16" s="139"/>
      <c r="GO16" s="139"/>
      <c r="GP16" s="139"/>
      <c r="GQ16" s="139"/>
      <c r="GR16" s="139">
        <v>5917</v>
      </c>
      <c r="GS16" s="139"/>
      <c r="GT16" s="139"/>
      <c r="GU16" s="139"/>
      <c r="GV16" s="139">
        <f t="shared" si="113"/>
        <v>0.28274117569839596</v>
      </c>
      <c r="GW16" s="139"/>
      <c r="GX16" s="139"/>
      <c r="GY16" s="139"/>
      <c r="GZ16" s="139">
        <f t="shared" si="104"/>
        <v>12.62327178</v>
      </c>
      <c r="HA16" s="139">
        <f t="shared" si="104"/>
        <v>12.62327178</v>
      </c>
      <c r="HB16" s="139">
        <f t="shared" si="104"/>
        <v>12.62327178</v>
      </c>
      <c r="HC16" s="139">
        <f t="shared" si="104"/>
        <v>12.752271779999999</v>
      </c>
      <c r="HD16" s="139">
        <f t="shared" si="104"/>
        <v>12.752271779999999</v>
      </c>
      <c r="HE16" s="139">
        <f t="shared" si="104"/>
        <v>12.752271779999999</v>
      </c>
      <c r="HF16" s="139">
        <f t="shared" si="104"/>
        <v>12.752271779999999</v>
      </c>
      <c r="HG16" s="139">
        <f t="shared" si="104"/>
        <v>12.752271779999999</v>
      </c>
      <c r="HH16" s="139">
        <f t="shared" si="104"/>
        <v>12.752271779999999</v>
      </c>
      <c r="HI16" s="139">
        <f t="shared" si="104"/>
        <v>12.752271779999999</v>
      </c>
      <c r="HJ16" s="139">
        <f t="shared" si="104"/>
        <v>12.752271779999999</v>
      </c>
      <c r="HK16" s="139">
        <f t="shared" si="104"/>
        <v>12.752271779999999</v>
      </c>
      <c r="HL16" s="139">
        <f t="shared" si="104"/>
        <v>12.752271779999999</v>
      </c>
      <c r="HM16" s="139">
        <f t="shared" si="104"/>
        <v>12.752271779999999</v>
      </c>
      <c r="HN16" s="139">
        <f t="shared" si="104"/>
        <v>12.752271779999999</v>
      </c>
      <c r="HO16" s="139">
        <f t="shared" si="104"/>
        <v>12.752271779999999</v>
      </c>
      <c r="HP16" s="139">
        <f t="shared" si="105"/>
        <v>12.752271779999999</v>
      </c>
      <c r="HQ16" s="139">
        <f t="shared" si="105"/>
        <v>12.752271779999999</v>
      </c>
      <c r="HR16" s="139">
        <f t="shared" si="105"/>
        <v>12.752271779999999</v>
      </c>
      <c r="HS16" s="139">
        <f t="shared" si="105"/>
        <v>12.752271779999999</v>
      </c>
      <c r="HT16" s="139">
        <f t="shared" si="105"/>
        <v>12.752271779999999</v>
      </c>
      <c r="HU16" s="139">
        <f t="shared" si="105"/>
        <v>12.752271779999999</v>
      </c>
      <c r="HV16" s="139">
        <f t="shared" si="105"/>
        <v>12.752271779999999</v>
      </c>
      <c r="HW16" s="139">
        <f t="shared" si="105"/>
        <v>12.752271779999999</v>
      </c>
      <c r="HX16" s="139">
        <f t="shared" si="105"/>
        <v>12.752271779999999</v>
      </c>
      <c r="HY16" s="139"/>
      <c r="HZ16" s="139"/>
      <c r="IA16" s="139"/>
      <c r="IB16" s="279">
        <v>3659.56</v>
      </c>
      <c r="IC16" s="139"/>
      <c r="ID16" s="139"/>
      <c r="IE16" s="139"/>
      <c r="IF16" s="280">
        <v>3117.89105778976</v>
      </c>
      <c r="IG16" s="139"/>
      <c r="IH16" s="139"/>
      <c r="II16" s="139"/>
      <c r="IJ16" s="139">
        <f t="shared" ref="IJ16:IJ38" si="115">IFERROR(IJ$81*CK20,"-")</f>
        <v>2466.1465785217811</v>
      </c>
      <c r="IK16" s="139">
        <f t="shared" ref="IK16:IK40" si="116">IFERROR(IK$81*CL18,"-")</f>
        <v>4041.7306254739005</v>
      </c>
      <c r="IL16" s="139">
        <f t="shared" ref="IL16:IL40" si="117">IFERROR(IL$81*CM18,"-")</f>
        <v>4041.7306254739015</v>
      </c>
      <c r="IM16" s="139">
        <f t="shared" ref="IM16:IM40" si="118">IFERROR(IM$81*CN18,"-")</f>
        <v>3396.3076531993092</v>
      </c>
      <c r="IN16" s="139">
        <f t="shared" ref="IN16:IN40" si="119">IFERROR(IN$81*CO18,"-")</f>
        <v>2862.6755710723733</v>
      </c>
      <c r="IO16" s="139">
        <f t="shared" ref="IO16:IO40" si="120">IFERROR(IO$81*CP18,"-")</f>
        <v>2926.5158722820825</v>
      </c>
      <c r="IP16" s="139">
        <f t="shared" ref="IP16:IP40" si="121">IFERROR(IP$81*CQ18,"-")</f>
        <v>2268.9997010842617</v>
      </c>
      <c r="IQ16" s="139">
        <f t="shared" ref="IQ16:IQ40" si="122">IFERROR(IQ$81*CR18,"-")</f>
        <v>2261.5179727168102</v>
      </c>
      <c r="IR16" s="139">
        <f t="shared" ref="IR16:IR40" si="123">IFERROR(IR$81*CS18,"-")</f>
        <v>1944.8081720424946</v>
      </c>
      <c r="IS16" s="139">
        <f t="shared" ref="IS16:IS40" si="124">IFERROR(IS$81*CT18,"-")</f>
        <v>1954.0549965859727</v>
      </c>
      <c r="IT16" s="139">
        <f t="shared" ref="IT16:IT40" si="125">IFERROR(IT$81*CU18,"-")</f>
        <v>1957.5358233421543</v>
      </c>
      <c r="IU16" s="139">
        <f t="shared" ref="IU16:IU40" si="126">IFERROR(IU$81*CV18,"-")</f>
        <v>1958.4502004116939</v>
      </c>
      <c r="IV16" s="139">
        <f t="shared" ref="IV16:IV40" si="127">IFERROR(IV$81*CW18,"-")</f>
        <v>1964.5277901261559</v>
      </c>
      <c r="IW16" s="139">
        <f t="shared" ref="IW16:IW40" si="128">IFERROR(IW$81*CX18,"-")</f>
        <v>1966.9449915854484</v>
      </c>
      <c r="IX16" s="139">
        <f t="shared" ref="IX16:IX40" si="129">IFERROR(IX$81*CY18,"-")</f>
        <v>1979.7489287563601</v>
      </c>
      <c r="IY16" s="139">
        <f t="shared" ref="IY16:IY40" si="130">IFERROR(IY$81*CZ18,"-")</f>
        <v>1984.3962215538863</v>
      </c>
      <c r="IZ16" s="139">
        <f t="shared" ref="IZ16:IZ40" si="131">IFERROR(IZ$81*DA18,"-")</f>
        <v>1994.4423719575902</v>
      </c>
      <c r="JA16" s="139">
        <f t="shared" ref="JA16:JA40" si="132">IFERROR(JA$81*DB18,"-")</f>
        <v>1996.2045668756846</v>
      </c>
      <c r="JB16" s="139">
        <f t="shared" ref="JB16:JB40" si="133">IFERROR(JB$81*DC18,"-")</f>
        <v>2000.9679597000413</v>
      </c>
      <c r="JC16" s="139">
        <f t="shared" ref="JC16:JC40" si="134">IFERROR(JC$81*DD18,"-")</f>
        <v>2005.7853016733445</v>
      </c>
      <c r="JD16" s="139">
        <f t="shared" ref="JD16:JD40" si="135">IFERROR(JD$81*DE18,"-")</f>
        <v>2017.9166432718134</v>
      </c>
      <c r="JE16" s="139">
        <f t="shared" ref="JE16:JE40" si="136">IFERROR(JE$81*DF18,"-")</f>
        <v>2019.2394257537439</v>
      </c>
      <c r="JF16" s="139">
        <f t="shared" ref="JF16:JF40" si="137">IFERROR(JF$81*DG18,"-")</f>
        <v>2019.2549155022157</v>
      </c>
      <c r="JG16" s="139">
        <f t="shared" ref="JG16:JG40" si="138">IFERROR(JG$81*DH18,"-")</f>
        <v>2019.1233604168467</v>
      </c>
      <c r="JH16" s="139">
        <f t="shared" ref="JH16:JH40" si="139">IFERROR(JH$81*DI18,"-")</f>
        <v>2019.1233604168465</v>
      </c>
      <c r="JI16" s="139"/>
      <c r="JJ16" s="139"/>
      <c r="JK16" s="139"/>
      <c r="JL16" s="139"/>
      <c r="JM16" s="139"/>
      <c r="JN16" s="139"/>
      <c r="JO16" s="139"/>
      <c r="JP16" s="139"/>
      <c r="JQ16" s="139"/>
      <c r="JR16" s="139"/>
      <c r="JS16" s="139"/>
      <c r="JT16" s="139"/>
      <c r="JU16" s="139"/>
      <c r="JV16" s="139"/>
      <c r="JW16" s="139"/>
      <c r="JX16" s="139"/>
      <c r="JY16" s="139"/>
      <c r="JZ16" s="139"/>
      <c r="KA16" s="139"/>
      <c r="KB16" s="139"/>
      <c r="KC16" s="139"/>
      <c r="KD16" s="139"/>
      <c r="KE16" s="139"/>
      <c r="KF16" s="139"/>
      <c r="KG16" s="139"/>
      <c r="KH16" s="139"/>
      <c r="KI16" s="139"/>
      <c r="KJ16" s="139"/>
      <c r="KK16" s="139"/>
      <c r="KL16" s="139"/>
      <c r="KM16" s="139"/>
      <c r="KN16" s="139"/>
      <c r="KO16" s="139"/>
      <c r="KP16" s="139"/>
      <c r="KQ16" s="139"/>
      <c r="KR16" s="139"/>
      <c r="KS16" s="139"/>
      <c r="KT16" s="139"/>
      <c r="KU16" s="139"/>
      <c r="KV16" s="139"/>
      <c r="KW16" s="139"/>
    </row>
    <row r="17" spans="1:309" s="152" customFormat="1" ht="12.75" x14ac:dyDescent="0.2">
      <c r="A17" s="150" t="s">
        <v>408</v>
      </c>
      <c r="B17" s="186" t="s">
        <v>663</v>
      </c>
      <c r="C17" s="151">
        <f t="shared" si="109"/>
        <v>5.8139534883720936</v>
      </c>
      <c r="D17" s="151">
        <f t="shared" si="99"/>
        <v>5.8139534883720936</v>
      </c>
      <c r="E17" s="151">
        <f t="shared" si="99"/>
        <v>5.8139534883720936</v>
      </c>
      <c r="F17" s="151">
        <f t="shared" si="99"/>
        <v>5.8139534883720936</v>
      </c>
      <c r="G17" s="151">
        <f t="shared" si="99"/>
        <v>5.8139534883720936</v>
      </c>
      <c r="H17" s="151">
        <f t="shared" si="99"/>
        <v>5.8139534883720936</v>
      </c>
      <c r="I17" s="151">
        <v>0.28274117569839596</v>
      </c>
      <c r="J17" s="151">
        <f t="shared" si="110"/>
        <v>3.3333333333333335</v>
      </c>
      <c r="K17" s="151">
        <f t="shared" si="111"/>
        <v>3.3333333333333335</v>
      </c>
      <c r="L17" s="151">
        <f t="shared" si="100"/>
        <v>3.3333333333333335</v>
      </c>
      <c r="M17" s="151">
        <f t="shared" si="100"/>
        <v>3.3333333333333335</v>
      </c>
      <c r="N17" s="151">
        <f t="shared" si="100"/>
        <v>3.3333333333333335</v>
      </c>
      <c r="O17" s="151">
        <f t="shared" si="100"/>
        <v>3.3333333333333335</v>
      </c>
      <c r="P17" s="151">
        <f t="shared" si="100"/>
        <v>4</v>
      </c>
      <c r="Q17" s="151">
        <f t="shared" si="100"/>
        <v>0</v>
      </c>
      <c r="R17" s="151">
        <f t="shared" si="100"/>
        <v>0</v>
      </c>
      <c r="S17" s="151">
        <f t="shared" si="100"/>
        <v>0</v>
      </c>
      <c r="T17" s="151">
        <f t="shared" si="100"/>
        <v>0</v>
      </c>
      <c r="U17" s="151">
        <f t="shared" si="100"/>
        <v>0</v>
      </c>
      <c r="V17" s="151">
        <f t="shared" si="100"/>
        <v>0</v>
      </c>
      <c r="W17" s="151">
        <f t="shared" si="100"/>
        <v>0</v>
      </c>
      <c r="X17" s="151">
        <f t="shared" si="100"/>
        <v>0</v>
      </c>
      <c r="Y17" s="151">
        <f t="shared" si="100"/>
        <v>0</v>
      </c>
      <c r="Z17" s="151">
        <f t="shared" si="100"/>
        <v>0</v>
      </c>
      <c r="AA17" s="151">
        <f t="shared" si="100"/>
        <v>0</v>
      </c>
      <c r="AB17" s="151">
        <f t="shared" si="100"/>
        <v>0</v>
      </c>
      <c r="AC17" s="151">
        <f t="shared" si="100"/>
        <v>0</v>
      </c>
      <c r="AD17" s="151">
        <f t="shared" si="100"/>
        <v>0</v>
      </c>
      <c r="AE17" s="151">
        <f t="shared" si="100"/>
        <v>0</v>
      </c>
      <c r="AF17" s="151">
        <f t="shared" si="100"/>
        <v>0</v>
      </c>
      <c r="AG17" s="151">
        <f t="shared" si="100"/>
        <v>0</v>
      </c>
      <c r="AH17" s="151">
        <f t="shared" si="100"/>
        <v>0</v>
      </c>
      <c r="AI17" s="151">
        <f t="shared" si="100"/>
        <v>0</v>
      </c>
      <c r="AJ17" s="183">
        <v>224.30868619470456</v>
      </c>
      <c r="AK17" s="145">
        <v>224.30868619470456</v>
      </c>
      <c r="AL17" s="145">
        <v>224.30868619470456</v>
      </c>
      <c r="AM17" s="145">
        <v>224.30868619470456</v>
      </c>
      <c r="AN17" s="145">
        <v>224.30868619470456</v>
      </c>
      <c r="AO17" s="145">
        <v>224.30868619470456</v>
      </c>
      <c r="AP17" s="145">
        <v>224.30868619470456</v>
      </c>
      <c r="AQ17" s="145">
        <v>205.12448559670779</v>
      </c>
      <c r="AR17" s="145">
        <v>205.12448559670779</v>
      </c>
      <c r="AS17" s="145">
        <v>205.12448559670779</v>
      </c>
      <c r="AT17" s="145">
        <v>205.12448559670779</v>
      </c>
      <c r="AU17" s="145">
        <v>205.12448559670779</v>
      </c>
      <c r="AV17" s="145">
        <v>205.12448559670779</v>
      </c>
      <c r="AW17" s="145">
        <v>205.12448559670779</v>
      </c>
      <c r="AX17" s="145">
        <v>205.12448559670779</v>
      </c>
      <c r="AY17" s="145">
        <v>205.12448559670779</v>
      </c>
      <c r="AZ17" s="145">
        <v>205.12448559670779</v>
      </c>
      <c r="BA17" s="145">
        <v>205.12448559670779</v>
      </c>
      <c r="BB17" s="145">
        <v>205.12448559670779</v>
      </c>
      <c r="BC17" s="145">
        <v>205.12448559670779</v>
      </c>
      <c r="BD17" s="145">
        <v>205.12448559670779</v>
      </c>
      <c r="BE17" s="145">
        <v>205.12448559670779</v>
      </c>
      <c r="BF17" s="145">
        <v>205.12448559670779</v>
      </c>
      <c r="BG17" s="145">
        <v>205.12448559670779</v>
      </c>
      <c r="BH17" s="145">
        <v>205.12448559670779</v>
      </c>
      <c r="BI17" s="145">
        <v>205.12448559670779</v>
      </c>
      <c r="BJ17" s="154">
        <f t="shared" si="101"/>
        <v>2.016125243026019</v>
      </c>
      <c r="BK17" s="145">
        <f t="shared" si="114"/>
        <v>158.88454161914626</v>
      </c>
      <c r="BL17" s="145">
        <f t="shared" si="102"/>
        <v>2.016125243026019</v>
      </c>
      <c r="BM17" s="145">
        <f t="shared" si="102"/>
        <v>2.0267878173767793</v>
      </c>
      <c r="BN17" s="145">
        <f t="shared" si="102"/>
        <v>1.9795260777294672</v>
      </c>
      <c r="BO17" s="145">
        <f t="shared" si="102"/>
        <v>1.9598787978768009</v>
      </c>
      <c r="BP17" s="145">
        <f t="shared" si="102"/>
        <v>1.9598787978768009</v>
      </c>
      <c r="BQ17" s="145">
        <f t="shared" si="102"/>
        <v>1.9459445036374277</v>
      </c>
      <c r="BR17" s="145">
        <f t="shared" si="102"/>
        <v>1.9459445036374277</v>
      </c>
      <c r="BS17" s="145">
        <f t="shared" si="102"/>
        <v>1.9459445036374277</v>
      </c>
      <c r="BT17" s="145">
        <f t="shared" si="102"/>
        <v>1.9459445036374277</v>
      </c>
      <c r="BU17" s="145">
        <f t="shared" si="102"/>
        <v>1.9459445036374277</v>
      </c>
      <c r="BV17" s="145">
        <f t="shared" si="102"/>
        <v>1.9459445036374277</v>
      </c>
      <c r="BW17" s="145">
        <f t="shared" si="102"/>
        <v>1.9459445036374277</v>
      </c>
      <c r="BX17" s="145">
        <f t="shared" si="102"/>
        <v>1.9459445036374277</v>
      </c>
      <c r="BY17" s="145">
        <f t="shared" si="102"/>
        <v>1.9457426207006896</v>
      </c>
      <c r="BZ17" s="145">
        <f t="shared" si="102"/>
        <v>1.9445918209412441</v>
      </c>
      <c r="CA17" s="145">
        <f t="shared" si="102"/>
        <v>1.9445918209412441</v>
      </c>
      <c r="CB17" s="145">
        <f t="shared" si="102"/>
        <v>1.9445918209412441</v>
      </c>
      <c r="CC17" s="145">
        <f t="shared" si="102"/>
        <v>1.9445918209412447</v>
      </c>
      <c r="CD17" s="145">
        <f t="shared" si="102"/>
        <v>1.9445918209412447</v>
      </c>
      <c r="CE17" s="145">
        <f t="shared" si="102"/>
        <v>1.9445918209412447</v>
      </c>
      <c r="CF17" s="145">
        <f t="shared" si="102"/>
        <v>1.9445918209412447</v>
      </c>
      <c r="CG17" s="145">
        <f t="shared" si="102"/>
        <v>1.9445918209412447</v>
      </c>
      <c r="CH17" s="145">
        <f t="shared" si="102"/>
        <v>1.9258902086975946</v>
      </c>
      <c r="CI17" s="145">
        <f t="shared" si="102"/>
        <v>1.9258902086975946</v>
      </c>
      <c r="CJ17" s="192">
        <f t="shared" si="112"/>
        <v>26.346724675864017</v>
      </c>
      <c r="CK17" s="152">
        <f>'[8]ф_4 (Л) (ТЗ- 2)'!CK13</f>
        <v>26.346724675864017</v>
      </c>
      <c r="CL17" s="152">
        <f>'[8]ф_4 (Л) (ТЗ- 2)'!CL13</f>
        <v>26.346724675864017</v>
      </c>
      <c r="CM17" s="152">
        <f>'[8]ф_4 (Л) (ТЗ- 2)'!CM13</f>
        <v>26.486063197479751</v>
      </c>
      <c r="CN17" s="152">
        <f>'[8]ф_4 (Л) (ТЗ- 2)'!CN13</f>
        <v>25.868446783768675</v>
      </c>
      <c r="CO17" s="152">
        <f>'[8]ф_4 (Л) (ТЗ- 2)'!CO13</f>
        <v>25.611696130654032</v>
      </c>
      <c r="CP17" s="152">
        <f>'[8]ф_4 (Л) (ТЗ- 2)'!CP13</f>
        <v>25.611696130654032</v>
      </c>
      <c r="CQ17" s="152">
        <f>'[8]ф_4 (Л) (ТЗ- 2)'!CQ13</f>
        <v>25.429602773533905</v>
      </c>
      <c r="CR17" s="152">
        <f>'[8]ф_4 (Л) (ТЗ- 2)'!CR13</f>
        <v>25.429602773533905</v>
      </c>
      <c r="CS17" s="152">
        <f>'[8]ф_4 (Л) (ТЗ- 2)'!CS13</f>
        <v>25.429602773533905</v>
      </c>
      <c r="CT17" s="152">
        <f>'[8]ф_4 (Л) (ТЗ- 2)'!CT13</f>
        <v>25.429602773533905</v>
      </c>
      <c r="CU17" s="152">
        <f>'[8]ф_4 (Л) (ТЗ- 2)'!CU13</f>
        <v>25.429602773533905</v>
      </c>
      <c r="CV17" s="152">
        <f>'[8]ф_4 (Л) (ТЗ- 2)'!CV13</f>
        <v>25.429602773533905</v>
      </c>
      <c r="CW17" s="152">
        <f>'[8]ф_4 (Л) (ТЗ- 2)'!CW13</f>
        <v>25.429602773533905</v>
      </c>
      <c r="CX17" s="152">
        <f>'[8]ф_4 (Л) (ТЗ- 2)'!CX13</f>
        <v>25.429602773533905</v>
      </c>
      <c r="CY17" s="152">
        <f>'[8]ф_4 (Л) (ТЗ- 2)'!CY13</f>
        <v>25.42696456731661</v>
      </c>
      <c r="CZ17" s="152">
        <f>'[8]ф_4 (Л) (ТЗ- 2)'!CZ13</f>
        <v>25.411925916060177</v>
      </c>
      <c r="DA17" s="152">
        <f>'[8]ф_4 (Л) (ТЗ- 2)'!DA13</f>
        <v>25.411925916060177</v>
      </c>
      <c r="DB17" s="152">
        <f>'[8]ф_4 (Л) (ТЗ- 2)'!DB13</f>
        <v>25.411925916060177</v>
      </c>
      <c r="DC17" s="152">
        <f>'[8]ф_4 (Л) (ТЗ- 2)'!DC13</f>
        <v>25.411925916060184</v>
      </c>
      <c r="DD17" s="152">
        <f>'[8]ф_4 (Л) (ТЗ- 2)'!DD13</f>
        <v>25.411925916060184</v>
      </c>
      <c r="DE17" s="152">
        <f>'[8]ф_4 (Л) (ТЗ- 2)'!DE13</f>
        <v>25.411925916060184</v>
      </c>
      <c r="DF17" s="152">
        <f>'[8]ф_4 (Л) (ТЗ- 2)'!DF13</f>
        <v>25.411925916060184</v>
      </c>
      <c r="DG17" s="152">
        <f>'[8]ф_4 (Л) (ТЗ- 2)'!DG13</f>
        <v>25.411925916060184</v>
      </c>
      <c r="DH17" s="152">
        <f>'[8]ф_4 (Л) (ТЗ- 2)'!DH13</f>
        <v>25.167533247260167</v>
      </c>
      <c r="DI17" s="152">
        <f>'[8]ф_4 (Л) (ТЗ- 2)'!DI13</f>
        <v>25.167533247260167</v>
      </c>
      <c r="DJ17" s="139"/>
      <c r="DK17" s="139">
        <v>13.068</v>
      </c>
      <c r="DL17" s="139">
        <v>172</v>
      </c>
      <c r="DM17" s="139">
        <f t="shared" si="103"/>
        <v>0.3</v>
      </c>
      <c r="DN17" s="139">
        <v>0.34889999999999999</v>
      </c>
      <c r="DO17" s="139"/>
      <c r="DP17" s="139"/>
      <c r="DQ17" s="190">
        <v>0</v>
      </c>
      <c r="DR17" s="190">
        <v>0</v>
      </c>
      <c r="DS17" s="190">
        <v>0</v>
      </c>
      <c r="DT17" s="190">
        <v>0</v>
      </c>
      <c r="DU17" s="190">
        <v>0</v>
      </c>
      <c r="DV17" s="190">
        <v>0</v>
      </c>
      <c r="DW17" s="190">
        <v>0</v>
      </c>
      <c r="DX17" s="190">
        <v>0</v>
      </c>
      <c r="DY17" s="190">
        <v>0</v>
      </c>
      <c r="DZ17" s="190">
        <v>0</v>
      </c>
      <c r="EA17" s="190">
        <v>0</v>
      </c>
      <c r="EB17" s="190">
        <v>0</v>
      </c>
      <c r="EC17" s="190">
        <v>0</v>
      </c>
      <c r="ED17" s="190">
        <v>0</v>
      </c>
      <c r="EE17" s="190">
        <v>0</v>
      </c>
      <c r="EF17" s="190">
        <v>0</v>
      </c>
      <c r="EG17" s="190">
        <v>0</v>
      </c>
      <c r="EH17" s="190">
        <v>0</v>
      </c>
      <c r="EI17" s="190">
        <v>0</v>
      </c>
      <c r="EJ17" s="190">
        <v>0</v>
      </c>
      <c r="EK17" s="190">
        <v>0</v>
      </c>
      <c r="EL17" s="190">
        <v>0</v>
      </c>
      <c r="EM17" s="190">
        <v>0</v>
      </c>
      <c r="EN17" s="190">
        <v>0</v>
      </c>
      <c r="EO17" s="190">
        <v>0</v>
      </c>
      <c r="EP17" s="139"/>
      <c r="EQ17" s="139"/>
      <c r="ER17" s="139"/>
      <c r="ES17" s="139">
        <v>0</v>
      </c>
      <c r="ET17" s="139">
        <v>0</v>
      </c>
      <c r="EU17" s="139">
        <v>0</v>
      </c>
      <c r="EV17" s="139">
        <v>0</v>
      </c>
      <c r="EW17" s="139">
        <v>0</v>
      </c>
      <c r="EX17" s="139">
        <v>0</v>
      </c>
      <c r="EY17" s="139">
        <v>0</v>
      </c>
      <c r="EZ17" s="139">
        <v>0</v>
      </c>
      <c r="FA17" s="139">
        <v>0</v>
      </c>
      <c r="FB17" s="139">
        <v>0</v>
      </c>
      <c r="FC17" s="139">
        <v>0</v>
      </c>
      <c r="FD17" s="139">
        <v>0</v>
      </c>
      <c r="FE17" s="139">
        <v>0</v>
      </c>
      <c r="FF17" s="139">
        <v>0</v>
      </c>
      <c r="FG17" s="139">
        <v>0</v>
      </c>
      <c r="FH17" s="139">
        <v>0</v>
      </c>
      <c r="FI17" s="139">
        <v>0</v>
      </c>
      <c r="FJ17" s="139">
        <v>0</v>
      </c>
      <c r="FK17" s="139">
        <v>0</v>
      </c>
      <c r="FL17" s="139">
        <v>0</v>
      </c>
      <c r="FM17" s="139">
        <v>0</v>
      </c>
      <c r="FN17" s="139">
        <v>0</v>
      </c>
      <c r="FO17" s="139">
        <v>0</v>
      </c>
      <c r="FP17" s="139">
        <v>0</v>
      </c>
      <c r="FQ17" s="139">
        <v>0</v>
      </c>
      <c r="FR17" s="139"/>
      <c r="FS17" s="139"/>
      <c r="FT17" s="139"/>
      <c r="FU17" s="139">
        <v>2026</v>
      </c>
      <c r="FV17" s="139"/>
      <c r="FW17" s="139"/>
      <c r="FX17" s="139"/>
      <c r="FY17" s="139">
        <v>0.25</v>
      </c>
      <c r="FZ17" s="139"/>
      <c r="GA17" s="139"/>
      <c r="GB17" s="139"/>
      <c r="GC17" s="139"/>
      <c r="GD17" s="139"/>
      <c r="GE17" s="139"/>
      <c r="GF17" s="139"/>
      <c r="GG17" s="139"/>
      <c r="GH17" s="139"/>
      <c r="GI17" s="139"/>
      <c r="GJ17" s="139"/>
      <c r="GK17" s="139"/>
      <c r="GL17" s="139"/>
      <c r="GM17" s="139"/>
      <c r="GN17" s="139"/>
      <c r="GO17" s="139"/>
      <c r="GP17" s="139"/>
      <c r="GQ17" s="139"/>
      <c r="GR17" s="139">
        <v>172</v>
      </c>
      <c r="GS17" s="139"/>
      <c r="GT17" s="139"/>
      <c r="GU17" s="139"/>
      <c r="GV17" s="139">
        <f t="shared" si="113"/>
        <v>0.28274117569839596</v>
      </c>
      <c r="GW17" s="139"/>
      <c r="GX17" s="139"/>
      <c r="GY17" s="139"/>
      <c r="GZ17" s="139">
        <f t="shared" si="104"/>
        <v>0.3</v>
      </c>
      <c r="HA17" s="139">
        <f t="shared" si="104"/>
        <v>0.3</v>
      </c>
      <c r="HB17" s="139">
        <f t="shared" si="104"/>
        <v>0.3</v>
      </c>
      <c r="HC17" s="139">
        <f t="shared" si="104"/>
        <v>0.3</v>
      </c>
      <c r="HD17" s="139">
        <f t="shared" si="104"/>
        <v>0.3</v>
      </c>
      <c r="HE17" s="139">
        <f t="shared" si="104"/>
        <v>0.25</v>
      </c>
      <c r="HF17" s="139">
        <f t="shared" si="104"/>
        <v>0.25</v>
      </c>
      <c r="HG17" s="139">
        <f t="shared" si="104"/>
        <v>0.25</v>
      </c>
      <c r="HH17" s="139">
        <f t="shared" si="104"/>
        <v>0.25</v>
      </c>
      <c r="HI17" s="139">
        <f t="shared" si="104"/>
        <v>0.25</v>
      </c>
      <c r="HJ17" s="139">
        <f t="shared" si="104"/>
        <v>0.25</v>
      </c>
      <c r="HK17" s="139">
        <f t="shared" si="104"/>
        <v>0.25</v>
      </c>
      <c r="HL17" s="139">
        <f t="shared" si="104"/>
        <v>0.25</v>
      </c>
      <c r="HM17" s="139">
        <f t="shared" si="104"/>
        <v>0.25</v>
      </c>
      <c r="HN17" s="139">
        <f t="shared" si="104"/>
        <v>0.25</v>
      </c>
      <c r="HO17" s="139">
        <f t="shared" si="104"/>
        <v>0.25</v>
      </c>
      <c r="HP17" s="139">
        <f t="shared" si="105"/>
        <v>0.25</v>
      </c>
      <c r="HQ17" s="139">
        <f t="shared" si="105"/>
        <v>0.25</v>
      </c>
      <c r="HR17" s="139">
        <f t="shared" si="105"/>
        <v>0.25</v>
      </c>
      <c r="HS17" s="139">
        <f t="shared" si="105"/>
        <v>0.25</v>
      </c>
      <c r="HT17" s="139">
        <f t="shared" si="105"/>
        <v>0.25</v>
      </c>
      <c r="HU17" s="139">
        <f t="shared" si="105"/>
        <v>0.25</v>
      </c>
      <c r="HV17" s="139">
        <f t="shared" si="105"/>
        <v>0.25</v>
      </c>
      <c r="HW17" s="139">
        <f t="shared" si="105"/>
        <v>0.25</v>
      </c>
      <c r="HX17" s="139">
        <f t="shared" si="105"/>
        <v>0.25</v>
      </c>
      <c r="HY17" s="139"/>
      <c r="HZ17" s="139"/>
      <c r="IA17" s="139"/>
      <c r="IB17" s="279">
        <v>35.119999999999997</v>
      </c>
      <c r="IC17" s="139"/>
      <c r="ID17" s="139"/>
      <c r="IE17" s="139"/>
      <c r="IF17" s="280">
        <v>35.119999999999997</v>
      </c>
      <c r="IG17" s="139"/>
      <c r="IH17" s="139"/>
      <c r="II17" s="139"/>
      <c r="IJ17" s="139">
        <f t="shared" si="115"/>
        <v>35.631866334038364</v>
      </c>
      <c r="IK17" s="139">
        <f t="shared" si="116"/>
        <v>2076.3031898790032</v>
      </c>
      <c r="IL17" s="139">
        <f t="shared" si="117"/>
        <v>2076.3031898790036</v>
      </c>
      <c r="IM17" s="139">
        <f t="shared" si="118"/>
        <v>1744.7388427380322</v>
      </c>
      <c r="IN17" s="139">
        <f t="shared" si="119"/>
        <v>1470.6033060056657</v>
      </c>
      <c r="IO17" s="139">
        <f t="shared" si="120"/>
        <v>1503.399113872998</v>
      </c>
      <c r="IP17" s="139">
        <f t="shared" si="121"/>
        <v>1373.9343609567381</v>
      </c>
      <c r="IQ17" s="139">
        <f t="shared" si="122"/>
        <v>1369.4039929366479</v>
      </c>
      <c r="IR17" s="139">
        <f t="shared" si="123"/>
        <v>1374.9756244739776</v>
      </c>
      <c r="IS17" s="139">
        <f t="shared" si="124"/>
        <v>1381.5131115813654</v>
      </c>
      <c r="IT17" s="139">
        <f t="shared" si="125"/>
        <v>1383.9740493805623</v>
      </c>
      <c r="IU17" s="139">
        <f t="shared" si="126"/>
        <v>1384.6205122041292</v>
      </c>
      <c r="IV17" s="139">
        <f t="shared" si="127"/>
        <v>1174.1768548068821</v>
      </c>
      <c r="IW17" s="139">
        <f t="shared" si="128"/>
        <v>1140.0990903469649</v>
      </c>
      <c r="IX17" s="139">
        <f t="shared" si="129"/>
        <v>1147.5206284092212</v>
      </c>
      <c r="IY17" s="139">
        <f t="shared" si="130"/>
        <v>1150.214335815225</v>
      </c>
      <c r="IZ17" s="139">
        <f t="shared" si="131"/>
        <v>1156.0373796653328</v>
      </c>
      <c r="JA17" s="139">
        <f t="shared" si="132"/>
        <v>1157.058799599153</v>
      </c>
      <c r="JB17" s="139">
        <f t="shared" si="133"/>
        <v>1159.8198019908045</v>
      </c>
      <c r="JC17" s="139">
        <f t="shared" si="134"/>
        <v>1162.6120748937831</v>
      </c>
      <c r="JD17" s="139">
        <f t="shared" si="135"/>
        <v>1169.6437568067345</v>
      </c>
      <c r="JE17" s="139">
        <f t="shared" si="136"/>
        <v>1170.4104803861069</v>
      </c>
      <c r="JF17" s="139">
        <f t="shared" si="137"/>
        <v>1170.4194586992867</v>
      </c>
      <c r="JG17" s="139">
        <f t="shared" si="138"/>
        <v>1170.3432055077631</v>
      </c>
      <c r="JH17" s="139">
        <f t="shared" si="139"/>
        <v>1170.3432055077631</v>
      </c>
      <c r="JI17" s="139"/>
      <c r="JJ17" s="139"/>
      <c r="JK17" s="139"/>
      <c r="JL17" s="139"/>
      <c r="JM17" s="139"/>
      <c r="JN17" s="139"/>
      <c r="JO17" s="139"/>
      <c r="JP17" s="139"/>
      <c r="JQ17" s="139"/>
      <c r="JR17" s="139"/>
      <c r="JS17" s="139"/>
      <c r="JT17" s="139"/>
      <c r="JU17" s="139"/>
      <c r="JV17" s="139"/>
      <c r="JW17" s="139"/>
      <c r="JX17" s="139"/>
      <c r="JY17" s="139"/>
      <c r="JZ17" s="139"/>
      <c r="KA17" s="139"/>
      <c r="KB17" s="139"/>
      <c r="KC17" s="139"/>
      <c r="KD17" s="139"/>
      <c r="KE17" s="139"/>
      <c r="KF17" s="139"/>
      <c r="KG17" s="139"/>
      <c r="KH17" s="139"/>
      <c r="KI17" s="139"/>
      <c r="KJ17" s="139"/>
      <c r="KK17" s="139"/>
      <c r="KL17" s="139"/>
      <c r="KM17" s="139"/>
      <c r="KN17" s="139"/>
      <c r="KO17" s="139"/>
      <c r="KP17" s="139"/>
      <c r="KQ17" s="139"/>
      <c r="KR17" s="139"/>
      <c r="KS17" s="139"/>
      <c r="KT17" s="139"/>
      <c r="KU17" s="139"/>
      <c r="KV17" s="139"/>
      <c r="KW17" s="139"/>
    </row>
    <row r="18" spans="1:309" s="152" customFormat="1" ht="12.75" x14ac:dyDescent="0.2">
      <c r="A18" s="150" t="s">
        <v>412</v>
      </c>
      <c r="B18" s="186" t="s">
        <v>564</v>
      </c>
      <c r="C18" s="151">
        <f t="shared" si="109"/>
        <v>0.28274117569839596</v>
      </c>
      <c r="D18" s="151">
        <f t="shared" si="99"/>
        <v>0.28274117569839596</v>
      </c>
      <c r="E18" s="151">
        <f t="shared" si="99"/>
        <v>0.28274117569839596</v>
      </c>
      <c r="F18" s="151">
        <f t="shared" si="99"/>
        <v>0.28274117569839596</v>
      </c>
      <c r="G18" s="151">
        <f t="shared" si="99"/>
        <v>0.28274117569839596</v>
      </c>
      <c r="H18" s="151">
        <f t="shared" si="99"/>
        <v>0.28274117569839596</v>
      </c>
      <c r="I18" s="151">
        <v>0.28274117569839596</v>
      </c>
      <c r="J18" s="151">
        <f t="shared" si="110"/>
        <v>0.14121962402567628</v>
      </c>
      <c r="K18" s="151">
        <f t="shared" si="111"/>
        <v>0.14121962402567628</v>
      </c>
      <c r="L18" s="151">
        <f t="shared" si="100"/>
        <v>0.14121962402567628</v>
      </c>
      <c r="M18" s="151">
        <f t="shared" si="100"/>
        <v>0.14121962402567628</v>
      </c>
      <c r="N18" s="151">
        <f t="shared" si="100"/>
        <v>0.14121962402567628</v>
      </c>
      <c r="O18" s="151">
        <f t="shared" si="100"/>
        <v>0.14121962402567628</v>
      </c>
      <c r="P18" s="151">
        <f t="shared" si="100"/>
        <v>0.14121962402567628</v>
      </c>
      <c r="Q18" s="151">
        <f t="shared" si="100"/>
        <v>0</v>
      </c>
      <c r="R18" s="151">
        <f t="shared" si="100"/>
        <v>0</v>
      </c>
      <c r="S18" s="151">
        <f t="shared" si="100"/>
        <v>0</v>
      </c>
      <c r="T18" s="151">
        <f t="shared" si="100"/>
        <v>0</v>
      </c>
      <c r="U18" s="151">
        <f t="shared" si="100"/>
        <v>0</v>
      </c>
      <c r="V18" s="151">
        <f t="shared" si="100"/>
        <v>0</v>
      </c>
      <c r="W18" s="151">
        <f t="shared" si="100"/>
        <v>0</v>
      </c>
      <c r="X18" s="151">
        <f t="shared" si="100"/>
        <v>0</v>
      </c>
      <c r="Y18" s="151">
        <f t="shared" si="100"/>
        <v>0</v>
      </c>
      <c r="Z18" s="151">
        <f t="shared" si="100"/>
        <v>0</v>
      </c>
      <c r="AA18" s="151">
        <f t="shared" si="100"/>
        <v>0</v>
      </c>
      <c r="AB18" s="151">
        <f t="shared" si="100"/>
        <v>0</v>
      </c>
      <c r="AC18" s="151">
        <f t="shared" si="100"/>
        <v>0</v>
      </c>
      <c r="AD18" s="151">
        <f t="shared" si="100"/>
        <v>0</v>
      </c>
      <c r="AE18" s="151">
        <f t="shared" si="100"/>
        <v>0</v>
      </c>
      <c r="AF18" s="151">
        <f t="shared" si="100"/>
        <v>0</v>
      </c>
      <c r="AG18" s="151">
        <f t="shared" si="100"/>
        <v>0</v>
      </c>
      <c r="AH18" s="151">
        <f t="shared" si="100"/>
        <v>0</v>
      </c>
      <c r="AI18" s="151">
        <f t="shared" si="100"/>
        <v>0</v>
      </c>
      <c r="AJ18" s="183">
        <v>158.02856061628196</v>
      </c>
      <c r="AK18" s="183">
        <v>158.02856061628196</v>
      </c>
      <c r="AL18" s="183">
        <v>158.02856061628196</v>
      </c>
      <c r="AM18" s="183">
        <v>158.02856061628196</v>
      </c>
      <c r="AN18" s="183">
        <v>158.02856061628196</v>
      </c>
      <c r="AO18" s="183">
        <v>158.02856061628196</v>
      </c>
      <c r="AP18" s="183">
        <v>158.01740788802704</v>
      </c>
      <c r="AQ18" s="183">
        <v>158.01740788802704</v>
      </c>
      <c r="AR18" s="183">
        <v>158.01740788802704</v>
      </c>
      <c r="AS18" s="183">
        <v>158.01740788802704</v>
      </c>
      <c r="AT18" s="183">
        <v>158.01740788802704</v>
      </c>
      <c r="AU18" s="183">
        <v>158.01740788802704</v>
      </c>
      <c r="AV18" s="183">
        <v>158.01740788802704</v>
      </c>
      <c r="AW18" s="183">
        <v>158.01740788802704</v>
      </c>
      <c r="AX18" s="183">
        <v>158.01740788802704</v>
      </c>
      <c r="AY18" s="183">
        <v>158.01740788802704</v>
      </c>
      <c r="AZ18" s="183">
        <v>158.01740788802704</v>
      </c>
      <c r="BA18" s="183">
        <v>158.01740788802704</v>
      </c>
      <c r="BB18" s="183">
        <v>158.01740788802704</v>
      </c>
      <c r="BC18" s="183">
        <v>158.01740788802704</v>
      </c>
      <c r="BD18" s="183">
        <v>158.01740788802704</v>
      </c>
      <c r="BE18" s="183">
        <v>158.01740788802704</v>
      </c>
      <c r="BF18" s="183">
        <v>158.01740788802704</v>
      </c>
      <c r="BG18" s="183">
        <v>158.01740788802704</v>
      </c>
      <c r="BH18" s="183">
        <v>158.01740788802704</v>
      </c>
      <c r="BI18" s="145">
        <v>158.01740788802704</v>
      </c>
      <c r="BJ18" s="154">
        <f t="shared" si="101"/>
        <v>1.7618657603658836</v>
      </c>
      <c r="BK18" s="145">
        <f t="shared" si="114"/>
        <v>1.0750392887035956</v>
      </c>
      <c r="BL18" s="145">
        <f t="shared" si="102"/>
        <v>1.7618657603658836</v>
      </c>
      <c r="BM18" s="145">
        <f t="shared" si="102"/>
        <v>1.761865760365884</v>
      </c>
      <c r="BN18" s="145">
        <f t="shared" si="102"/>
        <v>1.4991045301409383</v>
      </c>
      <c r="BO18" s="145">
        <f t="shared" si="102"/>
        <v>1.2639411121063768</v>
      </c>
      <c r="BP18" s="145">
        <f t="shared" si="102"/>
        <v>1.5160516103927426</v>
      </c>
      <c r="BQ18" s="145">
        <f t="shared" si="102"/>
        <v>1.0023293229113142</v>
      </c>
      <c r="BR18" s="145">
        <f t="shared" si="102"/>
        <v>1.0638581274382359</v>
      </c>
      <c r="BS18" s="145">
        <f t="shared" si="102"/>
        <v>0.85932439188426335</v>
      </c>
      <c r="BT18" s="145">
        <f t="shared" si="102"/>
        <v>0.86341015313923575</v>
      </c>
      <c r="BU18" s="145">
        <f t="shared" si="102"/>
        <v>0.86494817595223583</v>
      </c>
      <c r="BV18" s="145">
        <f t="shared" si="102"/>
        <v>0.86535219858569168</v>
      </c>
      <c r="BW18" s="145">
        <f t="shared" si="102"/>
        <v>0.8680376156672216</v>
      </c>
      <c r="BX18" s="145">
        <f t="shared" si="102"/>
        <v>0.86910566968094316</v>
      </c>
      <c r="BY18" s="145">
        <f t="shared" si="102"/>
        <v>0.87476316108872687</v>
      </c>
      <c r="BZ18" s="145">
        <f t="shared" si="102"/>
        <v>0.87681659346038754</v>
      </c>
      <c r="CA18" s="145">
        <f t="shared" si="102"/>
        <v>0.88125554132709361</v>
      </c>
      <c r="CB18" s="145">
        <f t="shared" si="102"/>
        <v>0.88203417702913445</v>
      </c>
      <c r="CC18" s="145">
        <f t="shared" si="102"/>
        <v>0.88413890884841584</v>
      </c>
      <c r="CD18" s="145">
        <f t="shared" si="102"/>
        <v>0.88626747840155562</v>
      </c>
      <c r="CE18" s="145">
        <f t="shared" si="102"/>
        <v>0.89162777968561302</v>
      </c>
      <c r="CF18" s="145">
        <f t="shared" si="102"/>
        <v>0.89221225853973385</v>
      </c>
      <c r="CG18" s="145">
        <f t="shared" si="102"/>
        <v>0.8922191027719194</v>
      </c>
      <c r="CH18" s="145">
        <f t="shared" si="102"/>
        <v>0.8921609744200546</v>
      </c>
      <c r="CI18" s="145">
        <f t="shared" si="102"/>
        <v>0.89216097442005449</v>
      </c>
      <c r="CJ18" s="192">
        <f t="shared" si="112"/>
        <v>4041.7306254739005</v>
      </c>
      <c r="CK18" s="145">
        <f>'[8]ф_4 (ТЗ-1)'!CK16</f>
        <v>4041.7306254739005</v>
      </c>
      <c r="CL18" s="145">
        <f>'[8]ф_4 (ТЗ-1)'!CL16</f>
        <v>4041.7306254739005</v>
      </c>
      <c r="CM18" s="145">
        <f>'[8]ф_4 (ТЗ-1)'!CM16</f>
        <v>4041.7306254739015</v>
      </c>
      <c r="CN18" s="145">
        <f>'[8]ф_4 (ТЗ-1)'!CN16</f>
        <v>3438.9547867704946</v>
      </c>
      <c r="CO18" s="145">
        <f>'[8]ф_4 (ТЗ-1)'!CO16</f>
        <v>2899.4884948187018</v>
      </c>
      <c r="CP18" s="145">
        <f>'[8]ф_4 (ТЗ-1)'!CP16</f>
        <v>2964.8754281742308</v>
      </c>
      <c r="CQ18" s="145">
        <f>'[8]ф_4 (ТЗ-1)'!CQ16</f>
        <v>2299.3494807344928</v>
      </c>
      <c r="CR18" s="145">
        <f>'[8]ф_4 (ТЗ-1)'!CR16</f>
        <v>2292.3185120699713</v>
      </c>
      <c r="CS18" s="145">
        <f>'[8]ф_4 (ТЗ-1)'!CS16</f>
        <v>1971.2953109288521</v>
      </c>
      <c r="CT18" s="145">
        <f>'[8]ф_4 (ТЗ-1)'!CT16</f>
        <v>1980.6680717623262</v>
      </c>
      <c r="CU18" s="145">
        <f>'[8]ф_4 (ТЗ-1)'!CU16</f>
        <v>1984.1963053234854</v>
      </c>
      <c r="CV18" s="145">
        <f>'[8]ф_4 (ТЗ-1)'!CV16</f>
        <v>1985.1231356687688</v>
      </c>
      <c r="CW18" s="145">
        <f>'[8]ф_4 (ТЗ-1)'!CW16</f>
        <v>1991.283498566301</v>
      </c>
      <c r="CX18" s="145">
        <f>'[8]ф_4 (ТЗ-1)'!CX16</f>
        <v>1993.7336208821023</v>
      </c>
      <c r="CY18" s="145">
        <f>'[8]ф_4 (ТЗ-1)'!CY16</f>
        <v>2006.7119401165066</v>
      </c>
      <c r="CZ18" s="145">
        <f>'[8]ф_4 (ТЗ-1)'!CZ16</f>
        <v>2011.4225262976904</v>
      </c>
      <c r="DA18" s="145">
        <f>'[8]ф_4 (ТЗ-1)'!DA16</f>
        <v>2021.6054993376015</v>
      </c>
      <c r="DB18" s="145">
        <f>'[8]ф_4 (ТЗ-1)'!DB16</f>
        <v>2023.3916943098973</v>
      </c>
      <c r="DC18" s="145">
        <f>'[8]ф_4 (ТЗ-1)'!DC16</f>
        <v>2028.2199617317196</v>
      </c>
      <c r="DD18" s="145">
        <f>'[8]ф_4 (ТЗ-1)'!DD16</f>
        <v>2033.1029130580398</v>
      </c>
      <c r="DE18" s="145">
        <f>'[8]ф_4 (ТЗ-1)'!DE16</f>
        <v>2045.399476365475</v>
      </c>
      <c r="DF18" s="145">
        <f>'[8]ф_4 (ТЗ-1)'!DF16</f>
        <v>2046.7402743637012</v>
      </c>
      <c r="DG18" s="145">
        <f>'[8]ф_4 (ТЗ-1)'!DG16</f>
        <v>2046.7559750734004</v>
      </c>
      <c r="DH18" s="145">
        <f>'[8]ф_4 (ТЗ-1)'!DH16</f>
        <v>2046.6226282854525</v>
      </c>
      <c r="DI18" s="145">
        <f>'[8]ф_4 (ТЗ-1)'!DI16</f>
        <v>2046.6226282854523</v>
      </c>
      <c r="DJ18" s="139"/>
      <c r="DK18" s="139">
        <v>2294.0060000000008</v>
      </c>
      <c r="DL18" s="139">
        <v>17422</v>
      </c>
      <c r="DM18" s="139">
        <f t="shared" si="103"/>
        <v>30.005399999999998</v>
      </c>
      <c r="DN18" s="139">
        <v>34.8962802</v>
      </c>
      <c r="DO18" s="139"/>
      <c r="DP18" s="139"/>
      <c r="DQ18" s="190">
        <v>0</v>
      </c>
      <c r="DR18" s="190">
        <v>0</v>
      </c>
      <c r="DS18" s="190">
        <v>0</v>
      </c>
      <c r="DT18" s="190">
        <v>0</v>
      </c>
      <c r="DU18" s="190">
        <v>0</v>
      </c>
      <c r="DV18" s="190">
        <v>826.7626376206191</v>
      </c>
      <c r="DW18" s="190">
        <v>0</v>
      </c>
      <c r="DX18" s="190">
        <v>968.88163743620566</v>
      </c>
      <c r="DY18" s="190">
        <v>0</v>
      </c>
      <c r="DZ18" s="190">
        <v>0</v>
      </c>
      <c r="EA18" s="190">
        <v>0</v>
      </c>
      <c r="EB18" s="190">
        <v>0</v>
      </c>
      <c r="EC18" s="190">
        <v>0</v>
      </c>
      <c r="ED18" s="190">
        <v>0</v>
      </c>
      <c r="EE18" s="190">
        <v>0</v>
      </c>
      <c r="EF18" s="190">
        <v>0</v>
      </c>
      <c r="EG18" s="190">
        <v>0</v>
      </c>
      <c r="EH18" s="190">
        <v>0</v>
      </c>
      <c r="EI18" s="190">
        <v>0</v>
      </c>
      <c r="EJ18" s="190">
        <v>0</v>
      </c>
      <c r="EK18" s="190">
        <v>0</v>
      </c>
      <c r="EL18" s="190">
        <v>0</v>
      </c>
      <c r="EM18" s="190">
        <v>0</v>
      </c>
      <c r="EN18" s="190">
        <v>0</v>
      </c>
      <c r="EO18" s="190">
        <v>0</v>
      </c>
      <c r="EP18" s="139"/>
      <c r="EQ18" s="139"/>
      <c r="ER18" s="139"/>
      <c r="ES18" s="139">
        <v>0</v>
      </c>
      <c r="ET18" s="139">
        <v>0</v>
      </c>
      <c r="EU18" s="139">
        <v>0</v>
      </c>
      <c r="EV18" s="139">
        <v>0</v>
      </c>
      <c r="EW18" s="139">
        <v>0</v>
      </c>
      <c r="EX18" s="139">
        <v>338.34999999999997</v>
      </c>
      <c r="EY18" s="139">
        <v>0</v>
      </c>
      <c r="EZ18" s="139">
        <v>139.28399999999999</v>
      </c>
      <c r="FA18" s="139">
        <v>0</v>
      </c>
      <c r="FB18" s="139">
        <v>0</v>
      </c>
      <c r="FC18" s="139">
        <v>0</v>
      </c>
      <c r="FD18" s="139">
        <v>0</v>
      </c>
      <c r="FE18" s="139">
        <v>0</v>
      </c>
      <c r="FF18" s="139">
        <v>0</v>
      </c>
      <c r="FG18" s="139">
        <v>0</v>
      </c>
      <c r="FH18" s="139">
        <v>0</v>
      </c>
      <c r="FI18" s="139">
        <v>0</v>
      </c>
      <c r="FJ18" s="139">
        <v>0</v>
      </c>
      <c r="FK18" s="139">
        <v>0</v>
      </c>
      <c r="FL18" s="139">
        <v>0</v>
      </c>
      <c r="FM18" s="139">
        <v>0</v>
      </c>
      <c r="FN18" s="139">
        <v>0</v>
      </c>
      <c r="FO18" s="139">
        <v>0</v>
      </c>
      <c r="FP18" s="139">
        <v>0</v>
      </c>
      <c r="FQ18" s="139">
        <v>0</v>
      </c>
      <c r="FR18" s="139"/>
      <c r="FS18" s="139"/>
      <c r="FT18" s="139"/>
      <c r="FU18" s="139">
        <v>2026</v>
      </c>
      <c r="FV18" s="139"/>
      <c r="FW18" s="139"/>
      <c r="FX18" s="139"/>
      <c r="FY18" s="139">
        <v>32.005400000000002</v>
      </c>
      <c r="FZ18" s="139"/>
      <c r="GA18" s="139"/>
      <c r="GB18" s="139"/>
      <c r="GC18" s="139"/>
      <c r="GD18" s="139"/>
      <c r="GE18" s="139"/>
      <c r="GF18" s="139"/>
      <c r="GG18" s="139"/>
      <c r="GH18" s="139"/>
      <c r="GI18" s="139"/>
      <c r="GJ18" s="139"/>
      <c r="GK18" s="139"/>
      <c r="GL18" s="139"/>
      <c r="GM18" s="139"/>
      <c r="GN18" s="139"/>
      <c r="GO18" s="139"/>
      <c r="GP18" s="139"/>
      <c r="GQ18" s="139"/>
      <c r="GR18" s="139">
        <v>17422</v>
      </c>
      <c r="GS18" s="139"/>
      <c r="GT18" s="139"/>
      <c r="GU18" s="139"/>
      <c r="GV18" s="139">
        <f t="shared" si="113"/>
        <v>0.28274117569839596</v>
      </c>
      <c r="GW18" s="139"/>
      <c r="GX18" s="139"/>
      <c r="GY18" s="139"/>
      <c r="GZ18" s="139">
        <f t="shared" si="104"/>
        <v>30.005399999999998</v>
      </c>
      <c r="HA18" s="139">
        <f t="shared" si="104"/>
        <v>30.005399999999998</v>
      </c>
      <c r="HB18" s="139">
        <f t="shared" si="104"/>
        <v>30.005399999999998</v>
      </c>
      <c r="HC18" s="139">
        <f t="shared" si="104"/>
        <v>30.005399999999998</v>
      </c>
      <c r="HD18" s="139">
        <f t="shared" si="104"/>
        <v>30.005399999999998</v>
      </c>
      <c r="HE18" s="139">
        <f t="shared" si="104"/>
        <v>32.005400000000002</v>
      </c>
      <c r="HF18" s="139">
        <f t="shared" si="104"/>
        <v>32.005400000000002</v>
      </c>
      <c r="HG18" s="139">
        <f t="shared" si="104"/>
        <v>32.005400000000002</v>
      </c>
      <c r="HH18" s="139">
        <f t="shared" si="104"/>
        <v>32.005400000000002</v>
      </c>
      <c r="HI18" s="139">
        <f t="shared" si="104"/>
        <v>32.005400000000002</v>
      </c>
      <c r="HJ18" s="139">
        <f t="shared" si="104"/>
        <v>32.005400000000002</v>
      </c>
      <c r="HK18" s="139">
        <f t="shared" si="104"/>
        <v>32.005400000000002</v>
      </c>
      <c r="HL18" s="139">
        <f t="shared" si="104"/>
        <v>32.005400000000002</v>
      </c>
      <c r="HM18" s="139">
        <f t="shared" si="104"/>
        <v>32.005400000000002</v>
      </c>
      <c r="HN18" s="139">
        <f t="shared" si="104"/>
        <v>32.005400000000002</v>
      </c>
      <c r="HO18" s="139">
        <f t="shared" si="104"/>
        <v>32.005400000000002</v>
      </c>
      <c r="HP18" s="139">
        <f t="shared" si="105"/>
        <v>32.005400000000002</v>
      </c>
      <c r="HQ18" s="139">
        <f t="shared" si="105"/>
        <v>32.005400000000002</v>
      </c>
      <c r="HR18" s="139">
        <f t="shared" si="105"/>
        <v>32.005400000000002</v>
      </c>
      <c r="HS18" s="139">
        <f t="shared" si="105"/>
        <v>32.005400000000002</v>
      </c>
      <c r="HT18" s="139">
        <f t="shared" si="105"/>
        <v>32.005400000000002</v>
      </c>
      <c r="HU18" s="139">
        <f t="shared" si="105"/>
        <v>32.005400000000002</v>
      </c>
      <c r="HV18" s="139">
        <f t="shared" si="105"/>
        <v>32.005400000000002</v>
      </c>
      <c r="HW18" s="139">
        <f t="shared" si="105"/>
        <v>32.005400000000002</v>
      </c>
      <c r="HX18" s="139">
        <f t="shared" si="105"/>
        <v>32.005400000000002</v>
      </c>
      <c r="HY18" s="139"/>
      <c r="HZ18" s="139"/>
      <c r="IA18" s="139"/>
      <c r="IB18" s="279">
        <v>3625.2300000000032</v>
      </c>
      <c r="IC18" s="139"/>
      <c r="ID18" s="139"/>
      <c r="IE18" s="139"/>
      <c r="IF18" s="280">
        <v>1829.5857249431785</v>
      </c>
      <c r="IG18" s="139"/>
      <c r="IH18" s="139"/>
      <c r="II18" s="139"/>
      <c r="IJ18" s="139">
        <f t="shared" si="115"/>
        <v>9431.0950040745847</v>
      </c>
      <c r="IK18" s="139">
        <f t="shared" si="116"/>
        <v>2466.1465785217811</v>
      </c>
      <c r="IL18" s="139">
        <f t="shared" si="117"/>
        <v>2466.1465785217811</v>
      </c>
      <c r="IM18" s="139">
        <f t="shared" si="118"/>
        <v>13895.733108331442</v>
      </c>
      <c r="IN18" s="139">
        <f t="shared" si="119"/>
        <v>8901.8622230690889</v>
      </c>
      <c r="IO18" s="139">
        <f t="shared" si="120"/>
        <v>9100.3819475501896</v>
      </c>
      <c r="IP18" s="139">
        <f t="shared" si="121"/>
        <v>9140.2588297090733</v>
      </c>
      <c r="IQ18" s="139">
        <f t="shared" si="122"/>
        <v>9110.1200272493825</v>
      </c>
      <c r="IR18" s="139">
        <f t="shared" si="123"/>
        <v>9147.1859568906621</v>
      </c>
      <c r="IS18" s="139">
        <f t="shared" si="124"/>
        <v>9190.677353536279</v>
      </c>
      <c r="IT18" s="139">
        <f t="shared" si="125"/>
        <v>9207.0490297150536</v>
      </c>
      <c r="IU18" s="139">
        <f t="shared" si="126"/>
        <v>9211.3496991641186</v>
      </c>
      <c r="IV18" s="139">
        <f t="shared" si="127"/>
        <v>9239.9349571278817</v>
      </c>
      <c r="IW18" s="139">
        <f t="shared" si="128"/>
        <v>9251.3039916482358</v>
      </c>
      <c r="IX18" s="139">
        <f t="shared" si="129"/>
        <v>9311.5258664666999</v>
      </c>
      <c r="IY18" s="139">
        <f t="shared" si="130"/>
        <v>9333.3838841499801</v>
      </c>
      <c r="IZ18" s="139">
        <f t="shared" si="131"/>
        <v>9380.6348198538672</v>
      </c>
      <c r="JA18" s="139">
        <f t="shared" si="132"/>
        <v>9388.9231049607552</v>
      </c>
      <c r="JB18" s="139">
        <f t="shared" si="133"/>
        <v>9411.3271860297646</v>
      </c>
      <c r="JC18" s="139">
        <f t="shared" si="134"/>
        <v>9050.129315485141</v>
      </c>
      <c r="JD18" s="139">
        <f t="shared" si="135"/>
        <v>9104.8660862376601</v>
      </c>
      <c r="JE18" s="139">
        <f t="shared" si="136"/>
        <v>9026.9766100149645</v>
      </c>
      <c r="JF18" s="139">
        <f t="shared" si="137"/>
        <v>9027.0458566804973</v>
      </c>
      <c r="JG18" s="139">
        <f t="shared" si="138"/>
        <v>9026.4577418371555</v>
      </c>
      <c r="JH18" s="139">
        <f t="shared" si="139"/>
        <v>9026.4577418371537</v>
      </c>
      <c r="JI18" s="139"/>
      <c r="JJ18" s="139"/>
      <c r="JK18" s="139"/>
      <c r="JL18" s="139"/>
      <c r="JM18" s="139"/>
      <c r="JN18" s="139"/>
      <c r="JO18" s="139"/>
      <c r="JP18" s="139"/>
      <c r="JQ18" s="139"/>
      <c r="JR18" s="139"/>
      <c r="JS18" s="139"/>
      <c r="JT18" s="139"/>
      <c r="JU18" s="139"/>
      <c r="JV18" s="139"/>
      <c r="JW18" s="139"/>
      <c r="JX18" s="139"/>
      <c r="JY18" s="139"/>
      <c r="JZ18" s="139"/>
      <c r="KA18" s="139"/>
      <c r="KB18" s="139"/>
      <c r="KC18" s="139"/>
      <c r="KD18" s="139"/>
      <c r="KE18" s="139"/>
      <c r="KF18" s="139"/>
      <c r="KG18" s="139"/>
      <c r="KH18" s="139"/>
      <c r="KI18" s="185"/>
      <c r="KJ18" s="185"/>
      <c r="KK18" s="185"/>
      <c r="KL18" s="185"/>
      <c r="KM18" s="185"/>
      <c r="KN18" s="185"/>
      <c r="KO18" s="185"/>
      <c r="KP18" s="185"/>
      <c r="KQ18" s="185"/>
      <c r="KR18" s="185"/>
      <c r="KS18" s="185"/>
      <c r="KT18" s="185"/>
      <c r="KU18" s="185"/>
      <c r="KV18" s="185"/>
      <c r="KW18" s="185"/>
    </row>
    <row r="19" spans="1:309" s="152" customFormat="1" ht="12.75" x14ac:dyDescent="0.2">
      <c r="A19" s="150" t="s">
        <v>491</v>
      </c>
      <c r="B19" s="153" t="s">
        <v>565</v>
      </c>
      <c r="C19" s="151">
        <f t="shared" si="109"/>
        <v>0.28274117569839596</v>
      </c>
      <c r="D19" s="151">
        <f t="shared" si="99"/>
        <v>0.28274117569839596</v>
      </c>
      <c r="E19" s="151">
        <f t="shared" si="99"/>
        <v>0.28274117569839596</v>
      </c>
      <c r="F19" s="151">
        <f t="shared" si="99"/>
        <v>0.28274117569839596</v>
      </c>
      <c r="G19" s="151">
        <f t="shared" si="99"/>
        <v>0.28274117569839596</v>
      </c>
      <c r="H19" s="151">
        <f t="shared" si="99"/>
        <v>0.28274117569839596</v>
      </c>
      <c r="I19" s="151">
        <v>0.28274117569839596</v>
      </c>
      <c r="J19" s="151">
        <f t="shared" si="110"/>
        <v>0.14121962402567628</v>
      </c>
      <c r="K19" s="151">
        <f t="shared" si="111"/>
        <v>0.14121962402567628</v>
      </c>
      <c r="L19" s="151">
        <f t="shared" si="100"/>
        <v>0.14121962402567628</v>
      </c>
      <c r="M19" s="151">
        <f t="shared" si="100"/>
        <v>0.14121962402567628</v>
      </c>
      <c r="N19" s="151">
        <f t="shared" si="100"/>
        <v>0.14121962402567628</v>
      </c>
      <c r="O19" s="151">
        <f t="shared" si="100"/>
        <v>0.14121962402567628</v>
      </c>
      <c r="P19" s="151">
        <f t="shared" si="100"/>
        <v>0.14121962402567628</v>
      </c>
      <c r="Q19" s="151">
        <f t="shared" si="100"/>
        <v>0</v>
      </c>
      <c r="R19" s="151">
        <f t="shared" si="100"/>
        <v>0</v>
      </c>
      <c r="S19" s="151">
        <f t="shared" si="100"/>
        <v>0</v>
      </c>
      <c r="T19" s="151">
        <f t="shared" si="100"/>
        <v>0</v>
      </c>
      <c r="U19" s="151">
        <f t="shared" si="100"/>
        <v>0</v>
      </c>
      <c r="V19" s="151">
        <f t="shared" si="100"/>
        <v>0</v>
      </c>
      <c r="W19" s="151">
        <f t="shared" si="100"/>
        <v>0</v>
      </c>
      <c r="X19" s="151">
        <f t="shared" si="100"/>
        <v>0</v>
      </c>
      <c r="Y19" s="151">
        <f t="shared" si="100"/>
        <v>0</v>
      </c>
      <c r="Z19" s="151">
        <f t="shared" si="100"/>
        <v>0</v>
      </c>
      <c r="AA19" s="151">
        <f t="shared" si="100"/>
        <v>0</v>
      </c>
      <c r="AB19" s="151">
        <f t="shared" si="100"/>
        <v>0</v>
      </c>
      <c r="AC19" s="151">
        <f t="shared" si="100"/>
        <v>0</v>
      </c>
      <c r="AD19" s="151">
        <f t="shared" si="100"/>
        <v>0</v>
      </c>
      <c r="AE19" s="151">
        <f t="shared" si="100"/>
        <v>0</v>
      </c>
      <c r="AF19" s="151">
        <f t="shared" si="100"/>
        <v>0</v>
      </c>
      <c r="AG19" s="151">
        <f t="shared" si="100"/>
        <v>0</v>
      </c>
      <c r="AH19" s="151">
        <f t="shared" si="100"/>
        <v>0</v>
      </c>
      <c r="AI19" s="151">
        <f t="shared" si="100"/>
        <v>0</v>
      </c>
      <c r="AJ19" s="183">
        <v>169.52741099589065</v>
      </c>
      <c r="AK19" s="183">
        <v>169.52741099589065</v>
      </c>
      <c r="AL19" s="183">
        <v>169.52741099589065</v>
      </c>
      <c r="AM19" s="183">
        <v>169.52741099589065</v>
      </c>
      <c r="AN19" s="183">
        <v>169.52741099589065</v>
      </c>
      <c r="AO19" s="183">
        <v>169.52741099589065</v>
      </c>
      <c r="AP19" s="183">
        <v>169.52741099589065</v>
      </c>
      <c r="AQ19" s="183">
        <v>169.52741099589065</v>
      </c>
      <c r="AR19" s="183">
        <v>169.52741099589065</v>
      </c>
      <c r="AS19" s="183">
        <v>169.52741099589065</v>
      </c>
      <c r="AT19" s="183">
        <v>169.52741099589065</v>
      </c>
      <c r="AU19" s="183">
        <v>169.52741099589065</v>
      </c>
      <c r="AV19" s="183">
        <v>169.52741099589065</v>
      </c>
      <c r="AW19" s="183">
        <v>169.52741099589065</v>
      </c>
      <c r="AX19" s="183">
        <v>169.52741099589065</v>
      </c>
      <c r="AY19" s="183">
        <v>169.52741099589065</v>
      </c>
      <c r="AZ19" s="183">
        <v>169.52741099589065</v>
      </c>
      <c r="BA19" s="183">
        <v>169.52741099589065</v>
      </c>
      <c r="BB19" s="183">
        <v>169.52741099589065</v>
      </c>
      <c r="BC19" s="183">
        <v>169.52741099589065</v>
      </c>
      <c r="BD19" s="183">
        <v>169.52741099589065</v>
      </c>
      <c r="BE19" s="183">
        <v>169.52741099589065</v>
      </c>
      <c r="BF19" s="183">
        <v>169.52741099589065</v>
      </c>
      <c r="BG19" s="183">
        <v>169.52741099589065</v>
      </c>
      <c r="BH19" s="183">
        <v>169.52741099589065</v>
      </c>
      <c r="BI19" s="145">
        <v>169.52741099589065</v>
      </c>
      <c r="BJ19" s="154">
        <f t="shared" si="101"/>
        <v>0.978897001636444</v>
      </c>
      <c r="BK19" s="145">
        <f t="shared" si="114"/>
        <v>1.6799052897054662E-2</v>
      </c>
      <c r="BL19" s="145">
        <f t="shared" si="102"/>
        <v>0.978897001636444</v>
      </c>
      <c r="BM19" s="145">
        <f t="shared" si="102"/>
        <v>0.97889700163644422</v>
      </c>
      <c r="BN19" s="145">
        <f t="shared" si="102"/>
        <v>0.83290620812667804</v>
      </c>
      <c r="BO19" s="145">
        <f t="shared" si="102"/>
        <v>0.70224882775917241</v>
      </c>
      <c r="BP19" s="145">
        <f t="shared" si="102"/>
        <v>0.71593493842250855</v>
      </c>
      <c r="BQ19" s="145">
        <f t="shared" si="102"/>
        <v>0.65642144167612915</v>
      </c>
      <c r="BR19" s="145">
        <f t="shared" si="102"/>
        <v>0.65441423110382824</v>
      </c>
      <c r="BS19" s="145">
        <f t="shared" si="102"/>
        <v>0.65707681642364779</v>
      </c>
      <c r="BT19" s="145">
        <f t="shared" si="102"/>
        <v>0.66020096723728594</v>
      </c>
      <c r="BU19" s="145">
        <f t="shared" si="102"/>
        <v>0.66137700639443942</v>
      </c>
      <c r="BV19" s="145">
        <f t="shared" si="102"/>
        <v>0.66168593967768086</v>
      </c>
      <c r="BW19" s="145">
        <f t="shared" si="102"/>
        <v>0.56111859435326261</v>
      </c>
      <c r="BX19" s="145">
        <f t="shared" si="102"/>
        <v>0.54483342639566801</v>
      </c>
      <c r="BY19" s="145">
        <f t="shared" si="102"/>
        <v>0.54838004970746668</v>
      </c>
      <c r="BZ19" s="145">
        <f t="shared" si="102"/>
        <v>0.54966732539091079</v>
      </c>
      <c r="CA19" s="145">
        <f t="shared" si="102"/>
        <v>0.55245005626033106</v>
      </c>
      <c r="CB19" s="145">
        <f t="shared" si="102"/>
        <v>0.55293817499232889</v>
      </c>
      <c r="CC19" s="145">
        <f t="shared" si="102"/>
        <v>0.55425760977310079</v>
      </c>
      <c r="CD19" s="145">
        <f t="shared" si="102"/>
        <v>0.55559198818462863</v>
      </c>
      <c r="CE19" s="145">
        <f t="shared" si="102"/>
        <v>0.55895230605734258</v>
      </c>
      <c r="CF19" s="145">
        <f t="shared" si="102"/>
        <v>0.55931870985363075</v>
      </c>
      <c r="CG19" s="145">
        <f t="shared" si="102"/>
        <v>0.55932300043255878</v>
      </c>
      <c r="CH19" s="145">
        <f t="shared" si="102"/>
        <v>0.55928656036523205</v>
      </c>
      <c r="CI19" s="145">
        <f t="shared" si="102"/>
        <v>0.55928656036523205</v>
      </c>
      <c r="CJ19" s="192">
        <f t="shared" si="112"/>
        <v>2076.3031898790032</v>
      </c>
      <c r="CK19" s="145">
        <f>'[8]ф_4 (ТЗ-1)'!CK17</f>
        <v>2076.3031898790032</v>
      </c>
      <c r="CL19" s="145">
        <f>'[8]ф_4 (ТЗ-1)'!CL17</f>
        <v>2076.3031898790032</v>
      </c>
      <c r="CM19" s="145">
        <f>'[8]ф_4 (ТЗ-1)'!CM17</f>
        <v>2076.3031898790036</v>
      </c>
      <c r="CN19" s="145">
        <f>'[8]ф_4 (ТЗ-1)'!CN17</f>
        <v>1766.647373434005</v>
      </c>
      <c r="CO19" s="145">
        <f>'[8]ф_4 (ТЗ-1)'!CO17</f>
        <v>1489.5147076021817</v>
      </c>
      <c r="CP19" s="145">
        <f>'[8]ф_4 (ТЗ-1)'!CP17</f>
        <v>1523.1050457228901</v>
      </c>
      <c r="CQ19" s="145">
        <f>'[8]ф_4 (ТЗ-1)'!CQ17</f>
        <v>1392.3118887673377</v>
      </c>
      <c r="CR19" s="145">
        <f>'[8]ф_4 (ТЗ-1)'!CR17</f>
        <v>1388.0544666820108</v>
      </c>
      <c r="CS19" s="145">
        <f>'[8]ф_4 (ТЗ-1)'!CS17</f>
        <v>1393.7019805508087</v>
      </c>
      <c r="CT19" s="145">
        <f>'[8]ф_4 (ТЗ-1)'!CT17</f>
        <v>1400.3285043721871</v>
      </c>
      <c r="CU19" s="145">
        <f>'[8]ф_4 (ТЗ-1)'!CU17</f>
        <v>1402.8229586910159</v>
      </c>
      <c r="CV19" s="145">
        <f>'[8]ф_4 (ТЗ-1)'!CV17</f>
        <v>1403.4782259565009</v>
      </c>
      <c r="CW19" s="145">
        <f>'[8]ф_4 (ТЗ-1)'!CW17</f>
        <v>1190.1684502133091</v>
      </c>
      <c r="CX19" s="145">
        <f>'[8]ф_4 (ТЗ-1)'!CX17</f>
        <v>1155.6265667245016</v>
      </c>
      <c r="CY19" s="145">
        <f>'[8]ф_4 (ТЗ-1)'!CY17</f>
        <v>1163.1491817527185</v>
      </c>
      <c r="CZ19" s="145">
        <f>'[8]ф_4 (ТЗ-1)'!CZ17</f>
        <v>1165.8795758629471</v>
      </c>
      <c r="DA19" s="145">
        <f>'[8]ф_4 (ТЗ-1)'!DA17</f>
        <v>1171.7819261317632</v>
      </c>
      <c r="DB19" s="145">
        <f>'[8]ф_4 (ТЗ-1)'!DB17</f>
        <v>1172.8172572019296</v>
      </c>
      <c r="DC19" s="145">
        <f>'[8]ф_4 (ТЗ-1)'!DC17</f>
        <v>1175.6158628157727</v>
      </c>
      <c r="DD19" s="145">
        <f>'[8]ф_4 (ТЗ-1)'!DD17</f>
        <v>1178.4461648268416</v>
      </c>
      <c r="DE19" s="145">
        <f>'[8]ф_4 (ТЗ-1)'!DE17</f>
        <v>1185.5736140952117</v>
      </c>
      <c r="DF19" s="145">
        <f>'[8]ф_4 (ТЗ-1)'!DF17</f>
        <v>1186.3507799969818</v>
      </c>
      <c r="DG19" s="145">
        <f>'[8]ф_4 (ТЗ-1)'!DG17</f>
        <v>1186.3598805894853</v>
      </c>
      <c r="DH19" s="145">
        <f>'[8]ф_4 (ТЗ-1)'!DH17</f>
        <v>1186.282588874521</v>
      </c>
      <c r="DI19" s="145">
        <f>'[8]ф_4 (ТЗ-1)'!DI17</f>
        <v>1186.282588874521</v>
      </c>
      <c r="DJ19" s="139"/>
      <c r="DK19" s="139">
        <v>2121.0640000000008</v>
      </c>
      <c r="DL19" s="139">
        <v>19408</v>
      </c>
      <c r="DM19" s="139">
        <f t="shared" si="103"/>
        <v>19.263999999999999</v>
      </c>
      <c r="DN19" s="139">
        <v>22.404032000000001</v>
      </c>
      <c r="DO19" s="139"/>
      <c r="DP19" s="139"/>
      <c r="DQ19" s="190">
        <v>0</v>
      </c>
      <c r="DR19" s="190">
        <v>0</v>
      </c>
      <c r="DS19" s="190">
        <v>0</v>
      </c>
      <c r="DT19" s="190">
        <v>0</v>
      </c>
      <c r="DU19" s="190">
        <v>0</v>
      </c>
      <c r="DV19" s="190">
        <v>217.72512898989262</v>
      </c>
      <c r="DW19" s="190">
        <v>0</v>
      </c>
      <c r="DX19" s="190">
        <v>0</v>
      </c>
      <c r="DY19" s="190">
        <v>0</v>
      </c>
      <c r="DZ19" s="190">
        <v>0</v>
      </c>
      <c r="EA19" s="190">
        <v>0</v>
      </c>
      <c r="EB19" s="190">
        <v>773.12724370796047</v>
      </c>
      <c r="EC19" s="190">
        <v>673.74303629660346</v>
      </c>
      <c r="ED19" s="190">
        <v>0</v>
      </c>
      <c r="EE19" s="190">
        <v>0</v>
      </c>
      <c r="EF19" s="190">
        <v>0</v>
      </c>
      <c r="EG19" s="190">
        <v>0</v>
      </c>
      <c r="EH19" s="190">
        <v>0</v>
      </c>
      <c r="EI19" s="190">
        <v>0</v>
      </c>
      <c r="EJ19" s="190">
        <v>0</v>
      </c>
      <c r="EK19" s="190">
        <v>0</v>
      </c>
      <c r="EL19" s="190">
        <v>0</v>
      </c>
      <c r="EM19" s="190">
        <v>0</v>
      </c>
      <c r="EN19" s="190">
        <v>0</v>
      </c>
      <c r="EO19" s="190">
        <v>0</v>
      </c>
      <c r="EP19" s="139"/>
      <c r="EQ19" s="139"/>
      <c r="ER19" s="139"/>
      <c r="ES19" s="139">
        <v>0</v>
      </c>
      <c r="ET19" s="139">
        <v>0</v>
      </c>
      <c r="EU19" s="139">
        <v>0</v>
      </c>
      <c r="EV19" s="139">
        <v>0</v>
      </c>
      <c r="EW19" s="139">
        <v>0</v>
      </c>
      <c r="EX19" s="139">
        <v>-6.3709999999999969</v>
      </c>
      <c r="EY19" s="139">
        <v>0</v>
      </c>
      <c r="EZ19" s="139">
        <v>0</v>
      </c>
      <c r="FA19" s="139">
        <v>0</v>
      </c>
      <c r="FB19" s="139">
        <v>0</v>
      </c>
      <c r="FC19" s="139">
        <v>0</v>
      </c>
      <c r="FD19" s="139">
        <v>0</v>
      </c>
      <c r="FE19" s="139">
        <v>0</v>
      </c>
      <c r="FF19" s="139">
        <v>0</v>
      </c>
      <c r="FG19" s="139">
        <v>0</v>
      </c>
      <c r="FH19" s="139">
        <v>0</v>
      </c>
      <c r="FI19" s="139">
        <v>0</v>
      </c>
      <c r="FJ19" s="139">
        <v>0</v>
      </c>
      <c r="FK19" s="139">
        <v>0</v>
      </c>
      <c r="FL19" s="139">
        <v>0</v>
      </c>
      <c r="FM19" s="139">
        <v>0</v>
      </c>
      <c r="FN19" s="139">
        <v>0</v>
      </c>
      <c r="FO19" s="139">
        <v>0</v>
      </c>
      <c r="FP19" s="139">
        <v>0</v>
      </c>
      <c r="FQ19" s="139">
        <v>0</v>
      </c>
      <c r="FR19" s="139"/>
      <c r="FS19" s="139"/>
      <c r="FT19" s="139"/>
      <c r="FU19" s="139">
        <v>2026</v>
      </c>
      <c r="FV19" s="139"/>
      <c r="FW19" s="139"/>
      <c r="FX19" s="139"/>
      <c r="FY19" s="139">
        <v>19.263999999999999</v>
      </c>
      <c r="FZ19" s="139"/>
      <c r="GA19" s="139"/>
      <c r="GB19" s="139"/>
      <c r="GC19" s="139"/>
      <c r="GD19" s="139"/>
      <c r="GE19" s="139"/>
      <c r="GF19" s="139"/>
      <c r="GG19" s="139"/>
      <c r="GH19" s="139"/>
      <c r="GI19" s="139"/>
      <c r="GJ19" s="139"/>
      <c r="GK19" s="139"/>
      <c r="GL19" s="139"/>
      <c r="GM19" s="139"/>
      <c r="GN19" s="139"/>
      <c r="GO19" s="139"/>
      <c r="GP19" s="139"/>
      <c r="GQ19" s="139"/>
      <c r="GR19" s="139">
        <v>19408</v>
      </c>
      <c r="GS19" s="139"/>
      <c r="GT19" s="139"/>
      <c r="GU19" s="139"/>
      <c r="GV19" s="139">
        <f t="shared" si="113"/>
        <v>0.28274117569839596</v>
      </c>
      <c r="GW19" s="139"/>
      <c r="GX19" s="139"/>
      <c r="GY19" s="139"/>
      <c r="GZ19" s="139">
        <f t="shared" si="104"/>
        <v>19.263999999999999</v>
      </c>
      <c r="HA19" s="139">
        <f t="shared" si="104"/>
        <v>19.263999999999999</v>
      </c>
      <c r="HB19" s="139">
        <f t="shared" si="104"/>
        <v>19.263999999999999</v>
      </c>
      <c r="HC19" s="139">
        <f t="shared" si="104"/>
        <v>19.263999999999999</v>
      </c>
      <c r="HD19" s="139">
        <f t="shared" si="104"/>
        <v>19.263999999999999</v>
      </c>
      <c r="HE19" s="139">
        <f t="shared" si="104"/>
        <v>19.263999999999999</v>
      </c>
      <c r="HF19" s="139">
        <f t="shared" si="104"/>
        <v>19.263999999999999</v>
      </c>
      <c r="HG19" s="139">
        <f t="shared" si="104"/>
        <v>19.263999999999999</v>
      </c>
      <c r="HH19" s="139">
        <f t="shared" si="104"/>
        <v>19.263999999999999</v>
      </c>
      <c r="HI19" s="139">
        <f t="shared" si="104"/>
        <v>19.263999999999999</v>
      </c>
      <c r="HJ19" s="139">
        <f t="shared" si="104"/>
        <v>19.263999999999999</v>
      </c>
      <c r="HK19" s="139">
        <f t="shared" si="104"/>
        <v>19.263999999999999</v>
      </c>
      <c r="HL19" s="139">
        <f t="shared" si="104"/>
        <v>19.263999999999999</v>
      </c>
      <c r="HM19" s="139">
        <f t="shared" si="104"/>
        <v>19.263999999999999</v>
      </c>
      <c r="HN19" s="139">
        <f t="shared" si="104"/>
        <v>19.263999999999999</v>
      </c>
      <c r="HO19" s="139">
        <f t="shared" si="104"/>
        <v>19.263999999999999</v>
      </c>
      <c r="HP19" s="139">
        <f t="shared" si="105"/>
        <v>19.263999999999999</v>
      </c>
      <c r="HQ19" s="139">
        <f t="shared" si="105"/>
        <v>19.263999999999999</v>
      </c>
      <c r="HR19" s="139">
        <f t="shared" si="105"/>
        <v>19.263999999999999</v>
      </c>
      <c r="HS19" s="139">
        <f t="shared" si="105"/>
        <v>19.263999999999999</v>
      </c>
      <c r="HT19" s="139">
        <f t="shared" si="105"/>
        <v>19.263999999999999</v>
      </c>
      <c r="HU19" s="139">
        <f t="shared" si="105"/>
        <v>19.263999999999999</v>
      </c>
      <c r="HV19" s="139">
        <f t="shared" si="105"/>
        <v>19.263999999999999</v>
      </c>
      <c r="HW19" s="139">
        <f t="shared" si="105"/>
        <v>19.263999999999999</v>
      </c>
      <c r="HX19" s="139">
        <f t="shared" si="105"/>
        <v>19.263999999999999</v>
      </c>
      <c r="HY19" s="139"/>
      <c r="HZ19" s="139"/>
      <c r="IA19" s="139"/>
      <c r="IB19" s="279">
        <v>1862.3400000000001</v>
      </c>
      <c r="IC19" s="139"/>
      <c r="ID19" s="139"/>
      <c r="IE19" s="139"/>
      <c r="IF19" s="280">
        <v>197.7445910055435</v>
      </c>
      <c r="IG19" s="139"/>
      <c r="IH19" s="139"/>
      <c r="II19" s="139"/>
      <c r="IJ19" s="139">
        <f t="shared" si="115"/>
        <v>275.89053951880851</v>
      </c>
      <c r="IK19" s="139">
        <f t="shared" si="116"/>
        <v>35.631866334038364</v>
      </c>
      <c r="IL19" s="139">
        <f t="shared" si="117"/>
        <v>35.631866334038371</v>
      </c>
      <c r="IM19" s="139">
        <f t="shared" si="118"/>
        <v>29.941822338513678</v>
      </c>
      <c r="IN19" s="139">
        <f t="shared" si="119"/>
        <v>25.237325976965064</v>
      </c>
      <c r="IO19" s="139">
        <f t="shared" si="120"/>
        <v>25.800141584985056</v>
      </c>
      <c r="IP19" s="139">
        <f t="shared" si="121"/>
        <v>25.913194994347066</v>
      </c>
      <c r="IQ19" s="139">
        <f t="shared" si="122"/>
        <v>25.827749638850605</v>
      </c>
      <c r="IR19" s="139">
        <f t="shared" si="123"/>
        <v>25.932833825232649</v>
      </c>
      <c r="IS19" s="139">
        <f t="shared" si="124"/>
        <v>26.056134605095817</v>
      </c>
      <c r="IT19" s="139">
        <f t="shared" si="125"/>
        <v>26.102549312283969</v>
      </c>
      <c r="IU19" s="139">
        <f t="shared" si="126"/>
        <v>26.114741974233283</v>
      </c>
      <c r="IV19" s="139">
        <f t="shared" si="127"/>
        <v>26.195782935696112</v>
      </c>
      <c r="IW19" s="139">
        <f t="shared" si="128"/>
        <v>26.228014846620315</v>
      </c>
      <c r="IX19" s="139">
        <f t="shared" si="129"/>
        <v>26.398747559355296</v>
      </c>
      <c r="IY19" s="139">
        <f t="shared" si="130"/>
        <v>26.460716381570226</v>
      </c>
      <c r="IZ19" s="139">
        <f t="shared" si="131"/>
        <v>26.594675685499386</v>
      </c>
      <c r="JA19" s="139">
        <f t="shared" si="132"/>
        <v>26.61817348267833</v>
      </c>
      <c r="JB19" s="139">
        <f t="shared" si="133"/>
        <v>26.68169042812011</v>
      </c>
      <c r="JC19" s="139">
        <f t="shared" si="134"/>
        <v>26.745926752642436</v>
      </c>
      <c r="JD19" s="139">
        <f t="shared" si="135"/>
        <v>26.907690812601015</v>
      </c>
      <c r="JE19" s="139">
        <f t="shared" si="136"/>
        <v>26.925329312265902</v>
      </c>
      <c r="JF19" s="139">
        <f t="shared" si="137"/>
        <v>26.925535858638384</v>
      </c>
      <c r="JG19" s="139">
        <f t="shared" si="138"/>
        <v>26.923781651608209</v>
      </c>
      <c r="JH19" s="139">
        <f t="shared" si="139"/>
        <v>26.923781651608206</v>
      </c>
      <c r="JI19" s="139"/>
      <c r="JJ19" s="139"/>
      <c r="JK19" s="139"/>
      <c r="JL19" s="139"/>
      <c r="JM19" s="139"/>
      <c r="JN19" s="139"/>
      <c r="JO19" s="139"/>
      <c r="JP19" s="139"/>
      <c r="JQ19" s="139"/>
      <c r="JR19" s="139"/>
      <c r="JS19" s="139"/>
      <c r="JT19" s="139"/>
      <c r="JU19" s="139"/>
      <c r="JV19" s="139"/>
      <c r="JW19" s="139"/>
      <c r="JX19" s="139"/>
      <c r="JY19" s="139"/>
      <c r="JZ19" s="139"/>
      <c r="KA19" s="139"/>
      <c r="KB19" s="139"/>
      <c r="KC19" s="139"/>
      <c r="KD19" s="139"/>
      <c r="KE19" s="139"/>
      <c r="KF19" s="139"/>
      <c r="KG19" s="139"/>
      <c r="KH19" s="139"/>
      <c r="KI19" s="139"/>
      <c r="KJ19" s="139"/>
      <c r="KK19" s="139"/>
      <c r="KL19" s="139"/>
      <c r="KM19" s="139"/>
      <c r="KN19" s="139"/>
      <c r="KO19" s="139"/>
      <c r="KP19" s="139"/>
      <c r="KQ19" s="139"/>
      <c r="KR19" s="139"/>
      <c r="KS19" s="139"/>
      <c r="KT19" s="139"/>
      <c r="KU19" s="139"/>
      <c r="KV19" s="139"/>
      <c r="KW19" s="139"/>
    </row>
    <row r="20" spans="1:309" s="181" customFormat="1" ht="12.75" x14ac:dyDescent="0.2">
      <c r="A20" s="433" t="s">
        <v>492</v>
      </c>
      <c r="B20" s="186" t="s">
        <v>566</v>
      </c>
      <c r="C20" s="391">
        <f t="shared" si="109"/>
        <v>0.28274117569839596</v>
      </c>
      <c r="D20" s="391">
        <f t="shared" si="99"/>
        <v>0.28274117569839596</v>
      </c>
      <c r="E20" s="391">
        <f t="shared" si="99"/>
        <v>0.28274117569839596</v>
      </c>
      <c r="F20" s="391">
        <f t="shared" si="99"/>
        <v>0.28274117569839596</v>
      </c>
      <c r="G20" s="391">
        <f t="shared" si="99"/>
        <v>0.28274117569839596</v>
      </c>
      <c r="H20" s="391">
        <f t="shared" si="99"/>
        <v>0.28274117569839596</v>
      </c>
      <c r="I20" s="391">
        <v>0.27223430827915868</v>
      </c>
      <c r="J20" s="391">
        <f t="shared" si="110"/>
        <v>0.14121962402567628</v>
      </c>
      <c r="K20" s="391">
        <f t="shared" si="111"/>
        <v>0.14121962402567628</v>
      </c>
      <c r="L20" s="391">
        <f t="shared" si="100"/>
        <v>0.14121962402567628</v>
      </c>
      <c r="M20" s="391">
        <f t="shared" si="100"/>
        <v>0.14121962402567628</v>
      </c>
      <c r="N20" s="391">
        <f t="shared" si="100"/>
        <v>0.14121962402567628</v>
      </c>
      <c r="O20" s="391">
        <f t="shared" si="100"/>
        <v>0.14121962402567628</v>
      </c>
      <c r="P20" s="391">
        <f t="shared" si="100"/>
        <v>0.14121962402567628</v>
      </c>
      <c r="Q20" s="391">
        <f t="shared" si="100"/>
        <v>0.14121962402567628</v>
      </c>
      <c r="R20" s="391">
        <f t="shared" si="100"/>
        <v>0.14121962402567628</v>
      </c>
      <c r="S20" s="391">
        <f t="shared" si="100"/>
        <v>0.14121962402567628</v>
      </c>
      <c r="T20" s="391">
        <f t="shared" si="100"/>
        <v>0.14121962402567628</v>
      </c>
      <c r="U20" s="391">
        <f t="shared" si="100"/>
        <v>0.14121962402567628</v>
      </c>
      <c r="V20" s="391">
        <f t="shared" si="100"/>
        <v>0.14121962402567628</v>
      </c>
      <c r="W20" s="391">
        <f t="shared" si="100"/>
        <v>0.14121962402567628</v>
      </c>
      <c r="X20" s="391">
        <f t="shared" si="100"/>
        <v>0.14121962402567628</v>
      </c>
      <c r="Y20" s="391">
        <f t="shared" si="100"/>
        <v>0.14121962402567628</v>
      </c>
      <c r="Z20" s="391">
        <f t="shared" si="100"/>
        <v>0.14121962402567628</v>
      </c>
      <c r="AA20" s="391">
        <f t="shared" si="100"/>
        <v>0.14121962402567628</v>
      </c>
      <c r="AB20" s="391">
        <f t="shared" si="100"/>
        <v>0.14121962402567628</v>
      </c>
      <c r="AC20" s="391">
        <f t="shared" si="100"/>
        <v>0.14121962402567628</v>
      </c>
      <c r="AD20" s="391">
        <f t="shared" si="100"/>
        <v>0.14121962402567628</v>
      </c>
      <c r="AE20" s="391">
        <f t="shared" si="100"/>
        <v>0.14121962402567628</v>
      </c>
      <c r="AF20" s="391">
        <f t="shared" si="100"/>
        <v>0.14121962402567628</v>
      </c>
      <c r="AG20" s="391">
        <f t="shared" si="100"/>
        <v>0.14121962402567628</v>
      </c>
      <c r="AH20" s="391">
        <f t="shared" si="100"/>
        <v>0.14121962402567628</v>
      </c>
      <c r="AI20" s="391">
        <f t="shared" si="100"/>
        <v>0.14121962402567628</v>
      </c>
      <c r="AJ20" s="145">
        <v>175.0919869247291</v>
      </c>
      <c r="AK20" s="145">
        <v>175.0919869247291</v>
      </c>
      <c r="AL20" s="145">
        <v>175.0919869247291</v>
      </c>
      <c r="AM20" s="145">
        <v>175.0919869247291</v>
      </c>
      <c r="AN20" s="145">
        <v>175.0919869247291</v>
      </c>
      <c r="AO20" s="145">
        <v>175.0919869247291</v>
      </c>
      <c r="AP20" s="145">
        <v>175.0919869247291</v>
      </c>
      <c r="AQ20" s="145">
        <v>175.0919869247291</v>
      </c>
      <c r="AR20" s="145">
        <v>175.0919869247291</v>
      </c>
      <c r="AS20" s="145">
        <v>175.0919869247291</v>
      </c>
      <c r="AT20" s="145">
        <v>175.0919869247291</v>
      </c>
      <c r="AU20" s="145">
        <v>175.0919869247291</v>
      </c>
      <c r="AV20" s="145">
        <v>175.0919869247291</v>
      </c>
      <c r="AW20" s="145">
        <v>175.0919869247291</v>
      </c>
      <c r="AX20" s="145">
        <v>175.0919869247291</v>
      </c>
      <c r="AY20" s="145">
        <v>175.0919869247291</v>
      </c>
      <c r="AZ20" s="145">
        <v>175.0919869247291</v>
      </c>
      <c r="BA20" s="145">
        <v>175.0919869247291</v>
      </c>
      <c r="BB20" s="145">
        <v>175.0919869247291</v>
      </c>
      <c r="BC20" s="145">
        <v>175.0919869247291</v>
      </c>
      <c r="BD20" s="145">
        <v>175.0919869247291</v>
      </c>
      <c r="BE20" s="145">
        <v>175.0919869247291</v>
      </c>
      <c r="BF20" s="145">
        <v>175.0919869247291</v>
      </c>
      <c r="BG20" s="145">
        <v>175.0919869247291</v>
      </c>
      <c r="BH20" s="145">
        <v>175.0919869247291</v>
      </c>
      <c r="BI20" s="145">
        <v>163.17247546060568</v>
      </c>
      <c r="BJ20" s="154">
        <f t="shared" si="101"/>
        <v>1.2501997759922079</v>
      </c>
      <c r="BK20" s="145">
        <f t="shared" si="114"/>
        <v>4.7810430102344954</v>
      </c>
      <c r="BL20" s="145">
        <f t="shared" si="102"/>
        <v>1.2501997759922079</v>
      </c>
      <c r="BM20" s="145">
        <f t="shared" si="102"/>
        <v>1.2501997759922079</v>
      </c>
      <c r="BN20" s="145">
        <f>((CN20)/($DK20-EV20+$DK75-EV75))</f>
        <v>4.7254133227284187</v>
      </c>
      <c r="BO20" s="145">
        <f t="shared" ref="BO20:CI20" si="140">((CO20)/($DK20-EW20+$DK75-EW75))</f>
        <v>2.432932734760064</v>
      </c>
      <c r="BP20" s="145">
        <f t="shared" si="140"/>
        <v>2.4877982777241137</v>
      </c>
      <c r="BQ20" s="145">
        <f t="shared" si="140"/>
        <v>2.4993611578027983</v>
      </c>
      <c r="BR20" s="145">
        <f t="shared" si="140"/>
        <v>2.491718591881841</v>
      </c>
      <c r="BS20" s="145">
        <f t="shared" si="140"/>
        <v>2.5018565336143657</v>
      </c>
      <c r="BT20" s="145">
        <f t="shared" si="140"/>
        <v>2.5137519116428275</v>
      </c>
      <c r="BU20" s="145">
        <f t="shared" si="140"/>
        <v>2.5182297461601446</v>
      </c>
      <c r="BV20" s="145">
        <f t="shared" si="140"/>
        <v>2.5194060268229377</v>
      </c>
      <c r="BW20" s="145">
        <f t="shared" si="140"/>
        <v>2.5272244110493802</v>
      </c>
      <c r="BX20" s="145">
        <f t="shared" si="140"/>
        <v>2.5303339677403325</v>
      </c>
      <c r="BY20" s="145">
        <f t="shared" si="140"/>
        <v>2.5468053166000968</v>
      </c>
      <c r="BZ20" s="145">
        <f t="shared" si="140"/>
        <v>2.5527837262017492</v>
      </c>
      <c r="CA20" s="145">
        <f t="shared" si="140"/>
        <v>2.5657073797458327</v>
      </c>
      <c r="CB20" s="145">
        <f t="shared" si="140"/>
        <v>2.567974317396915</v>
      </c>
      <c r="CC20" s="145">
        <f t="shared" si="140"/>
        <v>2.5741020813744147</v>
      </c>
      <c r="CD20" s="145">
        <f t="shared" si="140"/>
        <v>2.4753104686742353</v>
      </c>
      <c r="CE20" s="145">
        <f t="shared" si="140"/>
        <v>2.4902815809027978</v>
      </c>
      <c r="CF20" s="145">
        <f t="shared" si="140"/>
        <v>2.4689779476426961</v>
      </c>
      <c r="CG20" s="145">
        <f t="shared" si="140"/>
        <v>2.4689968873716368</v>
      </c>
      <c r="CH20" s="145">
        <f t="shared" si="140"/>
        <v>2.468836031457013</v>
      </c>
      <c r="CI20" s="145">
        <f t="shared" si="140"/>
        <v>2.4688360314570126</v>
      </c>
      <c r="CJ20" s="192">
        <f t="shared" si="112"/>
        <v>2466.1465785217811</v>
      </c>
      <c r="CK20" s="145">
        <f>'[8]ф_4 (ТЗ-1)'!CK18</f>
        <v>2466.1465785217811</v>
      </c>
      <c r="CL20" s="145">
        <f>'[8]ф_4 (ТЗ-1)'!CL18</f>
        <v>2466.1465785217811</v>
      </c>
      <c r="CM20" s="145">
        <f>'[8]ф_4 (ТЗ-1)'!CM18</f>
        <v>2466.1465785217811</v>
      </c>
      <c r="CN20" s="145">
        <f>'[8]ф_4 (ТЗ-1)'!CN18</f>
        <v>14070.220594876519</v>
      </c>
      <c r="CO20" s="145">
        <f>'[8]ф_4 (ТЗ-1)'!CO18</f>
        <v>9016.3368001149975</v>
      </c>
      <c r="CP20" s="145">
        <f>'[8]ф_4 (ТЗ-1)'!CP18</f>
        <v>9219.6659785247884</v>
      </c>
      <c r="CQ20" s="145">
        <f>'[8]ф_4 (ТЗ-1)'!CQ18</f>
        <v>9262.517480203911</v>
      </c>
      <c r="CR20" s="145">
        <f>'[8]ф_4 (ТЗ-1)'!CR18</f>
        <v>9234.1944824588754</v>
      </c>
      <c r="CS20" s="145">
        <f>'[8]ф_4 (ТЗ-1)'!CS18</f>
        <v>9271.7652281742921</v>
      </c>
      <c r="CT20" s="145">
        <f>'[8]ф_4 (ТЗ-1)'!CT18</f>
        <v>9315.8489519603827</v>
      </c>
      <c r="CU20" s="145">
        <f>'[8]ф_4 (ТЗ-1)'!CU18</f>
        <v>9332.4436007011718</v>
      </c>
      <c r="CV20" s="145">
        <f>'[8]ф_4 (ТЗ-1)'!CV18</f>
        <v>9336.8028427285717</v>
      </c>
      <c r="CW20" s="145">
        <f>'[8]ф_4 (ТЗ-1)'!CW18</f>
        <v>9365.7774150260939</v>
      </c>
      <c r="CX20" s="145">
        <f>'[8]ф_4 (ТЗ-1)'!CX18</f>
        <v>9377.301289083156</v>
      </c>
      <c r="CY20" s="145">
        <f>'[8]ф_4 (ТЗ-1)'!CY18</f>
        <v>9438.3433502753942</v>
      </c>
      <c r="CZ20" s="145">
        <f>'[8]ф_4 (ТЗ-1)'!CZ18</f>
        <v>9460.4990612522761</v>
      </c>
      <c r="DA20" s="145">
        <f>'[8]ф_4 (ТЗ-1)'!DA18</f>
        <v>9508.3935267985871</v>
      </c>
      <c r="DB20" s="145">
        <f>'[8]ф_4 (ТЗ-1)'!DB18</f>
        <v>9516.7946934543652</v>
      </c>
      <c r="DC20" s="145">
        <f>'[8]ф_4 (ТЗ-1)'!DC18</f>
        <v>9539.5039048778362</v>
      </c>
      <c r="DD20" s="145">
        <f>'[8]ф_4 (ТЗ-1)'!DD18</f>
        <v>9173.3867326251566</v>
      </c>
      <c r="DE20" s="145">
        <f>'[8]ф_4 (ТЗ-1)'!DE18</f>
        <v>9228.8689858730468</v>
      </c>
      <c r="DF20" s="145">
        <f>'[8]ф_4 (ТЗ-1)'!DF18</f>
        <v>9149.9187009782399</v>
      </c>
      <c r="DG20" s="145">
        <f>'[8]ф_4 (ТЗ-1)'!DG18</f>
        <v>9149.9888907424665</v>
      </c>
      <c r="DH20" s="145">
        <f>'[8]ф_4 (ТЗ-1)'!DH18</f>
        <v>9149.3927661222424</v>
      </c>
      <c r="DI20" s="145">
        <f>'[8]ф_4 (ТЗ-1)'!DI18</f>
        <v>9149.3927661222406</v>
      </c>
      <c r="DJ20" s="155"/>
      <c r="DK20" s="155">
        <v>1972.6019999999999</v>
      </c>
      <c r="DL20" s="155">
        <v>16469</v>
      </c>
      <c r="DM20" s="155">
        <f t="shared" si="103"/>
        <v>20.64</v>
      </c>
      <c r="DN20" s="155">
        <v>24.00432</v>
      </c>
      <c r="DO20" s="155"/>
      <c r="DP20" s="155"/>
      <c r="DQ20" s="434">
        <v>0</v>
      </c>
      <c r="DR20" s="434">
        <v>0</v>
      </c>
      <c r="DS20" s="434">
        <v>0</v>
      </c>
      <c r="DT20" s="434">
        <v>1186.8587834183054</v>
      </c>
      <c r="DU20" s="434">
        <v>0</v>
      </c>
      <c r="DV20" s="434">
        <v>0</v>
      </c>
      <c r="DW20" s="434">
        <v>0</v>
      </c>
      <c r="DX20" s="434">
        <v>0</v>
      </c>
      <c r="DY20" s="434">
        <v>0</v>
      </c>
      <c r="DZ20" s="434">
        <v>0</v>
      </c>
      <c r="EA20" s="434">
        <v>0</v>
      </c>
      <c r="EB20" s="434">
        <v>0</v>
      </c>
      <c r="EC20" s="434">
        <v>0</v>
      </c>
      <c r="ED20" s="434">
        <v>0</v>
      </c>
      <c r="EE20" s="434">
        <v>0</v>
      </c>
      <c r="EF20" s="434">
        <v>0</v>
      </c>
      <c r="EG20" s="434">
        <v>0</v>
      </c>
      <c r="EH20" s="434">
        <v>0</v>
      </c>
      <c r="EI20" s="434">
        <v>0</v>
      </c>
      <c r="EJ20" s="434">
        <v>0</v>
      </c>
      <c r="EK20" s="434">
        <v>598.92219281709913</v>
      </c>
      <c r="EL20" s="434">
        <v>0</v>
      </c>
      <c r="EM20" s="434">
        <v>0</v>
      </c>
      <c r="EN20" s="434">
        <v>0</v>
      </c>
      <c r="EO20" s="434">
        <v>0</v>
      </c>
      <c r="EP20" s="155"/>
      <c r="EQ20" s="155"/>
      <c r="ER20" s="155"/>
      <c r="ES20" s="155">
        <v>0</v>
      </c>
      <c r="ET20" s="155">
        <v>0</v>
      </c>
      <c r="EU20" s="155">
        <v>0</v>
      </c>
      <c r="EV20" s="155">
        <v>357.89</v>
      </c>
      <c r="EW20" s="155">
        <v>0</v>
      </c>
      <c r="EX20" s="155">
        <v>0</v>
      </c>
      <c r="EY20" s="155">
        <v>0</v>
      </c>
      <c r="EZ20" s="155">
        <v>0</v>
      </c>
      <c r="FA20" s="155">
        <v>0</v>
      </c>
      <c r="FB20" s="155">
        <v>0</v>
      </c>
      <c r="FC20" s="155">
        <v>0</v>
      </c>
      <c r="FD20" s="155">
        <v>0</v>
      </c>
      <c r="FE20" s="155">
        <v>0</v>
      </c>
      <c r="FF20" s="155">
        <v>0</v>
      </c>
      <c r="FG20" s="155">
        <v>0</v>
      </c>
      <c r="FH20" s="155">
        <v>0</v>
      </c>
      <c r="FI20" s="155">
        <v>0</v>
      </c>
      <c r="FJ20" s="155">
        <v>0</v>
      </c>
      <c r="FK20" s="155">
        <v>0</v>
      </c>
      <c r="FL20" s="155">
        <v>0</v>
      </c>
      <c r="FM20" s="155">
        <v>0</v>
      </c>
      <c r="FN20" s="155">
        <v>0</v>
      </c>
      <c r="FO20" s="155">
        <v>0</v>
      </c>
      <c r="FP20" s="155">
        <v>0</v>
      </c>
      <c r="FQ20" s="155">
        <v>0</v>
      </c>
      <c r="FR20" s="155"/>
      <c r="FS20" s="155"/>
      <c r="FT20" s="155"/>
      <c r="FU20" s="155">
        <v>2045</v>
      </c>
      <c r="FV20" s="155"/>
      <c r="FW20" s="155"/>
      <c r="FX20" s="155"/>
      <c r="FY20" s="155">
        <v>20.64</v>
      </c>
      <c r="FZ20" s="155"/>
      <c r="GA20" s="155"/>
      <c r="GB20" s="155"/>
      <c r="GC20" s="155"/>
      <c r="GD20" s="155"/>
      <c r="GE20" s="155"/>
      <c r="GF20" s="155"/>
      <c r="GG20" s="155"/>
      <c r="GH20" s="155"/>
      <c r="GI20" s="155"/>
      <c r="GJ20" s="155"/>
      <c r="GK20" s="155"/>
      <c r="GL20" s="155"/>
      <c r="GM20" s="155"/>
      <c r="GN20" s="155"/>
      <c r="GO20" s="155"/>
      <c r="GP20" s="155"/>
      <c r="GQ20" s="155"/>
      <c r="GR20" s="155">
        <v>15857</v>
      </c>
      <c r="GS20" s="155"/>
      <c r="GT20" s="155"/>
      <c r="GU20" s="155"/>
      <c r="GV20" s="155">
        <f t="shared" si="113"/>
        <v>0.27223430827915868</v>
      </c>
      <c r="GW20" s="155"/>
      <c r="GX20" s="155"/>
      <c r="GY20" s="155"/>
      <c r="GZ20" s="155">
        <f t="shared" si="104"/>
        <v>20.64</v>
      </c>
      <c r="HA20" s="155">
        <f t="shared" si="104"/>
        <v>20.64</v>
      </c>
      <c r="HB20" s="155">
        <f t="shared" si="104"/>
        <v>20.64</v>
      </c>
      <c r="HC20" s="155">
        <f t="shared" si="104"/>
        <v>20.64</v>
      </c>
      <c r="HD20" s="155">
        <f t="shared" si="104"/>
        <v>20.64</v>
      </c>
      <c r="HE20" s="155">
        <f t="shared" si="104"/>
        <v>20.64</v>
      </c>
      <c r="HF20" s="155">
        <f t="shared" si="104"/>
        <v>20.64</v>
      </c>
      <c r="HG20" s="155">
        <f t="shared" si="104"/>
        <v>20.64</v>
      </c>
      <c r="HH20" s="155">
        <f t="shared" si="104"/>
        <v>20.64</v>
      </c>
      <c r="HI20" s="155">
        <f t="shared" si="104"/>
        <v>20.64</v>
      </c>
      <c r="HJ20" s="155">
        <f t="shared" si="104"/>
        <v>20.64</v>
      </c>
      <c r="HK20" s="155">
        <f t="shared" si="104"/>
        <v>20.64</v>
      </c>
      <c r="HL20" s="155">
        <f t="shared" si="104"/>
        <v>20.64</v>
      </c>
      <c r="HM20" s="155">
        <f t="shared" si="104"/>
        <v>20.64</v>
      </c>
      <c r="HN20" s="155">
        <f t="shared" si="104"/>
        <v>20.64</v>
      </c>
      <c r="HO20" s="155">
        <f t="shared" si="104"/>
        <v>20.64</v>
      </c>
      <c r="HP20" s="155">
        <f t="shared" si="105"/>
        <v>20.64</v>
      </c>
      <c r="HQ20" s="155">
        <f t="shared" si="105"/>
        <v>20.64</v>
      </c>
      <c r="HR20" s="155">
        <f t="shared" si="105"/>
        <v>20.64</v>
      </c>
      <c r="HS20" s="155">
        <f t="shared" si="105"/>
        <v>20.64</v>
      </c>
      <c r="HT20" s="155">
        <f t="shared" si="105"/>
        <v>20.64</v>
      </c>
      <c r="HU20" s="155">
        <f t="shared" si="105"/>
        <v>20.64</v>
      </c>
      <c r="HV20" s="155">
        <f t="shared" si="105"/>
        <v>20.64</v>
      </c>
      <c r="HW20" s="155">
        <f t="shared" si="105"/>
        <v>20.64</v>
      </c>
      <c r="HX20" s="155">
        <f t="shared" si="105"/>
        <v>20.64</v>
      </c>
      <c r="HY20" s="155"/>
      <c r="HZ20" s="155"/>
      <c r="IA20" s="155"/>
      <c r="IB20" s="279">
        <v>2212.0100000000002</v>
      </c>
      <c r="IC20" s="155"/>
      <c r="ID20" s="155"/>
      <c r="IE20" s="155"/>
      <c r="IF20" s="435">
        <v>426.22902376459558</v>
      </c>
      <c r="IG20" s="155"/>
      <c r="IH20" s="155"/>
      <c r="II20" s="155"/>
      <c r="IJ20" s="155">
        <f t="shared" si="115"/>
        <v>281.08592428466068</v>
      </c>
      <c r="IK20" s="155">
        <f t="shared" si="116"/>
        <v>9431.0950040745847</v>
      </c>
      <c r="IL20" s="155">
        <f t="shared" si="117"/>
        <v>9431.0950040745865</v>
      </c>
      <c r="IM20" s="155">
        <f t="shared" si="118"/>
        <v>7925.0457560200693</v>
      </c>
      <c r="IN20" s="155">
        <f t="shared" si="119"/>
        <v>6679.8527112284792</v>
      </c>
      <c r="IO20" s="155">
        <f t="shared" si="120"/>
        <v>6828.8195775512231</v>
      </c>
      <c r="IP20" s="155">
        <f t="shared" si="121"/>
        <v>6858.7427209036396</v>
      </c>
      <c r="IQ20" s="155">
        <f t="shared" si="122"/>
        <v>6738.9066468450164</v>
      </c>
      <c r="IR20" s="155">
        <f t="shared" si="123"/>
        <v>6557.1541380076869</v>
      </c>
      <c r="IS20" s="155">
        <f t="shared" si="124"/>
        <v>5986.7745111250697</v>
      </c>
      <c r="IT20" s="155">
        <f t="shared" si="125"/>
        <v>5997.43896270804</v>
      </c>
      <c r="IU20" s="155">
        <f t="shared" si="126"/>
        <v>6000.2404034776391</v>
      </c>
      <c r="IV20" s="155">
        <f t="shared" si="127"/>
        <v>6018.8607387574475</v>
      </c>
      <c r="IW20" s="155">
        <f t="shared" si="128"/>
        <v>6026.2664873725234</v>
      </c>
      <c r="IX20" s="155">
        <f t="shared" si="129"/>
        <v>6065.4948022514727</v>
      </c>
      <c r="IY20" s="155">
        <f t="shared" si="130"/>
        <v>6079.7330371602011</v>
      </c>
      <c r="IZ20" s="155">
        <f t="shared" si="131"/>
        <v>6110.512128473857</v>
      </c>
      <c r="JA20" s="155">
        <f t="shared" si="132"/>
        <v>6115.9110878878519</v>
      </c>
      <c r="JB20" s="155">
        <f t="shared" si="133"/>
        <v>6130.5050265421678</v>
      </c>
      <c r="JC20" s="155">
        <f t="shared" si="134"/>
        <v>6145.264252964932</v>
      </c>
      <c r="JD20" s="155">
        <f t="shared" si="135"/>
        <v>6182.4318899016371</v>
      </c>
      <c r="JE20" s="155">
        <f t="shared" si="136"/>
        <v>6186.4845908033112</v>
      </c>
      <c r="JF20" s="155">
        <f t="shared" si="137"/>
        <v>6186.5320478255016</v>
      </c>
      <c r="JG20" s="155">
        <f t="shared" si="138"/>
        <v>6186.1289933396911</v>
      </c>
      <c r="JH20" s="155">
        <f t="shared" si="139"/>
        <v>6186.1289933396911</v>
      </c>
      <c r="JI20" s="155"/>
      <c r="JJ20" s="155"/>
      <c r="JK20" s="155"/>
      <c r="JL20" s="155"/>
      <c r="JM20" s="155"/>
      <c r="JN20" s="155"/>
      <c r="JO20" s="155"/>
      <c r="JP20" s="155"/>
      <c r="JQ20" s="155"/>
      <c r="JR20" s="155"/>
      <c r="JS20" s="155"/>
      <c r="JT20" s="155"/>
      <c r="JU20" s="155"/>
      <c r="JV20" s="155"/>
      <c r="JW20" s="155"/>
      <c r="JX20" s="155"/>
      <c r="JY20" s="155"/>
      <c r="JZ20" s="155"/>
      <c r="KA20" s="155"/>
      <c r="KB20" s="155"/>
      <c r="KC20" s="155"/>
      <c r="KD20" s="155"/>
      <c r="KE20" s="155"/>
      <c r="KF20" s="155"/>
      <c r="KG20" s="155"/>
      <c r="KH20" s="155"/>
      <c r="KI20" s="155"/>
      <c r="KJ20" s="155"/>
      <c r="KK20" s="155"/>
      <c r="KL20" s="155"/>
      <c r="KM20" s="155"/>
      <c r="KN20" s="155"/>
      <c r="KO20" s="155"/>
      <c r="KP20" s="155"/>
      <c r="KQ20" s="155"/>
      <c r="KR20" s="155"/>
      <c r="KS20" s="155"/>
      <c r="KT20" s="155"/>
      <c r="KU20" s="155"/>
      <c r="KV20" s="155"/>
      <c r="KW20" s="155"/>
    </row>
    <row r="21" spans="1:309" s="152" customFormat="1" ht="12.75" x14ac:dyDescent="0.2">
      <c r="A21" s="150" t="s">
        <v>498</v>
      </c>
      <c r="B21" s="186" t="s">
        <v>567</v>
      </c>
      <c r="C21" s="151">
        <f t="shared" si="109"/>
        <v>3.9215686274509802</v>
      </c>
      <c r="D21" s="151">
        <f t="shared" si="99"/>
        <v>3.9215686274509802</v>
      </c>
      <c r="E21" s="151">
        <f t="shared" si="99"/>
        <v>3.9215686274509802</v>
      </c>
      <c r="F21" s="151">
        <f t="shared" si="99"/>
        <v>3.9215686274509802</v>
      </c>
      <c r="G21" s="151">
        <f t="shared" si="99"/>
        <v>3.9215686274509802</v>
      </c>
      <c r="H21" s="151">
        <f t="shared" si="99"/>
        <v>3.9215686274509802</v>
      </c>
      <c r="I21" s="151">
        <v>0.28274117569839596</v>
      </c>
      <c r="J21" s="151">
        <f t="shared" si="110"/>
        <v>5.8139534883720927</v>
      </c>
      <c r="K21" s="151">
        <f t="shared" si="111"/>
        <v>5.8139534883720927</v>
      </c>
      <c r="L21" s="151">
        <f t="shared" si="100"/>
        <v>5.8139534883720927</v>
      </c>
      <c r="M21" s="151">
        <f t="shared" si="100"/>
        <v>5.8139534883720927</v>
      </c>
      <c r="N21" s="151">
        <f t="shared" si="100"/>
        <v>5.8139534883720927</v>
      </c>
      <c r="O21" s="151">
        <f t="shared" si="100"/>
        <v>5.8139534883720927</v>
      </c>
      <c r="P21" s="151">
        <f t="shared" si="100"/>
        <v>5.8139534883720927</v>
      </c>
      <c r="Q21" s="151">
        <f t="shared" si="100"/>
        <v>5.8139534883720927</v>
      </c>
      <c r="R21" s="151">
        <f t="shared" si="100"/>
        <v>5.8139534883720927</v>
      </c>
      <c r="S21" s="151">
        <f t="shared" si="100"/>
        <v>5.8139534883720927</v>
      </c>
      <c r="T21" s="151">
        <f t="shared" si="100"/>
        <v>5.8139534883720927</v>
      </c>
      <c r="U21" s="151">
        <f t="shared" si="100"/>
        <v>5.8139534883720927</v>
      </c>
      <c r="V21" s="151">
        <f t="shared" si="100"/>
        <v>5.8139534883720927</v>
      </c>
      <c r="W21" s="151">
        <f t="shared" si="100"/>
        <v>5.8139534883720927</v>
      </c>
      <c r="X21" s="151">
        <f t="shared" si="100"/>
        <v>5.8139534883720927</v>
      </c>
      <c r="Y21" s="151">
        <f t="shared" si="100"/>
        <v>5.8139534883720927</v>
      </c>
      <c r="Z21" s="151">
        <f t="shared" si="100"/>
        <v>5.8139534883720927</v>
      </c>
      <c r="AA21" s="151">
        <f t="shared" si="100"/>
        <v>5.8139534883720927</v>
      </c>
      <c r="AB21" s="151">
        <f t="shared" si="100"/>
        <v>5.8139534883720927</v>
      </c>
      <c r="AC21" s="151">
        <f t="shared" si="100"/>
        <v>5.8139534883720927</v>
      </c>
      <c r="AD21" s="151">
        <f t="shared" si="100"/>
        <v>5.8139534883720927</v>
      </c>
      <c r="AE21" s="151">
        <f t="shared" si="100"/>
        <v>5.8139534883720927</v>
      </c>
      <c r="AF21" s="151">
        <f t="shared" si="100"/>
        <v>5.8139534883720927</v>
      </c>
      <c r="AG21" s="151">
        <f t="shared" si="100"/>
        <v>5.8139534883720927</v>
      </c>
      <c r="AH21" s="151">
        <f t="shared" si="100"/>
        <v>5.8139534883720927</v>
      </c>
      <c r="AI21" s="151">
        <f t="shared" si="100"/>
        <v>5.8139534883720927</v>
      </c>
      <c r="AJ21" s="183">
        <v>170.13980413332834</v>
      </c>
      <c r="AK21" s="183">
        <v>170.13980413332834</v>
      </c>
      <c r="AL21" s="183">
        <v>170.13980413332834</v>
      </c>
      <c r="AM21" s="183">
        <v>170.13980413332834</v>
      </c>
      <c r="AN21" s="183">
        <v>170.13980413332834</v>
      </c>
      <c r="AO21" s="183">
        <v>170.13980413332834</v>
      </c>
      <c r="AP21" s="183">
        <v>170.13980413332834</v>
      </c>
      <c r="AQ21" s="183">
        <v>170.13980413332834</v>
      </c>
      <c r="AR21" s="183">
        <v>170.13980413332834</v>
      </c>
      <c r="AS21" s="183">
        <v>170.13980413332834</v>
      </c>
      <c r="AT21" s="183">
        <v>170.13980413332834</v>
      </c>
      <c r="AU21" s="183">
        <v>170.13980413332834</v>
      </c>
      <c r="AV21" s="183">
        <v>170.13980413332834</v>
      </c>
      <c r="AW21" s="183">
        <v>170.13980413332834</v>
      </c>
      <c r="AX21" s="183">
        <v>170.13980413332834</v>
      </c>
      <c r="AY21" s="183">
        <v>170.13980413332834</v>
      </c>
      <c r="AZ21" s="183">
        <v>170.13980413332834</v>
      </c>
      <c r="BA21" s="183">
        <v>170.13980413332834</v>
      </c>
      <c r="BB21" s="183">
        <v>170.13980413332834</v>
      </c>
      <c r="BC21" s="183">
        <v>170.13980413332834</v>
      </c>
      <c r="BD21" s="183">
        <v>170.13980413332834</v>
      </c>
      <c r="BE21" s="183">
        <v>170.13980413332834</v>
      </c>
      <c r="BF21" s="183">
        <v>170.13980413332834</v>
      </c>
      <c r="BG21" s="183">
        <v>170.13980413332834</v>
      </c>
      <c r="BH21" s="183">
        <v>170.13980413332834</v>
      </c>
      <c r="BI21" s="145">
        <v>156.16403747141041</v>
      </c>
      <c r="BJ21" s="154">
        <f t="shared" si="101"/>
        <v>2.1071476247213696</v>
      </c>
      <c r="BK21" s="145">
        <f t="shared" si="114"/>
        <v>16.315230012939594</v>
      </c>
      <c r="BL21" s="145">
        <f t="shared" si="102"/>
        <v>2.1071476247213696</v>
      </c>
      <c r="BM21" s="145">
        <f t="shared" si="102"/>
        <v>2.1071476247213701</v>
      </c>
      <c r="BN21" s="145">
        <f t="shared" si="102"/>
        <v>1.7928917292992477</v>
      </c>
      <c r="BO21" s="145">
        <f t="shared" si="102"/>
        <v>1.5116421307884165</v>
      </c>
      <c r="BP21" s="145">
        <f t="shared" si="102"/>
        <v>1.5457314687664425</v>
      </c>
      <c r="BQ21" s="145">
        <f t="shared" si="102"/>
        <v>1.5529157761788375</v>
      </c>
      <c r="BR21" s="145">
        <f t="shared" si="102"/>
        <v>1.5481672582817376</v>
      </c>
      <c r="BS21" s="145">
        <f t="shared" si="102"/>
        <v>1.5544662157594398</v>
      </c>
      <c r="BT21" s="145">
        <f t="shared" si="102"/>
        <v>1.5618571124877254</v>
      </c>
      <c r="BU21" s="145">
        <f t="shared" si="102"/>
        <v>1.5646393033861281</v>
      </c>
      <c r="BV21" s="145">
        <f t="shared" si="102"/>
        <v>1.5653701560653266</v>
      </c>
      <c r="BW21" s="145">
        <f t="shared" si="102"/>
        <v>1.5702279142854891</v>
      </c>
      <c r="BX21" s="145">
        <f t="shared" si="102"/>
        <v>1.5721599598513036</v>
      </c>
      <c r="BY21" s="145">
        <f t="shared" si="102"/>
        <v>1.5823940220313211</v>
      </c>
      <c r="BZ21" s="145">
        <f t="shared" si="102"/>
        <v>1.5861085578669605</v>
      </c>
      <c r="CA21" s="145">
        <f t="shared" si="102"/>
        <v>1.5941383479642508</v>
      </c>
      <c r="CB21" s="145">
        <f t="shared" si="102"/>
        <v>1.595546853186071</v>
      </c>
      <c r="CC21" s="145">
        <f t="shared" si="102"/>
        <v>1.5993541866415228</v>
      </c>
      <c r="CD21" s="145">
        <f t="shared" si="102"/>
        <v>1.6032046411258825</v>
      </c>
      <c r="CE21" s="145">
        <f t="shared" si="102"/>
        <v>1.6129011042206725</v>
      </c>
      <c r="CF21" s="145">
        <f t="shared" si="102"/>
        <v>1.6139583913652449</v>
      </c>
      <c r="CG21" s="145">
        <f t="shared" si="102"/>
        <v>1.6139707721702188</v>
      </c>
      <c r="CH21" s="145">
        <f t="shared" si="102"/>
        <v>1.6138656214727582</v>
      </c>
      <c r="CI21" s="145">
        <f t="shared" si="102"/>
        <v>1.613865621472758</v>
      </c>
      <c r="CJ21" s="192">
        <f t="shared" si="112"/>
        <v>35.631866334038364</v>
      </c>
      <c r="CK21" s="145">
        <f>'[8]ф_4 (ТЗ-1)'!CK19</f>
        <v>35.631866334038364</v>
      </c>
      <c r="CL21" s="145">
        <f>'[8]ф_4 (ТЗ-1)'!CL19</f>
        <v>35.631866334038364</v>
      </c>
      <c r="CM21" s="145">
        <f>'[8]ф_4 (ТЗ-1)'!CM19</f>
        <v>35.631866334038371</v>
      </c>
      <c r="CN21" s="145">
        <f>'[8]ф_4 (ТЗ-1)'!CN19</f>
        <v>30.31779914245028</v>
      </c>
      <c r="CO21" s="145">
        <f>'[8]ф_4 (ТЗ-1)'!CO19</f>
        <v>25.561868431632124</v>
      </c>
      <c r="CP21" s="145">
        <f>'[8]ф_4 (ТЗ-1)'!CP19</f>
        <v>26.138319136840543</v>
      </c>
      <c r="CQ21" s="145">
        <f>'[8]ф_4 (ТЗ-1)'!CQ19</f>
        <v>26.259805775184141</v>
      </c>
      <c r="CR21" s="145">
        <f>'[8]ф_4 (ТЗ-1)'!CR19</f>
        <v>26.179508337544185</v>
      </c>
      <c r="CS21" s="145">
        <f>'[8]ф_4 (ТЗ-1)'!CS19</f>
        <v>26.286023708492127</v>
      </c>
      <c r="CT21" s="145">
        <f>'[8]ф_4 (ТЗ-1)'!CT19</f>
        <v>26.411003772167437</v>
      </c>
      <c r="CU21" s="145">
        <f>'[8]ф_4 (ТЗ-1)'!CU19</f>
        <v>26.458050620259428</v>
      </c>
      <c r="CV21" s="145">
        <f>'[8]ф_4 (ТЗ-1)'!CV19</f>
        <v>26.470409339064673</v>
      </c>
      <c r="CW21" s="145">
        <f>'[8]ф_4 (ТЗ-1)'!CW19</f>
        <v>26.55255403056762</v>
      </c>
      <c r="CX21" s="145">
        <f>'[8]ф_4 (ТЗ-1)'!CX19</f>
        <v>26.585224921085544</v>
      </c>
      <c r="CY21" s="145">
        <f>'[8]ф_4 (ТЗ-1)'!CY19</f>
        <v>26.758282912549639</v>
      </c>
      <c r="CZ21" s="145">
        <f>'[8]ф_4 (ТЗ-1)'!CZ19</f>
        <v>26.821095713530301</v>
      </c>
      <c r="DA21" s="145">
        <f>'[8]ф_4 (ТЗ-1)'!DA19</f>
        <v>26.956879464075481</v>
      </c>
      <c r="DB21" s="145">
        <f>'[8]ф_4 (ТЗ-1)'!DB19</f>
        <v>26.980697287376461</v>
      </c>
      <c r="DC21" s="145">
        <f>'[8]ф_4 (ТЗ-1)'!DC19</f>
        <v>27.045079296108153</v>
      </c>
      <c r="DD21" s="145">
        <f>'[8]ф_4 (ТЗ-1)'!DD19</f>
        <v>27.110190481438671</v>
      </c>
      <c r="DE21" s="145">
        <f>'[8]ф_4 (ТЗ-1)'!DE19</f>
        <v>27.274157672371572</v>
      </c>
      <c r="DF21" s="145">
        <f>'[8]ф_4 (ТЗ-1)'!DF19</f>
        <v>27.292036397986291</v>
      </c>
      <c r="DG21" s="145">
        <f>'[8]ф_4 (ТЗ-1)'!DG19</f>
        <v>27.292245757398401</v>
      </c>
      <c r="DH21" s="145">
        <f>'[8]ф_4 (ТЗ-1)'!DH19</f>
        <v>27.29046765910434</v>
      </c>
      <c r="DI21" s="145">
        <f>'[8]ф_4 (ТЗ-1)'!DI19</f>
        <v>27.290467659104337</v>
      </c>
      <c r="DJ21" s="139"/>
      <c r="DK21" s="139">
        <v>16.91</v>
      </c>
      <c r="DL21" s="139">
        <v>255</v>
      </c>
      <c r="DM21" s="139">
        <f t="shared" si="103"/>
        <v>0.17200000000000001</v>
      </c>
      <c r="DN21" s="139">
        <v>0.20003600000000002</v>
      </c>
      <c r="DO21" s="139"/>
      <c r="DP21" s="139"/>
      <c r="DQ21" s="190">
        <v>0</v>
      </c>
      <c r="DR21" s="190">
        <v>0</v>
      </c>
      <c r="DS21" s="190">
        <v>0</v>
      </c>
      <c r="DT21" s="190">
        <v>0</v>
      </c>
      <c r="DU21" s="190">
        <v>0</v>
      </c>
      <c r="DV21" s="190">
        <v>0</v>
      </c>
      <c r="DW21" s="190">
        <v>0</v>
      </c>
      <c r="DX21" s="190">
        <v>0</v>
      </c>
      <c r="DY21" s="190">
        <v>0</v>
      </c>
      <c r="DZ21" s="190">
        <v>0</v>
      </c>
      <c r="EA21" s="190">
        <v>0</v>
      </c>
      <c r="EB21" s="190">
        <v>0</v>
      </c>
      <c r="EC21" s="190">
        <v>0</v>
      </c>
      <c r="ED21" s="190">
        <v>0</v>
      </c>
      <c r="EE21" s="190">
        <v>0</v>
      </c>
      <c r="EF21" s="190">
        <v>0</v>
      </c>
      <c r="EG21" s="190">
        <v>0</v>
      </c>
      <c r="EH21" s="190">
        <v>0</v>
      </c>
      <c r="EI21" s="190">
        <v>0</v>
      </c>
      <c r="EJ21" s="190">
        <v>0</v>
      </c>
      <c r="EK21" s="190">
        <v>0</v>
      </c>
      <c r="EL21" s="190">
        <v>0</v>
      </c>
      <c r="EM21" s="190">
        <v>0</v>
      </c>
      <c r="EN21" s="190">
        <v>0</v>
      </c>
      <c r="EO21" s="190">
        <v>0</v>
      </c>
      <c r="EP21" s="139"/>
      <c r="EQ21" s="139"/>
      <c r="ER21" s="139"/>
      <c r="ES21" s="139">
        <v>0</v>
      </c>
      <c r="ET21" s="139">
        <v>0</v>
      </c>
      <c r="EU21" s="139">
        <v>0</v>
      </c>
      <c r="EV21" s="139">
        <v>0</v>
      </c>
      <c r="EW21" s="139">
        <v>0</v>
      </c>
      <c r="EX21" s="139">
        <v>0</v>
      </c>
      <c r="EY21" s="139">
        <v>0</v>
      </c>
      <c r="EZ21" s="139">
        <v>0</v>
      </c>
      <c r="FA21" s="139">
        <v>0</v>
      </c>
      <c r="FB21" s="139">
        <v>0</v>
      </c>
      <c r="FC21" s="139">
        <v>0</v>
      </c>
      <c r="FD21" s="139">
        <v>0</v>
      </c>
      <c r="FE21" s="139">
        <v>0</v>
      </c>
      <c r="FF21" s="139">
        <v>0</v>
      </c>
      <c r="FG21" s="139">
        <v>0</v>
      </c>
      <c r="FH21" s="139">
        <v>0</v>
      </c>
      <c r="FI21" s="139">
        <v>0</v>
      </c>
      <c r="FJ21" s="139">
        <v>0</v>
      </c>
      <c r="FK21" s="139">
        <v>0</v>
      </c>
      <c r="FL21" s="139">
        <v>0</v>
      </c>
      <c r="FM21" s="139">
        <v>0</v>
      </c>
      <c r="FN21" s="139">
        <v>0</v>
      </c>
      <c r="FO21" s="139">
        <v>0</v>
      </c>
      <c r="FP21" s="139">
        <v>0</v>
      </c>
      <c r="FQ21" s="139">
        <v>0</v>
      </c>
      <c r="FR21" s="139"/>
      <c r="FS21" s="139"/>
      <c r="FT21" s="139"/>
      <c r="FU21" s="139">
        <v>2045</v>
      </c>
      <c r="FV21" s="139"/>
      <c r="FW21" s="139"/>
      <c r="FX21" s="139"/>
      <c r="FY21" s="139">
        <v>0.17200000000000001</v>
      </c>
      <c r="FZ21" s="139"/>
      <c r="GA21" s="139"/>
      <c r="GB21" s="139"/>
      <c r="GC21" s="139"/>
      <c r="GD21" s="139"/>
      <c r="GE21" s="139"/>
      <c r="GF21" s="139"/>
      <c r="GG21" s="139"/>
      <c r="GH21" s="139"/>
      <c r="GI21" s="139"/>
      <c r="GJ21" s="139"/>
      <c r="GK21" s="139"/>
      <c r="GL21" s="139"/>
      <c r="GM21" s="139"/>
      <c r="GN21" s="139"/>
      <c r="GO21" s="139"/>
      <c r="GP21" s="139"/>
      <c r="GQ21" s="139"/>
      <c r="GR21" s="139">
        <v>255</v>
      </c>
      <c r="GS21" s="139"/>
      <c r="GT21" s="139"/>
      <c r="GU21" s="139"/>
      <c r="GV21" s="139">
        <f t="shared" si="113"/>
        <v>0.28274117569839596</v>
      </c>
      <c r="GW21" s="139"/>
      <c r="GX21" s="139"/>
      <c r="GY21" s="139"/>
      <c r="GZ21" s="139">
        <f t="shared" si="104"/>
        <v>0.17200000000000001</v>
      </c>
      <c r="HA21" s="139">
        <f t="shared" si="104"/>
        <v>0.17200000000000001</v>
      </c>
      <c r="HB21" s="139">
        <f t="shared" si="104"/>
        <v>0.17200000000000001</v>
      </c>
      <c r="HC21" s="139">
        <f t="shared" si="104"/>
        <v>0.17200000000000001</v>
      </c>
      <c r="HD21" s="139">
        <f t="shared" si="104"/>
        <v>0.17200000000000001</v>
      </c>
      <c r="HE21" s="139">
        <f t="shared" si="104"/>
        <v>0.17200000000000001</v>
      </c>
      <c r="HF21" s="139">
        <f t="shared" si="104"/>
        <v>0.17200000000000001</v>
      </c>
      <c r="HG21" s="139">
        <f t="shared" si="104"/>
        <v>0.17200000000000001</v>
      </c>
      <c r="HH21" s="139">
        <f t="shared" si="104"/>
        <v>0.17200000000000001</v>
      </c>
      <c r="HI21" s="139">
        <f t="shared" si="104"/>
        <v>0.17200000000000001</v>
      </c>
      <c r="HJ21" s="139">
        <f t="shared" si="104"/>
        <v>0.17200000000000001</v>
      </c>
      <c r="HK21" s="139">
        <f t="shared" si="104"/>
        <v>0.17200000000000001</v>
      </c>
      <c r="HL21" s="139">
        <f t="shared" si="104"/>
        <v>0.17200000000000001</v>
      </c>
      <c r="HM21" s="139">
        <f t="shared" si="104"/>
        <v>0.17200000000000001</v>
      </c>
      <c r="HN21" s="139">
        <f t="shared" si="104"/>
        <v>0.17200000000000001</v>
      </c>
      <c r="HO21" s="139">
        <f t="shared" si="104"/>
        <v>0.17200000000000001</v>
      </c>
      <c r="HP21" s="139">
        <f t="shared" si="105"/>
        <v>0.17200000000000001</v>
      </c>
      <c r="HQ21" s="139">
        <f t="shared" si="105"/>
        <v>0.17200000000000001</v>
      </c>
      <c r="HR21" s="139">
        <f t="shared" si="105"/>
        <v>0.17200000000000001</v>
      </c>
      <c r="HS21" s="139">
        <f t="shared" si="105"/>
        <v>0.17200000000000001</v>
      </c>
      <c r="HT21" s="139">
        <f t="shared" si="105"/>
        <v>0.17200000000000001</v>
      </c>
      <c r="HU21" s="139">
        <f t="shared" si="105"/>
        <v>0.17200000000000001</v>
      </c>
      <c r="HV21" s="139">
        <f t="shared" si="105"/>
        <v>0.17200000000000001</v>
      </c>
      <c r="HW21" s="139">
        <f t="shared" si="105"/>
        <v>0.17200000000000001</v>
      </c>
      <c r="HX21" s="139">
        <f t="shared" si="105"/>
        <v>0.17200000000000001</v>
      </c>
      <c r="HY21" s="139"/>
      <c r="HZ21" s="139"/>
      <c r="IA21" s="139"/>
      <c r="IB21" s="279">
        <v>31.960000000000036</v>
      </c>
      <c r="IC21" s="139"/>
      <c r="ID21" s="139"/>
      <c r="IE21" s="139"/>
      <c r="IF21" s="280">
        <v>31.960000000000036</v>
      </c>
      <c r="IG21" s="139"/>
      <c r="IH21" s="139"/>
      <c r="II21" s="139"/>
      <c r="IJ21" s="139">
        <f t="shared" si="115"/>
        <v>992.69755268547271</v>
      </c>
      <c r="IK21" s="139">
        <f t="shared" si="116"/>
        <v>275.89053951880851</v>
      </c>
      <c r="IL21" s="139">
        <f t="shared" si="117"/>
        <v>275.89053951880857</v>
      </c>
      <c r="IM21" s="139">
        <f t="shared" si="118"/>
        <v>231.83364693018098</v>
      </c>
      <c r="IN21" s="139">
        <f t="shared" si="119"/>
        <v>195.4076560156372</v>
      </c>
      <c r="IO21" s="139">
        <f t="shared" si="120"/>
        <v>199.76542667773444</v>
      </c>
      <c r="IP21" s="139">
        <f t="shared" si="121"/>
        <v>200.64077701192474</v>
      </c>
      <c r="IQ21" s="139">
        <f t="shared" si="122"/>
        <v>199.97919041395375</v>
      </c>
      <c r="IR21" s="139">
        <f t="shared" si="123"/>
        <v>200.79283662052759</v>
      </c>
      <c r="IS21" s="139">
        <f t="shared" si="124"/>
        <v>201.74753033094495</v>
      </c>
      <c r="IT21" s="139">
        <f t="shared" si="125"/>
        <v>202.10691028841623</v>
      </c>
      <c r="IU21" s="139">
        <f t="shared" si="126"/>
        <v>202.20131567408507</v>
      </c>
      <c r="IV21" s="139">
        <f t="shared" si="127"/>
        <v>202.82879991449781</v>
      </c>
      <c r="IW21" s="139">
        <f t="shared" si="128"/>
        <v>203.07836526735463</v>
      </c>
      <c r="IX21" s="139">
        <f t="shared" si="129"/>
        <v>204.40031511383143</v>
      </c>
      <c r="IY21" s="139">
        <f t="shared" si="130"/>
        <v>204.88012752763953</v>
      </c>
      <c r="IZ21" s="139">
        <f t="shared" si="131"/>
        <v>205.91734809554657</v>
      </c>
      <c r="JA21" s="139">
        <f t="shared" si="132"/>
        <v>206.09928692188893</v>
      </c>
      <c r="JB21" s="139">
        <f t="shared" si="133"/>
        <v>206.59108614964308</v>
      </c>
      <c r="JC21" s="139">
        <f t="shared" si="134"/>
        <v>207.08845538826307</v>
      </c>
      <c r="JD21" s="139">
        <f t="shared" si="135"/>
        <v>208.34096271859315</v>
      </c>
      <c r="JE21" s="139">
        <f t="shared" si="136"/>
        <v>208.47753415561044</v>
      </c>
      <c r="JF21" s="139">
        <f t="shared" si="137"/>
        <v>208.4791334035871</v>
      </c>
      <c r="JG21" s="139">
        <f t="shared" si="138"/>
        <v>208.46555092324647</v>
      </c>
      <c r="JH21" s="139">
        <f t="shared" si="139"/>
        <v>208.46555092324644</v>
      </c>
      <c r="JI21" s="139"/>
      <c r="JJ21" s="139"/>
      <c r="JK21" s="139"/>
      <c r="JL21" s="139"/>
      <c r="JM21" s="139"/>
      <c r="JN21" s="139"/>
      <c r="JO21" s="139"/>
      <c r="JP21" s="139"/>
      <c r="JQ21" s="139"/>
      <c r="JR21" s="139"/>
      <c r="JS21" s="185"/>
      <c r="JT21" s="185"/>
      <c r="JU21" s="185"/>
      <c r="JV21" s="185"/>
      <c r="JW21" s="185"/>
      <c r="JX21" s="185"/>
      <c r="JY21" s="185"/>
      <c r="JZ21" s="185"/>
      <c r="KA21" s="185"/>
      <c r="KB21" s="185"/>
      <c r="KC21" s="185"/>
      <c r="KD21" s="185"/>
      <c r="KE21" s="185"/>
      <c r="KF21" s="185"/>
      <c r="KG21" s="185"/>
      <c r="KH21" s="185"/>
      <c r="KI21" s="185"/>
      <c r="KJ21" s="185"/>
      <c r="KK21" s="185"/>
      <c r="KL21" s="185"/>
      <c r="KM21" s="185"/>
      <c r="KN21" s="185"/>
      <c r="KO21" s="185"/>
      <c r="KP21" s="185"/>
      <c r="KQ21" s="185"/>
      <c r="KR21" s="185"/>
      <c r="KS21" s="185"/>
      <c r="KT21" s="185"/>
      <c r="KU21" s="185"/>
      <c r="KV21" s="185"/>
      <c r="KW21" s="185"/>
    </row>
    <row r="22" spans="1:309" s="152" customFormat="1" ht="12.75" x14ac:dyDescent="0.2">
      <c r="A22" s="150" t="s">
        <v>499</v>
      </c>
      <c r="B22" s="186" t="s">
        <v>568</v>
      </c>
      <c r="C22" s="151">
        <f t="shared" si="109"/>
        <v>0.28274117569839596</v>
      </c>
      <c r="D22" s="151">
        <f t="shared" si="99"/>
        <v>0.28274117569839596</v>
      </c>
      <c r="E22" s="151">
        <f t="shared" si="99"/>
        <v>0.28274117569839596</v>
      </c>
      <c r="F22" s="151">
        <f t="shared" si="99"/>
        <v>0.28274117569839596</v>
      </c>
      <c r="G22" s="151">
        <f t="shared" si="99"/>
        <v>0.28274117569839596</v>
      </c>
      <c r="H22" s="151">
        <f t="shared" si="99"/>
        <v>0.28274117569839596</v>
      </c>
      <c r="I22" s="151">
        <v>0.28274117569839596</v>
      </c>
      <c r="J22" s="151">
        <f t="shared" si="110"/>
        <v>0.14121962402567628</v>
      </c>
      <c r="K22" s="151">
        <f t="shared" si="111"/>
        <v>0.14121962402567628</v>
      </c>
      <c r="L22" s="151">
        <f t="shared" si="100"/>
        <v>0.14121962402567628</v>
      </c>
      <c r="M22" s="151">
        <f t="shared" si="100"/>
        <v>0.14121962402567628</v>
      </c>
      <c r="N22" s="151">
        <f t="shared" si="100"/>
        <v>0.14121962402567628</v>
      </c>
      <c r="O22" s="151">
        <f t="shared" si="100"/>
        <v>0.14121962402567628</v>
      </c>
      <c r="P22" s="151">
        <f t="shared" si="100"/>
        <v>0.14121962402567628</v>
      </c>
      <c r="Q22" s="151">
        <f t="shared" si="100"/>
        <v>0.14121962402567628</v>
      </c>
      <c r="R22" s="151">
        <f t="shared" si="100"/>
        <v>0</v>
      </c>
      <c r="S22" s="151">
        <f t="shared" si="100"/>
        <v>0</v>
      </c>
      <c r="T22" s="151">
        <f t="shared" si="100"/>
        <v>0</v>
      </c>
      <c r="U22" s="151">
        <f t="shared" si="100"/>
        <v>0</v>
      </c>
      <c r="V22" s="151">
        <f t="shared" si="100"/>
        <v>0</v>
      </c>
      <c r="W22" s="151">
        <f t="shared" si="100"/>
        <v>0</v>
      </c>
      <c r="X22" s="151">
        <f t="shared" si="100"/>
        <v>0</v>
      </c>
      <c r="Y22" s="151">
        <f t="shared" si="100"/>
        <v>0</v>
      </c>
      <c r="Z22" s="151">
        <f t="shared" si="100"/>
        <v>0</v>
      </c>
      <c r="AA22" s="151">
        <f t="shared" ref="AA22:AI50" si="141">IF(AA$10&lt;=$FU22,IF($DN$5*HP22&gt;=1,$DN$5,1/HP22),0)</f>
        <v>0</v>
      </c>
      <c r="AB22" s="151">
        <f t="shared" si="141"/>
        <v>0</v>
      </c>
      <c r="AC22" s="151">
        <f t="shared" si="141"/>
        <v>0</v>
      </c>
      <c r="AD22" s="151">
        <f t="shared" si="141"/>
        <v>0</v>
      </c>
      <c r="AE22" s="151">
        <f t="shared" si="141"/>
        <v>0</v>
      </c>
      <c r="AF22" s="151">
        <f t="shared" si="141"/>
        <v>0</v>
      </c>
      <c r="AG22" s="151">
        <f t="shared" si="141"/>
        <v>0</v>
      </c>
      <c r="AH22" s="151">
        <f t="shared" si="141"/>
        <v>0</v>
      </c>
      <c r="AI22" s="151">
        <f t="shared" si="141"/>
        <v>0</v>
      </c>
      <c r="AJ22" s="183">
        <v>163.77034490431444</v>
      </c>
      <c r="AK22" s="183">
        <v>163.77034490431444</v>
      </c>
      <c r="AL22" s="183">
        <v>163.77034490431444</v>
      </c>
      <c r="AM22" s="183">
        <v>163.77034490431444</v>
      </c>
      <c r="AN22" s="183">
        <v>163.77034490431444</v>
      </c>
      <c r="AO22" s="183">
        <v>163.77034490431444</v>
      </c>
      <c r="AP22" s="183">
        <v>163.77034490431444</v>
      </c>
      <c r="AQ22" s="183">
        <v>163.38847721010168</v>
      </c>
      <c r="AR22" s="183">
        <v>163.38847721010168</v>
      </c>
      <c r="AS22" s="183">
        <v>163.38847721010168</v>
      </c>
      <c r="AT22" s="183">
        <v>163.38847721010168</v>
      </c>
      <c r="AU22" s="183">
        <v>163.38847721010168</v>
      </c>
      <c r="AV22" s="183">
        <v>163.38847721010168</v>
      </c>
      <c r="AW22" s="183">
        <v>163.38847721010168</v>
      </c>
      <c r="AX22" s="183">
        <v>163.38847721010168</v>
      </c>
      <c r="AY22" s="183">
        <v>163.38847721010168</v>
      </c>
      <c r="AZ22" s="183">
        <v>163.38847721010168</v>
      </c>
      <c r="BA22" s="183">
        <v>163.38847721010168</v>
      </c>
      <c r="BB22" s="183">
        <v>163.38847721010168</v>
      </c>
      <c r="BC22" s="183">
        <v>163.38847721010168</v>
      </c>
      <c r="BD22" s="183">
        <v>163.38847721010168</v>
      </c>
      <c r="BE22" s="183">
        <v>163.38847721010168</v>
      </c>
      <c r="BF22" s="183">
        <v>163.38847721010168</v>
      </c>
      <c r="BG22" s="183">
        <v>163.38847721010168</v>
      </c>
      <c r="BH22" s="183">
        <v>163.38847721010168</v>
      </c>
      <c r="BI22" s="145">
        <v>163.38847721010168</v>
      </c>
      <c r="BJ22" s="154">
        <f t="shared" si="101"/>
        <v>4.475396601549023</v>
      </c>
      <c r="BK22" s="145">
        <f t="shared" si="114"/>
        <v>0.13338546475709831</v>
      </c>
      <c r="BL22" s="145">
        <f t="shared" si="102"/>
        <v>4.475396601549023</v>
      </c>
      <c r="BM22" s="145">
        <f t="shared" si="102"/>
        <v>4.4753966015490239</v>
      </c>
      <c r="BN22" s="145">
        <f t="shared" si="102"/>
        <v>3.8079446632564302</v>
      </c>
      <c r="BO22" s="145">
        <f t="shared" si="102"/>
        <v>3.2105952024995741</v>
      </c>
      <c r="BP22" s="145">
        <f t="shared" si="102"/>
        <v>3.282997964197909</v>
      </c>
      <c r="BQ22" s="145">
        <f t="shared" si="102"/>
        <v>3.2982568025444463</v>
      </c>
      <c r="BR22" s="145">
        <f t="shared" si="102"/>
        <v>3.2414084976747555</v>
      </c>
      <c r="BS22" s="145">
        <f t="shared" si="102"/>
        <v>3.1539856919448614</v>
      </c>
      <c r="BT22" s="145">
        <f t="shared" si="102"/>
        <v>2.8796335653512322</v>
      </c>
      <c r="BU22" s="145">
        <f t="shared" si="102"/>
        <v>2.8847631577013892</v>
      </c>
      <c r="BV22" s="145">
        <f t="shared" si="102"/>
        <v>2.8861106483838079</v>
      </c>
      <c r="BW22" s="145">
        <f t="shared" si="102"/>
        <v>2.8950670141814827</v>
      </c>
      <c r="BX22" s="145">
        <f t="shared" si="102"/>
        <v>2.8986291731117872</v>
      </c>
      <c r="BY22" s="145">
        <f t="shared" si="102"/>
        <v>2.9174979599731721</v>
      </c>
      <c r="BZ22" s="145">
        <f t="shared" si="102"/>
        <v>2.9243465391335097</v>
      </c>
      <c r="CA22" s="145">
        <f t="shared" si="102"/>
        <v>2.9391512564805735</v>
      </c>
      <c r="CB22" s="145">
        <f t="shared" si="102"/>
        <v>2.9417481514726291</v>
      </c>
      <c r="CC22" s="145">
        <f t="shared" si="102"/>
        <v>2.9487678238390349</v>
      </c>
      <c r="CD22" s="145">
        <f t="shared" si="102"/>
        <v>2.9558669994847238</v>
      </c>
      <c r="CE22" s="145">
        <f t="shared" si="102"/>
        <v>2.9737446019681366</v>
      </c>
      <c r="CF22" s="145">
        <f t="shared" si="102"/>
        <v>2.9756939477343929</v>
      </c>
      <c r="CG22" s="145">
        <f t="shared" si="102"/>
        <v>2.9757167745226338</v>
      </c>
      <c r="CH22" s="145">
        <f t="shared" si="102"/>
        <v>2.9755229056498629</v>
      </c>
      <c r="CI22" s="145">
        <f t="shared" si="102"/>
        <v>2.9755229056498629</v>
      </c>
      <c r="CJ22" s="192">
        <f t="shared" si="112"/>
        <v>9431.0950040745847</v>
      </c>
      <c r="CK22" s="145">
        <f>'[8]ф_4 (ТЗ-1)'!CK20</f>
        <v>9431.0950040745847</v>
      </c>
      <c r="CL22" s="145">
        <f>'[8]ф_4 (ТЗ-1)'!CL20</f>
        <v>9431.0950040745847</v>
      </c>
      <c r="CM22" s="145">
        <f>'[8]ф_4 (ТЗ-1)'!CM20</f>
        <v>9431.0950040745865</v>
      </c>
      <c r="CN22" s="145">
        <f>'[8]ф_4 (ТЗ-1)'!CN20</f>
        <v>8024.5598517458693</v>
      </c>
      <c r="CO22" s="145">
        <f>'[8]ф_4 (ТЗ-1)'!CO20</f>
        <v>6765.7530874290014</v>
      </c>
      <c r="CP22" s="145">
        <f>'[8]ф_4 (ТЗ-1)'!CP20</f>
        <v>6918.3289114125173</v>
      </c>
      <c r="CQ22" s="145">
        <f>'[8]ф_4 (ТЗ-1)'!CQ20</f>
        <v>6950.4841742663621</v>
      </c>
      <c r="CR22" s="145">
        <f>'[8]ф_4 (ТЗ-1)'!CR20</f>
        <v>6830.6865760242126</v>
      </c>
      <c r="CS22" s="145">
        <f>'[8]ф_4 (ТЗ-1)'!CS20</f>
        <v>6646.4587053420892</v>
      </c>
      <c r="CT22" s="145">
        <f>'[8]ф_4 (ТЗ-1)'!CT20</f>
        <v>6068.3108447527393</v>
      </c>
      <c r="CU22" s="145">
        <f>'[8]ф_4 (ТЗ-1)'!CU20</f>
        <v>6079.1205398688689</v>
      </c>
      <c r="CV22" s="145">
        <f>'[8]ф_4 (ТЗ-1)'!CV20</f>
        <v>6081.9601346074887</v>
      </c>
      <c r="CW22" s="145">
        <f>'[8]ф_4 (ТЗ-1)'!CW20</f>
        <v>6100.8340678584273</v>
      </c>
      <c r="CX22" s="145">
        <f>'[8]ф_4 (ТЗ-1)'!CX20</f>
        <v>6108.3406783965165</v>
      </c>
      <c r="CY22" s="145">
        <f>'[8]ф_4 (ТЗ-1)'!CY20</f>
        <v>6148.1032597596432</v>
      </c>
      <c r="CZ22" s="145">
        <f>'[8]ф_4 (ТЗ-1)'!CZ20</f>
        <v>6162.5354110200951</v>
      </c>
      <c r="DA22" s="145">
        <f>'[8]ф_4 (ТЗ-1)'!DA20</f>
        <v>6193.7336953822687</v>
      </c>
      <c r="DB22" s="145">
        <f>'[8]ф_4 (ТЗ-1)'!DB20</f>
        <v>6199.2061854353751</v>
      </c>
      <c r="DC22" s="145">
        <f>'[8]ф_4 (ТЗ-1)'!DC20</f>
        <v>6213.9988849163847</v>
      </c>
      <c r="DD22" s="145">
        <f>'[8]ф_4 (ТЗ-1)'!DD20</f>
        <v>6228.9591232876455</v>
      </c>
      <c r="DE22" s="145">
        <f>'[8]ф_4 (ТЗ-1)'!DE20</f>
        <v>6266.6329614917931</v>
      </c>
      <c r="DF22" s="145">
        <f>'[8]ф_4 (ТЗ-1)'!DF20</f>
        <v>6270.7408577866127</v>
      </c>
      <c r="DG22" s="145">
        <f>'[8]ф_4 (ТЗ-1)'!DG20</f>
        <v>6270.788961145422</v>
      </c>
      <c r="DH22" s="145">
        <f>'[8]ф_4 (ТЗ-1)'!DH20</f>
        <v>6270.3804172955197</v>
      </c>
      <c r="DI22" s="145">
        <f>'[8]ф_4 (ТЗ-1)'!DI20</f>
        <v>6270.3804172955197</v>
      </c>
      <c r="DJ22" s="139"/>
      <c r="DK22" s="139">
        <v>2107.3204999999994</v>
      </c>
      <c r="DL22" s="139">
        <v>17835.400000000001</v>
      </c>
      <c r="DM22" s="139">
        <f t="shared" si="103"/>
        <v>30.005399999999998</v>
      </c>
      <c r="DN22" s="139">
        <v>34.8962802</v>
      </c>
      <c r="DO22" s="139"/>
      <c r="DP22" s="139"/>
      <c r="DQ22" s="190">
        <v>0</v>
      </c>
      <c r="DR22" s="190">
        <v>0</v>
      </c>
      <c r="DS22" s="190">
        <v>0</v>
      </c>
      <c r="DT22" s="190">
        <v>0</v>
      </c>
      <c r="DU22" s="190">
        <v>0</v>
      </c>
      <c r="DV22" s="190">
        <v>0</v>
      </c>
      <c r="DW22" s="190">
        <v>120.30315882096949</v>
      </c>
      <c r="DX22" s="190">
        <v>433.82451192691764</v>
      </c>
      <c r="DY22" s="190">
        <v>1049.2533660871795</v>
      </c>
      <c r="DZ22" s="190">
        <v>0</v>
      </c>
      <c r="EA22" s="190">
        <v>0</v>
      </c>
      <c r="EB22" s="190">
        <v>0</v>
      </c>
      <c r="EC22" s="190">
        <v>0</v>
      </c>
      <c r="ED22" s="190">
        <v>0</v>
      </c>
      <c r="EE22" s="190">
        <v>0</v>
      </c>
      <c r="EF22" s="190">
        <v>0</v>
      </c>
      <c r="EG22" s="190">
        <v>0</v>
      </c>
      <c r="EH22" s="190">
        <v>0</v>
      </c>
      <c r="EI22" s="190">
        <v>0</v>
      </c>
      <c r="EJ22" s="190">
        <v>0</v>
      </c>
      <c r="EK22" s="190">
        <v>0</v>
      </c>
      <c r="EL22" s="190">
        <v>0</v>
      </c>
      <c r="EM22" s="190">
        <v>0</v>
      </c>
      <c r="EN22" s="190">
        <v>0</v>
      </c>
      <c r="EO22" s="190">
        <v>0</v>
      </c>
      <c r="EP22" s="139"/>
      <c r="EQ22" s="139"/>
      <c r="ER22" s="139"/>
      <c r="ES22" s="139">
        <v>0</v>
      </c>
      <c r="ET22" s="139">
        <v>0</v>
      </c>
      <c r="EU22" s="139">
        <v>0</v>
      </c>
      <c r="EV22" s="139">
        <v>0</v>
      </c>
      <c r="EW22" s="139">
        <v>0</v>
      </c>
      <c r="EX22" s="139">
        <v>0</v>
      </c>
      <c r="EY22" s="139">
        <v>0</v>
      </c>
      <c r="EZ22" s="139">
        <v>0</v>
      </c>
      <c r="FA22" s="139">
        <v>0</v>
      </c>
      <c r="FB22" s="139">
        <v>0</v>
      </c>
      <c r="FC22" s="139">
        <v>0</v>
      </c>
      <c r="FD22" s="139">
        <v>0</v>
      </c>
      <c r="FE22" s="139">
        <v>0</v>
      </c>
      <c r="FF22" s="139">
        <v>0</v>
      </c>
      <c r="FG22" s="139">
        <v>0</v>
      </c>
      <c r="FH22" s="139">
        <v>0</v>
      </c>
      <c r="FI22" s="139">
        <v>0</v>
      </c>
      <c r="FJ22" s="139">
        <v>0</v>
      </c>
      <c r="FK22" s="139">
        <v>0</v>
      </c>
      <c r="FL22" s="139">
        <v>0</v>
      </c>
      <c r="FM22" s="139">
        <v>0</v>
      </c>
      <c r="FN22" s="139">
        <v>0</v>
      </c>
      <c r="FO22" s="139">
        <v>0</v>
      </c>
      <c r="FP22" s="139">
        <v>0</v>
      </c>
      <c r="FQ22" s="139">
        <v>0</v>
      </c>
      <c r="FR22" s="139"/>
      <c r="FS22" s="139"/>
      <c r="FT22" s="139"/>
      <c r="FU22" s="139">
        <v>2027</v>
      </c>
      <c r="FV22" s="139"/>
      <c r="FW22" s="139"/>
      <c r="FX22" s="139"/>
      <c r="FY22" s="139">
        <v>30.805400000000002</v>
      </c>
      <c r="FZ22" s="139"/>
      <c r="GA22" s="139"/>
      <c r="GB22" s="139"/>
      <c r="GC22" s="139"/>
      <c r="GD22" s="139"/>
      <c r="GE22" s="139"/>
      <c r="GF22" s="139"/>
      <c r="GG22" s="139"/>
      <c r="GH22" s="139"/>
      <c r="GI22" s="139"/>
      <c r="GJ22" s="139"/>
      <c r="GK22" s="139"/>
      <c r="GL22" s="139"/>
      <c r="GM22" s="139"/>
      <c r="GN22" s="139"/>
      <c r="GO22" s="139"/>
      <c r="GP22" s="139"/>
      <c r="GQ22" s="139"/>
      <c r="GR22" s="139">
        <v>17835.400000000001</v>
      </c>
      <c r="GS22" s="139"/>
      <c r="GT22" s="139"/>
      <c r="GU22" s="139"/>
      <c r="GV22" s="139">
        <f t="shared" si="113"/>
        <v>0.28274117569839596</v>
      </c>
      <c r="GW22" s="139"/>
      <c r="GX22" s="139"/>
      <c r="GY22" s="139"/>
      <c r="GZ22" s="139">
        <f t="shared" si="104"/>
        <v>30.005399999999998</v>
      </c>
      <c r="HA22" s="139">
        <f t="shared" si="104"/>
        <v>30.005399999999998</v>
      </c>
      <c r="HB22" s="139">
        <f t="shared" si="104"/>
        <v>30.005399999999998</v>
      </c>
      <c r="HC22" s="139">
        <f t="shared" si="104"/>
        <v>30.005399999999998</v>
      </c>
      <c r="HD22" s="139">
        <f t="shared" si="104"/>
        <v>30.005399999999998</v>
      </c>
      <c r="HE22" s="139">
        <f t="shared" si="104"/>
        <v>30.005399999999998</v>
      </c>
      <c r="HF22" s="139">
        <f t="shared" si="104"/>
        <v>30.805400000000002</v>
      </c>
      <c r="HG22" s="139">
        <f t="shared" si="104"/>
        <v>30.805400000000002</v>
      </c>
      <c r="HH22" s="139">
        <f t="shared" si="104"/>
        <v>30.805400000000002</v>
      </c>
      <c r="HI22" s="139">
        <f t="shared" si="104"/>
        <v>30.805400000000002</v>
      </c>
      <c r="HJ22" s="139">
        <f t="shared" si="104"/>
        <v>30.805400000000002</v>
      </c>
      <c r="HK22" s="139">
        <f t="shared" si="104"/>
        <v>30.805400000000002</v>
      </c>
      <c r="HL22" s="139">
        <f t="shared" si="104"/>
        <v>30.805400000000002</v>
      </c>
      <c r="HM22" s="139">
        <f t="shared" si="104"/>
        <v>30.805400000000002</v>
      </c>
      <c r="HN22" s="139">
        <f t="shared" si="104"/>
        <v>30.805400000000002</v>
      </c>
      <c r="HO22" s="139">
        <f t="shared" si="104"/>
        <v>30.805400000000002</v>
      </c>
      <c r="HP22" s="139">
        <f t="shared" si="105"/>
        <v>30.805400000000002</v>
      </c>
      <c r="HQ22" s="139">
        <f t="shared" si="105"/>
        <v>30.805400000000002</v>
      </c>
      <c r="HR22" s="139">
        <f t="shared" si="105"/>
        <v>30.805400000000002</v>
      </c>
      <c r="HS22" s="139">
        <f t="shared" si="105"/>
        <v>30.805400000000002</v>
      </c>
      <c r="HT22" s="139">
        <f t="shared" si="105"/>
        <v>30.805400000000002</v>
      </c>
      <c r="HU22" s="139">
        <f t="shared" si="105"/>
        <v>30.805400000000002</v>
      </c>
      <c r="HV22" s="139">
        <f t="shared" si="105"/>
        <v>30.805400000000002</v>
      </c>
      <c r="HW22" s="139">
        <f t="shared" si="105"/>
        <v>30.805400000000002</v>
      </c>
      <c r="HX22" s="139">
        <f t="shared" si="105"/>
        <v>30.805400000000002</v>
      </c>
      <c r="HY22" s="139"/>
      <c r="HZ22" s="139"/>
      <c r="IA22" s="139"/>
      <c r="IB22" s="279">
        <v>8459.2200000000012</v>
      </c>
      <c r="IC22" s="139"/>
      <c r="ID22" s="139"/>
      <c r="IE22" s="139"/>
      <c r="IF22" s="280">
        <v>6855.8389631649352</v>
      </c>
      <c r="IG22" s="139"/>
      <c r="IH22" s="139"/>
      <c r="II22" s="139"/>
      <c r="IJ22" s="139">
        <f t="shared" si="115"/>
        <v>372.67409134790341</v>
      </c>
      <c r="IK22" s="139">
        <f t="shared" si="116"/>
        <v>281.08592428466068</v>
      </c>
      <c r="IL22" s="139">
        <f t="shared" si="117"/>
        <v>281.08592428466073</v>
      </c>
      <c r="IM22" s="139">
        <f t="shared" si="118"/>
        <v>236.19938197703598</v>
      </c>
      <c r="IN22" s="139">
        <f t="shared" si="119"/>
        <v>199.08744134269193</v>
      </c>
      <c r="IO22" s="139">
        <f t="shared" si="120"/>
        <v>203.52727460595852</v>
      </c>
      <c r="IP22" s="139">
        <f t="shared" si="121"/>
        <v>204.41910894789683</v>
      </c>
      <c r="IQ22" s="139">
        <f t="shared" si="122"/>
        <v>202.72176132270297</v>
      </c>
      <c r="IR22" s="139">
        <f t="shared" si="123"/>
        <v>203.54656610238411</v>
      </c>
      <c r="IS22" s="139">
        <f t="shared" si="124"/>
        <v>204.51435275107937</v>
      </c>
      <c r="IT22" s="139">
        <f t="shared" si="125"/>
        <v>204.87866134644793</v>
      </c>
      <c r="IU22" s="139">
        <f t="shared" si="126"/>
        <v>204.97436143414967</v>
      </c>
      <c r="IV22" s="139">
        <f t="shared" si="127"/>
        <v>205.61045117006367</v>
      </c>
      <c r="IW22" s="139">
        <f t="shared" si="128"/>
        <v>205.86343913241879</v>
      </c>
      <c r="IX22" s="139">
        <f t="shared" si="129"/>
        <v>207.20351857120102</v>
      </c>
      <c r="IY22" s="139">
        <f t="shared" si="130"/>
        <v>207.68991126751274</v>
      </c>
      <c r="IZ22" s="139">
        <f t="shared" si="131"/>
        <v>208.7413565702515</v>
      </c>
      <c r="JA22" s="139">
        <f t="shared" si="132"/>
        <v>208.92579055687159</v>
      </c>
      <c r="JB22" s="139">
        <f t="shared" si="133"/>
        <v>209.42433445766994</v>
      </c>
      <c r="JC22" s="139">
        <f t="shared" si="134"/>
        <v>209.92852475803099</v>
      </c>
      <c r="JD22" s="139">
        <f t="shared" si="135"/>
        <v>211.198209326453</v>
      </c>
      <c r="JE22" s="139">
        <f t="shared" si="136"/>
        <v>208.98512703612462</v>
      </c>
      <c r="JF22" s="139">
        <f t="shared" si="137"/>
        <v>208.98673017788718</v>
      </c>
      <c r="JG22" s="139">
        <f t="shared" si="138"/>
        <v>208.97311462745895</v>
      </c>
      <c r="JH22" s="139">
        <f t="shared" si="139"/>
        <v>208.97311462745893</v>
      </c>
      <c r="JI22" s="139"/>
      <c r="JJ22" s="139"/>
      <c r="JK22" s="139"/>
      <c r="JL22" s="139"/>
      <c r="JM22" s="139"/>
      <c r="JN22" s="139"/>
      <c r="JO22" s="139"/>
      <c r="JP22" s="139"/>
      <c r="JQ22" s="139"/>
      <c r="JR22" s="139"/>
      <c r="JS22" s="139"/>
      <c r="JT22" s="139"/>
      <c r="JU22" s="139"/>
      <c r="JV22" s="139"/>
      <c r="JW22" s="139"/>
      <c r="JX22" s="139"/>
      <c r="JY22" s="139"/>
      <c r="JZ22" s="139"/>
      <c r="KA22" s="139"/>
      <c r="KB22" s="139"/>
      <c r="KC22" s="139"/>
      <c r="KD22" s="139"/>
      <c r="KE22" s="139"/>
      <c r="KF22" s="139"/>
      <c r="KG22" s="139"/>
      <c r="KH22" s="139"/>
      <c r="KI22" s="139"/>
      <c r="KJ22" s="139"/>
      <c r="KK22" s="139"/>
      <c r="KL22" s="139"/>
      <c r="KM22" s="139"/>
      <c r="KN22" s="139"/>
      <c r="KO22" s="139"/>
      <c r="KP22" s="139"/>
      <c r="KQ22" s="139"/>
      <c r="KR22" s="139"/>
      <c r="KS22" s="139"/>
      <c r="KT22" s="139"/>
      <c r="KU22" s="139"/>
      <c r="KV22" s="139"/>
      <c r="KW22" s="139"/>
    </row>
    <row r="23" spans="1:309" s="152" customFormat="1" ht="12.75" x14ac:dyDescent="0.2">
      <c r="A23" s="150" t="s">
        <v>500</v>
      </c>
      <c r="B23" s="186" t="s">
        <v>569</v>
      </c>
      <c r="C23" s="151">
        <f t="shared" si="109"/>
        <v>1.7158544955387784</v>
      </c>
      <c r="D23" s="151">
        <f t="shared" si="99"/>
        <v>1.7158544955387784</v>
      </c>
      <c r="E23" s="151">
        <f t="shared" si="99"/>
        <v>1.7158544955387784</v>
      </c>
      <c r="F23" s="151">
        <f t="shared" si="99"/>
        <v>1.7158544955387784</v>
      </c>
      <c r="G23" s="151">
        <f t="shared" si="99"/>
        <v>1.7158544955387784</v>
      </c>
      <c r="H23" s="151">
        <f t="shared" si="99"/>
        <v>1.7158544955387784</v>
      </c>
      <c r="I23" s="151">
        <v>0.28274117569839596</v>
      </c>
      <c r="J23" s="151">
        <f t="shared" si="110"/>
        <v>1.4534883720930232</v>
      </c>
      <c r="K23" s="151">
        <f t="shared" si="111"/>
        <v>1.4534883720930232</v>
      </c>
      <c r="L23" s="151">
        <f t="shared" si="111"/>
        <v>1.4534883720930232</v>
      </c>
      <c r="M23" s="151">
        <f t="shared" si="111"/>
        <v>1.4534883720930232</v>
      </c>
      <c r="N23" s="151">
        <f t="shared" si="111"/>
        <v>1.4534883720930232</v>
      </c>
      <c r="O23" s="151">
        <f t="shared" si="111"/>
        <v>1.4534883720930232</v>
      </c>
      <c r="P23" s="151">
        <f t="shared" si="111"/>
        <v>1.4534883720930232</v>
      </c>
      <c r="Q23" s="151">
        <f t="shared" si="111"/>
        <v>1.4534883720930232</v>
      </c>
      <c r="R23" s="151">
        <f t="shared" si="111"/>
        <v>1.4534883720930232</v>
      </c>
      <c r="S23" s="151">
        <f t="shared" si="111"/>
        <v>1.4534883720930232</v>
      </c>
      <c r="T23" s="151">
        <f t="shared" si="111"/>
        <v>1.4534883720930232</v>
      </c>
      <c r="U23" s="151">
        <f t="shared" si="111"/>
        <v>1.4534883720930232</v>
      </c>
      <c r="V23" s="151">
        <f t="shared" si="111"/>
        <v>1.4534883720930232</v>
      </c>
      <c r="W23" s="151">
        <f t="shared" si="111"/>
        <v>1.4534883720930232</v>
      </c>
      <c r="X23" s="151">
        <f t="shared" si="111"/>
        <v>1.4534883720930232</v>
      </c>
      <c r="Y23" s="151">
        <f t="shared" si="111"/>
        <v>1.4534883720930232</v>
      </c>
      <c r="Z23" s="151">
        <f t="shared" si="111"/>
        <v>1.4534883720930232</v>
      </c>
      <c r="AA23" s="151">
        <f t="shared" si="141"/>
        <v>1.4534883720930232</v>
      </c>
      <c r="AB23" s="151">
        <f t="shared" si="141"/>
        <v>1.4534883720930232</v>
      </c>
      <c r="AC23" s="151">
        <f t="shared" si="141"/>
        <v>1.4534883720930232</v>
      </c>
      <c r="AD23" s="151">
        <f t="shared" si="141"/>
        <v>1.4534883720930232</v>
      </c>
      <c r="AE23" s="151">
        <f t="shared" si="141"/>
        <v>1.4534883720930232</v>
      </c>
      <c r="AF23" s="151">
        <f t="shared" si="141"/>
        <v>1.4534883720930232</v>
      </c>
      <c r="AG23" s="151">
        <f t="shared" si="141"/>
        <v>1.4534883720930232</v>
      </c>
      <c r="AH23" s="151">
        <f t="shared" si="141"/>
        <v>1.4534883720930232</v>
      </c>
      <c r="AI23" s="151">
        <f t="shared" si="141"/>
        <v>1.4534883720930232</v>
      </c>
      <c r="AJ23" s="183">
        <v>167.35301464957882</v>
      </c>
      <c r="AK23" s="183">
        <v>167.35301464957882</v>
      </c>
      <c r="AL23" s="183">
        <v>167.35301464957882</v>
      </c>
      <c r="AM23" s="183">
        <v>167.35301464957882</v>
      </c>
      <c r="AN23" s="183">
        <v>167.35301464957882</v>
      </c>
      <c r="AO23" s="183">
        <v>167.35301464957882</v>
      </c>
      <c r="AP23" s="183">
        <v>167.35301464957882</v>
      </c>
      <c r="AQ23" s="183">
        <v>167.35301464957882</v>
      </c>
      <c r="AR23" s="183">
        <v>167.35301464957882</v>
      </c>
      <c r="AS23" s="183">
        <v>167.35301464957882</v>
      </c>
      <c r="AT23" s="183">
        <v>167.35301464957882</v>
      </c>
      <c r="AU23" s="183">
        <v>167.35301464957882</v>
      </c>
      <c r="AV23" s="183">
        <v>167.35301464957882</v>
      </c>
      <c r="AW23" s="183">
        <v>167.35301464957882</v>
      </c>
      <c r="AX23" s="183">
        <v>167.35301464957882</v>
      </c>
      <c r="AY23" s="183">
        <v>167.35301464957882</v>
      </c>
      <c r="AZ23" s="183">
        <v>167.35301464957882</v>
      </c>
      <c r="BA23" s="183">
        <v>167.35301464957882</v>
      </c>
      <c r="BB23" s="183">
        <v>167.35301464957882</v>
      </c>
      <c r="BC23" s="183">
        <v>167.35301464957882</v>
      </c>
      <c r="BD23" s="183">
        <v>167.35301464957882</v>
      </c>
      <c r="BE23" s="183">
        <v>167.35301464957882</v>
      </c>
      <c r="BF23" s="183">
        <v>167.35301464957882</v>
      </c>
      <c r="BG23" s="183">
        <v>167.35301464957882</v>
      </c>
      <c r="BH23" s="183">
        <v>167.35301464957882</v>
      </c>
      <c r="BI23" s="145">
        <v>156.41143218971041</v>
      </c>
      <c r="BJ23" s="154">
        <f t="shared" si="101"/>
        <v>6.3903490496099069</v>
      </c>
      <c r="BK23" s="145">
        <f t="shared" si="114"/>
        <v>22.993480941455832</v>
      </c>
      <c r="BL23" s="145">
        <f t="shared" si="102"/>
        <v>6.3903490496099069</v>
      </c>
      <c r="BM23" s="145">
        <f t="shared" si="102"/>
        <v>6.3903490496099078</v>
      </c>
      <c r="BN23" s="145">
        <f t="shared" si="102"/>
        <v>5.4373048304557727</v>
      </c>
      <c r="BO23" s="145">
        <f t="shared" si="102"/>
        <v>4.5843588462917459</v>
      </c>
      <c r="BP23" s="145">
        <f t="shared" si="102"/>
        <v>4.6877416211832372</v>
      </c>
      <c r="BQ23" s="145">
        <f t="shared" si="102"/>
        <v>4.7095294786196487</v>
      </c>
      <c r="BR23" s="145">
        <f t="shared" si="102"/>
        <v>4.6951286428762122</v>
      </c>
      <c r="BS23" s="145">
        <f t="shared" si="102"/>
        <v>4.7142314985370675</v>
      </c>
      <c r="BT23" s="145">
        <f t="shared" si="102"/>
        <v>4.7366458796317996</v>
      </c>
      <c r="BU23" s="145">
        <f t="shared" ref="BU23:CI39" si="142">((CU23)/($DK23-FC23))</f>
        <v>4.7450834332017795</v>
      </c>
      <c r="BV23" s="145">
        <f t="shared" si="142"/>
        <v>4.7472998909711013</v>
      </c>
      <c r="BW23" s="145">
        <f t="shared" si="142"/>
        <v>4.7620320199692072</v>
      </c>
      <c r="BX23" s="145">
        <f t="shared" si="142"/>
        <v>4.767891336801334</v>
      </c>
      <c r="BY23" s="145">
        <f t="shared" si="142"/>
        <v>4.7989281890647675</v>
      </c>
      <c r="BZ23" s="145">
        <f t="shared" si="142"/>
        <v>4.8101932662091187</v>
      </c>
      <c r="CA23" s="145">
        <f t="shared" si="142"/>
        <v>4.8345452199663077</v>
      </c>
      <c r="CB23" s="145">
        <f t="shared" si="142"/>
        <v>4.8388167953889454</v>
      </c>
      <c r="CC23" s="145">
        <f t="shared" si="142"/>
        <v>4.8503632999827149</v>
      </c>
      <c r="CD23" s="145">
        <f t="shared" si="142"/>
        <v>4.8620405777709506</v>
      </c>
      <c r="CE23" s="145">
        <f t="shared" si="142"/>
        <v>4.8914470526640246</v>
      </c>
      <c r="CF23" s="145">
        <f t="shared" si="142"/>
        <v>4.8946534886157416</v>
      </c>
      <c r="CG23" s="145">
        <f t="shared" si="142"/>
        <v>4.8946910358973703</v>
      </c>
      <c r="CH23" s="145">
        <f t="shared" si="142"/>
        <v>4.8943721452550157</v>
      </c>
      <c r="CI23" s="145">
        <f t="shared" si="142"/>
        <v>4.8943721452550157</v>
      </c>
      <c r="CJ23" s="192">
        <f t="shared" si="112"/>
        <v>275.89053951880851</v>
      </c>
      <c r="CK23" s="145">
        <f>'[8]ф_4 (ТЗ-1)'!CK21</f>
        <v>275.89053951880851</v>
      </c>
      <c r="CL23" s="145">
        <f>'[8]ф_4 (ТЗ-1)'!CL21</f>
        <v>275.89053951880851</v>
      </c>
      <c r="CM23" s="145">
        <f>'[8]ф_4 (ТЗ-1)'!CM21</f>
        <v>275.89053951880857</v>
      </c>
      <c r="CN23" s="145">
        <f>'[8]ф_4 (ТЗ-1)'!CN21</f>
        <v>234.74476144526707</v>
      </c>
      <c r="CO23" s="145">
        <f>'[8]ф_4 (ТЗ-1)'!CO21</f>
        <v>197.92052447095355</v>
      </c>
      <c r="CP23" s="145">
        <f>'[8]ф_4 (ТЗ-1)'!CP21</f>
        <v>202.3838690113439</v>
      </c>
      <c r="CQ23" s="145">
        <f>'[8]ф_4 (ТЗ-1)'!CQ21</f>
        <v>203.3245161804461</v>
      </c>
      <c r="CR23" s="145">
        <f>'[8]ф_4 (ТЗ-1)'!CR21</f>
        <v>202.70278889889471</v>
      </c>
      <c r="CS23" s="145">
        <f>'[8]ф_4 (ТЗ-1)'!CS21</f>
        <v>203.52751648634083</v>
      </c>
      <c r="CT23" s="145">
        <f>'[8]ф_4 (ТЗ-1)'!CT21</f>
        <v>204.49521256134369</v>
      </c>
      <c r="CU23" s="145">
        <f>'[8]ф_4 (ТЗ-1)'!CU21</f>
        <v>204.85948706162043</v>
      </c>
      <c r="CV23" s="145">
        <f>'[8]ф_4 (ТЗ-1)'!CV21</f>
        <v>204.95517819289535</v>
      </c>
      <c r="CW23" s="145">
        <f>'[8]ф_4 (ТЗ-1)'!CW21</f>
        <v>205.59120839813059</v>
      </c>
      <c r="CX23" s="145">
        <f>'[8]ф_4 (ТЗ-1)'!CX21</f>
        <v>205.844172683724</v>
      </c>
      <c r="CY23" s="145">
        <f>'[8]ф_4 (ТЗ-1)'!CY21</f>
        <v>207.18412670649323</v>
      </c>
      <c r="CZ23" s="145">
        <f>'[8]ф_4 (ТЗ-1)'!CZ21</f>
        <v>207.67047388204628</v>
      </c>
      <c r="DA23" s="145">
        <f>'[8]ф_4 (ТЗ-1)'!DA21</f>
        <v>208.7218207816054</v>
      </c>
      <c r="DB23" s="145">
        <f>'[8]ф_4 (ТЗ-1)'!DB21</f>
        <v>208.90623750732695</v>
      </c>
      <c r="DC23" s="145">
        <f>'[8]ф_4 (ТЗ-1)'!DC21</f>
        <v>209.40473475015375</v>
      </c>
      <c r="DD23" s="145">
        <f>'[8]ф_4 (ТЗ-1)'!DD21</f>
        <v>209.90887786410525</v>
      </c>
      <c r="DE23" s="145">
        <f>'[8]ф_4 (ТЗ-1)'!DE21</f>
        <v>211.17844360466393</v>
      </c>
      <c r="DF23" s="145">
        <f>'[8]ф_4 (ТЗ-1)'!DF21</f>
        <v>211.31687506400743</v>
      </c>
      <c r="DG23" s="145">
        <f>'[8]ф_4 (ТЗ-1)'!DG21</f>
        <v>211.31849609279718</v>
      </c>
      <c r="DH23" s="145">
        <f>'[8]ф_4 (ТЗ-1)'!DH21</f>
        <v>211.30472862709482</v>
      </c>
      <c r="DI23" s="145">
        <f>'[8]ф_4 (ТЗ-1)'!DI21</f>
        <v>211.30472862709479</v>
      </c>
      <c r="DJ23" s="139"/>
      <c r="DK23" s="139">
        <v>43.173000000000002</v>
      </c>
      <c r="DL23" s="139">
        <v>582.79999999999995</v>
      </c>
      <c r="DM23" s="139">
        <f t="shared" si="103"/>
        <v>0.68800000000000006</v>
      </c>
      <c r="DN23" s="139">
        <v>0.80014400000000008</v>
      </c>
      <c r="DO23" s="139"/>
      <c r="DP23" s="139"/>
      <c r="DQ23" s="190">
        <v>0</v>
      </c>
      <c r="DR23" s="190">
        <v>0</v>
      </c>
      <c r="DS23" s="190">
        <v>0</v>
      </c>
      <c r="DT23" s="190">
        <v>0</v>
      </c>
      <c r="DU23" s="190">
        <v>0</v>
      </c>
      <c r="DV23" s="190">
        <v>0</v>
      </c>
      <c r="DW23" s="190">
        <v>0</v>
      </c>
      <c r="DX23" s="190">
        <v>0</v>
      </c>
      <c r="DY23" s="190">
        <v>0</v>
      </c>
      <c r="DZ23" s="190">
        <v>0</v>
      </c>
      <c r="EA23" s="190">
        <v>0</v>
      </c>
      <c r="EB23" s="190">
        <v>0</v>
      </c>
      <c r="EC23" s="190">
        <v>0</v>
      </c>
      <c r="ED23" s="190">
        <v>0</v>
      </c>
      <c r="EE23" s="190">
        <v>0</v>
      </c>
      <c r="EF23" s="190">
        <v>-1.0501619266905196</v>
      </c>
      <c r="EG23" s="190">
        <v>0</v>
      </c>
      <c r="EH23" s="190">
        <v>0</v>
      </c>
      <c r="EI23" s="190">
        <v>0</v>
      </c>
      <c r="EJ23" s="190">
        <v>0</v>
      </c>
      <c r="EK23" s="190">
        <v>0</v>
      </c>
      <c r="EL23" s="190">
        <v>0</v>
      </c>
      <c r="EM23" s="190">
        <v>0</v>
      </c>
      <c r="EN23" s="190">
        <v>0</v>
      </c>
      <c r="EO23" s="190">
        <v>0</v>
      </c>
      <c r="EP23" s="139"/>
      <c r="EQ23" s="139"/>
      <c r="ER23" s="139"/>
      <c r="ES23" s="139">
        <v>0</v>
      </c>
      <c r="ET23" s="139">
        <v>0</v>
      </c>
      <c r="EU23" s="139">
        <v>0</v>
      </c>
      <c r="EV23" s="139">
        <v>0</v>
      </c>
      <c r="EW23" s="139">
        <v>0</v>
      </c>
      <c r="EX23" s="139">
        <v>0</v>
      </c>
      <c r="EY23" s="139">
        <v>0</v>
      </c>
      <c r="EZ23" s="139">
        <v>0</v>
      </c>
      <c r="FA23" s="139">
        <v>0</v>
      </c>
      <c r="FB23" s="139">
        <v>0</v>
      </c>
      <c r="FC23" s="139">
        <v>0</v>
      </c>
      <c r="FD23" s="139">
        <v>0</v>
      </c>
      <c r="FE23" s="139">
        <v>0</v>
      </c>
      <c r="FF23" s="139">
        <v>0</v>
      </c>
      <c r="FG23" s="139">
        <v>0</v>
      </c>
      <c r="FH23" s="139">
        <v>0</v>
      </c>
      <c r="FI23" s="139">
        <v>0</v>
      </c>
      <c r="FJ23" s="139">
        <v>0</v>
      </c>
      <c r="FK23" s="139">
        <v>0</v>
      </c>
      <c r="FL23" s="139">
        <v>0</v>
      </c>
      <c r="FM23" s="139">
        <v>0</v>
      </c>
      <c r="FN23" s="139">
        <v>0</v>
      </c>
      <c r="FO23" s="139">
        <v>0</v>
      </c>
      <c r="FP23" s="139">
        <v>0</v>
      </c>
      <c r="FQ23" s="139">
        <v>0</v>
      </c>
      <c r="FR23" s="139"/>
      <c r="FS23" s="139"/>
      <c r="FT23" s="139"/>
      <c r="FU23" s="139">
        <v>2045</v>
      </c>
      <c r="FV23" s="139"/>
      <c r="FW23" s="139"/>
      <c r="FX23" s="139"/>
      <c r="FY23" s="139">
        <v>0.68800000000000006</v>
      </c>
      <c r="FZ23" s="139"/>
      <c r="GA23" s="139"/>
      <c r="GB23" s="139"/>
      <c r="GC23" s="139"/>
      <c r="GD23" s="139"/>
      <c r="GE23" s="139"/>
      <c r="GF23" s="139"/>
      <c r="GG23" s="139"/>
      <c r="GH23" s="139"/>
      <c r="GI23" s="139"/>
      <c r="GJ23" s="139"/>
      <c r="GK23" s="139"/>
      <c r="GL23" s="139"/>
      <c r="GM23" s="139"/>
      <c r="GN23" s="139"/>
      <c r="GO23" s="139"/>
      <c r="GP23" s="139"/>
      <c r="GQ23" s="139"/>
      <c r="GR23" s="139">
        <v>582.79999999999995</v>
      </c>
      <c r="GS23" s="139"/>
      <c r="GT23" s="139"/>
      <c r="GU23" s="139"/>
      <c r="GV23" s="139">
        <f t="shared" si="113"/>
        <v>0.28274117569839596</v>
      </c>
      <c r="GW23" s="139"/>
      <c r="GX23" s="139"/>
      <c r="GY23" s="139"/>
      <c r="GZ23" s="139">
        <f t="shared" si="104"/>
        <v>0.68800000000000006</v>
      </c>
      <c r="HA23" s="139">
        <f t="shared" si="104"/>
        <v>0.68800000000000006</v>
      </c>
      <c r="HB23" s="139">
        <f t="shared" si="104"/>
        <v>0.68800000000000006</v>
      </c>
      <c r="HC23" s="139">
        <f t="shared" si="104"/>
        <v>0.68800000000000006</v>
      </c>
      <c r="HD23" s="139">
        <f t="shared" si="104"/>
        <v>0.68800000000000006</v>
      </c>
      <c r="HE23" s="139">
        <f t="shared" si="104"/>
        <v>0.68800000000000006</v>
      </c>
      <c r="HF23" s="139">
        <f t="shared" si="104"/>
        <v>0.68800000000000006</v>
      </c>
      <c r="HG23" s="139">
        <f t="shared" si="104"/>
        <v>0.68800000000000006</v>
      </c>
      <c r="HH23" s="139">
        <f t="shared" si="104"/>
        <v>0.68800000000000006</v>
      </c>
      <c r="HI23" s="139">
        <f t="shared" si="104"/>
        <v>0.68800000000000006</v>
      </c>
      <c r="HJ23" s="139">
        <f t="shared" si="104"/>
        <v>0.68800000000000006</v>
      </c>
      <c r="HK23" s="139">
        <f t="shared" si="104"/>
        <v>0.68800000000000006</v>
      </c>
      <c r="HL23" s="139">
        <f t="shared" si="104"/>
        <v>0.68800000000000006</v>
      </c>
      <c r="HM23" s="139">
        <f t="shared" si="104"/>
        <v>0.68800000000000006</v>
      </c>
      <c r="HN23" s="139">
        <f t="shared" si="104"/>
        <v>0.68800000000000006</v>
      </c>
      <c r="HO23" s="139">
        <f t="shared" si="104"/>
        <v>0.68800000000000006</v>
      </c>
      <c r="HP23" s="139">
        <f t="shared" si="105"/>
        <v>0.68800000000000006</v>
      </c>
      <c r="HQ23" s="139">
        <f t="shared" si="105"/>
        <v>0.68800000000000006</v>
      </c>
      <c r="HR23" s="139">
        <f t="shared" si="105"/>
        <v>0.68800000000000006</v>
      </c>
      <c r="HS23" s="139">
        <f t="shared" si="105"/>
        <v>0.68800000000000006</v>
      </c>
      <c r="HT23" s="139">
        <f t="shared" si="105"/>
        <v>0.68800000000000006</v>
      </c>
      <c r="HU23" s="139">
        <f t="shared" si="105"/>
        <v>0.68800000000000006</v>
      </c>
      <c r="HV23" s="139">
        <f t="shared" si="105"/>
        <v>0.68800000000000006</v>
      </c>
      <c r="HW23" s="139">
        <f t="shared" si="105"/>
        <v>0.68800000000000006</v>
      </c>
      <c r="HX23" s="139">
        <f t="shared" si="105"/>
        <v>0.68800000000000006</v>
      </c>
      <c r="HY23" s="139"/>
      <c r="HZ23" s="139"/>
      <c r="IA23" s="139"/>
      <c r="IB23" s="279">
        <v>247.45999999999992</v>
      </c>
      <c r="IC23" s="139"/>
      <c r="ID23" s="139"/>
      <c r="IE23" s="139"/>
      <c r="IF23" s="280">
        <v>248.51016192669044</v>
      </c>
      <c r="IG23" s="139"/>
      <c r="IH23" s="139"/>
      <c r="II23" s="139"/>
      <c r="IJ23" s="139">
        <f t="shared" si="115"/>
        <v>929.53906620789894</v>
      </c>
      <c r="IK23" s="139">
        <f t="shared" si="116"/>
        <v>992.69755268547271</v>
      </c>
      <c r="IL23" s="139">
        <f t="shared" si="117"/>
        <v>992.69755268547294</v>
      </c>
      <c r="IM23" s="139">
        <f t="shared" si="118"/>
        <v>834.17392397410936</v>
      </c>
      <c r="IN23" s="139">
        <f t="shared" si="119"/>
        <v>703.10747965862515</v>
      </c>
      <c r="IO23" s="139">
        <f t="shared" si="120"/>
        <v>718.78742388206069</v>
      </c>
      <c r="IP23" s="139">
        <f t="shared" si="121"/>
        <v>721.93707205777821</v>
      </c>
      <c r="IQ23" s="139">
        <f t="shared" si="122"/>
        <v>746.71643155478466</v>
      </c>
      <c r="IR23" s="139">
        <f t="shared" si="123"/>
        <v>749.75456262563887</v>
      </c>
      <c r="IS23" s="139">
        <f t="shared" si="124"/>
        <v>753.3193609388785</v>
      </c>
      <c r="IT23" s="139">
        <f t="shared" si="125"/>
        <v>754.6612751593517</v>
      </c>
      <c r="IU23" s="139">
        <f t="shared" si="126"/>
        <v>755.01378210050041</v>
      </c>
      <c r="IV23" s="139">
        <f t="shared" si="127"/>
        <v>757.35678984989659</v>
      </c>
      <c r="IW23" s="139">
        <f t="shared" si="128"/>
        <v>758.2886595576357</v>
      </c>
      <c r="IX23" s="139">
        <f t="shared" si="129"/>
        <v>763.22478151118594</v>
      </c>
      <c r="IY23" s="139">
        <f t="shared" si="130"/>
        <v>765.01638699130024</v>
      </c>
      <c r="IZ23" s="139">
        <f t="shared" si="131"/>
        <v>768.88933816986844</v>
      </c>
      <c r="JA23" s="139">
        <f t="shared" si="132"/>
        <v>769.56869241110917</v>
      </c>
      <c r="JB23" s="139">
        <f t="shared" si="133"/>
        <v>771.40505630292114</v>
      </c>
      <c r="JC23" s="139">
        <f t="shared" si="134"/>
        <v>773.26221845193595</v>
      </c>
      <c r="JD23" s="139">
        <f t="shared" si="135"/>
        <v>777.93904408696494</v>
      </c>
      <c r="JE23" s="139">
        <f t="shared" si="136"/>
        <v>778.44899782710536</v>
      </c>
      <c r="JF23" s="139">
        <f t="shared" si="137"/>
        <v>778.45496937214386</v>
      </c>
      <c r="JG23" s="139">
        <f t="shared" si="138"/>
        <v>785.34997850219702</v>
      </c>
      <c r="JH23" s="139">
        <f t="shared" si="139"/>
        <v>785.34997850219702</v>
      </c>
      <c r="JI23" s="139"/>
      <c r="JJ23" s="139"/>
      <c r="JK23" s="139"/>
      <c r="JL23" s="139"/>
      <c r="JM23" s="139"/>
      <c r="JN23" s="139"/>
      <c r="JO23" s="139"/>
      <c r="JP23" s="139"/>
      <c r="JQ23" s="139"/>
      <c r="JR23" s="139"/>
      <c r="JS23" s="185"/>
      <c r="JT23" s="185"/>
      <c r="JU23" s="185"/>
      <c r="JV23" s="185"/>
      <c r="JW23" s="185"/>
      <c r="JX23" s="185"/>
      <c r="JY23" s="185"/>
      <c r="JZ23" s="185"/>
      <c r="KA23" s="185"/>
      <c r="KB23" s="185"/>
      <c r="KC23" s="185"/>
      <c r="KD23" s="185"/>
      <c r="KE23" s="185"/>
      <c r="KF23" s="185"/>
      <c r="KG23" s="185"/>
      <c r="KH23" s="185"/>
      <c r="KI23" s="185"/>
      <c r="KJ23" s="185"/>
      <c r="KK23" s="185"/>
      <c r="KL23" s="185"/>
      <c r="KM23" s="185"/>
      <c r="KN23" s="185"/>
      <c r="KO23" s="185"/>
      <c r="KP23" s="185"/>
      <c r="KQ23" s="185"/>
      <c r="KR23" s="185"/>
      <c r="KS23" s="185"/>
      <c r="KT23" s="185"/>
      <c r="KU23" s="185"/>
      <c r="KV23" s="185"/>
      <c r="KW23" s="185"/>
    </row>
    <row r="24" spans="1:309" s="152" customFormat="1" ht="12.75" x14ac:dyDescent="0.2">
      <c r="A24" s="150" t="s">
        <v>501</v>
      </c>
      <c r="B24" s="186" t="s">
        <v>570</v>
      </c>
      <c r="C24" s="151">
        <f t="shared" si="109"/>
        <v>0.51996672212978368</v>
      </c>
      <c r="D24" s="151">
        <f t="shared" si="99"/>
        <v>0.51996672212978368</v>
      </c>
      <c r="E24" s="151">
        <f t="shared" si="99"/>
        <v>0.51996672212978368</v>
      </c>
      <c r="F24" s="151">
        <f t="shared" si="99"/>
        <v>0.51996672212978368</v>
      </c>
      <c r="G24" s="151">
        <f t="shared" si="99"/>
        <v>0.51996672212978368</v>
      </c>
      <c r="H24" s="151">
        <f t="shared" si="99"/>
        <v>0.51996672212978368</v>
      </c>
      <c r="I24" s="151">
        <v>0.28274117569839596</v>
      </c>
      <c r="J24" s="151">
        <f t="shared" si="110"/>
        <v>1.1627906976744187</v>
      </c>
      <c r="K24" s="151">
        <f t="shared" si="111"/>
        <v>1.1627906976744187</v>
      </c>
      <c r="L24" s="151">
        <f t="shared" si="111"/>
        <v>1.1627906976744187</v>
      </c>
      <c r="M24" s="151">
        <f t="shared" si="111"/>
        <v>1.1627906976744187</v>
      </c>
      <c r="N24" s="151">
        <f t="shared" si="111"/>
        <v>1.1627906976744187</v>
      </c>
      <c r="O24" s="151">
        <f t="shared" si="111"/>
        <v>1.1627906976744187</v>
      </c>
      <c r="P24" s="151">
        <f t="shared" si="111"/>
        <v>1.1627906976744187</v>
      </c>
      <c r="Q24" s="151">
        <f t="shared" si="111"/>
        <v>1.1627906976744187</v>
      </c>
      <c r="R24" s="151">
        <f t="shared" si="111"/>
        <v>1.1627906976744187</v>
      </c>
      <c r="S24" s="151">
        <f t="shared" si="111"/>
        <v>1.1627906976744187</v>
      </c>
      <c r="T24" s="151">
        <f t="shared" si="111"/>
        <v>1.1627906976744187</v>
      </c>
      <c r="U24" s="151">
        <f t="shared" si="111"/>
        <v>1.1627906976744187</v>
      </c>
      <c r="V24" s="151">
        <f t="shared" si="111"/>
        <v>1.1627906976744187</v>
      </c>
      <c r="W24" s="151">
        <f t="shared" si="111"/>
        <v>1.1627906976744187</v>
      </c>
      <c r="X24" s="151">
        <f t="shared" si="111"/>
        <v>1.1627906976744187</v>
      </c>
      <c r="Y24" s="151">
        <f t="shared" si="111"/>
        <v>1.1627906976744187</v>
      </c>
      <c r="Z24" s="151">
        <f t="shared" si="111"/>
        <v>1.1627906976744187</v>
      </c>
      <c r="AA24" s="151">
        <f t="shared" si="141"/>
        <v>1.1627906976744187</v>
      </c>
      <c r="AB24" s="151">
        <f t="shared" si="141"/>
        <v>1.1627906976744187</v>
      </c>
      <c r="AC24" s="151">
        <f t="shared" si="141"/>
        <v>1.1627906976744187</v>
      </c>
      <c r="AD24" s="151">
        <f t="shared" si="141"/>
        <v>1.1627906976744187</v>
      </c>
      <c r="AE24" s="151">
        <f t="shared" si="141"/>
        <v>1.1627906976744187</v>
      </c>
      <c r="AF24" s="151">
        <f t="shared" si="141"/>
        <v>1.1627906976744187</v>
      </c>
      <c r="AG24" s="151">
        <f t="shared" si="141"/>
        <v>1.1627906976744187</v>
      </c>
      <c r="AH24" s="151">
        <f t="shared" si="141"/>
        <v>1.1627906976744187</v>
      </c>
      <c r="AI24" s="151">
        <f t="shared" si="141"/>
        <v>1.1627906976744187</v>
      </c>
      <c r="AJ24" s="183">
        <v>169.27791543429117</v>
      </c>
      <c r="AK24" s="183">
        <v>169.27791543429117</v>
      </c>
      <c r="AL24" s="183">
        <v>169.27791543429117</v>
      </c>
      <c r="AM24" s="183">
        <v>169.27791543429117</v>
      </c>
      <c r="AN24" s="183">
        <v>169.27791543429117</v>
      </c>
      <c r="AO24" s="183">
        <v>169.27791543429117</v>
      </c>
      <c r="AP24" s="183">
        <v>169.27791543429117</v>
      </c>
      <c r="AQ24" s="183">
        <v>169.27791543429117</v>
      </c>
      <c r="AR24" s="183">
        <v>169.27791543429117</v>
      </c>
      <c r="AS24" s="183">
        <v>169.27791543429117</v>
      </c>
      <c r="AT24" s="183">
        <v>169.27791543429117</v>
      </c>
      <c r="AU24" s="183">
        <v>169.27791543429117</v>
      </c>
      <c r="AV24" s="183">
        <v>169.27791543429117</v>
      </c>
      <c r="AW24" s="183">
        <v>169.27791543429117</v>
      </c>
      <c r="AX24" s="183">
        <v>169.27791543429117</v>
      </c>
      <c r="AY24" s="183">
        <v>169.27791543429117</v>
      </c>
      <c r="AZ24" s="183">
        <v>169.27791543429117</v>
      </c>
      <c r="BA24" s="183">
        <v>169.27791543429117</v>
      </c>
      <c r="BB24" s="183">
        <v>169.27791543429117</v>
      </c>
      <c r="BC24" s="183">
        <v>169.27791543429117</v>
      </c>
      <c r="BD24" s="183">
        <v>169.27791543429117</v>
      </c>
      <c r="BE24" s="183">
        <v>169.27791543429117</v>
      </c>
      <c r="BF24" s="183">
        <v>169.27791543429117</v>
      </c>
      <c r="BG24" s="183">
        <v>169.27791543429117</v>
      </c>
      <c r="BH24" s="183">
        <v>169.27791543429117</v>
      </c>
      <c r="BI24" s="145">
        <v>158.19878205827928</v>
      </c>
      <c r="BJ24" s="154">
        <f t="shared" si="101"/>
        <v>1.7043939565546398</v>
      </c>
      <c r="BK24" s="145">
        <f t="shared" si="114"/>
        <v>2.2597484049560475</v>
      </c>
      <c r="BL24" s="145">
        <f t="shared" ref="BL24:CA46" si="143">((CL24)/($DK24-ET24))</f>
        <v>1.7043939565546398</v>
      </c>
      <c r="BM24" s="145">
        <f t="shared" si="143"/>
        <v>1.70439395655464</v>
      </c>
      <c r="BN24" s="145">
        <f t="shared" si="143"/>
        <v>1.4502039592876201</v>
      </c>
      <c r="BO24" s="145">
        <f t="shared" si="143"/>
        <v>1.2227115376075466</v>
      </c>
      <c r="BP24" s="145">
        <f t="shared" si="143"/>
        <v>1.2502851451474448</v>
      </c>
      <c r="BQ24" s="145">
        <f t="shared" si="143"/>
        <v>1.2517244479833609</v>
      </c>
      <c r="BR24" s="145">
        <f t="shared" si="143"/>
        <v>1.2459659565210566</v>
      </c>
      <c r="BS24" s="145">
        <f t="shared" si="143"/>
        <v>1.2510353613523546</v>
      </c>
      <c r="BT24" s="145">
        <f t="shared" si="143"/>
        <v>1.2569835595604908</v>
      </c>
      <c r="BU24" s="145">
        <f t="shared" si="142"/>
        <v>1.259222668497467</v>
      </c>
      <c r="BV24" s="145">
        <f t="shared" si="142"/>
        <v>1.2598108591807684</v>
      </c>
      <c r="BW24" s="145">
        <f t="shared" si="142"/>
        <v>1.2637203859679773</v>
      </c>
      <c r="BX24" s="145">
        <f t="shared" si="142"/>
        <v>1.2652752974212296</v>
      </c>
      <c r="BY24" s="145">
        <f t="shared" si="142"/>
        <v>1.273511676924161</v>
      </c>
      <c r="BZ24" s="145">
        <f t="shared" si="142"/>
        <v>1.2765011376369662</v>
      </c>
      <c r="CA24" s="145">
        <f t="shared" si="142"/>
        <v>1.2829635176193059</v>
      </c>
      <c r="CB24" s="145">
        <f t="shared" si="142"/>
        <v>1.2840970834834475</v>
      </c>
      <c r="CC24" s="145">
        <f t="shared" si="142"/>
        <v>1.2871612277774445</v>
      </c>
      <c r="CD24" s="145">
        <f t="shared" si="142"/>
        <v>1.2902600759018843</v>
      </c>
      <c r="CE24" s="145">
        <f t="shared" si="142"/>
        <v>1.3034699443241338</v>
      </c>
      <c r="CF24" s="145">
        <f t="shared" si="142"/>
        <v>1.284461776610849</v>
      </c>
      <c r="CG24" s="145">
        <f t="shared" si="142"/>
        <v>1.2844716298207195</v>
      </c>
      <c r="CH24" s="145">
        <f t="shared" si="142"/>
        <v>1.284387946094798</v>
      </c>
      <c r="CI24" s="145">
        <f t="shared" si="142"/>
        <v>1.2843879460947978</v>
      </c>
      <c r="CJ24" s="192">
        <f t="shared" si="112"/>
        <v>281.08592428466068</v>
      </c>
      <c r="CK24" s="145">
        <f>'[8]ф_4 (ТЗ-1)'!CK22</f>
        <v>281.08592428466068</v>
      </c>
      <c r="CL24" s="145">
        <f>'[8]ф_4 (ТЗ-1)'!CL22</f>
        <v>281.08592428466068</v>
      </c>
      <c r="CM24" s="145">
        <f>'[8]ф_4 (ТЗ-1)'!CM22</f>
        <v>281.08592428466073</v>
      </c>
      <c r="CN24" s="145">
        <f>'[8]ф_4 (ТЗ-1)'!CN22</f>
        <v>239.16531663937943</v>
      </c>
      <c r="CO24" s="145">
        <f>'[8]ф_4 (ТЗ-1)'!CO22</f>
        <v>201.64763044377639</v>
      </c>
      <c r="CP24" s="145">
        <f>'[8]ф_4 (ТЗ-1)'!CP22</f>
        <v>206.19502568148434</v>
      </c>
      <c r="CQ24" s="145">
        <f>'[8]ф_4 (ТЗ-1)'!CQ22</f>
        <v>207.15338648433749</v>
      </c>
      <c r="CR24" s="145">
        <f>'[8]ф_4 (ТЗ-1)'!CR22</f>
        <v>205.48271200392222</v>
      </c>
      <c r="CS24" s="145">
        <f>'[8]ф_4 (ТЗ-1)'!CS22</f>
        <v>206.31875013765213</v>
      </c>
      <c r="CT24" s="145">
        <f>'[8]ф_4 (ТЗ-1)'!CT22</f>
        <v>207.29971746902083</v>
      </c>
      <c r="CU24" s="145">
        <f>'[8]ф_4 (ТЗ-1)'!CU22</f>
        <v>207.66898773233265</v>
      </c>
      <c r="CV24" s="145">
        <f>'[8]ф_4 (ТЗ-1)'!CV22</f>
        <v>207.76599119871761</v>
      </c>
      <c r="CW24" s="145">
        <f>'[8]ф_4 (ТЗ-1)'!CW22</f>
        <v>208.41074410122127</v>
      </c>
      <c r="CX24" s="145">
        <f>'[8]ф_4 (ТЗ-1)'!CX22</f>
        <v>208.6671776102333</v>
      </c>
      <c r="CY24" s="145">
        <f>'[8]ф_4 (ТЗ-1)'!CY22</f>
        <v>210.02550813964956</v>
      </c>
      <c r="CZ24" s="145">
        <f>'[8]ф_4 (ТЗ-1)'!CZ22</f>
        <v>210.51852521726823</v>
      </c>
      <c r="DA24" s="145">
        <f>'[8]ф_4 (ТЗ-1)'!DA22</f>
        <v>211.58429058414774</v>
      </c>
      <c r="DB24" s="145">
        <f>'[8]ф_4 (ТЗ-1)'!DB22</f>
        <v>211.7712364527566</v>
      </c>
      <c r="DC24" s="145">
        <f>'[8]ф_4 (ТЗ-1)'!DC22</f>
        <v>212.2765702270917</v>
      </c>
      <c r="DD24" s="145">
        <f>'[8]ф_4 (ТЗ-1)'!DD22</f>
        <v>212.78762730161731</v>
      </c>
      <c r="DE24" s="145">
        <f>'[8]ф_4 (ТЗ-1)'!DE22</f>
        <v>214.0746042241075</v>
      </c>
      <c r="DF24" s="145">
        <f>'[8]ф_4 (ТЗ-1)'!DF22</f>
        <v>211.83138105981863</v>
      </c>
      <c r="DG24" s="145">
        <f>'[8]ф_4 (ТЗ-1)'!DG22</f>
        <v>211.83300603542534</v>
      </c>
      <c r="DH24" s="145">
        <f>'[8]ф_4 (ТЗ-1)'!DH22</f>
        <v>211.81920504924031</v>
      </c>
      <c r="DI24" s="145">
        <f>'[8]ф_4 (ТЗ-1)'!DI22</f>
        <v>211.81920504924028</v>
      </c>
      <c r="DJ24" s="139"/>
      <c r="DK24" s="139">
        <v>164.91839999999999</v>
      </c>
      <c r="DL24" s="139">
        <v>1923.2</v>
      </c>
      <c r="DM24" s="139">
        <f t="shared" si="103"/>
        <v>0.86</v>
      </c>
      <c r="DN24" s="139">
        <v>1.0001800000000001</v>
      </c>
      <c r="DO24" s="139"/>
      <c r="DP24" s="139"/>
      <c r="DQ24" s="190">
        <v>0</v>
      </c>
      <c r="DR24" s="190">
        <v>0</v>
      </c>
      <c r="DS24" s="190">
        <v>0</v>
      </c>
      <c r="DT24" s="190">
        <v>0</v>
      </c>
      <c r="DU24" s="190">
        <v>0</v>
      </c>
      <c r="DV24" s="190">
        <v>0</v>
      </c>
      <c r="DW24" s="190">
        <v>4.0574941486108056</v>
      </c>
      <c r="DX24" s="190">
        <v>0</v>
      </c>
      <c r="DY24" s="190">
        <v>0</v>
      </c>
      <c r="DZ24" s="190">
        <v>0</v>
      </c>
      <c r="EA24" s="190">
        <v>0</v>
      </c>
      <c r="EB24" s="190">
        <v>0</v>
      </c>
      <c r="EC24" s="190">
        <v>0</v>
      </c>
      <c r="ED24" s="190">
        <v>0</v>
      </c>
      <c r="EE24" s="190">
        <v>0</v>
      </c>
      <c r="EF24" s="190">
        <v>0</v>
      </c>
      <c r="EG24" s="190">
        <v>0</v>
      </c>
      <c r="EH24" s="190">
        <v>0</v>
      </c>
      <c r="EI24" s="190">
        <v>0</v>
      </c>
      <c r="EJ24" s="190">
        <v>0</v>
      </c>
      <c r="EK24" s="190">
        <v>30.607537221312008</v>
      </c>
      <c r="EL24" s="190">
        <v>0</v>
      </c>
      <c r="EM24" s="190">
        <v>0</v>
      </c>
      <c r="EN24" s="190">
        <v>0</v>
      </c>
      <c r="EO24" s="190">
        <v>0</v>
      </c>
      <c r="EP24" s="139"/>
      <c r="EQ24" s="139"/>
      <c r="ER24" s="139"/>
      <c r="ES24" s="139">
        <v>0</v>
      </c>
      <c r="ET24" s="139">
        <v>0</v>
      </c>
      <c r="EU24" s="139">
        <v>0</v>
      </c>
      <c r="EV24" s="139">
        <v>0</v>
      </c>
      <c r="EW24" s="139">
        <v>0</v>
      </c>
      <c r="EX24" s="139">
        <v>0</v>
      </c>
      <c r="EY24" s="139">
        <v>-0.57599999999999996</v>
      </c>
      <c r="EZ24" s="139">
        <v>0</v>
      </c>
      <c r="FA24" s="139">
        <v>0</v>
      </c>
      <c r="FB24" s="139">
        <v>0</v>
      </c>
      <c r="FC24" s="139">
        <v>0</v>
      </c>
      <c r="FD24" s="139">
        <v>0</v>
      </c>
      <c r="FE24" s="139">
        <v>0</v>
      </c>
      <c r="FF24" s="139">
        <v>0</v>
      </c>
      <c r="FG24" s="139">
        <v>0</v>
      </c>
      <c r="FH24" s="139">
        <v>0</v>
      </c>
      <c r="FI24" s="139">
        <v>0</v>
      </c>
      <c r="FJ24" s="139">
        <v>0</v>
      </c>
      <c r="FK24" s="139">
        <v>0</v>
      </c>
      <c r="FL24" s="139">
        <v>0</v>
      </c>
      <c r="FM24" s="139">
        <v>0.68400000000000005</v>
      </c>
      <c r="FN24" s="139">
        <v>0</v>
      </c>
      <c r="FO24" s="139">
        <v>0</v>
      </c>
      <c r="FP24" s="139">
        <v>0</v>
      </c>
      <c r="FQ24" s="139">
        <v>0</v>
      </c>
      <c r="FR24" s="139"/>
      <c r="FS24" s="139"/>
      <c r="FT24" s="139"/>
      <c r="FU24" s="139">
        <v>2045</v>
      </c>
      <c r="FV24" s="139"/>
      <c r="FW24" s="139"/>
      <c r="FX24" s="139"/>
      <c r="FY24" s="139">
        <v>0.86</v>
      </c>
      <c r="FZ24" s="139"/>
      <c r="GA24" s="139"/>
      <c r="GB24" s="139"/>
      <c r="GC24" s="139"/>
      <c r="GD24" s="139"/>
      <c r="GE24" s="139"/>
      <c r="GF24" s="139"/>
      <c r="GG24" s="139"/>
      <c r="GH24" s="139"/>
      <c r="GI24" s="139"/>
      <c r="GJ24" s="139"/>
      <c r="GK24" s="139"/>
      <c r="GL24" s="139"/>
      <c r="GM24" s="139"/>
      <c r="GN24" s="139"/>
      <c r="GO24" s="139"/>
      <c r="GP24" s="139"/>
      <c r="GQ24" s="139"/>
      <c r="GR24" s="139">
        <v>1923.2</v>
      </c>
      <c r="GS24" s="139"/>
      <c r="GT24" s="139"/>
      <c r="GU24" s="139"/>
      <c r="GV24" s="139">
        <f t="shared" si="113"/>
        <v>0.28274117569839596</v>
      </c>
      <c r="GW24" s="139"/>
      <c r="GX24" s="139"/>
      <c r="GY24" s="139"/>
      <c r="GZ24" s="139">
        <f t="shared" si="104"/>
        <v>0.86</v>
      </c>
      <c r="HA24" s="139">
        <f t="shared" si="104"/>
        <v>0.86</v>
      </c>
      <c r="HB24" s="139">
        <f t="shared" si="104"/>
        <v>0.86</v>
      </c>
      <c r="HC24" s="139">
        <f t="shared" si="104"/>
        <v>0.86</v>
      </c>
      <c r="HD24" s="139">
        <f t="shared" si="104"/>
        <v>0.86</v>
      </c>
      <c r="HE24" s="139">
        <f t="shared" si="104"/>
        <v>0.86</v>
      </c>
      <c r="HF24" s="139">
        <f t="shared" si="104"/>
        <v>0.86</v>
      </c>
      <c r="HG24" s="139">
        <f t="shared" si="104"/>
        <v>0.86</v>
      </c>
      <c r="HH24" s="139">
        <f t="shared" si="104"/>
        <v>0.86</v>
      </c>
      <c r="HI24" s="139">
        <f t="shared" si="104"/>
        <v>0.86</v>
      </c>
      <c r="HJ24" s="139">
        <f t="shared" si="104"/>
        <v>0.86</v>
      </c>
      <c r="HK24" s="139">
        <f t="shared" si="104"/>
        <v>0.86</v>
      </c>
      <c r="HL24" s="139">
        <f t="shared" si="104"/>
        <v>0.86</v>
      </c>
      <c r="HM24" s="139">
        <f t="shared" si="104"/>
        <v>0.86</v>
      </c>
      <c r="HN24" s="139">
        <f t="shared" si="104"/>
        <v>0.86</v>
      </c>
      <c r="HO24" s="139">
        <f t="shared" si="104"/>
        <v>0.86</v>
      </c>
      <c r="HP24" s="139">
        <f t="shared" si="105"/>
        <v>0.86</v>
      </c>
      <c r="HQ24" s="139">
        <f t="shared" si="105"/>
        <v>0.86</v>
      </c>
      <c r="HR24" s="139">
        <f t="shared" si="105"/>
        <v>0.86</v>
      </c>
      <c r="HS24" s="139">
        <f t="shared" si="105"/>
        <v>0.86</v>
      </c>
      <c r="HT24" s="139">
        <f t="shared" si="105"/>
        <v>0.86</v>
      </c>
      <c r="HU24" s="139">
        <f t="shared" si="105"/>
        <v>0.86</v>
      </c>
      <c r="HV24" s="139">
        <f t="shared" si="105"/>
        <v>0.86</v>
      </c>
      <c r="HW24" s="139">
        <f t="shared" si="105"/>
        <v>0.86</v>
      </c>
      <c r="HX24" s="139">
        <f t="shared" si="105"/>
        <v>0.86</v>
      </c>
      <c r="HY24" s="139"/>
      <c r="HZ24" s="139"/>
      <c r="IA24" s="139"/>
      <c r="IB24" s="279">
        <v>252.12000000000035</v>
      </c>
      <c r="IC24" s="139"/>
      <c r="ID24" s="139"/>
      <c r="IE24" s="139"/>
      <c r="IF24" s="280">
        <v>214.51768955301142</v>
      </c>
      <c r="IG24" s="139"/>
      <c r="IH24" s="139"/>
      <c r="II24" s="139"/>
      <c r="IJ24" s="139">
        <f t="shared" si="115"/>
        <v>516.6063173718195</v>
      </c>
      <c r="IK24" s="139">
        <f t="shared" si="116"/>
        <v>372.67409134790341</v>
      </c>
      <c r="IL24" s="139">
        <f t="shared" si="117"/>
        <v>372.67409134790347</v>
      </c>
      <c r="IM24" s="139">
        <f t="shared" si="118"/>
        <v>313.16185710559944</v>
      </c>
      <c r="IN24" s="139">
        <f t="shared" si="119"/>
        <v>263.95747666833864</v>
      </c>
      <c r="IO24" s="139">
        <f t="shared" si="120"/>
        <v>269.84397145221988</v>
      </c>
      <c r="IP24" s="139">
        <f t="shared" si="121"/>
        <v>271.0263983341797</v>
      </c>
      <c r="IQ24" s="139">
        <f t="shared" si="122"/>
        <v>270.13272439857894</v>
      </c>
      <c r="IR24" s="139">
        <f t="shared" si="123"/>
        <v>271.23180108762546</v>
      </c>
      <c r="IS24" s="139">
        <f t="shared" si="124"/>
        <v>272.5214053330842</v>
      </c>
      <c r="IT24" s="139">
        <f t="shared" si="125"/>
        <v>273.00685727838408</v>
      </c>
      <c r="IU24" s="139">
        <f t="shared" si="126"/>
        <v>273.13438046705102</v>
      </c>
      <c r="IV24" s="139">
        <f t="shared" si="127"/>
        <v>273.9819887958426</v>
      </c>
      <c r="IW24" s="139">
        <f t="shared" si="128"/>
        <v>274.31910271526164</v>
      </c>
      <c r="IX24" s="139">
        <f t="shared" si="129"/>
        <v>276.10479808090383</v>
      </c>
      <c r="IY24" s="139">
        <f t="shared" si="130"/>
        <v>276.75293069047154</v>
      </c>
      <c r="IZ24" s="139">
        <f t="shared" si="131"/>
        <v>278.15401255919494</v>
      </c>
      <c r="JA24" s="139">
        <f t="shared" si="132"/>
        <v>278.39977628457058</v>
      </c>
      <c r="JB24" s="139">
        <f t="shared" si="133"/>
        <v>279.06410073240619</v>
      </c>
      <c r="JC24" s="139">
        <f t="shared" si="134"/>
        <v>279.73594917414823</v>
      </c>
      <c r="JD24" s="139">
        <f t="shared" si="135"/>
        <v>281.42784129937837</v>
      </c>
      <c r="JE24" s="139">
        <f t="shared" si="136"/>
        <v>281.61232256605484</v>
      </c>
      <c r="JF24" s="139">
        <f t="shared" si="137"/>
        <v>281.61448283689123</v>
      </c>
      <c r="JG24" s="139">
        <f t="shared" si="138"/>
        <v>281.59613556580302</v>
      </c>
      <c r="JH24" s="139">
        <f t="shared" si="139"/>
        <v>281.59613556580302</v>
      </c>
      <c r="JI24" s="139"/>
      <c r="JJ24" s="139"/>
      <c r="JK24" s="139"/>
      <c r="JL24" s="139"/>
      <c r="JM24" s="139"/>
      <c r="JN24" s="139"/>
      <c r="JO24" s="139"/>
      <c r="JP24" s="139"/>
      <c r="JQ24" s="139"/>
      <c r="JR24" s="139"/>
      <c r="JS24" s="139"/>
      <c r="JT24" s="139"/>
      <c r="JU24" s="139"/>
      <c r="JV24" s="139"/>
      <c r="JW24" s="139"/>
      <c r="JX24" s="139"/>
      <c r="JY24" s="139"/>
      <c r="JZ24" s="139"/>
      <c r="KA24" s="139"/>
      <c r="KB24" s="139"/>
      <c r="KC24" s="139"/>
      <c r="KD24" s="139"/>
      <c r="KE24" s="139"/>
      <c r="KF24" s="139"/>
      <c r="KG24" s="139"/>
      <c r="KH24" s="139"/>
      <c r="KI24" s="139"/>
      <c r="KJ24" s="139"/>
      <c r="KK24" s="139"/>
      <c r="KL24" s="139"/>
      <c r="KM24" s="139"/>
      <c r="KN24" s="139"/>
      <c r="KO24" s="139"/>
      <c r="KP24" s="139"/>
      <c r="KQ24" s="139"/>
      <c r="KR24" s="139"/>
      <c r="KS24" s="139"/>
      <c r="KT24" s="139"/>
      <c r="KU24" s="139"/>
      <c r="KV24" s="139"/>
      <c r="KW24" s="139"/>
    </row>
    <row r="25" spans="1:309" s="152" customFormat="1" ht="12.75" x14ac:dyDescent="0.2">
      <c r="A25" s="150" t="s">
        <v>502</v>
      </c>
      <c r="B25" s="186" t="s">
        <v>571</v>
      </c>
      <c r="C25" s="151">
        <f t="shared" si="109"/>
        <v>0.28274117569839596</v>
      </c>
      <c r="D25" s="151">
        <f t="shared" si="99"/>
        <v>0.28274117569839596</v>
      </c>
      <c r="E25" s="151">
        <f t="shared" si="99"/>
        <v>0.28274117569839596</v>
      </c>
      <c r="F25" s="151">
        <f t="shared" si="99"/>
        <v>0.28274117569839596</v>
      </c>
      <c r="G25" s="151">
        <f t="shared" si="99"/>
        <v>0.28274117569839596</v>
      </c>
      <c r="H25" s="151">
        <f t="shared" si="99"/>
        <v>0.28274117569839596</v>
      </c>
      <c r="I25" s="151">
        <v>0.28274117569839596</v>
      </c>
      <c r="J25" s="151">
        <f t="shared" si="110"/>
        <v>0.27685492801771877</v>
      </c>
      <c r="K25" s="151">
        <f t="shared" si="111"/>
        <v>0.27685492801771877</v>
      </c>
      <c r="L25" s="151">
        <f t="shared" si="111"/>
        <v>0.27685492801771877</v>
      </c>
      <c r="M25" s="151">
        <f t="shared" si="111"/>
        <v>0.27685492801771877</v>
      </c>
      <c r="N25" s="151">
        <f t="shared" si="111"/>
        <v>0.27685492801771877</v>
      </c>
      <c r="O25" s="151">
        <f t="shared" si="111"/>
        <v>0.27685492801771877</v>
      </c>
      <c r="P25" s="151">
        <f t="shared" si="111"/>
        <v>0.27685492801771877</v>
      </c>
      <c r="Q25" s="151">
        <f t="shared" si="111"/>
        <v>0.27685492801771877</v>
      </c>
      <c r="R25" s="151">
        <f t="shared" si="111"/>
        <v>0.27685492801771877</v>
      </c>
      <c r="S25" s="151">
        <f t="shared" si="111"/>
        <v>0.27685492801771877</v>
      </c>
      <c r="T25" s="151">
        <f t="shared" si="111"/>
        <v>0.27685492801771877</v>
      </c>
      <c r="U25" s="151">
        <f t="shared" si="111"/>
        <v>0.27685492801771877</v>
      </c>
      <c r="V25" s="151">
        <f t="shared" si="111"/>
        <v>0.27685492801771877</v>
      </c>
      <c r="W25" s="151">
        <f t="shared" si="111"/>
        <v>0.27685492801771877</v>
      </c>
      <c r="X25" s="151">
        <f t="shared" si="111"/>
        <v>0.27685492801771877</v>
      </c>
      <c r="Y25" s="151">
        <f t="shared" si="111"/>
        <v>0.27685492801771877</v>
      </c>
      <c r="Z25" s="151">
        <f t="shared" si="111"/>
        <v>0.27685492801771877</v>
      </c>
      <c r="AA25" s="151">
        <f t="shared" si="141"/>
        <v>0.27685492801771877</v>
      </c>
      <c r="AB25" s="151">
        <f t="shared" si="141"/>
        <v>0.27685492801771877</v>
      </c>
      <c r="AC25" s="151">
        <f t="shared" si="141"/>
        <v>0.27685492801771877</v>
      </c>
      <c r="AD25" s="151">
        <f t="shared" si="141"/>
        <v>0.27685492801771877</v>
      </c>
      <c r="AE25" s="151">
        <f t="shared" si="141"/>
        <v>0.27685492801771877</v>
      </c>
      <c r="AF25" s="151">
        <f t="shared" si="141"/>
        <v>0.27685492801771877</v>
      </c>
      <c r="AG25" s="151">
        <f t="shared" si="141"/>
        <v>0.27685492801771877</v>
      </c>
      <c r="AH25" s="151">
        <f t="shared" si="141"/>
        <v>0.27685492801771877</v>
      </c>
      <c r="AI25" s="151">
        <f t="shared" si="141"/>
        <v>0.27685492801771877</v>
      </c>
      <c r="AJ25" s="183">
        <v>167.02012712227932</v>
      </c>
      <c r="AK25" s="183">
        <v>167.02012712227932</v>
      </c>
      <c r="AL25" s="183">
        <v>167.02012712227932</v>
      </c>
      <c r="AM25" s="183">
        <v>167.02012712227932</v>
      </c>
      <c r="AN25" s="183">
        <v>167.02012712227932</v>
      </c>
      <c r="AO25" s="183">
        <v>167.02012712227932</v>
      </c>
      <c r="AP25" s="183">
        <v>167.02012712227932</v>
      </c>
      <c r="AQ25" s="183">
        <v>167.02012712227932</v>
      </c>
      <c r="AR25" s="183">
        <v>167.02012712227932</v>
      </c>
      <c r="AS25" s="183">
        <v>167.02012712227932</v>
      </c>
      <c r="AT25" s="183">
        <v>167.02012712227932</v>
      </c>
      <c r="AU25" s="183">
        <v>167.02012712227932</v>
      </c>
      <c r="AV25" s="183">
        <v>167.02012712227932</v>
      </c>
      <c r="AW25" s="183">
        <v>167.02012712227932</v>
      </c>
      <c r="AX25" s="183">
        <v>167.02012712227932</v>
      </c>
      <c r="AY25" s="183">
        <v>167.02012712227932</v>
      </c>
      <c r="AZ25" s="183">
        <v>167.02012712227932</v>
      </c>
      <c r="BA25" s="183">
        <v>167.02012712227932</v>
      </c>
      <c r="BB25" s="183">
        <v>167.02012712227932</v>
      </c>
      <c r="BC25" s="183">
        <v>167.02012712227932</v>
      </c>
      <c r="BD25" s="183">
        <v>167.02012712227932</v>
      </c>
      <c r="BE25" s="183">
        <v>167.02012712227932</v>
      </c>
      <c r="BF25" s="183">
        <v>167.02012712227932</v>
      </c>
      <c r="BG25" s="183">
        <v>167.02012712227932</v>
      </c>
      <c r="BH25" s="183">
        <v>167.02012712227932</v>
      </c>
      <c r="BI25" s="145">
        <v>156.10768454272988</v>
      </c>
      <c r="BJ25" s="154">
        <f t="shared" si="101"/>
        <v>2.1332965555685099</v>
      </c>
      <c r="BK25" s="145">
        <f t="shared" si="114"/>
        <v>1.9975696352260175</v>
      </c>
      <c r="BL25" s="145">
        <f t="shared" si="143"/>
        <v>2.1332965555685099</v>
      </c>
      <c r="BM25" s="145">
        <f t="shared" si="143"/>
        <v>2.1332965555685104</v>
      </c>
      <c r="BN25" s="145">
        <f t="shared" si="143"/>
        <v>1.8151408594958351</v>
      </c>
      <c r="BO25" s="145">
        <f t="shared" si="143"/>
        <v>1.5304010563994483</v>
      </c>
      <c r="BP25" s="145">
        <f t="shared" si="143"/>
        <v>1.5649134305857371</v>
      </c>
      <c r="BQ25" s="145">
        <f t="shared" si="143"/>
        <v>1.5209118642540926</v>
      </c>
      <c r="BR25" s="145">
        <f t="shared" si="143"/>
        <v>1.6265405963737443</v>
      </c>
      <c r="BS25" s="145">
        <f t="shared" si="143"/>
        <v>1.6331584278758038</v>
      </c>
      <c r="BT25" s="145">
        <f t="shared" si="143"/>
        <v>1.640923476198493</v>
      </c>
      <c r="BU25" s="145">
        <f t="shared" si="142"/>
        <v>1.6438465107859417</v>
      </c>
      <c r="BV25" s="145">
        <f t="shared" si="142"/>
        <v>1.6446143616407676</v>
      </c>
      <c r="BW25" s="145">
        <f t="shared" si="142"/>
        <v>1.6497180356205621</v>
      </c>
      <c r="BX25" s="145">
        <f t="shared" si="142"/>
        <v>1.6517478877118206</v>
      </c>
      <c r="BY25" s="145">
        <f t="shared" si="142"/>
        <v>1.6625000319084924</v>
      </c>
      <c r="BZ25" s="145">
        <f t="shared" si="142"/>
        <v>1.6664026098121603</v>
      </c>
      <c r="CA25" s="145">
        <f t="shared" si="142"/>
        <v>1.6748388943955839</v>
      </c>
      <c r="CB25" s="145">
        <f t="shared" si="142"/>
        <v>1.6763187028020976</v>
      </c>
      <c r="CC25" s="145">
        <f t="shared" si="142"/>
        <v>1.6803187760474765</v>
      </c>
      <c r="CD25" s="145">
        <f t="shared" si="142"/>
        <v>1.6843641532506159</v>
      </c>
      <c r="CE25" s="145">
        <f t="shared" si="142"/>
        <v>1.6945514833214126</v>
      </c>
      <c r="CF25" s="145">
        <f t="shared" si="142"/>
        <v>1.6956622938320156</v>
      </c>
      <c r="CG25" s="145">
        <f t="shared" si="142"/>
        <v>1.7954742448273526</v>
      </c>
      <c r="CH25" s="145">
        <f t="shared" si="142"/>
        <v>1.7106944060884119</v>
      </c>
      <c r="CI25" s="145">
        <f t="shared" si="142"/>
        <v>1.7106944060884119</v>
      </c>
      <c r="CJ25" s="192">
        <f t="shared" si="112"/>
        <v>992.69755268547271</v>
      </c>
      <c r="CK25" s="145">
        <f>'[8]ф_4 (ТЗ-1)'!CK23</f>
        <v>992.69755268547271</v>
      </c>
      <c r="CL25" s="145">
        <f>'[8]ф_4 (ТЗ-1)'!CL23</f>
        <v>992.69755268547271</v>
      </c>
      <c r="CM25" s="145">
        <f>'[8]ф_4 (ТЗ-1)'!CM23</f>
        <v>992.69755268547294</v>
      </c>
      <c r="CN25" s="145">
        <f>'[8]ф_4 (ТЗ-1)'!CN23</f>
        <v>844.64857185349456</v>
      </c>
      <c r="CO25" s="145">
        <f>'[8]ф_4 (ТЗ-1)'!CO23</f>
        <v>712.14917557963736</v>
      </c>
      <c r="CP25" s="145">
        <f>'[8]ф_4 (ТЗ-1)'!CP23</f>
        <v>728.20899122161404</v>
      </c>
      <c r="CQ25" s="145">
        <f>'[8]ф_4 (ТЗ-1)'!CQ23</f>
        <v>731.59358767909646</v>
      </c>
      <c r="CR25" s="145">
        <f>'[8]ф_4 (ТЗ-1)'!CR23</f>
        <v>756.88626841357632</v>
      </c>
      <c r="CS25" s="145">
        <f>'[8]ф_4 (ТЗ-1)'!CS23</f>
        <v>759.96577703558717</v>
      </c>
      <c r="CT25" s="145">
        <f>'[8]ф_4 (ТЗ-1)'!CT23</f>
        <v>763.57912579682579</v>
      </c>
      <c r="CU25" s="145">
        <f>'[8]ф_4 (ТЗ-1)'!CU23</f>
        <v>764.93931609657625</v>
      </c>
      <c r="CV25" s="145">
        <f>'[8]ф_4 (ТЗ-1)'!CV23</f>
        <v>765.29662397410664</v>
      </c>
      <c r="CW25" s="145">
        <f>'[8]ф_4 (ТЗ-1)'!CW23</f>
        <v>767.67154210549427</v>
      </c>
      <c r="CX25" s="145">
        <f>'[8]ф_4 (ТЗ-1)'!CX23</f>
        <v>768.61610332838006</v>
      </c>
      <c r="CY25" s="145">
        <f>'[8]ф_4 (ТЗ-1)'!CY23</f>
        <v>773.61945234813834</v>
      </c>
      <c r="CZ25" s="145">
        <f>'[8]ф_4 (ТЗ-1)'!CZ23</f>
        <v>775.43545843694164</v>
      </c>
      <c r="DA25" s="145">
        <f>'[8]ф_4 (ТЗ-1)'!DA23</f>
        <v>779.36115692356907</v>
      </c>
      <c r="DB25" s="145">
        <f>'[8]ф_4 (ТЗ-1)'!DB23</f>
        <v>780.04976356841416</v>
      </c>
      <c r="DC25" s="145">
        <f>'[8]ф_4 (ТЗ-1)'!DC23</f>
        <v>781.9111376520525</v>
      </c>
      <c r="DD25" s="145">
        <f>'[8]ф_4 (ТЗ-1)'!DD23</f>
        <v>783.79359325287544</v>
      </c>
      <c r="DE25" s="145">
        <f>'[8]ф_4 (ТЗ-1)'!DE23</f>
        <v>788.53411449136956</v>
      </c>
      <c r="DF25" s="145">
        <f>'[8]ф_4 (ТЗ-1)'!DF23</f>
        <v>789.05101350032101</v>
      </c>
      <c r="DG25" s="145">
        <f>'[8]ф_4 (ТЗ-1)'!DG23</f>
        <v>789.0570663742767</v>
      </c>
      <c r="DH25" s="145">
        <f>'[8]ф_4 (ТЗ-1)'!DH23</f>
        <v>796.04598145715124</v>
      </c>
      <c r="DI25" s="145">
        <f>'[8]ф_4 (ТЗ-1)'!DI23</f>
        <v>796.04598145715124</v>
      </c>
      <c r="DJ25" s="139"/>
      <c r="DK25" s="139">
        <v>465.33500000000004</v>
      </c>
      <c r="DL25" s="139">
        <v>5620</v>
      </c>
      <c r="DM25" s="139">
        <f t="shared" si="103"/>
        <v>3.6119999999999992</v>
      </c>
      <c r="DN25" s="139">
        <v>4.2007559999999993</v>
      </c>
      <c r="DO25" s="139"/>
      <c r="DP25" s="139"/>
      <c r="DQ25" s="190">
        <v>0</v>
      </c>
      <c r="DR25" s="190">
        <v>0</v>
      </c>
      <c r="DS25" s="190">
        <v>0</v>
      </c>
      <c r="DT25" s="190">
        <v>0</v>
      </c>
      <c r="DU25" s="190">
        <v>0</v>
      </c>
      <c r="DV25" s="190">
        <v>0</v>
      </c>
      <c r="DW25" s="190">
        <v>-41.853337875030569</v>
      </c>
      <c r="DX25" s="190">
        <v>0</v>
      </c>
      <c r="DY25" s="190">
        <v>0</v>
      </c>
      <c r="DZ25" s="190">
        <v>0</v>
      </c>
      <c r="EA25" s="190">
        <v>0</v>
      </c>
      <c r="EB25" s="190">
        <v>0</v>
      </c>
      <c r="EC25" s="190">
        <v>0</v>
      </c>
      <c r="ED25" s="190">
        <v>0</v>
      </c>
      <c r="EE25" s="190">
        <v>0</v>
      </c>
      <c r="EF25" s="190">
        <v>0</v>
      </c>
      <c r="EG25" s="190">
        <v>0</v>
      </c>
      <c r="EH25" s="190">
        <v>0</v>
      </c>
      <c r="EI25" s="190">
        <v>0</v>
      </c>
      <c r="EJ25" s="190">
        <v>0</v>
      </c>
      <c r="EK25" s="190">
        <v>0</v>
      </c>
      <c r="EL25" s="190">
        <v>0</v>
      </c>
      <c r="EM25" s="190">
        <v>-63.819706691039819</v>
      </c>
      <c r="EN25" s="190">
        <v>0</v>
      </c>
      <c r="EO25" s="190">
        <v>0</v>
      </c>
      <c r="EP25" s="139"/>
      <c r="EQ25" s="139"/>
      <c r="ER25" s="139"/>
      <c r="ES25" s="139">
        <v>0</v>
      </c>
      <c r="ET25" s="139">
        <v>0</v>
      </c>
      <c r="EU25" s="139">
        <v>0</v>
      </c>
      <c r="EV25" s="139">
        <v>0</v>
      </c>
      <c r="EW25" s="139">
        <v>0</v>
      </c>
      <c r="EX25" s="139">
        <v>0</v>
      </c>
      <c r="EY25" s="139">
        <v>-15.688000000000001</v>
      </c>
      <c r="EZ25" s="139">
        <v>0</v>
      </c>
      <c r="FA25" s="139">
        <v>0</v>
      </c>
      <c r="FB25" s="139">
        <v>0</v>
      </c>
      <c r="FC25" s="139">
        <v>0</v>
      </c>
      <c r="FD25" s="139">
        <v>0</v>
      </c>
      <c r="FE25" s="139">
        <v>0</v>
      </c>
      <c r="FF25" s="139">
        <v>0</v>
      </c>
      <c r="FG25" s="139">
        <v>0</v>
      </c>
      <c r="FH25" s="139">
        <v>0</v>
      </c>
      <c r="FI25" s="139">
        <v>0</v>
      </c>
      <c r="FJ25" s="139">
        <v>0</v>
      </c>
      <c r="FK25" s="139">
        <v>0</v>
      </c>
      <c r="FL25" s="139">
        <v>0</v>
      </c>
      <c r="FM25" s="139">
        <v>0</v>
      </c>
      <c r="FN25" s="139">
        <v>0</v>
      </c>
      <c r="FO25" s="139">
        <v>25.864999999999998</v>
      </c>
      <c r="FP25" s="139">
        <v>0</v>
      </c>
      <c r="FQ25" s="139">
        <v>0</v>
      </c>
      <c r="FR25" s="139"/>
      <c r="FS25" s="139"/>
      <c r="FT25" s="139"/>
      <c r="FU25" s="139">
        <v>2045</v>
      </c>
      <c r="FV25" s="139"/>
      <c r="FW25" s="139"/>
      <c r="FX25" s="139"/>
      <c r="FY25" s="139">
        <v>3.6119999999999992</v>
      </c>
      <c r="FZ25" s="139"/>
      <c r="GA25" s="139"/>
      <c r="GB25" s="139"/>
      <c r="GC25" s="139"/>
      <c r="GD25" s="139"/>
      <c r="GE25" s="139"/>
      <c r="GF25" s="139"/>
      <c r="GG25" s="139"/>
      <c r="GH25" s="139"/>
      <c r="GI25" s="139"/>
      <c r="GJ25" s="139"/>
      <c r="GK25" s="139"/>
      <c r="GL25" s="139"/>
      <c r="GM25" s="139"/>
      <c r="GN25" s="139"/>
      <c r="GO25" s="139"/>
      <c r="GP25" s="139"/>
      <c r="GQ25" s="139"/>
      <c r="GR25" s="139">
        <v>5620</v>
      </c>
      <c r="GS25" s="139"/>
      <c r="GT25" s="139"/>
      <c r="GU25" s="139"/>
      <c r="GV25" s="139">
        <f t="shared" si="113"/>
        <v>0.28274117569839596</v>
      </c>
      <c r="GW25" s="139"/>
      <c r="GX25" s="139"/>
      <c r="GY25" s="139"/>
      <c r="GZ25" s="139">
        <f t="shared" si="104"/>
        <v>3.6119999999999992</v>
      </c>
      <c r="HA25" s="139">
        <f t="shared" si="104"/>
        <v>3.6119999999999992</v>
      </c>
      <c r="HB25" s="139">
        <f t="shared" si="104"/>
        <v>3.6119999999999992</v>
      </c>
      <c r="HC25" s="139">
        <f t="shared" si="104"/>
        <v>3.6119999999999992</v>
      </c>
      <c r="HD25" s="139">
        <f t="shared" si="104"/>
        <v>3.6119999999999992</v>
      </c>
      <c r="HE25" s="139">
        <f t="shared" si="104"/>
        <v>3.6119999999999992</v>
      </c>
      <c r="HF25" s="139">
        <f t="shared" si="104"/>
        <v>3.6119999999999992</v>
      </c>
      <c r="HG25" s="139">
        <f t="shared" si="104"/>
        <v>3.6119999999999992</v>
      </c>
      <c r="HH25" s="139">
        <f t="shared" si="104"/>
        <v>3.6119999999999992</v>
      </c>
      <c r="HI25" s="139">
        <f t="shared" si="104"/>
        <v>3.6119999999999992</v>
      </c>
      <c r="HJ25" s="139">
        <f t="shared" si="104"/>
        <v>3.6119999999999992</v>
      </c>
      <c r="HK25" s="139">
        <f t="shared" si="104"/>
        <v>3.6119999999999992</v>
      </c>
      <c r="HL25" s="139">
        <f t="shared" si="104"/>
        <v>3.6119999999999992</v>
      </c>
      <c r="HM25" s="139">
        <f t="shared" si="104"/>
        <v>3.6119999999999992</v>
      </c>
      <c r="HN25" s="139">
        <f t="shared" si="104"/>
        <v>3.6119999999999992</v>
      </c>
      <c r="HO25" s="139">
        <f t="shared" si="104"/>
        <v>3.6119999999999992</v>
      </c>
      <c r="HP25" s="139">
        <f t="shared" si="105"/>
        <v>3.6119999999999992</v>
      </c>
      <c r="HQ25" s="139">
        <f t="shared" si="105"/>
        <v>3.6119999999999992</v>
      </c>
      <c r="HR25" s="139">
        <f t="shared" si="105"/>
        <v>3.6119999999999992</v>
      </c>
      <c r="HS25" s="139">
        <f t="shared" si="105"/>
        <v>3.6119999999999992</v>
      </c>
      <c r="HT25" s="139">
        <f t="shared" si="105"/>
        <v>3.6119999999999992</v>
      </c>
      <c r="HU25" s="139">
        <f t="shared" si="105"/>
        <v>3.6119999999999992</v>
      </c>
      <c r="HV25" s="139">
        <f t="shared" si="105"/>
        <v>3.6119999999999992</v>
      </c>
      <c r="HW25" s="139">
        <f t="shared" si="105"/>
        <v>3.6119999999999992</v>
      </c>
      <c r="HX25" s="139">
        <f t="shared" si="105"/>
        <v>3.6119999999999992</v>
      </c>
      <c r="HY25" s="139"/>
      <c r="HZ25" s="139"/>
      <c r="IA25" s="139"/>
      <c r="IB25" s="279">
        <v>890.39999999999964</v>
      </c>
      <c r="IC25" s="139"/>
      <c r="ID25" s="139"/>
      <c r="IE25" s="139"/>
      <c r="IF25" s="280">
        <v>996.07304456606994</v>
      </c>
      <c r="IG25" s="139"/>
      <c r="IH25" s="139"/>
      <c r="II25" s="139"/>
      <c r="IJ25" s="139">
        <f t="shared" si="115"/>
        <v>1511.9461580176073</v>
      </c>
      <c r="IK25" s="139">
        <f t="shared" si="116"/>
        <v>929.53906620789894</v>
      </c>
      <c r="IL25" s="139">
        <f t="shared" si="117"/>
        <v>929.53906620789917</v>
      </c>
      <c r="IM25" s="139">
        <f t="shared" si="118"/>
        <v>781.10120071138158</v>
      </c>
      <c r="IN25" s="139">
        <f t="shared" si="119"/>
        <v>616.544971274609</v>
      </c>
      <c r="IO25" s="139">
        <f t="shared" si="120"/>
        <v>630.29449185362387</v>
      </c>
      <c r="IP25" s="139">
        <f t="shared" si="121"/>
        <v>633.05637364297093</v>
      </c>
      <c r="IQ25" s="139">
        <f t="shared" si="122"/>
        <v>630.96895343457811</v>
      </c>
      <c r="IR25" s="139">
        <f t="shared" si="123"/>
        <v>633.53614802300126</v>
      </c>
      <c r="IS25" s="139">
        <f t="shared" si="124"/>
        <v>636.54837189522357</v>
      </c>
      <c r="IT25" s="139">
        <f t="shared" si="125"/>
        <v>637.68227785404667</v>
      </c>
      <c r="IU25" s="139">
        <f t="shared" si="126"/>
        <v>637.98014318328796</v>
      </c>
      <c r="IV25" s="139">
        <f t="shared" si="127"/>
        <v>639.95996455195314</v>
      </c>
      <c r="IW25" s="139">
        <f t="shared" si="128"/>
        <v>640.74738642909779</v>
      </c>
      <c r="IX25" s="139">
        <f t="shared" si="129"/>
        <v>644.91836696661198</v>
      </c>
      <c r="IY25" s="139">
        <f t="shared" si="130"/>
        <v>646.432258166785</v>
      </c>
      <c r="IZ25" s="139">
        <f t="shared" si="131"/>
        <v>649.70486855618822</v>
      </c>
      <c r="JA25" s="139">
        <f t="shared" si="132"/>
        <v>650.27891703897637</v>
      </c>
      <c r="JB25" s="139">
        <f t="shared" si="133"/>
        <v>651.83062871154414</v>
      </c>
      <c r="JC25" s="139">
        <f t="shared" si="134"/>
        <v>653.39991473231964</v>
      </c>
      <c r="JD25" s="139">
        <f t="shared" si="135"/>
        <v>657.35179211391926</v>
      </c>
      <c r="JE25" s="139">
        <f t="shared" si="136"/>
        <v>657.7826986322699</v>
      </c>
      <c r="JF25" s="139">
        <f t="shared" si="137"/>
        <v>657.7877445363963</v>
      </c>
      <c r="JG25" s="139">
        <f t="shared" si="138"/>
        <v>657.7448894603865</v>
      </c>
      <c r="JH25" s="139">
        <f t="shared" si="139"/>
        <v>657.74488946038662</v>
      </c>
      <c r="JI25" s="139"/>
      <c r="JJ25" s="139"/>
      <c r="JK25" s="139"/>
      <c r="JL25" s="139"/>
      <c r="JM25" s="139"/>
      <c r="JN25" s="139"/>
      <c r="JO25" s="139"/>
      <c r="JP25" s="139"/>
      <c r="JQ25" s="139"/>
      <c r="JR25" s="139"/>
      <c r="JS25" s="139"/>
      <c r="JT25" s="139"/>
      <c r="JU25" s="139"/>
      <c r="JV25" s="139"/>
      <c r="JW25" s="139"/>
      <c r="JX25" s="139"/>
      <c r="JY25" s="139"/>
      <c r="JZ25" s="139"/>
      <c r="KA25" s="139"/>
      <c r="KB25" s="139"/>
      <c r="KC25" s="139"/>
      <c r="KD25" s="139"/>
      <c r="KE25" s="139"/>
      <c r="KF25" s="139"/>
      <c r="KG25" s="139"/>
      <c r="KH25" s="139"/>
      <c r="KI25" s="139"/>
      <c r="KJ25" s="139"/>
      <c r="KK25" s="139"/>
      <c r="KL25" s="139"/>
      <c r="KM25" s="139"/>
      <c r="KN25" s="139"/>
      <c r="KO25" s="139"/>
      <c r="KP25" s="139"/>
      <c r="KQ25" s="139"/>
      <c r="KR25" s="139"/>
      <c r="KS25" s="139"/>
      <c r="KT25" s="139"/>
      <c r="KU25" s="139"/>
      <c r="KV25" s="139"/>
      <c r="KW25" s="139"/>
    </row>
    <row r="26" spans="1:309" s="152" customFormat="1" ht="12.75" x14ac:dyDescent="0.2">
      <c r="A26" s="150" t="s">
        <v>503</v>
      </c>
      <c r="B26" s="186" t="s">
        <v>572</v>
      </c>
      <c r="C26" s="151">
        <f t="shared" si="109"/>
        <v>1.6447368421052633</v>
      </c>
      <c r="D26" s="151">
        <f t="shared" si="99"/>
        <v>1.6447368421052633</v>
      </c>
      <c r="E26" s="151">
        <f t="shared" si="99"/>
        <v>1.6447368421052633</v>
      </c>
      <c r="F26" s="151">
        <f t="shared" si="99"/>
        <v>1.6447368421052633</v>
      </c>
      <c r="G26" s="151">
        <f t="shared" si="99"/>
        <v>1.6447368421052633</v>
      </c>
      <c r="H26" s="151">
        <f t="shared" si="99"/>
        <v>1.6447368421052633</v>
      </c>
      <c r="I26" s="151">
        <v>0.28274117569839596</v>
      </c>
      <c r="J26" s="151">
        <f t="shared" si="110"/>
        <v>2.9069767441860463</v>
      </c>
      <c r="K26" s="151">
        <f t="shared" si="111"/>
        <v>2.9069767441860463</v>
      </c>
      <c r="L26" s="151">
        <f t="shared" si="111"/>
        <v>2.9069767441860463</v>
      </c>
      <c r="M26" s="151">
        <f t="shared" si="111"/>
        <v>2.9069767441860463</v>
      </c>
      <c r="N26" s="151">
        <f t="shared" si="111"/>
        <v>2.9069767441860463</v>
      </c>
      <c r="O26" s="151">
        <f t="shared" si="111"/>
        <v>2.9069767441860463</v>
      </c>
      <c r="P26" s="151">
        <f t="shared" si="111"/>
        <v>2.9069767441860463</v>
      </c>
      <c r="Q26" s="151">
        <f t="shared" si="111"/>
        <v>2.9069767441860463</v>
      </c>
      <c r="R26" s="151">
        <f t="shared" si="111"/>
        <v>2.9069767441860463</v>
      </c>
      <c r="S26" s="151">
        <f t="shared" si="111"/>
        <v>2.9069767441860463</v>
      </c>
      <c r="T26" s="151">
        <f t="shared" si="111"/>
        <v>2.9069767441860463</v>
      </c>
      <c r="U26" s="151">
        <f t="shared" si="111"/>
        <v>2.9069767441860463</v>
      </c>
      <c r="V26" s="151">
        <f t="shared" si="111"/>
        <v>2.9069767441860463</v>
      </c>
      <c r="W26" s="151">
        <f t="shared" si="111"/>
        <v>2.9069767441860463</v>
      </c>
      <c r="X26" s="151">
        <f t="shared" si="111"/>
        <v>2.9069767441860463</v>
      </c>
      <c r="Y26" s="151">
        <f t="shared" si="111"/>
        <v>2.9069767441860463</v>
      </c>
      <c r="Z26" s="151">
        <f t="shared" si="111"/>
        <v>2.9069767441860463</v>
      </c>
      <c r="AA26" s="151">
        <f t="shared" si="141"/>
        <v>2.9069767441860463</v>
      </c>
      <c r="AB26" s="151">
        <f t="shared" si="141"/>
        <v>2.9069767441860463</v>
      </c>
      <c r="AC26" s="151">
        <f t="shared" si="141"/>
        <v>2.9069767441860463</v>
      </c>
      <c r="AD26" s="151">
        <f t="shared" si="141"/>
        <v>2.9069767441860463</v>
      </c>
      <c r="AE26" s="151">
        <f t="shared" si="141"/>
        <v>2.9069767441860463</v>
      </c>
      <c r="AF26" s="151">
        <f t="shared" si="141"/>
        <v>2.9069767441860463</v>
      </c>
      <c r="AG26" s="151">
        <f t="shared" si="141"/>
        <v>2.9069767441860463</v>
      </c>
      <c r="AH26" s="151">
        <f t="shared" si="141"/>
        <v>2.9069767441860463</v>
      </c>
      <c r="AI26" s="151">
        <f t="shared" si="141"/>
        <v>4.8449612403100772</v>
      </c>
      <c r="AJ26" s="183">
        <v>173.91058336091038</v>
      </c>
      <c r="AK26" s="183">
        <v>173.91058336091038</v>
      </c>
      <c r="AL26" s="183">
        <v>173.91058336091038</v>
      </c>
      <c r="AM26" s="183">
        <v>173.91058336091038</v>
      </c>
      <c r="AN26" s="183">
        <v>173.91058336091038</v>
      </c>
      <c r="AO26" s="183">
        <v>173.91058336091038</v>
      </c>
      <c r="AP26" s="183">
        <v>173.91058336091038</v>
      </c>
      <c r="AQ26" s="183">
        <v>173.91058336091038</v>
      </c>
      <c r="AR26" s="183">
        <v>173.91058336091038</v>
      </c>
      <c r="AS26" s="183">
        <v>173.91058336091038</v>
      </c>
      <c r="AT26" s="183">
        <v>173.91058336091038</v>
      </c>
      <c r="AU26" s="183">
        <v>173.91058336091038</v>
      </c>
      <c r="AV26" s="183">
        <v>173.91058336091038</v>
      </c>
      <c r="AW26" s="183">
        <v>173.91058336091038</v>
      </c>
      <c r="AX26" s="183">
        <v>173.91058336091038</v>
      </c>
      <c r="AY26" s="183">
        <v>173.91058336091038</v>
      </c>
      <c r="AZ26" s="183">
        <v>173.91058336091038</v>
      </c>
      <c r="BA26" s="183">
        <v>173.91058336091038</v>
      </c>
      <c r="BB26" s="183">
        <v>173.91058336091038</v>
      </c>
      <c r="BC26" s="183">
        <v>173.91058336091038</v>
      </c>
      <c r="BD26" s="183">
        <v>173.91058336091038</v>
      </c>
      <c r="BE26" s="183">
        <v>173.91058336091038</v>
      </c>
      <c r="BF26" s="183">
        <v>173.91058336091038</v>
      </c>
      <c r="BG26" s="183">
        <v>173.91058336091038</v>
      </c>
      <c r="BH26" s="183">
        <v>173.91058336091038</v>
      </c>
      <c r="BI26" s="145">
        <v>161.91703945805978</v>
      </c>
      <c r="BJ26" s="154">
        <f t="shared" si="101"/>
        <v>8.5905235200752248</v>
      </c>
      <c r="BK26" s="145">
        <f t="shared" si="114"/>
        <v>11.908310298552843</v>
      </c>
      <c r="BL26" s="145">
        <f t="shared" si="143"/>
        <v>8.5905235200752248</v>
      </c>
      <c r="BM26" s="145">
        <f t="shared" si="143"/>
        <v>8.5905235200752248</v>
      </c>
      <c r="BN26" s="145">
        <f t="shared" si="143"/>
        <v>7.3093495627911382</v>
      </c>
      <c r="BO26" s="145">
        <f t="shared" si="143"/>
        <v>6.1627373071175509</v>
      </c>
      <c r="BP26" s="145">
        <f t="shared" si="143"/>
        <v>6.3017144040462734</v>
      </c>
      <c r="BQ26" s="145">
        <f t="shared" si="143"/>
        <v>6.3310037433775816</v>
      </c>
      <c r="BR26" s="145">
        <f t="shared" si="143"/>
        <v>6.3116447510592693</v>
      </c>
      <c r="BS26" s="145">
        <f t="shared" si="143"/>
        <v>6.3373246520445221</v>
      </c>
      <c r="BT26" s="145">
        <f t="shared" si="143"/>
        <v>6.3674562249034379</v>
      </c>
      <c r="BU26" s="145">
        <f t="shared" si="142"/>
        <v>6.3787987981857572</v>
      </c>
      <c r="BV26" s="145">
        <f t="shared" si="142"/>
        <v>6.381778374489147</v>
      </c>
      <c r="BW26" s="145">
        <f t="shared" si="142"/>
        <v>6.4015827231525035</v>
      </c>
      <c r="BX26" s="145">
        <f t="shared" si="142"/>
        <v>6.4094593819495715</v>
      </c>
      <c r="BY26" s="145">
        <f t="shared" si="142"/>
        <v>6.4511821121616899</v>
      </c>
      <c r="BZ26" s="145">
        <f t="shared" si="142"/>
        <v>6.4663257153377804</v>
      </c>
      <c r="CA26" s="145">
        <f t="shared" si="142"/>
        <v>6.4990619602419128</v>
      </c>
      <c r="CB26" s="145">
        <f t="shared" si="142"/>
        <v>6.5048042239040491</v>
      </c>
      <c r="CC26" s="145">
        <f t="shared" si="142"/>
        <v>6.5203261490003781</v>
      </c>
      <c r="CD26" s="145">
        <f t="shared" si="142"/>
        <v>6.5360238720373394</v>
      </c>
      <c r="CE26" s="145">
        <f t="shared" si="142"/>
        <v>6.5755548917438267</v>
      </c>
      <c r="CF26" s="145">
        <f t="shared" si="142"/>
        <v>6.5798652922000453</v>
      </c>
      <c r="CG26" s="145">
        <f t="shared" si="142"/>
        <v>6.5799157668773196</v>
      </c>
      <c r="CH26" s="145">
        <f t="shared" si="142"/>
        <v>6.5794870833199388</v>
      </c>
      <c r="CI26" s="145">
        <f t="shared" si="142"/>
        <v>6.5794870833199388</v>
      </c>
      <c r="CJ26" s="192">
        <f t="shared" si="112"/>
        <v>372.67409134790341</v>
      </c>
      <c r="CK26" s="145">
        <f>'[8]ф_4 (ТЗ-1)'!CK24</f>
        <v>372.67409134790341</v>
      </c>
      <c r="CL26" s="145">
        <f>'[8]ф_4 (ТЗ-1)'!CL24</f>
        <v>372.67409134790341</v>
      </c>
      <c r="CM26" s="145">
        <f>'[8]ф_4 (ТЗ-1)'!CM24</f>
        <v>372.67409134790347</v>
      </c>
      <c r="CN26" s="145">
        <f>'[8]ф_4 (ТЗ-1)'!CN24</f>
        <v>317.0942027330052</v>
      </c>
      <c r="CO26" s="145">
        <f>'[8]ф_4 (ТЗ-1)'!CO24</f>
        <v>267.35186985737363</v>
      </c>
      <c r="CP26" s="145">
        <f>'[8]ф_4 (ТЗ-1)'!CP24</f>
        <v>273.38097427633545</v>
      </c>
      <c r="CQ26" s="145">
        <f>'[8]ф_4 (ТЗ-1)'!CQ24</f>
        <v>274.65160439520628</v>
      </c>
      <c r="CR26" s="145">
        <f>'[8]ф_4 (ТЗ-1)'!CR24</f>
        <v>273.81177259045324</v>
      </c>
      <c r="CS26" s="145">
        <f>'[8]ф_4 (ТЗ-1)'!CS24</f>
        <v>274.92581805499549</v>
      </c>
      <c r="CT26" s="145">
        <f>'[8]ф_4 (ТЗ-1)'!CT24</f>
        <v>276.23298594876098</v>
      </c>
      <c r="CU26" s="145">
        <f>'[8]ф_4 (ТЗ-1)'!CU24</f>
        <v>276.72504946289456</v>
      </c>
      <c r="CV26" s="145">
        <f>'[8]ф_4 (ТЗ-1)'!CV24</f>
        <v>276.85430944208821</v>
      </c>
      <c r="CW26" s="145">
        <f>'[8]ф_4 (ТЗ-1)'!CW24</f>
        <v>277.71346169580193</v>
      </c>
      <c r="CX26" s="145">
        <f>'[8]ф_4 (ТЗ-1)'!CX24</f>
        <v>278.05516690773635</v>
      </c>
      <c r="CY26" s="145">
        <f>'[8]ф_4 (ТЗ-1)'!CY24</f>
        <v>279.86518238979846</v>
      </c>
      <c r="CZ26" s="145">
        <f>'[8]ф_4 (ТЗ-1)'!CZ24</f>
        <v>280.52214218278363</v>
      </c>
      <c r="DA26" s="145">
        <f>'[8]ф_4 (ТЗ-1)'!DA24</f>
        <v>281.94230595921471</v>
      </c>
      <c r="DB26" s="145">
        <f>'[8]ф_4 (ТЗ-1)'!DB24</f>
        <v>282.1914168414055</v>
      </c>
      <c r="DC26" s="145">
        <f>'[8]ф_4 (ТЗ-1)'!DC24</f>
        <v>282.86478899593442</v>
      </c>
      <c r="DD26" s="145">
        <f>'[8]ф_4 (ТЗ-1)'!DD24</f>
        <v>283.54578761672389</v>
      </c>
      <c r="DE26" s="145">
        <f>'[8]ф_4 (ТЗ-1)'!DE24</f>
        <v>285.26072231363071</v>
      </c>
      <c r="DF26" s="145">
        <f>'[8]ф_4 (ТЗ-1)'!DF24</f>
        <v>285.4477161062224</v>
      </c>
      <c r="DG26" s="145">
        <f>'[8]ф_4 (ТЗ-1)'!DG24</f>
        <v>285.44990579867192</v>
      </c>
      <c r="DH26" s="145">
        <f>'[8]ф_4 (ТЗ-1)'!DH24</f>
        <v>285.43130864858563</v>
      </c>
      <c r="DI26" s="145">
        <f>'[8]ф_4 (ТЗ-1)'!DI24</f>
        <v>285.43130864858563</v>
      </c>
      <c r="DJ26" s="139"/>
      <c r="DK26" s="139">
        <v>43.382000000000005</v>
      </c>
      <c r="DL26" s="139">
        <v>608</v>
      </c>
      <c r="DM26" s="139">
        <f t="shared" si="103"/>
        <v>0.34400000000000003</v>
      </c>
      <c r="DN26" s="139">
        <v>0.40007200000000004</v>
      </c>
      <c r="DO26" s="139"/>
      <c r="DP26" s="139"/>
      <c r="DQ26" s="190">
        <v>0</v>
      </c>
      <c r="DR26" s="190">
        <v>0</v>
      </c>
      <c r="DS26" s="190">
        <v>0</v>
      </c>
      <c r="DT26" s="190">
        <v>0</v>
      </c>
      <c r="DU26" s="190">
        <v>0</v>
      </c>
      <c r="DV26" s="190">
        <v>0</v>
      </c>
      <c r="DW26" s="190">
        <v>0</v>
      </c>
      <c r="DX26" s="190">
        <v>0</v>
      </c>
      <c r="DY26" s="190">
        <v>0</v>
      </c>
      <c r="DZ26" s="190">
        <v>0</v>
      </c>
      <c r="EA26" s="190">
        <v>0</v>
      </c>
      <c r="EB26" s="190">
        <v>0</v>
      </c>
      <c r="EC26" s="190">
        <v>0</v>
      </c>
      <c r="ED26" s="190">
        <v>0</v>
      </c>
      <c r="EE26" s="190">
        <v>0</v>
      </c>
      <c r="EF26" s="190">
        <v>0</v>
      </c>
      <c r="EG26" s="190">
        <v>0</v>
      </c>
      <c r="EH26" s="190">
        <v>0</v>
      </c>
      <c r="EI26" s="190">
        <v>0</v>
      </c>
      <c r="EJ26" s="190">
        <v>0</v>
      </c>
      <c r="EK26" s="190">
        <v>0</v>
      </c>
      <c r="EL26" s="190">
        <v>0</v>
      </c>
      <c r="EM26" s="190">
        <v>0</v>
      </c>
      <c r="EN26" s="190">
        <v>0</v>
      </c>
      <c r="EO26" s="190">
        <v>0</v>
      </c>
      <c r="EP26" s="139"/>
      <c r="EQ26" s="139"/>
      <c r="ER26" s="139"/>
      <c r="ES26" s="139">
        <v>0</v>
      </c>
      <c r="ET26" s="139">
        <v>0</v>
      </c>
      <c r="EU26" s="139">
        <v>0</v>
      </c>
      <c r="EV26" s="139">
        <v>0</v>
      </c>
      <c r="EW26" s="139">
        <v>0</v>
      </c>
      <c r="EX26" s="139">
        <v>0</v>
      </c>
      <c r="EY26" s="139">
        <v>0</v>
      </c>
      <c r="EZ26" s="139">
        <v>0</v>
      </c>
      <c r="FA26" s="139">
        <v>0</v>
      </c>
      <c r="FB26" s="139">
        <v>0</v>
      </c>
      <c r="FC26" s="139">
        <v>0</v>
      </c>
      <c r="FD26" s="139">
        <v>0</v>
      </c>
      <c r="FE26" s="139">
        <v>0</v>
      </c>
      <c r="FF26" s="139">
        <v>0</v>
      </c>
      <c r="FG26" s="139">
        <v>0</v>
      </c>
      <c r="FH26" s="139">
        <v>0</v>
      </c>
      <c r="FI26" s="139">
        <v>0</v>
      </c>
      <c r="FJ26" s="139">
        <v>0</v>
      </c>
      <c r="FK26" s="139">
        <v>0</v>
      </c>
      <c r="FL26" s="139">
        <v>0</v>
      </c>
      <c r="FM26" s="139">
        <v>0</v>
      </c>
      <c r="FN26" s="139">
        <v>0</v>
      </c>
      <c r="FO26" s="139">
        <v>0</v>
      </c>
      <c r="FP26" s="139">
        <v>0</v>
      </c>
      <c r="FQ26" s="139">
        <v>0</v>
      </c>
      <c r="FR26" s="139"/>
      <c r="FS26" s="139"/>
      <c r="FT26" s="139"/>
      <c r="FU26" s="139">
        <v>2045</v>
      </c>
      <c r="FV26" s="139"/>
      <c r="FW26" s="139"/>
      <c r="FX26" s="139"/>
      <c r="FY26" s="139">
        <v>0.2064</v>
      </c>
      <c r="FZ26" s="139"/>
      <c r="GA26" s="139"/>
      <c r="GB26" s="139"/>
      <c r="GC26" s="139"/>
      <c r="GD26" s="139"/>
      <c r="GE26" s="139"/>
      <c r="GF26" s="139"/>
      <c r="GG26" s="139"/>
      <c r="GH26" s="139"/>
      <c r="GI26" s="139"/>
      <c r="GJ26" s="139"/>
      <c r="GK26" s="139"/>
      <c r="GL26" s="139"/>
      <c r="GM26" s="139"/>
      <c r="GN26" s="139"/>
      <c r="GO26" s="139"/>
      <c r="GP26" s="139"/>
      <c r="GQ26" s="139"/>
      <c r="GR26" s="139">
        <v>608</v>
      </c>
      <c r="GS26" s="139"/>
      <c r="GT26" s="139"/>
      <c r="GU26" s="139"/>
      <c r="GV26" s="139">
        <f t="shared" si="113"/>
        <v>0.28274117569839596</v>
      </c>
      <c r="GW26" s="139"/>
      <c r="GX26" s="139"/>
      <c r="GY26" s="139"/>
      <c r="GZ26" s="139">
        <f t="shared" si="104"/>
        <v>0.34400000000000003</v>
      </c>
      <c r="HA26" s="139">
        <f t="shared" si="104"/>
        <v>0.34400000000000003</v>
      </c>
      <c r="HB26" s="139">
        <f t="shared" si="104"/>
        <v>0.34400000000000003</v>
      </c>
      <c r="HC26" s="139">
        <f t="shared" si="104"/>
        <v>0.34400000000000003</v>
      </c>
      <c r="HD26" s="139">
        <f t="shared" si="104"/>
        <v>0.34400000000000003</v>
      </c>
      <c r="HE26" s="139">
        <f t="shared" si="104"/>
        <v>0.34400000000000003</v>
      </c>
      <c r="HF26" s="139">
        <f t="shared" si="104"/>
        <v>0.34400000000000003</v>
      </c>
      <c r="HG26" s="139">
        <f t="shared" si="104"/>
        <v>0.34400000000000003</v>
      </c>
      <c r="HH26" s="139">
        <f t="shared" si="104"/>
        <v>0.34400000000000003</v>
      </c>
      <c r="HI26" s="139">
        <f t="shared" si="104"/>
        <v>0.34400000000000003</v>
      </c>
      <c r="HJ26" s="139">
        <f t="shared" si="104"/>
        <v>0.34400000000000003</v>
      </c>
      <c r="HK26" s="139">
        <f t="shared" si="104"/>
        <v>0.34400000000000003</v>
      </c>
      <c r="HL26" s="139">
        <f t="shared" si="104"/>
        <v>0.34400000000000003</v>
      </c>
      <c r="HM26" s="139">
        <f t="shared" si="104"/>
        <v>0.34400000000000003</v>
      </c>
      <c r="HN26" s="139">
        <f t="shared" si="104"/>
        <v>0.34400000000000003</v>
      </c>
      <c r="HO26" s="139">
        <f t="shared" si="104"/>
        <v>0.34400000000000003</v>
      </c>
      <c r="HP26" s="139">
        <f t="shared" si="105"/>
        <v>0.34400000000000003</v>
      </c>
      <c r="HQ26" s="139">
        <f t="shared" si="105"/>
        <v>0.34400000000000003</v>
      </c>
      <c r="HR26" s="139">
        <f t="shared" si="105"/>
        <v>0.34400000000000003</v>
      </c>
      <c r="HS26" s="139">
        <f t="shared" si="105"/>
        <v>0.34400000000000003</v>
      </c>
      <c r="HT26" s="139">
        <f t="shared" si="105"/>
        <v>0.34400000000000003</v>
      </c>
      <c r="HU26" s="139">
        <f t="shared" si="105"/>
        <v>0.34400000000000003</v>
      </c>
      <c r="HV26" s="139">
        <f t="shared" si="105"/>
        <v>0.34400000000000003</v>
      </c>
      <c r="HW26" s="139">
        <f t="shared" si="105"/>
        <v>0.34400000000000003</v>
      </c>
      <c r="HX26" s="139">
        <f t="shared" si="105"/>
        <v>0.2064</v>
      </c>
      <c r="HY26" s="139"/>
      <c r="HZ26" s="139"/>
      <c r="IA26" s="139"/>
      <c r="IB26" s="279">
        <v>334.27000000000004</v>
      </c>
      <c r="IC26" s="139"/>
      <c r="ID26" s="139"/>
      <c r="IE26" s="139"/>
      <c r="IF26" s="280">
        <v>334.27000000000004</v>
      </c>
      <c r="IG26" s="139"/>
      <c r="IH26" s="139"/>
      <c r="II26" s="139"/>
      <c r="IJ26" s="139">
        <f t="shared" si="115"/>
        <v>10186.622127309494</v>
      </c>
      <c r="IK26" s="139">
        <f t="shared" si="116"/>
        <v>516.6063173718195</v>
      </c>
      <c r="IL26" s="139">
        <f t="shared" si="117"/>
        <v>516.60631737181961</v>
      </c>
      <c r="IM26" s="139">
        <f t="shared" si="118"/>
        <v>434.10958125773084</v>
      </c>
      <c r="IN26" s="139">
        <f t="shared" si="119"/>
        <v>365.9017439908103</v>
      </c>
      <c r="IO26" s="139">
        <f t="shared" si="120"/>
        <v>374.06168980708765</v>
      </c>
      <c r="IP26" s="139">
        <f t="shared" si="121"/>
        <v>375.70078737580076</v>
      </c>
      <c r="IQ26" s="139">
        <f t="shared" si="122"/>
        <v>280.63955526310849</v>
      </c>
      <c r="IR26" s="139">
        <f t="shared" si="123"/>
        <v>281.78138061544513</v>
      </c>
      <c r="IS26" s="139">
        <f t="shared" si="124"/>
        <v>283.12114410658353</v>
      </c>
      <c r="IT26" s="139">
        <f t="shared" si="125"/>
        <v>283.62547773863002</v>
      </c>
      <c r="IU26" s="139">
        <f t="shared" si="126"/>
        <v>283.75796095047684</v>
      </c>
      <c r="IV26" s="139">
        <f t="shared" si="127"/>
        <v>284.63853706341905</v>
      </c>
      <c r="IW26" s="139">
        <f t="shared" si="128"/>
        <v>284.9887630518823</v>
      </c>
      <c r="IX26" s="139">
        <f t="shared" si="129"/>
        <v>286.84391316138834</v>
      </c>
      <c r="IY26" s="139">
        <f t="shared" si="130"/>
        <v>287.51725493331014</v>
      </c>
      <c r="IZ26" s="139">
        <f t="shared" si="131"/>
        <v>288.97283197752483</v>
      </c>
      <c r="JA26" s="139">
        <f t="shared" si="132"/>
        <v>289.22815469987472</v>
      </c>
      <c r="JB26" s="139">
        <f t="shared" si="133"/>
        <v>289.91831809272554</v>
      </c>
      <c r="JC26" s="139">
        <f t="shared" si="134"/>
        <v>290.61629812574262</v>
      </c>
      <c r="JD26" s="139">
        <f t="shared" si="135"/>
        <v>292.37399651135979</v>
      </c>
      <c r="JE26" s="139">
        <f t="shared" si="136"/>
        <v>292.56565318957138</v>
      </c>
      <c r="JF26" s="139">
        <f t="shared" si="137"/>
        <v>292.5678974842902</v>
      </c>
      <c r="JG26" s="139">
        <f t="shared" si="138"/>
        <v>292.51599879338158</v>
      </c>
      <c r="JH26" s="139">
        <f t="shared" si="139"/>
        <v>292.51599879338153</v>
      </c>
      <c r="JI26" s="139"/>
      <c r="JJ26" s="139"/>
      <c r="JK26" s="139"/>
      <c r="JL26" s="139"/>
      <c r="JM26" s="139"/>
      <c r="JN26" s="139"/>
      <c r="JO26" s="139"/>
      <c r="JP26" s="139"/>
      <c r="JQ26" s="139"/>
      <c r="JR26" s="139"/>
      <c r="JS26" s="139"/>
      <c r="JT26" s="139"/>
      <c r="JU26" s="139"/>
      <c r="JV26" s="139"/>
      <c r="JW26" s="139"/>
      <c r="JX26" s="139"/>
      <c r="JY26" s="139"/>
      <c r="JZ26" s="139"/>
      <c r="KA26" s="139"/>
      <c r="KB26" s="139"/>
      <c r="KC26" s="139"/>
      <c r="KD26" s="139"/>
      <c r="KE26" s="139"/>
      <c r="KF26" s="139"/>
      <c r="KG26" s="139"/>
      <c r="KH26" s="139"/>
      <c r="KI26" s="139"/>
      <c r="KJ26" s="139"/>
      <c r="KK26" s="139"/>
      <c r="KL26" s="139"/>
      <c r="KM26" s="139"/>
      <c r="KN26" s="139"/>
      <c r="KO26" s="139"/>
      <c r="KP26" s="139"/>
      <c r="KQ26" s="139"/>
      <c r="KR26" s="139"/>
      <c r="KS26" s="139"/>
      <c r="KT26" s="139"/>
      <c r="KU26" s="139"/>
      <c r="KV26" s="139"/>
      <c r="KW26" s="139"/>
    </row>
    <row r="27" spans="1:309" s="152" customFormat="1" ht="12.75" x14ac:dyDescent="0.2">
      <c r="A27" s="150" t="s">
        <v>504</v>
      </c>
      <c r="B27" s="186" t="s">
        <v>573</v>
      </c>
      <c r="C27" s="151">
        <f t="shared" si="109"/>
        <v>0.34770514603616137</v>
      </c>
      <c r="D27" s="151">
        <f t="shared" si="99"/>
        <v>0.34770514603616137</v>
      </c>
      <c r="E27" s="151">
        <f t="shared" si="99"/>
        <v>0.34770514603616137</v>
      </c>
      <c r="F27" s="151">
        <f t="shared" si="99"/>
        <v>0.34770514603616137</v>
      </c>
      <c r="G27" s="151">
        <f t="shared" si="99"/>
        <v>0.34770514603616137</v>
      </c>
      <c r="H27" s="151">
        <f t="shared" si="99"/>
        <v>0.34770514603616137</v>
      </c>
      <c r="I27" s="151">
        <v>0.20723866424625129</v>
      </c>
      <c r="J27" s="151">
        <f t="shared" si="110"/>
        <v>0.58139534883720934</v>
      </c>
      <c r="K27" s="151">
        <f t="shared" si="111"/>
        <v>0.58139534883720934</v>
      </c>
      <c r="L27" s="151">
        <f t="shared" si="111"/>
        <v>0.58139534883720934</v>
      </c>
      <c r="M27" s="151">
        <f t="shared" si="111"/>
        <v>0.58139534883720934</v>
      </c>
      <c r="N27" s="151">
        <f t="shared" si="111"/>
        <v>0.58139534883720934</v>
      </c>
      <c r="O27" s="151">
        <f t="shared" si="111"/>
        <v>0.58139534883720934</v>
      </c>
      <c r="P27" s="151">
        <f t="shared" si="111"/>
        <v>0.58139534883720934</v>
      </c>
      <c r="Q27" s="151">
        <f t="shared" si="111"/>
        <v>0.58139534883720934</v>
      </c>
      <c r="R27" s="151">
        <f t="shared" si="111"/>
        <v>0.58139534883720934</v>
      </c>
      <c r="S27" s="151">
        <f t="shared" si="111"/>
        <v>0.58139534883720934</v>
      </c>
      <c r="T27" s="151">
        <f t="shared" si="111"/>
        <v>0.58139534883720934</v>
      </c>
      <c r="U27" s="151">
        <f t="shared" si="111"/>
        <v>0.58139534883720934</v>
      </c>
      <c r="V27" s="151">
        <f t="shared" si="111"/>
        <v>0.58139534883720934</v>
      </c>
      <c r="W27" s="151">
        <f t="shared" si="111"/>
        <v>0.58139534883720934</v>
      </c>
      <c r="X27" s="151">
        <f t="shared" si="111"/>
        <v>0.58139534883720934</v>
      </c>
      <c r="Y27" s="151">
        <f t="shared" si="111"/>
        <v>0.58139534883720934</v>
      </c>
      <c r="Z27" s="151">
        <f t="shared" si="111"/>
        <v>0.58139534883720934</v>
      </c>
      <c r="AA27" s="151">
        <f t="shared" si="141"/>
        <v>0.58139534883720934</v>
      </c>
      <c r="AB27" s="151">
        <f t="shared" si="141"/>
        <v>0.58139534883720934</v>
      </c>
      <c r="AC27" s="151">
        <f t="shared" si="141"/>
        <v>0.58139534883720934</v>
      </c>
      <c r="AD27" s="151">
        <f t="shared" si="141"/>
        <v>0.58139534883720934</v>
      </c>
      <c r="AE27" s="151">
        <f t="shared" si="141"/>
        <v>0.58139534883720934</v>
      </c>
      <c r="AF27" s="151">
        <f t="shared" si="141"/>
        <v>0.58139534883720934</v>
      </c>
      <c r="AG27" s="151">
        <f t="shared" si="141"/>
        <v>0.58139534883720934</v>
      </c>
      <c r="AH27" s="151">
        <f t="shared" si="141"/>
        <v>0.58139534883720934</v>
      </c>
      <c r="AI27" s="151">
        <f t="shared" si="141"/>
        <v>0.58139534883720934</v>
      </c>
      <c r="AJ27" s="183">
        <v>167.93956157016223</v>
      </c>
      <c r="AK27" s="183">
        <v>167.93956157016223</v>
      </c>
      <c r="AL27" s="183">
        <v>167.93956157016223</v>
      </c>
      <c r="AM27" s="183">
        <v>167.93956157016223</v>
      </c>
      <c r="AN27" s="183">
        <v>167.93956157016223</v>
      </c>
      <c r="AO27" s="183">
        <v>167.93956157016223</v>
      </c>
      <c r="AP27" s="183">
        <v>167.93956157016223</v>
      </c>
      <c r="AQ27" s="183">
        <v>167.93956157016223</v>
      </c>
      <c r="AR27" s="183">
        <v>167.93956157016223</v>
      </c>
      <c r="AS27" s="183">
        <v>167.93956157016223</v>
      </c>
      <c r="AT27" s="183">
        <v>167.93956157016223</v>
      </c>
      <c r="AU27" s="183">
        <v>167.93956157016223</v>
      </c>
      <c r="AV27" s="183">
        <v>167.93956157016223</v>
      </c>
      <c r="AW27" s="183">
        <v>167.93956157016223</v>
      </c>
      <c r="AX27" s="183">
        <v>167.93956157016223</v>
      </c>
      <c r="AY27" s="183">
        <v>167.93956157016223</v>
      </c>
      <c r="AZ27" s="183">
        <v>167.93956157016223</v>
      </c>
      <c r="BA27" s="183">
        <v>167.93956157016223</v>
      </c>
      <c r="BB27" s="183">
        <v>167.93956157016223</v>
      </c>
      <c r="BC27" s="183">
        <v>167.93956157016223</v>
      </c>
      <c r="BD27" s="183">
        <v>167.93956157016223</v>
      </c>
      <c r="BE27" s="183">
        <v>167.93956157016223</v>
      </c>
      <c r="BF27" s="183">
        <v>167.93956157016223</v>
      </c>
      <c r="BG27" s="183">
        <v>167.93956157016223</v>
      </c>
      <c r="BH27" s="183">
        <v>167.93956157016223</v>
      </c>
      <c r="BI27" s="145">
        <v>156.82574757387388</v>
      </c>
      <c r="BJ27" s="154">
        <f t="shared" si="101"/>
        <v>3.8489752351229538</v>
      </c>
      <c r="BK27" s="145">
        <f t="shared" si="114"/>
        <v>6.2605688460085664</v>
      </c>
      <c r="BL27" s="145">
        <f t="shared" si="143"/>
        <v>3.8489752351229538</v>
      </c>
      <c r="BM27" s="145">
        <f t="shared" si="143"/>
        <v>3.8489752351229547</v>
      </c>
      <c r="BN27" s="145">
        <f t="shared" si="143"/>
        <v>4.7760807444426057</v>
      </c>
      <c r="BO27" s="145">
        <f t="shared" si="143"/>
        <v>2.5857794980563296</v>
      </c>
      <c r="BP27" s="145">
        <f t="shared" si="143"/>
        <v>2.6440919183379195</v>
      </c>
      <c r="BQ27" s="145">
        <f t="shared" si="143"/>
        <v>2.6563812257317374</v>
      </c>
      <c r="BR27" s="145">
        <f t="shared" si="143"/>
        <v>2.6482585226299986</v>
      </c>
      <c r="BS27" s="145">
        <f t="shared" si="143"/>
        <v>2.6590333712355192</v>
      </c>
      <c r="BT27" s="145">
        <f t="shared" si="143"/>
        <v>2.6716760654572553</v>
      </c>
      <c r="BU27" s="145">
        <f t="shared" si="142"/>
        <v>2.6764352158131781</v>
      </c>
      <c r="BV27" s="145">
        <f t="shared" si="142"/>
        <v>2.6776853952276567</v>
      </c>
      <c r="BW27" s="145">
        <f t="shared" si="142"/>
        <v>2.6859949622583525</v>
      </c>
      <c r="BX27" s="145">
        <f t="shared" si="142"/>
        <v>2.6892998739908593</v>
      </c>
      <c r="BY27" s="145">
        <f t="shared" si="142"/>
        <v>2.7068060202062472</v>
      </c>
      <c r="BZ27" s="145">
        <f t="shared" si="142"/>
        <v>2.7131600178972106</v>
      </c>
      <c r="CA27" s="145">
        <f t="shared" si="142"/>
        <v>2.7268955880988957</v>
      </c>
      <c r="CB27" s="145">
        <f t="shared" si="142"/>
        <v>2.729304944024685</v>
      </c>
      <c r="CC27" s="145">
        <f t="shared" si="142"/>
        <v>2.7358176791429081</v>
      </c>
      <c r="CD27" s="145">
        <f t="shared" si="142"/>
        <v>2.7424041760796292</v>
      </c>
      <c r="CE27" s="145">
        <f t="shared" si="142"/>
        <v>2.7589907179359949</v>
      </c>
      <c r="CF27" s="145">
        <f t="shared" si="142"/>
        <v>2.7607992884741601</v>
      </c>
      <c r="CG27" s="145">
        <f t="shared" si="142"/>
        <v>2.76082046678814</v>
      </c>
      <c r="CH27" s="145">
        <f t="shared" si="142"/>
        <v>2.7606405984766118</v>
      </c>
      <c r="CI27" s="145">
        <f t="shared" si="142"/>
        <v>2.7606405984766123</v>
      </c>
      <c r="CJ27" s="192">
        <f t="shared" si="112"/>
        <v>929.53906620789894</v>
      </c>
      <c r="CK27" s="145">
        <f>'[8]ф_4 (ТЗ-1)'!CK25</f>
        <v>929.53906620789894</v>
      </c>
      <c r="CL27" s="145">
        <f>'[8]ф_4 (ТЗ-1)'!CL25</f>
        <v>929.53906620789894</v>
      </c>
      <c r="CM27" s="145">
        <f>'[8]ф_4 (ТЗ-1)'!CM25</f>
        <v>929.53906620789917</v>
      </c>
      <c r="CN27" s="145">
        <f>'[8]ф_4 (ТЗ-1)'!CN25</f>
        <v>790.90941911820698</v>
      </c>
      <c r="CO27" s="145">
        <f>'[8]ф_4 (ТЗ-1)'!CO25</f>
        <v>624.47350611909792</v>
      </c>
      <c r="CP27" s="145">
        <f>'[8]ф_4 (ТЗ-1)'!CP25</f>
        <v>638.55613055436277</v>
      </c>
      <c r="CQ27" s="145">
        <f>'[8]ф_4 (ТЗ-1)'!CQ25</f>
        <v>641.52403515789194</v>
      </c>
      <c r="CR27" s="145">
        <f>'[8]ф_4 (ТЗ-1)'!CR25</f>
        <v>639.56237799071278</v>
      </c>
      <c r="CS27" s="145">
        <f>'[8]ф_4 (ТЗ-1)'!CS25</f>
        <v>642.16453625349175</v>
      </c>
      <c r="CT27" s="145">
        <f>'[8]ф_4 (ТЗ-1)'!CT25</f>
        <v>645.21778483612377</v>
      </c>
      <c r="CU27" s="145">
        <f>'[8]ф_4 (ТЗ-1)'!CU25</f>
        <v>646.36713392453009</v>
      </c>
      <c r="CV27" s="145">
        <f>'[8]ф_4 (ТЗ-1)'!CV25</f>
        <v>646.66905600366499</v>
      </c>
      <c r="CW27" s="145">
        <f>'[8]ф_4 (ТЗ-1)'!CW25</f>
        <v>648.67584137027916</v>
      </c>
      <c r="CX27" s="145">
        <f>'[8]ф_4 (ТЗ-1)'!CX25</f>
        <v>649.47398746841475</v>
      </c>
      <c r="CY27" s="145">
        <f>'[8]ф_4 (ТЗ-1)'!CY25</f>
        <v>653.70177429786952</v>
      </c>
      <c r="CZ27" s="145">
        <f>'[8]ф_4 (ТЗ-1)'!CZ25</f>
        <v>655.23628380223022</v>
      </c>
      <c r="DA27" s="145">
        <f>'[8]ф_4 (ТЗ-1)'!DA25</f>
        <v>658.55346521264778</v>
      </c>
      <c r="DB27" s="145">
        <f>'[8]ф_4 (ТЗ-1)'!DB25</f>
        <v>659.13533189679367</v>
      </c>
      <c r="DC27" s="145">
        <f>'[8]ф_4 (ТЗ-1)'!DC25</f>
        <v>660.7081769660499</v>
      </c>
      <c r="DD27" s="145">
        <f>'[8]ф_4 (ТЗ-1)'!DD25</f>
        <v>662.29883573575887</v>
      </c>
      <c r="DE27" s="145">
        <f>'[8]ф_4 (ТЗ-1)'!DE25</f>
        <v>666.30453535369679</v>
      </c>
      <c r="DF27" s="145">
        <f>'[8]ф_4 (ТЗ-1)'!DF25</f>
        <v>666.74131056437534</v>
      </c>
      <c r="DG27" s="145">
        <f>'[8]ф_4 (ТЗ-1)'!DG25</f>
        <v>666.74642519073632</v>
      </c>
      <c r="DH27" s="145">
        <f>'[8]ф_4 (ТЗ-1)'!DH25</f>
        <v>666.70298645389732</v>
      </c>
      <c r="DI27" s="145">
        <f>'[8]ф_4 (ТЗ-1)'!DI25</f>
        <v>666.70298645389744</v>
      </c>
      <c r="DJ27" s="139"/>
      <c r="DK27" s="139">
        <v>241.50300000000007</v>
      </c>
      <c r="DL27" s="139">
        <v>2876</v>
      </c>
      <c r="DM27" s="139">
        <f t="shared" si="103"/>
        <v>1.72</v>
      </c>
      <c r="DN27" s="139">
        <v>2.0003600000000001</v>
      </c>
      <c r="DO27" s="139"/>
      <c r="DP27" s="139"/>
      <c r="DQ27" s="190">
        <v>0</v>
      </c>
      <c r="DR27" s="190">
        <v>0</v>
      </c>
      <c r="DS27" s="190">
        <v>0</v>
      </c>
      <c r="DT27" s="190">
        <v>52.970875463520926</v>
      </c>
      <c r="DU27" s="190">
        <v>0</v>
      </c>
      <c r="DV27" s="190">
        <v>0</v>
      </c>
      <c r="DW27" s="190">
        <v>0</v>
      </c>
      <c r="DX27" s="190">
        <v>0</v>
      </c>
      <c r="DY27" s="190">
        <v>0</v>
      </c>
      <c r="DZ27" s="190">
        <v>0</v>
      </c>
      <c r="EA27" s="190">
        <v>0</v>
      </c>
      <c r="EB27" s="190">
        <v>0</v>
      </c>
      <c r="EC27" s="190">
        <v>0</v>
      </c>
      <c r="ED27" s="190">
        <v>0</v>
      </c>
      <c r="EE27" s="190">
        <v>0</v>
      </c>
      <c r="EF27" s="190">
        <v>-8.3372657035627533</v>
      </c>
      <c r="EG27" s="190">
        <v>0</v>
      </c>
      <c r="EH27" s="190">
        <v>0</v>
      </c>
      <c r="EI27" s="190">
        <v>0</v>
      </c>
      <c r="EJ27" s="190">
        <v>0</v>
      </c>
      <c r="EK27" s="190">
        <v>0</v>
      </c>
      <c r="EL27" s="190">
        <v>0</v>
      </c>
      <c r="EM27" s="190">
        <v>0</v>
      </c>
      <c r="EN27" s="190">
        <v>0</v>
      </c>
      <c r="EO27" s="190">
        <v>0</v>
      </c>
      <c r="EP27" s="139"/>
      <c r="EQ27" s="139"/>
      <c r="ER27" s="139"/>
      <c r="ES27" s="139">
        <v>0</v>
      </c>
      <c r="ET27" s="139">
        <v>0</v>
      </c>
      <c r="EU27" s="139">
        <v>0</v>
      </c>
      <c r="EV27" s="139">
        <v>75.905000000000001</v>
      </c>
      <c r="EW27" s="139">
        <v>0</v>
      </c>
      <c r="EX27" s="139">
        <v>0</v>
      </c>
      <c r="EY27" s="139">
        <v>0</v>
      </c>
      <c r="EZ27" s="139">
        <v>0</v>
      </c>
      <c r="FA27" s="139">
        <v>0</v>
      </c>
      <c r="FB27" s="139">
        <v>0</v>
      </c>
      <c r="FC27" s="139">
        <v>0</v>
      </c>
      <c r="FD27" s="139">
        <v>0</v>
      </c>
      <c r="FE27" s="139">
        <v>0</v>
      </c>
      <c r="FF27" s="139">
        <v>0</v>
      </c>
      <c r="FG27" s="139">
        <v>0</v>
      </c>
      <c r="FH27" s="139">
        <v>0</v>
      </c>
      <c r="FI27" s="139">
        <v>0</v>
      </c>
      <c r="FJ27" s="139">
        <v>0</v>
      </c>
      <c r="FK27" s="139">
        <v>0</v>
      </c>
      <c r="FL27" s="139">
        <v>0</v>
      </c>
      <c r="FM27" s="139">
        <v>0</v>
      </c>
      <c r="FN27" s="139">
        <v>0</v>
      </c>
      <c r="FO27" s="139">
        <v>0</v>
      </c>
      <c r="FP27" s="139">
        <v>0</v>
      </c>
      <c r="FQ27" s="139">
        <v>0</v>
      </c>
      <c r="FR27" s="139"/>
      <c r="FS27" s="139"/>
      <c r="FT27" s="139"/>
      <c r="FU27" s="139">
        <v>2045</v>
      </c>
      <c r="FV27" s="139"/>
      <c r="FW27" s="139"/>
      <c r="FX27" s="139"/>
      <c r="FY27" s="139">
        <v>1.72</v>
      </c>
      <c r="FZ27" s="139"/>
      <c r="GA27" s="139"/>
      <c r="GB27" s="139"/>
      <c r="GC27" s="139"/>
      <c r="GD27" s="139"/>
      <c r="GE27" s="139"/>
      <c r="GF27" s="139"/>
      <c r="GG27" s="139"/>
      <c r="GH27" s="139"/>
      <c r="GI27" s="139"/>
      <c r="GJ27" s="139"/>
      <c r="GK27" s="139"/>
      <c r="GL27" s="139"/>
      <c r="GM27" s="139"/>
      <c r="GN27" s="139"/>
      <c r="GO27" s="139"/>
      <c r="GP27" s="139"/>
      <c r="GQ27" s="139"/>
      <c r="GR27" s="139">
        <v>2108</v>
      </c>
      <c r="GS27" s="139"/>
      <c r="GT27" s="139"/>
      <c r="GU27" s="139"/>
      <c r="GV27" s="139">
        <f t="shared" si="113"/>
        <v>0.20723866424625129</v>
      </c>
      <c r="GW27" s="139"/>
      <c r="GX27" s="139"/>
      <c r="GY27" s="139"/>
      <c r="GZ27" s="139">
        <f t="shared" si="104"/>
        <v>1.72</v>
      </c>
      <c r="HA27" s="139">
        <f t="shared" si="104"/>
        <v>1.72</v>
      </c>
      <c r="HB27" s="139">
        <f t="shared" si="104"/>
        <v>1.72</v>
      </c>
      <c r="HC27" s="139">
        <f t="shared" si="104"/>
        <v>1.72</v>
      </c>
      <c r="HD27" s="139">
        <f t="shared" si="104"/>
        <v>1.72</v>
      </c>
      <c r="HE27" s="139">
        <f t="shared" si="104"/>
        <v>1.72</v>
      </c>
      <c r="HF27" s="139">
        <f t="shared" si="104"/>
        <v>1.72</v>
      </c>
      <c r="HG27" s="139">
        <f t="shared" si="104"/>
        <v>1.72</v>
      </c>
      <c r="HH27" s="139">
        <f t="shared" si="104"/>
        <v>1.72</v>
      </c>
      <c r="HI27" s="139">
        <f t="shared" si="104"/>
        <v>1.72</v>
      </c>
      <c r="HJ27" s="139">
        <f t="shared" si="104"/>
        <v>1.72</v>
      </c>
      <c r="HK27" s="139">
        <f t="shared" si="104"/>
        <v>1.72</v>
      </c>
      <c r="HL27" s="139">
        <f t="shared" si="104"/>
        <v>1.72</v>
      </c>
      <c r="HM27" s="139">
        <f t="shared" si="104"/>
        <v>1.72</v>
      </c>
      <c r="HN27" s="139">
        <f t="shared" si="104"/>
        <v>1.72</v>
      </c>
      <c r="HO27" s="139">
        <f t="shared" ref="HO27:HX42" si="144">IF($FU27&gt;HO$10,$DM27,$FY27)</f>
        <v>1.72</v>
      </c>
      <c r="HP27" s="139">
        <f t="shared" si="144"/>
        <v>1.72</v>
      </c>
      <c r="HQ27" s="139">
        <f t="shared" si="144"/>
        <v>1.72</v>
      </c>
      <c r="HR27" s="139">
        <f t="shared" si="144"/>
        <v>1.72</v>
      </c>
      <c r="HS27" s="139">
        <f t="shared" si="144"/>
        <v>1.72</v>
      </c>
      <c r="HT27" s="139">
        <f t="shared" si="144"/>
        <v>1.72</v>
      </c>
      <c r="HU27" s="139">
        <f t="shared" si="144"/>
        <v>1.72</v>
      </c>
      <c r="HV27" s="139">
        <f t="shared" si="144"/>
        <v>1.72</v>
      </c>
      <c r="HW27" s="139">
        <f t="shared" si="144"/>
        <v>1.72</v>
      </c>
      <c r="HX27" s="139">
        <f t="shared" si="144"/>
        <v>1.72</v>
      </c>
      <c r="HY27" s="139"/>
      <c r="HZ27" s="139"/>
      <c r="IA27" s="139"/>
      <c r="IB27" s="279">
        <v>833.75</v>
      </c>
      <c r="IC27" s="139"/>
      <c r="ID27" s="139"/>
      <c r="IE27" s="139"/>
      <c r="IF27" s="280">
        <v>789.11639024004182</v>
      </c>
      <c r="IG27" s="139"/>
      <c r="IH27" s="139"/>
      <c r="II27" s="139"/>
      <c r="IJ27" s="139">
        <f t="shared" si="115"/>
        <v>2515.0790758121725</v>
      </c>
      <c r="IK27" s="139">
        <f t="shared" si="116"/>
        <v>1511.9461580176073</v>
      </c>
      <c r="IL27" s="139">
        <f t="shared" si="117"/>
        <v>1511.9461580176073</v>
      </c>
      <c r="IM27" s="139">
        <f t="shared" si="118"/>
        <v>1270.5038468758414</v>
      </c>
      <c r="IN27" s="139">
        <f t="shared" si="119"/>
        <v>1072.2559620894449</v>
      </c>
      <c r="IO27" s="139">
        <f t="shared" si="120"/>
        <v>1096.168257385993</v>
      </c>
      <c r="IP27" s="139">
        <f t="shared" si="121"/>
        <v>1100.9715472564649</v>
      </c>
      <c r="IQ27" s="139">
        <f t="shared" si="122"/>
        <v>1097.3412382471997</v>
      </c>
      <c r="IR27" s="139">
        <f t="shared" si="123"/>
        <v>1101.8059404693097</v>
      </c>
      <c r="IS27" s="139">
        <f t="shared" si="124"/>
        <v>1107.0446094336535</v>
      </c>
      <c r="IT27" s="139">
        <f t="shared" si="125"/>
        <v>1109.0166268556484</v>
      </c>
      <c r="IU27" s="139">
        <f t="shared" si="126"/>
        <v>1109.5346553694783</v>
      </c>
      <c r="IV27" s="139">
        <f t="shared" si="127"/>
        <v>1112.9778352919984</v>
      </c>
      <c r="IW27" s="139">
        <f t="shared" si="128"/>
        <v>1114.3472695454354</v>
      </c>
      <c r="IX27" s="139">
        <f t="shared" si="129"/>
        <v>1121.6011747064213</v>
      </c>
      <c r="IY27" s="139">
        <f t="shared" si="130"/>
        <v>1124.2340383919111</v>
      </c>
      <c r="IZ27" s="139">
        <f t="shared" si="131"/>
        <v>1129.9255550940568</v>
      </c>
      <c r="JA27" s="139">
        <f t="shared" si="132"/>
        <v>1130.9239038550979</v>
      </c>
      <c r="JB27" s="139">
        <f t="shared" si="133"/>
        <v>1133.6225425106281</v>
      </c>
      <c r="JC27" s="139">
        <f t="shared" si="134"/>
        <v>1136.3517453594022</v>
      </c>
      <c r="JD27" s="139">
        <f t="shared" si="135"/>
        <v>1143.2246001896128</v>
      </c>
      <c r="JE27" s="139">
        <f t="shared" si="136"/>
        <v>1143.9740055127145</v>
      </c>
      <c r="JF27" s="139">
        <f t="shared" si="137"/>
        <v>1143.9827810295637</v>
      </c>
      <c r="JG27" s="139">
        <f t="shared" si="138"/>
        <v>1143.9082501958073</v>
      </c>
      <c r="JH27" s="139">
        <f t="shared" si="139"/>
        <v>1143.9082501958073</v>
      </c>
      <c r="JI27" s="139"/>
      <c r="JJ27" s="139"/>
      <c r="JK27" s="139"/>
      <c r="JL27" s="139"/>
      <c r="JM27" s="139"/>
      <c r="JN27" s="139"/>
      <c r="JO27" s="139"/>
      <c r="JP27" s="139"/>
      <c r="JQ27" s="139"/>
      <c r="JR27" s="139"/>
      <c r="JS27" s="185"/>
      <c r="JT27" s="185"/>
      <c r="JU27" s="185"/>
      <c r="JV27" s="185"/>
      <c r="JW27" s="185"/>
      <c r="JX27" s="185"/>
      <c r="JY27" s="185"/>
      <c r="JZ27" s="185"/>
      <c r="KA27" s="185"/>
      <c r="KB27" s="185"/>
      <c r="KC27" s="185"/>
      <c r="KD27" s="185"/>
      <c r="KE27" s="185"/>
      <c r="KF27" s="185"/>
      <c r="KG27" s="185"/>
      <c r="KH27" s="185"/>
      <c r="KI27" s="185"/>
      <c r="KJ27" s="185"/>
      <c r="KK27" s="185"/>
      <c r="KL27" s="185"/>
      <c r="KM27" s="185"/>
      <c r="KN27" s="185"/>
      <c r="KO27" s="185"/>
      <c r="KP27" s="185"/>
      <c r="KQ27" s="185"/>
      <c r="KR27" s="185"/>
      <c r="KS27" s="185"/>
      <c r="KT27" s="185"/>
      <c r="KU27" s="185"/>
      <c r="KV27" s="185"/>
      <c r="KW27" s="185"/>
    </row>
    <row r="28" spans="1:309" s="152" customFormat="1" ht="12.75" x14ac:dyDescent="0.2">
      <c r="A28" s="150" t="s">
        <v>505</v>
      </c>
      <c r="B28" s="186" t="s">
        <v>574</v>
      </c>
      <c r="C28" s="151">
        <f t="shared" si="109"/>
        <v>0.28274117569839596</v>
      </c>
      <c r="D28" s="151">
        <f t="shared" si="109"/>
        <v>0.28274117569839596</v>
      </c>
      <c r="E28" s="151">
        <f t="shared" si="109"/>
        <v>0.28274117569839596</v>
      </c>
      <c r="F28" s="151">
        <f t="shared" si="109"/>
        <v>0.28274117569839596</v>
      </c>
      <c r="G28" s="151">
        <f t="shared" si="109"/>
        <v>0.28274117569839596</v>
      </c>
      <c r="H28" s="151">
        <f t="shared" si="109"/>
        <v>0.28274117569839596</v>
      </c>
      <c r="I28" s="151">
        <v>0.2177556536072113</v>
      </c>
      <c r="J28" s="151">
        <f t="shared" si="110"/>
        <v>0.27685492801771877</v>
      </c>
      <c r="K28" s="151">
        <f t="shared" si="111"/>
        <v>0.27685492801771877</v>
      </c>
      <c r="L28" s="151">
        <f t="shared" si="111"/>
        <v>0.27685492801771877</v>
      </c>
      <c r="M28" s="151">
        <f t="shared" si="111"/>
        <v>0.27685492801771877</v>
      </c>
      <c r="N28" s="151">
        <f t="shared" si="111"/>
        <v>0.27685492801771877</v>
      </c>
      <c r="O28" s="151">
        <f t="shared" si="111"/>
        <v>0.27685492801771877</v>
      </c>
      <c r="P28" s="151">
        <f t="shared" si="111"/>
        <v>0.27685492801771877</v>
      </c>
      <c r="Q28" s="151">
        <f t="shared" si="111"/>
        <v>0.27685492801771877</v>
      </c>
      <c r="R28" s="151">
        <f t="shared" si="111"/>
        <v>0.27685492801771877</v>
      </c>
      <c r="S28" s="151">
        <f t="shared" si="111"/>
        <v>0.27685492801771877</v>
      </c>
      <c r="T28" s="151">
        <f t="shared" si="111"/>
        <v>0.27685492801771877</v>
      </c>
      <c r="U28" s="151">
        <f t="shared" si="111"/>
        <v>0.27685492801771877</v>
      </c>
      <c r="V28" s="151">
        <f t="shared" si="111"/>
        <v>0.27685492801771877</v>
      </c>
      <c r="W28" s="151">
        <f t="shared" si="111"/>
        <v>0.27685492801771877</v>
      </c>
      <c r="X28" s="151">
        <f t="shared" si="111"/>
        <v>0.27685492801771877</v>
      </c>
      <c r="Y28" s="151">
        <f t="shared" si="111"/>
        <v>0.27685492801771877</v>
      </c>
      <c r="Z28" s="151">
        <f t="shared" si="111"/>
        <v>0.27685492801771877</v>
      </c>
      <c r="AA28" s="151">
        <f t="shared" si="141"/>
        <v>0.27685492801771877</v>
      </c>
      <c r="AB28" s="151">
        <f t="shared" si="141"/>
        <v>0.27685492801771877</v>
      </c>
      <c r="AC28" s="151">
        <f t="shared" si="141"/>
        <v>0.27685492801771877</v>
      </c>
      <c r="AD28" s="151">
        <f t="shared" si="141"/>
        <v>0.27685492801771877</v>
      </c>
      <c r="AE28" s="151">
        <f t="shared" si="141"/>
        <v>0.27685492801771877</v>
      </c>
      <c r="AF28" s="151">
        <f t="shared" si="141"/>
        <v>0.27685492801771877</v>
      </c>
      <c r="AG28" s="151">
        <f t="shared" si="141"/>
        <v>0.27685492801771877</v>
      </c>
      <c r="AH28" s="151">
        <f t="shared" si="141"/>
        <v>0.27685492801771877</v>
      </c>
      <c r="AI28" s="151">
        <f t="shared" si="141"/>
        <v>0.27685492801771877</v>
      </c>
      <c r="AJ28" s="183">
        <v>170.078399517988</v>
      </c>
      <c r="AK28" s="183">
        <v>170.078399517988</v>
      </c>
      <c r="AL28" s="183">
        <v>170.078399517988</v>
      </c>
      <c r="AM28" s="183">
        <v>170.078399517988</v>
      </c>
      <c r="AN28" s="183">
        <v>170.078399517988</v>
      </c>
      <c r="AO28" s="183">
        <v>170.078399517988</v>
      </c>
      <c r="AP28" s="183">
        <v>170.078399517988</v>
      </c>
      <c r="AQ28" s="183">
        <v>170.078399517988</v>
      </c>
      <c r="AR28" s="183">
        <v>170.078399517988</v>
      </c>
      <c r="AS28" s="183">
        <v>170.078399517988</v>
      </c>
      <c r="AT28" s="183">
        <v>170.078399517988</v>
      </c>
      <c r="AU28" s="183">
        <v>170.078399517988</v>
      </c>
      <c r="AV28" s="183">
        <v>170.078399517988</v>
      </c>
      <c r="AW28" s="183">
        <v>170.078399517988</v>
      </c>
      <c r="AX28" s="183">
        <v>170.078399517988</v>
      </c>
      <c r="AY28" s="183">
        <v>170.078399517988</v>
      </c>
      <c r="AZ28" s="183">
        <v>170.078399517988</v>
      </c>
      <c r="BA28" s="183">
        <v>170.078399517988</v>
      </c>
      <c r="BB28" s="183">
        <v>170.078399517988</v>
      </c>
      <c r="BC28" s="183">
        <v>170.078399517988</v>
      </c>
      <c r="BD28" s="183">
        <v>170.078399517988</v>
      </c>
      <c r="BE28" s="183">
        <v>170.078399517988</v>
      </c>
      <c r="BF28" s="183">
        <v>170.078399517988</v>
      </c>
      <c r="BG28" s="183">
        <v>170.078399517988</v>
      </c>
      <c r="BH28" s="183">
        <v>170.078399517988</v>
      </c>
      <c r="BI28" s="145">
        <v>158.93585341633727</v>
      </c>
      <c r="BJ28" s="154">
        <f t="shared" si="101"/>
        <v>14.386140834637134</v>
      </c>
      <c r="BK28" s="145">
        <f t="shared" si="114"/>
        <v>283.6709030161374</v>
      </c>
      <c r="BL28" s="145">
        <f t="shared" si="143"/>
        <v>14.386140834637134</v>
      </c>
      <c r="BM28" s="145">
        <f t="shared" si="143"/>
        <v>14.386140834637136</v>
      </c>
      <c r="BN28" s="145">
        <f t="shared" si="143"/>
        <v>12.240619791584701</v>
      </c>
      <c r="BO28" s="145">
        <f t="shared" si="143"/>
        <v>10.320442825152657</v>
      </c>
      <c r="BP28" s="145">
        <f t="shared" si="143"/>
        <v>10.553181154141958</v>
      </c>
      <c r="BQ28" s="145">
        <f t="shared" si="143"/>
        <v>-4.1414783143780252</v>
      </c>
      <c r="BR28" s="145">
        <f t="shared" si="143"/>
        <v>7.9215176910897469</v>
      </c>
      <c r="BS28" s="145">
        <f t="shared" si="143"/>
        <v>7.9537476086442735</v>
      </c>
      <c r="BT28" s="145">
        <f t="shared" si="143"/>
        <v>7.9915646590133118</v>
      </c>
      <c r="BU28" s="145">
        <f t="shared" si="142"/>
        <v>8.0058003136583693</v>
      </c>
      <c r="BV28" s="145">
        <f t="shared" si="142"/>
        <v>8.0095398724152691</v>
      </c>
      <c r="BW28" s="145">
        <f t="shared" si="142"/>
        <v>8.0343955961584275</v>
      </c>
      <c r="BX28" s="145">
        <f t="shared" si="142"/>
        <v>8.0442813065348204</v>
      </c>
      <c r="BY28" s="145">
        <f t="shared" si="142"/>
        <v>8.0966460004508356</v>
      </c>
      <c r="BZ28" s="145">
        <f t="shared" si="142"/>
        <v>8.115652190627511</v>
      </c>
      <c r="CA28" s="145">
        <f t="shared" si="142"/>
        <v>8.1567382709403198</v>
      </c>
      <c r="CB28" s="145">
        <f t="shared" si="142"/>
        <v>8.1639451789620185</v>
      </c>
      <c r="CC28" s="145">
        <f t="shared" si="142"/>
        <v>8.1834261873362113</v>
      </c>
      <c r="CD28" s="145">
        <f t="shared" si="142"/>
        <v>8.2031278333653628</v>
      </c>
      <c r="CE28" s="145">
        <f t="shared" si="142"/>
        <v>8.2527417904720579</v>
      </c>
      <c r="CF28" s="145">
        <f t="shared" si="142"/>
        <v>8.2581516186256323</v>
      </c>
      <c r="CG28" s="145">
        <f t="shared" si="142"/>
        <v>8.8430743845395572</v>
      </c>
      <c r="CH28" s="145">
        <f t="shared" si="142"/>
        <v>8.2567500407992664</v>
      </c>
      <c r="CI28" s="145">
        <f t="shared" si="142"/>
        <v>8.2567500407992647</v>
      </c>
      <c r="CJ28" s="192">
        <f t="shared" si="112"/>
        <v>516.6063173718195</v>
      </c>
      <c r="CK28" s="145">
        <f>'[8]ф_4 (ТЗ-1)'!CK26</f>
        <v>516.6063173718195</v>
      </c>
      <c r="CL28" s="145">
        <f>'[8]ф_4 (ТЗ-1)'!CL26</f>
        <v>516.6063173718195</v>
      </c>
      <c r="CM28" s="145">
        <f>'[8]ф_4 (ТЗ-1)'!CM26</f>
        <v>516.60631737181961</v>
      </c>
      <c r="CN28" s="145">
        <f>'[8]ф_4 (ТЗ-1)'!CN26</f>
        <v>439.56065671580666</v>
      </c>
      <c r="CO28" s="145">
        <f>'[8]ф_4 (ТЗ-1)'!CO26</f>
        <v>370.60710185123196</v>
      </c>
      <c r="CP28" s="145">
        <f>'[8]ф_4 (ТЗ-1)'!CP26</f>
        <v>378.96473524523776</v>
      </c>
      <c r="CQ28" s="145">
        <f>'[8]ф_4 (ТЗ-1)'!CQ26</f>
        <v>380.72610144077186</v>
      </c>
      <c r="CR28" s="145">
        <f>'[8]ф_4 (ТЗ-1)'!CR26</f>
        <v>284.46170028703284</v>
      </c>
      <c r="CS28" s="145">
        <f>'[8]ф_4 (ТЗ-1)'!CS26</f>
        <v>285.6190766264159</v>
      </c>
      <c r="CT28" s="145">
        <f>'[8]ф_4 (ТЗ-1)'!CT26</f>
        <v>286.97708690516805</v>
      </c>
      <c r="CU28" s="145">
        <f>'[8]ф_4 (ТЗ-1)'!CU26</f>
        <v>287.48828926347204</v>
      </c>
      <c r="CV28" s="145">
        <f>'[8]ф_4 (ТЗ-1)'!CV26</f>
        <v>287.62257681843232</v>
      </c>
      <c r="CW28" s="145">
        <f>'[8]ф_4 (ТЗ-1)'!CW26</f>
        <v>288.51514585804915</v>
      </c>
      <c r="CX28" s="145">
        <f>'[8]ф_4 (ТЗ-1)'!CX26</f>
        <v>288.87014171766543</v>
      </c>
      <c r="CY28" s="145">
        <f>'[8]ф_4 (ТЗ-1)'!CY26</f>
        <v>290.75055787618953</v>
      </c>
      <c r="CZ28" s="145">
        <f>'[8]ф_4 (ТЗ-1)'!CZ26</f>
        <v>291.43307016543395</v>
      </c>
      <c r="DA28" s="145">
        <f>'[8]ф_4 (ТЗ-1)'!DA26</f>
        <v>292.9084713094669</v>
      </c>
      <c r="DB28" s="145">
        <f>'[8]ф_4 (ТЗ-1)'!DB26</f>
        <v>293.16727137652612</v>
      </c>
      <c r="DC28" s="145">
        <f>'[8]ф_4 (ТЗ-1)'!DC26</f>
        <v>293.86683438724339</v>
      </c>
      <c r="DD28" s="145">
        <f>'[8]ф_4 (ТЗ-1)'!DD26</f>
        <v>294.57432049615022</v>
      </c>
      <c r="DE28" s="145">
        <f>'[8]ф_4 (ТЗ-1)'!DE26</f>
        <v>296.35595769585166</v>
      </c>
      <c r="DF28" s="145">
        <f>'[8]ф_4 (ТЗ-1)'!DF26</f>
        <v>296.55022462484646</v>
      </c>
      <c r="DG28" s="145">
        <f>'[8]ф_4 (ТЗ-1)'!DG26</f>
        <v>296.5524994855341</v>
      </c>
      <c r="DH28" s="145">
        <f>'[8]ф_4 (ТЗ-1)'!DH26</f>
        <v>296.49989396510171</v>
      </c>
      <c r="DI28" s="145">
        <f>'[8]ф_4 (ТЗ-1)'!DI26</f>
        <v>296.49989396510165</v>
      </c>
      <c r="DJ28" s="139"/>
      <c r="DK28" s="139">
        <v>35.910000000000004</v>
      </c>
      <c r="DL28" s="139">
        <v>5221</v>
      </c>
      <c r="DM28" s="139">
        <f t="shared" si="103"/>
        <v>3.6119999999999992</v>
      </c>
      <c r="DN28" s="139">
        <v>4.2007559999999993</v>
      </c>
      <c r="DO28" s="139"/>
      <c r="DP28" s="139"/>
      <c r="DQ28" s="190">
        <v>0</v>
      </c>
      <c r="DR28" s="190">
        <v>0</v>
      </c>
      <c r="DS28" s="190">
        <v>0</v>
      </c>
      <c r="DT28" s="190">
        <v>0</v>
      </c>
      <c r="DU28" s="190">
        <v>0</v>
      </c>
      <c r="DV28" s="190">
        <v>0</v>
      </c>
      <c r="DW28" s="190">
        <v>116.13752566153522</v>
      </c>
      <c r="DX28" s="190">
        <v>0</v>
      </c>
      <c r="DY28" s="190">
        <v>0</v>
      </c>
      <c r="DZ28" s="190">
        <v>0</v>
      </c>
      <c r="EA28" s="190">
        <v>0</v>
      </c>
      <c r="EB28" s="190">
        <v>0</v>
      </c>
      <c r="EC28" s="190">
        <v>0</v>
      </c>
      <c r="ED28" s="190">
        <v>0</v>
      </c>
      <c r="EE28" s="190">
        <v>0</v>
      </c>
      <c r="EF28" s="190">
        <v>0</v>
      </c>
      <c r="EG28" s="190">
        <v>0</v>
      </c>
      <c r="EH28" s="190">
        <v>0</v>
      </c>
      <c r="EI28" s="190">
        <v>0</v>
      </c>
      <c r="EJ28" s="190">
        <v>0</v>
      </c>
      <c r="EK28" s="190">
        <v>0</v>
      </c>
      <c r="EL28" s="190">
        <v>0</v>
      </c>
      <c r="EM28" s="190">
        <v>-34.719175168529318</v>
      </c>
      <c r="EN28" s="190">
        <v>0</v>
      </c>
      <c r="EO28" s="190">
        <v>0</v>
      </c>
      <c r="EP28" s="139"/>
      <c r="EQ28" s="139"/>
      <c r="ER28" s="139"/>
      <c r="ES28" s="139">
        <v>0</v>
      </c>
      <c r="ET28" s="139">
        <v>0</v>
      </c>
      <c r="EU28" s="139">
        <v>0</v>
      </c>
      <c r="EV28" s="139">
        <v>0</v>
      </c>
      <c r="EW28" s="139">
        <v>0</v>
      </c>
      <c r="EX28" s="139">
        <v>0</v>
      </c>
      <c r="EY28" s="139">
        <v>127.84000000000002</v>
      </c>
      <c r="EZ28" s="139">
        <v>0</v>
      </c>
      <c r="FA28" s="139">
        <v>0</v>
      </c>
      <c r="FB28" s="139">
        <v>0</v>
      </c>
      <c r="FC28" s="139">
        <v>0</v>
      </c>
      <c r="FD28" s="139">
        <v>0</v>
      </c>
      <c r="FE28" s="139">
        <v>0</v>
      </c>
      <c r="FF28" s="139">
        <v>0</v>
      </c>
      <c r="FG28" s="139">
        <v>0</v>
      </c>
      <c r="FH28" s="139">
        <v>0</v>
      </c>
      <c r="FI28" s="139">
        <v>0</v>
      </c>
      <c r="FJ28" s="139">
        <v>0</v>
      </c>
      <c r="FK28" s="139">
        <v>0</v>
      </c>
      <c r="FL28" s="139">
        <v>0</v>
      </c>
      <c r="FM28" s="139">
        <v>0</v>
      </c>
      <c r="FN28" s="139">
        <v>0</v>
      </c>
      <c r="FO28" s="139">
        <v>2.375</v>
      </c>
      <c r="FP28" s="139">
        <v>0</v>
      </c>
      <c r="FQ28" s="139">
        <v>0</v>
      </c>
      <c r="FR28" s="139"/>
      <c r="FS28" s="139"/>
      <c r="FT28" s="139"/>
      <c r="FU28" s="139">
        <v>2045</v>
      </c>
      <c r="FV28" s="139"/>
      <c r="FW28" s="139"/>
      <c r="FX28" s="139"/>
      <c r="FY28" s="139">
        <v>3.6119999999999992</v>
      </c>
      <c r="FZ28" s="139"/>
      <c r="GA28" s="139"/>
      <c r="GB28" s="139"/>
      <c r="GC28" s="139"/>
      <c r="GD28" s="139"/>
      <c r="GE28" s="139"/>
      <c r="GF28" s="139"/>
      <c r="GG28" s="139"/>
      <c r="GH28" s="139"/>
      <c r="GI28" s="139"/>
      <c r="GJ28" s="139"/>
      <c r="GK28" s="139"/>
      <c r="GL28" s="139"/>
      <c r="GM28" s="139"/>
      <c r="GN28" s="139"/>
      <c r="GO28" s="139"/>
      <c r="GP28" s="139"/>
      <c r="GQ28" s="139"/>
      <c r="GR28" s="139">
        <v>4021</v>
      </c>
      <c r="GS28" s="139"/>
      <c r="GT28" s="139"/>
      <c r="GU28" s="139"/>
      <c r="GV28" s="139">
        <f t="shared" si="113"/>
        <v>0.2177556536072113</v>
      </c>
      <c r="GW28" s="139"/>
      <c r="GX28" s="139"/>
      <c r="GY28" s="139"/>
      <c r="GZ28" s="139">
        <f t="shared" ref="GZ28:HO43" si="145">IF($FU28&gt;GZ$10,$DM28,$FY28)</f>
        <v>3.6119999999999992</v>
      </c>
      <c r="HA28" s="139">
        <f t="shared" si="145"/>
        <v>3.6119999999999992</v>
      </c>
      <c r="HB28" s="139">
        <f t="shared" si="145"/>
        <v>3.6119999999999992</v>
      </c>
      <c r="HC28" s="139">
        <f t="shared" si="145"/>
        <v>3.6119999999999992</v>
      </c>
      <c r="HD28" s="139">
        <f t="shared" si="145"/>
        <v>3.6119999999999992</v>
      </c>
      <c r="HE28" s="139">
        <f t="shared" si="145"/>
        <v>3.6119999999999992</v>
      </c>
      <c r="HF28" s="139">
        <f t="shared" si="145"/>
        <v>3.6119999999999992</v>
      </c>
      <c r="HG28" s="139">
        <f t="shared" si="145"/>
        <v>3.6119999999999992</v>
      </c>
      <c r="HH28" s="139">
        <f t="shared" si="145"/>
        <v>3.6119999999999992</v>
      </c>
      <c r="HI28" s="139">
        <f t="shared" si="145"/>
        <v>3.6119999999999992</v>
      </c>
      <c r="HJ28" s="139">
        <f t="shared" si="145"/>
        <v>3.6119999999999992</v>
      </c>
      <c r="HK28" s="139">
        <f t="shared" si="145"/>
        <v>3.6119999999999992</v>
      </c>
      <c r="HL28" s="139">
        <f t="shared" si="145"/>
        <v>3.6119999999999992</v>
      </c>
      <c r="HM28" s="139">
        <f t="shared" si="145"/>
        <v>3.6119999999999992</v>
      </c>
      <c r="HN28" s="139">
        <f t="shared" si="145"/>
        <v>3.6119999999999992</v>
      </c>
      <c r="HO28" s="139">
        <f t="shared" si="145"/>
        <v>3.6119999999999992</v>
      </c>
      <c r="HP28" s="139">
        <f t="shared" si="144"/>
        <v>3.6119999999999992</v>
      </c>
      <c r="HQ28" s="139">
        <f t="shared" si="144"/>
        <v>3.6119999999999992</v>
      </c>
      <c r="HR28" s="139">
        <f t="shared" si="144"/>
        <v>3.6119999999999992</v>
      </c>
      <c r="HS28" s="139">
        <f t="shared" si="144"/>
        <v>3.6119999999999992</v>
      </c>
      <c r="HT28" s="139">
        <f t="shared" si="144"/>
        <v>3.6119999999999992</v>
      </c>
      <c r="HU28" s="139">
        <f t="shared" si="144"/>
        <v>3.6119999999999992</v>
      </c>
      <c r="HV28" s="139">
        <f t="shared" si="144"/>
        <v>3.6119999999999992</v>
      </c>
      <c r="HW28" s="139">
        <f t="shared" si="144"/>
        <v>3.6119999999999992</v>
      </c>
      <c r="HX28" s="139">
        <f t="shared" si="144"/>
        <v>3.6119999999999992</v>
      </c>
      <c r="HY28" s="139"/>
      <c r="HZ28" s="139"/>
      <c r="IA28" s="139"/>
      <c r="IB28" s="279">
        <v>463.37000000000035</v>
      </c>
      <c r="IC28" s="139"/>
      <c r="ID28" s="139"/>
      <c r="IE28" s="139"/>
      <c r="IF28" s="280">
        <v>381.9516495069945</v>
      </c>
      <c r="IG28" s="139"/>
      <c r="IH28" s="139"/>
      <c r="II28" s="139"/>
      <c r="IJ28" s="139">
        <f t="shared" si="115"/>
        <v>1531.479020914114</v>
      </c>
      <c r="IK28" s="139">
        <f t="shared" si="116"/>
        <v>10186.622127309494</v>
      </c>
      <c r="IL28" s="139">
        <f t="shared" si="117"/>
        <v>10186.622127309496</v>
      </c>
      <c r="IM28" s="139">
        <f t="shared" si="118"/>
        <v>8559.9229382522499</v>
      </c>
      <c r="IN28" s="139">
        <f t="shared" si="119"/>
        <v>6718.0541281348724</v>
      </c>
      <c r="IO28" s="139">
        <f t="shared" si="120"/>
        <v>6778.1475206085079</v>
      </c>
      <c r="IP28" s="139">
        <f t="shared" si="121"/>
        <v>6807.8486245283948</v>
      </c>
      <c r="IQ28" s="139">
        <f t="shared" si="122"/>
        <v>6785.4006382412608</v>
      </c>
      <c r="IR28" s="139">
        <f t="shared" si="123"/>
        <v>6813.0080881862305</v>
      </c>
      <c r="IS28" s="139">
        <f t="shared" si="124"/>
        <v>6845.4013551985718</v>
      </c>
      <c r="IT28" s="139">
        <f t="shared" si="125"/>
        <v>6857.5953089182012</v>
      </c>
      <c r="IU28" s="139">
        <f t="shared" si="126"/>
        <v>6860.7985340279974</v>
      </c>
      <c r="IV28" s="139">
        <f t="shared" si="127"/>
        <v>6882.089409126399</v>
      </c>
      <c r="IW28" s="139">
        <f t="shared" si="128"/>
        <v>6890.5572947151559</v>
      </c>
      <c r="IX28" s="139">
        <f t="shared" si="129"/>
        <v>6935.4117583892948</v>
      </c>
      <c r="IY28" s="139">
        <f t="shared" si="130"/>
        <v>6951.6920496143484</v>
      </c>
      <c r="IZ28" s="139">
        <f t="shared" si="131"/>
        <v>6986.8854969370677</v>
      </c>
      <c r="JA28" s="139">
        <f t="shared" si="132"/>
        <v>6993.0587783961473</v>
      </c>
      <c r="JB28" s="139">
        <f t="shared" si="133"/>
        <v>7009.7457886144703</v>
      </c>
      <c r="JC28" s="139">
        <f t="shared" si="134"/>
        <v>7026.6217922735896</v>
      </c>
      <c r="JD28" s="139">
        <f t="shared" si="135"/>
        <v>7069.120034320832</v>
      </c>
      <c r="JE28" s="139">
        <f t="shared" si="136"/>
        <v>7073.7539760523923</v>
      </c>
      <c r="JF28" s="139">
        <f t="shared" si="137"/>
        <v>7073.8082393895866</v>
      </c>
      <c r="JG28" s="139">
        <f t="shared" si="138"/>
        <v>7073.3473785841124</v>
      </c>
      <c r="JH28" s="139">
        <f t="shared" si="139"/>
        <v>7073.3473785841124</v>
      </c>
      <c r="JI28" s="139"/>
      <c r="JJ28" s="139"/>
      <c r="JK28" s="139"/>
      <c r="JL28" s="139"/>
      <c r="JM28" s="139"/>
      <c r="JN28" s="139"/>
      <c r="JO28" s="139"/>
      <c r="JP28" s="139"/>
      <c r="JQ28" s="139"/>
      <c r="JR28" s="139"/>
      <c r="JS28" s="139"/>
      <c r="JT28" s="139"/>
      <c r="JU28" s="139"/>
      <c r="JV28" s="139"/>
      <c r="JW28" s="139"/>
      <c r="JX28" s="139"/>
      <c r="JY28" s="139"/>
      <c r="JZ28" s="139"/>
      <c r="KA28" s="139"/>
      <c r="KB28" s="139"/>
      <c r="KC28" s="139"/>
      <c r="KD28" s="139"/>
      <c r="KE28" s="139"/>
      <c r="KF28" s="139"/>
      <c r="KG28" s="139"/>
      <c r="KH28" s="139"/>
      <c r="KI28" s="139"/>
      <c r="KJ28" s="139"/>
      <c r="KK28" s="139"/>
      <c r="KL28" s="139"/>
      <c r="KM28" s="139"/>
      <c r="KN28" s="139"/>
      <c r="KO28" s="139"/>
      <c r="KP28" s="139"/>
      <c r="KQ28" s="139"/>
      <c r="KR28" s="139"/>
      <c r="KS28" s="139"/>
      <c r="KT28" s="139"/>
      <c r="KU28" s="139"/>
      <c r="KV28" s="139"/>
      <c r="KW28" s="139"/>
    </row>
    <row r="29" spans="1:309" s="152" customFormat="1" ht="12.75" x14ac:dyDescent="0.2">
      <c r="A29" s="150" t="s">
        <v>506</v>
      </c>
      <c r="B29" s="186" t="s">
        <v>575</v>
      </c>
      <c r="C29" s="151">
        <f t="shared" si="109"/>
        <v>1.7857142857142856</v>
      </c>
      <c r="D29" s="151">
        <f t="shared" si="109"/>
        <v>1.7857142857142856</v>
      </c>
      <c r="E29" s="151">
        <f t="shared" si="109"/>
        <v>1.7857142857142856</v>
      </c>
      <c r="F29" s="151">
        <f t="shared" si="109"/>
        <v>1.7857142857142856</v>
      </c>
      <c r="G29" s="151">
        <f t="shared" si="109"/>
        <v>1.7857142857142856</v>
      </c>
      <c r="H29" s="151">
        <f t="shared" si="109"/>
        <v>1.7857142857142856</v>
      </c>
      <c r="I29" s="151">
        <v>0.28274117569839596</v>
      </c>
      <c r="J29" s="151">
        <f t="shared" si="110"/>
        <v>0.29069767441860467</v>
      </c>
      <c r="K29" s="151">
        <f t="shared" si="111"/>
        <v>0.29069767441860467</v>
      </c>
      <c r="L29" s="151">
        <f t="shared" si="111"/>
        <v>0.29069767441860467</v>
      </c>
      <c r="M29" s="151">
        <f t="shared" si="111"/>
        <v>0.29069767441860467</v>
      </c>
      <c r="N29" s="151">
        <f t="shared" si="111"/>
        <v>0.29069767441860467</v>
      </c>
      <c r="O29" s="151">
        <f t="shared" si="111"/>
        <v>0.29069767441860467</v>
      </c>
      <c r="P29" s="151">
        <f t="shared" si="111"/>
        <v>0.29069767441860467</v>
      </c>
      <c r="Q29" s="151">
        <f t="shared" si="111"/>
        <v>0.29069767441860467</v>
      </c>
      <c r="R29" s="151">
        <f t="shared" si="111"/>
        <v>0.29069767441860467</v>
      </c>
      <c r="S29" s="151">
        <f t="shared" si="111"/>
        <v>0.29069767441860467</v>
      </c>
      <c r="T29" s="151">
        <f t="shared" si="111"/>
        <v>0.29069767441860467</v>
      </c>
      <c r="U29" s="151">
        <f t="shared" si="111"/>
        <v>0.29069767441860467</v>
      </c>
      <c r="V29" s="151">
        <f t="shared" si="111"/>
        <v>0.29069767441860467</v>
      </c>
      <c r="W29" s="151">
        <f t="shared" si="111"/>
        <v>0.29069767441860467</v>
      </c>
      <c r="X29" s="151">
        <f t="shared" si="111"/>
        <v>0.29069767441860467</v>
      </c>
      <c r="Y29" s="151">
        <f t="shared" si="111"/>
        <v>0.29069767441860467</v>
      </c>
      <c r="Z29" s="151">
        <f t="shared" si="111"/>
        <v>0.29069767441860467</v>
      </c>
      <c r="AA29" s="151">
        <f t="shared" si="141"/>
        <v>0.29069767441860467</v>
      </c>
      <c r="AB29" s="151">
        <f t="shared" si="141"/>
        <v>0.29069767441860467</v>
      </c>
      <c r="AC29" s="151">
        <f t="shared" si="141"/>
        <v>0.29069767441860467</v>
      </c>
      <c r="AD29" s="151">
        <f t="shared" si="141"/>
        <v>0.29069767441860467</v>
      </c>
      <c r="AE29" s="151">
        <f t="shared" si="141"/>
        <v>0.29069767441860467</v>
      </c>
      <c r="AF29" s="151">
        <f t="shared" si="141"/>
        <v>0.29069767441860467</v>
      </c>
      <c r="AG29" s="151">
        <f t="shared" si="141"/>
        <v>0.29069767441860467</v>
      </c>
      <c r="AH29" s="151">
        <f t="shared" si="141"/>
        <v>0.29069767441860467</v>
      </c>
      <c r="AI29" s="151">
        <f t="shared" si="141"/>
        <v>0.29069767441860467</v>
      </c>
      <c r="AJ29" s="183">
        <v>160.61738331058831</v>
      </c>
      <c r="AK29" s="183">
        <v>160.61738331058831</v>
      </c>
      <c r="AL29" s="183">
        <v>160.61738331058831</v>
      </c>
      <c r="AM29" s="183">
        <v>160.61738331058831</v>
      </c>
      <c r="AN29" s="183">
        <v>160.61738331058831</v>
      </c>
      <c r="AO29" s="183">
        <v>160.61738331058831</v>
      </c>
      <c r="AP29" s="183">
        <v>160.61738331058831</v>
      </c>
      <c r="AQ29" s="183">
        <v>160.61738331058831</v>
      </c>
      <c r="AR29" s="183">
        <v>160.61738331058831</v>
      </c>
      <c r="AS29" s="183">
        <v>160.61738331058831</v>
      </c>
      <c r="AT29" s="183">
        <v>160.61738331058831</v>
      </c>
      <c r="AU29" s="183">
        <v>160.61738331058831</v>
      </c>
      <c r="AV29" s="183">
        <v>160.61738331058831</v>
      </c>
      <c r="AW29" s="183">
        <v>160.61738331058831</v>
      </c>
      <c r="AX29" s="183">
        <v>160.61738331058831</v>
      </c>
      <c r="AY29" s="183">
        <v>160.61738331058831</v>
      </c>
      <c r="AZ29" s="183">
        <v>160.61738331058831</v>
      </c>
      <c r="BA29" s="183">
        <v>160.61738331058831</v>
      </c>
      <c r="BB29" s="183">
        <v>160.61738331058831</v>
      </c>
      <c r="BC29" s="183">
        <v>160.61738331058831</v>
      </c>
      <c r="BD29" s="183">
        <v>160.61738331058831</v>
      </c>
      <c r="BE29" s="183">
        <v>160.61738331058831</v>
      </c>
      <c r="BF29" s="183">
        <v>160.61738331058831</v>
      </c>
      <c r="BG29" s="183">
        <v>160.61738331058831</v>
      </c>
      <c r="BH29" s="183">
        <v>160.61738331058831</v>
      </c>
      <c r="BI29" s="145">
        <v>160.61738331058831</v>
      </c>
      <c r="BJ29" s="154">
        <f t="shared" si="101"/>
        <v>3.3665161284968539</v>
      </c>
      <c r="BK29" s="145">
        <f t="shared" si="114"/>
        <v>5.6001030382379779</v>
      </c>
      <c r="BL29" s="145">
        <f t="shared" si="143"/>
        <v>3.3665161284968539</v>
      </c>
      <c r="BM29" s="145">
        <f t="shared" si="143"/>
        <v>3.3665161284968539</v>
      </c>
      <c r="BN29" s="145">
        <f t="shared" si="143"/>
        <v>2.8761985321090404</v>
      </c>
      <c r="BO29" s="145">
        <f t="shared" si="143"/>
        <v>2.4181993567268698</v>
      </c>
      <c r="BP29" s="145">
        <f t="shared" si="143"/>
        <v>2.4727326443951045</v>
      </c>
      <c r="BQ29" s="145">
        <f t="shared" si="143"/>
        <v>2.4842255018706498</v>
      </c>
      <c r="BR29" s="145">
        <f t="shared" si="143"/>
        <v>2.4766292178757179</v>
      </c>
      <c r="BS29" s="145">
        <f t="shared" si="143"/>
        <v>2.4867057661607839</v>
      </c>
      <c r="BT29" s="145">
        <f t="shared" si="143"/>
        <v>2.498529108041744</v>
      </c>
      <c r="BU29" s="145">
        <f t="shared" si="142"/>
        <v>2.50297982564466</v>
      </c>
      <c r="BV29" s="145">
        <f t="shared" si="142"/>
        <v>2.5041489829754213</v>
      </c>
      <c r="BW29" s="145">
        <f t="shared" si="142"/>
        <v>2.5119200205536116</v>
      </c>
      <c r="BX29" s="145">
        <f t="shared" si="142"/>
        <v>2.5150107463605078</v>
      </c>
      <c r="BY29" s="145">
        <f t="shared" si="142"/>
        <v>2.5313823478635125</v>
      </c>
      <c r="BZ29" s="145">
        <f t="shared" si="142"/>
        <v>2.5373245533533777</v>
      </c>
      <c r="CA29" s="145">
        <f t="shared" si="142"/>
        <v>2.5501699437089589</v>
      </c>
      <c r="CB29" s="145">
        <f t="shared" si="142"/>
        <v>2.5524231532166719</v>
      </c>
      <c r="CC29" s="145">
        <f t="shared" si="142"/>
        <v>2.5585138086206833</v>
      </c>
      <c r="CD29" s="145">
        <f t="shared" si="142"/>
        <v>2.5646734454603415</v>
      </c>
      <c r="CE29" s="145">
        <f t="shared" si="142"/>
        <v>2.5801850406592122</v>
      </c>
      <c r="CF29" s="145">
        <f t="shared" si="142"/>
        <v>2.5818764006979449</v>
      </c>
      <c r="CG29" s="145">
        <f t="shared" si="142"/>
        <v>2.5818962064800237</v>
      </c>
      <c r="CH29" s="145">
        <f t="shared" si="142"/>
        <v>2.5817279951396674</v>
      </c>
      <c r="CI29" s="145">
        <f t="shared" si="142"/>
        <v>2.5817279951396674</v>
      </c>
      <c r="CJ29" s="192">
        <f t="shared" si="112"/>
        <v>1511.9461580176073</v>
      </c>
      <c r="CK29" s="145">
        <f>'[8]ф_4 (ТЗ-1)'!CK27</f>
        <v>1511.9461580176073</v>
      </c>
      <c r="CL29" s="145">
        <f>'[8]ф_4 (ТЗ-1)'!CL27</f>
        <v>1511.9461580176073</v>
      </c>
      <c r="CM29" s="145">
        <f>'[8]ф_4 (ТЗ-1)'!CM27</f>
        <v>1511.9461580176073</v>
      </c>
      <c r="CN29" s="145">
        <f>'[8]ф_4 (ТЗ-1)'!CN27</f>
        <v>1286.4574508461351</v>
      </c>
      <c r="CO29" s="145">
        <f>'[8]ф_4 (ТЗ-1)'!CO27</f>
        <v>1086.0447676976746</v>
      </c>
      <c r="CP29" s="145">
        <f>'[8]ф_4 (ТЗ-1)'!CP27</f>
        <v>1110.5363761222184</v>
      </c>
      <c r="CQ29" s="145">
        <f>'[8]ф_4 (ТЗ-1)'!CQ27</f>
        <v>1115.697967821633</v>
      </c>
      <c r="CR29" s="145">
        <f>'[8]ф_4 (ТЗ-1)'!CR27</f>
        <v>1112.2863779278171</v>
      </c>
      <c r="CS29" s="145">
        <f>'[8]ф_4 (ТЗ-1)'!CS27</f>
        <v>1116.811886757768</v>
      </c>
      <c r="CT29" s="145">
        <f>'[8]ф_4 (ТЗ-1)'!CT27</f>
        <v>1122.1219032999516</v>
      </c>
      <c r="CU29" s="145">
        <f>'[8]ф_4 (ТЗ-1)'!CU27</f>
        <v>1124.12077843475</v>
      </c>
      <c r="CV29" s="145">
        <f>'[8]ф_4 (ТЗ-1)'!CV27</f>
        <v>1124.6458621910404</v>
      </c>
      <c r="CW29" s="145">
        <f>'[8]ф_4 (ТЗ-1)'!CW27</f>
        <v>1128.135936190894</v>
      </c>
      <c r="CX29" s="145">
        <f>'[8]ф_4 (ТЗ-1)'!CX27</f>
        <v>1129.5240213302066</v>
      </c>
      <c r="CY29" s="145">
        <f>'[8]ф_4 (ТЗ-1)'!CY27</f>
        <v>1136.8767203960256</v>
      </c>
      <c r="CZ29" s="145">
        <f>'[8]ф_4 (ТЗ-1)'!CZ27</f>
        <v>1139.5454421301954</v>
      </c>
      <c r="DA29" s="145">
        <f>'[8]ф_4 (ТЗ-1)'!DA27</f>
        <v>1145.3144739289614</v>
      </c>
      <c r="DB29" s="145">
        <f>'[8]ф_4 (ТЗ-1)'!DB27</f>
        <v>1146.326419610599</v>
      </c>
      <c r="DC29" s="145">
        <f>'[8]ф_4 (ТЗ-1)'!DC27</f>
        <v>1149.0618121310608</v>
      </c>
      <c r="DD29" s="145">
        <f>'[8]ф_4 (ТЗ-1)'!DD27</f>
        <v>1151.8281851110303</v>
      </c>
      <c r="DE29" s="145">
        <f>'[8]ф_4 (ТЗ-1)'!DE27</f>
        <v>1158.7946441655806</v>
      </c>
      <c r="DF29" s="145">
        <f>'[8]ф_4 (ТЗ-1)'!DF27</f>
        <v>1159.554255946656</v>
      </c>
      <c r="DG29" s="145">
        <f>'[8]ф_4 (ТЗ-1)'!DG27</f>
        <v>1159.5631509808627</v>
      </c>
      <c r="DH29" s="145">
        <f>'[8]ф_4 (ТЗ-1)'!DH27</f>
        <v>1159.4876050811613</v>
      </c>
      <c r="DI29" s="145">
        <f>'[8]ф_4 (ТЗ-1)'!DI27</f>
        <v>1159.4876050811613</v>
      </c>
      <c r="DJ29" s="139"/>
      <c r="DK29" s="139">
        <v>449.11299999999994</v>
      </c>
      <c r="DL29" s="139">
        <v>560</v>
      </c>
      <c r="DM29" s="139">
        <f t="shared" si="103"/>
        <v>3.44</v>
      </c>
      <c r="DN29" s="139">
        <v>4.0007200000000003</v>
      </c>
      <c r="DO29" s="139"/>
      <c r="DP29" s="139"/>
      <c r="DQ29" s="190">
        <v>0</v>
      </c>
      <c r="DR29" s="190">
        <v>0</v>
      </c>
      <c r="DS29" s="190">
        <v>0</v>
      </c>
      <c r="DT29" s="190">
        <v>-1.741598853119998</v>
      </c>
      <c r="DU29" s="190">
        <v>0</v>
      </c>
      <c r="DV29" s="190">
        <v>0</v>
      </c>
      <c r="DW29" s="190">
        <v>0</v>
      </c>
      <c r="DX29" s="190">
        <v>0</v>
      </c>
      <c r="DY29" s="190">
        <v>0</v>
      </c>
      <c r="DZ29" s="190">
        <v>0</v>
      </c>
      <c r="EA29" s="190">
        <v>0</v>
      </c>
      <c r="EB29" s="190">
        <v>0</v>
      </c>
      <c r="EC29" s="190">
        <v>0</v>
      </c>
      <c r="ED29" s="190">
        <v>0</v>
      </c>
      <c r="EE29" s="190">
        <v>0</v>
      </c>
      <c r="EF29" s="190">
        <v>0</v>
      </c>
      <c r="EG29" s="190">
        <v>0</v>
      </c>
      <c r="EH29" s="190">
        <v>0</v>
      </c>
      <c r="EI29" s="190">
        <v>0</v>
      </c>
      <c r="EJ29" s="190">
        <v>0</v>
      </c>
      <c r="EK29" s="190">
        <v>0</v>
      </c>
      <c r="EL29" s="190">
        <v>0</v>
      </c>
      <c r="EM29" s="190">
        <v>0</v>
      </c>
      <c r="EN29" s="190">
        <v>0</v>
      </c>
      <c r="EO29" s="190">
        <v>0</v>
      </c>
      <c r="EP29" s="139"/>
      <c r="EQ29" s="139"/>
      <c r="ER29" s="139"/>
      <c r="ES29" s="139">
        <v>0</v>
      </c>
      <c r="ET29" s="139">
        <v>0</v>
      </c>
      <c r="EU29" s="139">
        <v>0</v>
      </c>
      <c r="EV29" s="139">
        <v>1.8360000000000001</v>
      </c>
      <c r="EW29" s="139">
        <v>0</v>
      </c>
      <c r="EX29" s="139">
        <v>0</v>
      </c>
      <c r="EY29" s="139">
        <v>0</v>
      </c>
      <c r="EZ29" s="139">
        <v>0</v>
      </c>
      <c r="FA29" s="139">
        <v>0</v>
      </c>
      <c r="FB29" s="139">
        <v>0</v>
      </c>
      <c r="FC29" s="139">
        <v>0</v>
      </c>
      <c r="FD29" s="139">
        <v>0</v>
      </c>
      <c r="FE29" s="139">
        <v>0</v>
      </c>
      <c r="FF29" s="139">
        <v>0</v>
      </c>
      <c r="FG29" s="139">
        <v>0</v>
      </c>
      <c r="FH29" s="139">
        <v>0</v>
      </c>
      <c r="FI29" s="139">
        <v>0</v>
      </c>
      <c r="FJ29" s="139">
        <v>0</v>
      </c>
      <c r="FK29" s="139">
        <v>0</v>
      </c>
      <c r="FL29" s="139">
        <v>0</v>
      </c>
      <c r="FM29" s="139">
        <v>0</v>
      </c>
      <c r="FN29" s="139">
        <v>0</v>
      </c>
      <c r="FO29" s="139">
        <v>0</v>
      </c>
      <c r="FP29" s="139">
        <v>0</v>
      </c>
      <c r="FQ29" s="139">
        <v>0</v>
      </c>
      <c r="FR29" s="139"/>
      <c r="FS29" s="139"/>
      <c r="FT29" s="139"/>
      <c r="FU29" s="139">
        <v>2045</v>
      </c>
      <c r="FV29" s="139"/>
      <c r="FW29" s="139"/>
      <c r="FX29" s="139"/>
      <c r="FY29" s="139">
        <v>3.44</v>
      </c>
      <c r="FZ29" s="139"/>
      <c r="GA29" s="139"/>
      <c r="GB29" s="139"/>
      <c r="GC29" s="139"/>
      <c r="GD29" s="139"/>
      <c r="GE29" s="139"/>
      <c r="GF29" s="139"/>
      <c r="GG29" s="139"/>
      <c r="GH29" s="139"/>
      <c r="GI29" s="139"/>
      <c r="GJ29" s="139"/>
      <c r="GK29" s="139"/>
      <c r="GL29" s="139"/>
      <c r="GM29" s="139"/>
      <c r="GN29" s="139"/>
      <c r="GO29" s="139"/>
      <c r="GP29" s="139"/>
      <c r="GQ29" s="139"/>
      <c r="GR29" s="139">
        <v>560</v>
      </c>
      <c r="GS29" s="139"/>
      <c r="GT29" s="139"/>
      <c r="GU29" s="139"/>
      <c r="GV29" s="139">
        <f t="shared" si="113"/>
        <v>0.28274117569839596</v>
      </c>
      <c r="GW29" s="139"/>
      <c r="GX29" s="139"/>
      <c r="GY29" s="139"/>
      <c r="GZ29" s="139">
        <f t="shared" si="145"/>
        <v>3.44</v>
      </c>
      <c r="HA29" s="139">
        <f t="shared" si="145"/>
        <v>3.44</v>
      </c>
      <c r="HB29" s="139">
        <f t="shared" si="145"/>
        <v>3.44</v>
      </c>
      <c r="HC29" s="139">
        <f t="shared" si="145"/>
        <v>3.44</v>
      </c>
      <c r="HD29" s="139">
        <f t="shared" si="145"/>
        <v>3.44</v>
      </c>
      <c r="HE29" s="139">
        <f t="shared" si="145"/>
        <v>3.44</v>
      </c>
      <c r="HF29" s="139">
        <f t="shared" si="145"/>
        <v>3.44</v>
      </c>
      <c r="HG29" s="139">
        <f t="shared" si="145"/>
        <v>3.44</v>
      </c>
      <c r="HH29" s="139">
        <f t="shared" si="145"/>
        <v>3.44</v>
      </c>
      <c r="HI29" s="139">
        <f t="shared" si="145"/>
        <v>3.44</v>
      </c>
      <c r="HJ29" s="139">
        <f t="shared" si="145"/>
        <v>3.44</v>
      </c>
      <c r="HK29" s="139">
        <f t="shared" si="145"/>
        <v>3.44</v>
      </c>
      <c r="HL29" s="139">
        <f t="shared" si="145"/>
        <v>3.44</v>
      </c>
      <c r="HM29" s="139">
        <f t="shared" si="145"/>
        <v>3.44</v>
      </c>
      <c r="HN29" s="139">
        <f t="shared" si="145"/>
        <v>3.44</v>
      </c>
      <c r="HO29" s="139">
        <f t="shared" si="145"/>
        <v>3.44</v>
      </c>
      <c r="HP29" s="139">
        <f t="shared" si="144"/>
        <v>3.44</v>
      </c>
      <c r="HQ29" s="139">
        <f t="shared" si="144"/>
        <v>3.44</v>
      </c>
      <c r="HR29" s="139">
        <f t="shared" si="144"/>
        <v>3.44</v>
      </c>
      <c r="HS29" s="139">
        <f t="shared" si="144"/>
        <v>3.44</v>
      </c>
      <c r="HT29" s="139">
        <f t="shared" si="144"/>
        <v>3.44</v>
      </c>
      <c r="HU29" s="139">
        <f t="shared" si="144"/>
        <v>3.44</v>
      </c>
      <c r="HV29" s="139">
        <f t="shared" si="144"/>
        <v>3.44</v>
      </c>
      <c r="HW29" s="139">
        <f t="shared" si="144"/>
        <v>3.44</v>
      </c>
      <c r="HX29" s="139">
        <f t="shared" si="144"/>
        <v>3.44</v>
      </c>
      <c r="HY29" s="139"/>
      <c r="HZ29" s="139"/>
      <c r="IA29" s="139"/>
      <c r="IB29" s="279">
        <v>1356.1399999999999</v>
      </c>
      <c r="IC29" s="139"/>
      <c r="ID29" s="139"/>
      <c r="IE29" s="139"/>
      <c r="IF29" s="280">
        <v>1357.8815988531198</v>
      </c>
      <c r="IG29" s="139"/>
      <c r="IH29" s="139"/>
      <c r="II29" s="139"/>
      <c r="IJ29" s="139">
        <f t="shared" si="115"/>
        <v>10156.074156797833</v>
      </c>
      <c r="IK29" s="139">
        <f t="shared" si="116"/>
        <v>2515.0790758121725</v>
      </c>
      <c r="IL29" s="139">
        <f t="shared" si="117"/>
        <v>2515.079075812173</v>
      </c>
      <c r="IM29" s="139">
        <f t="shared" si="118"/>
        <v>2113.4467150642331</v>
      </c>
      <c r="IN29" s="139">
        <f t="shared" si="119"/>
        <v>1781.379338905989</v>
      </c>
      <c r="IO29" s="139">
        <f t="shared" si="120"/>
        <v>1821.1057384720807</v>
      </c>
      <c r="IP29" s="139">
        <f t="shared" si="121"/>
        <v>1771.669556177568</v>
      </c>
      <c r="IQ29" s="139">
        <f t="shared" si="122"/>
        <v>1765.827708613697</v>
      </c>
      <c r="IR29" s="139">
        <f t="shared" si="123"/>
        <v>1773.0122512333689</v>
      </c>
      <c r="IS29" s="139">
        <f t="shared" si="124"/>
        <v>1781.4422513929085</v>
      </c>
      <c r="IT29" s="139">
        <f t="shared" si="125"/>
        <v>1784.6155970070672</v>
      </c>
      <c r="IU29" s="139">
        <f t="shared" si="126"/>
        <v>1785.4492019712206</v>
      </c>
      <c r="IV29" s="139">
        <f t="shared" si="127"/>
        <v>1790.9899237640511</v>
      </c>
      <c r="IW29" s="139">
        <f t="shared" si="128"/>
        <v>1793.1936001279382</v>
      </c>
      <c r="IX29" s="139">
        <f t="shared" si="129"/>
        <v>1804.8664930098141</v>
      </c>
      <c r="IY29" s="139">
        <f t="shared" si="130"/>
        <v>1809.1032641132742</v>
      </c>
      <c r="IZ29" s="139">
        <f t="shared" si="131"/>
        <v>1818.2619811525974</v>
      </c>
      <c r="JA29" s="139">
        <f t="shared" si="132"/>
        <v>1819.8685114128855</v>
      </c>
      <c r="JB29" s="139">
        <f t="shared" si="133"/>
        <v>1824.211126770241</v>
      </c>
      <c r="JC29" s="139">
        <f t="shared" si="134"/>
        <v>1828.6029256426598</v>
      </c>
      <c r="JD29" s="139">
        <f t="shared" si="135"/>
        <v>1839.6626371284424</v>
      </c>
      <c r="JE29" s="139">
        <f t="shared" si="136"/>
        <v>1840.8685707417903</v>
      </c>
      <c r="JF29" s="139">
        <f t="shared" si="137"/>
        <v>1840.8826921930488</v>
      </c>
      <c r="JG29" s="139">
        <f t="shared" si="138"/>
        <v>1840.76275811347</v>
      </c>
      <c r="JH29" s="139">
        <f t="shared" si="139"/>
        <v>1840.76275811347</v>
      </c>
      <c r="JI29" s="139"/>
      <c r="JJ29" s="139"/>
      <c r="JK29" s="139"/>
      <c r="JL29" s="139"/>
      <c r="JM29" s="139"/>
      <c r="JN29" s="139"/>
      <c r="JO29" s="139"/>
      <c r="JP29" s="139"/>
      <c r="JQ29" s="139"/>
      <c r="JR29" s="139"/>
      <c r="JS29" s="139"/>
      <c r="JT29" s="139"/>
      <c r="JU29" s="139"/>
      <c r="JV29" s="139"/>
      <c r="JW29" s="139"/>
      <c r="JX29" s="139"/>
      <c r="JY29" s="139"/>
      <c r="JZ29" s="139"/>
      <c r="KA29" s="139"/>
      <c r="KB29" s="139"/>
      <c r="KC29" s="139"/>
      <c r="KD29" s="139"/>
      <c r="KE29" s="139"/>
      <c r="KF29" s="139"/>
      <c r="KG29" s="139"/>
      <c r="KH29" s="139"/>
      <c r="KI29" s="139"/>
      <c r="KJ29" s="139"/>
      <c r="KK29" s="139"/>
      <c r="KL29" s="139"/>
      <c r="KM29" s="139"/>
      <c r="KN29" s="139"/>
      <c r="KO29" s="139"/>
      <c r="KP29" s="139"/>
      <c r="KQ29" s="139"/>
      <c r="KR29" s="139"/>
      <c r="KS29" s="139"/>
      <c r="KT29" s="139"/>
      <c r="KU29" s="139"/>
      <c r="KV29" s="139"/>
      <c r="KW29" s="139"/>
    </row>
    <row r="30" spans="1:309" s="152" customFormat="1" ht="12.75" x14ac:dyDescent="0.2">
      <c r="A30" s="150" t="s">
        <v>507</v>
      </c>
      <c r="B30" s="186" t="s">
        <v>576</v>
      </c>
      <c r="C30" s="151">
        <f t="shared" si="109"/>
        <v>0.28274117569839596</v>
      </c>
      <c r="D30" s="151">
        <f t="shared" si="109"/>
        <v>0.28274117569839596</v>
      </c>
      <c r="E30" s="151">
        <f t="shared" si="109"/>
        <v>0.28274117569839596</v>
      </c>
      <c r="F30" s="151">
        <f t="shared" si="109"/>
        <v>0.28274117569839596</v>
      </c>
      <c r="G30" s="151">
        <f t="shared" si="109"/>
        <v>0.28274117569839596</v>
      </c>
      <c r="H30" s="151">
        <f t="shared" si="109"/>
        <v>0.28274117569839596</v>
      </c>
      <c r="I30" s="151">
        <v>0.23747144379074564</v>
      </c>
      <c r="J30" s="151">
        <f t="shared" si="110"/>
        <v>0.14121962402567628</v>
      </c>
      <c r="K30" s="151">
        <f t="shared" si="111"/>
        <v>0.14121962402567628</v>
      </c>
      <c r="L30" s="151">
        <f t="shared" si="111"/>
        <v>0.14121962402567628</v>
      </c>
      <c r="M30" s="151">
        <f t="shared" si="111"/>
        <v>0.14121962402567628</v>
      </c>
      <c r="N30" s="151">
        <f t="shared" si="111"/>
        <v>0.2028809089064719</v>
      </c>
      <c r="O30" s="151">
        <f t="shared" si="111"/>
        <v>0</v>
      </c>
      <c r="P30" s="151">
        <f t="shared" si="111"/>
        <v>0</v>
      </c>
      <c r="Q30" s="151">
        <f t="shared" si="111"/>
        <v>0</v>
      </c>
      <c r="R30" s="151">
        <f t="shared" si="111"/>
        <v>0</v>
      </c>
      <c r="S30" s="151">
        <f t="shared" si="111"/>
        <v>0</v>
      </c>
      <c r="T30" s="151">
        <f t="shared" si="111"/>
        <v>0</v>
      </c>
      <c r="U30" s="151">
        <f t="shared" si="111"/>
        <v>0</v>
      </c>
      <c r="V30" s="151">
        <f t="shared" si="111"/>
        <v>0</v>
      </c>
      <c r="W30" s="151">
        <f t="shared" si="111"/>
        <v>0</v>
      </c>
      <c r="X30" s="151">
        <f t="shared" si="111"/>
        <v>0</v>
      </c>
      <c r="Y30" s="151">
        <f t="shared" si="111"/>
        <v>0</v>
      </c>
      <c r="Z30" s="151">
        <f t="shared" si="111"/>
        <v>0</v>
      </c>
      <c r="AA30" s="151">
        <f t="shared" si="141"/>
        <v>0</v>
      </c>
      <c r="AB30" s="151">
        <f t="shared" si="141"/>
        <v>0</v>
      </c>
      <c r="AC30" s="151">
        <f t="shared" si="141"/>
        <v>0</v>
      </c>
      <c r="AD30" s="151">
        <f t="shared" si="141"/>
        <v>0</v>
      </c>
      <c r="AE30" s="151">
        <f t="shared" si="141"/>
        <v>0</v>
      </c>
      <c r="AF30" s="151">
        <f t="shared" si="141"/>
        <v>0</v>
      </c>
      <c r="AG30" s="151">
        <f t="shared" si="141"/>
        <v>0</v>
      </c>
      <c r="AH30" s="151">
        <f t="shared" si="141"/>
        <v>0</v>
      </c>
      <c r="AI30" s="151">
        <f t="shared" si="141"/>
        <v>0</v>
      </c>
      <c r="AJ30" s="183">
        <v>174.90849796042406</v>
      </c>
      <c r="AK30" s="183">
        <v>174.90849796042406</v>
      </c>
      <c r="AL30" s="183">
        <v>174.90849796042406</v>
      </c>
      <c r="AM30" s="183">
        <v>174.90849796042406</v>
      </c>
      <c r="AN30" s="183">
        <v>158.76332129480423</v>
      </c>
      <c r="AO30" s="183">
        <v>158.76332129480423</v>
      </c>
      <c r="AP30" s="183">
        <v>158.76332129480423</v>
      </c>
      <c r="AQ30" s="183">
        <v>158.76332129480423</v>
      </c>
      <c r="AR30" s="183">
        <v>158.76332129480423</v>
      </c>
      <c r="AS30" s="183">
        <v>158.76332129480423</v>
      </c>
      <c r="AT30" s="183">
        <v>158.76332129480423</v>
      </c>
      <c r="AU30" s="183">
        <v>158.76332129480423</v>
      </c>
      <c r="AV30" s="183">
        <v>158.76332129480423</v>
      </c>
      <c r="AW30" s="183">
        <v>158.76332129480423</v>
      </c>
      <c r="AX30" s="183">
        <v>158.76332129480423</v>
      </c>
      <c r="AY30" s="183">
        <v>158.76332129480423</v>
      </c>
      <c r="AZ30" s="183">
        <v>158.76332129480423</v>
      </c>
      <c r="BA30" s="183">
        <v>158.76332129480423</v>
      </c>
      <c r="BB30" s="183">
        <v>158.76332129480423</v>
      </c>
      <c r="BC30" s="183">
        <v>158.76332129480423</v>
      </c>
      <c r="BD30" s="183">
        <v>158.76332129480423</v>
      </c>
      <c r="BE30" s="183">
        <v>158.76332129480423</v>
      </c>
      <c r="BF30" s="183">
        <v>158.76332129480423</v>
      </c>
      <c r="BG30" s="183">
        <v>158.76332129480423</v>
      </c>
      <c r="BH30" s="183">
        <v>158.76332129480423</v>
      </c>
      <c r="BI30" s="145">
        <v>158.76332129480423</v>
      </c>
      <c r="BJ30" s="154">
        <f t="shared" si="101"/>
        <v>9.2449500092657075</v>
      </c>
      <c r="BK30" s="145">
        <f t="shared" si="114"/>
        <v>1.3899059778248324</v>
      </c>
      <c r="BL30" s="145">
        <f t="shared" si="143"/>
        <v>9.2449500092657075</v>
      </c>
      <c r="BM30" s="145">
        <f t="shared" si="143"/>
        <v>9.2449500092657093</v>
      </c>
      <c r="BN30" s="145">
        <f t="shared" si="143"/>
        <v>11.13102854783491</v>
      </c>
      <c r="BO30" s="145">
        <f t="shared" si="143"/>
        <v>6.4284095169843836</v>
      </c>
      <c r="BP30" s="145">
        <f t="shared" si="143"/>
        <v>6.2321938636107133</v>
      </c>
      <c r="BQ30" s="145">
        <f t="shared" si="143"/>
        <v>6.261160082824424</v>
      </c>
      <c r="BR30" s="145">
        <f t="shared" si="143"/>
        <v>6.2420146589927104</v>
      </c>
      <c r="BS30" s="145">
        <f t="shared" si="143"/>
        <v>6.2674112591997364</v>
      </c>
      <c r="BT30" s="145">
        <f t="shared" si="143"/>
        <v>6.2972104204171506</v>
      </c>
      <c r="BU30" s="145">
        <f t="shared" si="142"/>
        <v>6.3084278623821888</v>
      </c>
      <c r="BV30" s="145">
        <f t="shared" si="142"/>
        <v>6.3113745679869719</v>
      </c>
      <c r="BW30" s="145">
        <f t="shared" si="142"/>
        <v>6.3309604349906108</v>
      </c>
      <c r="BX30" s="145">
        <f t="shared" si="142"/>
        <v>6.338750198453921</v>
      </c>
      <c r="BY30" s="145">
        <f t="shared" si="142"/>
        <v>6.3800126433267126</v>
      </c>
      <c r="BZ30" s="145">
        <f t="shared" si="142"/>
        <v>6.394989182207369</v>
      </c>
      <c r="CA30" s="145">
        <f t="shared" si="142"/>
        <v>6.4273642807167839</v>
      </c>
      <c r="CB30" s="145">
        <f t="shared" si="142"/>
        <v>6.4330431957014778</v>
      </c>
      <c r="CC30" s="145">
        <f t="shared" si="142"/>
        <v>6.4483938828533169</v>
      </c>
      <c r="CD30" s="145">
        <f t="shared" si="142"/>
        <v>6.4639184285421543</v>
      </c>
      <c r="CE30" s="145">
        <f t="shared" si="142"/>
        <v>6.5030133418690497</v>
      </c>
      <c r="CF30" s="145">
        <f t="shared" si="142"/>
        <v>6.5072761899688807</v>
      </c>
      <c r="CG30" s="145">
        <f t="shared" si="142"/>
        <v>6.5073261078092965</v>
      </c>
      <c r="CH30" s="145">
        <f t="shared" si="142"/>
        <v>6.5069021534907678</v>
      </c>
      <c r="CI30" s="145">
        <f t="shared" si="142"/>
        <v>6.5069021534907678</v>
      </c>
      <c r="CJ30" s="192">
        <f t="shared" si="112"/>
        <v>10186.622127309494</v>
      </c>
      <c r="CK30" s="145">
        <f>'[8]ф_4 (ТЗ-1)'!CK28</f>
        <v>10186.622127309494</v>
      </c>
      <c r="CL30" s="145">
        <f>'[8]ф_4 (ТЗ-1)'!CL28</f>
        <v>10186.622127309494</v>
      </c>
      <c r="CM30" s="145">
        <f>'[8]ф_4 (ТЗ-1)'!CM28</f>
        <v>10186.622127309496</v>
      </c>
      <c r="CN30" s="145">
        <f>'[8]ф_4 (ТЗ-1)'!CN28</f>
        <v>8667.4091303711575</v>
      </c>
      <c r="CO30" s="145">
        <f>'[8]ф_4 (ТЗ-1)'!CO28</f>
        <v>6804.4457600899013</v>
      </c>
      <c r="CP30" s="145">
        <f>'[8]ф_4 (ТЗ-1)'!CP28</f>
        <v>6866.992666170373</v>
      </c>
      <c r="CQ30" s="145">
        <f>'[8]ф_4 (ТЗ-1)'!CQ28</f>
        <v>6898.9093265407537</v>
      </c>
      <c r="CR30" s="145">
        <f>'[8]ф_4 (ТЗ-1)'!CR28</f>
        <v>6877.8137881283892</v>
      </c>
      <c r="CS30" s="145">
        <f>'[8]ф_4 (ТЗ-1)'!CS28</f>
        <v>6905.7972352393026</v>
      </c>
      <c r="CT30" s="145">
        <f>'[8]ф_4 (ТЗ-1)'!CT28</f>
        <v>6938.6316794200002</v>
      </c>
      <c r="CU30" s="145">
        <f>'[8]ф_4 (ТЗ-1)'!CU28</f>
        <v>6950.9917075887133</v>
      </c>
      <c r="CV30" s="145">
        <f>'[8]ф_4 (ТЗ-1)'!CV28</f>
        <v>6954.2385587329882</v>
      </c>
      <c r="CW30" s="145">
        <f>'[8]ф_4 (ТЗ-1)'!CW28</f>
        <v>6975.8194029778842</v>
      </c>
      <c r="CX30" s="145">
        <f>'[8]ф_4 (ТЗ-1)'!CX28</f>
        <v>6984.4026161680404</v>
      </c>
      <c r="CY30" s="145">
        <f>'[8]ф_4 (ТЗ-1)'!CY28</f>
        <v>7029.8679711506848</v>
      </c>
      <c r="CZ30" s="145">
        <f>'[8]ф_4 (ТЗ-1)'!CZ28</f>
        <v>7046.369990328647</v>
      </c>
      <c r="DA30" s="145">
        <f>'[8]ф_4 (ТЗ-1)'!DA28</f>
        <v>7082.0427516220334</v>
      </c>
      <c r="DB30" s="145">
        <f>'[8]ф_4 (ТЗ-1)'!DB28</f>
        <v>7088.3001095292384</v>
      </c>
      <c r="DC30" s="145">
        <f>'[8]ф_4 (ТЗ-1)'!DC28</f>
        <v>7105.2143869729898</v>
      </c>
      <c r="DD30" s="145">
        <f>'[8]ф_4 (ТЗ-1)'!DD28</f>
        <v>7122.3202318366002</v>
      </c>
      <c r="DE30" s="145">
        <f>'[8]ф_4 (ТЗ-1)'!DE28</f>
        <v>7165.397274845147</v>
      </c>
      <c r="DF30" s="145">
        <f>'[8]ф_4 (ТЗ-1)'!DF28</f>
        <v>7170.0943281267309</v>
      </c>
      <c r="DG30" s="145">
        <f>'[8]ф_4 (ТЗ-1)'!DG28</f>
        <v>7170.1493304985352</v>
      </c>
      <c r="DH30" s="145">
        <f>'[8]ф_4 (ТЗ-1)'!DH28</f>
        <v>7169.6821930410306</v>
      </c>
      <c r="DI30" s="145">
        <f>'[8]ф_4 (ТЗ-1)'!DI28</f>
        <v>7169.6821930410306</v>
      </c>
      <c r="DJ30" s="139"/>
      <c r="DK30" s="139">
        <v>1101.8579999999999</v>
      </c>
      <c r="DL30" s="139">
        <v>10168</v>
      </c>
      <c r="DM30" s="139">
        <f t="shared" si="103"/>
        <v>10.92</v>
      </c>
      <c r="DN30" s="139">
        <v>12.699960000000001</v>
      </c>
      <c r="DO30" s="139"/>
      <c r="DP30" s="139"/>
      <c r="DQ30" s="190">
        <v>0</v>
      </c>
      <c r="DR30" s="190">
        <v>391.8791759558635</v>
      </c>
      <c r="DS30" s="190">
        <v>0</v>
      </c>
      <c r="DT30" s="190">
        <v>629.2925575782989</v>
      </c>
      <c r="DU30" s="190">
        <v>0</v>
      </c>
      <c r="DV30" s="190">
        <v>172.95277557033396</v>
      </c>
      <c r="DW30" s="190">
        <v>0</v>
      </c>
      <c r="DX30" s="190">
        <v>0</v>
      </c>
      <c r="DY30" s="190">
        <v>0</v>
      </c>
      <c r="DZ30" s="190">
        <v>0</v>
      </c>
      <c r="EA30" s="190">
        <v>0</v>
      </c>
      <c r="EB30" s="190">
        <v>0</v>
      </c>
      <c r="EC30" s="190">
        <v>0</v>
      </c>
      <c r="ED30" s="190">
        <v>0</v>
      </c>
      <c r="EE30" s="190">
        <v>0</v>
      </c>
      <c r="EF30" s="190">
        <v>0</v>
      </c>
      <c r="EG30" s="190">
        <v>0</v>
      </c>
      <c r="EH30" s="190">
        <v>0</v>
      </c>
      <c r="EI30" s="190">
        <v>0</v>
      </c>
      <c r="EJ30" s="190">
        <v>0</v>
      </c>
      <c r="EK30" s="190">
        <v>0</v>
      </c>
      <c r="EL30" s="190">
        <v>0</v>
      </c>
      <c r="EM30" s="190">
        <v>0</v>
      </c>
      <c r="EN30" s="190">
        <v>0</v>
      </c>
      <c r="EO30" s="190">
        <v>0</v>
      </c>
      <c r="EP30" s="139"/>
      <c r="EQ30" s="139"/>
      <c r="ER30" s="139"/>
      <c r="ES30" s="139">
        <v>0</v>
      </c>
      <c r="ET30" s="139">
        <v>0</v>
      </c>
      <c r="EU30" s="139">
        <v>0</v>
      </c>
      <c r="EV30" s="139">
        <v>323.18699999999995</v>
      </c>
      <c r="EW30" s="139">
        <v>43.361999999999995</v>
      </c>
      <c r="EX30" s="139">
        <v>0</v>
      </c>
      <c r="EY30" s="139">
        <v>0</v>
      </c>
      <c r="EZ30" s="139">
        <v>0</v>
      </c>
      <c r="FA30" s="139">
        <v>0</v>
      </c>
      <c r="FB30" s="139">
        <v>0</v>
      </c>
      <c r="FC30" s="139">
        <v>0</v>
      </c>
      <c r="FD30" s="139">
        <v>0</v>
      </c>
      <c r="FE30" s="139">
        <v>0</v>
      </c>
      <c r="FF30" s="139">
        <v>0</v>
      </c>
      <c r="FG30" s="139">
        <v>0</v>
      </c>
      <c r="FH30" s="139">
        <v>0</v>
      </c>
      <c r="FI30" s="139">
        <v>0</v>
      </c>
      <c r="FJ30" s="139">
        <v>0</v>
      </c>
      <c r="FK30" s="139">
        <v>0</v>
      </c>
      <c r="FL30" s="139">
        <v>0</v>
      </c>
      <c r="FM30" s="139">
        <v>0</v>
      </c>
      <c r="FN30" s="139">
        <v>0</v>
      </c>
      <c r="FO30" s="139">
        <v>0</v>
      </c>
      <c r="FP30" s="139">
        <v>0</v>
      </c>
      <c r="FQ30" s="139">
        <v>0</v>
      </c>
      <c r="FR30" s="139"/>
      <c r="FS30" s="139"/>
      <c r="FT30" s="139"/>
      <c r="FU30" s="139">
        <v>2024</v>
      </c>
      <c r="FV30" s="139"/>
      <c r="FW30" s="139"/>
      <c r="FX30" s="139"/>
      <c r="FY30" s="139">
        <v>4.9290000000000003</v>
      </c>
      <c r="FZ30" s="139"/>
      <c r="GA30" s="139"/>
      <c r="GB30" s="139"/>
      <c r="GC30" s="139"/>
      <c r="GD30" s="139"/>
      <c r="GE30" s="139"/>
      <c r="GF30" s="139"/>
      <c r="GG30" s="139"/>
      <c r="GH30" s="139"/>
      <c r="GI30" s="139"/>
      <c r="GJ30" s="139"/>
      <c r="GK30" s="139"/>
      <c r="GL30" s="139"/>
      <c r="GM30" s="139"/>
      <c r="GN30" s="139"/>
      <c r="GO30" s="139"/>
      <c r="GP30" s="139"/>
      <c r="GQ30" s="139"/>
      <c r="GR30" s="139">
        <v>8540</v>
      </c>
      <c r="GS30" s="139"/>
      <c r="GT30" s="139"/>
      <c r="GU30" s="139"/>
      <c r="GV30" s="139">
        <f t="shared" si="113"/>
        <v>0.23747144379074564</v>
      </c>
      <c r="GW30" s="139"/>
      <c r="GX30" s="139"/>
      <c r="GY30" s="139"/>
      <c r="GZ30" s="139">
        <f t="shared" si="145"/>
        <v>10.92</v>
      </c>
      <c r="HA30" s="139">
        <f t="shared" si="145"/>
        <v>10.92</v>
      </c>
      <c r="HB30" s="139">
        <f t="shared" si="145"/>
        <v>10.92</v>
      </c>
      <c r="HC30" s="139">
        <f t="shared" si="145"/>
        <v>4.9290000000000003</v>
      </c>
      <c r="HD30" s="139">
        <f t="shared" si="145"/>
        <v>4.9290000000000003</v>
      </c>
      <c r="HE30" s="139">
        <f t="shared" si="145"/>
        <v>4.9290000000000003</v>
      </c>
      <c r="HF30" s="139">
        <f t="shared" si="145"/>
        <v>4.9290000000000003</v>
      </c>
      <c r="HG30" s="139">
        <f t="shared" si="145"/>
        <v>4.9290000000000003</v>
      </c>
      <c r="HH30" s="139">
        <f t="shared" si="145"/>
        <v>4.9290000000000003</v>
      </c>
      <c r="HI30" s="139">
        <f t="shared" si="145"/>
        <v>4.9290000000000003</v>
      </c>
      <c r="HJ30" s="139">
        <f t="shared" si="145"/>
        <v>4.9290000000000003</v>
      </c>
      <c r="HK30" s="139">
        <f t="shared" si="145"/>
        <v>4.9290000000000003</v>
      </c>
      <c r="HL30" s="139">
        <f t="shared" si="145"/>
        <v>4.9290000000000003</v>
      </c>
      <c r="HM30" s="139">
        <f t="shared" si="145"/>
        <v>4.9290000000000003</v>
      </c>
      <c r="HN30" s="139">
        <f t="shared" si="145"/>
        <v>4.9290000000000003</v>
      </c>
      <c r="HO30" s="139">
        <f t="shared" si="145"/>
        <v>4.9290000000000003</v>
      </c>
      <c r="HP30" s="139">
        <f t="shared" si="144"/>
        <v>4.9290000000000003</v>
      </c>
      <c r="HQ30" s="139">
        <f t="shared" si="144"/>
        <v>4.9290000000000003</v>
      </c>
      <c r="HR30" s="139">
        <f t="shared" si="144"/>
        <v>4.9290000000000003</v>
      </c>
      <c r="HS30" s="139">
        <f t="shared" si="144"/>
        <v>4.9290000000000003</v>
      </c>
      <c r="HT30" s="139">
        <f t="shared" si="144"/>
        <v>4.9290000000000003</v>
      </c>
      <c r="HU30" s="139">
        <f t="shared" si="144"/>
        <v>4.9290000000000003</v>
      </c>
      <c r="HV30" s="139">
        <f t="shared" si="144"/>
        <v>4.9290000000000003</v>
      </c>
      <c r="HW30" s="139">
        <f t="shared" si="144"/>
        <v>4.9290000000000003</v>
      </c>
      <c r="HX30" s="139">
        <f t="shared" si="144"/>
        <v>4.9290000000000003</v>
      </c>
      <c r="HY30" s="139"/>
      <c r="HZ30" s="139"/>
      <c r="IA30" s="139"/>
      <c r="IB30" s="279">
        <v>9136.89</v>
      </c>
      <c r="IC30" s="139"/>
      <c r="ID30" s="139"/>
      <c r="IE30" s="139"/>
      <c r="IF30" s="280">
        <v>7942.7654908955028</v>
      </c>
      <c r="IG30" s="139"/>
      <c r="IH30" s="139"/>
      <c r="II30" s="139"/>
      <c r="IJ30" s="139">
        <f t="shared" si="115"/>
        <v>242.56649431466582</v>
      </c>
      <c r="IK30" s="139">
        <f t="shared" si="116"/>
        <v>1531.479020914114</v>
      </c>
      <c r="IL30" s="139">
        <f t="shared" si="117"/>
        <v>1531.4790209141142</v>
      </c>
      <c r="IM30" s="139">
        <f t="shared" si="118"/>
        <v>1286.9175116871918</v>
      </c>
      <c r="IN30" s="139">
        <f t="shared" si="119"/>
        <v>561.31494170810481</v>
      </c>
      <c r="IO30" s="139">
        <f t="shared" si="120"/>
        <v>573.8327817715292</v>
      </c>
      <c r="IP30" s="139">
        <f t="shared" si="121"/>
        <v>576.34725449910172</v>
      </c>
      <c r="IQ30" s="139">
        <f t="shared" si="122"/>
        <v>574.44682515949978</v>
      </c>
      <c r="IR30" s="139">
        <f t="shared" si="123"/>
        <v>576.78405074383136</v>
      </c>
      <c r="IS30" s="139">
        <f t="shared" si="124"/>
        <v>579.5264399384962</v>
      </c>
      <c r="IT30" s="139">
        <f t="shared" si="125"/>
        <v>580.5587707283546</v>
      </c>
      <c r="IU30" s="139">
        <f t="shared" si="126"/>
        <v>580.82995331471864</v>
      </c>
      <c r="IV30" s="139">
        <f t="shared" si="127"/>
        <v>582.63242250662097</v>
      </c>
      <c r="IW30" s="139">
        <f t="shared" si="128"/>
        <v>583.34930722008357</v>
      </c>
      <c r="IX30" s="139">
        <f t="shared" si="129"/>
        <v>587.14665178756957</v>
      </c>
      <c r="IY30" s="139">
        <f t="shared" si="130"/>
        <v>588.52492878335931</v>
      </c>
      <c r="IZ30" s="139">
        <f t="shared" si="131"/>
        <v>591.50437910011965</v>
      </c>
      <c r="JA30" s="139">
        <f t="shared" si="132"/>
        <v>592.02700438402667</v>
      </c>
      <c r="JB30" s="139">
        <f t="shared" si="133"/>
        <v>593.43971389852402</v>
      </c>
      <c r="JC30" s="139">
        <f t="shared" si="134"/>
        <v>594.8684234530823</v>
      </c>
      <c r="JD30" s="139">
        <f t="shared" si="135"/>
        <v>598.46629210085405</v>
      </c>
      <c r="JE30" s="139">
        <f t="shared" si="136"/>
        <v>598.85859806148756</v>
      </c>
      <c r="JF30" s="139">
        <f t="shared" si="137"/>
        <v>598.8631919540868</v>
      </c>
      <c r="JG30" s="139">
        <f t="shared" si="138"/>
        <v>598.82417583099254</v>
      </c>
      <c r="JH30" s="139">
        <f t="shared" si="139"/>
        <v>598.82417583099254</v>
      </c>
      <c r="JI30" s="139"/>
      <c r="JJ30" s="139"/>
      <c r="JK30" s="139"/>
      <c r="JL30" s="139"/>
      <c r="JM30" s="139"/>
      <c r="JN30" s="139"/>
      <c r="JO30" s="139"/>
      <c r="JP30" s="139"/>
      <c r="JQ30" s="139"/>
      <c r="JR30" s="139"/>
      <c r="JS30" s="139"/>
      <c r="JT30" s="139"/>
      <c r="JU30" s="139"/>
      <c r="JV30" s="139"/>
      <c r="JW30" s="139"/>
      <c r="JX30" s="139"/>
      <c r="JY30" s="139"/>
      <c r="JZ30" s="139"/>
      <c r="KA30" s="139"/>
      <c r="KB30" s="139"/>
      <c r="KC30" s="139"/>
      <c r="KD30" s="139"/>
      <c r="KE30" s="139"/>
      <c r="KF30" s="139"/>
      <c r="KG30" s="139"/>
      <c r="KH30" s="139"/>
      <c r="KI30" s="139"/>
      <c r="KJ30" s="139"/>
      <c r="KK30" s="139"/>
      <c r="KL30" s="139"/>
      <c r="KM30" s="139"/>
      <c r="KN30" s="139"/>
      <c r="KO30" s="139"/>
      <c r="KP30" s="139"/>
      <c r="KQ30" s="139"/>
      <c r="KR30" s="139"/>
      <c r="KS30" s="139"/>
      <c r="KT30" s="139"/>
      <c r="KU30" s="139"/>
      <c r="KV30" s="139"/>
      <c r="KW30" s="139"/>
    </row>
    <row r="31" spans="1:309" s="152" customFormat="1" ht="13.5" customHeight="1" x14ac:dyDescent="0.2">
      <c r="A31" s="150" t="s">
        <v>508</v>
      </c>
      <c r="B31" s="186" t="s">
        <v>577</v>
      </c>
      <c r="C31" s="151">
        <f t="shared" si="109"/>
        <v>0.28274117569839596</v>
      </c>
      <c r="D31" s="151">
        <f t="shared" si="109"/>
        <v>0.28274117569839596</v>
      </c>
      <c r="E31" s="151">
        <f t="shared" si="109"/>
        <v>0.28274117569839596</v>
      </c>
      <c r="F31" s="151">
        <f t="shared" si="109"/>
        <v>0.28274117569839596</v>
      </c>
      <c r="G31" s="151">
        <f t="shared" si="109"/>
        <v>0.28274117569839596</v>
      </c>
      <c r="H31" s="151">
        <f t="shared" si="109"/>
        <v>0.28274117569839596</v>
      </c>
      <c r="I31" s="151">
        <v>0.24761804828244616</v>
      </c>
      <c r="J31" s="151">
        <f t="shared" si="110"/>
        <v>0.61728395061728392</v>
      </c>
      <c r="K31" s="151">
        <f t="shared" si="111"/>
        <v>0.61728395061728392</v>
      </c>
      <c r="L31" s="151">
        <f t="shared" si="111"/>
        <v>0.61728395061728392</v>
      </c>
      <c r="M31" s="151">
        <f t="shared" si="111"/>
        <v>0.61728395061728392</v>
      </c>
      <c r="N31" s="151">
        <f t="shared" si="111"/>
        <v>0.61728395061728392</v>
      </c>
      <c r="O31" s="151">
        <f t="shared" si="111"/>
        <v>0.61728395061728392</v>
      </c>
      <c r="P31" s="151">
        <f t="shared" si="111"/>
        <v>2.2222222222222223</v>
      </c>
      <c r="Q31" s="151">
        <f t="shared" si="111"/>
        <v>0</v>
      </c>
      <c r="R31" s="151">
        <f t="shared" si="111"/>
        <v>0</v>
      </c>
      <c r="S31" s="151">
        <f t="shared" si="111"/>
        <v>0</v>
      </c>
      <c r="T31" s="151">
        <f t="shared" si="111"/>
        <v>0</v>
      </c>
      <c r="U31" s="151">
        <f t="shared" si="111"/>
        <v>0</v>
      </c>
      <c r="V31" s="151">
        <f t="shared" si="111"/>
        <v>0</v>
      </c>
      <c r="W31" s="151">
        <f t="shared" si="111"/>
        <v>0</v>
      </c>
      <c r="X31" s="151">
        <f t="shared" si="111"/>
        <v>0</v>
      </c>
      <c r="Y31" s="151">
        <f t="shared" si="111"/>
        <v>0</v>
      </c>
      <c r="Z31" s="151">
        <f t="shared" si="111"/>
        <v>0</v>
      </c>
      <c r="AA31" s="151">
        <f t="shared" si="141"/>
        <v>0</v>
      </c>
      <c r="AB31" s="151">
        <f t="shared" si="141"/>
        <v>0</v>
      </c>
      <c r="AC31" s="151">
        <f t="shared" si="141"/>
        <v>0</v>
      </c>
      <c r="AD31" s="151">
        <f t="shared" si="141"/>
        <v>0</v>
      </c>
      <c r="AE31" s="151">
        <f t="shared" si="141"/>
        <v>0</v>
      </c>
      <c r="AF31" s="151">
        <f t="shared" si="141"/>
        <v>0</v>
      </c>
      <c r="AG31" s="151">
        <f t="shared" si="141"/>
        <v>0</v>
      </c>
      <c r="AH31" s="151">
        <f t="shared" si="141"/>
        <v>0</v>
      </c>
      <c r="AI31" s="151">
        <f t="shared" si="141"/>
        <v>0</v>
      </c>
      <c r="AJ31" s="183">
        <v>166.94972163855667</v>
      </c>
      <c r="AK31" s="183">
        <v>166.94972163855667</v>
      </c>
      <c r="AL31" s="183">
        <v>166.94972163855667</v>
      </c>
      <c r="AM31" s="183">
        <v>166.94972163855667</v>
      </c>
      <c r="AN31" s="183">
        <v>166.94972163855667</v>
      </c>
      <c r="AO31" s="183">
        <v>166.94972163855667</v>
      </c>
      <c r="AP31" s="183">
        <v>155.69416292405745</v>
      </c>
      <c r="AQ31" s="183">
        <v>155.69416292405745</v>
      </c>
      <c r="AR31" s="183">
        <v>155.69416292405745</v>
      </c>
      <c r="AS31" s="183">
        <v>155.69416292405745</v>
      </c>
      <c r="AT31" s="183">
        <v>155.69416292405745</v>
      </c>
      <c r="AU31" s="183">
        <v>155.69416292405745</v>
      </c>
      <c r="AV31" s="183">
        <v>155.69416292405745</v>
      </c>
      <c r="AW31" s="183">
        <v>155.69416292405745</v>
      </c>
      <c r="AX31" s="183">
        <v>155.69416292405745</v>
      </c>
      <c r="AY31" s="183">
        <v>155.69416292405745</v>
      </c>
      <c r="AZ31" s="183">
        <v>155.69416292405745</v>
      </c>
      <c r="BA31" s="183">
        <v>155.69416292405745</v>
      </c>
      <c r="BB31" s="183">
        <v>155.69416292405745</v>
      </c>
      <c r="BC31" s="183">
        <v>155.69416292405745</v>
      </c>
      <c r="BD31" s="183">
        <v>155.69416292405745</v>
      </c>
      <c r="BE31" s="183">
        <v>155.69416292405745</v>
      </c>
      <c r="BF31" s="183">
        <v>155.69416292405745</v>
      </c>
      <c r="BG31" s="183">
        <v>155.69416292405745</v>
      </c>
      <c r="BH31" s="183">
        <v>155.69416292405745</v>
      </c>
      <c r="BI31" s="145">
        <v>155.69416292405745</v>
      </c>
      <c r="BJ31" s="154">
        <f t="shared" si="101"/>
        <v>9.5180537452729972</v>
      </c>
      <c r="BK31" s="145">
        <f t="shared" si="114"/>
        <v>38.434600563866717</v>
      </c>
      <c r="BL31" s="145">
        <f t="shared" si="143"/>
        <v>9.5180537452729972</v>
      </c>
      <c r="BM31" s="145">
        <f t="shared" si="143"/>
        <v>9.518053745272999</v>
      </c>
      <c r="BN31" s="145">
        <f t="shared" si="143"/>
        <v>8.0985497355374818</v>
      </c>
      <c r="BO31" s="145">
        <f t="shared" si="143"/>
        <v>6.8281362329161279</v>
      </c>
      <c r="BP31" s="145">
        <f t="shared" si="143"/>
        <v>8.5036436486688309</v>
      </c>
      <c r="BQ31" s="145">
        <f t="shared" si="143"/>
        <v>6.7943791388724639</v>
      </c>
      <c r="BR31" s="145">
        <f t="shared" si="143"/>
        <v>6.7736032336781706</v>
      </c>
      <c r="BS31" s="145">
        <f t="shared" si="143"/>
        <v>6.8011626840615342</v>
      </c>
      <c r="BT31" s="145">
        <f t="shared" si="143"/>
        <v>6.8334996306741767</v>
      </c>
      <c r="BU31" s="145">
        <f t="shared" si="142"/>
        <v>6.8456723834341373</v>
      </c>
      <c r="BV31" s="145">
        <f t="shared" si="142"/>
        <v>6.8488700392718256</v>
      </c>
      <c r="BW31" s="145">
        <f t="shared" si="142"/>
        <v>6.8701238970914495</v>
      </c>
      <c r="BX31" s="145">
        <f t="shared" si="142"/>
        <v>6.8785770600311817</v>
      </c>
      <c r="BY31" s="145">
        <f t="shared" si="142"/>
        <v>6.9233535377052844</v>
      </c>
      <c r="BZ31" s="145">
        <f t="shared" si="142"/>
        <v>6.9396055232793943</v>
      </c>
      <c r="CA31" s="145">
        <f t="shared" si="142"/>
        <v>6.9747377816822294</v>
      </c>
      <c r="CB31" s="145">
        <f t="shared" si="142"/>
        <v>6.9809003299948458</v>
      </c>
      <c r="CC31" s="145">
        <f t="shared" si="142"/>
        <v>6.9975583274221806</v>
      </c>
      <c r="CD31" s="145">
        <f t="shared" si="142"/>
        <v>7.0144049896977627</v>
      </c>
      <c r="CE31" s="145">
        <f t="shared" si="142"/>
        <v>7.0568293423784993</v>
      </c>
      <c r="CF31" s="145">
        <f t="shared" si="142"/>
        <v>7.0614552273292954</v>
      </c>
      <c r="CG31" s="145">
        <f t="shared" si="142"/>
        <v>7.0615093963217985</v>
      </c>
      <c r="CH31" s="145">
        <f t="shared" si="142"/>
        <v>7.0610493367897726</v>
      </c>
      <c r="CI31" s="145">
        <f t="shared" si="142"/>
        <v>7.0610493367897726</v>
      </c>
      <c r="CJ31" s="192">
        <f t="shared" si="112"/>
        <v>2515.0790758121725</v>
      </c>
      <c r="CK31" s="145">
        <f>'[8]ф_4 (ТЗ-1)'!CK29</f>
        <v>2515.0790758121725</v>
      </c>
      <c r="CL31" s="145">
        <f>'[8]ф_4 (ТЗ-1)'!CL29</f>
        <v>2515.0790758121725</v>
      </c>
      <c r="CM31" s="145">
        <f>'[8]ф_4 (ТЗ-1)'!CM29</f>
        <v>2515.079075812173</v>
      </c>
      <c r="CN31" s="145">
        <f>'[8]ф_4 (ТЗ-1)'!CN29</f>
        <v>2139.9850777676306</v>
      </c>
      <c r="CO31" s="145">
        <f>'[8]ф_4 (ТЗ-1)'!CO29</f>
        <v>1804.2872025944564</v>
      </c>
      <c r="CP31" s="145">
        <f>'[8]ф_4 (ТЗ-1)'!CP29</f>
        <v>1844.9760369461355</v>
      </c>
      <c r="CQ31" s="145">
        <f>'[8]ф_4 (ТЗ-1)'!CQ29</f>
        <v>1795.3671267930765</v>
      </c>
      <c r="CR31" s="145">
        <f>'[8]ф_4 (ТЗ-1)'!CR29</f>
        <v>1789.8772392768208</v>
      </c>
      <c r="CS31" s="145">
        <f>'[8]ф_4 (ТЗ-1)'!CS29</f>
        <v>1797.1596311244721</v>
      </c>
      <c r="CT31" s="145">
        <f>'[8]ф_4 (ТЗ-1)'!CT29</f>
        <v>1805.7044429082364</v>
      </c>
      <c r="CU31" s="145">
        <f>'[8]ф_4 (ТЗ-1)'!CU29</f>
        <v>1808.9210076157867</v>
      </c>
      <c r="CV31" s="145">
        <f>'[8]ф_4 (ТЗ-1)'!CV29</f>
        <v>1809.765965787305</v>
      </c>
      <c r="CW31" s="145">
        <f>'[8]ф_4 (ТЗ-1)'!CW29</f>
        <v>1815.382148939136</v>
      </c>
      <c r="CX31" s="145">
        <f>'[8]ф_4 (ТЗ-1)'!CX29</f>
        <v>1817.6158380738195</v>
      </c>
      <c r="CY31" s="145">
        <f>'[8]ф_4 (ТЗ-1)'!CY29</f>
        <v>1829.4477088638575</v>
      </c>
      <c r="CZ31" s="145">
        <f>'[8]ф_4 (ТЗ-1)'!CZ29</f>
        <v>1833.7421822879169</v>
      </c>
      <c r="DA31" s="145">
        <f>'[8]ф_4 (ТЗ-1)'!DA29</f>
        <v>1843.0256356450573</v>
      </c>
      <c r="DB31" s="145">
        <f>'[8]ф_4 (ТЗ-1)'!DB29</f>
        <v>1844.6540458988279</v>
      </c>
      <c r="DC31" s="145">
        <f>'[8]ф_4 (ТЗ-1)'!DC29</f>
        <v>1849.0558051130192</v>
      </c>
      <c r="DD31" s="145">
        <f>'[8]ф_4 (ТЗ-1)'!DD29</f>
        <v>1853.507417692706</v>
      </c>
      <c r="DE31" s="145">
        <f>'[8]ф_4 (ТЗ-1)'!DE29</f>
        <v>1864.7177559181218</v>
      </c>
      <c r="DF31" s="145">
        <f>'[8]ф_4 (ТЗ-1)'!DF29</f>
        <v>1865.9401136351751</v>
      </c>
      <c r="DG31" s="145">
        <f>'[8]ф_4 (ТЗ-1)'!DG29</f>
        <v>1865.9544274122609</v>
      </c>
      <c r="DH31" s="145">
        <f>'[8]ф_4 (ТЗ-1)'!DH29</f>
        <v>1865.8328599013398</v>
      </c>
      <c r="DI31" s="145">
        <f>'[8]ф_4 (ТЗ-1)'!DI29</f>
        <v>1865.8328599013398</v>
      </c>
      <c r="DJ31" s="139"/>
      <c r="DK31" s="139">
        <v>264.24299999999999</v>
      </c>
      <c r="DL31" s="139">
        <v>3864</v>
      </c>
      <c r="DM31" s="139">
        <f t="shared" si="103"/>
        <v>1.62</v>
      </c>
      <c r="DN31" s="139">
        <v>1.8840600000000001</v>
      </c>
      <c r="DO31" s="139"/>
      <c r="DP31" s="139"/>
      <c r="DQ31" s="190">
        <v>0</v>
      </c>
      <c r="DR31" s="190">
        <v>0</v>
      </c>
      <c r="DS31" s="190">
        <v>0</v>
      </c>
      <c r="DT31" s="190">
        <v>0</v>
      </c>
      <c r="DU31" s="190">
        <v>0</v>
      </c>
      <c r="DV31" s="190">
        <v>70.814022458932001</v>
      </c>
      <c r="DW31" s="190">
        <v>0</v>
      </c>
      <c r="DX31" s="190">
        <v>0</v>
      </c>
      <c r="DY31" s="190">
        <v>0</v>
      </c>
      <c r="DZ31" s="190">
        <v>0</v>
      </c>
      <c r="EA31" s="190">
        <v>0</v>
      </c>
      <c r="EB31" s="190">
        <v>0</v>
      </c>
      <c r="EC31" s="190">
        <v>0</v>
      </c>
      <c r="ED31" s="190">
        <v>0</v>
      </c>
      <c r="EE31" s="190">
        <v>0</v>
      </c>
      <c r="EF31" s="190">
        <v>0</v>
      </c>
      <c r="EG31" s="190">
        <v>0</v>
      </c>
      <c r="EH31" s="190">
        <v>0</v>
      </c>
      <c r="EI31" s="190">
        <v>0</v>
      </c>
      <c r="EJ31" s="190">
        <v>0</v>
      </c>
      <c r="EK31" s="190">
        <v>0</v>
      </c>
      <c r="EL31" s="190">
        <v>0</v>
      </c>
      <c r="EM31" s="190">
        <v>0</v>
      </c>
      <c r="EN31" s="190">
        <v>0</v>
      </c>
      <c r="EO31" s="190">
        <v>0</v>
      </c>
      <c r="EP31" s="139"/>
      <c r="EQ31" s="139"/>
      <c r="ER31" s="139"/>
      <c r="ES31" s="139">
        <v>0</v>
      </c>
      <c r="ET31" s="139">
        <v>0</v>
      </c>
      <c r="EU31" s="139">
        <v>0</v>
      </c>
      <c r="EV31" s="139">
        <v>0</v>
      </c>
      <c r="EW31" s="139">
        <v>0</v>
      </c>
      <c r="EX31" s="139">
        <v>47.28</v>
      </c>
      <c r="EY31" s="139">
        <v>0</v>
      </c>
      <c r="EZ31" s="139">
        <v>0</v>
      </c>
      <c r="FA31" s="139">
        <v>0</v>
      </c>
      <c r="FB31" s="139">
        <v>0</v>
      </c>
      <c r="FC31" s="139">
        <v>0</v>
      </c>
      <c r="FD31" s="139">
        <v>0</v>
      </c>
      <c r="FE31" s="139">
        <v>0</v>
      </c>
      <c r="FF31" s="139">
        <v>0</v>
      </c>
      <c r="FG31" s="139">
        <v>0</v>
      </c>
      <c r="FH31" s="139">
        <v>0</v>
      </c>
      <c r="FI31" s="139">
        <v>0</v>
      </c>
      <c r="FJ31" s="139">
        <v>0</v>
      </c>
      <c r="FK31" s="139">
        <v>0</v>
      </c>
      <c r="FL31" s="139">
        <v>0</v>
      </c>
      <c r="FM31" s="139">
        <v>0</v>
      </c>
      <c r="FN31" s="139">
        <v>0</v>
      </c>
      <c r="FO31" s="139">
        <v>0</v>
      </c>
      <c r="FP31" s="139">
        <v>0</v>
      </c>
      <c r="FQ31" s="139">
        <v>0</v>
      </c>
      <c r="FR31" s="139"/>
      <c r="FS31" s="139"/>
      <c r="FT31" s="139"/>
      <c r="FU31" s="139">
        <v>2026</v>
      </c>
      <c r="FV31" s="139"/>
      <c r="FW31" s="139"/>
      <c r="FX31" s="139"/>
      <c r="FY31" s="139">
        <v>0.45</v>
      </c>
      <c r="FZ31" s="139"/>
      <c r="GA31" s="139"/>
      <c r="GB31" s="139"/>
      <c r="GC31" s="139"/>
      <c r="GD31" s="139"/>
      <c r="GE31" s="139"/>
      <c r="GF31" s="139"/>
      <c r="GG31" s="139"/>
      <c r="GH31" s="139"/>
      <c r="GI31" s="139"/>
      <c r="GJ31" s="139"/>
      <c r="GK31" s="139"/>
      <c r="GL31" s="139"/>
      <c r="GM31" s="139"/>
      <c r="GN31" s="139"/>
      <c r="GO31" s="139"/>
      <c r="GP31" s="139"/>
      <c r="GQ31" s="139"/>
      <c r="GR31" s="139">
        <v>3384</v>
      </c>
      <c r="GS31" s="139"/>
      <c r="GT31" s="139"/>
      <c r="GU31" s="139"/>
      <c r="GV31" s="139">
        <f t="shared" si="113"/>
        <v>0.24761804828244616</v>
      </c>
      <c r="GW31" s="139"/>
      <c r="GX31" s="139"/>
      <c r="GY31" s="139"/>
      <c r="GZ31" s="139">
        <f t="shared" si="145"/>
        <v>1.62</v>
      </c>
      <c r="HA31" s="139">
        <f t="shared" si="145"/>
        <v>1.62</v>
      </c>
      <c r="HB31" s="139">
        <f t="shared" si="145"/>
        <v>1.62</v>
      </c>
      <c r="HC31" s="139">
        <f t="shared" si="145"/>
        <v>1.62</v>
      </c>
      <c r="HD31" s="139">
        <f t="shared" si="145"/>
        <v>1.62</v>
      </c>
      <c r="HE31" s="139">
        <f t="shared" si="145"/>
        <v>0.45</v>
      </c>
      <c r="HF31" s="139">
        <f t="shared" si="145"/>
        <v>0.45</v>
      </c>
      <c r="HG31" s="139">
        <f t="shared" si="145"/>
        <v>0.45</v>
      </c>
      <c r="HH31" s="139">
        <f t="shared" si="145"/>
        <v>0.45</v>
      </c>
      <c r="HI31" s="139">
        <f t="shared" si="145"/>
        <v>0.45</v>
      </c>
      <c r="HJ31" s="139">
        <f t="shared" si="145"/>
        <v>0.45</v>
      </c>
      <c r="HK31" s="139">
        <f t="shared" si="145"/>
        <v>0.45</v>
      </c>
      <c r="HL31" s="139">
        <f t="shared" si="145"/>
        <v>0.45</v>
      </c>
      <c r="HM31" s="139">
        <f t="shared" si="145"/>
        <v>0.45</v>
      </c>
      <c r="HN31" s="139">
        <f t="shared" si="145"/>
        <v>0.45</v>
      </c>
      <c r="HO31" s="139">
        <f t="shared" si="145"/>
        <v>0.45</v>
      </c>
      <c r="HP31" s="139">
        <f t="shared" si="144"/>
        <v>0.45</v>
      </c>
      <c r="HQ31" s="139">
        <f t="shared" si="144"/>
        <v>0.45</v>
      </c>
      <c r="HR31" s="139">
        <f t="shared" si="144"/>
        <v>0.45</v>
      </c>
      <c r="HS31" s="139">
        <f t="shared" si="144"/>
        <v>0.45</v>
      </c>
      <c r="HT31" s="139">
        <f t="shared" si="144"/>
        <v>0.45</v>
      </c>
      <c r="HU31" s="139">
        <f t="shared" si="144"/>
        <v>0.45</v>
      </c>
      <c r="HV31" s="139">
        <f t="shared" si="144"/>
        <v>0.45</v>
      </c>
      <c r="HW31" s="139">
        <f t="shared" si="144"/>
        <v>0.45</v>
      </c>
      <c r="HX31" s="139">
        <f t="shared" si="144"/>
        <v>0.45</v>
      </c>
      <c r="HY31" s="139"/>
      <c r="HZ31" s="139"/>
      <c r="IA31" s="139"/>
      <c r="IB31" s="279">
        <v>2255.8999999999992</v>
      </c>
      <c r="IC31" s="139"/>
      <c r="ID31" s="139"/>
      <c r="IE31" s="139"/>
      <c r="IF31" s="280">
        <v>2185.0859775410672</v>
      </c>
      <c r="IG31" s="139"/>
      <c r="IH31" s="139"/>
      <c r="II31" s="139"/>
      <c r="IJ31" s="139">
        <f t="shared" si="115"/>
        <v>107.78751054990066</v>
      </c>
      <c r="IK31" s="139">
        <f t="shared" si="116"/>
        <v>10156.074156797833</v>
      </c>
      <c r="IL31" s="139">
        <f t="shared" si="117"/>
        <v>10156.074156797833</v>
      </c>
      <c r="IM31" s="139">
        <f t="shared" si="118"/>
        <v>8534.2531656591564</v>
      </c>
      <c r="IN31" s="139">
        <f t="shared" si="119"/>
        <v>7193.3406950532908</v>
      </c>
      <c r="IO31" s="139">
        <f t="shared" si="120"/>
        <v>7353.7588162392112</v>
      </c>
      <c r="IP31" s="139">
        <f t="shared" si="121"/>
        <v>7385.9821861406235</v>
      </c>
      <c r="IQ31" s="139">
        <f t="shared" si="122"/>
        <v>7361.6278804009025</v>
      </c>
      <c r="IR31" s="139">
        <f t="shared" si="123"/>
        <v>7391.5797998316102</v>
      </c>
      <c r="IS31" s="139">
        <f t="shared" si="124"/>
        <v>7426.7239556875456</v>
      </c>
      <c r="IT31" s="139">
        <f t="shared" si="125"/>
        <v>7439.9534397608695</v>
      </c>
      <c r="IU31" s="139">
        <f t="shared" si="126"/>
        <v>7443.4286879492502</v>
      </c>
      <c r="IV31" s="139">
        <f t="shared" si="127"/>
        <v>7466.5276187388627</v>
      </c>
      <c r="IW31" s="139">
        <f t="shared" si="128"/>
        <v>7475.7146109242467</v>
      </c>
      <c r="IX31" s="139">
        <f t="shared" si="129"/>
        <v>7524.3781885003482</v>
      </c>
      <c r="IY31" s="139">
        <f t="shared" si="130"/>
        <v>7542.0410284965519</v>
      </c>
      <c r="IZ31" s="139">
        <f t="shared" si="131"/>
        <v>7580.2231605225124</v>
      </c>
      <c r="JA31" s="139">
        <f t="shared" si="132"/>
        <v>7586.9206870689322</v>
      </c>
      <c r="JB31" s="139">
        <f t="shared" si="133"/>
        <v>7605.0247852958546</v>
      </c>
      <c r="JC31" s="139">
        <f t="shared" si="134"/>
        <v>7623.3339265935037</v>
      </c>
      <c r="JD31" s="139">
        <f t="shared" si="135"/>
        <v>7669.4411883754856</v>
      </c>
      <c r="JE31" s="139">
        <f t="shared" si="136"/>
        <v>7674.4686519647303</v>
      </c>
      <c r="JF31" s="139">
        <f t="shared" si="137"/>
        <v>7674.5275234326464</v>
      </c>
      <c r="JG31" s="139">
        <f t="shared" si="138"/>
        <v>7674.0275255791039</v>
      </c>
      <c r="JH31" s="139">
        <f t="shared" si="139"/>
        <v>7674.027525579103</v>
      </c>
      <c r="JI31" s="139"/>
      <c r="JJ31" s="139"/>
      <c r="JK31" s="139"/>
      <c r="JL31" s="139"/>
      <c r="JM31" s="139"/>
      <c r="JN31" s="139"/>
      <c r="JO31" s="139"/>
      <c r="JP31" s="139"/>
      <c r="JQ31" s="139"/>
      <c r="JR31" s="139"/>
      <c r="JS31" s="139"/>
      <c r="JT31" s="139"/>
      <c r="JU31" s="139"/>
      <c r="JV31" s="139"/>
      <c r="JW31" s="139"/>
      <c r="JX31" s="139"/>
      <c r="JY31" s="139"/>
      <c r="JZ31" s="139"/>
      <c r="KA31" s="139"/>
      <c r="KB31" s="139"/>
      <c r="KC31" s="139"/>
      <c r="KD31" s="139"/>
      <c r="KE31" s="139"/>
      <c r="KF31" s="139"/>
      <c r="KG31" s="139"/>
      <c r="KH31" s="139"/>
      <c r="KI31" s="139"/>
      <c r="KJ31" s="139"/>
      <c r="KK31" s="139"/>
      <c r="KL31" s="139"/>
      <c r="KM31" s="139"/>
      <c r="KN31" s="139"/>
      <c r="KO31" s="139"/>
      <c r="KP31" s="139"/>
      <c r="KQ31" s="139"/>
      <c r="KR31" s="139"/>
      <c r="KS31" s="139"/>
      <c r="KT31" s="139"/>
      <c r="KU31" s="139"/>
      <c r="KV31" s="139"/>
      <c r="KW31" s="139"/>
    </row>
    <row r="32" spans="1:309" s="152" customFormat="1" ht="12.75" x14ac:dyDescent="0.2">
      <c r="A32" s="150" t="s">
        <v>509</v>
      </c>
      <c r="B32" s="186" t="s">
        <v>578</v>
      </c>
      <c r="C32" s="151">
        <f t="shared" si="109"/>
        <v>0.28274117569839596</v>
      </c>
      <c r="D32" s="151">
        <f t="shared" si="109"/>
        <v>0.28274117569839596</v>
      </c>
      <c r="E32" s="151">
        <f t="shared" si="109"/>
        <v>0.28274117569839596</v>
      </c>
      <c r="F32" s="151">
        <f t="shared" si="109"/>
        <v>0.28274117569839596</v>
      </c>
      <c r="G32" s="151">
        <f t="shared" si="109"/>
        <v>0.28274117569839596</v>
      </c>
      <c r="H32" s="151">
        <f t="shared" si="109"/>
        <v>0.28274117569839596</v>
      </c>
      <c r="I32" s="151">
        <v>0.15728119454945061</v>
      </c>
      <c r="J32" s="151">
        <f t="shared" si="110"/>
        <v>0.23255813953488372</v>
      </c>
      <c r="K32" s="151">
        <f t="shared" si="111"/>
        <v>0.23255813953488372</v>
      </c>
      <c r="L32" s="151">
        <f t="shared" si="111"/>
        <v>0.23255813953488372</v>
      </c>
      <c r="M32" s="151">
        <f t="shared" si="111"/>
        <v>0.23255813953488372</v>
      </c>
      <c r="N32" s="151">
        <f t="shared" si="111"/>
        <v>0.76923076923076916</v>
      </c>
      <c r="O32" s="151">
        <f t="shared" si="111"/>
        <v>0</v>
      </c>
      <c r="P32" s="151">
        <f t="shared" si="111"/>
        <v>0</v>
      </c>
      <c r="Q32" s="151">
        <f t="shared" si="111"/>
        <v>0</v>
      </c>
      <c r="R32" s="151">
        <f t="shared" si="111"/>
        <v>0</v>
      </c>
      <c r="S32" s="151">
        <f t="shared" si="111"/>
        <v>0</v>
      </c>
      <c r="T32" s="151">
        <f t="shared" si="111"/>
        <v>0</v>
      </c>
      <c r="U32" s="151">
        <f t="shared" si="111"/>
        <v>0</v>
      </c>
      <c r="V32" s="151">
        <f t="shared" si="111"/>
        <v>0</v>
      </c>
      <c r="W32" s="151">
        <f t="shared" si="111"/>
        <v>0</v>
      </c>
      <c r="X32" s="151">
        <f t="shared" si="111"/>
        <v>0</v>
      </c>
      <c r="Y32" s="151">
        <f t="shared" si="111"/>
        <v>0</v>
      </c>
      <c r="Z32" s="151">
        <f t="shared" si="111"/>
        <v>0</v>
      </c>
      <c r="AA32" s="151">
        <f t="shared" si="141"/>
        <v>0</v>
      </c>
      <c r="AB32" s="151">
        <f t="shared" si="141"/>
        <v>0</v>
      </c>
      <c r="AC32" s="151">
        <f t="shared" si="141"/>
        <v>0</v>
      </c>
      <c r="AD32" s="151">
        <f t="shared" si="141"/>
        <v>0</v>
      </c>
      <c r="AE32" s="151">
        <f t="shared" si="141"/>
        <v>0</v>
      </c>
      <c r="AF32" s="151">
        <f t="shared" si="141"/>
        <v>0</v>
      </c>
      <c r="AG32" s="151">
        <f t="shared" si="141"/>
        <v>0</v>
      </c>
      <c r="AH32" s="151">
        <f t="shared" si="141"/>
        <v>0</v>
      </c>
      <c r="AI32" s="151">
        <f t="shared" si="141"/>
        <v>0</v>
      </c>
      <c r="AJ32" s="183">
        <v>169.7898931419287</v>
      </c>
      <c r="AK32" s="183">
        <v>169.7898931419287</v>
      </c>
      <c r="AL32" s="183">
        <v>169.7898931419287</v>
      </c>
      <c r="AM32" s="183">
        <v>169.7898931419287</v>
      </c>
      <c r="AN32" s="183">
        <v>156.5584138305743</v>
      </c>
      <c r="AO32" s="183">
        <v>156.5584138305743</v>
      </c>
      <c r="AP32" s="183">
        <v>156.5584138305743</v>
      </c>
      <c r="AQ32" s="183">
        <v>156.5584138305743</v>
      </c>
      <c r="AR32" s="183">
        <v>156.5584138305743</v>
      </c>
      <c r="AS32" s="183">
        <v>156.5584138305743</v>
      </c>
      <c r="AT32" s="183">
        <v>156.5584138305743</v>
      </c>
      <c r="AU32" s="183">
        <v>156.5584138305743</v>
      </c>
      <c r="AV32" s="183">
        <v>156.5584138305743</v>
      </c>
      <c r="AW32" s="183">
        <v>156.5584138305743</v>
      </c>
      <c r="AX32" s="183">
        <v>156.5584138305743</v>
      </c>
      <c r="AY32" s="183">
        <v>156.5584138305743</v>
      </c>
      <c r="AZ32" s="183">
        <v>156.5584138305743</v>
      </c>
      <c r="BA32" s="183">
        <v>156.5584138305743</v>
      </c>
      <c r="BB32" s="183">
        <v>156.5584138305743</v>
      </c>
      <c r="BC32" s="183">
        <v>156.5584138305743</v>
      </c>
      <c r="BD32" s="183">
        <v>156.5584138305743</v>
      </c>
      <c r="BE32" s="183">
        <v>156.5584138305743</v>
      </c>
      <c r="BF32" s="183">
        <v>156.5584138305743</v>
      </c>
      <c r="BG32" s="183">
        <v>156.5584138305743</v>
      </c>
      <c r="BH32" s="183">
        <v>156.5584138305743</v>
      </c>
      <c r="BI32" s="278">
        <v>156.5584138305743</v>
      </c>
      <c r="BJ32" s="154">
        <f t="shared" si="101"/>
        <v>3.3325006955896028</v>
      </c>
      <c r="BK32" s="145">
        <f t="shared" si="114"/>
        <v>0.52782506321755751</v>
      </c>
      <c r="BL32" s="145">
        <f t="shared" si="143"/>
        <v>3.3325006955896028</v>
      </c>
      <c r="BM32" s="145">
        <f t="shared" si="143"/>
        <v>3.3325006955896033</v>
      </c>
      <c r="BN32" s="145">
        <f t="shared" si="143"/>
        <v>6.3557456612964147</v>
      </c>
      <c r="BO32" s="145">
        <f t="shared" si="143"/>
        <v>1.2371291996297047</v>
      </c>
      <c r="BP32" s="145">
        <f t="shared" si="143"/>
        <v>1.2650279426917719</v>
      </c>
      <c r="BQ32" s="145">
        <f t="shared" si="143"/>
        <v>1.2709075859604826</v>
      </c>
      <c r="BR32" s="145">
        <f t="shared" si="143"/>
        <v>1.2670213948932871</v>
      </c>
      <c r="BS32" s="145">
        <f t="shared" si="143"/>
        <v>1.272176467025887</v>
      </c>
      <c r="BT32" s="145">
        <f t="shared" si="143"/>
        <v>1.2782251831656266</v>
      </c>
      <c r="BU32" s="145">
        <f t="shared" si="142"/>
        <v>1.2805021305523487</v>
      </c>
      <c r="BV32" s="145">
        <f t="shared" si="142"/>
        <v>1.2811002610037623</v>
      </c>
      <c r="BW32" s="145">
        <f t="shared" si="142"/>
        <v>1.2850758544438377</v>
      </c>
      <c r="BX32" s="145">
        <f t="shared" si="142"/>
        <v>1.286657042170616</v>
      </c>
      <c r="BY32" s="145">
        <f t="shared" si="142"/>
        <v>1.2950326073231446</v>
      </c>
      <c r="BZ32" s="145">
        <f t="shared" si="142"/>
        <v>1.2980725865958473</v>
      </c>
      <c r="CA32" s="145">
        <f t="shared" si="142"/>
        <v>1.3046441736096825</v>
      </c>
      <c r="CB32" s="145">
        <f t="shared" si="142"/>
        <v>1.3057968954756942</v>
      </c>
      <c r="CC32" s="145">
        <f t="shared" si="142"/>
        <v>1.3089128203990159</v>
      </c>
      <c r="CD32" s="145">
        <f t="shared" si="142"/>
        <v>1.3120640356089026</v>
      </c>
      <c r="CE32" s="145">
        <f t="shared" si="142"/>
        <v>1.3199996292149374</v>
      </c>
      <c r="CF32" s="145">
        <f t="shared" si="142"/>
        <v>1.3208649139091797</v>
      </c>
      <c r="CG32" s="145">
        <f t="shared" si="142"/>
        <v>1.3208750463704524</v>
      </c>
      <c r="CH32" s="145">
        <f t="shared" si="142"/>
        <v>1.3207889909506276</v>
      </c>
      <c r="CI32" s="145">
        <f t="shared" si="142"/>
        <v>1.3207889909506276</v>
      </c>
      <c r="CJ32" s="192">
        <f t="shared" si="112"/>
        <v>1531.479020914114</v>
      </c>
      <c r="CK32" s="145">
        <f>'[8]ф_4 (ТЗ-1)'!CK30</f>
        <v>1531.479020914114</v>
      </c>
      <c r="CL32" s="145">
        <f>'[8]ф_4 (ТЗ-1)'!CL30</f>
        <v>1531.479020914114</v>
      </c>
      <c r="CM32" s="145">
        <f>'[8]ф_4 (ТЗ-1)'!CM30</f>
        <v>1531.4790209141142</v>
      </c>
      <c r="CN32" s="145">
        <f>'[8]ф_4 (ТЗ-1)'!CN30</f>
        <v>1303.0772205888047</v>
      </c>
      <c r="CO32" s="145">
        <f>'[8]ф_4 (ТЗ-1)'!CO30</f>
        <v>568.53323928802752</v>
      </c>
      <c r="CP32" s="145">
        <f>'[8]ф_4 (ТЗ-1)'!CP30</f>
        <v>581.35434380151651</v>
      </c>
      <c r="CQ32" s="145">
        <f>'[8]ф_4 (ТЗ-1)'!CQ30</f>
        <v>584.05638384262022</v>
      </c>
      <c r="CR32" s="145">
        <f>'[8]ф_4 (ТЗ-1)'!CR30</f>
        <v>582.27045170506653</v>
      </c>
      <c r="CS32" s="145">
        <f>'[8]ф_4 (ТЗ-1)'!CS30</f>
        <v>584.6395089217159</v>
      </c>
      <c r="CT32" s="145">
        <f>'[8]ф_4 (ТЗ-1)'!CT30</f>
        <v>587.41924783782042</v>
      </c>
      <c r="CU32" s="145">
        <f>'[8]ф_4 (ТЗ-1)'!CU30</f>
        <v>588.46563836344137</v>
      </c>
      <c r="CV32" s="145">
        <f>'[8]ф_4 (ТЗ-1)'!CV30</f>
        <v>588.74051429649728</v>
      </c>
      <c r="CW32" s="145">
        <f>'[8]ф_4 (ТЗ-1)'!CW30</f>
        <v>590.56753205442817</v>
      </c>
      <c r="CX32" s="145">
        <f>'[8]ф_4 (ТЗ-1)'!CX30</f>
        <v>591.29418031436489</v>
      </c>
      <c r="CY32" s="145">
        <f>'[8]ф_4 (ТЗ-1)'!CY30</f>
        <v>595.14324247251318</v>
      </c>
      <c r="CZ32" s="145">
        <f>'[8]ф_4 (ТЗ-1)'!CZ30</f>
        <v>596.54029078710755</v>
      </c>
      <c r="DA32" s="145">
        <f>'[8]ф_4 (ТЗ-1)'!DA30</f>
        <v>599.56031945780512</v>
      </c>
      <c r="DB32" s="145">
        <f>'[8]ф_4 (ТЗ-1)'!DB30</f>
        <v>600.0900625894667</v>
      </c>
      <c r="DC32" s="145">
        <f>'[8]ф_4 (ТЗ-1)'!DC30</f>
        <v>601.522012373341</v>
      </c>
      <c r="DD32" s="145">
        <f>'[8]ф_4 (ТЗ-1)'!DD30</f>
        <v>602.97018010837371</v>
      </c>
      <c r="DE32" s="145">
        <f>'[8]ф_4 (ТЗ-1)'!DE30</f>
        <v>606.61704960257259</v>
      </c>
      <c r="DF32" s="145">
        <f>'[8]ф_4 (ТЗ-1)'!DF30</f>
        <v>607.01469853873164</v>
      </c>
      <c r="DG32" s="145">
        <f>'[8]ф_4 (ТЗ-1)'!DG30</f>
        <v>607.01935499743536</v>
      </c>
      <c r="DH32" s="145">
        <f>'[8]ф_4 (ТЗ-1)'!DH30</f>
        <v>606.97980749778378</v>
      </c>
      <c r="DI32" s="145">
        <f>'[8]ф_4 (ТЗ-1)'!DI30</f>
        <v>606.97980749778378</v>
      </c>
      <c r="DJ32" s="139"/>
      <c r="DK32" s="139">
        <v>459.55849999999987</v>
      </c>
      <c r="DL32" s="139">
        <v>4958</v>
      </c>
      <c r="DM32" s="139">
        <f t="shared" si="103"/>
        <v>4.3</v>
      </c>
      <c r="DN32" s="139">
        <v>5.0008999999999997</v>
      </c>
      <c r="DO32" s="139"/>
      <c r="DP32" s="139"/>
      <c r="DQ32" s="190">
        <v>0</v>
      </c>
      <c r="DR32" s="190">
        <v>0</v>
      </c>
      <c r="DS32" s="190">
        <v>0</v>
      </c>
      <c r="DT32" s="190">
        <v>662.82298210970771</v>
      </c>
      <c r="DU32" s="190">
        <v>0</v>
      </c>
      <c r="DV32" s="190">
        <v>83.437239149415745</v>
      </c>
      <c r="DW32" s="190">
        <v>0</v>
      </c>
      <c r="DX32" s="190">
        <v>0</v>
      </c>
      <c r="DY32" s="190">
        <v>0</v>
      </c>
      <c r="DZ32" s="190">
        <v>0</v>
      </c>
      <c r="EA32" s="190">
        <v>0</v>
      </c>
      <c r="EB32" s="190">
        <v>0</v>
      </c>
      <c r="EC32" s="190">
        <v>0</v>
      </c>
      <c r="ED32" s="190">
        <v>0</v>
      </c>
      <c r="EE32" s="190">
        <v>0</v>
      </c>
      <c r="EF32" s="190">
        <v>0</v>
      </c>
      <c r="EG32" s="190">
        <v>0</v>
      </c>
      <c r="EH32" s="190">
        <v>0</v>
      </c>
      <c r="EI32" s="190">
        <v>0</v>
      </c>
      <c r="EJ32" s="190">
        <v>0</v>
      </c>
      <c r="EK32" s="190">
        <v>0</v>
      </c>
      <c r="EL32" s="190">
        <v>0</v>
      </c>
      <c r="EM32" s="190">
        <v>0</v>
      </c>
      <c r="EN32" s="190">
        <v>0</v>
      </c>
      <c r="EO32" s="190">
        <v>0</v>
      </c>
      <c r="EP32" s="139"/>
      <c r="EQ32" s="139"/>
      <c r="ER32" s="139"/>
      <c r="ES32" s="139">
        <v>0</v>
      </c>
      <c r="ET32" s="139">
        <v>0</v>
      </c>
      <c r="EU32" s="139">
        <v>0</v>
      </c>
      <c r="EV32" s="139">
        <v>254.535</v>
      </c>
      <c r="EW32" s="139">
        <v>0</v>
      </c>
      <c r="EX32" s="139">
        <v>0</v>
      </c>
      <c r="EY32" s="139">
        <v>0</v>
      </c>
      <c r="EZ32" s="139">
        <v>0</v>
      </c>
      <c r="FA32" s="139">
        <v>0</v>
      </c>
      <c r="FB32" s="139">
        <v>0</v>
      </c>
      <c r="FC32" s="139">
        <v>0</v>
      </c>
      <c r="FD32" s="139">
        <v>0</v>
      </c>
      <c r="FE32" s="139">
        <v>0</v>
      </c>
      <c r="FF32" s="139">
        <v>0</v>
      </c>
      <c r="FG32" s="139">
        <v>0</v>
      </c>
      <c r="FH32" s="139">
        <v>0</v>
      </c>
      <c r="FI32" s="139">
        <v>0</v>
      </c>
      <c r="FJ32" s="139">
        <v>0</v>
      </c>
      <c r="FK32" s="139">
        <v>0</v>
      </c>
      <c r="FL32" s="139">
        <v>0</v>
      </c>
      <c r="FM32" s="139">
        <v>0</v>
      </c>
      <c r="FN32" s="139">
        <v>0</v>
      </c>
      <c r="FO32" s="139">
        <v>0</v>
      </c>
      <c r="FP32" s="139">
        <v>0</v>
      </c>
      <c r="FQ32" s="139">
        <v>0</v>
      </c>
      <c r="FR32" s="139"/>
      <c r="FS32" s="139"/>
      <c r="FT32" s="139"/>
      <c r="FU32" s="139">
        <v>2024</v>
      </c>
      <c r="FV32" s="139"/>
      <c r="FW32" s="139"/>
      <c r="FX32" s="139"/>
      <c r="FY32" s="139">
        <v>1.3</v>
      </c>
      <c r="FZ32" s="139"/>
      <c r="GA32" s="139"/>
      <c r="GB32" s="139"/>
      <c r="GC32" s="139"/>
      <c r="GD32" s="139"/>
      <c r="GE32" s="139"/>
      <c r="GF32" s="139"/>
      <c r="GG32" s="139"/>
      <c r="GH32" s="139"/>
      <c r="GI32" s="139"/>
      <c r="GJ32" s="139"/>
      <c r="GK32" s="139"/>
      <c r="GL32" s="139"/>
      <c r="GM32" s="139"/>
      <c r="GN32" s="139"/>
      <c r="GO32" s="139"/>
      <c r="GP32" s="139"/>
      <c r="GQ32" s="139"/>
      <c r="GR32" s="139">
        <v>2758</v>
      </c>
      <c r="GS32" s="139"/>
      <c r="GT32" s="139"/>
      <c r="GU32" s="139"/>
      <c r="GV32" s="139">
        <f t="shared" si="113"/>
        <v>0.15728119454945061</v>
      </c>
      <c r="GW32" s="139"/>
      <c r="GX32" s="139"/>
      <c r="GY32" s="139"/>
      <c r="GZ32" s="139">
        <f t="shared" si="145"/>
        <v>4.3</v>
      </c>
      <c r="HA32" s="139">
        <f t="shared" si="145"/>
        <v>4.3</v>
      </c>
      <c r="HB32" s="139">
        <f t="shared" si="145"/>
        <v>4.3</v>
      </c>
      <c r="HC32" s="139">
        <f t="shared" si="145"/>
        <v>1.3</v>
      </c>
      <c r="HD32" s="139">
        <f t="shared" si="145"/>
        <v>1.3</v>
      </c>
      <c r="HE32" s="139">
        <f t="shared" si="145"/>
        <v>1.3</v>
      </c>
      <c r="HF32" s="139">
        <f t="shared" si="145"/>
        <v>1.3</v>
      </c>
      <c r="HG32" s="139">
        <f t="shared" si="145"/>
        <v>1.3</v>
      </c>
      <c r="HH32" s="139">
        <f t="shared" si="145"/>
        <v>1.3</v>
      </c>
      <c r="HI32" s="139">
        <f t="shared" si="145"/>
        <v>1.3</v>
      </c>
      <c r="HJ32" s="139">
        <f t="shared" si="145"/>
        <v>1.3</v>
      </c>
      <c r="HK32" s="139">
        <f t="shared" si="145"/>
        <v>1.3</v>
      </c>
      <c r="HL32" s="139">
        <f t="shared" si="145"/>
        <v>1.3</v>
      </c>
      <c r="HM32" s="139">
        <f t="shared" si="145"/>
        <v>1.3</v>
      </c>
      <c r="HN32" s="139">
        <f t="shared" si="145"/>
        <v>1.3</v>
      </c>
      <c r="HO32" s="139">
        <f t="shared" si="145"/>
        <v>1.3</v>
      </c>
      <c r="HP32" s="139">
        <f t="shared" si="144"/>
        <v>1.3</v>
      </c>
      <c r="HQ32" s="139">
        <f t="shared" si="144"/>
        <v>1.3</v>
      </c>
      <c r="HR32" s="139">
        <f t="shared" si="144"/>
        <v>1.3</v>
      </c>
      <c r="HS32" s="139">
        <f t="shared" si="144"/>
        <v>1.3</v>
      </c>
      <c r="HT32" s="139">
        <f t="shared" si="144"/>
        <v>1.3</v>
      </c>
      <c r="HU32" s="139">
        <f t="shared" si="144"/>
        <v>1.3</v>
      </c>
      <c r="HV32" s="139">
        <f t="shared" si="144"/>
        <v>1.3</v>
      </c>
      <c r="HW32" s="139">
        <f t="shared" si="144"/>
        <v>1.3</v>
      </c>
      <c r="HX32" s="139">
        <f t="shared" si="144"/>
        <v>1.3</v>
      </c>
      <c r="HY32" s="139"/>
      <c r="HZ32" s="139"/>
      <c r="IA32" s="139"/>
      <c r="IB32" s="279">
        <v>1373.6599999999999</v>
      </c>
      <c r="IC32" s="139"/>
      <c r="ID32" s="139"/>
      <c r="IE32" s="139"/>
      <c r="IF32" s="280">
        <v>627.3997787408764</v>
      </c>
      <c r="IG32" s="139"/>
      <c r="IH32" s="139"/>
      <c r="II32" s="139"/>
      <c r="IJ32" s="139">
        <f t="shared" si="115"/>
        <v>292.76996556065274</v>
      </c>
      <c r="IK32" s="139">
        <f t="shared" si="116"/>
        <v>242.56649431466582</v>
      </c>
      <c r="IL32" s="139">
        <f t="shared" si="117"/>
        <v>242.56649431466587</v>
      </c>
      <c r="IM32" s="139">
        <f t="shared" si="118"/>
        <v>203.8311103313647</v>
      </c>
      <c r="IN32" s="139">
        <f t="shared" si="119"/>
        <v>171.80491279124794</v>
      </c>
      <c r="IO32" s="139">
        <f t="shared" si="120"/>
        <v>175.6363205458446</v>
      </c>
      <c r="IP32" s="139">
        <f t="shared" si="121"/>
        <v>176.40593976596011</v>
      </c>
      <c r="IQ32" s="139">
        <f t="shared" si="122"/>
        <v>175.8242643593467</v>
      </c>
      <c r="IR32" s="139">
        <f t="shared" si="123"/>
        <v>176.53963252052134</v>
      </c>
      <c r="IS32" s="139">
        <f t="shared" si="124"/>
        <v>177.37901145277507</v>
      </c>
      <c r="IT32" s="139">
        <f t="shared" si="125"/>
        <v>177.69498291219082</v>
      </c>
      <c r="IU32" s="139">
        <f t="shared" si="126"/>
        <v>177.77798533585511</v>
      </c>
      <c r="IV32" s="139">
        <f t="shared" si="127"/>
        <v>178.32967751312256</v>
      </c>
      <c r="IW32" s="139">
        <f t="shared" si="128"/>
        <v>178.54909856630718</v>
      </c>
      <c r="IX32" s="139">
        <f t="shared" si="129"/>
        <v>179.71137379502269</v>
      </c>
      <c r="IY32" s="139">
        <f t="shared" si="130"/>
        <v>180.13323101183445</v>
      </c>
      <c r="IZ32" s="139">
        <f t="shared" si="131"/>
        <v>181.04516861370763</v>
      </c>
      <c r="JA32" s="139">
        <f t="shared" si="132"/>
        <v>181.20513155902125</v>
      </c>
      <c r="JB32" s="139">
        <f t="shared" si="133"/>
        <v>181.63752773611037</v>
      </c>
      <c r="JC32" s="139">
        <f t="shared" si="134"/>
        <v>182.07482113806037</v>
      </c>
      <c r="JD32" s="139">
        <f t="shared" si="135"/>
        <v>183.17604161757188</v>
      </c>
      <c r="JE32" s="139">
        <f t="shared" si="136"/>
        <v>183.29611697339445</v>
      </c>
      <c r="JF32" s="139">
        <f t="shared" si="137"/>
        <v>183.29752305268923</v>
      </c>
      <c r="JG32" s="139">
        <f t="shared" si="138"/>
        <v>183.28558116208987</v>
      </c>
      <c r="JH32" s="139">
        <f t="shared" si="139"/>
        <v>183.28558116208987</v>
      </c>
      <c r="JI32" s="139"/>
      <c r="JJ32" s="139"/>
      <c r="JK32" s="139"/>
      <c r="JL32" s="139"/>
      <c r="JM32" s="139"/>
      <c r="JN32" s="139"/>
      <c r="JO32" s="139"/>
      <c r="JP32" s="139"/>
      <c r="JQ32" s="139"/>
      <c r="JR32" s="139"/>
      <c r="JS32" s="139"/>
      <c r="JT32" s="139"/>
      <c r="JU32" s="139"/>
      <c r="JV32" s="139"/>
      <c r="JW32" s="139"/>
      <c r="JX32" s="139"/>
      <c r="JY32" s="139"/>
      <c r="JZ32" s="139"/>
      <c r="KA32" s="139"/>
      <c r="KB32" s="139"/>
      <c r="KC32" s="139"/>
      <c r="KD32" s="139"/>
      <c r="KE32" s="139"/>
      <c r="KF32" s="139"/>
      <c r="KG32" s="139"/>
      <c r="KH32" s="139"/>
      <c r="KI32" s="139"/>
      <c r="KJ32" s="139"/>
      <c r="KK32" s="139"/>
      <c r="KL32" s="139"/>
      <c r="KM32" s="139"/>
      <c r="KN32" s="139"/>
      <c r="KO32" s="139"/>
      <c r="KP32" s="139"/>
      <c r="KQ32" s="139"/>
      <c r="KR32" s="139"/>
      <c r="KS32" s="139"/>
      <c r="KT32" s="139"/>
      <c r="KU32" s="139"/>
      <c r="KV32" s="139"/>
      <c r="KW32" s="139"/>
    </row>
    <row r="33" spans="1:309" s="152" customFormat="1" ht="12.75" x14ac:dyDescent="0.2">
      <c r="A33" s="150" t="s">
        <v>493</v>
      </c>
      <c r="B33" s="186" t="s">
        <v>579</v>
      </c>
      <c r="C33" s="151">
        <f t="shared" si="109"/>
        <v>0.28274117569839596</v>
      </c>
      <c r="D33" s="151">
        <f t="shared" si="109"/>
        <v>0.28274117569839596</v>
      </c>
      <c r="E33" s="151">
        <f t="shared" si="109"/>
        <v>0.28274117569839596</v>
      </c>
      <c r="F33" s="151">
        <f t="shared" si="109"/>
        <v>0.28274117569839596</v>
      </c>
      <c r="G33" s="151">
        <f t="shared" si="109"/>
        <v>0.28274117569839596</v>
      </c>
      <c r="H33" s="151">
        <f t="shared" si="109"/>
        <v>0.28274117569839596</v>
      </c>
      <c r="I33" s="151">
        <v>0.28274117569839602</v>
      </c>
      <c r="J33" s="151">
        <f t="shared" si="110"/>
        <v>0.14121962402567628</v>
      </c>
      <c r="K33" s="151">
        <f t="shared" si="111"/>
        <v>0.14121962402567628</v>
      </c>
      <c r="L33" s="151">
        <f t="shared" si="111"/>
        <v>0.14121962402567628</v>
      </c>
      <c r="M33" s="151">
        <f t="shared" si="111"/>
        <v>0.14121962402567628</v>
      </c>
      <c r="N33" s="151">
        <f t="shared" si="111"/>
        <v>0.34482758620689657</v>
      </c>
      <c r="O33" s="151">
        <f t="shared" si="111"/>
        <v>0</v>
      </c>
      <c r="P33" s="151">
        <f t="shared" si="111"/>
        <v>0</v>
      </c>
      <c r="Q33" s="151">
        <f t="shared" si="111"/>
        <v>0</v>
      </c>
      <c r="R33" s="151">
        <f t="shared" si="111"/>
        <v>0</v>
      </c>
      <c r="S33" s="151">
        <f t="shared" si="111"/>
        <v>0</v>
      </c>
      <c r="T33" s="151">
        <f t="shared" si="111"/>
        <v>0</v>
      </c>
      <c r="U33" s="151">
        <f t="shared" si="111"/>
        <v>0</v>
      </c>
      <c r="V33" s="151">
        <f t="shared" si="111"/>
        <v>0</v>
      </c>
      <c r="W33" s="151">
        <f t="shared" si="111"/>
        <v>0</v>
      </c>
      <c r="X33" s="151">
        <f t="shared" si="111"/>
        <v>0</v>
      </c>
      <c r="Y33" s="151">
        <f t="shared" si="111"/>
        <v>0</v>
      </c>
      <c r="Z33" s="151">
        <f t="shared" si="111"/>
        <v>0</v>
      </c>
      <c r="AA33" s="151">
        <f t="shared" si="141"/>
        <v>0</v>
      </c>
      <c r="AB33" s="151">
        <f t="shared" si="141"/>
        <v>0</v>
      </c>
      <c r="AC33" s="151">
        <f t="shared" si="141"/>
        <v>0</v>
      </c>
      <c r="AD33" s="151">
        <f t="shared" si="141"/>
        <v>0</v>
      </c>
      <c r="AE33" s="151">
        <f t="shared" si="141"/>
        <v>0</v>
      </c>
      <c r="AF33" s="151">
        <f t="shared" si="141"/>
        <v>0</v>
      </c>
      <c r="AG33" s="151">
        <f t="shared" si="141"/>
        <v>0</v>
      </c>
      <c r="AH33" s="151">
        <f t="shared" si="141"/>
        <v>0</v>
      </c>
      <c r="AI33" s="151">
        <f t="shared" si="141"/>
        <v>0</v>
      </c>
      <c r="AJ33" s="183">
        <v>173.9079364672321</v>
      </c>
      <c r="AK33" s="183">
        <v>173.9079364672321</v>
      </c>
      <c r="AL33" s="183">
        <v>173.9079364672321</v>
      </c>
      <c r="AM33" s="183">
        <v>173.9079364672321</v>
      </c>
      <c r="AN33" s="183">
        <v>160.96953453337366</v>
      </c>
      <c r="AO33" s="183">
        <v>160.96953453337366</v>
      </c>
      <c r="AP33" s="183">
        <v>160.96953453337366</v>
      </c>
      <c r="AQ33" s="183">
        <v>160.96953453337366</v>
      </c>
      <c r="AR33" s="183">
        <v>160.96953453337366</v>
      </c>
      <c r="AS33" s="183">
        <v>160.96953453337366</v>
      </c>
      <c r="AT33" s="183">
        <v>160.96953453337366</v>
      </c>
      <c r="AU33" s="183">
        <v>160.96953453337366</v>
      </c>
      <c r="AV33" s="183">
        <v>160.96953453337366</v>
      </c>
      <c r="AW33" s="183">
        <v>160.96953453337366</v>
      </c>
      <c r="AX33" s="183">
        <v>160.96953453337366</v>
      </c>
      <c r="AY33" s="183">
        <v>160.96953453337366</v>
      </c>
      <c r="AZ33" s="183">
        <v>160.96953453337366</v>
      </c>
      <c r="BA33" s="183">
        <v>160.96953453337366</v>
      </c>
      <c r="BB33" s="183">
        <v>160.96953453337366</v>
      </c>
      <c r="BC33" s="183">
        <v>160.96953453337366</v>
      </c>
      <c r="BD33" s="183">
        <v>160.96953453337366</v>
      </c>
      <c r="BE33" s="183">
        <v>160.96953453337366</v>
      </c>
      <c r="BF33" s="183">
        <v>160.96953453337366</v>
      </c>
      <c r="BG33" s="183">
        <v>160.96953453337366</v>
      </c>
      <c r="BH33" s="183">
        <v>160.96953453337366</v>
      </c>
      <c r="BI33" s="145">
        <v>160.96953453337366</v>
      </c>
      <c r="BJ33" s="154">
        <f t="shared" si="101"/>
        <v>6.4691089923511615</v>
      </c>
      <c r="BK33" s="145">
        <f t="shared" si="114"/>
        <v>6.8657351551021012E-2</v>
      </c>
      <c r="BL33" s="145">
        <f t="shared" si="143"/>
        <v>6.4691089923511615</v>
      </c>
      <c r="BM33" s="145">
        <f t="shared" si="143"/>
        <v>6.4691089923511615</v>
      </c>
      <c r="BN33" s="145">
        <f t="shared" si="143"/>
        <v>5.5043186686340766</v>
      </c>
      <c r="BO33" s="145">
        <f t="shared" si="143"/>
        <v>4.6408602732773883</v>
      </c>
      <c r="BP33" s="145">
        <f t="shared" si="143"/>
        <v>4.7455172229232891</v>
      </c>
      <c r="BQ33" s="145">
        <f t="shared" si="143"/>
        <v>4.7675736119204695</v>
      </c>
      <c r="BR33" s="145">
        <f t="shared" si="143"/>
        <v>4.7529952883763231</v>
      </c>
      <c r="BS33" s="145">
        <f t="shared" si="143"/>
        <v>4.7723335834171507</v>
      </c>
      <c r="BT33" s="145">
        <f t="shared" si="143"/>
        <v>4.7950242178679821</v>
      </c>
      <c r="BU33" s="145">
        <f t="shared" si="142"/>
        <v>4.8035657628210444</v>
      </c>
      <c r="BV33" s="145">
        <f t="shared" si="142"/>
        <v>4.8058095380476198</v>
      </c>
      <c r="BW33" s="145">
        <f t="shared" si="142"/>
        <v>4.8207232379782905</v>
      </c>
      <c r="BX33" s="145">
        <f t="shared" si="142"/>
        <v>4.826654769873258</v>
      </c>
      <c r="BY33" s="145">
        <f t="shared" si="142"/>
        <v>4.8580741459531787</v>
      </c>
      <c r="BZ33" s="145">
        <f t="shared" si="142"/>
        <v>4.869478063217838</v>
      </c>
      <c r="CA33" s="145">
        <f t="shared" si="142"/>
        <v>4.8941301505778512</v>
      </c>
      <c r="CB33" s="145">
        <f t="shared" si="142"/>
        <v>4.8984543724260732</v>
      </c>
      <c r="CC33" s="145">
        <f t="shared" si="142"/>
        <v>4.9101431856846132</v>
      </c>
      <c r="CD33" s="145">
        <f t="shared" si="142"/>
        <v>4.9219643838945402</v>
      </c>
      <c r="CE33" s="145">
        <f t="shared" si="142"/>
        <v>4.9517332884860279</v>
      </c>
      <c r="CF33" s="145">
        <f t="shared" si="142"/>
        <v>4.9549792432042477</v>
      </c>
      <c r="CG33" s="145">
        <f t="shared" si="142"/>
        <v>4.9550172532496033</v>
      </c>
      <c r="CH33" s="145">
        <f t="shared" si="142"/>
        <v>4.9546944323354394</v>
      </c>
      <c r="CI33" s="145">
        <f t="shared" si="142"/>
        <v>4.9546944323354385</v>
      </c>
      <c r="CJ33" s="192">
        <f t="shared" si="112"/>
        <v>10156.074156797833</v>
      </c>
      <c r="CK33" s="145">
        <f>'[8]ф_4 (ТЗ-1)'!CK31</f>
        <v>10156.074156797833</v>
      </c>
      <c r="CL33" s="145">
        <f>'[8]ф_4 (ТЗ-1)'!CL31</f>
        <v>10156.074156797833</v>
      </c>
      <c r="CM33" s="145">
        <f>'[8]ф_4 (ТЗ-1)'!CM31</f>
        <v>10156.074156797833</v>
      </c>
      <c r="CN33" s="145">
        <f>'[8]ф_4 (ТЗ-1)'!CN31</f>
        <v>8641.4170247233742</v>
      </c>
      <c r="CO33" s="145">
        <f>'[8]ф_4 (ТЗ-1)'!CO31</f>
        <v>7285.8443322674657</v>
      </c>
      <c r="CP33" s="145">
        <f>'[8]ф_4 (ТЗ-1)'!CP31</f>
        <v>7450.1488358528541</v>
      </c>
      <c r="CQ33" s="145">
        <f>'[8]ф_4 (ТЗ-1)'!CQ31</f>
        <v>7484.7759108567534</v>
      </c>
      <c r="CR33" s="145">
        <f>'[8]ф_4 (ТЗ-1)'!CR31</f>
        <v>7461.8889050617972</v>
      </c>
      <c r="CS33" s="145">
        <f>'[8]ф_4 (ТЗ-1)'!CS31</f>
        <v>7492.2487519484248</v>
      </c>
      <c r="CT33" s="145">
        <f>'[8]ф_4 (ТЗ-1)'!CT31</f>
        <v>7527.8715504543561</v>
      </c>
      <c r="CU33" s="145">
        <f>'[8]ф_4 (ТЗ-1)'!CU31</f>
        <v>7541.2812122886962</v>
      </c>
      <c r="CV33" s="145">
        <f>'[8]ф_4 (ТЗ-1)'!CV31</f>
        <v>7544.8037913052549</v>
      </c>
      <c r="CW33" s="145">
        <f>'[8]ф_4 (ТЗ-1)'!CW31</f>
        <v>7568.2173158922124</v>
      </c>
      <c r="CX33" s="145">
        <f>'[8]ф_4 (ТЗ-1)'!CX31</f>
        <v>7577.5294294862069</v>
      </c>
      <c r="CY33" s="145">
        <f>'[8]ф_4 (ТЗ-1)'!CY31</f>
        <v>7626.8557762528608</v>
      </c>
      <c r="CZ33" s="145">
        <f>'[8]ф_4 (ТЗ-1)'!CZ31</f>
        <v>7644.7591736998365</v>
      </c>
      <c r="DA33" s="145">
        <f>'[8]ф_4 (ТЗ-1)'!DA31</f>
        <v>7683.4613238172915</v>
      </c>
      <c r="DB33" s="145">
        <f>'[8]ф_4 (ТЗ-1)'!DB31</f>
        <v>7690.2500667203585</v>
      </c>
      <c r="DC33" s="145">
        <f>'[8]ф_4 (ТЗ-1)'!DC31</f>
        <v>7708.6007320745903</v>
      </c>
      <c r="DD33" s="145">
        <f>'[8]ф_4 (ТЗ-1)'!DD31</f>
        <v>7727.1592330650938</v>
      </c>
      <c r="DE33" s="145">
        <f>'[8]ф_4 (ТЗ-1)'!DE31</f>
        <v>7773.8944485260272</v>
      </c>
      <c r="DF33" s="145">
        <f>'[8]ф_4 (ТЗ-1)'!DF31</f>
        <v>7778.9903832006203</v>
      </c>
      <c r="DG33" s="145">
        <f>'[8]ф_4 (ТЗ-1)'!DG31</f>
        <v>7779.0500564631657</v>
      </c>
      <c r="DH33" s="145">
        <f>'[8]ф_4 (ТЗ-1)'!DH31</f>
        <v>7778.5432489341083</v>
      </c>
      <c r="DI33" s="145">
        <f>'[8]ф_4 (ТЗ-1)'!DI31</f>
        <v>7778.5432489341074</v>
      </c>
      <c r="DJ33" s="139"/>
      <c r="DK33" s="139">
        <v>1569.9340000000007</v>
      </c>
      <c r="DL33" s="139">
        <v>17258</v>
      </c>
      <c r="DM33" s="139">
        <f t="shared" si="103"/>
        <v>20.64</v>
      </c>
      <c r="DN33" s="139">
        <v>24.00432</v>
      </c>
      <c r="DO33" s="139"/>
      <c r="DP33" s="139"/>
      <c r="DQ33" s="190">
        <v>0</v>
      </c>
      <c r="DR33" s="190">
        <v>0</v>
      </c>
      <c r="DS33" s="190">
        <v>0</v>
      </c>
      <c r="DT33" s="190">
        <v>0</v>
      </c>
      <c r="DU33" s="190">
        <v>0</v>
      </c>
      <c r="DV33" s="190">
        <v>0</v>
      </c>
      <c r="DW33" s="190">
        <v>0</v>
      </c>
      <c r="DX33" s="190">
        <v>0</v>
      </c>
      <c r="DY33" s="190">
        <v>0</v>
      </c>
      <c r="DZ33" s="190">
        <v>0</v>
      </c>
      <c r="EA33" s="190">
        <v>0</v>
      </c>
      <c r="EB33" s="190">
        <v>0</v>
      </c>
      <c r="EC33" s="190">
        <v>0</v>
      </c>
      <c r="ED33" s="190">
        <v>0</v>
      </c>
      <c r="EE33" s="190">
        <v>0</v>
      </c>
      <c r="EF33" s="190">
        <v>0</v>
      </c>
      <c r="EG33" s="190">
        <v>0</v>
      </c>
      <c r="EH33" s="190">
        <v>0</v>
      </c>
      <c r="EI33" s="190">
        <v>0</v>
      </c>
      <c r="EJ33" s="190">
        <v>0</v>
      </c>
      <c r="EK33" s="190">
        <v>0</v>
      </c>
      <c r="EL33" s="190">
        <v>0</v>
      </c>
      <c r="EM33" s="190">
        <v>327.35747302729044</v>
      </c>
      <c r="EN33" s="190">
        <v>0</v>
      </c>
      <c r="EO33" s="190">
        <v>0</v>
      </c>
      <c r="EP33" s="139"/>
      <c r="EQ33" s="139"/>
      <c r="ER33" s="139"/>
      <c r="ES33" s="139">
        <v>0</v>
      </c>
      <c r="ET33" s="139">
        <v>0</v>
      </c>
      <c r="EU33" s="139">
        <v>0</v>
      </c>
      <c r="EV33" s="139">
        <v>0</v>
      </c>
      <c r="EW33" s="139">
        <v>0</v>
      </c>
      <c r="EX33" s="139">
        <v>0</v>
      </c>
      <c r="EY33" s="139">
        <v>0</v>
      </c>
      <c r="EZ33" s="139">
        <v>0</v>
      </c>
      <c r="FA33" s="139">
        <v>0</v>
      </c>
      <c r="FB33" s="139">
        <v>0</v>
      </c>
      <c r="FC33" s="139">
        <v>0</v>
      </c>
      <c r="FD33" s="139">
        <v>0</v>
      </c>
      <c r="FE33" s="139">
        <v>0</v>
      </c>
      <c r="FF33" s="139">
        <v>0</v>
      </c>
      <c r="FG33" s="139">
        <v>0</v>
      </c>
      <c r="FH33" s="139">
        <v>0</v>
      </c>
      <c r="FI33" s="139">
        <v>0</v>
      </c>
      <c r="FJ33" s="139">
        <v>0</v>
      </c>
      <c r="FK33" s="139">
        <v>0</v>
      </c>
      <c r="FL33" s="139">
        <v>0</v>
      </c>
      <c r="FM33" s="139">
        <v>0</v>
      </c>
      <c r="FN33" s="139">
        <v>0</v>
      </c>
      <c r="FO33" s="139">
        <v>0</v>
      </c>
      <c r="FP33" s="139">
        <v>0</v>
      </c>
      <c r="FQ33" s="139">
        <v>0</v>
      </c>
      <c r="FR33" s="139"/>
      <c r="FS33" s="139"/>
      <c r="FT33" s="139"/>
      <c r="FU33" s="139">
        <v>2024</v>
      </c>
      <c r="FV33" s="139"/>
      <c r="FW33" s="139"/>
      <c r="FX33" s="139"/>
      <c r="FY33" s="139">
        <v>2.9</v>
      </c>
      <c r="FZ33" s="139"/>
      <c r="GA33" s="139"/>
      <c r="GB33" s="139"/>
      <c r="GC33" s="139"/>
      <c r="GD33" s="139"/>
      <c r="GE33" s="139"/>
      <c r="GF33" s="139"/>
      <c r="GG33" s="139"/>
      <c r="GH33" s="139"/>
      <c r="GI33" s="139"/>
      <c r="GJ33" s="139"/>
      <c r="GK33" s="139"/>
      <c r="GL33" s="139"/>
      <c r="GM33" s="139"/>
      <c r="GN33" s="139"/>
      <c r="GO33" s="139"/>
      <c r="GP33" s="139"/>
      <c r="GQ33" s="139"/>
      <c r="GR33" s="139">
        <v>17258</v>
      </c>
      <c r="GS33" s="139"/>
      <c r="GT33" s="139"/>
      <c r="GU33" s="139"/>
      <c r="GV33" s="139">
        <f t="shared" si="113"/>
        <v>0.28274117569839602</v>
      </c>
      <c r="GW33" s="139"/>
      <c r="GX33" s="139"/>
      <c r="GY33" s="139"/>
      <c r="GZ33" s="139">
        <f t="shared" si="145"/>
        <v>20.64</v>
      </c>
      <c r="HA33" s="139">
        <f t="shared" si="145"/>
        <v>20.64</v>
      </c>
      <c r="HB33" s="139">
        <f t="shared" si="145"/>
        <v>20.64</v>
      </c>
      <c r="HC33" s="139">
        <f t="shared" si="145"/>
        <v>2.9</v>
      </c>
      <c r="HD33" s="139">
        <f t="shared" si="145"/>
        <v>2.9</v>
      </c>
      <c r="HE33" s="139">
        <f t="shared" si="145"/>
        <v>2.9</v>
      </c>
      <c r="HF33" s="139">
        <f t="shared" si="145"/>
        <v>2.9</v>
      </c>
      <c r="HG33" s="139">
        <f t="shared" si="145"/>
        <v>2.9</v>
      </c>
      <c r="HH33" s="139">
        <f t="shared" si="145"/>
        <v>2.9</v>
      </c>
      <c r="HI33" s="139">
        <f t="shared" si="145"/>
        <v>2.9</v>
      </c>
      <c r="HJ33" s="139">
        <f t="shared" si="145"/>
        <v>2.9</v>
      </c>
      <c r="HK33" s="139">
        <f t="shared" si="145"/>
        <v>2.9</v>
      </c>
      <c r="HL33" s="139">
        <f t="shared" si="145"/>
        <v>2.9</v>
      </c>
      <c r="HM33" s="139">
        <f t="shared" si="145"/>
        <v>2.9</v>
      </c>
      <c r="HN33" s="139">
        <f t="shared" si="145"/>
        <v>2.9</v>
      </c>
      <c r="HO33" s="139">
        <f t="shared" si="145"/>
        <v>2.9</v>
      </c>
      <c r="HP33" s="139">
        <f t="shared" si="144"/>
        <v>2.9</v>
      </c>
      <c r="HQ33" s="139">
        <f t="shared" si="144"/>
        <v>2.9</v>
      </c>
      <c r="HR33" s="139">
        <f t="shared" si="144"/>
        <v>2.9</v>
      </c>
      <c r="HS33" s="139">
        <f t="shared" si="144"/>
        <v>2.9</v>
      </c>
      <c r="HT33" s="139">
        <f t="shared" si="144"/>
        <v>2.9</v>
      </c>
      <c r="HU33" s="139">
        <f t="shared" si="144"/>
        <v>2.9</v>
      </c>
      <c r="HV33" s="139">
        <f t="shared" si="144"/>
        <v>2.9</v>
      </c>
      <c r="HW33" s="139">
        <f t="shared" si="144"/>
        <v>2.9</v>
      </c>
      <c r="HX33" s="139">
        <f t="shared" si="144"/>
        <v>2.9</v>
      </c>
      <c r="HY33" s="139"/>
      <c r="HZ33" s="139"/>
      <c r="IA33" s="139"/>
      <c r="IB33" s="279">
        <v>9109.489999999998</v>
      </c>
      <c r="IC33" s="139"/>
      <c r="ID33" s="139"/>
      <c r="IE33" s="139"/>
      <c r="IF33" s="280">
        <v>8782.1325269727076</v>
      </c>
      <c r="IG33" s="139"/>
      <c r="IH33" s="139"/>
      <c r="II33" s="139"/>
      <c r="IJ33" s="139">
        <f t="shared" si="115"/>
        <v>1913.5962257741978</v>
      </c>
      <c r="IK33" s="139">
        <f t="shared" si="116"/>
        <v>107.78751054990066</v>
      </c>
      <c r="IL33" s="139">
        <f t="shared" si="117"/>
        <v>107.78751054990069</v>
      </c>
      <c r="IM33" s="139">
        <f t="shared" si="118"/>
        <v>90.574949427018126</v>
      </c>
      <c r="IN33" s="139">
        <f t="shared" si="119"/>
        <v>76.343700733822899</v>
      </c>
      <c r="IO33" s="139">
        <f t="shared" si="120"/>
        <v>78.046235558083609</v>
      </c>
      <c r="IP33" s="139">
        <f t="shared" si="121"/>
        <v>78.388225658744418</v>
      </c>
      <c r="IQ33" s="139">
        <f t="shared" si="122"/>
        <v>78.129750784858388</v>
      </c>
      <c r="IR33" s="139">
        <f t="shared" si="123"/>
        <v>78.447633736654879</v>
      </c>
      <c r="IS33" s="139">
        <f t="shared" si="124"/>
        <v>78.820622453712787</v>
      </c>
      <c r="IT33" s="139">
        <f t="shared" si="125"/>
        <v>78.961028395231892</v>
      </c>
      <c r="IU33" s="139">
        <f t="shared" si="126"/>
        <v>78.997911579126139</v>
      </c>
      <c r="IV33" s="139">
        <f t="shared" si="127"/>
        <v>79.243063023250855</v>
      </c>
      <c r="IW33" s="139">
        <f t="shared" si="128"/>
        <v>79.340565562304434</v>
      </c>
      <c r="IX33" s="139">
        <f t="shared" si="129"/>
        <v>79.857037360402614</v>
      </c>
      <c r="IY33" s="139">
        <f t="shared" si="130"/>
        <v>80.044494986552152</v>
      </c>
      <c r="IZ33" s="139">
        <f t="shared" si="131"/>
        <v>80.44972607240544</v>
      </c>
      <c r="JA33" s="139">
        <f t="shared" si="132"/>
        <v>80.520807644096919</v>
      </c>
      <c r="JB33" s="139">
        <f t="shared" si="133"/>
        <v>80.712948391447114</v>
      </c>
      <c r="JC33" s="139">
        <f t="shared" si="134"/>
        <v>80.907265283024628</v>
      </c>
      <c r="JD33" s="139">
        <f t="shared" si="135"/>
        <v>81.396606625853039</v>
      </c>
      <c r="JE33" s="139">
        <f t="shared" si="136"/>
        <v>81.449963639232323</v>
      </c>
      <c r="JF33" s="139">
        <f t="shared" si="137"/>
        <v>81.450588448471706</v>
      </c>
      <c r="JG33" s="139">
        <f t="shared" si="138"/>
        <v>81.445281917317857</v>
      </c>
      <c r="JH33" s="139">
        <f t="shared" si="139"/>
        <v>81.445281917317857</v>
      </c>
      <c r="JI33" s="139"/>
      <c r="JJ33" s="139"/>
      <c r="JK33" s="139"/>
      <c r="JL33" s="139"/>
      <c r="JM33" s="139"/>
      <c r="JN33" s="139"/>
      <c r="JO33" s="139"/>
      <c r="JP33" s="139"/>
      <c r="JQ33" s="139"/>
      <c r="JR33" s="139"/>
      <c r="JS33" s="139"/>
      <c r="JT33" s="139"/>
      <c r="JU33" s="139"/>
      <c r="JV33" s="139"/>
      <c r="JW33" s="139"/>
      <c r="JX33" s="139"/>
      <c r="JY33" s="139"/>
      <c r="JZ33" s="139"/>
      <c r="KA33" s="139"/>
      <c r="KB33" s="139"/>
      <c r="KC33" s="139"/>
      <c r="KD33" s="139"/>
      <c r="KE33" s="139"/>
      <c r="KF33" s="139"/>
      <c r="KG33" s="139"/>
      <c r="KH33" s="139"/>
      <c r="KI33" s="139"/>
      <c r="KJ33" s="139"/>
      <c r="KK33" s="139"/>
      <c r="KL33" s="139"/>
      <c r="KM33" s="139"/>
      <c r="KN33" s="139"/>
      <c r="KO33" s="139"/>
      <c r="KP33" s="139"/>
      <c r="KQ33" s="139"/>
      <c r="KR33" s="139"/>
      <c r="KS33" s="139"/>
      <c r="KT33" s="139"/>
      <c r="KU33" s="139"/>
      <c r="KV33" s="139"/>
      <c r="KW33" s="139"/>
    </row>
    <row r="34" spans="1:309" s="152" customFormat="1" ht="12.75" x14ac:dyDescent="0.2">
      <c r="A34" s="150" t="s">
        <v>519</v>
      </c>
      <c r="B34" s="186" t="s">
        <v>580</v>
      </c>
      <c r="C34" s="151">
        <f t="shared" si="109"/>
        <v>1.4880952380952379</v>
      </c>
      <c r="D34" s="151">
        <f t="shared" si="109"/>
        <v>1.4880952380952379</v>
      </c>
      <c r="E34" s="151">
        <f t="shared" si="109"/>
        <v>1.4880952380952379</v>
      </c>
      <c r="F34" s="151">
        <f t="shared" si="109"/>
        <v>1.4880952380952379</v>
      </c>
      <c r="G34" s="151">
        <f t="shared" si="109"/>
        <v>1.4880952380952379</v>
      </c>
      <c r="H34" s="151">
        <f t="shared" si="109"/>
        <v>1.4880952380952379</v>
      </c>
      <c r="I34" s="151">
        <v>0.28274117569839596</v>
      </c>
      <c r="J34" s="151">
        <f t="shared" si="110"/>
        <v>2.9411764705882351</v>
      </c>
      <c r="K34" s="151">
        <f t="shared" si="111"/>
        <v>2.9411764705882351</v>
      </c>
      <c r="L34" s="151">
        <f t="shared" si="111"/>
        <v>2.9411764705882351</v>
      </c>
      <c r="M34" s="151">
        <f t="shared" si="111"/>
        <v>2.9411764705882351</v>
      </c>
      <c r="N34" s="151">
        <f t="shared" si="111"/>
        <v>2.9411764705882351</v>
      </c>
      <c r="O34" s="151">
        <f t="shared" si="111"/>
        <v>2.9411764705882351</v>
      </c>
      <c r="P34" s="151">
        <f t="shared" si="111"/>
        <v>2.9411764705882351</v>
      </c>
      <c r="Q34" s="151">
        <f t="shared" si="111"/>
        <v>2.9411764705882351</v>
      </c>
      <c r="R34" s="151">
        <f t="shared" si="111"/>
        <v>2.9411764705882351</v>
      </c>
      <c r="S34" s="151">
        <f t="shared" si="111"/>
        <v>2.9411764705882351</v>
      </c>
      <c r="T34" s="151">
        <f t="shared" si="111"/>
        <v>2.9411764705882351</v>
      </c>
      <c r="U34" s="151">
        <f t="shared" si="111"/>
        <v>2.9411764705882351</v>
      </c>
      <c r="V34" s="151">
        <f t="shared" si="111"/>
        <v>2.9411764705882351</v>
      </c>
      <c r="W34" s="151">
        <f t="shared" si="111"/>
        <v>2.9411764705882351</v>
      </c>
      <c r="X34" s="151">
        <f t="shared" si="111"/>
        <v>2.9411764705882351</v>
      </c>
      <c r="Y34" s="151">
        <f t="shared" si="111"/>
        <v>2.9411764705882351</v>
      </c>
      <c r="Z34" s="151">
        <f t="shared" si="111"/>
        <v>2.9411764705882351</v>
      </c>
      <c r="AA34" s="151">
        <f t="shared" si="141"/>
        <v>2.9411764705882351</v>
      </c>
      <c r="AB34" s="151">
        <f t="shared" si="141"/>
        <v>2.9411764705882351</v>
      </c>
      <c r="AC34" s="151">
        <f t="shared" si="141"/>
        <v>2.9411764705882351</v>
      </c>
      <c r="AD34" s="151">
        <f t="shared" si="141"/>
        <v>2.9411764705882351</v>
      </c>
      <c r="AE34" s="151">
        <f t="shared" si="141"/>
        <v>2.9411764705882351</v>
      </c>
      <c r="AF34" s="151">
        <f t="shared" si="141"/>
        <v>2.9411764705882351</v>
      </c>
      <c r="AG34" s="151">
        <f t="shared" si="141"/>
        <v>2.9411764705882351</v>
      </c>
      <c r="AH34" s="151">
        <f t="shared" si="141"/>
        <v>2.9411764705882351</v>
      </c>
      <c r="AI34" s="151">
        <f t="shared" si="141"/>
        <v>2.9411764705882351</v>
      </c>
      <c r="AJ34" s="183">
        <v>169.78235817309616</v>
      </c>
      <c r="AK34" s="183">
        <v>169.78235817309616</v>
      </c>
      <c r="AL34" s="183">
        <v>169.78235817309616</v>
      </c>
      <c r="AM34" s="183">
        <v>169.78235817309616</v>
      </c>
      <c r="AN34" s="183">
        <v>169.78235817309616</v>
      </c>
      <c r="AO34" s="183">
        <v>169.78235817309616</v>
      </c>
      <c r="AP34" s="183">
        <v>169.78235817309616</v>
      </c>
      <c r="AQ34" s="183">
        <v>169.78235817309616</v>
      </c>
      <c r="AR34" s="183">
        <v>169.78235817309616</v>
      </c>
      <c r="AS34" s="183">
        <v>169.78235817309616</v>
      </c>
      <c r="AT34" s="183">
        <v>169.78235817309616</v>
      </c>
      <c r="AU34" s="183">
        <v>169.78235817309616</v>
      </c>
      <c r="AV34" s="183">
        <v>169.78235817309616</v>
      </c>
      <c r="AW34" s="183">
        <v>169.78235817309616</v>
      </c>
      <c r="AX34" s="183">
        <v>169.78235817309616</v>
      </c>
      <c r="AY34" s="183">
        <v>169.78235817309616</v>
      </c>
      <c r="AZ34" s="183">
        <v>169.78235817309616</v>
      </c>
      <c r="BA34" s="183">
        <v>169.78235817309616</v>
      </c>
      <c r="BB34" s="183">
        <v>169.78235817309616</v>
      </c>
      <c r="BC34" s="183">
        <v>169.78235817309616</v>
      </c>
      <c r="BD34" s="183">
        <v>169.78235817309616</v>
      </c>
      <c r="BE34" s="183">
        <v>169.78235817309616</v>
      </c>
      <c r="BF34" s="183">
        <v>169.78235817309616</v>
      </c>
      <c r="BG34" s="183">
        <v>169.78235817309616</v>
      </c>
      <c r="BH34" s="183">
        <v>169.78235817309616</v>
      </c>
      <c r="BI34" s="145">
        <v>158.24650283950896</v>
      </c>
      <c r="BJ34" s="154">
        <f t="shared" si="101"/>
        <v>5.9379802769808032</v>
      </c>
      <c r="BK34" s="145">
        <f t="shared" si="114"/>
        <v>7.1669514213134082</v>
      </c>
      <c r="BL34" s="145">
        <f t="shared" si="143"/>
        <v>5.9379802769808032</v>
      </c>
      <c r="BM34" s="145">
        <f t="shared" si="143"/>
        <v>5.9379802769808041</v>
      </c>
      <c r="BN34" s="145">
        <f t="shared" si="143"/>
        <v>5.0524014560909993</v>
      </c>
      <c r="BO34" s="145">
        <f t="shared" si="143"/>
        <v>4.2598349793654213</v>
      </c>
      <c r="BP34" s="145">
        <f t="shared" si="143"/>
        <v>4.3558993529261567</v>
      </c>
      <c r="BQ34" s="145">
        <f t="shared" si="143"/>
        <v>4.3761448616973846</v>
      </c>
      <c r="BR34" s="145">
        <f t="shared" si="143"/>
        <v>4.3627634520196468</v>
      </c>
      <c r="BS34" s="145">
        <f t="shared" si="143"/>
        <v>4.3805140285949742</v>
      </c>
      <c r="BT34" s="145">
        <f t="shared" si="143"/>
        <v>4.4013417098105068</v>
      </c>
      <c r="BU34" s="145">
        <f t="shared" si="142"/>
        <v>4.4091819742930181</v>
      </c>
      <c r="BV34" s="145">
        <f t="shared" si="142"/>
        <v>4.4112415304169188</v>
      </c>
      <c r="BW34" s="145">
        <f t="shared" si="142"/>
        <v>4.4249307813090963</v>
      </c>
      <c r="BX34" s="145">
        <f t="shared" si="142"/>
        <v>4.4303753208038321</v>
      </c>
      <c r="BY34" s="145">
        <f t="shared" si="142"/>
        <v>4.4592150939005899</v>
      </c>
      <c r="BZ34" s="145">
        <f t="shared" si="142"/>
        <v>4.4696827233497061</v>
      </c>
      <c r="CA34" s="145">
        <f t="shared" si="142"/>
        <v>4.4923108176828261</v>
      </c>
      <c r="CB34" s="145">
        <f t="shared" si="142"/>
        <v>4.4962800109795227</v>
      </c>
      <c r="CC34" s="145">
        <f t="shared" si="142"/>
        <v>4.5070091458066814</v>
      </c>
      <c r="CD34" s="145">
        <f t="shared" si="142"/>
        <v>4.5178597964764755</v>
      </c>
      <c r="CE34" s="145">
        <f t="shared" si="142"/>
        <v>4.5451846055870613</v>
      </c>
      <c r="CF34" s="145">
        <f t="shared" si="142"/>
        <v>4.5481640599631667</v>
      </c>
      <c r="CG34" s="145">
        <f t="shared" si="142"/>
        <v>4.548198949296447</v>
      </c>
      <c r="CH34" s="145">
        <f t="shared" si="142"/>
        <v>4.5479026327212297</v>
      </c>
      <c r="CI34" s="145">
        <f t="shared" si="142"/>
        <v>4.5479026327212297</v>
      </c>
      <c r="CJ34" s="192">
        <f t="shared" si="112"/>
        <v>242.56649431466582</v>
      </c>
      <c r="CK34" s="145">
        <f>'[8]ф_4 (ТЗ-1)'!CK32</f>
        <v>242.56649431466582</v>
      </c>
      <c r="CL34" s="145">
        <f>'[8]ф_4 (ТЗ-1)'!CL32</f>
        <v>242.56649431466582</v>
      </c>
      <c r="CM34" s="145">
        <f>'[8]ф_4 (ТЗ-1)'!CM32</f>
        <v>242.56649431466587</v>
      </c>
      <c r="CN34" s="145">
        <f>'[8]ф_4 (ТЗ-1)'!CN32</f>
        <v>206.39059948131734</v>
      </c>
      <c r="CO34" s="145">
        <f>'[8]ф_4 (ТЗ-1)'!CO32</f>
        <v>174.01425890707748</v>
      </c>
      <c r="CP34" s="145">
        <f>'[8]ф_4 (ТЗ-1)'!CP32</f>
        <v>177.93848856703352</v>
      </c>
      <c r="CQ34" s="145">
        <f>'[8]ф_4 (ТЗ-1)'!CQ32</f>
        <v>178.76551760033817</v>
      </c>
      <c r="CR34" s="145">
        <f>'[8]ф_4 (ТЗ-1)'!CR32</f>
        <v>178.21888701500259</v>
      </c>
      <c r="CS34" s="145">
        <f>'[8]ф_4 (ТЗ-1)'!CS32</f>
        <v>178.94399806810472</v>
      </c>
      <c r="CT34" s="145">
        <f>'[8]ф_4 (ТЗ-1)'!CT32</f>
        <v>179.79480884575921</v>
      </c>
      <c r="CU34" s="145">
        <f>'[8]ф_4 (ТЗ-1)'!CU32</f>
        <v>180.1150836498698</v>
      </c>
      <c r="CV34" s="145">
        <f>'[8]ф_4 (ТЗ-1)'!CV32</f>
        <v>180.19921651753114</v>
      </c>
      <c r="CW34" s="145">
        <f>'[8]ф_4 (ТЗ-1)'!CW32</f>
        <v>180.75842241647658</v>
      </c>
      <c r="CX34" s="145">
        <f>'[8]ф_4 (ТЗ-1)'!CX32</f>
        <v>180.98083185483657</v>
      </c>
      <c r="CY34" s="145">
        <f>'[8]ф_4 (ТЗ-1)'!CY32</f>
        <v>182.15893658583911</v>
      </c>
      <c r="CZ34" s="145">
        <f>'[8]ф_4 (ТЗ-1)'!CZ32</f>
        <v>182.58653924883549</v>
      </c>
      <c r="DA34" s="145">
        <f>'[8]ф_4 (ТЗ-1)'!DA32</f>
        <v>183.51089690234346</v>
      </c>
      <c r="DB34" s="145">
        <f>'[8]ф_4 (ТЗ-1)'!DB32</f>
        <v>183.67303844851349</v>
      </c>
      <c r="DC34" s="145">
        <f>'[8]ф_4 (ТЗ-1)'!DC32</f>
        <v>184.11132360620294</v>
      </c>
      <c r="DD34" s="145">
        <f>'[8]ф_4 (ТЗ-1)'!DD32</f>
        <v>184.55457268606403</v>
      </c>
      <c r="DE34" s="145">
        <f>'[8]ф_4 (ТЗ-1)'!DE32</f>
        <v>185.67079113823146</v>
      </c>
      <c r="DF34" s="145">
        <f>'[8]ф_4 (ТЗ-1)'!DF32</f>
        <v>185.79250184949535</v>
      </c>
      <c r="DG34" s="145">
        <f>'[8]ф_4 (ТЗ-1)'!DG32</f>
        <v>185.79392707875985</v>
      </c>
      <c r="DH34" s="145">
        <f>'[8]ф_4 (ТЗ-1)'!DH32</f>
        <v>185.78182254666226</v>
      </c>
      <c r="DI34" s="145">
        <f>'[8]ф_4 (ТЗ-1)'!DI32</f>
        <v>185.78182254666226</v>
      </c>
      <c r="DJ34" s="139"/>
      <c r="DK34" s="139">
        <v>40.85</v>
      </c>
      <c r="DL34" s="139">
        <v>672</v>
      </c>
      <c r="DM34" s="139">
        <f t="shared" si="103"/>
        <v>0.34</v>
      </c>
      <c r="DN34" s="139">
        <v>0.39542000000000005</v>
      </c>
      <c r="DO34" s="139"/>
      <c r="DP34" s="139"/>
      <c r="DQ34" s="190">
        <v>0</v>
      </c>
      <c r="DR34" s="190">
        <v>0</v>
      </c>
      <c r="DS34" s="190">
        <v>0</v>
      </c>
      <c r="DT34" s="190">
        <v>0</v>
      </c>
      <c r="DU34" s="190">
        <v>0</v>
      </c>
      <c r="DV34" s="190">
        <v>0</v>
      </c>
      <c r="DW34" s="190">
        <v>0</v>
      </c>
      <c r="DX34" s="190">
        <v>0</v>
      </c>
      <c r="DY34" s="190">
        <v>0</v>
      </c>
      <c r="DZ34" s="190">
        <v>0</v>
      </c>
      <c r="EA34" s="190">
        <v>0</v>
      </c>
      <c r="EB34" s="190">
        <v>0</v>
      </c>
      <c r="EC34" s="190">
        <v>0</v>
      </c>
      <c r="ED34" s="190">
        <v>0</v>
      </c>
      <c r="EE34" s="190">
        <v>0</v>
      </c>
      <c r="EF34" s="190">
        <v>0</v>
      </c>
      <c r="EG34" s="190">
        <v>0</v>
      </c>
      <c r="EH34" s="190">
        <v>0</v>
      </c>
      <c r="EI34" s="190">
        <v>0</v>
      </c>
      <c r="EJ34" s="190">
        <v>0</v>
      </c>
      <c r="EK34" s="190">
        <v>0</v>
      </c>
      <c r="EL34" s="190">
        <v>0</v>
      </c>
      <c r="EM34" s="190">
        <v>0</v>
      </c>
      <c r="EN34" s="190">
        <v>0</v>
      </c>
      <c r="EO34" s="190">
        <v>0</v>
      </c>
      <c r="EP34" s="139"/>
      <c r="EQ34" s="139"/>
      <c r="ER34" s="139"/>
      <c r="ES34" s="139">
        <v>0</v>
      </c>
      <c r="ET34" s="139">
        <v>0</v>
      </c>
      <c r="EU34" s="139">
        <v>0</v>
      </c>
      <c r="EV34" s="139">
        <v>0</v>
      </c>
      <c r="EW34" s="139">
        <v>0</v>
      </c>
      <c r="EX34" s="139">
        <v>0</v>
      </c>
      <c r="EY34" s="139">
        <v>0</v>
      </c>
      <c r="EZ34" s="139">
        <v>0</v>
      </c>
      <c r="FA34" s="139">
        <v>0</v>
      </c>
      <c r="FB34" s="139">
        <v>0</v>
      </c>
      <c r="FC34" s="139">
        <v>0</v>
      </c>
      <c r="FD34" s="139">
        <v>0</v>
      </c>
      <c r="FE34" s="139">
        <v>0</v>
      </c>
      <c r="FF34" s="139">
        <v>0</v>
      </c>
      <c r="FG34" s="139">
        <v>0</v>
      </c>
      <c r="FH34" s="139">
        <v>0</v>
      </c>
      <c r="FI34" s="139">
        <v>0</v>
      </c>
      <c r="FJ34" s="139">
        <v>0</v>
      </c>
      <c r="FK34" s="139">
        <v>0</v>
      </c>
      <c r="FL34" s="139">
        <v>0</v>
      </c>
      <c r="FM34" s="139">
        <v>0</v>
      </c>
      <c r="FN34" s="139">
        <v>0</v>
      </c>
      <c r="FO34" s="139">
        <v>0</v>
      </c>
      <c r="FP34" s="139">
        <v>0</v>
      </c>
      <c r="FQ34" s="139">
        <v>0</v>
      </c>
      <c r="FR34" s="139"/>
      <c r="FS34" s="139"/>
      <c r="FT34" s="139"/>
      <c r="FU34" s="139">
        <v>2045</v>
      </c>
      <c r="FV34" s="139"/>
      <c r="FW34" s="139"/>
      <c r="FX34" s="139"/>
      <c r="FY34" s="139">
        <v>0.34</v>
      </c>
      <c r="FZ34" s="139"/>
      <c r="GA34" s="139"/>
      <c r="GB34" s="139"/>
      <c r="GC34" s="139"/>
      <c r="GD34" s="139"/>
      <c r="GE34" s="139"/>
      <c r="GF34" s="139"/>
      <c r="GG34" s="139"/>
      <c r="GH34" s="139"/>
      <c r="GI34" s="139"/>
      <c r="GJ34" s="139"/>
      <c r="GK34" s="139"/>
      <c r="GL34" s="139"/>
      <c r="GM34" s="139"/>
      <c r="GN34" s="139"/>
      <c r="GO34" s="139"/>
      <c r="GP34" s="139"/>
      <c r="GQ34" s="139"/>
      <c r="GR34" s="139">
        <v>672</v>
      </c>
      <c r="GS34" s="139"/>
      <c r="GT34" s="139"/>
      <c r="GU34" s="139"/>
      <c r="GV34" s="139">
        <f t="shared" si="113"/>
        <v>0.28274117569839596</v>
      </c>
      <c r="GW34" s="139"/>
      <c r="GX34" s="139"/>
      <c r="GY34" s="139"/>
      <c r="GZ34" s="139">
        <f t="shared" si="145"/>
        <v>0.34</v>
      </c>
      <c r="HA34" s="139">
        <f t="shared" si="145"/>
        <v>0.34</v>
      </c>
      <c r="HB34" s="139">
        <f t="shared" si="145"/>
        <v>0.34</v>
      </c>
      <c r="HC34" s="139">
        <f t="shared" si="145"/>
        <v>0.34</v>
      </c>
      <c r="HD34" s="139">
        <f t="shared" si="145"/>
        <v>0.34</v>
      </c>
      <c r="HE34" s="139">
        <f t="shared" si="145"/>
        <v>0.34</v>
      </c>
      <c r="HF34" s="139">
        <f t="shared" si="145"/>
        <v>0.34</v>
      </c>
      <c r="HG34" s="139">
        <f t="shared" si="145"/>
        <v>0.34</v>
      </c>
      <c r="HH34" s="139">
        <f t="shared" si="145"/>
        <v>0.34</v>
      </c>
      <c r="HI34" s="139">
        <f t="shared" si="145"/>
        <v>0.34</v>
      </c>
      <c r="HJ34" s="139">
        <f t="shared" si="145"/>
        <v>0.34</v>
      </c>
      <c r="HK34" s="139">
        <f t="shared" si="145"/>
        <v>0.34</v>
      </c>
      <c r="HL34" s="139">
        <f t="shared" si="145"/>
        <v>0.34</v>
      </c>
      <c r="HM34" s="139">
        <f t="shared" si="145"/>
        <v>0.34</v>
      </c>
      <c r="HN34" s="139">
        <f t="shared" si="145"/>
        <v>0.34</v>
      </c>
      <c r="HO34" s="139">
        <f t="shared" si="145"/>
        <v>0.34</v>
      </c>
      <c r="HP34" s="139">
        <f t="shared" si="144"/>
        <v>0.34</v>
      </c>
      <c r="HQ34" s="139">
        <f t="shared" si="144"/>
        <v>0.34</v>
      </c>
      <c r="HR34" s="139">
        <f t="shared" si="144"/>
        <v>0.34</v>
      </c>
      <c r="HS34" s="139">
        <f t="shared" si="144"/>
        <v>0.34</v>
      </c>
      <c r="HT34" s="139">
        <f t="shared" si="144"/>
        <v>0.34</v>
      </c>
      <c r="HU34" s="139">
        <f t="shared" si="144"/>
        <v>0.34</v>
      </c>
      <c r="HV34" s="139">
        <f t="shared" si="144"/>
        <v>0.34</v>
      </c>
      <c r="HW34" s="139">
        <f t="shared" si="144"/>
        <v>0.34</v>
      </c>
      <c r="HX34" s="139">
        <f t="shared" si="144"/>
        <v>0.34</v>
      </c>
      <c r="HY34" s="139"/>
      <c r="HZ34" s="139"/>
      <c r="IA34" s="139"/>
      <c r="IB34" s="279">
        <v>217.57000000000005</v>
      </c>
      <c r="IC34" s="139"/>
      <c r="ID34" s="139"/>
      <c r="IE34" s="139"/>
      <c r="IF34" s="280">
        <v>217.57000000000005</v>
      </c>
      <c r="IG34" s="139"/>
      <c r="IH34" s="139"/>
      <c r="II34" s="139"/>
      <c r="IJ34" s="139">
        <f t="shared" si="115"/>
        <v>1505.3237147752991</v>
      </c>
      <c r="IK34" s="139">
        <f t="shared" si="116"/>
        <v>292.76996556065274</v>
      </c>
      <c r="IL34" s="139">
        <f t="shared" si="117"/>
        <v>292.76996556065279</v>
      </c>
      <c r="IM34" s="139">
        <f t="shared" si="118"/>
        <v>246.01760156738675</v>
      </c>
      <c r="IN34" s="139">
        <f t="shared" si="119"/>
        <v>207.36301006104557</v>
      </c>
      <c r="IO34" s="139">
        <f t="shared" si="120"/>
        <v>211.987396126942</v>
      </c>
      <c r="IP34" s="139">
        <f t="shared" si="121"/>
        <v>212.91630179960976</v>
      </c>
      <c r="IQ34" s="139">
        <f t="shared" si="122"/>
        <v>212.21423827165702</v>
      </c>
      <c r="IR34" s="139">
        <f t="shared" si="123"/>
        <v>213.07766465913903</v>
      </c>
      <c r="IS34" s="139">
        <f t="shared" si="124"/>
        <v>214.09076806314619</v>
      </c>
      <c r="IT34" s="139">
        <f t="shared" si="125"/>
        <v>214.47213546325909</v>
      </c>
      <c r="IU34" s="139">
        <f t="shared" si="126"/>
        <v>214.572316721954</v>
      </c>
      <c r="IV34" s="139">
        <f t="shared" si="127"/>
        <v>215.2381914553751</v>
      </c>
      <c r="IW34" s="139">
        <f t="shared" si="128"/>
        <v>215.50302561709901</v>
      </c>
      <c r="IX34" s="139">
        <f t="shared" si="129"/>
        <v>216.90585447705539</v>
      </c>
      <c r="IY34" s="139">
        <f t="shared" si="130"/>
        <v>217.41502258449097</v>
      </c>
      <c r="IZ34" s="139">
        <f t="shared" si="131"/>
        <v>218.51570197159353</v>
      </c>
      <c r="JA34" s="139">
        <f t="shared" si="132"/>
        <v>218.70877210736293</v>
      </c>
      <c r="JB34" s="139">
        <f t="shared" si="133"/>
        <v>219.23066040126187</v>
      </c>
      <c r="JC34" s="139">
        <f t="shared" si="134"/>
        <v>219.75845948823195</v>
      </c>
      <c r="JD34" s="139">
        <f t="shared" si="135"/>
        <v>221.08759722744105</v>
      </c>
      <c r="JE34" s="139">
        <f t="shared" si="136"/>
        <v>221.23252432418693</v>
      </c>
      <c r="JF34" s="139">
        <f t="shared" si="137"/>
        <v>221.23422141672174</v>
      </c>
      <c r="JG34" s="139">
        <f t="shared" si="138"/>
        <v>221.21980793843255</v>
      </c>
      <c r="JH34" s="139">
        <f t="shared" si="139"/>
        <v>221.21980793843255</v>
      </c>
      <c r="JI34" s="139"/>
      <c r="JJ34" s="139"/>
      <c r="JK34" s="139"/>
      <c r="JL34" s="139"/>
      <c r="JM34" s="139"/>
      <c r="JN34" s="139"/>
      <c r="JO34" s="139"/>
      <c r="JP34" s="139"/>
      <c r="JQ34" s="139"/>
      <c r="JR34" s="139"/>
      <c r="JS34" s="139"/>
      <c r="JT34" s="139"/>
      <c r="JU34" s="139"/>
      <c r="JV34" s="139"/>
      <c r="JW34" s="139"/>
      <c r="JX34" s="139"/>
      <c r="JY34" s="139"/>
      <c r="JZ34" s="139"/>
      <c r="KA34" s="139"/>
      <c r="KB34" s="139"/>
      <c r="KC34" s="139"/>
      <c r="KD34" s="139"/>
      <c r="KE34" s="139"/>
      <c r="KF34" s="139"/>
      <c r="KG34" s="139"/>
      <c r="KH34" s="139"/>
      <c r="KI34" s="139"/>
      <c r="KJ34" s="139"/>
      <c r="KK34" s="139"/>
      <c r="KL34" s="139"/>
      <c r="KM34" s="139"/>
      <c r="KN34" s="139"/>
      <c r="KO34" s="139"/>
      <c r="KP34" s="139"/>
      <c r="KQ34" s="139"/>
      <c r="KR34" s="139"/>
      <c r="KS34" s="139"/>
      <c r="KT34" s="139"/>
      <c r="KU34" s="139"/>
      <c r="KV34" s="139"/>
      <c r="KW34" s="139"/>
    </row>
    <row r="35" spans="1:309" s="152" customFormat="1" ht="12.75" x14ac:dyDescent="0.2">
      <c r="A35" s="150" t="s">
        <v>520</v>
      </c>
      <c r="B35" s="186" t="s">
        <v>581</v>
      </c>
      <c r="C35" s="151">
        <f t="shared" si="109"/>
        <v>3.1645569620253164</v>
      </c>
      <c r="D35" s="151">
        <f t="shared" si="109"/>
        <v>3.1645569620253164</v>
      </c>
      <c r="E35" s="151">
        <f t="shared" si="109"/>
        <v>3.1645569620253164</v>
      </c>
      <c r="F35" s="151">
        <f t="shared" si="109"/>
        <v>3.1645569620253164</v>
      </c>
      <c r="G35" s="151">
        <f t="shared" si="109"/>
        <v>3.1645569620253164</v>
      </c>
      <c r="H35" s="151">
        <f t="shared" si="109"/>
        <v>3.1645569620253164</v>
      </c>
      <c r="I35" s="151">
        <v>0.28274117569839596</v>
      </c>
      <c r="J35" s="151">
        <f t="shared" si="110"/>
        <v>3.9215686274509802</v>
      </c>
      <c r="K35" s="151">
        <f t="shared" si="111"/>
        <v>3.9215686274509802</v>
      </c>
      <c r="L35" s="151">
        <f t="shared" si="111"/>
        <v>3.9215686274509802</v>
      </c>
      <c r="M35" s="151">
        <f t="shared" si="111"/>
        <v>3.9215686274509802</v>
      </c>
      <c r="N35" s="151">
        <f t="shared" si="111"/>
        <v>3.9215686274509802</v>
      </c>
      <c r="O35" s="151">
        <f t="shared" si="111"/>
        <v>3.9215686274509802</v>
      </c>
      <c r="P35" s="151">
        <f t="shared" si="111"/>
        <v>3.9215686274509802</v>
      </c>
      <c r="Q35" s="151">
        <f t="shared" si="111"/>
        <v>3.9215686274509802</v>
      </c>
      <c r="R35" s="151">
        <f t="shared" si="111"/>
        <v>3.9215686274509802</v>
      </c>
      <c r="S35" s="151">
        <f t="shared" si="111"/>
        <v>3.9215686274509802</v>
      </c>
      <c r="T35" s="151">
        <f t="shared" si="111"/>
        <v>3.9215686274509802</v>
      </c>
      <c r="U35" s="151">
        <f t="shared" si="111"/>
        <v>3.9215686274509802</v>
      </c>
      <c r="V35" s="151">
        <f t="shared" si="111"/>
        <v>3.9215686274509802</v>
      </c>
      <c r="W35" s="151">
        <f t="shared" si="111"/>
        <v>3.9215686274509802</v>
      </c>
      <c r="X35" s="151">
        <f t="shared" si="111"/>
        <v>3.9215686274509802</v>
      </c>
      <c r="Y35" s="151">
        <f t="shared" si="111"/>
        <v>3.9215686274509802</v>
      </c>
      <c r="Z35" s="151">
        <f t="shared" si="111"/>
        <v>3.9215686274509802</v>
      </c>
      <c r="AA35" s="151">
        <f t="shared" si="141"/>
        <v>3.9215686274509802</v>
      </c>
      <c r="AB35" s="151">
        <f t="shared" si="141"/>
        <v>3.9215686274509802</v>
      </c>
      <c r="AC35" s="151">
        <f t="shared" si="141"/>
        <v>3.9215686274509802</v>
      </c>
      <c r="AD35" s="151">
        <f t="shared" si="141"/>
        <v>3.9215686274509802</v>
      </c>
      <c r="AE35" s="151">
        <f t="shared" si="141"/>
        <v>3.9215686274509802</v>
      </c>
      <c r="AF35" s="151">
        <f t="shared" si="141"/>
        <v>3.9215686274509802</v>
      </c>
      <c r="AG35" s="151">
        <f t="shared" si="141"/>
        <v>3.9215686274509802</v>
      </c>
      <c r="AH35" s="151">
        <f t="shared" si="141"/>
        <v>3.9215686274509802</v>
      </c>
      <c r="AI35" s="151">
        <f t="shared" si="141"/>
        <v>7.7519379844961236</v>
      </c>
      <c r="AJ35" s="183">
        <v>173.0595440596552</v>
      </c>
      <c r="AK35" s="183">
        <v>173.0595440596552</v>
      </c>
      <c r="AL35" s="183">
        <v>173.0595440596552</v>
      </c>
      <c r="AM35" s="183">
        <v>173.0595440596552</v>
      </c>
      <c r="AN35" s="183">
        <v>173.0595440596552</v>
      </c>
      <c r="AO35" s="183">
        <v>173.0595440596552</v>
      </c>
      <c r="AP35" s="183">
        <v>173.0595440596552</v>
      </c>
      <c r="AQ35" s="183">
        <v>173.0595440596552</v>
      </c>
      <c r="AR35" s="183">
        <v>173.0595440596552</v>
      </c>
      <c r="AS35" s="183">
        <v>173.0595440596552</v>
      </c>
      <c r="AT35" s="183">
        <v>173.0595440596552</v>
      </c>
      <c r="AU35" s="183">
        <v>173.0595440596552</v>
      </c>
      <c r="AV35" s="183">
        <v>173.0595440596552</v>
      </c>
      <c r="AW35" s="183">
        <v>173.0595440596552</v>
      </c>
      <c r="AX35" s="183">
        <v>173.0595440596552</v>
      </c>
      <c r="AY35" s="183">
        <v>173.0595440596552</v>
      </c>
      <c r="AZ35" s="183">
        <v>173.0595440596552</v>
      </c>
      <c r="BA35" s="183">
        <v>173.0595440596552</v>
      </c>
      <c r="BB35" s="183">
        <v>173.0595440596552</v>
      </c>
      <c r="BC35" s="183">
        <v>173.0595440596552</v>
      </c>
      <c r="BD35" s="183">
        <v>173.0595440596552</v>
      </c>
      <c r="BE35" s="183">
        <v>173.0595440596552</v>
      </c>
      <c r="BF35" s="183">
        <v>173.0595440596552</v>
      </c>
      <c r="BG35" s="183">
        <v>173.0595440596552</v>
      </c>
      <c r="BH35" s="183">
        <v>173.0595440596552</v>
      </c>
      <c r="BI35" s="145">
        <v>159.60574747763656</v>
      </c>
      <c r="BJ35" s="154">
        <f t="shared" si="101"/>
        <v>5.5238820555476176</v>
      </c>
      <c r="BK35" s="145">
        <f t="shared" si="114"/>
        <v>98.067761275775027</v>
      </c>
      <c r="BL35" s="145">
        <f t="shared" si="143"/>
        <v>5.5238820555476176</v>
      </c>
      <c r="BM35" s="145">
        <f t="shared" si="143"/>
        <v>5.5238820555476194</v>
      </c>
      <c r="BN35" s="145">
        <f t="shared" si="143"/>
        <v>4.7000610374061624</v>
      </c>
      <c r="BO35" s="145">
        <f t="shared" si="143"/>
        <v>3.9627659413640024</v>
      </c>
      <c r="BP35" s="145">
        <f t="shared" si="143"/>
        <v>4.0521310528223005</v>
      </c>
      <c r="BQ35" s="145">
        <f t="shared" si="143"/>
        <v>4.070964696147179</v>
      </c>
      <c r="BR35" s="145">
        <f t="shared" si="143"/>
        <v>4.0585164687451227</v>
      </c>
      <c r="BS35" s="145">
        <f t="shared" si="143"/>
        <v>4.0750291695030185</v>
      </c>
      <c r="BT35" s="145">
        <f t="shared" si="143"/>
        <v>4.0944043861858939</v>
      </c>
      <c r="BU35" s="145">
        <f t="shared" si="142"/>
        <v>4.1016978924397938</v>
      </c>
      <c r="BV35" s="145">
        <f t="shared" si="142"/>
        <v>4.1036138208505557</v>
      </c>
      <c r="BW35" s="145">
        <f t="shared" si="142"/>
        <v>4.1163484214773591</v>
      </c>
      <c r="BX35" s="145">
        <f t="shared" si="142"/>
        <v>4.1214132739377627</v>
      </c>
      <c r="BY35" s="145">
        <f t="shared" si="142"/>
        <v>4.1482418415085949</v>
      </c>
      <c r="BZ35" s="145">
        <f t="shared" si="142"/>
        <v>4.1579794876072587</v>
      </c>
      <c r="CA35" s="145">
        <f t="shared" si="142"/>
        <v>4.1790295616067494</v>
      </c>
      <c r="CB35" s="145">
        <f t="shared" si="142"/>
        <v>4.1827219544076506</v>
      </c>
      <c r="CC35" s="145">
        <f t="shared" si="142"/>
        <v>4.1927028692269621</v>
      </c>
      <c r="CD35" s="145">
        <f t="shared" si="142"/>
        <v>4.2027968257121735</v>
      </c>
      <c r="CE35" s="145">
        <f t="shared" si="142"/>
        <v>4.2282160786696759</v>
      </c>
      <c r="CF35" s="145">
        <f t="shared" si="142"/>
        <v>4.2309877541882521</v>
      </c>
      <c r="CG35" s="145">
        <f t="shared" si="142"/>
        <v>4.2310202104365109</v>
      </c>
      <c r="CH35" s="145">
        <f t="shared" si="142"/>
        <v>4.2307445581547176</v>
      </c>
      <c r="CI35" s="145">
        <f t="shared" si="142"/>
        <v>4.2307445581547176</v>
      </c>
      <c r="CJ35" s="192">
        <f t="shared" si="112"/>
        <v>107.78751054990066</v>
      </c>
      <c r="CK35" s="145">
        <f>'[8]ф_4 (ТЗ-1)'!CK33</f>
        <v>107.78751054990066</v>
      </c>
      <c r="CL35" s="145">
        <f>'[8]ф_4 (ТЗ-1)'!CL33</f>
        <v>107.78751054990066</v>
      </c>
      <c r="CM35" s="145">
        <f>'[8]ф_4 (ТЗ-1)'!CM33</f>
        <v>107.78751054990069</v>
      </c>
      <c r="CN35" s="145">
        <f>'[8]ф_4 (ТЗ-1)'!CN33</f>
        <v>91.712291022906442</v>
      </c>
      <c r="CO35" s="145">
        <f>'[8]ф_4 (ТЗ-1)'!CO33</f>
        <v>77.32545181383577</v>
      </c>
      <c r="CP35" s="145">
        <f>'[8]ф_4 (ТЗ-1)'!CP33</f>
        <v>79.069233233721548</v>
      </c>
      <c r="CQ35" s="145">
        <f>'[8]ф_4 (ТЗ-1)'!CQ33</f>
        <v>79.436734115919904</v>
      </c>
      <c r="CR35" s="145">
        <f>'[8]ф_4 (ТЗ-1)'!CR33</f>
        <v>79.193831854623568</v>
      </c>
      <c r="CS35" s="145">
        <f>'[8]ф_4 (ТЗ-1)'!CS33</f>
        <v>79.516044184512396</v>
      </c>
      <c r="CT35" s="145">
        <f>'[8]ф_4 (ТЗ-1)'!CT33</f>
        <v>79.894112787645341</v>
      </c>
      <c r="CU35" s="145">
        <f>'[8]ф_4 (ТЗ-1)'!CU33</f>
        <v>80.03643097517768</v>
      </c>
      <c r="CV35" s="145">
        <f>'[8]ф_4 (ТЗ-1)'!CV33</f>
        <v>80.073816486256888</v>
      </c>
      <c r="CW35" s="145">
        <f>'[8]ф_4 (ТЗ-1)'!CW33</f>
        <v>80.322306748287701</v>
      </c>
      <c r="CX35" s="145">
        <f>'[8]ф_4 (ТЗ-1)'!CX33</f>
        <v>80.421137214347553</v>
      </c>
      <c r="CY35" s="145">
        <f>'[8]ф_4 (ТЗ-1)'!CY33</f>
        <v>80.944643053357211</v>
      </c>
      <c r="CZ35" s="145">
        <f>'[8]ф_4 (ТЗ-1)'!CZ33</f>
        <v>81.134653741680438</v>
      </c>
      <c r="DA35" s="145">
        <f>'[8]ф_4 (ТЗ-1)'!DA33</f>
        <v>81.545403835632499</v>
      </c>
      <c r="DB35" s="145">
        <f>'[8]ф_4 (ТЗ-1)'!DB33</f>
        <v>81.617453496356475</v>
      </c>
      <c r="DC35" s="145">
        <f>'[8]ф_4 (ТЗ-1)'!DC33</f>
        <v>81.812211087225705</v>
      </c>
      <c r="DD35" s="145">
        <f>'[8]ф_4 (ТЗ-1)'!DD33</f>
        <v>82.009174460121628</v>
      </c>
      <c r="DE35" s="145">
        <f>'[8]ф_4 (ТЗ-1)'!DE33</f>
        <v>82.505180343081378</v>
      </c>
      <c r="DF35" s="145">
        <f>'[8]ф_4 (ТЗ-1)'!DF33</f>
        <v>82.559264047475352</v>
      </c>
      <c r="DG35" s="145">
        <f>'[8]ф_4 (ТЗ-1)'!DG33</f>
        <v>82.559897366247625</v>
      </c>
      <c r="DH35" s="145">
        <f>'[8]ф_4 (ТЗ-1)'!DH33</f>
        <v>82.554518563272993</v>
      </c>
      <c r="DI35" s="145">
        <f>'[8]ф_4 (ТЗ-1)'!DI33</f>
        <v>82.554518563272993</v>
      </c>
      <c r="DJ35" s="139"/>
      <c r="DK35" s="139">
        <v>19.512999999999998</v>
      </c>
      <c r="DL35" s="139">
        <v>316</v>
      </c>
      <c r="DM35" s="139">
        <f t="shared" si="103"/>
        <v>0.255</v>
      </c>
      <c r="DN35" s="139">
        <v>0.29656500000000002</v>
      </c>
      <c r="DO35" s="139"/>
      <c r="DP35" s="139"/>
      <c r="DQ35" s="190">
        <v>0</v>
      </c>
      <c r="DR35" s="190">
        <v>0</v>
      </c>
      <c r="DS35" s="190">
        <v>0</v>
      </c>
      <c r="DT35" s="190">
        <v>0</v>
      </c>
      <c r="DU35" s="190">
        <v>0</v>
      </c>
      <c r="DV35" s="190">
        <v>0</v>
      </c>
      <c r="DW35" s="190">
        <v>0</v>
      </c>
      <c r="DX35" s="190">
        <v>0</v>
      </c>
      <c r="DY35" s="190">
        <v>0</v>
      </c>
      <c r="DZ35" s="190">
        <v>0</v>
      </c>
      <c r="EA35" s="190">
        <v>0</v>
      </c>
      <c r="EB35" s="190">
        <v>0</v>
      </c>
      <c r="EC35" s="190">
        <v>0</v>
      </c>
      <c r="ED35" s="190">
        <v>0</v>
      </c>
      <c r="EE35" s="190">
        <v>0</v>
      </c>
      <c r="EF35" s="190">
        <v>0</v>
      </c>
      <c r="EG35" s="190">
        <v>0</v>
      </c>
      <c r="EH35" s="190">
        <v>0</v>
      </c>
      <c r="EI35" s="190">
        <v>0</v>
      </c>
      <c r="EJ35" s="190">
        <v>0</v>
      </c>
      <c r="EK35" s="190">
        <v>0</v>
      </c>
      <c r="EL35" s="190">
        <v>0</v>
      </c>
      <c r="EM35" s="190">
        <v>0</v>
      </c>
      <c r="EN35" s="190">
        <v>0</v>
      </c>
      <c r="EO35" s="190">
        <v>0</v>
      </c>
      <c r="EP35" s="139"/>
      <c r="EQ35" s="139"/>
      <c r="ER35" s="139"/>
      <c r="ES35" s="139">
        <v>0</v>
      </c>
      <c r="ET35" s="139">
        <v>0</v>
      </c>
      <c r="EU35" s="139">
        <v>0</v>
      </c>
      <c r="EV35" s="139">
        <v>0</v>
      </c>
      <c r="EW35" s="139">
        <v>0</v>
      </c>
      <c r="EX35" s="139">
        <v>0</v>
      </c>
      <c r="EY35" s="139">
        <v>0</v>
      </c>
      <c r="EZ35" s="139">
        <v>0</v>
      </c>
      <c r="FA35" s="139">
        <v>0</v>
      </c>
      <c r="FB35" s="139">
        <v>0</v>
      </c>
      <c r="FC35" s="139">
        <v>0</v>
      </c>
      <c r="FD35" s="139">
        <v>0</v>
      </c>
      <c r="FE35" s="139">
        <v>0</v>
      </c>
      <c r="FF35" s="139">
        <v>0</v>
      </c>
      <c r="FG35" s="139">
        <v>0</v>
      </c>
      <c r="FH35" s="139">
        <v>0</v>
      </c>
      <c r="FI35" s="139">
        <v>0</v>
      </c>
      <c r="FJ35" s="139">
        <v>0</v>
      </c>
      <c r="FK35" s="139">
        <v>0</v>
      </c>
      <c r="FL35" s="139">
        <v>0</v>
      </c>
      <c r="FM35" s="139">
        <v>0</v>
      </c>
      <c r="FN35" s="139">
        <v>0</v>
      </c>
      <c r="FO35" s="139">
        <v>0</v>
      </c>
      <c r="FP35" s="139">
        <v>0</v>
      </c>
      <c r="FQ35" s="139">
        <v>0</v>
      </c>
      <c r="FR35" s="139"/>
      <c r="FS35" s="139"/>
      <c r="FT35" s="139"/>
      <c r="FU35" s="139">
        <v>2045</v>
      </c>
      <c r="FV35" s="139"/>
      <c r="FW35" s="139"/>
      <c r="FX35" s="139"/>
      <c r="FY35" s="139">
        <v>0.129</v>
      </c>
      <c r="FZ35" s="139"/>
      <c r="GA35" s="139"/>
      <c r="GB35" s="139"/>
      <c r="GC35" s="139"/>
      <c r="GD35" s="139"/>
      <c r="GE35" s="139"/>
      <c r="GF35" s="139"/>
      <c r="GG35" s="139"/>
      <c r="GH35" s="139"/>
      <c r="GI35" s="139"/>
      <c r="GJ35" s="139"/>
      <c r="GK35" s="139"/>
      <c r="GL35" s="139"/>
      <c r="GM35" s="139"/>
      <c r="GN35" s="139"/>
      <c r="GO35" s="139"/>
      <c r="GP35" s="139"/>
      <c r="GQ35" s="139"/>
      <c r="GR35" s="139">
        <v>316</v>
      </c>
      <c r="GS35" s="139"/>
      <c r="GT35" s="139"/>
      <c r="GU35" s="139"/>
      <c r="GV35" s="139">
        <f t="shared" si="113"/>
        <v>0.28274117569839596</v>
      </c>
      <c r="GW35" s="139"/>
      <c r="GX35" s="139"/>
      <c r="GY35" s="139"/>
      <c r="GZ35" s="139">
        <f t="shared" si="145"/>
        <v>0.255</v>
      </c>
      <c r="HA35" s="139">
        <f t="shared" si="145"/>
        <v>0.255</v>
      </c>
      <c r="HB35" s="139">
        <f t="shared" si="145"/>
        <v>0.255</v>
      </c>
      <c r="HC35" s="139">
        <f t="shared" si="145"/>
        <v>0.255</v>
      </c>
      <c r="HD35" s="139">
        <f t="shared" si="145"/>
        <v>0.255</v>
      </c>
      <c r="HE35" s="139">
        <f t="shared" si="145"/>
        <v>0.255</v>
      </c>
      <c r="HF35" s="139">
        <f t="shared" si="145"/>
        <v>0.255</v>
      </c>
      <c r="HG35" s="139">
        <f t="shared" si="145"/>
        <v>0.255</v>
      </c>
      <c r="HH35" s="139">
        <f t="shared" si="145"/>
        <v>0.255</v>
      </c>
      <c r="HI35" s="139">
        <f t="shared" si="145"/>
        <v>0.255</v>
      </c>
      <c r="HJ35" s="139">
        <f t="shared" si="145"/>
        <v>0.255</v>
      </c>
      <c r="HK35" s="139">
        <f t="shared" si="145"/>
        <v>0.255</v>
      </c>
      <c r="HL35" s="139">
        <f t="shared" si="145"/>
        <v>0.255</v>
      </c>
      <c r="HM35" s="139">
        <f t="shared" si="145"/>
        <v>0.255</v>
      </c>
      <c r="HN35" s="139">
        <f t="shared" si="145"/>
        <v>0.255</v>
      </c>
      <c r="HO35" s="139">
        <f t="shared" si="145"/>
        <v>0.255</v>
      </c>
      <c r="HP35" s="139">
        <f t="shared" si="144"/>
        <v>0.255</v>
      </c>
      <c r="HQ35" s="139">
        <f t="shared" si="144"/>
        <v>0.255</v>
      </c>
      <c r="HR35" s="139">
        <f t="shared" si="144"/>
        <v>0.255</v>
      </c>
      <c r="HS35" s="139">
        <f t="shared" si="144"/>
        <v>0.255</v>
      </c>
      <c r="HT35" s="139">
        <f t="shared" si="144"/>
        <v>0.255</v>
      </c>
      <c r="HU35" s="139">
        <f t="shared" si="144"/>
        <v>0.255</v>
      </c>
      <c r="HV35" s="139">
        <f t="shared" si="144"/>
        <v>0.255</v>
      </c>
      <c r="HW35" s="139">
        <f t="shared" si="144"/>
        <v>0.255</v>
      </c>
      <c r="HX35" s="139">
        <f t="shared" si="144"/>
        <v>0.129</v>
      </c>
      <c r="HY35" s="139"/>
      <c r="HZ35" s="139"/>
      <c r="IA35" s="139"/>
      <c r="IB35" s="279">
        <v>96.68</v>
      </c>
      <c r="IC35" s="139"/>
      <c r="ID35" s="139"/>
      <c r="IE35" s="139"/>
      <c r="IF35" s="280">
        <v>96.68</v>
      </c>
      <c r="IG35" s="139"/>
      <c r="IH35" s="139"/>
      <c r="II35" s="139"/>
      <c r="IJ35" s="139">
        <f t="shared" si="115"/>
        <v>2636.4124929940676</v>
      </c>
      <c r="IK35" s="139">
        <f t="shared" si="116"/>
        <v>1913.5962257741978</v>
      </c>
      <c r="IL35" s="139">
        <f t="shared" si="117"/>
        <v>1913.5962257741983</v>
      </c>
      <c r="IM35" s="139">
        <f t="shared" si="118"/>
        <v>1608.0145138243056</v>
      </c>
      <c r="IN35" s="139">
        <f t="shared" si="119"/>
        <v>1345.0023573872152</v>
      </c>
      <c r="IO35" s="139">
        <f t="shared" si="120"/>
        <v>1374.9971484459877</v>
      </c>
      <c r="IP35" s="139">
        <f t="shared" si="121"/>
        <v>1381.0222361371859</v>
      </c>
      <c r="IQ35" s="139">
        <f t="shared" si="122"/>
        <v>1376.4684967800358</v>
      </c>
      <c r="IR35" s="139">
        <f t="shared" si="123"/>
        <v>1382.0688713417851</v>
      </c>
      <c r="IS35" s="139">
        <f t="shared" si="124"/>
        <v>1388.6400841451944</v>
      </c>
      <c r="IT35" s="139">
        <f t="shared" si="125"/>
        <v>1391.1137174707883</v>
      </c>
      <c r="IU35" s="139">
        <f t="shared" si="126"/>
        <v>1391.763515277403</v>
      </c>
      <c r="IV35" s="139">
        <f t="shared" si="127"/>
        <v>1396.082526107311</v>
      </c>
      <c r="IW35" s="139">
        <f t="shared" si="128"/>
        <v>1368.9771988855166</v>
      </c>
      <c r="IX35" s="139">
        <f t="shared" si="129"/>
        <v>1377.8886316494866</v>
      </c>
      <c r="IY35" s="139">
        <f t="shared" si="130"/>
        <v>1381.1231084160333</v>
      </c>
      <c r="IZ35" s="139">
        <f t="shared" si="131"/>
        <v>1388.115144745509</v>
      </c>
      <c r="JA35" s="139">
        <f t="shared" si="132"/>
        <v>1389.3416176124076</v>
      </c>
      <c r="JB35" s="139">
        <f t="shared" si="133"/>
        <v>1392.6568990228063</v>
      </c>
      <c r="JC35" s="139">
        <f t="shared" si="134"/>
        <v>1396.0097285878928</v>
      </c>
      <c r="JD35" s="139">
        <f t="shared" si="135"/>
        <v>1404.4530404808238</v>
      </c>
      <c r="JE35" s="139">
        <f t="shared" si="136"/>
        <v>1405.3736859816363</v>
      </c>
      <c r="JF35" s="139">
        <f t="shared" si="137"/>
        <v>1405.3844667165142</v>
      </c>
      <c r="JG35" s="139">
        <f t="shared" si="138"/>
        <v>1405.2929054816866</v>
      </c>
      <c r="JH35" s="139">
        <f t="shared" si="139"/>
        <v>1405.2929054816864</v>
      </c>
      <c r="JI35" s="139"/>
      <c r="JJ35" s="139"/>
      <c r="JK35" s="139"/>
      <c r="JL35" s="139"/>
      <c r="JM35" s="139"/>
      <c r="JN35" s="139"/>
      <c r="JO35" s="139"/>
      <c r="JP35" s="139"/>
      <c r="JQ35" s="139"/>
      <c r="JR35" s="139"/>
      <c r="JS35" s="139"/>
      <c r="JT35" s="139"/>
      <c r="JU35" s="139"/>
      <c r="JV35" s="139"/>
      <c r="JW35" s="139"/>
      <c r="JX35" s="139"/>
      <c r="JY35" s="139"/>
      <c r="JZ35" s="139"/>
      <c r="KA35" s="139"/>
      <c r="KB35" s="139"/>
      <c r="KC35" s="139"/>
      <c r="KD35" s="139"/>
      <c r="KE35" s="139"/>
      <c r="KF35" s="139"/>
      <c r="KG35" s="139"/>
      <c r="KH35" s="139"/>
      <c r="KI35" s="139"/>
      <c r="KJ35" s="139"/>
      <c r="KK35" s="139"/>
      <c r="KL35" s="139"/>
      <c r="KM35" s="139"/>
      <c r="KN35" s="139"/>
      <c r="KO35" s="139"/>
      <c r="KP35" s="139"/>
      <c r="KQ35" s="139"/>
      <c r="KR35" s="139"/>
      <c r="KS35" s="139"/>
      <c r="KT35" s="139"/>
      <c r="KU35" s="139"/>
      <c r="KV35" s="139"/>
      <c r="KW35" s="139"/>
    </row>
    <row r="36" spans="1:309" s="152" customFormat="1" ht="12.75" x14ac:dyDescent="0.2">
      <c r="A36" s="150" t="s">
        <v>521</v>
      </c>
      <c r="B36" s="186" t="s">
        <v>562</v>
      </c>
      <c r="C36" s="151">
        <f t="shared" si="109"/>
        <v>2.3809523809523809</v>
      </c>
      <c r="D36" s="151">
        <f t="shared" si="109"/>
        <v>2.3809523809523809</v>
      </c>
      <c r="E36" s="151">
        <f t="shared" si="109"/>
        <v>2.3809523809523809</v>
      </c>
      <c r="F36" s="151">
        <f t="shared" si="109"/>
        <v>2.3809523809523809</v>
      </c>
      <c r="G36" s="151">
        <f t="shared" si="109"/>
        <v>2.3809523809523809</v>
      </c>
      <c r="H36" s="151">
        <f t="shared" si="109"/>
        <v>2.3809523809523809</v>
      </c>
      <c r="I36" s="151">
        <v>0.28274117569839596</v>
      </c>
      <c r="J36" s="151">
        <f t="shared" si="110"/>
        <v>3.9215686274509802</v>
      </c>
      <c r="K36" s="151">
        <f t="shared" si="111"/>
        <v>3.9215686274509802</v>
      </c>
      <c r="L36" s="151">
        <f t="shared" si="111"/>
        <v>3.9215686274509802</v>
      </c>
      <c r="M36" s="151">
        <f t="shared" si="111"/>
        <v>3.9215686274509802</v>
      </c>
      <c r="N36" s="151">
        <f t="shared" si="111"/>
        <v>3.9215686274509802</v>
      </c>
      <c r="O36" s="151">
        <f t="shared" si="111"/>
        <v>3.9215686274509802</v>
      </c>
      <c r="P36" s="151">
        <f t="shared" si="111"/>
        <v>3.9215686274509802</v>
      </c>
      <c r="Q36" s="151">
        <f t="shared" si="111"/>
        <v>3.9215686274509802</v>
      </c>
      <c r="R36" s="151">
        <f t="shared" si="111"/>
        <v>3.9215686274509802</v>
      </c>
      <c r="S36" s="151">
        <f t="shared" si="111"/>
        <v>3.9215686274509802</v>
      </c>
      <c r="T36" s="151">
        <f t="shared" si="111"/>
        <v>3.9215686274509802</v>
      </c>
      <c r="U36" s="151">
        <f t="shared" si="111"/>
        <v>3.9215686274509802</v>
      </c>
      <c r="V36" s="151">
        <f t="shared" si="111"/>
        <v>3.9215686274509802</v>
      </c>
      <c r="W36" s="151">
        <f t="shared" si="111"/>
        <v>3.9215686274509802</v>
      </c>
      <c r="X36" s="151">
        <f t="shared" si="111"/>
        <v>3.9215686274509802</v>
      </c>
      <c r="Y36" s="151">
        <f t="shared" si="111"/>
        <v>3.9215686274509802</v>
      </c>
      <c r="Z36" s="151">
        <f t="shared" si="111"/>
        <v>3.9215686274509802</v>
      </c>
      <c r="AA36" s="151">
        <f t="shared" si="141"/>
        <v>3.9215686274509802</v>
      </c>
      <c r="AB36" s="151">
        <f t="shared" si="141"/>
        <v>3.9215686274509802</v>
      </c>
      <c r="AC36" s="151">
        <f t="shared" si="141"/>
        <v>3.9215686274509802</v>
      </c>
      <c r="AD36" s="151">
        <f t="shared" si="141"/>
        <v>3.9215686274509802</v>
      </c>
      <c r="AE36" s="151">
        <f t="shared" si="141"/>
        <v>3.9215686274509802</v>
      </c>
      <c r="AF36" s="151">
        <f t="shared" si="141"/>
        <v>3.9215686274509802</v>
      </c>
      <c r="AG36" s="151">
        <f t="shared" si="141"/>
        <v>3.9215686274509802</v>
      </c>
      <c r="AH36" s="151">
        <f t="shared" si="141"/>
        <v>3.9215686274509802</v>
      </c>
      <c r="AI36" s="151">
        <f t="shared" si="141"/>
        <v>5.8139534883720927</v>
      </c>
      <c r="AJ36" s="183">
        <v>169.76591938027562</v>
      </c>
      <c r="AK36" s="183">
        <v>169.76591938027562</v>
      </c>
      <c r="AL36" s="183">
        <v>169.76591938027562</v>
      </c>
      <c r="AM36" s="183">
        <v>169.76591938027562</v>
      </c>
      <c r="AN36" s="183">
        <v>169.76591938027562</v>
      </c>
      <c r="AO36" s="183">
        <v>169.76591938027562</v>
      </c>
      <c r="AP36" s="183">
        <v>169.76591938027562</v>
      </c>
      <c r="AQ36" s="183">
        <v>169.76591938027562</v>
      </c>
      <c r="AR36" s="183">
        <v>169.76591938027562</v>
      </c>
      <c r="AS36" s="183">
        <v>169.76591938027562</v>
      </c>
      <c r="AT36" s="183">
        <v>169.76591938027562</v>
      </c>
      <c r="AU36" s="183">
        <v>169.76591938027562</v>
      </c>
      <c r="AV36" s="183">
        <v>169.76591938027562</v>
      </c>
      <c r="AW36" s="183">
        <v>169.76591938027562</v>
      </c>
      <c r="AX36" s="183">
        <v>169.76591938027562</v>
      </c>
      <c r="AY36" s="183">
        <v>169.76591938027562</v>
      </c>
      <c r="AZ36" s="183">
        <v>169.76591938027562</v>
      </c>
      <c r="BA36" s="183">
        <v>169.76591938027562</v>
      </c>
      <c r="BB36" s="183">
        <v>169.76591938027562</v>
      </c>
      <c r="BC36" s="183">
        <v>169.76591938027562</v>
      </c>
      <c r="BD36" s="183">
        <v>169.76591938027562</v>
      </c>
      <c r="BE36" s="183">
        <v>169.76591938027562</v>
      </c>
      <c r="BF36" s="183">
        <v>169.76591938027562</v>
      </c>
      <c r="BG36" s="183">
        <v>169.76591938027562</v>
      </c>
      <c r="BH36" s="183">
        <v>169.76591938027562</v>
      </c>
      <c r="BI36" s="145">
        <v>156.51725640953768</v>
      </c>
      <c r="BJ36" s="154">
        <f t="shared" si="101"/>
        <v>11.288604802801338</v>
      </c>
      <c r="BK36" s="145">
        <f t="shared" si="114"/>
        <v>58.04217138134949</v>
      </c>
      <c r="BL36" s="145">
        <f t="shared" si="143"/>
        <v>11.288604802801338</v>
      </c>
      <c r="BM36" s="145">
        <f t="shared" si="143"/>
        <v>11.288604802801341</v>
      </c>
      <c r="BN36" s="145">
        <f t="shared" si="143"/>
        <v>9.6050442545270371</v>
      </c>
      <c r="BO36" s="145">
        <f t="shared" si="143"/>
        <v>8.0983080717903668</v>
      </c>
      <c r="BP36" s="145">
        <f t="shared" si="143"/>
        <v>8.280934604411188</v>
      </c>
      <c r="BQ36" s="145">
        <f t="shared" si="143"/>
        <v>8.3194230359804191</v>
      </c>
      <c r="BR36" s="145">
        <f t="shared" si="143"/>
        <v>8.2939838397368835</v>
      </c>
      <c r="BS36" s="145">
        <f t="shared" si="143"/>
        <v>8.3277291933140134</v>
      </c>
      <c r="BT36" s="145">
        <f t="shared" si="143"/>
        <v>8.3673243841421669</v>
      </c>
      <c r="BU36" s="145">
        <f t="shared" si="142"/>
        <v>8.3822293927754252</v>
      </c>
      <c r="BV36" s="145">
        <f t="shared" si="142"/>
        <v>8.3861447838793737</v>
      </c>
      <c r="BW36" s="145">
        <f t="shared" si="142"/>
        <v>8.4121692124156624</v>
      </c>
      <c r="BX36" s="145">
        <f t="shared" si="142"/>
        <v>8.4225197443848536</v>
      </c>
      <c r="BY36" s="145">
        <f t="shared" si="142"/>
        <v>8.4773466023240491</v>
      </c>
      <c r="BZ36" s="145">
        <f t="shared" si="142"/>
        <v>8.4972464548936681</v>
      </c>
      <c r="CA36" s="145">
        <f t="shared" si="142"/>
        <v>8.5402643839624712</v>
      </c>
      <c r="CB36" s="145">
        <f t="shared" si="142"/>
        <v>8.5478101575121102</v>
      </c>
      <c r="CC36" s="145">
        <f t="shared" si="142"/>
        <v>8.5682071540143188</v>
      </c>
      <c r="CD36" s="145">
        <f t="shared" si="142"/>
        <v>8.5888351624533836</v>
      </c>
      <c r="CE36" s="145">
        <f t="shared" si="142"/>
        <v>8.6407819451931598</v>
      </c>
      <c r="CF36" s="145">
        <f t="shared" si="142"/>
        <v>8.6464461409989646</v>
      </c>
      <c r="CG36" s="145">
        <f t="shared" si="142"/>
        <v>8.6465124685845822</v>
      </c>
      <c r="CH36" s="145">
        <f t="shared" si="142"/>
        <v>8.6459491456097499</v>
      </c>
      <c r="CI36" s="145">
        <f t="shared" si="142"/>
        <v>8.6459491456097499</v>
      </c>
      <c r="CJ36" s="192">
        <f t="shared" si="112"/>
        <v>292.76996556065274</v>
      </c>
      <c r="CK36" s="145">
        <f>'[8]ф_4 (ТЗ-1)'!CK34</f>
        <v>292.76996556065274</v>
      </c>
      <c r="CL36" s="145">
        <f>'[8]ф_4 (ТЗ-1)'!CL34</f>
        <v>292.76996556065274</v>
      </c>
      <c r="CM36" s="145">
        <f>'[8]ф_4 (ТЗ-1)'!CM34</f>
        <v>292.76996556065279</v>
      </c>
      <c r="CN36" s="145">
        <f>'[8]ф_4 (ТЗ-1)'!CN34</f>
        <v>249.10682274115871</v>
      </c>
      <c r="CO36" s="145">
        <f>'[8]ф_4 (ТЗ-1)'!CO34</f>
        <v>210.02961984188318</v>
      </c>
      <c r="CP36" s="145">
        <f>'[8]ф_4 (ТЗ-1)'!CP34</f>
        <v>214.76603896540416</v>
      </c>
      <c r="CQ36" s="145">
        <f>'[8]ф_4 (ТЗ-1)'!CQ34</f>
        <v>215.76423643815218</v>
      </c>
      <c r="CR36" s="145">
        <f>'[8]ф_4 (ТЗ-1)'!CR34</f>
        <v>215.10447088357611</v>
      </c>
      <c r="CS36" s="145">
        <f>'[8]ф_4 (ТЗ-1)'!CS34</f>
        <v>215.97965662859895</v>
      </c>
      <c r="CT36" s="145">
        <f>'[8]ф_4 (ТЗ-1)'!CT34</f>
        <v>217.00655790272714</v>
      </c>
      <c r="CU36" s="145">
        <f>'[8]ф_4 (ТЗ-1)'!CU34</f>
        <v>217.39311930163066</v>
      </c>
      <c r="CV36" s="145">
        <f>'[8]ф_4 (ТЗ-1)'!CV34</f>
        <v>217.49466496991155</v>
      </c>
      <c r="CW36" s="145">
        <f>'[8]ф_4 (ТЗ-1)'!CW34</f>
        <v>218.16960852400021</v>
      </c>
      <c r="CX36" s="145">
        <f>'[8]ф_4 (ТЗ-1)'!CX34</f>
        <v>218.43804957062119</v>
      </c>
      <c r="CY36" s="145">
        <f>'[8]ф_4 (ТЗ-1)'!CY34</f>
        <v>219.85998413127422</v>
      </c>
      <c r="CZ36" s="145">
        <f>'[8]ф_4 (ТЗ-1)'!CZ34</f>
        <v>220.37608680766729</v>
      </c>
      <c r="DA36" s="145">
        <f>'[8]ф_4 (ТЗ-1)'!DA34</f>
        <v>221.49175679806669</v>
      </c>
      <c r="DB36" s="145">
        <f>'[8]ф_4 (ТЗ-1)'!DB34</f>
        <v>221.6874564350766</v>
      </c>
      <c r="DC36" s="145">
        <f>'[8]ф_4 (ТЗ-1)'!DC34</f>
        <v>222.21645253936137</v>
      </c>
      <c r="DD36" s="145">
        <f>'[8]ф_4 (ТЗ-1)'!DD34</f>
        <v>222.75143993822854</v>
      </c>
      <c r="DE36" s="145">
        <f>'[8]ф_4 (ТЗ-1)'!DE34</f>
        <v>224.09867974858463</v>
      </c>
      <c r="DF36" s="145">
        <f>'[8]ф_4 (ТЗ-1)'!DF34</f>
        <v>224.24558066680817</v>
      </c>
      <c r="DG36" s="145">
        <f>'[8]ф_4 (ТЗ-1)'!DG34</f>
        <v>224.24730087274116</v>
      </c>
      <c r="DH36" s="145">
        <f>'[8]ф_4 (ТЗ-1)'!DH34</f>
        <v>224.23269109138889</v>
      </c>
      <c r="DI36" s="145">
        <f>'[8]ф_4 (ТЗ-1)'!DI34</f>
        <v>224.23269109138889</v>
      </c>
      <c r="DJ36" s="139"/>
      <c r="DK36" s="139">
        <v>25.935000000000002</v>
      </c>
      <c r="DL36" s="139">
        <v>420</v>
      </c>
      <c r="DM36" s="139">
        <f t="shared" si="103"/>
        <v>0.255</v>
      </c>
      <c r="DN36" s="139">
        <v>0.29656500000000002</v>
      </c>
      <c r="DO36" s="139"/>
      <c r="DP36" s="139"/>
      <c r="DQ36" s="190">
        <v>0</v>
      </c>
      <c r="DR36" s="190">
        <v>0</v>
      </c>
      <c r="DS36" s="190">
        <v>0</v>
      </c>
      <c r="DT36" s="190">
        <v>0</v>
      </c>
      <c r="DU36" s="190">
        <v>0</v>
      </c>
      <c r="DV36" s="190">
        <v>0</v>
      </c>
      <c r="DW36" s="190">
        <v>0</v>
      </c>
      <c r="DX36" s="190">
        <v>0</v>
      </c>
      <c r="DY36" s="190">
        <v>0</v>
      </c>
      <c r="DZ36" s="190">
        <v>0</v>
      </c>
      <c r="EA36" s="190">
        <v>0</v>
      </c>
      <c r="EB36" s="190">
        <v>0</v>
      </c>
      <c r="EC36" s="190">
        <v>0</v>
      </c>
      <c r="ED36" s="190">
        <v>0</v>
      </c>
      <c r="EE36" s="190">
        <v>0</v>
      </c>
      <c r="EF36" s="190">
        <v>0</v>
      </c>
      <c r="EG36" s="190">
        <v>0</v>
      </c>
      <c r="EH36" s="190">
        <v>0</v>
      </c>
      <c r="EI36" s="190">
        <v>0</v>
      </c>
      <c r="EJ36" s="190">
        <v>0</v>
      </c>
      <c r="EK36" s="190">
        <v>0</v>
      </c>
      <c r="EL36" s="190">
        <v>0</v>
      </c>
      <c r="EM36" s="190">
        <v>0</v>
      </c>
      <c r="EN36" s="190">
        <v>0</v>
      </c>
      <c r="EO36" s="190">
        <v>0</v>
      </c>
      <c r="EP36" s="139"/>
      <c r="EQ36" s="139"/>
      <c r="ER36" s="139"/>
      <c r="ES36" s="139">
        <v>0</v>
      </c>
      <c r="ET36" s="139">
        <v>0</v>
      </c>
      <c r="EU36" s="139">
        <v>0</v>
      </c>
      <c r="EV36" s="139">
        <v>0</v>
      </c>
      <c r="EW36" s="139">
        <v>0</v>
      </c>
      <c r="EX36" s="139">
        <v>0</v>
      </c>
      <c r="EY36" s="139">
        <v>0</v>
      </c>
      <c r="EZ36" s="139">
        <v>0</v>
      </c>
      <c r="FA36" s="139">
        <v>0</v>
      </c>
      <c r="FB36" s="139">
        <v>0</v>
      </c>
      <c r="FC36" s="139">
        <v>0</v>
      </c>
      <c r="FD36" s="139">
        <v>0</v>
      </c>
      <c r="FE36" s="139">
        <v>0</v>
      </c>
      <c r="FF36" s="139">
        <v>0</v>
      </c>
      <c r="FG36" s="139">
        <v>0</v>
      </c>
      <c r="FH36" s="139">
        <v>0</v>
      </c>
      <c r="FI36" s="139">
        <v>0</v>
      </c>
      <c r="FJ36" s="139">
        <v>0</v>
      </c>
      <c r="FK36" s="139">
        <v>0</v>
      </c>
      <c r="FL36" s="139">
        <v>0</v>
      </c>
      <c r="FM36" s="139">
        <v>0</v>
      </c>
      <c r="FN36" s="139">
        <v>0</v>
      </c>
      <c r="FO36" s="139">
        <v>0</v>
      </c>
      <c r="FP36" s="139">
        <v>0</v>
      </c>
      <c r="FQ36" s="139">
        <v>0</v>
      </c>
      <c r="FR36" s="139"/>
      <c r="FS36" s="139"/>
      <c r="FT36" s="139"/>
      <c r="FU36" s="139">
        <v>2045</v>
      </c>
      <c r="FV36" s="139"/>
      <c r="FW36" s="139"/>
      <c r="FX36" s="139"/>
      <c r="FY36" s="139">
        <v>0.17200000000000001</v>
      </c>
      <c r="FZ36" s="139"/>
      <c r="GA36" s="139"/>
      <c r="GB36" s="139"/>
      <c r="GC36" s="139"/>
      <c r="GD36" s="139"/>
      <c r="GE36" s="139"/>
      <c r="GF36" s="139"/>
      <c r="GG36" s="139"/>
      <c r="GH36" s="139"/>
      <c r="GI36" s="139"/>
      <c r="GJ36" s="139"/>
      <c r="GK36" s="139"/>
      <c r="GL36" s="139"/>
      <c r="GM36" s="139"/>
      <c r="GN36" s="139"/>
      <c r="GO36" s="139"/>
      <c r="GP36" s="139"/>
      <c r="GQ36" s="139"/>
      <c r="GR36" s="139">
        <v>420</v>
      </c>
      <c r="GS36" s="139"/>
      <c r="GT36" s="139"/>
      <c r="GU36" s="139"/>
      <c r="GV36" s="139">
        <f t="shared" si="113"/>
        <v>0.28274117569839596</v>
      </c>
      <c r="GW36" s="139"/>
      <c r="GX36" s="139"/>
      <c r="GY36" s="139"/>
      <c r="GZ36" s="139">
        <f t="shared" si="145"/>
        <v>0.255</v>
      </c>
      <c r="HA36" s="139">
        <f t="shared" si="145"/>
        <v>0.255</v>
      </c>
      <c r="HB36" s="139">
        <f t="shared" si="145"/>
        <v>0.255</v>
      </c>
      <c r="HC36" s="139">
        <f t="shared" si="145"/>
        <v>0.255</v>
      </c>
      <c r="HD36" s="139">
        <f t="shared" si="145"/>
        <v>0.255</v>
      </c>
      <c r="HE36" s="139">
        <f t="shared" si="145"/>
        <v>0.255</v>
      </c>
      <c r="HF36" s="139">
        <f t="shared" si="145"/>
        <v>0.255</v>
      </c>
      <c r="HG36" s="139">
        <f t="shared" si="145"/>
        <v>0.255</v>
      </c>
      <c r="HH36" s="139">
        <f t="shared" si="145"/>
        <v>0.255</v>
      </c>
      <c r="HI36" s="139">
        <f t="shared" si="145"/>
        <v>0.255</v>
      </c>
      <c r="HJ36" s="139">
        <f t="shared" si="145"/>
        <v>0.255</v>
      </c>
      <c r="HK36" s="139">
        <f t="shared" si="145"/>
        <v>0.255</v>
      </c>
      <c r="HL36" s="139">
        <f t="shared" si="145"/>
        <v>0.255</v>
      </c>
      <c r="HM36" s="139">
        <f t="shared" si="145"/>
        <v>0.255</v>
      </c>
      <c r="HN36" s="139">
        <f t="shared" si="145"/>
        <v>0.255</v>
      </c>
      <c r="HO36" s="139">
        <f t="shared" si="145"/>
        <v>0.255</v>
      </c>
      <c r="HP36" s="139">
        <f t="shared" si="144"/>
        <v>0.255</v>
      </c>
      <c r="HQ36" s="139">
        <f t="shared" si="144"/>
        <v>0.255</v>
      </c>
      <c r="HR36" s="139">
        <f t="shared" si="144"/>
        <v>0.255</v>
      </c>
      <c r="HS36" s="139">
        <f t="shared" si="144"/>
        <v>0.255</v>
      </c>
      <c r="HT36" s="139">
        <f t="shared" si="144"/>
        <v>0.255</v>
      </c>
      <c r="HU36" s="139">
        <f t="shared" si="144"/>
        <v>0.255</v>
      </c>
      <c r="HV36" s="139">
        <f t="shared" si="144"/>
        <v>0.255</v>
      </c>
      <c r="HW36" s="139">
        <f t="shared" si="144"/>
        <v>0.255</v>
      </c>
      <c r="HX36" s="139">
        <f t="shared" si="144"/>
        <v>0.17200000000000001</v>
      </c>
      <c r="HY36" s="139"/>
      <c r="HZ36" s="139"/>
      <c r="IA36" s="139"/>
      <c r="IB36" s="279">
        <v>262.59999999999991</v>
      </c>
      <c r="IC36" s="139"/>
      <c r="ID36" s="139"/>
      <c r="IE36" s="139"/>
      <c r="IF36" s="280">
        <v>262.59999999999991</v>
      </c>
      <c r="IG36" s="139"/>
      <c r="IH36" s="139"/>
      <c r="II36" s="139"/>
      <c r="IJ36" s="139">
        <f t="shared" si="115"/>
        <v>342.40618334776434</v>
      </c>
      <c r="IK36" s="139">
        <f t="shared" si="116"/>
        <v>1505.3237147752991</v>
      </c>
      <c r="IL36" s="139">
        <f t="shared" si="117"/>
        <v>1505.3237147752991</v>
      </c>
      <c r="IM36" s="139">
        <f t="shared" si="118"/>
        <v>1264.9389399706238</v>
      </c>
      <c r="IN36" s="139">
        <f t="shared" si="119"/>
        <v>1066.1901606413701</v>
      </c>
      <c r="IO36" s="139">
        <f t="shared" si="120"/>
        <v>1089.9671829801875</v>
      </c>
      <c r="IP36" s="139">
        <f t="shared" si="121"/>
        <v>1094.7433004182533</v>
      </c>
      <c r="IQ36" s="139">
        <f t="shared" si="122"/>
        <v>1091.1335282345449</v>
      </c>
      <c r="IR36" s="139">
        <f t="shared" si="123"/>
        <v>1095.572973430197</v>
      </c>
      <c r="IS36" s="139">
        <f t="shared" si="124"/>
        <v>1100.7820070025136</v>
      </c>
      <c r="IT36" s="139">
        <f t="shared" si="125"/>
        <v>1102.7428686309697</v>
      </c>
      <c r="IU36" s="139">
        <f t="shared" si="126"/>
        <v>1103.2579666335964</v>
      </c>
      <c r="IV36" s="139">
        <f t="shared" si="127"/>
        <v>1106.6816683284371</v>
      </c>
      <c r="IW36" s="139">
        <f t="shared" si="128"/>
        <v>1108.0433556291214</v>
      </c>
      <c r="IX36" s="139">
        <f t="shared" si="129"/>
        <v>1115.2562251139389</v>
      </c>
      <c r="IY36" s="139">
        <f t="shared" si="130"/>
        <v>1117.8741945680877</v>
      </c>
      <c r="IZ36" s="139">
        <f t="shared" si="131"/>
        <v>1123.5335140976608</v>
      </c>
      <c r="JA36" s="139">
        <f t="shared" si="132"/>
        <v>1124.5262151536999</v>
      </c>
      <c r="JB36" s="139">
        <f t="shared" si="133"/>
        <v>1127.2095874858489</v>
      </c>
      <c r="JC36" s="139">
        <f t="shared" si="134"/>
        <v>1129.9233511081907</v>
      </c>
      <c r="JD36" s="139">
        <f t="shared" si="135"/>
        <v>1136.7573258815351</v>
      </c>
      <c r="JE36" s="139">
        <f t="shared" si="136"/>
        <v>1137.5024917841483</v>
      </c>
      <c r="JF36" s="139">
        <f t="shared" si="137"/>
        <v>1137.5112176574939</v>
      </c>
      <c r="JG36" s="139">
        <f t="shared" si="138"/>
        <v>1137.4371084481027</v>
      </c>
      <c r="JH36" s="139">
        <f t="shared" si="139"/>
        <v>1137.4371084481027</v>
      </c>
      <c r="JI36" s="139"/>
      <c r="JJ36" s="139"/>
      <c r="JK36" s="139"/>
      <c r="JL36" s="139"/>
      <c r="JM36" s="139"/>
      <c r="JN36" s="139"/>
      <c r="JO36" s="139"/>
      <c r="JP36" s="139"/>
      <c r="JQ36" s="139"/>
      <c r="JR36" s="139"/>
      <c r="JS36" s="139"/>
      <c r="JT36" s="139"/>
      <c r="JU36" s="139"/>
      <c r="JV36" s="139"/>
      <c r="JW36" s="139"/>
      <c r="JX36" s="139"/>
      <c r="JY36" s="139"/>
      <c r="JZ36" s="139"/>
      <c r="KA36" s="139"/>
      <c r="KB36" s="139"/>
      <c r="KC36" s="139"/>
      <c r="KD36" s="139"/>
      <c r="KE36" s="139"/>
      <c r="KF36" s="139"/>
      <c r="KG36" s="139"/>
      <c r="KH36" s="139"/>
      <c r="KI36" s="139"/>
      <c r="KJ36" s="139"/>
      <c r="KK36" s="139"/>
      <c r="KL36" s="139"/>
      <c r="KM36" s="139"/>
      <c r="KN36" s="139"/>
      <c r="KO36" s="139"/>
      <c r="KP36" s="139"/>
      <c r="KQ36" s="139"/>
      <c r="KR36" s="139"/>
      <c r="KS36" s="139"/>
      <c r="KT36" s="139"/>
      <c r="KU36" s="139"/>
      <c r="KV36" s="139"/>
      <c r="KW36" s="139"/>
    </row>
    <row r="37" spans="1:309" s="152" customFormat="1" ht="12.75" x14ac:dyDescent="0.2">
      <c r="A37" s="150" t="s">
        <v>522</v>
      </c>
      <c r="B37" s="186" t="s">
        <v>582</v>
      </c>
      <c r="C37" s="151">
        <f t="shared" si="109"/>
        <v>0.28274117569839596</v>
      </c>
      <c r="D37" s="151">
        <f t="shared" si="109"/>
        <v>0.28274117569839596</v>
      </c>
      <c r="E37" s="151">
        <f t="shared" si="109"/>
        <v>0.28274117569839596</v>
      </c>
      <c r="F37" s="151">
        <f t="shared" si="109"/>
        <v>0.28274117569839596</v>
      </c>
      <c r="G37" s="151">
        <f t="shared" si="109"/>
        <v>0.28274117569839596</v>
      </c>
      <c r="H37" s="151">
        <f t="shared" si="109"/>
        <v>0.28274117569839596</v>
      </c>
      <c r="I37" s="151">
        <v>0.28274117569839596</v>
      </c>
      <c r="J37" s="151">
        <f t="shared" si="110"/>
        <v>0.16129032258064516</v>
      </c>
      <c r="K37" s="151">
        <f t="shared" si="111"/>
        <v>0.16129032258064516</v>
      </c>
      <c r="L37" s="151">
        <f t="shared" si="111"/>
        <v>0.16129032258064516</v>
      </c>
      <c r="M37" s="151">
        <f t="shared" si="111"/>
        <v>0.16129032258064516</v>
      </c>
      <c r="N37" s="151">
        <f t="shared" si="111"/>
        <v>0.16129032258064516</v>
      </c>
      <c r="O37" s="151">
        <f t="shared" si="111"/>
        <v>0.16129032258064516</v>
      </c>
      <c r="P37" s="151">
        <f t="shared" si="111"/>
        <v>0.16129032258064516</v>
      </c>
      <c r="Q37" s="151">
        <f t="shared" si="111"/>
        <v>0.16129032258064516</v>
      </c>
      <c r="R37" s="151">
        <f t="shared" si="111"/>
        <v>0.16129032258064516</v>
      </c>
      <c r="S37" s="151">
        <f t="shared" si="111"/>
        <v>0.16129032258064516</v>
      </c>
      <c r="T37" s="151">
        <f t="shared" si="111"/>
        <v>0.16129032258064516</v>
      </c>
      <c r="U37" s="151">
        <f t="shared" si="111"/>
        <v>0.16129032258064516</v>
      </c>
      <c r="V37" s="151">
        <f t="shared" si="111"/>
        <v>0.16129032258064516</v>
      </c>
      <c r="W37" s="151">
        <f t="shared" si="111"/>
        <v>0.16129032258064516</v>
      </c>
      <c r="X37" s="151">
        <f t="shared" si="111"/>
        <v>0.16129032258064516</v>
      </c>
      <c r="Y37" s="151">
        <f t="shared" si="111"/>
        <v>0.16129032258064516</v>
      </c>
      <c r="Z37" s="151">
        <f t="shared" si="111"/>
        <v>0.16129032258064516</v>
      </c>
      <c r="AA37" s="151">
        <f t="shared" si="141"/>
        <v>0.16129032258064516</v>
      </c>
      <c r="AB37" s="151">
        <f t="shared" si="141"/>
        <v>0.16129032258064516</v>
      </c>
      <c r="AC37" s="151">
        <f t="shared" si="141"/>
        <v>0.16129032258064516</v>
      </c>
      <c r="AD37" s="151">
        <f t="shared" si="141"/>
        <v>0.16129032258064516</v>
      </c>
      <c r="AE37" s="151">
        <f t="shared" si="141"/>
        <v>0.16129032258064516</v>
      </c>
      <c r="AF37" s="151">
        <f t="shared" si="141"/>
        <v>0.16129032258064516</v>
      </c>
      <c r="AG37" s="151">
        <f t="shared" si="141"/>
        <v>0.16129032258064516</v>
      </c>
      <c r="AH37" s="151">
        <f t="shared" si="141"/>
        <v>0.16129032258064516</v>
      </c>
      <c r="AI37" s="151">
        <f t="shared" si="141"/>
        <v>0.16129032258064516</v>
      </c>
      <c r="AJ37" s="183">
        <v>167.72514981343673</v>
      </c>
      <c r="AK37" s="183">
        <v>167.72514981343673</v>
      </c>
      <c r="AL37" s="183">
        <v>167.72514981343673</v>
      </c>
      <c r="AM37" s="183">
        <v>167.72514981343673</v>
      </c>
      <c r="AN37" s="183">
        <v>167.72514981343673</v>
      </c>
      <c r="AO37" s="183">
        <v>167.72514981343673</v>
      </c>
      <c r="AP37" s="183">
        <v>167.72514981343673</v>
      </c>
      <c r="AQ37" s="183">
        <v>167.72514981343673</v>
      </c>
      <c r="AR37" s="183">
        <v>167.72514981343673</v>
      </c>
      <c r="AS37" s="183">
        <v>167.72514981343673</v>
      </c>
      <c r="AT37" s="183">
        <v>167.72514981343673</v>
      </c>
      <c r="AU37" s="183">
        <v>167.72514981343673</v>
      </c>
      <c r="AV37" s="183">
        <v>167.72514981343673</v>
      </c>
      <c r="AW37" s="183">
        <v>167.72514981343673</v>
      </c>
      <c r="AX37" s="183">
        <v>167.72514981343673</v>
      </c>
      <c r="AY37" s="183">
        <v>167.72514981343673</v>
      </c>
      <c r="AZ37" s="183">
        <v>167.72514981343673</v>
      </c>
      <c r="BA37" s="183">
        <v>167.72514981343673</v>
      </c>
      <c r="BB37" s="183">
        <v>167.72514981343673</v>
      </c>
      <c r="BC37" s="183">
        <v>167.72514981343673</v>
      </c>
      <c r="BD37" s="183">
        <v>167.72514981343673</v>
      </c>
      <c r="BE37" s="183">
        <v>167.72514981343673</v>
      </c>
      <c r="BF37" s="183">
        <v>167.72514981343673</v>
      </c>
      <c r="BG37" s="183">
        <v>167.72514981343673</v>
      </c>
      <c r="BH37" s="183">
        <v>167.72514981343673</v>
      </c>
      <c r="BI37" s="145">
        <v>156.47180062160226</v>
      </c>
      <c r="BJ37" s="154">
        <f t="shared" si="101"/>
        <v>2.9796992418914496</v>
      </c>
      <c r="BK37" s="145">
        <f t="shared" si="114"/>
        <v>4.1052110162421149</v>
      </c>
      <c r="BL37" s="145">
        <f t="shared" si="143"/>
        <v>2.9796992418914496</v>
      </c>
      <c r="BM37" s="145">
        <f t="shared" si="143"/>
        <v>2.9796992418914505</v>
      </c>
      <c r="BN37" s="145">
        <f t="shared" si="143"/>
        <v>2.6486926652457874</v>
      </c>
      <c r="BO37" s="145">
        <f t="shared" si="143"/>
        <v>2.1212625665041092</v>
      </c>
      <c r="BP37" s="145">
        <f t="shared" si="143"/>
        <v>2.1690995744154837</v>
      </c>
      <c r="BQ37" s="145">
        <f t="shared" si="143"/>
        <v>2.1791811949722111</v>
      </c>
      <c r="BR37" s="145">
        <f t="shared" si="143"/>
        <v>2.1725176778233215</v>
      </c>
      <c r="BS37" s="145">
        <f t="shared" si="143"/>
        <v>2.181356901362614</v>
      </c>
      <c r="BT37" s="145">
        <f t="shared" si="143"/>
        <v>2.1917284253121565</v>
      </c>
      <c r="BU37" s="145">
        <f t="shared" si="142"/>
        <v>2.1956326280896832</v>
      </c>
      <c r="BV37" s="145">
        <f t="shared" si="142"/>
        <v>2.1966582216468065</v>
      </c>
      <c r="BW37" s="145">
        <f t="shared" si="142"/>
        <v>2.3044555784476581</v>
      </c>
      <c r="BX37" s="145">
        <f t="shared" si="142"/>
        <v>2.1606939585418736</v>
      </c>
      <c r="BY37" s="145">
        <f t="shared" si="142"/>
        <v>2.1747591153251546</v>
      </c>
      <c r="BZ37" s="145">
        <f t="shared" si="142"/>
        <v>2.1798641780056811</v>
      </c>
      <c r="CA37" s="145">
        <f t="shared" si="142"/>
        <v>2.1908998991756921</v>
      </c>
      <c r="CB37" s="145">
        <f t="shared" si="142"/>
        <v>2.1928356746699671</v>
      </c>
      <c r="CC37" s="145">
        <f t="shared" si="142"/>
        <v>2.1980682735183232</v>
      </c>
      <c r="CD37" s="145">
        <f t="shared" si="142"/>
        <v>2.2033601356407901</v>
      </c>
      <c r="CE37" s="145">
        <f t="shared" si="142"/>
        <v>2.2166864445172219</v>
      </c>
      <c r="CF37" s="145">
        <f t="shared" si="142"/>
        <v>2.2181395243590072</v>
      </c>
      <c r="CG37" s="145">
        <f t="shared" si="142"/>
        <v>2.2181565398861749</v>
      </c>
      <c r="CH37" s="145">
        <f t="shared" si="142"/>
        <v>2.2180120262981546</v>
      </c>
      <c r="CI37" s="145">
        <f t="shared" si="142"/>
        <v>2.2180120262981542</v>
      </c>
      <c r="CJ37" s="192">
        <f t="shared" si="112"/>
        <v>1913.5962257741978</v>
      </c>
      <c r="CK37" s="145">
        <f>'[8]ф_4 (ТЗ-1)'!CK35</f>
        <v>1913.5962257741978</v>
      </c>
      <c r="CL37" s="145">
        <f>'[8]ф_4 (ТЗ-1)'!CL35</f>
        <v>1913.5962257741978</v>
      </c>
      <c r="CM37" s="145">
        <f>'[8]ф_4 (ТЗ-1)'!CM35</f>
        <v>1913.5962257741983</v>
      </c>
      <c r="CN37" s="145">
        <f>'[8]ф_4 (ТЗ-1)'!CN35</f>
        <v>1628.2062092647557</v>
      </c>
      <c r="CO37" s="145">
        <f>'[8]ф_4 (ТЗ-1)'!CO35</f>
        <v>1362.2985783496836</v>
      </c>
      <c r="CP37" s="145">
        <f>'[8]ф_4 (ТЗ-1)'!CP35</f>
        <v>1393.0200406048568</v>
      </c>
      <c r="CQ37" s="145">
        <f>'[8]ф_4 (ТЗ-1)'!CQ35</f>
        <v>1399.4945702405373</v>
      </c>
      <c r="CR37" s="145">
        <f>'[8]ф_4 (ТЗ-1)'!CR35</f>
        <v>1395.2151848961284</v>
      </c>
      <c r="CS37" s="145">
        <f>'[8]ф_4 (ТЗ-1)'!CS35</f>
        <v>1400.8918332523656</v>
      </c>
      <c r="CT37" s="145">
        <f>'[8]ф_4 (ТЗ-1)'!CT35</f>
        <v>1407.5525420938302</v>
      </c>
      <c r="CU37" s="145">
        <f>'[8]ф_4 (ТЗ-1)'!CU35</f>
        <v>1410.0598648446287</v>
      </c>
      <c r="CV37" s="145">
        <f>'[8]ф_4 (ТЗ-1)'!CV35</f>
        <v>1410.7185125136612</v>
      </c>
      <c r="CW37" s="145">
        <f>'[8]ф_4 (ТЗ-1)'!CW35</f>
        <v>1415.0963457206797</v>
      </c>
      <c r="CX37" s="145">
        <f>'[8]ф_4 (ТЗ-1)'!CX35</f>
        <v>1387.6218599479266</v>
      </c>
      <c r="CY37" s="145">
        <f>'[8]ф_4 (ТЗ-1)'!CY35</f>
        <v>1396.6546611639058</v>
      </c>
      <c r="CZ37" s="145">
        <f>'[8]ф_4 (ТЗ-1)'!CZ35</f>
        <v>1399.9331895940418</v>
      </c>
      <c r="DA37" s="145">
        <f>'[8]ф_4 (ТЗ-1)'!DA35</f>
        <v>1407.0204533295</v>
      </c>
      <c r="DB37" s="145">
        <f>'[8]ф_4 (ТЗ-1)'!DB35</f>
        <v>1408.2636300326087</v>
      </c>
      <c r="DC37" s="145">
        <f>'[8]ф_4 (ТЗ-1)'!DC35</f>
        <v>1411.6240636181303</v>
      </c>
      <c r="DD37" s="145">
        <f>'[8]ф_4 (ТЗ-1)'!DD35</f>
        <v>1415.0225567420343</v>
      </c>
      <c r="DE37" s="145">
        <f>'[8]ф_4 (ТЗ-1)'!DE35</f>
        <v>1423.5808615571382</v>
      </c>
      <c r="DF37" s="145">
        <f>'[8]ф_4 (ТЗ-1)'!DF35</f>
        <v>1424.514045706027</v>
      </c>
      <c r="DG37" s="145">
        <f>'[8]ф_4 (ТЗ-1)'!DG35</f>
        <v>1424.524973268148</v>
      </c>
      <c r="DH37" s="145">
        <f>'[8]ф_4 (ТЗ-1)'!DH35</f>
        <v>1424.4321650233692</v>
      </c>
      <c r="DI37" s="145">
        <f>'[8]ф_4 (ТЗ-1)'!DI35</f>
        <v>1424.432165023369</v>
      </c>
      <c r="DJ37" s="139"/>
      <c r="DK37" s="139">
        <v>642.21119999999985</v>
      </c>
      <c r="DL37" s="139">
        <v>6457</v>
      </c>
      <c r="DM37" s="139">
        <f t="shared" si="103"/>
        <v>6.2</v>
      </c>
      <c r="DN37" s="139">
        <v>7.2106000000000003</v>
      </c>
      <c r="DO37" s="139"/>
      <c r="DP37" s="139"/>
      <c r="DQ37" s="190">
        <v>0</v>
      </c>
      <c r="DR37" s="190">
        <v>0</v>
      </c>
      <c r="DS37" s="190">
        <v>0</v>
      </c>
      <c r="DT37" s="190">
        <v>13.118305999199986</v>
      </c>
      <c r="DU37" s="190">
        <v>0</v>
      </c>
      <c r="DV37" s="190">
        <v>0</v>
      </c>
      <c r="DW37" s="190">
        <v>0</v>
      </c>
      <c r="DX37" s="190">
        <v>0</v>
      </c>
      <c r="DY37" s="190">
        <v>0</v>
      </c>
      <c r="DZ37" s="190">
        <v>0</v>
      </c>
      <c r="EA37" s="190">
        <v>0</v>
      </c>
      <c r="EB37" s="190">
        <v>0</v>
      </c>
      <c r="EC37" s="190">
        <v>321.10146460569598</v>
      </c>
      <c r="ED37" s="190">
        <v>0</v>
      </c>
      <c r="EE37" s="190">
        <v>0</v>
      </c>
      <c r="EF37" s="190">
        <v>0</v>
      </c>
      <c r="EG37" s="190">
        <v>0</v>
      </c>
      <c r="EH37" s="190">
        <v>0</v>
      </c>
      <c r="EI37" s="190">
        <v>0</v>
      </c>
      <c r="EJ37" s="190">
        <v>0</v>
      </c>
      <c r="EK37" s="190">
        <v>0</v>
      </c>
      <c r="EL37" s="190">
        <v>0</v>
      </c>
      <c r="EM37" s="190">
        <v>0</v>
      </c>
      <c r="EN37" s="190">
        <v>0</v>
      </c>
      <c r="EO37" s="190">
        <v>0</v>
      </c>
      <c r="EP37" s="139"/>
      <c r="EQ37" s="139"/>
      <c r="ER37" s="139"/>
      <c r="ES37" s="139">
        <v>0</v>
      </c>
      <c r="ET37" s="139">
        <v>0</v>
      </c>
      <c r="EU37" s="139">
        <v>0</v>
      </c>
      <c r="EV37" s="139">
        <v>27.490500000000001</v>
      </c>
      <c r="EW37" s="139">
        <v>0</v>
      </c>
      <c r="EX37" s="139">
        <v>0</v>
      </c>
      <c r="EY37" s="139">
        <v>0</v>
      </c>
      <c r="EZ37" s="139">
        <v>0</v>
      </c>
      <c r="FA37" s="139">
        <v>0</v>
      </c>
      <c r="FB37" s="139">
        <v>0</v>
      </c>
      <c r="FC37" s="139">
        <v>0</v>
      </c>
      <c r="FD37" s="139">
        <v>0</v>
      </c>
      <c r="FE37" s="139">
        <v>28.141499999999997</v>
      </c>
      <c r="FF37" s="139">
        <v>0</v>
      </c>
      <c r="FG37" s="139">
        <v>0</v>
      </c>
      <c r="FH37" s="139">
        <v>0</v>
      </c>
      <c r="FI37" s="139">
        <v>0</v>
      </c>
      <c r="FJ37" s="139">
        <v>0</v>
      </c>
      <c r="FK37" s="139">
        <v>0</v>
      </c>
      <c r="FL37" s="139">
        <v>0</v>
      </c>
      <c r="FM37" s="139">
        <v>0</v>
      </c>
      <c r="FN37" s="139">
        <v>0</v>
      </c>
      <c r="FO37" s="139">
        <v>0</v>
      </c>
      <c r="FP37" s="139">
        <v>0</v>
      </c>
      <c r="FQ37" s="139">
        <v>0</v>
      </c>
      <c r="FR37" s="139"/>
      <c r="FS37" s="139"/>
      <c r="FT37" s="139"/>
      <c r="FU37" s="139">
        <v>2045</v>
      </c>
      <c r="FV37" s="139"/>
      <c r="FW37" s="139"/>
      <c r="FX37" s="139"/>
      <c r="FY37" s="139">
        <v>6.2</v>
      </c>
      <c r="FZ37" s="139"/>
      <c r="GA37" s="139"/>
      <c r="GB37" s="139"/>
      <c r="GC37" s="139"/>
      <c r="GD37" s="139"/>
      <c r="GE37" s="139"/>
      <c r="GF37" s="139"/>
      <c r="GG37" s="139"/>
      <c r="GH37" s="139"/>
      <c r="GI37" s="139"/>
      <c r="GJ37" s="139"/>
      <c r="GK37" s="139"/>
      <c r="GL37" s="139"/>
      <c r="GM37" s="139"/>
      <c r="GN37" s="139"/>
      <c r="GO37" s="139"/>
      <c r="GP37" s="139"/>
      <c r="GQ37" s="139"/>
      <c r="GR37" s="139">
        <v>6457</v>
      </c>
      <c r="GS37" s="139"/>
      <c r="GT37" s="139"/>
      <c r="GU37" s="139"/>
      <c r="GV37" s="139">
        <f t="shared" si="113"/>
        <v>0.28274117569839596</v>
      </c>
      <c r="GW37" s="139"/>
      <c r="GX37" s="139"/>
      <c r="GY37" s="139"/>
      <c r="GZ37" s="139">
        <f t="shared" si="145"/>
        <v>6.2</v>
      </c>
      <c r="HA37" s="139">
        <f t="shared" si="145"/>
        <v>6.2</v>
      </c>
      <c r="HB37" s="139">
        <f t="shared" si="145"/>
        <v>6.2</v>
      </c>
      <c r="HC37" s="139">
        <f t="shared" si="145"/>
        <v>6.2</v>
      </c>
      <c r="HD37" s="139">
        <f t="shared" si="145"/>
        <v>6.2</v>
      </c>
      <c r="HE37" s="139">
        <f t="shared" si="145"/>
        <v>6.2</v>
      </c>
      <c r="HF37" s="139">
        <f t="shared" si="145"/>
        <v>6.2</v>
      </c>
      <c r="HG37" s="139">
        <f t="shared" si="145"/>
        <v>6.2</v>
      </c>
      <c r="HH37" s="139">
        <f t="shared" si="145"/>
        <v>6.2</v>
      </c>
      <c r="HI37" s="139">
        <f t="shared" si="145"/>
        <v>6.2</v>
      </c>
      <c r="HJ37" s="139">
        <f t="shared" si="145"/>
        <v>6.2</v>
      </c>
      <c r="HK37" s="139">
        <f t="shared" si="145"/>
        <v>6.2</v>
      </c>
      <c r="HL37" s="139">
        <f t="shared" si="145"/>
        <v>6.2</v>
      </c>
      <c r="HM37" s="139">
        <f t="shared" si="145"/>
        <v>6.2</v>
      </c>
      <c r="HN37" s="139">
        <f t="shared" si="145"/>
        <v>6.2</v>
      </c>
      <c r="HO37" s="139">
        <f t="shared" si="145"/>
        <v>6.2</v>
      </c>
      <c r="HP37" s="139">
        <f t="shared" si="144"/>
        <v>6.2</v>
      </c>
      <c r="HQ37" s="139">
        <f t="shared" si="144"/>
        <v>6.2</v>
      </c>
      <c r="HR37" s="139">
        <f t="shared" si="144"/>
        <v>6.2</v>
      </c>
      <c r="HS37" s="139">
        <f t="shared" si="144"/>
        <v>6.2</v>
      </c>
      <c r="HT37" s="139">
        <f t="shared" si="144"/>
        <v>6.2</v>
      </c>
      <c r="HU37" s="139">
        <f t="shared" si="144"/>
        <v>6.2</v>
      </c>
      <c r="HV37" s="139">
        <f t="shared" si="144"/>
        <v>6.2</v>
      </c>
      <c r="HW37" s="139">
        <f t="shared" si="144"/>
        <v>6.2</v>
      </c>
      <c r="HX37" s="139">
        <f t="shared" si="144"/>
        <v>6.2</v>
      </c>
      <c r="HY37" s="139"/>
      <c r="HZ37" s="139"/>
      <c r="IA37" s="139"/>
      <c r="IB37" s="279">
        <v>1716.3999999999996</v>
      </c>
      <c r="IC37" s="139"/>
      <c r="ID37" s="139"/>
      <c r="IE37" s="139"/>
      <c r="IF37" s="280">
        <v>1382.1802293951037</v>
      </c>
      <c r="IG37" s="139"/>
      <c r="IH37" s="139"/>
      <c r="II37" s="139"/>
      <c r="IJ37" s="139">
        <f t="shared" si="115"/>
        <v>4158.6713782829493</v>
      </c>
      <c r="IK37" s="139">
        <f t="shared" si="116"/>
        <v>2636.4124929940676</v>
      </c>
      <c r="IL37" s="139">
        <f t="shared" si="117"/>
        <v>2636.4124929940681</v>
      </c>
      <c r="IM37" s="139">
        <f t="shared" si="118"/>
        <v>2215.4044286155608</v>
      </c>
      <c r="IN37" s="139">
        <f t="shared" si="119"/>
        <v>1867.3173297092771</v>
      </c>
      <c r="IO37" s="139">
        <f t="shared" si="120"/>
        <v>1452.7428368081628</v>
      </c>
      <c r="IP37" s="139">
        <f t="shared" si="121"/>
        <v>1459.1085976349552</v>
      </c>
      <c r="IQ37" s="139">
        <f t="shared" si="122"/>
        <v>1454.2973787613255</v>
      </c>
      <c r="IR37" s="139">
        <f t="shared" si="123"/>
        <v>1460.2144121436991</v>
      </c>
      <c r="IS37" s="139">
        <f t="shared" si="124"/>
        <v>1467.1571773269463</v>
      </c>
      <c r="IT37" s="139">
        <f t="shared" si="125"/>
        <v>1469.770675906713</v>
      </c>
      <c r="IU37" s="139">
        <f t="shared" si="126"/>
        <v>1470.4572148642667</v>
      </c>
      <c r="IV37" s="139">
        <f t="shared" si="127"/>
        <v>1475.0204330879092</v>
      </c>
      <c r="IW37" s="139">
        <f t="shared" si="128"/>
        <v>1476.8353331169471</v>
      </c>
      <c r="IX37" s="139">
        <f t="shared" si="129"/>
        <v>1486.4488743689424</v>
      </c>
      <c r="IY37" s="139">
        <f t="shared" si="130"/>
        <v>1489.9381871032017</v>
      </c>
      <c r="IZ37" s="139">
        <f t="shared" si="131"/>
        <v>1497.4811076939998</v>
      </c>
      <c r="JA37" s="139">
        <f t="shared" si="132"/>
        <v>1498.8042111513992</v>
      </c>
      <c r="JB37" s="139">
        <f t="shared" si="133"/>
        <v>1502.3806949161308</v>
      </c>
      <c r="JC37" s="139">
        <f t="shared" si="134"/>
        <v>1505.9976851564868</v>
      </c>
      <c r="JD37" s="139">
        <f t="shared" si="135"/>
        <v>1515.1062235179429</v>
      </c>
      <c r="JE37" s="139">
        <f t="shared" si="136"/>
        <v>1516.0994042706843</v>
      </c>
      <c r="JF37" s="139">
        <f t="shared" si="137"/>
        <v>1516.1110343914761</v>
      </c>
      <c r="JG37" s="139">
        <f t="shared" si="138"/>
        <v>1516.0122592863488</v>
      </c>
      <c r="JH37" s="139">
        <f t="shared" si="139"/>
        <v>1516.0122592863488</v>
      </c>
      <c r="JI37" s="139"/>
      <c r="JJ37" s="139"/>
      <c r="JK37" s="139"/>
      <c r="JL37" s="139"/>
      <c r="JM37" s="139"/>
      <c r="JN37" s="139"/>
      <c r="JO37" s="139"/>
      <c r="JP37" s="139"/>
      <c r="JQ37" s="139"/>
      <c r="JR37" s="139"/>
      <c r="JS37" s="139"/>
      <c r="JT37" s="139"/>
      <c r="JU37" s="139"/>
      <c r="JV37" s="139"/>
      <c r="JW37" s="139"/>
      <c r="JX37" s="139"/>
      <c r="JY37" s="139"/>
      <c r="JZ37" s="139"/>
      <c r="KA37" s="139"/>
      <c r="KB37" s="139"/>
      <c r="KC37" s="139"/>
      <c r="KD37" s="139"/>
      <c r="KE37" s="139"/>
      <c r="KF37" s="139"/>
      <c r="KG37" s="139"/>
      <c r="KH37" s="139"/>
      <c r="KI37" s="139"/>
      <c r="KJ37" s="139"/>
      <c r="KK37" s="139"/>
      <c r="KL37" s="139"/>
      <c r="KM37" s="139"/>
      <c r="KN37" s="139"/>
      <c r="KO37" s="139"/>
      <c r="KP37" s="139"/>
      <c r="KQ37" s="139"/>
      <c r="KR37" s="139"/>
      <c r="KS37" s="139"/>
      <c r="KT37" s="139"/>
      <c r="KU37" s="139"/>
      <c r="KV37" s="139"/>
      <c r="KW37" s="139"/>
    </row>
    <row r="38" spans="1:309" s="152" customFormat="1" ht="12.75" x14ac:dyDescent="0.2">
      <c r="A38" s="150" t="s">
        <v>514</v>
      </c>
      <c r="B38" s="186" t="s">
        <v>583</v>
      </c>
      <c r="C38" s="151">
        <f t="shared" si="109"/>
        <v>0.33400133600534399</v>
      </c>
      <c r="D38" s="151">
        <f t="shared" si="109"/>
        <v>0.33400133600534399</v>
      </c>
      <c r="E38" s="151">
        <f t="shared" si="109"/>
        <v>0.33400133600534399</v>
      </c>
      <c r="F38" s="151">
        <f t="shared" si="109"/>
        <v>0.33400133600534399</v>
      </c>
      <c r="G38" s="151">
        <f t="shared" si="109"/>
        <v>0.33400133600534399</v>
      </c>
      <c r="H38" s="151">
        <f t="shared" si="109"/>
        <v>0.33400133600534399</v>
      </c>
      <c r="I38" s="151">
        <v>0.28274117569839596</v>
      </c>
      <c r="J38" s="151">
        <f t="shared" si="110"/>
        <v>0.27777777777777779</v>
      </c>
      <c r="K38" s="151">
        <f t="shared" si="111"/>
        <v>0.27777777777777779</v>
      </c>
      <c r="L38" s="151">
        <f t="shared" si="111"/>
        <v>0.27777777777777779</v>
      </c>
      <c r="M38" s="151">
        <f t="shared" si="111"/>
        <v>0.27777777777777779</v>
      </c>
      <c r="N38" s="151">
        <f t="shared" si="111"/>
        <v>0.27777777777777779</v>
      </c>
      <c r="O38" s="151">
        <f t="shared" si="111"/>
        <v>0.27777777777777779</v>
      </c>
      <c r="P38" s="151">
        <f t="shared" ref="P38:AC58" si="146">IF(P$10&lt;=$FU38,IF($DN$5*HE38&gt;=1,$DN$5,1/HE38),0)</f>
        <v>1.6666666666666667</v>
      </c>
      <c r="Q38" s="151">
        <f t="shared" si="146"/>
        <v>0</v>
      </c>
      <c r="R38" s="151">
        <f t="shared" si="146"/>
        <v>0</v>
      </c>
      <c r="S38" s="151">
        <f t="shared" si="146"/>
        <v>0</v>
      </c>
      <c r="T38" s="151">
        <f t="shared" si="146"/>
        <v>0</v>
      </c>
      <c r="U38" s="151">
        <f t="shared" si="146"/>
        <v>0</v>
      </c>
      <c r="V38" s="151">
        <f t="shared" si="146"/>
        <v>0</v>
      </c>
      <c r="W38" s="151">
        <f t="shared" si="146"/>
        <v>0</v>
      </c>
      <c r="X38" s="151">
        <f t="shared" si="146"/>
        <v>0</v>
      </c>
      <c r="Y38" s="151">
        <f t="shared" si="146"/>
        <v>0</v>
      </c>
      <c r="Z38" s="151">
        <f t="shared" si="146"/>
        <v>0</v>
      </c>
      <c r="AA38" s="151">
        <f t="shared" si="141"/>
        <v>0</v>
      </c>
      <c r="AB38" s="151">
        <f t="shared" si="141"/>
        <v>0</v>
      </c>
      <c r="AC38" s="151">
        <f t="shared" si="141"/>
        <v>0</v>
      </c>
      <c r="AD38" s="151">
        <f t="shared" si="141"/>
        <v>0</v>
      </c>
      <c r="AE38" s="151">
        <f t="shared" si="141"/>
        <v>0</v>
      </c>
      <c r="AF38" s="151">
        <f t="shared" si="141"/>
        <v>0</v>
      </c>
      <c r="AG38" s="151">
        <f t="shared" si="141"/>
        <v>0</v>
      </c>
      <c r="AH38" s="151">
        <f t="shared" si="141"/>
        <v>0</v>
      </c>
      <c r="AI38" s="151">
        <f t="shared" si="141"/>
        <v>0</v>
      </c>
      <c r="AJ38" s="183">
        <v>188.98295891113091</v>
      </c>
      <c r="AK38" s="183">
        <v>188.98295891113091</v>
      </c>
      <c r="AL38" s="183">
        <v>188.98295891113091</v>
      </c>
      <c r="AM38" s="183">
        <v>188.98295891113091</v>
      </c>
      <c r="AN38" s="183">
        <v>188.98295891113091</v>
      </c>
      <c r="AO38" s="183">
        <v>188.98295891113091</v>
      </c>
      <c r="AP38" s="183">
        <v>158.69040235842712</v>
      </c>
      <c r="AQ38" s="183">
        <v>158.69040235842712</v>
      </c>
      <c r="AR38" s="183">
        <v>158.69040235842712</v>
      </c>
      <c r="AS38" s="183">
        <v>158.69040235842712</v>
      </c>
      <c r="AT38" s="183">
        <v>158.69040235842712</v>
      </c>
      <c r="AU38" s="183">
        <v>158.69040235842712</v>
      </c>
      <c r="AV38" s="183">
        <v>158.69040235842712</v>
      </c>
      <c r="AW38" s="183">
        <v>158.69040235842712</v>
      </c>
      <c r="AX38" s="183">
        <v>158.69040235842712</v>
      </c>
      <c r="AY38" s="183">
        <v>158.69040235842712</v>
      </c>
      <c r="AZ38" s="183">
        <v>158.69040235842712</v>
      </c>
      <c r="BA38" s="183">
        <v>158.69040235842712</v>
      </c>
      <c r="BB38" s="183">
        <v>158.69040235842712</v>
      </c>
      <c r="BC38" s="183">
        <v>158.69040235842712</v>
      </c>
      <c r="BD38" s="183">
        <v>158.69040235842712</v>
      </c>
      <c r="BE38" s="183">
        <v>158.69040235842712</v>
      </c>
      <c r="BF38" s="183">
        <v>158.69040235842712</v>
      </c>
      <c r="BG38" s="183">
        <v>158.69040235842712</v>
      </c>
      <c r="BH38" s="183">
        <v>158.69040235842712</v>
      </c>
      <c r="BI38" s="145">
        <v>158.69040235842712</v>
      </c>
      <c r="BJ38" s="154">
        <f t="shared" si="101"/>
        <v>5.9839074056308155</v>
      </c>
      <c r="BK38" s="145">
        <f t="shared" si="114"/>
        <v>1.3611204528019509</v>
      </c>
      <c r="BL38" s="145">
        <f t="shared" si="143"/>
        <v>5.9839074056308155</v>
      </c>
      <c r="BM38" s="145">
        <f t="shared" si="143"/>
        <v>5.9839074056308155</v>
      </c>
      <c r="BN38" s="145">
        <f t="shared" si="143"/>
        <v>5.0914791021662031</v>
      </c>
      <c r="BO38" s="145">
        <f t="shared" si="143"/>
        <v>4.2927825440253375</v>
      </c>
      <c r="BP38" s="145">
        <f t="shared" si="143"/>
        <v>4.3895899245745467</v>
      </c>
      <c r="BQ38" s="145">
        <f t="shared" si="143"/>
        <v>4.4099920216203303</v>
      </c>
      <c r="BR38" s="145">
        <f t="shared" si="143"/>
        <v>4.3965071138346294</v>
      </c>
      <c r="BS38" s="145">
        <f t="shared" si="143"/>
        <v>4.414394981706991</v>
      </c>
      <c r="BT38" s="145">
        <f t="shared" si="143"/>
        <v>4.4353837539922205</v>
      </c>
      <c r="BU38" s="145">
        <f t="shared" si="142"/>
        <v>4.4432846587629697</v>
      </c>
      <c r="BV38" s="145">
        <f t="shared" si="142"/>
        <v>4.4453601444613469</v>
      </c>
      <c r="BW38" s="145">
        <f t="shared" si="142"/>
        <v>4.4591552744500378</v>
      </c>
      <c r="BX38" s="145">
        <f t="shared" si="142"/>
        <v>4.4646419245706355</v>
      </c>
      <c r="BY38" s="145">
        <f t="shared" si="142"/>
        <v>4.4937047580191409</v>
      </c>
      <c r="BZ38" s="145">
        <f t="shared" si="142"/>
        <v>4.5042533490312699</v>
      </c>
      <c r="CA38" s="145">
        <f t="shared" si="142"/>
        <v>4.5270564596748306</v>
      </c>
      <c r="CB38" s="145">
        <f t="shared" si="142"/>
        <v>4.5310563525768925</v>
      </c>
      <c r="CC38" s="145">
        <f t="shared" si="142"/>
        <v>4.5418684715724922</v>
      </c>
      <c r="CD38" s="145">
        <f t="shared" si="142"/>
        <v>4.5528030462713343</v>
      </c>
      <c r="CE38" s="145">
        <f t="shared" si="142"/>
        <v>4.5803391982905914</v>
      </c>
      <c r="CF38" s="145">
        <f t="shared" si="142"/>
        <v>4.5833416971663494</v>
      </c>
      <c r="CG38" s="145">
        <f t="shared" si="142"/>
        <v>4.5833768563501209</v>
      </c>
      <c r="CH38" s="145">
        <f t="shared" si="142"/>
        <v>4.5830782479233259</v>
      </c>
      <c r="CI38" s="145">
        <f t="shared" si="142"/>
        <v>4.5830782479233259</v>
      </c>
      <c r="CJ38" s="192">
        <f t="shared" si="112"/>
        <v>1505.3237147752991</v>
      </c>
      <c r="CK38" s="145">
        <f>'[8]ф_4 (ТЗ-1)'!CK36</f>
        <v>1505.3237147752991</v>
      </c>
      <c r="CL38" s="145">
        <f>'[8]ф_4 (ТЗ-1)'!CL36</f>
        <v>1505.3237147752991</v>
      </c>
      <c r="CM38" s="145">
        <f>'[8]ф_4 (ТЗ-1)'!CM36</f>
        <v>1505.3237147752991</v>
      </c>
      <c r="CN38" s="145">
        <f>'[8]ф_4 (ТЗ-1)'!CN36</f>
        <v>1280.8226658991343</v>
      </c>
      <c r="CO38" s="145">
        <f>'[8]ф_4 (ТЗ-1)'!CO36</f>
        <v>1079.9009623401018</v>
      </c>
      <c r="CP38" s="145">
        <f>'[8]ф_4 (ТЗ-1)'!CP36</f>
        <v>1104.254020605822</v>
      </c>
      <c r="CQ38" s="145">
        <f>'[8]ф_4 (ТЗ-1)'!CQ36</f>
        <v>1109.3864129428534</v>
      </c>
      <c r="CR38" s="145">
        <f>'[8]ф_4 (ТЗ-1)'!CR36</f>
        <v>1105.994122570467</v>
      </c>
      <c r="CS38" s="145">
        <f>'[8]ф_4 (ТЗ-1)'!CS36</f>
        <v>1110.494030388174</v>
      </c>
      <c r="CT38" s="145">
        <f>'[8]ф_4 (ТЗ-1)'!CT36</f>
        <v>1115.7740079217908</v>
      </c>
      <c r="CU38" s="145">
        <f>'[8]ф_4 (ТЗ-1)'!CU36</f>
        <v>1117.76157532773</v>
      </c>
      <c r="CV38" s="145">
        <f>'[8]ф_4 (ТЗ-1)'!CV36</f>
        <v>1118.2836886609853</v>
      </c>
      <c r="CW38" s="145">
        <f>'[8]ф_4 (ТЗ-1)'!CW36</f>
        <v>1121.7540191512003</v>
      </c>
      <c r="CX38" s="145">
        <f>'[8]ф_4 (ТЗ-1)'!CX36</f>
        <v>1123.1342518288382</v>
      </c>
      <c r="CY38" s="145">
        <f>'[8]ф_4 (ТЗ-1)'!CY36</f>
        <v>1130.4453563368111</v>
      </c>
      <c r="CZ38" s="145">
        <f>'[8]ф_4 (ТЗ-1)'!CZ36</f>
        <v>1133.0989809890043</v>
      </c>
      <c r="DA38" s="145">
        <f>'[8]ф_4 (ТЗ-1)'!DA36</f>
        <v>1138.8353771087197</v>
      </c>
      <c r="DB38" s="145">
        <f>'[8]ф_4 (ТЗ-1)'!DB36</f>
        <v>1139.8415981669482</v>
      </c>
      <c r="DC38" s="145">
        <f>'[8]ф_4 (ТЗ-1)'!DC36</f>
        <v>1142.5615164457192</v>
      </c>
      <c r="DD38" s="145">
        <f>'[8]ф_4 (ТЗ-1)'!DD36</f>
        <v>1145.3122399261092</v>
      </c>
      <c r="DE38" s="145">
        <f>'[8]ф_4 (ТЗ-1)'!DE36</f>
        <v>1152.2392894003776</v>
      </c>
      <c r="DF38" s="145">
        <f>'[8]ф_4 (ТЗ-1)'!DF36</f>
        <v>1152.9946040225611</v>
      </c>
      <c r="DG38" s="145">
        <f>'[8]ф_4 (ТЗ-1)'!DG36</f>
        <v>1153.003448737149</v>
      </c>
      <c r="DH38" s="145">
        <f>'[8]ф_4 (ТЗ-1)'!DH36</f>
        <v>1152.9283302040876</v>
      </c>
      <c r="DI38" s="145">
        <f>'[8]ф_4 (ТЗ-1)'!DI36</f>
        <v>1152.9283302040876</v>
      </c>
      <c r="DJ38" s="139"/>
      <c r="DK38" s="139">
        <v>251.56199999999998</v>
      </c>
      <c r="DL38" s="139">
        <v>2994</v>
      </c>
      <c r="DM38" s="139">
        <f t="shared" si="103"/>
        <v>3.5999999999999996</v>
      </c>
      <c r="DN38" s="139">
        <v>4.1867999999999999</v>
      </c>
      <c r="DO38" s="139"/>
      <c r="DP38" s="139"/>
      <c r="DQ38" s="190">
        <v>0</v>
      </c>
      <c r="DR38" s="190">
        <v>0</v>
      </c>
      <c r="DS38" s="190">
        <v>0</v>
      </c>
      <c r="DT38" s="190">
        <v>0</v>
      </c>
      <c r="DU38" s="190">
        <v>0</v>
      </c>
      <c r="DV38" s="190">
        <v>0</v>
      </c>
      <c r="DW38" s="190">
        <v>0</v>
      </c>
      <c r="DX38" s="190">
        <v>0</v>
      </c>
      <c r="DY38" s="190">
        <v>0</v>
      </c>
      <c r="DZ38" s="190">
        <v>0</v>
      </c>
      <c r="EA38" s="190">
        <v>0</v>
      </c>
      <c r="EB38" s="190">
        <v>0</v>
      </c>
      <c r="EC38" s="190">
        <v>0</v>
      </c>
      <c r="ED38" s="190">
        <v>0</v>
      </c>
      <c r="EE38" s="190">
        <v>0</v>
      </c>
      <c r="EF38" s="190">
        <v>0</v>
      </c>
      <c r="EG38" s="190">
        <v>0</v>
      </c>
      <c r="EH38" s="190">
        <v>0</v>
      </c>
      <c r="EI38" s="190">
        <v>0</v>
      </c>
      <c r="EJ38" s="190">
        <v>0</v>
      </c>
      <c r="EK38" s="190">
        <v>123.26307603946654</v>
      </c>
      <c r="EL38" s="190">
        <v>0</v>
      </c>
      <c r="EM38" s="190">
        <v>0</v>
      </c>
      <c r="EN38" s="190">
        <v>0</v>
      </c>
      <c r="EO38" s="190">
        <v>0</v>
      </c>
      <c r="EP38" s="139"/>
      <c r="EQ38" s="139"/>
      <c r="ER38" s="139"/>
      <c r="ES38" s="139">
        <v>0</v>
      </c>
      <c r="ET38" s="139">
        <v>0</v>
      </c>
      <c r="EU38" s="139">
        <v>0</v>
      </c>
      <c r="EV38" s="139">
        <v>0</v>
      </c>
      <c r="EW38" s="139">
        <v>0</v>
      </c>
      <c r="EX38" s="139">
        <v>0</v>
      </c>
      <c r="EY38" s="139">
        <v>0</v>
      </c>
      <c r="EZ38" s="139">
        <v>0</v>
      </c>
      <c r="FA38" s="139">
        <v>0</v>
      </c>
      <c r="FB38" s="139">
        <v>0</v>
      </c>
      <c r="FC38" s="139">
        <v>0</v>
      </c>
      <c r="FD38" s="139">
        <v>0</v>
      </c>
      <c r="FE38" s="139">
        <v>0</v>
      </c>
      <c r="FF38" s="139">
        <v>0</v>
      </c>
      <c r="FG38" s="139">
        <v>0</v>
      </c>
      <c r="FH38" s="139">
        <v>0</v>
      </c>
      <c r="FI38" s="139">
        <v>0</v>
      </c>
      <c r="FJ38" s="139">
        <v>0</v>
      </c>
      <c r="FK38" s="139">
        <v>0</v>
      </c>
      <c r="FL38" s="139">
        <v>0</v>
      </c>
      <c r="FM38" s="139">
        <v>0</v>
      </c>
      <c r="FN38" s="139">
        <v>0</v>
      </c>
      <c r="FO38" s="139">
        <v>0</v>
      </c>
      <c r="FP38" s="139">
        <v>0</v>
      </c>
      <c r="FQ38" s="139">
        <v>0</v>
      </c>
      <c r="FR38" s="139"/>
      <c r="FS38" s="139"/>
      <c r="FT38" s="139"/>
      <c r="FU38" s="139">
        <v>2026</v>
      </c>
      <c r="FV38" s="139"/>
      <c r="FW38" s="139"/>
      <c r="FX38" s="139"/>
      <c r="FY38" s="139">
        <v>0.6</v>
      </c>
      <c r="FZ38" s="139"/>
      <c r="GA38" s="139"/>
      <c r="GB38" s="139"/>
      <c r="GC38" s="139"/>
      <c r="GD38" s="139"/>
      <c r="GE38" s="139"/>
      <c r="GF38" s="139"/>
      <c r="GG38" s="139"/>
      <c r="GH38" s="139"/>
      <c r="GI38" s="139"/>
      <c r="GJ38" s="139"/>
      <c r="GK38" s="139"/>
      <c r="GL38" s="139"/>
      <c r="GM38" s="139"/>
      <c r="GN38" s="139"/>
      <c r="GO38" s="139"/>
      <c r="GP38" s="139"/>
      <c r="GQ38" s="139"/>
      <c r="GR38" s="139">
        <v>2994</v>
      </c>
      <c r="GS38" s="139"/>
      <c r="GT38" s="139"/>
      <c r="GU38" s="139"/>
      <c r="GV38" s="139">
        <f t="shared" si="113"/>
        <v>0.28274117569839596</v>
      </c>
      <c r="GW38" s="139"/>
      <c r="GX38" s="139"/>
      <c r="GY38" s="139"/>
      <c r="GZ38" s="139">
        <f t="shared" si="145"/>
        <v>3.5999999999999996</v>
      </c>
      <c r="HA38" s="139">
        <f t="shared" si="145"/>
        <v>3.5999999999999996</v>
      </c>
      <c r="HB38" s="139">
        <f t="shared" si="145"/>
        <v>3.5999999999999996</v>
      </c>
      <c r="HC38" s="139">
        <f t="shared" si="145"/>
        <v>3.5999999999999996</v>
      </c>
      <c r="HD38" s="139">
        <f t="shared" si="145"/>
        <v>3.5999999999999996</v>
      </c>
      <c r="HE38" s="139">
        <f t="shared" si="145"/>
        <v>0.6</v>
      </c>
      <c r="HF38" s="139">
        <f t="shared" si="145"/>
        <v>0.6</v>
      </c>
      <c r="HG38" s="139">
        <f t="shared" si="145"/>
        <v>0.6</v>
      </c>
      <c r="HH38" s="139">
        <f t="shared" si="145"/>
        <v>0.6</v>
      </c>
      <c r="HI38" s="139">
        <f t="shared" si="145"/>
        <v>0.6</v>
      </c>
      <c r="HJ38" s="139">
        <f t="shared" si="145"/>
        <v>0.6</v>
      </c>
      <c r="HK38" s="139">
        <f t="shared" si="145"/>
        <v>0.6</v>
      </c>
      <c r="HL38" s="139">
        <f t="shared" si="145"/>
        <v>0.6</v>
      </c>
      <c r="HM38" s="139">
        <f t="shared" si="145"/>
        <v>0.6</v>
      </c>
      <c r="HN38" s="139">
        <f t="shared" si="145"/>
        <v>0.6</v>
      </c>
      <c r="HO38" s="139">
        <f t="shared" si="145"/>
        <v>0.6</v>
      </c>
      <c r="HP38" s="139">
        <f t="shared" si="144"/>
        <v>0.6</v>
      </c>
      <c r="HQ38" s="139">
        <f t="shared" si="144"/>
        <v>0.6</v>
      </c>
      <c r="HR38" s="139">
        <f t="shared" si="144"/>
        <v>0.6</v>
      </c>
      <c r="HS38" s="139">
        <f t="shared" si="144"/>
        <v>0.6</v>
      </c>
      <c r="HT38" s="139">
        <f t="shared" si="144"/>
        <v>0.6</v>
      </c>
      <c r="HU38" s="139">
        <f t="shared" si="144"/>
        <v>0.6</v>
      </c>
      <c r="HV38" s="139">
        <f t="shared" si="144"/>
        <v>0.6</v>
      </c>
      <c r="HW38" s="139">
        <f t="shared" si="144"/>
        <v>0.6</v>
      </c>
      <c r="HX38" s="139">
        <f t="shared" si="144"/>
        <v>0.6</v>
      </c>
      <c r="HY38" s="139"/>
      <c r="HZ38" s="139"/>
      <c r="IA38" s="139"/>
      <c r="IB38" s="279">
        <v>1350.2000000000003</v>
      </c>
      <c r="IC38" s="139"/>
      <c r="ID38" s="139"/>
      <c r="IE38" s="139"/>
      <c r="IF38" s="280">
        <v>1164.5874063454337</v>
      </c>
      <c r="IG38" s="139"/>
      <c r="IH38" s="139"/>
      <c r="II38" s="139"/>
      <c r="IJ38" s="139">
        <f t="shared" si="115"/>
        <v>21.227494837299513</v>
      </c>
      <c r="IK38" s="139">
        <f t="shared" si="116"/>
        <v>342.40618334776434</v>
      </c>
      <c r="IL38" s="139">
        <f t="shared" si="117"/>
        <v>342.4061833477644</v>
      </c>
      <c r="IM38" s="139">
        <f t="shared" si="118"/>
        <v>287.72742391025218</v>
      </c>
      <c r="IN38" s="139">
        <f t="shared" si="119"/>
        <v>145.06806224035202</v>
      </c>
      <c r="IO38" s="139">
        <f t="shared" si="120"/>
        <v>148.30321360815566</v>
      </c>
      <c r="IP38" s="139">
        <f t="shared" si="121"/>
        <v>148.9530621317584</v>
      </c>
      <c r="IQ38" s="139">
        <f t="shared" si="122"/>
        <v>148.46190898183184</v>
      </c>
      <c r="IR38" s="139">
        <f t="shared" si="123"/>
        <v>149.06594917628277</v>
      </c>
      <c r="IS38" s="139">
        <f t="shared" si="124"/>
        <v>149.77470117416877</v>
      </c>
      <c r="IT38" s="139">
        <f t="shared" si="125"/>
        <v>150.04150010672541</v>
      </c>
      <c r="IU38" s="139">
        <f t="shared" si="126"/>
        <v>150.11158541782982</v>
      </c>
      <c r="IV38" s="139">
        <f t="shared" si="127"/>
        <v>150.57742142804096</v>
      </c>
      <c r="IW38" s="139">
        <f t="shared" si="128"/>
        <v>150.76269544892358</v>
      </c>
      <c r="IX38" s="139">
        <f t="shared" si="129"/>
        <v>151.7440935502957</v>
      </c>
      <c r="IY38" s="139">
        <f t="shared" si="130"/>
        <v>152.10029994736968</v>
      </c>
      <c r="IZ38" s="139">
        <f t="shared" si="131"/>
        <v>152.87031879397043</v>
      </c>
      <c r="JA38" s="139">
        <f t="shared" si="132"/>
        <v>153.00538777500182</v>
      </c>
      <c r="JB38" s="139">
        <f t="shared" si="133"/>
        <v>153.3704930243882</v>
      </c>
      <c r="JC38" s="139">
        <f t="shared" si="134"/>
        <v>153.73973337625443</v>
      </c>
      <c r="JD38" s="139">
        <f t="shared" si="135"/>
        <v>154.66957827106387</v>
      </c>
      <c r="JE38" s="139">
        <f t="shared" si="136"/>
        <v>154.77096710162175</v>
      </c>
      <c r="JF38" s="139">
        <f t="shared" si="137"/>
        <v>154.77215436219146</v>
      </c>
      <c r="JG38" s="139">
        <f t="shared" si="138"/>
        <v>154.76207090822857</v>
      </c>
      <c r="JH38" s="139">
        <f t="shared" si="139"/>
        <v>154.76207090822854</v>
      </c>
      <c r="JI38" s="139"/>
      <c r="JJ38" s="139"/>
      <c r="JK38" s="139"/>
      <c r="JL38" s="139"/>
      <c r="JM38" s="139"/>
      <c r="JN38" s="139"/>
      <c r="JO38" s="139"/>
      <c r="JP38" s="139"/>
      <c r="JQ38" s="139"/>
      <c r="JR38" s="139"/>
      <c r="JS38" s="139"/>
      <c r="JT38" s="139"/>
      <c r="JU38" s="139"/>
      <c r="JV38" s="139"/>
      <c r="JW38" s="139"/>
      <c r="JX38" s="139"/>
      <c r="JY38" s="139"/>
      <c r="JZ38" s="139"/>
      <c r="KA38" s="139"/>
      <c r="KB38" s="139"/>
      <c r="KC38" s="139"/>
      <c r="KD38" s="139"/>
      <c r="KE38" s="139"/>
      <c r="KF38" s="139"/>
      <c r="KG38" s="139"/>
      <c r="KH38" s="139"/>
      <c r="KI38" s="139"/>
      <c r="KJ38" s="139"/>
      <c r="KK38" s="139"/>
      <c r="KL38" s="139"/>
      <c r="KM38" s="139"/>
      <c r="KN38" s="139"/>
      <c r="KO38" s="139"/>
      <c r="KP38" s="139"/>
      <c r="KQ38" s="139"/>
      <c r="KR38" s="139"/>
      <c r="KS38" s="139"/>
      <c r="KT38" s="139"/>
      <c r="KU38" s="139"/>
      <c r="KV38" s="139"/>
      <c r="KW38" s="139"/>
    </row>
    <row r="39" spans="1:309" s="152" customFormat="1" ht="12.75" x14ac:dyDescent="0.2">
      <c r="A39" s="150" t="s">
        <v>515</v>
      </c>
      <c r="B39" s="186" t="s">
        <v>584</v>
      </c>
      <c r="C39" s="151">
        <f t="shared" si="109"/>
        <v>0.28274117569839596</v>
      </c>
      <c r="D39" s="151">
        <f t="shared" si="109"/>
        <v>0.28274117569839596</v>
      </c>
      <c r="E39" s="151">
        <f t="shared" si="109"/>
        <v>0.28274117569839596</v>
      </c>
      <c r="F39" s="151">
        <f t="shared" si="109"/>
        <v>0.28274117569839596</v>
      </c>
      <c r="G39" s="151">
        <f t="shared" si="109"/>
        <v>0.28274117569839596</v>
      </c>
      <c r="H39" s="151">
        <f t="shared" si="109"/>
        <v>0.28274117569839596</v>
      </c>
      <c r="I39" s="151">
        <v>0.22935340858127209</v>
      </c>
      <c r="J39" s="151">
        <f t="shared" si="110"/>
        <v>0.15503875968992248</v>
      </c>
      <c r="K39" s="151">
        <f t="shared" ref="K39:Z68" si="147">IF(K$10&lt;=$FU39,IF($DN$5*GZ39&gt;=1,$DN$5,1/GZ39),0)</f>
        <v>0.15503875968992248</v>
      </c>
      <c r="L39" s="151">
        <f t="shared" si="147"/>
        <v>0.15503875968992248</v>
      </c>
      <c r="M39" s="151">
        <f t="shared" si="147"/>
        <v>0.15503875968992248</v>
      </c>
      <c r="N39" s="151">
        <f t="shared" si="147"/>
        <v>0.15503875968992248</v>
      </c>
      <c r="O39" s="151">
        <f t="shared" si="147"/>
        <v>0.3803727653100038</v>
      </c>
      <c r="P39" s="151">
        <f t="shared" si="146"/>
        <v>0</v>
      </c>
      <c r="Q39" s="151">
        <f t="shared" si="146"/>
        <v>0</v>
      </c>
      <c r="R39" s="151">
        <f t="shared" si="146"/>
        <v>0</v>
      </c>
      <c r="S39" s="151">
        <f t="shared" si="146"/>
        <v>0</v>
      </c>
      <c r="T39" s="151">
        <f t="shared" si="146"/>
        <v>0</v>
      </c>
      <c r="U39" s="151">
        <f t="shared" si="146"/>
        <v>0</v>
      </c>
      <c r="V39" s="151">
        <f t="shared" si="146"/>
        <v>0</v>
      </c>
      <c r="W39" s="151">
        <f t="shared" si="146"/>
        <v>0</v>
      </c>
      <c r="X39" s="151">
        <f t="shared" si="146"/>
        <v>0</v>
      </c>
      <c r="Y39" s="151">
        <f t="shared" si="146"/>
        <v>0</v>
      </c>
      <c r="Z39" s="151">
        <f t="shared" si="146"/>
        <v>0</v>
      </c>
      <c r="AA39" s="151">
        <f t="shared" si="141"/>
        <v>0</v>
      </c>
      <c r="AB39" s="151">
        <f t="shared" si="141"/>
        <v>0</v>
      </c>
      <c r="AC39" s="151">
        <f t="shared" si="141"/>
        <v>0</v>
      </c>
      <c r="AD39" s="151">
        <f t="shared" si="141"/>
        <v>0</v>
      </c>
      <c r="AE39" s="151">
        <f t="shared" si="141"/>
        <v>0</v>
      </c>
      <c r="AF39" s="151">
        <f t="shared" si="141"/>
        <v>0</v>
      </c>
      <c r="AG39" s="151">
        <f t="shared" si="141"/>
        <v>0</v>
      </c>
      <c r="AH39" s="151">
        <f t="shared" si="141"/>
        <v>0</v>
      </c>
      <c r="AI39" s="151">
        <f t="shared" si="141"/>
        <v>0</v>
      </c>
      <c r="AJ39" s="183">
        <v>169.98641666273539</v>
      </c>
      <c r="AK39" s="183">
        <v>169.98641666273539</v>
      </c>
      <c r="AL39" s="183">
        <v>169.98641666273539</v>
      </c>
      <c r="AM39" s="183">
        <v>169.98641666273539</v>
      </c>
      <c r="AN39" s="183">
        <v>169.98641666273539</v>
      </c>
      <c r="AO39" s="183">
        <v>156.72731381208126</v>
      </c>
      <c r="AP39" s="183">
        <v>156.72731381208126</v>
      </c>
      <c r="AQ39" s="183">
        <v>156.72731381208126</v>
      </c>
      <c r="AR39" s="183">
        <v>156.72731381208126</v>
      </c>
      <c r="AS39" s="183">
        <v>156.72731381208126</v>
      </c>
      <c r="AT39" s="183">
        <v>156.72731381208126</v>
      </c>
      <c r="AU39" s="183">
        <v>156.72731381208126</v>
      </c>
      <c r="AV39" s="183">
        <v>156.72731381208126</v>
      </c>
      <c r="AW39" s="183">
        <v>156.72731381208126</v>
      </c>
      <c r="AX39" s="183">
        <v>156.72731381208126</v>
      </c>
      <c r="AY39" s="183">
        <v>156.72731381208126</v>
      </c>
      <c r="AZ39" s="183">
        <v>156.72731381208126</v>
      </c>
      <c r="BA39" s="183">
        <v>156.72731381208126</v>
      </c>
      <c r="BB39" s="183">
        <v>156.72731381208126</v>
      </c>
      <c r="BC39" s="183">
        <v>156.72731381208126</v>
      </c>
      <c r="BD39" s="183">
        <v>156.72731381208126</v>
      </c>
      <c r="BE39" s="183">
        <v>156.72731381208126</v>
      </c>
      <c r="BF39" s="183">
        <v>156.72731381208126</v>
      </c>
      <c r="BG39" s="183">
        <v>156.72731381208126</v>
      </c>
      <c r="BH39" s="183">
        <v>156.72731381208126</v>
      </c>
      <c r="BI39" s="145">
        <v>156.72731381208126</v>
      </c>
      <c r="BJ39" s="154">
        <f t="shared" si="101"/>
        <v>2.5361654800635938</v>
      </c>
      <c r="BK39" s="145">
        <f t="shared" si="114"/>
        <v>4.0005419563733788</v>
      </c>
      <c r="BL39" s="145">
        <f t="shared" si="143"/>
        <v>2.5361654800635938</v>
      </c>
      <c r="BM39" s="145">
        <f t="shared" si="143"/>
        <v>2.5361654800635942</v>
      </c>
      <c r="BN39" s="145">
        <f t="shared" si="143"/>
        <v>2.1579266967313395</v>
      </c>
      <c r="BO39" s="145">
        <f t="shared" si="143"/>
        <v>2.4259799047153852</v>
      </c>
      <c r="BP39" s="145">
        <f t="shared" si="143"/>
        <v>1.4158216065525164</v>
      </c>
      <c r="BQ39" s="145">
        <f t="shared" si="143"/>
        <v>1.4224021141426875</v>
      </c>
      <c r="BR39" s="145">
        <f t="shared" si="143"/>
        <v>1.418052681932978</v>
      </c>
      <c r="BS39" s="145">
        <f t="shared" si="143"/>
        <v>1.4238222481712863</v>
      </c>
      <c r="BT39" s="145">
        <f t="shared" si="143"/>
        <v>1.430591982430534</v>
      </c>
      <c r="BU39" s="145">
        <f t="shared" si="142"/>
        <v>1.4331403461451293</v>
      </c>
      <c r="BV39" s="145">
        <f t="shared" si="142"/>
        <v>1.4338097748494838</v>
      </c>
      <c r="BW39" s="145">
        <f t="shared" si="142"/>
        <v>1.4382592663598055</v>
      </c>
      <c r="BX39" s="145">
        <f t="shared" si="142"/>
        <v>1.4400289345798016</v>
      </c>
      <c r="BY39" s="145">
        <f t="shared" si="142"/>
        <v>1.4494028825455723</v>
      </c>
      <c r="BZ39" s="145">
        <f t="shared" si="142"/>
        <v>1.4528052329542167</v>
      </c>
      <c r="CA39" s="145">
        <f t="shared" si="142"/>
        <v>1.4601601652600833</v>
      </c>
      <c r="CB39" s="145">
        <f t="shared" si="142"/>
        <v>1.4614502936984899</v>
      </c>
      <c r="CC39" s="145">
        <f t="shared" si="142"/>
        <v>1.4649376426193734</v>
      </c>
      <c r="CD39" s="145">
        <f t="shared" si="142"/>
        <v>1.4684644884940672</v>
      </c>
      <c r="CE39" s="145">
        <f t="shared" si="142"/>
        <v>1.4773460194935617</v>
      </c>
      <c r="CF39" s="145">
        <f t="shared" si="142"/>
        <v>1.4783144477192034</v>
      </c>
      <c r="CG39" s="145">
        <f t="shared" si="142"/>
        <v>1.4783257879885463</v>
      </c>
      <c r="CH39" s="145">
        <f t="shared" si="142"/>
        <v>1.4782294746039666</v>
      </c>
      <c r="CI39" s="145">
        <f t="shared" si="142"/>
        <v>1.4782294746039666</v>
      </c>
      <c r="CJ39" s="192">
        <f t="shared" si="112"/>
        <v>2636.4124929940676</v>
      </c>
      <c r="CK39" s="145">
        <f>'[8]ф_4 (ТЗ-1)'!CK37</f>
        <v>2636.4124929940676</v>
      </c>
      <c r="CL39" s="145">
        <f>'[8]ф_4 (ТЗ-1)'!CL37</f>
        <v>2636.4124929940676</v>
      </c>
      <c r="CM39" s="145">
        <f>'[8]ф_4 (ТЗ-1)'!CM37</f>
        <v>2636.4124929940681</v>
      </c>
      <c r="CN39" s="145">
        <f>'[8]ф_4 (ТЗ-1)'!CN37</f>
        <v>2243.2230652730391</v>
      </c>
      <c r="CO39" s="145">
        <f>'[8]ф_4 (ТЗ-1)'!CO37</f>
        <v>1891.3303234146849</v>
      </c>
      <c r="CP39" s="145">
        <f>'[8]ф_4 (ТЗ-1)'!CP37</f>
        <v>1471.7847871947179</v>
      </c>
      <c r="CQ39" s="145">
        <f>'[8]ф_4 (ТЗ-1)'!CQ37</f>
        <v>1478.6254025084056</v>
      </c>
      <c r="CR39" s="145">
        <f>'[8]ф_4 (ТЗ-1)'!CR37</f>
        <v>1474.1040502917429</v>
      </c>
      <c r="CS39" s="145">
        <f>'[8]ф_4 (ТЗ-1)'!CS37</f>
        <v>1480.1016701747528</v>
      </c>
      <c r="CT39" s="145">
        <f>'[8]ф_4 (ТЗ-1)'!CT37</f>
        <v>1487.1389917200659</v>
      </c>
      <c r="CU39" s="145">
        <f>'[8]ф_4 (ТЗ-1)'!CU37</f>
        <v>1489.7880846072078</v>
      </c>
      <c r="CV39" s="145">
        <f>'[8]ф_4 (ТЗ-1)'!CV37</f>
        <v>1490.4839738199594</v>
      </c>
      <c r="CW39" s="145">
        <f>'[8]ф_4 (ТЗ-1)'!CW37</f>
        <v>1495.1093403812097</v>
      </c>
      <c r="CX39" s="145">
        <f>'[8]ф_4 (ТЗ-1)'!CX37</f>
        <v>1496.9489582769374</v>
      </c>
      <c r="CY39" s="145">
        <f>'[8]ф_4 (ТЗ-1)'!CY37</f>
        <v>1506.6934302839511</v>
      </c>
      <c r="CZ39" s="145">
        <f>'[8]ф_4 (ТЗ-1)'!CZ37</f>
        <v>1510.2302653971981</v>
      </c>
      <c r="DA39" s="145">
        <f>'[8]ф_4 (ТЗ-1)'!DA37</f>
        <v>1517.8759161123187</v>
      </c>
      <c r="DB39" s="145">
        <f>'[8]ф_4 (ТЗ-1)'!DB37</f>
        <v>1519.2170394575101</v>
      </c>
      <c r="DC39" s="145">
        <f>'[8]ф_4 (ТЗ-1)'!DC37</f>
        <v>1522.8422328191896</v>
      </c>
      <c r="DD39" s="145">
        <f>'[8]ф_4 (ТЗ-1)'!DD37</f>
        <v>1526.5084843307723</v>
      </c>
      <c r="DE39" s="145">
        <f>'[8]ф_4 (ТЗ-1)'!DE37</f>
        <v>1535.7410756060838</v>
      </c>
      <c r="DF39" s="145">
        <f>'[8]ф_4 (ТЗ-1)'!DF37</f>
        <v>1536.7477828942003</v>
      </c>
      <c r="DG39" s="145">
        <f>'[8]ф_4 (ТЗ-1)'!DG37</f>
        <v>1536.7595714103697</v>
      </c>
      <c r="DH39" s="145">
        <f>'[8]ф_4 (ТЗ-1)'!DH37</f>
        <v>1536.6594510466377</v>
      </c>
      <c r="DI39" s="145">
        <f>'[8]ф_4 (ТЗ-1)'!DI37</f>
        <v>1536.6594510466377</v>
      </c>
      <c r="DJ39" s="139"/>
      <c r="DK39" s="139">
        <v>1039.527</v>
      </c>
      <c r="DL39" s="139">
        <v>10306</v>
      </c>
      <c r="DM39" s="139">
        <f t="shared" si="103"/>
        <v>6.45</v>
      </c>
      <c r="DN39" s="139">
        <v>7.5013500000000004</v>
      </c>
      <c r="DO39" s="139"/>
      <c r="DP39" s="139"/>
      <c r="DQ39" s="190">
        <v>0</v>
      </c>
      <c r="DR39" s="190">
        <v>0</v>
      </c>
      <c r="DS39" s="190">
        <v>0</v>
      </c>
      <c r="DT39" s="190">
        <v>0</v>
      </c>
      <c r="DU39" s="190">
        <v>565.14060970728519</v>
      </c>
      <c r="DV39" s="190">
        <v>0</v>
      </c>
      <c r="DW39" s="190">
        <v>0</v>
      </c>
      <c r="DX39" s="190">
        <v>0</v>
      </c>
      <c r="DY39" s="190">
        <v>0</v>
      </c>
      <c r="DZ39" s="190">
        <v>0</v>
      </c>
      <c r="EA39" s="190">
        <v>0</v>
      </c>
      <c r="EB39" s="190">
        <v>0</v>
      </c>
      <c r="EC39" s="190">
        <v>0</v>
      </c>
      <c r="ED39" s="190">
        <v>0</v>
      </c>
      <c r="EE39" s="190">
        <v>0</v>
      </c>
      <c r="EF39" s="190">
        <v>0</v>
      </c>
      <c r="EG39" s="190">
        <v>0</v>
      </c>
      <c r="EH39" s="190">
        <v>0</v>
      </c>
      <c r="EI39" s="190">
        <v>0</v>
      </c>
      <c r="EJ39" s="190">
        <v>0</v>
      </c>
      <c r="EK39" s="190">
        <v>0</v>
      </c>
      <c r="EL39" s="190">
        <v>342.46183827758762</v>
      </c>
      <c r="EM39" s="190">
        <v>0</v>
      </c>
      <c r="EN39" s="190">
        <v>0</v>
      </c>
      <c r="EO39" s="190">
        <v>0</v>
      </c>
      <c r="EP39" s="139"/>
      <c r="EQ39" s="139"/>
      <c r="ER39" s="139"/>
      <c r="ES39" s="139">
        <v>0</v>
      </c>
      <c r="ET39" s="139">
        <v>0</v>
      </c>
      <c r="EU39" s="139">
        <v>0</v>
      </c>
      <c r="EV39" s="139">
        <v>0</v>
      </c>
      <c r="EW39" s="139">
        <v>259.91200000000003</v>
      </c>
      <c r="EX39" s="139">
        <v>0</v>
      </c>
      <c r="EY39" s="139">
        <v>0</v>
      </c>
      <c r="EZ39" s="139">
        <v>0</v>
      </c>
      <c r="FA39" s="139">
        <v>0</v>
      </c>
      <c r="FB39" s="139">
        <v>0</v>
      </c>
      <c r="FC39" s="139">
        <v>0</v>
      </c>
      <c r="FD39" s="139">
        <v>0</v>
      </c>
      <c r="FE39" s="139">
        <v>0</v>
      </c>
      <c r="FF39" s="139">
        <v>0</v>
      </c>
      <c r="FG39" s="139">
        <v>0</v>
      </c>
      <c r="FH39" s="139">
        <v>0</v>
      </c>
      <c r="FI39" s="139">
        <v>0</v>
      </c>
      <c r="FJ39" s="139">
        <v>0</v>
      </c>
      <c r="FK39" s="139">
        <v>0</v>
      </c>
      <c r="FL39" s="139">
        <v>0</v>
      </c>
      <c r="FM39" s="139">
        <v>0</v>
      </c>
      <c r="FN39" s="139">
        <v>0</v>
      </c>
      <c r="FO39" s="139">
        <v>0</v>
      </c>
      <c r="FP39" s="139">
        <v>0</v>
      </c>
      <c r="FQ39" s="139">
        <v>0</v>
      </c>
      <c r="FR39" s="139"/>
      <c r="FS39" s="139"/>
      <c r="FT39" s="139"/>
      <c r="FU39" s="139">
        <v>2025</v>
      </c>
      <c r="FV39" s="139"/>
      <c r="FW39" s="139"/>
      <c r="FX39" s="139"/>
      <c r="FY39" s="139">
        <v>2.629</v>
      </c>
      <c r="FZ39" s="139"/>
      <c r="GA39" s="139"/>
      <c r="GB39" s="139"/>
      <c r="GC39" s="139"/>
      <c r="GD39" s="139"/>
      <c r="GE39" s="139"/>
      <c r="GF39" s="139"/>
      <c r="GG39" s="139"/>
      <c r="GH39" s="139"/>
      <c r="GI39" s="139"/>
      <c r="GJ39" s="139"/>
      <c r="GK39" s="139"/>
      <c r="GL39" s="139"/>
      <c r="GM39" s="139"/>
      <c r="GN39" s="139"/>
      <c r="GO39" s="139"/>
      <c r="GP39" s="139"/>
      <c r="GQ39" s="139"/>
      <c r="GR39" s="139">
        <v>8360</v>
      </c>
      <c r="GS39" s="139"/>
      <c r="GT39" s="139"/>
      <c r="GU39" s="139"/>
      <c r="GV39" s="139">
        <f t="shared" si="113"/>
        <v>0.22935340858127209</v>
      </c>
      <c r="GW39" s="139"/>
      <c r="GX39" s="139"/>
      <c r="GY39" s="139"/>
      <c r="GZ39" s="139">
        <f t="shared" si="145"/>
        <v>6.45</v>
      </c>
      <c r="HA39" s="139">
        <f t="shared" si="145"/>
        <v>6.45</v>
      </c>
      <c r="HB39" s="139">
        <f t="shared" si="145"/>
        <v>6.45</v>
      </c>
      <c r="HC39" s="139">
        <f t="shared" si="145"/>
        <v>6.45</v>
      </c>
      <c r="HD39" s="139">
        <f t="shared" si="145"/>
        <v>2.629</v>
      </c>
      <c r="HE39" s="139">
        <f t="shared" si="145"/>
        <v>2.629</v>
      </c>
      <c r="HF39" s="139">
        <f t="shared" si="145"/>
        <v>2.629</v>
      </c>
      <c r="HG39" s="139">
        <f t="shared" si="145"/>
        <v>2.629</v>
      </c>
      <c r="HH39" s="139">
        <f t="shared" si="145"/>
        <v>2.629</v>
      </c>
      <c r="HI39" s="139">
        <f t="shared" si="145"/>
        <v>2.629</v>
      </c>
      <c r="HJ39" s="139">
        <f t="shared" si="145"/>
        <v>2.629</v>
      </c>
      <c r="HK39" s="139">
        <f t="shared" si="145"/>
        <v>2.629</v>
      </c>
      <c r="HL39" s="139">
        <f t="shared" si="145"/>
        <v>2.629</v>
      </c>
      <c r="HM39" s="139">
        <f t="shared" si="145"/>
        <v>2.629</v>
      </c>
      <c r="HN39" s="139">
        <f t="shared" si="145"/>
        <v>2.629</v>
      </c>
      <c r="HO39" s="139">
        <f t="shared" si="145"/>
        <v>2.629</v>
      </c>
      <c r="HP39" s="139">
        <f t="shared" si="144"/>
        <v>2.629</v>
      </c>
      <c r="HQ39" s="139">
        <f t="shared" si="144"/>
        <v>2.629</v>
      </c>
      <c r="HR39" s="139">
        <f t="shared" si="144"/>
        <v>2.629</v>
      </c>
      <c r="HS39" s="139">
        <f t="shared" si="144"/>
        <v>2.629</v>
      </c>
      <c r="HT39" s="139">
        <f t="shared" si="144"/>
        <v>2.629</v>
      </c>
      <c r="HU39" s="139">
        <f t="shared" si="144"/>
        <v>2.629</v>
      </c>
      <c r="HV39" s="139">
        <f t="shared" si="144"/>
        <v>2.629</v>
      </c>
      <c r="HW39" s="139">
        <f t="shared" si="144"/>
        <v>2.629</v>
      </c>
      <c r="HX39" s="139">
        <f t="shared" si="144"/>
        <v>2.629</v>
      </c>
      <c r="HY39" s="139"/>
      <c r="HZ39" s="139"/>
      <c r="IA39" s="139"/>
      <c r="IB39" s="279">
        <v>2364.7299999999987</v>
      </c>
      <c r="IC39" s="139"/>
      <c r="ID39" s="139"/>
      <c r="IE39" s="139"/>
      <c r="IF39" s="280">
        <v>1279.0360852474446</v>
      </c>
      <c r="IG39" s="139"/>
      <c r="IH39" s="139"/>
      <c r="II39" s="139"/>
      <c r="IJ39" s="139">
        <f>IFERROR(IJ$81*CK44,"-")</f>
        <v>3999.5878048410245</v>
      </c>
      <c r="IK39" s="139">
        <f t="shared" si="116"/>
        <v>4158.6713782829493</v>
      </c>
      <c r="IL39" s="139">
        <f t="shared" si="117"/>
        <v>4158.6713782829502</v>
      </c>
      <c r="IM39" s="139">
        <f t="shared" si="118"/>
        <v>3494.5741658741094</v>
      </c>
      <c r="IN39" s="139">
        <f t="shared" si="119"/>
        <v>2406.2956076686851</v>
      </c>
      <c r="IO39" s="139">
        <f t="shared" si="120"/>
        <v>2459.9582154561344</v>
      </c>
      <c r="IP39" s="139">
        <f t="shared" si="121"/>
        <v>2470.7374843306611</v>
      </c>
      <c r="IQ39" s="139">
        <f t="shared" si="122"/>
        <v>2462.5905521313271</v>
      </c>
      <c r="IR39" s="139">
        <f t="shared" si="123"/>
        <v>2472.6099819376918</v>
      </c>
      <c r="IS39" s="139">
        <f t="shared" si="124"/>
        <v>2484.3663037159054</v>
      </c>
      <c r="IT39" s="139">
        <f t="shared" si="125"/>
        <v>2488.7917926183363</v>
      </c>
      <c r="IU39" s="139">
        <f t="shared" si="126"/>
        <v>2489.9543226312699</v>
      </c>
      <c r="IV39" s="139">
        <f t="shared" si="127"/>
        <v>2497.6813104186144</v>
      </c>
      <c r="IW39" s="139">
        <f t="shared" si="128"/>
        <v>2500.7545165797774</v>
      </c>
      <c r="IX39" s="139">
        <f t="shared" si="129"/>
        <v>2517.0333163668283</v>
      </c>
      <c r="IY39" s="139">
        <f t="shared" si="130"/>
        <v>2522.9418387215455</v>
      </c>
      <c r="IZ39" s="139">
        <f t="shared" si="131"/>
        <v>2535.7144155367487</v>
      </c>
      <c r="JA39" s="139">
        <f t="shared" si="132"/>
        <v>2537.9548528236928</v>
      </c>
      <c r="JB39" s="139">
        <f t="shared" si="133"/>
        <v>2544.0109836106312</v>
      </c>
      <c r="JC39" s="139">
        <f t="shared" si="134"/>
        <v>2550.1357048149275</v>
      </c>
      <c r="JD39" s="139">
        <f t="shared" si="135"/>
        <v>2565.5593732064308</v>
      </c>
      <c r="JE39" s="139">
        <f t="shared" si="136"/>
        <v>2567.2411458438414</v>
      </c>
      <c r="JF39" s="139">
        <f t="shared" si="137"/>
        <v>2567.2608393577007</v>
      </c>
      <c r="JG39" s="139">
        <f t="shared" si="138"/>
        <v>2567.0935815160615</v>
      </c>
      <c r="JH39" s="139">
        <f t="shared" si="139"/>
        <v>2567.093581516061</v>
      </c>
      <c r="JI39" s="139"/>
      <c r="JJ39" s="139"/>
      <c r="JK39" s="139"/>
      <c r="JL39" s="139"/>
      <c r="JM39" s="139"/>
      <c r="JN39" s="139"/>
      <c r="JO39" s="139"/>
      <c r="JP39" s="139"/>
      <c r="JQ39" s="139"/>
      <c r="JR39" s="139"/>
      <c r="JS39" s="139"/>
      <c r="JT39" s="139"/>
      <c r="JU39" s="139"/>
      <c r="JV39" s="139"/>
      <c r="JW39" s="139"/>
      <c r="JX39" s="139"/>
      <c r="JY39" s="139"/>
      <c r="JZ39" s="139"/>
      <c r="KA39" s="139"/>
      <c r="KB39" s="139"/>
      <c r="KC39" s="139"/>
      <c r="KD39" s="139"/>
      <c r="KE39" s="139"/>
      <c r="KF39" s="139"/>
      <c r="KG39" s="139"/>
      <c r="KH39" s="139"/>
      <c r="KI39" s="139"/>
      <c r="KJ39" s="139"/>
      <c r="KK39" s="139"/>
      <c r="KL39" s="139"/>
      <c r="KM39" s="139"/>
      <c r="KN39" s="139"/>
      <c r="KO39" s="139"/>
      <c r="KP39" s="139"/>
      <c r="KQ39" s="139"/>
      <c r="KR39" s="139"/>
      <c r="KS39" s="139"/>
      <c r="KT39" s="139"/>
      <c r="KU39" s="139"/>
      <c r="KV39" s="139"/>
      <c r="KW39" s="139"/>
    </row>
    <row r="40" spans="1:309" s="152" customFormat="1" ht="12.75" x14ac:dyDescent="0.2">
      <c r="A40" s="150" t="s">
        <v>516</v>
      </c>
      <c r="B40" s="186" t="s">
        <v>585</v>
      </c>
      <c r="C40" s="151">
        <f t="shared" si="109"/>
        <v>0.32626427406199021</v>
      </c>
      <c r="D40" s="151">
        <f t="shared" si="109"/>
        <v>0.32626427406199021</v>
      </c>
      <c r="E40" s="151">
        <f t="shared" si="109"/>
        <v>0.32626427406199021</v>
      </c>
      <c r="F40" s="151">
        <f t="shared" si="109"/>
        <v>0.32626427406199021</v>
      </c>
      <c r="G40" s="151">
        <f t="shared" si="109"/>
        <v>0.32626427406199021</v>
      </c>
      <c r="H40" s="151">
        <f t="shared" si="109"/>
        <v>0.32626427406199021</v>
      </c>
      <c r="I40" s="151">
        <v>0.20968048690455268</v>
      </c>
      <c r="J40" s="151">
        <f t="shared" si="110"/>
        <v>0.38759689922480617</v>
      </c>
      <c r="K40" s="151">
        <f t="shared" si="147"/>
        <v>0.38759689922480617</v>
      </c>
      <c r="L40" s="151">
        <f t="shared" si="147"/>
        <v>0.38759689922480617</v>
      </c>
      <c r="M40" s="151">
        <f t="shared" si="147"/>
        <v>0.38759689922480617</v>
      </c>
      <c r="N40" s="151">
        <f t="shared" si="147"/>
        <v>1.1764705882352942</v>
      </c>
      <c r="O40" s="151">
        <f t="shared" si="147"/>
        <v>0</v>
      </c>
      <c r="P40" s="151">
        <f t="shared" si="146"/>
        <v>0</v>
      </c>
      <c r="Q40" s="151">
        <f t="shared" si="146"/>
        <v>0</v>
      </c>
      <c r="R40" s="151">
        <f t="shared" si="146"/>
        <v>0</v>
      </c>
      <c r="S40" s="151">
        <f t="shared" si="146"/>
        <v>0</v>
      </c>
      <c r="T40" s="151">
        <f t="shared" si="146"/>
        <v>0</v>
      </c>
      <c r="U40" s="151">
        <f t="shared" si="146"/>
        <v>0</v>
      </c>
      <c r="V40" s="151">
        <f t="shared" si="146"/>
        <v>0</v>
      </c>
      <c r="W40" s="151">
        <f t="shared" si="146"/>
        <v>0</v>
      </c>
      <c r="X40" s="151">
        <f t="shared" si="146"/>
        <v>0</v>
      </c>
      <c r="Y40" s="151">
        <f t="shared" si="146"/>
        <v>0</v>
      </c>
      <c r="Z40" s="151">
        <f t="shared" si="146"/>
        <v>0</v>
      </c>
      <c r="AA40" s="151">
        <f t="shared" si="141"/>
        <v>0</v>
      </c>
      <c r="AB40" s="151">
        <f t="shared" si="141"/>
        <v>0</v>
      </c>
      <c r="AC40" s="151">
        <f t="shared" si="141"/>
        <v>0</v>
      </c>
      <c r="AD40" s="151">
        <f t="shared" si="141"/>
        <v>0</v>
      </c>
      <c r="AE40" s="151">
        <f t="shared" si="141"/>
        <v>0</v>
      </c>
      <c r="AF40" s="151">
        <f t="shared" si="141"/>
        <v>0</v>
      </c>
      <c r="AG40" s="151">
        <f t="shared" si="141"/>
        <v>0</v>
      </c>
      <c r="AH40" s="151">
        <f t="shared" si="141"/>
        <v>0</v>
      </c>
      <c r="AI40" s="151">
        <f t="shared" si="141"/>
        <v>0</v>
      </c>
      <c r="AJ40" s="183">
        <v>177.84126232221101</v>
      </c>
      <c r="AK40" s="183">
        <v>177.84126232221101</v>
      </c>
      <c r="AL40" s="183">
        <v>177.84126232221101</v>
      </c>
      <c r="AM40" s="183">
        <v>177.84126232221101</v>
      </c>
      <c r="AN40" s="183">
        <v>158.39179800299516</v>
      </c>
      <c r="AO40" s="183">
        <v>158.39179800299516</v>
      </c>
      <c r="AP40" s="183">
        <v>158.39179800299516</v>
      </c>
      <c r="AQ40" s="183">
        <v>158.39179800299516</v>
      </c>
      <c r="AR40" s="183">
        <v>158.39179800299516</v>
      </c>
      <c r="AS40" s="183">
        <v>158.39179800299516</v>
      </c>
      <c r="AT40" s="183">
        <v>158.39179800299516</v>
      </c>
      <c r="AU40" s="183">
        <v>158.39179800299516</v>
      </c>
      <c r="AV40" s="183">
        <v>158.39179800299516</v>
      </c>
      <c r="AW40" s="183">
        <v>158.39179800299516</v>
      </c>
      <c r="AX40" s="183">
        <v>158.39179800299516</v>
      </c>
      <c r="AY40" s="183">
        <v>158.39179800299516</v>
      </c>
      <c r="AZ40" s="183">
        <v>158.39179800299516</v>
      </c>
      <c r="BA40" s="183">
        <v>158.39179800299516</v>
      </c>
      <c r="BB40" s="183">
        <v>158.39179800299516</v>
      </c>
      <c r="BC40" s="183">
        <v>158.39179800299516</v>
      </c>
      <c r="BD40" s="183">
        <v>158.39179800299516</v>
      </c>
      <c r="BE40" s="183">
        <v>158.39179800299516</v>
      </c>
      <c r="BF40" s="183">
        <v>158.39179800299516</v>
      </c>
      <c r="BG40" s="183">
        <v>158.39179800299516</v>
      </c>
      <c r="BH40" s="183">
        <v>158.39179800299516</v>
      </c>
      <c r="BI40" s="145">
        <v>158.39179800299516</v>
      </c>
      <c r="BJ40" s="154">
        <f t="shared" si="101"/>
        <v>1.1861221481024269</v>
      </c>
      <c r="BK40" s="145">
        <f t="shared" si="114"/>
        <v>7.3533723979740367E-2</v>
      </c>
      <c r="BL40" s="145">
        <f t="shared" si="143"/>
        <v>1.1861221481024269</v>
      </c>
      <c r="BM40" s="145">
        <f t="shared" si="143"/>
        <v>1.1861221481024271</v>
      </c>
      <c r="BN40" s="145">
        <f t="shared" si="143"/>
        <v>1.5890109552863452</v>
      </c>
      <c r="BO40" s="145">
        <f t="shared" si="143"/>
        <v>0.50898957167825964</v>
      </c>
      <c r="BP40" s="145">
        <f t="shared" si="143"/>
        <v>0.52046789527273429</v>
      </c>
      <c r="BQ40" s="145">
        <f t="shared" si="143"/>
        <v>0.52288694504527045</v>
      </c>
      <c r="BR40" s="145">
        <f t="shared" si="143"/>
        <v>0.52128805729179761</v>
      </c>
      <c r="BS40" s="145">
        <f t="shared" si="143"/>
        <v>0.52340899822305031</v>
      </c>
      <c r="BT40" s="145">
        <f t="shared" si="143"/>
        <v>0.52589760930594354</v>
      </c>
      <c r="BU40" s="145">
        <f t="shared" si="143"/>
        <v>0.52683440917733004</v>
      </c>
      <c r="BV40" s="145">
        <f t="shared" si="143"/>
        <v>0.52708049678270208</v>
      </c>
      <c r="BW40" s="145">
        <f t="shared" si="143"/>
        <v>0.52871616717415082</v>
      </c>
      <c r="BX40" s="145">
        <f t="shared" si="143"/>
        <v>0.52936671205178909</v>
      </c>
      <c r="BY40" s="145">
        <f t="shared" si="143"/>
        <v>0.53281265393144484</v>
      </c>
      <c r="BZ40" s="145">
        <f t="shared" si="143"/>
        <v>0.53406338647286955</v>
      </c>
      <c r="CA40" s="145">
        <f t="shared" si="143"/>
        <v>0.53676712126501536</v>
      </c>
      <c r="CB40" s="145">
        <f t="shared" ref="CB40:CI71" si="148">((DB40)/($DK40-FJ40))</f>
        <v>0.53724138329764803</v>
      </c>
      <c r="CC40" s="145">
        <f t="shared" si="148"/>
        <v>0.53852336200494699</v>
      </c>
      <c r="CD40" s="145">
        <f t="shared" si="148"/>
        <v>0.53981986012367744</v>
      </c>
      <c r="CE40" s="145">
        <f t="shared" si="148"/>
        <v>0.54340667644389551</v>
      </c>
      <c r="CF40" s="145">
        <f t="shared" si="148"/>
        <v>0.54344078773397986</v>
      </c>
      <c r="CG40" s="145">
        <f t="shared" si="148"/>
        <v>0.5434449565120868</v>
      </c>
      <c r="CH40" s="145">
        <f t="shared" si="148"/>
        <v>0.5434095509042568</v>
      </c>
      <c r="CI40" s="145">
        <f t="shared" si="148"/>
        <v>0.54340955090425669</v>
      </c>
      <c r="CJ40" s="192">
        <f t="shared" si="112"/>
        <v>342.40618334776434</v>
      </c>
      <c r="CK40" s="145">
        <f>'[8]ф_4 (ТЗ-1)'!CK38</f>
        <v>342.40618334776434</v>
      </c>
      <c r="CL40" s="145">
        <f>'[8]ф_4 (ТЗ-1)'!CL38</f>
        <v>342.40618334776434</v>
      </c>
      <c r="CM40" s="145">
        <f>'[8]ф_4 (ТЗ-1)'!CM38</f>
        <v>342.4061833477644</v>
      </c>
      <c r="CN40" s="145">
        <f>'[8]ф_4 (ТЗ-1)'!CN38</f>
        <v>291.34039161888558</v>
      </c>
      <c r="CO40" s="145">
        <f>'[8]ф_4 (ТЗ-1)'!CO38</f>
        <v>146.93358258336497</v>
      </c>
      <c r="CP40" s="145">
        <f>'[8]ф_4 (ТЗ-1)'!CP38</f>
        <v>150.24711060364714</v>
      </c>
      <c r="CQ40" s="145">
        <f>'[8]ф_4 (ТЗ-1)'!CQ38</f>
        <v>150.94543463483356</v>
      </c>
      <c r="CR40" s="145">
        <f>'[8]ф_4 (ТЗ-1)'!CR38</f>
        <v>150.48387251482427</v>
      </c>
      <c r="CS40" s="145">
        <f>'[8]ф_4 (ТЗ-1)'!CS38</f>
        <v>151.09613938003551</v>
      </c>
      <c r="CT40" s="145">
        <f>'[8]ф_4 (ТЗ-1)'!CT38</f>
        <v>151.81454416161188</v>
      </c>
      <c r="CU40" s="145">
        <f>'[8]ф_4 (ТЗ-1)'!CU38</f>
        <v>152.08497673808412</v>
      </c>
      <c r="CV40" s="145">
        <f>'[8]ф_4 (ТЗ-1)'!CV38</f>
        <v>152.1560165697401</v>
      </c>
      <c r="CW40" s="145">
        <f>'[8]ф_4 (ТЗ-1)'!CW38</f>
        <v>152.62819699133235</v>
      </c>
      <c r="CX40" s="145">
        <f>'[8]ф_4 (ТЗ-1)'!CX38</f>
        <v>152.81599433497433</v>
      </c>
      <c r="CY40" s="145">
        <f>'[8]ф_4 (ТЗ-1)'!CY38</f>
        <v>153.81075849896772</v>
      </c>
      <c r="CZ40" s="145">
        <f>'[8]ф_4 (ТЗ-1)'!CZ38</f>
        <v>154.17181621682857</v>
      </c>
      <c r="DA40" s="145">
        <f>'[8]ф_4 (ТЗ-1)'!DA38</f>
        <v>154.95232226542086</v>
      </c>
      <c r="DB40" s="145">
        <f>'[8]ф_4 (ТЗ-1)'!DB38</f>
        <v>155.08923080621514</v>
      </c>
      <c r="DC40" s="145">
        <f>'[8]ф_4 (ТЗ-1)'!DC38</f>
        <v>155.45930857350208</v>
      </c>
      <c r="DD40" s="145">
        <f>'[8]ф_4 (ТЗ-1)'!DD38</f>
        <v>155.83357776092285</v>
      </c>
      <c r="DE40" s="145">
        <f>'[8]ф_4 (ТЗ-1)'!DE38</f>
        <v>156.77608659412255</v>
      </c>
      <c r="DF40" s="145">
        <f>'[8]ф_4 (ТЗ-1)'!DF38</f>
        <v>156.87885628068213</v>
      </c>
      <c r="DG40" s="145">
        <f>'[8]ф_4 (ТЗ-1)'!DG38</f>
        <v>156.88005971103971</v>
      </c>
      <c r="DH40" s="145">
        <f>'[8]ф_4 (ТЗ-1)'!DH38</f>
        <v>156.86983892638816</v>
      </c>
      <c r="DI40" s="145">
        <f>'[8]ф_4 (ТЗ-1)'!DI38</f>
        <v>156.86983892638813</v>
      </c>
      <c r="DJ40" s="139"/>
      <c r="DK40" s="139">
        <v>288.67700000000002</v>
      </c>
      <c r="DL40" s="139">
        <v>3065</v>
      </c>
      <c r="DM40" s="139">
        <f t="shared" si="103"/>
        <v>2.58</v>
      </c>
      <c r="DN40" s="139">
        <v>3.00054</v>
      </c>
      <c r="DO40" s="139"/>
      <c r="DP40" s="139"/>
      <c r="DQ40" s="190">
        <v>0</v>
      </c>
      <c r="DR40" s="190">
        <v>0</v>
      </c>
      <c r="DS40" s="190">
        <v>0</v>
      </c>
      <c r="DT40" s="190">
        <v>123.41016731384808</v>
      </c>
      <c r="DU40" s="190">
        <v>0</v>
      </c>
      <c r="DV40" s="190">
        <v>0</v>
      </c>
      <c r="DW40" s="190">
        <v>0</v>
      </c>
      <c r="DX40" s="190">
        <v>0</v>
      </c>
      <c r="DY40" s="190">
        <v>0</v>
      </c>
      <c r="DZ40" s="190">
        <v>0</v>
      </c>
      <c r="EA40" s="190">
        <v>0</v>
      </c>
      <c r="EB40" s="190">
        <v>0</v>
      </c>
      <c r="EC40" s="190">
        <v>0</v>
      </c>
      <c r="ED40" s="190">
        <v>0</v>
      </c>
      <c r="EE40" s="190">
        <v>0</v>
      </c>
      <c r="EF40" s="190">
        <v>0</v>
      </c>
      <c r="EG40" s="190">
        <v>0</v>
      </c>
      <c r="EH40" s="190">
        <v>0</v>
      </c>
      <c r="EI40" s="190">
        <v>0</v>
      </c>
      <c r="EJ40" s="190">
        <v>0</v>
      </c>
      <c r="EK40" s="190">
        <v>-31.734299934943532</v>
      </c>
      <c r="EL40" s="190">
        <v>0</v>
      </c>
      <c r="EM40" s="190">
        <v>0</v>
      </c>
      <c r="EN40" s="190">
        <v>0</v>
      </c>
      <c r="EO40" s="190">
        <v>0</v>
      </c>
      <c r="EP40" s="139"/>
      <c r="EQ40" s="139"/>
      <c r="ER40" s="139"/>
      <c r="ES40" s="139">
        <v>0</v>
      </c>
      <c r="ET40" s="139">
        <v>0</v>
      </c>
      <c r="EU40" s="139">
        <v>0</v>
      </c>
      <c r="EV40" s="139">
        <v>105.33</v>
      </c>
      <c r="EW40" s="139">
        <v>0</v>
      </c>
      <c r="EX40" s="139">
        <v>0</v>
      </c>
      <c r="EY40" s="139">
        <v>0</v>
      </c>
      <c r="EZ40" s="139">
        <v>0</v>
      </c>
      <c r="FA40" s="139">
        <v>0</v>
      </c>
      <c r="FB40" s="139">
        <v>0</v>
      </c>
      <c r="FC40" s="139">
        <v>0</v>
      </c>
      <c r="FD40" s="139">
        <v>0</v>
      </c>
      <c r="FE40" s="139">
        <v>0</v>
      </c>
      <c r="FF40" s="139">
        <v>0</v>
      </c>
      <c r="FG40" s="139">
        <v>0</v>
      </c>
      <c r="FH40" s="139">
        <v>0</v>
      </c>
      <c r="FI40" s="139">
        <v>0</v>
      </c>
      <c r="FJ40" s="139">
        <v>0</v>
      </c>
      <c r="FK40" s="139">
        <v>0</v>
      </c>
      <c r="FL40" s="139">
        <v>0</v>
      </c>
      <c r="FM40" s="139">
        <v>0.17100000000000001</v>
      </c>
      <c r="FN40" s="139">
        <v>0</v>
      </c>
      <c r="FO40" s="139">
        <v>0</v>
      </c>
      <c r="FP40" s="139">
        <v>0</v>
      </c>
      <c r="FQ40" s="139">
        <v>0</v>
      </c>
      <c r="FR40" s="139"/>
      <c r="FS40" s="139"/>
      <c r="FT40" s="139"/>
      <c r="FU40" s="139">
        <v>2024</v>
      </c>
      <c r="FV40" s="139"/>
      <c r="FW40" s="139"/>
      <c r="FX40" s="139"/>
      <c r="FY40" s="139">
        <v>0.85</v>
      </c>
      <c r="FZ40" s="139"/>
      <c r="GA40" s="139"/>
      <c r="GB40" s="139"/>
      <c r="GC40" s="139"/>
      <c r="GD40" s="139"/>
      <c r="GE40" s="139"/>
      <c r="GF40" s="139"/>
      <c r="GG40" s="139"/>
      <c r="GH40" s="139"/>
      <c r="GI40" s="139"/>
      <c r="GJ40" s="139"/>
      <c r="GK40" s="139"/>
      <c r="GL40" s="139"/>
      <c r="GM40" s="139"/>
      <c r="GN40" s="139"/>
      <c r="GO40" s="139"/>
      <c r="GP40" s="139"/>
      <c r="GQ40" s="139"/>
      <c r="GR40" s="139">
        <v>2273</v>
      </c>
      <c r="GS40" s="139"/>
      <c r="GT40" s="139"/>
      <c r="GU40" s="139"/>
      <c r="GV40" s="139">
        <f t="shared" si="113"/>
        <v>0.20968048690455268</v>
      </c>
      <c r="GW40" s="139"/>
      <c r="GX40" s="139"/>
      <c r="GY40" s="139"/>
      <c r="GZ40" s="139">
        <f t="shared" si="145"/>
        <v>2.58</v>
      </c>
      <c r="HA40" s="139">
        <f t="shared" si="145"/>
        <v>2.58</v>
      </c>
      <c r="HB40" s="139">
        <f t="shared" si="145"/>
        <v>2.58</v>
      </c>
      <c r="HC40" s="139">
        <f t="shared" si="145"/>
        <v>0.85</v>
      </c>
      <c r="HD40" s="139">
        <f t="shared" si="145"/>
        <v>0.85</v>
      </c>
      <c r="HE40" s="139">
        <f t="shared" si="145"/>
        <v>0.85</v>
      </c>
      <c r="HF40" s="139">
        <f t="shared" si="145"/>
        <v>0.85</v>
      </c>
      <c r="HG40" s="139">
        <f t="shared" si="145"/>
        <v>0.85</v>
      </c>
      <c r="HH40" s="139">
        <f t="shared" si="145"/>
        <v>0.85</v>
      </c>
      <c r="HI40" s="139">
        <f t="shared" si="145"/>
        <v>0.85</v>
      </c>
      <c r="HJ40" s="139">
        <f t="shared" si="145"/>
        <v>0.85</v>
      </c>
      <c r="HK40" s="139">
        <f t="shared" si="145"/>
        <v>0.85</v>
      </c>
      <c r="HL40" s="139">
        <f t="shared" si="145"/>
        <v>0.85</v>
      </c>
      <c r="HM40" s="139">
        <f t="shared" si="145"/>
        <v>0.85</v>
      </c>
      <c r="HN40" s="139">
        <f t="shared" si="145"/>
        <v>0.85</v>
      </c>
      <c r="HO40" s="139">
        <f t="shared" si="145"/>
        <v>0.85</v>
      </c>
      <c r="HP40" s="139">
        <f t="shared" si="144"/>
        <v>0.85</v>
      </c>
      <c r="HQ40" s="139">
        <f t="shared" si="144"/>
        <v>0.85</v>
      </c>
      <c r="HR40" s="139">
        <f t="shared" si="144"/>
        <v>0.85</v>
      </c>
      <c r="HS40" s="139">
        <f t="shared" si="144"/>
        <v>0.85</v>
      </c>
      <c r="HT40" s="139">
        <f t="shared" si="144"/>
        <v>0.85</v>
      </c>
      <c r="HU40" s="139">
        <f t="shared" si="144"/>
        <v>0.85</v>
      </c>
      <c r="HV40" s="139">
        <f t="shared" si="144"/>
        <v>0.85</v>
      </c>
      <c r="HW40" s="139">
        <f t="shared" si="144"/>
        <v>0.85</v>
      </c>
      <c r="HX40" s="139">
        <f t="shared" si="144"/>
        <v>0.85</v>
      </c>
      <c r="HY40" s="139"/>
      <c r="HZ40" s="139"/>
      <c r="IA40" s="139"/>
      <c r="IB40" s="279">
        <v>307.12120204999354</v>
      </c>
      <c r="IC40" s="139"/>
      <c r="ID40" s="139"/>
      <c r="IE40" s="139"/>
      <c r="IF40" s="280">
        <v>215.44533467108897</v>
      </c>
      <c r="IG40" s="139"/>
      <c r="IH40" s="139"/>
      <c r="II40" s="139"/>
      <c r="IJ40" s="139">
        <f>IFERROR(IJ$81*CK46,"-")</f>
        <v>3939.7182421959083</v>
      </c>
      <c r="IK40" s="139">
        <f t="shared" si="116"/>
        <v>21.227494837299513</v>
      </c>
      <c r="IL40" s="139">
        <f t="shared" si="117"/>
        <v>21.227494837299513</v>
      </c>
      <c r="IM40" s="139">
        <f t="shared" si="118"/>
        <v>17.837681393157141</v>
      </c>
      <c r="IN40" s="139">
        <f t="shared" si="119"/>
        <v>15.035002709681359</v>
      </c>
      <c r="IO40" s="139">
        <f t="shared" si="120"/>
        <v>15.370297114459227</v>
      </c>
      <c r="IP40" s="139">
        <f t="shared" si="121"/>
        <v>15.43764808173872</v>
      </c>
      <c r="IQ40" s="139">
        <f t="shared" si="122"/>
        <v>15.386744465698277</v>
      </c>
      <c r="IR40" s="139">
        <f t="shared" si="123"/>
        <v>15.449347810776942</v>
      </c>
      <c r="IS40" s="139">
        <f t="shared" si="124"/>
        <v>15.522803594525211</v>
      </c>
      <c r="IT40" s="139">
        <f t="shared" si="125"/>
        <v>15.550454909445817</v>
      </c>
      <c r="IU40" s="139">
        <f t="shared" si="126"/>
        <v>15.557718622947533</v>
      </c>
      <c r="IV40" s="139">
        <f t="shared" si="127"/>
        <v>15.605998344670068</v>
      </c>
      <c r="IW40" s="139">
        <f t="shared" si="128"/>
        <v>15.625200334156828</v>
      </c>
      <c r="IX40" s="139">
        <f t="shared" si="129"/>
        <v>15.726913439615966</v>
      </c>
      <c r="IY40" s="139">
        <f t="shared" si="130"/>
        <v>15.763831035829117</v>
      </c>
      <c r="IZ40" s="139">
        <f t="shared" si="131"/>
        <v>15.843636578595424</v>
      </c>
      <c r="JA40" s="139">
        <f t="shared" si="132"/>
        <v>15.857635266276496</v>
      </c>
      <c r="JB40" s="139">
        <f t="shared" si="133"/>
        <v>15.89547514866735</v>
      </c>
      <c r="JC40" s="139">
        <f t="shared" si="134"/>
        <v>15.933743597318943</v>
      </c>
      <c r="JD40" s="139">
        <f t="shared" si="135"/>
        <v>16.030113675592141</v>
      </c>
      <c r="JE40" s="139">
        <f t="shared" si="136"/>
        <v>16.04062171794569</v>
      </c>
      <c r="JF40" s="139">
        <f t="shared" si="137"/>
        <v>16.040744766848441</v>
      </c>
      <c r="JG40" s="139">
        <f t="shared" si="138"/>
        <v>16.039699707341107</v>
      </c>
      <c r="JH40" s="139">
        <f t="shared" si="139"/>
        <v>16.039699707341107</v>
      </c>
      <c r="JI40" s="139"/>
      <c r="JJ40" s="139"/>
      <c r="JK40" s="139"/>
      <c r="JL40" s="139"/>
      <c r="JM40" s="139"/>
      <c r="JN40" s="139"/>
      <c r="JO40" s="139"/>
      <c r="JP40" s="139"/>
      <c r="JQ40" s="139"/>
      <c r="JR40" s="139"/>
      <c r="JS40" s="139"/>
      <c r="JT40" s="139"/>
      <c r="JU40" s="139"/>
      <c r="JV40" s="139"/>
      <c r="JW40" s="139"/>
      <c r="JX40" s="139"/>
      <c r="JY40" s="139"/>
      <c r="JZ40" s="139"/>
      <c r="KA40" s="139"/>
      <c r="KB40" s="139"/>
      <c r="KC40" s="139"/>
      <c r="KD40" s="139"/>
      <c r="KE40" s="139"/>
      <c r="KF40" s="139"/>
      <c r="KG40" s="139"/>
      <c r="KH40" s="139"/>
      <c r="KI40" s="139"/>
      <c r="KJ40" s="139"/>
      <c r="KK40" s="139"/>
      <c r="KL40" s="139"/>
      <c r="KM40" s="139"/>
      <c r="KN40" s="139"/>
      <c r="KO40" s="139"/>
      <c r="KP40" s="139"/>
      <c r="KQ40" s="139"/>
      <c r="KR40" s="139"/>
      <c r="KS40" s="139"/>
      <c r="KT40" s="139"/>
      <c r="KU40" s="139"/>
      <c r="KV40" s="139"/>
      <c r="KW40" s="139"/>
    </row>
    <row r="41" spans="1:309" s="152" customFormat="1" ht="12.75" x14ac:dyDescent="0.2">
      <c r="A41" s="150" t="s">
        <v>517</v>
      </c>
      <c r="B41" s="186" t="s">
        <v>586</v>
      </c>
      <c r="C41" s="151">
        <f t="shared" si="109"/>
        <v>0.28274117569839596</v>
      </c>
      <c r="D41" s="151">
        <f t="shared" si="109"/>
        <v>0.28274117569839596</v>
      </c>
      <c r="E41" s="151">
        <f t="shared" si="109"/>
        <v>0.28274117569839596</v>
      </c>
      <c r="F41" s="151">
        <f t="shared" si="109"/>
        <v>0.28274117569839596</v>
      </c>
      <c r="G41" s="151">
        <f t="shared" si="109"/>
        <v>0.28274117569839596</v>
      </c>
      <c r="H41" s="151">
        <f t="shared" si="109"/>
        <v>0.28274117569839596</v>
      </c>
      <c r="I41" s="151">
        <v>0.20778149551621772</v>
      </c>
      <c r="J41" s="151">
        <f t="shared" si="110"/>
        <v>0.14121962402567628</v>
      </c>
      <c r="K41" s="151">
        <f t="shared" si="147"/>
        <v>0.14121962402567628</v>
      </c>
      <c r="L41" s="151">
        <f t="shared" si="147"/>
        <v>0.14121962402567628</v>
      </c>
      <c r="M41" s="151">
        <f t="shared" si="147"/>
        <v>0.14121962402567628</v>
      </c>
      <c r="N41" s="151">
        <f t="shared" si="147"/>
        <v>0.14121962402567628</v>
      </c>
      <c r="O41" s="151">
        <f t="shared" si="147"/>
        <v>0.14121962402567628</v>
      </c>
      <c r="P41" s="151">
        <f t="shared" si="146"/>
        <v>0.14121962402567628</v>
      </c>
      <c r="Q41" s="151">
        <f t="shared" si="146"/>
        <v>0.14121962402567628</v>
      </c>
      <c r="R41" s="151">
        <f t="shared" si="146"/>
        <v>0.14121962402567628</v>
      </c>
      <c r="S41" s="151">
        <f t="shared" si="146"/>
        <v>0.14121962402567628</v>
      </c>
      <c r="T41" s="151">
        <f t="shared" si="146"/>
        <v>0.14121962402567628</v>
      </c>
      <c r="U41" s="151">
        <f t="shared" si="146"/>
        <v>0.14121962402567628</v>
      </c>
      <c r="V41" s="151">
        <f t="shared" si="146"/>
        <v>0.14121962402567628</v>
      </c>
      <c r="W41" s="151">
        <f t="shared" si="146"/>
        <v>0.14121962402567628</v>
      </c>
      <c r="X41" s="151">
        <f t="shared" si="146"/>
        <v>0.14121962402567628</v>
      </c>
      <c r="Y41" s="151">
        <f t="shared" si="146"/>
        <v>0.14121962402567628</v>
      </c>
      <c r="Z41" s="151">
        <f t="shared" si="146"/>
        <v>0.14121962402567628</v>
      </c>
      <c r="AA41" s="151">
        <f t="shared" si="141"/>
        <v>0.14121962402567628</v>
      </c>
      <c r="AB41" s="151">
        <f t="shared" si="141"/>
        <v>0.14121962402567628</v>
      </c>
      <c r="AC41" s="151">
        <f t="shared" si="141"/>
        <v>0.14121962402567628</v>
      </c>
      <c r="AD41" s="151">
        <f t="shared" si="141"/>
        <v>0.14121962402567628</v>
      </c>
      <c r="AE41" s="151">
        <f t="shared" si="141"/>
        <v>0.14121962402567628</v>
      </c>
      <c r="AF41" s="151">
        <f t="shared" si="141"/>
        <v>0.14121962402567628</v>
      </c>
      <c r="AG41" s="151">
        <f t="shared" si="141"/>
        <v>0.14121962402567628</v>
      </c>
      <c r="AH41" s="151">
        <f t="shared" si="141"/>
        <v>0.14121962402567628</v>
      </c>
      <c r="AI41" s="151">
        <f t="shared" si="141"/>
        <v>0.23255813953488372</v>
      </c>
      <c r="AJ41" s="183">
        <v>169.64705009363988</v>
      </c>
      <c r="AK41" s="183">
        <v>169.64705009363988</v>
      </c>
      <c r="AL41" s="183">
        <v>169.64705009363988</v>
      </c>
      <c r="AM41" s="183">
        <v>169.64705009363988</v>
      </c>
      <c r="AN41" s="183">
        <v>169.64705009363988</v>
      </c>
      <c r="AO41" s="183">
        <v>169.64705009363988</v>
      </c>
      <c r="AP41" s="183">
        <v>169.64705009363988</v>
      </c>
      <c r="AQ41" s="183">
        <v>169.64705009363988</v>
      </c>
      <c r="AR41" s="183">
        <v>169.64705009363988</v>
      </c>
      <c r="AS41" s="183">
        <v>169.64705009363988</v>
      </c>
      <c r="AT41" s="183">
        <v>169.64705009363988</v>
      </c>
      <c r="AU41" s="183">
        <v>169.64705009363988</v>
      </c>
      <c r="AV41" s="183">
        <v>169.64705009363988</v>
      </c>
      <c r="AW41" s="183">
        <v>169.64705009363988</v>
      </c>
      <c r="AX41" s="183">
        <v>169.64705009363988</v>
      </c>
      <c r="AY41" s="183">
        <v>169.64705009363988</v>
      </c>
      <c r="AZ41" s="183">
        <v>169.64705009363988</v>
      </c>
      <c r="BA41" s="183">
        <v>169.64705009363988</v>
      </c>
      <c r="BB41" s="183">
        <v>169.64705009363988</v>
      </c>
      <c r="BC41" s="183">
        <v>169.64705009363988</v>
      </c>
      <c r="BD41" s="183">
        <v>169.64705009363988</v>
      </c>
      <c r="BE41" s="183">
        <v>169.64705009363988</v>
      </c>
      <c r="BF41" s="183">
        <v>169.64705009363988</v>
      </c>
      <c r="BG41" s="183">
        <v>169.64705009363988</v>
      </c>
      <c r="BH41" s="183">
        <v>169.64705009363988</v>
      </c>
      <c r="BI41" s="145">
        <v>169.64705009363985</v>
      </c>
      <c r="BJ41" s="154">
        <f t="shared" si="101"/>
        <v>5.5995693663368451</v>
      </c>
      <c r="BK41" s="145">
        <f>((CK44)/($DK41-ES41))</f>
        <v>5.3853664578828004</v>
      </c>
      <c r="BL41" s="145">
        <f t="shared" si="143"/>
        <v>5.5995693663368451</v>
      </c>
      <c r="BM41" s="145">
        <f t="shared" si="143"/>
        <v>5.599569366336846</v>
      </c>
      <c r="BN41" s="145">
        <f t="shared" si="143"/>
        <v>7.7863051348626424</v>
      </c>
      <c r="BO41" s="145">
        <f t="shared" si="143"/>
        <v>3.2816953506263435</v>
      </c>
      <c r="BP41" s="145">
        <f t="shared" si="143"/>
        <v>3.3557015057009378</v>
      </c>
      <c r="BQ41" s="145">
        <f t="shared" si="143"/>
        <v>3.3712982582341779</v>
      </c>
      <c r="BR41" s="145">
        <f t="shared" si="143"/>
        <v>3.3609894762891086</v>
      </c>
      <c r="BS41" s="145">
        <f t="shared" si="143"/>
        <v>3.3746641808023963</v>
      </c>
      <c r="BT41" s="145">
        <f t="shared" si="143"/>
        <v>3.3907094278461019</v>
      </c>
      <c r="BU41" s="145">
        <f t="shared" si="143"/>
        <v>3.3967494175697825</v>
      </c>
      <c r="BV41" s="145">
        <f t="shared" si="143"/>
        <v>3.3983360601953532</v>
      </c>
      <c r="BW41" s="145">
        <f t="shared" si="143"/>
        <v>3.4088819971210849</v>
      </c>
      <c r="BX41" s="145">
        <f t="shared" si="143"/>
        <v>3.4130763661594923</v>
      </c>
      <c r="BY41" s="145">
        <f t="shared" si="143"/>
        <v>3.4352939754667089</v>
      </c>
      <c r="BZ41" s="145">
        <f t="shared" si="143"/>
        <v>3.4433580368826178</v>
      </c>
      <c r="CA41" s="145">
        <f t="shared" si="143"/>
        <v>3.4607902877388703</v>
      </c>
      <c r="CB41" s="145">
        <f t="shared" si="148"/>
        <v>3.4638480782989731</v>
      </c>
      <c r="CC41" s="145">
        <f t="shared" si="148"/>
        <v>3.4721135984538822</v>
      </c>
      <c r="CD41" s="145">
        <f t="shared" si="148"/>
        <v>3.480472732088594</v>
      </c>
      <c r="CE41" s="145">
        <f t="shared" si="148"/>
        <v>3.5015232421316664</v>
      </c>
      <c r="CF41" s="145">
        <f t="shared" si="148"/>
        <v>3.5038185567672877</v>
      </c>
      <c r="CG41" s="145">
        <f t="shared" si="148"/>
        <v>3.5038454348419936</v>
      </c>
      <c r="CH41" s="145">
        <f t="shared" si="148"/>
        <v>3.5036171582228497</v>
      </c>
      <c r="CI41" s="145">
        <f t="shared" si="148"/>
        <v>3.5036171582228492</v>
      </c>
      <c r="CJ41" s="192">
        <f t="shared" si="112"/>
        <v>4158.6713782829493</v>
      </c>
      <c r="CK41" s="145">
        <f>'[8]ф_4 (ТЗ-1)'!CK39</f>
        <v>4158.6713782829493</v>
      </c>
      <c r="CL41" s="145">
        <f>'[8]ф_4 (ТЗ-1)'!CL39</f>
        <v>4158.6713782829493</v>
      </c>
      <c r="CM41" s="145">
        <f>'[8]ф_4 (ТЗ-1)'!CM39</f>
        <v>4158.6713782829502</v>
      </c>
      <c r="CN41" s="145">
        <f>'[8]ф_4 (ТЗ-1)'!CN39</f>
        <v>3538.4552233177888</v>
      </c>
      <c r="CO41" s="145">
        <f>'[8]ф_4 (ТЗ-1)'!CO39</f>
        <v>2437.2396579171209</v>
      </c>
      <c r="CP41" s="145">
        <f>'[8]ф_4 (ТЗ-1)'!CP39</f>
        <v>2492.2023271494554</v>
      </c>
      <c r="CQ41" s="145">
        <f>'[8]ф_4 (ТЗ-1)'!CQ39</f>
        <v>2503.7856765305846</v>
      </c>
      <c r="CR41" s="145">
        <f>'[8]ф_4 (ТЗ-1)'!CR39</f>
        <v>2496.1295812819662</v>
      </c>
      <c r="CS41" s="145">
        <f>'[8]ф_4 (ТЗ-1)'!CS39</f>
        <v>2506.2854698057813</v>
      </c>
      <c r="CT41" s="145">
        <f>'[8]ф_4 (ТЗ-1)'!CT39</f>
        <v>2518.2019057444595</v>
      </c>
      <c r="CU41" s="145">
        <f>'[8]ф_4 (ТЗ-1)'!CU39</f>
        <v>2522.6876671924733</v>
      </c>
      <c r="CV41" s="145">
        <f>'[8]ф_4 (ТЗ-1)'!CV39</f>
        <v>2523.8660301777045</v>
      </c>
      <c r="CW41" s="145">
        <f>'[8]ф_4 (ТЗ-1)'!CW39</f>
        <v>2531.6982549758959</v>
      </c>
      <c r="CX41" s="145">
        <f>'[8]ф_4 (ТЗ-1)'!CX39</f>
        <v>2534.8133163902335</v>
      </c>
      <c r="CY41" s="145">
        <f>'[8]ф_4 (ТЗ-1)'!CY39</f>
        <v>2551.3138238176889</v>
      </c>
      <c r="CZ41" s="145">
        <f>'[8]ф_4 (ТЗ-1)'!CZ39</f>
        <v>2557.3028167578718</v>
      </c>
      <c r="DA41" s="145">
        <f>'[8]ф_4 (ТЗ-1)'!DA39</f>
        <v>2570.2493485270411</v>
      </c>
      <c r="DB41" s="145">
        <f>'[8]ф_4 (ТЗ-1)'!DB39</f>
        <v>2572.5202992468467</v>
      </c>
      <c r="DC41" s="145">
        <f>'[8]ф_4 (ТЗ-1)'!DC39</f>
        <v>2578.658910958934</v>
      </c>
      <c r="DD41" s="145">
        <f>'[8]ф_4 (ТЗ-1)'!DD39</f>
        <v>2584.8670472493609</v>
      </c>
      <c r="DE41" s="145">
        <f>'[8]ф_4 (ТЗ-1)'!DE39</f>
        <v>2600.5007768966198</v>
      </c>
      <c r="DF41" s="145">
        <f>'[8]ф_4 (ТЗ-1)'!DF39</f>
        <v>2602.2054542842588</v>
      </c>
      <c r="DG41" s="145">
        <f>'[8]ф_4 (ТЗ-1)'!DG39</f>
        <v>2602.2254160121474</v>
      </c>
      <c r="DH41" s="145">
        <f>'[8]ф_4 (ТЗ-1)'!DH39</f>
        <v>2602.0558802174714</v>
      </c>
      <c r="DI41" s="145">
        <f>'[8]ф_4 (ТЗ-1)'!DI39</f>
        <v>2602.055880217471</v>
      </c>
      <c r="DJ41" s="139"/>
      <c r="DK41" s="139">
        <v>742.67700000000002</v>
      </c>
      <c r="DL41" s="139">
        <v>6714</v>
      </c>
      <c r="DM41" s="139">
        <f t="shared" si="103"/>
        <v>12.902322</v>
      </c>
      <c r="DN41" s="139">
        <v>15.005400486000001</v>
      </c>
      <c r="DO41" s="139"/>
      <c r="DP41" s="139"/>
      <c r="DQ41" s="190">
        <v>0</v>
      </c>
      <c r="DR41" s="190">
        <v>0</v>
      </c>
      <c r="DS41" s="190">
        <v>0</v>
      </c>
      <c r="DT41" s="190">
        <v>915.94686877190827</v>
      </c>
      <c r="DU41" s="190">
        <v>0</v>
      </c>
      <c r="DV41" s="190">
        <v>0</v>
      </c>
      <c r="DW41" s="190">
        <v>0</v>
      </c>
      <c r="DX41" s="190">
        <v>0</v>
      </c>
      <c r="DY41" s="190">
        <v>0</v>
      </c>
      <c r="DZ41" s="190">
        <v>0</v>
      </c>
      <c r="EA41" s="190">
        <v>0</v>
      </c>
      <c r="EB41" s="190">
        <v>0</v>
      </c>
      <c r="EC41" s="190">
        <v>0</v>
      </c>
      <c r="ED41" s="190">
        <v>0</v>
      </c>
      <c r="EE41" s="190">
        <v>0</v>
      </c>
      <c r="EF41" s="190">
        <v>0</v>
      </c>
      <c r="EG41" s="190">
        <v>0</v>
      </c>
      <c r="EH41" s="190">
        <v>0</v>
      </c>
      <c r="EI41" s="190">
        <v>0</v>
      </c>
      <c r="EJ41" s="190">
        <v>0</v>
      </c>
      <c r="EK41" s="190">
        <v>0</v>
      </c>
      <c r="EL41" s="190">
        <v>0</v>
      </c>
      <c r="EM41" s="190">
        <v>0</v>
      </c>
      <c r="EN41" s="190">
        <v>0</v>
      </c>
      <c r="EO41" s="190">
        <v>0</v>
      </c>
      <c r="EP41" s="139"/>
      <c r="EQ41" s="139"/>
      <c r="ER41" s="139"/>
      <c r="ES41" s="139">
        <v>0</v>
      </c>
      <c r="ET41" s="139">
        <v>0</v>
      </c>
      <c r="EU41" s="139">
        <v>0</v>
      </c>
      <c r="EV41" s="139">
        <v>288.23099999999999</v>
      </c>
      <c r="EW41" s="139">
        <v>0</v>
      </c>
      <c r="EX41" s="139">
        <v>0</v>
      </c>
      <c r="EY41" s="139">
        <v>0</v>
      </c>
      <c r="EZ41" s="139">
        <v>0</v>
      </c>
      <c r="FA41" s="139">
        <v>0</v>
      </c>
      <c r="FB41" s="139">
        <v>0</v>
      </c>
      <c r="FC41" s="139">
        <v>0</v>
      </c>
      <c r="FD41" s="139">
        <v>0</v>
      </c>
      <c r="FE41" s="139">
        <v>0</v>
      </c>
      <c r="FF41" s="139">
        <v>0</v>
      </c>
      <c r="FG41" s="139">
        <v>0</v>
      </c>
      <c r="FH41" s="139">
        <v>0</v>
      </c>
      <c r="FI41" s="139">
        <v>0</v>
      </c>
      <c r="FJ41" s="139">
        <v>0</v>
      </c>
      <c r="FK41" s="139">
        <v>0</v>
      </c>
      <c r="FL41" s="139">
        <v>0</v>
      </c>
      <c r="FM41" s="139">
        <v>0</v>
      </c>
      <c r="FN41" s="139">
        <v>0</v>
      </c>
      <c r="FO41" s="139">
        <v>0</v>
      </c>
      <c r="FP41" s="139">
        <v>0</v>
      </c>
      <c r="FQ41" s="139">
        <v>0</v>
      </c>
      <c r="FR41" s="139"/>
      <c r="FS41" s="139"/>
      <c r="FT41" s="139"/>
      <c r="FU41" s="139">
        <v>2045</v>
      </c>
      <c r="FV41" s="139"/>
      <c r="FW41" s="139"/>
      <c r="FX41" s="139"/>
      <c r="FY41" s="139">
        <v>4.3</v>
      </c>
      <c r="FZ41" s="139"/>
      <c r="GA41" s="139"/>
      <c r="GB41" s="139"/>
      <c r="GC41" s="139"/>
      <c r="GD41" s="139"/>
      <c r="GE41" s="139"/>
      <c r="GF41" s="139"/>
      <c r="GG41" s="139"/>
      <c r="GH41" s="139"/>
      <c r="GI41" s="139"/>
      <c r="GJ41" s="139"/>
      <c r="GK41" s="139"/>
      <c r="GL41" s="139"/>
      <c r="GM41" s="139"/>
      <c r="GN41" s="139"/>
      <c r="GO41" s="139"/>
      <c r="GP41" s="139"/>
      <c r="GQ41" s="139"/>
      <c r="GR41" s="139">
        <v>4934</v>
      </c>
      <c r="GS41" s="139"/>
      <c r="GT41" s="139"/>
      <c r="GU41" s="139"/>
      <c r="GV41" s="139">
        <f t="shared" si="113"/>
        <v>0.20778149551621772</v>
      </c>
      <c r="GW41" s="139"/>
      <c r="GX41" s="139"/>
      <c r="GY41" s="139"/>
      <c r="GZ41" s="139">
        <f t="shared" si="145"/>
        <v>12.902322</v>
      </c>
      <c r="HA41" s="139">
        <f t="shared" si="145"/>
        <v>12.902322</v>
      </c>
      <c r="HB41" s="139">
        <f t="shared" si="145"/>
        <v>12.902322</v>
      </c>
      <c r="HC41" s="139">
        <f t="shared" si="145"/>
        <v>12.902322</v>
      </c>
      <c r="HD41" s="139">
        <f t="shared" si="145"/>
        <v>12.902322</v>
      </c>
      <c r="HE41" s="139">
        <f t="shared" si="145"/>
        <v>12.902322</v>
      </c>
      <c r="HF41" s="139">
        <f t="shared" si="145"/>
        <v>12.902322</v>
      </c>
      <c r="HG41" s="139">
        <f t="shared" si="145"/>
        <v>12.902322</v>
      </c>
      <c r="HH41" s="139">
        <f t="shared" si="145"/>
        <v>12.902322</v>
      </c>
      <c r="HI41" s="139">
        <f t="shared" si="145"/>
        <v>12.902322</v>
      </c>
      <c r="HJ41" s="139">
        <f t="shared" si="145"/>
        <v>12.902322</v>
      </c>
      <c r="HK41" s="139">
        <f t="shared" si="145"/>
        <v>12.902322</v>
      </c>
      <c r="HL41" s="139">
        <f t="shared" si="145"/>
        <v>12.902322</v>
      </c>
      <c r="HM41" s="139">
        <f t="shared" si="145"/>
        <v>12.902322</v>
      </c>
      <c r="HN41" s="139">
        <f t="shared" si="145"/>
        <v>12.902322</v>
      </c>
      <c r="HO41" s="139">
        <f t="shared" si="145"/>
        <v>12.902322</v>
      </c>
      <c r="HP41" s="139">
        <f t="shared" si="144"/>
        <v>12.902322</v>
      </c>
      <c r="HQ41" s="139">
        <f t="shared" si="144"/>
        <v>12.902322</v>
      </c>
      <c r="HR41" s="139">
        <f t="shared" si="144"/>
        <v>12.902322</v>
      </c>
      <c r="HS41" s="139">
        <f t="shared" si="144"/>
        <v>12.902322</v>
      </c>
      <c r="HT41" s="139">
        <f t="shared" si="144"/>
        <v>12.902322</v>
      </c>
      <c r="HU41" s="139">
        <f t="shared" si="144"/>
        <v>12.902322</v>
      </c>
      <c r="HV41" s="139">
        <f t="shared" si="144"/>
        <v>12.902322</v>
      </c>
      <c r="HW41" s="139">
        <f t="shared" si="144"/>
        <v>12.902322</v>
      </c>
      <c r="HX41" s="139">
        <f t="shared" si="144"/>
        <v>4.3</v>
      </c>
      <c r="HY41" s="139"/>
      <c r="HZ41" s="139"/>
      <c r="IA41" s="139"/>
      <c r="IB41" s="279">
        <v>3730.1200000000008</v>
      </c>
      <c r="IC41" s="139"/>
      <c r="ID41" s="139"/>
      <c r="IE41" s="139"/>
      <c r="IF41" s="280">
        <v>2814.1731312280926</v>
      </c>
      <c r="IG41" s="139"/>
      <c r="IH41" s="139"/>
      <c r="II41" s="139"/>
      <c r="IJ41" s="139">
        <f>IFERROR(IJ$81*CK48,"-")</f>
        <v>2237.33781983171</v>
      </c>
      <c r="IK41" s="139">
        <f t="shared" ref="IK41:JH41" si="149">IFERROR(IK$81*CL44,"-")</f>
        <v>3999.5878048410245</v>
      </c>
      <c r="IL41" s="139">
        <f t="shared" si="149"/>
        <v>3999.5878048410254</v>
      </c>
      <c r="IM41" s="139">
        <f t="shared" si="149"/>
        <v>3360.89460925701</v>
      </c>
      <c r="IN41" s="139">
        <f t="shared" si="149"/>
        <v>2577.8507531734344</v>
      </c>
      <c r="IO41" s="139">
        <f t="shared" si="149"/>
        <v>2635.3391986750039</v>
      </c>
      <c r="IP41" s="139">
        <f t="shared" si="149"/>
        <v>2646.8869679092991</v>
      </c>
      <c r="IQ41" s="139">
        <f t="shared" si="149"/>
        <v>2566.2764341106099</v>
      </c>
      <c r="IR41" s="139">
        <f t="shared" si="149"/>
        <v>2576.7177259335831</v>
      </c>
      <c r="IS41" s="139">
        <f t="shared" si="149"/>
        <v>2588.9690405116962</v>
      </c>
      <c r="IT41" s="139">
        <f t="shared" si="149"/>
        <v>2593.5808619409213</v>
      </c>
      <c r="IU41" s="139">
        <f t="shared" si="149"/>
        <v>2594.7923395751363</v>
      </c>
      <c r="IV41" s="139">
        <f t="shared" si="149"/>
        <v>2602.8446674979255</v>
      </c>
      <c r="IW41" s="139">
        <f t="shared" si="149"/>
        <v>2606.0472691410328</v>
      </c>
      <c r="IX41" s="139">
        <f t="shared" si="149"/>
        <v>2623.0114779222922</v>
      </c>
      <c r="IY41" s="139">
        <f t="shared" si="149"/>
        <v>2629.1687750280594</v>
      </c>
      <c r="IZ41" s="139">
        <f t="shared" si="149"/>
        <v>2642.4791334452766</v>
      </c>
      <c r="JA41" s="139">
        <f t="shared" si="149"/>
        <v>2644.8139029856757</v>
      </c>
      <c r="JB41" s="139">
        <f t="shared" si="149"/>
        <v>2651.1250234871973</v>
      </c>
      <c r="JC41" s="139">
        <f t="shared" si="149"/>
        <v>2657.5076223640099</v>
      </c>
      <c r="JD41" s="139">
        <f t="shared" si="149"/>
        <v>2673.5806949608314</v>
      </c>
      <c r="JE41" s="139">
        <f t="shared" si="149"/>
        <v>2675.3332776153793</v>
      </c>
      <c r="JF41" s="139">
        <f t="shared" si="149"/>
        <v>2675.3538003126969</v>
      </c>
      <c r="JG41" s="139">
        <f t="shared" si="149"/>
        <v>2675.1795001810547</v>
      </c>
      <c r="JH41" s="139">
        <f t="shared" si="149"/>
        <v>2675.1795001810547</v>
      </c>
      <c r="JI41" s="139"/>
      <c r="JJ41" s="139"/>
      <c r="JK41" s="139"/>
      <c r="JL41" s="139"/>
      <c r="JM41" s="139"/>
      <c r="JN41" s="139"/>
      <c r="JO41" s="139"/>
      <c r="JP41" s="139"/>
      <c r="JQ41" s="139"/>
      <c r="JR41" s="139"/>
      <c r="JS41" s="139"/>
      <c r="JT41" s="139"/>
      <c r="JU41" s="139"/>
      <c r="JV41" s="139"/>
      <c r="JW41" s="139"/>
      <c r="JX41" s="139"/>
      <c r="JY41" s="139"/>
      <c r="JZ41" s="139"/>
      <c r="KA41" s="139"/>
      <c r="KB41" s="139"/>
      <c r="KC41" s="139"/>
      <c r="KD41" s="139"/>
      <c r="KE41" s="139"/>
      <c r="KF41" s="139"/>
      <c r="KG41" s="139"/>
      <c r="KH41" s="139"/>
      <c r="KI41" s="139"/>
      <c r="KJ41" s="139"/>
      <c r="KK41" s="139"/>
      <c r="KL41" s="139"/>
      <c r="KM41" s="139"/>
      <c r="KN41" s="139"/>
      <c r="KO41" s="139"/>
      <c r="KP41" s="139"/>
      <c r="KQ41" s="139"/>
      <c r="KR41" s="139"/>
      <c r="KS41" s="139"/>
      <c r="KT41" s="139"/>
      <c r="KU41" s="139"/>
      <c r="KV41" s="139"/>
      <c r="KW41" s="139"/>
    </row>
    <row r="42" spans="1:309" s="152" customFormat="1" ht="12.75" x14ac:dyDescent="0.2">
      <c r="A42" s="150" t="s">
        <v>523</v>
      </c>
      <c r="B42" s="186" t="s">
        <v>587</v>
      </c>
      <c r="C42" s="151">
        <f t="shared" si="109"/>
        <v>2.9411764705882351</v>
      </c>
      <c r="D42" s="151">
        <f t="shared" si="109"/>
        <v>2.9411764705882351</v>
      </c>
      <c r="E42" s="151">
        <f t="shared" si="109"/>
        <v>2.9411764705882351</v>
      </c>
      <c r="F42" s="151">
        <f t="shared" si="109"/>
        <v>2.9411764705882351</v>
      </c>
      <c r="G42" s="151">
        <f t="shared" si="109"/>
        <v>2.9411764705882351</v>
      </c>
      <c r="H42" s="151">
        <f t="shared" si="109"/>
        <v>2.9411764705882351</v>
      </c>
      <c r="I42" s="151">
        <v>0.28274117569839596</v>
      </c>
      <c r="J42" s="151">
        <f t="shared" si="110"/>
        <v>5.8823529411764701</v>
      </c>
      <c r="K42" s="151">
        <f t="shared" si="147"/>
        <v>5.8823529411764701</v>
      </c>
      <c r="L42" s="151">
        <f t="shared" si="147"/>
        <v>5.8823529411764701</v>
      </c>
      <c r="M42" s="151">
        <f t="shared" si="147"/>
        <v>5.8823529411764701</v>
      </c>
      <c r="N42" s="151">
        <f t="shared" si="147"/>
        <v>5.8823529411764701</v>
      </c>
      <c r="O42" s="151">
        <f t="shared" si="147"/>
        <v>5.8823529411764701</v>
      </c>
      <c r="P42" s="151">
        <f t="shared" si="146"/>
        <v>5.8823529411764701</v>
      </c>
      <c r="Q42" s="151">
        <f t="shared" si="146"/>
        <v>5.8823529411764701</v>
      </c>
      <c r="R42" s="151">
        <f t="shared" si="146"/>
        <v>5.8823529411764701</v>
      </c>
      <c r="S42" s="151">
        <f t="shared" si="146"/>
        <v>5.8823529411764701</v>
      </c>
      <c r="T42" s="151">
        <f t="shared" si="146"/>
        <v>5.8823529411764701</v>
      </c>
      <c r="U42" s="151">
        <f t="shared" si="146"/>
        <v>5.8823529411764701</v>
      </c>
      <c r="V42" s="151">
        <f t="shared" si="146"/>
        <v>5.8823529411764701</v>
      </c>
      <c r="W42" s="151">
        <f t="shared" si="146"/>
        <v>5.8823529411764701</v>
      </c>
      <c r="X42" s="151">
        <f t="shared" si="146"/>
        <v>5.8823529411764701</v>
      </c>
      <c r="Y42" s="151">
        <f t="shared" si="146"/>
        <v>5.8823529411764701</v>
      </c>
      <c r="Z42" s="151">
        <f t="shared" si="146"/>
        <v>5.8823529411764701</v>
      </c>
      <c r="AA42" s="151">
        <f t="shared" si="141"/>
        <v>5.8823529411764701</v>
      </c>
      <c r="AB42" s="151">
        <f t="shared" si="141"/>
        <v>5.8823529411764701</v>
      </c>
      <c r="AC42" s="151">
        <f t="shared" si="141"/>
        <v>5.8823529411764701</v>
      </c>
      <c r="AD42" s="151">
        <f t="shared" si="141"/>
        <v>5.8823529411764701</v>
      </c>
      <c r="AE42" s="151">
        <f t="shared" si="141"/>
        <v>5.8823529411764701</v>
      </c>
      <c r="AF42" s="151">
        <f t="shared" si="141"/>
        <v>5.8823529411764701</v>
      </c>
      <c r="AG42" s="151">
        <f t="shared" si="141"/>
        <v>5.8823529411764701</v>
      </c>
      <c r="AH42" s="151">
        <f t="shared" si="141"/>
        <v>5.8823529411764701</v>
      </c>
      <c r="AI42" s="151">
        <f t="shared" si="141"/>
        <v>5.8823529411764701</v>
      </c>
      <c r="AJ42" s="183">
        <v>167.11124428198713</v>
      </c>
      <c r="AK42" s="183">
        <v>167.11124428198713</v>
      </c>
      <c r="AL42" s="183">
        <v>167.11124428198713</v>
      </c>
      <c r="AM42" s="183">
        <v>167.11124428198713</v>
      </c>
      <c r="AN42" s="183">
        <v>167.11124428198713</v>
      </c>
      <c r="AO42" s="183">
        <v>167.11124428198713</v>
      </c>
      <c r="AP42" s="183">
        <v>167.11124428198713</v>
      </c>
      <c r="AQ42" s="183">
        <v>167.11124428198713</v>
      </c>
      <c r="AR42" s="183">
        <v>167.11124428198713</v>
      </c>
      <c r="AS42" s="183">
        <v>167.11124428198713</v>
      </c>
      <c r="AT42" s="183">
        <v>167.11124428198713</v>
      </c>
      <c r="AU42" s="183">
        <v>167.11124428198713</v>
      </c>
      <c r="AV42" s="183">
        <v>167.11124428198713</v>
      </c>
      <c r="AW42" s="183">
        <v>167.11124428198713</v>
      </c>
      <c r="AX42" s="183">
        <v>167.11124428198713</v>
      </c>
      <c r="AY42" s="183">
        <v>167.11124428198713</v>
      </c>
      <c r="AZ42" s="183">
        <v>167.11124428198713</v>
      </c>
      <c r="BA42" s="183">
        <v>167.11124428198713</v>
      </c>
      <c r="BB42" s="183">
        <v>167.11124428198713</v>
      </c>
      <c r="BC42" s="183">
        <v>167.11124428198713</v>
      </c>
      <c r="BD42" s="183">
        <v>167.11124428198713</v>
      </c>
      <c r="BE42" s="183">
        <v>167.11124428198713</v>
      </c>
      <c r="BF42" s="183">
        <v>167.11124428198713</v>
      </c>
      <c r="BG42" s="183">
        <v>167.11124428198713</v>
      </c>
      <c r="BH42" s="183">
        <v>167.11124428198713</v>
      </c>
      <c r="BI42" s="145">
        <v>157.49390745243281</v>
      </c>
      <c r="BJ42" s="154">
        <f t="shared" si="101"/>
        <v>1.194905422870786</v>
      </c>
      <c r="BK42" s="145">
        <f t="shared" ref="BK42:BK47" si="150">((CK46)/($DK42-ES42))</f>
        <v>221.7685472668679</v>
      </c>
      <c r="BL42" s="145">
        <f t="shared" si="143"/>
        <v>1.194905422870786</v>
      </c>
      <c r="BM42" s="145">
        <f t="shared" si="143"/>
        <v>1.194905422870786</v>
      </c>
      <c r="BN42" s="145">
        <f t="shared" si="143"/>
        <v>1.0166995538545316</v>
      </c>
      <c r="BO42" s="145">
        <f t="shared" si="143"/>
        <v>0.85721064738303454</v>
      </c>
      <c r="BP42" s="145">
        <f t="shared" si="143"/>
        <v>0.8765417727081547</v>
      </c>
      <c r="BQ42" s="145">
        <f t="shared" si="143"/>
        <v>0.88061579570774229</v>
      </c>
      <c r="BR42" s="145">
        <f t="shared" si="143"/>
        <v>0.87792304190194592</v>
      </c>
      <c r="BS42" s="145">
        <f t="shared" si="143"/>
        <v>0.88149500732109121</v>
      </c>
      <c r="BT42" s="145">
        <f t="shared" si="143"/>
        <v>0.88568618143575439</v>
      </c>
      <c r="BU42" s="145">
        <f t="shared" si="143"/>
        <v>0.88726388531988687</v>
      </c>
      <c r="BV42" s="145">
        <f t="shared" si="143"/>
        <v>0.88767833175897271</v>
      </c>
      <c r="BW42" s="145">
        <f t="shared" si="143"/>
        <v>0.89043303274535213</v>
      </c>
      <c r="BX42" s="145">
        <f t="shared" si="143"/>
        <v>0.89152864260995779</v>
      </c>
      <c r="BY42" s="145">
        <f t="shared" si="143"/>
        <v>0.89733209759974131</v>
      </c>
      <c r="BZ42" s="145">
        <f t="shared" si="143"/>
        <v>0.89943850863681341</v>
      </c>
      <c r="CA42" s="145">
        <f t="shared" si="143"/>
        <v>0.90399198159675143</v>
      </c>
      <c r="CB42" s="145">
        <f t="shared" si="148"/>
        <v>0.90479070614169987</v>
      </c>
      <c r="CC42" s="145">
        <f t="shared" si="148"/>
        <v>0.90694974015489527</v>
      </c>
      <c r="CD42" s="145">
        <f t="shared" si="148"/>
        <v>0.90913322691676191</v>
      </c>
      <c r="CE42" s="145">
        <f t="shared" si="148"/>
        <v>0.91463182426167433</v>
      </c>
      <c r="CF42" s="145">
        <f t="shared" si="148"/>
        <v>0.91523138270160465</v>
      </c>
      <c r="CG42" s="145">
        <f t="shared" si="148"/>
        <v>0.9152384035153478</v>
      </c>
      <c r="CH42" s="145">
        <f t="shared" si="148"/>
        <v>0.91517877544888504</v>
      </c>
      <c r="CI42" s="145">
        <f t="shared" si="148"/>
        <v>0.91517877544888504</v>
      </c>
      <c r="CJ42" s="192">
        <f t="shared" si="112"/>
        <v>21.227494837299513</v>
      </c>
      <c r="CK42" s="145">
        <f>'[8]ф_4 (ТЗ-1)'!CK40</f>
        <v>21.227494837299513</v>
      </c>
      <c r="CL42" s="145">
        <f>'[8]ф_4 (ТЗ-1)'!CL40</f>
        <v>21.227494837299513</v>
      </c>
      <c r="CM42" s="145">
        <f>'[8]ф_4 (ТЗ-1)'!CM40</f>
        <v>21.227494837299513</v>
      </c>
      <c r="CN42" s="145">
        <f>'[8]ф_4 (ТЗ-1)'!CN40</f>
        <v>18.061667574225755</v>
      </c>
      <c r="CO42" s="145">
        <f>'[8]ф_4 (ТЗ-1)'!CO40</f>
        <v>15.228347150759609</v>
      </c>
      <c r="CP42" s="145">
        <f>'[8]ф_4 (ТЗ-1)'!CP40</f>
        <v>15.571764592160369</v>
      </c>
      <c r="CQ42" s="145">
        <f>'[8]ф_4 (ТЗ-1)'!CQ40</f>
        <v>15.644139610748041</v>
      </c>
      <c r="CR42" s="145">
        <f>'[8]ф_4 (ТЗ-1)'!CR40</f>
        <v>15.59630283938807</v>
      </c>
      <c r="CS42" s="145">
        <f>'[8]ф_4 (ТЗ-1)'!CS40</f>
        <v>15.659758805059186</v>
      </c>
      <c r="CT42" s="145">
        <f>'[8]ф_4 (ТЗ-1)'!CT40</f>
        <v>15.734215013206178</v>
      </c>
      <c r="CU42" s="145">
        <f>'[8]ф_4 (ТЗ-1)'!CU40</f>
        <v>15.762242922707792</v>
      </c>
      <c r="CV42" s="145">
        <f>'[8]ф_4 (ТЗ-1)'!CV40</f>
        <v>15.76960556369815</v>
      </c>
      <c r="CW42" s="145">
        <f>'[8]ф_4 (ТЗ-1)'!CW40</f>
        <v>15.818542826721181</v>
      </c>
      <c r="CX42" s="145">
        <f>'[8]ф_4 (ТЗ-1)'!CX40</f>
        <v>15.8380063359659</v>
      </c>
      <c r="CY42" s="145">
        <f>'[8]ф_4 (ТЗ-1)'!CY40</f>
        <v>15.941104713859405</v>
      </c>
      <c r="CZ42" s="145">
        <f>'[8]ф_4 (ТЗ-1)'!CZ40</f>
        <v>15.978525105932992</v>
      </c>
      <c r="DA42" s="145">
        <f>'[8]ф_4 (ТЗ-1)'!DA40</f>
        <v>16.059417553066289</v>
      </c>
      <c r="DB42" s="145">
        <f>'[8]ф_4 (ТЗ-1)'!DB40</f>
        <v>16.073606894607298</v>
      </c>
      <c r="DC42" s="145">
        <f>'[8]ф_4 (ТЗ-1)'!DC40</f>
        <v>16.111962133851716</v>
      </c>
      <c r="DD42" s="145">
        <f>'[8]ф_4 (ТЗ-1)'!DD40</f>
        <v>16.150751776176275</v>
      </c>
      <c r="DE42" s="145">
        <f>'[8]ф_4 (ТЗ-1)'!DE40</f>
        <v>16.248434358008645</v>
      </c>
      <c r="DF42" s="145">
        <f>'[8]ф_4 (ТЗ-1)'!DF40</f>
        <v>16.259085513694007</v>
      </c>
      <c r="DG42" s="145">
        <f>'[8]ф_4 (ТЗ-1)'!DG40</f>
        <v>16.259210238450155</v>
      </c>
      <c r="DH42" s="145">
        <f>'[8]ф_4 (ТЗ-1)'!DH40</f>
        <v>16.258150945849444</v>
      </c>
      <c r="DI42" s="145">
        <f>'[8]ф_4 (ТЗ-1)'!DI40</f>
        <v>16.258150945849444</v>
      </c>
      <c r="DJ42" s="139"/>
      <c r="DK42" s="139">
        <v>17.765000000000001</v>
      </c>
      <c r="DL42" s="139">
        <v>340</v>
      </c>
      <c r="DM42" s="139">
        <f t="shared" si="103"/>
        <v>0.17</v>
      </c>
      <c r="DN42" s="139">
        <v>0.19771000000000002</v>
      </c>
      <c r="DO42" s="139"/>
      <c r="DP42" s="139"/>
      <c r="DQ42" s="190">
        <v>0</v>
      </c>
      <c r="DR42" s="190">
        <v>0</v>
      </c>
      <c r="DS42" s="190">
        <v>0</v>
      </c>
      <c r="DT42" s="190">
        <v>0</v>
      </c>
      <c r="DU42" s="190">
        <v>0</v>
      </c>
      <c r="DV42" s="190">
        <v>0</v>
      </c>
      <c r="DW42" s="190">
        <v>0</v>
      </c>
      <c r="DX42" s="190">
        <v>0</v>
      </c>
      <c r="DY42" s="190">
        <v>0</v>
      </c>
      <c r="DZ42" s="190">
        <v>0</v>
      </c>
      <c r="EA42" s="190">
        <v>0</v>
      </c>
      <c r="EB42" s="190">
        <v>0</v>
      </c>
      <c r="EC42" s="190">
        <v>0</v>
      </c>
      <c r="ED42" s="190">
        <v>0</v>
      </c>
      <c r="EE42" s="190">
        <v>0</v>
      </c>
      <c r="EF42" s="190">
        <v>0</v>
      </c>
      <c r="EG42" s="190">
        <v>0</v>
      </c>
      <c r="EH42" s="190">
        <v>0</v>
      </c>
      <c r="EI42" s="190">
        <v>0</v>
      </c>
      <c r="EJ42" s="190">
        <v>0</v>
      </c>
      <c r="EK42" s="190">
        <v>0</v>
      </c>
      <c r="EL42" s="190">
        <v>0</v>
      </c>
      <c r="EM42" s="190">
        <v>0</v>
      </c>
      <c r="EN42" s="190">
        <v>0</v>
      </c>
      <c r="EO42" s="190">
        <v>0</v>
      </c>
      <c r="EP42" s="139"/>
      <c r="EQ42" s="139"/>
      <c r="ER42" s="139"/>
      <c r="ES42" s="139">
        <v>0</v>
      </c>
      <c r="ET42" s="139">
        <v>0</v>
      </c>
      <c r="EU42" s="139">
        <v>0</v>
      </c>
      <c r="EV42" s="139">
        <v>0</v>
      </c>
      <c r="EW42" s="139">
        <v>0</v>
      </c>
      <c r="EX42" s="139">
        <v>0</v>
      </c>
      <c r="EY42" s="139">
        <v>0</v>
      </c>
      <c r="EZ42" s="139">
        <v>0</v>
      </c>
      <c r="FA42" s="139">
        <v>0</v>
      </c>
      <c r="FB42" s="139">
        <v>0</v>
      </c>
      <c r="FC42" s="139">
        <v>0</v>
      </c>
      <c r="FD42" s="139">
        <v>0</v>
      </c>
      <c r="FE42" s="139">
        <v>0</v>
      </c>
      <c r="FF42" s="139">
        <v>0</v>
      </c>
      <c r="FG42" s="139">
        <v>0</v>
      </c>
      <c r="FH42" s="139">
        <v>0</v>
      </c>
      <c r="FI42" s="139">
        <v>0</v>
      </c>
      <c r="FJ42" s="139">
        <v>0</v>
      </c>
      <c r="FK42" s="139">
        <v>0</v>
      </c>
      <c r="FL42" s="139">
        <v>0</v>
      </c>
      <c r="FM42" s="139">
        <v>0</v>
      </c>
      <c r="FN42" s="139">
        <v>0</v>
      </c>
      <c r="FO42" s="139">
        <v>0</v>
      </c>
      <c r="FP42" s="139">
        <v>0</v>
      </c>
      <c r="FQ42" s="139">
        <v>0</v>
      </c>
      <c r="FR42" s="139"/>
      <c r="FS42" s="139"/>
      <c r="FT42" s="139"/>
      <c r="FU42" s="139">
        <v>2045</v>
      </c>
      <c r="FV42" s="139"/>
      <c r="FW42" s="139"/>
      <c r="FX42" s="139"/>
      <c r="FY42" s="139">
        <v>0.17</v>
      </c>
      <c r="FZ42" s="139"/>
      <c r="GA42" s="139"/>
      <c r="GB42" s="139"/>
      <c r="GC42" s="139"/>
      <c r="GD42" s="139"/>
      <c r="GE42" s="139"/>
      <c r="GF42" s="139"/>
      <c r="GG42" s="139"/>
      <c r="GH42" s="139"/>
      <c r="GI42" s="139"/>
      <c r="GJ42" s="139"/>
      <c r="GK42" s="139"/>
      <c r="GL42" s="139"/>
      <c r="GM42" s="139"/>
      <c r="GN42" s="139"/>
      <c r="GO42" s="139"/>
      <c r="GP42" s="139"/>
      <c r="GQ42" s="139"/>
      <c r="GR42" s="139">
        <v>340</v>
      </c>
      <c r="GS42" s="139"/>
      <c r="GT42" s="139"/>
      <c r="GU42" s="139"/>
      <c r="GV42" s="139">
        <f t="shared" si="113"/>
        <v>0.28274117569839596</v>
      </c>
      <c r="GW42" s="139"/>
      <c r="GX42" s="139"/>
      <c r="GY42" s="139"/>
      <c r="GZ42" s="139">
        <f t="shared" si="145"/>
        <v>0.17</v>
      </c>
      <c r="HA42" s="139">
        <f t="shared" si="145"/>
        <v>0.17</v>
      </c>
      <c r="HB42" s="139">
        <f t="shared" si="145"/>
        <v>0.17</v>
      </c>
      <c r="HC42" s="139">
        <f t="shared" si="145"/>
        <v>0.17</v>
      </c>
      <c r="HD42" s="139">
        <f t="shared" si="145"/>
        <v>0.17</v>
      </c>
      <c r="HE42" s="139">
        <f t="shared" si="145"/>
        <v>0.17</v>
      </c>
      <c r="HF42" s="139">
        <f t="shared" si="145"/>
        <v>0.17</v>
      </c>
      <c r="HG42" s="139">
        <f t="shared" si="145"/>
        <v>0.17</v>
      </c>
      <c r="HH42" s="139">
        <f t="shared" si="145"/>
        <v>0.17</v>
      </c>
      <c r="HI42" s="139">
        <f t="shared" si="145"/>
        <v>0.17</v>
      </c>
      <c r="HJ42" s="139">
        <f t="shared" si="145"/>
        <v>0.17</v>
      </c>
      <c r="HK42" s="139">
        <f t="shared" si="145"/>
        <v>0.17</v>
      </c>
      <c r="HL42" s="139">
        <f t="shared" si="145"/>
        <v>0.17</v>
      </c>
      <c r="HM42" s="139">
        <f t="shared" si="145"/>
        <v>0.17</v>
      </c>
      <c r="HN42" s="139">
        <f t="shared" si="145"/>
        <v>0.17</v>
      </c>
      <c r="HO42" s="139">
        <f t="shared" si="145"/>
        <v>0.17</v>
      </c>
      <c r="HP42" s="139">
        <f t="shared" si="144"/>
        <v>0.17</v>
      </c>
      <c r="HQ42" s="139">
        <f t="shared" si="144"/>
        <v>0.17</v>
      </c>
      <c r="HR42" s="139">
        <f t="shared" si="144"/>
        <v>0.17</v>
      </c>
      <c r="HS42" s="139">
        <f t="shared" si="144"/>
        <v>0.17</v>
      </c>
      <c r="HT42" s="139">
        <f t="shared" si="144"/>
        <v>0.17</v>
      </c>
      <c r="HU42" s="139">
        <f t="shared" si="144"/>
        <v>0.17</v>
      </c>
      <c r="HV42" s="139">
        <f t="shared" si="144"/>
        <v>0.17</v>
      </c>
      <c r="HW42" s="139">
        <f t="shared" si="144"/>
        <v>0.17</v>
      </c>
      <c r="HX42" s="139">
        <f t="shared" si="144"/>
        <v>0.17</v>
      </c>
      <c r="HY42" s="139"/>
      <c r="HZ42" s="139"/>
      <c r="IA42" s="139"/>
      <c r="IB42" s="279">
        <v>19.040000000000077</v>
      </c>
      <c r="IC42" s="139"/>
      <c r="ID42" s="139"/>
      <c r="IE42" s="139"/>
      <c r="IF42" s="280">
        <v>19.040000000000077</v>
      </c>
      <c r="IG42" s="139"/>
      <c r="IH42" s="139"/>
      <c r="II42" s="139"/>
      <c r="IJ42" s="139">
        <f>IFERROR(IJ$81*CK50,"-")</f>
        <v>10.268131693882863</v>
      </c>
      <c r="IK42" s="139">
        <f t="shared" ref="IK42:IT47" si="151">IFERROR(IK$81*CL46,"-")</f>
        <v>3939.7182421959083</v>
      </c>
      <c r="IL42" s="139">
        <f t="shared" si="151"/>
        <v>3939.7182421959092</v>
      </c>
      <c r="IM42" s="139">
        <f t="shared" si="151"/>
        <v>3310.5856023866022</v>
      </c>
      <c r="IN42" s="139">
        <f t="shared" si="151"/>
        <v>2790.4222754875045</v>
      </c>
      <c r="IO42" s="139">
        <f t="shared" si="151"/>
        <v>2571.3243221247712</v>
      </c>
      <c r="IP42" s="139">
        <f t="shared" si="151"/>
        <v>2582.5915851447862</v>
      </c>
      <c r="IQ42" s="139">
        <f t="shared" si="151"/>
        <v>2574.0758287456615</v>
      </c>
      <c r="IR42" s="139">
        <f t="shared" si="151"/>
        <v>2584.5488536096846</v>
      </c>
      <c r="IS42" s="139">
        <f t="shared" si="151"/>
        <v>2596.8374022269381</v>
      </c>
      <c r="IT42" s="139">
        <f t="shared" si="151"/>
        <v>2601.4632398450794</v>
      </c>
      <c r="IU42" s="139">
        <f t="shared" ref="IU42:JD47" si="152">IFERROR(IU$81*CV46,"-")</f>
        <v>2602.6783993866825</v>
      </c>
      <c r="IV42" s="139">
        <f t="shared" si="152"/>
        <v>2610.7551998418794</v>
      </c>
      <c r="IW42" s="139">
        <f t="shared" si="152"/>
        <v>2613.9675347910875</v>
      </c>
      <c r="IX42" s="139">
        <f t="shared" si="152"/>
        <v>2630.9833009794907</v>
      </c>
      <c r="IY42" s="139">
        <f t="shared" si="152"/>
        <v>2637.1593112641549</v>
      </c>
      <c r="IZ42" s="139">
        <f t="shared" si="152"/>
        <v>2650.5101223530532</v>
      </c>
      <c r="JA42" s="139">
        <f t="shared" si="152"/>
        <v>2652.8519876952864</v>
      </c>
      <c r="JB42" s="139">
        <f t="shared" si="152"/>
        <v>2659.1822888738102</v>
      </c>
      <c r="JC42" s="139">
        <f t="shared" si="152"/>
        <v>2665.5842856637923</v>
      </c>
      <c r="JD42" s="139">
        <f t="shared" si="152"/>
        <v>2681.7062073380212</v>
      </c>
      <c r="JE42" s="139">
        <f t="shared" ref="JE42:JH47" si="153">IFERROR(JE$81*DF46,"-")</f>
        <v>2683.4641164194391</v>
      </c>
      <c r="JF42" s="139">
        <f t="shared" si="153"/>
        <v>2683.484701489077</v>
      </c>
      <c r="JG42" s="139">
        <f t="shared" si="153"/>
        <v>2683.3098716266954</v>
      </c>
      <c r="JH42" s="139">
        <f t="shared" si="153"/>
        <v>2683.3098716266954</v>
      </c>
      <c r="JI42" s="139"/>
      <c r="JJ42" s="139"/>
      <c r="JK42" s="139"/>
      <c r="JL42" s="139"/>
      <c r="JM42" s="139"/>
      <c r="JN42" s="139"/>
      <c r="JO42" s="139"/>
      <c r="JP42" s="139"/>
      <c r="JQ42" s="139"/>
      <c r="JR42" s="139"/>
      <c r="JS42" s="139"/>
      <c r="JT42" s="139"/>
      <c r="JU42" s="139"/>
      <c r="JV42" s="139"/>
      <c r="JW42" s="139"/>
      <c r="JX42" s="139"/>
      <c r="JY42" s="139"/>
      <c r="JZ42" s="139"/>
      <c r="KA42" s="139"/>
      <c r="KB42" s="139"/>
      <c r="KC42" s="139"/>
      <c r="KD42" s="139"/>
      <c r="KE42" s="139"/>
      <c r="KF42" s="139"/>
      <c r="KG42" s="139"/>
      <c r="KH42" s="139"/>
      <c r="KI42" s="139"/>
      <c r="KJ42" s="139"/>
      <c r="KK42" s="139"/>
      <c r="KL42" s="139"/>
      <c r="KM42" s="139"/>
      <c r="KN42" s="139"/>
      <c r="KO42" s="139"/>
      <c r="KP42" s="139"/>
      <c r="KQ42" s="139"/>
      <c r="KR42" s="139"/>
      <c r="KS42" s="139"/>
      <c r="KT42" s="139"/>
      <c r="KU42" s="139"/>
      <c r="KV42" s="139"/>
      <c r="KW42" s="139"/>
    </row>
    <row r="43" spans="1:309" s="152" customFormat="1" ht="12.75" x14ac:dyDescent="0.2">
      <c r="A43" s="150" t="s">
        <v>524</v>
      </c>
      <c r="B43" s="186" t="s">
        <v>588</v>
      </c>
      <c r="C43" s="151">
        <f t="shared" si="109"/>
        <v>0.28274117569839596</v>
      </c>
      <c r="D43" s="151">
        <f t="shared" si="109"/>
        <v>0.28274117569839596</v>
      </c>
      <c r="E43" s="151">
        <f t="shared" si="109"/>
        <v>0.28274117569839596</v>
      </c>
      <c r="F43" s="151">
        <f t="shared" si="109"/>
        <v>0.28274117569839596</v>
      </c>
      <c r="G43" s="151">
        <f t="shared" si="109"/>
        <v>0.28274117569839596</v>
      </c>
      <c r="H43" s="151">
        <f t="shared" si="109"/>
        <v>0.28274117569839596</v>
      </c>
      <c r="I43" s="151">
        <v>0.28274117569839596</v>
      </c>
      <c r="J43" s="151">
        <f t="shared" si="110"/>
        <v>0.14121962402567628</v>
      </c>
      <c r="K43" s="151">
        <f t="shared" si="147"/>
        <v>0.14121962402567628</v>
      </c>
      <c r="L43" s="151">
        <f t="shared" si="147"/>
        <v>0.14121962402567628</v>
      </c>
      <c r="M43" s="151">
        <f t="shared" si="147"/>
        <v>0.14121962402567628</v>
      </c>
      <c r="N43" s="151">
        <f t="shared" si="147"/>
        <v>0.14121962402567628</v>
      </c>
      <c r="O43" s="151">
        <f t="shared" si="147"/>
        <v>0.14121962402567628</v>
      </c>
      <c r="P43" s="151">
        <f t="shared" si="146"/>
        <v>0.14121962402567628</v>
      </c>
      <c r="Q43" s="151">
        <f t="shared" si="146"/>
        <v>0</v>
      </c>
      <c r="R43" s="151">
        <f t="shared" si="146"/>
        <v>0</v>
      </c>
      <c r="S43" s="151">
        <f t="shared" si="146"/>
        <v>0</v>
      </c>
      <c r="T43" s="151">
        <f t="shared" si="146"/>
        <v>0</v>
      </c>
      <c r="U43" s="151">
        <f t="shared" si="146"/>
        <v>0</v>
      </c>
      <c r="V43" s="151">
        <f t="shared" si="146"/>
        <v>0</v>
      </c>
      <c r="W43" s="151">
        <f t="shared" si="146"/>
        <v>0</v>
      </c>
      <c r="X43" s="151">
        <f t="shared" si="146"/>
        <v>0</v>
      </c>
      <c r="Y43" s="151">
        <f t="shared" si="146"/>
        <v>0</v>
      </c>
      <c r="Z43" s="151">
        <f t="shared" si="146"/>
        <v>0</v>
      </c>
      <c r="AA43" s="151">
        <f t="shared" si="141"/>
        <v>0</v>
      </c>
      <c r="AB43" s="151">
        <f t="shared" si="141"/>
        <v>0</v>
      </c>
      <c r="AC43" s="151">
        <f t="shared" si="141"/>
        <v>0</v>
      </c>
      <c r="AD43" s="151">
        <f t="shared" si="141"/>
        <v>0</v>
      </c>
      <c r="AE43" s="151">
        <f t="shared" si="141"/>
        <v>0</v>
      </c>
      <c r="AF43" s="151">
        <f t="shared" si="141"/>
        <v>0</v>
      </c>
      <c r="AG43" s="151">
        <f t="shared" si="141"/>
        <v>0</v>
      </c>
      <c r="AH43" s="151">
        <f t="shared" si="141"/>
        <v>0</v>
      </c>
      <c r="AI43" s="151">
        <f t="shared" si="141"/>
        <v>0</v>
      </c>
      <c r="AJ43" s="183">
        <v>164.09398998447992</v>
      </c>
      <c r="AK43" s="145">
        <v>164.09398998447992</v>
      </c>
      <c r="AL43" s="145">
        <v>164.09398998447992</v>
      </c>
      <c r="AM43" s="145">
        <v>164.09398998447992</v>
      </c>
      <c r="AN43" s="145">
        <v>164.09398998447992</v>
      </c>
      <c r="AO43" s="145">
        <v>164.09398998447992</v>
      </c>
      <c r="AP43" s="145">
        <v>164.09398998447992</v>
      </c>
      <c r="AQ43" s="145">
        <v>163.25202766059436</v>
      </c>
      <c r="AR43" s="145">
        <v>163.25202766059436</v>
      </c>
      <c r="AS43" s="145">
        <v>163.25202766059436</v>
      </c>
      <c r="AT43" s="145">
        <v>163.25202766059436</v>
      </c>
      <c r="AU43" s="145">
        <v>163.25202766059436</v>
      </c>
      <c r="AV43" s="145">
        <v>163.25202766059436</v>
      </c>
      <c r="AW43" s="145">
        <v>163.25202766059436</v>
      </c>
      <c r="AX43" s="145">
        <v>163.25202766059436</v>
      </c>
      <c r="AY43" s="145">
        <v>163.25202766059436</v>
      </c>
      <c r="AZ43" s="145">
        <v>163.25202766059436</v>
      </c>
      <c r="BA43" s="145">
        <v>163.25202766059436</v>
      </c>
      <c r="BB43" s="145">
        <v>163.25202766059436</v>
      </c>
      <c r="BC43" s="145">
        <v>163.25202766059436</v>
      </c>
      <c r="BD43" s="145">
        <v>163.25202766059436</v>
      </c>
      <c r="BE43" s="145">
        <v>163.25202766059436</v>
      </c>
      <c r="BF43" s="145">
        <v>163.25202766059436</v>
      </c>
      <c r="BG43" s="145">
        <v>163.25202766059436</v>
      </c>
      <c r="BH43" s="145">
        <v>163.25202766059436</v>
      </c>
      <c r="BI43" s="145">
        <v>163.25202766059436</v>
      </c>
      <c r="BJ43" s="154">
        <f t="shared" si="101"/>
        <v>2.6059443427087126</v>
      </c>
      <c r="BK43" s="145">
        <f t="shared" si="150"/>
        <v>3.1330939574276906E-2</v>
      </c>
      <c r="BL43" s="145">
        <f t="shared" si="143"/>
        <v>2.6059443427087126</v>
      </c>
      <c r="BM43" s="145">
        <f t="shared" si="143"/>
        <v>2.6023547815315808</v>
      </c>
      <c r="BN43" s="145">
        <f t="shared" si="143"/>
        <v>2.5416716586608952</v>
      </c>
      <c r="BO43" s="145">
        <f t="shared" si="143"/>
        <v>2.5164449466043513</v>
      </c>
      <c r="BP43" s="145">
        <f t="shared" si="143"/>
        <v>2.5125074217654348</v>
      </c>
      <c r="BQ43" s="145">
        <f t="shared" si="143"/>
        <v>2.4985535931384355</v>
      </c>
      <c r="BR43" s="145">
        <f t="shared" si="143"/>
        <v>2.4985535931384355</v>
      </c>
      <c r="BS43" s="145">
        <f t="shared" si="143"/>
        <v>2.4985535931384355</v>
      </c>
      <c r="BT43" s="145">
        <f t="shared" si="143"/>
        <v>2.4985535931384355</v>
      </c>
      <c r="BU43" s="145">
        <f t="shared" si="143"/>
        <v>2.4985535931384355</v>
      </c>
      <c r="BV43" s="145">
        <f t="shared" si="143"/>
        <v>2.4985535931384355</v>
      </c>
      <c r="BW43" s="145">
        <f t="shared" si="143"/>
        <v>2.4985535931384355</v>
      </c>
      <c r="BX43" s="145">
        <f t="shared" si="143"/>
        <v>2.4985535931384355</v>
      </c>
      <c r="BY43" s="145">
        <f t="shared" si="143"/>
        <v>2.4986215571336396</v>
      </c>
      <c r="BZ43" s="145">
        <f t="shared" si="143"/>
        <v>2.4971437598873325</v>
      </c>
      <c r="CA43" s="145">
        <f t="shared" si="143"/>
        <v>2.4971437598873325</v>
      </c>
      <c r="CB43" s="145">
        <f t="shared" si="148"/>
        <v>2.4971437598873325</v>
      </c>
      <c r="CC43" s="145">
        <f t="shared" si="148"/>
        <v>2.4971437598873329</v>
      </c>
      <c r="CD43" s="145">
        <f t="shared" si="148"/>
        <v>2.4971437598873329</v>
      </c>
      <c r="CE43" s="145">
        <f t="shared" si="148"/>
        <v>2.4971437598873329</v>
      </c>
      <c r="CF43" s="145">
        <f t="shared" si="148"/>
        <v>2.4971437598873329</v>
      </c>
      <c r="CG43" s="145">
        <f t="shared" si="148"/>
        <v>2.4971437598873329</v>
      </c>
      <c r="CH43" s="145">
        <f t="shared" si="148"/>
        <v>2.4731281213295926</v>
      </c>
      <c r="CI43" s="145">
        <f t="shared" si="148"/>
        <v>2.4731281213295926</v>
      </c>
      <c r="CJ43" s="192">
        <f t="shared" si="112"/>
        <v>12985.079281008631</v>
      </c>
      <c r="CK43" s="152">
        <f>'[8]ф_4 (Л) (ТЗ- 2)'!CK14</f>
        <v>12985.079281008631</v>
      </c>
      <c r="CL43" s="152">
        <f>'[8]ф_4 (Л) (ТЗ- 2)'!CL14</f>
        <v>12985.079281008631</v>
      </c>
      <c r="CM43" s="152">
        <f>'[8]ф_4 (Л) (ТЗ- 2)'!CM14</f>
        <v>12967.192967895497</v>
      </c>
      <c r="CN43" s="152">
        <f>'[8]ф_4 (Л) (ТЗ- 2)'!CN14</f>
        <v>12664.816916119968</v>
      </c>
      <c r="CO43" s="152">
        <f>'[8]ф_4 (Л) (ТЗ- 2)'!CO14</f>
        <v>12539.115514641488</v>
      </c>
      <c r="CP43" s="152">
        <f>'[8]ф_4 (Л) (ТЗ- 2)'!CP14</f>
        <v>12539.115514641488</v>
      </c>
      <c r="CQ43" s="152">
        <f>'[8]ф_4 (Л) (ТЗ- 2)'!CQ14</f>
        <v>12449.965244088133</v>
      </c>
      <c r="CR43" s="152">
        <f>'[8]ф_4 (Л) (ТЗ- 2)'!CR14</f>
        <v>12449.965244088133</v>
      </c>
      <c r="CS43" s="152">
        <f>'[8]ф_4 (Л) (ТЗ- 2)'!CS14</f>
        <v>12449.965244088133</v>
      </c>
      <c r="CT43" s="152">
        <f>'[8]ф_4 (Л) (ТЗ- 2)'!CT14</f>
        <v>12449.965244088133</v>
      </c>
      <c r="CU43" s="152">
        <f>'[8]ф_4 (Л) (ТЗ- 2)'!CU14</f>
        <v>12449.965244088133</v>
      </c>
      <c r="CV43" s="152">
        <f>'[8]ф_4 (Л) (ТЗ- 2)'!CV14</f>
        <v>12449.965244088133</v>
      </c>
      <c r="CW43" s="152">
        <f>'[8]ф_4 (Л) (ТЗ- 2)'!CW14</f>
        <v>12449.965244088133</v>
      </c>
      <c r="CX43" s="152">
        <f>'[8]ф_4 (Л) (ТЗ- 2)'!CX14</f>
        <v>12449.965244088133</v>
      </c>
      <c r="CY43" s="152">
        <f>'[8]ф_4 (Л) (ТЗ- 2)'!CY14</f>
        <v>12450.303899772953</v>
      </c>
      <c r="CZ43" s="152">
        <f>'[8]ф_4 (Л) (ТЗ- 2)'!CZ14</f>
        <v>12442.940229686043</v>
      </c>
      <c r="DA43" s="152">
        <f>'[8]ф_4 (Л) (ТЗ- 2)'!DA14</f>
        <v>12442.940229686043</v>
      </c>
      <c r="DB43" s="152">
        <f>'[8]ф_4 (Л) (ТЗ- 2)'!DB14</f>
        <v>12442.940229686043</v>
      </c>
      <c r="DC43" s="152">
        <f>'[8]ф_4 (Л) (ТЗ- 2)'!DC14</f>
        <v>12442.940229686044</v>
      </c>
      <c r="DD43" s="152">
        <f>'[8]ф_4 (Л) (ТЗ- 2)'!DD14</f>
        <v>12442.940229686044</v>
      </c>
      <c r="DE43" s="152">
        <f>'[8]ф_4 (Л) (ТЗ- 2)'!DE14</f>
        <v>12442.940229686044</v>
      </c>
      <c r="DF43" s="152">
        <f>'[8]ф_4 (Л) (ТЗ- 2)'!DF14</f>
        <v>12442.940229686044</v>
      </c>
      <c r="DG43" s="152">
        <f>'[8]ф_4 (Л) (ТЗ- 2)'!DG14</f>
        <v>12442.940229686044</v>
      </c>
      <c r="DH43" s="152">
        <f>'[8]ф_4 (Л) (ТЗ- 2)'!DH14</f>
        <v>12323.273448801476</v>
      </c>
      <c r="DI43" s="152">
        <f>'[8]ф_4 (Л) (ТЗ- 2)'!DI14</f>
        <v>12323.273448801476</v>
      </c>
      <c r="DJ43" s="139"/>
      <c r="DK43" s="139">
        <v>4982.8690000000042</v>
      </c>
      <c r="DL43" s="139">
        <v>38126.699999999997</v>
      </c>
      <c r="DM43" s="139">
        <f t="shared" si="103"/>
        <v>40</v>
      </c>
      <c r="DN43" s="139">
        <v>46.52</v>
      </c>
      <c r="DO43" s="139"/>
      <c r="DP43" s="139"/>
      <c r="DQ43" s="190">
        <v>0</v>
      </c>
      <c r="DR43" s="190">
        <v>0</v>
      </c>
      <c r="DS43" s="190">
        <v>0</v>
      </c>
      <c r="DT43" s="190">
        <v>0</v>
      </c>
      <c r="DU43" s="190">
        <v>0</v>
      </c>
      <c r="DV43" s="190">
        <v>112.52484610866743</v>
      </c>
      <c r="DW43" s="190">
        <v>0</v>
      </c>
      <c r="DX43" s="190">
        <v>0</v>
      </c>
      <c r="DY43" s="190">
        <v>0</v>
      </c>
      <c r="DZ43" s="190">
        <v>0</v>
      </c>
      <c r="EA43" s="190">
        <v>0</v>
      </c>
      <c r="EB43" s="190">
        <v>0</v>
      </c>
      <c r="EC43" s="190">
        <v>0</v>
      </c>
      <c r="ED43" s="190">
        <v>0</v>
      </c>
      <c r="EE43" s="190">
        <v>9.2941199155199978</v>
      </c>
      <c r="EF43" s="190">
        <v>0</v>
      </c>
      <c r="EG43" s="190">
        <v>0</v>
      </c>
      <c r="EH43" s="190">
        <v>0</v>
      </c>
      <c r="EI43" s="190">
        <v>0</v>
      </c>
      <c r="EJ43" s="190">
        <v>0</v>
      </c>
      <c r="EK43" s="190">
        <v>0</v>
      </c>
      <c r="EL43" s="190">
        <v>0</v>
      </c>
      <c r="EM43" s="190">
        <v>151.03846292929805</v>
      </c>
      <c r="EN43" s="190">
        <v>6.9722005946459831E-14</v>
      </c>
      <c r="EO43" s="190">
        <v>4.1744385725905886E-14</v>
      </c>
      <c r="EP43" s="139"/>
      <c r="EQ43" s="139"/>
      <c r="ER43" s="139"/>
      <c r="ES43" s="139">
        <v>0</v>
      </c>
      <c r="ET43" s="139">
        <v>0</v>
      </c>
      <c r="EU43" s="139">
        <v>0</v>
      </c>
      <c r="EV43" s="139">
        <v>0</v>
      </c>
      <c r="EW43" s="139">
        <v>0</v>
      </c>
      <c r="EX43" s="139">
        <v>-7.8090000000000002</v>
      </c>
      <c r="EY43" s="139">
        <v>0</v>
      </c>
      <c r="EZ43" s="139">
        <v>0</v>
      </c>
      <c r="FA43" s="139">
        <v>0</v>
      </c>
      <c r="FB43" s="139">
        <v>0</v>
      </c>
      <c r="FC43" s="139">
        <v>0</v>
      </c>
      <c r="FD43" s="139">
        <v>0</v>
      </c>
      <c r="FE43" s="139">
        <v>0</v>
      </c>
      <c r="FF43" s="139">
        <v>0</v>
      </c>
      <c r="FG43" s="139">
        <v>0</v>
      </c>
      <c r="FH43" s="139">
        <v>0</v>
      </c>
      <c r="FI43" s="139">
        <v>0</v>
      </c>
      <c r="FJ43" s="139">
        <v>0</v>
      </c>
      <c r="FK43" s="139">
        <v>0</v>
      </c>
      <c r="FL43" s="139">
        <v>0</v>
      </c>
      <c r="FM43" s="139">
        <v>0</v>
      </c>
      <c r="FN43" s="139">
        <v>0</v>
      </c>
      <c r="FO43" s="139">
        <v>0</v>
      </c>
      <c r="FP43" s="139">
        <v>0</v>
      </c>
      <c r="FQ43" s="139">
        <v>0</v>
      </c>
      <c r="FR43" s="139"/>
      <c r="FS43" s="139"/>
      <c r="FT43" s="139"/>
      <c r="FU43" s="139">
        <v>2026</v>
      </c>
      <c r="FV43" s="139"/>
      <c r="FW43" s="139"/>
      <c r="FX43" s="139"/>
      <c r="FY43" s="139">
        <v>45</v>
      </c>
      <c r="FZ43" s="139"/>
      <c r="GA43" s="139"/>
      <c r="GB43" s="139"/>
      <c r="GC43" s="139"/>
      <c r="GD43" s="139"/>
      <c r="GE43" s="139"/>
      <c r="GF43" s="139"/>
      <c r="GG43" s="139"/>
      <c r="GH43" s="139"/>
      <c r="GI43" s="139"/>
      <c r="GJ43" s="139"/>
      <c r="GK43" s="139"/>
      <c r="GL43" s="139"/>
      <c r="GM43" s="139"/>
      <c r="GN43" s="139"/>
      <c r="GO43" s="139"/>
      <c r="GP43" s="139"/>
      <c r="GQ43" s="139"/>
      <c r="GR43" s="139">
        <v>38126.699999999997</v>
      </c>
      <c r="GS43" s="139"/>
      <c r="GT43" s="139"/>
      <c r="GU43" s="139"/>
      <c r="GV43" s="139">
        <f t="shared" si="113"/>
        <v>0.28274117569839596</v>
      </c>
      <c r="GW43" s="139"/>
      <c r="GX43" s="139"/>
      <c r="GY43" s="139"/>
      <c r="GZ43" s="139">
        <f t="shared" si="145"/>
        <v>40</v>
      </c>
      <c r="HA43" s="139">
        <f t="shared" si="145"/>
        <v>40</v>
      </c>
      <c r="HB43" s="139">
        <f t="shared" si="145"/>
        <v>40</v>
      </c>
      <c r="HC43" s="139">
        <f t="shared" si="145"/>
        <v>40</v>
      </c>
      <c r="HD43" s="139">
        <f t="shared" si="145"/>
        <v>40</v>
      </c>
      <c r="HE43" s="139">
        <f t="shared" si="145"/>
        <v>45</v>
      </c>
      <c r="HF43" s="139">
        <f t="shared" si="145"/>
        <v>45</v>
      </c>
      <c r="HG43" s="139">
        <f t="shared" si="145"/>
        <v>45</v>
      </c>
      <c r="HH43" s="139">
        <f t="shared" si="145"/>
        <v>45</v>
      </c>
      <c r="HI43" s="139">
        <f t="shared" si="145"/>
        <v>45</v>
      </c>
      <c r="HJ43" s="139">
        <f t="shared" si="145"/>
        <v>45</v>
      </c>
      <c r="HK43" s="139">
        <f t="shared" si="145"/>
        <v>45</v>
      </c>
      <c r="HL43" s="139">
        <f t="shared" si="145"/>
        <v>45</v>
      </c>
      <c r="HM43" s="139">
        <f t="shared" si="145"/>
        <v>45</v>
      </c>
      <c r="HN43" s="139">
        <f t="shared" si="145"/>
        <v>45</v>
      </c>
      <c r="HO43" s="139">
        <f t="shared" ref="HO43:HX58" si="154">IF($FU43&gt;HO$10,$DM43,$FY43)</f>
        <v>45</v>
      </c>
      <c r="HP43" s="139">
        <f t="shared" si="154"/>
        <v>45</v>
      </c>
      <c r="HQ43" s="139">
        <f t="shared" si="154"/>
        <v>45</v>
      </c>
      <c r="HR43" s="139">
        <f t="shared" si="154"/>
        <v>45</v>
      </c>
      <c r="HS43" s="139">
        <f t="shared" si="154"/>
        <v>45</v>
      </c>
      <c r="HT43" s="139">
        <f t="shared" si="154"/>
        <v>45</v>
      </c>
      <c r="HU43" s="139">
        <f t="shared" si="154"/>
        <v>45</v>
      </c>
      <c r="HV43" s="139">
        <f t="shared" si="154"/>
        <v>45</v>
      </c>
      <c r="HW43" s="139">
        <f t="shared" si="154"/>
        <v>45</v>
      </c>
      <c r="HX43" s="139">
        <f t="shared" si="154"/>
        <v>45</v>
      </c>
      <c r="HY43" s="139"/>
      <c r="HZ43" s="139"/>
      <c r="IA43" s="139"/>
      <c r="IB43" s="279">
        <v>17309.019999999975</v>
      </c>
      <c r="IC43" s="139"/>
      <c r="ID43" s="139"/>
      <c r="IE43" s="139"/>
      <c r="IF43" s="280">
        <v>17036.16257104649</v>
      </c>
      <c r="IG43" s="139"/>
      <c r="IH43" s="139"/>
      <c r="II43" s="139"/>
      <c r="IJ43" s="139">
        <f>IFERROR(IJ$81*CK51,"-")</f>
        <v>1085.1553335078074</v>
      </c>
      <c r="IK43" s="139">
        <f t="shared" si="151"/>
        <v>156.11796754553774</v>
      </c>
      <c r="IL43" s="139">
        <f t="shared" si="151"/>
        <v>156.11796754553774</v>
      </c>
      <c r="IM43" s="139">
        <f t="shared" si="151"/>
        <v>131.1875275989382</v>
      </c>
      <c r="IN43" s="139">
        <f t="shared" si="151"/>
        <v>110.57518011747227</v>
      </c>
      <c r="IO43" s="139">
        <f t="shared" si="151"/>
        <v>113.04110845261116</v>
      </c>
      <c r="IP43" s="139">
        <f t="shared" si="151"/>
        <v>113.53644227341724</v>
      </c>
      <c r="IQ43" s="139">
        <f t="shared" si="151"/>
        <v>113.16207077372482</v>
      </c>
      <c r="IR43" s="139">
        <f t="shared" si="151"/>
        <v>113.62248812726291</v>
      </c>
      <c r="IS43" s="139">
        <f t="shared" si="151"/>
        <v>114.16271992339057</v>
      </c>
      <c r="IT43" s="139">
        <f t="shared" si="151"/>
        <v>114.36608198370213</v>
      </c>
      <c r="IU43" s="139">
        <f t="shared" si="152"/>
        <v>114.41950308672972</v>
      </c>
      <c r="IV43" s="139">
        <f t="shared" si="152"/>
        <v>114.77457711156198</v>
      </c>
      <c r="IW43" s="139">
        <f t="shared" si="152"/>
        <v>114.91579846596488</v>
      </c>
      <c r="IX43" s="139">
        <f t="shared" si="152"/>
        <v>115.66384920952808</v>
      </c>
      <c r="IY43" s="139">
        <f t="shared" si="152"/>
        <v>115.93536029134148</v>
      </c>
      <c r="IZ43" s="139">
        <f t="shared" si="152"/>
        <v>116.52229149688594</v>
      </c>
      <c r="JA43" s="139">
        <f t="shared" si="152"/>
        <v>116.62524508070844</v>
      </c>
      <c r="JB43" s="139">
        <f t="shared" si="152"/>
        <v>116.90353913171633</v>
      </c>
      <c r="JC43" s="139">
        <f t="shared" si="152"/>
        <v>117.1849850804917</v>
      </c>
      <c r="JD43" s="139">
        <f t="shared" si="152"/>
        <v>117.89374044081711</v>
      </c>
      <c r="JE43" s="139">
        <f t="shared" si="153"/>
        <v>117.97102201491205</v>
      </c>
      <c r="JF43" s="139">
        <f t="shared" si="153"/>
        <v>117.97192698013541</v>
      </c>
      <c r="JG43" s="139">
        <f t="shared" si="153"/>
        <v>117.96424107242466</v>
      </c>
      <c r="JH43" s="139">
        <f t="shared" si="153"/>
        <v>117.96424107242466</v>
      </c>
      <c r="JI43" s="139"/>
      <c r="JJ43" s="139"/>
      <c r="JK43" s="139"/>
      <c r="JL43" s="139"/>
      <c r="JM43" s="139"/>
      <c r="JN43" s="139"/>
      <c r="JO43" s="139"/>
      <c r="JP43" s="139"/>
      <c r="JQ43" s="139"/>
      <c r="JR43" s="139"/>
      <c r="JS43" s="139"/>
      <c r="JT43" s="139"/>
      <c r="JU43" s="139"/>
      <c r="JV43" s="139"/>
      <c r="JW43" s="139"/>
      <c r="JX43" s="139"/>
      <c r="JY43" s="139"/>
      <c r="JZ43" s="139"/>
      <c r="KA43" s="139"/>
      <c r="KB43" s="139"/>
      <c r="KC43" s="139"/>
      <c r="KD43" s="139"/>
      <c r="KE43" s="139"/>
      <c r="KF43" s="139"/>
      <c r="KG43" s="139"/>
      <c r="KH43" s="139"/>
      <c r="KI43" s="139"/>
      <c r="KJ43" s="139"/>
      <c r="KK43" s="139"/>
      <c r="KL43" s="139"/>
      <c r="KM43" s="139"/>
      <c r="KN43" s="139"/>
      <c r="KO43" s="139"/>
      <c r="KP43" s="139"/>
      <c r="KQ43" s="139"/>
      <c r="KR43" s="139"/>
      <c r="KS43" s="139"/>
      <c r="KT43" s="139"/>
      <c r="KU43" s="139"/>
      <c r="KV43" s="139"/>
      <c r="KW43" s="139"/>
    </row>
    <row r="44" spans="1:309" s="152" customFormat="1" ht="12.75" x14ac:dyDescent="0.2">
      <c r="A44" s="150" t="s">
        <v>525</v>
      </c>
      <c r="B44" s="186" t="s">
        <v>589</v>
      </c>
      <c r="C44" s="151">
        <f t="shared" si="109"/>
        <v>0.28274117569839596</v>
      </c>
      <c r="D44" s="151">
        <f t="shared" si="109"/>
        <v>0.28274117569839596</v>
      </c>
      <c r="E44" s="151">
        <f t="shared" si="109"/>
        <v>0.28274117569839596</v>
      </c>
      <c r="F44" s="151">
        <f t="shared" si="109"/>
        <v>0.28274117569839596</v>
      </c>
      <c r="G44" s="151">
        <f t="shared" si="109"/>
        <v>0.28274117569839596</v>
      </c>
      <c r="H44" s="151">
        <f t="shared" si="109"/>
        <v>0.28274117569839596</v>
      </c>
      <c r="I44" s="151">
        <v>0.28274117569839596</v>
      </c>
      <c r="J44" s="151">
        <f t="shared" si="110"/>
        <v>0.61523317337270822</v>
      </c>
      <c r="K44" s="151">
        <f t="shared" si="147"/>
        <v>0.61523317337270822</v>
      </c>
      <c r="L44" s="151">
        <f t="shared" si="147"/>
        <v>0.61523317337270822</v>
      </c>
      <c r="M44" s="151">
        <f t="shared" si="147"/>
        <v>0.61523317337270822</v>
      </c>
      <c r="N44" s="151">
        <f t="shared" si="147"/>
        <v>0.4</v>
      </c>
      <c r="O44" s="151">
        <f t="shared" si="147"/>
        <v>0</v>
      </c>
      <c r="P44" s="151">
        <f t="shared" si="146"/>
        <v>0</v>
      </c>
      <c r="Q44" s="151">
        <f t="shared" si="146"/>
        <v>0</v>
      </c>
      <c r="R44" s="151">
        <f t="shared" si="146"/>
        <v>0</v>
      </c>
      <c r="S44" s="151">
        <f t="shared" si="146"/>
        <v>0</v>
      </c>
      <c r="T44" s="151">
        <f t="shared" si="146"/>
        <v>0</v>
      </c>
      <c r="U44" s="151">
        <f t="shared" si="146"/>
        <v>0</v>
      </c>
      <c r="V44" s="151">
        <f t="shared" si="146"/>
        <v>0</v>
      </c>
      <c r="W44" s="151">
        <f t="shared" si="146"/>
        <v>0</v>
      </c>
      <c r="X44" s="151">
        <f t="shared" si="146"/>
        <v>0</v>
      </c>
      <c r="Y44" s="151">
        <f t="shared" si="146"/>
        <v>0</v>
      </c>
      <c r="Z44" s="151">
        <f t="shared" si="146"/>
        <v>0</v>
      </c>
      <c r="AA44" s="151">
        <f t="shared" si="141"/>
        <v>0</v>
      </c>
      <c r="AB44" s="151">
        <f t="shared" si="141"/>
        <v>0</v>
      </c>
      <c r="AC44" s="151">
        <f t="shared" si="141"/>
        <v>0</v>
      </c>
      <c r="AD44" s="151">
        <f t="shared" si="141"/>
        <v>0</v>
      </c>
      <c r="AE44" s="151">
        <f t="shared" si="141"/>
        <v>0</v>
      </c>
      <c r="AF44" s="151">
        <f t="shared" si="141"/>
        <v>0</v>
      </c>
      <c r="AG44" s="151">
        <f t="shared" si="141"/>
        <v>0</v>
      </c>
      <c r="AH44" s="151">
        <f t="shared" si="141"/>
        <v>0</v>
      </c>
      <c r="AI44" s="151">
        <f t="shared" si="141"/>
        <v>0</v>
      </c>
      <c r="AJ44" s="183">
        <v>169.69916557891023</v>
      </c>
      <c r="AK44" s="183">
        <v>169.69916557891023</v>
      </c>
      <c r="AL44" s="183">
        <v>169.69916557891023</v>
      </c>
      <c r="AM44" s="183">
        <v>169.69916557891023</v>
      </c>
      <c r="AN44" s="183">
        <v>156.47358532041426</v>
      </c>
      <c r="AO44" s="183">
        <v>156.47358532041426</v>
      </c>
      <c r="AP44" s="183">
        <v>156.47358532041426</v>
      </c>
      <c r="AQ44" s="183">
        <v>156.47358532041426</v>
      </c>
      <c r="AR44" s="183">
        <v>156.47358532041426</v>
      </c>
      <c r="AS44" s="183">
        <v>156.47358532041426</v>
      </c>
      <c r="AT44" s="183">
        <v>156.47358532041426</v>
      </c>
      <c r="AU44" s="183">
        <v>156.47358532041426</v>
      </c>
      <c r="AV44" s="183">
        <v>156.47358532041426</v>
      </c>
      <c r="AW44" s="183">
        <v>156.47358532041426</v>
      </c>
      <c r="AX44" s="183">
        <v>156.47358532041426</v>
      </c>
      <c r="AY44" s="183">
        <v>156.47358532041426</v>
      </c>
      <c r="AZ44" s="183">
        <v>156.47358532041426</v>
      </c>
      <c r="BA44" s="183">
        <v>156.47358532041426</v>
      </c>
      <c r="BB44" s="183">
        <v>156.47358532041426</v>
      </c>
      <c r="BC44" s="183">
        <v>156.47358532041426</v>
      </c>
      <c r="BD44" s="183">
        <v>156.47358532041426</v>
      </c>
      <c r="BE44" s="183">
        <v>156.47358532041426</v>
      </c>
      <c r="BF44" s="183">
        <v>156.47358532041426</v>
      </c>
      <c r="BG44" s="183">
        <v>156.47358532041426</v>
      </c>
      <c r="BH44" s="183">
        <v>156.47358532041426</v>
      </c>
      <c r="BI44" s="145">
        <v>156.47358532041426</v>
      </c>
      <c r="BJ44" s="154">
        <f t="shared" si="101"/>
        <v>4.5031275246470592</v>
      </c>
      <c r="BK44" s="145">
        <f t="shared" si="150"/>
        <v>2.5190139609445272</v>
      </c>
      <c r="BL44" s="145">
        <f t="shared" si="143"/>
        <v>4.5031275246470592</v>
      </c>
      <c r="BM44" s="145">
        <f t="shared" si="143"/>
        <v>4.5031275246470601</v>
      </c>
      <c r="BN44" s="145">
        <f t="shared" si="143"/>
        <v>4.0559703949786137</v>
      </c>
      <c r="BO44" s="145">
        <f t="shared" si="143"/>
        <v>2.9397204819124303</v>
      </c>
      <c r="BP44" s="145">
        <f t="shared" si="143"/>
        <v>3.0060146946945068</v>
      </c>
      <c r="BQ44" s="145">
        <f t="shared" si="143"/>
        <v>3.0199861600422984</v>
      </c>
      <c r="BR44" s="145">
        <f t="shared" si="143"/>
        <v>2.9287167057881134</v>
      </c>
      <c r="BS44" s="145">
        <f t="shared" si="143"/>
        <v>2.9406326418055628</v>
      </c>
      <c r="BT44" s="145">
        <f t="shared" si="143"/>
        <v>2.9546142336543073</v>
      </c>
      <c r="BU44" s="145">
        <f t="shared" si="143"/>
        <v>2.9598773917008656</v>
      </c>
      <c r="BV44" s="145">
        <f t="shared" si="143"/>
        <v>2.9612599687057646</v>
      </c>
      <c r="BW44" s="145">
        <f t="shared" si="143"/>
        <v>2.9704495427495017</v>
      </c>
      <c r="BX44" s="145">
        <f t="shared" si="143"/>
        <v>2.9741044541259538</v>
      </c>
      <c r="BY44" s="145">
        <f t="shared" si="143"/>
        <v>2.993464551501968</v>
      </c>
      <c r="BZ44" s="145">
        <f t="shared" si="143"/>
        <v>3.000491455796638</v>
      </c>
      <c r="CA44" s="145">
        <f t="shared" si="143"/>
        <v>3.0156816623302691</v>
      </c>
      <c r="CB44" s="145">
        <f t="shared" si="148"/>
        <v>3.0183461759680998</v>
      </c>
      <c r="CC44" s="145">
        <f t="shared" si="148"/>
        <v>3.0255486284394584</v>
      </c>
      <c r="CD44" s="145">
        <f t="shared" si="148"/>
        <v>3.032832654317732</v>
      </c>
      <c r="CE44" s="145">
        <f t="shared" si="148"/>
        <v>3.0511757585920654</v>
      </c>
      <c r="CF44" s="145">
        <f t="shared" si="148"/>
        <v>3.0531758619443092</v>
      </c>
      <c r="CG44" s="145">
        <f t="shared" si="148"/>
        <v>3.0531992831025616</v>
      </c>
      <c r="CH44" s="145">
        <f t="shared" si="148"/>
        <v>3.0530003662202736</v>
      </c>
      <c r="CI44" s="145">
        <f t="shared" si="148"/>
        <v>3.0530003662202736</v>
      </c>
      <c r="CJ44" s="192">
        <f t="shared" si="112"/>
        <v>3999.5878048410245</v>
      </c>
      <c r="CK44" s="145">
        <f>'[8]ф_4 (ТЗ-1)'!CK41</f>
        <v>3999.5878048410245</v>
      </c>
      <c r="CL44" s="145">
        <f>'[8]ф_4 (ТЗ-1)'!CL41</f>
        <v>3999.5878048410245</v>
      </c>
      <c r="CM44" s="145">
        <f>'[8]ф_4 (ТЗ-1)'!CM41</f>
        <v>3999.5878048410254</v>
      </c>
      <c r="CN44" s="145">
        <f>'[8]ф_4 (ТЗ-1)'!CN41</f>
        <v>3403.0970643804858</v>
      </c>
      <c r="CO44" s="145">
        <f>'[8]ф_4 (ТЗ-1)'!CO41</f>
        <v>2611.0009376249823</v>
      </c>
      <c r="CP44" s="145">
        <f>'[8]ф_4 (ТЗ-1)'!CP41</f>
        <v>2669.8821315337668</v>
      </c>
      <c r="CQ44" s="145">
        <f>'[8]ф_4 (ТЗ-1)'!CQ41</f>
        <v>2682.2913076263685</v>
      </c>
      <c r="CR44" s="145">
        <f>'[8]ф_4 (ТЗ-1)'!CR41</f>
        <v>2601.2276037468864</v>
      </c>
      <c r="CS44" s="145">
        <f>'[8]ф_4 (ТЗ-1)'!CS41</f>
        <v>2611.8110997988647</v>
      </c>
      <c r="CT44" s="145">
        <f>'[8]ф_4 (ТЗ-1)'!CT41</f>
        <v>2624.2292700470825</v>
      </c>
      <c r="CU44" s="145">
        <f>'[8]ф_4 (ТЗ-1)'!CU41</f>
        <v>2628.9039017608748</v>
      </c>
      <c r="CV44" s="145">
        <f>'[8]ф_4 (ТЗ-1)'!CV41</f>
        <v>2630.1318790050859</v>
      </c>
      <c r="CW44" s="145">
        <f>'[8]ф_4 (ТЗ-1)'!CW41</f>
        <v>2638.2938748792521</v>
      </c>
      <c r="CX44" s="145">
        <f>'[8]ф_4 (ТЗ-1)'!CX41</f>
        <v>2641.5400940655895</v>
      </c>
      <c r="CY44" s="145">
        <f>'[8]ф_4 (ТЗ-1)'!CY41</f>
        <v>2658.7353453530177</v>
      </c>
      <c r="CZ44" s="145">
        <f>'[8]ф_4 (ТЗ-1)'!CZ41</f>
        <v>2664.9765012094576</v>
      </c>
      <c r="DA44" s="145">
        <f>'[8]ф_4 (ТЗ-1)'!DA41</f>
        <v>2678.4681388484983</v>
      </c>
      <c r="DB44" s="145">
        <f>'[8]ф_4 (ТЗ-1)'!DB41</f>
        <v>2680.8347065713469</v>
      </c>
      <c r="DC44" s="145">
        <f>'[8]ф_4 (ТЗ-1)'!DC41</f>
        <v>2687.2317808073581</v>
      </c>
      <c r="DD44" s="145">
        <f>'[8]ф_4 (ТЗ-1)'!DD41</f>
        <v>2693.701306911923</v>
      </c>
      <c r="DE44" s="145">
        <f>'[8]ф_4 (ТЗ-1)'!DE41</f>
        <v>2709.9932852663005</v>
      </c>
      <c r="DF44" s="145">
        <f>'[8]ф_4 (ТЗ-1)'!DF41</f>
        <v>2711.7697370616966</v>
      </c>
      <c r="DG44" s="145">
        <f>'[8]ф_4 (ТЗ-1)'!DG41</f>
        <v>2711.7905392660332</v>
      </c>
      <c r="DH44" s="145">
        <f>'[8]ф_4 (ТЗ-1)'!DH41</f>
        <v>2711.6138652695226</v>
      </c>
      <c r="DI44" s="145">
        <f>'[8]ф_4 (ТЗ-1)'!DI41</f>
        <v>2711.6138652695226</v>
      </c>
      <c r="DJ44" s="139"/>
      <c r="DK44" s="139">
        <v>888.18</v>
      </c>
      <c r="DL44" s="139">
        <v>7566</v>
      </c>
      <c r="DM44" s="139">
        <f t="shared" si="103"/>
        <v>1.6254000000000002</v>
      </c>
      <c r="DN44" s="139">
        <v>1.8903402000000002</v>
      </c>
      <c r="DO44" s="139"/>
      <c r="DP44" s="139"/>
      <c r="DQ44" s="190">
        <v>0</v>
      </c>
      <c r="DR44" s="190">
        <v>0</v>
      </c>
      <c r="DS44" s="190">
        <v>0</v>
      </c>
      <c r="DT44" s="190">
        <v>341.90664631371106</v>
      </c>
      <c r="DU44" s="190">
        <v>0</v>
      </c>
      <c r="DV44" s="190">
        <v>136.37747464027666</v>
      </c>
      <c r="DW44" s="190">
        <v>292.83918136474983</v>
      </c>
      <c r="DX44" s="190">
        <v>0</v>
      </c>
      <c r="DY44" s="190">
        <v>0</v>
      </c>
      <c r="DZ44" s="190">
        <v>0</v>
      </c>
      <c r="EA44" s="190">
        <v>0</v>
      </c>
      <c r="EB44" s="190">
        <v>0</v>
      </c>
      <c r="EC44" s="190">
        <v>0</v>
      </c>
      <c r="ED44" s="190">
        <v>0</v>
      </c>
      <c r="EE44" s="190">
        <v>0</v>
      </c>
      <c r="EF44" s="190">
        <v>0</v>
      </c>
      <c r="EG44" s="190">
        <v>0</v>
      </c>
      <c r="EH44" s="190">
        <v>0</v>
      </c>
      <c r="EI44" s="190">
        <v>0</v>
      </c>
      <c r="EJ44" s="190">
        <v>0</v>
      </c>
      <c r="EK44" s="190">
        <v>0</v>
      </c>
      <c r="EL44" s="190">
        <v>0</v>
      </c>
      <c r="EM44" s="190">
        <v>0</v>
      </c>
      <c r="EN44" s="190">
        <v>0</v>
      </c>
      <c r="EO44" s="190">
        <v>0</v>
      </c>
      <c r="EP44" s="139"/>
      <c r="EQ44" s="139"/>
      <c r="ER44" s="139"/>
      <c r="ES44" s="139">
        <v>0</v>
      </c>
      <c r="ET44" s="139">
        <v>0</v>
      </c>
      <c r="EU44" s="139">
        <v>0</v>
      </c>
      <c r="EV44" s="139">
        <v>49.145999999999994</v>
      </c>
      <c r="EW44" s="139">
        <v>0</v>
      </c>
      <c r="EX44" s="139">
        <v>0</v>
      </c>
      <c r="EY44" s="139">
        <v>0</v>
      </c>
      <c r="EZ44" s="139">
        <v>0</v>
      </c>
      <c r="FA44" s="139">
        <v>0</v>
      </c>
      <c r="FB44" s="139">
        <v>0</v>
      </c>
      <c r="FC44" s="139">
        <v>0</v>
      </c>
      <c r="FD44" s="139">
        <v>0</v>
      </c>
      <c r="FE44" s="139">
        <v>0</v>
      </c>
      <c r="FF44" s="139">
        <v>0</v>
      </c>
      <c r="FG44" s="139">
        <v>0</v>
      </c>
      <c r="FH44" s="139">
        <v>0</v>
      </c>
      <c r="FI44" s="139">
        <v>0</v>
      </c>
      <c r="FJ44" s="139">
        <v>0</v>
      </c>
      <c r="FK44" s="139">
        <v>0</v>
      </c>
      <c r="FL44" s="139">
        <v>0</v>
      </c>
      <c r="FM44" s="139">
        <v>0</v>
      </c>
      <c r="FN44" s="139">
        <v>0</v>
      </c>
      <c r="FO44" s="139">
        <v>0</v>
      </c>
      <c r="FP44" s="139">
        <v>0</v>
      </c>
      <c r="FQ44" s="139">
        <v>0</v>
      </c>
      <c r="FR44" s="139"/>
      <c r="FS44" s="139"/>
      <c r="FT44" s="139"/>
      <c r="FU44" s="139">
        <v>2024</v>
      </c>
      <c r="FV44" s="139"/>
      <c r="FW44" s="139"/>
      <c r="FX44" s="139"/>
      <c r="FY44" s="139">
        <v>2.5</v>
      </c>
      <c r="FZ44" s="139"/>
      <c r="GA44" s="139"/>
      <c r="GB44" s="139"/>
      <c r="GC44" s="139"/>
      <c r="GD44" s="139"/>
      <c r="GE44" s="139"/>
      <c r="GF44" s="139"/>
      <c r="GG44" s="139"/>
      <c r="GH44" s="139"/>
      <c r="GI44" s="139"/>
      <c r="GJ44" s="139"/>
      <c r="GK44" s="139"/>
      <c r="GL44" s="139"/>
      <c r="GM44" s="139"/>
      <c r="GN44" s="139"/>
      <c r="GO44" s="139"/>
      <c r="GP44" s="139"/>
      <c r="GQ44" s="139"/>
      <c r="GR44" s="139">
        <v>7566</v>
      </c>
      <c r="GS44" s="139"/>
      <c r="GT44" s="139"/>
      <c r="GU44" s="139"/>
      <c r="GV44" s="139">
        <f t="shared" si="113"/>
        <v>0.28274117569839596</v>
      </c>
      <c r="GW44" s="139"/>
      <c r="GX44" s="139"/>
      <c r="GY44" s="139"/>
      <c r="GZ44" s="139">
        <f t="shared" ref="GZ44:HO59" si="155">IF($FU44&gt;GZ$10,$DM44,$FY44)</f>
        <v>1.6254000000000002</v>
      </c>
      <c r="HA44" s="139">
        <f t="shared" si="155"/>
        <v>1.6254000000000002</v>
      </c>
      <c r="HB44" s="139">
        <f t="shared" si="155"/>
        <v>1.6254000000000002</v>
      </c>
      <c r="HC44" s="139">
        <f t="shared" si="155"/>
        <v>2.5</v>
      </c>
      <c r="HD44" s="139">
        <f t="shared" si="155"/>
        <v>2.5</v>
      </c>
      <c r="HE44" s="139">
        <f t="shared" si="155"/>
        <v>2.5</v>
      </c>
      <c r="HF44" s="139">
        <f t="shared" si="155"/>
        <v>2.5</v>
      </c>
      <c r="HG44" s="139">
        <f t="shared" si="155"/>
        <v>2.5</v>
      </c>
      <c r="HH44" s="139">
        <f t="shared" si="155"/>
        <v>2.5</v>
      </c>
      <c r="HI44" s="139">
        <f t="shared" si="155"/>
        <v>2.5</v>
      </c>
      <c r="HJ44" s="139">
        <f t="shared" si="155"/>
        <v>2.5</v>
      </c>
      <c r="HK44" s="139">
        <f t="shared" si="155"/>
        <v>2.5</v>
      </c>
      <c r="HL44" s="139">
        <f t="shared" si="155"/>
        <v>2.5</v>
      </c>
      <c r="HM44" s="139">
        <f t="shared" si="155"/>
        <v>2.5</v>
      </c>
      <c r="HN44" s="139">
        <f t="shared" si="155"/>
        <v>2.5</v>
      </c>
      <c r="HO44" s="139">
        <f t="shared" si="155"/>
        <v>2.5</v>
      </c>
      <c r="HP44" s="139">
        <f t="shared" si="154"/>
        <v>2.5</v>
      </c>
      <c r="HQ44" s="139">
        <f t="shared" si="154"/>
        <v>2.5</v>
      </c>
      <c r="HR44" s="139">
        <f t="shared" si="154"/>
        <v>2.5</v>
      </c>
      <c r="HS44" s="139">
        <f t="shared" si="154"/>
        <v>2.5</v>
      </c>
      <c r="HT44" s="139">
        <f t="shared" si="154"/>
        <v>2.5</v>
      </c>
      <c r="HU44" s="139">
        <f t="shared" si="154"/>
        <v>2.5</v>
      </c>
      <c r="HV44" s="139">
        <f t="shared" si="154"/>
        <v>2.5</v>
      </c>
      <c r="HW44" s="139">
        <f t="shared" si="154"/>
        <v>2.5</v>
      </c>
      <c r="HX44" s="139">
        <f t="shared" si="154"/>
        <v>2.5</v>
      </c>
      <c r="HY44" s="139"/>
      <c r="HZ44" s="139"/>
      <c r="IA44" s="139"/>
      <c r="IB44" s="279">
        <v>3587.4300000000012</v>
      </c>
      <c r="IC44" s="139"/>
      <c r="ID44" s="139"/>
      <c r="IE44" s="139"/>
      <c r="IF44" s="280">
        <v>2816.3066976812634</v>
      </c>
      <c r="IG44" s="139"/>
      <c r="IH44" s="139"/>
      <c r="II44" s="139"/>
      <c r="IJ44" s="139">
        <f>IFERROR(IJ$81*CK53,"-")</f>
        <v>961.64788192818378</v>
      </c>
      <c r="IK44" s="139">
        <f t="shared" si="151"/>
        <v>2237.33781983171</v>
      </c>
      <c r="IL44" s="139">
        <f t="shared" si="151"/>
        <v>2237.3378198317105</v>
      </c>
      <c r="IM44" s="139">
        <f t="shared" si="151"/>
        <v>1880.0578921302388</v>
      </c>
      <c r="IN44" s="139">
        <f t="shared" si="151"/>
        <v>1428.6569973774263</v>
      </c>
      <c r="IO44" s="139">
        <f t="shared" si="151"/>
        <v>1460.5173639378495</v>
      </c>
      <c r="IP44" s="139">
        <f t="shared" si="151"/>
        <v>1466.9171918954478</v>
      </c>
      <c r="IQ44" s="139">
        <f t="shared" si="151"/>
        <v>1462.080225208294</v>
      </c>
      <c r="IR44" s="139">
        <f t="shared" si="151"/>
        <v>1468.0289243028594</v>
      </c>
      <c r="IS44" s="139">
        <f t="shared" si="151"/>
        <v>1464.9616881809</v>
      </c>
      <c r="IT44" s="139">
        <f t="shared" si="151"/>
        <v>1467.5712758587852</v>
      </c>
      <c r="IU44" s="139">
        <f t="shared" si="152"/>
        <v>1468.2567874629965</v>
      </c>
      <c r="IV44" s="139">
        <f t="shared" si="152"/>
        <v>1472.8131771775768</v>
      </c>
      <c r="IW44" s="139">
        <f t="shared" si="152"/>
        <v>1474.6253613467356</v>
      </c>
      <c r="IX44" s="139">
        <f t="shared" si="152"/>
        <v>1484.2245166653081</v>
      </c>
      <c r="IY44" s="139">
        <f t="shared" si="152"/>
        <v>1487.7086079084047</v>
      </c>
      <c r="IZ44" s="139">
        <f t="shared" si="152"/>
        <v>1495.2402410921397</v>
      </c>
      <c r="JA44" s="139">
        <f t="shared" si="152"/>
        <v>1496.56136462583</v>
      </c>
      <c r="JB44" s="139">
        <f t="shared" si="152"/>
        <v>1500.1324964545813</v>
      </c>
      <c r="JC44" s="139">
        <f t="shared" si="152"/>
        <v>1503.7440741440962</v>
      </c>
      <c r="JD44" s="139">
        <f t="shared" si="152"/>
        <v>1512.8389822705524</v>
      </c>
      <c r="JE44" s="139">
        <f t="shared" si="153"/>
        <v>1513.8306768038235</v>
      </c>
      <c r="JF44" s="139">
        <f t="shared" si="153"/>
        <v>1513.842289521024</v>
      </c>
      <c r="JG44" s="139">
        <f t="shared" si="153"/>
        <v>1513.7436622253299</v>
      </c>
      <c r="JH44" s="139">
        <f t="shared" si="153"/>
        <v>1513.7436622253299</v>
      </c>
      <c r="JI44" s="139"/>
      <c r="JJ44" s="139"/>
      <c r="JK44" s="139"/>
      <c r="JL44" s="139"/>
      <c r="JM44" s="139"/>
      <c r="JN44" s="139"/>
      <c r="JO44" s="139"/>
      <c r="JP44" s="139"/>
      <c r="JQ44" s="139"/>
      <c r="JR44" s="139"/>
      <c r="JS44" s="139"/>
      <c r="JT44" s="139"/>
      <c r="JU44" s="139"/>
      <c r="JV44" s="139"/>
      <c r="JW44" s="139"/>
      <c r="JX44" s="139"/>
      <c r="JY44" s="139"/>
      <c r="JZ44" s="139"/>
      <c r="KA44" s="139"/>
      <c r="KB44" s="139"/>
      <c r="KC44" s="139"/>
      <c r="KD44" s="139"/>
      <c r="KE44" s="139"/>
      <c r="KF44" s="139"/>
      <c r="KG44" s="139"/>
      <c r="KH44" s="139"/>
      <c r="KI44" s="139"/>
      <c r="KJ44" s="139"/>
      <c r="KK44" s="139"/>
      <c r="KL44" s="139"/>
      <c r="KM44" s="139"/>
      <c r="KN44" s="139"/>
      <c r="KO44" s="139"/>
      <c r="KP44" s="139"/>
      <c r="KQ44" s="139"/>
      <c r="KR44" s="139"/>
      <c r="KS44" s="139"/>
      <c r="KT44" s="139"/>
      <c r="KU44" s="139"/>
      <c r="KV44" s="139"/>
      <c r="KW44" s="139"/>
    </row>
    <row r="45" spans="1:309" s="152" customFormat="1" ht="12.75" x14ac:dyDescent="0.2">
      <c r="A45" s="150" t="s">
        <v>526</v>
      </c>
      <c r="B45" s="186" t="s">
        <v>590</v>
      </c>
      <c r="C45" s="151">
        <f t="shared" ref="C45:H60" si="156">IF($DN$4*$DL45/1000&gt;=1,$DN$4,1/($DL45/1000))</f>
        <v>3.9215686274509802</v>
      </c>
      <c r="D45" s="151">
        <f t="shared" si="156"/>
        <v>3.9215686274509802</v>
      </c>
      <c r="E45" s="151">
        <f t="shared" si="156"/>
        <v>3.9215686274509802</v>
      </c>
      <c r="F45" s="151">
        <f t="shared" si="156"/>
        <v>3.9215686274509802</v>
      </c>
      <c r="G45" s="151">
        <f t="shared" si="156"/>
        <v>3.9215686274509802</v>
      </c>
      <c r="H45" s="151">
        <f t="shared" si="156"/>
        <v>3.9215686274509802</v>
      </c>
      <c r="I45" s="151">
        <v>3.9215686274509802</v>
      </c>
      <c r="J45" s="151">
        <f t="shared" si="110"/>
        <v>0.51679586563307489</v>
      </c>
      <c r="K45" s="151">
        <f t="shared" si="147"/>
        <v>0.51679586563307489</v>
      </c>
      <c r="L45" s="151">
        <f t="shared" si="147"/>
        <v>0.51679586563307489</v>
      </c>
      <c r="M45" s="151">
        <f t="shared" si="147"/>
        <v>0.51679586563307489</v>
      </c>
      <c r="N45" s="151">
        <f t="shared" si="147"/>
        <v>0.51679586563307489</v>
      </c>
      <c r="O45" s="151">
        <f t="shared" si="147"/>
        <v>0.51679586563307489</v>
      </c>
      <c r="P45" s="151">
        <f t="shared" si="146"/>
        <v>0.51679586563307489</v>
      </c>
      <c r="Q45" s="151">
        <f t="shared" si="146"/>
        <v>0.51679586563307489</v>
      </c>
      <c r="R45" s="151">
        <f t="shared" si="146"/>
        <v>0.51679586563307489</v>
      </c>
      <c r="S45" s="151">
        <f t="shared" si="146"/>
        <v>0.51679586563307489</v>
      </c>
      <c r="T45" s="151">
        <f t="shared" si="146"/>
        <v>0.51679586563307489</v>
      </c>
      <c r="U45" s="151">
        <f t="shared" si="146"/>
        <v>0.51679586563307489</v>
      </c>
      <c r="V45" s="151">
        <f t="shared" si="146"/>
        <v>0.51679586563307489</v>
      </c>
      <c r="W45" s="151">
        <f t="shared" si="146"/>
        <v>0.51679586563307489</v>
      </c>
      <c r="X45" s="151">
        <f t="shared" si="146"/>
        <v>0.51679586563307489</v>
      </c>
      <c r="Y45" s="151">
        <f t="shared" si="146"/>
        <v>0.51679586563307489</v>
      </c>
      <c r="Z45" s="151">
        <f t="shared" si="146"/>
        <v>0.51679586563307489</v>
      </c>
      <c r="AA45" s="151">
        <f t="shared" si="141"/>
        <v>0.51679586563307489</v>
      </c>
      <c r="AB45" s="151">
        <f t="shared" si="141"/>
        <v>0.51679586563307489</v>
      </c>
      <c r="AC45" s="151">
        <f t="shared" si="141"/>
        <v>0.51679586563307489</v>
      </c>
      <c r="AD45" s="151">
        <f t="shared" si="141"/>
        <v>0.51679586563307489</v>
      </c>
      <c r="AE45" s="151">
        <f t="shared" si="141"/>
        <v>0.51679586563307489</v>
      </c>
      <c r="AF45" s="151">
        <f t="shared" si="141"/>
        <v>0.51679586563307489</v>
      </c>
      <c r="AG45" s="151">
        <f t="shared" si="141"/>
        <v>0.51679586563307489</v>
      </c>
      <c r="AH45" s="151">
        <f t="shared" si="141"/>
        <v>0.51679586563307489</v>
      </c>
      <c r="AI45" s="151">
        <f t="shared" si="141"/>
        <v>0.51546391752577325</v>
      </c>
      <c r="AJ45" s="183">
        <v>159.10347279288109</v>
      </c>
      <c r="AK45" s="145">
        <v>159.10347279288109</v>
      </c>
      <c r="AL45" s="145">
        <v>159.10347279288109</v>
      </c>
      <c r="AM45" s="145">
        <v>159.10347279288109</v>
      </c>
      <c r="AN45" s="145">
        <v>159.10347279288109</v>
      </c>
      <c r="AO45" s="145">
        <v>159.10347279288109</v>
      </c>
      <c r="AP45" s="145">
        <v>159.10347279288109</v>
      </c>
      <c r="AQ45" s="145">
        <v>159.10347279288109</v>
      </c>
      <c r="AR45" s="145">
        <v>159.10347279288109</v>
      </c>
      <c r="AS45" s="145">
        <v>159.10347279288109</v>
      </c>
      <c r="AT45" s="145">
        <v>159.10347279288109</v>
      </c>
      <c r="AU45" s="145">
        <v>159.10347279288109</v>
      </c>
      <c r="AV45" s="145">
        <v>159.10347279288109</v>
      </c>
      <c r="AW45" s="145">
        <v>159.10347279288109</v>
      </c>
      <c r="AX45" s="145">
        <v>159.10347279288109</v>
      </c>
      <c r="AY45" s="145">
        <v>159.10347279288109</v>
      </c>
      <c r="AZ45" s="145">
        <v>159.10347279288109</v>
      </c>
      <c r="BA45" s="145">
        <v>159.10347279288109</v>
      </c>
      <c r="BB45" s="145">
        <v>159.10347279288109</v>
      </c>
      <c r="BC45" s="145">
        <v>159.10347279288109</v>
      </c>
      <c r="BD45" s="145">
        <v>159.10347279288109</v>
      </c>
      <c r="BE45" s="145">
        <v>159.10347279288109</v>
      </c>
      <c r="BF45" s="145">
        <v>159.10347279288109</v>
      </c>
      <c r="BG45" s="145">
        <v>159.10347279288109</v>
      </c>
      <c r="BH45" s="145">
        <v>159.10347279288109</v>
      </c>
      <c r="BI45" s="145">
        <v>159.10347279288109</v>
      </c>
      <c r="BJ45" s="154">
        <f t="shared" si="101"/>
        <v>2.2181888737527782</v>
      </c>
      <c r="BK45" s="145">
        <f t="shared" si="150"/>
        <v>29.45984897228562</v>
      </c>
      <c r="BL45" s="145">
        <f t="shared" si="143"/>
        <v>2.2181888737527782</v>
      </c>
      <c r="BM45" s="145">
        <f t="shared" si="143"/>
        <v>2.2299200912811687</v>
      </c>
      <c r="BN45" s="145">
        <f t="shared" si="143"/>
        <v>2.1779216028923623</v>
      </c>
      <c r="BO45" s="145">
        <f t="shared" si="143"/>
        <v>2.1563051989911446</v>
      </c>
      <c r="BP45" s="145">
        <f t="shared" si="143"/>
        <v>2.1563051989911446</v>
      </c>
      <c r="BQ45" s="145">
        <f t="shared" si="143"/>
        <v>2.1409743575405495</v>
      </c>
      <c r="BR45" s="145">
        <f t="shared" si="143"/>
        <v>2.1409743575405495</v>
      </c>
      <c r="BS45" s="145">
        <f t="shared" si="143"/>
        <v>2.1409743575405495</v>
      </c>
      <c r="BT45" s="145">
        <f t="shared" si="143"/>
        <v>2.1409743575405495</v>
      </c>
      <c r="BU45" s="145">
        <f t="shared" si="143"/>
        <v>2.1409743575405495</v>
      </c>
      <c r="BV45" s="145">
        <f t="shared" si="143"/>
        <v>2.1409743575405495</v>
      </c>
      <c r="BW45" s="145">
        <f t="shared" si="143"/>
        <v>2.1409743575405495</v>
      </c>
      <c r="BX45" s="145">
        <f t="shared" si="143"/>
        <v>2.1409743575405495</v>
      </c>
      <c r="BY45" s="145">
        <f t="shared" si="143"/>
        <v>2.1407522411389905</v>
      </c>
      <c r="BZ45" s="145">
        <f t="shared" si="143"/>
        <v>2.1394861039130668</v>
      </c>
      <c r="CA45" s="145">
        <f t="shared" si="143"/>
        <v>2.1394861039130668</v>
      </c>
      <c r="CB45" s="145">
        <f t="shared" si="148"/>
        <v>2.1394861039130668</v>
      </c>
      <c r="CC45" s="145">
        <f t="shared" si="148"/>
        <v>2.1394861039130668</v>
      </c>
      <c r="CD45" s="145">
        <f t="shared" si="148"/>
        <v>2.1394861039130668</v>
      </c>
      <c r="CE45" s="145">
        <f t="shared" si="148"/>
        <v>2.1394861039130668</v>
      </c>
      <c r="CF45" s="145">
        <f t="shared" si="148"/>
        <v>2.1394861039130668</v>
      </c>
      <c r="CG45" s="145">
        <f t="shared" si="148"/>
        <v>2.1394861039130668</v>
      </c>
      <c r="CH45" s="145">
        <f t="shared" si="148"/>
        <v>2.1189101459741444</v>
      </c>
      <c r="CI45" s="145">
        <f t="shared" si="148"/>
        <v>2.1189101459741444</v>
      </c>
      <c r="CJ45" s="192">
        <f t="shared" si="112"/>
        <v>37.509573855159481</v>
      </c>
      <c r="CK45" s="152">
        <f>'[8]ф_4 (Л) (ТЗ- 2)'!CK15</f>
        <v>37.509573855159481</v>
      </c>
      <c r="CL45" s="152">
        <f>'[8]ф_4 (Л) (ТЗ- 2)'!CL15</f>
        <v>37.509573855159481</v>
      </c>
      <c r="CM45" s="152">
        <f>'[8]ф_4 (Л) (ТЗ- 2)'!CM15</f>
        <v>37.707948743564565</v>
      </c>
      <c r="CN45" s="152">
        <f>'[8]ф_4 (Л) (ТЗ- 2)'!CN15</f>
        <v>36.828654304909847</v>
      </c>
      <c r="CO45" s="152">
        <f>'[8]ф_4 (Л) (ТЗ- 2)'!CO15</f>
        <v>36.463120914940255</v>
      </c>
      <c r="CP45" s="152">
        <f>'[8]ф_4 (Л) (ТЗ- 2)'!CP15</f>
        <v>36.463120914940255</v>
      </c>
      <c r="CQ45" s="152">
        <f>'[8]ф_4 (Л) (ТЗ- 2)'!CQ15</f>
        <v>36.203876386010691</v>
      </c>
      <c r="CR45" s="152">
        <f>'[8]ф_4 (Л) (ТЗ- 2)'!CR15</f>
        <v>36.203876386010691</v>
      </c>
      <c r="CS45" s="152">
        <f>'[8]ф_4 (Л) (ТЗ- 2)'!CS15</f>
        <v>36.203876386010691</v>
      </c>
      <c r="CT45" s="152">
        <f>'[8]ф_4 (Л) (ТЗ- 2)'!CT15</f>
        <v>36.203876386010691</v>
      </c>
      <c r="CU45" s="152">
        <f>'[8]ф_4 (Л) (ТЗ- 2)'!CU15</f>
        <v>36.203876386010691</v>
      </c>
      <c r="CV45" s="152">
        <f>'[8]ф_4 (Л) (ТЗ- 2)'!CV15</f>
        <v>36.203876386010691</v>
      </c>
      <c r="CW45" s="152">
        <f>'[8]ф_4 (Л) (ТЗ- 2)'!CW15</f>
        <v>36.203876386010691</v>
      </c>
      <c r="CX45" s="152">
        <f>'[8]ф_4 (Л) (ТЗ- 2)'!CX15</f>
        <v>36.203876386010691</v>
      </c>
      <c r="CY45" s="152">
        <f>'[8]ф_4 (Л) (ТЗ- 2)'!CY15</f>
        <v>36.200120397660328</v>
      </c>
      <c r="CZ45" s="152">
        <f>'[8]ф_4 (Л) (ТЗ- 2)'!CZ15</f>
        <v>36.178710017169962</v>
      </c>
      <c r="DA45" s="152">
        <f>'[8]ф_4 (Л) (ТЗ- 2)'!DA15</f>
        <v>36.178710017169962</v>
      </c>
      <c r="DB45" s="152">
        <f>'[8]ф_4 (Л) (ТЗ- 2)'!DB15</f>
        <v>36.178710017169962</v>
      </c>
      <c r="DC45" s="152">
        <f>'[8]ф_4 (Л) (ТЗ- 2)'!DC15</f>
        <v>36.178710017169962</v>
      </c>
      <c r="DD45" s="152">
        <f>'[8]ф_4 (Л) (ТЗ- 2)'!DD15</f>
        <v>36.178710017169962</v>
      </c>
      <c r="DE45" s="152">
        <f>'[8]ф_4 (Л) (ТЗ- 2)'!DE15</f>
        <v>36.178710017169962</v>
      </c>
      <c r="DF45" s="152">
        <f>'[8]ф_4 (Л) (ТЗ- 2)'!DF15</f>
        <v>36.178710017169962</v>
      </c>
      <c r="DG45" s="152">
        <f>'[8]ф_4 (Л) (ТЗ- 2)'!DG15</f>
        <v>36.178710017169962</v>
      </c>
      <c r="DH45" s="152">
        <f>'[8]ф_4 (Л) (ТЗ- 2)'!DH15</f>
        <v>35.830770568422786</v>
      </c>
      <c r="DI45" s="152">
        <f>'[8]ф_4 (Л) (ТЗ- 2)'!DI15</f>
        <v>35.830770568422786</v>
      </c>
      <c r="DJ45" s="139"/>
      <c r="DK45" s="139">
        <v>16.91</v>
      </c>
      <c r="DL45" s="139">
        <v>255</v>
      </c>
      <c r="DM45" s="139">
        <f t="shared" si="103"/>
        <v>1.9350000000000001</v>
      </c>
      <c r="DN45" s="139">
        <v>2.2504050000000002</v>
      </c>
      <c r="DO45" s="139"/>
      <c r="DP45" s="139"/>
      <c r="DQ45" s="190">
        <v>0</v>
      </c>
      <c r="DR45" s="190">
        <v>0</v>
      </c>
      <c r="DS45" s="190">
        <v>0</v>
      </c>
      <c r="DT45" s="190">
        <v>0</v>
      </c>
      <c r="DU45" s="190">
        <v>0</v>
      </c>
      <c r="DV45" s="190">
        <v>0</v>
      </c>
      <c r="DW45" s="190">
        <v>0</v>
      </c>
      <c r="DX45" s="190">
        <v>0</v>
      </c>
      <c r="DY45" s="190">
        <v>0</v>
      </c>
      <c r="DZ45" s="190">
        <v>0</v>
      </c>
      <c r="EA45" s="190">
        <v>0</v>
      </c>
      <c r="EB45" s="190">
        <v>0</v>
      </c>
      <c r="EC45" s="190">
        <v>0</v>
      </c>
      <c r="ED45" s="190">
        <v>0</v>
      </c>
      <c r="EE45" s="190">
        <v>0</v>
      </c>
      <c r="EF45" s="190">
        <v>0</v>
      </c>
      <c r="EG45" s="190">
        <v>0</v>
      </c>
      <c r="EH45" s="190">
        <v>0</v>
      </c>
      <c r="EI45" s="190">
        <v>0</v>
      </c>
      <c r="EJ45" s="190">
        <v>0</v>
      </c>
      <c r="EK45" s="190">
        <v>0</v>
      </c>
      <c r="EL45" s="190">
        <v>0</v>
      </c>
      <c r="EM45" s="190">
        <v>0</v>
      </c>
      <c r="EN45" s="190">
        <v>0</v>
      </c>
      <c r="EO45" s="190">
        <v>0</v>
      </c>
      <c r="EP45" s="139"/>
      <c r="EQ45" s="139"/>
      <c r="ER45" s="139"/>
      <c r="ES45" s="139">
        <v>0</v>
      </c>
      <c r="ET45" s="139">
        <v>0</v>
      </c>
      <c r="EU45" s="139">
        <v>0</v>
      </c>
      <c r="EV45" s="139">
        <v>0</v>
      </c>
      <c r="EW45" s="139">
        <v>0</v>
      </c>
      <c r="EX45" s="139">
        <v>0</v>
      </c>
      <c r="EY45" s="139">
        <v>0</v>
      </c>
      <c r="EZ45" s="139">
        <v>0</v>
      </c>
      <c r="FA45" s="139">
        <v>0</v>
      </c>
      <c r="FB45" s="139">
        <v>0</v>
      </c>
      <c r="FC45" s="139">
        <v>0</v>
      </c>
      <c r="FD45" s="139">
        <v>0</v>
      </c>
      <c r="FE45" s="139">
        <v>0</v>
      </c>
      <c r="FF45" s="139">
        <v>0</v>
      </c>
      <c r="FG45" s="139">
        <v>0</v>
      </c>
      <c r="FH45" s="139">
        <v>0</v>
      </c>
      <c r="FI45" s="139">
        <v>0</v>
      </c>
      <c r="FJ45" s="139">
        <v>0</v>
      </c>
      <c r="FK45" s="139">
        <v>0</v>
      </c>
      <c r="FL45" s="139">
        <v>0</v>
      </c>
      <c r="FM45" s="139">
        <v>0</v>
      </c>
      <c r="FN45" s="139">
        <v>0</v>
      </c>
      <c r="FO45" s="139">
        <v>0</v>
      </c>
      <c r="FP45" s="139">
        <v>0</v>
      </c>
      <c r="FQ45" s="139">
        <v>0</v>
      </c>
      <c r="FR45" s="139"/>
      <c r="FS45" s="139"/>
      <c r="FT45" s="139"/>
      <c r="FU45" s="139">
        <v>2045</v>
      </c>
      <c r="FV45" s="139"/>
      <c r="FW45" s="139"/>
      <c r="FX45" s="139"/>
      <c r="FY45" s="139">
        <v>1.94</v>
      </c>
      <c r="FZ45" s="139"/>
      <c r="GA45" s="139"/>
      <c r="GB45" s="139"/>
      <c r="GC45" s="139"/>
      <c r="GD45" s="139"/>
      <c r="GE45" s="139"/>
      <c r="GF45" s="139"/>
      <c r="GG45" s="139"/>
      <c r="GH45" s="139"/>
      <c r="GI45" s="139"/>
      <c r="GJ45" s="139"/>
      <c r="GK45" s="139"/>
      <c r="GL45" s="139"/>
      <c r="GM45" s="139"/>
      <c r="GN45" s="139"/>
      <c r="GO45" s="139"/>
      <c r="GP45" s="139"/>
      <c r="GQ45" s="139"/>
      <c r="GR45" s="139">
        <v>0</v>
      </c>
      <c r="GS45" s="139"/>
      <c r="GT45" s="139"/>
      <c r="GU45" s="139"/>
      <c r="GV45" s="139">
        <f t="shared" si="113"/>
        <v>3.9215686274509802</v>
      </c>
      <c r="GW45" s="139"/>
      <c r="GX45" s="139"/>
      <c r="GY45" s="139"/>
      <c r="GZ45" s="139">
        <f t="shared" si="155"/>
        <v>1.9350000000000001</v>
      </c>
      <c r="HA45" s="139">
        <f t="shared" si="155"/>
        <v>1.9350000000000001</v>
      </c>
      <c r="HB45" s="139">
        <f t="shared" si="155"/>
        <v>1.9350000000000001</v>
      </c>
      <c r="HC45" s="139">
        <f t="shared" si="155"/>
        <v>1.9350000000000001</v>
      </c>
      <c r="HD45" s="139">
        <f t="shared" si="155"/>
        <v>1.9350000000000001</v>
      </c>
      <c r="HE45" s="139">
        <f t="shared" si="155"/>
        <v>1.9350000000000001</v>
      </c>
      <c r="HF45" s="139">
        <f t="shared" si="155"/>
        <v>1.9350000000000001</v>
      </c>
      <c r="HG45" s="139">
        <f t="shared" si="155"/>
        <v>1.9350000000000001</v>
      </c>
      <c r="HH45" s="139">
        <f t="shared" si="155"/>
        <v>1.9350000000000001</v>
      </c>
      <c r="HI45" s="139">
        <f t="shared" si="155"/>
        <v>1.9350000000000001</v>
      </c>
      <c r="HJ45" s="139">
        <f t="shared" si="155"/>
        <v>1.9350000000000001</v>
      </c>
      <c r="HK45" s="139">
        <f t="shared" si="155"/>
        <v>1.9350000000000001</v>
      </c>
      <c r="HL45" s="139">
        <f t="shared" si="155"/>
        <v>1.9350000000000001</v>
      </c>
      <c r="HM45" s="139">
        <f t="shared" si="155"/>
        <v>1.9350000000000001</v>
      </c>
      <c r="HN45" s="139">
        <f t="shared" si="155"/>
        <v>1.9350000000000001</v>
      </c>
      <c r="HO45" s="139">
        <f t="shared" si="155"/>
        <v>1.9350000000000001</v>
      </c>
      <c r="HP45" s="139">
        <f t="shared" si="154"/>
        <v>1.9350000000000001</v>
      </c>
      <c r="HQ45" s="139">
        <f t="shared" si="154"/>
        <v>1.9350000000000001</v>
      </c>
      <c r="HR45" s="139">
        <f t="shared" si="154"/>
        <v>1.9350000000000001</v>
      </c>
      <c r="HS45" s="139">
        <f t="shared" si="154"/>
        <v>1.9350000000000001</v>
      </c>
      <c r="HT45" s="139">
        <f t="shared" si="154"/>
        <v>1.9350000000000001</v>
      </c>
      <c r="HU45" s="139">
        <f t="shared" si="154"/>
        <v>1.9350000000000001</v>
      </c>
      <c r="HV45" s="139">
        <f t="shared" si="154"/>
        <v>1.9350000000000001</v>
      </c>
      <c r="HW45" s="139">
        <f t="shared" si="154"/>
        <v>1.9350000000000001</v>
      </c>
      <c r="HX45" s="139">
        <f t="shared" si="154"/>
        <v>1.94</v>
      </c>
      <c r="HY45" s="139"/>
      <c r="HZ45" s="139"/>
      <c r="IA45" s="139"/>
      <c r="IB45" s="279">
        <v>50</v>
      </c>
      <c r="IC45" s="139"/>
      <c r="ID45" s="139"/>
      <c r="IE45" s="139"/>
      <c r="IF45" s="280">
        <v>50</v>
      </c>
      <c r="IG45" s="139"/>
      <c r="IH45" s="139"/>
      <c r="II45" s="139"/>
      <c r="IJ45" s="139">
        <f>IFERROR(IJ$81*CK54,"-")</f>
        <v>7268.421329686882</v>
      </c>
      <c r="IK45" s="139">
        <f t="shared" si="151"/>
        <v>498.16604612134984</v>
      </c>
      <c r="IL45" s="139">
        <f t="shared" si="151"/>
        <v>498.16604612134995</v>
      </c>
      <c r="IM45" s="139">
        <f t="shared" si="151"/>
        <v>418.61403240043961</v>
      </c>
      <c r="IN45" s="139">
        <f t="shared" si="151"/>
        <v>352.84087504027798</v>
      </c>
      <c r="IO45" s="139">
        <f t="shared" si="151"/>
        <v>360.70955145240481</v>
      </c>
      <c r="IP45" s="139">
        <f t="shared" si="151"/>
        <v>362.29014140563464</v>
      </c>
      <c r="IQ45" s="139">
        <f t="shared" si="151"/>
        <v>361.09553726932415</v>
      </c>
      <c r="IR45" s="139">
        <f t="shared" si="151"/>
        <v>362.56471020427682</v>
      </c>
      <c r="IS45" s="139">
        <f t="shared" si="151"/>
        <v>364.28856775954154</v>
      </c>
      <c r="IT45" s="139">
        <f t="shared" si="151"/>
        <v>364.93748777246037</v>
      </c>
      <c r="IU45" s="139">
        <f t="shared" si="152"/>
        <v>365.10795232624037</v>
      </c>
      <c r="IV45" s="139">
        <f t="shared" si="152"/>
        <v>366.24097900992109</v>
      </c>
      <c r="IW45" s="139">
        <f t="shared" si="152"/>
        <v>366.6916105730707</v>
      </c>
      <c r="IX45" s="139">
        <f t="shared" si="152"/>
        <v>369.07860988569178</v>
      </c>
      <c r="IY45" s="139">
        <f t="shared" si="152"/>
        <v>369.94499063757843</v>
      </c>
      <c r="IZ45" s="139">
        <f t="shared" si="152"/>
        <v>371.81786409736156</v>
      </c>
      <c r="JA45" s="139">
        <f t="shared" si="152"/>
        <v>372.1463847704988</v>
      </c>
      <c r="JB45" s="139">
        <f t="shared" si="152"/>
        <v>373.03440969952732</v>
      </c>
      <c r="JC45" s="139">
        <f t="shared" si="152"/>
        <v>373.93249220535682</v>
      </c>
      <c r="JD45" s="139">
        <f t="shared" si="152"/>
        <v>376.19410155802547</v>
      </c>
      <c r="JE45" s="139">
        <f t="shared" si="153"/>
        <v>376.44070389861571</v>
      </c>
      <c r="JF45" s="139">
        <f t="shared" si="153"/>
        <v>376.44359160561237</v>
      </c>
      <c r="JG45" s="139">
        <f t="shared" si="153"/>
        <v>376.41906618861333</v>
      </c>
      <c r="JH45" s="139">
        <f t="shared" si="153"/>
        <v>376.41906618861327</v>
      </c>
      <c r="JI45" s="139"/>
      <c r="JJ45" s="139"/>
      <c r="JK45" s="139"/>
      <c r="JL45" s="139"/>
      <c r="JM45" s="139"/>
      <c r="JN45" s="139"/>
      <c r="JO45" s="139"/>
      <c r="JP45" s="139"/>
      <c r="JQ45" s="139"/>
      <c r="JR45" s="139"/>
      <c r="JS45" s="139"/>
      <c r="JT45" s="139"/>
      <c r="JU45" s="139"/>
      <c r="JV45" s="139"/>
      <c r="JW45" s="139"/>
      <c r="JX45" s="139"/>
      <c r="JY45" s="139"/>
      <c r="JZ45" s="139"/>
      <c r="KA45" s="139"/>
      <c r="KB45" s="139"/>
      <c r="KC45" s="139"/>
      <c r="KD45" s="139"/>
      <c r="KE45" s="139"/>
      <c r="KF45" s="139"/>
      <c r="KG45" s="139"/>
      <c r="KH45" s="139"/>
      <c r="KI45" s="139"/>
      <c r="KJ45" s="139"/>
      <c r="KK45" s="139"/>
      <c r="KL45" s="139"/>
      <c r="KM45" s="139"/>
      <c r="KN45" s="139"/>
      <c r="KO45" s="139"/>
      <c r="KP45" s="139"/>
      <c r="KQ45" s="139"/>
      <c r="KR45" s="139"/>
      <c r="KS45" s="139"/>
      <c r="KT45" s="139"/>
      <c r="KU45" s="139"/>
      <c r="KV45" s="139"/>
      <c r="KW45" s="139"/>
    </row>
    <row r="46" spans="1:309" s="152" customFormat="1" ht="12.75" x14ac:dyDescent="0.2">
      <c r="A46" s="150" t="s">
        <v>527</v>
      </c>
      <c r="B46" s="186" t="s">
        <v>591</v>
      </c>
      <c r="C46" s="151">
        <f t="shared" si="156"/>
        <v>0.28274117569839596</v>
      </c>
      <c r="D46" s="151">
        <f t="shared" si="156"/>
        <v>0.28274117569839596</v>
      </c>
      <c r="E46" s="151">
        <f t="shared" si="156"/>
        <v>0.28274117569839596</v>
      </c>
      <c r="F46" s="151">
        <f t="shared" si="156"/>
        <v>0.28274117569839596</v>
      </c>
      <c r="G46" s="151">
        <f t="shared" si="156"/>
        <v>0.28274117569839596</v>
      </c>
      <c r="H46" s="151">
        <f t="shared" si="156"/>
        <v>0.28274117569839596</v>
      </c>
      <c r="I46" s="151">
        <v>0.18822378658618119</v>
      </c>
      <c r="J46" s="151">
        <f t="shared" si="110"/>
        <v>0.14121962402567628</v>
      </c>
      <c r="K46" s="151">
        <f t="shared" si="147"/>
        <v>0.14121962402567628</v>
      </c>
      <c r="L46" s="151">
        <f t="shared" si="147"/>
        <v>0.14121962402567628</v>
      </c>
      <c r="M46" s="151">
        <f t="shared" si="147"/>
        <v>0.14121962402567628</v>
      </c>
      <c r="N46" s="151">
        <f t="shared" si="147"/>
        <v>0.14121962402567628</v>
      </c>
      <c r="O46" s="151">
        <f t="shared" si="147"/>
        <v>0.14121962402567628</v>
      </c>
      <c r="P46" s="151">
        <f t="shared" si="146"/>
        <v>0.14121962402567628</v>
      </c>
      <c r="Q46" s="151">
        <f t="shared" si="146"/>
        <v>0.14121962402567628</v>
      </c>
      <c r="R46" s="151">
        <f t="shared" si="146"/>
        <v>0.14121962402567628</v>
      </c>
      <c r="S46" s="151">
        <f t="shared" si="146"/>
        <v>0.14121962402567628</v>
      </c>
      <c r="T46" s="151">
        <f t="shared" si="146"/>
        <v>0.14121962402567628</v>
      </c>
      <c r="U46" s="151">
        <f t="shared" si="146"/>
        <v>0.14121962402567628</v>
      </c>
      <c r="V46" s="151">
        <f t="shared" si="146"/>
        <v>0.14121962402567628</v>
      </c>
      <c r="W46" s="151">
        <f t="shared" si="146"/>
        <v>0.14121962402567628</v>
      </c>
      <c r="X46" s="151">
        <f t="shared" si="146"/>
        <v>0.14121962402567628</v>
      </c>
      <c r="Y46" s="151">
        <f t="shared" si="146"/>
        <v>0.14121962402567628</v>
      </c>
      <c r="Z46" s="151">
        <f t="shared" si="146"/>
        <v>0.14121962402567628</v>
      </c>
      <c r="AA46" s="151">
        <f t="shared" si="141"/>
        <v>0.14121962402567628</v>
      </c>
      <c r="AB46" s="151">
        <f t="shared" si="141"/>
        <v>0.14121962402567628</v>
      </c>
      <c r="AC46" s="151">
        <f t="shared" si="141"/>
        <v>0.14121962402567628</v>
      </c>
      <c r="AD46" s="151">
        <f t="shared" si="141"/>
        <v>0.14121962402567628</v>
      </c>
      <c r="AE46" s="151">
        <f t="shared" si="141"/>
        <v>0.14121962402567628</v>
      </c>
      <c r="AF46" s="151">
        <f t="shared" si="141"/>
        <v>0.14121962402567628</v>
      </c>
      <c r="AG46" s="151">
        <f t="shared" si="141"/>
        <v>0.14121962402567628</v>
      </c>
      <c r="AH46" s="151">
        <f t="shared" si="141"/>
        <v>0.14121962402567628</v>
      </c>
      <c r="AI46" s="151">
        <f t="shared" si="141"/>
        <v>0.14121962402567628</v>
      </c>
      <c r="AJ46" s="183">
        <v>174.52710347625955</v>
      </c>
      <c r="AK46" s="183">
        <v>174.52710347625955</v>
      </c>
      <c r="AL46" s="183">
        <v>174.52710347625955</v>
      </c>
      <c r="AM46" s="183">
        <v>174.52710347625955</v>
      </c>
      <c r="AN46" s="183">
        <v>174.52710347625955</v>
      </c>
      <c r="AO46" s="183">
        <v>174.52710347625955</v>
      </c>
      <c r="AP46" s="183">
        <v>174.52710347625955</v>
      </c>
      <c r="AQ46" s="183">
        <v>174.52710347625955</v>
      </c>
      <c r="AR46" s="183">
        <v>174.52710347625955</v>
      </c>
      <c r="AS46" s="183">
        <v>174.52710347625955</v>
      </c>
      <c r="AT46" s="183">
        <v>174.52710347625955</v>
      </c>
      <c r="AU46" s="183">
        <v>174.52710347625955</v>
      </c>
      <c r="AV46" s="183">
        <v>174.52710347625955</v>
      </c>
      <c r="AW46" s="183">
        <v>174.52710347625955</v>
      </c>
      <c r="AX46" s="183">
        <v>174.52710347625955</v>
      </c>
      <c r="AY46" s="183">
        <v>174.52710347625955</v>
      </c>
      <c r="AZ46" s="183">
        <v>174.52710347625955</v>
      </c>
      <c r="BA46" s="183">
        <v>174.52710347625955</v>
      </c>
      <c r="BB46" s="183">
        <v>174.52710347625955</v>
      </c>
      <c r="BC46" s="183">
        <v>174.52710347625955</v>
      </c>
      <c r="BD46" s="183">
        <v>174.52710347625955</v>
      </c>
      <c r="BE46" s="183">
        <v>174.52710347625955</v>
      </c>
      <c r="BF46" s="183">
        <v>174.52710347625955</v>
      </c>
      <c r="BG46" s="183">
        <v>174.52710347625955</v>
      </c>
      <c r="BH46" s="183">
        <v>174.52710347625955</v>
      </c>
      <c r="BI46" s="145">
        <v>162.48045060476943</v>
      </c>
      <c r="BJ46" s="154">
        <f t="shared" si="101"/>
        <v>5.3137397540613334</v>
      </c>
      <c r="BK46" s="145">
        <f t="shared" si="150"/>
        <v>1.3849259319445851E-2</v>
      </c>
      <c r="BL46" s="145">
        <f t="shared" si="143"/>
        <v>5.3137397540613334</v>
      </c>
      <c r="BM46" s="145">
        <f t="shared" si="143"/>
        <v>5.3137397540613351</v>
      </c>
      <c r="BN46" s="145">
        <f t="shared" si="143"/>
        <v>4.5212589497448921</v>
      </c>
      <c r="BO46" s="145">
        <f t="shared" si="143"/>
        <v>5.2707858312430806</v>
      </c>
      <c r="BP46" s="145">
        <f t="shared" si="143"/>
        <v>3.513561356557743</v>
      </c>
      <c r="BQ46" s="145">
        <f t="shared" si="143"/>
        <v>3.5298918158955255</v>
      </c>
      <c r="BR46" s="145">
        <f t="shared" si="143"/>
        <v>3.5190980853405751</v>
      </c>
      <c r="BS46" s="145">
        <f t="shared" si="143"/>
        <v>3.5334160791366886</v>
      </c>
      <c r="BT46" s="145">
        <f t="shared" si="143"/>
        <v>3.5502161311894151</v>
      </c>
      <c r="BU46" s="145">
        <f t="shared" si="143"/>
        <v>3.5565402558027253</v>
      </c>
      <c r="BV46" s="145">
        <f t="shared" si="143"/>
        <v>3.5582015377154352</v>
      </c>
      <c r="BW46" s="145">
        <f t="shared" si="143"/>
        <v>3.5692435795621247</v>
      </c>
      <c r="BX46" s="145">
        <f t="shared" si="143"/>
        <v>3.5736352612845468</v>
      </c>
      <c r="BY46" s="145">
        <f t="shared" si="143"/>
        <v>3.5968980375965374</v>
      </c>
      <c r="BZ46" s="145">
        <f t="shared" si="143"/>
        <v>3.6053414508499833</v>
      </c>
      <c r="CA46" s="145">
        <f t="shared" ref="CA46:CH76" si="157">((DA46)/($DK46-FI46))</f>
        <v>3.6235937545373926</v>
      </c>
      <c r="CB46" s="145">
        <f t="shared" si="148"/>
        <v>3.6267953905381449</v>
      </c>
      <c r="CC46" s="145">
        <f t="shared" si="148"/>
        <v>3.635449739609061</v>
      </c>
      <c r="CD46" s="145">
        <f t="shared" si="148"/>
        <v>3.6442021059513379</v>
      </c>
      <c r="CE46" s="145">
        <f t="shared" si="148"/>
        <v>3.6662428799884554</v>
      </c>
      <c r="CF46" s="145">
        <f t="shared" si="148"/>
        <v>3.6686461714585574</v>
      </c>
      <c r="CG46" s="145">
        <f t="shared" si="148"/>
        <v>3.6686743139391873</v>
      </c>
      <c r="CH46" s="145">
        <f t="shared" si="148"/>
        <v>3.6684352986673385</v>
      </c>
      <c r="CI46" s="145">
        <f t="shared" si="148"/>
        <v>3.6684352986673385</v>
      </c>
      <c r="CJ46" s="192">
        <f t="shared" si="112"/>
        <v>3939.7182421959083</v>
      </c>
      <c r="CK46" s="145">
        <f>'[8]ф_4 (ТЗ-1)'!CK42</f>
        <v>3939.7182421959083</v>
      </c>
      <c r="CL46" s="145">
        <f>'[8]ф_4 (ТЗ-1)'!CL42</f>
        <v>3939.7182421959083</v>
      </c>
      <c r="CM46" s="145">
        <f>'[8]ф_4 (ТЗ-1)'!CM42</f>
        <v>3939.7182421959092</v>
      </c>
      <c r="CN46" s="145">
        <f>'[8]ф_4 (ТЗ-1)'!CN42</f>
        <v>3352.1563317788077</v>
      </c>
      <c r="CO46" s="145">
        <f>'[8]ф_4 (ТЗ-1)'!CO42</f>
        <v>2826.3060492149962</v>
      </c>
      <c r="CP46" s="145">
        <f>'[8]ф_4 (ТЗ-1)'!CP42</f>
        <v>2605.0281745403986</v>
      </c>
      <c r="CQ46" s="145">
        <f>'[8]ф_4 (ТЗ-1)'!CQ42</f>
        <v>2617.1359200330767</v>
      </c>
      <c r="CR46" s="145">
        <f>'[8]ф_4 (ТЗ-1)'!CR42</f>
        <v>2609.1332215312946</v>
      </c>
      <c r="CS46" s="145">
        <f>'[8]ф_4 (ТЗ-1)'!CS42</f>
        <v>2619.7488828096029</v>
      </c>
      <c r="CT46" s="145">
        <f>'[8]ф_4 (ТЗ-1)'!CT42</f>
        <v>2632.2047942025874</v>
      </c>
      <c r="CU46" s="145">
        <f>'[8]ф_4 (ТЗ-1)'!CU42</f>
        <v>2636.8936329975127</v>
      </c>
      <c r="CV46" s="145">
        <f>'[8]ф_4 (ТЗ-1)'!CV42</f>
        <v>2638.125342294516</v>
      </c>
      <c r="CW46" s="145">
        <f>'[8]ф_4 (ТЗ-1)'!CW42</f>
        <v>2646.3121440025302</v>
      </c>
      <c r="CX46" s="145">
        <f>'[8]ф_4 (ТЗ-1)'!CX42</f>
        <v>2649.5682290568502</v>
      </c>
      <c r="CY46" s="145">
        <f>'[8]ф_4 (ТЗ-1)'!CY42</f>
        <v>2666.8157399328625</v>
      </c>
      <c r="CZ46" s="145">
        <f>'[8]ф_4 (ТЗ-1)'!CZ42</f>
        <v>2673.0758638306456</v>
      </c>
      <c r="DA46" s="145">
        <f>'[8]ф_4 (ТЗ-1)'!DA42</f>
        <v>2686.6085050828683</v>
      </c>
      <c r="DB46" s="145">
        <f>'[8]ф_4 (ТЗ-1)'!DB42</f>
        <v>2688.9822652481821</v>
      </c>
      <c r="DC46" s="145">
        <f>'[8]ф_4 (ТЗ-1)'!DC42</f>
        <v>2695.3987813906897</v>
      </c>
      <c r="DD46" s="145">
        <f>'[8]ф_4 (ТЗ-1)'!DD42</f>
        <v>2701.887969596547</v>
      </c>
      <c r="DE46" s="145">
        <f>'[8]ф_4 (ТЗ-1)'!DE42</f>
        <v>2718.2294623239209</v>
      </c>
      <c r="DF46" s="145">
        <f>'[8]ф_4 (ТЗ-1)'!DF42</f>
        <v>2720.0113130889754</v>
      </c>
      <c r="DG46" s="145">
        <f>'[8]ф_4 (ТЗ-1)'!DG42</f>
        <v>2720.0321785151064</v>
      </c>
      <c r="DH46" s="145">
        <f>'[8]ф_4 (ТЗ-1)'!DH42</f>
        <v>2719.854967573237</v>
      </c>
      <c r="DI46" s="145">
        <f>'[8]ф_4 (ТЗ-1)'!DI42</f>
        <v>2719.854967573237</v>
      </c>
      <c r="DJ46" s="139"/>
      <c r="DK46" s="139">
        <v>741.42100000000005</v>
      </c>
      <c r="DL46" s="139">
        <v>7670</v>
      </c>
      <c r="DM46" s="139">
        <f t="shared" si="103"/>
        <v>16.77</v>
      </c>
      <c r="DN46" s="139">
        <v>19.503509999999999</v>
      </c>
      <c r="DO46" s="139"/>
      <c r="DP46" s="139"/>
      <c r="DQ46" s="190">
        <v>0</v>
      </c>
      <c r="DR46" s="190">
        <v>0</v>
      </c>
      <c r="DS46" s="190">
        <v>0</v>
      </c>
      <c r="DT46" s="190">
        <v>0</v>
      </c>
      <c r="DU46" s="190">
        <v>348.49455993815496</v>
      </c>
      <c r="DV46" s="190">
        <v>0</v>
      </c>
      <c r="DW46" s="190">
        <v>0</v>
      </c>
      <c r="DX46" s="190">
        <v>0</v>
      </c>
      <c r="DY46" s="190">
        <v>0</v>
      </c>
      <c r="DZ46" s="190">
        <v>0</v>
      </c>
      <c r="EA46" s="190">
        <v>0</v>
      </c>
      <c r="EB46" s="190">
        <v>0</v>
      </c>
      <c r="EC46" s="190">
        <v>0</v>
      </c>
      <c r="ED46" s="190">
        <v>0</v>
      </c>
      <c r="EE46" s="190">
        <v>0</v>
      </c>
      <c r="EF46" s="190">
        <v>0</v>
      </c>
      <c r="EG46" s="190">
        <v>0</v>
      </c>
      <c r="EH46" s="190">
        <v>0</v>
      </c>
      <c r="EI46" s="190">
        <v>0</v>
      </c>
      <c r="EJ46" s="190">
        <v>0</v>
      </c>
      <c r="EK46" s="190">
        <v>0</v>
      </c>
      <c r="EL46" s="190">
        <v>67.37992090307749</v>
      </c>
      <c r="EM46" s="190">
        <v>0</v>
      </c>
      <c r="EN46" s="190">
        <v>0</v>
      </c>
      <c r="EO46" s="190">
        <v>0</v>
      </c>
      <c r="EP46" s="139"/>
      <c r="EQ46" s="139"/>
      <c r="ER46" s="139"/>
      <c r="ES46" s="139">
        <v>0</v>
      </c>
      <c r="ET46" s="139">
        <v>0</v>
      </c>
      <c r="EU46" s="139">
        <v>0</v>
      </c>
      <c r="EV46" s="139">
        <v>0</v>
      </c>
      <c r="EW46" s="139">
        <v>205.20000000000002</v>
      </c>
      <c r="EX46" s="139">
        <v>0</v>
      </c>
      <c r="EY46" s="139">
        <v>0</v>
      </c>
      <c r="EZ46" s="139">
        <v>0</v>
      </c>
      <c r="FA46" s="139">
        <v>0</v>
      </c>
      <c r="FB46" s="139">
        <v>0</v>
      </c>
      <c r="FC46" s="139">
        <v>0</v>
      </c>
      <c r="FD46" s="139">
        <v>0</v>
      </c>
      <c r="FE46" s="139">
        <v>0</v>
      </c>
      <c r="FF46" s="139">
        <v>0</v>
      </c>
      <c r="FG46" s="139">
        <v>0</v>
      </c>
      <c r="FH46" s="139">
        <v>0</v>
      </c>
      <c r="FI46" s="139">
        <v>0</v>
      </c>
      <c r="FJ46" s="139">
        <v>0</v>
      </c>
      <c r="FK46" s="139">
        <v>0</v>
      </c>
      <c r="FL46" s="139">
        <v>0</v>
      </c>
      <c r="FM46" s="139">
        <v>0</v>
      </c>
      <c r="FN46" s="139">
        <v>0</v>
      </c>
      <c r="FO46" s="139">
        <v>0</v>
      </c>
      <c r="FP46" s="139">
        <v>0</v>
      </c>
      <c r="FQ46" s="139">
        <v>0</v>
      </c>
      <c r="FR46" s="139"/>
      <c r="FS46" s="139"/>
      <c r="FT46" s="139"/>
      <c r="FU46" s="139">
        <v>2045</v>
      </c>
      <c r="FV46" s="139"/>
      <c r="FW46" s="139"/>
      <c r="FX46" s="139"/>
      <c r="FY46" s="139">
        <v>16.87</v>
      </c>
      <c r="FZ46" s="139"/>
      <c r="GA46" s="139"/>
      <c r="GB46" s="139"/>
      <c r="GC46" s="139"/>
      <c r="GD46" s="139"/>
      <c r="GE46" s="139"/>
      <c r="GF46" s="139"/>
      <c r="GG46" s="139"/>
      <c r="GH46" s="139"/>
      <c r="GI46" s="139"/>
      <c r="GJ46" s="139"/>
      <c r="GK46" s="139"/>
      <c r="GL46" s="139"/>
      <c r="GM46" s="139"/>
      <c r="GN46" s="139"/>
      <c r="GO46" s="139"/>
      <c r="GP46" s="139"/>
      <c r="GQ46" s="139"/>
      <c r="GR46" s="139">
        <v>5106</v>
      </c>
      <c r="GS46" s="139"/>
      <c r="GT46" s="139"/>
      <c r="GU46" s="139"/>
      <c r="GV46" s="139">
        <f t="shared" si="113"/>
        <v>0.18822378658618119</v>
      </c>
      <c r="GW46" s="139"/>
      <c r="GX46" s="139"/>
      <c r="GY46" s="139"/>
      <c r="GZ46" s="139">
        <f t="shared" si="155"/>
        <v>16.77</v>
      </c>
      <c r="HA46" s="139">
        <f t="shared" si="155"/>
        <v>16.77</v>
      </c>
      <c r="HB46" s="139">
        <f t="shared" si="155"/>
        <v>16.77</v>
      </c>
      <c r="HC46" s="139">
        <f t="shared" si="155"/>
        <v>16.77</v>
      </c>
      <c r="HD46" s="139">
        <f t="shared" si="155"/>
        <v>16.77</v>
      </c>
      <c r="HE46" s="139">
        <f t="shared" si="155"/>
        <v>16.77</v>
      </c>
      <c r="HF46" s="139">
        <f t="shared" si="155"/>
        <v>16.77</v>
      </c>
      <c r="HG46" s="139">
        <f t="shared" si="155"/>
        <v>16.77</v>
      </c>
      <c r="HH46" s="139">
        <f t="shared" si="155"/>
        <v>16.77</v>
      </c>
      <c r="HI46" s="139">
        <f t="shared" si="155"/>
        <v>16.77</v>
      </c>
      <c r="HJ46" s="139">
        <f t="shared" si="155"/>
        <v>16.77</v>
      </c>
      <c r="HK46" s="139">
        <f t="shared" si="155"/>
        <v>16.77</v>
      </c>
      <c r="HL46" s="139">
        <f t="shared" si="155"/>
        <v>16.77</v>
      </c>
      <c r="HM46" s="139">
        <f t="shared" si="155"/>
        <v>16.77</v>
      </c>
      <c r="HN46" s="139">
        <f t="shared" si="155"/>
        <v>16.77</v>
      </c>
      <c r="HO46" s="139">
        <f t="shared" si="155"/>
        <v>16.77</v>
      </c>
      <c r="HP46" s="139">
        <f t="shared" si="154"/>
        <v>16.77</v>
      </c>
      <c r="HQ46" s="139">
        <f t="shared" si="154"/>
        <v>16.77</v>
      </c>
      <c r="HR46" s="139">
        <f t="shared" si="154"/>
        <v>16.77</v>
      </c>
      <c r="HS46" s="139">
        <f t="shared" si="154"/>
        <v>16.77</v>
      </c>
      <c r="HT46" s="139">
        <f t="shared" si="154"/>
        <v>16.77</v>
      </c>
      <c r="HU46" s="139">
        <f t="shared" si="154"/>
        <v>16.77</v>
      </c>
      <c r="HV46" s="139">
        <f t="shared" si="154"/>
        <v>16.77</v>
      </c>
      <c r="HW46" s="139">
        <f t="shared" si="154"/>
        <v>16.77</v>
      </c>
      <c r="HX46" s="139">
        <f t="shared" si="154"/>
        <v>16.87</v>
      </c>
      <c r="HY46" s="139"/>
      <c r="HZ46" s="139"/>
      <c r="IA46" s="139"/>
      <c r="IB46" s="279">
        <v>3533.7299999999996</v>
      </c>
      <c r="IC46" s="139"/>
      <c r="ID46" s="139"/>
      <c r="IE46" s="139"/>
      <c r="IF46" s="280">
        <v>3087.7591123108014</v>
      </c>
      <c r="IG46" s="139"/>
      <c r="IH46" s="139"/>
      <c r="II46" s="139"/>
      <c r="IJ46" s="139">
        <f>IFERROR(IJ$81*CK55,"-")</f>
        <v>3236.8919425407844</v>
      </c>
      <c r="IK46" s="139">
        <f t="shared" si="151"/>
        <v>10.268131693882863</v>
      </c>
      <c r="IL46" s="139">
        <f t="shared" si="151"/>
        <v>10.268131693882864</v>
      </c>
      <c r="IM46" s="139">
        <f t="shared" si="151"/>
        <v>8.6284162621312088</v>
      </c>
      <c r="IN46" s="139">
        <f t="shared" si="151"/>
        <v>7.2727087687062051</v>
      </c>
      <c r="IO46" s="139">
        <f t="shared" si="151"/>
        <v>7.4348968710173491</v>
      </c>
      <c r="IP46" s="139">
        <f t="shared" si="151"/>
        <v>7.4674757790343751</v>
      </c>
      <c r="IQ46" s="139">
        <f t="shared" si="151"/>
        <v>7.442852758880357</v>
      </c>
      <c r="IR46" s="139">
        <f t="shared" si="151"/>
        <v>7.4731351542676725</v>
      </c>
      <c r="IS46" s="139">
        <f t="shared" si="151"/>
        <v>7.5086670748727977</v>
      </c>
      <c r="IT46" s="139">
        <f t="shared" si="151"/>
        <v>7.5220425271006741</v>
      </c>
      <c r="IU46" s="139">
        <f t="shared" si="152"/>
        <v>7.5255561196085941</v>
      </c>
      <c r="IV46" s="139">
        <f t="shared" si="152"/>
        <v>7.5489099135720696</v>
      </c>
      <c r="IW46" s="139">
        <f t="shared" si="152"/>
        <v>7.5581982708815785</v>
      </c>
      <c r="IX46" s="139">
        <f t="shared" si="152"/>
        <v>7.6073987804025167</v>
      </c>
      <c r="IY46" s="139">
        <f t="shared" si="152"/>
        <v>7.6252565042010003</v>
      </c>
      <c r="IZ46" s="139">
        <f t="shared" si="152"/>
        <v>7.6638599206336533</v>
      </c>
      <c r="JA46" s="139">
        <f t="shared" si="152"/>
        <v>7.6706313446642556</v>
      </c>
      <c r="JB46" s="139">
        <f t="shared" si="152"/>
        <v>7.6889351953375593</v>
      </c>
      <c r="JC46" s="139">
        <f t="shared" si="152"/>
        <v>7.707446351434263</v>
      </c>
      <c r="JD46" s="139">
        <f t="shared" si="152"/>
        <v>7.7540623399267075</v>
      </c>
      <c r="JE46" s="139">
        <f t="shared" si="153"/>
        <v>7.7591452742794491</v>
      </c>
      <c r="JF46" s="139">
        <f t="shared" si="153"/>
        <v>7.7592047953085652</v>
      </c>
      <c r="JG46" s="139">
        <f t="shared" si="153"/>
        <v>7.7586992807044366</v>
      </c>
      <c r="JH46" s="139">
        <f t="shared" si="153"/>
        <v>7.7586992807044357</v>
      </c>
      <c r="JI46" s="139"/>
      <c r="JJ46" s="139"/>
      <c r="JK46" s="139"/>
      <c r="JL46" s="139"/>
      <c r="JM46" s="139"/>
      <c r="JN46" s="139"/>
      <c r="JO46" s="139"/>
      <c r="JP46" s="139"/>
      <c r="JQ46" s="139"/>
      <c r="JR46" s="139"/>
      <c r="JS46" s="139"/>
      <c r="JT46" s="139"/>
      <c r="JU46" s="139"/>
      <c r="JV46" s="139"/>
      <c r="JW46" s="139"/>
      <c r="JX46" s="139"/>
      <c r="JY46" s="139"/>
      <c r="JZ46" s="139"/>
      <c r="KA46" s="139"/>
      <c r="KB46" s="139"/>
      <c r="KC46" s="139"/>
      <c r="KD46" s="139"/>
      <c r="KE46" s="139"/>
      <c r="KF46" s="139"/>
      <c r="KG46" s="139"/>
      <c r="KH46" s="139"/>
      <c r="KI46" s="139"/>
      <c r="KJ46" s="139"/>
      <c r="KK46" s="139"/>
      <c r="KL46" s="139"/>
      <c r="KM46" s="139"/>
      <c r="KN46" s="139"/>
      <c r="KO46" s="139"/>
      <c r="KP46" s="139"/>
      <c r="KQ46" s="139"/>
      <c r="KR46" s="139"/>
      <c r="KS46" s="139"/>
      <c r="KT46" s="139"/>
      <c r="KU46" s="139"/>
      <c r="KV46" s="139"/>
      <c r="KW46" s="139"/>
    </row>
    <row r="47" spans="1:309" s="152" customFormat="1" ht="12.75" x14ac:dyDescent="0.2">
      <c r="A47" s="150" t="s">
        <v>528</v>
      </c>
      <c r="B47" s="186" t="s">
        <v>592</v>
      </c>
      <c r="C47" s="151">
        <f t="shared" si="156"/>
        <v>1.2019230769230769</v>
      </c>
      <c r="D47" s="151">
        <f t="shared" si="156"/>
        <v>1.2019230769230769</v>
      </c>
      <c r="E47" s="151">
        <f t="shared" si="156"/>
        <v>1.2019230769230769</v>
      </c>
      <c r="F47" s="151">
        <f t="shared" si="156"/>
        <v>1.2019230769230769</v>
      </c>
      <c r="G47" s="151">
        <f t="shared" si="156"/>
        <v>1.2019230769230769</v>
      </c>
      <c r="H47" s="151">
        <f t="shared" si="156"/>
        <v>1.2019230769230769</v>
      </c>
      <c r="I47" s="151">
        <v>0.28274117569839596</v>
      </c>
      <c r="J47" s="151">
        <f t="shared" si="110"/>
        <v>2.9069767441860463</v>
      </c>
      <c r="K47" s="151">
        <f t="shared" si="147"/>
        <v>2.9069767441860463</v>
      </c>
      <c r="L47" s="151">
        <f t="shared" si="147"/>
        <v>2.9069767441860463</v>
      </c>
      <c r="M47" s="151">
        <f t="shared" si="147"/>
        <v>2.9069767441860463</v>
      </c>
      <c r="N47" s="151">
        <f t="shared" si="147"/>
        <v>2.9069767441860463</v>
      </c>
      <c r="O47" s="151">
        <f t="shared" si="147"/>
        <v>2.9069767441860463</v>
      </c>
      <c r="P47" s="151">
        <f t="shared" si="146"/>
        <v>2.9069767441860463</v>
      </c>
      <c r="Q47" s="151">
        <f t="shared" si="146"/>
        <v>2.9069767441860463</v>
      </c>
      <c r="R47" s="151">
        <f t="shared" si="146"/>
        <v>2.9069767441860463</v>
      </c>
      <c r="S47" s="151">
        <f t="shared" si="146"/>
        <v>2.9069767441860463</v>
      </c>
      <c r="T47" s="151">
        <f t="shared" si="146"/>
        <v>2.9069767441860463</v>
      </c>
      <c r="U47" s="151">
        <f t="shared" si="146"/>
        <v>2.9069767441860463</v>
      </c>
      <c r="V47" s="151">
        <f t="shared" si="146"/>
        <v>2.9069767441860463</v>
      </c>
      <c r="W47" s="151">
        <f t="shared" si="146"/>
        <v>2.9069767441860463</v>
      </c>
      <c r="X47" s="151">
        <f t="shared" si="146"/>
        <v>2.9069767441860463</v>
      </c>
      <c r="Y47" s="151">
        <f t="shared" si="146"/>
        <v>2.9069767441860463</v>
      </c>
      <c r="Z47" s="151">
        <f t="shared" si="146"/>
        <v>2.9069767441860463</v>
      </c>
      <c r="AA47" s="151">
        <f t="shared" si="141"/>
        <v>2.9069767441860463</v>
      </c>
      <c r="AB47" s="151">
        <f t="shared" si="141"/>
        <v>2.9069767441860463</v>
      </c>
      <c r="AC47" s="151">
        <f t="shared" si="141"/>
        <v>2.9069767441860463</v>
      </c>
      <c r="AD47" s="151">
        <f t="shared" si="141"/>
        <v>2.9069767441860463</v>
      </c>
      <c r="AE47" s="151">
        <f t="shared" si="141"/>
        <v>2.9069767441860463</v>
      </c>
      <c r="AF47" s="151">
        <f t="shared" si="141"/>
        <v>2.9069767441860463</v>
      </c>
      <c r="AG47" s="151">
        <f t="shared" si="141"/>
        <v>2.9069767441860463</v>
      </c>
      <c r="AH47" s="151">
        <f t="shared" si="141"/>
        <v>2.9069767441860463</v>
      </c>
      <c r="AI47" s="151">
        <f t="shared" si="141"/>
        <v>7.7519379844961236</v>
      </c>
      <c r="AJ47" s="183">
        <v>169.35736246706477</v>
      </c>
      <c r="AK47" s="183">
        <v>169.35736246706477</v>
      </c>
      <c r="AL47" s="183">
        <v>169.35736246706477</v>
      </c>
      <c r="AM47" s="183">
        <v>169.35736246706477</v>
      </c>
      <c r="AN47" s="183">
        <v>169.35736246706477</v>
      </c>
      <c r="AO47" s="183">
        <v>169.35736246706477</v>
      </c>
      <c r="AP47" s="183">
        <v>169.35736246706477</v>
      </c>
      <c r="AQ47" s="183">
        <v>169.35736246706477</v>
      </c>
      <c r="AR47" s="183">
        <v>169.35736246706477</v>
      </c>
      <c r="AS47" s="183">
        <v>169.35736246706477</v>
      </c>
      <c r="AT47" s="183">
        <v>169.35736246706477</v>
      </c>
      <c r="AU47" s="183">
        <v>169.35736246706477</v>
      </c>
      <c r="AV47" s="183">
        <v>169.35736246706477</v>
      </c>
      <c r="AW47" s="183">
        <v>169.35736246706477</v>
      </c>
      <c r="AX47" s="183">
        <v>169.35736246706477</v>
      </c>
      <c r="AY47" s="183">
        <v>169.35736246706477</v>
      </c>
      <c r="AZ47" s="183">
        <v>169.35736246706477</v>
      </c>
      <c r="BA47" s="183">
        <v>169.35736246706477</v>
      </c>
      <c r="BB47" s="183">
        <v>169.35736246706477</v>
      </c>
      <c r="BC47" s="183">
        <v>169.35736246706477</v>
      </c>
      <c r="BD47" s="183">
        <v>169.35736246706477</v>
      </c>
      <c r="BE47" s="183">
        <v>169.35736246706477</v>
      </c>
      <c r="BF47" s="183">
        <v>169.35736246706477</v>
      </c>
      <c r="BG47" s="183">
        <v>169.35736246706477</v>
      </c>
      <c r="BH47" s="183">
        <v>169.35736246706477</v>
      </c>
      <c r="BI47" s="145">
        <v>156.18196743708378</v>
      </c>
      <c r="BJ47" s="154">
        <f t="shared" si="101"/>
        <v>3.296131398225187</v>
      </c>
      <c r="BK47" s="145">
        <f t="shared" si="150"/>
        <v>22.910973175994584</v>
      </c>
      <c r="BL47" s="145">
        <f t="shared" ref="BL47:BZ63" si="158">((CL47)/($DK47-ET47))</f>
        <v>3.296131398225187</v>
      </c>
      <c r="BM47" s="145">
        <f t="shared" si="158"/>
        <v>3.296131398225187</v>
      </c>
      <c r="BN47" s="145">
        <f t="shared" si="158"/>
        <v>2.8045527770475669</v>
      </c>
      <c r="BO47" s="145">
        <f t="shared" si="158"/>
        <v>2.3646046587887142</v>
      </c>
      <c r="BP47" s="145">
        <f t="shared" si="158"/>
        <v>2.417929321919015</v>
      </c>
      <c r="BQ47" s="145">
        <f t="shared" si="158"/>
        <v>2.429167462502368</v>
      </c>
      <c r="BR47" s="145">
        <f t="shared" si="158"/>
        <v>2.4217395354069731</v>
      </c>
      <c r="BS47" s="145">
        <f t="shared" si="158"/>
        <v>2.4315927565457081</v>
      </c>
      <c r="BT47" s="145">
        <f t="shared" si="158"/>
        <v>2.4431540569887007</v>
      </c>
      <c r="BU47" s="145">
        <f t="shared" si="158"/>
        <v>2.4475061330694139</v>
      </c>
      <c r="BV47" s="145">
        <f t="shared" si="158"/>
        <v>2.4486493782958618</v>
      </c>
      <c r="BW47" s="145">
        <f t="shared" si="158"/>
        <v>2.4562481859003267</v>
      </c>
      <c r="BX47" s="145">
        <f t="shared" si="158"/>
        <v>2.4592704117650781</v>
      </c>
      <c r="BY47" s="145">
        <f t="shared" si="158"/>
        <v>2.47527916847827</v>
      </c>
      <c r="BZ47" s="145">
        <f t="shared" si="158"/>
        <v>2.4810896765100945</v>
      </c>
      <c r="CA47" s="145">
        <f t="shared" si="157"/>
        <v>2.49365037370583</v>
      </c>
      <c r="CB47" s="145">
        <f t="shared" si="148"/>
        <v>2.4958536451955617</v>
      </c>
      <c r="CC47" s="145">
        <f t="shared" si="148"/>
        <v>2.5018093130371479</v>
      </c>
      <c r="CD47" s="145">
        <f t="shared" si="148"/>
        <v>2.5078324334746691</v>
      </c>
      <c r="CE47" s="145">
        <f t="shared" si="148"/>
        <v>2.5230002442552246</v>
      </c>
      <c r="CF47" s="145">
        <f t="shared" si="148"/>
        <v>2.5246541185795857</v>
      </c>
      <c r="CG47" s="145">
        <f t="shared" si="148"/>
        <v>2.5246734854049238</v>
      </c>
      <c r="CH47" s="145">
        <f t="shared" si="148"/>
        <v>2.5245090021426311</v>
      </c>
      <c r="CI47" s="145">
        <f t="shared" si="148"/>
        <v>2.5245090021426311</v>
      </c>
      <c r="CJ47" s="192">
        <f t="shared" si="112"/>
        <v>156.11796754553774</v>
      </c>
      <c r="CK47" s="145">
        <f>'[8]ф_4 (ТЗ-1)'!CK43</f>
        <v>156.11796754553774</v>
      </c>
      <c r="CL47" s="145">
        <f>'[8]ф_4 (ТЗ-1)'!CL43</f>
        <v>156.11796754553774</v>
      </c>
      <c r="CM47" s="145">
        <f>'[8]ф_4 (ТЗ-1)'!CM43</f>
        <v>156.11796754553774</v>
      </c>
      <c r="CN47" s="145">
        <f>'[8]ф_4 (ТЗ-1)'!CN43</f>
        <v>132.83483773208096</v>
      </c>
      <c r="CO47" s="145">
        <f>'[8]ф_4 (ТЗ-1)'!CO43</f>
        <v>111.99713505886865</v>
      </c>
      <c r="CP47" s="145">
        <f>'[8]ф_4 (ТЗ-1)'!CP43</f>
        <v>114.52280440337222</v>
      </c>
      <c r="CQ47" s="145">
        <f>'[8]ф_4 (ТЗ-1)'!CQ43</f>
        <v>115.05508769396215</v>
      </c>
      <c r="CR47" s="145">
        <f>'[8]ф_4 (ТЗ-1)'!CR43</f>
        <v>114.70327135501587</v>
      </c>
      <c r="CS47" s="145">
        <f>'[8]ф_4 (ТЗ-1)'!CS43</f>
        <v>115.1699593210309</v>
      </c>
      <c r="CT47" s="145">
        <f>'[8]ф_4 (ТЗ-1)'!CT43</f>
        <v>115.71754875521282</v>
      </c>
      <c r="CU47" s="145">
        <f>'[8]ф_4 (ТЗ-1)'!CU43</f>
        <v>115.92368048669972</v>
      </c>
      <c r="CV47" s="145">
        <f>'[8]ф_4 (ТЗ-1)'!CV43</f>
        <v>115.97782915360519</v>
      </c>
      <c r="CW47" s="145">
        <f>'[8]ф_4 (ТЗ-1)'!CW43</f>
        <v>116.33773907698306</v>
      </c>
      <c r="CX47" s="145">
        <f>'[8]ф_4 (ТЗ-1)'!CX43</f>
        <v>116.48088378284116</v>
      </c>
      <c r="CY47" s="145">
        <f>'[8]ф_4 (ТЗ-1)'!CY43</f>
        <v>117.23912253580478</v>
      </c>
      <c r="CZ47" s="145">
        <f>'[8]ф_4 (ТЗ-1)'!CZ43</f>
        <v>117.51433143822412</v>
      </c>
      <c r="DA47" s="145">
        <f>'[8]ф_4 (ТЗ-1)'!DA43</f>
        <v>118.10925630020292</v>
      </c>
      <c r="DB47" s="145">
        <f>'[8]ф_4 (ТЗ-1)'!DB43</f>
        <v>118.21361205104259</v>
      </c>
      <c r="DC47" s="145">
        <f>'[8]ф_4 (ТЗ-1)'!DC43</f>
        <v>118.49569630269147</v>
      </c>
      <c r="DD47" s="145">
        <f>'[8]ф_4 (ТЗ-1)'!DD43</f>
        <v>118.78097537909423</v>
      </c>
      <c r="DE47" s="145">
        <f>'[8]ф_4 (ТЗ-1)'!DE43</f>
        <v>119.49938356890445</v>
      </c>
      <c r="DF47" s="145">
        <f>'[8]ф_4 (ТЗ-1)'!DF43</f>
        <v>119.57771767240348</v>
      </c>
      <c r="DG47" s="145">
        <f>'[8]ф_4 (ТЗ-1)'!DG43</f>
        <v>119.57863496271879</v>
      </c>
      <c r="DH47" s="145">
        <f>'[8]ф_4 (ТЗ-1)'!DH43</f>
        <v>119.57084437748358</v>
      </c>
      <c r="DI47" s="145">
        <f>'[8]ф_4 (ТЗ-1)'!DI43</f>
        <v>119.57084437748358</v>
      </c>
      <c r="DJ47" s="139"/>
      <c r="DK47" s="139">
        <v>47.363999999999997</v>
      </c>
      <c r="DL47" s="139">
        <v>832</v>
      </c>
      <c r="DM47" s="139">
        <f t="shared" si="103"/>
        <v>0.34400000000000003</v>
      </c>
      <c r="DN47" s="139">
        <v>0.40007200000000004</v>
      </c>
      <c r="DO47" s="139"/>
      <c r="DP47" s="139"/>
      <c r="DQ47" s="190">
        <v>0</v>
      </c>
      <c r="DR47" s="190">
        <v>0</v>
      </c>
      <c r="DS47" s="190">
        <v>0</v>
      </c>
      <c r="DT47" s="190">
        <v>0</v>
      </c>
      <c r="DU47" s="190">
        <v>0</v>
      </c>
      <c r="DV47" s="190">
        <v>0</v>
      </c>
      <c r="DW47" s="190">
        <v>0</v>
      </c>
      <c r="DX47" s="190">
        <v>0</v>
      </c>
      <c r="DY47" s="190">
        <v>0</v>
      </c>
      <c r="DZ47" s="190">
        <v>0</v>
      </c>
      <c r="EA47" s="190">
        <v>0</v>
      </c>
      <c r="EB47" s="190">
        <v>0</v>
      </c>
      <c r="EC47" s="190">
        <v>0</v>
      </c>
      <c r="ED47" s="190">
        <v>0</v>
      </c>
      <c r="EE47" s="190">
        <v>0</v>
      </c>
      <c r="EF47" s="190">
        <v>0</v>
      </c>
      <c r="EG47" s="190">
        <v>0</v>
      </c>
      <c r="EH47" s="190">
        <v>0</v>
      </c>
      <c r="EI47" s="190">
        <v>0</v>
      </c>
      <c r="EJ47" s="190">
        <v>0</v>
      </c>
      <c r="EK47" s="190">
        <v>0</v>
      </c>
      <c r="EL47" s="190">
        <v>0</v>
      </c>
      <c r="EM47" s="190">
        <v>0</v>
      </c>
      <c r="EN47" s="190">
        <v>0</v>
      </c>
      <c r="EO47" s="190">
        <v>0</v>
      </c>
      <c r="EP47" s="139"/>
      <c r="EQ47" s="139"/>
      <c r="ER47" s="139"/>
      <c r="ES47" s="139">
        <v>0</v>
      </c>
      <c r="ET47" s="139">
        <v>0</v>
      </c>
      <c r="EU47" s="139">
        <v>0</v>
      </c>
      <c r="EV47" s="139">
        <v>0</v>
      </c>
      <c r="EW47" s="139">
        <v>0</v>
      </c>
      <c r="EX47" s="139">
        <v>0</v>
      </c>
      <c r="EY47" s="139">
        <v>0</v>
      </c>
      <c r="EZ47" s="139">
        <v>0</v>
      </c>
      <c r="FA47" s="139">
        <v>0</v>
      </c>
      <c r="FB47" s="139">
        <v>0</v>
      </c>
      <c r="FC47" s="139">
        <v>0</v>
      </c>
      <c r="FD47" s="139">
        <v>0</v>
      </c>
      <c r="FE47" s="139">
        <v>0</v>
      </c>
      <c r="FF47" s="139">
        <v>0</v>
      </c>
      <c r="FG47" s="139">
        <v>0</v>
      </c>
      <c r="FH47" s="139">
        <v>0</v>
      </c>
      <c r="FI47" s="139">
        <v>0</v>
      </c>
      <c r="FJ47" s="139">
        <v>0</v>
      </c>
      <c r="FK47" s="139">
        <v>0</v>
      </c>
      <c r="FL47" s="139">
        <v>0</v>
      </c>
      <c r="FM47" s="139">
        <v>0</v>
      </c>
      <c r="FN47" s="139">
        <v>0</v>
      </c>
      <c r="FO47" s="139">
        <v>0</v>
      </c>
      <c r="FP47" s="139">
        <v>0</v>
      </c>
      <c r="FQ47" s="139">
        <v>0</v>
      </c>
      <c r="FR47" s="139"/>
      <c r="FS47" s="139"/>
      <c r="FT47" s="139"/>
      <c r="FU47" s="139">
        <v>2045</v>
      </c>
      <c r="FV47" s="139"/>
      <c r="FW47" s="139"/>
      <c r="FX47" s="139"/>
      <c r="FY47" s="139">
        <v>0.129</v>
      </c>
      <c r="FZ47" s="139"/>
      <c r="GA47" s="139"/>
      <c r="GB47" s="139"/>
      <c r="GC47" s="139"/>
      <c r="GD47" s="139"/>
      <c r="GE47" s="139"/>
      <c r="GF47" s="139"/>
      <c r="GG47" s="139"/>
      <c r="GH47" s="139"/>
      <c r="GI47" s="139"/>
      <c r="GJ47" s="139"/>
      <c r="GK47" s="139"/>
      <c r="GL47" s="139"/>
      <c r="GM47" s="139"/>
      <c r="GN47" s="139"/>
      <c r="GO47" s="139"/>
      <c r="GP47" s="139"/>
      <c r="GQ47" s="139"/>
      <c r="GR47" s="139">
        <v>832</v>
      </c>
      <c r="GS47" s="139"/>
      <c r="GT47" s="139"/>
      <c r="GU47" s="139"/>
      <c r="GV47" s="139">
        <f t="shared" si="113"/>
        <v>0.28274117569839596</v>
      </c>
      <c r="GW47" s="139"/>
      <c r="GX47" s="139"/>
      <c r="GY47" s="139"/>
      <c r="GZ47" s="139">
        <f t="shared" si="155"/>
        <v>0.34400000000000003</v>
      </c>
      <c r="HA47" s="139">
        <f t="shared" si="155"/>
        <v>0.34400000000000003</v>
      </c>
      <c r="HB47" s="139">
        <f t="shared" si="155"/>
        <v>0.34400000000000003</v>
      </c>
      <c r="HC47" s="139">
        <f t="shared" si="155"/>
        <v>0.34400000000000003</v>
      </c>
      <c r="HD47" s="139">
        <f t="shared" si="155"/>
        <v>0.34400000000000003</v>
      </c>
      <c r="HE47" s="139">
        <f t="shared" si="155"/>
        <v>0.34400000000000003</v>
      </c>
      <c r="HF47" s="139">
        <f t="shared" si="155"/>
        <v>0.34400000000000003</v>
      </c>
      <c r="HG47" s="139">
        <f t="shared" si="155"/>
        <v>0.34400000000000003</v>
      </c>
      <c r="HH47" s="139">
        <f t="shared" si="155"/>
        <v>0.34400000000000003</v>
      </c>
      <c r="HI47" s="139">
        <f t="shared" si="155"/>
        <v>0.34400000000000003</v>
      </c>
      <c r="HJ47" s="139">
        <f t="shared" si="155"/>
        <v>0.34400000000000003</v>
      </c>
      <c r="HK47" s="139">
        <f t="shared" si="155"/>
        <v>0.34400000000000003</v>
      </c>
      <c r="HL47" s="139">
        <f t="shared" si="155"/>
        <v>0.34400000000000003</v>
      </c>
      <c r="HM47" s="139">
        <f t="shared" si="155"/>
        <v>0.34400000000000003</v>
      </c>
      <c r="HN47" s="139">
        <f t="shared" si="155"/>
        <v>0.34400000000000003</v>
      </c>
      <c r="HO47" s="139">
        <f t="shared" si="155"/>
        <v>0.34400000000000003</v>
      </c>
      <c r="HP47" s="139">
        <f t="shared" si="154"/>
        <v>0.34400000000000003</v>
      </c>
      <c r="HQ47" s="139">
        <f t="shared" si="154"/>
        <v>0.34400000000000003</v>
      </c>
      <c r="HR47" s="139">
        <f t="shared" si="154"/>
        <v>0.34400000000000003</v>
      </c>
      <c r="HS47" s="139">
        <f t="shared" si="154"/>
        <v>0.34400000000000003</v>
      </c>
      <c r="HT47" s="139">
        <f t="shared" si="154"/>
        <v>0.34400000000000003</v>
      </c>
      <c r="HU47" s="139">
        <f t="shared" si="154"/>
        <v>0.34400000000000003</v>
      </c>
      <c r="HV47" s="139">
        <f t="shared" si="154"/>
        <v>0.34400000000000003</v>
      </c>
      <c r="HW47" s="139">
        <f t="shared" si="154"/>
        <v>0.34400000000000003</v>
      </c>
      <c r="HX47" s="139">
        <f t="shared" si="154"/>
        <v>0.129</v>
      </c>
      <c r="HY47" s="139"/>
      <c r="HZ47" s="139"/>
      <c r="IA47" s="139"/>
      <c r="IB47" s="279">
        <v>140.02999999999997</v>
      </c>
      <c r="IC47" s="139"/>
      <c r="ID47" s="139"/>
      <c r="IE47" s="139"/>
      <c r="IF47" s="280">
        <v>140.02999999999997</v>
      </c>
      <c r="IG47" s="139"/>
      <c r="IH47" s="139"/>
      <c r="II47" s="139"/>
      <c r="IJ47" s="139">
        <f>IFERROR(IJ$81*CK56,"-")</f>
        <v>1304.8777433048122</v>
      </c>
      <c r="IK47" s="139">
        <f t="shared" si="151"/>
        <v>1085.1553335078074</v>
      </c>
      <c r="IL47" s="139">
        <f t="shared" si="151"/>
        <v>1085.1553335078077</v>
      </c>
      <c r="IM47" s="139">
        <f t="shared" si="151"/>
        <v>911.86714445386394</v>
      </c>
      <c r="IN47" s="139">
        <f t="shared" si="151"/>
        <v>768.59344471712711</v>
      </c>
      <c r="IO47" s="139">
        <f t="shared" si="151"/>
        <v>785.73378626137298</v>
      </c>
      <c r="IP47" s="139">
        <f t="shared" si="151"/>
        <v>789.17678610287237</v>
      </c>
      <c r="IQ47" s="139">
        <f t="shared" si="151"/>
        <v>786.57457934863692</v>
      </c>
      <c r="IR47" s="139">
        <f t="shared" si="151"/>
        <v>789.7748794466105</v>
      </c>
      <c r="IS47" s="139">
        <f t="shared" si="151"/>
        <v>793.52995917327553</v>
      </c>
      <c r="IT47" s="139">
        <f t="shared" si="151"/>
        <v>794.94350194384651</v>
      </c>
      <c r="IU47" s="139">
        <f t="shared" si="152"/>
        <v>795.31482496184151</v>
      </c>
      <c r="IV47" s="139">
        <f t="shared" si="152"/>
        <v>797.78289752193598</v>
      </c>
      <c r="IW47" s="139">
        <f t="shared" si="152"/>
        <v>798.7645084687399</v>
      </c>
      <c r="IX47" s="139">
        <f t="shared" si="152"/>
        <v>803.96411019860034</v>
      </c>
      <c r="IY47" s="139">
        <f t="shared" si="152"/>
        <v>805.85134779955331</v>
      </c>
      <c r="IZ47" s="139">
        <f t="shared" si="152"/>
        <v>809.93102894139838</v>
      </c>
      <c r="JA47" s="139">
        <f t="shared" si="152"/>
        <v>810.64664567882585</v>
      </c>
      <c r="JB47" s="139">
        <f t="shared" si="152"/>
        <v>812.58103080106764</v>
      </c>
      <c r="JC47" s="139">
        <f t="shared" si="152"/>
        <v>814.53732434760434</v>
      </c>
      <c r="JD47" s="139">
        <f t="shared" si="152"/>
        <v>819.46378906848952</v>
      </c>
      <c r="JE47" s="139">
        <f t="shared" si="153"/>
        <v>820.00096306344631</v>
      </c>
      <c r="JF47" s="139">
        <f t="shared" si="153"/>
        <v>820.00725335696086</v>
      </c>
      <c r="JG47" s="139">
        <f t="shared" si="153"/>
        <v>819.95382962953045</v>
      </c>
      <c r="JH47" s="139">
        <f t="shared" si="153"/>
        <v>819.95382962953022</v>
      </c>
      <c r="JI47" s="139"/>
      <c r="JJ47" s="139"/>
      <c r="JK47" s="139"/>
      <c r="JL47" s="139"/>
      <c r="JM47" s="139"/>
      <c r="JN47" s="139"/>
      <c r="JO47" s="139"/>
      <c r="JP47" s="139"/>
      <c r="JQ47" s="139"/>
      <c r="JR47" s="139"/>
      <c r="JS47" s="139"/>
      <c r="JT47" s="139"/>
      <c r="JU47" s="139"/>
      <c r="JV47" s="139"/>
      <c r="JW47" s="139"/>
      <c r="JX47" s="139"/>
      <c r="JY47" s="139"/>
      <c r="JZ47" s="139"/>
      <c r="KA47" s="139"/>
      <c r="KB47" s="139"/>
      <c r="KC47" s="139"/>
      <c r="KD47" s="139"/>
      <c r="KE47" s="139"/>
      <c r="KF47" s="139"/>
      <c r="KG47" s="139"/>
      <c r="KH47" s="139"/>
      <c r="KI47" s="139"/>
      <c r="KJ47" s="139"/>
      <c r="KK47" s="139"/>
      <c r="KL47" s="139"/>
      <c r="KM47" s="139"/>
      <c r="KN47" s="139"/>
      <c r="KO47" s="139"/>
      <c r="KP47" s="139"/>
      <c r="KQ47" s="139"/>
      <c r="KR47" s="139"/>
      <c r="KS47" s="139"/>
      <c r="KT47" s="139"/>
      <c r="KU47" s="139"/>
      <c r="KV47" s="139"/>
      <c r="KW47" s="139"/>
    </row>
    <row r="48" spans="1:309" s="152" customFormat="1" ht="12.75" x14ac:dyDescent="0.2">
      <c r="A48" s="150" t="s">
        <v>529</v>
      </c>
      <c r="B48" s="186" t="s">
        <v>593</v>
      </c>
      <c r="C48" s="151">
        <f t="shared" si="156"/>
        <v>0.28274117569839596</v>
      </c>
      <c r="D48" s="151">
        <f t="shared" si="156"/>
        <v>0.28274117569839596</v>
      </c>
      <c r="E48" s="151">
        <f t="shared" si="156"/>
        <v>0.28274117569839596</v>
      </c>
      <c r="F48" s="151">
        <f t="shared" si="156"/>
        <v>0.28274117569839596</v>
      </c>
      <c r="G48" s="151">
        <f t="shared" si="156"/>
        <v>0.28274117569839596</v>
      </c>
      <c r="H48" s="151">
        <f t="shared" si="156"/>
        <v>0.28274117569839596</v>
      </c>
      <c r="I48" s="151">
        <v>0.28274117569839596</v>
      </c>
      <c r="J48" s="151">
        <f t="shared" si="110"/>
        <v>0.15873015873015872</v>
      </c>
      <c r="K48" s="151">
        <f t="shared" si="147"/>
        <v>0.15873015873015872</v>
      </c>
      <c r="L48" s="151">
        <f t="shared" si="147"/>
        <v>0.15873015873015872</v>
      </c>
      <c r="M48" s="151">
        <f t="shared" si="147"/>
        <v>0.15873015873015872</v>
      </c>
      <c r="N48" s="151">
        <f t="shared" si="147"/>
        <v>0.23809523809523808</v>
      </c>
      <c r="O48" s="151">
        <f t="shared" si="147"/>
        <v>0</v>
      </c>
      <c r="P48" s="151">
        <f t="shared" si="146"/>
        <v>0</v>
      </c>
      <c r="Q48" s="151">
        <f t="shared" si="146"/>
        <v>0</v>
      </c>
      <c r="R48" s="151">
        <f t="shared" si="146"/>
        <v>0</v>
      </c>
      <c r="S48" s="151">
        <f t="shared" si="146"/>
        <v>0</v>
      </c>
      <c r="T48" s="151">
        <f t="shared" si="146"/>
        <v>0</v>
      </c>
      <c r="U48" s="151">
        <f t="shared" si="146"/>
        <v>0</v>
      </c>
      <c r="V48" s="151">
        <f t="shared" si="146"/>
        <v>0</v>
      </c>
      <c r="W48" s="151">
        <f t="shared" si="146"/>
        <v>0</v>
      </c>
      <c r="X48" s="151">
        <f t="shared" si="146"/>
        <v>0</v>
      </c>
      <c r="Y48" s="151">
        <f t="shared" si="146"/>
        <v>0</v>
      </c>
      <c r="Z48" s="151">
        <f t="shared" si="146"/>
        <v>0</v>
      </c>
      <c r="AA48" s="151">
        <f t="shared" si="141"/>
        <v>0</v>
      </c>
      <c r="AB48" s="151">
        <f t="shared" si="141"/>
        <v>0</v>
      </c>
      <c r="AC48" s="151">
        <f t="shared" si="141"/>
        <v>0</v>
      </c>
      <c r="AD48" s="151">
        <f t="shared" si="141"/>
        <v>0</v>
      </c>
      <c r="AE48" s="151">
        <f t="shared" si="141"/>
        <v>0</v>
      </c>
      <c r="AF48" s="151">
        <f t="shared" si="141"/>
        <v>0</v>
      </c>
      <c r="AG48" s="151">
        <f t="shared" si="141"/>
        <v>0</v>
      </c>
      <c r="AH48" s="151">
        <f t="shared" si="141"/>
        <v>0</v>
      </c>
      <c r="AI48" s="151">
        <f t="shared" si="141"/>
        <v>0</v>
      </c>
      <c r="AJ48" s="183">
        <v>162.4696450858992</v>
      </c>
      <c r="AK48" s="183">
        <v>162.4696450858992</v>
      </c>
      <c r="AL48" s="183">
        <v>162.4696450858992</v>
      </c>
      <c r="AM48" s="183">
        <v>162.4696450858992</v>
      </c>
      <c r="AN48" s="183">
        <v>156.0598971332835</v>
      </c>
      <c r="AO48" s="183">
        <v>156.0598971332835</v>
      </c>
      <c r="AP48" s="183">
        <v>156.0598971332835</v>
      </c>
      <c r="AQ48" s="183">
        <v>156.0598971332835</v>
      </c>
      <c r="AR48" s="183">
        <v>156.0598971332835</v>
      </c>
      <c r="AS48" s="183">
        <v>156.0598971332835</v>
      </c>
      <c r="AT48" s="183">
        <v>156.0598971332835</v>
      </c>
      <c r="AU48" s="183">
        <v>156.0598971332835</v>
      </c>
      <c r="AV48" s="183">
        <v>156.0598971332835</v>
      </c>
      <c r="AW48" s="183">
        <v>156.0598971332835</v>
      </c>
      <c r="AX48" s="183">
        <v>156.0598971332835</v>
      </c>
      <c r="AY48" s="183">
        <v>156.0598971332835</v>
      </c>
      <c r="AZ48" s="183">
        <v>156.0598971332835</v>
      </c>
      <c r="BA48" s="183">
        <v>156.0598971332835</v>
      </c>
      <c r="BB48" s="183">
        <v>156.0598971332835</v>
      </c>
      <c r="BC48" s="183">
        <v>156.0598971332835</v>
      </c>
      <c r="BD48" s="183">
        <v>156.0598971332835</v>
      </c>
      <c r="BE48" s="183">
        <v>156.0598971332835</v>
      </c>
      <c r="BF48" s="183">
        <v>156.0598971332835</v>
      </c>
      <c r="BG48" s="183">
        <v>156.0598971332835</v>
      </c>
      <c r="BH48" s="183">
        <v>156.0598971332835</v>
      </c>
      <c r="BI48" s="145">
        <v>156.0598971332835</v>
      </c>
      <c r="BJ48" s="154">
        <f t="shared" si="101"/>
        <v>2.2340180689812033</v>
      </c>
      <c r="BK48" s="145">
        <f t="shared" ref="BK48:BK65" si="159">((CK53)/($DK48-ES48))</f>
        <v>0.96022099353179535</v>
      </c>
      <c r="BL48" s="145">
        <f t="shared" si="158"/>
        <v>2.2340180689812033</v>
      </c>
      <c r="BM48" s="145">
        <f t="shared" si="158"/>
        <v>2.2340180689812041</v>
      </c>
      <c r="BN48" s="145">
        <f t="shared" si="158"/>
        <v>1.9096964334484168</v>
      </c>
      <c r="BO48" s="145">
        <f t="shared" si="158"/>
        <v>1.4448818908402967</v>
      </c>
      <c r="BP48" s="145">
        <f t="shared" si="158"/>
        <v>1.4774657055620357</v>
      </c>
      <c r="BQ48" s="145">
        <f t="shared" si="158"/>
        <v>1.4843327248564666</v>
      </c>
      <c r="BR48" s="145">
        <f t="shared" si="158"/>
        <v>1.4797939207452899</v>
      </c>
      <c r="BS48" s="145">
        <f t="shared" si="158"/>
        <v>1.4858146907445742</v>
      </c>
      <c r="BT48" s="145">
        <f t="shared" si="158"/>
        <v>1.4827102938116907</v>
      </c>
      <c r="BU48" s="145">
        <f t="shared" si="158"/>
        <v>1.4853514977037936</v>
      </c>
      <c r="BV48" s="145">
        <f t="shared" si="158"/>
        <v>1.4860453145594092</v>
      </c>
      <c r="BW48" s="145">
        <f t="shared" si="158"/>
        <v>1.4906569067852886</v>
      </c>
      <c r="BX48" s="145">
        <f t="shared" si="158"/>
        <v>1.4924910463014085</v>
      </c>
      <c r="BY48" s="145">
        <f t="shared" si="158"/>
        <v>1.502206499283949</v>
      </c>
      <c r="BZ48" s="145">
        <f t="shared" si="158"/>
        <v>1.5057328017070062</v>
      </c>
      <c r="CA48" s="145">
        <f t="shared" si="157"/>
        <v>1.513355683684626</v>
      </c>
      <c r="CB48" s="145">
        <f t="shared" si="148"/>
        <v>1.5146928131663069</v>
      </c>
      <c r="CC48" s="145">
        <f t="shared" si="148"/>
        <v>1.518307210707053</v>
      </c>
      <c r="CD48" s="145">
        <f t="shared" si="148"/>
        <v>1.5219625441265867</v>
      </c>
      <c r="CE48" s="145">
        <f t="shared" si="148"/>
        <v>1.5311676407575525</v>
      </c>
      <c r="CF48" s="145">
        <f t="shared" si="148"/>
        <v>1.532171350072725</v>
      </c>
      <c r="CG48" s="145">
        <f t="shared" si="148"/>
        <v>1.5321831034827094</v>
      </c>
      <c r="CH48" s="145">
        <f t="shared" si="148"/>
        <v>1.5320832812772849</v>
      </c>
      <c r="CI48" s="145">
        <f t="shared" si="148"/>
        <v>1.5320832812772849</v>
      </c>
      <c r="CJ48" s="192">
        <f t="shared" si="112"/>
        <v>2237.33781983171</v>
      </c>
      <c r="CK48" s="145">
        <f>'[8]ф_4 (ТЗ-1)'!CK44</f>
        <v>2237.33781983171</v>
      </c>
      <c r="CL48" s="145">
        <f>'[8]ф_4 (ТЗ-1)'!CL44</f>
        <v>2237.33781983171</v>
      </c>
      <c r="CM48" s="145">
        <f>'[8]ф_4 (ТЗ-1)'!CM44</f>
        <v>2237.3378198317105</v>
      </c>
      <c r="CN48" s="145">
        <f>'[8]ф_4 (ТЗ-1)'!CN44</f>
        <v>1903.6656121115871</v>
      </c>
      <c r="CO48" s="145">
        <f>'[8]ф_4 (ТЗ-1)'!CO44</f>
        <v>1447.0289853300858</v>
      </c>
      <c r="CP48" s="145">
        <f>'[8]ф_4 (ТЗ-1)'!CP44</f>
        <v>1479.6612196005012</v>
      </c>
      <c r="CQ48" s="145">
        <f>'[8]ф_4 (ТЗ-1)'!CQ44</f>
        <v>1486.5384432856035</v>
      </c>
      <c r="CR48" s="145">
        <f>'[8]ф_4 (ТЗ-1)'!CR44</f>
        <v>1481.9928945115178</v>
      </c>
      <c r="CS48" s="145">
        <f>'[8]ф_4 (ТЗ-1)'!CS44</f>
        <v>1488.0226113750209</v>
      </c>
      <c r="CT48" s="145">
        <f>'[8]ф_4 (ТЗ-1)'!CT44</f>
        <v>1484.9136013082953</v>
      </c>
      <c r="CU48" s="145">
        <f>'[8]ф_4 (ТЗ-1)'!CU44</f>
        <v>1487.5587300293816</v>
      </c>
      <c r="CV48" s="145">
        <f>'[8]ф_4 (ТЗ-1)'!CV44</f>
        <v>1488.2535778968449</v>
      </c>
      <c r="CW48" s="145">
        <f>'[8]ф_4 (ТЗ-1)'!CW44</f>
        <v>1492.8720229487719</v>
      </c>
      <c r="CX48" s="145">
        <f>'[8]ф_4 (ТЗ-1)'!CX44</f>
        <v>1494.7088879962128</v>
      </c>
      <c r="CY48" s="145">
        <f>'[8]ф_4 (ТЗ-1)'!CY44</f>
        <v>1504.4387781418852</v>
      </c>
      <c r="CZ48" s="145">
        <f>'[8]ф_4 (ТЗ-1)'!CZ44</f>
        <v>1507.9703206503432</v>
      </c>
      <c r="DA48" s="145">
        <f>'[8]ф_4 (ТЗ-1)'!DA44</f>
        <v>1515.6045302305818</v>
      </c>
      <c r="DB48" s="145">
        <f>'[8]ф_4 (ТЗ-1)'!DB44</f>
        <v>1516.9436466866723</v>
      </c>
      <c r="DC48" s="145">
        <f>'[8]ф_4 (ТЗ-1)'!DC44</f>
        <v>1520.5634152221639</v>
      </c>
      <c r="DD48" s="145">
        <f>'[8]ф_4 (ТЗ-1)'!DD44</f>
        <v>1524.2241804671592</v>
      </c>
      <c r="DE48" s="145">
        <f>'[8]ф_4 (ТЗ-1)'!DE44</f>
        <v>1533.4429558717186</v>
      </c>
      <c r="DF48" s="145">
        <f>'[8]ф_4 (ТЗ-1)'!DF44</f>
        <v>1534.4481566989334</v>
      </c>
      <c r="DG48" s="145">
        <f>'[8]ф_4 (ТЗ-1)'!DG44</f>
        <v>1534.4599275744849</v>
      </c>
      <c r="DH48" s="145">
        <f>'[8]ф_4 (ТЗ-1)'!DH44</f>
        <v>1534.3599570332633</v>
      </c>
      <c r="DI48" s="145">
        <f>'[8]ф_4 (ТЗ-1)'!DI44</f>
        <v>1534.3599570332633</v>
      </c>
      <c r="DJ48" s="139"/>
      <c r="DK48" s="139">
        <v>1001.4860000000002</v>
      </c>
      <c r="DL48" s="139">
        <v>10102</v>
      </c>
      <c r="DM48" s="139">
        <f t="shared" si="103"/>
        <v>6.3</v>
      </c>
      <c r="DN48" s="139">
        <v>7.3269000000000002</v>
      </c>
      <c r="DO48" s="139"/>
      <c r="DP48" s="139"/>
      <c r="DQ48" s="190">
        <v>0</v>
      </c>
      <c r="DR48" s="190">
        <v>0</v>
      </c>
      <c r="DS48" s="190">
        <v>0</v>
      </c>
      <c r="DT48" s="190">
        <v>350.06319716679621</v>
      </c>
      <c r="DU48" s="190">
        <v>0</v>
      </c>
      <c r="DV48" s="190">
        <v>0</v>
      </c>
      <c r="DW48" s="190">
        <v>0</v>
      </c>
      <c r="DX48" s="190">
        <v>0</v>
      </c>
      <c r="DY48" s="190">
        <v>257.36200164910395</v>
      </c>
      <c r="DZ48" s="190">
        <v>176.47842232265538</v>
      </c>
      <c r="EA48" s="190">
        <v>0</v>
      </c>
      <c r="EB48" s="190">
        <v>0</v>
      </c>
      <c r="EC48" s="190">
        <v>0</v>
      </c>
      <c r="ED48" s="190">
        <v>0</v>
      </c>
      <c r="EE48" s="190">
        <v>0</v>
      </c>
      <c r="EF48" s="190">
        <v>0</v>
      </c>
      <c r="EG48" s="190">
        <v>0</v>
      </c>
      <c r="EH48" s="190">
        <v>0</v>
      </c>
      <c r="EI48" s="190">
        <v>0</v>
      </c>
      <c r="EJ48" s="190">
        <v>0</v>
      </c>
      <c r="EK48" s="190">
        <v>0</v>
      </c>
      <c r="EL48" s="190">
        <v>0</v>
      </c>
      <c r="EM48" s="190">
        <v>0</v>
      </c>
      <c r="EN48" s="190">
        <v>0</v>
      </c>
      <c r="EO48" s="190">
        <v>0</v>
      </c>
      <c r="EP48" s="139"/>
      <c r="EQ48" s="139"/>
      <c r="ER48" s="139"/>
      <c r="ES48" s="139">
        <v>0</v>
      </c>
      <c r="ET48" s="139">
        <v>0</v>
      </c>
      <c r="EU48" s="139">
        <v>0</v>
      </c>
      <c r="EV48" s="139">
        <v>4.6440000000000019</v>
      </c>
      <c r="EW48" s="139">
        <v>0</v>
      </c>
      <c r="EX48" s="139">
        <v>0</v>
      </c>
      <c r="EY48" s="139">
        <v>0</v>
      </c>
      <c r="EZ48" s="139">
        <v>0</v>
      </c>
      <c r="FA48" s="139">
        <v>0</v>
      </c>
      <c r="FB48" s="139">
        <v>0</v>
      </c>
      <c r="FC48" s="139">
        <v>0</v>
      </c>
      <c r="FD48" s="139">
        <v>0</v>
      </c>
      <c r="FE48" s="139">
        <v>0</v>
      </c>
      <c r="FF48" s="139">
        <v>0</v>
      </c>
      <c r="FG48" s="139">
        <v>0</v>
      </c>
      <c r="FH48" s="139">
        <v>0</v>
      </c>
      <c r="FI48" s="139">
        <v>0</v>
      </c>
      <c r="FJ48" s="139">
        <v>0</v>
      </c>
      <c r="FK48" s="139">
        <v>0</v>
      </c>
      <c r="FL48" s="139">
        <v>0</v>
      </c>
      <c r="FM48" s="139">
        <v>0</v>
      </c>
      <c r="FN48" s="139">
        <v>0</v>
      </c>
      <c r="FO48" s="139">
        <v>0</v>
      </c>
      <c r="FP48" s="139">
        <v>0</v>
      </c>
      <c r="FQ48" s="139">
        <v>0</v>
      </c>
      <c r="FR48" s="139"/>
      <c r="FS48" s="139"/>
      <c r="FT48" s="139"/>
      <c r="FU48" s="139">
        <v>2024</v>
      </c>
      <c r="FV48" s="139"/>
      <c r="FW48" s="139"/>
      <c r="FX48" s="139"/>
      <c r="FY48" s="139">
        <v>4.2</v>
      </c>
      <c r="FZ48" s="139"/>
      <c r="GA48" s="139"/>
      <c r="GB48" s="139"/>
      <c r="GC48" s="139"/>
      <c r="GD48" s="139"/>
      <c r="GE48" s="139"/>
      <c r="GF48" s="139"/>
      <c r="GG48" s="139"/>
      <c r="GH48" s="139"/>
      <c r="GI48" s="139"/>
      <c r="GJ48" s="139"/>
      <c r="GK48" s="139"/>
      <c r="GL48" s="139"/>
      <c r="GM48" s="139"/>
      <c r="GN48" s="139"/>
      <c r="GO48" s="139"/>
      <c r="GP48" s="139"/>
      <c r="GQ48" s="139"/>
      <c r="GR48" s="139">
        <v>10102</v>
      </c>
      <c r="GS48" s="139"/>
      <c r="GT48" s="139"/>
      <c r="GU48" s="139"/>
      <c r="GV48" s="139">
        <f t="shared" si="113"/>
        <v>0.28274117569839596</v>
      </c>
      <c r="GW48" s="139"/>
      <c r="GX48" s="139"/>
      <c r="GY48" s="139"/>
      <c r="GZ48" s="139">
        <f t="shared" si="155"/>
        <v>6.3</v>
      </c>
      <c r="HA48" s="139">
        <f t="shared" si="155"/>
        <v>6.3</v>
      </c>
      <c r="HB48" s="139">
        <f t="shared" si="155"/>
        <v>6.3</v>
      </c>
      <c r="HC48" s="139">
        <f t="shared" si="155"/>
        <v>4.2</v>
      </c>
      <c r="HD48" s="139">
        <f t="shared" si="155"/>
        <v>4.2</v>
      </c>
      <c r="HE48" s="139">
        <f t="shared" si="155"/>
        <v>4.2</v>
      </c>
      <c r="HF48" s="139">
        <f t="shared" si="155"/>
        <v>4.2</v>
      </c>
      <c r="HG48" s="139">
        <f t="shared" si="155"/>
        <v>4.2</v>
      </c>
      <c r="HH48" s="139">
        <f t="shared" si="155"/>
        <v>4.2</v>
      </c>
      <c r="HI48" s="139">
        <f t="shared" si="155"/>
        <v>4.2</v>
      </c>
      <c r="HJ48" s="139">
        <f t="shared" si="155"/>
        <v>4.2</v>
      </c>
      <c r="HK48" s="139">
        <f t="shared" si="155"/>
        <v>4.2</v>
      </c>
      <c r="HL48" s="139">
        <f t="shared" si="155"/>
        <v>4.2</v>
      </c>
      <c r="HM48" s="139">
        <f t="shared" si="155"/>
        <v>4.2</v>
      </c>
      <c r="HN48" s="139">
        <f t="shared" si="155"/>
        <v>4.2</v>
      </c>
      <c r="HO48" s="139">
        <f t="shared" si="155"/>
        <v>4.2</v>
      </c>
      <c r="HP48" s="139">
        <f t="shared" si="154"/>
        <v>4.2</v>
      </c>
      <c r="HQ48" s="139">
        <f t="shared" si="154"/>
        <v>4.2</v>
      </c>
      <c r="HR48" s="139">
        <f t="shared" si="154"/>
        <v>4.2</v>
      </c>
      <c r="HS48" s="139">
        <f t="shared" si="154"/>
        <v>4.2</v>
      </c>
      <c r="HT48" s="139">
        <f t="shared" si="154"/>
        <v>4.2</v>
      </c>
      <c r="HU48" s="139">
        <f t="shared" si="154"/>
        <v>4.2</v>
      </c>
      <c r="HV48" s="139">
        <f t="shared" si="154"/>
        <v>4.2</v>
      </c>
      <c r="HW48" s="139">
        <f t="shared" si="154"/>
        <v>4.2</v>
      </c>
      <c r="HX48" s="139">
        <f t="shared" si="154"/>
        <v>4.2</v>
      </c>
      <c r="HY48" s="139"/>
      <c r="HZ48" s="139"/>
      <c r="IA48" s="139"/>
      <c r="IB48" s="279">
        <v>2006.7800000000007</v>
      </c>
      <c r="IC48" s="139"/>
      <c r="ID48" s="139"/>
      <c r="IE48" s="139"/>
      <c r="IF48" s="280">
        <v>1209.7146894048049</v>
      </c>
      <c r="IG48" s="139"/>
      <c r="IH48" s="139"/>
      <c r="II48" s="139"/>
      <c r="IJ48" s="139">
        <f t="shared" ref="IJ48:IJ66" si="160">IFERROR(IJ$81*CK58,"-")</f>
        <v>1506.8845599839242</v>
      </c>
      <c r="IK48" s="139">
        <f t="shared" ref="IK48:IK71" si="161">IFERROR(IK$81*CL53,"-")</f>
        <v>961.64788192818378</v>
      </c>
      <c r="IL48" s="139">
        <f t="shared" ref="IL48:IL71" si="162">IFERROR(IL$81*CM53,"-")</f>
        <v>961.64788192818401</v>
      </c>
      <c r="IM48" s="139">
        <f t="shared" ref="IM48:IM71" si="163">IFERROR(IM$81*CN53,"-")</f>
        <v>808.08256752456009</v>
      </c>
      <c r="IN48" s="139">
        <f t="shared" ref="IN48:IN71" si="164">IFERROR(IN$81*CO53,"-")</f>
        <v>681.11562958170191</v>
      </c>
      <c r="IO48" s="139">
        <f t="shared" ref="IO48:IO71" si="165">IFERROR(IO$81*CP53,"-")</f>
        <v>696.3051352981488</v>
      </c>
      <c r="IP48" s="139">
        <f t="shared" ref="IP48:IP71" si="166">IFERROR(IP$81*CQ53,"-")</f>
        <v>699.35626853485712</v>
      </c>
      <c r="IQ48" s="139">
        <f t="shared" ref="IQ48:IQ71" si="167">IFERROR(IQ$81*CR53,"-")</f>
        <v>697.05023313487357</v>
      </c>
      <c r="IR48" s="139">
        <f t="shared" ref="IR48:IR71" si="168">IFERROR(IR$81*CS53,"-")</f>
        <v>699.88628961058805</v>
      </c>
      <c r="IS48" s="139">
        <f t="shared" ref="IS48:IS71" si="169">IFERROR(IS$81*CT53,"-")</f>
        <v>703.21398321731442</v>
      </c>
      <c r="IT48" s="139">
        <f t="shared" ref="IT48:IT71" si="170">IFERROR(IT$81*CU53,"-")</f>
        <v>704.46664296966549</v>
      </c>
      <c r="IU48" s="139">
        <f t="shared" ref="IU48:IU71" si="171">IFERROR(IU$81*CV53,"-")</f>
        <v>704.79570368820055</v>
      </c>
      <c r="IV48" s="139">
        <f t="shared" ref="IV48:IV71" si="172">IFERROR(IV$81*CW53,"-")</f>
        <v>706.98287143881896</v>
      </c>
      <c r="IW48" s="139">
        <f t="shared" ref="IW48:IW71" si="173">IFERROR(IW$81*CX53,"-")</f>
        <v>707.8527598858675</v>
      </c>
      <c r="IX48" s="139">
        <f t="shared" ref="IX48:IX71" si="174">IFERROR(IX$81*CY53,"-")</f>
        <v>712.46056656201131</v>
      </c>
      <c r="IY48" s="139">
        <f t="shared" ref="IY48:IY71" si="175">IFERROR(IY$81*CZ53,"-")</f>
        <v>714.13300735054349</v>
      </c>
      <c r="IZ48" s="139">
        <f t="shared" ref="IZ48:IZ71" si="176">IFERROR(IZ$81*DA53,"-")</f>
        <v>717.74835771362552</v>
      </c>
      <c r="JA48" s="139">
        <f t="shared" ref="JA48:JA71" si="177">IFERROR(JA$81*DB53,"-")</f>
        <v>718.38252620413539</v>
      </c>
      <c r="JB48" s="139">
        <f t="shared" ref="JB48:JB71" si="178">IFERROR(JB$81*DC53,"-")</f>
        <v>720.09674839721447</v>
      </c>
      <c r="JC48" s="139">
        <f t="shared" ref="JC48:JC71" si="179">IFERROR(JC$81*DD53,"-")</f>
        <v>721.83038549723733</v>
      </c>
      <c r="JD48" s="139">
        <f t="shared" ref="JD48:JD71" si="180">IFERROR(JD$81*DE53,"-")</f>
        <v>726.1961423782534</v>
      </c>
      <c r="JE48" s="139">
        <f t="shared" ref="JE48:JE71" si="181">IFERROR(JE$81*DF53,"-")</f>
        <v>726.67217766880253</v>
      </c>
      <c r="JF48" s="139">
        <f t="shared" ref="JF48:JF71" si="182">IFERROR(JF$81*DG53,"-")</f>
        <v>726.677752029678</v>
      </c>
      <c r="JG48" s="139">
        <f t="shared" ref="JG48:JG71" si="183">IFERROR(JG$81*DH53,"-")</f>
        <v>726.63040874826754</v>
      </c>
      <c r="JH48" s="139">
        <f t="shared" ref="JH48:JH71" si="184">IFERROR(JH$81*DI53,"-")</f>
        <v>726.63040874826766</v>
      </c>
      <c r="JI48" s="139"/>
      <c r="JJ48" s="139"/>
      <c r="JK48" s="139"/>
      <c r="JL48" s="139"/>
      <c r="JM48" s="139"/>
      <c r="JN48" s="139"/>
      <c r="JO48" s="139"/>
      <c r="JP48" s="139"/>
      <c r="JQ48" s="139"/>
      <c r="JR48" s="139"/>
      <c r="JS48" s="139"/>
      <c r="JT48" s="139"/>
      <c r="JU48" s="139"/>
      <c r="JV48" s="139"/>
      <c r="JW48" s="139"/>
      <c r="JX48" s="139"/>
      <c r="JY48" s="139"/>
      <c r="JZ48" s="139"/>
      <c r="KA48" s="139"/>
      <c r="KB48" s="139"/>
      <c r="KC48" s="139"/>
      <c r="KD48" s="139"/>
      <c r="KE48" s="139"/>
      <c r="KF48" s="139"/>
      <c r="KG48" s="139"/>
      <c r="KH48" s="139"/>
      <c r="KI48" s="139"/>
      <c r="KJ48" s="139"/>
      <c r="KK48" s="139"/>
      <c r="KL48" s="139"/>
      <c r="KM48" s="139"/>
      <c r="KN48" s="139"/>
      <c r="KO48" s="139"/>
      <c r="KP48" s="139"/>
      <c r="KQ48" s="139"/>
      <c r="KR48" s="139"/>
      <c r="KS48" s="139"/>
      <c r="KT48" s="139"/>
      <c r="KU48" s="139"/>
      <c r="KV48" s="139"/>
      <c r="KW48" s="139"/>
    </row>
    <row r="49" spans="1:309" s="152" customFormat="1" ht="12.75" x14ac:dyDescent="0.2">
      <c r="A49" s="150" t="s">
        <v>530</v>
      </c>
      <c r="B49" s="186" t="s">
        <v>563</v>
      </c>
      <c r="C49" s="151">
        <f t="shared" si="156"/>
        <v>1.1111111111111112</v>
      </c>
      <c r="D49" s="151">
        <f t="shared" si="156"/>
        <v>1.1111111111111112</v>
      </c>
      <c r="E49" s="151">
        <f t="shared" si="156"/>
        <v>1.1111111111111112</v>
      </c>
      <c r="F49" s="151">
        <f t="shared" si="156"/>
        <v>1.1111111111111112</v>
      </c>
      <c r="G49" s="151">
        <f t="shared" si="156"/>
        <v>1.1111111111111112</v>
      </c>
      <c r="H49" s="151">
        <f t="shared" si="156"/>
        <v>1.1111111111111112</v>
      </c>
      <c r="I49" s="151">
        <v>0.28274117569839596</v>
      </c>
      <c r="J49" s="151">
        <f t="shared" si="110"/>
        <v>1.9775352001265623</v>
      </c>
      <c r="K49" s="151">
        <f t="shared" si="147"/>
        <v>1.9775352001265623</v>
      </c>
      <c r="L49" s="151">
        <f t="shared" si="147"/>
        <v>1.9775352001265623</v>
      </c>
      <c r="M49" s="151">
        <f t="shared" si="147"/>
        <v>1.9775352001265623</v>
      </c>
      <c r="N49" s="151">
        <f t="shared" si="147"/>
        <v>1.9775352001265623</v>
      </c>
      <c r="O49" s="151">
        <f t="shared" si="147"/>
        <v>1.9775352001265623</v>
      </c>
      <c r="P49" s="151">
        <f t="shared" si="146"/>
        <v>1.9775352001265623</v>
      </c>
      <c r="Q49" s="151">
        <f t="shared" si="146"/>
        <v>1.9775352001265623</v>
      </c>
      <c r="R49" s="151">
        <f t="shared" si="146"/>
        <v>1.9775352001265623</v>
      </c>
      <c r="S49" s="151">
        <f t="shared" si="146"/>
        <v>1.9775352001265623</v>
      </c>
      <c r="T49" s="151">
        <f t="shared" si="146"/>
        <v>1.9775352001265623</v>
      </c>
      <c r="U49" s="151">
        <f t="shared" si="146"/>
        <v>1.9775352001265623</v>
      </c>
      <c r="V49" s="151">
        <f t="shared" si="146"/>
        <v>1.9775352001265623</v>
      </c>
      <c r="W49" s="151">
        <f t="shared" si="146"/>
        <v>1.9775352001265623</v>
      </c>
      <c r="X49" s="151">
        <f t="shared" si="146"/>
        <v>1.9775352001265623</v>
      </c>
      <c r="Y49" s="151">
        <f t="shared" si="146"/>
        <v>1.9775352001265623</v>
      </c>
      <c r="Z49" s="151">
        <f t="shared" si="146"/>
        <v>1.9775352001265623</v>
      </c>
      <c r="AA49" s="151">
        <f t="shared" si="141"/>
        <v>1.9775352001265623</v>
      </c>
      <c r="AB49" s="151">
        <f t="shared" si="141"/>
        <v>1.9775352001265623</v>
      </c>
      <c r="AC49" s="151">
        <f t="shared" si="141"/>
        <v>1.9775352001265623</v>
      </c>
      <c r="AD49" s="151">
        <f t="shared" si="141"/>
        <v>1.9775352001265623</v>
      </c>
      <c r="AE49" s="151">
        <f t="shared" si="141"/>
        <v>1.9775352001265623</v>
      </c>
      <c r="AF49" s="151">
        <f t="shared" si="141"/>
        <v>1.9775352001265623</v>
      </c>
      <c r="AG49" s="151">
        <f t="shared" si="141"/>
        <v>1.9775352001265623</v>
      </c>
      <c r="AH49" s="151">
        <f t="shared" si="141"/>
        <v>1.9775352001265623</v>
      </c>
      <c r="AI49" s="151">
        <f t="shared" si="141"/>
        <v>3.3333333333333335</v>
      </c>
      <c r="AJ49" s="183">
        <v>170.80185037362637</v>
      </c>
      <c r="AK49" s="183">
        <v>170.80185037362637</v>
      </c>
      <c r="AL49" s="183">
        <v>170.80185037362637</v>
      </c>
      <c r="AM49" s="183">
        <v>170.80185037362637</v>
      </c>
      <c r="AN49" s="183">
        <v>170.80185037362637</v>
      </c>
      <c r="AO49" s="183">
        <v>170.80185037362637</v>
      </c>
      <c r="AP49" s="183">
        <v>170.80185037362637</v>
      </c>
      <c r="AQ49" s="183">
        <v>170.80185037362637</v>
      </c>
      <c r="AR49" s="183">
        <v>170.80185037362637</v>
      </c>
      <c r="AS49" s="183">
        <v>170.80185037362637</v>
      </c>
      <c r="AT49" s="183">
        <v>170.80185037362637</v>
      </c>
      <c r="AU49" s="183">
        <v>170.80185037362637</v>
      </c>
      <c r="AV49" s="183">
        <v>170.80185037362637</v>
      </c>
      <c r="AW49" s="183">
        <v>170.80185037362637</v>
      </c>
      <c r="AX49" s="183">
        <v>170.80185037362637</v>
      </c>
      <c r="AY49" s="183">
        <v>170.80185037362637</v>
      </c>
      <c r="AZ49" s="183">
        <v>170.80185037362637</v>
      </c>
      <c r="BA49" s="183">
        <v>170.80185037362637</v>
      </c>
      <c r="BB49" s="183">
        <v>170.80185037362637</v>
      </c>
      <c r="BC49" s="183">
        <v>170.80185037362637</v>
      </c>
      <c r="BD49" s="183">
        <v>170.80185037362637</v>
      </c>
      <c r="BE49" s="183">
        <v>170.80185037362637</v>
      </c>
      <c r="BF49" s="183">
        <v>170.80185037362637</v>
      </c>
      <c r="BG49" s="183">
        <v>170.80185037362637</v>
      </c>
      <c r="BH49" s="183">
        <v>170.80185037362637</v>
      </c>
      <c r="BI49" s="145" t="e">
        <v>#VALUE!</v>
      </c>
      <c r="BJ49" s="154">
        <f t="shared" si="101"/>
        <v>13.872627293827618</v>
      </c>
      <c r="BK49" s="145">
        <f t="shared" si="159"/>
        <v>202.40660901383686</v>
      </c>
      <c r="BL49" s="145">
        <f t="shared" si="158"/>
        <v>13.872627293827618</v>
      </c>
      <c r="BM49" s="145">
        <f t="shared" si="158"/>
        <v>13.872627293827621</v>
      </c>
      <c r="BN49" s="145">
        <f t="shared" si="158"/>
        <v>11.803690660754445</v>
      </c>
      <c r="BO49" s="145">
        <f t="shared" si="158"/>
        <v>9.9520544436691143</v>
      </c>
      <c r="BP49" s="145">
        <f t="shared" si="158"/>
        <v>10.176485174062297</v>
      </c>
      <c r="BQ49" s="145">
        <f t="shared" si="158"/>
        <v>10.223783815091121</v>
      </c>
      <c r="BR49" s="145">
        <f t="shared" si="158"/>
        <v>10.192521449696461</v>
      </c>
      <c r="BS49" s="145">
        <f t="shared" si="158"/>
        <v>10.233991296613038</v>
      </c>
      <c r="BT49" s="145">
        <f t="shared" si="158"/>
        <v>10.28265004006118</v>
      </c>
      <c r="BU49" s="145">
        <f t="shared" si="158"/>
        <v>10.300966885516623</v>
      </c>
      <c r="BV49" s="145">
        <f t="shared" si="158"/>
        <v>10.305778530750333</v>
      </c>
      <c r="BW49" s="145">
        <f t="shared" si="158"/>
        <v>10.337760091264276</v>
      </c>
      <c r="BX49" s="145">
        <f t="shared" si="158"/>
        <v>10.350479915796162</v>
      </c>
      <c r="BY49" s="145">
        <f t="shared" si="158"/>
        <v>10.417856937063956</v>
      </c>
      <c r="BZ49" s="145">
        <f t="shared" si="158"/>
        <v>10.442311973157695</v>
      </c>
      <c r="CA49" s="145">
        <f t="shared" si="157"/>
        <v>10.495176938080174</v>
      </c>
      <c r="CB49" s="145">
        <f t="shared" si="148"/>
        <v>10.504449979871113</v>
      </c>
      <c r="CC49" s="145">
        <f t="shared" si="148"/>
        <v>10.529515958823485</v>
      </c>
      <c r="CD49" s="145">
        <f t="shared" si="148"/>
        <v>10.554865829590337</v>
      </c>
      <c r="CE49" s="145">
        <f t="shared" si="148"/>
        <v>10.618703510920406</v>
      </c>
      <c r="CF49" s="145">
        <f t="shared" si="148"/>
        <v>10.625664271679232</v>
      </c>
      <c r="CG49" s="145">
        <f t="shared" si="148"/>
        <v>10.625745782006739</v>
      </c>
      <c r="CH49" s="145">
        <f t="shared" si="148"/>
        <v>10.625053511366353</v>
      </c>
      <c r="CI49" s="145">
        <f t="shared" si="148"/>
        <v>10.625053511366351</v>
      </c>
      <c r="CJ49" s="192">
        <f t="shared" si="112"/>
        <v>498.16604612134984</v>
      </c>
      <c r="CK49" s="145">
        <f>'[8]ф_4 (ТЗ-1)'!CK45</f>
        <v>498.16604612134984</v>
      </c>
      <c r="CL49" s="145">
        <f>'[8]ф_4 (ТЗ-1)'!CL45</f>
        <v>498.16604612134984</v>
      </c>
      <c r="CM49" s="145">
        <f>'[8]ф_4 (ТЗ-1)'!CM45</f>
        <v>498.16604612134995</v>
      </c>
      <c r="CN49" s="145">
        <f>'[8]ф_4 (ТЗ-1)'!CN45</f>
        <v>423.87053162769217</v>
      </c>
      <c r="CO49" s="145">
        <f>'[8]ф_4 (ТЗ-1)'!CO45</f>
        <v>357.37827507215792</v>
      </c>
      <c r="CP49" s="145">
        <f>'[8]ф_4 (ТЗ-1)'!CP45</f>
        <v>365.43758260057712</v>
      </c>
      <c r="CQ49" s="145">
        <f>'[8]ф_4 (ТЗ-1)'!CQ45</f>
        <v>367.13607679992219</v>
      </c>
      <c r="CR49" s="145">
        <f>'[8]ф_4 (ТЗ-1)'!CR45</f>
        <v>366.01344525859992</v>
      </c>
      <c r="CS49" s="145">
        <f>'[8]ф_4 (ТЗ-1)'!CS45</f>
        <v>367.50262746137423</v>
      </c>
      <c r="CT49" s="145">
        <f>'[8]ф_4 (ТЗ-1)'!CT45</f>
        <v>369.24996293859698</v>
      </c>
      <c r="CU49" s="145">
        <f>'[8]ф_4 (ТЗ-1)'!CU45</f>
        <v>369.90772085890194</v>
      </c>
      <c r="CV49" s="145">
        <f>'[8]ф_4 (ТЗ-1)'!CV45</f>
        <v>370.08050703924448</v>
      </c>
      <c r="CW49" s="145">
        <f>'[8]ф_4 (ТЗ-1)'!CW45</f>
        <v>371.2289648773002</v>
      </c>
      <c r="CX49" s="145">
        <f>'[8]ф_4 (ТЗ-1)'!CX45</f>
        <v>371.68573377624023</v>
      </c>
      <c r="CY49" s="145">
        <f>'[8]ф_4 (ТЗ-1)'!CY45</f>
        <v>374.10524260996669</v>
      </c>
      <c r="CZ49" s="145">
        <f>'[8]ф_4 (ТЗ-1)'!CZ45</f>
        <v>374.98342295609285</v>
      </c>
      <c r="DA49" s="145">
        <f>'[8]ф_4 (ТЗ-1)'!DA45</f>
        <v>376.88180384645909</v>
      </c>
      <c r="DB49" s="145">
        <f>'[8]ф_4 (ТЗ-1)'!DB45</f>
        <v>377.21479877717172</v>
      </c>
      <c r="DC49" s="145">
        <f>'[8]ф_4 (ТЗ-1)'!DC45</f>
        <v>378.11491808135139</v>
      </c>
      <c r="DD49" s="145">
        <f>'[8]ф_4 (ТЗ-1)'!DD45</f>
        <v>379.02523194058904</v>
      </c>
      <c r="DE49" s="145">
        <f>'[8]ф_4 (ТЗ-1)'!DE45</f>
        <v>381.31764307715184</v>
      </c>
      <c r="DF49" s="145">
        <f>'[8]ф_4 (ТЗ-1)'!DF45</f>
        <v>381.56760399600125</v>
      </c>
      <c r="DG49" s="145">
        <f>'[8]ф_4 (ТЗ-1)'!DG45</f>
        <v>381.570531031862</v>
      </c>
      <c r="DH49" s="145">
        <f>'[8]ф_4 (ТЗ-1)'!DH45</f>
        <v>381.54567159316576</v>
      </c>
      <c r="DI49" s="145">
        <f>'[8]ф_4 (ТЗ-1)'!DI45</f>
        <v>381.54567159316571</v>
      </c>
      <c r="DJ49" s="139"/>
      <c r="DK49" s="152">
        <v>35.910000000000004</v>
      </c>
      <c r="DL49" s="139">
        <v>900</v>
      </c>
      <c r="DM49" s="139">
        <f t="shared" si="103"/>
        <v>0.50568000000000002</v>
      </c>
      <c r="DN49" s="139">
        <v>0.58810583999999999</v>
      </c>
      <c r="DO49" s="139"/>
      <c r="DP49" s="139"/>
      <c r="DQ49" s="190">
        <v>0</v>
      </c>
      <c r="DR49" s="190">
        <v>0</v>
      </c>
      <c r="DS49" s="190">
        <v>0</v>
      </c>
      <c r="DT49" s="190">
        <v>0</v>
      </c>
      <c r="DU49" s="190">
        <v>0</v>
      </c>
      <c r="DV49" s="190">
        <v>0</v>
      </c>
      <c r="DW49" s="190">
        <v>0</v>
      </c>
      <c r="DX49" s="190">
        <v>0</v>
      </c>
      <c r="DY49" s="190">
        <v>0</v>
      </c>
      <c r="DZ49" s="190">
        <v>0</v>
      </c>
      <c r="EA49" s="190">
        <v>0</v>
      </c>
      <c r="EB49" s="190">
        <v>0</v>
      </c>
      <c r="EC49" s="190">
        <v>0</v>
      </c>
      <c r="ED49" s="190">
        <v>0</v>
      </c>
      <c r="EE49" s="190">
        <v>0</v>
      </c>
      <c r="EF49" s="190">
        <v>0</v>
      </c>
      <c r="EG49" s="190">
        <v>0</v>
      </c>
      <c r="EH49" s="190">
        <v>0</v>
      </c>
      <c r="EI49" s="190">
        <v>0</v>
      </c>
      <c r="EJ49" s="190">
        <v>0</v>
      </c>
      <c r="EK49" s="190">
        <v>0</v>
      </c>
      <c r="EL49" s="190">
        <v>0</v>
      </c>
      <c r="EM49" s="190">
        <v>0</v>
      </c>
      <c r="EN49" s="190">
        <v>0</v>
      </c>
      <c r="EO49" s="190">
        <v>0</v>
      </c>
      <c r="EP49" s="139"/>
      <c r="EQ49" s="139"/>
      <c r="ER49" s="139"/>
      <c r="ES49" s="139">
        <v>0</v>
      </c>
      <c r="ET49" s="139">
        <v>0</v>
      </c>
      <c r="EU49" s="139">
        <v>0</v>
      </c>
      <c r="EV49" s="139">
        <v>0</v>
      </c>
      <c r="EW49" s="139">
        <v>0</v>
      </c>
      <c r="EX49" s="139">
        <v>0</v>
      </c>
      <c r="EY49" s="139">
        <v>0</v>
      </c>
      <c r="EZ49" s="139">
        <v>0</v>
      </c>
      <c r="FA49" s="139">
        <v>0</v>
      </c>
      <c r="FB49" s="139">
        <v>0</v>
      </c>
      <c r="FC49" s="139">
        <v>0</v>
      </c>
      <c r="FD49" s="139">
        <v>0</v>
      </c>
      <c r="FE49" s="139">
        <v>0</v>
      </c>
      <c r="FF49" s="139">
        <v>0</v>
      </c>
      <c r="FG49" s="139">
        <v>0</v>
      </c>
      <c r="FH49" s="139">
        <v>0</v>
      </c>
      <c r="FI49" s="139">
        <v>0</v>
      </c>
      <c r="FJ49" s="139">
        <v>0</v>
      </c>
      <c r="FK49" s="139">
        <v>0</v>
      </c>
      <c r="FL49" s="139">
        <v>0</v>
      </c>
      <c r="FM49" s="139">
        <v>0</v>
      </c>
      <c r="FN49" s="139">
        <v>0</v>
      </c>
      <c r="FO49" s="139">
        <v>0</v>
      </c>
      <c r="FP49" s="139">
        <v>0</v>
      </c>
      <c r="FQ49" s="139">
        <v>0</v>
      </c>
      <c r="FR49" s="139"/>
      <c r="FS49" s="139"/>
      <c r="FT49" s="139"/>
      <c r="FU49" s="139">
        <v>2045</v>
      </c>
      <c r="FV49" s="139"/>
      <c r="FW49" s="139"/>
      <c r="FX49" s="139"/>
      <c r="FY49" s="139">
        <v>0.3</v>
      </c>
      <c r="FZ49" s="139"/>
      <c r="GA49" s="139"/>
      <c r="GB49" s="139"/>
      <c r="GC49" s="139"/>
      <c r="GD49" s="139"/>
      <c r="GE49" s="139"/>
      <c r="GF49" s="139"/>
      <c r="GG49" s="139"/>
      <c r="GH49" s="139"/>
      <c r="GI49" s="139"/>
      <c r="GJ49" s="139"/>
      <c r="GK49" s="139"/>
      <c r="GL49" s="139"/>
      <c r="GM49" s="139"/>
      <c r="GN49" s="139"/>
      <c r="GO49" s="139"/>
      <c r="GP49" s="139"/>
      <c r="GQ49" s="139"/>
      <c r="GR49" s="139">
        <v>900</v>
      </c>
      <c r="GS49" s="139"/>
      <c r="GT49" s="139"/>
      <c r="GU49" s="139"/>
      <c r="GV49" s="139">
        <f t="shared" si="113"/>
        <v>0.28274117569839596</v>
      </c>
      <c r="GW49" s="139"/>
      <c r="GX49" s="139"/>
      <c r="GY49" s="139"/>
      <c r="GZ49" s="139">
        <f t="shared" si="155"/>
        <v>0.50568000000000002</v>
      </c>
      <c r="HA49" s="139">
        <f t="shared" si="155"/>
        <v>0.50568000000000002</v>
      </c>
      <c r="HB49" s="139">
        <f t="shared" si="155"/>
        <v>0.50568000000000002</v>
      </c>
      <c r="HC49" s="139">
        <f t="shared" si="155"/>
        <v>0.50568000000000002</v>
      </c>
      <c r="HD49" s="139">
        <f t="shared" si="155"/>
        <v>0.50568000000000002</v>
      </c>
      <c r="HE49" s="139">
        <f t="shared" si="155"/>
        <v>0.50568000000000002</v>
      </c>
      <c r="HF49" s="139">
        <f t="shared" si="155"/>
        <v>0.50568000000000002</v>
      </c>
      <c r="HG49" s="139">
        <f t="shared" si="155"/>
        <v>0.50568000000000002</v>
      </c>
      <c r="HH49" s="139">
        <f t="shared" si="155"/>
        <v>0.50568000000000002</v>
      </c>
      <c r="HI49" s="139">
        <f t="shared" si="155"/>
        <v>0.50568000000000002</v>
      </c>
      <c r="HJ49" s="139">
        <f t="shared" si="155"/>
        <v>0.50568000000000002</v>
      </c>
      <c r="HK49" s="139">
        <f t="shared" si="155"/>
        <v>0.50568000000000002</v>
      </c>
      <c r="HL49" s="139">
        <f t="shared" si="155"/>
        <v>0.50568000000000002</v>
      </c>
      <c r="HM49" s="139">
        <f t="shared" si="155"/>
        <v>0.50568000000000002</v>
      </c>
      <c r="HN49" s="139">
        <f t="shared" si="155"/>
        <v>0.50568000000000002</v>
      </c>
      <c r="HO49" s="139">
        <f t="shared" si="155"/>
        <v>0.50568000000000002</v>
      </c>
      <c r="HP49" s="139">
        <f t="shared" si="154"/>
        <v>0.50568000000000002</v>
      </c>
      <c r="HQ49" s="139">
        <f t="shared" si="154"/>
        <v>0.50568000000000002</v>
      </c>
      <c r="HR49" s="139">
        <f t="shared" si="154"/>
        <v>0.50568000000000002</v>
      </c>
      <c r="HS49" s="139">
        <f t="shared" si="154"/>
        <v>0.50568000000000002</v>
      </c>
      <c r="HT49" s="139">
        <f t="shared" si="154"/>
        <v>0.50568000000000002</v>
      </c>
      <c r="HU49" s="139">
        <f t="shared" si="154"/>
        <v>0.50568000000000002</v>
      </c>
      <c r="HV49" s="139">
        <f t="shared" si="154"/>
        <v>0.50568000000000002</v>
      </c>
      <c r="HW49" s="139">
        <f t="shared" si="154"/>
        <v>0.50568000000000002</v>
      </c>
      <c r="HX49" s="139">
        <f t="shared" si="154"/>
        <v>0.3</v>
      </c>
      <c r="HY49" s="139"/>
      <c r="HZ49" s="139"/>
      <c r="IA49" s="139"/>
      <c r="IB49" s="279">
        <v>446.82999999999993</v>
      </c>
      <c r="IC49" s="139"/>
      <c r="ID49" s="139"/>
      <c r="IE49" s="139"/>
      <c r="IF49" s="280">
        <v>446.82999999999993</v>
      </c>
      <c r="IG49" s="139"/>
      <c r="IH49" s="139"/>
      <c r="II49" s="139"/>
      <c r="IJ49" s="139">
        <f t="shared" si="160"/>
        <v>3455.3656761708894</v>
      </c>
      <c r="IK49" s="139">
        <f t="shared" si="161"/>
        <v>7268.421329686882</v>
      </c>
      <c r="IL49" s="139">
        <f t="shared" si="162"/>
        <v>7268.4213296868838</v>
      </c>
      <c r="IM49" s="139">
        <f t="shared" si="163"/>
        <v>6107.7289102606137</v>
      </c>
      <c r="IN49" s="139">
        <f t="shared" si="164"/>
        <v>5148.0749482942938</v>
      </c>
      <c r="IO49" s="139">
        <f t="shared" si="165"/>
        <v>5262.8817600302636</v>
      </c>
      <c r="IP49" s="139">
        <f t="shared" si="166"/>
        <v>5285.9431344836039</v>
      </c>
      <c r="IQ49" s="139">
        <f t="shared" si="167"/>
        <v>4969.2434431361453</v>
      </c>
      <c r="IR49" s="139">
        <f t="shared" si="168"/>
        <v>4989.4615771763938</v>
      </c>
      <c r="IS49" s="139">
        <f t="shared" si="169"/>
        <v>5013.1845728084636</v>
      </c>
      <c r="IT49" s="139">
        <f t="shared" si="170"/>
        <v>4877.9206892076736</v>
      </c>
      <c r="IU49" s="139">
        <f t="shared" si="171"/>
        <v>4880.1991960794549</v>
      </c>
      <c r="IV49" s="139">
        <f t="shared" si="172"/>
        <v>4895.3437468228858</v>
      </c>
      <c r="IW49" s="139">
        <f t="shared" si="173"/>
        <v>4901.3670935569116</v>
      </c>
      <c r="IX49" s="139">
        <f t="shared" si="174"/>
        <v>4933.2728136385349</v>
      </c>
      <c r="IY49" s="139">
        <f t="shared" si="175"/>
        <v>4944.8532534013984</v>
      </c>
      <c r="IZ49" s="139">
        <f t="shared" si="176"/>
        <v>4969.8869331516125</v>
      </c>
      <c r="JA49" s="139">
        <f t="shared" si="177"/>
        <v>4974.2780901086853</v>
      </c>
      <c r="JB49" s="139">
        <f t="shared" si="178"/>
        <v>4986.1478358020659</v>
      </c>
      <c r="JC49" s="139">
        <f t="shared" si="179"/>
        <v>4998.1520156481574</v>
      </c>
      <c r="JD49" s="139">
        <f t="shared" si="180"/>
        <v>5028.3817164104057</v>
      </c>
      <c r="JE49" s="139">
        <f t="shared" si="181"/>
        <v>5031.6779156211642</v>
      </c>
      <c r="JF49" s="139">
        <f t="shared" si="182"/>
        <v>5031.7165140282204</v>
      </c>
      <c r="JG49" s="139">
        <f t="shared" si="183"/>
        <v>5031.3886961333774</v>
      </c>
      <c r="JH49" s="139">
        <f t="shared" si="184"/>
        <v>5031.3886961333756</v>
      </c>
      <c r="JI49" s="139"/>
      <c r="JJ49" s="139"/>
      <c r="JK49" s="139"/>
      <c r="JL49" s="139"/>
      <c r="JM49" s="139"/>
      <c r="JN49" s="139"/>
      <c r="JO49" s="139"/>
      <c r="JP49" s="139"/>
      <c r="JQ49" s="139"/>
      <c r="JR49" s="139"/>
      <c r="JS49" s="139"/>
      <c r="JT49" s="139"/>
      <c r="JU49" s="139"/>
      <c r="JV49" s="139"/>
      <c r="JW49" s="139"/>
      <c r="JX49" s="139"/>
      <c r="JY49" s="139"/>
      <c r="JZ49" s="139"/>
      <c r="KA49" s="139"/>
      <c r="KB49" s="139"/>
      <c r="KC49" s="139"/>
      <c r="KD49" s="139"/>
      <c r="KE49" s="139"/>
      <c r="KF49" s="139"/>
      <c r="KG49" s="139"/>
      <c r="KH49" s="139"/>
      <c r="KI49" s="139"/>
      <c r="KJ49" s="139"/>
      <c r="KK49" s="139"/>
      <c r="KL49" s="139"/>
      <c r="KM49" s="139"/>
      <c r="KN49" s="139"/>
      <c r="KO49" s="139"/>
      <c r="KP49" s="139"/>
      <c r="KQ49" s="139"/>
      <c r="KR49" s="139"/>
      <c r="KS49" s="139"/>
      <c r="KT49" s="139"/>
      <c r="KU49" s="139"/>
      <c r="KV49" s="139"/>
      <c r="KW49" s="139"/>
    </row>
    <row r="50" spans="1:309" s="152" customFormat="1" ht="12.75" x14ac:dyDescent="0.2">
      <c r="A50" s="150" t="s">
        <v>531</v>
      </c>
      <c r="B50" s="186" t="s">
        <v>594</v>
      </c>
      <c r="C50" s="151">
        <f t="shared" si="156"/>
        <v>0.77639751552795033</v>
      </c>
      <c r="D50" s="151">
        <f t="shared" si="156"/>
        <v>0.77639751552795033</v>
      </c>
      <c r="E50" s="151">
        <f t="shared" si="156"/>
        <v>0.77639751552795033</v>
      </c>
      <c r="F50" s="151">
        <f t="shared" si="156"/>
        <v>0.77639751552795033</v>
      </c>
      <c r="G50" s="151">
        <f t="shared" si="156"/>
        <v>0.77639751552795033</v>
      </c>
      <c r="H50" s="151">
        <f t="shared" si="156"/>
        <v>0.77639751552795033</v>
      </c>
      <c r="I50" s="151">
        <v>0.28274117569839596</v>
      </c>
      <c r="J50" s="151">
        <f t="shared" si="110"/>
        <v>3.8759689922480618</v>
      </c>
      <c r="K50" s="151">
        <f t="shared" si="147"/>
        <v>3.8759689922480618</v>
      </c>
      <c r="L50" s="151">
        <f t="shared" si="147"/>
        <v>3.8759689922480618</v>
      </c>
      <c r="M50" s="151">
        <f t="shared" si="147"/>
        <v>3.8759689922480618</v>
      </c>
      <c r="N50" s="151">
        <f t="shared" si="147"/>
        <v>3.8759689922480618</v>
      </c>
      <c r="O50" s="151">
        <f t="shared" si="147"/>
        <v>3.8759689922480618</v>
      </c>
      <c r="P50" s="151">
        <f t="shared" si="146"/>
        <v>3.8759689922480618</v>
      </c>
      <c r="Q50" s="151">
        <f t="shared" si="146"/>
        <v>3.8759689922480618</v>
      </c>
      <c r="R50" s="151">
        <f t="shared" si="146"/>
        <v>3.8759689922480618</v>
      </c>
      <c r="S50" s="151">
        <f t="shared" si="146"/>
        <v>3.8759689922480618</v>
      </c>
      <c r="T50" s="151">
        <f t="shared" si="146"/>
        <v>3.8759689922480618</v>
      </c>
      <c r="U50" s="151">
        <f t="shared" si="146"/>
        <v>3.8759689922480618</v>
      </c>
      <c r="V50" s="151">
        <f t="shared" si="146"/>
        <v>3.8759689922480618</v>
      </c>
      <c r="W50" s="151">
        <f t="shared" si="146"/>
        <v>3.8759689922480618</v>
      </c>
      <c r="X50" s="151">
        <f t="shared" si="146"/>
        <v>3.8759689922480618</v>
      </c>
      <c r="Y50" s="151">
        <f t="shared" si="146"/>
        <v>3.8759689922480618</v>
      </c>
      <c r="Z50" s="151">
        <f t="shared" si="146"/>
        <v>3.8759689922480618</v>
      </c>
      <c r="AA50" s="151">
        <f t="shared" si="141"/>
        <v>3.8759689922480618</v>
      </c>
      <c r="AB50" s="151">
        <f t="shared" si="141"/>
        <v>3.8759689922480618</v>
      </c>
      <c r="AC50" s="151">
        <f t="shared" si="141"/>
        <v>3.8759689922480618</v>
      </c>
      <c r="AD50" s="151">
        <f t="shared" ref="AD50:AI76" si="185">IF(AD$10&lt;=$FU50,IF($DN$5*HS50&gt;=1,$DN$5,1/HS50),0)</f>
        <v>3.8759689922480618</v>
      </c>
      <c r="AE50" s="151">
        <f t="shared" si="185"/>
        <v>3.8759689922480618</v>
      </c>
      <c r="AF50" s="151">
        <f t="shared" si="185"/>
        <v>3.8759689922480618</v>
      </c>
      <c r="AG50" s="151">
        <f t="shared" si="185"/>
        <v>3.8759689922480618</v>
      </c>
      <c r="AH50" s="151">
        <f t="shared" si="185"/>
        <v>3.8759689922480618</v>
      </c>
      <c r="AI50" s="151">
        <f t="shared" si="185"/>
        <v>10</v>
      </c>
      <c r="AJ50" s="183">
        <v>174.49458035039061</v>
      </c>
      <c r="AK50" s="183">
        <v>174.49458035039061</v>
      </c>
      <c r="AL50" s="183">
        <v>174.49458035039061</v>
      </c>
      <c r="AM50" s="183">
        <v>174.49458035039061</v>
      </c>
      <c r="AN50" s="183">
        <v>174.49458035039061</v>
      </c>
      <c r="AO50" s="183">
        <v>174.49458035039061</v>
      </c>
      <c r="AP50" s="183">
        <v>174.49458035039061</v>
      </c>
      <c r="AQ50" s="183">
        <v>174.49458035039061</v>
      </c>
      <c r="AR50" s="183">
        <v>174.49458035039061</v>
      </c>
      <c r="AS50" s="183">
        <v>174.49458035039061</v>
      </c>
      <c r="AT50" s="183">
        <v>174.49458035039061</v>
      </c>
      <c r="AU50" s="183">
        <v>174.49458035039061</v>
      </c>
      <c r="AV50" s="183">
        <v>174.49458035039061</v>
      </c>
      <c r="AW50" s="183">
        <v>174.49458035039061</v>
      </c>
      <c r="AX50" s="183">
        <v>174.49458035039061</v>
      </c>
      <c r="AY50" s="183">
        <v>174.49458035039061</v>
      </c>
      <c r="AZ50" s="183">
        <v>174.49458035039061</v>
      </c>
      <c r="BA50" s="183">
        <v>174.49458035039061</v>
      </c>
      <c r="BB50" s="183">
        <v>174.49458035039061</v>
      </c>
      <c r="BC50" s="183">
        <v>174.49458035039061</v>
      </c>
      <c r="BD50" s="183">
        <v>174.49458035039061</v>
      </c>
      <c r="BE50" s="183">
        <v>174.49458035039061</v>
      </c>
      <c r="BF50" s="183">
        <v>174.49458035039061</v>
      </c>
      <c r="BG50" s="183">
        <v>174.49458035039061</v>
      </c>
      <c r="BH50" s="183">
        <v>174.49458035039061</v>
      </c>
      <c r="BI50" s="145">
        <v>160.53305671444306</v>
      </c>
      <c r="BJ50" s="154">
        <f t="shared" si="101"/>
        <v>0.13301377913211646</v>
      </c>
      <c r="BK50" s="145">
        <f t="shared" si="159"/>
        <v>41.930824687040577</v>
      </c>
      <c r="BL50" s="145">
        <f t="shared" si="158"/>
        <v>0.13301377913211646</v>
      </c>
      <c r="BM50" s="145">
        <f t="shared" si="158"/>
        <v>0.13301377913211648</v>
      </c>
      <c r="BN50" s="145">
        <f t="shared" si="158"/>
        <v>0.11317636300890063</v>
      </c>
      <c r="BO50" s="145">
        <f t="shared" si="158"/>
        <v>9.542247071468471E-2</v>
      </c>
      <c r="BP50" s="145">
        <f t="shared" si="158"/>
        <v>9.7574361554876213E-2</v>
      </c>
      <c r="BQ50" s="145">
        <f t="shared" si="158"/>
        <v>9.8027871251187074E-2</v>
      </c>
      <c r="BR50" s="145">
        <f t="shared" si="158"/>
        <v>9.7728120866658011E-2</v>
      </c>
      <c r="BS50" s="145">
        <f t="shared" si="158"/>
        <v>9.8125742812492228E-2</v>
      </c>
      <c r="BT50" s="145">
        <f t="shared" si="158"/>
        <v>9.8592293467733794E-2</v>
      </c>
      <c r="BU50" s="145">
        <f t="shared" si="158"/>
        <v>9.8767919380850569E-2</v>
      </c>
      <c r="BV50" s="145">
        <f t="shared" si="158"/>
        <v>9.8814054485818287E-2</v>
      </c>
      <c r="BW50" s="145">
        <f t="shared" si="158"/>
        <v>9.9120700670163986E-2</v>
      </c>
      <c r="BX50" s="145">
        <f t="shared" si="158"/>
        <v>9.9242661124737452E-2</v>
      </c>
      <c r="BY50" s="145">
        <f t="shared" si="158"/>
        <v>9.9888686714243641E-2</v>
      </c>
      <c r="BZ50" s="145">
        <f t="shared" si="158"/>
        <v>0.10012316693927555</v>
      </c>
      <c r="CA50" s="145">
        <f t="shared" si="157"/>
        <v>0.1006300477643053</v>
      </c>
      <c r="CB50" s="145">
        <f t="shared" si="148"/>
        <v>0.10071895971346519</v>
      </c>
      <c r="CC50" s="145">
        <f t="shared" si="148"/>
        <v>0.10095929779200524</v>
      </c>
      <c r="CD50" s="145">
        <f t="shared" si="148"/>
        <v>0.10120235788724113</v>
      </c>
      <c r="CE50" s="145">
        <f t="shared" si="148"/>
        <v>0.10181444751272416</v>
      </c>
      <c r="CF50" s="145">
        <f t="shared" si="148"/>
        <v>0.10188118880653645</v>
      </c>
      <c r="CG50" s="145">
        <f t="shared" si="148"/>
        <v>0.10188197034535174</v>
      </c>
      <c r="CH50" s="145">
        <f t="shared" si="148"/>
        <v>0.10187533270331682</v>
      </c>
      <c r="CI50" s="145">
        <f t="shared" si="148"/>
        <v>0.10187533270331681</v>
      </c>
      <c r="CJ50" s="192">
        <f t="shared" si="112"/>
        <v>10.268131693882863</v>
      </c>
      <c r="CK50" s="145">
        <f>'[8]ф_4 (ТЗ-1)'!CK46</f>
        <v>10.268131693882863</v>
      </c>
      <c r="CL50" s="145">
        <f>'[8]ф_4 (ТЗ-1)'!CL46</f>
        <v>10.268131693882863</v>
      </c>
      <c r="CM50" s="145">
        <f>'[8]ф_4 (ТЗ-1)'!CM46</f>
        <v>10.268131693882864</v>
      </c>
      <c r="CN50" s="145">
        <f>'[8]ф_4 (ТЗ-1)'!CN46</f>
        <v>8.7367625188350928</v>
      </c>
      <c r="CO50" s="145">
        <f>'[8]ф_4 (ТЗ-1)'!CO46</f>
        <v>7.3662330492908001</v>
      </c>
      <c r="CP50" s="145">
        <f>'[8]ф_4 (ТЗ-1)'!CP46</f>
        <v>7.5323504145902236</v>
      </c>
      <c r="CQ50" s="145">
        <f>'[8]ф_4 (ТЗ-1)'!CQ46</f>
        <v>7.5673595491066372</v>
      </c>
      <c r="CR50" s="145">
        <f>'[8]ф_4 (ТЗ-1)'!CR46</f>
        <v>7.5442200184225321</v>
      </c>
      <c r="CS50" s="145">
        <f>'[8]ф_4 (ТЗ-1)'!CS46</f>
        <v>7.5749148421531496</v>
      </c>
      <c r="CT50" s="145">
        <f>'[8]ф_4 (ТЗ-1)'!CT46</f>
        <v>7.6109306865351778</v>
      </c>
      <c r="CU50" s="145">
        <f>'[8]ф_4 (ТЗ-1)'!CU46</f>
        <v>7.6244883045241405</v>
      </c>
      <c r="CV50" s="145">
        <f>'[8]ф_4 (ТЗ-1)'!CV46</f>
        <v>7.6280497500872286</v>
      </c>
      <c r="CW50" s="145">
        <f>'[8]ф_4 (ТЗ-1)'!CW46</f>
        <v>7.651721608933979</v>
      </c>
      <c r="CX50" s="145">
        <f>'[8]ф_4 (ТЗ-1)'!CX46</f>
        <v>7.6611364681852319</v>
      </c>
      <c r="CY50" s="145">
        <f>'[8]ф_4 (ТЗ-1)'!CY46</f>
        <v>7.7110070595927516</v>
      </c>
      <c r="CZ50" s="145">
        <f>'[8]ф_4 (ТЗ-1)'!CZ46</f>
        <v>7.7291079950443144</v>
      </c>
      <c r="DA50" s="145">
        <f>'[8]ф_4 (ТЗ-1)'!DA46</f>
        <v>7.7682371672133117</v>
      </c>
      <c r="DB50" s="145">
        <f>'[8]ф_4 (ТЗ-1)'!DB46</f>
        <v>7.7751008140406581</v>
      </c>
      <c r="DC50" s="145">
        <f>'[8]ф_4 (ТЗ-1)'!DC46</f>
        <v>7.7936539523516366</v>
      </c>
      <c r="DD50" s="145">
        <f>'[8]ф_4 (ТЗ-1)'!DD46</f>
        <v>7.8124172194634669</v>
      </c>
      <c r="DE50" s="145">
        <f>'[8]ф_4 (ТЗ-1)'!DE46</f>
        <v>7.8596680901922538</v>
      </c>
      <c r="DF50" s="145">
        <f>'[8]ф_4 (ТЗ-1)'!DF46</f>
        <v>7.8648202511093874</v>
      </c>
      <c r="DG50" s="145">
        <f>'[8]ф_4 (ТЗ-1)'!DG46</f>
        <v>7.8648805827797723</v>
      </c>
      <c r="DH50" s="145">
        <f>'[8]ф_4 (ТЗ-1)'!DH46</f>
        <v>7.8643681833652446</v>
      </c>
      <c r="DI50" s="145">
        <f>'[8]ф_4 (ТЗ-1)'!DI46</f>
        <v>7.8643681833652437</v>
      </c>
      <c r="DJ50" s="139"/>
      <c r="DK50" s="139">
        <v>77.195999999999998</v>
      </c>
      <c r="DL50" s="139">
        <v>1288</v>
      </c>
      <c r="DM50" s="139">
        <f t="shared" si="103"/>
        <v>0.25800000000000001</v>
      </c>
      <c r="DN50" s="139">
        <v>0.30005400000000004</v>
      </c>
      <c r="DO50" s="139"/>
      <c r="DP50" s="139"/>
      <c r="DQ50" s="190">
        <v>0</v>
      </c>
      <c r="DR50" s="190">
        <v>0</v>
      </c>
      <c r="DS50" s="190">
        <v>0</v>
      </c>
      <c r="DT50" s="190">
        <v>0</v>
      </c>
      <c r="DU50" s="190">
        <v>0</v>
      </c>
      <c r="DV50" s="190">
        <v>0</v>
      </c>
      <c r="DW50" s="190">
        <v>0</v>
      </c>
      <c r="DX50" s="190">
        <v>0</v>
      </c>
      <c r="DY50" s="190">
        <v>0</v>
      </c>
      <c r="DZ50" s="190">
        <v>0</v>
      </c>
      <c r="EA50" s="190">
        <v>0</v>
      </c>
      <c r="EB50" s="190">
        <v>0</v>
      </c>
      <c r="EC50" s="190">
        <v>0</v>
      </c>
      <c r="ED50" s="190">
        <v>0</v>
      </c>
      <c r="EE50" s="190">
        <v>0</v>
      </c>
      <c r="EF50" s="190">
        <v>0</v>
      </c>
      <c r="EG50" s="190">
        <v>0</v>
      </c>
      <c r="EH50" s="190">
        <v>0</v>
      </c>
      <c r="EI50" s="190">
        <v>0</v>
      </c>
      <c r="EJ50" s="190">
        <v>0</v>
      </c>
      <c r="EK50" s="190">
        <v>0</v>
      </c>
      <c r="EL50" s="190">
        <v>0</v>
      </c>
      <c r="EM50" s="190">
        <v>0</v>
      </c>
      <c r="EN50" s="190">
        <v>0</v>
      </c>
      <c r="EO50" s="190">
        <v>0</v>
      </c>
      <c r="EP50" s="139"/>
      <c r="EQ50" s="139"/>
      <c r="ER50" s="139"/>
      <c r="ES50" s="139">
        <v>0</v>
      </c>
      <c r="ET50" s="139">
        <v>0</v>
      </c>
      <c r="EU50" s="139">
        <v>0</v>
      </c>
      <c r="EV50" s="139">
        <v>0</v>
      </c>
      <c r="EW50" s="139">
        <v>0</v>
      </c>
      <c r="EX50" s="139">
        <v>0</v>
      </c>
      <c r="EY50" s="139">
        <v>0</v>
      </c>
      <c r="EZ50" s="139">
        <v>0</v>
      </c>
      <c r="FA50" s="139">
        <v>0</v>
      </c>
      <c r="FB50" s="139">
        <v>0</v>
      </c>
      <c r="FC50" s="139">
        <v>0</v>
      </c>
      <c r="FD50" s="139">
        <v>0</v>
      </c>
      <c r="FE50" s="139">
        <v>0</v>
      </c>
      <c r="FF50" s="139">
        <v>0</v>
      </c>
      <c r="FG50" s="139">
        <v>0</v>
      </c>
      <c r="FH50" s="139">
        <v>0</v>
      </c>
      <c r="FI50" s="139">
        <v>0</v>
      </c>
      <c r="FJ50" s="139">
        <v>0</v>
      </c>
      <c r="FK50" s="139">
        <v>0</v>
      </c>
      <c r="FL50" s="139">
        <v>0</v>
      </c>
      <c r="FM50" s="139">
        <v>0</v>
      </c>
      <c r="FN50" s="139">
        <v>0</v>
      </c>
      <c r="FO50" s="139">
        <v>0</v>
      </c>
      <c r="FP50" s="139">
        <v>0</v>
      </c>
      <c r="FQ50" s="139">
        <v>0</v>
      </c>
      <c r="FR50" s="139"/>
      <c r="FS50" s="139"/>
      <c r="FT50" s="139"/>
      <c r="FU50" s="139">
        <v>2045</v>
      </c>
      <c r="FV50" s="139"/>
      <c r="FW50" s="139"/>
      <c r="FX50" s="139"/>
      <c r="FY50" s="139">
        <v>0.1</v>
      </c>
      <c r="FZ50" s="139"/>
      <c r="GA50" s="139"/>
      <c r="GB50" s="139"/>
      <c r="GC50" s="139"/>
      <c r="GD50" s="139"/>
      <c r="GE50" s="139"/>
      <c r="GF50" s="139"/>
      <c r="GG50" s="139"/>
      <c r="GH50" s="139"/>
      <c r="GI50" s="139"/>
      <c r="GJ50" s="139"/>
      <c r="GK50" s="139"/>
      <c r="GL50" s="139"/>
      <c r="GM50" s="139"/>
      <c r="GN50" s="139"/>
      <c r="GO50" s="139"/>
      <c r="GP50" s="139"/>
      <c r="GQ50" s="139"/>
      <c r="GR50" s="139">
        <v>1288</v>
      </c>
      <c r="GS50" s="139"/>
      <c r="GT50" s="139"/>
      <c r="GU50" s="139"/>
      <c r="GV50" s="139">
        <f t="shared" si="113"/>
        <v>0.28274117569839596</v>
      </c>
      <c r="GW50" s="139"/>
      <c r="GX50" s="139"/>
      <c r="GY50" s="139"/>
      <c r="GZ50" s="139">
        <f t="shared" si="155"/>
        <v>0.25800000000000001</v>
      </c>
      <c r="HA50" s="139">
        <f t="shared" si="155"/>
        <v>0.25800000000000001</v>
      </c>
      <c r="HB50" s="139">
        <f t="shared" si="155"/>
        <v>0.25800000000000001</v>
      </c>
      <c r="HC50" s="139">
        <f t="shared" si="155"/>
        <v>0.25800000000000001</v>
      </c>
      <c r="HD50" s="139">
        <f t="shared" si="155"/>
        <v>0.25800000000000001</v>
      </c>
      <c r="HE50" s="139">
        <f t="shared" si="155"/>
        <v>0.25800000000000001</v>
      </c>
      <c r="HF50" s="139">
        <f t="shared" si="155"/>
        <v>0.25800000000000001</v>
      </c>
      <c r="HG50" s="139">
        <f t="shared" si="155"/>
        <v>0.25800000000000001</v>
      </c>
      <c r="HH50" s="139">
        <f t="shared" si="155"/>
        <v>0.25800000000000001</v>
      </c>
      <c r="HI50" s="139">
        <f t="shared" si="155"/>
        <v>0.25800000000000001</v>
      </c>
      <c r="HJ50" s="139">
        <f t="shared" si="155"/>
        <v>0.25800000000000001</v>
      </c>
      <c r="HK50" s="139">
        <f t="shared" si="155"/>
        <v>0.25800000000000001</v>
      </c>
      <c r="HL50" s="139">
        <f t="shared" si="155"/>
        <v>0.25800000000000001</v>
      </c>
      <c r="HM50" s="139">
        <f t="shared" si="155"/>
        <v>0.25800000000000001</v>
      </c>
      <c r="HN50" s="139">
        <f t="shared" si="155"/>
        <v>0.25800000000000001</v>
      </c>
      <c r="HO50" s="139">
        <f t="shared" si="155"/>
        <v>0.25800000000000001</v>
      </c>
      <c r="HP50" s="139">
        <f t="shared" si="154"/>
        <v>0.25800000000000001</v>
      </c>
      <c r="HQ50" s="139">
        <f t="shared" si="154"/>
        <v>0.25800000000000001</v>
      </c>
      <c r="HR50" s="139">
        <f t="shared" si="154"/>
        <v>0.25800000000000001</v>
      </c>
      <c r="HS50" s="139">
        <f t="shared" si="154"/>
        <v>0.25800000000000001</v>
      </c>
      <c r="HT50" s="139">
        <f t="shared" si="154"/>
        <v>0.25800000000000001</v>
      </c>
      <c r="HU50" s="139">
        <f t="shared" si="154"/>
        <v>0.25800000000000001</v>
      </c>
      <c r="HV50" s="139">
        <f t="shared" si="154"/>
        <v>0.25800000000000001</v>
      </c>
      <c r="HW50" s="139">
        <f t="shared" si="154"/>
        <v>0.25800000000000001</v>
      </c>
      <c r="HX50" s="139">
        <f t="shared" si="154"/>
        <v>0.1</v>
      </c>
      <c r="HY50" s="139"/>
      <c r="HZ50" s="139"/>
      <c r="IA50" s="139"/>
      <c r="IB50" s="279">
        <v>9.2100000000000932</v>
      </c>
      <c r="IC50" s="139"/>
      <c r="ID50" s="139"/>
      <c r="IE50" s="139"/>
      <c r="IF50" s="280">
        <v>9.2100000000000932</v>
      </c>
      <c r="IG50" s="139"/>
      <c r="IH50" s="139"/>
      <c r="II50" s="139"/>
      <c r="IJ50" s="139">
        <f t="shared" si="160"/>
        <v>101.18736509628653</v>
      </c>
      <c r="IK50" s="139">
        <f t="shared" si="161"/>
        <v>3236.8919425407844</v>
      </c>
      <c r="IL50" s="139">
        <f t="shared" si="162"/>
        <v>3236.8919425407853</v>
      </c>
      <c r="IM50" s="139">
        <f t="shared" si="163"/>
        <v>2719.9934621425787</v>
      </c>
      <c r="IN50" s="139">
        <f t="shared" si="164"/>
        <v>2292.6247067804097</v>
      </c>
      <c r="IO50" s="139">
        <f t="shared" si="165"/>
        <v>2343.7523488089669</v>
      </c>
      <c r="IP50" s="139">
        <f t="shared" si="166"/>
        <v>2054.3616232855106</v>
      </c>
      <c r="IQ50" s="139">
        <f t="shared" si="167"/>
        <v>2047.5876357761274</v>
      </c>
      <c r="IR50" s="139">
        <f t="shared" si="168"/>
        <v>2055.9185621541578</v>
      </c>
      <c r="IS50" s="139">
        <f t="shared" si="169"/>
        <v>2065.6936744213767</v>
      </c>
      <c r="IT50" s="139">
        <f t="shared" si="170"/>
        <v>1979.298258027015</v>
      </c>
      <c r="IU50" s="139">
        <f t="shared" si="171"/>
        <v>1980.2228004641643</v>
      </c>
      <c r="IV50" s="139">
        <f t="shared" si="172"/>
        <v>1986.3679563235851</v>
      </c>
      <c r="IW50" s="139">
        <f t="shared" si="173"/>
        <v>1988.8120304399447</v>
      </c>
      <c r="IX50" s="139">
        <f t="shared" si="174"/>
        <v>2001.7583123092618</v>
      </c>
      <c r="IY50" s="139">
        <f t="shared" si="175"/>
        <v>2006.4572702690607</v>
      </c>
      <c r="IZ50" s="139">
        <f t="shared" si="176"/>
        <v>2016.6151063386865</v>
      </c>
      <c r="JA50" s="139">
        <f t="shared" si="177"/>
        <v>2018.3968920358354</v>
      </c>
      <c r="JB50" s="139">
        <f t="shared" si="178"/>
        <v>2023.2132407366475</v>
      </c>
      <c r="JC50" s="139">
        <f t="shared" si="179"/>
        <v>2028.0841383531215</v>
      </c>
      <c r="JD50" s="139">
        <f t="shared" si="180"/>
        <v>2040.3503472301493</v>
      </c>
      <c r="JE50" s="139">
        <f t="shared" si="181"/>
        <v>2041.6878354288399</v>
      </c>
      <c r="JF50" s="139">
        <f t="shared" si="182"/>
        <v>2041.7034973808727</v>
      </c>
      <c r="JG50" s="139">
        <f t="shared" si="183"/>
        <v>2041.5704797634166</v>
      </c>
      <c r="JH50" s="139">
        <f t="shared" si="184"/>
        <v>2041.5704797634166</v>
      </c>
      <c r="JI50" s="139"/>
      <c r="JJ50" s="139"/>
      <c r="JK50" s="139"/>
      <c r="JL50" s="139"/>
      <c r="JM50" s="139"/>
      <c r="JN50" s="139"/>
      <c r="JO50" s="139"/>
      <c r="JP50" s="139"/>
      <c r="JQ50" s="139"/>
      <c r="JR50" s="139"/>
      <c r="JS50" s="139"/>
      <c r="JT50" s="139"/>
      <c r="JU50" s="139"/>
      <c r="JV50" s="139"/>
      <c r="JW50" s="139"/>
      <c r="JX50" s="139"/>
      <c r="JY50" s="139"/>
      <c r="JZ50" s="139"/>
      <c r="KA50" s="139"/>
      <c r="KB50" s="139"/>
      <c r="KC50" s="139"/>
      <c r="KD50" s="139"/>
      <c r="KE50" s="139"/>
      <c r="KF50" s="139"/>
      <c r="KG50" s="139"/>
      <c r="KH50" s="139"/>
      <c r="KI50" s="139"/>
      <c r="KJ50" s="139"/>
      <c r="KK50" s="139"/>
      <c r="KL50" s="139"/>
      <c r="KM50" s="139"/>
      <c r="KN50" s="139"/>
      <c r="KO50" s="139"/>
      <c r="KP50" s="139"/>
      <c r="KQ50" s="139"/>
      <c r="KR50" s="139"/>
      <c r="KS50" s="139"/>
      <c r="KT50" s="139"/>
      <c r="KU50" s="139"/>
      <c r="KV50" s="139"/>
      <c r="KW50" s="139"/>
    </row>
    <row r="51" spans="1:309" s="152" customFormat="1" ht="12.75" x14ac:dyDescent="0.2">
      <c r="A51" s="150" t="s">
        <v>532</v>
      </c>
      <c r="B51" s="186" t="s">
        <v>595</v>
      </c>
      <c r="C51" s="151">
        <f t="shared" si="156"/>
        <v>0.58207217694994184</v>
      </c>
      <c r="D51" s="151">
        <f t="shared" si="156"/>
        <v>0.58207217694994184</v>
      </c>
      <c r="E51" s="151">
        <f t="shared" si="156"/>
        <v>0.58207217694994184</v>
      </c>
      <c r="F51" s="151">
        <f t="shared" si="156"/>
        <v>0.58207217694994184</v>
      </c>
      <c r="G51" s="151">
        <f t="shared" si="156"/>
        <v>0.58207217694994184</v>
      </c>
      <c r="H51" s="151">
        <f t="shared" si="156"/>
        <v>0.58207217694994184</v>
      </c>
      <c r="I51" s="151">
        <v>0.28274117569839596</v>
      </c>
      <c r="J51" s="151">
        <f t="shared" si="110"/>
        <v>0.61728395061728392</v>
      </c>
      <c r="K51" s="151">
        <f t="shared" si="147"/>
        <v>0.61728395061728392</v>
      </c>
      <c r="L51" s="151">
        <f t="shared" si="147"/>
        <v>0.61728395061728392</v>
      </c>
      <c r="M51" s="151">
        <f t="shared" si="147"/>
        <v>0.61728395061728392</v>
      </c>
      <c r="N51" s="151">
        <f t="shared" si="147"/>
        <v>2.5</v>
      </c>
      <c r="O51" s="151">
        <f t="shared" si="147"/>
        <v>0</v>
      </c>
      <c r="P51" s="151">
        <f t="shared" si="146"/>
        <v>0</v>
      </c>
      <c r="Q51" s="151">
        <f t="shared" si="146"/>
        <v>0</v>
      </c>
      <c r="R51" s="151">
        <f t="shared" si="146"/>
        <v>0</v>
      </c>
      <c r="S51" s="151">
        <f t="shared" si="146"/>
        <v>0</v>
      </c>
      <c r="T51" s="151">
        <f t="shared" si="146"/>
        <v>0</v>
      </c>
      <c r="U51" s="151">
        <f t="shared" si="146"/>
        <v>0</v>
      </c>
      <c r="V51" s="151">
        <f t="shared" si="146"/>
        <v>0</v>
      </c>
      <c r="W51" s="151">
        <f t="shared" si="146"/>
        <v>0</v>
      </c>
      <c r="X51" s="151">
        <f t="shared" si="146"/>
        <v>0</v>
      </c>
      <c r="Y51" s="151">
        <f t="shared" si="146"/>
        <v>0</v>
      </c>
      <c r="Z51" s="151">
        <f t="shared" si="146"/>
        <v>0</v>
      </c>
      <c r="AA51" s="151">
        <f t="shared" si="146"/>
        <v>0</v>
      </c>
      <c r="AB51" s="151">
        <f t="shared" si="146"/>
        <v>0</v>
      </c>
      <c r="AC51" s="151">
        <f t="shared" si="146"/>
        <v>0</v>
      </c>
      <c r="AD51" s="151">
        <f t="shared" si="185"/>
        <v>0</v>
      </c>
      <c r="AE51" s="151">
        <f t="shared" si="185"/>
        <v>0</v>
      </c>
      <c r="AF51" s="151">
        <f t="shared" si="185"/>
        <v>0</v>
      </c>
      <c r="AG51" s="151">
        <f t="shared" si="185"/>
        <v>0</v>
      </c>
      <c r="AH51" s="151">
        <f t="shared" si="185"/>
        <v>0</v>
      </c>
      <c r="AI51" s="151">
        <f t="shared" si="185"/>
        <v>0</v>
      </c>
      <c r="AJ51" s="183">
        <v>169.4145544271656</v>
      </c>
      <c r="AK51" s="183">
        <v>169.4145544271656</v>
      </c>
      <c r="AL51" s="183">
        <v>169.4145544271656</v>
      </c>
      <c r="AM51" s="183">
        <v>169.4145544271656</v>
      </c>
      <c r="AN51" s="183">
        <v>158.15733391699573</v>
      </c>
      <c r="AO51" s="183">
        <v>158.15733391699573</v>
      </c>
      <c r="AP51" s="183">
        <v>158.15733391699573</v>
      </c>
      <c r="AQ51" s="183">
        <v>158.15733391699573</v>
      </c>
      <c r="AR51" s="183">
        <v>158.15733391699573</v>
      </c>
      <c r="AS51" s="183">
        <v>158.15733391699573</v>
      </c>
      <c r="AT51" s="183">
        <v>158.15733391699573</v>
      </c>
      <c r="AU51" s="183">
        <v>158.15733391699573</v>
      </c>
      <c r="AV51" s="183">
        <v>158.15733391699573</v>
      </c>
      <c r="AW51" s="183">
        <v>158.15733391699573</v>
      </c>
      <c r="AX51" s="183">
        <v>158.15733391699573</v>
      </c>
      <c r="AY51" s="183">
        <v>158.15733391699573</v>
      </c>
      <c r="AZ51" s="183">
        <v>158.15733391699573</v>
      </c>
      <c r="BA51" s="183">
        <v>158.15733391699573</v>
      </c>
      <c r="BB51" s="183">
        <v>158.15733391699573</v>
      </c>
      <c r="BC51" s="183">
        <v>158.15733391699573</v>
      </c>
      <c r="BD51" s="183">
        <v>158.15733391699573</v>
      </c>
      <c r="BE51" s="183">
        <v>158.15733391699573</v>
      </c>
      <c r="BF51" s="183">
        <v>158.15733391699573</v>
      </c>
      <c r="BG51" s="183">
        <v>158.15733391699573</v>
      </c>
      <c r="BH51" s="183">
        <v>158.15733391699573</v>
      </c>
      <c r="BI51" s="145">
        <v>158.15733391699573</v>
      </c>
      <c r="BJ51" s="154">
        <f t="shared" si="101"/>
        <v>6.5771773311259469</v>
      </c>
      <c r="BK51" s="145">
        <f t="shared" si="159"/>
        <v>7.9089251539797596</v>
      </c>
      <c r="BL51" s="145">
        <f t="shared" si="158"/>
        <v>6.5771773311259469</v>
      </c>
      <c r="BM51" s="145">
        <f t="shared" si="158"/>
        <v>6.5771773311259487</v>
      </c>
      <c r="BN51" s="145">
        <f t="shared" si="158"/>
        <v>5.5962699057070102</v>
      </c>
      <c r="BO51" s="145">
        <f t="shared" si="158"/>
        <v>4.7183871878512473</v>
      </c>
      <c r="BP51" s="145">
        <f t="shared" si="158"/>
        <v>4.8247924621432228</v>
      </c>
      <c r="BQ51" s="145">
        <f t="shared" si="158"/>
        <v>4.8472173095047788</v>
      </c>
      <c r="BR51" s="145">
        <f t="shared" si="158"/>
        <v>4.8323954508448388</v>
      </c>
      <c r="BS51" s="145">
        <f t="shared" si="158"/>
        <v>4.8520567977035087</v>
      </c>
      <c r="BT51" s="145">
        <f t="shared" si="158"/>
        <v>4.8751264857726584</v>
      </c>
      <c r="BU51" s="145">
        <f t="shared" si="158"/>
        <v>4.8838107197072702</v>
      </c>
      <c r="BV51" s="145">
        <f t="shared" si="158"/>
        <v>4.8860919778486647</v>
      </c>
      <c r="BW51" s="145">
        <f t="shared" si="158"/>
        <v>4.901254815454771</v>
      </c>
      <c r="BX51" s="145">
        <f t="shared" si="158"/>
        <v>4.9072854353074531</v>
      </c>
      <c r="BY51" s="145">
        <f t="shared" si="158"/>
        <v>4.9392296811619145</v>
      </c>
      <c r="BZ51" s="145">
        <f t="shared" si="158"/>
        <v>4.9508241041663563</v>
      </c>
      <c r="CA51" s="145">
        <f t="shared" si="157"/>
        <v>4.975888011783451</v>
      </c>
      <c r="CB51" s="145">
        <f t="shared" si="148"/>
        <v>4.9802844710096785</v>
      </c>
      <c r="CC51" s="145">
        <f t="shared" si="148"/>
        <v>4.9921685492780652</v>
      </c>
      <c r="CD51" s="145">
        <f t="shared" si="148"/>
        <v>5.0041872240267837</v>
      </c>
      <c r="CE51" s="145">
        <f t="shared" si="148"/>
        <v>5.0344534267887227</v>
      </c>
      <c r="CF51" s="145">
        <f t="shared" si="148"/>
        <v>5.0377536061203401</v>
      </c>
      <c r="CG51" s="145">
        <f t="shared" si="148"/>
        <v>5.0377922511345092</v>
      </c>
      <c r="CH51" s="145">
        <f t="shared" si="148"/>
        <v>5.0374640374035042</v>
      </c>
      <c r="CI51" s="145">
        <f t="shared" si="148"/>
        <v>5.0374640374035025</v>
      </c>
      <c r="CJ51" s="192">
        <f t="shared" si="112"/>
        <v>1085.1553335078074</v>
      </c>
      <c r="CK51" s="145">
        <f>'[8]ф_4 (ТЗ-1)'!CK47</f>
        <v>1085.1553335078074</v>
      </c>
      <c r="CL51" s="145">
        <f>'[8]ф_4 (ТЗ-1)'!CL47</f>
        <v>1085.1553335078074</v>
      </c>
      <c r="CM51" s="145">
        <f>'[8]ф_4 (ТЗ-1)'!CM47</f>
        <v>1085.1553335078077</v>
      </c>
      <c r="CN51" s="145">
        <f>'[8]ф_4 (ТЗ-1)'!CN47</f>
        <v>923.31737920278795</v>
      </c>
      <c r="CO51" s="145">
        <f>'[8]ф_4 (ТЗ-1)'!CO47</f>
        <v>778.47726534920128</v>
      </c>
      <c r="CP51" s="145">
        <f>'[8]ф_4 (ТЗ-1)'!CP47</f>
        <v>796.03285874408573</v>
      </c>
      <c r="CQ51" s="145">
        <f>'[8]ф_4 (ТЗ-1)'!CQ47</f>
        <v>799.73268946057419</v>
      </c>
      <c r="CR51" s="145">
        <f>'[8]ф_4 (ТЗ-1)'!CR47</f>
        <v>797.28726064398802</v>
      </c>
      <c r="CS51" s="145">
        <f>'[8]ф_4 (ТЗ-1)'!CS47</f>
        <v>800.53114693950624</v>
      </c>
      <c r="CT51" s="145">
        <f>'[8]ф_4 (ТЗ-1)'!CT47</f>
        <v>804.33736863465913</v>
      </c>
      <c r="CU51" s="145">
        <f>'[8]ф_4 (ТЗ-1)'!CU47</f>
        <v>805.77016302306276</v>
      </c>
      <c r="CV51" s="145">
        <f>'[8]ф_4 (ТЗ-1)'!CV47</f>
        <v>806.14654324129515</v>
      </c>
      <c r="CW51" s="145">
        <f>'[8]ф_4 (ТЗ-1)'!CW47</f>
        <v>808.64822949225152</v>
      </c>
      <c r="CX51" s="145">
        <f>'[8]ф_4 (ТЗ-1)'!CX47</f>
        <v>809.64320940050584</v>
      </c>
      <c r="CY51" s="145">
        <f>'[8]ф_4 (ТЗ-1)'!CY47</f>
        <v>814.91362663554173</v>
      </c>
      <c r="CZ51" s="145">
        <f>'[8]ф_4 (ТЗ-1)'!CZ47</f>
        <v>816.82656729819848</v>
      </c>
      <c r="DA51" s="145">
        <f>'[8]ф_4 (ТЗ-1)'!DA47</f>
        <v>820.96181128812771</v>
      </c>
      <c r="DB51" s="145">
        <f>'[8]ф_4 (ТЗ-1)'!DB47</f>
        <v>821.68717430294453</v>
      </c>
      <c r="DC51" s="145">
        <f>'[8]ф_4 (ТЗ-1)'!DC47</f>
        <v>823.6479046082892</v>
      </c>
      <c r="DD51" s="145">
        <f>'[8]ф_4 (ТЗ-1)'!DD47</f>
        <v>825.63084171773073</v>
      </c>
      <c r="DE51" s="145">
        <f>'[8]ф_4 (ТЗ-1)'!DE47</f>
        <v>830.62440197901753</v>
      </c>
      <c r="DF51" s="145">
        <f>'[8]ф_4 (ТЗ-1)'!DF47</f>
        <v>831.16889196658235</v>
      </c>
      <c r="DG51" s="145">
        <f>'[8]ф_4 (ТЗ-1)'!DG47</f>
        <v>831.1752679301801</v>
      </c>
      <c r="DH51" s="145">
        <f>'[8]ф_4 (ТЗ-1)'!DH47</f>
        <v>831.12111660312905</v>
      </c>
      <c r="DI51" s="145">
        <f>'[8]ф_4 (ТЗ-1)'!DI47</f>
        <v>831.12111660312883</v>
      </c>
      <c r="DJ51" s="139"/>
      <c r="DK51" s="139">
        <v>164.98799999999994</v>
      </c>
      <c r="DL51" s="139">
        <v>1718</v>
      </c>
      <c r="DM51" s="139">
        <f t="shared" si="103"/>
        <v>1.62</v>
      </c>
      <c r="DN51" s="139">
        <v>1.8840600000000001</v>
      </c>
      <c r="DO51" s="139"/>
      <c r="DP51" s="139"/>
      <c r="DQ51" s="190">
        <v>0</v>
      </c>
      <c r="DR51" s="190">
        <v>0</v>
      </c>
      <c r="DS51" s="190">
        <v>0</v>
      </c>
      <c r="DT51" s="190">
        <v>0</v>
      </c>
      <c r="DU51" s="190">
        <v>0</v>
      </c>
      <c r="DV51" s="190">
        <v>0</v>
      </c>
      <c r="DW51" s="190">
        <v>0</v>
      </c>
      <c r="DX51" s="190">
        <v>0</v>
      </c>
      <c r="DY51" s="190">
        <v>0</v>
      </c>
      <c r="DZ51" s="190">
        <v>0</v>
      </c>
      <c r="EA51" s="190">
        <v>0</v>
      </c>
      <c r="EB51" s="190">
        <v>0</v>
      </c>
      <c r="EC51" s="190">
        <v>0</v>
      </c>
      <c r="ED51" s="190">
        <v>0</v>
      </c>
      <c r="EE51" s="190">
        <v>0</v>
      </c>
      <c r="EF51" s="190">
        <v>0</v>
      </c>
      <c r="EG51" s="190">
        <v>0</v>
      </c>
      <c r="EH51" s="190">
        <v>0</v>
      </c>
      <c r="EI51" s="190">
        <v>0</v>
      </c>
      <c r="EJ51" s="190">
        <v>0</v>
      </c>
      <c r="EK51" s="190">
        <v>0</v>
      </c>
      <c r="EL51" s="190">
        <v>0</v>
      </c>
      <c r="EM51" s="190">
        <v>0</v>
      </c>
      <c r="EN51" s="190">
        <v>0</v>
      </c>
      <c r="EO51" s="190">
        <v>0</v>
      </c>
      <c r="EP51" s="139"/>
      <c r="EQ51" s="139"/>
      <c r="ER51" s="139"/>
      <c r="ES51" s="139">
        <v>0</v>
      </c>
      <c r="ET51" s="139">
        <v>0</v>
      </c>
      <c r="EU51" s="139">
        <v>0</v>
      </c>
      <c r="EV51" s="139">
        <v>0</v>
      </c>
      <c r="EW51" s="139">
        <v>0</v>
      </c>
      <c r="EX51" s="139">
        <v>0</v>
      </c>
      <c r="EY51" s="139">
        <v>0</v>
      </c>
      <c r="EZ51" s="139">
        <v>0</v>
      </c>
      <c r="FA51" s="139">
        <v>0</v>
      </c>
      <c r="FB51" s="139">
        <v>0</v>
      </c>
      <c r="FC51" s="139">
        <v>0</v>
      </c>
      <c r="FD51" s="139">
        <v>0</v>
      </c>
      <c r="FE51" s="139">
        <v>0</v>
      </c>
      <c r="FF51" s="139">
        <v>0</v>
      </c>
      <c r="FG51" s="139">
        <v>0</v>
      </c>
      <c r="FH51" s="139">
        <v>0</v>
      </c>
      <c r="FI51" s="139">
        <v>0</v>
      </c>
      <c r="FJ51" s="139">
        <v>0</v>
      </c>
      <c r="FK51" s="139">
        <v>0</v>
      </c>
      <c r="FL51" s="139">
        <v>0</v>
      </c>
      <c r="FM51" s="139">
        <v>0</v>
      </c>
      <c r="FN51" s="139">
        <v>0</v>
      </c>
      <c r="FO51" s="139">
        <v>0</v>
      </c>
      <c r="FP51" s="139">
        <v>0</v>
      </c>
      <c r="FQ51" s="139">
        <v>0</v>
      </c>
      <c r="FR51" s="139"/>
      <c r="FS51" s="139"/>
      <c r="FT51" s="139"/>
      <c r="FU51" s="139">
        <v>2024</v>
      </c>
      <c r="FV51" s="139"/>
      <c r="FW51" s="139"/>
      <c r="FX51" s="139"/>
      <c r="FY51" s="139">
        <v>0.4</v>
      </c>
      <c r="FZ51" s="139"/>
      <c r="GA51" s="139"/>
      <c r="GB51" s="139"/>
      <c r="GC51" s="139"/>
      <c r="GD51" s="139"/>
      <c r="GE51" s="139"/>
      <c r="GF51" s="139"/>
      <c r="GG51" s="139"/>
      <c r="GH51" s="139"/>
      <c r="GI51" s="139"/>
      <c r="GJ51" s="139"/>
      <c r="GK51" s="139"/>
      <c r="GL51" s="139"/>
      <c r="GM51" s="139"/>
      <c r="GN51" s="139"/>
      <c r="GO51" s="139"/>
      <c r="GP51" s="139"/>
      <c r="GQ51" s="139"/>
      <c r="GR51" s="139">
        <v>1718</v>
      </c>
      <c r="GS51" s="139"/>
      <c r="GT51" s="139"/>
      <c r="GU51" s="139"/>
      <c r="GV51" s="139">
        <f t="shared" si="113"/>
        <v>0.28274117569839596</v>
      </c>
      <c r="GW51" s="139"/>
      <c r="GX51" s="139"/>
      <c r="GY51" s="139"/>
      <c r="GZ51" s="139">
        <f t="shared" si="155"/>
        <v>1.62</v>
      </c>
      <c r="HA51" s="139">
        <f t="shared" si="155"/>
        <v>1.62</v>
      </c>
      <c r="HB51" s="139">
        <f t="shared" si="155"/>
        <v>1.62</v>
      </c>
      <c r="HC51" s="139">
        <f t="shared" si="155"/>
        <v>0.4</v>
      </c>
      <c r="HD51" s="139">
        <f t="shared" si="155"/>
        <v>0.4</v>
      </c>
      <c r="HE51" s="139">
        <f t="shared" si="155"/>
        <v>0.4</v>
      </c>
      <c r="HF51" s="139">
        <f t="shared" si="155"/>
        <v>0.4</v>
      </c>
      <c r="HG51" s="139">
        <f t="shared" si="155"/>
        <v>0.4</v>
      </c>
      <c r="HH51" s="139">
        <f t="shared" si="155"/>
        <v>0.4</v>
      </c>
      <c r="HI51" s="139">
        <f t="shared" si="155"/>
        <v>0.4</v>
      </c>
      <c r="HJ51" s="139">
        <f t="shared" si="155"/>
        <v>0.4</v>
      </c>
      <c r="HK51" s="139">
        <f t="shared" si="155"/>
        <v>0.4</v>
      </c>
      <c r="HL51" s="139">
        <f t="shared" si="155"/>
        <v>0.4</v>
      </c>
      <c r="HM51" s="139">
        <f t="shared" si="155"/>
        <v>0.4</v>
      </c>
      <c r="HN51" s="139">
        <f t="shared" si="155"/>
        <v>0.4</v>
      </c>
      <c r="HO51" s="139">
        <f t="shared" si="155"/>
        <v>0.4</v>
      </c>
      <c r="HP51" s="139">
        <f t="shared" si="154"/>
        <v>0.4</v>
      </c>
      <c r="HQ51" s="139">
        <f t="shared" si="154"/>
        <v>0.4</v>
      </c>
      <c r="HR51" s="139">
        <f t="shared" si="154"/>
        <v>0.4</v>
      </c>
      <c r="HS51" s="139">
        <f t="shared" si="154"/>
        <v>0.4</v>
      </c>
      <c r="HT51" s="139">
        <f t="shared" si="154"/>
        <v>0.4</v>
      </c>
      <c r="HU51" s="139">
        <f t="shared" si="154"/>
        <v>0.4</v>
      </c>
      <c r="HV51" s="139">
        <f t="shared" si="154"/>
        <v>0.4</v>
      </c>
      <c r="HW51" s="139">
        <f t="shared" si="154"/>
        <v>0.4</v>
      </c>
      <c r="HX51" s="139">
        <f t="shared" si="154"/>
        <v>0.4</v>
      </c>
      <c r="HY51" s="139"/>
      <c r="HZ51" s="139"/>
      <c r="IA51" s="139"/>
      <c r="IB51" s="279">
        <v>973.33000000000015</v>
      </c>
      <c r="IC51" s="139"/>
      <c r="ID51" s="139"/>
      <c r="IE51" s="139"/>
      <c r="IF51" s="280">
        <v>973.33000000000015</v>
      </c>
      <c r="IG51" s="139"/>
      <c r="IH51" s="139"/>
      <c r="II51" s="139"/>
      <c r="IJ51" s="139">
        <f t="shared" si="160"/>
        <v>5359.3404061233496</v>
      </c>
      <c r="IK51" s="139">
        <f t="shared" si="161"/>
        <v>1304.8777433048122</v>
      </c>
      <c r="IL51" s="139">
        <f t="shared" si="162"/>
        <v>1304.8777433048124</v>
      </c>
      <c r="IM51" s="139">
        <f t="shared" si="163"/>
        <v>1096.5021365212688</v>
      </c>
      <c r="IN51" s="139">
        <f t="shared" si="164"/>
        <v>924.21835721838704</v>
      </c>
      <c r="IO51" s="139">
        <f t="shared" si="165"/>
        <v>944.82927761208782</v>
      </c>
      <c r="IP51" s="139">
        <f t="shared" si="166"/>
        <v>948.96941656238153</v>
      </c>
      <c r="IQ51" s="139">
        <f t="shared" si="167"/>
        <v>951.34412870158724</v>
      </c>
      <c r="IR51" s="139">
        <f t="shared" si="168"/>
        <v>955.21481914623837</v>
      </c>
      <c r="IS51" s="139">
        <f t="shared" si="169"/>
        <v>959.75650297961067</v>
      </c>
      <c r="IT51" s="139">
        <f t="shared" si="170"/>
        <v>961.46615092750744</v>
      </c>
      <c r="IU51" s="139">
        <f t="shared" si="171"/>
        <v>961.91525770300734</v>
      </c>
      <c r="IV51" s="139">
        <f t="shared" si="172"/>
        <v>964.90033553402441</v>
      </c>
      <c r="IW51" s="139">
        <f t="shared" si="173"/>
        <v>966.08757172933144</v>
      </c>
      <c r="IX51" s="139">
        <f t="shared" si="174"/>
        <v>972.37637219042142</v>
      </c>
      <c r="IY51" s="139">
        <f t="shared" si="175"/>
        <v>974.65894330099331</v>
      </c>
      <c r="IZ51" s="139">
        <f t="shared" si="176"/>
        <v>979.59322519004581</v>
      </c>
      <c r="JA51" s="139">
        <f t="shared" si="177"/>
        <v>980.45874741696025</v>
      </c>
      <c r="JB51" s="139">
        <f t="shared" si="178"/>
        <v>982.79834238609385</v>
      </c>
      <c r="JC51" s="139">
        <f t="shared" si="179"/>
        <v>985.1644350979326</v>
      </c>
      <c r="JD51" s="139">
        <f t="shared" si="180"/>
        <v>991.12288253638235</v>
      </c>
      <c r="JE51" s="139">
        <f t="shared" si="181"/>
        <v>991.77258231007295</v>
      </c>
      <c r="JF51" s="139">
        <f t="shared" si="182"/>
        <v>991.78019027753078</v>
      </c>
      <c r="JG51" s="139">
        <f t="shared" si="183"/>
        <v>993.37081617039814</v>
      </c>
      <c r="JH51" s="139">
        <f t="shared" si="184"/>
        <v>993.37081617039803</v>
      </c>
      <c r="JI51" s="139"/>
      <c r="JJ51" s="139"/>
      <c r="JK51" s="139"/>
      <c r="JL51" s="139"/>
      <c r="JM51" s="139"/>
      <c r="JN51" s="139"/>
      <c r="JO51" s="139"/>
      <c r="JP51" s="139"/>
      <c r="JQ51" s="139"/>
      <c r="JR51" s="139"/>
      <c r="JS51" s="139"/>
      <c r="JT51" s="139"/>
      <c r="JU51" s="139"/>
      <c r="JV51" s="139"/>
      <c r="JW51" s="139"/>
      <c r="JX51" s="139"/>
      <c r="JY51" s="139"/>
      <c r="JZ51" s="139"/>
      <c r="KA51" s="139"/>
      <c r="KB51" s="139"/>
      <c r="KC51" s="139"/>
      <c r="KD51" s="139"/>
      <c r="KE51" s="139"/>
      <c r="KF51" s="139"/>
      <c r="KG51" s="139"/>
      <c r="KH51" s="139"/>
      <c r="KI51" s="139"/>
      <c r="KJ51" s="139"/>
      <c r="KK51" s="139"/>
      <c r="KL51" s="139"/>
      <c r="KM51" s="139"/>
      <c r="KN51" s="139"/>
      <c r="KO51" s="139"/>
      <c r="KP51" s="139"/>
      <c r="KQ51" s="139"/>
      <c r="KR51" s="139"/>
      <c r="KS51" s="139"/>
      <c r="KT51" s="139"/>
      <c r="KU51" s="139"/>
      <c r="KV51" s="139"/>
      <c r="KW51" s="139"/>
    </row>
    <row r="52" spans="1:309" s="152" customFormat="1" ht="12.75" x14ac:dyDescent="0.2">
      <c r="A52" s="150" t="s">
        <v>533</v>
      </c>
      <c r="B52" s="186" t="s">
        <v>596</v>
      </c>
      <c r="C52" s="151">
        <f t="shared" si="156"/>
        <v>1.0351966873706004</v>
      </c>
      <c r="D52" s="151">
        <f t="shared" si="156"/>
        <v>1.0351966873706004</v>
      </c>
      <c r="E52" s="151">
        <f t="shared" si="156"/>
        <v>1.0351966873706004</v>
      </c>
      <c r="F52" s="151">
        <f t="shared" si="156"/>
        <v>1.0351966873706004</v>
      </c>
      <c r="G52" s="151">
        <f t="shared" si="156"/>
        <v>1.0351966873706004</v>
      </c>
      <c r="H52" s="151">
        <f t="shared" si="156"/>
        <v>1.0351966873706004</v>
      </c>
      <c r="I52" s="151">
        <v>0.28274117569839596</v>
      </c>
      <c r="J52" s="151">
        <f t="shared" si="110"/>
        <v>2.3255813953488373</v>
      </c>
      <c r="K52" s="151">
        <f t="shared" si="147"/>
        <v>2.3255813953488373</v>
      </c>
      <c r="L52" s="151">
        <f t="shared" si="147"/>
        <v>2.3255813953488373</v>
      </c>
      <c r="M52" s="151">
        <f t="shared" si="147"/>
        <v>2.3255813953488373</v>
      </c>
      <c r="N52" s="151">
        <f t="shared" si="147"/>
        <v>2.3255813953488373</v>
      </c>
      <c r="O52" s="151">
        <f t="shared" si="147"/>
        <v>2.3255813953488373</v>
      </c>
      <c r="P52" s="151">
        <f t="shared" si="146"/>
        <v>2.3255813953488373</v>
      </c>
      <c r="Q52" s="151">
        <f t="shared" si="146"/>
        <v>2.3255813953488373</v>
      </c>
      <c r="R52" s="151">
        <f t="shared" si="146"/>
        <v>2.3255813953488373</v>
      </c>
      <c r="S52" s="151">
        <f t="shared" si="146"/>
        <v>2.3255813953488373</v>
      </c>
      <c r="T52" s="151">
        <f t="shared" si="146"/>
        <v>2.3255813953488373</v>
      </c>
      <c r="U52" s="151">
        <f t="shared" si="146"/>
        <v>2.3255813953488373</v>
      </c>
      <c r="V52" s="151">
        <f t="shared" si="146"/>
        <v>2.3255813953488373</v>
      </c>
      <c r="W52" s="151">
        <f t="shared" si="146"/>
        <v>2.3255813953488373</v>
      </c>
      <c r="X52" s="151">
        <f t="shared" si="146"/>
        <v>2.3255813953488373</v>
      </c>
      <c r="Y52" s="151">
        <f t="shared" si="146"/>
        <v>2.3255813953488373</v>
      </c>
      <c r="Z52" s="151">
        <f t="shared" si="146"/>
        <v>2.3255813953488373</v>
      </c>
      <c r="AA52" s="151">
        <f t="shared" si="146"/>
        <v>2.3255813953488373</v>
      </c>
      <c r="AB52" s="151">
        <f t="shared" si="146"/>
        <v>2.3255813953488373</v>
      </c>
      <c r="AC52" s="151">
        <f t="shared" si="146"/>
        <v>2.3255813953488373</v>
      </c>
      <c r="AD52" s="151">
        <f t="shared" si="185"/>
        <v>2.3255813953488373</v>
      </c>
      <c r="AE52" s="151">
        <f t="shared" si="185"/>
        <v>2.3255813953488373</v>
      </c>
      <c r="AF52" s="151">
        <f t="shared" si="185"/>
        <v>2.3255813953488373</v>
      </c>
      <c r="AG52" s="151">
        <f t="shared" si="185"/>
        <v>2.3255813953488373</v>
      </c>
      <c r="AH52" s="151">
        <f t="shared" si="185"/>
        <v>2.3255813953488373</v>
      </c>
      <c r="AI52" s="151">
        <f t="shared" si="185"/>
        <v>2.5</v>
      </c>
      <c r="AJ52" s="183">
        <v>158.68183114184242</v>
      </c>
      <c r="AK52" s="145">
        <v>158.68183114184242</v>
      </c>
      <c r="AL52" s="145">
        <v>158.68183114184242</v>
      </c>
      <c r="AM52" s="145">
        <v>158.68183114184242</v>
      </c>
      <c r="AN52" s="145">
        <v>158.68183114184242</v>
      </c>
      <c r="AO52" s="145">
        <v>158.68183114184242</v>
      </c>
      <c r="AP52" s="145">
        <v>158.68183114184242</v>
      </c>
      <c r="AQ52" s="145">
        <v>158.68183114184242</v>
      </c>
      <c r="AR52" s="145">
        <v>158.68183114184242</v>
      </c>
      <c r="AS52" s="145">
        <v>158.68183114184242</v>
      </c>
      <c r="AT52" s="145">
        <v>158.68183114184242</v>
      </c>
      <c r="AU52" s="145">
        <v>158.68183114184242</v>
      </c>
      <c r="AV52" s="145">
        <v>158.68183114184242</v>
      </c>
      <c r="AW52" s="145">
        <v>158.68183114184242</v>
      </c>
      <c r="AX52" s="145">
        <v>158.68183114184242</v>
      </c>
      <c r="AY52" s="145">
        <v>158.68183114184242</v>
      </c>
      <c r="AZ52" s="145">
        <v>158.68183114184242</v>
      </c>
      <c r="BA52" s="145">
        <v>158.68183114184242</v>
      </c>
      <c r="BB52" s="145">
        <v>158.68183114184242</v>
      </c>
      <c r="BC52" s="145">
        <v>158.68183114184242</v>
      </c>
      <c r="BD52" s="145">
        <v>158.68183114184242</v>
      </c>
      <c r="BE52" s="145">
        <v>158.68183114184242</v>
      </c>
      <c r="BF52" s="145">
        <v>158.68183114184242</v>
      </c>
      <c r="BG52" s="145">
        <v>158.68183114184242</v>
      </c>
      <c r="BH52" s="145">
        <v>158.68183114184242</v>
      </c>
      <c r="BI52" s="145">
        <v>158.68183114184242</v>
      </c>
      <c r="BJ52" s="154">
        <f t="shared" si="101"/>
        <v>10.390080312006925</v>
      </c>
      <c r="BK52" s="145">
        <f t="shared" si="159"/>
        <v>42.4618956960012</v>
      </c>
      <c r="BL52" s="145">
        <f t="shared" si="158"/>
        <v>10.390080312006925</v>
      </c>
      <c r="BM52" s="145">
        <f t="shared" si="158"/>
        <v>10.44502977718542</v>
      </c>
      <c r="BN52" s="145">
        <f t="shared" si="158"/>
        <v>10.201466897191064</v>
      </c>
      <c r="BO52" s="145">
        <f t="shared" si="158"/>
        <v>10.100214846363466</v>
      </c>
      <c r="BP52" s="145">
        <f t="shared" si="158"/>
        <v>10.100214846363466</v>
      </c>
      <c r="BQ52" s="145">
        <f t="shared" si="158"/>
        <v>10.028404607024902</v>
      </c>
      <c r="BR52" s="145">
        <f t="shared" si="158"/>
        <v>10.028404607024902</v>
      </c>
      <c r="BS52" s="145">
        <f t="shared" si="158"/>
        <v>10.028404607024902</v>
      </c>
      <c r="BT52" s="145">
        <f t="shared" si="158"/>
        <v>10.028404607024902</v>
      </c>
      <c r="BU52" s="145">
        <f t="shared" si="158"/>
        <v>10.028404607024902</v>
      </c>
      <c r="BV52" s="145">
        <f t="shared" si="158"/>
        <v>10.028404607024902</v>
      </c>
      <c r="BW52" s="145">
        <f t="shared" si="158"/>
        <v>10.028404607024902</v>
      </c>
      <c r="BX52" s="145">
        <f t="shared" si="158"/>
        <v>10.028404607024902</v>
      </c>
      <c r="BY52" s="145">
        <f t="shared" si="158"/>
        <v>10.027364205426045</v>
      </c>
      <c r="BZ52" s="145">
        <f t="shared" si="158"/>
        <v>10.021433570925517</v>
      </c>
      <c r="CA52" s="145">
        <f t="shared" si="157"/>
        <v>10.021433570925517</v>
      </c>
      <c r="CB52" s="145">
        <f t="shared" si="148"/>
        <v>10.021433570925517</v>
      </c>
      <c r="CC52" s="145">
        <f t="shared" si="148"/>
        <v>10.021433570925518</v>
      </c>
      <c r="CD52" s="145">
        <f t="shared" si="148"/>
        <v>10.021433570925518</v>
      </c>
      <c r="CE52" s="145">
        <f t="shared" si="148"/>
        <v>10.021433570925518</v>
      </c>
      <c r="CF52" s="145">
        <f t="shared" si="148"/>
        <v>10.021433570925518</v>
      </c>
      <c r="CG52" s="145">
        <f t="shared" si="148"/>
        <v>10.021433570925518</v>
      </c>
      <c r="CH52" s="145">
        <f t="shared" si="148"/>
        <v>9.9250550082108884</v>
      </c>
      <c r="CI52" s="145">
        <f t="shared" si="148"/>
        <v>9.9250550082108884</v>
      </c>
      <c r="CJ52" s="192">
        <f t="shared" si="112"/>
        <v>572.79369851259844</v>
      </c>
      <c r="CK52" s="152">
        <f>'[8]ф_4 (Л) (ТЗ- 2)'!CK16</f>
        <v>572.79369851259844</v>
      </c>
      <c r="CL52" s="152">
        <f>'[8]ф_4 (Л) (ТЗ- 2)'!CL16</f>
        <v>572.79369851259844</v>
      </c>
      <c r="CM52" s="152">
        <f>'[8]ф_4 (Л) (ТЗ- 2)'!CM16</f>
        <v>575.82300208347726</v>
      </c>
      <c r="CN52" s="152">
        <f>'[8]ф_4 (Л) (ТЗ- 2)'!CN16</f>
        <v>562.39564842855646</v>
      </c>
      <c r="CO52" s="152">
        <f>'[8]ф_4 (Л) (ТЗ- 2)'!CO16</f>
        <v>556.81373424368678</v>
      </c>
      <c r="CP52" s="152">
        <f>'[8]ф_4 (Л) (ТЗ- 2)'!CP16</f>
        <v>556.81373424368678</v>
      </c>
      <c r="CQ52" s="152">
        <f>'[8]ф_4 (Л) (ТЗ- 2)'!CQ16</f>
        <v>552.85491474021501</v>
      </c>
      <c r="CR52" s="152">
        <f>'[8]ф_4 (Л) (ТЗ- 2)'!CR16</f>
        <v>552.85491474021501</v>
      </c>
      <c r="CS52" s="152">
        <f>'[8]ф_4 (Л) (ТЗ- 2)'!CS16</f>
        <v>552.85491474021501</v>
      </c>
      <c r="CT52" s="152">
        <f>'[8]ф_4 (Л) (ТЗ- 2)'!CT16</f>
        <v>552.85491474021501</v>
      </c>
      <c r="CU52" s="152">
        <f>'[8]ф_4 (Л) (ТЗ- 2)'!CU16</f>
        <v>552.85491474021501</v>
      </c>
      <c r="CV52" s="152">
        <f>'[8]ф_4 (Л) (ТЗ- 2)'!CV16</f>
        <v>552.85491474021501</v>
      </c>
      <c r="CW52" s="152">
        <f>'[8]ф_4 (Л) (ТЗ- 2)'!CW16</f>
        <v>552.85491474021501</v>
      </c>
      <c r="CX52" s="152">
        <f>'[8]ф_4 (Л) (ТЗ- 2)'!CX16</f>
        <v>552.85491474021501</v>
      </c>
      <c r="CY52" s="152">
        <f>'[8]ф_4 (Л) (ТЗ- 2)'!CY16</f>
        <v>552.79755854451184</v>
      </c>
      <c r="CZ52" s="152">
        <f>'[8]ф_4 (Л) (ТЗ- 2)'!CZ16</f>
        <v>552.47060918819568</v>
      </c>
      <c r="DA52" s="152">
        <f>'[8]ф_4 (Л) (ТЗ- 2)'!DA16</f>
        <v>552.47060918819568</v>
      </c>
      <c r="DB52" s="152">
        <f>'[8]ф_4 (Л) (ТЗ- 2)'!DB16</f>
        <v>552.47060918819568</v>
      </c>
      <c r="DC52" s="152">
        <f>'[8]ф_4 (Л) (ТЗ- 2)'!DC16</f>
        <v>552.47060918819579</v>
      </c>
      <c r="DD52" s="152">
        <f>'[8]ф_4 (Л) (ТЗ- 2)'!DD16</f>
        <v>552.47060918819579</v>
      </c>
      <c r="DE52" s="152">
        <f>'[8]ф_4 (Л) (ТЗ- 2)'!DE16</f>
        <v>552.47060918819579</v>
      </c>
      <c r="DF52" s="152">
        <f>'[8]ф_4 (Л) (ТЗ- 2)'!DF16</f>
        <v>552.47060918819579</v>
      </c>
      <c r="DG52" s="152">
        <f>'[8]ф_4 (Л) (ТЗ- 2)'!DG16</f>
        <v>552.47060918819579</v>
      </c>
      <c r="DH52" s="152">
        <f>'[8]ф_4 (Л) (ТЗ- 2)'!DH16</f>
        <v>547.15736504215715</v>
      </c>
      <c r="DI52" s="152">
        <f>'[8]ф_4 (Л) (ТЗ- 2)'!DI16</f>
        <v>547.15736504215715</v>
      </c>
      <c r="DJ52" s="139"/>
      <c r="DK52" s="139">
        <v>55.128899999999994</v>
      </c>
      <c r="DL52" s="139">
        <v>966</v>
      </c>
      <c r="DM52" s="139">
        <f t="shared" si="103"/>
        <v>0.43</v>
      </c>
      <c r="DN52" s="139">
        <v>0.50009000000000003</v>
      </c>
      <c r="DO52" s="139"/>
      <c r="DP52" s="139"/>
      <c r="DQ52" s="190">
        <v>0</v>
      </c>
      <c r="DR52" s="190">
        <v>0</v>
      </c>
      <c r="DS52" s="190">
        <v>0</v>
      </c>
      <c r="DT52" s="190">
        <v>-1.3525836505837203</v>
      </c>
      <c r="DU52" s="190">
        <v>0</v>
      </c>
      <c r="DV52" s="190">
        <v>0</v>
      </c>
      <c r="DW52" s="190">
        <v>0</v>
      </c>
      <c r="DX52" s="190">
        <v>0</v>
      </c>
      <c r="DY52" s="190">
        <v>0</v>
      </c>
      <c r="DZ52" s="190">
        <v>0</v>
      </c>
      <c r="EA52" s="190">
        <v>0</v>
      </c>
      <c r="EB52" s="190">
        <v>0</v>
      </c>
      <c r="EC52" s="190">
        <v>0</v>
      </c>
      <c r="ED52" s="190">
        <v>0</v>
      </c>
      <c r="EE52" s="190">
        <v>0</v>
      </c>
      <c r="EF52" s="190">
        <v>0</v>
      </c>
      <c r="EG52" s="190">
        <v>0</v>
      </c>
      <c r="EH52" s="190">
        <v>0</v>
      </c>
      <c r="EI52" s="190">
        <v>0</v>
      </c>
      <c r="EJ52" s="190">
        <v>0</v>
      </c>
      <c r="EK52" s="190">
        <v>0</v>
      </c>
      <c r="EL52" s="190">
        <v>0</v>
      </c>
      <c r="EM52" s="190">
        <v>0</v>
      </c>
      <c r="EN52" s="190">
        <v>0</v>
      </c>
      <c r="EO52" s="190">
        <v>0</v>
      </c>
      <c r="EP52" s="139"/>
      <c r="EQ52" s="139"/>
      <c r="ER52" s="139"/>
      <c r="ES52" s="139">
        <v>0</v>
      </c>
      <c r="ET52" s="139">
        <v>0</v>
      </c>
      <c r="EU52" s="139">
        <v>0</v>
      </c>
      <c r="EV52" s="139">
        <v>0</v>
      </c>
      <c r="EW52" s="139">
        <v>0</v>
      </c>
      <c r="EX52" s="139">
        <v>0</v>
      </c>
      <c r="EY52" s="139">
        <v>0</v>
      </c>
      <c r="EZ52" s="139">
        <v>0</v>
      </c>
      <c r="FA52" s="139">
        <v>0</v>
      </c>
      <c r="FB52" s="139">
        <v>0</v>
      </c>
      <c r="FC52" s="139">
        <v>0</v>
      </c>
      <c r="FD52" s="139">
        <v>0</v>
      </c>
      <c r="FE52" s="139">
        <v>0</v>
      </c>
      <c r="FF52" s="139">
        <v>0</v>
      </c>
      <c r="FG52" s="139">
        <v>0</v>
      </c>
      <c r="FH52" s="139">
        <v>0</v>
      </c>
      <c r="FI52" s="139">
        <v>0</v>
      </c>
      <c r="FJ52" s="139">
        <v>0</v>
      </c>
      <c r="FK52" s="139">
        <v>0</v>
      </c>
      <c r="FL52" s="139">
        <v>0</v>
      </c>
      <c r="FM52" s="139">
        <v>0</v>
      </c>
      <c r="FN52" s="139">
        <v>0</v>
      </c>
      <c r="FO52" s="139">
        <v>0</v>
      </c>
      <c r="FP52" s="139">
        <v>0</v>
      </c>
      <c r="FQ52" s="139">
        <v>0</v>
      </c>
      <c r="FR52" s="139"/>
      <c r="FS52" s="139"/>
      <c r="FT52" s="139"/>
      <c r="FU52" s="139">
        <v>2045</v>
      </c>
      <c r="FV52" s="139"/>
      <c r="FW52" s="139"/>
      <c r="FX52" s="139"/>
      <c r="FY52" s="139">
        <v>0.4</v>
      </c>
      <c r="FZ52" s="139"/>
      <c r="GA52" s="139"/>
      <c r="GB52" s="139"/>
      <c r="GC52" s="139"/>
      <c r="GD52" s="139"/>
      <c r="GE52" s="139"/>
      <c r="GF52" s="139"/>
      <c r="GG52" s="139"/>
      <c r="GH52" s="139"/>
      <c r="GI52" s="139"/>
      <c r="GJ52" s="139"/>
      <c r="GK52" s="139"/>
      <c r="GL52" s="139"/>
      <c r="GM52" s="139"/>
      <c r="GN52" s="139"/>
      <c r="GO52" s="139"/>
      <c r="GP52" s="139"/>
      <c r="GQ52" s="139"/>
      <c r="GR52" s="139">
        <v>966</v>
      </c>
      <c r="GS52" s="139"/>
      <c r="GT52" s="139"/>
      <c r="GU52" s="139"/>
      <c r="GV52" s="139">
        <f t="shared" si="113"/>
        <v>0.28274117569839596</v>
      </c>
      <c r="GW52" s="139"/>
      <c r="GX52" s="139"/>
      <c r="GY52" s="139"/>
      <c r="GZ52" s="139">
        <f t="shared" si="155"/>
        <v>0.43</v>
      </c>
      <c r="HA52" s="139">
        <f t="shared" si="155"/>
        <v>0.43</v>
      </c>
      <c r="HB52" s="139">
        <f t="shared" si="155"/>
        <v>0.43</v>
      </c>
      <c r="HC52" s="139">
        <f t="shared" si="155"/>
        <v>0.43</v>
      </c>
      <c r="HD52" s="139">
        <f t="shared" si="155"/>
        <v>0.43</v>
      </c>
      <c r="HE52" s="139">
        <f t="shared" si="155"/>
        <v>0.43</v>
      </c>
      <c r="HF52" s="139">
        <f t="shared" si="155"/>
        <v>0.43</v>
      </c>
      <c r="HG52" s="139">
        <f t="shared" si="155"/>
        <v>0.43</v>
      </c>
      <c r="HH52" s="139">
        <f t="shared" si="155"/>
        <v>0.43</v>
      </c>
      <c r="HI52" s="139">
        <f t="shared" si="155"/>
        <v>0.43</v>
      </c>
      <c r="HJ52" s="139">
        <f t="shared" si="155"/>
        <v>0.43</v>
      </c>
      <c r="HK52" s="139">
        <f t="shared" si="155"/>
        <v>0.43</v>
      </c>
      <c r="HL52" s="139">
        <f t="shared" si="155"/>
        <v>0.43</v>
      </c>
      <c r="HM52" s="139">
        <f t="shared" si="155"/>
        <v>0.43</v>
      </c>
      <c r="HN52" s="139">
        <f t="shared" si="155"/>
        <v>0.43</v>
      </c>
      <c r="HO52" s="139">
        <f t="shared" si="155"/>
        <v>0.43</v>
      </c>
      <c r="HP52" s="139">
        <f t="shared" si="154"/>
        <v>0.43</v>
      </c>
      <c r="HQ52" s="139">
        <f t="shared" si="154"/>
        <v>0.43</v>
      </c>
      <c r="HR52" s="139">
        <f t="shared" si="154"/>
        <v>0.43</v>
      </c>
      <c r="HS52" s="139">
        <f t="shared" si="154"/>
        <v>0.43</v>
      </c>
      <c r="HT52" s="139">
        <f t="shared" si="154"/>
        <v>0.43</v>
      </c>
      <c r="HU52" s="139">
        <f t="shared" si="154"/>
        <v>0.43</v>
      </c>
      <c r="HV52" s="139">
        <f t="shared" si="154"/>
        <v>0.43</v>
      </c>
      <c r="HW52" s="139">
        <f t="shared" si="154"/>
        <v>0.43</v>
      </c>
      <c r="HX52" s="139">
        <f t="shared" si="154"/>
        <v>0.4</v>
      </c>
      <c r="HY52" s="139"/>
      <c r="HZ52" s="139"/>
      <c r="IA52" s="139"/>
      <c r="IB52" s="279">
        <v>763.5300000000002</v>
      </c>
      <c r="IC52" s="139"/>
      <c r="ID52" s="139"/>
      <c r="IE52" s="139"/>
      <c r="IF52" s="280">
        <v>764.88258365058391</v>
      </c>
      <c r="IG52" s="139"/>
      <c r="IH52" s="139"/>
      <c r="II52" s="139"/>
      <c r="IJ52" s="139">
        <f t="shared" si="160"/>
        <v>6276.1920305639969</v>
      </c>
      <c r="IK52" s="139">
        <f t="shared" si="161"/>
        <v>2340.8776016352804</v>
      </c>
      <c r="IL52" s="139">
        <f t="shared" si="162"/>
        <v>2340.8776016352808</v>
      </c>
      <c r="IM52" s="139">
        <f t="shared" si="163"/>
        <v>1967.0634315725956</v>
      </c>
      <c r="IN52" s="139">
        <f t="shared" si="164"/>
        <v>1657.9959789591562</v>
      </c>
      <c r="IO52" s="139">
        <f t="shared" si="165"/>
        <v>1694.9708159860388</v>
      </c>
      <c r="IP52" s="139">
        <f t="shared" si="166"/>
        <v>1702.3979934255551</v>
      </c>
      <c r="IQ52" s="139">
        <f t="shared" si="167"/>
        <v>1696.7845597375656</v>
      </c>
      <c r="IR52" s="139">
        <f t="shared" si="168"/>
        <v>1703.6881896479872</v>
      </c>
      <c r="IS52" s="139">
        <f t="shared" si="169"/>
        <v>1710.7877621699461</v>
      </c>
      <c r="IT52" s="139">
        <f t="shared" si="170"/>
        <v>1713.8352484623556</v>
      </c>
      <c r="IU52" s="139">
        <f t="shared" si="171"/>
        <v>1714.6357914886828</v>
      </c>
      <c r="IV52" s="139">
        <f t="shared" si="172"/>
        <v>1719.9567605121533</v>
      </c>
      <c r="IW52" s="139">
        <f t="shared" si="173"/>
        <v>1624.6016320291901</v>
      </c>
      <c r="IX52" s="139">
        <f t="shared" si="174"/>
        <v>1635.1770661736373</v>
      </c>
      <c r="IY52" s="139">
        <f t="shared" si="175"/>
        <v>1639.0155057312645</v>
      </c>
      <c r="IZ52" s="139">
        <f t="shared" si="176"/>
        <v>1647.3131411055581</v>
      </c>
      <c r="JA52" s="139">
        <f t="shared" si="177"/>
        <v>1648.7686290587733</v>
      </c>
      <c r="JB52" s="139">
        <f t="shared" si="178"/>
        <v>1652.7029616352061</v>
      </c>
      <c r="JC52" s="139">
        <f t="shared" si="179"/>
        <v>1656.6818536049113</v>
      </c>
      <c r="JD52" s="139">
        <f t="shared" si="180"/>
        <v>1666.7017562681222</v>
      </c>
      <c r="JE52" s="139">
        <f t="shared" si="181"/>
        <v>1667.7943107565077</v>
      </c>
      <c r="JF52" s="139">
        <f t="shared" si="182"/>
        <v>1667.8071045411607</v>
      </c>
      <c r="JG52" s="139">
        <f t="shared" si="183"/>
        <v>1667.6984463899123</v>
      </c>
      <c r="JH52" s="139">
        <f t="shared" si="184"/>
        <v>1667.6984463899123</v>
      </c>
      <c r="JI52" s="139"/>
      <c r="JJ52" s="139"/>
      <c r="JK52" s="139"/>
      <c r="JL52" s="139"/>
      <c r="JM52" s="139"/>
      <c r="JN52" s="139"/>
      <c r="JO52" s="139"/>
      <c r="JP52" s="139"/>
      <c r="JQ52" s="139"/>
      <c r="JR52" s="139"/>
      <c r="JS52" s="139"/>
      <c r="JT52" s="139"/>
      <c r="JU52" s="139"/>
      <c r="JV52" s="139"/>
      <c r="JW52" s="139"/>
      <c r="JX52" s="139"/>
      <c r="JY52" s="139"/>
      <c r="JZ52" s="139"/>
      <c r="KA52" s="139"/>
      <c r="KB52" s="139"/>
      <c r="KC52" s="139"/>
      <c r="KD52" s="139"/>
      <c r="KE52" s="139"/>
      <c r="KF52" s="139"/>
      <c r="KG52" s="139"/>
      <c r="KH52" s="139"/>
      <c r="KI52" s="139"/>
      <c r="KJ52" s="139"/>
      <c r="KK52" s="139"/>
      <c r="KL52" s="139"/>
      <c r="KM52" s="139"/>
      <c r="KN52" s="139"/>
      <c r="KO52" s="139"/>
      <c r="KP52" s="139"/>
      <c r="KQ52" s="139"/>
      <c r="KR52" s="139"/>
      <c r="KS52" s="139"/>
      <c r="KT52" s="139"/>
      <c r="KU52" s="139"/>
      <c r="KV52" s="139"/>
      <c r="KW52" s="139"/>
    </row>
    <row r="53" spans="1:309" s="152" customFormat="1" ht="12.75" x14ac:dyDescent="0.2">
      <c r="A53" s="150" t="s">
        <v>534</v>
      </c>
      <c r="B53" s="186" t="s">
        <v>597</v>
      </c>
      <c r="C53" s="151">
        <f t="shared" si="156"/>
        <v>1.3661202185792349</v>
      </c>
      <c r="D53" s="151">
        <f t="shared" si="156"/>
        <v>1.3661202185792349</v>
      </c>
      <c r="E53" s="151">
        <f t="shared" si="156"/>
        <v>1.3661202185792349</v>
      </c>
      <c r="F53" s="151">
        <f t="shared" si="156"/>
        <v>1.3661202185792349</v>
      </c>
      <c r="G53" s="151">
        <f t="shared" si="156"/>
        <v>1.3661202185792349</v>
      </c>
      <c r="H53" s="151">
        <f t="shared" si="156"/>
        <v>1.3661202185792349</v>
      </c>
      <c r="I53" s="151">
        <v>0.28274117569839596</v>
      </c>
      <c r="J53" s="151">
        <f t="shared" si="110"/>
        <v>0.83333333333333337</v>
      </c>
      <c r="K53" s="151">
        <f t="shared" si="147"/>
        <v>0.83333333333333337</v>
      </c>
      <c r="L53" s="151">
        <f t="shared" si="147"/>
        <v>0.83333333333333337</v>
      </c>
      <c r="M53" s="151">
        <f t="shared" si="147"/>
        <v>0.83333333333333337</v>
      </c>
      <c r="N53" s="151">
        <f t="shared" si="147"/>
        <v>0.83333333333333337</v>
      </c>
      <c r="O53" s="151">
        <f t="shared" si="147"/>
        <v>0.83333333333333337</v>
      </c>
      <c r="P53" s="151">
        <f t="shared" si="146"/>
        <v>2.2222222222222223</v>
      </c>
      <c r="Q53" s="151">
        <f t="shared" si="146"/>
        <v>0</v>
      </c>
      <c r="R53" s="151">
        <f t="shared" si="146"/>
        <v>0</v>
      </c>
      <c r="S53" s="151">
        <f t="shared" si="146"/>
        <v>0</v>
      </c>
      <c r="T53" s="151">
        <f t="shared" si="146"/>
        <v>0</v>
      </c>
      <c r="U53" s="151">
        <f t="shared" si="146"/>
        <v>0</v>
      </c>
      <c r="V53" s="151">
        <f t="shared" si="146"/>
        <v>0</v>
      </c>
      <c r="W53" s="151">
        <f t="shared" si="146"/>
        <v>0</v>
      </c>
      <c r="X53" s="151">
        <f t="shared" si="146"/>
        <v>0</v>
      </c>
      <c r="Y53" s="151">
        <f t="shared" si="146"/>
        <v>0</v>
      </c>
      <c r="Z53" s="151">
        <f t="shared" si="146"/>
        <v>0</v>
      </c>
      <c r="AA53" s="151">
        <f t="shared" si="146"/>
        <v>0</v>
      </c>
      <c r="AB53" s="151">
        <f t="shared" si="146"/>
        <v>0</v>
      </c>
      <c r="AC53" s="151">
        <f t="shared" si="146"/>
        <v>0</v>
      </c>
      <c r="AD53" s="151">
        <f t="shared" si="185"/>
        <v>0</v>
      </c>
      <c r="AE53" s="151">
        <f t="shared" si="185"/>
        <v>0</v>
      </c>
      <c r="AF53" s="151">
        <f t="shared" si="185"/>
        <v>0</v>
      </c>
      <c r="AG53" s="151">
        <f t="shared" si="185"/>
        <v>0</v>
      </c>
      <c r="AH53" s="151">
        <f t="shared" si="185"/>
        <v>0</v>
      </c>
      <c r="AI53" s="151">
        <f t="shared" si="185"/>
        <v>0</v>
      </c>
      <c r="AJ53" s="183">
        <v>187.20477847191117</v>
      </c>
      <c r="AK53" s="183">
        <v>187.20477847191117</v>
      </c>
      <c r="AL53" s="183">
        <v>187.20477847191117</v>
      </c>
      <c r="AM53" s="183">
        <v>187.20477847191117</v>
      </c>
      <c r="AN53" s="183">
        <v>187.20477847191117</v>
      </c>
      <c r="AO53" s="183">
        <v>187.20477847191117</v>
      </c>
      <c r="AP53" s="183">
        <v>157.23226954726908</v>
      </c>
      <c r="AQ53" s="183">
        <v>157.23226954726908</v>
      </c>
      <c r="AR53" s="183">
        <v>157.23226954726908</v>
      </c>
      <c r="AS53" s="183">
        <v>157.23226954726908</v>
      </c>
      <c r="AT53" s="183">
        <v>157.23226954726908</v>
      </c>
      <c r="AU53" s="183">
        <v>157.23226954726908</v>
      </c>
      <c r="AV53" s="183">
        <v>157.23226954726908</v>
      </c>
      <c r="AW53" s="183">
        <v>157.23226954726908</v>
      </c>
      <c r="AX53" s="183">
        <v>157.23226954726908</v>
      </c>
      <c r="AY53" s="183">
        <v>157.23226954726908</v>
      </c>
      <c r="AZ53" s="183">
        <v>157.23226954726908</v>
      </c>
      <c r="BA53" s="183">
        <v>157.23226954726908</v>
      </c>
      <c r="BB53" s="183">
        <v>157.23226954726908</v>
      </c>
      <c r="BC53" s="183">
        <v>157.23226954726908</v>
      </c>
      <c r="BD53" s="183">
        <v>157.23226954726908</v>
      </c>
      <c r="BE53" s="183">
        <v>157.23226954726908</v>
      </c>
      <c r="BF53" s="183">
        <v>157.23226954726908</v>
      </c>
      <c r="BG53" s="183">
        <v>157.23226954726908</v>
      </c>
      <c r="BH53" s="183">
        <v>157.23226954726908</v>
      </c>
      <c r="BI53" s="145">
        <v>157.23226954726908</v>
      </c>
      <c r="BJ53" s="154">
        <f t="shared" si="101"/>
        <v>22.681979430813115</v>
      </c>
      <c r="BK53" s="145">
        <f t="shared" si="159"/>
        <v>35.542244969783802</v>
      </c>
      <c r="BL53" s="145">
        <f t="shared" si="158"/>
        <v>22.681979430813115</v>
      </c>
      <c r="BM53" s="145">
        <f t="shared" si="158"/>
        <v>22.681979430813122</v>
      </c>
      <c r="BN53" s="145">
        <f t="shared" si="158"/>
        <v>19.299233166455455</v>
      </c>
      <c r="BO53" s="145">
        <f t="shared" si="158"/>
        <v>16.271776744558743</v>
      </c>
      <c r="BP53" s="145">
        <f t="shared" si="158"/>
        <v>16.638724771244753</v>
      </c>
      <c r="BQ53" s="145">
        <f t="shared" si="158"/>
        <v>16.71605884648503</v>
      </c>
      <c r="BR53" s="145">
        <f t="shared" si="158"/>
        <v>16.664944352177539</v>
      </c>
      <c r="BS53" s="145">
        <f t="shared" si="158"/>
        <v>16.732748250807422</v>
      </c>
      <c r="BT53" s="145">
        <f t="shared" si="158"/>
        <v>16.812306116426072</v>
      </c>
      <c r="BU53" s="145">
        <f t="shared" si="158"/>
        <v>16.84225446745274</v>
      </c>
      <c r="BV53" s="145">
        <f t="shared" si="158"/>
        <v>16.850121588503988</v>
      </c>
      <c r="BW53" s="145">
        <f t="shared" si="158"/>
        <v>16.902411978952621</v>
      </c>
      <c r="BX53" s="145">
        <f t="shared" si="158"/>
        <v>16.923209106438641</v>
      </c>
      <c r="BY53" s="145">
        <f t="shared" si="158"/>
        <v>17.033371671765082</v>
      </c>
      <c r="BZ53" s="145">
        <f t="shared" si="158"/>
        <v>17.073356067936722</v>
      </c>
      <c r="CA53" s="145">
        <f t="shared" si="157"/>
        <v>17.159791176556404</v>
      </c>
      <c r="CB53" s="145">
        <f t="shared" si="148"/>
        <v>17.174952756169859</v>
      </c>
      <c r="CC53" s="145">
        <f t="shared" si="148"/>
        <v>17.215936054212026</v>
      </c>
      <c r="CD53" s="145">
        <f t="shared" si="148"/>
        <v>17.257383520155507</v>
      </c>
      <c r="CE53" s="145">
        <f t="shared" si="148"/>
        <v>17.361759205032712</v>
      </c>
      <c r="CF53" s="145">
        <f t="shared" si="148"/>
        <v>17.373140166188115</v>
      </c>
      <c r="CG53" s="145">
        <f t="shared" si="148"/>
        <v>17.373273436947343</v>
      </c>
      <c r="CH53" s="145">
        <f t="shared" si="148"/>
        <v>17.372141562782971</v>
      </c>
      <c r="CI53" s="145">
        <f t="shared" si="148"/>
        <v>17.372141562782975</v>
      </c>
      <c r="CJ53" s="192">
        <f t="shared" si="112"/>
        <v>961.64788192818378</v>
      </c>
      <c r="CK53" s="145">
        <f>'[8]ф_4 (ТЗ-1)'!CK48</f>
        <v>961.64788192818378</v>
      </c>
      <c r="CL53" s="145">
        <f>'[8]ф_4 (ТЗ-1)'!CL48</f>
        <v>961.64788192818378</v>
      </c>
      <c r="CM53" s="145">
        <f>'[8]ф_4 (ТЗ-1)'!CM48</f>
        <v>961.64788192818401</v>
      </c>
      <c r="CN53" s="145">
        <f>'[8]ф_4 (ТЗ-1)'!CN48</f>
        <v>818.22958855821207</v>
      </c>
      <c r="CO53" s="145">
        <f>'[8]ф_4 (ТЗ-1)'!CO48</f>
        <v>689.8745186390571</v>
      </c>
      <c r="CP53" s="145">
        <f>'[8]ф_4 (ТЗ-1)'!CP48</f>
        <v>705.43201412646386</v>
      </c>
      <c r="CQ53" s="145">
        <f>'[8]ф_4 (ТЗ-1)'!CQ48</f>
        <v>708.71074691442595</v>
      </c>
      <c r="CR53" s="145">
        <f>'[8]ф_4 (ТЗ-1)'!CR48</f>
        <v>706.54364569927122</v>
      </c>
      <c r="CS53" s="145">
        <f>'[8]ф_4 (ТЗ-1)'!CS48</f>
        <v>709.41832758948237</v>
      </c>
      <c r="CT53" s="145">
        <f>'[8]ф_4 (ТЗ-1)'!CT48</f>
        <v>712.7913424181163</v>
      </c>
      <c r="CU53" s="145">
        <f>'[8]ф_4 (ТЗ-1)'!CU48</f>
        <v>714.06106265659389</v>
      </c>
      <c r="CV53" s="145">
        <f>'[8]ф_4 (ТЗ-1)'!CV48</f>
        <v>714.39460498780375</v>
      </c>
      <c r="CW53" s="145">
        <f>'[8]ф_4 (ТЗ-1)'!CW48</f>
        <v>716.61156067165439</v>
      </c>
      <c r="CX53" s="145">
        <f>'[8]ф_4 (ТЗ-1)'!CX48</f>
        <v>717.49329648567914</v>
      </c>
      <c r="CY53" s="145">
        <f>'[8]ф_4 (ТЗ-1)'!CY48</f>
        <v>722.16385876782419</v>
      </c>
      <c r="CZ53" s="145">
        <f>'[8]ф_4 (ТЗ-1)'!CZ48</f>
        <v>723.85907721231331</v>
      </c>
      <c r="DA53" s="145">
        <f>'[8]ф_4 (ТЗ-1)'!DA48</f>
        <v>727.52366651246189</v>
      </c>
      <c r="DB53" s="145">
        <f>'[8]ф_4 (ТЗ-1)'!DB48</f>
        <v>728.16647200333352</v>
      </c>
      <c r="DC53" s="145">
        <f>'[8]ф_4 (ТЗ-1)'!DC48</f>
        <v>729.90404089042738</v>
      </c>
      <c r="DD53" s="145">
        <f>'[8]ф_4 (ТЗ-1)'!DD48</f>
        <v>731.66128910403313</v>
      </c>
      <c r="DE53" s="145">
        <f>'[8]ф_4 (ТЗ-1)'!DE48</f>
        <v>736.08650501577199</v>
      </c>
      <c r="DF53" s="145">
        <f>'[8]ф_4 (ТЗ-1)'!DF48</f>
        <v>736.56902362587766</v>
      </c>
      <c r="DG53" s="145">
        <f>'[8]ф_4 (ТЗ-1)'!DG48</f>
        <v>736.57467390625663</v>
      </c>
      <c r="DH53" s="145">
        <f>'[8]ф_4 (ТЗ-1)'!DH48</f>
        <v>736.52668583730974</v>
      </c>
      <c r="DI53" s="145">
        <f>'[8]ф_4 (ТЗ-1)'!DI48</f>
        <v>736.52668583730986</v>
      </c>
      <c r="DJ53" s="139"/>
      <c r="DK53" s="139">
        <v>42.397000000000006</v>
      </c>
      <c r="DL53" s="139">
        <v>732</v>
      </c>
      <c r="DM53" s="139">
        <f t="shared" si="103"/>
        <v>1.2</v>
      </c>
      <c r="DN53" s="139">
        <v>1.3956</v>
      </c>
      <c r="DO53" s="139"/>
      <c r="DP53" s="139"/>
      <c r="DQ53" s="190">
        <v>0</v>
      </c>
      <c r="DR53" s="190">
        <v>0</v>
      </c>
      <c r="DS53" s="190">
        <v>0</v>
      </c>
      <c r="DT53" s="190">
        <v>0</v>
      </c>
      <c r="DU53" s="190">
        <v>0</v>
      </c>
      <c r="DV53" s="190">
        <v>0</v>
      </c>
      <c r="DW53" s="190">
        <v>0</v>
      </c>
      <c r="DX53" s="190">
        <v>0</v>
      </c>
      <c r="DY53" s="190">
        <v>0</v>
      </c>
      <c r="DZ53" s="190">
        <v>0</v>
      </c>
      <c r="EA53" s="190">
        <v>0</v>
      </c>
      <c r="EB53" s="190">
        <v>0</v>
      </c>
      <c r="EC53" s="190">
        <v>0</v>
      </c>
      <c r="ED53" s="190">
        <v>0</v>
      </c>
      <c r="EE53" s="190">
        <v>0</v>
      </c>
      <c r="EF53" s="190">
        <v>0</v>
      </c>
      <c r="EG53" s="190">
        <v>0</v>
      </c>
      <c r="EH53" s="190">
        <v>0</v>
      </c>
      <c r="EI53" s="190">
        <v>0</v>
      </c>
      <c r="EJ53" s="190">
        <v>0</v>
      </c>
      <c r="EK53" s="190">
        <v>0</v>
      </c>
      <c r="EL53" s="190">
        <v>0</v>
      </c>
      <c r="EM53" s="190">
        <v>0</v>
      </c>
      <c r="EN53" s="190">
        <v>0</v>
      </c>
      <c r="EO53" s="190">
        <v>0</v>
      </c>
      <c r="EP53" s="139"/>
      <c r="EQ53" s="139"/>
      <c r="ER53" s="139"/>
      <c r="ES53" s="139">
        <v>0</v>
      </c>
      <c r="ET53" s="139">
        <v>0</v>
      </c>
      <c r="EU53" s="139">
        <v>0</v>
      </c>
      <c r="EV53" s="139">
        <v>0</v>
      </c>
      <c r="EW53" s="139">
        <v>0</v>
      </c>
      <c r="EX53" s="139">
        <v>0</v>
      </c>
      <c r="EY53" s="139">
        <v>0</v>
      </c>
      <c r="EZ53" s="139">
        <v>0</v>
      </c>
      <c r="FA53" s="139">
        <v>0</v>
      </c>
      <c r="FB53" s="139">
        <v>0</v>
      </c>
      <c r="FC53" s="139">
        <v>0</v>
      </c>
      <c r="FD53" s="139">
        <v>0</v>
      </c>
      <c r="FE53" s="139">
        <v>0</v>
      </c>
      <c r="FF53" s="139">
        <v>0</v>
      </c>
      <c r="FG53" s="139">
        <v>0</v>
      </c>
      <c r="FH53" s="139">
        <v>0</v>
      </c>
      <c r="FI53" s="139">
        <v>0</v>
      </c>
      <c r="FJ53" s="139">
        <v>0</v>
      </c>
      <c r="FK53" s="139">
        <v>0</v>
      </c>
      <c r="FL53" s="139">
        <v>0</v>
      </c>
      <c r="FM53" s="139">
        <v>0</v>
      </c>
      <c r="FN53" s="139">
        <v>0</v>
      </c>
      <c r="FO53" s="139">
        <v>0</v>
      </c>
      <c r="FP53" s="139">
        <v>0</v>
      </c>
      <c r="FQ53" s="139">
        <v>0</v>
      </c>
      <c r="FR53" s="139"/>
      <c r="FS53" s="139"/>
      <c r="FT53" s="139"/>
      <c r="FU53" s="139">
        <v>2026</v>
      </c>
      <c r="FV53" s="139"/>
      <c r="FW53" s="139"/>
      <c r="FX53" s="139"/>
      <c r="FY53" s="139">
        <v>0.45</v>
      </c>
      <c r="FZ53" s="139"/>
      <c r="GA53" s="139"/>
      <c r="GB53" s="139"/>
      <c r="GC53" s="139"/>
      <c r="GD53" s="139"/>
      <c r="GE53" s="139"/>
      <c r="GF53" s="139"/>
      <c r="GG53" s="139"/>
      <c r="GH53" s="139"/>
      <c r="GI53" s="139"/>
      <c r="GJ53" s="139"/>
      <c r="GK53" s="139"/>
      <c r="GL53" s="139"/>
      <c r="GM53" s="139"/>
      <c r="GN53" s="139"/>
      <c r="GO53" s="139"/>
      <c r="GP53" s="139"/>
      <c r="GQ53" s="139"/>
      <c r="GR53" s="139">
        <v>732</v>
      </c>
      <c r="GS53" s="139"/>
      <c r="GT53" s="139"/>
      <c r="GU53" s="139"/>
      <c r="GV53" s="139">
        <f t="shared" si="113"/>
        <v>0.28274117569839596</v>
      </c>
      <c r="GW53" s="139"/>
      <c r="GX53" s="139"/>
      <c r="GY53" s="139"/>
      <c r="GZ53" s="139">
        <f t="shared" si="155"/>
        <v>1.2</v>
      </c>
      <c r="HA53" s="139">
        <f t="shared" si="155"/>
        <v>1.2</v>
      </c>
      <c r="HB53" s="139">
        <f t="shared" si="155"/>
        <v>1.2</v>
      </c>
      <c r="HC53" s="139">
        <f t="shared" si="155"/>
        <v>1.2</v>
      </c>
      <c r="HD53" s="139">
        <f t="shared" si="155"/>
        <v>1.2</v>
      </c>
      <c r="HE53" s="139">
        <f t="shared" si="155"/>
        <v>0.45</v>
      </c>
      <c r="HF53" s="139">
        <f t="shared" si="155"/>
        <v>0.45</v>
      </c>
      <c r="HG53" s="139">
        <f t="shared" si="155"/>
        <v>0.45</v>
      </c>
      <c r="HH53" s="139">
        <f t="shared" si="155"/>
        <v>0.45</v>
      </c>
      <c r="HI53" s="139">
        <f t="shared" si="155"/>
        <v>0.45</v>
      </c>
      <c r="HJ53" s="139">
        <f t="shared" si="155"/>
        <v>0.45</v>
      </c>
      <c r="HK53" s="139">
        <f t="shared" si="155"/>
        <v>0.45</v>
      </c>
      <c r="HL53" s="139">
        <f t="shared" si="155"/>
        <v>0.45</v>
      </c>
      <c r="HM53" s="139">
        <f t="shared" si="155"/>
        <v>0.45</v>
      </c>
      <c r="HN53" s="139">
        <f t="shared" si="155"/>
        <v>0.45</v>
      </c>
      <c r="HO53" s="139">
        <f t="shared" si="155"/>
        <v>0.45</v>
      </c>
      <c r="HP53" s="139">
        <f t="shared" si="154"/>
        <v>0.45</v>
      </c>
      <c r="HQ53" s="139">
        <f t="shared" si="154"/>
        <v>0.45</v>
      </c>
      <c r="HR53" s="139">
        <f t="shared" si="154"/>
        <v>0.45</v>
      </c>
      <c r="HS53" s="139">
        <f t="shared" si="154"/>
        <v>0.45</v>
      </c>
      <c r="HT53" s="139">
        <f t="shared" si="154"/>
        <v>0.45</v>
      </c>
      <c r="HU53" s="139">
        <f t="shared" si="154"/>
        <v>0.45</v>
      </c>
      <c r="HV53" s="139">
        <f t="shared" si="154"/>
        <v>0.45</v>
      </c>
      <c r="HW53" s="139">
        <f t="shared" si="154"/>
        <v>0.45</v>
      </c>
      <c r="HX53" s="139">
        <f t="shared" si="154"/>
        <v>0.45</v>
      </c>
      <c r="HY53" s="139"/>
      <c r="HZ53" s="139"/>
      <c r="IA53" s="139"/>
      <c r="IB53" s="279">
        <v>862.55</v>
      </c>
      <c r="IC53" s="139"/>
      <c r="ID53" s="139"/>
      <c r="IE53" s="139"/>
      <c r="IF53" s="280">
        <v>862.55</v>
      </c>
      <c r="IG53" s="139"/>
      <c r="IH53" s="139"/>
      <c r="II53" s="139"/>
      <c r="IJ53" s="139">
        <f t="shared" si="160"/>
        <v>4469.0677458067139</v>
      </c>
      <c r="IK53" s="139">
        <f t="shared" si="161"/>
        <v>1506.8845599839242</v>
      </c>
      <c r="IL53" s="139">
        <f t="shared" si="162"/>
        <v>1506.8845599839242</v>
      </c>
      <c r="IM53" s="139">
        <f t="shared" si="163"/>
        <v>1266.2505341907085</v>
      </c>
      <c r="IN53" s="139">
        <f t="shared" si="164"/>
        <v>1067.2956755464941</v>
      </c>
      <c r="IO53" s="139">
        <f t="shared" si="165"/>
        <v>1098.02106302522</v>
      </c>
      <c r="IP53" s="139">
        <f t="shared" si="166"/>
        <v>1102.8324716881298</v>
      </c>
      <c r="IQ53" s="139">
        <f t="shared" si="167"/>
        <v>1099.1960265250775</v>
      </c>
      <c r="IR53" s="139">
        <f t="shared" si="168"/>
        <v>1103.6682752396152</v>
      </c>
      <c r="IS53" s="139">
        <f t="shared" si="169"/>
        <v>1108.9157988987872</v>
      </c>
      <c r="IT53" s="139">
        <f t="shared" si="170"/>
        <v>1110.8911495362581</v>
      </c>
      <c r="IU53" s="139">
        <f t="shared" si="171"/>
        <v>1111.4100536512065</v>
      </c>
      <c r="IV53" s="139">
        <f t="shared" si="172"/>
        <v>1114.8590534313389</v>
      </c>
      <c r="IW53" s="139">
        <f t="shared" si="173"/>
        <v>1116.2308023800706</v>
      </c>
      <c r="IX53" s="139">
        <f t="shared" si="174"/>
        <v>1123.4969685021799</v>
      </c>
      <c r="IY53" s="139">
        <f t="shared" si="175"/>
        <v>1126.1342824029089</v>
      </c>
      <c r="IZ53" s="139">
        <f t="shared" si="176"/>
        <v>1131.8354192287634</v>
      </c>
      <c r="JA53" s="139">
        <f t="shared" si="177"/>
        <v>1132.8354554553935</v>
      </c>
      <c r="JB53" s="139">
        <f t="shared" si="178"/>
        <v>1135.5386555027408</v>
      </c>
      <c r="JC53" s="139">
        <f t="shared" si="179"/>
        <v>1138.2724714046615</v>
      </c>
      <c r="JD53" s="139">
        <f t="shared" si="180"/>
        <v>1145.1569431231562</v>
      </c>
      <c r="JE53" s="139">
        <f t="shared" si="181"/>
        <v>1145.9076151335564</v>
      </c>
      <c r="JF53" s="139">
        <f t="shared" si="182"/>
        <v>1145.9164054832809</v>
      </c>
      <c r="JG53" s="139">
        <f t="shared" si="183"/>
        <v>1145.8417486732903</v>
      </c>
      <c r="JH53" s="139">
        <f t="shared" si="184"/>
        <v>1145.8417486732903</v>
      </c>
      <c r="JI53" s="139"/>
      <c r="JJ53" s="139"/>
      <c r="JK53" s="139"/>
      <c r="JL53" s="139"/>
      <c r="JM53" s="139"/>
      <c r="JN53" s="139"/>
      <c r="JO53" s="139"/>
      <c r="JP53" s="139"/>
      <c r="JQ53" s="139"/>
      <c r="JR53" s="139"/>
      <c r="JS53" s="139"/>
      <c r="JT53" s="139"/>
      <c r="JU53" s="139"/>
      <c r="JV53" s="139"/>
      <c r="JW53" s="139"/>
      <c r="JX53" s="139"/>
      <c r="JY53" s="139"/>
      <c r="JZ53" s="139"/>
      <c r="KA53" s="139"/>
      <c r="KB53" s="139"/>
      <c r="KC53" s="139"/>
      <c r="KD53" s="139"/>
      <c r="KE53" s="139"/>
      <c r="KF53" s="139"/>
      <c r="KG53" s="139"/>
      <c r="KH53" s="139"/>
      <c r="KI53" s="139"/>
      <c r="KJ53" s="139"/>
      <c r="KK53" s="139"/>
      <c r="KL53" s="139"/>
      <c r="KM53" s="139"/>
      <c r="KN53" s="139"/>
      <c r="KO53" s="139"/>
      <c r="KP53" s="139"/>
      <c r="KQ53" s="139"/>
      <c r="KR53" s="139"/>
      <c r="KS53" s="139"/>
      <c r="KT53" s="139"/>
      <c r="KU53" s="139"/>
      <c r="KV53" s="139"/>
      <c r="KW53" s="139"/>
    </row>
    <row r="54" spans="1:309" s="152" customFormat="1" ht="12.75" x14ac:dyDescent="0.2">
      <c r="A54" s="150" t="s">
        <v>535</v>
      </c>
      <c r="B54" s="186" t="s">
        <v>598</v>
      </c>
      <c r="C54" s="151">
        <f t="shared" si="156"/>
        <v>0.28274117569839596</v>
      </c>
      <c r="D54" s="151">
        <f t="shared" si="156"/>
        <v>0.28274117569839596</v>
      </c>
      <c r="E54" s="151">
        <f t="shared" si="156"/>
        <v>0.28274117569839596</v>
      </c>
      <c r="F54" s="151">
        <f t="shared" si="156"/>
        <v>0.28274117569839596</v>
      </c>
      <c r="G54" s="151">
        <f t="shared" si="156"/>
        <v>0.28274117569839596</v>
      </c>
      <c r="H54" s="151">
        <f t="shared" si="156"/>
        <v>0.28274117569839596</v>
      </c>
      <c r="I54" s="151">
        <v>0.25875629060409044</v>
      </c>
      <c r="J54" s="151">
        <f t="shared" si="110"/>
        <v>0.14121962402567628</v>
      </c>
      <c r="K54" s="151">
        <f t="shared" si="147"/>
        <v>0.14121962402567628</v>
      </c>
      <c r="L54" s="151">
        <f t="shared" si="147"/>
        <v>0.14121962402567628</v>
      </c>
      <c r="M54" s="151">
        <f t="shared" si="147"/>
        <v>0.14121962402567628</v>
      </c>
      <c r="N54" s="151">
        <f t="shared" si="147"/>
        <v>0.14121962402567628</v>
      </c>
      <c r="O54" s="151">
        <f t="shared" si="147"/>
        <v>0.46511627906976744</v>
      </c>
      <c r="P54" s="151">
        <f t="shared" si="146"/>
        <v>0</v>
      </c>
      <c r="Q54" s="151">
        <f t="shared" si="146"/>
        <v>0</v>
      </c>
      <c r="R54" s="151">
        <f t="shared" si="146"/>
        <v>0</v>
      </c>
      <c r="S54" s="151">
        <f t="shared" si="146"/>
        <v>0</v>
      </c>
      <c r="T54" s="151">
        <f t="shared" si="146"/>
        <v>0</v>
      </c>
      <c r="U54" s="151">
        <f t="shared" si="146"/>
        <v>0</v>
      </c>
      <c r="V54" s="151">
        <f t="shared" si="146"/>
        <v>0</v>
      </c>
      <c r="W54" s="151">
        <f t="shared" si="146"/>
        <v>0</v>
      </c>
      <c r="X54" s="151">
        <f t="shared" si="146"/>
        <v>0</v>
      </c>
      <c r="Y54" s="151">
        <f t="shared" si="146"/>
        <v>0</v>
      </c>
      <c r="Z54" s="151">
        <f t="shared" si="146"/>
        <v>0</v>
      </c>
      <c r="AA54" s="151">
        <f t="shared" si="146"/>
        <v>0</v>
      </c>
      <c r="AB54" s="151">
        <f t="shared" si="146"/>
        <v>0</v>
      </c>
      <c r="AC54" s="151">
        <f t="shared" si="146"/>
        <v>0</v>
      </c>
      <c r="AD54" s="151">
        <f t="shared" si="185"/>
        <v>0</v>
      </c>
      <c r="AE54" s="151">
        <f t="shared" si="185"/>
        <v>0</v>
      </c>
      <c r="AF54" s="151">
        <f t="shared" si="185"/>
        <v>0</v>
      </c>
      <c r="AG54" s="151">
        <f t="shared" si="185"/>
        <v>0</v>
      </c>
      <c r="AH54" s="151">
        <f t="shared" si="185"/>
        <v>0</v>
      </c>
      <c r="AI54" s="151">
        <f t="shared" si="185"/>
        <v>0</v>
      </c>
      <c r="AJ54" s="183">
        <v>163.96105759036709</v>
      </c>
      <c r="AK54" s="183">
        <v>163.96105759036709</v>
      </c>
      <c r="AL54" s="183">
        <v>163.96105759036709</v>
      </c>
      <c r="AM54" s="183">
        <v>163.96105759036709</v>
      </c>
      <c r="AN54" s="183">
        <v>163.96105759036709</v>
      </c>
      <c r="AO54" s="183">
        <v>159.62803065367675</v>
      </c>
      <c r="AP54" s="183">
        <v>159.62803065367675</v>
      </c>
      <c r="AQ54" s="183">
        <v>159.62803065367675</v>
      </c>
      <c r="AR54" s="183">
        <v>159.62803065367675</v>
      </c>
      <c r="AS54" s="183">
        <v>159.62803065367675</v>
      </c>
      <c r="AT54" s="183">
        <v>159.62803065367675</v>
      </c>
      <c r="AU54" s="183">
        <v>159.62803065367675</v>
      </c>
      <c r="AV54" s="183">
        <v>159.62803065367675</v>
      </c>
      <c r="AW54" s="183">
        <v>159.62803065367675</v>
      </c>
      <c r="AX54" s="183">
        <v>159.62803065367675</v>
      </c>
      <c r="AY54" s="183">
        <v>159.62803065367675</v>
      </c>
      <c r="AZ54" s="183">
        <v>159.62803065367675</v>
      </c>
      <c r="BA54" s="183">
        <v>159.62803065367675</v>
      </c>
      <c r="BB54" s="183">
        <v>159.62803065367675</v>
      </c>
      <c r="BC54" s="183">
        <v>159.62803065367675</v>
      </c>
      <c r="BD54" s="183">
        <v>159.62803065367675</v>
      </c>
      <c r="BE54" s="183">
        <v>159.62803065367675</v>
      </c>
      <c r="BF54" s="183">
        <v>159.62803065367675</v>
      </c>
      <c r="BG54" s="183">
        <v>159.62803065367675</v>
      </c>
      <c r="BH54" s="183">
        <v>159.62803065367675</v>
      </c>
      <c r="BI54" s="145">
        <v>159.62803065367675</v>
      </c>
      <c r="BJ54" s="154">
        <f t="shared" si="101"/>
        <v>6.5137219620032951</v>
      </c>
      <c r="BK54" s="145">
        <f t="shared" si="159"/>
        <v>3.0965859394664847</v>
      </c>
      <c r="BL54" s="145">
        <f t="shared" si="158"/>
        <v>6.5137219620032951</v>
      </c>
      <c r="BM54" s="145">
        <f t="shared" si="158"/>
        <v>6.5137219620032969</v>
      </c>
      <c r="BN54" s="145">
        <f t="shared" si="158"/>
        <v>5.542278146826483</v>
      </c>
      <c r="BO54" s="145">
        <f t="shared" si="158"/>
        <v>4.6728650762226351</v>
      </c>
      <c r="BP54" s="145">
        <f t="shared" si="158"/>
        <v>4.7782437724527975</v>
      </c>
      <c r="BQ54" s="145">
        <f t="shared" si="158"/>
        <v>5.6775838528105576</v>
      </c>
      <c r="BR54" s="145">
        <f t="shared" si="158"/>
        <v>4.5139247420820459</v>
      </c>
      <c r="BS54" s="145">
        <f t="shared" si="158"/>
        <v>4.5322903417004472</v>
      </c>
      <c r="BT54" s="145">
        <f t="shared" si="158"/>
        <v>4.5538396616654042</v>
      </c>
      <c r="BU54" s="145">
        <f t="shared" si="158"/>
        <v>4.430969651797187</v>
      </c>
      <c r="BV54" s="145">
        <f t="shared" si="158"/>
        <v>4.4330393850797742</v>
      </c>
      <c r="BW54" s="145">
        <f t="shared" si="158"/>
        <v>4.4467962804886554</v>
      </c>
      <c r="BX54" s="145">
        <f t="shared" si="158"/>
        <v>4.4522677238107589</v>
      </c>
      <c r="BY54" s="145">
        <f t="shared" si="158"/>
        <v>4.4812500067152756</v>
      </c>
      <c r="BZ54" s="145">
        <f t="shared" si="158"/>
        <v>4.491769361254442</v>
      </c>
      <c r="CA54" s="145">
        <f t="shared" si="157"/>
        <v>4.5145092708006196</v>
      </c>
      <c r="CB54" s="145">
        <f t="shared" si="148"/>
        <v>4.5184980776002295</v>
      </c>
      <c r="CC54" s="145">
        <f t="shared" si="148"/>
        <v>4.5292802297287551</v>
      </c>
      <c r="CD54" s="145">
        <f t="shared" si="148"/>
        <v>4.5401844981623167</v>
      </c>
      <c r="CE54" s="145">
        <f t="shared" si="148"/>
        <v>4.5676443309875587</v>
      </c>
      <c r="CF54" s="145">
        <f t="shared" si="148"/>
        <v>4.5706385081379715</v>
      </c>
      <c r="CG54" s="145">
        <f t="shared" si="148"/>
        <v>4.570673569874554</v>
      </c>
      <c r="CH54" s="145">
        <f t="shared" si="148"/>
        <v>4.5703757890708232</v>
      </c>
      <c r="CI54" s="145">
        <f t="shared" si="148"/>
        <v>4.5703757890708214</v>
      </c>
      <c r="CJ54" s="192">
        <f t="shared" si="112"/>
        <v>7268.421329686882</v>
      </c>
      <c r="CK54" s="145">
        <f>'[8]ф_4 (ТЗ-1)'!CK49</f>
        <v>7268.421329686882</v>
      </c>
      <c r="CL54" s="145">
        <f>'[8]ф_4 (ТЗ-1)'!CL49</f>
        <v>7268.421329686882</v>
      </c>
      <c r="CM54" s="145">
        <f>'[8]ф_4 (ТЗ-1)'!CM49</f>
        <v>7268.4213296868838</v>
      </c>
      <c r="CN54" s="145">
        <f>'[8]ф_4 (ТЗ-1)'!CN49</f>
        <v>6184.4231197522386</v>
      </c>
      <c r="CO54" s="145">
        <f>'[8]ф_4 (ТЗ-1)'!CO49</f>
        <v>5214.2772425490175</v>
      </c>
      <c r="CP54" s="145">
        <f>'[8]ф_4 (ТЗ-1)'!CP49</f>
        <v>5331.8654306604949</v>
      </c>
      <c r="CQ54" s="145">
        <f>'[8]ф_4 (ТЗ-1)'!CQ49</f>
        <v>5356.6470703627347</v>
      </c>
      <c r="CR54" s="145">
        <f>'[8]ф_4 (ТЗ-1)'!CR49</f>
        <v>5036.9216044738969</v>
      </c>
      <c r="CS54" s="145">
        <f>'[8]ф_4 (ТЗ-1)'!CS49</f>
        <v>5057.4150975608854</v>
      </c>
      <c r="CT54" s="145">
        <f>'[8]ф_4 (ТЗ-1)'!CT49</f>
        <v>5081.4611863849423</v>
      </c>
      <c r="CU54" s="145">
        <f>'[8]ф_4 (ТЗ-1)'!CU49</f>
        <v>4944.355088563364</v>
      </c>
      <c r="CV54" s="145">
        <f>'[8]ф_4 (ТЗ-1)'!CV49</f>
        <v>4946.6646273532715</v>
      </c>
      <c r="CW54" s="145">
        <f>'[8]ф_4 (ТЗ-1)'!CW49</f>
        <v>4962.0154379349115</v>
      </c>
      <c r="CX54" s="145">
        <f>'[8]ф_4 (ТЗ-1)'!CX49</f>
        <v>4968.1208190946445</v>
      </c>
      <c r="CY54" s="145">
        <f>'[8]ф_4 (ТЗ-1)'!CY49</f>
        <v>5000.4610762433267</v>
      </c>
      <c r="CZ54" s="145">
        <f>'[8]ф_4 (ТЗ-1)'!CZ49</f>
        <v>5012.1992347574651</v>
      </c>
      <c r="DA54" s="145">
        <f>'[8]ф_4 (ТЗ-1)'!DA49</f>
        <v>5037.5738584433911</v>
      </c>
      <c r="DB54" s="145">
        <f>'[8]ф_4 (ТЗ-1)'!DB49</f>
        <v>5042.0248203652236</v>
      </c>
      <c r="DC54" s="145">
        <f>'[8]ф_4 (ТЗ-1)'!DC49</f>
        <v>5054.0562249858167</v>
      </c>
      <c r="DD54" s="145">
        <f>'[8]ф_4 (ТЗ-1)'!DD49</f>
        <v>5066.2238946728967</v>
      </c>
      <c r="DE54" s="145">
        <f>'[8]ф_4 (ТЗ-1)'!DE49</f>
        <v>5096.8653061087698</v>
      </c>
      <c r="DF54" s="145">
        <f>'[8]ф_4 (ТЗ-1)'!DF49</f>
        <v>5100.20639760636</v>
      </c>
      <c r="DG54" s="145">
        <f>'[8]ф_4 (ТЗ-1)'!DG49</f>
        <v>5100.2455217009283</v>
      </c>
      <c r="DH54" s="145">
        <f>'[8]ф_4 (ТЗ-1)'!DH49</f>
        <v>5099.9132391199355</v>
      </c>
      <c r="DI54" s="145">
        <f>'[8]ф_4 (ТЗ-1)'!DI49</f>
        <v>5099.9132391199337</v>
      </c>
      <c r="DJ54" s="139"/>
      <c r="DK54" s="139">
        <v>1115.8629999999998</v>
      </c>
      <c r="DL54" s="139">
        <v>11694</v>
      </c>
      <c r="DM54" s="139">
        <f t="shared" si="103"/>
        <v>24.900000000000002</v>
      </c>
      <c r="DN54" s="139">
        <v>28.958700000000004</v>
      </c>
      <c r="DO54" s="139"/>
      <c r="DP54" s="139"/>
      <c r="DQ54" s="190">
        <v>0</v>
      </c>
      <c r="DR54" s="190">
        <v>0</v>
      </c>
      <c r="DS54" s="190">
        <v>0</v>
      </c>
      <c r="DT54" s="190">
        <v>0</v>
      </c>
      <c r="DU54" s="190">
        <v>0</v>
      </c>
      <c r="DV54" s="190">
        <v>0</v>
      </c>
      <c r="DW54" s="190">
        <v>379.44935636657641</v>
      </c>
      <c r="DX54" s="190">
        <v>0</v>
      </c>
      <c r="DY54" s="190">
        <v>0</v>
      </c>
      <c r="DZ54" s="190">
        <v>335.65232831186682</v>
      </c>
      <c r="EA54" s="190">
        <v>0</v>
      </c>
      <c r="EB54" s="190">
        <v>0</v>
      </c>
      <c r="EC54" s="190">
        <v>0</v>
      </c>
      <c r="ED54" s="190">
        <v>0</v>
      </c>
      <c r="EE54" s="190">
        <v>0</v>
      </c>
      <c r="EF54" s="190">
        <v>0</v>
      </c>
      <c r="EG54" s="190">
        <v>0</v>
      </c>
      <c r="EH54" s="190">
        <v>0</v>
      </c>
      <c r="EI54" s="190">
        <v>0</v>
      </c>
      <c r="EJ54" s="190">
        <v>0</v>
      </c>
      <c r="EK54" s="190">
        <v>0</v>
      </c>
      <c r="EL54" s="190">
        <v>0</v>
      </c>
      <c r="EM54" s="190">
        <v>0</v>
      </c>
      <c r="EN54" s="190">
        <v>0</v>
      </c>
      <c r="EO54" s="190">
        <v>0</v>
      </c>
      <c r="EP54" s="139"/>
      <c r="EQ54" s="139"/>
      <c r="ER54" s="139"/>
      <c r="ES54" s="139">
        <v>0</v>
      </c>
      <c r="ET54" s="139">
        <v>0</v>
      </c>
      <c r="EU54" s="139">
        <v>0</v>
      </c>
      <c r="EV54" s="139">
        <v>0</v>
      </c>
      <c r="EW54" s="139">
        <v>0</v>
      </c>
      <c r="EX54" s="139">
        <v>0</v>
      </c>
      <c r="EY54" s="139">
        <v>172.39000000000001</v>
      </c>
      <c r="EZ54" s="139">
        <v>0</v>
      </c>
      <c r="FA54" s="139">
        <v>0</v>
      </c>
      <c r="FB54" s="139">
        <v>0</v>
      </c>
      <c r="FC54" s="139">
        <v>0</v>
      </c>
      <c r="FD54" s="139">
        <v>0</v>
      </c>
      <c r="FE54" s="139">
        <v>0</v>
      </c>
      <c r="FF54" s="139">
        <v>0</v>
      </c>
      <c r="FG54" s="139">
        <v>0</v>
      </c>
      <c r="FH54" s="139">
        <v>0</v>
      </c>
      <c r="FI54" s="139">
        <v>0</v>
      </c>
      <c r="FJ54" s="139">
        <v>0</v>
      </c>
      <c r="FK54" s="139">
        <v>0</v>
      </c>
      <c r="FL54" s="139">
        <v>0</v>
      </c>
      <c r="FM54" s="139">
        <v>0</v>
      </c>
      <c r="FN54" s="139">
        <v>0</v>
      </c>
      <c r="FO54" s="139">
        <v>0</v>
      </c>
      <c r="FP54" s="139">
        <v>0</v>
      </c>
      <c r="FQ54" s="139">
        <v>0</v>
      </c>
      <c r="FR54" s="139"/>
      <c r="FS54" s="139"/>
      <c r="FT54" s="139"/>
      <c r="FU54" s="139">
        <v>2025</v>
      </c>
      <c r="FV54" s="139"/>
      <c r="FW54" s="139"/>
      <c r="FX54" s="139"/>
      <c r="FY54" s="139">
        <v>2.15</v>
      </c>
      <c r="FZ54" s="139"/>
      <c r="GA54" s="139"/>
      <c r="GB54" s="139"/>
      <c r="GC54" s="139"/>
      <c r="GD54" s="139"/>
      <c r="GE54" s="139"/>
      <c r="GF54" s="139"/>
      <c r="GG54" s="139"/>
      <c r="GH54" s="139"/>
      <c r="GI54" s="139"/>
      <c r="GJ54" s="139"/>
      <c r="GK54" s="139"/>
      <c r="GL54" s="139"/>
      <c r="GM54" s="139"/>
      <c r="GN54" s="139"/>
      <c r="GO54" s="139"/>
      <c r="GP54" s="139"/>
      <c r="GQ54" s="139"/>
      <c r="GR54" s="139">
        <v>10702</v>
      </c>
      <c r="GS54" s="139"/>
      <c r="GT54" s="139"/>
      <c r="GU54" s="139"/>
      <c r="GV54" s="139">
        <f t="shared" si="113"/>
        <v>0.25875629060409044</v>
      </c>
      <c r="GW54" s="139"/>
      <c r="GX54" s="139"/>
      <c r="GY54" s="139"/>
      <c r="GZ54" s="139">
        <f t="shared" si="155"/>
        <v>24.900000000000002</v>
      </c>
      <c r="HA54" s="139">
        <f t="shared" si="155"/>
        <v>24.900000000000002</v>
      </c>
      <c r="HB54" s="139">
        <f t="shared" si="155"/>
        <v>24.900000000000002</v>
      </c>
      <c r="HC54" s="139">
        <f t="shared" si="155"/>
        <v>24.900000000000002</v>
      </c>
      <c r="HD54" s="139">
        <f t="shared" si="155"/>
        <v>2.15</v>
      </c>
      <c r="HE54" s="139">
        <f t="shared" si="155"/>
        <v>2.15</v>
      </c>
      <c r="HF54" s="139">
        <f t="shared" si="155"/>
        <v>2.15</v>
      </c>
      <c r="HG54" s="139">
        <f t="shared" si="155"/>
        <v>2.15</v>
      </c>
      <c r="HH54" s="139">
        <f t="shared" si="155"/>
        <v>2.15</v>
      </c>
      <c r="HI54" s="139">
        <f t="shared" si="155"/>
        <v>2.15</v>
      </c>
      <c r="HJ54" s="139">
        <f t="shared" si="155"/>
        <v>2.15</v>
      </c>
      <c r="HK54" s="139">
        <f t="shared" si="155"/>
        <v>2.15</v>
      </c>
      <c r="HL54" s="139">
        <f t="shared" si="155"/>
        <v>2.15</v>
      </c>
      <c r="HM54" s="139">
        <f t="shared" si="155"/>
        <v>2.15</v>
      </c>
      <c r="HN54" s="139">
        <f t="shared" si="155"/>
        <v>2.15</v>
      </c>
      <c r="HO54" s="139">
        <f t="shared" si="155"/>
        <v>2.15</v>
      </c>
      <c r="HP54" s="139">
        <f t="shared" si="154"/>
        <v>2.15</v>
      </c>
      <c r="HQ54" s="139">
        <f t="shared" si="154"/>
        <v>2.15</v>
      </c>
      <c r="HR54" s="139">
        <f t="shared" si="154"/>
        <v>2.15</v>
      </c>
      <c r="HS54" s="139">
        <f t="shared" si="154"/>
        <v>2.15</v>
      </c>
      <c r="HT54" s="139">
        <f t="shared" si="154"/>
        <v>2.15</v>
      </c>
      <c r="HU54" s="139">
        <f t="shared" si="154"/>
        <v>2.15</v>
      </c>
      <c r="HV54" s="139">
        <f t="shared" si="154"/>
        <v>2.15</v>
      </c>
      <c r="HW54" s="139">
        <f t="shared" si="154"/>
        <v>2.15</v>
      </c>
      <c r="HX54" s="139">
        <f t="shared" si="154"/>
        <v>2.15</v>
      </c>
      <c r="HY54" s="139"/>
      <c r="HZ54" s="139"/>
      <c r="IA54" s="139"/>
      <c r="IB54" s="279">
        <v>6519.41</v>
      </c>
      <c r="IC54" s="139"/>
      <c r="ID54" s="139"/>
      <c r="IE54" s="139"/>
      <c r="IF54" s="280">
        <v>5611.5856110382829</v>
      </c>
      <c r="IG54" s="139"/>
      <c r="IH54" s="139"/>
      <c r="II54" s="139"/>
      <c r="IJ54" s="139">
        <f t="shared" si="160"/>
        <v>108.21116853509879</v>
      </c>
      <c r="IK54" s="139">
        <f t="shared" si="161"/>
        <v>3455.3656761708894</v>
      </c>
      <c r="IL54" s="139">
        <f t="shared" si="162"/>
        <v>3455.3656761708903</v>
      </c>
      <c r="IM54" s="139">
        <f t="shared" si="163"/>
        <v>2903.5791788339156</v>
      </c>
      <c r="IN54" s="139">
        <f t="shared" si="164"/>
        <v>2447.3652073575709</v>
      </c>
      <c r="IO54" s="139">
        <f t="shared" si="165"/>
        <v>2501.9437050353017</v>
      </c>
      <c r="IP54" s="139">
        <f t="shared" si="166"/>
        <v>2512.9069497506198</v>
      </c>
      <c r="IQ54" s="139">
        <f t="shared" si="167"/>
        <v>2504.6209692801376</v>
      </c>
      <c r="IR54" s="139">
        <f t="shared" si="168"/>
        <v>2514.8114063268213</v>
      </c>
      <c r="IS54" s="139">
        <f t="shared" si="169"/>
        <v>2526.7683798569246</v>
      </c>
      <c r="IT54" s="139">
        <f t="shared" si="170"/>
        <v>2531.2694010659729</v>
      </c>
      <c r="IU54" s="139">
        <f t="shared" si="171"/>
        <v>2532.4517726320828</v>
      </c>
      <c r="IV54" s="139">
        <f t="shared" si="172"/>
        <v>2346.9307185314328</v>
      </c>
      <c r="IW54" s="139">
        <f t="shared" si="173"/>
        <v>2349.8184375986843</v>
      </c>
      <c r="IX54" s="139">
        <f t="shared" si="174"/>
        <v>2365.1147106346739</v>
      </c>
      <c r="IY54" s="139">
        <f t="shared" si="175"/>
        <v>2370.6666169397631</v>
      </c>
      <c r="IZ54" s="139">
        <f t="shared" si="176"/>
        <v>2382.6682893538373</v>
      </c>
      <c r="JA54" s="139">
        <f t="shared" si="177"/>
        <v>2384.7735023246605</v>
      </c>
      <c r="JB54" s="139">
        <f t="shared" si="178"/>
        <v>2390.4641079755979</v>
      </c>
      <c r="JC54" s="139">
        <f t="shared" si="179"/>
        <v>2396.2191641858694</v>
      </c>
      <c r="JD54" s="139">
        <f t="shared" si="180"/>
        <v>2410.7119183212617</v>
      </c>
      <c r="JE54" s="139">
        <f t="shared" si="181"/>
        <v>2412.2921855266341</v>
      </c>
      <c r="JF54" s="139">
        <f t="shared" si="182"/>
        <v>2412.310690414522</v>
      </c>
      <c r="JG54" s="139">
        <f t="shared" si="183"/>
        <v>2412.1535276232485</v>
      </c>
      <c r="JH54" s="139">
        <f t="shared" si="184"/>
        <v>2412.153527623248</v>
      </c>
      <c r="JI54" s="139"/>
      <c r="JJ54" s="139"/>
      <c r="JK54" s="139"/>
      <c r="JL54" s="139"/>
      <c r="JM54" s="139"/>
      <c r="JN54" s="139"/>
      <c r="JO54" s="139"/>
      <c r="JP54" s="139"/>
      <c r="JQ54" s="139"/>
      <c r="JR54" s="139"/>
      <c r="JS54" s="139"/>
      <c r="JT54" s="139"/>
      <c r="JU54" s="139"/>
      <c r="JV54" s="139"/>
      <c r="JW54" s="139"/>
      <c r="JX54" s="139"/>
      <c r="JY54" s="139"/>
      <c r="JZ54" s="139"/>
      <c r="KA54" s="139"/>
      <c r="KB54" s="139"/>
      <c r="KC54" s="139"/>
      <c r="KD54" s="139"/>
      <c r="KE54" s="139"/>
      <c r="KF54" s="139"/>
      <c r="KG54" s="139"/>
      <c r="KH54" s="139"/>
      <c r="KI54" s="139"/>
      <c r="KJ54" s="139"/>
      <c r="KK54" s="139"/>
      <c r="KL54" s="139"/>
      <c r="KM54" s="139"/>
      <c r="KN54" s="139"/>
      <c r="KO54" s="139"/>
      <c r="KP54" s="139"/>
      <c r="KQ54" s="139"/>
      <c r="KR54" s="139"/>
      <c r="KS54" s="139"/>
      <c r="KT54" s="139"/>
      <c r="KU54" s="139"/>
      <c r="KV54" s="139"/>
      <c r="KW54" s="139"/>
    </row>
    <row r="55" spans="1:309" s="152" customFormat="1" ht="12.75" x14ac:dyDescent="0.2">
      <c r="A55" s="150" t="s">
        <v>536</v>
      </c>
      <c r="B55" s="186" t="s">
        <v>599</v>
      </c>
      <c r="C55" s="151">
        <f t="shared" si="156"/>
        <v>0.28274117569839596</v>
      </c>
      <c r="D55" s="151">
        <f t="shared" si="156"/>
        <v>0.28274117569839596</v>
      </c>
      <c r="E55" s="151">
        <f t="shared" si="156"/>
        <v>0.28274117569839596</v>
      </c>
      <c r="F55" s="151">
        <f t="shared" si="156"/>
        <v>0.28274117569839596</v>
      </c>
      <c r="G55" s="151">
        <f t="shared" si="156"/>
        <v>0.28274117569839596</v>
      </c>
      <c r="H55" s="151">
        <f t="shared" si="156"/>
        <v>0.28274117569839596</v>
      </c>
      <c r="I55" s="151">
        <v>0.23073592773695736</v>
      </c>
      <c r="J55" s="151">
        <f t="shared" si="110"/>
        <v>0.19379844961240308</v>
      </c>
      <c r="K55" s="151">
        <f t="shared" si="147"/>
        <v>0.19379844961240308</v>
      </c>
      <c r="L55" s="151">
        <f t="shared" si="147"/>
        <v>0.19379844961240308</v>
      </c>
      <c r="M55" s="151">
        <f t="shared" si="147"/>
        <v>0.19379844961240308</v>
      </c>
      <c r="N55" s="151">
        <f t="shared" si="147"/>
        <v>0.19379844961240308</v>
      </c>
      <c r="O55" s="151">
        <f t="shared" si="147"/>
        <v>0.19379844961240308</v>
      </c>
      <c r="P55" s="151">
        <f t="shared" si="146"/>
        <v>0.40723530071964997</v>
      </c>
      <c r="Q55" s="151">
        <f t="shared" si="146"/>
        <v>0</v>
      </c>
      <c r="R55" s="151">
        <f t="shared" si="146"/>
        <v>0</v>
      </c>
      <c r="S55" s="151">
        <f t="shared" si="146"/>
        <v>0</v>
      </c>
      <c r="T55" s="151">
        <f t="shared" si="146"/>
        <v>0</v>
      </c>
      <c r="U55" s="151">
        <f t="shared" si="146"/>
        <v>0</v>
      </c>
      <c r="V55" s="151">
        <f t="shared" si="146"/>
        <v>0</v>
      </c>
      <c r="W55" s="151">
        <f t="shared" si="146"/>
        <v>0</v>
      </c>
      <c r="X55" s="151">
        <f t="shared" si="146"/>
        <v>0</v>
      </c>
      <c r="Y55" s="151">
        <f t="shared" si="146"/>
        <v>0</v>
      </c>
      <c r="Z55" s="151">
        <f t="shared" si="146"/>
        <v>0</v>
      </c>
      <c r="AA55" s="151">
        <f t="shared" si="146"/>
        <v>0</v>
      </c>
      <c r="AB55" s="151">
        <f t="shared" si="146"/>
        <v>0</v>
      </c>
      <c r="AC55" s="151">
        <f t="shared" si="146"/>
        <v>0</v>
      </c>
      <c r="AD55" s="151">
        <f t="shared" si="185"/>
        <v>0</v>
      </c>
      <c r="AE55" s="151">
        <f t="shared" si="185"/>
        <v>0</v>
      </c>
      <c r="AF55" s="151">
        <f t="shared" si="185"/>
        <v>0</v>
      </c>
      <c r="AG55" s="151">
        <f t="shared" si="185"/>
        <v>0</v>
      </c>
      <c r="AH55" s="151">
        <f t="shared" si="185"/>
        <v>0</v>
      </c>
      <c r="AI55" s="151">
        <f t="shared" si="185"/>
        <v>0</v>
      </c>
      <c r="AJ55" s="183">
        <v>168.66853859847245</v>
      </c>
      <c r="AK55" s="183">
        <v>168.66853859847245</v>
      </c>
      <c r="AL55" s="183">
        <v>168.66853859847245</v>
      </c>
      <c r="AM55" s="183">
        <v>168.66853859847245</v>
      </c>
      <c r="AN55" s="183">
        <v>168.66853859847245</v>
      </c>
      <c r="AO55" s="183">
        <v>168.66853859847245</v>
      </c>
      <c r="AP55" s="183">
        <v>156.27634668656435</v>
      </c>
      <c r="AQ55" s="183">
        <v>156.27634668656435</v>
      </c>
      <c r="AR55" s="183">
        <v>156.27634668656435</v>
      </c>
      <c r="AS55" s="183">
        <v>156.27634668656435</v>
      </c>
      <c r="AT55" s="183">
        <v>156.27634668656435</v>
      </c>
      <c r="AU55" s="183">
        <v>156.27634668656435</v>
      </c>
      <c r="AV55" s="183">
        <v>156.27634668656435</v>
      </c>
      <c r="AW55" s="183">
        <v>156.27634668656435</v>
      </c>
      <c r="AX55" s="183">
        <v>156.27634668656435</v>
      </c>
      <c r="AY55" s="183">
        <v>156.27634668656435</v>
      </c>
      <c r="AZ55" s="183">
        <v>156.27634668656435</v>
      </c>
      <c r="BA55" s="183">
        <v>156.27634668656435</v>
      </c>
      <c r="BB55" s="183">
        <v>156.27634668656435</v>
      </c>
      <c r="BC55" s="183">
        <v>156.27634668656435</v>
      </c>
      <c r="BD55" s="183">
        <v>156.27634668656435</v>
      </c>
      <c r="BE55" s="183">
        <v>156.27634668656435</v>
      </c>
      <c r="BF55" s="183">
        <v>156.27634668656435</v>
      </c>
      <c r="BG55" s="183">
        <v>156.27634668656435</v>
      </c>
      <c r="BH55" s="183">
        <v>156.27634668656435</v>
      </c>
      <c r="BI55" s="145">
        <v>156.27634668656435</v>
      </c>
      <c r="BJ55" s="154">
        <f t="shared" si="101"/>
        <v>5.1011308002924691</v>
      </c>
      <c r="BK55" s="145">
        <f t="shared" si="159"/>
        <v>0.15946469448341885</v>
      </c>
      <c r="BL55" s="145">
        <f t="shared" si="158"/>
        <v>5.1011308002924691</v>
      </c>
      <c r="BM55" s="145">
        <f t="shared" si="158"/>
        <v>5.1011308002924709</v>
      </c>
      <c r="BN55" s="145">
        <f t="shared" si="158"/>
        <v>4.3403580815214005</v>
      </c>
      <c r="BO55" s="145">
        <f t="shared" si="158"/>
        <v>3.6594893219235995</v>
      </c>
      <c r="BP55" s="145">
        <f t="shared" si="158"/>
        <v>5.1494837060524015</v>
      </c>
      <c r="BQ55" s="145">
        <f t="shared" si="158"/>
        <v>3.2808448871865137</v>
      </c>
      <c r="BR55" s="145">
        <f t="shared" si="158"/>
        <v>3.27081269426054</v>
      </c>
      <c r="BS55" s="145">
        <f t="shared" si="158"/>
        <v>3.284120500615741</v>
      </c>
      <c r="BT55" s="145">
        <f t="shared" si="158"/>
        <v>3.2997352468335857</v>
      </c>
      <c r="BU55" s="145">
        <f t="shared" si="158"/>
        <v>3.1617273688159537</v>
      </c>
      <c r="BV55" s="145">
        <f t="shared" si="158"/>
        <v>3.1632042311914508</v>
      </c>
      <c r="BW55" s="145">
        <f t="shared" si="158"/>
        <v>3.1730204917714699</v>
      </c>
      <c r="BX55" s="145">
        <f t="shared" si="158"/>
        <v>3.1769246512349412</v>
      </c>
      <c r="BY55" s="145">
        <f t="shared" si="158"/>
        <v>3.1976050178975317</v>
      </c>
      <c r="BZ55" s="145">
        <f t="shared" si="158"/>
        <v>3.2051111246331692</v>
      </c>
      <c r="CA55" s="145">
        <f t="shared" si="157"/>
        <v>3.2213372331436143</v>
      </c>
      <c r="CB55" s="145">
        <f t="shared" si="148"/>
        <v>3.2241834543137662</v>
      </c>
      <c r="CC55" s="145">
        <f t="shared" si="148"/>
        <v>3.2318770808015187</v>
      </c>
      <c r="CD55" s="145">
        <f t="shared" si="148"/>
        <v>3.2396578436260448</v>
      </c>
      <c r="CE55" s="145">
        <f t="shared" si="148"/>
        <v>3.2592518629512424</v>
      </c>
      <c r="CF55" s="145">
        <f t="shared" si="148"/>
        <v>3.2613883641208457</v>
      </c>
      <c r="CG55" s="145">
        <f t="shared" si="148"/>
        <v>3.2614133824939944</v>
      </c>
      <c r="CH55" s="145">
        <f t="shared" si="148"/>
        <v>3.2612009003984133</v>
      </c>
      <c r="CI55" s="145">
        <f t="shared" si="148"/>
        <v>3.2612009003984133</v>
      </c>
      <c r="CJ55" s="192">
        <f t="shared" si="112"/>
        <v>3236.8919425407844</v>
      </c>
      <c r="CK55" s="145">
        <f>'[8]ф_4 (ТЗ-1)'!CK50</f>
        <v>3236.8919425407844</v>
      </c>
      <c r="CL55" s="145">
        <f>'[8]ф_4 (ТЗ-1)'!CL50</f>
        <v>3236.8919425407844</v>
      </c>
      <c r="CM55" s="145">
        <f>'[8]ф_4 (ТЗ-1)'!CM50</f>
        <v>3236.8919425407853</v>
      </c>
      <c r="CN55" s="145">
        <f>'[8]ф_4 (ТЗ-1)'!CN50</f>
        <v>2754.1481784809157</v>
      </c>
      <c r="CO55" s="145">
        <f>'[8]ф_4 (ТЗ-1)'!CO50</f>
        <v>2322.1069922906886</v>
      </c>
      <c r="CP55" s="145">
        <f>'[8]ф_4 (ТЗ-1)'!CP50</f>
        <v>2374.4732822141168</v>
      </c>
      <c r="CQ55" s="145">
        <f>'[8]ф_4 (ТЗ-1)'!CQ50</f>
        <v>2081.8404380948791</v>
      </c>
      <c r="CR55" s="145">
        <f>'[8]ф_4 (ТЗ-1)'!CR50</f>
        <v>2075.4745702668602</v>
      </c>
      <c r="CS55" s="145">
        <f>'[8]ф_4 (ТЗ-1)'!CS50</f>
        <v>2083.9189589427147</v>
      </c>
      <c r="CT55" s="145">
        <f>'[8]ф_4 (ТЗ-1)'!CT50</f>
        <v>2093.8272024667708</v>
      </c>
      <c r="CU55" s="145">
        <f>'[8]ф_4 (ТЗ-1)'!CU50</f>
        <v>2006.2551315179505</v>
      </c>
      <c r="CV55" s="145">
        <f>'[8]ф_4 (ТЗ-1)'!CV50</f>
        <v>2007.1922656771478</v>
      </c>
      <c r="CW55" s="145">
        <f>'[8]ф_4 (ТЗ-1)'!CW50</f>
        <v>2013.4211149306354</v>
      </c>
      <c r="CX55" s="145">
        <f>'[8]ф_4 (ТЗ-1)'!CX50</f>
        <v>2015.8984758932245</v>
      </c>
      <c r="CY55" s="145">
        <f>'[8]ф_4 (ТЗ-1)'!CY50</f>
        <v>2029.0210784767714</v>
      </c>
      <c r="CZ55" s="145">
        <f>'[8]ф_4 (ТЗ-1)'!CZ50</f>
        <v>2033.7840334692296</v>
      </c>
      <c r="DA55" s="145">
        <f>'[8]ф_4 (ТЗ-1)'!DA50</f>
        <v>2044.0802132678816</v>
      </c>
      <c r="DB55" s="145">
        <f>'[8]ф_4 (ТЗ-1)'!DB50</f>
        <v>2045.8862658340743</v>
      </c>
      <c r="DC55" s="145">
        <f>'[8]ф_4 (ТЗ-1)'!DC50</f>
        <v>2050.7682103601187</v>
      </c>
      <c r="DD55" s="145">
        <f>'[8]ф_4 (ТЗ-1)'!DD50</f>
        <v>2055.7054467258449</v>
      </c>
      <c r="DE55" s="145">
        <f>'[8]ф_4 (ТЗ-1)'!DE50</f>
        <v>2068.1387141245332</v>
      </c>
      <c r="DF55" s="145">
        <f>'[8]ф_4 (ТЗ-1)'!DF50</f>
        <v>2069.4944181226979</v>
      </c>
      <c r="DG55" s="145">
        <f>'[8]ф_4 (ТЗ-1)'!DG50</f>
        <v>2069.5102933812691</v>
      </c>
      <c r="DH55" s="145">
        <f>'[8]ф_4 (ТЗ-1)'!DH50</f>
        <v>2069.3754641424107</v>
      </c>
      <c r="DI55" s="145">
        <f>'[8]ф_4 (ТЗ-1)'!DI50</f>
        <v>2069.3754641424107</v>
      </c>
      <c r="DJ55" s="139"/>
      <c r="DK55" s="139">
        <v>634.54399999999998</v>
      </c>
      <c r="DL55" s="139">
        <v>5676</v>
      </c>
      <c r="DM55" s="139">
        <f t="shared" si="103"/>
        <v>5.16</v>
      </c>
      <c r="DN55" s="139">
        <v>6.00108</v>
      </c>
      <c r="DO55" s="139"/>
      <c r="DP55" s="139"/>
      <c r="DQ55" s="190">
        <v>0</v>
      </c>
      <c r="DR55" s="190">
        <v>0</v>
      </c>
      <c r="DS55" s="190">
        <v>0</v>
      </c>
      <c r="DT55" s="190">
        <v>0</v>
      </c>
      <c r="DU55" s="190">
        <v>0</v>
      </c>
      <c r="DV55" s="190">
        <v>369.5861874547661</v>
      </c>
      <c r="DW55" s="190">
        <v>0</v>
      </c>
      <c r="DX55" s="190">
        <v>0</v>
      </c>
      <c r="DY55" s="190">
        <v>0</v>
      </c>
      <c r="DZ55" s="190">
        <v>286.97689317520468</v>
      </c>
      <c r="EA55" s="190">
        <v>0</v>
      </c>
      <c r="EB55" s="190">
        <v>0</v>
      </c>
      <c r="EC55" s="190">
        <v>0</v>
      </c>
      <c r="ED55" s="190">
        <v>0</v>
      </c>
      <c r="EE55" s="190">
        <v>0</v>
      </c>
      <c r="EF55" s="190">
        <v>0</v>
      </c>
      <c r="EG55" s="190">
        <v>0</v>
      </c>
      <c r="EH55" s="190">
        <v>0</v>
      </c>
      <c r="EI55" s="190">
        <v>0</v>
      </c>
      <c r="EJ55" s="190">
        <v>0</v>
      </c>
      <c r="EK55" s="190">
        <v>0</v>
      </c>
      <c r="EL55" s="190">
        <v>0</v>
      </c>
      <c r="EM55" s="190">
        <v>0</v>
      </c>
      <c r="EN55" s="190">
        <v>0</v>
      </c>
      <c r="EO55" s="190">
        <v>0</v>
      </c>
      <c r="EP55" s="139"/>
      <c r="EQ55" s="139"/>
      <c r="ER55" s="139"/>
      <c r="ES55" s="139">
        <v>0</v>
      </c>
      <c r="ET55" s="139">
        <v>0</v>
      </c>
      <c r="EU55" s="139">
        <v>0</v>
      </c>
      <c r="EV55" s="139">
        <v>0</v>
      </c>
      <c r="EW55" s="139">
        <v>0</v>
      </c>
      <c r="EX55" s="139">
        <v>173.435</v>
      </c>
      <c r="EY55" s="139">
        <v>0</v>
      </c>
      <c r="EZ55" s="139">
        <v>0</v>
      </c>
      <c r="FA55" s="139">
        <v>0</v>
      </c>
      <c r="FB55" s="139">
        <v>0</v>
      </c>
      <c r="FC55" s="139">
        <v>0</v>
      </c>
      <c r="FD55" s="139">
        <v>0</v>
      </c>
      <c r="FE55" s="139">
        <v>0</v>
      </c>
      <c r="FF55" s="139">
        <v>0</v>
      </c>
      <c r="FG55" s="139">
        <v>0</v>
      </c>
      <c r="FH55" s="139">
        <v>0</v>
      </c>
      <c r="FI55" s="139">
        <v>0</v>
      </c>
      <c r="FJ55" s="139">
        <v>0</v>
      </c>
      <c r="FK55" s="139">
        <v>0</v>
      </c>
      <c r="FL55" s="139">
        <v>0</v>
      </c>
      <c r="FM55" s="139">
        <v>0</v>
      </c>
      <c r="FN55" s="139">
        <v>0</v>
      </c>
      <c r="FO55" s="139">
        <v>0</v>
      </c>
      <c r="FP55" s="139">
        <v>0</v>
      </c>
      <c r="FQ55" s="139">
        <v>0</v>
      </c>
      <c r="FR55" s="139"/>
      <c r="FS55" s="139"/>
      <c r="FT55" s="139"/>
      <c r="FU55" s="139">
        <v>2026</v>
      </c>
      <c r="FV55" s="139"/>
      <c r="FW55" s="139"/>
      <c r="FX55" s="139"/>
      <c r="FY55" s="139">
        <v>2.4555827999999997</v>
      </c>
      <c r="FZ55" s="139"/>
      <c r="GA55" s="139"/>
      <c r="GB55" s="139"/>
      <c r="GC55" s="139"/>
      <c r="GD55" s="139"/>
      <c r="GE55" s="139"/>
      <c r="GF55" s="139"/>
      <c r="GG55" s="139"/>
      <c r="GH55" s="139"/>
      <c r="GI55" s="139"/>
      <c r="GJ55" s="139"/>
      <c r="GK55" s="139"/>
      <c r="GL55" s="139"/>
      <c r="GM55" s="139"/>
      <c r="GN55" s="139"/>
      <c r="GO55" s="139"/>
      <c r="GP55" s="139"/>
      <c r="GQ55" s="139"/>
      <c r="GR55" s="139">
        <v>4632</v>
      </c>
      <c r="GS55" s="139"/>
      <c r="GT55" s="139"/>
      <c r="GU55" s="139"/>
      <c r="GV55" s="139">
        <f t="shared" si="113"/>
        <v>0.23073592773695736</v>
      </c>
      <c r="GW55" s="139"/>
      <c r="GX55" s="139"/>
      <c r="GY55" s="139"/>
      <c r="GZ55" s="139">
        <f t="shared" si="155"/>
        <v>5.16</v>
      </c>
      <c r="HA55" s="139">
        <f t="shared" si="155"/>
        <v>5.16</v>
      </c>
      <c r="HB55" s="139">
        <f t="shared" si="155"/>
        <v>5.16</v>
      </c>
      <c r="HC55" s="139">
        <f t="shared" si="155"/>
        <v>5.16</v>
      </c>
      <c r="HD55" s="139">
        <f t="shared" si="155"/>
        <v>5.16</v>
      </c>
      <c r="HE55" s="139">
        <f t="shared" si="155"/>
        <v>2.4555827999999997</v>
      </c>
      <c r="HF55" s="139">
        <f t="shared" si="155"/>
        <v>2.4555827999999997</v>
      </c>
      <c r="HG55" s="139">
        <f t="shared" si="155"/>
        <v>2.4555827999999997</v>
      </c>
      <c r="HH55" s="139">
        <f t="shared" si="155"/>
        <v>2.4555827999999997</v>
      </c>
      <c r="HI55" s="139">
        <f t="shared" si="155"/>
        <v>2.4555827999999997</v>
      </c>
      <c r="HJ55" s="139">
        <f t="shared" si="155"/>
        <v>2.4555827999999997</v>
      </c>
      <c r="HK55" s="139">
        <f t="shared" si="155"/>
        <v>2.4555827999999997</v>
      </c>
      <c r="HL55" s="139">
        <f t="shared" si="155"/>
        <v>2.4555827999999997</v>
      </c>
      <c r="HM55" s="139">
        <f t="shared" si="155"/>
        <v>2.4555827999999997</v>
      </c>
      <c r="HN55" s="139">
        <f t="shared" si="155"/>
        <v>2.4555827999999997</v>
      </c>
      <c r="HO55" s="139">
        <f t="shared" si="155"/>
        <v>2.4555827999999997</v>
      </c>
      <c r="HP55" s="139">
        <f t="shared" si="154"/>
        <v>2.4555827999999997</v>
      </c>
      <c r="HQ55" s="139">
        <f t="shared" si="154"/>
        <v>2.4555827999999997</v>
      </c>
      <c r="HR55" s="139">
        <f t="shared" si="154"/>
        <v>2.4555827999999997</v>
      </c>
      <c r="HS55" s="139">
        <f t="shared" si="154"/>
        <v>2.4555827999999997</v>
      </c>
      <c r="HT55" s="139">
        <f t="shared" si="154"/>
        <v>2.4555827999999997</v>
      </c>
      <c r="HU55" s="139">
        <f t="shared" si="154"/>
        <v>2.4555827999999997</v>
      </c>
      <c r="HV55" s="139">
        <f t="shared" si="154"/>
        <v>2.4555827999999997</v>
      </c>
      <c r="HW55" s="139">
        <f t="shared" si="154"/>
        <v>2.4555827999999997</v>
      </c>
      <c r="HX55" s="139">
        <f t="shared" si="154"/>
        <v>2.4555827999999997</v>
      </c>
      <c r="HY55" s="139"/>
      <c r="HZ55" s="139"/>
      <c r="IA55" s="139"/>
      <c r="IB55" s="279">
        <v>2903.33</v>
      </c>
      <c r="IC55" s="139"/>
      <c r="ID55" s="139"/>
      <c r="IE55" s="139"/>
      <c r="IF55" s="280">
        <v>2141.5348966404604</v>
      </c>
      <c r="IG55" s="139"/>
      <c r="IH55" s="139"/>
      <c r="II55" s="139"/>
      <c r="IJ55" s="139">
        <f t="shared" si="160"/>
        <v>2585.9971927554834</v>
      </c>
      <c r="IK55" s="139">
        <f t="shared" si="161"/>
        <v>101.18736509628653</v>
      </c>
      <c r="IL55" s="139">
        <f t="shared" si="162"/>
        <v>101.18736509628656</v>
      </c>
      <c r="IM55" s="139">
        <f t="shared" si="163"/>
        <v>85.028779582086912</v>
      </c>
      <c r="IN55" s="139">
        <f t="shared" si="164"/>
        <v>71.668951992157261</v>
      </c>
      <c r="IO55" s="139">
        <f t="shared" si="165"/>
        <v>76.687406498472498</v>
      </c>
      <c r="IP55" s="139">
        <f t="shared" si="166"/>
        <v>77.023442358245745</v>
      </c>
      <c r="IQ55" s="139">
        <f t="shared" si="167"/>
        <v>76.769467677960392</v>
      </c>
      <c r="IR55" s="139">
        <f t="shared" si="168"/>
        <v>77.081816107952392</v>
      </c>
      <c r="IS55" s="139">
        <f t="shared" si="169"/>
        <v>77.448310880696127</v>
      </c>
      <c r="IT55" s="139">
        <f t="shared" si="170"/>
        <v>77.586272275439697</v>
      </c>
      <c r="IU55" s="139">
        <f t="shared" si="171"/>
        <v>77.622513302262163</v>
      </c>
      <c r="IV55" s="139">
        <f t="shared" si="172"/>
        <v>77.863396521226505</v>
      </c>
      <c r="IW55" s="139">
        <f t="shared" si="173"/>
        <v>77.959201485983201</v>
      </c>
      <c r="IX55" s="139">
        <f t="shared" si="174"/>
        <v>78.466681218253896</v>
      </c>
      <c r="IY55" s="139">
        <f t="shared" si="175"/>
        <v>78.65087510121279</v>
      </c>
      <c r="IZ55" s="139">
        <f t="shared" si="176"/>
        <v>79.049050884893248</v>
      </c>
      <c r="JA55" s="139">
        <f t="shared" si="177"/>
        <v>79.118894886258289</v>
      </c>
      <c r="JB55" s="139">
        <f t="shared" si="178"/>
        <v>79.307690354631617</v>
      </c>
      <c r="JC55" s="139">
        <f t="shared" si="179"/>
        <v>79.498624079331719</v>
      </c>
      <c r="JD55" s="139">
        <f t="shared" si="180"/>
        <v>79.979445712888435</v>
      </c>
      <c r="JE55" s="139">
        <f t="shared" si="181"/>
        <v>80.031873750516397</v>
      </c>
      <c r="JF55" s="139">
        <f t="shared" si="182"/>
        <v>80.03248768147391</v>
      </c>
      <c r="JG55" s="139">
        <f t="shared" si="183"/>
        <v>80.027273540025789</v>
      </c>
      <c r="JH55" s="139">
        <f t="shared" si="184"/>
        <v>80.027273540025789</v>
      </c>
      <c r="JI55" s="139"/>
      <c r="JJ55" s="139"/>
      <c r="JK55" s="139"/>
      <c r="JL55" s="139"/>
      <c r="JM55" s="139"/>
      <c r="JN55" s="139"/>
      <c r="JO55" s="139"/>
      <c r="JP55" s="139"/>
      <c r="JQ55" s="139"/>
      <c r="JR55" s="139"/>
      <c r="JS55" s="139"/>
      <c r="JT55" s="139"/>
      <c r="JU55" s="139"/>
      <c r="JV55" s="139"/>
      <c r="JW55" s="139"/>
      <c r="JX55" s="139"/>
      <c r="JY55" s="139"/>
      <c r="JZ55" s="139"/>
      <c r="KA55" s="139"/>
      <c r="KB55" s="139"/>
      <c r="KC55" s="139"/>
      <c r="KD55" s="139"/>
      <c r="KE55" s="139"/>
      <c r="KF55" s="139"/>
      <c r="KG55" s="139"/>
      <c r="KH55" s="139"/>
      <c r="KI55" s="139"/>
      <c r="KJ55" s="139"/>
      <c r="KK55" s="139"/>
      <c r="KL55" s="139"/>
      <c r="KM55" s="139"/>
      <c r="KN55" s="139"/>
      <c r="KO55" s="139"/>
      <c r="KP55" s="139"/>
      <c r="KQ55" s="139"/>
      <c r="KR55" s="139"/>
      <c r="KS55" s="139"/>
      <c r="KT55" s="139"/>
      <c r="KU55" s="139"/>
      <c r="KV55" s="139"/>
      <c r="KW55" s="139"/>
    </row>
    <row r="56" spans="1:309" s="152" customFormat="1" ht="12.75" x14ac:dyDescent="0.2">
      <c r="A56" s="150" t="s">
        <v>537</v>
      </c>
      <c r="B56" s="186" t="s">
        <v>600</v>
      </c>
      <c r="C56" s="151">
        <f t="shared" si="156"/>
        <v>0.29931158335827596</v>
      </c>
      <c r="D56" s="151">
        <f t="shared" si="156"/>
        <v>0.29931158335827596</v>
      </c>
      <c r="E56" s="151">
        <f t="shared" si="156"/>
        <v>0.29931158335827596</v>
      </c>
      <c r="F56" s="151">
        <f t="shared" si="156"/>
        <v>0.29931158335827596</v>
      </c>
      <c r="G56" s="151">
        <f t="shared" si="156"/>
        <v>0.29931158335827596</v>
      </c>
      <c r="H56" s="151">
        <f t="shared" si="156"/>
        <v>0.29931158335827596</v>
      </c>
      <c r="I56" s="151">
        <v>0.28274117569839596</v>
      </c>
      <c r="J56" s="151">
        <f t="shared" si="110"/>
        <v>0.61523317337270822</v>
      </c>
      <c r="K56" s="151">
        <f t="shared" si="147"/>
        <v>0.61523317337270822</v>
      </c>
      <c r="L56" s="151">
        <f t="shared" si="147"/>
        <v>0.61523317337270822</v>
      </c>
      <c r="M56" s="151">
        <f t="shared" si="147"/>
        <v>0.61523317337270822</v>
      </c>
      <c r="N56" s="151">
        <f t="shared" si="147"/>
        <v>1.4534883720930232</v>
      </c>
      <c r="O56" s="151">
        <f t="shared" si="147"/>
        <v>0</v>
      </c>
      <c r="P56" s="151">
        <f t="shared" si="146"/>
        <v>0</v>
      </c>
      <c r="Q56" s="151">
        <f t="shared" si="146"/>
        <v>0</v>
      </c>
      <c r="R56" s="151">
        <f t="shared" si="146"/>
        <v>0</v>
      </c>
      <c r="S56" s="151">
        <f t="shared" si="146"/>
        <v>0</v>
      </c>
      <c r="T56" s="151">
        <f t="shared" si="146"/>
        <v>0</v>
      </c>
      <c r="U56" s="151">
        <f t="shared" si="146"/>
        <v>0</v>
      </c>
      <c r="V56" s="151">
        <f t="shared" si="146"/>
        <v>0</v>
      </c>
      <c r="W56" s="151">
        <f t="shared" si="146"/>
        <v>0</v>
      </c>
      <c r="X56" s="151">
        <f t="shared" si="146"/>
        <v>0</v>
      </c>
      <c r="Y56" s="151">
        <f t="shared" si="146"/>
        <v>0</v>
      </c>
      <c r="Z56" s="151">
        <f t="shared" si="146"/>
        <v>0</v>
      </c>
      <c r="AA56" s="151">
        <f t="shared" si="146"/>
        <v>0</v>
      </c>
      <c r="AB56" s="151">
        <f t="shared" si="146"/>
        <v>0</v>
      </c>
      <c r="AC56" s="151">
        <f t="shared" si="146"/>
        <v>0</v>
      </c>
      <c r="AD56" s="151">
        <f t="shared" si="185"/>
        <v>0</v>
      </c>
      <c r="AE56" s="151">
        <f t="shared" si="185"/>
        <v>0</v>
      </c>
      <c r="AF56" s="151">
        <f t="shared" si="185"/>
        <v>0</v>
      </c>
      <c r="AG56" s="151">
        <f t="shared" si="185"/>
        <v>0</v>
      </c>
      <c r="AH56" s="151">
        <f t="shared" si="185"/>
        <v>0</v>
      </c>
      <c r="AI56" s="151">
        <f t="shared" si="185"/>
        <v>0</v>
      </c>
      <c r="AJ56" s="183">
        <v>173.33053557337811</v>
      </c>
      <c r="AK56" s="183">
        <v>173.33053557337811</v>
      </c>
      <c r="AL56" s="183">
        <v>173.33053557337811</v>
      </c>
      <c r="AM56" s="183">
        <v>173.33053557337811</v>
      </c>
      <c r="AN56" s="183">
        <v>161.96895627898667</v>
      </c>
      <c r="AO56" s="183">
        <v>161.96895627898667</v>
      </c>
      <c r="AP56" s="183">
        <v>161.96895627898667</v>
      </c>
      <c r="AQ56" s="183">
        <v>161.96895627898667</v>
      </c>
      <c r="AR56" s="183">
        <v>161.96895627898667</v>
      </c>
      <c r="AS56" s="183">
        <v>161.96895627898667</v>
      </c>
      <c r="AT56" s="183">
        <v>161.96895627898667</v>
      </c>
      <c r="AU56" s="183">
        <v>161.96895627898667</v>
      </c>
      <c r="AV56" s="183">
        <v>161.96895627898667</v>
      </c>
      <c r="AW56" s="183">
        <v>161.96895627898667</v>
      </c>
      <c r="AX56" s="183">
        <v>161.96895627898667</v>
      </c>
      <c r="AY56" s="183">
        <v>161.96895627898667</v>
      </c>
      <c r="AZ56" s="183">
        <v>161.96895627898667</v>
      </c>
      <c r="BA56" s="183">
        <v>161.96895627898667</v>
      </c>
      <c r="BB56" s="183">
        <v>161.96895627898667</v>
      </c>
      <c r="BC56" s="183">
        <v>161.96895627898667</v>
      </c>
      <c r="BD56" s="183">
        <v>161.96895627898667</v>
      </c>
      <c r="BE56" s="183">
        <v>161.96895627898667</v>
      </c>
      <c r="BF56" s="183">
        <v>161.96895627898667</v>
      </c>
      <c r="BG56" s="183">
        <v>161.96895627898667</v>
      </c>
      <c r="BH56" s="183">
        <v>161.96895627898667</v>
      </c>
      <c r="BI56" s="145">
        <v>161.96895627898667</v>
      </c>
      <c r="BJ56" s="154">
        <f t="shared" si="101"/>
        <v>3.428997964232102</v>
      </c>
      <c r="BK56" s="145">
        <f t="shared" si="159"/>
        <v>14.083439951761834</v>
      </c>
      <c r="BL56" s="145">
        <f t="shared" si="158"/>
        <v>3.428997964232102</v>
      </c>
      <c r="BM56" s="145">
        <f t="shared" si="158"/>
        <v>3.4289979642321029</v>
      </c>
      <c r="BN56" s="145">
        <f t="shared" si="158"/>
        <v>2.9176038820102246</v>
      </c>
      <c r="BO56" s="145">
        <f t="shared" si="158"/>
        <v>2.4599215205941567</v>
      </c>
      <c r="BP56" s="145">
        <f t="shared" si="158"/>
        <v>2.5153956929574375</v>
      </c>
      <c r="BQ56" s="145">
        <f t="shared" si="158"/>
        <v>2.509296213254419</v>
      </c>
      <c r="BR56" s="145">
        <f t="shared" si="158"/>
        <v>2.5340195667286665</v>
      </c>
      <c r="BS56" s="145">
        <f t="shared" si="158"/>
        <v>2.54432961650727</v>
      </c>
      <c r="BT56" s="145">
        <f t="shared" si="158"/>
        <v>2.5564269379206768</v>
      </c>
      <c r="BU56" s="145">
        <f t="shared" si="158"/>
        <v>2.5609807909602713</v>
      </c>
      <c r="BV56" s="145">
        <f t="shared" si="158"/>
        <v>2.5621770409000488</v>
      </c>
      <c r="BW56" s="145">
        <f t="shared" si="158"/>
        <v>2.5701281549121036</v>
      </c>
      <c r="BX56" s="145">
        <f t="shared" si="158"/>
        <v>2.5732905013842919</v>
      </c>
      <c r="BY56" s="145">
        <f t="shared" si="158"/>
        <v>2.5900414781747871</v>
      </c>
      <c r="BZ56" s="145">
        <f t="shared" si="158"/>
        <v>2.5961213810008372</v>
      </c>
      <c r="CA56" s="145">
        <f t="shared" si="157"/>
        <v>2.609264434578809</v>
      </c>
      <c r="CB56" s="145">
        <f t="shared" si="148"/>
        <v>2.6115698571827548</v>
      </c>
      <c r="CC56" s="145">
        <f t="shared" si="148"/>
        <v>2.6178016499180461</v>
      </c>
      <c r="CD56" s="145">
        <f t="shared" si="148"/>
        <v>2.6241040225796364</v>
      </c>
      <c r="CE56" s="145">
        <f t="shared" si="148"/>
        <v>2.6399750643413209</v>
      </c>
      <c r="CF56" s="145">
        <f t="shared" si="148"/>
        <v>2.6417056178701244</v>
      </c>
      <c r="CG56" s="145">
        <f t="shared" si="148"/>
        <v>2.6417258826069525</v>
      </c>
      <c r="CH56" s="145">
        <f t="shared" si="148"/>
        <v>2.6459627060804651</v>
      </c>
      <c r="CI56" s="145">
        <f t="shared" si="148"/>
        <v>2.6459627060804647</v>
      </c>
      <c r="CJ56" s="192">
        <f t="shared" si="112"/>
        <v>1304.8777433048122</v>
      </c>
      <c r="CK56" s="145">
        <f>'[8]ф_4 (ТЗ-1)'!CK51</f>
        <v>1304.8777433048122</v>
      </c>
      <c r="CL56" s="145">
        <f>'[8]ф_4 (ТЗ-1)'!CL51</f>
        <v>1304.8777433048122</v>
      </c>
      <c r="CM56" s="145">
        <f>'[8]ф_4 (ТЗ-1)'!CM51</f>
        <v>1304.8777433048124</v>
      </c>
      <c r="CN56" s="145">
        <f>'[8]ф_4 (ТЗ-1)'!CN51</f>
        <v>1110.2708164679345</v>
      </c>
      <c r="CO56" s="145">
        <f>'[8]ф_4 (ТЗ-1)'!CO51</f>
        <v>936.10345528994128</v>
      </c>
      <c r="CP56" s="145">
        <f>'[8]ф_4 (ТЗ-1)'!CP51</f>
        <v>957.21370778940889</v>
      </c>
      <c r="CQ56" s="145">
        <f>'[8]ф_4 (ТЗ-1)'!CQ51</f>
        <v>961.6626807676231</v>
      </c>
      <c r="CR56" s="145">
        <f>'[8]ф_4 (ТЗ-1)'!CR51</f>
        <v>964.30087396205977</v>
      </c>
      <c r="CS56" s="145">
        <f>'[8]ф_4 (ТЗ-1)'!CS51</f>
        <v>968.22428092490918</v>
      </c>
      <c r="CT56" s="145">
        <f>'[8]ф_4 (ТЗ-1)'!CT51</f>
        <v>972.8278198102098</v>
      </c>
      <c r="CU56" s="145">
        <f>'[8]ф_4 (ТЗ-1)'!CU51</f>
        <v>974.56075215360318</v>
      </c>
      <c r="CV56" s="145">
        <f>'[8]ф_4 (ТЗ-1)'!CV51</f>
        <v>975.01597549818598</v>
      </c>
      <c r="CW56" s="145">
        <f>'[8]ф_4 (ТЗ-1)'!CW51</f>
        <v>978.04170832656132</v>
      </c>
      <c r="CX56" s="145">
        <f>'[8]ф_4 (ТЗ-1)'!CX51</f>
        <v>979.24511397778087</v>
      </c>
      <c r="CY56" s="145">
        <f>'[8]ф_4 (ТЗ-1)'!CY51</f>
        <v>985.6195641875895</v>
      </c>
      <c r="CZ56" s="145">
        <f>'[8]ф_4 (ТЗ-1)'!CZ51</f>
        <v>987.93322256882016</v>
      </c>
      <c r="DA56" s="145">
        <f>'[8]ф_4 (ТЗ-1)'!DA51</f>
        <v>992.93470646348874</v>
      </c>
      <c r="DB56" s="145">
        <f>'[8]ф_4 (ТЗ-1)'!DB51</f>
        <v>993.81201659203953</v>
      </c>
      <c r="DC56" s="145">
        <f>'[8]ф_4 (ТЗ-1)'!DC51</f>
        <v>996.1834754631127</v>
      </c>
      <c r="DD56" s="145">
        <f>'[8]ф_4 (ТЗ-1)'!DD51</f>
        <v>998.58179296049968</v>
      </c>
      <c r="DE56" s="145">
        <f>'[8]ф_4 (ТЗ-1)'!DE51</f>
        <v>1004.6213909345745</v>
      </c>
      <c r="DF56" s="145">
        <f>'[8]ф_4 (ТЗ-1)'!DF51</f>
        <v>1005.2799392355324</v>
      </c>
      <c r="DG56" s="145">
        <f>'[8]ф_4 (ТЗ-1)'!DG51</f>
        <v>1005.2876508190145</v>
      </c>
      <c r="DH56" s="145">
        <f>'[8]ф_4 (ТЗ-1)'!DH51</f>
        <v>1006.899940097272</v>
      </c>
      <c r="DI56" s="145">
        <f>'[8]ф_4 (ТЗ-1)'!DI51</f>
        <v>1006.8999400972718</v>
      </c>
      <c r="DJ56" s="139"/>
      <c r="DK56" s="139">
        <v>380.54199999999986</v>
      </c>
      <c r="DL56" s="139">
        <v>3341</v>
      </c>
      <c r="DM56" s="139">
        <f t="shared" si="103"/>
        <v>1.6254000000000002</v>
      </c>
      <c r="DN56" s="139">
        <v>1.8903402000000002</v>
      </c>
      <c r="DO56" s="139"/>
      <c r="DP56" s="139"/>
      <c r="DQ56" s="190">
        <v>0</v>
      </c>
      <c r="DR56" s="190">
        <v>0</v>
      </c>
      <c r="DS56" s="190">
        <v>0</v>
      </c>
      <c r="DT56" s="190">
        <v>0</v>
      </c>
      <c r="DU56" s="190">
        <v>0</v>
      </c>
      <c r="DV56" s="190">
        <v>0</v>
      </c>
      <c r="DW56" s="190">
        <v>-8.7754389411000506</v>
      </c>
      <c r="DX56" s="190">
        <v>0</v>
      </c>
      <c r="DY56" s="190">
        <v>0</v>
      </c>
      <c r="DZ56" s="190">
        <v>0</v>
      </c>
      <c r="EA56" s="190">
        <v>0</v>
      </c>
      <c r="EB56" s="190">
        <v>0</v>
      </c>
      <c r="EC56" s="190">
        <v>0</v>
      </c>
      <c r="ED56" s="190">
        <v>0</v>
      </c>
      <c r="EE56" s="190">
        <v>0</v>
      </c>
      <c r="EF56" s="190">
        <v>0</v>
      </c>
      <c r="EG56" s="190">
        <v>0</v>
      </c>
      <c r="EH56" s="190">
        <v>0</v>
      </c>
      <c r="EI56" s="190">
        <v>0</v>
      </c>
      <c r="EJ56" s="190">
        <v>0</v>
      </c>
      <c r="EK56" s="190">
        <v>0</v>
      </c>
      <c r="EL56" s="190">
        <v>0</v>
      </c>
      <c r="EM56" s="190">
        <v>13.092755130240027</v>
      </c>
      <c r="EN56" s="190">
        <v>0</v>
      </c>
      <c r="EO56" s="190">
        <v>0</v>
      </c>
      <c r="EP56" s="139"/>
      <c r="EQ56" s="139"/>
      <c r="ER56" s="139"/>
      <c r="ES56" s="139">
        <v>0</v>
      </c>
      <c r="ET56" s="139">
        <v>0</v>
      </c>
      <c r="EU56" s="139">
        <v>0</v>
      </c>
      <c r="EV56" s="139">
        <v>0</v>
      </c>
      <c r="EW56" s="139">
        <v>0</v>
      </c>
      <c r="EX56" s="139">
        <v>0</v>
      </c>
      <c r="EY56" s="139">
        <v>-2.6979999999999995</v>
      </c>
      <c r="EZ56" s="139">
        <v>0</v>
      </c>
      <c r="FA56" s="139">
        <v>0</v>
      </c>
      <c r="FB56" s="139">
        <v>0</v>
      </c>
      <c r="FC56" s="139">
        <v>0</v>
      </c>
      <c r="FD56" s="139">
        <v>0</v>
      </c>
      <c r="FE56" s="139">
        <v>0</v>
      </c>
      <c r="FF56" s="139">
        <v>0</v>
      </c>
      <c r="FG56" s="139">
        <v>0</v>
      </c>
      <c r="FH56" s="139">
        <v>0</v>
      </c>
      <c r="FI56" s="139">
        <v>0</v>
      </c>
      <c r="FJ56" s="139">
        <v>0</v>
      </c>
      <c r="FK56" s="139">
        <v>0</v>
      </c>
      <c r="FL56" s="139">
        <v>0</v>
      </c>
      <c r="FM56" s="139">
        <v>0</v>
      </c>
      <c r="FN56" s="139">
        <v>0</v>
      </c>
      <c r="FO56" s="139">
        <v>0</v>
      </c>
      <c r="FP56" s="139">
        <v>0</v>
      </c>
      <c r="FQ56" s="139">
        <v>0</v>
      </c>
      <c r="FR56" s="139"/>
      <c r="FS56" s="139"/>
      <c r="FT56" s="139"/>
      <c r="FU56" s="139">
        <v>2024</v>
      </c>
      <c r="FV56" s="139"/>
      <c r="FW56" s="139"/>
      <c r="FX56" s="139"/>
      <c r="FY56" s="139">
        <v>0.68800000000000006</v>
      </c>
      <c r="FZ56" s="139"/>
      <c r="GA56" s="139"/>
      <c r="GB56" s="139"/>
      <c r="GC56" s="139"/>
      <c r="GD56" s="139"/>
      <c r="GE56" s="139"/>
      <c r="GF56" s="139"/>
      <c r="GG56" s="139"/>
      <c r="GH56" s="139"/>
      <c r="GI56" s="139"/>
      <c r="GJ56" s="139"/>
      <c r="GK56" s="139"/>
      <c r="GL56" s="139"/>
      <c r="GM56" s="139"/>
      <c r="GN56" s="139"/>
      <c r="GO56" s="139"/>
      <c r="GP56" s="139"/>
      <c r="GQ56" s="139"/>
      <c r="GR56" s="139">
        <v>3341</v>
      </c>
      <c r="GS56" s="139"/>
      <c r="GT56" s="139"/>
      <c r="GU56" s="139"/>
      <c r="GV56" s="139">
        <f t="shared" si="113"/>
        <v>0.28274117569839596</v>
      </c>
      <c r="GW56" s="139"/>
      <c r="GX56" s="139"/>
      <c r="GY56" s="139"/>
      <c r="GZ56" s="139">
        <f t="shared" si="155"/>
        <v>1.6254000000000002</v>
      </c>
      <c r="HA56" s="139">
        <f t="shared" si="155"/>
        <v>1.6254000000000002</v>
      </c>
      <c r="HB56" s="139">
        <f t="shared" si="155"/>
        <v>1.6254000000000002</v>
      </c>
      <c r="HC56" s="139">
        <f t="shared" si="155"/>
        <v>0.68800000000000006</v>
      </c>
      <c r="HD56" s="139">
        <f t="shared" si="155"/>
        <v>0.68800000000000006</v>
      </c>
      <c r="HE56" s="139">
        <f t="shared" si="155"/>
        <v>0.68800000000000006</v>
      </c>
      <c r="HF56" s="139">
        <f t="shared" si="155"/>
        <v>0.68800000000000006</v>
      </c>
      <c r="HG56" s="139">
        <f t="shared" si="155"/>
        <v>0.68800000000000006</v>
      </c>
      <c r="HH56" s="139">
        <f t="shared" si="155"/>
        <v>0.68800000000000006</v>
      </c>
      <c r="HI56" s="139">
        <f t="shared" si="155"/>
        <v>0.68800000000000006</v>
      </c>
      <c r="HJ56" s="139">
        <f t="shared" si="155"/>
        <v>0.68800000000000006</v>
      </c>
      <c r="HK56" s="139">
        <f t="shared" si="155"/>
        <v>0.68800000000000006</v>
      </c>
      <c r="HL56" s="139">
        <f t="shared" si="155"/>
        <v>0.68800000000000006</v>
      </c>
      <c r="HM56" s="139">
        <f t="shared" si="155"/>
        <v>0.68800000000000006</v>
      </c>
      <c r="HN56" s="139">
        <f t="shared" si="155"/>
        <v>0.68800000000000006</v>
      </c>
      <c r="HO56" s="139">
        <f t="shared" si="155"/>
        <v>0.68800000000000006</v>
      </c>
      <c r="HP56" s="139">
        <f t="shared" si="154"/>
        <v>0.68800000000000006</v>
      </c>
      <c r="HQ56" s="139">
        <f t="shared" si="154"/>
        <v>0.68800000000000006</v>
      </c>
      <c r="HR56" s="139">
        <f t="shared" si="154"/>
        <v>0.68800000000000006</v>
      </c>
      <c r="HS56" s="139">
        <f t="shared" si="154"/>
        <v>0.68800000000000006</v>
      </c>
      <c r="HT56" s="139">
        <f t="shared" si="154"/>
        <v>0.68800000000000006</v>
      </c>
      <c r="HU56" s="139">
        <f t="shared" si="154"/>
        <v>0.68800000000000006</v>
      </c>
      <c r="HV56" s="139">
        <f t="shared" si="154"/>
        <v>0.68800000000000006</v>
      </c>
      <c r="HW56" s="139">
        <f t="shared" si="154"/>
        <v>0.68800000000000006</v>
      </c>
      <c r="HX56" s="139">
        <f t="shared" si="154"/>
        <v>0.68800000000000006</v>
      </c>
      <c r="HY56" s="139"/>
      <c r="HZ56" s="139"/>
      <c r="IA56" s="139"/>
      <c r="IB56" s="279">
        <v>1170.4100000000001</v>
      </c>
      <c r="IC56" s="139"/>
      <c r="ID56" s="139"/>
      <c r="IE56" s="139"/>
      <c r="IF56" s="280">
        <v>1166.0926838108601</v>
      </c>
      <c r="IG56" s="139"/>
      <c r="IH56" s="139"/>
      <c r="II56" s="139"/>
      <c r="IJ56" s="139">
        <f t="shared" si="160"/>
        <v>285.45629086881019</v>
      </c>
      <c r="IK56" s="139">
        <f t="shared" si="161"/>
        <v>5359.3404061233496</v>
      </c>
      <c r="IL56" s="139">
        <f t="shared" si="162"/>
        <v>5359.3404061233496</v>
      </c>
      <c r="IM56" s="139">
        <f t="shared" si="163"/>
        <v>4503.5086511444115</v>
      </c>
      <c r="IN56" s="139">
        <f t="shared" si="164"/>
        <v>3795.9117713025507</v>
      </c>
      <c r="IO56" s="139">
        <f t="shared" si="165"/>
        <v>3880.5640991088271</v>
      </c>
      <c r="IP56" s="139">
        <f t="shared" si="166"/>
        <v>3897.5683081829111</v>
      </c>
      <c r="IQ56" s="139">
        <f t="shared" si="167"/>
        <v>3008.9373504097694</v>
      </c>
      <c r="IR56" s="139">
        <f t="shared" si="168"/>
        <v>3021.1796765033569</v>
      </c>
      <c r="IS56" s="139">
        <f t="shared" si="169"/>
        <v>3035.5442389237264</v>
      </c>
      <c r="IT56" s="139">
        <f t="shared" si="170"/>
        <v>3040.951560429457</v>
      </c>
      <c r="IU56" s="139">
        <f t="shared" si="171"/>
        <v>3042.3720076791465</v>
      </c>
      <c r="IV56" s="139">
        <f t="shared" si="172"/>
        <v>3051.8132938642907</v>
      </c>
      <c r="IW56" s="139">
        <f t="shared" si="173"/>
        <v>3055.5683171245842</v>
      </c>
      <c r="IX56" s="139">
        <f t="shared" si="174"/>
        <v>3075.4587080207502</v>
      </c>
      <c r="IY56" s="139">
        <f t="shared" si="175"/>
        <v>3082.6780866476411</v>
      </c>
      <c r="IZ56" s="139">
        <f t="shared" si="176"/>
        <v>3098.2843689859615</v>
      </c>
      <c r="JA56" s="139">
        <f t="shared" si="177"/>
        <v>3101.0218664672643</v>
      </c>
      <c r="JB56" s="139">
        <f t="shared" si="178"/>
        <v>3108.4216017208623</v>
      </c>
      <c r="JC56" s="139">
        <f t="shared" si="179"/>
        <v>3115.9051447631696</v>
      </c>
      <c r="JD56" s="139">
        <f t="shared" si="180"/>
        <v>3134.7506860421945</v>
      </c>
      <c r="JE56" s="139">
        <f t="shared" si="181"/>
        <v>3136.8055743382711</v>
      </c>
      <c r="JF56" s="139">
        <f t="shared" si="182"/>
        <v>3135.8207883419936</v>
      </c>
      <c r="JG56" s="139">
        <f t="shared" si="183"/>
        <v>3135.6164886429592</v>
      </c>
      <c r="JH56" s="139">
        <f t="shared" si="184"/>
        <v>3135.6164886429592</v>
      </c>
      <c r="JI56" s="139"/>
      <c r="JJ56" s="139"/>
      <c r="JK56" s="139"/>
      <c r="JL56" s="139"/>
      <c r="JM56" s="139"/>
      <c r="JN56" s="139"/>
      <c r="JO56" s="139"/>
      <c r="JP56" s="139"/>
      <c r="JQ56" s="139"/>
      <c r="JR56" s="139"/>
      <c r="JS56" s="139"/>
      <c r="JT56" s="139"/>
      <c r="JU56" s="139"/>
      <c r="JV56" s="139"/>
      <c r="JW56" s="139"/>
      <c r="JX56" s="139"/>
      <c r="JY56" s="139"/>
      <c r="JZ56" s="139"/>
      <c r="KA56" s="139"/>
      <c r="KB56" s="139"/>
      <c r="KC56" s="139"/>
      <c r="KD56" s="139"/>
      <c r="KE56" s="139"/>
      <c r="KF56" s="139"/>
      <c r="KG56" s="139"/>
      <c r="KH56" s="139"/>
      <c r="KI56" s="139"/>
      <c r="KJ56" s="139"/>
      <c r="KK56" s="139"/>
      <c r="KL56" s="139"/>
      <c r="KM56" s="139"/>
      <c r="KN56" s="139"/>
      <c r="KO56" s="139"/>
      <c r="KP56" s="139"/>
      <c r="KQ56" s="139"/>
      <c r="KR56" s="139"/>
      <c r="KS56" s="139"/>
      <c r="KT56" s="139"/>
      <c r="KU56" s="139"/>
      <c r="KV56" s="139"/>
      <c r="KW56" s="139"/>
    </row>
    <row r="57" spans="1:309" s="152" customFormat="1" ht="12.75" x14ac:dyDescent="0.2">
      <c r="A57" s="150" t="s">
        <v>538</v>
      </c>
      <c r="B57" s="186" t="s">
        <v>601</v>
      </c>
      <c r="C57" s="151">
        <f t="shared" si="156"/>
        <v>0.28274117569839596</v>
      </c>
      <c r="D57" s="151">
        <f t="shared" si="156"/>
        <v>0.28274117569839596</v>
      </c>
      <c r="E57" s="151">
        <f t="shared" si="156"/>
        <v>0.28274117569839596</v>
      </c>
      <c r="F57" s="151">
        <f t="shared" si="156"/>
        <v>0.28274117569839596</v>
      </c>
      <c r="G57" s="151">
        <f t="shared" si="156"/>
        <v>0.28274117569839596</v>
      </c>
      <c r="H57" s="151">
        <f t="shared" si="156"/>
        <v>0.28274117569839596</v>
      </c>
      <c r="I57" s="151">
        <v>0.28274117569839596</v>
      </c>
      <c r="J57" s="151">
        <f t="shared" si="110"/>
        <v>0.14121962402567628</v>
      </c>
      <c r="K57" s="151">
        <f t="shared" si="147"/>
        <v>0.14121962402567628</v>
      </c>
      <c r="L57" s="151">
        <f t="shared" si="147"/>
        <v>0.14121962402567628</v>
      </c>
      <c r="M57" s="151">
        <f t="shared" si="147"/>
        <v>0.14121962402567628</v>
      </c>
      <c r="N57" s="151">
        <f t="shared" si="147"/>
        <v>0.29069767441860467</v>
      </c>
      <c r="O57" s="151">
        <f t="shared" si="147"/>
        <v>0</v>
      </c>
      <c r="P57" s="151">
        <f t="shared" si="146"/>
        <v>0</v>
      </c>
      <c r="Q57" s="151">
        <f t="shared" si="146"/>
        <v>0</v>
      </c>
      <c r="R57" s="151">
        <f t="shared" si="146"/>
        <v>0</v>
      </c>
      <c r="S57" s="151">
        <f t="shared" si="146"/>
        <v>0</v>
      </c>
      <c r="T57" s="151">
        <f t="shared" si="146"/>
        <v>0</v>
      </c>
      <c r="U57" s="151">
        <f t="shared" si="146"/>
        <v>0</v>
      </c>
      <c r="V57" s="151">
        <f t="shared" si="146"/>
        <v>0</v>
      </c>
      <c r="W57" s="151">
        <f t="shared" si="146"/>
        <v>0</v>
      </c>
      <c r="X57" s="151">
        <f t="shared" si="146"/>
        <v>0</v>
      </c>
      <c r="Y57" s="151">
        <f t="shared" si="146"/>
        <v>0</v>
      </c>
      <c r="Z57" s="151">
        <f t="shared" si="146"/>
        <v>0</v>
      </c>
      <c r="AA57" s="151">
        <f t="shared" si="146"/>
        <v>0</v>
      </c>
      <c r="AB57" s="151">
        <f t="shared" si="146"/>
        <v>0</v>
      </c>
      <c r="AC57" s="151">
        <f t="shared" si="146"/>
        <v>0</v>
      </c>
      <c r="AD57" s="151">
        <f t="shared" si="185"/>
        <v>0</v>
      </c>
      <c r="AE57" s="151">
        <f t="shared" si="185"/>
        <v>0</v>
      </c>
      <c r="AF57" s="151">
        <f t="shared" si="185"/>
        <v>0</v>
      </c>
      <c r="AG57" s="151">
        <f t="shared" si="185"/>
        <v>0</v>
      </c>
      <c r="AH57" s="151">
        <f t="shared" si="185"/>
        <v>0</v>
      </c>
      <c r="AI57" s="151">
        <f t="shared" si="185"/>
        <v>0</v>
      </c>
      <c r="AJ57" s="183">
        <v>178.20276830326961</v>
      </c>
      <c r="AK57" s="183">
        <v>178.20276830326961</v>
      </c>
      <c r="AL57" s="183">
        <v>178.20276830326961</v>
      </c>
      <c r="AM57" s="183">
        <v>178.20276830326961</v>
      </c>
      <c r="AN57" s="183">
        <v>157.89912152299974</v>
      </c>
      <c r="AO57" s="183">
        <v>157.89912152299974</v>
      </c>
      <c r="AP57" s="183">
        <v>157.89912152299974</v>
      </c>
      <c r="AQ57" s="183">
        <v>157.89912152299974</v>
      </c>
      <c r="AR57" s="183">
        <v>157.89912152299974</v>
      </c>
      <c r="AS57" s="183">
        <v>157.89912152299974</v>
      </c>
      <c r="AT57" s="183">
        <v>157.89912152299974</v>
      </c>
      <c r="AU57" s="183">
        <v>157.89912152299974</v>
      </c>
      <c r="AV57" s="183">
        <v>157.89912152299974</v>
      </c>
      <c r="AW57" s="183">
        <v>157.89912152299974</v>
      </c>
      <c r="AX57" s="183">
        <v>157.89912152299974</v>
      </c>
      <c r="AY57" s="183">
        <v>157.89912152299974</v>
      </c>
      <c r="AZ57" s="183">
        <v>157.89912152299974</v>
      </c>
      <c r="BA57" s="183">
        <v>157.89912152299974</v>
      </c>
      <c r="BB57" s="183">
        <v>157.89912152299974</v>
      </c>
      <c r="BC57" s="183">
        <v>157.89912152299974</v>
      </c>
      <c r="BD57" s="183">
        <v>157.89912152299974</v>
      </c>
      <c r="BE57" s="183">
        <v>157.89912152299974</v>
      </c>
      <c r="BF57" s="183">
        <v>157.89912152299974</v>
      </c>
      <c r="BG57" s="183">
        <v>157.89912152299974</v>
      </c>
      <c r="BH57" s="183">
        <v>157.89912152299974</v>
      </c>
      <c r="BI57" s="145">
        <v>157.89912152299974</v>
      </c>
      <c r="BJ57" s="154">
        <f t="shared" si="101"/>
        <v>3.4247840951137292</v>
      </c>
      <c r="BK57" s="145">
        <f t="shared" si="159"/>
        <v>9.1822838704336824</v>
      </c>
      <c r="BL57" s="145">
        <f t="shared" si="158"/>
        <v>3.4247840951137292</v>
      </c>
      <c r="BM57" s="145">
        <f t="shared" si="158"/>
        <v>3.4247840951137296</v>
      </c>
      <c r="BN57" s="145">
        <f t="shared" si="158"/>
        <v>2.9140184611303375</v>
      </c>
      <c r="BO57" s="145">
        <f t="shared" si="158"/>
        <v>2.4568985420338372</v>
      </c>
      <c r="BP57" s="145">
        <f t="shared" si="158"/>
        <v>2.5123045426150905</v>
      </c>
      <c r="BQ57" s="145">
        <f t="shared" si="158"/>
        <v>2.523981323810538</v>
      </c>
      <c r="BR57" s="145">
        <f t="shared" si="158"/>
        <v>2.5162634741551293</v>
      </c>
      <c r="BS57" s="145">
        <f t="shared" si="158"/>
        <v>2.5265012805301268</v>
      </c>
      <c r="BT57" s="145">
        <f t="shared" si="158"/>
        <v>2.5370296619422517</v>
      </c>
      <c r="BU57" s="145">
        <f t="shared" si="158"/>
        <v>2.5415489619332678</v>
      </c>
      <c r="BV57" s="145">
        <f t="shared" si="158"/>
        <v>2.542736135145728</v>
      </c>
      <c r="BW57" s="145">
        <f t="shared" si="158"/>
        <v>2.5506269188778363</v>
      </c>
      <c r="BX57" s="145">
        <f t="shared" si="158"/>
        <v>2.4092190863406522</v>
      </c>
      <c r="BY57" s="145">
        <f t="shared" si="158"/>
        <v>2.4249020311837621</v>
      </c>
      <c r="BZ57" s="145">
        <f t="shared" si="158"/>
        <v>2.4305942831559886</v>
      </c>
      <c r="CA57" s="145">
        <f t="shared" si="157"/>
        <v>2.4428993437450726</v>
      </c>
      <c r="CB57" s="145">
        <f t="shared" si="148"/>
        <v>2.4450577740258823</v>
      </c>
      <c r="CC57" s="145">
        <f t="shared" si="148"/>
        <v>2.4508922315004291</v>
      </c>
      <c r="CD57" s="145">
        <f t="shared" si="148"/>
        <v>2.4567927687687119</v>
      </c>
      <c r="CE57" s="145">
        <f t="shared" si="148"/>
        <v>2.4716518826976639</v>
      </c>
      <c r="CF57" s="145">
        <f t="shared" si="148"/>
        <v>2.4732720972009559</v>
      </c>
      <c r="CG57" s="145">
        <f t="shared" si="148"/>
        <v>2.4732910698706645</v>
      </c>
      <c r="CH57" s="145">
        <f t="shared" si="148"/>
        <v>2.4731299341887145</v>
      </c>
      <c r="CI57" s="145">
        <f t="shared" si="148"/>
        <v>2.4731299341887145</v>
      </c>
      <c r="CJ57" s="192">
        <f t="shared" si="112"/>
        <v>2340.8776016352804</v>
      </c>
      <c r="CK57" s="145">
        <f>'[8]ф_4 (ТЗ-1)'!CK52</f>
        <v>2340.8776016352804</v>
      </c>
      <c r="CL57" s="145">
        <f>'[8]ф_4 (ТЗ-1)'!CL52</f>
        <v>2340.8776016352804</v>
      </c>
      <c r="CM57" s="145">
        <f>'[8]ф_4 (ТЗ-1)'!CM52</f>
        <v>2340.8776016352808</v>
      </c>
      <c r="CN57" s="145">
        <f>'[8]ф_4 (ТЗ-1)'!CN52</f>
        <v>1991.7636723856583</v>
      </c>
      <c r="CO57" s="145">
        <f>'[8]ф_4 (ТЗ-1)'!CO52</f>
        <v>1679.3171793640902</v>
      </c>
      <c r="CP57" s="145">
        <f>'[8]ф_4 (ТЗ-1)'!CP52</f>
        <v>1717.1877902273834</v>
      </c>
      <c r="CQ57" s="145">
        <f>'[8]ф_4 (ТЗ-1)'!CQ52</f>
        <v>1725.1689986190647</v>
      </c>
      <c r="CR57" s="145">
        <f>'[8]ф_4 (ТЗ-1)'!CR52</f>
        <v>1719.8937634832469</v>
      </c>
      <c r="CS57" s="145">
        <f>'[8]ф_4 (ТЗ-1)'!CS52</f>
        <v>1726.8914167564278</v>
      </c>
      <c r="CT57" s="145">
        <f>'[8]ф_4 (ТЗ-1)'!CT52</f>
        <v>1734.0876812638105</v>
      </c>
      <c r="CU57" s="145">
        <f>'[8]ф_4 (ТЗ-1)'!CU52</f>
        <v>1737.17667251997</v>
      </c>
      <c r="CV57" s="145">
        <f>'[8]ф_4 (ТЗ-1)'!CV52</f>
        <v>1737.9881184695919</v>
      </c>
      <c r="CW57" s="145">
        <f>'[8]ф_4 (ТЗ-1)'!CW52</f>
        <v>1743.381555949109</v>
      </c>
      <c r="CX57" s="145">
        <f>'[8]ф_4 (ТЗ-1)'!CX52</f>
        <v>1646.7277469237856</v>
      </c>
      <c r="CY57" s="145">
        <f>'[8]ф_4 (ТЗ-1)'!CY52</f>
        <v>1657.4472122364448</v>
      </c>
      <c r="CZ57" s="145">
        <f>'[8]ф_4 (ТЗ-1)'!CZ52</f>
        <v>1661.3379290742332</v>
      </c>
      <c r="DA57" s="145">
        <f>'[8]ф_4 (ТЗ-1)'!DA52</f>
        <v>1669.7485733425385</v>
      </c>
      <c r="DB57" s="145">
        <f>'[8]ф_4 (ТЗ-1)'!DB52</f>
        <v>1671.223884182205</v>
      </c>
      <c r="DC57" s="145">
        <f>'[8]ф_4 (ТЗ-1)'!DC52</f>
        <v>1675.2118000450901</v>
      </c>
      <c r="DD57" s="145">
        <f>'[8]ф_4 (ТЗ-1)'!DD52</f>
        <v>1679.2448821738712</v>
      </c>
      <c r="DE57" s="145">
        <f>'[8]ф_4 (ТЗ-1)'!DE52</f>
        <v>1689.4012499945632</v>
      </c>
      <c r="DF57" s="145">
        <f>'[8]ф_4 (ТЗ-1)'!DF52</f>
        <v>1690.5086844299228</v>
      </c>
      <c r="DG57" s="145">
        <f>'[8]ф_4 (ТЗ-1)'!DG52</f>
        <v>1690.521652458368</v>
      </c>
      <c r="DH57" s="145">
        <f>'[8]ф_4 (ТЗ-1)'!DH52</f>
        <v>1690.4115144472628</v>
      </c>
      <c r="DI57" s="145">
        <f>'[8]ф_4 (ТЗ-1)'!DI52</f>
        <v>1690.4115144472628</v>
      </c>
      <c r="DJ57" s="139"/>
      <c r="DK57" s="139">
        <v>683.51100000000008</v>
      </c>
      <c r="DL57" s="139">
        <v>7806</v>
      </c>
      <c r="DM57" s="139">
        <f t="shared" si="103"/>
        <v>16.600000000000001</v>
      </c>
      <c r="DN57" s="139">
        <v>19.305800000000001</v>
      </c>
      <c r="DO57" s="139"/>
      <c r="DP57" s="139"/>
      <c r="DQ57" s="190">
        <v>0</v>
      </c>
      <c r="DR57" s="190">
        <v>0</v>
      </c>
      <c r="DS57" s="190">
        <v>0</v>
      </c>
      <c r="DT57" s="190">
        <v>0</v>
      </c>
      <c r="DU57" s="190">
        <v>0</v>
      </c>
      <c r="DV57" s="190">
        <v>0</v>
      </c>
      <c r="DW57" s="190">
        <v>0</v>
      </c>
      <c r="DX57" s="190">
        <v>0</v>
      </c>
      <c r="DY57" s="190">
        <v>1.2275859455999996</v>
      </c>
      <c r="DZ57" s="190">
        <v>0</v>
      </c>
      <c r="EA57" s="190">
        <v>0</v>
      </c>
      <c r="EB57" s="190">
        <v>0</v>
      </c>
      <c r="EC57" s="190">
        <v>581.93144041078142</v>
      </c>
      <c r="ED57" s="190">
        <v>0</v>
      </c>
      <c r="EE57" s="190">
        <v>0</v>
      </c>
      <c r="EF57" s="190">
        <v>0</v>
      </c>
      <c r="EG57" s="190">
        <v>0</v>
      </c>
      <c r="EH57" s="190">
        <v>0</v>
      </c>
      <c r="EI57" s="190">
        <v>0</v>
      </c>
      <c r="EJ57" s="190">
        <v>0</v>
      </c>
      <c r="EK57" s="190">
        <v>0</v>
      </c>
      <c r="EL57" s="190">
        <v>0</v>
      </c>
      <c r="EM57" s="190">
        <v>0</v>
      </c>
      <c r="EN57" s="190">
        <v>0</v>
      </c>
      <c r="EO57" s="190">
        <v>0</v>
      </c>
      <c r="EP57" s="139"/>
      <c r="EQ57" s="139"/>
      <c r="ER57" s="139"/>
      <c r="ES57" s="139">
        <v>0</v>
      </c>
      <c r="ET57" s="139">
        <v>0</v>
      </c>
      <c r="EU57" s="139">
        <v>0</v>
      </c>
      <c r="EV57" s="139">
        <v>0</v>
      </c>
      <c r="EW57" s="139">
        <v>0</v>
      </c>
      <c r="EX57" s="139">
        <v>0</v>
      </c>
      <c r="EY57" s="139">
        <v>0</v>
      </c>
      <c r="EZ57" s="139">
        <v>0</v>
      </c>
      <c r="FA57" s="139">
        <v>0</v>
      </c>
      <c r="FB57" s="139">
        <v>0</v>
      </c>
      <c r="FC57" s="139">
        <v>0</v>
      </c>
      <c r="FD57" s="139">
        <v>0</v>
      </c>
      <c r="FE57" s="139">
        <v>0</v>
      </c>
      <c r="FF57" s="139">
        <v>0</v>
      </c>
      <c r="FG57" s="139">
        <v>0</v>
      </c>
      <c r="FH57" s="139">
        <v>0</v>
      </c>
      <c r="FI57" s="139">
        <v>0</v>
      </c>
      <c r="FJ57" s="139">
        <v>0</v>
      </c>
      <c r="FK57" s="139">
        <v>0</v>
      </c>
      <c r="FL57" s="139">
        <v>0</v>
      </c>
      <c r="FM57" s="139">
        <v>0</v>
      </c>
      <c r="FN57" s="139">
        <v>0</v>
      </c>
      <c r="FO57" s="139">
        <v>0</v>
      </c>
      <c r="FP57" s="139">
        <v>0</v>
      </c>
      <c r="FQ57" s="139">
        <v>0</v>
      </c>
      <c r="FR57" s="139"/>
      <c r="FS57" s="139"/>
      <c r="FT57" s="139"/>
      <c r="FU57" s="139">
        <v>2024</v>
      </c>
      <c r="FV57" s="139"/>
      <c r="FW57" s="139"/>
      <c r="FX57" s="139"/>
      <c r="FY57" s="139">
        <v>3.44</v>
      </c>
      <c r="FZ57" s="139"/>
      <c r="GA57" s="139"/>
      <c r="GB57" s="139"/>
      <c r="GC57" s="139"/>
      <c r="GD57" s="139"/>
      <c r="GE57" s="139"/>
      <c r="GF57" s="139"/>
      <c r="GG57" s="139"/>
      <c r="GH57" s="139"/>
      <c r="GI57" s="139"/>
      <c r="GJ57" s="139"/>
      <c r="GK57" s="139"/>
      <c r="GL57" s="139"/>
      <c r="GM57" s="139"/>
      <c r="GN57" s="139"/>
      <c r="GO57" s="139"/>
      <c r="GP57" s="139"/>
      <c r="GQ57" s="139"/>
      <c r="GR57" s="139">
        <v>7806</v>
      </c>
      <c r="GS57" s="139"/>
      <c r="GT57" s="139"/>
      <c r="GU57" s="139"/>
      <c r="GV57" s="139">
        <f t="shared" si="113"/>
        <v>0.28274117569839596</v>
      </c>
      <c r="GW57" s="139"/>
      <c r="GX57" s="139"/>
      <c r="GY57" s="139"/>
      <c r="GZ57" s="139">
        <f t="shared" si="155"/>
        <v>16.600000000000001</v>
      </c>
      <c r="HA57" s="139">
        <f t="shared" si="155"/>
        <v>16.600000000000001</v>
      </c>
      <c r="HB57" s="139">
        <f t="shared" si="155"/>
        <v>16.600000000000001</v>
      </c>
      <c r="HC57" s="139">
        <f t="shared" si="155"/>
        <v>3.44</v>
      </c>
      <c r="HD57" s="139">
        <f t="shared" si="155"/>
        <v>3.44</v>
      </c>
      <c r="HE57" s="139">
        <f t="shared" si="155"/>
        <v>3.44</v>
      </c>
      <c r="HF57" s="139">
        <f t="shared" si="155"/>
        <v>3.44</v>
      </c>
      <c r="HG57" s="139">
        <f t="shared" si="155"/>
        <v>3.44</v>
      </c>
      <c r="HH57" s="139">
        <f t="shared" si="155"/>
        <v>3.44</v>
      </c>
      <c r="HI57" s="139">
        <f t="shared" si="155"/>
        <v>3.44</v>
      </c>
      <c r="HJ57" s="139">
        <f t="shared" si="155"/>
        <v>3.44</v>
      </c>
      <c r="HK57" s="139">
        <f t="shared" si="155"/>
        <v>3.44</v>
      </c>
      <c r="HL57" s="139">
        <f t="shared" si="155"/>
        <v>3.44</v>
      </c>
      <c r="HM57" s="139">
        <f t="shared" si="155"/>
        <v>3.44</v>
      </c>
      <c r="HN57" s="139">
        <f t="shared" si="155"/>
        <v>3.44</v>
      </c>
      <c r="HO57" s="139">
        <f t="shared" si="155"/>
        <v>3.44</v>
      </c>
      <c r="HP57" s="139">
        <f t="shared" si="154"/>
        <v>3.44</v>
      </c>
      <c r="HQ57" s="139">
        <f t="shared" si="154"/>
        <v>3.44</v>
      </c>
      <c r="HR57" s="139">
        <f t="shared" si="154"/>
        <v>3.44</v>
      </c>
      <c r="HS57" s="139">
        <f t="shared" si="154"/>
        <v>3.44</v>
      </c>
      <c r="HT57" s="139">
        <f t="shared" si="154"/>
        <v>3.44</v>
      </c>
      <c r="HU57" s="139">
        <f t="shared" si="154"/>
        <v>3.44</v>
      </c>
      <c r="HV57" s="139">
        <f t="shared" si="154"/>
        <v>3.44</v>
      </c>
      <c r="HW57" s="139">
        <f t="shared" si="154"/>
        <v>3.44</v>
      </c>
      <c r="HX57" s="139">
        <f t="shared" si="154"/>
        <v>3.44</v>
      </c>
      <c r="HY57" s="139"/>
      <c r="HZ57" s="139"/>
      <c r="IA57" s="139"/>
      <c r="IB57" s="279">
        <v>2099.6499999999996</v>
      </c>
      <c r="IC57" s="139"/>
      <c r="ID57" s="139"/>
      <c r="IE57" s="139"/>
      <c r="IF57" s="280">
        <v>1516.4909736436184</v>
      </c>
      <c r="IG57" s="139"/>
      <c r="IH57" s="139"/>
      <c r="II57" s="139"/>
      <c r="IJ57" s="139">
        <f t="shared" si="160"/>
        <v>15.731089924070126</v>
      </c>
      <c r="IK57" s="139">
        <f t="shared" si="161"/>
        <v>6276.1920305639969</v>
      </c>
      <c r="IL57" s="139">
        <f t="shared" si="162"/>
        <v>6276.1920305639997</v>
      </c>
      <c r="IM57" s="139">
        <f t="shared" si="163"/>
        <v>5273.9484645525308</v>
      </c>
      <c r="IN57" s="139">
        <f t="shared" si="164"/>
        <v>4412.39110578491</v>
      </c>
      <c r="IO57" s="139">
        <f t="shared" si="165"/>
        <v>4510.7914904092941</v>
      </c>
      <c r="IP57" s="139">
        <f t="shared" si="166"/>
        <v>4530.5572872454131</v>
      </c>
      <c r="IQ57" s="139">
        <f t="shared" si="167"/>
        <v>4515.6183699065732</v>
      </c>
      <c r="IR57" s="139">
        <f t="shared" si="168"/>
        <v>4533.9908603112217</v>
      </c>
      <c r="IS57" s="139">
        <f t="shared" si="169"/>
        <v>4555.548265596598</v>
      </c>
      <c r="IT57" s="139">
        <f t="shared" si="170"/>
        <v>4563.6632236298528</v>
      </c>
      <c r="IU57" s="139">
        <f t="shared" si="171"/>
        <v>4561.4338374161407</v>
      </c>
      <c r="IV57" s="139">
        <f t="shared" si="172"/>
        <v>4575.589174818977</v>
      </c>
      <c r="IW57" s="139">
        <f t="shared" si="173"/>
        <v>4581.2190879645605</v>
      </c>
      <c r="IX57" s="139">
        <f t="shared" si="174"/>
        <v>4611.0407869034807</v>
      </c>
      <c r="IY57" s="139">
        <f t="shared" si="175"/>
        <v>4621.864814297468</v>
      </c>
      <c r="IZ57" s="139">
        <f t="shared" si="176"/>
        <v>4645.2633415500877</v>
      </c>
      <c r="JA57" s="139">
        <f t="shared" si="177"/>
        <v>4649.3676764603269</v>
      </c>
      <c r="JB57" s="139">
        <f t="shared" si="178"/>
        <v>4660.4621128699737</v>
      </c>
      <c r="JC57" s="139">
        <f t="shared" si="179"/>
        <v>4671.6822024483617</v>
      </c>
      <c r="JD57" s="139">
        <f t="shared" si="180"/>
        <v>4699.9373564721282</v>
      </c>
      <c r="JE57" s="139">
        <f t="shared" si="181"/>
        <v>4703.0182542000111</v>
      </c>
      <c r="JF57" s="139">
        <f t="shared" si="182"/>
        <v>4703.0543314323022</v>
      </c>
      <c r="JG57" s="139">
        <f t="shared" si="183"/>
        <v>4702.7479259808078</v>
      </c>
      <c r="JH57" s="139">
        <f t="shared" si="184"/>
        <v>4702.7479259808078</v>
      </c>
      <c r="JI57" s="139"/>
      <c r="JJ57" s="139"/>
      <c r="JK57" s="139"/>
      <c r="JL57" s="139"/>
      <c r="JM57" s="139"/>
      <c r="JN57" s="139"/>
      <c r="JO57" s="139"/>
      <c r="JP57" s="139"/>
      <c r="JQ57" s="139"/>
      <c r="JR57" s="139"/>
      <c r="JS57" s="139"/>
      <c r="JT57" s="139"/>
      <c r="JU57" s="139"/>
      <c r="JV57" s="139"/>
      <c r="JW57" s="139"/>
      <c r="JX57" s="139"/>
      <c r="JY57" s="139"/>
      <c r="JZ57" s="139"/>
      <c r="KA57" s="139"/>
      <c r="KB57" s="139"/>
      <c r="KC57" s="139"/>
      <c r="KD57" s="139"/>
      <c r="KE57" s="139"/>
      <c r="KF57" s="139"/>
      <c r="KG57" s="139"/>
      <c r="KH57" s="139"/>
      <c r="KI57" s="139"/>
      <c r="KJ57" s="139"/>
      <c r="KK57" s="139"/>
      <c r="KL57" s="139"/>
      <c r="KM57" s="139"/>
      <c r="KN57" s="139"/>
      <c r="KO57" s="139"/>
      <c r="KP57" s="139"/>
      <c r="KQ57" s="139"/>
      <c r="KR57" s="139"/>
      <c r="KS57" s="139"/>
      <c r="KT57" s="139"/>
      <c r="KU57" s="139"/>
      <c r="KV57" s="139"/>
      <c r="KW57" s="139"/>
    </row>
    <row r="58" spans="1:309" s="152" customFormat="1" ht="12.75" x14ac:dyDescent="0.2">
      <c r="A58" s="150" t="s">
        <v>539</v>
      </c>
      <c r="B58" s="186" t="s">
        <v>602</v>
      </c>
      <c r="C58" s="151">
        <f t="shared" si="156"/>
        <v>0.28274117569839596</v>
      </c>
      <c r="D58" s="151">
        <f t="shared" si="156"/>
        <v>0.28274117569839596</v>
      </c>
      <c r="E58" s="151">
        <f t="shared" si="156"/>
        <v>0.28274117569839596</v>
      </c>
      <c r="F58" s="151">
        <f t="shared" si="156"/>
        <v>0.28274117569839596</v>
      </c>
      <c r="G58" s="151">
        <f t="shared" si="156"/>
        <v>0.28274117569839596</v>
      </c>
      <c r="H58" s="151">
        <f t="shared" si="156"/>
        <v>0.28274117569839596</v>
      </c>
      <c r="I58" s="151">
        <v>0.28274117569839596</v>
      </c>
      <c r="J58" s="151">
        <f t="shared" si="110"/>
        <v>0.19379844961240308</v>
      </c>
      <c r="K58" s="151">
        <f t="shared" si="147"/>
        <v>0.19379844961240308</v>
      </c>
      <c r="L58" s="151">
        <f t="shared" si="147"/>
        <v>0.19379844961240308</v>
      </c>
      <c r="M58" s="151">
        <f t="shared" si="147"/>
        <v>0.19379844961240308</v>
      </c>
      <c r="N58" s="151">
        <f t="shared" si="147"/>
        <v>0.19379844961240308</v>
      </c>
      <c r="O58" s="151">
        <f t="shared" si="147"/>
        <v>0.40308297205006555</v>
      </c>
      <c r="P58" s="151">
        <f t="shared" si="146"/>
        <v>0</v>
      </c>
      <c r="Q58" s="151">
        <f t="shared" si="146"/>
        <v>0</v>
      </c>
      <c r="R58" s="151">
        <f t="shared" si="146"/>
        <v>0</v>
      </c>
      <c r="S58" s="151">
        <f t="shared" si="146"/>
        <v>0</v>
      </c>
      <c r="T58" s="151">
        <f t="shared" si="146"/>
        <v>0</v>
      </c>
      <c r="U58" s="151">
        <f t="shared" si="146"/>
        <v>0</v>
      </c>
      <c r="V58" s="151">
        <f t="shared" si="146"/>
        <v>0</v>
      </c>
      <c r="W58" s="151">
        <f t="shared" si="146"/>
        <v>0</v>
      </c>
      <c r="X58" s="151">
        <f t="shared" si="146"/>
        <v>0</v>
      </c>
      <c r="Y58" s="151">
        <f t="shared" si="146"/>
        <v>0</v>
      </c>
      <c r="Z58" s="151">
        <f t="shared" si="146"/>
        <v>0</v>
      </c>
      <c r="AA58" s="151">
        <f t="shared" si="146"/>
        <v>0</v>
      </c>
      <c r="AB58" s="151">
        <f t="shared" si="146"/>
        <v>0</v>
      </c>
      <c r="AC58" s="151">
        <f t="shared" si="146"/>
        <v>0</v>
      </c>
      <c r="AD58" s="151">
        <f t="shared" si="185"/>
        <v>0</v>
      </c>
      <c r="AE58" s="151">
        <f t="shared" si="185"/>
        <v>0</v>
      </c>
      <c r="AF58" s="151">
        <f t="shared" si="185"/>
        <v>0</v>
      </c>
      <c r="AG58" s="151">
        <f t="shared" si="185"/>
        <v>0</v>
      </c>
      <c r="AH58" s="151">
        <f t="shared" si="185"/>
        <v>0</v>
      </c>
      <c r="AI58" s="151">
        <f t="shared" si="185"/>
        <v>0</v>
      </c>
      <c r="AJ58" s="183">
        <v>168.60211838766347</v>
      </c>
      <c r="AK58" s="183">
        <v>168.60211838766347</v>
      </c>
      <c r="AL58" s="183">
        <v>168.60211838766347</v>
      </c>
      <c r="AM58" s="183">
        <v>168.60211838766347</v>
      </c>
      <c r="AN58" s="183">
        <v>168.60211838766347</v>
      </c>
      <c r="AO58" s="183">
        <v>155.66351833189768</v>
      </c>
      <c r="AP58" s="183">
        <v>155.66351833189768</v>
      </c>
      <c r="AQ58" s="183">
        <v>155.66351833189768</v>
      </c>
      <c r="AR58" s="183">
        <v>155.66351833189768</v>
      </c>
      <c r="AS58" s="183">
        <v>155.66351833189768</v>
      </c>
      <c r="AT58" s="183">
        <v>155.66351833189768</v>
      </c>
      <c r="AU58" s="183">
        <v>155.66351833189768</v>
      </c>
      <c r="AV58" s="183">
        <v>155.66351833189768</v>
      </c>
      <c r="AW58" s="183">
        <v>155.66351833189768</v>
      </c>
      <c r="AX58" s="183">
        <v>155.66351833189768</v>
      </c>
      <c r="AY58" s="183">
        <v>155.66351833189768</v>
      </c>
      <c r="AZ58" s="183">
        <v>155.66351833189768</v>
      </c>
      <c r="BA58" s="183">
        <v>155.66351833189768</v>
      </c>
      <c r="BB58" s="183">
        <v>155.66351833189768</v>
      </c>
      <c r="BC58" s="183">
        <v>155.66351833189768</v>
      </c>
      <c r="BD58" s="183">
        <v>155.66351833189768</v>
      </c>
      <c r="BE58" s="183">
        <v>155.66351833189768</v>
      </c>
      <c r="BF58" s="183">
        <v>155.66351833189768</v>
      </c>
      <c r="BG58" s="183">
        <v>155.66351833189768</v>
      </c>
      <c r="BH58" s="183">
        <v>155.66351833189768</v>
      </c>
      <c r="BI58" s="145">
        <v>155.66351833189768</v>
      </c>
      <c r="BJ58" s="154">
        <f t="shared" si="101"/>
        <v>1.632281306817571</v>
      </c>
      <c r="BK58" s="145">
        <f t="shared" si="159"/>
        <v>4.8409652166450368</v>
      </c>
      <c r="BL58" s="145">
        <f t="shared" si="158"/>
        <v>1.632281306817571</v>
      </c>
      <c r="BM58" s="145">
        <f t="shared" si="158"/>
        <v>1.632281306817571</v>
      </c>
      <c r="BN58" s="145">
        <f t="shared" si="158"/>
        <v>1.3888460497730739</v>
      </c>
      <c r="BO58" s="145">
        <f t="shared" si="158"/>
        <v>1.1842856667458148</v>
      </c>
      <c r="BP58" s="145">
        <f t="shared" si="158"/>
        <v>1.2049839495232952</v>
      </c>
      <c r="BQ58" s="145">
        <f t="shared" si="158"/>
        <v>1.2105845181183601</v>
      </c>
      <c r="BR58" s="145">
        <f t="shared" si="158"/>
        <v>1.2068827833955786</v>
      </c>
      <c r="BS58" s="145">
        <f t="shared" si="158"/>
        <v>1.2117931723038264</v>
      </c>
      <c r="BT58" s="145">
        <f t="shared" si="158"/>
        <v>1.2175547888006917</v>
      </c>
      <c r="BU58" s="145">
        <f t="shared" si="158"/>
        <v>1.2197236618842942</v>
      </c>
      <c r="BV58" s="145">
        <f t="shared" si="158"/>
        <v>1.2202934023377272</v>
      </c>
      <c r="BW58" s="145">
        <f t="shared" si="158"/>
        <v>1.2240802959892045</v>
      </c>
      <c r="BX58" s="145">
        <f t="shared" si="158"/>
        <v>1.2255864333381532</v>
      </c>
      <c r="BY58" s="145">
        <f t="shared" si="158"/>
        <v>1.2335644559860233</v>
      </c>
      <c r="BZ58" s="145">
        <f t="shared" si="158"/>
        <v>1.2364601439837883</v>
      </c>
      <c r="CA58" s="145">
        <f t="shared" si="157"/>
        <v>1.2427198135194018</v>
      </c>
      <c r="CB58" s="145">
        <f t="shared" si="148"/>
        <v>1.2438178219506253</v>
      </c>
      <c r="CC58" s="145">
        <f t="shared" si="148"/>
        <v>1.2467858508722098</v>
      </c>
      <c r="CD58" s="145">
        <f t="shared" si="148"/>
        <v>1.2497874950424781</v>
      </c>
      <c r="CE58" s="145">
        <f t="shared" si="148"/>
        <v>1.2573464291991927</v>
      </c>
      <c r="CF58" s="145">
        <f t="shared" si="148"/>
        <v>1.2581706435371875</v>
      </c>
      <c r="CG58" s="145">
        <f t="shared" si="148"/>
        <v>1.258180295065656</v>
      </c>
      <c r="CH58" s="145">
        <f t="shared" si="148"/>
        <v>1.2580983242283654</v>
      </c>
      <c r="CI58" s="145">
        <f t="shared" si="148"/>
        <v>1.2580983242283654</v>
      </c>
      <c r="CJ58" s="192">
        <f t="shared" si="112"/>
        <v>1506.8845599839242</v>
      </c>
      <c r="CK58" s="145">
        <f>'[8]ф_4 (ТЗ-1)'!CK53</f>
        <v>1506.8845599839242</v>
      </c>
      <c r="CL58" s="145">
        <f>'[8]ф_4 (ТЗ-1)'!CL53</f>
        <v>1506.8845599839242</v>
      </c>
      <c r="CM58" s="145">
        <f>'[8]ф_4 (ТЗ-1)'!CM53</f>
        <v>1506.8845599839242</v>
      </c>
      <c r="CN58" s="145">
        <f>'[8]ф_4 (ТЗ-1)'!CN53</f>
        <v>1282.1507296913567</v>
      </c>
      <c r="CO58" s="145">
        <f>'[8]ф_4 (ТЗ-1)'!CO53</f>
        <v>1081.0206937482462</v>
      </c>
      <c r="CP58" s="145">
        <f>'[8]ф_4 (ТЗ-1)'!CP53</f>
        <v>1112.4134675690668</v>
      </c>
      <c r="CQ58" s="145">
        <f>'[8]ф_4 (ТЗ-1)'!CQ53</f>
        <v>1117.583783682953</v>
      </c>
      <c r="CR58" s="145">
        <f>'[8]ф_4 (ТЗ-1)'!CR53</f>
        <v>1114.1664273267797</v>
      </c>
      <c r="CS58" s="145">
        <f>'[8]ф_4 (ТЗ-1)'!CS53</f>
        <v>1118.6995854279292</v>
      </c>
      <c r="CT58" s="145">
        <f>'[8]ф_4 (ТЗ-1)'!CT53</f>
        <v>1124.0185772606558</v>
      </c>
      <c r="CU58" s="145">
        <f>'[8]ф_4 (ТЗ-1)'!CU53</f>
        <v>1126.0208310073567</v>
      </c>
      <c r="CV58" s="145">
        <f>'[8]ф_4 (ТЗ-1)'!CV53</f>
        <v>1126.5468022899356</v>
      </c>
      <c r="CW58" s="145">
        <f>'[8]ф_4 (ТЗ-1)'!CW53</f>
        <v>1130.0427754104255</v>
      </c>
      <c r="CX58" s="145">
        <f>'[8]ф_4 (ТЗ-1)'!CX53</f>
        <v>1131.4332067698158</v>
      </c>
      <c r="CY58" s="145">
        <f>'[8]ф_4 (ТЗ-1)'!CY53</f>
        <v>1138.7983337838086</v>
      </c>
      <c r="CZ58" s="145">
        <f>'[8]ф_4 (ТЗ-1)'!CZ53</f>
        <v>1141.4715663425213</v>
      </c>
      <c r="DA58" s="145">
        <f>'[8]ф_4 (ТЗ-1)'!DA53</f>
        <v>1147.2503492854003</v>
      </c>
      <c r="DB58" s="145">
        <f>'[8]ф_4 (ТЗ-1)'!DB53</f>
        <v>1148.2640054149119</v>
      </c>
      <c r="DC58" s="145">
        <f>'[8]ф_4 (ТЗ-1)'!DC53</f>
        <v>1151.0040214506537</v>
      </c>
      <c r="DD58" s="145">
        <f>'[8]ф_4 (ТЗ-1)'!DD53</f>
        <v>1153.7750703108295</v>
      </c>
      <c r="DE58" s="145">
        <f>'[8]ф_4 (ТЗ-1)'!DE53</f>
        <v>1160.7533044688228</v>
      </c>
      <c r="DF58" s="145">
        <f>'[8]ф_4 (ТЗ-1)'!DF53</f>
        <v>1161.5142001887298</v>
      </c>
      <c r="DG58" s="145">
        <f>'[8]ф_4 (ТЗ-1)'!DG53</f>
        <v>1161.5231102578266</v>
      </c>
      <c r="DH58" s="145">
        <f>'[8]ф_4 (ТЗ-1)'!DH53</f>
        <v>1161.4474366661693</v>
      </c>
      <c r="DI58" s="145">
        <f>'[8]ф_4 (ТЗ-1)'!DI53</f>
        <v>1161.4474366661693</v>
      </c>
      <c r="DJ58" s="139"/>
      <c r="DK58" s="139">
        <v>923.17699999999968</v>
      </c>
      <c r="DL58" s="139">
        <v>8854</v>
      </c>
      <c r="DM58" s="139">
        <f t="shared" si="103"/>
        <v>5.16</v>
      </c>
      <c r="DN58" s="139">
        <v>6.00108</v>
      </c>
      <c r="DO58" s="139"/>
      <c r="DP58" s="139"/>
      <c r="DQ58" s="190">
        <v>0</v>
      </c>
      <c r="DR58" s="190">
        <v>0</v>
      </c>
      <c r="DS58" s="190">
        <v>0</v>
      </c>
      <c r="DT58" s="190">
        <v>0</v>
      </c>
      <c r="DU58" s="190">
        <v>-8.5767671968528347</v>
      </c>
      <c r="DV58" s="190">
        <v>0</v>
      </c>
      <c r="DW58" s="190">
        <v>0</v>
      </c>
      <c r="DX58" s="190">
        <v>0</v>
      </c>
      <c r="DY58" s="190">
        <v>0</v>
      </c>
      <c r="DZ58" s="190">
        <v>0</v>
      </c>
      <c r="EA58" s="190">
        <v>0</v>
      </c>
      <c r="EB58" s="190">
        <v>0</v>
      </c>
      <c r="EC58" s="190">
        <v>0</v>
      </c>
      <c r="ED58" s="190">
        <v>0</v>
      </c>
      <c r="EE58" s="190">
        <v>0</v>
      </c>
      <c r="EF58" s="190">
        <v>0</v>
      </c>
      <c r="EG58" s="190">
        <v>0</v>
      </c>
      <c r="EH58" s="190">
        <v>0</v>
      </c>
      <c r="EI58" s="190">
        <v>0</v>
      </c>
      <c r="EJ58" s="190">
        <v>0</v>
      </c>
      <c r="EK58" s="190">
        <v>0</v>
      </c>
      <c r="EL58" s="190">
        <v>0</v>
      </c>
      <c r="EM58" s="190">
        <v>0</v>
      </c>
      <c r="EN58" s="190">
        <v>-4.4666055069572916</v>
      </c>
      <c r="EO58" s="190">
        <v>0</v>
      </c>
      <c r="EP58" s="139"/>
      <c r="EQ58" s="139"/>
      <c r="ER58" s="139"/>
      <c r="ES58" s="139">
        <v>0</v>
      </c>
      <c r="ET58" s="139">
        <v>0</v>
      </c>
      <c r="EU58" s="139">
        <v>0</v>
      </c>
      <c r="EV58" s="139">
        <v>0</v>
      </c>
      <c r="EW58" s="139">
        <v>10.373000000000001</v>
      </c>
      <c r="EX58" s="139">
        <v>0</v>
      </c>
      <c r="EY58" s="139">
        <v>0</v>
      </c>
      <c r="EZ58" s="139">
        <v>0</v>
      </c>
      <c r="FA58" s="139">
        <v>0</v>
      </c>
      <c r="FB58" s="139">
        <v>0</v>
      </c>
      <c r="FC58" s="139">
        <v>0</v>
      </c>
      <c r="FD58" s="139">
        <v>0</v>
      </c>
      <c r="FE58" s="139">
        <v>0</v>
      </c>
      <c r="FF58" s="139">
        <v>0</v>
      </c>
      <c r="FG58" s="139">
        <v>0</v>
      </c>
      <c r="FH58" s="139">
        <v>0</v>
      </c>
      <c r="FI58" s="139">
        <v>0</v>
      </c>
      <c r="FJ58" s="139">
        <v>0</v>
      </c>
      <c r="FK58" s="139">
        <v>0</v>
      </c>
      <c r="FL58" s="139">
        <v>0</v>
      </c>
      <c r="FM58" s="139">
        <v>0</v>
      </c>
      <c r="FN58" s="139">
        <v>0</v>
      </c>
      <c r="FO58" s="139">
        <v>0</v>
      </c>
      <c r="FP58" s="139">
        <v>0</v>
      </c>
      <c r="FQ58" s="139">
        <v>0</v>
      </c>
      <c r="FR58" s="139"/>
      <c r="FS58" s="139"/>
      <c r="FT58" s="139"/>
      <c r="FU58" s="139">
        <v>2025</v>
      </c>
      <c r="FV58" s="139"/>
      <c r="FW58" s="139"/>
      <c r="FX58" s="139"/>
      <c r="FY58" s="139">
        <v>2.4808787999999997</v>
      </c>
      <c r="FZ58" s="139"/>
      <c r="GA58" s="139"/>
      <c r="GB58" s="139"/>
      <c r="GC58" s="139"/>
      <c r="GD58" s="139"/>
      <c r="GE58" s="139"/>
      <c r="GF58" s="139"/>
      <c r="GG58" s="139"/>
      <c r="GH58" s="139"/>
      <c r="GI58" s="139"/>
      <c r="GJ58" s="139"/>
      <c r="GK58" s="139"/>
      <c r="GL58" s="139"/>
      <c r="GM58" s="139"/>
      <c r="GN58" s="139"/>
      <c r="GO58" s="139"/>
      <c r="GP58" s="139"/>
      <c r="GQ58" s="139"/>
      <c r="GR58" s="139">
        <v>8854</v>
      </c>
      <c r="GS58" s="139"/>
      <c r="GT58" s="139"/>
      <c r="GU58" s="139"/>
      <c r="GV58" s="139">
        <f t="shared" si="113"/>
        <v>0.28274117569839596</v>
      </c>
      <c r="GW58" s="139"/>
      <c r="GX58" s="139"/>
      <c r="GY58" s="139"/>
      <c r="GZ58" s="139">
        <f t="shared" si="155"/>
        <v>5.16</v>
      </c>
      <c r="HA58" s="139">
        <f t="shared" si="155"/>
        <v>5.16</v>
      </c>
      <c r="HB58" s="139">
        <f t="shared" si="155"/>
        <v>5.16</v>
      </c>
      <c r="HC58" s="139">
        <f t="shared" si="155"/>
        <v>5.16</v>
      </c>
      <c r="HD58" s="139">
        <f t="shared" si="155"/>
        <v>2.4808787999999997</v>
      </c>
      <c r="HE58" s="139">
        <f t="shared" si="155"/>
        <v>2.4808787999999997</v>
      </c>
      <c r="HF58" s="139">
        <f t="shared" si="155"/>
        <v>2.4808787999999997</v>
      </c>
      <c r="HG58" s="139">
        <f t="shared" si="155"/>
        <v>2.4808787999999997</v>
      </c>
      <c r="HH58" s="139">
        <f t="shared" si="155"/>
        <v>2.4808787999999997</v>
      </c>
      <c r="HI58" s="139">
        <f t="shared" si="155"/>
        <v>2.4808787999999997</v>
      </c>
      <c r="HJ58" s="139">
        <f t="shared" si="155"/>
        <v>2.4808787999999997</v>
      </c>
      <c r="HK58" s="139">
        <f t="shared" si="155"/>
        <v>2.4808787999999997</v>
      </c>
      <c r="HL58" s="139">
        <f t="shared" si="155"/>
        <v>2.4808787999999997</v>
      </c>
      <c r="HM58" s="139">
        <f t="shared" si="155"/>
        <v>2.4808787999999997</v>
      </c>
      <c r="HN58" s="139">
        <f t="shared" si="155"/>
        <v>2.4808787999999997</v>
      </c>
      <c r="HO58" s="139">
        <f t="shared" si="155"/>
        <v>2.4808787999999997</v>
      </c>
      <c r="HP58" s="139">
        <f t="shared" si="154"/>
        <v>2.4808787999999997</v>
      </c>
      <c r="HQ58" s="139">
        <f t="shared" si="154"/>
        <v>2.4808787999999997</v>
      </c>
      <c r="HR58" s="139">
        <f t="shared" si="154"/>
        <v>2.4808787999999997</v>
      </c>
      <c r="HS58" s="139">
        <f t="shared" si="154"/>
        <v>2.4808787999999997</v>
      </c>
      <c r="HT58" s="139">
        <f t="shared" si="154"/>
        <v>2.4808787999999997</v>
      </c>
      <c r="HU58" s="139">
        <f t="shared" si="154"/>
        <v>2.4808787999999997</v>
      </c>
      <c r="HV58" s="139">
        <f t="shared" si="154"/>
        <v>2.4808787999999997</v>
      </c>
      <c r="HW58" s="139">
        <f t="shared" si="154"/>
        <v>2.4808787999999997</v>
      </c>
      <c r="HX58" s="139">
        <f t="shared" si="154"/>
        <v>2.4808787999999997</v>
      </c>
      <c r="HY58" s="139"/>
      <c r="HZ58" s="139"/>
      <c r="IA58" s="139"/>
      <c r="IB58" s="279">
        <v>1351.6000000000004</v>
      </c>
      <c r="IC58" s="139"/>
      <c r="ID58" s="139"/>
      <c r="IE58" s="139"/>
      <c r="IF58" s="280">
        <v>1364.6433727038104</v>
      </c>
      <c r="IG58" s="139"/>
      <c r="IH58" s="139"/>
      <c r="II58" s="139"/>
      <c r="IJ58" s="139">
        <f t="shared" si="160"/>
        <v>31.562519897266082</v>
      </c>
      <c r="IK58" s="139">
        <f t="shared" si="161"/>
        <v>4469.0677458067139</v>
      </c>
      <c r="IL58" s="139">
        <f t="shared" si="162"/>
        <v>4469.0677458067148</v>
      </c>
      <c r="IM58" s="139">
        <f t="shared" si="163"/>
        <v>3755.4034135983115</v>
      </c>
      <c r="IN58" s="139">
        <f t="shared" si="164"/>
        <v>3157.0522011508274</v>
      </c>
      <c r="IO58" s="139">
        <f t="shared" si="165"/>
        <v>3227.4573722756659</v>
      </c>
      <c r="IP58" s="139">
        <f t="shared" si="166"/>
        <v>3241.5997388322376</v>
      </c>
      <c r="IQ58" s="139">
        <f t="shared" si="167"/>
        <v>3230.9109896400914</v>
      </c>
      <c r="IR58" s="139">
        <f t="shared" si="168"/>
        <v>3244.0564497504997</v>
      </c>
      <c r="IS58" s="139">
        <f t="shared" si="169"/>
        <v>3259.4807066161411</v>
      </c>
      <c r="IT58" s="139">
        <f t="shared" si="170"/>
        <v>3265.2869340123357</v>
      </c>
      <c r="IU58" s="139">
        <f t="shared" si="171"/>
        <v>3209.742623845756</v>
      </c>
      <c r="IV58" s="139">
        <f t="shared" si="172"/>
        <v>3219.7033053849927</v>
      </c>
      <c r="IW58" s="139">
        <f t="shared" si="173"/>
        <v>3223.6649044865076</v>
      </c>
      <c r="IX58" s="139">
        <f t="shared" si="174"/>
        <v>3244.6495294118081</v>
      </c>
      <c r="IY58" s="139">
        <f t="shared" si="175"/>
        <v>3252.2660691505134</v>
      </c>
      <c r="IZ58" s="139">
        <f t="shared" si="176"/>
        <v>3268.7309030020742</v>
      </c>
      <c r="JA58" s="139">
        <f t="shared" si="177"/>
        <v>3271.6189989766062</v>
      </c>
      <c r="JB58" s="139">
        <f t="shared" si="178"/>
        <v>3279.4258173369844</v>
      </c>
      <c r="JC58" s="139">
        <f t="shared" si="179"/>
        <v>3287.3210540206146</v>
      </c>
      <c r="JD58" s="139">
        <f t="shared" si="180"/>
        <v>3307.2033488090401</v>
      </c>
      <c r="JE58" s="139">
        <f t="shared" si="181"/>
        <v>3309.3712830835175</v>
      </c>
      <c r="JF58" s="139">
        <f t="shared" si="182"/>
        <v>3309.3966695375066</v>
      </c>
      <c r="JG58" s="139">
        <f t="shared" si="183"/>
        <v>3309.1810613158609</v>
      </c>
      <c r="JH58" s="139">
        <f t="shared" si="184"/>
        <v>3309.1810613158605</v>
      </c>
      <c r="JI58" s="139"/>
      <c r="JJ58" s="139"/>
      <c r="JK58" s="139"/>
      <c r="JL58" s="139"/>
      <c r="JM58" s="139"/>
      <c r="JN58" s="139"/>
      <c r="JO58" s="139"/>
      <c r="JP58" s="139"/>
      <c r="JQ58" s="139"/>
      <c r="JR58" s="139"/>
      <c r="JS58" s="139"/>
      <c r="JT58" s="139"/>
      <c r="JU58" s="139"/>
      <c r="JV58" s="139"/>
      <c r="JW58" s="139"/>
      <c r="JX58" s="139"/>
      <c r="JY58" s="139"/>
      <c r="JZ58" s="139"/>
      <c r="KA58" s="139"/>
      <c r="KB58" s="139"/>
      <c r="KC58" s="139"/>
      <c r="KD58" s="139"/>
      <c r="KE58" s="139"/>
      <c r="KF58" s="139"/>
      <c r="KG58" s="139"/>
      <c r="KH58" s="139"/>
      <c r="KI58" s="139"/>
      <c r="KJ58" s="139"/>
      <c r="KK58" s="139"/>
      <c r="KL58" s="139"/>
      <c r="KM58" s="139"/>
      <c r="KN58" s="139"/>
      <c r="KO58" s="139"/>
      <c r="KP58" s="139"/>
      <c r="KQ58" s="139"/>
      <c r="KR58" s="139"/>
      <c r="KS58" s="139"/>
      <c r="KT58" s="139"/>
      <c r="KU58" s="139"/>
      <c r="KV58" s="139"/>
      <c r="KW58" s="139"/>
    </row>
    <row r="59" spans="1:309" s="152" customFormat="1" ht="12.75" x14ac:dyDescent="0.2">
      <c r="A59" s="150" t="s">
        <v>540</v>
      </c>
      <c r="B59" s="186" t="s">
        <v>603</v>
      </c>
      <c r="C59" s="151">
        <f t="shared" si="156"/>
        <v>0.28274117569839596</v>
      </c>
      <c r="D59" s="151">
        <f t="shared" si="156"/>
        <v>0.28274117569839596</v>
      </c>
      <c r="E59" s="151">
        <f t="shared" si="156"/>
        <v>0.28274117569839596</v>
      </c>
      <c r="F59" s="151">
        <f t="shared" si="156"/>
        <v>0.28274117569839596</v>
      </c>
      <c r="G59" s="151">
        <f t="shared" si="156"/>
        <v>0.28274117569839596</v>
      </c>
      <c r="H59" s="151">
        <f t="shared" si="156"/>
        <v>0.28274117569839596</v>
      </c>
      <c r="I59" s="151">
        <v>0.28274117569839596</v>
      </c>
      <c r="J59" s="151">
        <f t="shared" si="110"/>
        <v>0.20764119601328904</v>
      </c>
      <c r="K59" s="151">
        <f t="shared" si="147"/>
        <v>0.20764119601328904</v>
      </c>
      <c r="L59" s="151">
        <f t="shared" si="147"/>
        <v>0.20764119601328904</v>
      </c>
      <c r="M59" s="151">
        <f t="shared" si="147"/>
        <v>0.20764119601328904</v>
      </c>
      <c r="N59" s="151">
        <f t="shared" si="147"/>
        <v>0.41950461538977857</v>
      </c>
      <c r="O59" s="151">
        <f t="shared" si="147"/>
        <v>0</v>
      </c>
      <c r="P59" s="151">
        <f t="shared" si="147"/>
        <v>0</v>
      </c>
      <c r="Q59" s="151">
        <f t="shared" si="147"/>
        <v>0</v>
      </c>
      <c r="R59" s="151">
        <f t="shared" si="147"/>
        <v>0</v>
      </c>
      <c r="S59" s="151">
        <f t="shared" si="147"/>
        <v>0</v>
      </c>
      <c r="T59" s="151">
        <f t="shared" si="147"/>
        <v>0</v>
      </c>
      <c r="U59" s="151">
        <f t="shared" si="147"/>
        <v>0</v>
      </c>
      <c r="V59" s="151">
        <f t="shared" si="147"/>
        <v>0</v>
      </c>
      <c r="W59" s="151">
        <f t="shared" si="147"/>
        <v>0</v>
      </c>
      <c r="X59" s="151">
        <f t="shared" si="147"/>
        <v>0</v>
      </c>
      <c r="Y59" s="151">
        <f t="shared" si="147"/>
        <v>0</v>
      </c>
      <c r="Z59" s="151">
        <f t="shared" si="147"/>
        <v>0</v>
      </c>
      <c r="AA59" s="151">
        <f t="shared" ref="AA59:AC76" si="186">IF(AA$10&lt;=$FU59,IF($DN$5*HP59&gt;=1,$DN$5,1/HP59),0)</f>
        <v>0</v>
      </c>
      <c r="AB59" s="151">
        <f t="shared" si="186"/>
        <v>0</v>
      </c>
      <c r="AC59" s="151">
        <f t="shared" si="186"/>
        <v>0</v>
      </c>
      <c r="AD59" s="151">
        <f t="shared" si="185"/>
        <v>0</v>
      </c>
      <c r="AE59" s="151">
        <f t="shared" si="185"/>
        <v>0</v>
      </c>
      <c r="AF59" s="151">
        <f t="shared" si="185"/>
        <v>0</v>
      </c>
      <c r="AG59" s="151">
        <f t="shared" si="185"/>
        <v>0</v>
      </c>
      <c r="AH59" s="151">
        <f t="shared" si="185"/>
        <v>0</v>
      </c>
      <c r="AI59" s="151">
        <f t="shared" si="185"/>
        <v>0</v>
      </c>
      <c r="AJ59" s="183">
        <v>170.59151287005602</v>
      </c>
      <c r="AK59" s="183">
        <v>170.59151287005602</v>
      </c>
      <c r="AL59" s="183">
        <v>170.59151287005602</v>
      </c>
      <c r="AM59" s="183">
        <v>170.59151287005602</v>
      </c>
      <c r="AN59" s="183">
        <v>157.26869167466498</v>
      </c>
      <c r="AO59" s="183">
        <v>157.26869167466498</v>
      </c>
      <c r="AP59" s="183">
        <v>157.26869167466498</v>
      </c>
      <c r="AQ59" s="183">
        <v>157.26869167466498</v>
      </c>
      <c r="AR59" s="183">
        <v>157.26869167466498</v>
      </c>
      <c r="AS59" s="183">
        <v>157.26869167466498</v>
      </c>
      <c r="AT59" s="183">
        <v>157.26869167466498</v>
      </c>
      <c r="AU59" s="183">
        <v>157.26869167466498</v>
      </c>
      <c r="AV59" s="183">
        <v>157.26869167466498</v>
      </c>
      <c r="AW59" s="183">
        <v>157.26869167466498</v>
      </c>
      <c r="AX59" s="183">
        <v>157.26869167466498</v>
      </c>
      <c r="AY59" s="183">
        <v>157.26869167466498</v>
      </c>
      <c r="AZ59" s="183">
        <v>157.26869167466498</v>
      </c>
      <c r="BA59" s="183">
        <v>157.26869167466498</v>
      </c>
      <c r="BB59" s="183">
        <v>157.26869167466498</v>
      </c>
      <c r="BC59" s="183">
        <v>157.26869167466498</v>
      </c>
      <c r="BD59" s="183">
        <v>157.26869167466498</v>
      </c>
      <c r="BE59" s="183">
        <v>157.26869167466498</v>
      </c>
      <c r="BF59" s="183">
        <v>157.26869167466498</v>
      </c>
      <c r="BG59" s="183">
        <v>157.26869167466498</v>
      </c>
      <c r="BH59" s="183">
        <v>157.26869167466498</v>
      </c>
      <c r="BI59" s="278">
        <v>157.26869167466498</v>
      </c>
      <c r="BJ59" s="154">
        <f t="shared" si="101"/>
        <v>5.4405525885486359</v>
      </c>
      <c r="BK59" s="145">
        <f t="shared" si="159"/>
        <v>0.17038096926861646</v>
      </c>
      <c r="BL59" s="145">
        <f t="shared" si="158"/>
        <v>5.4405525885486359</v>
      </c>
      <c r="BM59" s="145">
        <f t="shared" si="158"/>
        <v>5.4405525885486368</v>
      </c>
      <c r="BN59" s="145">
        <f t="shared" si="158"/>
        <v>4.6291591649238564</v>
      </c>
      <c r="BO59" s="145">
        <f t="shared" si="158"/>
        <v>3.9029863931377786</v>
      </c>
      <c r="BP59" s="145">
        <f t="shared" si="158"/>
        <v>3.9910034042870479</v>
      </c>
      <c r="BQ59" s="145">
        <f t="shared" si="158"/>
        <v>4.0095529362851208</v>
      </c>
      <c r="BR59" s="145">
        <f t="shared" si="158"/>
        <v>3.9972924942383758</v>
      </c>
      <c r="BS59" s="145">
        <f t="shared" si="158"/>
        <v>4.0135560958049732</v>
      </c>
      <c r="BT59" s="145">
        <f t="shared" si="158"/>
        <v>4.0326390313596594</v>
      </c>
      <c r="BU59" s="145">
        <f t="shared" si="158"/>
        <v>4.0398225128189358</v>
      </c>
      <c r="BV59" s="145">
        <f t="shared" si="158"/>
        <v>4.0417095388578375</v>
      </c>
      <c r="BW59" s="145">
        <f t="shared" si="158"/>
        <v>3.7456240528000966</v>
      </c>
      <c r="BX59" s="145">
        <f t="shared" si="158"/>
        <v>3.7502327572286593</v>
      </c>
      <c r="BY59" s="145">
        <f t="shared" si="158"/>
        <v>3.7746451047041965</v>
      </c>
      <c r="BZ59" s="145">
        <f t="shared" si="158"/>
        <v>3.7835057641310095</v>
      </c>
      <c r="CA59" s="145">
        <f t="shared" si="157"/>
        <v>3.8026600376308743</v>
      </c>
      <c r="CB59" s="145">
        <f t="shared" si="148"/>
        <v>3.8060198881273202</v>
      </c>
      <c r="CC59" s="145">
        <f t="shared" si="148"/>
        <v>3.8151019071374463</v>
      </c>
      <c r="CD59" s="145">
        <f t="shared" si="148"/>
        <v>3.8242867871154531</v>
      </c>
      <c r="CE59" s="145">
        <f t="shared" si="148"/>
        <v>3.8474167449161722</v>
      </c>
      <c r="CF59" s="145">
        <f t="shared" si="148"/>
        <v>3.8499387992774521</v>
      </c>
      <c r="CG59" s="145">
        <f t="shared" si="148"/>
        <v>3.8499683324684497</v>
      </c>
      <c r="CH59" s="145">
        <f t="shared" si="148"/>
        <v>3.8497175058349442</v>
      </c>
      <c r="CI59" s="145">
        <f t="shared" si="148"/>
        <v>3.8497175058349433</v>
      </c>
      <c r="CJ59" s="192">
        <f t="shared" si="112"/>
        <v>3455.3656761708894</v>
      </c>
      <c r="CK59" s="145">
        <f>'[8]ф_4 (ТЗ-1)'!CK54</f>
        <v>3455.3656761708894</v>
      </c>
      <c r="CL59" s="145">
        <f>'[8]ф_4 (ТЗ-1)'!CL54</f>
        <v>3455.3656761708894</v>
      </c>
      <c r="CM59" s="145">
        <f>'[8]ф_4 (ТЗ-1)'!CM54</f>
        <v>3455.3656761708903</v>
      </c>
      <c r="CN59" s="145">
        <f>'[8]ф_4 (ТЗ-1)'!CN54</f>
        <v>2940.0391647122847</v>
      </c>
      <c r="CO59" s="145">
        <f>'[8]ф_4 (ТЗ-1)'!CO54</f>
        <v>2478.8373971049136</v>
      </c>
      <c r="CP59" s="145">
        <f>'[8]ф_4 (ТЗ-1)'!CP54</f>
        <v>2534.7381451069596</v>
      </c>
      <c r="CQ59" s="145">
        <f>'[8]ф_4 (ТЗ-1)'!CQ54</f>
        <v>2546.5191940228519</v>
      </c>
      <c r="CR59" s="145">
        <f>'[8]ф_4 (ТЗ-1)'!CR54</f>
        <v>2538.7324278932174</v>
      </c>
      <c r="CS59" s="145">
        <f>'[8]ф_4 (ТЗ-1)'!CS54</f>
        <v>2549.0616526749836</v>
      </c>
      <c r="CT59" s="145">
        <f>'[8]ф_4 (ТЗ-1)'!CT54</f>
        <v>2561.1814731239274</v>
      </c>
      <c r="CU59" s="145">
        <f>'[8]ф_4 (ТЗ-1)'!CU54</f>
        <v>2565.7437955839723</v>
      </c>
      <c r="CV59" s="145">
        <f>'[8]ф_4 (ТЗ-1)'!CV54</f>
        <v>2566.9422703526175</v>
      </c>
      <c r="CW59" s="145">
        <f>'[8]ф_4 (ТЗ-1)'!CW54</f>
        <v>2378.8945290460274</v>
      </c>
      <c r="CX59" s="145">
        <f>'[8]ф_4 (ТЗ-1)'!CX54</f>
        <v>2381.8215771417654</v>
      </c>
      <c r="CY59" s="145">
        <f>'[8]ф_4 (ТЗ-1)'!CY54</f>
        <v>2397.326176383996</v>
      </c>
      <c r="CZ59" s="145">
        <f>'[8]ф_4 (ТЗ-1)'!CZ54</f>
        <v>2402.9536963745377</v>
      </c>
      <c r="DA59" s="145">
        <f>'[8]ф_4 (ТЗ-1)'!DA54</f>
        <v>2415.1188244798573</v>
      </c>
      <c r="DB59" s="145">
        <f>'[8]ф_4 (ТЗ-1)'!DB54</f>
        <v>2417.2527092082064</v>
      </c>
      <c r="DC59" s="145">
        <f>'[8]ф_4 (ТЗ-1)'!DC54</f>
        <v>2423.0208175477846</v>
      </c>
      <c r="DD59" s="145">
        <f>'[8]ф_4 (ТЗ-1)'!DD54</f>
        <v>2428.8542542252567</v>
      </c>
      <c r="DE59" s="145">
        <f>'[8]ф_4 (ТЗ-1)'!DE54</f>
        <v>2443.5443911139446</v>
      </c>
      <c r="DF59" s="145">
        <f>'[8]ф_4 (ТЗ-1)'!DF54</f>
        <v>2445.1461806255002</v>
      </c>
      <c r="DG59" s="145">
        <f>'[8]ф_4 (ТЗ-1)'!DG54</f>
        <v>2445.1649375390343</v>
      </c>
      <c r="DH59" s="145">
        <f>'[8]ф_4 (ТЗ-1)'!DH54</f>
        <v>2445.0056342833486</v>
      </c>
      <c r="DI59" s="145">
        <f>'[8]ф_4 (ТЗ-1)'!DI54</f>
        <v>2445.0056342833482</v>
      </c>
      <c r="DJ59" s="139"/>
      <c r="DK59" s="139">
        <v>635.11299999999994</v>
      </c>
      <c r="DL59" s="139">
        <v>5906</v>
      </c>
      <c r="DM59" s="139">
        <f t="shared" si="103"/>
        <v>4.8159999999999998</v>
      </c>
      <c r="DN59" s="139">
        <v>5.6010080000000002</v>
      </c>
      <c r="DO59" s="139"/>
      <c r="DP59" s="139"/>
      <c r="DQ59" s="190">
        <v>0</v>
      </c>
      <c r="DR59" s="190">
        <v>0</v>
      </c>
      <c r="DS59" s="190">
        <v>0</v>
      </c>
      <c r="DT59" s="190">
        <v>0</v>
      </c>
      <c r="DU59" s="190">
        <v>0</v>
      </c>
      <c r="DV59" s="190">
        <v>0</v>
      </c>
      <c r="DW59" s="190">
        <v>0</v>
      </c>
      <c r="DX59" s="190">
        <v>0</v>
      </c>
      <c r="DY59" s="190">
        <v>0</v>
      </c>
      <c r="DZ59" s="190">
        <v>0</v>
      </c>
      <c r="EA59" s="190">
        <v>0</v>
      </c>
      <c r="EB59" s="190">
        <v>570.59288264191434</v>
      </c>
      <c r="EC59" s="190">
        <v>0</v>
      </c>
      <c r="ED59" s="190">
        <v>0</v>
      </c>
      <c r="EE59" s="190">
        <v>0</v>
      </c>
      <c r="EF59" s="190">
        <v>0</v>
      </c>
      <c r="EG59" s="190">
        <v>0</v>
      </c>
      <c r="EH59" s="190">
        <v>0</v>
      </c>
      <c r="EI59" s="190">
        <v>0</v>
      </c>
      <c r="EJ59" s="190">
        <v>0</v>
      </c>
      <c r="EK59" s="190">
        <v>0</v>
      </c>
      <c r="EL59" s="190">
        <v>0</v>
      </c>
      <c r="EM59" s="190">
        <v>0</v>
      </c>
      <c r="EN59" s="190">
        <v>0</v>
      </c>
      <c r="EO59" s="190">
        <v>0</v>
      </c>
      <c r="EP59" s="139"/>
      <c r="EQ59" s="139"/>
      <c r="ER59" s="139"/>
      <c r="ES59" s="139">
        <v>0</v>
      </c>
      <c r="ET59" s="139">
        <v>0</v>
      </c>
      <c r="EU59" s="139">
        <v>0</v>
      </c>
      <c r="EV59" s="139">
        <v>0</v>
      </c>
      <c r="EW59" s="139">
        <v>0</v>
      </c>
      <c r="EX59" s="139">
        <v>0</v>
      </c>
      <c r="EY59" s="139">
        <v>0</v>
      </c>
      <c r="EZ59" s="139">
        <v>0</v>
      </c>
      <c r="FA59" s="139">
        <v>0</v>
      </c>
      <c r="FB59" s="139">
        <v>0</v>
      </c>
      <c r="FC59" s="139">
        <v>0</v>
      </c>
      <c r="FD59" s="139">
        <v>0</v>
      </c>
      <c r="FE59" s="139">
        <v>0</v>
      </c>
      <c r="FF59" s="139">
        <v>0</v>
      </c>
      <c r="FG59" s="139">
        <v>0</v>
      </c>
      <c r="FH59" s="139">
        <v>0</v>
      </c>
      <c r="FI59" s="139">
        <v>0</v>
      </c>
      <c r="FJ59" s="139">
        <v>0</v>
      </c>
      <c r="FK59" s="139">
        <v>0</v>
      </c>
      <c r="FL59" s="139">
        <v>0</v>
      </c>
      <c r="FM59" s="139">
        <v>0</v>
      </c>
      <c r="FN59" s="139">
        <v>0</v>
      </c>
      <c r="FO59" s="139">
        <v>0</v>
      </c>
      <c r="FP59" s="139">
        <v>0</v>
      </c>
      <c r="FQ59" s="139">
        <v>0</v>
      </c>
      <c r="FR59" s="139"/>
      <c r="FS59" s="139"/>
      <c r="FT59" s="139"/>
      <c r="FU59" s="139">
        <v>2024</v>
      </c>
      <c r="FV59" s="139"/>
      <c r="FW59" s="139"/>
      <c r="FX59" s="139"/>
      <c r="FY59" s="139">
        <v>2.3837639999999998</v>
      </c>
      <c r="FZ59" s="139"/>
      <c r="GA59" s="139"/>
      <c r="GB59" s="139"/>
      <c r="GC59" s="139"/>
      <c r="GD59" s="139"/>
      <c r="GE59" s="139"/>
      <c r="GF59" s="139"/>
      <c r="GG59" s="139"/>
      <c r="GH59" s="139"/>
      <c r="GI59" s="139"/>
      <c r="GJ59" s="139"/>
      <c r="GK59" s="139"/>
      <c r="GL59" s="139"/>
      <c r="GM59" s="139"/>
      <c r="GN59" s="139"/>
      <c r="GO59" s="139"/>
      <c r="GP59" s="139"/>
      <c r="GQ59" s="139"/>
      <c r="GR59" s="139">
        <v>5906</v>
      </c>
      <c r="GS59" s="139"/>
      <c r="GT59" s="139"/>
      <c r="GU59" s="139"/>
      <c r="GV59" s="139">
        <f t="shared" si="113"/>
        <v>0.28274117569839596</v>
      </c>
      <c r="GW59" s="139"/>
      <c r="GX59" s="139"/>
      <c r="GY59" s="139"/>
      <c r="GZ59" s="139">
        <f t="shared" si="155"/>
        <v>4.8159999999999998</v>
      </c>
      <c r="HA59" s="139">
        <f t="shared" si="155"/>
        <v>4.8159999999999998</v>
      </c>
      <c r="HB59" s="139">
        <f t="shared" si="155"/>
        <v>4.8159999999999998</v>
      </c>
      <c r="HC59" s="139">
        <f t="shared" si="155"/>
        <v>2.3837639999999998</v>
      </c>
      <c r="HD59" s="139">
        <f t="shared" si="155"/>
        <v>2.3837639999999998</v>
      </c>
      <c r="HE59" s="139">
        <f t="shared" si="155"/>
        <v>2.3837639999999998</v>
      </c>
      <c r="HF59" s="139">
        <f t="shared" si="155"/>
        <v>2.3837639999999998</v>
      </c>
      <c r="HG59" s="139">
        <f t="shared" si="155"/>
        <v>2.3837639999999998</v>
      </c>
      <c r="HH59" s="139">
        <f t="shared" si="155"/>
        <v>2.3837639999999998</v>
      </c>
      <c r="HI59" s="139">
        <f t="shared" si="155"/>
        <v>2.3837639999999998</v>
      </c>
      <c r="HJ59" s="139">
        <f t="shared" si="155"/>
        <v>2.3837639999999998</v>
      </c>
      <c r="HK59" s="139">
        <f t="shared" si="155"/>
        <v>2.3837639999999998</v>
      </c>
      <c r="HL59" s="139">
        <f t="shared" si="155"/>
        <v>2.3837639999999998</v>
      </c>
      <c r="HM59" s="139">
        <f t="shared" si="155"/>
        <v>2.3837639999999998</v>
      </c>
      <c r="HN59" s="139">
        <f t="shared" si="155"/>
        <v>2.3837639999999998</v>
      </c>
      <c r="HO59" s="139">
        <f t="shared" ref="HO59:HX74" si="187">IF($FU59&gt;HO$10,$DM59,$FY59)</f>
        <v>2.3837639999999998</v>
      </c>
      <c r="HP59" s="139">
        <f t="shared" si="187"/>
        <v>2.3837639999999998</v>
      </c>
      <c r="HQ59" s="139">
        <f t="shared" si="187"/>
        <v>2.3837639999999998</v>
      </c>
      <c r="HR59" s="139">
        <f t="shared" si="187"/>
        <v>2.3837639999999998</v>
      </c>
      <c r="HS59" s="139">
        <f t="shared" si="187"/>
        <v>2.3837639999999998</v>
      </c>
      <c r="HT59" s="139">
        <f t="shared" si="187"/>
        <v>2.3837639999999998</v>
      </c>
      <c r="HU59" s="139">
        <f t="shared" si="187"/>
        <v>2.3837639999999998</v>
      </c>
      <c r="HV59" s="139">
        <f t="shared" si="187"/>
        <v>2.3837639999999998</v>
      </c>
      <c r="HW59" s="139">
        <f t="shared" si="187"/>
        <v>2.3837639999999998</v>
      </c>
      <c r="HX59" s="139">
        <f t="shared" si="187"/>
        <v>2.3837639999999998</v>
      </c>
      <c r="HY59" s="139"/>
      <c r="HZ59" s="139"/>
      <c r="IA59" s="139"/>
      <c r="IB59" s="279">
        <v>3099.29</v>
      </c>
      <c r="IC59" s="139"/>
      <c r="ID59" s="139"/>
      <c r="IE59" s="139"/>
      <c r="IF59" s="280">
        <v>2528.6971173580855</v>
      </c>
      <c r="IG59" s="139"/>
      <c r="IH59" s="139"/>
      <c r="II59" s="139"/>
      <c r="IJ59" s="139">
        <f t="shared" si="160"/>
        <v>1123.8308479986638</v>
      </c>
      <c r="IK59" s="139">
        <f t="shared" si="161"/>
        <v>108.21116853509879</v>
      </c>
      <c r="IL59" s="139">
        <f t="shared" si="162"/>
        <v>108.21116853509882</v>
      </c>
      <c r="IM59" s="139">
        <f t="shared" si="163"/>
        <v>90.930953572469747</v>
      </c>
      <c r="IN59" s="139">
        <f t="shared" si="164"/>
        <v>76.643769065213561</v>
      </c>
      <c r="IO59" s="139">
        <f t="shared" si="165"/>
        <v>78.352995689569639</v>
      </c>
      <c r="IP59" s="139">
        <f t="shared" si="166"/>
        <v>78.696329979703435</v>
      </c>
      <c r="IQ59" s="139">
        <f t="shared" si="167"/>
        <v>78.030268844894238</v>
      </c>
      <c r="IR59" s="139">
        <f t="shared" si="168"/>
        <v>78.347747039061147</v>
      </c>
      <c r="IS59" s="139">
        <f t="shared" si="169"/>
        <v>77.688329628918851</v>
      </c>
      <c r="IT59" s="139">
        <f t="shared" si="170"/>
        <v>77.826718577483689</v>
      </c>
      <c r="IU59" s="139">
        <f t="shared" si="171"/>
        <v>77.86307191825847</v>
      </c>
      <c r="IV59" s="139">
        <f t="shared" si="172"/>
        <v>78.104701654325964</v>
      </c>
      <c r="IW59" s="139">
        <f t="shared" si="173"/>
        <v>78.200803526625904</v>
      </c>
      <c r="IX59" s="139">
        <f t="shared" si="174"/>
        <v>78.709855980737842</v>
      </c>
      <c r="IY59" s="139">
        <f t="shared" si="175"/>
        <v>78.894620695839052</v>
      </c>
      <c r="IZ59" s="139">
        <f t="shared" si="176"/>
        <v>79.294030459345336</v>
      </c>
      <c r="JA59" s="139">
        <f t="shared" si="177"/>
        <v>79.364090913071806</v>
      </c>
      <c r="JB59" s="139">
        <f t="shared" si="178"/>
        <v>79.553471474282858</v>
      </c>
      <c r="JC59" s="139">
        <f t="shared" si="179"/>
        <v>79.744996918454618</v>
      </c>
      <c r="JD59" s="139">
        <f t="shared" si="180"/>
        <v>80.227308658190424</v>
      </c>
      <c r="JE59" s="139">
        <f t="shared" si="181"/>
        <v>80.279899174661651</v>
      </c>
      <c r="JF59" s="139">
        <f t="shared" si="182"/>
        <v>80.280515008242176</v>
      </c>
      <c r="JG59" s="139">
        <f t="shared" si="183"/>
        <v>80.275284707736631</v>
      </c>
      <c r="JH59" s="139">
        <f t="shared" si="184"/>
        <v>80.275284707736645</v>
      </c>
      <c r="JI59" s="139"/>
      <c r="JJ59" s="139"/>
      <c r="JK59" s="139"/>
      <c r="JL59" s="139"/>
      <c r="JM59" s="139"/>
      <c r="JN59" s="139"/>
      <c r="JO59" s="139"/>
      <c r="JP59" s="139"/>
      <c r="JQ59" s="139"/>
      <c r="JR59" s="139"/>
      <c r="JS59" s="139"/>
      <c r="JT59" s="139"/>
      <c r="JU59" s="139"/>
      <c r="JV59" s="139"/>
      <c r="JW59" s="139"/>
      <c r="JX59" s="139"/>
      <c r="JY59" s="139"/>
      <c r="JZ59" s="139"/>
      <c r="KA59" s="139"/>
      <c r="KB59" s="139"/>
      <c r="KC59" s="139"/>
      <c r="KD59" s="139"/>
      <c r="KE59" s="139"/>
      <c r="KF59" s="139"/>
      <c r="KG59" s="139"/>
      <c r="KH59" s="139"/>
      <c r="KI59" s="139"/>
      <c r="KJ59" s="139"/>
      <c r="KK59" s="139"/>
      <c r="KL59" s="139"/>
      <c r="KM59" s="139"/>
      <c r="KN59" s="139"/>
      <c r="KO59" s="139"/>
      <c r="KP59" s="139"/>
      <c r="KQ59" s="139"/>
      <c r="KR59" s="139"/>
      <c r="KS59" s="139"/>
      <c r="KT59" s="139"/>
      <c r="KU59" s="139"/>
      <c r="KV59" s="139"/>
      <c r="KW59" s="139"/>
    </row>
    <row r="60" spans="1:309" s="152" customFormat="1" ht="12.75" x14ac:dyDescent="0.2">
      <c r="A60" s="150" t="s">
        <v>541</v>
      </c>
      <c r="B60" s="186" t="s">
        <v>604</v>
      </c>
      <c r="C60" s="151">
        <f t="shared" si="156"/>
        <v>0.76335877862595414</v>
      </c>
      <c r="D60" s="151">
        <f t="shared" si="156"/>
        <v>0.76335877862595414</v>
      </c>
      <c r="E60" s="151">
        <f t="shared" si="156"/>
        <v>0.76335877862595414</v>
      </c>
      <c r="F60" s="151">
        <f t="shared" si="156"/>
        <v>0.76335877862595414</v>
      </c>
      <c r="G60" s="151">
        <f t="shared" si="156"/>
        <v>0.76335877862595414</v>
      </c>
      <c r="H60" s="151">
        <f t="shared" si="156"/>
        <v>0.76335877862595414</v>
      </c>
      <c r="I60" s="151">
        <v>0.28274117569839596</v>
      </c>
      <c r="J60" s="151">
        <f t="shared" si="110"/>
        <v>1.5503875968992247</v>
      </c>
      <c r="K60" s="151">
        <f t="shared" si="147"/>
        <v>1.5503875968992247</v>
      </c>
      <c r="L60" s="151">
        <f t="shared" si="147"/>
        <v>1.5503875968992247</v>
      </c>
      <c r="M60" s="151">
        <f t="shared" si="147"/>
        <v>1.5503875968992247</v>
      </c>
      <c r="N60" s="151">
        <f t="shared" si="147"/>
        <v>1.5503875968992247</v>
      </c>
      <c r="O60" s="151">
        <f t="shared" si="147"/>
        <v>2.3255813953488373</v>
      </c>
      <c r="P60" s="151">
        <f t="shared" si="147"/>
        <v>0</v>
      </c>
      <c r="Q60" s="151">
        <f t="shared" si="147"/>
        <v>0</v>
      </c>
      <c r="R60" s="151">
        <f t="shared" si="147"/>
        <v>0</v>
      </c>
      <c r="S60" s="151">
        <f t="shared" si="147"/>
        <v>0</v>
      </c>
      <c r="T60" s="151">
        <f t="shared" si="147"/>
        <v>0</v>
      </c>
      <c r="U60" s="151">
        <f t="shared" si="147"/>
        <v>0</v>
      </c>
      <c r="V60" s="151">
        <f t="shared" si="147"/>
        <v>0</v>
      </c>
      <c r="W60" s="151">
        <f t="shared" si="147"/>
        <v>0</v>
      </c>
      <c r="X60" s="151">
        <f t="shared" si="147"/>
        <v>0</v>
      </c>
      <c r="Y60" s="151">
        <f t="shared" si="147"/>
        <v>0</v>
      </c>
      <c r="Z60" s="151">
        <f t="shared" si="147"/>
        <v>0</v>
      </c>
      <c r="AA60" s="151">
        <f t="shared" si="186"/>
        <v>0</v>
      </c>
      <c r="AB60" s="151">
        <f t="shared" si="186"/>
        <v>0</v>
      </c>
      <c r="AC60" s="151">
        <f t="shared" si="186"/>
        <v>0</v>
      </c>
      <c r="AD60" s="151">
        <f t="shared" si="185"/>
        <v>0</v>
      </c>
      <c r="AE60" s="151">
        <f t="shared" si="185"/>
        <v>0</v>
      </c>
      <c r="AF60" s="151">
        <f t="shared" si="185"/>
        <v>0</v>
      </c>
      <c r="AG60" s="151">
        <f t="shared" si="185"/>
        <v>0</v>
      </c>
      <c r="AH60" s="151">
        <f t="shared" si="185"/>
        <v>0</v>
      </c>
      <c r="AI60" s="151">
        <f t="shared" si="185"/>
        <v>0</v>
      </c>
      <c r="AJ60" s="183">
        <v>173.22609728570205</v>
      </c>
      <c r="AK60" s="183">
        <v>173.22609728570205</v>
      </c>
      <c r="AL60" s="183">
        <v>173.22609728570205</v>
      </c>
      <c r="AM60" s="183">
        <v>173.22609728570205</v>
      </c>
      <c r="AN60" s="183">
        <v>173.22609728570205</v>
      </c>
      <c r="AO60" s="183">
        <v>161.50982159299426</v>
      </c>
      <c r="AP60" s="183">
        <v>161.50982159299426</v>
      </c>
      <c r="AQ60" s="183">
        <v>161.50982159299426</v>
      </c>
      <c r="AR60" s="183">
        <v>161.50982159299426</v>
      </c>
      <c r="AS60" s="183">
        <v>161.50982159299426</v>
      </c>
      <c r="AT60" s="183">
        <v>161.50982159299426</v>
      </c>
      <c r="AU60" s="183">
        <v>161.50982159299426</v>
      </c>
      <c r="AV60" s="183">
        <v>161.50982159299426</v>
      </c>
      <c r="AW60" s="183">
        <v>161.50982159299426</v>
      </c>
      <c r="AX60" s="183">
        <v>161.50982159299426</v>
      </c>
      <c r="AY60" s="183">
        <v>161.50982159299426</v>
      </c>
      <c r="AZ60" s="183">
        <v>161.50982159299426</v>
      </c>
      <c r="BA60" s="183">
        <v>161.50982159299426</v>
      </c>
      <c r="BB60" s="183">
        <v>161.50982159299426</v>
      </c>
      <c r="BC60" s="183">
        <v>161.50982159299426</v>
      </c>
      <c r="BD60" s="183">
        <v>161.50982159299426</v>
      </c>
      <c r="BE60" s="183">
        <v>161.50982159299426</v>
      </c>
      <c r="BF60" s="183">
        <v>161.50982159299426</v>
      </c>
      <c r="BG60" s="183">
        <v>161.50982159299426</v>
      </c>
      <c r="BH60" s="183">
        <v>161.50982159299426</v>
      </c>
      <c r="BI60" s="145">
        <v>161.50982159299426</v>
      </c>
      <c r="BJ60" s="154">
        <f t="shared" si="101"/>
        <v>1.0769081331221095</v>
      </c>
      <c r="BK60" s="145">
        <f t="shared" si="159"/>
        <v>27.522027146959736</v>
      </c>
      <c r="BL60" s="145">
        <f t="shared" si="158"/>
        <v>1.0769081331221095</v>
      </c>
      <c r="BM60" s="145">
        <f t="shared" si="158"/>
        <v>1.07690813312211</v>
      </c>
      <c r="BN60" s="145">
        <f t="shared" si="158"/>
        <v>0.9163001502303536</v>
      </c>
      <c r="BO60" s="145">
        <f t="shared" si="158"/>
        <v>0.77256082389165326</v>
      </c>
      <c r="BP60" s="145">
        <f t="shared" si="158"/>
        <v>0.82686000794534076</v>
      </c>
      <c r="BQ60" s="145">
        <f t="shared" si="158"/>
        <v>0.83070311821651543</v>
      </c>
      <c r="BR60" s="145">
        <f t="shared" si="158"/>
        <v>0.82816298778282638</v>
      </c>
      <c r="BS60" s="145">
        <f t="shared" si="158"/>
        <v>0.83153249674043139</v>
      </c>
      <c r="BT60" s="145">
        <f t="shared" si="158"/>
        <v>0.83548611808473283</v>
      </c>
      <c r="BU60" s="145">
        <f t="shared" si="158"/>
        <v>0.83697439883390778</v>
      </c>
      <c r="BV60" s="145">
        <f t="shared" si="158"/>
        <v>0.83736535474335239</v>
      </c>
      <c r="BW60" s="145">
        <f t="shared" si="158"/>
        <v>0.83996392123545172</v>
      </c>
      <c r="BX60" s="145">
        <f t="shared" si="158"/>
        <v>0.8409974327115266</v>
      </c>
      <c r="BY60" s="145">
        <f t="shared" si="158"/>
        <v>0.84647195199671355</v>
      </c>
      <c r="BZ60" s="145">
        <f t="shared" si="158"/>
        <v>0.84845897315312502</v>
      </c>
      <c r="CA60" s="145">
        <f t="shared" si="157"/>
        <v>0.85275435850161885</v>
      </c>
      <c r="CB60" s="145">
        <f t="shared" si="148"/>
        <v>0.85350781190697289</v>
      </c>
      <c r="CC60" s="145">
        <f t="shared" si="148"/>
        <v>0.85554447340661754</v>
      </c>
      <c r="CD60" s="145">
        <f t="shared" si="148"/>
        <v>0.85760420169051621</v>
      </c>
      <c r="CE60" s="145">
        <f t="shared" si="148"/>
        <v>0.86279114244549637</v>
      </c>
      <c r="CF60" s="145">
        <f t="shared" si="148"/>
        <v>0.86335671833912775</v>
      </c>
      <c r="CG60" s="145">
        <f t="shared" si="148"/>
        <v>0.8633633412181374</v>
      </c>
      <c r="CH60" s="145">
        <f t="shared" si="148"/>
        <v>0.86330709282810669</v>
      </c>
      <c r="CI60" s="145">
        <f t="shared" si="148"/>
        <v>0.86330709282810669</v>
      </c>
      <c r="CJ60" s="192">
        <f t="shared" si="112"/>
        <v>101.18736509628653</v>
      </c>
      <c r="CK60" s="145">
        <f>'[8]ф_4 (ТЗ-1)'!CK55</f>
        <v>101.18736509628653</v>
      </c>
      <c r="CL60" s="145">
        <f>'[8]ф_4 (ТЗ-1)'!CL55</f>
        <v>101.18736509628653</v>
      </c>
      <c r="CM60" s="145">
        <f>'[8]ф_4 (ТЗ-1)'!CM55</f>
        <v>101.18736509628656</v>
      </c>
      <c r="CN60" s="145">
        <f>'[8]ф_4 (ТЗ-1)'!CN55</f>
        <v>86.096478415794238</v>
      </c>
      <c r="CO60" s="145">
        <f>'[8]ф_4 (ТЗ-1)'!CO55</f>
        <v>72.590587573683621</v>
      </c>
      <c r="CP60" s="145">
        <f>'[8]ф_4 (ТЗ-1)'!CP55</f>
        <v>77.692593206552147</v>
      </c>
      <c r="CQ60" s="145">
        <f>'[8]ф_4 (ТЗ-1)'!CQ55</f>
        <v>78.053695690741989</v>
      </c>
      <c r="CR60" s="145">
        <f>'[8]ф_4 (ТЗ-1)'!CR55</f>
        <v>77.815022495062138</v>
      </c>
      <c r="CS60" s="145">
        <f>'[8]ф_4 (ТЗ-1)'!CS55</f>
        <v>78.131624926227659</v>
      </c>
      <c r="CT60" s="145">
        <f>'[8]ф_4 (ТЗ-1)'!CT55</f>
        <v>78.503111141359568</v>
      </c>
      <c r="CU60" s="145">
        <f>'[8]ф_4 (ТЗ-1)'!CU55</f>
        <v>78.642951488832793</v>
      </c>
      <c r="CV60" s="145">
        <f>'[8]ф_4 (ТЗ-1)'!CV55</f>
        <v>78.679686097040118</v>
      </c>
      <c r="CW60" s="145">
        <f>'[8]ф_4 (ТЗ-1)'!CW55</f>
        <v>78.923850003204265</v>
      </c>
      <c r="CX60" s="145">
        <f>'[8]ф_4 (ТЗ-1)'!CX55</f>
        <v>79.020959775007739</v>
      </c>
      <c r="CY60" s="145">
        <f>'[8]ф_4 (ТЗ-1)'!CY55</f>
        <v>79.535351081563192</v>
      </c>
      <c r="CZ60" s="145">
        <f>'[8]ф_4 (ТЗ-1)'!CZ55</f>
        <v>79.722053576440771</v>
      </c>
      <c r="DA60" s="145">
        <f>'[8]ф_4 (ТЗ-1)'!DA55</f>
        <v>80.125652279170595</v>
      </c>
      <c r="DB60" s="145">
        <f>'[8]ф_4 (ТЗ-1)'!DB55</f>
        <v>80.196447514591071</v>
      </c>
      <c r="DC60" s="145">
        <f>'[8]ф_4 (ТЗ-1)'!DC55</f>
        <v>80.387814265759175</v>
      </c>
      <c r="DD60" s="145">
        <f>'[8]ф_4 (ТЗ-1)'!DD55</f>
        <v>80.581348395042582</v>
      </c>
      <c r="DE60" s="145">
        <f>'[8]ф_4 (ТЗ-1)'!DE55</f>
        <v>81.068718535321267</v>
      </c>
      <c r="DF60" s="145">
        <f>'[8]ф_4 (ТЗ-1)'!DF55</f>
        <v>81.121860611862772</v>
      </c>
      <c r="DG60" s="145">
        <f>'[8]ф_4 (ТЗ-1)'!DG55</f>
        <v>81.122482904197398</v>
      </c>
      <c r="DH60" s="145">
        <f>'[8]ф_4 (ТЗ-1)'!DH55</f>
        <v>81.117197749221717</v>
      </c>
      <c r="DI60" s="145">
        <f>'[8]ф_4 (ТЗ-1)'!DI55</f>
        <v>81.117197749221717</v>
      </c>
      <c r="DJ60" s="139"/>
      <c r="DK60" s="139">
        <v>93.960999999999984</v>
      </c>
      <c r="DL60" s="139">
        <v>1310</v>
      </c>
      <c r="DM60" s="139">
        <f t="shared" si="103"/>
        <v>0.64500000000000002</v>
      </c>
      <c r="DN60" s="139">
        <v>0.750135</v>
      </c>
      <c r="DO60" s="139"/>
      <c r="DP60" s="139"/>
      <c r="DQ60" s="190">
        <v>0</v>
      </c>
      <c r="DR60" s="190">
        <v>0</v>
      </c>
      <c r="DS60" s="190">
        <v>0</v>
      </c>
      <c r="DT60" s="190">
        <v>0</v>
      </c>
      <c r="DU60" s="190">
        <v>-4.2367465727999996</v>
      </c>
      <c r="DV60" s="190">
        <v>0</v>
      </c>
      <c r="DW60" s="190">
        <v>0</v>
      </c>
      <c r="DX60" s="190">
        <v>0</v>
      </c>
      <c r="DY60" s="190">
        <v>0</v>
      </c>
      <c r="DZ60" s="190">
        <v>0</v>
      </c>
      <c r="EA60" s="190">
        <v>0</v>
      </c>
      <c r="EB60" s="190">
        <v>0</v>
      </c>
      <c r="EC60" s="190">
        <v>0</v>
      </c>
      <c r="ED60" s="190">
        <v>0</v>
      </c>
      <c r="EE60" s="190">
        <v>0</v>
      </c>
      <c r="EF60" s="190">
        <v>0</v>
      </c>
      <c r="EG60" s="190">
        <v>0.57117887999999795</v>
      </c>
      <c r="EH60" s="190">
        <v>0</v>
      </c>
      <c r="EI60" s="190">
        <v>0</v>
      </c>
      <c r="EJ60" s="190">
        <v>0</v>
      </c>
      <c r="EK60" s="190">
        <v>0</v>
      </c>
      <c r="EL60" s="190">
        <v>0</v>
      </c>
      <c r="EM60" s="190">
        <v>0</v>
      </c>
      <c r="EN60" s="190">
        <v>0</v>
      </c>
      <c r="EO60" s="190">
        <v>0</v>
      </c>
      <c r="EP60" s="139"/>
      <c r="EQ60" s="139"/>
      <c r="ER60" s="139"/>
      <c r="ES60" s="139">
        <v>0</v>
      </c>
      <c r="ET60" s="139">
        <v>0</v>
      </c>
      <c r="EU60" s="139">
        <v>0</v>
      </c>
      <c r="EV60" s="139">
        <v>0</v>
      </c>
      <c r="EW60" s="139">
        <v>0</v>
      </c>
      <c r="EX60" s="139">
        <v>0</v>
      </c>
      <c r="EY60" s="139">
        <v>0</v>
      </c>
      <c r="EZ60" s="139">
        <v>0</v>
      </c>
      <c r="FA60" s="139">
        <v>0</v>
      </c>
      <c r="FB60" s="139">
        <v>0</v>
      </c>
      <c r="FC60" s="139">
        <v>0</v>
      </c>
      <c r="FD60" s="139">
        <v>0</v>
      </c>
      <c r="FE60" s="139">
        <v>0</v>
      </c>
      <c r="FF60" s="139">
        <v>0</v>
      </c>
      <c r="FG60" s="139">
        <v>0</v>
      </c>
      <c r="FH60" s="139">
        <v>0</v>
      </c>
      <c r="FI60" s="139">
        <v>0</v>
      </c>
      <c r="FJ60" s="139">
        <v>0</v>
      </c>
      <c r="FK60" s="139">
        <v>0</v>
      </c>
      <c r="FL60" s="139">
        <v>0</v>
      </c>
      <c r="FM60" s="139">
        <v>0</v>
      </c>
      <c r="FN60" s="139">
        <v>0</v>
      </c>
      <c r="FO60" s="139">
        <v>0</v>
      </c>
      <c r="FP60" s="139">
        <v>0</v>
      </c>
      <c r="FQ60" s="139">
        <v>0</v>
      </c>
      <c r="FR60" s="139"/>
      <c r="FS60" s="139"/>
      <c r="FT60" s="139"/>
      <c r="FU60" s="139">
        <v>2025</v>
      </c>
      <c r="FV60" s="139"/>
      <c r="FW60" s="139"/>
      <c r="FX60" s="139"/>
      <c r="FY60" s="139">
        <v>0.43</v>
      </c>
      <c r="FZ60" s="139"/>
      <c r="GA60" s="139"/>
      <c r="GB60" s="139"/>
      <c r="GC60" s="139"/>
      <c r="GD60" s="139"/>
      <c r="GE60" s="139"/>
      <c r="GF60" s="139"/>
      <c r="GG60" s="139"/>
      <c r="GH60" s="139"/>
      <c r="GI60" s="139"/>
      <c r="GJ60" s="139"/>
      <c r="GK60" s="139"/>
      <c r="GL60" s="139"/>
      <c r="GM60" s="139"/>
      <c r="GN60" s="139"/>
      <c r="GO60" s="139"/>
      <c r="GP60" s="139"/>
      <c r="GQ60" s="139"/>
      <c r="GR60" s="139">
        <v>1310</v>
      </c>
      <c r="GS60" s="139"/>
      <c r="GT60" s="139"/>
      <c r="GU60" s="139"/>
      <c r="GV60" s="139">
        <f t="shared" si="113"/>
        <v>0.28274117569839596</v>
      </c>
      <c r="GW60" s="139"/>
      <c r="GX60" s="139"/>
      <c r="GY60" s="139"/>
      <c r="GZ60" s="139">
        <f t="shared" ref="GZ60:HO75" si="188">IF($FU60&gt;GZ$10,$DM60,$FY60)</f>
        <v>0.64500000000000002</v>
      </c>
      <c r="HA60" s="139">
        <f t="shared" si="188"/>
        <v>0.64500000000000002</v>
      </c>
      <c r="HB60" s="139">
        <f t="shared" si="188"/>
        <v>0.64500000000000002</v>
      </c>
      <c r="HC60" s="139">
        <f t="shared" si="188"/>
        <v>0.64500000000000002</v>
      </c>
      <c r="HD60" s="139">
        <f t="shared" si="188"/>
        <v>0.43</v>
      </c>
      <c r="HE60" s="139">
        <f t="shared" si="188"/>
        <v>0.43</v>
      </c>
      <c r="HF60" s="139">
        <f t="shared" si="188"/>
        <v>0.43</v>
      </c>
      <c r="HG60" s="139">
        <f t="shared" si="188"/>
        <v>0.43</v>
      </c>
      <c r="HH60" s="139">
        <f t="shared" si="188"/>
        <v>0.43</v>
      </c>
      <c r="HI60" s="139">
        <f t="shared" si="188"/>
        <v>0.43</v>
      </c>
      <c r="HJ60" s="139">
        <f t="shared" si="188"/>
        <v>0.43</v>
      </c>
      <c r="HK60" s="139">
        <f t="shared" si="188"/>
        <v>0.43</v>
      </c>
      <c r="HL60" s="139">
        <f t="shared" si="188"/>
        <v>0.43</v>
      </c>
      <c r="HM60" s="139">
        <f t="shared" si="188"/>
        <v>0.43</v>
      </c>
      <c r="HN60" s="139">
        <f t="shared" si="188"/>
        <v>0.43</v>
      </c>
      <c r="HO60" s="139">
        <f t="shared" si="188"/>
        <v>0.43</v>
      </c>
      <c r="HP60" s="139">
        <f t="shared" si="187"/>
        <v>0.43</v>
      </c>
      <c r="HQ60" s="139">
        <f t="shared" si="187"/>
        <v>0.43</v>
      </c>
      <c r="HR60" s="139">
        <f t="shared" si="187"/>
        <v>0.43</v>
      </c>
      <c r="HS60" s="139">
        <f t="shared" si="187"/>
        <v>0.43</v>
      </c>
      <c r="HT60" s="139">
        <f t="shared" si="187"/>
        <v>0.43</v>
      </c>
      <c r="HU60" s="139">
        <f t="shared" si="187"/>
        <v>0.43</v>
      </c>
      <c r="HV60" s="139">
        <f t="shared" si="187"/>
        <v>0.43</v>
      </c>
      <c r="HW60" s="139">
        <f t="shared" si="187"/>
        <v>0.43</v>
      </c>
      <c r="HX60" s="139">
        <f t="shared" si="187"/>
        <v>0.43</v>
      </c>
      <c r="HY60" s="139"/>
      <c r="HZ60" s="139"/>
      <c r="IA60" s="139"/>
      <c r="IB60" s="279">
        <v>90.759999999999991</v>
      </c>
      <c r="IC60" s="139"/>
      <c r="ID60" s="139"/>
      <c r="IE60" s="139"/>
      <c r="IF60" s="280">
        <v>94.425567692800001</v>
      </c>
      <c r="IG60" s="139"/>
      <c r="IH60" s="139"/>
      <c r="II60" s="139"/>
      <c r="IJ60" s="139">
        <f t="shared" si="160"/>
        <v>1671.8881963242759</v>
      </c>
      <c r="IK60" s="139">
        <f t="shared" si="161"/>
        <v>2585.9971927554834</v>
      </c>
      <c r="IL60" s="139">
        <f t="shared" si="162"/>
        <v>2585.9971927554839</v>
      </c>
      <c r="IM60" s="139">
        <f t="shared" si="163"/>
        <v>2173.0399353068146</v>
      </c>
      <c r="IN60" s="139">
        <f t="shared" si="164"/>
        <v>1831.6091982737853</v>
      </c>
      <c r="IO60" s="139">
        <f t="shared" si="165"/>
        <v>1872.4557699558393</v>
      </c>
      <c r="IP60" s="139">
        <f t="shared" si="166"/>
        <v>1880.6606671257164</v>
      </c>
      <c r="IQ60" s="139">
        <f t="shared" si="167"/>
        <v>1874.4594356949406</v>
      </c>
      <c r="IR60" s="139">
        <f t="shared" si="168"/>
        <v>1882.0859632654979</v>
      </c>
      <c r="IS60" s="139">
        <f t="shared" si="169"/>
        <v>1891.0345675177011</v>
      </c>
      <c r="IT60" s="139">
        <f t="shared" si="170"/>
        <v>1894.4031337714559</v>
      </c>
      <c r="IU60" s="139">
        <f t="shared" si="171"/>
        <v>1895.2880211718955</v>
      </c>
      <c r="IV60" s="139">
        <f t="shared" si="172"/>
        <v>1901.1696019141557</v>
      </c>
      <c r="IW60" s="139">
        <f t="shared" si="173"/>
        <v>1903.5088459600822</v>
      </c>
      <c r="IX60" s="139">
        <f t="shared" si="174"/>
        <v>1915.8998420337964</v>
      </c>
      <c r="IY60" s="139">
        <f t="shared" si="175"/>
        <v>1920.397254512387</v>
      </c>
      <c r="IZ60" s="139">
        <f t="shared" si="176"/>
        <v>1930.1194054841246</v>
      </c>
      <c r="JA60" s="139">
        <f t="shared" si="177"/>
        <v>1931.824767672314</v>
      </c>
      <c r="JB60" s="139">
        <f t="shared" si="178"/>
        <v>1936.4345358238049</v>
      </c>
      <c r="JC60" s="139">
        <f t="shared" si="179"/>
        <v>1941.0965132046806</v>
      </c>
      <c r="JD60" s="139">
        <f t="shared" si="180"/>
        <v>1952.8366056550724</v>
      </c>
      <c r="JE60" s="139">
        <f t="shared" si="181"/>
        <v>1954.1167269428604</v>
      </c>
      <c r="JF60" s="139">
        <f t="shared" si="182"/>
        <v>1954.1317171298574</v>
      </c>
      <c r="JG60" s="139">
        <f t="shared" si="183"/>
        <v>1954.0044048411041</v>
      </c>
      <c r="JH60" s="139">
        <f t="shared" si="184"/>
        <v>1954.0044048411041</v>
      </c>
      <c r="JI60" s="139"/>
      <c r="JJ60" s="139"/>
      <c r="JK60" s="139"/>
      <c r="JL60" s="139"/>
      <c r="JM60" s="139"/>
      <c r="JN60" s="139"/>
      <c r="JO60" s="139"/>
      <c r="JP60" s="139"/>
      <c r="JQ60" s="139"/>
      <c r="JR60" s="139"/>
      <c r="JS60" s="139"/>
      <c r="JT60" s="139"/>
      <c r="JU60" s="139"/>
      <c r="JV60" s="139"/>
      <c r="JW60" s="139"/>
      <c r="JX60" s="139"/>
      <c r="JY60" s="139"/>
      <c r="JZ60" s="139"/>
      <c r="KA60" s="139"/>
      <c r="KB60" s="139"/>
      <c r="KC60" s="139"/>
      <c r="KD60" s="139"/>
      <c r="KE60" s="139"/>
      <c r="KF60" s="139"/>
      <c r="KG60" s="139"/>
      <c r="KH60" s="139"/>
      <c r="KI60" s="139"/>
      <c r="KJ60" s="139"/>
      <c r="KK60" s="139"/>
      <c r="KL60" s="139"/>
      <c r="KM60" s="139"/>
      <c r="KN60" s="139"/>
      <c r="KO60" s="139"/>
      <c r="KP60" s="139"/>
      <c r="KQ60" s="139"/>
      <c r="KR60" s="139"/>
      <c r="KS60" s="139"/>
      <c r="KT60" s="139"/>
      <c r="KU60" s="139"/>
      <c r="KV60" s="139"/>
      <c r="KW60" s="139"/>
    </row>
    <row r="61" spans="1:309" s="152" customFormat="1" ht="12.75" x14ac:dyDescent="0.2">
      <c r="A61" s="150" t="s">
        <v>542</v>
      </c>
      <c r="B61" s="186" t="s">
        <v>605</v>
      </c>
      <c r="C61" s="151">
        <f t="shared" ref="C61:H76" si="189">IF($DN$4*$DL61/1000&gt;=1,$DN$4,1/($DL61/1000))</f>
        <v>0.28274117569839596</v>
      </c>
      <c r="D61" s="151">
        <f t="shared" si="189"/>
        <v>0.28274117569839596</v>
      </c>
      <c r="E61" s="151">
        <f t="shared" si="189"/>
        <v>0.28274117569839596</v>
      </c>
      <c r="F61" s="151">
        <f t="shared" si="189"/>
        <v>0.28274117569839596</v>
      </c>
      <c r="G61" s="151">
        <f t="shared" si="189"/>
        <v>0.28274117569839596</v>
      </c>
      <c r="H61" s="151">
        <f t="shared" si="189"/>
        <v>0.28274117569839596</v>
      </c>
      <c r="I61" s="151">
        <v>0.19603580677024246</v>
      </c>
      <c r="J61" s="151">
        <f t="shared" si="110"/>
        <v>0.1941747572815534</v>
      </c>
      <c r="K61" s="151">
        <f t="shared" si="147"/>
        <v>0.1941747572815534</v>
      </c>
      <c r="L61" s="151">
        <f t="shared" si="147"/>
        <v>0.1941747572815534</v>
      </c>
      <c r="M61" s="151">
        <f t="shared" si="147"/>
        <v>0.1941747572815534</v>
      </c>
      <c r="N61" s="151">
        <f t="shared" si="147"/>
        <v>0.1941747572815534</v>
      </c>
      <c r="O61" s="151">
        <f t="shared" si="147"/>
        <v>0.1941747572815534</v>
      </c>
      <c r="P61" s="151">
        <f t="shared" si="147"/>
        <v>0.1941747572815534</v>
      </c>
      <c r="Q61" s="151">
        <f t="shared" si="147"/>
        <v>0.1941747572815534</v>
      </c>
      <c r="R61" s="151">
        <f t="shared" si="147"/>
        <v>0.1941747572815534</v>
      </c>
      <c r="S61" s="151">
        <f t="shared" si="147"/>
        <v>0.1941747572815534</v>
      </c>
      <c r="T61" s="151">
        <f t="shared" si="147"/>
        <v>0.1941747572815534</v>
      </c>
      <c r="U61" s="151">
        <f t="shared" si="147"/>
        <v>0.1941747572815534</v>
      </c>
      <c r="V61" s="151">
        <f t="shared" si="147"/>
        <v>0.1941747572815534</v>
      </c>
      <c r="W61" s="151">
        <f t="shared" si="147"/>
        <v>0.1941747572815534</v>
      </c>
      <c r="X61" s="151">
        <f t="shared" si="147"/>
        <v>0.1941747572815534</v>
      </c>
      <c r="Y61" s="151">
        <f t="shared" si="147"/>
        <v>0.1941747572815534</v>
      </c>
      <c r="Z61" s="151">
        <f t="shared" si="147"/>
        <v>0.1941747572815534</v>
      </c>
      <c r="AA61" s="151">
        <f t="shared" si="186"/>
        <v>0.1941747572815534</v>
      </c>
      <c r="AB61" s="151">
        <f t="shared" si="186"/>
        <v>0.1941747572815534</v>
      </c>
      <c r="AC61" s="151">
        <f t="shared" si="186"/>
        <v>0.1941747572815534</v>
      </c>
      <c r="AD61" s="151">
        <f t="shared" si="185"/>
        <v>0.1941747572815534</v>
      </c>
      <c r="AE61" s="151">
        <f t="shared" si="185"/>
        <v>0.1941747572815534</v>
      </c>
      <c r="AF61" s="151">
        <f t="shared" si="185"/>
        <v>0.1941747572815534</v>
      </c>
      <c r="AG61" s="151">
        <f t="shared" si="185"/>
        <v>0.1941747572815534</v>
      </c>
      <c r="AH61" s="151">
        <f t="shared" si="185"/>
        <v>0.1941747572815534</v>
      </c>
      <c r="AI61" s="151">
        <f t="shared" si="185"/>
        <v>0.25839793281653745</v>
      </c>
      <c r="AJ61" s="183">
        <v>165.11945206597576</v>
      </c>
      <c r="AK61" s="183">
        <v>165.11945206597576</v>
      </c>
      <c r="AL61" s="183">
        <v>165.11945206597576</v>
      </c>
      <c r="AM61" s="183">
        <v>165.11945206597576</v>
      </c>
      <c r="AN61" s="183">
        <v>165.11945206597576</v>
      </c>
      <c r="AO61" s="183">
        <v>165.11945206597576</v>
      </c>
      <c r="AP61" s="183">
        <v>165.11945206597576</v>
      </c>
      <c r="AQ61" s="183">
        <v>165.11945206597576</v>
      </c>
      <c r="AR61" s="183">
        <v>165.11945206597576</v>
      </c>
      <c r="AS61" s="183">
        <v>165.11945206597576</v>
      </c>
      <c r="AT61" s="183">
        <v>165.11945206597576</v>
      </c>
      <c r="AU61" s="183">
        <v>165.11945206597576</v>
      </c>
      <c r="AV61" s="183">
        <v>165.11945206597576</v>
      </c>
      <c r="AW61" s="183">
        <v>165.11945206597576</v>
      </c>
      <c r="AX61" s="183">
        <v>165.11945206597576</v>
      </c>
      <c r="AY61" s="183">
        <v>165.11945206597576</v>
      </c>
      <c r="AZ61" s="183">
        <v>165.11945206597576</v>
      </c>
      <c r="BA61" s="183">
        <v>165.11945206597576</v>
      </c>
      <c r="BB61" s="183">
        <v>165.11945206597576</v>
      </c>
      <c r="BC61" s="183">
        <v>165.11945206597576</v>
      </c>
      <c r="BD61" s="183">
        <v>165.11945206597576</v>
      </c>
      <c r="BE61" s="183">
        <v>165.11945206597576</v>
      </c>
      <c r="BF61" s="183">
        <v>165.11945206597576</v>
      </c>
      <c r="BG61" s="183">
        <v>165.11945206597576</v>
      </c>
      <c r="BH61" s="183">
        <v>165.11945206597576</v>
      </c>
      <c r="BI61" s="145">
        <v>165.11945206597576</v>
      </c>
      <c r="BJ61" s="154">
        <f t="shared" si="101"/>
        <v>3.6275732244859871</v>
      </c>
      <c r="BK61" s="145">
        <f t="shared" si="159"/>
        <v>0.19321661231550935</v>
      </c>
      <c r="BL61" s="145">
        <f t="shared" si="158"/>
        <v>3.6275732244859871</v>
      </c>
      <c r="BM61" s="145">
        <f t="shared" si="158"/>
        <v>3.6275732244859871</v>
      </c>
      <c r="BN61" s="145">
        <f t="shared" si="158"/>
        <v>3.0865640144545354</v>
      </c>
      <c r="BO61" s="145">
        <f t="shared" si="158"/>
        <v>2.6023770021230024</v>
      </c>
      <c r="BP61" s="145">
        <f t="shared" si="158"/>
        <v>2.6610637159719635</v>
      </c>
      <c r="BQ61" s="145">
        <f t="shared" si="158"/>
        <v>5.3607756513907452</v>
      </c>
      <c r="BR61" s="145">
        <f t="shared" si="158"/>
        <v>2.0643955220578407</v>
      </c>
      <c r="BS61" s="145">
        <f t="shared" si="158"/>
        <v>2.0727948339158067</v>
      </c>
      <c r="BT61" s="145">
        <f t="shared" si="158"/>
        <v>2.0826501864484519</v>
      </c>
      <c r="BU61" s="145">
        <f t="shared" si="158"/>
        <v>2.086360084330253</v>
      </c>
      <c r="BV61" s="145">
        <f t="shared" si="158"/>
        <v>2.0873346360075016</v>
      </c>
      <c r="BW61" s="145">
        <f t="shared" si="158"/>
        <v>2.0938121882637573</v>
      </c>
      <c r="BX61" s="145">
        <f t="shared" si="158"/>
        <v>2.096388464304439</v>
      </c>
      <c r="BY61" s="145">
        <f t="shared" si="158"/>
        <v>2.1100350209176675</v>
      </c>
      <c r="BZ61" s="145">
        <f t="shared" si="158"/>
        <v>2.1149881492728873</v>
      </c>
      <c r="CA61" s="145">
        <f t="shared" si="157"/>
        <v>2.1256954308222391</v>
      </c>
      <c r="CB61" s="145">
        <f t="shared" si="148"/>
        <v>2.1275735947332546</v>
      </c>
      <c r="CC61" s="145">
        <f t="shared" si="148"/>
        <v>2.1326504635885866</v>
      </c>
      <c r="CD61" s="145">
        <f t="shared" si="148"/>
        <v>2.1377848319540704</v>
      </c>
      <c r="CE61" s="145">
        <f t="shared" si="148"/>
        <v>2.1507145298827686</v>
      </c>
      <c r="CF61" s="145">
        <f t="shared" si="148"/>
        <v>2.1530322752098017</v>
      </c>
      <c r="CG61" s="145">
        <f t="shared" si="148"/>
        <v>2.1514487141274317</v>
      </c>
      <c r="CH61" s="145">
        <f t="shared" si="148"/>
        <v>2.1513085465749939</v>
      </c>
      <c r="CI61" s="145">
        <f t="shared" si="148"/>
        <v>2.1513085465749939</v>
      </c>
      <c r="CJ61" s="192">
        <f t="shared" si="112"/>
        <v>5359.3404061233496</v>
      </c>
      <c r="CK61" s="145">
        <f>'[8]ф_4 (ТЗ-1)'!CK56</f>
        <v>5359.3404061233496</v>
      </c>
      <c r="CL61" s="145">
        <f>'[8]ф_4 (ТЗ-1)'!CL56</f>
        <v>5359.3404061233496</v>
      </c>
      <c r="CM61" s="145">
        <f>'[8]ф_4 (ТЗ-1)'!CM56</f>
        <v>5359.3404061233496</v>
      </c>
      <c r="CN61" s="145">
        <f>'[8]ф_4 (ТЗ-1)'!CN56</f>
        <v>4560.0588093149836</v>
      </c>
      <c r="CO61" s="145">
        <f>'[8]ф_4 (ТЗ-1)'!CO56</f>
        <v>3844.7257591665007</v>
      </c>
      <c r="CP61" s="145">
        <f>'[8]ф_4 (ТЗ-1)'!CP56</f>
        <v>3931.4289233398172</v>
      </c>
      <c r="CQ61" s="145">
        <f>'[8]ф_4 (ТЗ-1)'!CQ56</f>
        <v>3949.7015628803665</v>
      </c>
      <c r="CR61" s="145">
        <f>'[8]ф_4 (ТЗ-1)'!CR56</f>
        <v>3049.9173003330316</v>
      </c>
      <c r="CS61" s="145">
        <f>'[8]ф_4 (ТЗ-1)'!CS56</f>
        <v>3062.326359678872</v>
      </c>
      <c r="CT61" s="145">
        <f>'[8]ф_4 (ТЗ-1)'!CT56</f>
        <v>3076.8865589570764</v>
      </c>
      <c r="CU61" s="145">
        <f>'[8]ф_4 (ТЗ-1)'!CU56</f>
        <v>3082.3675249886705</v>
      </c>
      <c r="CV61" s="145">
        <f>'[8]ф_4 (ТЗ-1)'!CV56</f>
        <v>3083.8073178911213</v>
      </c>
      <c r="CW61" s="145">
        <f>'[8]ф_4 (ТЗ-1)'!CW56</f>
        <v>3093.3771888189904</v>
      </c>
      <c r="CX61" s="145">
        <f>'[8]ф_4 (ТЗ-1)'!CX56</f>
        <v>3097.1833532787332</v>
      </c>
      <c r="CY61" s="145">
        <f>'[8]ф_4 (ТЗ-1)'!CY56</f>
        <v>3117.3446395535511</v>
      </c>
      <c r="CZ61" s="145">
        <f>'[8]ф_4 (ТЗ-1)'!CZ56</f>
        <v>3124.662341854269</v>
      </c>
      <c r="DA61" s="145">
        <f>'[8]ф_4 (ТЗ-1)'!DA56</f>
        <v>3140.4811725424661</v>
      </c>
      <c r="DB61" s="145">
        <f>'[8]ф_4 (ТЗ-1)'!DB56</f>
        <v>3143.2559531229613</v>
      </c>
      <c r="DC61" s="145">
        <f>'[8]ф_4 (ТЗ-1)'!DC56</f>
        <v>3150.7564684011404</v>
      </c>
      <c r="DD61" s="145">
        <f>'[8]ф_4 (ТЗ-1)'!DD56</f>
        <v>3158.3419328806226</v>
      </c>
      <c r="DE61" s="145">
        <f>'[8]ф_4 (ТЗ-1)'!DE56</f>
        <v>3177.4441393035017</v>
      </c>
      <c r="DF61" s="145">
        <f>'[8]ф_4 (ТЗ-1)'!DF56</f>
        <v>3179.5270139647514</v>
      </c>
      <c r="DG61" s="145">
        <f>'[8]ф_4 (ТЗ-1)'!DG56</f>
        <v>3178.5288157647246</v>
      </c>
      <c r="DH61" s="145">
        <f>'[8]ф_4 (ТЗ-1)'!DH56</f>
        <v>3178.3217336244288</v>
      </c>
      <c r="DI61" s="145">
        <f>'[8]ф_4 (ТЗ-1)'!DI56</f>
        <v>3178.3217336244288</v>
      </c>
      <c r="DJ61" s="139"/>
      <c r="DK61" s="139">
        <v>1477.3899999999992</v>
      </c>
      <c r="DL61" s="139">
        <v>13709</v>
      </c>
      <c r="DM61" s="139">
        <f t="shared" si="103"/>
        <v>5.15</v>
      </c>
      <c r="DN61" s="139">
        <v>5.9894500000000006</v>
      </c>
      <c r="DO61" s="139"/>
      <c r="DP61" s="139"/>
      <c r="DQ61" s="190">
        <v>0</v>
      </c>
      <c r="DR61" s="190">
        <v>0</v>
      </c>
      <c r="DS61" s="190">
        <v>0</v>
      </c>
      <c r="DT61" s="190">
        <v>0</v>
      </c>
      <c r="DU61" s="190">
        <v>0</v>
      </c>
      <c r="DV61" s="190">
        <v>0</v>
      </c>
      <c r="DW61" s="190">
        <v>1084.9118904292511</v>
      </c>
      <c r="DX61" s="190">
        <v>0</v>
      </c>
      <c r="DY61" s="190">
        <v>0</v>
      </c>
      <c r="DZ61" s="190">
        <v>0</v>
      </c>
      <c r="EA61" s="190">
        <v>0</v>
      </c>
      <c r="EB61" s="190">
        <v>0</v>
      </c>
      <c r="EC61" s="190">
        <v>0</v>
      </c>
      <c r="ED61" s="190">
        <v>0</v>
      </c>
      <c r="EE61" s="190">
        <v>0</v>
      </c>
      <c r="EF61" s="190">
        <v>0</v>
      </c>
      <c r="EG61" s="190">
        <v>0</v>
      </c>
      <c r="EH61" s="190">
        <v>0</v>
      </c>
      <c r="EI61" s="190">
        <v>0</v>
      </c>
      <c r="EJ61" s="190">
        <v>0</v>
      </c>
      <c r="EK61" s="190">
        <v>0</v>
      </c>
      <c r="EL61" s="190">
        <v>216.93840633857442</v>
      </c>
      <c r="EM61" s="190">
        <v>0</v>
      </c>
      <c r="EN61" s="190">
        <v>0</v>
      </c>
      <c r="EO61" s="190">
        <v>0</v>
      </c>
      <c r="EP61" s="139"/>
      <c r="EQ61" s="139"/>
      <c r="ER61" s="139"/>
      <c r="ES61" s="139">
        <v>0</v>
      </c>
      <c r="ET61" s="139">
        <v>0</v>
      </c>
      <c r="EU61" s="139">
        <v>0</v>
      </c>
      <c r="EV61" s="139">
        <v>0</v>
      </c>
      <c r="EW61" s="139">
        <v>0</v>
      </c>
      <c r="EX61" s="139">
        <v>0</v>
      </c>
      <c r="EY61" s="139">
        <v>740.61199999999997</v>
      </c>
      <c r="EZ61" s="139">
        <v>0</v>
      </c>
      <c r="FA61" s="139">
        <v>0</v>
      </c>
      <c r="FB61" s="139">
        <v>0</v>
      </c>
      <c r="FC61" s="139">
        <v>0</v>
      </c>
      <c r="FD61" s="139">
        <v>0</v>
      </c>
      <c r="FE61" s="139">
        <v>0</v>
      </c>
      <c r="FF61" s="139">
        <v>0</v>
      </c>
      <c r="FG61" s="139">
        <v>0</v>
      </c>
      <c r="FH61" s="139">
        <v>0</v>
      </c>
      <c r="FI61" s="139">
        <v>0</v>
      </c>
      <c r="FJ61" s="139">
        <v>0</v>
      </c>
      <c r="FK61" s="139">
        <v>0</v>
      </c>
      <c r="FL61" s="139">
        <v>0</v>
      </c>
      <c r="FM61" s="139">
        <v>0</v>
      </c>
      <c r="FN61" s="139">
        <v>0.623</v>
      </c>
      <c r="FO61" s="139">
        <v>0</v>
      </c>
      <c r="FP61" s="139">
        <v>0</v>
      </c>
      <c r="FQ61" s="139">
        <v>0</v>
      </c>
      <c r="FR61" s="139"/>
      <c r="FS61" s="139"/>
      <c r="FT61" s="139"/>
      <c r="FU61" s="139">
        <v>2045</v>
      </c>
      <c r="FV61" s="139"/>
      <c r="FW61" s="139"/>
      <c r="FX61" s="139"/>
      <c r="FY61" s="139">
        <v>3.87</v>
      </c>
      <c r="FZ61" s="139"/>
      <c r="GA61" s="139"/>
      <c r="GB61" s="139"/>
      <c r="GC61" s="139"/>
      <c r="GD61" s="139"/>
      <c r="GE61" s="139"/>
      <c r="GF61" s="139"/>
      <c r="GG61" s="139"/>
      <c r="GH61" s="139"/>
      <c r="GI61" s="139"/>
      <c r="GJ61" s="139"/>
      <c r="GK61" s="139"/>
      <c r="GL61" s="139"/>
      <c r="GM61" s="139"/>
      <c r="GN61" s="139"/>
      <c r="GO61" s="139"/>
      <c r="GP61" s="139"/>
      <c r="GQ61" s="139"/>
      <c r="GR61" s="139">
        <v>9505</v>
      </c>
      <c r="GS61" s="139"/>
      <c r="GT61" s="139"/>
      <c r="GU61" s="139"/>
      <c r="GV61" s="139">
        <f t="shared" si="113"/>
        <v>0.19603580677024246</v>
      </c>
      <c r="GW61" s="139"/>
      <c r="GX61" s="139"/>
      <c r="GY61" s="139"/>
      <c r="GZ61" s="139">
        <f t="shared" si="188"/>
        <v>5.15</v>
      </c>
      <c r="HA61" s="139">
        <f t="shared" si="188"/>
        <v>5.15</v>
      </c>
      <c r="HB61" s="139">
        <f t="shared" si="188"/>
        <v>5.15</v>
      </c>
      <c r="HC61" s="139">
        <f t="shared" si="188"/>
        <v>5.15</v>
      </c>
      <c r="HD61" s="139">
        <f t="shared" si="188"/>
        <v>5.15</v>
      </c>
      <c r="HE61" s="139">
        <f t="shared" si="188"/>
        <v>5.15</v>
      </c>
      <c r="HF61" s="139">
        <f t="shared" si="188"/>
        <v>5.15</v>
      </c>
      <c r="HG61" s="139">
        <f t="shared" si="188"/>
        <v>5.15</v>
      </c>
      <c r="HH61" s="139">
        <f t="shared" si="188"/>
        <v>5.15</v>
      </c>
      <c r="HI61" s="139">
        <f t="shared" si="188"/>
        <v>5.15</v>
      </c>
      <c r="HJ61" s="139">
        <f t="shared" si="188"/>
        <v>5.15</v>
      </c>
      <c r="HK61" s="139">
        <f t="shared" si="188"/>
        <v>5.15</v>
      </c>
      <c r="HL61" s="139">
        <f t="shared" si="188"/>
        <v>5.15</v>
      </c>
      <c r="HM61" s="139">
        <f t="shared" si="188"/>
        <v>5.15</v>
      </c>
      <c r="HN61" s="139">
        <f t="shared" si="188"/>
        <v>5.15</v>
      </c>
      <c r="HO61" s="139">
        <f t="shared" si="188"/>
        <v>5.15</v>
      </c>
      <c r="HP61" s="139">
        <f t="shared" si="187"/>
        <v>5.15</v>
      </c>
      <c r="HQ61" s="139">
        <f t="shared" si="187"/>
        <v>5.15</v>
      </c>
      <c r="HR61" s="139">
        <f t="shared" si="187"/>
        <v>5.15</v>
      </c>
      <c r="HS61" s="139">
        <f t="shared" si="187"/>
        <v>5.15</v>
      </c>
      <c r="HT61" s="139">
        <f t="shared" si="187"/>
        <v>5.15</v>
      </c>
      <c r="HU61" s="139">
        <f t="shared" si="187"/>
        <v>5.15</v>
      </c>
      <c r="HV61" s="139">
        <f t="shared" si="187"/>
        <v>5.15</v>
      </c>
      <c r="HW61" s="139">
        <f t="shared" si="187"/>
        <v>5.15</v>
      </c>
      <c r="HX61" s="139">
        <f t="shared" si="187"/>
        <v>3.87</v>
      </c>
      <c r="HY61" s="139"/>
      <c r="HZ61" s="139"/>
      <c r="IA61" s="139"/>
      <c r="IB61" s="279">
        <v>4807.0599999999995</v>
      </c>
      <c r="IC61" s="139"/>
      <c r="ID61" s="139"/>
      <c r="IE61" s="139"/>
      <c r="IF61" s="280">
        <v>3311.0099658069353</v>
      </c>
      <c r="IG61" s="139"/>
      <c r="IH61" s="139"/>
      <c r="II61" s="139"/>
      <c r="IJ61" s="139" t="str">
        <f t="shared" si="160"/>
        <v>-</v>
      </c>
      <c r="IK61" s="139">
        <f t="shared" si="161"/>
        <v>285.45629086881019</v>
      </c>
      <c r="IL61" s="139">
        <f t="shared" si="162"/>
        <v>285.45629086881024</v>
      </c>
      <c r="IM61" s="139">
        <f t="shared" si="163"/>
        <v>239.87184579327393</v>
      </c>
      <c r="IN61" s="139">
        <f t="shared" si="164"/>
        <v>202.18288307703781</v>
      </c>
      <c r="IO61" s="139">
        <f t="shared" si="165"/>
        <v>206.69174754128807</v>
      </c>
      <c r="IP61" s="139">
        <f t="shared" si="166"/>
        <v>207.59744825884277</v>
      </c>
      <c r="IQ61" s="139">
        <f t="shared" si="167"/>
        <v>206.91292295154258</v>
      </c>
      <c r="IR61" s="139">
        <f t="shared" si="168"/>
        <v>207.75478011929161</v>
      </c>
      <c r="IS61" s="139">
        <f t="shared" si="169"/>
        <v>208.74257522805775</v>
      </c>
      <c r="IT61" s="139">
        <f t="shared" si="170"/>
        <v>209.11441570454258</v>
      </c>
      <c r="IU61" s="139">
        <f t="shared" si="171"/>
        <v>209.2120943392579</v>
      </c>
      <c r="IV61" s="139">
        <f t="shared" si="172"/>
        <v>209.86133488284182</v>
      </c>
      <c r="IW61" s="139">
        <f t="shared" si="173"/>
        <v>210.11955323306188</v>
      </c>
      <c r="IX61" s="139">
        <f t="shared" si="174"/>
        <v>211.48733808189371</v>
      </c>
      <c r="IY61" s="139">
        <f t="shared" si="175"/>
        <v>211.98378668139031</v>
      </c>
      <c r="IZ61" s="139">
        <f t="shared" si="176"/>
        <v>213.05697004115319</v>
      </c>
      <c r="JA61" s="139">
        <f t="shared" si="177"/>
        <v>213.24521709965433</v>
      </c>
      <c r="JB61" s="139">
        <f t="shared" si="178"/>
        <v>213.75406812314972</v>
      </c>
      <c r="JC61" s="139">
        <f t="shared" si="179"/>
        <v>214.26868228243308</v>
      </c>
      <c r="JD61" s="139">
        <f t="shared" si="180"/>
        <v>215.56461688543041</v>
      </c>
      <c r="JE61" s="139">
        <f t="shared" si="181"/>
        <v>215.70592356422259</v>
      </c>
      <c r="JF61" s="139">
        <f t="shared" si="182"/>
        <v>215.70757826175731</v>
      </c>
      <c r="JG61" s="139">
        <f t="shared" si="183"/>
        <v>215.69352484598744</v>
      </c>
      <c r="JH61" s="139">
        <f t="shared" si="184"/>
        <v>215.69352484598744</v>
      </c>
      <c r="JI61" s="139"/>
      <c r="JJ61" s="139"/>
      <c r="JK61" s="139"/>
      <c r="JL61" s="139"/>
      <c r="JM61" s="139"/>
      <c r="JN61" s="139"/>
      <c r="JO61" s="139"/>
      <c r="JP61" s="139"/>
      <c r="JQ61" s="139"/>
      <c r="JR61" s="139"/>
      <c r="JS61" s="139"/>
      <c r="JT61" s="139"/>
      <c r="JU61" s="139"/>
      <c r="JV61" s="139"/>
      <c r="JW61" s="139"/>
      <c r="JX61" s="139"/>
      <c r="JY61" s="139"/>
      <c r="JZ61" s="139"/>
      <c r="KA61" s="139"/>
      <c r="KB61" s="139"/>
      <c r="KC61" s="139"/>
      <c r="KD61" s="139"/>
      <c r="KE61" s="139"/>
      <c r="KF61" s="139"/>
      <c r="KG61" s="139"/>
      <c r="KH61" s="139"/>
      <c r="KI61" s="139"/>
      <c r="KJ61" s="139"/>
      <c r="KK61" s="139"/>
      <c r="KL61" s="139"/>
      <c r="KM61" s="139"/>
      <c r="KN61" s="139"/>
      <c r="KO61" s="139"/>
      <c r="KP61" s="139"/>
      <c r="KQ61" s="139"/>
      <c r="KR61" s="139"/>
      <c r="KS61" s="139"/>
      <c r="KT61" s="139"/>
      <c r="KU61" s="139"/>
      <c r="KV61" s="139"/>
      <c r="KW61" s="139"/>
    </row>
    <row r="62" spans="1:309" s="152" customFormat="1" ht="12.75" x14ac:dyDescent="0.2">
      <c r="A62" s="150" t="s">
        <v>543</v>
      </c>
      <c r="B62" s="186" t="s">
        <v>606</v>
      </c>
      <c r="C62" s="151">
        <f t="shared" si="189"/>
        <v>0.28274117569839596</v>
      </c>
      <c r="D62" s="151">
        <f t="shared" si="189"/>
        <v>0.28274117569839596</v>
      </c>
      <c r="E62" s="151">
        <f t="shared" si="189"/>
        <v>0.28274117569839596</v>
      </c>
      <c r="F62" s="151">
        <f t="shared" si="189"/>
        <v>0.28274117569839596</v>
      </c>
      <c r="G62" s="151">
        <f t="shared" si="189"/>
        <v>0.28274117569839596</v>
      </c>
      <c r="H62" s="151">
        <f t="shared" si="189"/>
        <v>0.28274117569839596</v>
      </c>
      <c r="I62" s="151">
        <v>0.28274117569839596</v>
      </c>
      <c r="J62" s="151">
        <f t="shared" si="110"/>
        <v>0.15503875968992248</v>
      </c>
      <c r="K62" s="151">
        <f t="shared" si="147"/>
        <v>0.15503875968992248</v>
      </c>
      <c r="L62" s="151">
        <f t="shared" si="147"/>
        <v>0.15503875968992248</v>
      </c>
      <c r="M62" s="151">
        <f t="shared" si="147"/>
        <v>0.15503875968992248</v>
      </c>
      <c r="N62" s="151">
        <f t="shared" si="147"/>
        <v>0.15503875968992248</v>
      </c>
      <c r="O62" s="151">
        <f t="shared" si="147"/>
        <v>0.15503875968992248</v>
      </c>
      <c r="P62" s="151">
        <f t="shared" si="147"/>
        <v>0.15503875968992248</v>
      </c>
      <c r="Q62" s="151">
        <f t="shared" si="147"/>
        <v>0.15503875968992248</v>
      </c>
      <c r="R62" s="151">
        <f t="shared" si="147"/>
        <v>0.15503875968992248</v>
      </c>
      <c r="S62" s="151">
        <f t="shared" si="147"/>
        <v>0.15503875968992248</v>
      </c>
      <c r="T62" s="151">
        <f t="shared" si="147"/>
        <v>0.15503875968992248</v>
      </c>
      <c r="U62" s="151">
        <f t="shared" si="147"/>
        <v>0.15503875968992248</v>
      </c>
      <c r="V62" s="151">
        <f t="shared" si="147"/>
        <v>0.15503875968992248</v>
      </c>
      <c r="W62" s="151">
        <f t="shared" si="147"/>
        <v>0.15503875968992248</v>
      </c>
      <c r="X62" s="151">
        <f t="shared" si="147"/>
        <v>0.15503875968992248</v>
      </c>
      <c r="Y62" s="151">
        <f t="shared" si="147"/>
        <v>0.15503875968992248</v>
      </c>
      <c r="Z62" s="151">
        <f t="shared" si="147"/>
        <v>0.15503875968992248</v>
      </c>
      <c r="AA62" s="151">
        <f t="shared" si="186"/>
        <v>0.15503875968992248</v>
      </c>
      <c r="AB62" s="151">
        <f t="shared" si="186"/>
        <v>0.15503875968992248</v>
      </c>
      <c r="AC62" s="151">
        <f t="shared" si="186"/>
        <v>0.15503875968992248</v>
      </c>
      <c r="AD62" s="151">
        <f t="shared" si="185"/>
        <v>0.15503875968992248</v>
      </c>
      <c r="AE62" s="151">
        <f t="shared" si="185"/>
        <v>0.15503875968992248</v>
      </c>
      <c r="AF62" s="151">
        <f t="shared" si="185"/>
        <v>0.15503875968992248</v>
      </c>
      <c r="AG62" s="151">
        <f t="shared" si="185"/>
        <v>0.15503875968992248</v>
      </c>
      <c r="AH62" s="151">
        <f t="shared" si="185"/>
        <v>0.15503875968992248</v>
      </c>
      <c r="AI62" s="151">
        <f t="shared" si="185"/>
        <v>0.23255813953488372</v>
      </c>
      <c r="AJ62" s="183">
        <v>173.29460519680887</v>
      </c>
      <c r="AK62" s="183">
        <v>173.29460519680887</v>
      </c>
      <c r="AL62" s="183">
        <v>173.29460519680887</v>
      </c>
      <c r="AM62" s="183">
        <v>173.29460519680887</v>
      </c>
      <c r="AN62" s="183">
        <v>173.29460519680887</v>
      </c>
      <c r="AO62" s="183">
        <v>173.29460519680887</v>
      </c>
      <c r="AP62" s="183">
        <v>173.29460519680887</v>
      </c>
      <c r="AQ62" s="183">
        <v>173.29460519680887</v>
      </c>
      <c r="AR62" s="183">
        <v>173.29460519680887</v>
      </c>
      <c r="AS62" s="183">
        <v>173.29460519680887</v>
      </c>
      <c r="AT62" s="183">
        <v>173.29460519680887</v>
      </c>
      <c r="AU62" s="183">
        <v>173.29460519680887</v>
      </c>
      <c r="AV62" s="183">
        <v>173.29460519680887</v>
      </c>
      <c r="AW62" s="183">
        <v>173.29460519680887</v>
      </c>
      <c r="AX62" s="183">
        <v>173.29460519680887</v>
      </c>
      <c r="AY62" s="183">
        <v>173.29460519680887</v>
      </c>
      <c r="AZ62" s="183">
        <v>173.29460519680887</v>
      </c>
      <c r="BA62" s="183">
        <v>173.29460519680887</v>
      </c>
      <c r="BB62" s="183">
        <v>173.29460519680887</v>
      </c>
      <c r="BC62" s="183">
        <v>173.29460519680887</v>
      </c>
      <c r="BD62" s="183">
        <v>173.29460519680887</v>
      </c>
      <c r="BE62" s="183">
        <v>173.29460519680887</v>
      </c>
      <c r="BF62" s="183">
        <v>173.29460519680887</v>
      </c>
      <c r="BG62" s="183">
        <v>173.29460519680887</v>
      </c>
      <c r="BH62" s="183">
        <v>173.29460519680887</v>
      </c>
      <c r="BI62" s="145">
        <v>160.417475568627</v>
      </c>
      <c r="BJ62" s="154">
        <f t="shared" si="101"/>
        <v>4.828950682167668</v>
      </c>
      <c r="BK62" s="145">
        <f t="shared" si="159"/>
        <v>1.2103622236245209E-2</v>
      </c>
      <c r="BL62" s="145">
        <f t="shared" si="158"/>
        <v>4.828950682167668</v>
      </c>
      <c r="BM62" s="145">
        <f t="shared" si="158"/>
        <v>4.8289506821676698</v>
      </c>
      <c r="BN62" s="145">
        <f t="shared" si="158"/>
        <v>4.1087703764453627</v>
      </c>
      <c r="BO62" s="145">
        <f t="shared" si="158"/>
        <v>3.4385853241853774</v>
      </c>
      <c r="BP62" s="145">
        <f t="shared" si="158"/>
        <v>3.5161295358046303</v>
      </c>
      <c r="BQ62" s="145">
        <f t="shared" si="158"/>
        <v>3.5324719316201088</v>
      </c>
      <c r="BR62" s="145">
        <f t="shared" si="158"/>
        <v>3.5216703115672963</v>
      </c>
      <c r="BS62" s="145">
        <f t="shared" si="158"/>
        <v>3.5359987708628822</v>
      </c>
      <c r="BT62" s="145">
        <f t="shared" si="158"/>
        <v>3.5528111026342897</v>
      </c>
      <c r="BU62" s="145">
        <f t="shared" si="158"/>
        <v>3.559139849761324</v>
      </c>
      <c r="BV62" s="145">
        <f t="shared" si="158"/>
        <v>3.5574011813002842</v>
      </c>
      <c r="BW62" s="145">
        <f t="shared" si="158"/>
        <v>3.5684407394290241</v>
      </c>
      <c r="BX62" s="145">
        <f t="shared" si="158"/>
        <v>3.5728314333179574</v>
      </c>
      <c r="BY62" s="145">
        <f t="shared" si="158"/>
        <v>3.5960889770673563</v>
      </c>
      <c r="BZ62" s="145">
        <f t="shared" si="158"/>
        <v>3.6045304911197911</v>
      </c>
      <c r="CA62" s="145">
        <f t="shared" si="157"/>
        <v>3.6227786892645009</v>
      </c>
      <c r="CB62" s="145">
        <f t="shared" si="148"/>
        <v>3.6259796051121391</v>
      </c>
      <c r="CC62" s="145">
        <f t="shared" si="148"/>
        <v>3.6346320075356489</v>
      </c>
      <c r="CD62" s="145">
        <f t="shared" si="148"/>
        <v>3.643382405183214</v>
      </c>
      <c r="CE62" s="145">
        <f t="shared" si="148"/>
        <v>3.6654182215261968</v>
      </c>
      <c r="CF62" s="145">
        <f t="shared" si="148"/>
        <v>3.6678209724170974</v>
      </c>
      <c r="CG62" s="145">
        <f t="shared" si="148"/>
        <v>3.6678491085675589</v>
      </c>
      <c r="CH62" s="145">
        <f t="shared" si="148"/>
        <v>3.6676101470580962</v>
      </c>
      <c r="CI62" s="145">
        <f t="shared" si="148"/>
        <v>3.6676101470580962</v>
      </c>
      <c r="CJ62" s="192">
        <f t="shared" si="112"/>
        <v>6276.1920305639969</v>
      </c>
      <c r="CK62" s="145">
        <f>'[8]ф_4 (ТЗ-1)'!CK57</f>
        <v>6276.1920305639969</v>
      </c>
      <c r="CL62" s="145">
        <f>'[8]ф_4 (ТЗ-1)'!CL57</f>
        <v>6276.1920305639969</v>
      </c>
      <c r="CM62" s="145">
        <f>'[8]ф_4 (ТЗ-1)'!CM57</f>
        <v>6276.1920305639997</v>
      </c>
      <c r="CN62" s="145">
        <f>'[8]ф_4 (ТЗ-1)'!CN57</f>
        <v>5340.1729670364111</v>
      </c>
      <c r="CO62" s="145">
        <f>'[8]ф_4 (ТЗ-1)'!CO57</f>
        <v>4469.1327844290572</v>
      </c>
      <c r="CP62" s="145">
        <f>'[8]ф_4 (ТЗ-1)'!CP57</f>
        <v>4569.9170738148114</v>
      </c>
      <c r="CQ62" s="145">
        <f>'[8]ф_4 (ТЗ-1)'!CQ57</f>
        <v>4591.1573019985844</v>
      </c>
      <c r="CR62" s="145">
        <f>'[8]ф_4 (ТЗ-1)'!CR57</f>
        <v>4577.1184256143242</v>
      </c>
      <c r="CS62" s="145">
        <f>'[8]ф_4 (ТЗ-1)'!CS57</f>
        <v>4595.7411384892566</v>
      </c>
      <c r="CT62" s="145">
        <f>'[8]ф_4 (ТЗ-1)'!CT57</f>
        <v>4617.5921429048867</v>
      </c>
      <c r="CU62" s="145">
        <f>'[8]ф_4 (ТЗ-1)'!CU57</f>
        <v>4625.8176218746403</v>
      </c>
      <c r="CV62" s="145">
        <f>'[8]ф_4 (ТЗ-1)'!CV57</f>
        <v>4623.5578727371585</v>
      </c>
      <c r="CW62" s="145">
        <f>'[8]ф_4 (ТЗ-1)'!CW57</f>
        <v>4637.9059974766396</v>
      </c>
      <c r="CX62" s="145">
        <f>'[8]ф_4 (ТЗ-1)'!CX57</f>
        <v>4643.6125867147803</v>
      </c>
      <c r="CY62" s="145">
        <f>'[8]ф_4 (ТЗ-1)'!CY57</f>
        <v>4673.8404395834177</v>
      </c>
      <c r="CZ62" s="145">
        <f>'[8]ф_4 (ТЗ-1)'!CZ57</f>
        <v>4684.8118838388809</v>
      </c>
      <c r="DA62" s="145">
        <f>'[8]ф_4 (ТЗ-1)'!DA57</f>
        <v>4708.5290852157586</v>
      </c>
      <c r="DB62" s="145">
        <f>'[8]ф_4 (ТЗ-1)'!DB57</f>
        <v>4712.68931874385</v>
      </c>
      <c r="DC62" s="145">
        <f>'[8]ф_4 (ТЗ-1)'!DC57</f>
        <v>4723.9348548260878</v>
      </c>
      <c r="DD62" s="145">
        <f>'[8]ф_4 (ТЗ-1)'!DD57</f>
        <v>4735.3077553990261</v>
      </c>
      <c r="DE62" s="145">
        <f>'[8]ф_4 (ТЗ-1)'!DE57</f>
        <v>4763.9477279358171</v>
      </c>
      <c r="DF62" s="145">
        <f>'[8]ф_4 (ТЗ-1)'!DF57</f>
        <v>4767.0705856714712</v>
      </c>
      <c r="DG62" s="145">
        <f>'[8]ф_4 (ТЗ-1)'!DG57</f>
        <v>4767.1071542543623</v>
      </c>
      <c r="DH62" s="145">
        <f>'[8]ф_4 (ТЗ-1)'!DH57</f>
        <v>4766.7965757415523</v>
      </c>
      <c r="DI62" s="145">
        <f>'[8]ф_4 (ТЗ-1)'!DI57</f>
        <v>4766.7965757415523</v>
      </c>
      <c r="DJ62" s="139"/>
      <c r="DK62" s="139">
        <v>1299.7009999999993</v>
      </c>
      <c r="DL62" s="139">
        <v>12541</v>
      </c>
      <c r="DM62" s="139">
        <f t="shared" si="103"/>
        <v>6.45</v>
      </c>
      <c r="DN62" s="139">
        <v>7.5013500000000004</v>
      </c>
      <c r="DO62" s="139"/>
      <c r="DP62" s="139"/>
      <c r="DQ62" s="190">
        <v>0</v>
      </c>
      <c r="DR62" s="190">
        <v>0</v>
      </c>
      <c r="DS62" s="190">
        <v>0</v>
      </c>
      <c r="DT62" s="190">
        <v>41.673996467793124</v>
      </c>
      <c r="DU62" s="190">
        <v>0</v>
      </c>
      <c r="DV62" s="190">
        <v>0</v>
      </c>
      <c r="DW62" s="190">
        <v>0</v>
      </c>
      <c r="DX62" s="190">
        <v>0</v>
      </c>
      <c r="DY62" s="190">
        <v>0</v>
      </c>
      <c r="DZ62" s="190">
        <v>309.22190866704102</v>
      </c>
      <c r="EA62" s="190">
        <v>766.67941008121011</v>
      </c>
      <c r="EB62" s="190">
        <v>0</v>
      </c>
      <c r="EC62" s="190">
        <v>0</v>
      </c>
      <c r="ED62" s="190">
        <v>0</v>
      </c>
      <c r="EE62" s="190">
        <v>0</v>
      </c>
      <c r="EF62" s="190">
        <v>0</v>
      </c>
      <c r="EG62" s="190">
        <v>0</v>
      </c>
      <c r="EH62" s="190">
        <v>0</v>
      </c>
      <c r="EI62" s="190">
        <v>0</v>
      </c>
      <c r="EJ62" s="190">
        <v>0</v>
      </c>
      <c r="EK62" s="190">
        <v>0</v>
      </c>
      <c r="EL62" s="190">
        <v>0</v>
      </c>
      <c r="EM62" s="190">
        <v>0</v>
      </c>
      <c r="EN62" s="190">
        <v>0</v>
      </c>
      <c r="EO62" s="190">
        <v>0</v>
      </c>
      <c r="EP62" s="139"/>
      <c r="EQ62" s="139"/>
      <c r="ER62" s="139"/>
      <c r="ES62" s="139">
        <v>0</v>
      </c>
      <c r="ET62" s="139">
        <v>0</v>
      </c>
      <c r="EU62" s="139">
        <v>0</v>
      </c>
      <c r="EV62" s="139">
        <v>0</v>
      </c>
      <c r="EW62" s="139">
        <v>0</v>
      </c>
      <c r="EX62" s="139">
        <v>0</v>
      </c>
      <c r="EY62" s="139">
        <v>0</v>
      </c>
      <c r="EZ62" s="139">
        <v>0</v>
      </c>
      <c r="FA62" s="139">
        <v>0</v>
      </c>
      <c r="FB62" s="139">
        <v>0</v>
      </c>
      <c r="FC62" s="139">
        <v>0</v>
      </c>
      <c r="FD62" s="139">
        <v>0</v>
      </c>
      <c r="FE62" s="139">
        <v>0</v>
      </c>
      <c r="FF62" s="139">
        <v>0</v>
      </c>
      <c r="FG62" s="139">
        <v>0</v>
      </c>
      <c r="FH62" s="139">
        <v>0</v>
      </c>
      <c r="FI62" s="139">
        <v>0</v>
      </c>
      <c r="FJ62" s="139">
        <v>0</v>
      </c>
      <c r="FK62" s="139">
        <v>0</v>
      </c>
      <c r="FL62" s="139">
        <v>0</v>
      </c>
      <c r="FM62" s="139">
        <v>0</v>
      </c>
      <c r="FN62" s="139">
        <v>0</v>
      </c>
      <c r="FO62" s="139">
        <v>0</v>
      </c>
      <c r="FP62" s="139">
        <v>0</v>
      </c>
      <c r="FQ62" s="139">
        <v>0</v>
      </c>
      <c r="FR62" s="139"/>
      <c r="FS62" s="139"/>
      <c r="FT62" s="139"/>
      <c r="FU62" s="139">
        <v>2045</v>
      </c>
      <c r="FV62" s="139"/>
      <c r="FW62" s="139"/>
      <c r="FX62" s="139"/>
      <c r="FY62" s="139">
        <v>4.3</v>
      </c>
      <c r="FZ62" s="139"/>
      <c r="GA62" s="139"/>
      <c r="GB62" s="139"/>
      <c r="GC62" s="139"/>
      <c r="GD62" s="139"/>
      <c r="GE62" s="139"/>
      <c r="GF62" s="139"/>
      <c r="GG62" s="139"/>
      <c r="GH62" s="139"/>
      <c r="GI62" s="139"/>
      <c r="GJ62" s="139"/>
      <c r="GK62" s="139"/>
      <c r="GL62" s="139"/>
      <c r="GM62" s="139"/>
      <c r="GN62" s="139"/>
      <c r="GO62" s="139"/>
      <c r="GP62" s="139"/>
      <c r="GQ62" s="139"/>
      <c r="GR62" s="139">
        <v>12541</v>
      </c>
      <c r="GS62" s="139"/>
      <c r="GT62" s="139"/>
      <c r="GU62" s="139"/>
      <c r="GV62" s="139">
        <f t="shared" si="113"/>
        <v>0.28274117569839596</v>
      </c>
      <c r="GW62" s="139"/>
      <c r="GX62" s="139"/>
      <c r="GY62" s="139"/>
      <c r="GZ62" s="139">
        <f t="shared" si="188"/>
        <v>6.45</v>
      </c>
      <c r="HA62" s="139">
        <f t="shared" si="188"/>
        <v>6.45</v>
      </c>
      <c r="HB62" s="139">
        <f t="shared" si="188"/>
        <v>6.45</v>
      </c>
      <c r="HC62" s="139">
        <f t="shared" si="188"/>
        <v>6.45</v>
      </c>
      <c r="HD62" s="139">
        <f t="shared" si="188"/>
        <v>6.45</v>
      </c>
      <c r="HE62" s="139">
        <f t="shared" si="188"/>
        <v>6.45</v>
      </c>
      <c r="HF62" s="139">
        <f t="shared" si="188"/>
        <v>6.45</v>
      </c>
      <c r="HG62" s="139">
        <f t="shared" si="188"/>
        <v>6.45</v>
      </c>
      <c r="HH62" s="139">
        <f t="shared" si="188"/>
        <v>6.45</v>
      </c>
      <c r="HI62" s="139">
        <f t="shared" si="188"/>
        <v>6.45</v>
      </c>
      <c r="HJ62" s="139">
        <f t="shared" si="188"/>
        <v>6.45</v>
      </c>
      <c r="HK62" s="139">
        <f t="shared" si="188"/>
        <v>6.45</v>
      </c>
      <c r="HL62" s="139">
        <f t="shared" si="188"/>
        <v>6.45</v>
      </c>
      <c r="HM62" s="139">
        <f t="shared" si="188"/>
        <v>6.45</v>
      </c>
      <c r="HN62" s="139">
        <f t="shared" si="188"/>
        <v>6.45</v>
      </c>
      <c r="HO62" s="139">
        <f t="shared" si="188"/>
        <v>6.45</v>
      </c>
      <c r="HP62" s="139">
        <f t="shared" si="187"/>
        <v>6.45</v>
      </c>
      <c r="HQ62" s="139">
        <f t="shared" si="187"/>
        <v>6.45</v>
      </c>
      <c r="HR62" s="139">
        <f t="shared" si="187"/>
        <v>6.45</v>
      </c>
      <c r="HS62" s="139">
        <f t="shared" si="187"/>
        <v>6.45</v>
      </c>
      <c r="HT62" s="139">
        <f t="shared" si="187"/>
        <v>6.45</v>
      </c>
      <c r="HU62" s="139">
        <f t="shared" si="187"/>
        <v>6.45</v>
      </c>
      <c r="HV62" s="139">
        <f t="shared" si="187"/>
        <v>6.45</v>
      </c>
      <c r="HW62" s="139">
        <f t="shared" si="187"/>
        <v>6.45</v>
      </c>
      <c r="HX62" s="139">
        <f t="shared" si="187"/>
        <v>4.3</v>
      </c>
      <c r="HY62" s="139"/>
      <c r="HZ62" s="139"/>
      <c r="IA62" s="139"/>
      <c r="IB62" s="279">
        <v>5629.43</v>
      </c>
      <c r="IC62" s="139"/>
      <c r="ID62" s="139"/>
      <c r="IE62" s="139"/>
      <c r="IF62" s="280">
        <v>4511.8546847839561</v>
      </c>
      <c r="IG62" s="139"/>
      <c r="IH62" s="139"/>
      <c r="II62" s="139"/>
      <c r="IJ62" s="139" t="str">
        <f t="shared" si="160"/>
        <v>-</v>
      </c>
      <c r="IK62" s="139">
        <f t="shared" si="161"/>
        <v>15.731089924070126</v>
      </c>
      <c r="IL62" s="139">
        <f t="shared" si="162"/>
        <v>15.73108992407013</v>
      </c>
      <c r="IM62" s="139">
        <f t="shared" si="163"/>
        <v>13.218996032428908</v>
      </c>
      <c r="IN62" s="139">
        <f t="shared" si="164"/>
        <v>11.142010936638831</v>
      </c>
      <c r="IO62" s="139">
        <f t="shared" si="165"/>
        <v>11.390488040179569</v>
      </c>
      <c r="IP62" s="139">
        <f t="shared" si="166"/>
        <v>11.440399917717052</v>
      </c>
      <c r="IQ62" s="139">
        <f t="shared" si="167"/>
        <v>11.402676702258509</v>
      </c>
      <c r="IR62" s="139">
        <f t="shared" si="168"/>
        <v>11.449070252629307</v>
      </c>
      <c r="IS62" s="139">
        <f t="shared" si="169"/>
        <v>11.503506235228469</v>
      </c>
      <c r="IT62" s="139">
        <f t="shared" si="170"/>
        <v>11.523997834678561</v>
      </c>
      <c r="IU62" s="139">
        <f t="shared" si="171"/>
        <v>11.529380765220012</v>
      </c>
      <c r="IV62" s="139">
        <f t="shared" si="172"/>
        <v>11.565159487567961</v>
      </c>
      <c r="IW62" s="139">
        <f t="shared" si="173"/>
        <v>11.579389533348326</v>
      </c>
      <c r="IX62" s="139">
        <f t="shared" si="174"/>
        <v>11.654766209715365</v>
      </c>
      <c r="IY62" s="139">
        <f t="shared" si="175"/>
        <v>11.68212478548047</v>
      </c>
      <c r="IZ62" s="139">
        <f t="shared" si="176"/>
        <v>11.741266393066216</v>
      </c>
      <c r="JA62" s="139">
        <f t="shared" si="177"/>
        <v>11.751640420544152</v>
      </c>
      <c r="JB62" s="139">
        <f t="shared" si="178"/>
        <v>11.779682476244513</v>
      </c>
      <c r="JC62" s="139">
        <f t="shared" si="179"/>
        <v>11.808042130155965</v>
      </c>
      <c r="JD62" s="139">
        <f t="shared" si="180"/>
        <v>11.879459241733425</v>
      </c>
      <c r="JE62" s="139">
        <f t="shared" si="181"/>
        <v>11.887246451691858</v>
      </c>
      <c r="JF62" s="139">
        <f t="shared" si="182"/>
        <v>11.887337639718004</v>
      </c>
      <c r="JG62" s="139">
        <f t="shared" si="183"/>
        <v>11.886563175975963</v>
      </c>
      <c r="JH62" s="139">
        <f t="shared" si="184"/>
        <v>11.886563175975962</v>
      </c>
      <c r="JI62" s="139"/>
      <c r="JJ62" s="139"/>
      <c r="JK62" s="139"/>
      <c r="JL62" s="139"/>
      <c r="JM62" s="139"/>
      <c r="JN62" s="139"/>
      <c r="JO62" s="139"/>
      <c r="JP62" s="139"/>
      <c r="JQ62" s="139"/>
      <c r="JR62" s="139"/>
      <c r="JS62" s="139"/>
      <c r="JT62" s="139"/>
      <c r="JU62" s="139"/>
      <c r="JV62" s="139"/>
      <c r="JW62" s="139"/>
      <c r="JX62" s="139"/>
      <c r="JY62" s="139"/>
      <c r="JZ62" s="139"/>
      <c r="KA62" s="139"/>
      <c r="KB62" s="139"/>
      <c r="KC62" s="139"/>
      <c r="KD62" s="139"/>
      <c r="KE62" s="139"/>
      <c r="KF62" s="139"/>
      <c r="KG62" s="139"/>
      <c r="KH62" s="139"/>
      <c r="KI62" s="139"/>
      <c r="KJ62" s="139"/>
      <c r="KK62" s="139"/>
      <c r="KL62" s="139"/>
      <c r="KM62" s="139"/>
      <c r="KN62" s="139"/>
      <c r="KO62" s="139"/>
      <c r="KP62" s="139"/>
      <c r="KQ62" s="139"/>
      <c r="KR62" s="139"/>
      <c r="KS62" s="139"/>
      <c r="KT62" s="139"/>
      <c r="KU62" s="139"/>
      <c r="KV62" s="139"/>
      <c r="KW62" s="139"/>
    </row>
    <row r="63" spans="1:309" s="152" customFormat="1" ht="12.75" x14ac:dyDescent="0.2">
      <c r="A63" s="150" t="s">
        <v>544</v>
      </c>
      <c r="B63" s="186" t="s">
        <v>607</v>
      </c>
      <c r="C63" s="151">
        <f t="shared" si="189"/>
        <v>0.28274117569839596</v>
      </c>
      <c r="D63" s="151">
        <f t="shared" si="189"/>
        <v>0.28274117569839596</v>
      </c>
      <c r="E63" s="151">
        <f t="shared" si="189"/>
        <v>0.28274117569839596</v>
      </c>
      <c r="F63" s="151">
        <f t="shared" si="189"/>
        <v>0.28274117569839596</v>
      </c>
      <c r="G63" s="151">
        <f t="shared" si="189"/>
        <v>0.28274117569839596</v>
      </c>
      <c r="H63" s="151">
        <f t="shared" si="189"/>
        <v>0.28274117569839596</v>
      </c>
      <c r="I63" s="151">
        <v>0.28274117569839596</v>
      </c>
      <c r="J63" s="151">
        <f t="shared" si="110"/>
        <v>0.15503875968992248</v>
      </c>
      <c r="K63" s="151">
        <f t="shared" si="147"/>
        <v>0.15503875968992248</v>
      </c>
      <c r="L63" s="151">
        <f t="shared" si="147"/>
        <v>0.15503875968992248</v>
      </c>
      <c r="M63" s="151">
        <f t="shared" si="147"/>
        <v>0.15503875968992248</v>
      </c>
      <c r="N63" s="151">
        <f t="shared" si="147"/>
        <v>0.23255813953488372</v>
      </c>
      <c r="O63" s="151">
        <f t="shared" si="147"/>
        <v>0</v>
      </c>
      <c r="P63" s="151">
        <f t="shared" si="147"/>
        <v>0</v>
      </c>
      <c r="Q63" s="151">
        <f t="shared" si="147"/>
        <v>0</v>
      </c>
      <c r="R63" s="151">
        <f t="shared" si="147"/>
        <v>0</v>
      </c>
      <c r="S63" s="151">
        <f t="shared" si="147"/>
        <v>0</v>
      </c>
      <c r="T63" s="151">
        <f t="shared" si="147"/>
        <v>0</v>
      </c>
      <c r="U63" s="151">
        <f t="shared" si="147"/>
        <v>0</v>
      </c>
      <c r="V63" s="151">
        <f t="shared" si="147"/>
        <v>0</v>
      </c>
      <c r="W63" s="151">
        <f t="shared" si="147"/>
        <v>0</v>
      </c>
      <c r="X63" s="151">
        <f t="shared" si="147"/>
        <v>0</v>
      </c>
      <c r="Y63" s="151">
        <f t="shared" si="147"/>
        <v>0</v>
      </c>
      <c r="Z63" s="151">
        <f t="shared" si="147"/>
        <v>0</v>
      </c>
      <c r="AA63" s="151">
        <f t="shared" si="186"/>
        <v>0</v>
      </c>
      <c r="AB63" s="151">
        <f t="shared" si="186"/>
        <v>0</v>
      </c>
      <c r="AC63" s="151">
        <f t="shared" si="186"/>
        <v>0</v>
      </c>
      <c r="AD63" s="151">
        <f t="shared" si="185"/>
        <v>0</v>
      </c>
      <c r="AE63" s="151">
        <f t="shared" si="185"/>
        <v>0</v>
      </c>
      <c r="AF63" s="151">
        <f t="shared" si="185"/>
        <v>0</v>
      </c>
      <c r="AG63" s="151">
        <f t="shared" si="185"/>
        <v>0</v>
      </c>
      <c r="AH63" s="151">
        <f t="shared" si="185"/>
        <v>0</v>
      </c>
      <c r="AI63" s="151">
        <f t="shared" si="185"/>
        <v>0</v>
      </c>
      <c r="AJ63" s="183">
        <v>179.87116322453986</v>
      </c>
      <c r="AK63" s="183">
        <v>179.87116322453986</v>
      </c>
      <c r="AL63" s="183">
        <v>179.87116322453986</v>
      </c>
      <c r="AM63" s="183">
        <v>179.87116322453986</v>
      </c>
      <c r="AN63" s="183">
        <v>158.67126404555827</v>
      </c>
      <c r="AO63" s="183">
        <v>158.67126404555827</v>
      </c>
      <c r="AP63" s="183">
        <v>158.67126404555827</v>
      </c>
      <c r="AQ63" s="183">
        <v>158.67126404555827</v>
      </c>
      <c r="AR63" s="183">
        <v>158.67126404555827</v>
      </c>
      <c r="AS63" s="183">
        <v>158.67126404555827</v>
      </c>
      <c r="AT63" s="183">
        <v>158.67126404555827</v>
      </c>
      <c r="AU63" s="183">
        <v>158.67126404555827</v>
      </c>
      <c r="AV63" s="183">
        <v>158.67126404555827</v>
      </c>
      <c r="AW63" s="183">
        <v>158.67126404555827</v>
      </c>
      <c r="AX63" s="183">
        <v>158.67126404555827</v>
      </c>
      <c r="AY63" s="183">
        <v>158.67126404555827</v>
      </c>
      <c r="AZ63" s="183">
        <v>158.67126404555827</v>
      </c>
      <c r="BA63" s="183">
        <v>158.67126404555827</v>
      </c>
      <c r="BB63" s="183">
        <v>158.67126404555827</v>
      </c>
      <c r="BC63" s="183">
        <v>158.67126404555827</v>
      </c>
      <c r="BD63" s="183">
        <v>158.67126404555827</v>
      </c>
      <c r="BE63" s="183">
        <v>158.67126404555827</v>
      </c>
      <c r="BF63" s="183">
        <v>158.67126404555827</v>
      </c>
      <c r="BG63" s="183">
        <v>158.67126404555827</v>
      </c>
      <c r="BH63" s="183">
        <v>158.67126404555827</v>
      </c>
      <c r="BI63" s="145">
        <v>158.67126404555827</v>
      </c>
      <c r="BJ63" s="154">
        <f t="shared" si="101"/>
        <v>4.6001205810399624</v>
      </c>
      <c r="BK63" s="145">
        <f t="shared" si="159"/>
        <v>3.2488072597496157E-2</v>
      </c>
      <c r="BL63" s="145">
        <f t="shared" si="158"/>
        <v>4.6001205810399624</v>
      </c>
      <c r="BM63" s="145">
        <f t="shared" si="158"/>
        <v>4.6001205810399632</v>
      </c>
      <c r="BN63" s="145">
        <f t="shared" si="158"/>
        <v>3.9140675512074647</v>
      </c>
      <c r="BO63" s="145">
        <f t="shared" si="158"/>
        <v>3.2914199601232377</v>
      </c>
      <c r="BP63" s="145">
        <f t="shared" si="158"/>
        <v>3.3656454167726508</v>
      </c>
      <c r="BQ63" s="145">
        <f t="shared" si="158"/>
        <v>3.3812883869804762</v>
      </c>
      <c r="BR63" s="145">
        <f t="shared" si="158"/>
        <v>3.3709490571422931</v>
      </c>
      <c r="BS63" s="145">
        <f t="shared" si="158"/>
        <v>3.3846642837477212</v>
      </c>
      <c r="BT63" s="145">
        <f t="shared" si="158"/>
        <v>3.400757077484557</v>
      </c>
      <c r="BU63" s="145">
        <f t="shared" si="158"/>
        <v>3.4068149654392283</v>
      </c>
      <c r="BV63" s="145">
        <f t="shared" si="158"/>
        <v>3.3488631863323368</v>
      </c>
      <c r="BW63" s="145">
        <f t="shared" si="158"/>
        <v>3.3592555958263928</v>
      </c>
      <c r="BX63" s="145">
        <f t="shared" si="158"/>
        <v>3.3633889033668507</v>
      </c>
      <c r="BY63" s="145">
        <f t="shared" si="158"/>
        <v>3.3852830693879041</v>
      </c>
      <c r="BZ63" s="145">
        <f t="shared" si="158"/>
        <v>3.3932297344409501</v>
      </c>
      <c r="CA63" s="145">
        <f t="shared" si="157"/>
        <v>3.4104082071150317</v>
      </c>
      <c r="CB63" s="145">
        <f t="shared" si="148"/>
        <v>3.413421482452391</v>
      </c>
      <c r="CC63" s="145">
        <f t="shared" si="148"/>
        <v>3.4215666734141914</v>
      </c>
      <c r="CD63" s="145">
        <f t="shared" si="148"/>
        <v>3.429804115033579</v>
      </c>
      <c r="CE63" s="145">
        <f t="shared" si="148"/>
        <v>3.4505481723863736</v>
      </c>
      <c r="CF63" s="145">
        <f t="shared" si="148"/>
        <v>3.4528100719007613</v>
      </c>
      <c r="CG63" s="145">
        <f t="shared" si="148"/>
        <v>3.4528365586852665</v>
      </c>
      <c r="CH63" s="145">
        <f t="shared" si="148"/>
        <v>3.4526116053102589</v>
      </c>
      <c r="CI63" s="145">
        <f t="shared" si="148"/>
        <v>3.4526116053102585</v>
      </c>
      <c r="CJ63" s="192">
        <f t="shared" si="112"/>
        <v>4469.0677458067139</v>
      </c>
      <c r="CK63" s="145">
        <f>'[8]ф_4 (ТЗ-1)'!CK58</f>
        <v>4469.0677458067139</v>
      </c>
      <c r="CL63" s="145">
        <f>'[8]ф_4 (ТЗ-1)'!CL58</f>
        <v>4469.0677458067139</v>
      </c>
      <c r="CM63" s="145">
        <f>'[8]ф_4 (ТЗ-1)'!CM58</f>
        <v>4469.0677458067148</v>
      </c>
      <c r="CN63" s="145">
        <f>'[8]ф_4 (ТЗ-1)'!CN58</f>
        <v>3802.5596807411143</v>
      </c>
      <c r="CO63" s="145">
        <f>'[8]ф_4 (ТЗ-1)'!CO58</f>
        <v>3197.650696879286</v>
      </c>
      <c r="CP63" s="145">
        <f>'[8]ф_4 (ТЗ-1)'!CP58</f>
        <v>3269.7615444942139</v>
      </c>
      <c r="CQ63" s="145">
        <f>'[8]ф_4 (ТЗ-1)'!CQ58</f>
        <v>3284.9588621237885</v>
      </c>
      <c r="CR63" s="145">
        <f>'[8]ф_4 (ТЗ-1)'!CR58</f>
        <v>3274.9140894533652</v>
      </c>
      <c r="CS63" s="145">
        <f>'[8]ф_4 (ТЗ-1)'!CS58</f>
        <v>3288.2385829680316</v>
      </c>
      <c r="CT63" s="145">
        <f>'[8]ф_4 (ТЗ-1)'!CT58</f>
        <v>3303.8729091040987</v>
      </c>
      <c r="CU63" s="145">
        <f>'[8]ф_4 (ТЗ-1)'!CU58</f>
        <v>3309.7582138888292</v>
      </c>
      <c r="CV63" s="145">
        <f>'[8]ф_4 (ТЗ-1)'!CV58</f>
        <v>3253.4574230169142</v>
      </c>
      <c r="CW63" s="145">
        <f>'[8]ф_4 (ТЗ-1)'!CW58</f>
        <v>3263.5537631568936</v>
      </c>
      <c r="CX63" s="145">
        <f>'[8]ф_4 (ТЗ-1)'!CX58</f>
        <v>3267.5693168988314</v>
      </c>
      <c r="CY63" s="145">
        <f>'[8]ф_4 (ТЗ-1)'!CY58</f>
        <v>3288.8397400241111</v>
      </c>
      <c r="CZ63" s="145">
        <f>'[8]ф_4 (ТЗ-1)'!CZ58</f>
        <v>3296.5600125364608</v>
      </c>
      <c r="DA63" s="145">
        <f>'[8]ф_4 (ТЗ-1)'!DA58</f>
        <v>3313.2490877025307</v>
      </c>
      <c r="DB63" s="145">
        <f>'[8]ф_4 (ТЗ-1)'!DB58</f>
        <v>3316.1765178388041</v>
      </c>
      <c r="DC63" s="145">
        <f>'[8]ф_4 (ТЗ-1)'!DC58</f>
        <v>3324.0896604552936</v>
      </c>
      <c r="DD63" s="145">
        <f>'[8]ф_4 (ТЗ-1)'!DD58</f>
        <v>3332.0924256003864</v>
      </c>
      <c r="DE63" s="145">
        <f>'[8]ф_4 (ТЗ-1)'!DE58</f>
        <v>3352.2455055032574</v>
      </c>
      <c r="DF63" s="145">
        <f>'[8]ф_4 (ТЗ-1)'!DF58</f>
        <v>3354.4429657623796</v>
      </c>
      <c r="DG63" s="145">
        <f>'[8]ф_4 (ТЗ-1)'!DG58</f>
        <v>3354.4686979648809</v>
      </c>
      <c r="DH63" s="145">
        <f>'[8]ф_4 (ТЗ-1)'!DH58</f>
        <v>3354.250153286574</v>
      </c>
      <c r="DI63" s="145">
        <f>'[8]ф_4 (ТЗ-1)'!DI58</f>
        <v>3354.2501532865735</v>
      </c>
      <c r="DJ63" s="139"/>
      <c r="DK63" s="139">
        <v>971.51099999999974</v>
      </c>
      <c r="DL63" s="139">
        <v>10402</v>
      </c>
      <c r="DM63" s="139">
        <f t="shared" si="103"/>
        <v>6.45</v>
      </c>
      <c r="DN63" s="139">
        <v>7.5013500000000004</v>
      </c>
      <c r="DO63" s="139"/>
      <c r="DP63" s="139"/>
      <c r="DQ63" s="190">
        <v>0</v>
      </c>
      <c r="DR63" s="190">
        <v>0</v>
      </c>
      <c r="DS63" s="190">
        <v>0</v>
      </c>
      <c r="DT63" s="190">
        <v>10.507846588232542</v>
      </c>
      <c r="DU63" s="190">
        <v>0</v>
      </c>
      <c r="DV63" s="190">
        <v>0</v>
      </c>
      <c r="DW63" s="190">
        <v>0</v>
      </c>
      <c r="DX63" s="190">
        <v>0</v>
      </c>
      <c r="DY63" s="190">
        <v>0</v>
      </c>
      <c r="DZ63" s="190">
        <v>0</v>
      </c>
      <c r="EA63" s="190">
        <v>793.98749850680565</v>
      </c>
      <c r="EB63" s="190">
        <v>0</v>
      </c>
      <c r="EC63" s="190">
        <v>0</v>
      </c>
      <c r="ED63" s="190">
        <v>0</v>
      </c>
      <c r="EE63" s="190">
        <v>0</v>
      </c>
      <c r="EF63" s="190">
        <v>0</v>
      </c>
      <c r="EG63" s="190">
        <v>0</v>
      </c>
      <c r="EH63" s="190">
        <v>0</v>
      </c>
      <c r="EI63" s="190">
        <v>0</v>
      </c>
      <c r="EJ63" s="190">
        <v>0</v>
      </c>
      <c r="EK63" s="190">
        <v>0</v>
      </c>
      <c r="EL63" s="190">
        <v>0</v>
      </c>
      <c r="EM63" s="190">
        <v>0</v>
      </c>
      <c r="EN63" s="190">
        <v>0</v>
      </c>
      <c r="EO63" s="190">
        <v>0</v>
      </c>
      <c r="EP63" s="139"/>
      <c r="EQ63" s="139"/>
      <c r="ER63" s="139"/>
      <c r="ES63" s="139">
        <v>0</v>
      </c>
      <c r="ET63" s="139">
        <v>0</v>
      </c>
      <c r="EU63" s="139">
        <v>0</v>
      </c>
      <c r="EV63" s="139">
        <v>0</v>
      </c>
      <c r="EW63" s="139">
        <v>0</v>
      </c>
      <c r="EX63" s="139">
        <v>0</v>
      </c>
      <c r="EY63" s="139">
        <v>0</v>
      </c>
      <c r="EZ63" s="139">
        <v>0</v>
      </c>
      <c r="FA63" s="139">
        <v>0</v>
      </c>
      <c r="FB63" s="139">
        <v>0</v>
      </c>
      <c r="FC63" s="139">
        <v>0</v>
      </c>
      <c r="FD63" s="139">
        <v>0</v>
      </c>
      <c r="FE63" s="139">
        <v>0</v>
      </c>
      <c r="FF63" s="139">
        <v>0</v>
      </c>
      <c r="FG63" s="139">
        <v>0</v>
      </c>
      <c r="FH63" s="139">
        <v>0</v>
      </c>
      <c r="FI63" s="139">
        <v>0</v>
      </c>
      <c r="FJ63" s="139">
        <v>0</v>
      </c>
      <c r="FK63" s="139">
        <v>0</v>
      </c>
      <c r="FL63" s="139">
        <v>0</v>
      </c>
      <c r="FM63" s="139">
        <v>0</v>
      </c>
      <c r="FN63" s="139">
        <v>0</v>
      </c>
      <c r="FO63" s="139">
        <v>0</v>
      </c>
      <c r="FP63" s="139">
        <v>0</v>
      </c>
      <c r="FQ63" s="139">
        <v>0</v>
      </c>
      <c r="FR63" s="139"/>
      <c r="FS63" s="139"/>
      <c r="FT63" s="139"/>
      <c r="FU63" s="139">
        <v>2024</v>
      </c>
      <c r="FV63" s="139"/>
      <c r="FW63" s="139"/>
      <c r="FX63" s="139"/>
      <c r="FY63" s="139">
        <v>4.3</v>
      </c>
      <c r="FZ63" s="139"/>
      <c r="GA63" s="139"/>
      <c r="GB63" s="139"/>
      <c r="GC63" s="139"/>
      <c r="GD63" s="139"/>
      <c r="GE63" s="139"/>
      <c r="GF63" s="139"/>
      <c r="GG63" s="139"/>
      <c r="GH63" s="139"/>
      <c r="GI63" s="139"/>
      <c r="GJ63" s="139"/>
      <c r="GK63" s="139"/>
      <c r="GL63" s="139"/>
      <c r="GM63" s="139"/>
      <c r="GN63" s="139"/>
      <c r="GO63" s="139"/>
      <c r="GP63" s="139"/>
      <c r="GQ63" s="139"/>
      <c r="GR63" s="139">
        <v>10402</v>
      </c>
      <c r="GS63" s="139"/>
      <c r="GT63" s="139"/>
      <c r="GU63" s="139"/>
      <c r="GV63" s="139">
        <f t="shared" si="113"/>
        <v>0.28274117569839596</v>
      </c>
      <c r="GW63" s="139"/>
      <c r="GX63" s="139"/>
      <c r="GY63" s="139"/>
      <c r="GZ63" s="139">
        <f t="shared" si="188"/>
        <v>6.45</v>
      </c>
      <c r="HA63" s="139">
        <f t="shared" si="188"/>
        <v>6.45</v>
      </c>
      <c r="HB63" s="139">
        <f t="shared" si="188"/>
        <v>6.45</v>
      </c>
      <c r="HC63" s="139">
        <f t="shared" si="188"/>
        <v>4.3</v>
      </c>
      <c r="HD63" s="139">
        <f t="shared" si="188"/>
        <v>4.3</v>
      </c>
      <c r="HE63" s="139">
        <f t="shared" si="188"/>
        <v>4.3</v>
      </c>
      <c r="HF63" s="139">
        <f t="shared" si="188"/>
        <v>4.3</v>
      </c>
      <c r="HG63" s="139">
        <f t="shared" si="188"/>
        <v>4.3</v>
      </c>
      <c r="HH63" s="139">
        <f t="shared" si="188"/>
        <v>4.3</v>
      </c>
      <c r="HI63" s="139">
        <f t="shared" si="188"/>
        <v>4.3</v>
      </c>
      <c r="HJ63" s="139">
        <f t="shared" si="188"/>
        <v>4.3</v>
      </c>
      <c r="HK63" s="139">
        <f t="shared" si="188"/>
        <v>4.3</v>
      </c>
      <c r="HL63" s="139">
        <f t="shared" si="188"/>
        <v>4.3</v>
      </c>
      <c r="HM63" s="139">
        <f t="shared" si="188"/>
        <v>4.3</v>
      </c>
      <c r="HN63" s="139">
        <f t="shared" si="188"/>
        <v>4.3</v>
      </c>
      <c r="HO63" s="139">
        <f t="shared" si="188"/>
        <v>4.3</v>
      </c>
      <c r="HP63" s="139">
        <f t="shared" si="187"/>
        <v>4.3</v>
      </c>
      <c r="HQ63" s="139">
        <f t="shared" si="187"/>
        <v>4.3</v>
      </c>
      <c r="HR63" s="139">
        <f t="shared" si="187"/>
        <v>4.3</v>
      </c>
      <c r="HS63" s="139">
        <f t="shared" si="187"/>
        <v>4.3</v>
      </c>
      <c r="HT63" s="139">
        <f t="shared" si="187"/>
        <v>4.3</v>
      </c>
      <c r="HU63" s="139">
        <f t="shared" si="187"/>
        <v>4.3</v>
      </c>
      <c r="HV63" s="139">
        <f t="shared" si="187"/>
        <v>4.3</v>
      </c>
      <c r="HW63" s="139">
        <f t="shared" si="187"/>
        <v>4.3</v>
      </c>
      <c r="HX63" s="139">
        <f t="shared" si="187"/>
        <v>4.3</v>
      </c>
      <c r="HY63" s="139"/>
      <c r="HZ63" s="139"/>
      <c r="IA63" s="139"/>
      <c r="IB63" s="279">
        <v>4008.5299999999979</v>
      </c>
      <c r="IC63" s="139"/>
      <c r="ID63" s="139"/>
      <c r="IE63" s="139"/>
      <c r="IF63" s="280">
        <v>3204.03465490496</v>
      </c>
      <c r="IG63" s="139"/>
      <c r="IH63" s="139"/>
      <c r="II63" s="139"/>
      <c r="IJ63" s="139" t="str">
        <f t="shared" si="160"/>
        <v>-</v>
      </c>
      <c r="IK63" s="139">
        <f t="shared" si="161"/>
        <v>31.562519897266082</v>
      </c>
      <c r="IL63" s="139">
        <f t="shared" si="162"/>
        <v>31.562519897266089</v>
      </c>
      <c r="IM63" s="139">
        <f t="shared" si="163"/>
        <v>26.522308836148952</v>
      </c>
      <c r="IN63" s="139">
        <f t="shared" si="164"/>
        <v>22.355090688606992</v>
      </c>
      <c r="IO63" s="139">
        <f t="shared" si="165"/>
        <v>22.853629795711058</v>
      </c>
      <c r="IP63" s="139">
        <f t="shared" si="166"/>
        <v>22.953771911450684</v>
      </c>
      <c r="IQ63" s="139">
        <f t="shared" si="167"/>
        <v>22.878084864701474</v>
      </c>
      <c r="IR63" s="139">
        <f t="shared" si="168"/>
        <v>22.971167884616232</v>
      </c>
      <c r="IS63" s="139">
        <f t="shared" si="169"/>
        <v>23.080387067279759</v>
      </c>
      <c r="IT63" s="139">
        <f t="shared" si="170"/>
        <v>23.121500970924831</v>
      </c>
      <c r="IU63" s="139">
        <f t="shared" si="171"/>
        <v>23.132301166787947</v>
      </c>
      <c r="IV63" s="139">
        <f t="shared" si="172"/>
        <v>23.204086824454173</v>
      </c>
      <c r="IW63" s="139">
        <f t="shared" si="173"/>
        <v>23.232637681721513</v>
      </c>
      <c r="IX63" s="139">
        <f t="shared" si="174"/>
        <v>23.383871821193583</v>
      </c>
      <c r="IY63" s="139">
        <f t="shared" si="175"/>
        <v>23.438763478168067</v>
      </c>
      <c r="IZ63" s="139">
        <f t="shared" si="176"/>
        <v>23.557423925421965</v>
      </c>
      <c r="JA63" s="139">
        <f t="shared" si="177"/>
        <v>23.578238150645241</v>
      </c>
      <c r="JB63" s="139">
        <f t="shared" si="178"/>
        <v>23.634501127036255</v>
      </c>
      <c r="JC63" s="139">
        <f t="shared" si="179"/>
        <v>23.691401325635347</v>
      </c>
      <c r="JD63" s="139">
        <f t="shared" si="180"/>
        <v>23.834691079622441</v>
      </c>
      <c r="JE63" s="139">
        <f t="shared" si="181"/>
        <v>23.850315169907574</v>
      </c>
      <c r="JF63" s="139">
        <f t="shared" si="182"/>
        <v>23.850498127598591</v>
      </c>
      <c r="JG63" s="139">
        <f t="shared" si="183"/>
        <v>23.848944260232379</v>
      </c>
      <c r="JH63" s="139">
        <f t="shared" si="184"/>
        <v>23.848944260232379</v>
      </c>
      <c r="JI63" s="139"/>
      <c r="JJ63" s="139"/>
      <c r="JK63" s="139"/>
      <c r="JL63" s="139"/>
      <c r="JM63" s="139"/>
      <c r="JN63" s="139"/>
      <c r="JO63" s="139"/>
      <c r="JP63" s="139"/>
      <c r="JQ63" s="139"/>
      <c r="JR63" s="139"/>
      <c r="JS63" s="139"/>
      <c r="JT63" s="139"/>
      <c r="JU63" s="139"/>
      <c r="JV63" s="139"/>
      <c r="JW63" s="139"/>
      <c r="JX63" s="139"/>
      <c r="JY63" s="139"/>
      <c r="JZ63" s="139"/>
      <c r="KA63" s="139"/>
      <c r="KB63" s="139"/>
      <c r="KC63" s="139"/>
      <c r="KD63" s="139"/>
      <c r="KE63" s="139"/>
      <c r="KF63" s="139"/>
      <c r="KG63" s="139"/>
      <c r="KH63" s="139"/>
      <c r="KI63" s="139"/>
      <c r="KJ63" s="139"/>
      <c r="KK63" s="139"/>
      <c r="KL63" s="139"/>
      <c r="KM63" s="139"/>
      <c r="KN63" s="139"/>
      <c r="KO63" s="139"/>
      <c r="KP63" s="139"/>
      <c r="KQ63" s="139"/>
      <c r="KR63" s="139"/>
      <c r="KS63" s="139"/>
      <c r="KT63" s="139"/>
      <c r="KU63" s="139"/>
      <c r="KV63" s="139"/>
      <c r="KW63" s="139"/>
    </row>
    <row r="64" spans="1:309" s="152" customFormat="1" ht="12.75" x14ac:dyDescent="0.2">
      <c r="A64" s="150" t="s">
        <v>545</v>
      </c>
      <c r="B64" s="186" t="s">
        <v>608</v>
      </c>
      <c r="C64" s="151">
        <f t="shared" si="189"/>
        <v>0.46425255338904364</v>
      </c>
      <c r="D64" s="151">
        <f t="shared" si="189"/>
        <v>0.46425255338904364</v>
      </c>
      <c r="E64" s="151">
        <f t="shared" si="189"/>
        <v>0.46425255338904364</v>
      </c>
      <c r="F64" s="151">
        <f t="shared" si="189"/>
        <v>0.46425255338904364</v>
      </c>
      <c r="G64" s="151">
        <f t="shared" si="189"/>
        <v>0.46425255338904364</v>
      </c>
      <c r="H64" s="151">
        <f t="shared" si="189"/>
        <v>0.46425255338904364</v>
      </c>
      <c r="I64" s="151">
        <v>0.28274117569839596</v>
      </c>
      <c r="J64" s="151">
        <f t="shared" si="110"/>
        <v>1.1627906976744187</v>
      </c>
      <c r="K64" s="151">
        <f t="shared" si="147"/>
        <v>1.1627906976744187</v>
      </c>
      <c r="L64" s="151">
        <f t="shared" si="147"/>
        <v>1.1627906976744187</v>
      </c>
      <c r="M64" s="151">
        <f t="shared" si="147"/>
        <v>1.1627906976744187</v>
      </c>
      <c r="N64" s="151">
        <f t="shared" si="147"/>
        <v>1.1627906976744187</v>
      </c>
      <c r="O64" s="151">
        <f t="shared" si="147"/>
        <v>1.1627906976744187</v>
      </c>
      <c r="P64" s="151">
        <f t="shared" si="147"/>
        <v>1.1627906976744187</v>
      </c>
      <c r="Q64" s="151">
        <f t="shared" si="147"/>
        <v>1.1627906976744187</v>
      </c>
      <c r="R64" s="151">
        <f t="shared" si="147"/>
        <v>1.1627906976744187</v>
      </c>
      <c r="S64" s="151">
        <f t="shared" si="147"/>
        <v>1.1627906976744187</v>
      </c>
      <c r="T64" s="151">
        <f t="shared" si="147"/>
        <v>1.1627906976744187</v>
      </c>
      <c r="U64" s="151">
        <f t="shared" si="147"/>
        <v>1.1627906976744187</v>
      </c>
      <c r="V64" s="151">
        <f t="shared" si="147"/>
        <v>1.1627906976744187</v>
      </c>
      <c r="W64" s="151">
        <f t="shared" si="147"/>
        <v>1.1627906976744187</v>
      </c>
      <c r="X64" s="151">
        <f t="shared" si="147"/>
        <v>1.1627906976744187</v>
      </c>
      <c r="Y64" s="151">
        <f t="shared" si="147"/>
        <v>1.1627906976744187</v>
      </c>
      <c r="Z64" s="151">
        <f t="shared" si="147"/>
        <v>1.1627906976744187</v>
      </c>
      <c r="AA64" s="151">
        <f t="shared" si="186"/>
        <v>1.1627906976744187</v>
      </c>
      <c r="AB64" s="151">
        <f t="shared" si="186"/>
        <v>1.1627906976744187</v>
      </c>
      <c r="AC64" s="151">
        <f t="shared" si="186"/>
        <v>1.1627906976744187</v>
      </c>
      <c r="AD64" s="151">
        <f t="shared" si="185"/>
        <v>1.1627906976744187</v>
      </c>
      <c r="AE64" s="151">
        <f t="shared" si="185"/>
        <v>1.1627906976744187</v>
      </c>
      <c r="AF64" s="151">
        <f t="shared" si="185"/>
        <v>1.1627906976744187</v>
      </c>
      <c r="AG64" s="151">
        <f t="shared" si="185"/>
        <v>1.1627906976744187</v>
      </c>
      <c r="AH64" s="151">
        <f t="shared" si="185"/>
        <v>1.1627906976744187</v>
      </c>
      <c r="AI64" s="151">
        <f t="shared" si="185"/>
        <v>1.1627906976744187</v>
      </c>
      <c r="AJ64" s="183">
        <v>167.38952968205638</v>
      </c>
      <c r="AK64" s="183">
        <v>167.38952968205638</v>
      </c>
      <c r="AL64" s="183">
        <v>167.38952968205638</v>
      </c>
      <c r="AM64" s="183">
        <v>167.38952968205638</v>
      </c>
      <c r="AN64" s="183">
        <v>167.38952968205638</v>
      </c>
      <c r="AO64" s="183">
        <v>167.38952968205638</v>
      </c>
      <c r="AP64" s="183">
        <v>167.38952968205638</v>
      </c>
      <c r="AQ64" s="183">
        <v>167.38952968205638</v>
      </c>
      <c r="AR64" s="183">
        <v>167.38952968205638</v>
      </c>
      <c r="AS64" s="183">
        <v>167.38952968205638</v>
      </c>
      <c r="AT64" s="183">
        <v>167.38952968205638</v>
      </c>
      <c r="AU64" s="183">
        <v>167.38952968205638</v>
      </c>
      <c r="AV64" s="183">
        <v>167.38952968205638</v>
      </c>
      <c r="AW64" s="183">
        <v>167.38952968205638</v>
      </c>
      <c r="AX64" s="183">
        <v>167.38952968205638</v>
      </c>
      <c r="AY64" s="183">
        <v>167.38952968205638</v>
      </c>
      <c r="AZ64" s="183">
        <v>167.38952968205638</v>
      </c>
      <c r="BA64" s="183">
        <v>167.38952968205638</v>
      </c>
      <c r="BB64" s="183">
        <v>167.38952968205638</v>
      </c>
      <c r="BC64" s="183">
        <v>167.38952968205638</v>
      </c>
      <c r="BD64" s="183">
        <v>167.38952968205638</v>
      </c>
      <c r="BE64" s="183">
        <v>167.38952968205638</v>
      </c>
      <c r="BF64" s="183">
        <v>167.38952968205638</v>
      </c>
      <c r="BG64" s="183">
        <v>167.38952968205638</v>
      </c>
      <c r="BH64" s="183">
        <v>167.38952968205638</v>
      </c>
      <c r="BI64" s="145">
        <v>156.65204154802797</v>
      </c>
      <c r="BJ64" s="154">
        <f t="shared" si="101"/>
        <v>0.64693287738897332</v>
      </c>
      <c r="BK64" s="145">
        <f t="shared" si="159"/>
        <v>6.7187438601445812</v>
      </c>
      <c r="BL64" s="145">
        <f t="shared" ref="BK64:BZ76" si="190">((CL64)/($DK64-ET64))</f>
        <v>0.64693287738897332</v>
      </c>
      <c r="BM64" s="145">
        <f t="shared" si="190"/>
        <v>0.64693287738897354</v>
      </c>
      <c r="BN64" s="145">
        <f t="shared" si="190"/>
        <v>0.55045056723817676</v>
      </c>
      <c r="BO64" s="145">
        <f t="shared" si="190"/>
        <v>0.46410179418855957</v>
      </c>
      <c r="BP64" s="145">
        <f t="shared" si="190"/>
        <v>0.47456784471471841</v>
      </c>
      <c r="BQ64" s="145">
        <f t="shared" si="190"/>
        <v>0.4760620326851111</v>
      </c>
      <c r="BR64" s="145">
        <f t="shared" si="190"/>
        <v>0.47285192044731561</v>
      </c>
      <c r="BS64" s="145">
        <f t="shared" si="190"/>
        <v>0.47568582486211836</v>
      </c>
      <c r="BT64" s="145">
        <f t="shared" si="190"/>
        <v>0.47077981923141937</v>
      </c>
      <c r="BU64" s="145">
        <f t="shared" si="190"/>
        <v>0.47161843584861507</v>
      </c>
      <c r="BV64" s="145">
        <f t="shared" si="190"/>
        <v>0.47183873173192409</v>
      </c>
      <c r="BW64" s="145">
        <f t="shared" si="190"/>
        <v>0.47330297229431156</v>
      </c>
      <c r="BX64" s="145">
        <f t="shared" si="190"/>
        <v>0.47388533546629985</v>
      </c>
      <c r="BY64" s="145">
        <f t="shared" si="190"/>
        <v>0.47697011825762553</v>
      </c>
      <c r="BZ64" s="145">
        <f t="shared" si="190"/>
        <v>0.47808976518002916</v>
      </c>
      <c r="CA64" s="145">
        <f t="shared" si="157"/>
        <v>0.48051012943758115</v>
      </c>
      <c r="CB64" s="145">
        <f t="shared" si="148"/>
        <v>0.48093468545388574</v>
      </c>
      <c r="CC64" s="145">
        <f t="shared" si="148"/>
        <v>0.48208230372291977</v>
      </c>
      <c r="CD64" s="145">
        <f t="shared" si="148"/>
        <v>0.48324291966634508</v>
      </c>
      <c r="CE64" s="145">
        <f t="shared" si="148"/>
        <v>0.48616565767256281</v>
      </c>
      <c r="CF64" s="145">
        <f t="shared" si="148"/>
        <v>0.486484348445757</v>
      </c>
      <c r="CG64" s="145">
        <f t="shared" si="148"/>
        <v>0.48648808030642521</v>
      </c>
      <c r="CH64" s="145">
        <f t="shared" si="148"/>
        <v>0.48645638545678321</v>
      </c>
      <c r="CI64" s="145">
        <f t="shared" si="148"/>
        <v>0.48645638545678332</v>
      </c>
      <c r="CJ64" s="192">
        <f t="shared" si="112"/>
        <v>108.21116853509879</v>
      </c>
      <c r="CK64" s="145">
        <f>'[8]ф_4 (ТЗ-1)'!CK59</f>
        <v>108.21116853509879</v>
      </c>
      <c r="CL64" s="145">
        <f>'[8]ф_4 (ТЗ-1)'!CL59</f>
        <v>108.21116853509879</v>
      </c>
      <c r="CM64" s="145">
        <f>'[8]ф_4 (ТЗ-1)'!CM59</f>
        <v>108.21116853509882</v>
      </c>
      <c r="CN64" s="145">
        <f>'[8]ф_4 (ТЗ-1)'!CN59</f>
        <v>92.072765480795354</v>
      </c>
      <c r="CO64" s="145">
        <f>'[8]ф_4 (ТЗ-1)'!CO59</f>
        <v>77.62937891033198</v>
      </c>
      <c r="CP64" s="145">
        <f>'[8]ф_4 (ТЗ-1)'!CP59</f>
        <v>79.380014249741521</v>
      </c>
      <c r="CQ64" s="145">
        <f>'[8]ф_4 (ТЗ-1)'!CQ59</f>
        <v>79.748959591344445</v>
      </c>
      <c r="CR64" s="145">
        <f>'[8]ф_4 (ТЗ-1)'!CR59</f>
        <v>79.092995029381584</v>
      </c>
      <c r="CS64" s="145">
        <f>'[8]ф_4 (ТЗ-1)'!CS59</f>
        <v>79.414797089080935</v>
      </c>
      <c r="CT64" s="145">
        <f>'[8]ф_4 (ТЗ-1)'!CT59</f>
        <v>78.74639880320106</v>
      </c>
      <c r="CU64" s="145">
        <f>'[8]ф_4 (ТЗ-1)'!CU59</f>
        <v>78.886672527526144</v>
      </c>
      <c r="CV64" s="145">
        <f>'[8]ф_4 (ТЗ-1)'!CV59</f>
        <v>78.923520979335478</v>
      </c>
      <c r="CW64" s="145">
        <f>'[8]ф_4 (ТЗ-1)'!CW59</f>
        <v>79.168441569724905</v>
      </c>
      <c r="CX64" s="145">
        <f>'[8]ф_4 (ТЗ-1)'!CX59</f>
        <v>79.265852292777041</v>
      </c>
      <c r="CY64" s="145">
        <f>'[8]ф_4 (ТЗ-1)'!CY59</f>
        <v>79.781837740716512</v>
      </c>
      <c r="CZ64" s="145">
        <f>'[8]ф_4 (ТЗ-1)'!CZ59</f>
        <v>79.969118842133113</v>
      </c>
      <c r="DA64" s="145">
        <f>'[8]ф_4 (ТЗ-1)'!DA59</f>
        <v>80.373968330765322</v>
      </c>
      <c r="DB64" s="145">
        <f>'[8]ф_4 (ТЗ-1)'!DB59</f>
        <v>80.444982966500561</v>
      </c>
      <c r="DC64" s="145">
        <f>'[8]ф_4 (ТЗ-1)'!DC59</f>
        <v>80.636942779125349</v>
      </c>
      <c r="DD64" s="145">
        <f>'[8]ф_4 (ТЗ-1)'!DD59</f>
        <v>80.831076686750208</v>
      </c>
      <c r="DE64" s="145">
        <f>'[8]ф_4 (ТЗ-1)'!DE59</f>
        <v>81.319957227574236</v>
      </c>
      <c r="DF64" s="145">
        <f>'[8]ф_4 (ТЗ-1)'!DF59</f>
        <v>81.373263995824885</v>
      </c>
      <c r="DG64" s="145">
        <f>'[8]ф_4 (ТЗ-1)'!DG59</f>
        <v>81.373888216695136</v>
      </c>
      <c r="DH64" s="145">
        <f>'[8]ф_4 (ТЗ-1)'!DH59</f>
        <v>81.368586682585217</v>
      </c>
      <c r="DI64" s="145">
        <f>'[8]ф_4 (ТЗ-1)'!DI59</f>
        <v>81.368586682585232</v>
      </c>
      <c r="DJ64" s="139"/>
      <c r="DK64" s="139">
        <v>167.268</v>
      </c>
      <c r="DL64" s="139">
        <v>2154</v>
      </c>
      <c r="DM64" s="139">
        <f t="shared" si="103"/>
        <v>0.86</v>
      </c>
      <c r="DN64" s="139">
        <v>1.0001800000000001</v>
      </c>
      <c r="DO64" s="139"/>
      <c r="DP64" s="139"/>
      <c r="DQ64" s="190">
        <v>0</v>
      </c>
      <c r="DR64" s="190">
        <v>0</v>
      </c>
      <c r="DS64" s="190">
        <v>0</v>
      </c>
      <c r="DT64" s="190">
        <v>0</v>
      </c>
      <c r="DU64" s="190">
        <v>0</v>
      </c>
      <c r="DV64" s="190">
        <v>0</v>
      </c>
      <c r="DW64" s="190">
        <v>1.7688506192064115</v>
      </c>
      <c r="DX64" s="190">
        <v>0</v>
      </c>
      <c r="DY64" s="190">
        <v>49.389275899230597</v>
      </c>
      <c r="DZ64" s="190">
        <v>0</v>
      </c>
      <c r="EA64" s="190">
        <v>0</v>
      </c>
      <c r="EB64" s="190">
        <v>0</v>
      </c>
      <c r="EC64" s="190">
        <v>0</v>
      </c>
      <c r="ED64" s="190">
        <v>0</v>
      </c>
      <c r="EE64" s="190">
        <v>0</v>
      </c>
      <c r="EF64" s="190">
        <v>0</v>
      </c>
      <c r="EG64" s="190">
        <v>0</v>
      </c>
      <c r="EH64" s="190">
        <v>0</v>
      </c>
      <c r="EI64" s="190">
        <v>0</v>
      </c>
      <c r="EJ64" s="190">
        <v>0</v>
      </c>
      <c r="EK64" s="190">
        <v>0</v>
      </c>
      <c r="EL64" s="190">
        <v>0</v>
      </c>
      <c r="EM64" s="190">
        <v>0</v>
      </c>
      <c r="EN64" s="190">
        <v>0</v>
      </c>
      <c r="EO64" s="190">
        <v>0</v>
      </c>
      <c r="EP64" s="139"/>
      <c r="EQ64" s="139"/>
      <c r="ER64" s="139"/>
      <c r="ES64" s="139">
        <v>0</v>
      </c>
      <c r="ET64" s="139">
        <v>0</v>
      </c>
      <c r="EU64" s="139">
        <v>0</v>
      </c>
      <c r="EV64" s="139">
        <v>0</v>
      </c>
      <c r="EW64" s="139">
        <v>0</v>
      </c>
      <c r="EX64" s="139">
        <v>0</v>
      </c>
      <c r="EY64" s="139">
        <v>-0.25000000000000006</v>
      </c>
      <c r="EZ64" s="139">
        <v>0</v>
      </c>
      <c r="FA64" s="139">
        <v>0.32</v>
      </c>
      <c r="FB64" s="139">
        <v>0</v>
      </c>
      <c r="FC64" s="139">
        <v>0</v>
      </c>
      <c r="FD64" s="139">
        <v>0</v>
      </c>
      <c r="FE64" s="139">
        <v>0</v>
      </c>
      <c r="FF64" s="139">
        <v>0</v>
      </c>
      <c r="FG64" s="139">
        <v>0</v>
      </c>
      <c r="FH64" s="139">
        <v>0</v>
      </c>
      <c r="FI64" s="139">
        <v>0</v>
      </c>
      <c r="FJ64" s="139">
        <v>0</v>
      </c>
      <c r="FK64" s="139">
        <v>0</v>
      </c>
      <c r="FL64" s="139">
        <v>0</v>
      </c>
      <c r="FM64" s="139">
        <v>0</v>
      </c>
      <c r="FN64" s="139">
        <v>0</v>
      </c>
      <c r="FO64" s="139">
        <v>0</v>
      </c>
      <c r="FP64" s="139">
        <v>0</v>
      </c>
      <c r="FQ64" s="139">
        <v>0</v>
      </c>
      <c r="FR64" s="139"/>
      <c r="FS64" s="139"/>
      <c r="FT64" s="139"/>
      <c r="FU64" s="139">
        <v>2045</v>
      </c>
      <c r="FV64" s="139"/>
      <c r="FW64" s="139"/>
      <c r="FX64" s="139"/>
      <c r="FY64" s="139">
        <v>0.86</v>
      </c>
      <c r="FZ64" s="139"/>
      <c r="GA64" s="139"/>
      <c r="GB64" s="139"/>
      <c r="GC64" s="139"/>
      <c r="GD64" s="139"/>
      <c r="GE64" s="139"/>
      <c r="GF64" s="139"/>
      <c r="GG64" s="139"/>
      <c r="GH64" s="139"/>
      <c r="GI64" s="139"/>
      <c r="GJ64" s="139"/>
      <c r="GK64" s="139"/>
      <c r="GL64" s="139"/>
      <c r="GM64" s="139"/>
      <c r="GN64" s="139"/>
      <c r="GO64" s="139"/>
      <c r="GP64" s="139"/>
      <c r="GQ64" s="139"/>
      <c r="GR64" s="139">
        <v>2154</v>
      </c>
      <c r="GS64" s="139"/>
      <c r="GT64" s="139"/>
      <c r="GU64" s="139"/>
      <c r="GV64" s="139">
        <f t="shared" si="113"/>
        <v>0.28274117569839596</v>
      </c>
      <c r="GW64" s="139"/>
      <c r="GX64" s="139"/>
      <c r="GY64" s="139"/>
      <c r="GZ64" s="139">
        <f t="shared" si="188"/>
        <v>0.86</v>
      </c>
      <c r="HA64" s="139">
        <f t="shared" si="188"/>
        <v>0.86</v>
      </c>
      <c r="HB64" s="139">
        <f t="shared" si="188"/>
        <v>0.86</v>
      </c>
      <c r="HC64" s="139">
        <f t="shared" si="188"/>
        <v>0.86</v>
      </c>
      <c r="HD64" s="139">
        <f t="shared" si="188"/>
        <v>0.86</v>
      </c>
      <c r="HE64" s="139">
        <f t="shared" si="188"/>
        <v>0.86</v>
      </c>
      <c r="HF64" s="139">
        <f t="shared" si="188"/>
        <v>0.86</v>
      </c>
      <c r="HG64" s="139">
        <f t="shared" si="188"/>
        <v>0.86</v>
      </c>
      <c r="HH64" s="139">
        <f t="shared" si="188"/>
        <v>0.86</v>
      </c>
      <c r="HI64" s="139">
        <f t="shared" si="188"/>
        <v>0.86</v>
      </c>
      <c r="HJ64" s="139">
        <f t="shared" si="188"/>
        <v>0.86</v>
      </c>
      <c r="HK64" s="139">
        <f t="shared" si="188"/>
        <v>0.86</v>
      </c>
      <c r="HL64" s="139">
        <f t="shared" si="188"/>
        <v>0.86</v>
      </c>
      <c r="HM64" s="139">
        <f t="shared" si="188"/>
        <v>0.86</v>
      </c>
      <c r="HN64" s="139">
        <f t="shared" si="188"/>
        <v>0.86</v>
      </c>
      <c r="HO64" s="139">
        <f t="shared" si="188"/>
        <v>0.86</v>
      </c>
      <c r="HP64" s="139">
        <f t="shared" si="187"/>
        <v>0.86</v>
      </c>
      <c r="HQ64" s="139">
        <f t="shared" si="187"/>
        <v>0.86</v>
      </c>
      <c r="HR64" s="139">
        <f t="shared" si="187"/>
        <v>0.86</v>
      </c>
      <c r="HS64" s="139">
        <f t="shared" si="187"/>
        <v>0.86</v>
      </c>
      <c r="HT64" s="139">
        <f t="shared" si="187"/>
        <v>0.86</v>
      </c>
      <c r="HU64" s="139">
        <f t="shared" si="187"/>
        <v>0.86</v>
      </c>
      <c r="HV64" s="139">
        <f t="shared" si="187"/>
        <v>0.86</v>
      </c>
      <c r="HW64" s="139">
        <f t="shared" si="187"/>
        <v>0.86</v>
      </c>
      <c r="HX64" s="139">
        <f t="shared" si="187"/>
        <v>0.86</v>
      </c>
      <c r="HY64" s="139"/>
      <c r="HZ64" s="139"/>
      <c r="IA64" s="139"/>
      <c r="IB64" s="279">
        <v>97.059999999999945</v>
      </c>
      <c r="IC64" s="139"/>
      <c r="ID64" s="139"/>
      <c r="IE64" s="139"/>
      <c r="IF64" s="280">
        <v>45.901873481562944</v>
      </c>
      <c r="IG64" s="139"/>
      <c r="IH64" s="139"/>
      <c r="II64" s="139"/>
      <c r="IJ64" s="139" t="str">
        <f t="shared" si="160"/>
        <v>-</v>
      </c>
      <c r="IK64" s="139">
        <f t="shared" si="161"/>
        <v>1123.8308479986638</v>
      </c>
      <c r="IL64" s="139">
        <f t="shared" si="162"/>
        <v>1123.830847998664</v>
      </c>
      <c r="IM64" s="139">
        <f t="shared" si="163"/>
        <v>944.36657552154281</v>
      </c>
      <c r="IN64" s="139">
        <f t="shared" si="164"/>
        <v>795.98652475908273</v>
      </c>
      <c r="IO64" s="139">
        <f t="shared" si="165"/>
        <v>813.73775721203367</v>
      </c>
      <c r="IP64" s="139">
        <f t="shared" si="166"/>
        <v>817.30346740305652</v>
      </c>
      <c r="IQ64" s="139">
        <f t="shared" si="167"/>
        <v>814.60851661308334</v>
      </c>
      <c r="IR64" s="139">
        <f t="shared" si="168"/>
        <v>817.92287711235838</v>
      </c>
      <c r="IS64" s="139">
        <f t="shared" si="169"/>
        <v>821.8117898819977</v>
      </c>
      <c r="IT64" s="139">
        <f t="shared" si="170"/>
        <v>823.27571207035191</v>
      </c>
      <c r="IU64" s="139">
        <f t="shared" si="171"/>
        <v>823.66026923862933</v>
      </c>
      <c r="IV64" s="139">
        <f t="shared" si="172"/>
        <v>826.21630522028636</v>
      </c>
      <c r="IW64" s="139">
        <f t="shared" si="173"/>
        <v>827.23290130444821</v>
      </c>
      <c r="IX64" s="139">
        <f t="shared" si="174"/>
        <v>832.61781961142935</v>
      </c>
      <c r="IY64" s="139">
        <f t="shared" si="175"/>
        <v>834.5723193664071</v>
      </c>
      <c r="IZ64" s="139">
        <f t="shared" si="176"/>
        <v>838.79740251868111</v>
      </c>
      <c r="JA64" s="139">
        <f t="shared" si="177"/>
        <v>839.53852421806528</v>
      </c>
      <c r="JB64" s="139">
        <f t="shared" si="178"/>
        <v>841.54185185712106</v>
      </c>
      <c r="JC64" s="139">
        <f t="shared" si="179"/>
        <v>843.56786874839133</v>
      </c>
      <c r="JD64" s="139">
        <f t="shared" si="180"/>
        <v>848.66991529781069</v>
      </c>
      <c r="JE64" s="139">
        <f t="shared" si="181"/>
        <v>849.22623446027001</v>
      </c>
      <c r="JF64" s="139">
        <f t="shared" si="182"/>
        <v>849.2327489431982</v>
      </c>
      <c r="JG64" s="139">
        <f t="shared" si="183"/>
        <v>849.17742116564636</v>
      </c>
      <c r="JH64" s="139">
        <f t="shared" si="184"/>
        <v>849.17742116564636</v>
      </c>
      <c r="JI64" s="139"/>
      <c r="JJ64" s="139"/>
      <c r="JK64" s="139"/>
      <c r="JL64" s="139"/>
      <c r="JM64" s="139"/>
      <c r="JN64" s="139"/>
      <c r="JO64" s="139"/>
      <c r="JP64" s="139"/>
      <c r="JQ64" s="139"/>
      <c r="JR64" s="139"/>
      <c r="JS64" s="139"/>
      <c r="JT64" s="139"/>
      <c r="JU64" s="139"/>
      <c r="JV64" s="139"/>
      <c r="JW64" s="139"/>
      <c r="JX64" s="139"/>
      <c r="JY64" s="139"/>
      <c r="JZ64" s="139"/>
      <c r="KA64" s="139"/>
      <c r="KB64" s="139"/>
      <c r="KC64" s="139"/>
      <c r="KD64" s="139"/>
      <c r="KE64" s="139"/>
      <c r="KF64" s="139"/>
      <c r="KG64" s="139"/>
      <c r="KH64" s="139"/>
      <c r="KI64" s="139"/>
      <c r="KJ64" s="139"/>
      <c r="KK64" s="139"/>
      <c r="KL64" s="139"/>
      <c r="KM64" s="139"/>
      <c r="KN64" s="139"/>
      <c r="KO64" s="139"/>
      <c r="KP64" s="139"/>
      <c r="KQ64" s="139"/>
      <c r="KR64" s="139"/>
      <c r="KS64" s="139"/>
      <c r="KT64" s="139"/>
      <c r="KU64" s="139"/>
      <c r="KV64" s="139"/>
      <c r="KW64" s="139"/>
    </row>
    <row r="65" spans="1:309" s="152" customFormat="1" ht="12.75" x14ac:dyDescent="0.2">
      <c r="A65" s="150" t="s">
        <v>546</v>
      </c>
      <c r="B65" s="186" t="s">
        <v>609</v>
      </c>
      <c r="C65" s="151">
        <f t="shared" si="189"/>
        <v>0.66172578083642131</v>
      </c>
      <c r="D65" s="151">
        <f t="shared" si="189"/>
        <v>0.66172578083642131</v>
      </c>
      <c r="E65" s="151">
        <f t="shared" si="189"/>
        <v>0.66172578083642131</v>
      </c>
      <c r="F65" s="151">
        <f t="shared" si="189"/>
        <v>0.66172578083642131</v>
      </c>
      <c r="G65" s="151">
        <f t="shared" si="189"/>
        <v>0.66172578083642131</v>
      </c>
      <c r="H65" s="151">
        <f t="shared" si="189"/>
        <v>0.66172578083642131</v>
      </c>
      <c r="I65" s="151">
        <v>0.28274117569839596</v>
      </c>
      <c r="J65" s="151">
        <f t="shared" si="110"/>
        <v>0.9228497600590625</v>
      </c>
      <c r="K65" s="151">
        <f t="shared" si="147"/>
        <v>0.9228497600590625</v>
      </c>
      <c r="L65" s="151">
        <f t="shared" si="147"/>
        <v>0.9228497600590625</v>
      </c>
      <c r="M65" s="151">
        <f t="shared" si="147"/>
        <v>0.9228497600590625</v>
      </c>
      <c r="N65" s="151">
        <f t="shared" si="147"/>
        <v>0.9228497600590625</v>
      </c>
      <c r="O65" s="151">
        <f t="shared" si="147"/>
        <v>0.9228497600590625</v>
      </c>
      <c r="P65" s="151">
        <f t="shared" si="147"/>
        <v>0.9228497600590625</v>
      </c>
      <c r="Q65" s="151">
        <f t="shared" si="147"/>
        <v>0.9228497600590625</v>
      </c>
      <c r="R65" s="151">
        <f t="shared" si="147"/>
        <v>0.9228497600590625</v>
      </c>
      <c r="S65" s="151">
        <f t="shared" si="147"/>
        <v>0.9228497600590625</v>
      </c>
      <c r="T65" s="151">
        <f t="shared" si="147"/>
        <v>0.9228497600590625</v>
      </c>
      <c r="U65" s="151">
        <f t="shared" si="147"/>
        <v>0.9228497600590625</v>
      </c>
      <c r="V65" s="151">
        <f t="shared" si="147"/>
        <v>0.9228497600590625</v>
      </c>
      <c r="W65" s="151">
        <f t="shared" si="147"/>
        <v>0.9228497600590625</v>
      </c>
      <c r="X65" s="151">
        <f t="shared" si="147"/>
        <v>0.9228497600590625</v>
      </c>
      <c r="Y65" s="151">
        <f t="shared" si="147"/>
        <v>0.9228497600590625</v>
      </c>
      <c r="Z65" s="151">
        <f t="shared" si="147"/>
        <v>0.9228497600590625</v>
      </c>
      <c r="AA65" s="151">
        <f t="shared" si="186"/>
        <v>0.9228497600590625</v>
      </c>
      <c r="AB65" s="151">
        <f t="shared" si="186"/>
        <v>0.9228497600590625</v>
      </c>
      <c r="AC65" s="151">
        <f t="shared" si="186"/>
        <v>0.9228497600590625</v>
      </c>
      <c r="AD65" s="151">
        <f t="shared" si="185"/>
        <v>0.9228497600590625</v>
      </c>
      <c r="AE65" s="151">
        <f t="shared" si="185"/>
        <v>0.9228497600590625</v>
      </c>
      <c r="AF65" s="151">
        <f t="shared" si="185"/>
        <v>0.9228497600590625</v>
      </c>
      <c r="AG65" s="151">
        <f t="shared" si="185"/>
        <v>0.9228497600590625</v>
      </c>
      <c r="AH65" s="151">
        <f t="shared" si="185"/>
        <v>0.9228497600590625</v>
      </c>
      <c r="AI65" s="151">
        <f t="shared" si="185"/>
        <v>2.9069767441860463</v>
      </c>
      <c r="AJ65" s="183">
        <v>167.34768632098832</v>
      </c>
      <c r="AK65" s="183">
        <v>167.34768632098832</v>
      </c>
      <c r="AL65" s="183">
        <v>167.34768632098832</v>
      </c>
      <c r="AM65" s="183">
        <v>167.34768632098832</v>
      </c>
      <c r="AN65" s="183">
        <v>167.34768632098832</v>
      </c>
      <c r="AO65" s="183">
        <v>167.34768632098832</v>
      </c>
      <c r="AP65" s="183">
        <v>167.34768632098832</v>
      </c>
      <c r="AQ65" s="183">
        <v>167.34768632098832</v>
      </c>
      <c r="AR65" s="183">
        <v>167.34768632098832</v>
      </c>
      <c r="AS65" s="183">
        <v>167.34768632098832</v>
      </c>
      <c r="AT65" s="183">
        <v>167.34768632098832</v>
      </c>
      <c r="AU65" s="183">
        <v>167.34768632098832</v>
      </c>
      <c r="AV65" s="183">
        <v>167.34768632098832</v>
      </c>
      <c r="AW65" s="183">
        <v>167.34768632098832</v>
      </c>
      <c r="AX65" s="183">
        <v>167.34768632098832</v>
      </c>
      <c r="AY65" s="183">
        <v>167.34768632098832</v>
      </c>
      <c r="AZ65" s="183">
        <v>167.34768632098832</v>
      </c>
      <c r="BA65" s="183">
        <v>167.34768632098832</v>
      </c>
      <c r="BB65" s="183">
        <v>167.34768632098832</v>
      </c>
      <c r="BC65" s="183">
        <v>167.34768632098832</v>
      </c>
      <c r="BD65" s="183">
        <v>167.34768632098832</v>
      </c>
      <c r="BE65" s="183">
        <v>167.34768632098832</v>
      </c>
      <c r="BF65" s="183">
        <v>167.34768632098832</v>
      </c>
      <c r="BG65" s="183">
        <v>167.34768632098832</v>
      </c>
      <c r="BH65" s="183">
        <v>167.34768632098832</v>
      </c>
      <c r="BI65" s="145">
        <v>156.24022683477878</v>
      </c>
      <c r="BJ65" s="154">
        <f t="shared" si="101"/>
        <v>27.551936338076089</v>
      </c>
      <c r="BK65" s="145">
        <f t="shared" si="159"/>
        <v>17.812763787428761</v>
      </c>
      <c r="BL65" s="145">
        <f t="shared" si="190"/>
        <v>27.551936338076089</v>
      </c>
      <c r="BM65" s="145">
        <f t="shared" si="190"/>
        <v>27.551936338076093</v>
      </c>
      <c r="BN65" s="145">
        <f t="shared" si="190"/>
        <v>23.44289417939947</v>
      </c>
      <c r="BO65" s="145">
        <f t="shared" si="190"/>
        <v>19.765424721461258</v>
      </c>
      <c r="BP65" s="145">
        <f t="shared" si="190"/>
        <v>20.211158688440403</v>
      </c>
      <c r="BQ65" s="145">
        <f t="shared" si="190"/>
        <v>20.305096853065027</v>
      </c>
      <c r="BR65" s="145">
        <f t="shared" si="190"/>
        <v>20.243007770522269</v>
      </c>
      <c r="BS65" s="145">
        <f t="shared" si="190"/>
        <v>20.325369572507949</v>
      </c>
      <c r="BT65" s="145">
        <f t="shared" si="190"/>
        <v>20.422008988631411</v>
      </c>
      <c r="BU65" s="145">
        <f t="shared" si="190"/>
        <v>20.458387430091257</v>
      </c>
      <c r="BV65" s="145">
        <f t="shared" si="190"/>
        <v>20.46794366917652</v>
      </c>
      <c r="BW65" s="145">
        <f t="shared" si="190"/>
        <v>20.531461119808569</v>
      </c>
      <c r="BX65" s="145">
        <f t="shared" si="190"/>
        <v>20.556723515194193</v>
      </c>
      <c r="BY65" s="145">
        <f t="shared" si="190"/>
        <v>20.690538643453671</v>
      </c>
      <c r="BZ65" s="145">
        <f t="shared" si="190"/>
        <v>20.739107929092867</v>
      </c>
      <c r="CA65" s="145">
        <f t="shared" si="157"/>
        <v>20.844101173502079</v>
      </c>
      <c r="CB65" s="145">
        <f t="shared" si="148"/>
        <v>20.862518035115453</v>
      </c>
      <c r="CC65" s="145">
        <f t="shared" si="148"/>
        <v>20.912300692842766</v>
      </c>
      <c r="CD65" s="145">
        <f t="shared" si="148"/>
        <v>20.962647178101371</v>
      </c>
      <c r="CE65" s="145">
        <f t="shared" si="148"/>
        <v>21.089432948000852</v>
      </c>
      <c r="CF65" s="145">
        <f t="shared" si="148"/>
        <v>21.103257469717583</v>
      </c>
      <c r="CG65" s="145">
        <f t="shared" si="148"/>
        <v>21.103419354507455</v>
      </c>
      <c r="CH65" s="145">
        <f t="shared" si="148"/>
        <v>21.102044460177151</v>
      </c>
      <c r="CI65" s="145">
        <f t="shared" si="148"/>
        <v>21.102044460177151</v>
      </c>
      <c r="CJ65" s="192">
        <f t="shared" si="112"/>
        <v>2585.9971927554834</v>
      </c>
      <c r="CK65" s="145">
        <f>'[8]ф_4 (ТЗ-1)'!CK60</f>
        <v>2585.9971927554834</v>
      </c>
      <c r="CL65" s="145">
        <f>'[8]ф_4 (ТЗ-1)'!CL60</f>
        <v>2585.9971927554834</v>
      </c>
      <c r="CM65" s="145">
        <f>'[8]ф_4 (ТЗ-1)'!CM60</f>
        <v>2585.9971927554839</v>
      </c>
      <c r="CN65" s="145">
        <f>'[8]ф_4 (ТЗ-1)'!CN60</f>
        <v>2200.3266047842549</v>
      </c>
      <c r="CO65" s="145">
        <f>'[8]ф_4 (ТЗ-1)'!CO60</f>
        <v>1855.1629989316323</v>
      </c>
      <c r="CP65" s="145">
        <f>'[8]ф_4 (ТЗ-1)'!CP60</f>
        <v>1896.9991433383275</v>
      </c>
      <c r="CQ65" s="145">
        <f>'[8]ф_4 (ТЗ-1)'!CQ60</f>
        <v>1905.8160855318304</v>
      </c>
      <c r="CR65" s="145">
        <f>'[8]ф_4 (ТЗ-1)'!CR60</f>
        <v>1899.9884663334494</v>
      </c>
      <c r="CS65" s="145">
        <f>'[8]ф_4 (ТЗ-1)'!CS60</f>
        <v>1907.7188627060234</v>
      </c>
      <c r="CT65" s="145">
        <f>'[8]ф_4 (ТЗ-1)'!CT60</f>
        <v>1916.7893416639556</v>
      </c>
      <c r="CU65" s="145">
        <f>'[8]ф_4 (ТЗ-1)'!CU60</f>
        <v>1920.2037858009351</v>
      </c>
      <c r="CV65" s="145">
        <f>'[8]ф_4 (ТЗ-1)'!CV60</f>
        <v>1921.100724845239</v>
      </c>
      <c r="CW65" s="145">
        <f>'[8]ф_4 (ТЗ-1)'!CW60</f>
        <v>1927.0624092441124</v>
      </c>
      <c r="CX65" s="145">
        <f>'[8]ф_4 (ТЗ-1)'!CX60</f>
        <v>1929.4335124126117</v>
      </c>
      <c r="CY65" s="145">
        <f>'[8]ф_4 (ТЗ-1)'!CY60</f>
        <v>1941.9932665359179</v>
      </c>
      <c r="CZ65" s="145">
        <f>'[8]ф_4 (ТЗ-1)'!CZ60</f>
        <v>1946.5519311167272</v>
      </c>
      <c r="DA65" s="145">
        <f>'[8]ф_4 (ТЗ-1)'!DA60</f>
        <v>1956.4064920437315</v>
      </c>
      <c r="DB65" s="145">
        <f>'[8]ф_4 (ТЗ-1)'!DB60</f>
        <v>1958.1350802579011</v>
      </c>
      <c r="DC65" s="145">
        <f>'[8]ф_4 (ТЗ-1)'!DC60</f>
        <v>1962.8076307295291</v>
      </c>
      <c r="DD65" s="145">
        <f>'[8]ф_4 (ТЗ-1)'!DD60</f>
        <v>1967.5331014894164</v>
      </c>
      <c r="DE65" s="145">
        <f>'[8]ф_4 (ТЗ-1)'!DE60</f>
        <v>1979.4330870664119</v>
      </c>
      <c r="DF65" s="145">
        <f>'[8]ф_4 (ТЗ-1)'!DF60</f>
        <v>1980.7306428502227</v>
      </c>
      <c r="DG65" s="145">
        <f>'[8]ф_4 (ТЗ-1)'!DG60</f>
        <v>1980.745837194715</v>
      </c>
      <c r="DH65" s="145">
        <f>'[8]ф_4 (ТЗ-1)'!DH60</f>
        <v>1980.6167909877672</v>
      </c>
      <c r="DI65" s="145">
        <f>'[8]ф_4 (ТЗ-1)'!DI60</f>
        <v>1980.6167909877672</v>
      </c>
      <c r="DJ65" s="139"/>
      <c r="DK65" s="139">
        <v>93.858999999999995</v>
      </c>
      <c r="DL65" s="139">
        <v>1511.2</v>
      </c>
      <c r="DM65" s="139">
        <f t="shared" si="103"/>
        <v>1.0835999999999999</v>
      </c>
      <c r="DN65" s="139">
        <v>1.2602267999999999</v>
      </c>
      <c r="DO65" s="139"/>
      <c r="DP65" s="139"/>
      <c r="DQ65" s="190">
        <v>0</v>
      </c>
      <c r="DR65" s="190">
        <v>0</v>
      </c>
      <c r="DS65" s="190">
        <v>0</v>
      </c>
      <c r="DT65" s="190">
        <v>0</v>
      </c>
      <c r="DU65" s="190">
        <v>0</v>
      </c>
      <c r="DV65" s="190">
        <v>0</v>
      </c>
      <c r="DW65" s="190">
        <v>6.0758914406400004</v>
      </c>
      <c r="DX65" s="190">
        <v>0</v>
      </c>
      <c r="DY65" s="190">
        <v>0</v>
      </c>
      <c r="DZ65" s="190">
        <v>0</v>
      </c>
      <c r="EA65" s="190">
        <v>0</v>
      </c>
      <c r="EB65" s="190">
        <v>0</v>
      </c>
      <c r="EC65" s="190">
        <v>0</v>
      </c>
      <c r="ED65" s="190">
        <v>0</v>
      </c>
      <c r="EE65" s="190">
        <v>0</v>
      </c>
      <c r="EF65" s="190">
        <v>0</v>
      </c>
      <c r="EG65" s="190">
        <v>0</v>
      </c>
      <c r="EH65" s="190">
        <v>0</v>
      </c>
      <c r="EI65" s="190">
        <v>0</v>
      </c>
      <c r="EJ65" s="190">
        <v>0</v>
      </c>
      <c r="EK65" s="190">
        <v>0</v>
      </c>
      <c r="EL65" s="190">
        <v>0</v>
      </c>
      <c r="EM65" s="190">
        <v>0</v>
      </c>
      <c r="EN65" s="190">
        <v>0</v>
      </c>
      <c r="EO65" s="190">
        <v>0</v>
      </c>
      <c r="EP65" s="139"/>
      <c r="EQ65" s="139"/>
      <c r="ER65" s="139"/>
      <c r="ES65" s="139">
        <v>0</v>
      </c>
      <c r="ET65" s="139">
        <v>0</v>
      </c>
      <c r="EU65" s="139">
        <v>0</v>
      </c>
      <c r="EV65" s="139">
        <v>0</v>
      </c>
      <c r="EW65" s="139">
        <v>0</v>
      </c>
      <c r="EX65" s="139">
        <v>0</v>
      </c>
      <c r="EY65" s="139">
        <v>0</v>
      </c>
      <c r="EZ65" s="139">
        <v>0</v>
      </c>
      <c r="FA65" s="139">
        <v>0</v>
      </c>
      <c r="FB65" s="139">
        <v>0</v>
      </c>
      <c r="FC65" s="139">
        <v>0</v>
      </c>
      <c r="FD65" s="139">
        <v>0</v>
      </c>
      <c r="FE65" s="139">
        <v>0</v>
      </c>
      <c r="FF65" s="139">
        <v>0</v>
      </c>
      <c r="FG65" s="139">
        <v>0</v>
      </c>
      <c r="FH65" s="139">
        <v>0</v>
      </c>
      <c r="FI65" s="139">
        <v>0</v>
      </c>
      <c r="FJ65" s="139">
        <v>0</v>
      </c>
      <c r="FK65" s="139">
        <v>0</v>
      </c>
      <c r="FL65" s="139">
        <v>0</v>
      </c>
      <c r="FM65" s="139">
        <v>0</v>
      </c>
      <c r="FN65" s="139">
        <v>0</v>
      </c>
      <c r="FO65" s="139">
        <v>0</v>
      </c>
      <c r="FP65" s="139">
        <v>0</v>
      </c>
      <c r="FQ65" s="139">
        <v>0</v>
      </c>
      <c r="FR65" s="139"/>
      <c r="FS65" s="139"/>
      <c r="FT65" s="139"/>
      <c r="FU65" s="139">
        <v>2045</v>
      </c>
      <c r="FV65" s="139"/>
      <c r="FW65" s="139"/>
      <c r="FX65" s="139"/>
      <c r="FY65" s="139">
        <v>0.34400000000000003</v>
      </c>
      <c r="FZ65" s="139"/>
      <c r="GA65" s="139"/>
      <c r="GB65" s="139"/>
      <c r="GC65" s="139"/>
      <c r="GD65" s="139"/>
      <c r="GE65" s="139"/>
      <c r="GF65" s="139"/>
      <c r="GG65" s="139"/>
      <c r="GH65" s="139"/>
      <c r="GI65" s="139"/>
      <c r="GJ65" s="139"/>
      <c r="GK65" s="139"/>
      <c r="GL65" s="139"/>
      <c r="GM65" s="139"/>
      <c r="GN65" s="139"/>
      <c r="GO65" s="139"/>
      <c r="GP65" s="139"/>
      <c r="GQ65" s="139"/>
      <c r="GR65" s="139">
        <v>1511.2</v>
      </c>
      <c r="GS65" s="139"/>
      <c r="GT65" s="139"/>
      <c r="GU65" s="139"/>
      <c r="GV65" s="139">
        <f t="shared" si="113"/>
        <v>0.28274117569839596</v>
      </c>
      <c r="GW65" s="139"/>
      <c r="GX65" s="139"/>
      <c r="GY65" s="139"/>
      <c r="GZ65" s="139">
        <f t="shared" si="188"/>
        <v>1.0835999999999999</v>
      </c>
      <c r="HA65" s="139">
        <f t="shared" si="188"/>
        <v>1.0835999999999999</v>
      </c>
      <c r="HB65" s="139">
        <f t="shared" si="188"/>
        <v>1.0835999999999999</v>
      </c>
      <c r="HC65" s="139">
        <f t="shared" si="188"/>
        <v>1.0835999999999999</v>
      </c>
      <c r="HD65" s="139">
        <f t="shared" si="188"/>
        <v>1.0835999999999999</v>
      </c>
      <c r="HE65" s="139">
        <f t="shared" si="188"/>
        <v>1.0835999999999999</v>
      </c>
      <c r="HF65" s="139">
        <f t="shared" si="188"/>
        <v>1.0835999999999999</v>
      </c>
      <c r="HG65" s="139">
        <f t="shared" si="188"/>
        <v>1.0835999999999999</v>
      </c>
      <c r="HH65" s="139">
        <f t="shared" si="188"/>
        <v>1.0835999999999999</v>
      </c>
      <c r="HI65" s="139">
        <f t="shared" si="188"/>
        <v>1.0835999999999999</v>
      </c>
      <c r="HJ65" s="139">
        <f t="shared" si="188"/>
        <v>1.0835999999999999</v>
      </c>
      <c r="HK65" s="139">
        <f t="shared" si="188"/>
        <v>1.0835999999999999</v>
      </c>
      <c r="HL65" s="139">
        <f t="shared" si="188"/>
        <v>1.0835999999999999</v>
      </c>
      <c r="HM65" s="139">
        <f t="shared" si="188"/>
        <v>1.0835999999999999</v>
      </c>
      <c r="HN65" s="139">
        <f t="shared" si="188"/>
        <v>1.0835999999999999</v>
      </c>
      <c r="HO65" s="139">
        <f t="shared" si="188"/>
        <v>1.0835999999999999</v>
      </c>
      <c r="HP65" s="139">
        <f t="shared" si="187"/>
        <v>1.0835999999999999</v>
      </c>
      <c r="HQ65" s="139">
        <f t="shared" si="187"/>
        <v>1.0835999999999999</v>
      </c>
      <c r="HR65" s="139">
        <f t="shared" si="187"/>
        <v>1.0835999999999999</v>
      </c>
      <c r="HS65" s="139">
        <f t="shared" si="187"/>
        <v>1.0835999999999999</v>
      </c>
      <c r="HT65" s="139">
        <f t="shared" si="187"/>
        <v>1.0835999999999999</v>
      </c>
      <c r="HU65" s="139">
        <f t="shared" si="187"/>
        <v>1.0835999999999999</v>
      </c>
      <c r="HV65" s="139">
        <f t="shared" si="187"/>
        <v>1.0835999999999999</v>
      </c>
      <c r="HW65" s="139">
        <f t="shared" si="187"/>
        <v>1.0835999999999999</v>
      </c>
      <c r="HX65" s="139">
        <f t="shared" si="187"/>
        <v>0.34400000000000003</v>
      </c>
      <c r="HY65" s="139"/>
      <c r="HZ65" s="139"/>
      <c r="IA65" s="139"/>
      <c r="IB65" s="279">
        <v>2319.5100000000002</v>
      </c>
      <c r="IC65" s="139"/>
      <c r="ID65" s="139"/>
      <c r="IE65" s="139"/>
      <c r="IF65" s="280">
        <v>2313.4341085593601</v>
      </c>
      <c r="IG65" s="139"/>
      <c r="IH65" s="139"/>
      <c r="II65" s="139"/>
      <c r="IJ65" s="139" t="str">
        <f t="shared" si="160"/>
        <v>-</v>
      </c>
      <c r="IK65" s="139">
        <f t="shared" si="161"/>
        <v>1671.8881963242759</v>
      </c>
      <c r="IL65" s="139">
        <f t="shared" si="162"/>
        <v>1671.8881963242764</v>
      </c>
      <c r="IM65" s="139">
        <f t="shared" si="163"/>
        <v>1404.9047803139881</v>
      </c>
      <c r="IN65" s="139">
        <f t="shared" si="164"/>
        <v>1184.164394088134</v>
      </c>
      <c r="IO65" s="139">
        <f t="shared" si="165"/>
        <v>1210.5723504644411</v>
      </c>
      <c r="IP65" s="139">
        <f t="shared" si="166"/>
        <v>1215.8769466058452</v>
      </c>
      <c r="IQ65" s="139">
        <f t="shared" si="167"/>
        <v>1211.867752140811</v>
      </c>
      <c r="IR65" s="139">
        <f t="shared" si="168"/>
        <v>1216.7984231639184</v>
      </c>
      <c r="IS65" s="139">
        <f t="shared" si="169"/>
        <v>1222.5838377284617</v>
      </c>
      <c r="IT65" s="139">
        <f t="shared" si="170"/>
        <v>1224.7616692334482</v>
      </c>
      <c r="IU65" s="139">
        <f t="shared" si="171"/>
        <v>1225.3337629712196</v>
      </c>
      <c r="IV65" s="139">
        <f t="shared" si="172"/>
        <v>1229.1362981968034</v>
      </c>
      <c r="IW65" s="139">
        <f t="shared" si="173"/>
        <v>1230.6486565704563</v>
      </c>
      <c r="IX65" s="139">
        <f t="shared" si="174"/>
        <v>1238.6596320403364</v>
      </c>
      <c r="IY65" s="139">
        <f t="shared" si="175"/>
        <v>1241.567280531998</v>
      </c>
      <c r="IZ65" s="139">
        <f t="shared" si="176"/>
        <v>1247.8528053183616</v>
      </c>
      <c r="JA65" s="139">
        <f t="shared" si="177"/>
        <v>1248.9553490182846</v>
      </c>
      <c r="JB65" s="139">
        <f t="shared" si="178"/>
        <v>1251.9356372343202</v>
      </c>
      <c r="JC65" s="139">
        <f t="shared" si="179"/>
        <v>1254.949679545136</v>
      </c>
      <c r="JD65" s="139">
        <f t="shared" si="180"/>
        <v>1262.5398354998886</v>
      </c>
      <c r="JE65" s="139">
        <f t="shared" si="181"/>
        <v>1263.3674542138267</v>
      </c>
      <c r="JF65" s="139">
        <f t="shared" si="182"/>
        <v>1263.3771456074489</v>
      </c>
      <c r="JG65" s="139">
        <f t="shared" si="183"/>
        <v>1263.2948361937304</v>
      </c>
      <c r="JH65" s="139">
        <f t="shared" si="184"/>
        <v>1263.2948361937301</v>
      </c>
      <c r="JI65" s="139"/>
      <c r="JJ65" s="139"/>
      <c r="JK65" s="139"/>
      <c r="JL65" s="139"/>
      <c r="JM65" s="139"/>
      <c r="JN65" s="139"/>
      <c r="JO65" s="139"/>
      <c r="JP65" s="139"/>
      <c r="JQ65" s="139"/>
      <c r="JR65" s="139"/>
      <c r="JS65" s="139"/>
      <c r="JT65" s="139"/>
      <c r="JU65" s="139"/>
      <c r="JV65" s="139"/>
      <c r="JW65" s="139"/>
      <c r="JX65" s="139"/>
      <c r="JY65" s="139"/>
      <c r="JZ65" s="139"/>
      <c r="KA65" s="139"/>
      <c r="KB65" s="139"/>
      <c r="KC65" s="139"/>
      <c r="KD65" s="139"/>
      <c r="KE65" s="139"/>
      <c r="KF65" s="139"/>
      <c r="KG65" s="139"/>
      <c r="KH65" s="139"/>
      <c r="KI65" s="139"/>
      <c r="KJ65" s="139"/>
      <c r="KK65" s="139"/>
      <c r="KL65" s="139"/>
      <c r="KM65" s="139"/>
      <c r="KN65" s="139"/>
      <c r="KO65" s="139"/>
      <c r="KP65" s="139"/>
      <c r="KQ65" s="139"/>
      <c r="KR65" s="139"/>
      <c r="KS65" s="139"/>
      <c r="KT65" s="139"/>
      <c r="KU65" s="139"/>
      <c r="KV65" s="139"/>
      <c r="KW65" s="139"/>
    </row>
    <row r="66" spans="1:309" s="152" customFormat="1" ht="12.75" x14ac:dyDescent="0.2">
      <c r="A66" s="150" t="s">
        <v>547</v>
      </c>
      <c r="B66" s="186" t="s">
        <v>610</v>
      </c>
      <c r="C66" s="151">
        <f t="shared" si="189"/>
        <v>1.5723270440251571</v>
      </c>
      <c r="D66" s="151">
        <f t="shared" si="189"/>
        <v>1.5723270440251571</v>
      </c>
      <c r="E66" s="151">
        <f t="shared" si="189"/>
        <v>1.5723270440251571</v>
      </c>
      <c r="F66" s="151">
        <f t="shared" si="189"/>
        <v>1.5723270440251571</v>
      </c>
      <c r="G66" s="151">
        <f t="shared" si="189"/>
        <v>1.5723270440251571</v>
      </c>
      <c r="H66" s="151">
        <f t="shared" si="189"/>
        <v>1.5723270440251571</v>
      </c>
      <c r="I66" s="151">
        <v>1.5723270440251571</v>
      </c>
      <c r="J66" s="151">
        <f t="shared" si="110"/>
        <v>3.8759689922480618</v>
      </c>
      <c r="K66" s="151">
        <f t="shared" si="147"/>
        <v>3.8759689922480618</v>
      </c>
      <c r="L66" s="151">
        <f t="shared" si="147"/>
        <v>3.8759689922480618</v>
      </c>
      <c r="M66" s="151">
        <f t="shared" si="147"/>
        <v>3.8759689922480618</v>
      </c>
      <c r="N66" s="151">
        <f t="shared" si="147"/>
        <v>3.8759689922480618</v>
      </c>
      <c r="O66" s="151">
        <f t="shared" si="147"/>
        <v>3.8759689922480618</v>
      </c>
      <c r="P66" s="151">
        <f t="shared" si="147"/>
        <v>5.8139534883720927</v>
      </c>
      <c r="Q66" s="151">
        <f t="shared" si="147"/>
        <v>0</v>
      </c>
      <c r="R66" s="151">
        <f t="shared" si="147"/>
        <v>0</v>
      </c>
      <c r="S66" s="151">
        <f t="shared" si="147"/>
        <v>0</v>
      </c>
      <c r="T66" s="151">
        <f t="shared" si="147"/>
        <v>0</v>
      </c>
      <c r="U66" s="151">
        <f t="shared" si="147"/>
        <v>0</v>
      </c>
      <c r="V66" s="151">
        <f t="shared" si="147"/>
        <v>0</v>
      </c>
      <c r="W66" s="151">
        <f t="shared" si="147"/>
        <v>0</v>
      </c>
      <c r="X66" s="151">
        <f t="shared" si="147"/>
        <v>0</v>
      </c>
      <c r="Y66" s="151">
        <f t="shared" si="147"/>
        <v>0</v>
      </c>
      <c r="Z66" s="151">
        <f t="shared" si="147"/>
        <v>0</v>
      </c>
      <c r="AA66" s="151">
        <f t="shared" si="186"/>
        <v>0</v>
      </c>
      <c r="AB66" s="151">
        <f t="shared" si="186"/>
        <v>0</v>
      </c>
      <c r="AC66" s="151">
        <f t="shared" si="186"/>
        <v>0</v>
      </c>
      <c r="AD66" s="151">
        <f t="shared" si="185"/>
        <v>0</v>
      </c>
      <c r="AE66" s="151">
        <f t="shared" si="185"/>
        <v>0</v>
      </c>
      <c r="AF66" s="151">
        <f t="shared" si="185"/>
        <v>0</v>
      </c>
      <c r="AG66" s="151">
        <f t="shared" si="185"/>
        <v>0</v>
      </c>
      <c r="AH66" s="151">
        <f t="shared" si="185"/>
        <v>0</v>
      </c>
      <c r="AI66" s="151">
        <f t="shared" si="185"/>
        <v>0</v>
      </c>
      <c r="AJ66" s="183">
        <v>170.04763411434342</v>
      </c>
      <c r="AK66" s="183">
        <v>170.04763411434342</v>
      </c>
      <c r="AL66" s="183">
        <v>170.04763411434342</v>
      </c>
      <c r="AM66" s="183">
        <v>170.04763411434342</v>
      </c>
      <c r="AN66" s="183">
        <v>170.04763411434342</v>
      </c>
      <c r="AO66" s="183">
        <v>170.04763411434342</v>
      </c>
      <c r="AP66" s="183">
        <v>156.77225834570618</v>
      </c>
      <c r="AQ66" s="183">
        <v>156.77225834570618</v>
      </c>
      <c r="AR66" s="183">
        <v>156.77225834570618</v>
      </c>
      <c r="AS66" s="183">
        <v>156.77225834570618</v>
      </c>
      <c r="AT66" s="183">
        <v>156.77225834570618</v>
      </c>
      <c r="AU66" s="183">
        <v>156.77225834570618</v>
      </c>
      <c r="AV66" s="183">
        <v>156.77225834570618</v>
      </c>
      <c r="AW66" s="183">
        <v>156.77225834570618</v>
      </c>
      <c r="AX66" s="183">
        <v>156.77225834570618</v>
      </c>
      <c r="AY66" s="183">
        <v>156.77225834570618</v>
      </c>
      <c r="AZ66" s="183">
        <v>156.77225834570618</v>
      </c>
      <c r="BA66" s="183">
        <v>156.77225834570618</v>
      </c>
      <c r="BB66" s="183">
        <v>156.77225834570618</v>
      </c>
      <c r="BC66" s="183">
        <v>156.77225834570618</v>
      </c>
      <c r="BD66" s="183">
        <v>156.77225834570618</v>
      </c>
      <c r="BE66" s="183">
        <v>156.77225834570618</v>
      </c>
      <c r="BF66" s="183">
        <v>156.77225834570618</v>
      </c>
      <c r="BG66" s="183">
        <v>156.77225834570618</v>
      </c>
      <c r="BH66" s="183">
        <v>156.77225834570618</v>
      </c>
      <c r="BI66" s="145">
        <v>156.77225834570618</v>
      </c>
      <c r="BJ66" s="154">
        <f t="shared" si="101"/>
        <v>6.9879140971556959</v>
      </c>
      <c r="BK66" s="145">
        <f t="shared" si="190"/>
        <v>6.9879140971556959</v>
      </c>
      <c r="BL66" s="145">
        <f t="shared" si="190"/>
        <v>6.9879140971556959</v>
      </c>
      <c r="BM66" s="145">
        <f t="shared" si="190"/>
        <v>6.9879140971556977</v>
      </c>
      <c r="BN66" s="145">
        <f t="shared" si="190"/>
        <v>5.9457501899045795</v>
      </c>
      <c r="BO66" s="145">
        <f t="shared" si="190"/>
        <v>5.0130447585453988</v>
      </c>
      <c r="BP66" s="145">
        <f t="shared" si="190"/>
        <v>5.1260949134679095</v>
      </c>
      <c r="BQ66" s="145">
        <f t="shared" si="190"/>
        <v>5.1499201654134223</v>
      </c>
      <c r="BR66" s="145">
        <f t="shared" si="190"/>
        <v>5.1341726996144237</v>
      </c>
      <c r="BS66" s="145">
        <f t="shared" si="190"/>
        <v>5.1550618737944438</v>
      </c>
      <c r="BT66" s="145">
        <f t="shared" si="190"/>
        <v>5.1795722359694896</v>
      </c>
      <c r="BU66" s="145">
        <f t="shared" si="190"/>
        <v>5.1887987898055066</v>
      </c>
      <c r="BV66" s="145">
        <f t="shared" si="190"/>
        <v>5.19122250975754</v>
      </c>
      <c r="BW66" s="145">
        <f t="shared" si="190"/>
        <v>5.2073322482253097</v>
      </c>
      <c r="BX66" s="145">
        <f t="shared" si="190"/>
        <v>5.2137394729908211</v>
      </c>
      <c r="BY66" s="145">
        <f t="shared" si="190"/>
        <v>5.2476785983467718</v>
      </c>
      <c r="BZ66" s="145">
        <f t="shared" si="190"/>
        <v>5.2599970790387403</v>
      </c>
      <c r="CA66" s="145">
        <f t="shared" si="157"/>
        <v>5.2866261973595199</v>
      </c>
      <c r="CB66" s="145">
        <f t="shared" si="148"/>
        <v>5.2912972101447657</v>
      </c>
      <c r="CC66" s="145">
        <f t="shared" si="148"/>
        <v>5.3039234347214332</v>
      </c>
      <c r="CD66" s="145">
        <f t="shared" si="148"/>
        <v>5.316692661165769</v>
      </c>
      <c r="CE66" s="145">
        <f t="shared" si="148"/>
        <v>5.3488489516684794</v>
      </c>
      <c r="CF66" s="145">
        <f t="shared" si="148"/>
        <v>5.3523552232061817</v>
      </c>
      <c r="CG66" s="145">
        <f t="shared" si="148"/>
        <v>5.3523962815547259</v>
      </c>
      <c r="CH66" s="145">
        <f t="shared" si="148"/>
        <v>5.3520475712733546</v>
      </c>
      <c r="CI66" s="145">
        <f t="shared" si="148"/>
        <v>5.3520475712733546</v>
      </c>
      <c r="CJ66" s="192">
        <f t="shared" si="112"/>
        <v>285.45629086881019</v>
      </c>
      <c r="CK66" s="145">
        <f>'[8]ф_4 (ТЗ-1)'!CK61</f>
        <v>285.45629086881019</v>
      </c>
      <c r="CL66" s="145">
        <f>'[8]ф_4 (ТЗ-1)'!CL61</f>
        <v>285.45629086881019</v>
      </c>
      <c r="CM66" s="145">
        <f>'[8]ф_4 (ТЗ-1)'!CM61</f>
        <v>285.45629086881024</v>
      </c>
      <c r="CN66" s="145">
        <f>'[8]ф_4 (ТЗ-1)'!CN61</f>
        <v>242.88389525760206</v>
      </c>
      <c r="CO66" s="145">
        <f>'[8]ф_4 (ТЗ-1)'!CO61</f>
        <v>204.78287838657954</v>
      </c>
      <c r="CP66" s="145">
        <f>'[8]ф_4 (ТЗ-1)'!CP61</f>
        <v>209.40097721516412</v>
      </c>
      <c r="CQ66" s="145">
        <f>'[8]ф_4 (ТЗ-1)'!CQ61</f>
        <v>210.3742387571383</v>
      </c>
      <c r="CR66" s="145">
        <f>'[8]ф_4 (ТЗ-1)'!CR61</f>
        <v>209.73095477924923</v>
      </c>
      <c r="CS66" s="145">
        <f>'[8]ф_4 (ТЗ-1)'!CS61</f>
        <v>210.58427754450304</v>
      </c>
      <c r="CT66" s="145">
        <f>'[8]ф_4 (ТЗ-1)'!CT61</f>
        <v>211.58552583935366</v>
      </c>
      <c r="CU66" s="145">
        <f>'[8]ф_4 (ТЗ-1)'!CU61</f>
        <v>211.96243056355496</v>
      </c>
      <c r="CV66" s="145">
        <f>'[8]ф_4 (ТЗ-1)'!CV61</f>
        <v>212.06143952359551</v>
      </c>
      <c r="CW66" s="145">
        <f>'[8]ф_4 (ТЗ-1)'!CW61</f>
        <v>212.71952234000392</v>
      </c>
      <c r="CX66" s="145">
        <f>'[8]ф_4 (ТЗ-1)'!CX61</f>
        <v>212.98125747167504</v>
      </c>
      <c r="CY66" s="145">
        <f>'[8]ф_4 (ТЗ-1)'!CY61</f>
        <v>214.36767074246563</v>
      </c>
      <c r="CZ66" s="145">
        <f>'[8]ф_4 (ТЗ-1)'!CZ61</f>
        <v>214.87088067873253</v>
      </c>
      <c r="DA66" s="145">
        <f>'[8]ф_4 (ТЗ-1)'!DA61</f>
        <v>215.9586801621364</v>
      </c>
      <c r="DB66" s="145">
        <f>'[8]ф_4 (ТЗ-1)'!DB61</f>
        <v>216.1494910344137</v>
      </c>
      <c r="DC66" s="145">
        <f>'[8]ф_4 (ТЗ-1)'!DC61</f>
        <v>216.66527230837056</v>
      </c>
      <c r="DD66" s="145">
        <f>'[8]ф_4 (ТЗ-1)'!DD61</f>
        <v>217.18689520862168</v>
      </c>
      <c r="DE66" s="145">
        <f>'[8]ф_4 (ТЗ-1)'!DE61</f>
        <v>218.50047967565737</v>
      </c>
      <c r="DF66" s="145">
        <f>'[8]ф_4 (ТЗ-1)'!DF61</f>
        <v>218.64371086797254</v>
      </c>
      <c r="DG66" s="145">
        <f>'[8]ф_4 (ТЗ-1)'!DG61</f>
        <v>218.64538810151058</v>
      </c>
      <c r="DH66" s="145">
        <f>'[8]ф_4 (ТЗ-1)'!DH61</f>
        <v>218.63114328651653</v>
      </c>
      <c r="DI66" s="145">
        <f>'[8]ф_4 (ТЗ-1)'!DI61</f>
        <v>218.63114328651653</v>
      </c>
      <c r="DJ66" s="139"/>
      <c r="DK66" s="139">
        <v>40.85</v>
      </c>
      <c r="DL66" s="139">
        <v>636</v>
      </c>
      <c r="DM66" s="139">
        <f t="shared" si="103"/>
        <v>0.25800000000000001</v>
      </c>
      <c r="DN66" s="139">
        <v>0.30005400000000004</v>
      </c>
      <c r="DO66" s="139"/>
      <c r="DP66" s="139"/>
      <c r="DQ66" s="190">
        <v>0</v>
      </c>
      <c r="DR66" s="190">
        <v>0</v>
      </c>
      <c r="DS66" s="190">
        <v>0</v>
      </c>
      <c r="DT66" s="190">
        <v>0</v>
      </c>
      <c r="DU66" s="190">
        <v>0</v>
      </c>
      <c r="DV66" s="190">
        <v>0</v>
      </c>
      <c r="DW66" s="190">
        <v>0</v>
      </c>
      <c r="DX66" s="190">
        <v>0</v>
      </c>
      <c r="DY66" s="190">
        <v>0</v>
      </c>
      <c r="DZ66" s="190">
        <v>0</v>
      </c>
      <c r="EA66" s="190">
        <v>0</v>
      </c>
      <c r="EB66" s="190">
        <v>0</v>
      </c>
      <c r="EC66" s="190">
        <v>0</v>
      </c>
      <c r="ED66" s="190">
        <v>0</v>
      </c>
      <c r="EE66" s="190">
        <v>0</v>
      </c>
      <c r="EF66" s="190">
        <v>0</v>
      </c>
      <c r="EG66" s="190">
        <v>0</v>
      </c>
      <c r="EH66" s="190">
        <v>0</v>
      </c>
      <c r="EI66" s="190">
        <v>0</v>
      </c>
      <c r="EJ66" s="190">
        <v>0</v>
      </c>
      <c r="EK66" s="190">
        <v>0</v>
      </c>
      <c r="EL66" s="190">
        <v>0</v>
      </c>
      <c r="EM66" s="190">
        <v>0</v>
      </c>
      <c r="EN66" s="190">
        <v>0</v>
      </c>
      <c r="EO66" s="190">
        <v>0</v>
      </c>
      <c r="EP66" s="139"/>
      <c r="EQ66" s="139"/>
      <c r="ER66" s="139"/>
      <c r="ES66" s="139">
        <v>0</v>
      </c>
      <c r="ET66" s="139">
        <v>0</v>
      </c>
      <c r="EU66" s="139">
        <v>0</v>
      </c>
      <c r="EV66" s="139">
        <v>0</v>
      </c>
      <c r="EW66" s="139">
        <v>0</v>
      </c>
      <c r="EX66" s="139">
        <v>0</v>
      </c>
      <c r="EY66" s="139">
        <v>0</v>
      </c>
      <c r="EZ66" s="139">
        <v>0</v>
      </c>
      <c r="FA66" s="139">
        <v>0</v>
      </c>
      <c r="FB66" s="139">
        <v>0</v>
      </c>
      <c r="FC66" s="139">
        <v>0</v>
      </c>
      <c r="FD66" s="139">
        <v>0</v>
      </c>
      <c r="FE66" s="139">
        <v>0</v>
      </c>
      <c r="FF66" s="139">
        <v>0</v>
      </c>
      <c r="FG66" s="139">
        <v>0</v>
      </c>
      <c r="FH66" s="139">
        <v>0</v>
      </c>
      <c r="FI66" s="139">
        <v>0</v>
      </c>
      <c r="FJ66" s="139">
        <v>0</v>
      </c>
      <c r="FK66" s="139">
        <v>0</v>
      </c>
      <c r="FL66" s="139">
        <v>0</v>
      </c>
      <c r="FM66" s="139">
        <v>0</v>
      </c>
      <c r="FN66" s="139">
        <v>0</v>
      </c>
      <c r="FO66" s="139">
        <v>0</v>
      </c>
      <c r="FP66" s="139">
        <v>0</v>
      </c>
      <c r="FQ66" s="139">
        <v>0</v>
      </c>
      <c r="FR66" s="139"/>
      <c r="FS66" s="139"/>
      <c r="FT66" s="139"/>
      <c r="FU66" s="139">
        <v>2026</v>
      </c>
      <c r="FV66" s="139"/>
      <c r="FW66" s="139"/>
      <c r="FX66" s="139"/>
      <c r="FY66" s="139">
        <v>0.17200000000000001</v>
      </c>
      <c r="FZ66" s="139"/>
      <c r="GA66" s="139"/>
      <c r="GB66" s="139"/>
      <c r="GC66" s="139"/>
      <c r="GD66" s="139"/>
      <c r="GE66" s="139"/>
      <c r="GF66" s="139"/>
      <c r="GG66" s="139"/>
      <c r="GH66" s="139"/>
      <c r="GI66" s="139"/>
      <c r="GJ66" s="139"/>
      <c r="GK66" s="139"/>
      <c r="GL66" s="139"/>
      <c r="GM66" s="139"/>
      <c r="GN66" s="139"/>
      <c r="GO66" s="139"/>
      <c r="GP66" s="139"/>
      <c r="GQ66" s="139"/>
      <c r="GR66" s="139">
        <v>0</v>
      </c>
      <c r="GS66" s="139"/>
      <c r="GT66" s="139"/>
      <c r="GU66" s="139"/>
      <c r="GV66" s="139">
        <f t="shared" si="113"/>
        <v>1.5723270440251571</v>
      </c>
      <c r="GW66" s="139"/>
      <c r="GX66" s="139"/>
      <c r="GY66" s="139"/>
      <c r="GZ66" s="139">
        <f t="shared" si="188"/>
        <v>0.25800000000000001</v>
      </c>
      <c r="HA66" s="139">
        <f t="shared" si="188"/>
        <v>0.25800000000000001</v>
      </c>
      <c r="HB66" s="139">
        <f t="shared" si="188"/>
        <v>0.25800000000000001</v>
      </c>
      <c r="HC66" s="139">
        <f t="shared" si="188"/>
        <v>0.25800000000000001</v>
      </c>
      <c r="HD66" s="139">
        <f t="shared" si="188"/>
        <v>0.25800000000000001</v>
      </c>
      <c r="HE66" s="139">
        <f t="shared" si="188"/>
        <v>0.17200000000000001</v>
      </c>
      <c r="HF66" s="139">
        <f t="shared" si="188"/>
        <v>0.17200000000000001</v>
      </c>
      <c r="HG66" s="139">
        <f t="shared" si="188"/>
        <v>0.17200000000000001</v>
      </c>
      <c r="HH66" s="139">
        <f t="shared" si="188"/>
        <v>0.17200000000000001</v>
      </c>
      <c r="HI66" s="139">
        <f t="shared" si="188"/>
        <v>0.17200000000000001</v>
      </c>
      <c r="HJ66" s="139">
        <f t="shared" si="188"/>
        <v>0.17200000000000001</v>
      </c>
      <c r="HK66" s="139">
        <f t="shared" si="188"/>
        <v>0.17200000000000001</v>
      </c>
      <c r="HL66" s="139">
        <f t="shared" si="188"/>
        <v>0.17200000000000001</v>
      </c>
      <c r="HM66" s="139">
        <f t="shared" si="188"/>
        <v>0.17200000000000001</v>
      </c>
      <c r="HN66" s="139">
        <f t="shared" si="188"/>
        <v>0.17200000000000001</v>
      </c>
      <c r="HO66" s="139">
        <f t="shared" si="188"/>
        <v>0.17200000000000001</v>
      </c>
      <c r="HP66" s="139">
        <f t="shared" si="187"/>
        <v>0.17200000000000001</v>
      </c>
      <c r="HQ66" s="139">
        <f t="shared" si="187"/>
        <v>0.17200000000000001</v>
      </c>
      <c r="HR66" s="139">
        <f t="shared" si="187"/>
        <v>0.17200000000000001</v>
      </c>
      <c r="HS66" s="139">
        <f t="shared" si="187"/>
        <v>0.17200000000000001</v>
      </c>
      <c r="HT66" s="139">
        <f t="shared" si="187"/>
        <v>0.17200000000000001</v>
      </c>
      <c r="HU66" s="139">
        <f t="shared" si="187"/>
        <v>0.17200000000000001</v>
      </c>
      <c r="HV66" s="139">
        <f t="shared" si="187"/>
        <v>0.17200000000000001</v>
      </c>
      <c r="HW66" s="139">
        <f t="shared" si="187"/>
        <v>0.17200000000000001</v>
      </c>
      <c r="HX66" s="139">
        <f t="shared" si="187"/>
        <v>0.17200000000000001</v>
      </c>
      <c r="HY66" s="139"/>
      <c r="HZ66" s="139"/>
      <c r="IA66" s="139"/>
      <c r="IB66" s="279">
        <v>256.04000000000002</v>
      </c>
      <c r="IC66" s="139"/>
      <c r="ID66" s="139"/>
      <c r="IE66" s="139"/>
      <c r="IF66" s="280">
        <v>256.04000000000002</v>
      </c>
      <c r="IG66" s="139"/>
      <c r="IH66" s="139"/>
      <c r="II66" s="139"/>
      <c r="IJ66" s="139" t="str">
        <f t="shared" si="160"/>
        <v>-</v>
      </c>
      <c r="IK66" s="139" t="str">
        <f t="shared" si="161"/>
        <v>-</v>
      </c>
      <c r="IL66" s="139" t="str">
        <f t="shared" si="162"/>
        <v>-</v>
      </c>
      <c r="IM66" s="139" t="str">
        <f t="shared" si="163"/>
        <v>-</v>
      </c>
      <c r="IN66" s="139">
        <f t="shared" si="164"/>
        <v>10913.711379318749</v>
      </c>
      <c r="IO66" s="139">
        <f t="shared" si="165"/>
        <v>11157.097192511173</v>
      </c>
      <c r="IP66" s="139">
        <f t="shared" si="166"/>
        <v>10901.332136942625</v>
      </c>
      <c r="IQ66" s="139">
        <f t="shared" si="167"/>
        <v>10865.386426657604</v>
      </c>
      <c r="IR66" s="139">
        <f t="shared" si="168"/>
        <v>10909.593928601727</v>
      </c>
      <c r="IS66" s="139">
        <f t="shared" si="169"/>
        <v>10961.464906083496</v>
      </c>
      <c r="IT66" s="139">
        <f t="shared" si="170"/>
        <v>10980.990948287375</v>
      </c>
      <c r="IU66" s="139">
        <f t="shared" si="171"/>
        <v>10986.120236959496</v>
      </c>
      <c r="IV66" s="139">
        <f t="shared" si="172"/>
        <v>11020.213077992652</v>
      </c>
      <c r="IW66" s="139">
        <f t="shared" si="173"/>
        <v>11033.77260882124</v>
      </c>
      <c r="IX66" s="139">
        <f t="shared" si="174"/>
        <v>11105.597561652077</v>
      </c>
      <c r="IY66" s="139">
        <f t="shared" si="175"/>
        <v>11131.667010565941</v>
      </c>
      <c r="IZ66" s="139">
        <f t="shared" si="176"/>
        <v>11188.021885573982</v>
      </c>
      <c r="JA66" s="139">
        <f t="shared" si="177"/>
        <v>11197.907092380401</v>
      </c>
      <c r="JB66" s="139">
        <f t="shared" si="178"/>
        <v>11224.627815885779</v>
      </c>
      <c r="JC66" s="139">
        <f t="shared" si="179"/>
        <v>11251.651172481794</v>
      </c>
      <c r="JD66" s="139">
        <f t="shared" si="180"/>
        <v>11319.703133878815</v>
      </c>
      <c r="JE66" s="139">
        <f t="shared" si="181"/>
        <v>11327.123413133699</v>
      </c>
      <c r="JF66" s="139">
        <f t="shared" si="182"/>
        <v>11327.210304410848</v>
      </c>
      <c r="JG66" s="139">
        <f t="shared" si="183"/>
        <v>11326.472333138796</v>
      </c>
      <c r="JH66" s="139">
        <f t="shared" si="184"/>
        <v>11326.472333138796</v>
      </c>
      <c r="JI66" s="139"/>
      <c r="JJ66" s="139"/>
      <c r="JK66" s="139"/>
      <c r="JL66" s="139"/>
      <c r="JM66" s="139"/>
      <c r="JN66" s="139"/>
      <c r="JO66" s="139"/>
      <c r="JP66" s="139"/>
      <c r="JQ66" s="139"/>
      <c r="JR66" s="139"/>
      <c r="JS66" s="139"/>
      <c r="JT66" s="139"/>
      <c r="JU66" s="139"/>
      <c r="JV66" s="139"/>
      <c r="JW66" s="139"/>
      <c r="JX66" s="139"/>
      <c r="JY66" s="139"/>
      <c r="JZ66" s="139"/>
      <c r="KA66" s="139"/>
      <c r="KB66" s="139"/>
      <c r="KC66" s="139"/>
      <c r="KD66" s="139"/>
      <c r="KE66" s="139"/>
      <c r="KF66" s="139"/>
      <c r="KG66" s="139"/>
      <c r="KH66" s="139"/>
      <c r="KI66" s="139"/>
      <c r="KJ66" s="139"/>
      <c r="KK66" s="139"/>
      <c r="KL66" s="139"/>
      <c r="KM66" s="139"/>
      <c r="KN66" s="139"/>
      <c r="KO66" s="139"/>
      <c r="KP66" s="139"/>
      <c r="KQ66" s="139"/>
      <c r="KR66" s="139"/>
      <c r="KS66" s="139"/>
      <c r="KT66" s="139"/>
      <c r="KU66" s="139"/>
      <c r="KV66" s="139"/>
      <c r="KW66" s="139"/>
    </row>
    <row r="67" spans="1:309" s="152" customFormat="1" ht="12.75" x14ac:dyDescent="0.2">
      <c r="A67" s="150" t="s">
        <v>548</v>
      </c>
      <c r="B67" s="186" t="s">
        <v>611</v>
      </c>
      <c r="C67" s="151">
        <f t="shared" si="189"/>
        <v>1.5723270440251571</v>
      </c>
      <c r="D67" s="151">
        <f t="shared" si="189"/>
        <v>1.5723270440251571</v>
      </c>
      <c r="E67" s="151">
        <f t="shared" si="189"/>
        <v>1.5723270440251571</v>
      </c>
      <c r="F67" s="151">
        <f t="shared" si="189"/>
        <v>1.5723270440251571</v>
      </c>
      <c r="G67" s="151">
        <f t="shared" si="189"/>
        <v>1.5723270440251571</v>
      </c>
      <c r="H67" s="151">
        <f t="shared" si="189"/>
        <v>1.5723270440251571</v>
      </c>
      <c r="I67" s="151">
        <v>0.28274117569839596</v>
      </c>
      <c r="J67" s="151">
        <f t="shared" si="110"/>
        <v>3.8759689922480618</v>
      </c>
      <c r="K67" s="151">
        <f t="shared" si="147"/>
        <v>3.8759689922480618</v>
      </c>
      <c r="L67" s="151">
        <f t="shared" si="147"/>
        <v>3.8759689922480618</v>
      </c>
      <c r="M67" s="151">
        <f t="shared" si="147"/>
        <v>3.8759689922480618</v>
      </c>
      <c r="N67" s="151">
        <f t="shared" si="147"/>
        <v>3.8759689922480618</v>
      </c>
      <c r="O67" s="151">
        <f t="shared" si="147"/>
        <v>3.8759689922480618</v>
      </c>
      <c r="P67" s="151">
        <f t="shared" si="147"/>
        <v>5.8139534883720927</v>
      </c>
      <c r="Q67" s="151">
        <f t="shared" si="147"/>
        <v>0</v>
      </c>
      <c r="R67" s="151">
        <f t="shared" si="147"/>
        <v>0</v>
      </c>
      <c r="S67" s="151">
        <f t="shared" si="147"/>
        <v>0</v>
      </c>
      <c r="T67" s="151">
        <f t="shared" si="147"/>
        <v>0</v>
      </c>
      <c r="U67" s="151">
        <f t="shared" si="147"/>
        <v>0</v>
      </c>
      <c r="V67" s="151">
        <f t="shared" si="147"/>
        <v>0</v>
      </c>
      <c r="W67" s="151">
        <f t="shared" si="147"/>
        <v>0</v>
      </c>
      <c r="X67" s="151">
        <f t="shared" si="147"/>
        <v>0</v>
      </c>
      <c r="Y67" s="151">
        <f t="shared" si="147"/>
        <v>0</v>
      </c>
      <c r="Z67" s="151">
        <f t="shared" si="147"/>
        <v>0</v>
      </c>
      <c r="AA67" s="151">
        <f t="shared" si="186"/>
        <v>0</v>
      </c>
      <c r="AB67" s="151">
        <f t="shared" si="186"/>
        <v>0</v>
      </c>
      <c r="AC67" s="151">
        <f t="shared" si="186"/>
        <v>0</v>
      </c>
      <c r="AD67" s="151">
        <f t="shared" si="185"/>
        <v>0</v>
      </c>
      <c r="AE67" s="151">
        <f t="shared" si="185"/>
        <v>0</v>
      </c>
      <c r="AF67" s="151">
        <f t="shared" si="185"/>
        <v>0</v>
      </c>
      <c r="AG67" s="151">
        <f t="shared" si="185"/>
        <v>0</v>
      </c>
      <c r="AH67" s="151">
        <f t="shared" si="185"/>
        <v>0</v>
      </c>
      <c r="AI67" s="151">
        <f t="shared" si="185"/>
        <v>0</v>
      </c>
      <c r="AJ67" s="183">
        <v>169.47665792399746</v>
      </c>
      <c r="AK67" s="183">
        <v>169.47665792399746</v>
      </c>
      <c r="AL67" s="183">
        <v>169.47665792399746</v>
      </c>
      <c r="AM67" s="183">
        <v>169.47665792399746</v>
      </c>
      <c r="AN67" s="183">
        <v>169.47665792399746</v>
      </c>
      <c r="AO67" s="183">
        <v>169.47665792399746</v>
      </c>
      <c r="AP67" s="183">
        <v>156.25435589906178</v>
      </c>
      <c r="AQ67" s="183">
        <v>156.25435589906178</v>
      </c>
      <c r="AR67" s="183">
        <v>156.25435589906178</v>
      </c>
      <c r="AS67" s="183">
        <v>156.25435589906178</v>
      </c>
      <c r="AT67" s="183">
        <v>156.25435589906178</v>
      </c>
      <c r="AU67" s="183">
        <v>156.25435589906178</v>
      </c>
      <c r="AV67" s="183">
        <v>156.25435589906178</v>
      </c>
      <c r="AW67" s="183">
        <v>156.25435589906178</v>
      </c>
      <c r="AX67" s="183">
        <v>156.25435589906178</v>
      </c>
      <c r="AY67" s="183">
        <v>156.25435589906178</v>
      </c>
      <c r="AZ67" s="183">
        <v>156.25435589906178</v>
      </c>
      <c r="BA67" s="183">
        <v>156.25435589906178</v>
      </c>
      <c r="BB67" s="183">
        <v>156.25435589906178</v>
      </c>
      <c r="BC67" s="183">
        <v>156.25435589906178</v>
      </c>
      <c r="BD67" s="183">
        <v>156.25435589906178</v>
      </c>
      <c r="BE67" s="183">
        <v>156.25435589906178</v>
      </c>
      <c r="BF67" s="183">
        <v>156.25435589906178</v>
      </c>
      <c r="BG67" s="183">
        <v>156.25435589906178</v>
      </c>
      <c r="BH67" s="183">
        <v>156.25435589906178</v>
      </c>
      <c r="BI67" s="145">
        <v>156.25435589906178</v>
      </c>
      <c r="BJ67" s="154">
        <f t="shared" si="101"/>
        <v>0.38054792017199973</v>
      </c>
      <c r="BK67" s="145">
        <f t="shared" si="190"/>
        <v>0.38054792017199973</v>
      </c>
      <c r="BL67" s="145">
        <f t="shared" si="190"/>
        <v>0.38054792017199973</v>
      </c>
      <c r="BM67" s="145">
        <f t="shared" si="190"/>
        <v>0.38054792017199984</v>
      </c>
      <c r="BN67" s="145">
        <f t="shared" si="190"/>
        <v>0.32379374405180911</v>
      </c>
      <c r="BO67" s="145">
        <f t="shared" si="190"/>
        <v>0.27300045908836984</v>
      </c>
      <c r="BP67" s="145">
        <f t="shared" si="190"/>
        <v>0.27915694595022106</v>
      </c>
      <c r="BQ67" s="145">
        <f t="shared" si="190"/>
        <v>0.28045442184207964</v>
      </c>
      <c r="BR67" s="145">
        <f t="shared" si="190"/>
        <v>0.27959684613715974</v>
      </c>
      <c r="BS67" s="145">
        <f t="shared" si="190"/>
        <v>0.28073442906645657</v>
      </c>
      <c r="BT67" s="145">
        <f t="shared" si="190"/>
        <v>0.2820692147004375</v>
      </c>
      <c r="BU67" s="145">
        <f t="shared" si="190"/>
        <v>0.28257167449370835</v>
      </c>
      <c r="BV67" s="145">
        <f t="shared" si="190"/>
        <v>0.28270366546755288</v>
      </c>
      <c r="BW67" s="145">
        <f t="shared" si="190"/>
        <v>0.28358096982235603</v>
      </c>
      <c r="BX67" s="145">
        <f t="shared" si="190"/>
        <v>0.28392989455507162</v>
      </c>
      <c r="BY67" s="145">
        <f t="shared" si="190"/>
        <v>0.28577815190155509</v>
      </c>
      <c r="BZ67" s="145">
        <f t="shared" si="190"/>
        <v>0.28644899188925838</v>
      </c>
      <c r="CA67" s="145">
        <f t="shared" si="157"/>
        <v>0.28789916077400635</v>
      </c>
      <c r="CB67" s="145">
        <f t="shared" si="148"/>
        <v>0.28815353485127865</v>
      </c>
      <c r="CC67" s="145">
        <f t="shared" si="148"/>
        <v>0.28884113395960648</v>
      </c>
      <c r="CD67" s="145">
        <f t="shared" si="148"/>
        <v>0.28953652066557289</v>
      </c>
      <c r="CE67" s="145">
        <f t="shared" si="148"/>
        <v>0.29128768836756763</v>
      </c>
      <c r="CF67" s="145">
        <f t="shared" si="148"/>
        <v>0.29147863295026855</v>
      </c>
      <c r="CG67" s="145">
        <f t="shared" si="148"/>
        <v>0.29148086890636743</v>
      </c>
      <c r="CH67" s="145">
        <f t="shared" si="148"/>
        <v>0.29146187883716029</v>
      </c>
      <c r="CI67" s="145">
        <f t="shared" si="148"/>
        <v>0.29146187883716024</v>
      </c>
      <c r="CJ67" s="192">
        <f t="shared" si="112"/>
        <v>15.731089924070126</v>
      </c>
      <c r="CK67" s="145">
        <f>'[8]ф_4 (ТЗ-1)'!CK62</f>
        <v>15.731089924070126</v>
      </c>
      <c r="CL67" s="145">
        <f>'[8]ф_4 (ТЗ-1)'!CL62</f>
        <v>15.731089924070126</v>
      </c>
      <c r="CM67" s="145">
        <f>'[8]ф_4 (ТЗ-1)'!CM62</f>
        <v>15.73108992407013</v>
      </c>
      <c r="CN67" s="145">
        <f>'[8]ф_4 (ТЗ-1)'!CN62</f>
        <v>13.384985791613685</v>
      </c>
      <c r="CO67" s="145">
        <f>'[8]ф_4 (ТЗ-1)'!CO62</f>
        <v>11.285292977795033</v>
      </c>
      <c r="CP67" s="145">
        <f>'[8]ф_4 (ТЗ-1)'!CP62</f>
        <v>11.539789831690237</v>
      </c>
      <c r="CQ67" s="145">
        <f>'[8]ф_4 (ТЗ-1)'!CQ62</f>
        <v>11.593424890107888</v>
      </c>
      <c r="CR67" s="145">
        <f>'[8]ф_4 (ТЗ-1)'!CR62</f>
        <v>11.557974425617909</v>
      </c>
      <c r="CS67" s="145">
        <f>'[8]ф_4 (ТЗ-1)'!CS62</f>
        <v>11.604999828749182</v>
      </c>
      <c r="CT67" s="145">
        <f>'[8]ф_4 (ТЗ-1)'!CT62</f>
        <v>11.660177197286686</v>
      </c>
      <c r="CU67" s="145">
        <f>'[8]ф_4 (ТЗ-1)'!CU62</f>
        <v>11.680947880220916</v>
      </c>
      <c r="CV67" s="145">
        <f>'[8]ф_4 (ТЗ-1)'!CV62</f>
        <v>11.6864041230977</v>
      </c>
      <c r="CW67" s="145">
        <f>'[8]ф_4 (ТЗ-1)'!CW62</f>
        <v>11.722670130516553</v>
      </c>
      <c r="CX67" s="145">
        <f>'[8]ф_4 (ТЗ-1)'!CX62</f>
        <v>11.73709398111755</v>
      </c>
      <c r="CY67" s="145">
        <f>'[8]ф_4 (ТЗ-1)'!CY62</f>
        <v>11.813497243306484</v>
      </c>
      <c r="CZ67" s="145">
        <f>'[8]ф_4 (ТЗ-1)'!CZ62</f>
        <v>11.841228426718162</v>
      </c>
      <c r="DA67" s="145">
        <f>'[8]ф_4 (ТЗ-1)'!DA62</f>
        <v>11.901175508075875</v>
      </c>
      <c r="DB67" s="145">
        <f>'[8]ф_4 (ТЗ-1)'!DB62</f>
        <v>11.911690823682157</v>
      </c>
      <c r="DC67" s="145">
        <f>'[8]ф_4 (ТЗ-1)'!DC62</f>
        <v>11.940114795622213</v>
      </c>
      <c r="DD67" s="145">
        <f>'[8]ф_4 (ТЗ-1)'!DD62</f>
        <v>11.968860691273452</v>
      </c>
      <c r="DE67" s="145">
        <f>'[8]ф_4 (ТЗ-1)'!DE62</f>
        <v>12.041250461738512</v>
      </c>
      <c r="DF67" s="145">
        <f>'[8]ф_4 (ТЗ-1)'!DF62</f>
        <v>12.049143728898201</v>
      </c>
      <c r="DG67" s="145">
        <f>'[8]ф_4 (ТЗ-1)'!DG62</f>
        <v>12.049236158851416</v>
      </c>
      <c r="DH67" s="145">
        <f>'[8]ф_4 (ТЗ-1)'!DH62</f>
        <v>12.048451147370532</v>
      </c>
      <c r="DI67" s="145">
        <f>'[8]ф_4 (ТЗ-1)'!DI62</f>
        <v>12.04845114737053</v>
      </c>
      <c r="DJ67" s="139"/>
      <c r="DK67" s="139">
        <v>41.338000000000001</v>
      </c>
      <c r="DL67" s="139">
        <v>636</v>
      </c>
      <c r="DM67" s="139">
        <f t="shared" si="103"/>
        <v>0.25800000000000001</v>
      </c>
      <c r="DN67" s="139">
        <v>0.30005400000000004</v>
      </c>
      <c r="DO67" s="139"/>
      <c r="DP67" s="139"/>
      <c r="DQ67" s="190">
        <v>0</v>
      </c>
      <c r="DR67" s="190">
        <v>0</v>
      </c>
      <c r="DS67" s="190">
        <v>0</v>
      </c>
      <c r="DT67" s="190">
        <v>0</v>
      </c>
      <c r="DU67" s="190">
        <v>0</v>
      </c>
      <c r="DV67" s="190">
        <v>0</v>
      </c>
      <c r="DW67" s="190">
        <v>0</v>
      </c>
      <c r="DX67" s="190">
        <v>0</v>
      </c>
      <c r="DY67" s="190">
        <v>0</v>
      </c>
      <c r="DZ67" s="190">
        <v>0</v>
      </c>
      <c r="EA67" s="190">
        <v>0</v>
      </c>
      <c r="EB67" s="190">
        <v>0</v>
      </c>
      <c r="EC67" s="190">
        <v>0</v>
      </c>
      <c r="ED67" s="190">
        <v>0</v>
      </c>
      <c r="EE67" s="190">
        <v>0</v>
      </c>
      <c r="EF67" s="190">
        <v>0</v>
      </c>
      <c r="EG67" s="190">
        <v>0</v>
      </c>
      <c r="EH67" s="190">
        <v>0</v>
      </c>
      <c r="EI67" s="190">
        <v>0</v>
      </c>
      <c r="EJ67" s="190">
        <v>0</v>
      </c>
      <c r="EK67" s="190">
        <v>0</v>
      </c>
      <c r="EL67" s="190">
        <v>0</v>
      </c>
      <c r="EM67" s="190">
        <v>0</v>
      </c>
      <c r="EN67" s="190">
        <v>0</v>
      </c>
      <c r="EO67" s="190">
        <v>0</v>
      </c>
      <c r="EP67" s="139"/>
      <c r="EQ67" s="139"/>
      <c r="ER67" s="139"/>
      <c r="ES67" s="139">
        <v>0</v>
      </c>
      <c r="ET67" s="139">
        <v>0</v>
      </c>
      <c r="EU67" s="139">
        <v>0</v>
      </c>
      <c r="EV67" s="139">
        <v>0</v>
      </c>
      <c r="EW67" s="139">
        <v>0</v>
      </c>
      <c r="EX67" s="139">
        <v>0</v>
      </c>
      <c r="EY67" s="139">
        <v>0</v>
      </c>
      <c r="EZ67" s="139">
        <v>0</v>
      </c>
      <c r="FA67" s="139">
        <v>0</v>
      </c>
      <c r="FB67" s="139">
        <v>0</v>
      </c>
      <c r="FC67" s="139">
        <v>0</v>
      </c>
      <c r="FD67" s="139">
        <v>0</v>
      </c>
      <c r="FE67" s="139">
        <v>0</v>
      </c>
      <c r="FF67" s="139">
        <v>0</v>
      </c>
      <c r="FG67" s="139">
        <v>0</v>
      </c>
      <c r="FH67" s="139">
        <v>0</v>
      </c>
      <c r="FI67" s="139">
        <v>0</v>
      </c>
      <c r="FJ67" s="139">
        <v>0</v>
      </c>
      <c r="FK67" s="139">
        <v>0</v>
      </c>
      <c r="FL67" s="139">
        <v>0</v>
      </c>
      <c r="FM67" s="139">
        <v>0</v>
      </c>
      <c r="FN67" s="139">
        <v>0</v>
      </c>
      <c r="FO67" s="139">
        <v>0</v>
      </c>
      <c r="FP67" s="139">
        <v>0</v>
      </c>
      <c r="FQ67" s="139">
        <v>0</v>
      </c>
      <c r="FR67" s="139"/>
      <c r="FS67" s="139"/>
      <c r="FT67" s="139"/>
      <c r="FU67" s="139">
        <v>2026</v>
      </c>
      <c r="FV67" s="139"/>
      <c r="FW67" s="139"/>
      <c r="FX67" s="139"/>
      <c r="FY67" s="139">
        <v>0.17200000000000001</v>
      </c>
      <c r="FZ67" s="139"/>
      <c r="GA67" s="139"/>
      <c r="GB67" s="139"/>
      <c r="GC67" s="139"/>
      <c r="GD67" s="139"/>
      <c r="GE67" s="139"/>
      <c r="GF67" s="139"/>
      <c r="GG67" s="139"/>
      <c r="GH67" s="139"/>
      <c r="GI67" s="139"/>
      <c r="GJ67" s="139"/>
      <c r="GK67" s="139"/>
      <c r="GL67" s="139"/>
      <c r="GM67" s="139"/>
      <c r="GN67" s="139"/>
      <c r="GO67" s="139"/>
      <c r="GP67" s="139"/>
      <c r="GQ67" s="139"/>
      <c r="GR67" s="139">
        <v>636</v>
      </c>
      <c r="GS67" s="139"/>
      <c r="GT67" s="139"/>
      <c r="GU67" s="139"/>
      <c r="GV67" s="139">
        <f t="shared" si="113"/>
        <v>0.28274117569839596</v>
      </c>
      <c r="GW67" s="139"/>
      <c r="GX67" s="139"/>
      <c r="GY67" s="139"/>
      <c r="GZ67" s="139">
        <f t="shared" si="188"/>
        <v>0.25800000000000001</v>
      </c>
      <c r="HA67" s="139">
        <f t="shared" si="188"/>
        <v>0.25800000000000001</v>
      </c>
      <c r="HB67" s="139">
        <f t="shared" si="188"/>
        <v>0.25800000000000001</v>
      </c>
      <c r="HC67" s="139">
        <f t="shared" si="188"/>
        <v>0.25800000000000001</v>
      </c>
      <c r="HD67" s="139">
        <f t="shared" si="188"/>
        <v>0.25800000000000001</v>
      </c>
      <c r="HE67" s="139">
        <f t="shared" si="188"/>
        <v>0.17200000000000001</v>
      </c>
      <c r="HF67" s="139">
        <f t="shared" si="188"/>
        <v>0.17200000000000001</v>
      </c>
      <c r="HG67" s="139">
        <f t="shared" si="188"/>
        <v>0.17200000000000001</v>
      </c>
      <c r="HH67" s="139">
        <f t="shared" si="188"/>
        <v>0.17200000000000001</v>
      </c>
      <c r="HI67" s="139">
        <f t="shared" si="188"/>
        <v>0.17200000000000001</v>
      </c>
      <c r="HJ67" s="139">
        <f t="shared" si="188"/>
        <v>0.17200000000000001</v>
      </c>
      <c r="HK67" s="139">
        <f t="shared" si="188"/>
        <v>0.17200000000000001</v>
      </c>
      <c r="HL67" s="139">
        <f t="shared" si="188"/>
        <v>0.17200000000000001</v>
      </c>
      <c r="HM67" s="139">
        <f t="shared" si="188"/>
        <v>0.17200000000000001</v>
      </c>
      <c r="HN67" s="139">
        <f t="shared" si="188"/>
        <v>0.17200000000000001</v>
      </c>
      <c r="HO67" s="139">
        <f t="shared" si="188"/>
        <v>0.17200000000000001</v>
      </c>
      <c r="HP67" s="139">
        <f t="shared" si="187"/>
        <v>0.17200000000000001</v>
      </c>
      <c r="HQ67" s="139">
        <f t="shared" si="187"/>
        <v>0.17200000000000001</v>
      </c>
      <c r="HR67" s="139">
        <f t="shared" si="187"/>
        <v>0.17200000000000001</v>
      </c>
      <c r="HS67" s="139">
        <f t="shared" si="187"/>
        <v>0.17200000000000001</v>
      </c>
      <c r="HT67" s="139">
        <f t="shared" si="187"/>
        <v>0.17200000000000001</v>
      </c>
      <c r="HU67" s="139">
        <f t="shared" si="187"/>
        <v>0.17200000000000001</v>
      </c>
      <c r="HV67" s="139">
        <f t="shared" si="187"/>
        <v>0.17200000000000001</v>
      </c>
      <c r="HW67" s="139">
        <f t="shared" si="187"/>
        <v>0.17200000000000001</v>
      </c>
      <c r="HX67" s="139">
        <f t="shared" si="187"/>
        <v>0.17200000000000001</v>
      </c>
      <c r="HY67" s="139"/>
      <c r="HZ67" s="139"/>
      <c r="IA67" s="139"/>
      <c r="IB67" s="279">
        <v>14.110000000000014</v>
      </c>
      <c r="IC67" s="139"/>
      <c r="ID67" s="139"/>
      <c r="IE67" s="139"/>
      <c r="IF67" s="280">
        <v>14.110000000000014</v>
      </c>
      <c r="IG67" s="139"/>
      <c r="IH67" s="139"/>
      <c r="II67" s="139"/>
      <c r="IJ67" s="139" t="str">
        <f>IFERROR(IJ$81*#REF!,"-")</f>
        <v>-</v>
      </c>
      <c r="IK67" s="139" t="str">
        <f t="shared" si="161"/>
        <v>-</v>
      </c>
      <c r="IL67" s="139" t="str">
        <f t="shared" si="162"/>
        <v>-</v>
      </c>
      <c r="IM67" s="139" t="str">
        <f t="shared" si="163"/>
        <v>-</v>
      </c>
      <c r="IN67" s="139">
        <f t="shared" si="164"/>
        <v>5697.4415565129239</v>
      </c>
      <c r="IO67" s="139">
        <f t="shared" si="165"/>
        <v>3171.8028960980123</v>
      </c>
      <c r="IP67" s="139">
        <f t="shared" si="166"/>
        <v>3185.7013908038266</v>
      </c>
      <c r="IQ67" s="139">
        <f t="shared" si="167"/>
        <v>3163.1326550288686</v>
      </c>
      <c r="IR67" s="139">
        <f t="shared" si="168"/>
        <v>3176.00234852211</v>
      </c>
      <c r="IS67" s="139">
        <f t="shared" si="169"/>
        <v>3184.2369059212533</v>
      </c>
      <c r="IT67" s="139">
        <f t="shared" si="170"/>
        <v>3189.9090988940798</v>
      </c>
      <c r="IU67" s="139">
        <f t="shared" si="171"/>
        <v>3191.3991251296989</v>
      </c>
      <c r="IV67" s="139">
        <f t="shared" si="172"/>
        <v>3201.3028819337037</v>
      </c>
      <c r="IW67" s="139">
        <f t="shared" si="173"/>
        <v>3205.2418407189853</v>
      </c>
      <c r="IX67" s="139">
        <f t="shared" si="174"/>
        <v>3226.1065396921194</v>
      </c>
      <c r="IY67" s="139">
        <f t="shared" si="175"/>
        <v>3168.0727205803241</v>
      </c>
      <c r="IZ67" s="139">
        <f t="shared" si="176"/>
        <v>3035.2432530075125</v>
      </c>
      <c r="JA67" s="139">
        <f t="shared" si="177"/>
        <v>2921.7261719227236</v>
      </c>
      <c r="JB67" s="139">
        <f t="shared" si="178"/>
        <v>2839.3424153237743</v>
      </c>
      <c r="JC67" s="139">
        <f t="shared" si="179"/>
        <v>2846.1781486635377</v>
      </c>
      <c r="JD67" s="139">
        <f t="shared" si="180"/>
        <v>2222.2000790126162</v>
      </c>
      <c r="JE67" s="139">
        <f t="shared" si="181"/>
        <v>2223.6567731459759</v>
      </c>
      <c r="JF67" s="139">
        <f t="shared" si="182"/>
        <v>2223.6738309964035</v>
      </c>
      <c r="JG67" s="139">
        <f t="shared" si="183"/>
        <v>2223.5289579551531</v>
      </c>
      <c r="JH67" s="139">
        <f t="shared" si="184"/>
        <v>2223.5289579551531</v>
      </c>
      <c r="JI67" s="139"/>
      <c r="JJ67" s="139"/>
      <c r="JK67" s="139"/>
      <c r="JL67" s="139"/>
      <c r="JM67" s="139"/>
      <c r="JN67" s="139"/>
      <c r="JO67" s="139"/>
      <c r="JP67" s="139"/>
      <c r="JQ67" s="139"/>
      <c r="JR67" s="139"/>
      <c r="JS67" s="139"/>
      <c r="JT67" s="139"/>
      <c r="JU67" s="139"/>
      <c r="JV67" s="139"/>
      <c r="JW67" s="139"/>
      <c r="JX67" s="139"/>
      <c r="JY67" s="139"/>
      <c r="JZ67" s="139"/>
      <c r="KA67" s="139"/>
      <c r="KB67" s="139"/>
      <c r="KC67" s="139"/>
      <c r="KD67" s="139"/>
      <c r="KE67" s="139"/>
      <c r="KF67" s="139"/>
      <c r="KG67" s="139"/>
      <c r="KH67" s="139"/>
      <c r="KI67" s="139"/>
      <c r="KJ67" s="139"/>
      <c r="KK67" s="139"/>
      <c r="KL67" s="139"/>
      <c r="KM67" s="139"/>
      <c r="KN67" s="139"/>
      <c r="KO67" s="139"/>
      <c r="KP67" s="139"/>
      <c r="KQ67" s="139"/>
      <c r="KR67" s="139"/>
      <c r="KS67" s="139"/>
      <c r="KT67" s="139"/>
      <c r="KU67" s="139"/>
      <c r="KV67" s="139"/>
      <c r="KW67" s="139"/>
    </row>
    <row r="68" spans="1:309" s="152" customFormat="1" ht="12.75" x14ac:dyDescent="0.2">
      <c r="A68" s="150" t="s">
        <v>549</v>
      </c>
      <c r="B68" s="186" t="s">
        <v>612</v>
      </c>
      <c r="C68" s="151">
        <f t="shared" si="189"/>
        <v>3.9215686274509802</v>
      </c>
      <c r="D68" s="151">
        <f t="shared" si="189"/>
        <v>3.9215686274509802</v>
      </c>
      <c r="E68" s="151">
        <f t="shared" si="189"/>
        <v>3.9215686274509802</v>
      </c>
      <c r="F68" s="151">
        <f t="shared" si="189"/>
        <v>3.9215686274509802</v>
      </c>
      <c r="G68" s="151">
        <f t="shared" si="189"/>
        <v>3.9215686274509802</v>
      </c>
      <c r="H68" s="151">
        <f t="shared" si="189"/>
        <v>3.9215686274509802</v>
      </c>
      <c r="I68" s="151">
        <v>3.9215686274509802</v>
      </c>
      <c r="J68" s="151">
        <f t="shared" si="110"/>
        <v>11.627906976744185</v>
      </c>
      <c r="K68" s="151">
        <f t="shared" si="147"/>
        <v>11.627906976744185</v>
      </c>
      <c r="L68" s="151">
        <f t="shared" si="147"/>
        <v>11.627906976744185</v>
      </c>
      <c r="M68" s="151">
        <f t="shared" si="147"/>
        <v>11.627906976744185</v>
      </c>
      <c r="N68" s="151">
        <f t="shared" si="147"/>
        <v>11.627906976744185</v>
      </c>
      <c r="O68" s="151">
        <f t="shared" si="147"/>
        <v>13.679890560875513</v>
      </c>
      <c r="P68" s="151">
        <f t="shared" si="147"/>
        <v>0</v>
      </c>
      <c r="Q68" s="151">
        <f t="shared" si="147"/>
        <v>0</v>
      </c>
      <c r="R68" s="151">
        <f t="shared" si="147"/>
        <v>0</v>
      </c>
      <c r="S68" s="151">
        <f t="shared" si="147"/>
        <v>0</v>
      </c>
      <c r="T68" s="151">
        <f t="shared" si="147"/>
        <v>0</v>
      </c>
      <c r="U68" s="151">
        <f t="shared" si="147"/>
        <v>0</v>
      </c>
      <c r="V68" s="151">
        <f t="shared" ref="V68:Z76" si="191">IF(V$10&lt;=$FU68,IF($DN$5*HK68&gt;=1,$DN$5,1/HK68),0)</f>
        <v>0</v>
      </c>
      <c r="W68" s="151">
        <f t="shared" si="191"/>
        <v>0</v>
      </c>
      <c r="X68" s="151">
        <f t="shared" si="191"/>
        <v>0</v>
      </c>
      <c r="Y68" s="151">
        <f t="shared" si="191"/>
        <v>0</v>
      </c>
      <c r="Z68" s="151">
        <f t="shared" si="191"/>
        <v>0</v>
      </c>
      <c r="AA68" s="151">
        <f t="shared" si="186"/>
        <v>0</v>
      </c>
      <c r="AB68" s="151">
        <f t="shared" si="186"/>
        <v>0</v>
      </c>
      <c r="AC68" s="151">
        <f t="shared" si="186"/>
        <v>0</v>
      </c>
      <c r="AD68" s="151">
        <f t="shared" si="185"/>
        <v>0</v>
      </c>
      <c r="AE68" s="151">
        <f t="shared" si="185"/>
        <v>0</v>
      </c>
      <c r="AF68" s="151">
        <f t="shared" si="185"/>
        <v>0</v>
      </c>
      <c r="AG68" s="151">
        <f t="shared" si="185"/>
        <v>0</v>
      </c>
      <c r="AH68" s="151">
        <f t="shared" si="185"/>
        <v>0</v>
      </c>
      <c r="AI68" s="151">
        <f t="shared" si="185"/>
        <v>0</v>
      </c>
      <c r="AJ68" s="183">
        <v>202.73751378604064</v>
      </c>
      <c r="AK68" s="183">
        <v>202.73751378604064</v>
      </c>
      <c r="AL68" s="183">
        <v>202.73751378604064</v>
      </c>
      <c r="AM68" s="183">
        <v>202.73751378604064</v>
      </c>
      <c r="AN68" s="183">
        <v>202.73751378604064</v>
      </c>
      <c r="AO68" s="183">
        <v>159.33726169844022</v>
      </c>
      <c r="AP68" s="183">
        <v>159.33726169844022</v>
      </c>
      <c r="AQ68" s="183">
        <v>159.33726169844022</v>
      </c>
      <c r="AR68" s="183">
        <v>159.33726169844022</v>
      </c>
      <c r="AS68" s="183">
        <v>159.33726169844022</v>
      </c>
      <c r="AT68" s="183">
        <v>159.33726169844022</v>
      </c>
      <c r="AU68" s="183">
        <v>159.33726169844022</v>
      </c>
      <c r="AV68" s="183">
        <v>159.33726169844022</v>
      </c>
      <c r="AW68" s="183">
        <v>159.33726169844022</v>
      </c>
      <c r="AX68" s="183">
        <v>159.33726169844022</v>
      </c>
      <c r="AY68" s="183">
        <v>159.33726169844022</v>
      </c>
      <c r="AZ68" s="183">
        <v>159.33726169844022</v>
      </c>
      <c r="BA68" s="183">
        <v>159.33726169844022</v>
      </c>
      <c r="BB68" s="183">
        <v>159.33726169844022</v>
      </c>
      <c r="BC68" s="183">
        <v>159.33726169844022</v>
      </c>
      <c r="BD68" s="183">
        <v>159.33726169844022</v>
      </c>
      <c r="BE68" s="183">
        <v>159.33726169844022</v>
      </c>
      <c r="BF68" s="183">
        <v>159.33726169844022</v>
      </c>
      <c r="BG68" s="183">
        <v>159.33726169844022</v>
      </c>
      <c r="BH68" s="183">
        <v>159.33726169844022</v>
      </c>
      <c r="BI68" s="145">
        <v>159.33726169844022</v>
      </c>
      <c r="BJ68" s="154">
        <f t="shared" si="101"/>
        <v>1.8665002896076925</v>
      </c>
      <c r="BK68" s="145">
        <f t="shared" si="190"/>
        <v>1.8665002896076925</v>
      </c>
      <c r="BL68" s="145">
        <f t="shared" si="190"/>
        <v>1.8665002896076925</v>
      </c>
      <c r="BM68" s="145">
        <f t="shared" si="190"/>
        <v>1.866500289607693</v>
      </c>
      <c r="BN68" s="145">
        <f t="shared" si="190"/>
        <v>1.5881340693511139</v>
      </c>
      <c r="BO68" s="145">
        <f t="shared" si="190"/>
        <v>1.3390046533986228</v>
      </c>
      <c r="BP68" s="145">
        <f t="shared" si="190"/>
        <v>1.3692008097865425</v>
      </c>
      <c r="BQ68" s="145">
        <f t="shared" si="190"/>
        <v>1.3755646315276218</v>
      </c>
      <c r="BR68" s="145">
        <f t="shared" si="190"/>
        <v>1.3713584193352912</v>
      </c>
      <c r="BS68" s="145">
        <f t="shared" si="190"/>
        <v>1.3769380027581242</v>
      </c>
      <c r="BT68" s="145">
        <f t="shared" si="190"/>
        <v>1.3834848202292684</v>
      </c>
      <c r="BU68" s="145">
        <f t="shared" si="190"/>
        <v>1.3859492703022902</v>
      </c>
      <c r="BV68" s="145">
        <f t="shared" si="190"/>
        <v>1.3865966557637457</v>
      </c>
      <c r="BW68" s="145">
        <f t="shared" si="190"/>
        <v>1.3908996324600158</v>
      </c>
      <c r="BX68" s="145">
        <f t="shared" si="190"/>
        <v>1.39261102826628</v>
      </c>
      <c r="BY68" s="145">
        <f t="shared" si="190"/>
        <v>1.4016763067492679</v>
      </c>
      <c r="BZ68" s="145">
        <f t="shared" si="190"/>
        <v>1.4049666230667568</v>
      </c>
      <c r="CA68" s="145">
        <f t="shared" si="157"/>
        <v>1.4120793689257773</v>
      </c>
      <c r="CB68" s="145">
        <f t="shared" si="148"/>
        <v>1.4133270154473585</v>
      </c>
      <c r="CC68" s="145">
        <f t="shared" si="148"/>
        <v>1.4166995314086801</v>
      </c>
      <c r="CD68" s="145">
        <f t="shared" si="148"/>
        <v>1.4201102437507394</v>
      </c>
      <c r="CE68" s="145">
        <f t="shared" si="148"/>
        <v>1.4286993197899607</v>
      </c>
      <c r="CF68" s="145">
        <f t="shared" si="148"/>
        <v>1.4296358591849183</v>
      </c>
      <c r="CG68" s="145">
        <f t="shared" si="148"/>
        <v>1.4296468260368833</v>
      </c>
      <c r="CH68" s="145">
        <f t="shared" si="148"/>
        <v>1.4295536841018051</v>
      </c>
      <c r="CI68" s="145">
        <f t="shared" si="148"/>
        <v>1.4295536841018051</v>
      </c>
      <c r="CJ68" s="192">
        <f t="shared" si="112"/>
        <v>31.562519897266082</v>
      </c>
      <c r="CK68" s="145">
        <f>'[8]ф_4 (ТЗ-1)'!CK63</f>
        <v>31.562519897266082</v>
      </c>
      <c r="CL68" s="145">
        <f>'[8]ф_4 (ТЗ-1)'!CL63</f>
        <v>31.562519897266082</v>
      </c>
      <c r="CM68" s="145">
        <f>'[8]ф_4 (ТЗ-1)'!CM63</f>
        <v>31.562519897266089</v>
      </c>
      <c r="CN68" s="145">
        <f>'[8]ф_4 (ТЗ-1)'!CN63</f>
        <v>26.855347112727337</v>
      </c>
      <c r="CO68" s="145">
        <f>'[8]ф_4 (ТЗ-1)'!CO63</f>
        <v>22.642568688970712</v>
      </c>
      <c r="CP68" s="145">
        <f>'[8]ф_4 (ТЗ-1)'!CP63</f>
        <v>23.153185693490432</v>
      </c>
      <c r="CQ68" s="145">
        <f>'[8]ф_4 (ТЗ-1)'!CQ63</f>
        <v>23.260797919132084</v>
      </c>
      <c r="CR68" s="145">
        <f>'[8]ф_4 (ТЗ-1)'!CR63</f>
        <v>23.189670870959773</v>
      </c>
      <c r="CS68" s="145">
        <f>'[8]ф_4 (ТЗ-1)'!CS63</f>
        <v>23.284021626639881</v>
      </c>
      <c r="CT68" s="145">
        <f>'[8]ф_4 (ТЗ-1)'!CT63</f>
        <v>23.394728310076928</v>
      </c>
      <c r="CU68" s="145">
        <f>'[8]ф_4 (ТЗ-1)'!CU63</f>
        <v>23.436402160811728</v>
      </c>
      <c r="CV68" s="145">
        <f>'[8]ф_4 (ТЗ-1)'!CV63</f>
        <v>23.447349448964939</v>
      </c>
      <c r="CW68" s="145">
        <f>'[8]ф_4 (ТЗ-1)'!CW63</f>
        <v>23.520112784898867</v>
      </c>
      <c r="CX68" s="145">
        <f>'[8]ф_4 (ТЗ-1)'!CX63</f>
        <v>23.549052487982795</v>
      </c>
      <c r="CY68" s="145">
        <f>'[8]ф_4 (ТЗ-1)'!CY63</f>
        <v>23.702346347130121</v>
      </c>
      <c r="CZ68" s="145">
        <f>'[8]ф_4 (ТЗ-1)'!CZ63</f>
        <v>23.757985596058859</v>
      </c>
      <c r="DA68" s="145">
        <f>'[8]ф_4 (ТЗ-1)'!DA63</f>
        <v>23.878262128534896</v>
      </c>
      <c r="DB68" s="145">
        <f>'[8]ф_4 (ТЗ-1)'!DB63</f>
        <v>23.899359831214831</v>
      </c>
      <c r="DC68" s="145">
        <f>'[8]ф_4 (ТЗ-1)'!DC63</f>
        <v>23.956389076120782</v>
      </c>
      <c r="DD68" s="145">
        <f>'[8]ф_4 (ТЗ-1)'!DD63</f>
        <v>24.014064221825002</v>
      </c>
      <c r="DE68" s="145">
        <f>'[8]ф_4 (ТЗ-1)'!DE63</f>
        <v>24.159305497648237</v>
      </c>
      <c r="DF68" s="145">
        <f>'[8]ф_4 (ТЗ-1)'!DF63</f>
        <v>24.175142378816968</v>
      </c>
      <c r="DG68" s="145">
        <f>'[8]ф_4 (ТЗ-1)'!DG63</f>
        <v>24.175327828283699</v>
      </c>
      <c r="DH68" s="145">
        <f>'[8]ф_4 (ТЗ-1)'!DH63</f>
        <v>24.173752798161523</v>
      </c>
      <c r="DI68" s="145">
        <f>'[8]ф_4 (ТЗ-1)'!DI63</f>
        <v>24.173752798161523</v>
      </c>
      <c r="DJ68" s="139"/>
      <c r="DK68" s="139">
        <v>16.91</v>
      </c>
      <c r="DL68" s="139">
        <v>255</v>
      </c>
      <c r="DM68" s="139">
        <f t="shared" si="103"/>
        <v>8.6000000000000007E-2</v>
      </c>
      <c r="DN68" s="139">
        <v>0.10001800000000001</v>
      </c>
      <c r="DO68" s="139"/>
      <c r="DP68" s="139"/>
      <c r="DQ68" s="190">
        <v>0</v>
      </c>
      <c r="DR68" s="190">
        <v>0</v>
      </c>
      <c r="DS68" s="190">
        <v>0</v>
      </c>
      <c r="DT68" s="190">
        <v>0</v>
      </c>
      <c r="DU68" s="190">
        <v>0</v>
      </c>
      <c r="DV68" s="190">
        <v>0</v>
      </c>
      <c r="DW68" s="190">
        <v>0</v>
      </c>
      <c r="DX68" s="190">
        <v>0</v>
      </c>
      <c r="DY68" s="190">
        <v>0</v>
      </c>
      <c r="DZ68" s="190">
        <v>0</v>
      </c>
      <c r="EA68" s="190">
        <v>0</v>
      </c>
      <c r="EB68" s="190">
        <v>0</v>
      </c>
      <c r="EC68" s="190">
        <v>0</v>
      </c>
      <c r="ED68" s="190">
        <v>0</v>
      </c>
      <c r="EE68" s="190">
        <v>0</v>
      </c>
      <c r="EF68" s="190">
        <v>0</v>
      </c>
      <c r="EG68" s="190">
        <v>0</v>
      </c>
      <c r="EH68" s="190">
        <v>0</v>
      </c>
      <c r="EI68" s="190">
        <v>0</v>
      </c>
      <c r="EJ68" s="190">
        <v>0</v>
      </c>
      <c r="EK68" s="190">
        <v>0</v>
      </c>
      <c r="EL68" s="190">
        <v>0</v>
      </c>
      <c r="EM68" s="190">
        <v>0</v>
      </c>
      <c r="EN68" s="190">
        <v>0</v>
      </c>
      <c r="EO68" s="190">
        <v>0</v>
      </c>
      <c r="EP68" s="139"/>
      <c r="EQ68" s="139"/>
      <c r="ER68" s="139"/>
      <c r="ES68" s="139">
        <v>0</v>
      </c>
      <c r="ET68" s="139">
        <v>0</v>
      </c>
      <c r="EU68" s="139">
        <v>0</v>
      </c>
      <c r="EV68" s="139">
        <v>0</v>
      </c>
      <c r="EW68" s="139">
        <v>0</v>
      </c>
      <c r="EX68" s="139">
        <v>0</v>
      </c>
      <c r="EY68" s="139">
        <v>0</v>
      </c>
      <c r="EZ68" s="139">
        <v>0</v>
      </c>
      <c r="FA68" s="139">
        <v>0</v>
      </c>
      <c r="FB68" s="139">
        <v>0</v>
      </c>
      <c r="FC68" s="139">
        <v>0</v>
      </c>
      <c r="FD68" s="139">
        <v>0</v>
      </c>
      <c r="FE68" s="139">
        <v>0</v>
      </c>
      <c r="FF68" s="139">
        <v>0</v>
      </c>
      <c r="FG68" s="139">
        <v>0</v>
      </c>
      <c r="FH68" s="139">
        <v>0</v>
      </c>
      <c r="FI68" s="139">
        <v>0</v>
      </c>
      <c r="FJ68" s="139">
        <v>0</v>
      </c>
      <c r="FK68" s="139">
        <v>0</v>
      </c>
      <c r="FL68" s="139">
        <v>0</v>
      </c>
      <c r="FM68" s="139">
        <v>0</v>
      </c>
      <c r="FN68" s="139">
        <v>0</v>
      </c>
      <c r="FO68" s="139">
        <v>0</v>
      </c>
      <c r="FP68" s="139">
        <v>0</v>
      </c>
      <c r="FQ68" s="139">
        <v>0</v>
      </c>
      <c r="FR68" s="139"/>
      <c r="FS68" s="139"/>
      <c r="FT68" s="139"/>
      <c r="FU68" s="139">
        <v>2025</v>
      </c>
      <c r="FV68" s="139"/>
      <c r="FW68" s="139"/>
      <c r="FX68" s="139"/>
      <c r="FY68" s="139">
        <v>7.3099999999999998E-2</v>
      </c>
      <c r="FZ68" s="139"/>
      <c r="GA68" s="139"/>
      <c r="GB68" s="139"/>
      <c r="GC68" s="139"/>
      <c r="GD68" s="139"/>
      <c r="GE68" s="139"/>
      <c r="GF68" s="139"/>
      <c r="GG68" s="139"/>
      <c r="GH68" s="139"/>
      <c r="GI68" s="139"/>
      <c r="GJ68" s="139"/>
      <c r="GK68" s="139"/>
      <c r="GL68" s="139"/>
      <c r="GM68" s="139"/>
      <c r="GN68" s="139"/>
      <c r="GO68" s="139"/>
      <c r="GP68" s="139"/>
      <c r="GQ68" s="139"/>
      <c r="GR68" s="139">
        <v>0</v>
      </c>
      <c r="GS68" s="139"/>
      <c r="GT68" s="139"/>
      <c r="GU68" s="139"/>
      <c r="GV68" s="139">
        <f t="shared" si="113"/>
        <v>3.9215686274509802</v>
      </c>
      <c r="GW68" s="139"/>
      <c r="GX68" s="139"/>
      <c r="GY68" s="139"/>
      <c r="GZ68" s="139">
        <f t="shared" si="188"/>
        <v>8.6000000000000007E-2</v>
      </c>
      <c r="HA68" s="139">
        <f t="shared" si="188"/>
        <v>8.6000000000000007E-2</v>
      </c>
      <c r="HB68" s="139">
        <f t="shared" si="188"/>
        <v>8.6000000000000007E-2</v>
      </c>
      <c r="HC68" s="139">
        <f t="shared" si="188"/>
        <v>8.6000000000000007E-2</v>
      </c>
      <c r="HD68" s="139">
        <f t="shared" si="188"/>
        <v>7.3099999999999998E-2</v>
      </c>
      <c r="HE68" s="139">
        <f t="shared" si="188"/>
        <v>7.3099999999999998E-2</v>
      </c>
      <c r="HF68" s="139">
        <f t="shared" si="188"/>
        <v>7.3099999999999998E-2</v>
      </c>
      <c r="HG68" s="139">
        <f t="shared" si="188"/>
        <v>7.3099999999999998E-2</v>
      </c>
      <c r="HH68" s="139">
        <f t="shared" si="188"/>
        <v>7.3099999999999998E-2</v>
      </c>
      <c r="HI68" s="139">
        <f t="shared" si="188"/>
        <v>7.3099999999999998E-2</v>
      </c>
      <c r="HJ68" s="139">
        <f t="shared" si="188"/>
        <v>7.3099999999999998E-2</v>
      </c>
      <c r="HK68" s="139">
        <f t="shared" si="188"/>
        <v>7.3099999999999998E-2</v>
      </c>
      <c r="HL68" s="139">
        <f t="shared" si="188"/>
        <v>7.3099999999999998E-2</v>
      </c>
      <c r="HM68" s="139">
        <f t="shared" si="188"/>
        <v>7.3099999999999998E-2</v>
      </c>
      <c r="HN68" s="139">
        <f t="shared" si="188"/>
        <v>7.3099999999999998E-2</v>
      </c>
      <c r="HO68" s="139">
        <f t="shared" si="188"/>
        <v>7.3099999999999998E-2</v>
      </c>
      <c r="HP68" s="139">
        <f t="shared" si="187"/>
        <v>7.3099999999999998E-2</v>
      </c>
      <c r="HQ68" s="139">
        <f t="shared" si="187"/>
        <v>7.3099999999999998E-2</v>
      </c>
      <c r="HR68" s="139">
        <f t="shared" si="187"/>
        <v>7.3099999999999998E-2</v>
      </c>
      <c r="HS68" s="139">
        <f t="shared" si="187"/>
        <v>7.3099999999999998E-2</v>
      </c>
      <c r="HT68" s="139">
        <f t="shared" si="187"/>
        <v>7.3099999999999998E-2</v>
      </c>
      <c r="HU68" s="139">
        <f t="shared" si="187"/>
        <v>7.3099999999999998E-2</v>
      </c>
      <c r="HV68" s="139">
        <f t="shared" si="187"/>
        <v>7.3099999999999998E-2</v>
      </c>
      <c r="HW68" s="139">
        <f t="shared" si="187"/>
        <v>7.3099999999999998E-2</v>
      </c>
      <c r="HX68" s="139">
        <f t="shared" si="187"/>
        <v>7.3099999999999998E-2</v>
      </c>
      <c r="HY68" s="139"/>
      <c r="HZ68" s="139"/>
      <c r="IA68" s="139"/>
      <c r="IB68" s="279">
        <v>28.309999999999974</v>
      </c>
      <c r="IC68" s="139"/>
      <c r="ID68" s="139"/>
      <c r="IE68" s="139"/>
      <c r="IF68" s="280">
        <v>28.309999999999974</v>
      </c>
      <c r="IG68" s="139"/>
      <c r="IH68" s="139"/>
      <c r="II68" s="139"/>
      <c r="IJ68" s="139" t="str">
        <f>IFERROR(IJ$81*#REF!,"-")</f>
        <v>-</v>
      </c>
      <c r="IK68" s="139" t="str">
        <f t="shared" si="161"/>
        <v>-</v>
      </c>
      <c r="IL68" s="139" t="str">
        <f t="shared" si="162"/>
        <v>-</v>
      </c>
      <c r="IM68" s="139" t="str">
        <f t="shared" si="163"/>
        <v>-</v>
      </c>
      <c r="IN68" s="139">
        <f t="shared" si="164"/>
        <v>7987.1043838257965</v>
      </c>
      <c r="IO68" s="139">
        <f t="shared" si="165"/>
        <v>5566.6290809970214</v>
      </c>
      <c r="IP68" s="139">
        <f t="shared" si="166"/>
        <v>5591.0214431159438</v>
      </c>
      <c r="IQ68" s="139">
        <f t="shared" si="167"/>
        <v>5562.5041569327896</v>
      </c>
      <c r="IR68" s="139">
        <f t="shared" si="168"/>
        <v>5585.1360637675516</v>
      </c>
      <c r="IS68" s="139">
        <f t="shared" si="169"/>
        <v>5611.6912654452944</v>
      </c>
      <c r="IT68" s="139">
        <f t="shared" si="170"/>
        <v>5621.6875680766534</v>
      </c>
      <c r="IU68" s="139">
        <f t="shared" si="171"/>
        <v>5624.3134930498118</v>
      </c>
      <c r="IV68" s="139">
        <f t="shared" si="172"/>
        <v>5641.7672275532896</v>
      </c>
      <c r="IW68" s="139">
        <f t="shared" si="173"/>
        <v>5648.7089913929112</v>
      </c>
      <c r="IX68" s="139">
        <f t="shared" si="174"/>
        <v>5685.479574877435</v>
      </c>
      <c r="IY68" s="139">
        <f t="shared" si="175"/>
        <v>5698.825756251761</v>
      </c>
      <c r="IZ68" s="139">
        <f t="shared" si="176"/>
        <v>5591.2949368448753</v>
      </c>
      <c r="JA68" s="139">
        <f t="shared" si="177"/>
        <v>5596.2351405137351</v>
      </c>
      <c r="JB68" s="139">
        <f t="shared" si="178"/>
        <v>5385.1245092535419</v>
      </c>
      <c r="JC68" s="139">
        <f t="shared" si="179"/>
        <v>5278.2372189515381</v>
      </c>
      <c r="JD68" s="139">
        <f t="shared" si="180"/>
        <v>5310.1609241892993</v>
      </c>
      <c r="JE68" s="139">
        <f t="shared" si="181"/>
        <v>5313.6418349940986</v>
      </c>
      <c r="JF68" s="139">
        <f t="shared" si="182"/>
        <v>5313.6825963691199</v>
      </c>
      <c r="JG68" s="139">
        <f t="shared" si="183"/>
        <v>5313.3364082963699</v>
      </c>
      <c r="JH68" s="139">
        <f t="shared" si="184"/>
        <v>5313.3364082963699</v>
      </c>
      <c r="JI68" s="139"/>
      <c r="JJ68" s="139"/>
      <c r="JK68" s="139"/>
      <c r="JL68" s="139"/>
      <c r="JM68" s="139"/>
      <c r="JN68" s="139"/>
      <c r="JO68" s="139"/>
      <c r="JP68" s="139"/>
      <c r="JQ68" s="139"/>
      <c r="JR68" s="139"/>
      <c r="JS68" s="139"/>
      <c r="JT68" s="139"/>
      <c r="JU68" s="139"/>
      <c r="JV68" s="139"/>
      <c r="JW68" s="139"/>
      <c r="JX68" s="139"/>
      <c r="JY68" s="139"/>
      <c r="JZ68" s="139"/>
      <c r="KA68" s="139"/>
      <c r="KB68" s="139"/>
      <c r="KC68" s="139"/>
      <c r="KD68" s="139"/>
      <c r="KE68" s="139"/>
      <c r="KF68" s="139"/>
      <c r="KG68" s="139"/>
      <c r="KH68" s="139"/>
      <c r="KI68" s="139"/>
      <c r="KJ68" s="139"/>
      <c r="KK68" s="139"/>
      <c r="KL68" s="139"/>
      <c r="KM68" s="139"/>
      <c r="KN68" s="139"/>
      <c r="KO68" s="139"/>
      <c r="KP68" s="139"/>
      <c r="KQ68" s="139"/>
      <c r="KR68" s="139"/>
      <c r="KS68" s="139"/>
      <c r="KT68" s="139"/>
      <c r="KU68" s="139"/>
      <c r="KV68" s="139"/>
      <c r="KW68" s="139"/>
    </row>
    <row r="69" spans="1:309" s="152" customFormat="1" ht="12.75" x14ac:dyDescent="0.2">
      <c r="A69" s="150" t="s">
        <v>550</v>
      </c>
      <c r="B69" s="186" t="s">
        <v>613</v>
      </c>
      <c r="C69" s="151">
        <f t="shared" si="189"/>
        <v>0.28274117569839596</v>
      </c>
      <c r="D69" s="151">
        <f t="shared" si="189"/>
        <v>0.28274117569839596</v>
      </c>
      <c r="E69" s="151">
        <f t="shared" si="189"/>
        <v>0.28274117569839596</v>
      </c>
      <c r="F69" s="151">
        <f t="shared" si="189"/>
        <v>0.28274117569839596</v>
      </c>
      <c r="G69" s="151">
        <f t="shared" si="189"/>
        <v>0.28274117569839596</v>
      </c>
      <c r="H69" s="151">
        <f t="shared" si="189"/>
        <v>0.28274117569839596</v>
      </c>
      <c r="I69" s="151">
        <v>0.28274117569839596</v>
      </c>
      <c r="J69" s="151">
        <f t="shared" si="110"/>
        <v>0.23255813953488372</v>
      </c>
      <c r="K69" s="151">
        <f t="shared" ref="K69:U76" si="192">IF(K$10&lt;=$FU69,IF($DN$5*GZ69&gt;=1,$DN$5,1/GZ69),0)</f>
        <v>0.23255813953488372</v>
      </c>
      <c r="L69" s="151">
        <f t="shared" si="192"/>
        <v>0.23255813953488372</v>
      </c>
      <c r="M69" s="151">
        <f t="shared" si="192"/>
        <v>0.23255813953488372</v>
      </c>
      <c r="N69" s="151">
        <f t="shared" si="192"/>
        <v>0.23255813953488372</v>
      </c>
      <c r="O69" s="151">
        <f t="shared" si="192"/>
        <v>0.77519379844961234</v>
      </c>
      <c r="P69" s="151">
        <f t="shared" si="192"/>
        <v>0</v>
      </c>
      <c r="Q69" s="151">
        <f t="shared" si="192"/>
        <v>0</v>
      </c>
      <c r="R69" s="151">
        <f t="shared" si="192"/>
        <v>0</v>
      </c>
      <c r="S69" s="151">
        <f t="shared" si="192"/>
        <v>0</v>
      </c>
      <c r="T69" s="151">
        <f t="shared" si="192"/>
        <v>0</v>
      </c>
      <c r="U69" s="151">
        <f t="shared" si="192"/>
        <v>0</v>
      </c>
      <c r="V69" s="151">
        <f t="shared" si="191"/>
        <v>0</v>
      </c>
      <c r="W69" s="151">
        <f t="shared" si="191"/>
        <v>0</v>
      </c>
      <c r="X69" s="151">
        <f t="shared" si="191"/>
        <v>0</v>
      </c>
      <c r="Y69" s="151">
        <f t="shared" si="191"/>
        <v>0</v>
      </c>
      <c r="Z69" s="151">
        <f t="shared" si="191"/>
        <v>0</v>
      </c>
      <c r="AA69" s="151">
        <f t="shared" si="186"/>
        <v>0</v>
      </c>
      <c r="AB69" s="151">
        <f t="shared" si="186"/>
        <v>0</v>
      </c>
      <c r="AC69" s="151">
        <f t="shared" si="186"/>
        <v>0</v>
      </c>
      <c r="AD69" s="151">
        <f t="shared" si="185"/>
        <v>0</v>
      </c>
      <c r="AE69" s="151">
        <f t="shared" si="185"/>
        <v>0</v>
      </c>
      <c r="AF69" s="151">
        <f t="shared" si="185"/>
        <v>0</v>
      </c>
      <c r="AG69" s="151">
        <f t="shared" si="185"/>
        <v>0</v>
      </c>
      <c r="AH69" s="151">
        <f t="shared" si="185"/>
        <v>0</v>
      </c>
      <c r="AI69" s="151">
        <f t="shared" si="185"/>
        <v>0</v>
      </c>
      <c r="AJ69" s="183">
        <v>170.59927712002144</v>
      </c>
      <c r="AK69" s="183">
        <v>170.59927712002144</v>
      </c>
      <c r="AL69" s="183">
        <v>170.59927712002144</v>
      </c>
      <c r="AM69" s="183">
        <v>170.59927712002144</v>
      </c>
      <c r="AN69" s="183">
        <v>170.59927712002144</v>
      </c>
      <c r="AO69" s="183">
        <v>157.31892409370764</v>
      </c>
      <c r="AP69" s="183">
        <v>157.31892409370764</v>
      </c>
      <c r="AQ69" s="183">
        <v>157.31892409370764</v>
      </c>
      <c r="AR69" s="183">
        <v>157.31892409370764</v>
      </c>
      <c r="AS69" s="183">
        <v>157.31892409370764</v>
      </c>
      <c r="AT69" s="183">
        <v>157.31892409370764</v>
      </c>
      <c r="AU69" s="183">
        <v>157.31892409370764</v>
      </c>
      <c r="AV69" s="183">
        <v>157.31892409370764</v>
      </c>
      <c r="AW69" s="183">
        <v>157.31892409370764</v>
      </c>
      <c r="AX69" s="183">
        <v>157.31892409370764</v>
      </c>
      <c r="AY69" s="183">
        <v>157.31892409370764</v>
      </c>
      <c r="AZ69" s="183">
        <v>157.31892409370764</v>
      </c>
      <c r="BA69" s="183">
        <v>157.31892409370764</v>
      </c>
      <c r="BB69" s="183">
        <v>157.31892409370764</v>
      </c>
      <c r="BC69" s="183">
        <v>157.31892409370764</v>
      </c>
      <c r="BD69" s="183">
        <v>157.31892409370764</v>
      </c>
      <c r="BE69" s="183">
        <v>157.31892409370764</v>
      </c>
      <c r="BF69" s="183">
        <v>157.31892409370764</v>
      </c>
      <c r="BG69" s="183">
        <v>157.31892409370764</v>
      </c>
      <c r="BH69" s="183">
        <v>157.31892409370764</v>
      </c>
      <c r="BI69" s="145">
        <v>157.31892409370764</v>
      </c>
      <c r="BJ69" s="154">
        <f t="shared" si="101"/>
        <v>2.1793225010106365</v>
      </c>
      <c r="BK69" s="145">
        <f t="shared" si="190"/>
        <v>2.1793225010106365</v>
      </c>
      <c r="BL69" s="145">
        <f t="shared" si="190"/>
        <v>2.1793225010106365</v>
      </c>
      <c r="BM69" s="145">
        <f t="shared" si="190"/>
        <v>2.179322501010637</v>
      </c>
      <c r="BN69" s="145">
        <f t="shared" si="190"/>
        <v>1.8543025850191139</v>
      </c>
      <c r="BO69" s="145">
        <f t="shared" si="190"/>
        <v>1.5634195110266542</v>
      </c>
      <c r="BP69" s="145">
        <f t="shared" si="190"/>
        <v>1.5986764908549622</v>
      </c>
      <c r="BQ69" s="145">
        <f t="shared" si="190"/>
        <v>1.6061068780828527</v>
      </c>
      <c r="BR69" s="145">
        <f t="shared" si="190"/>
        <v>1.601195712022065</v>
      </c>
      <c r="BS69" s="145">
        <f t="shared" si="190"/>
        <v>1.6077104239497026</v>
      </c>
      <c r="BT69" s="145">
        <f t="shared" si="190"/>
        <v>1.615354476674641</v>
      </c>
      <c r="BU69" s="145">
        <f t="shared" si="190"/>
        <v>1.6182319643057212</v>
      </c>
      <c r="BV69" s="145">
        <f t="shared" si="190"/>
        <v>1.6189878504477337</v>
      </c>
      <c r="BW69" s="145">
        <f t="shared" si="190"/>
        <v>1.624011998575499</v>
      </c>
      <c r="BX69" s="145">
        <f t="shared" si="190"/>
        <v>1.6260102213507608</v>
      </c>
      <c r="BY69" s="145">
        <f t="shared" si="190"/>
        <v>1.6365948247852751</v>
      </c>
      <c r="BZ69" s="145">
        <f t="shared" si="190"/>
        <v>1.6404365924110669</v>
      </c>
      <c r="CA69" s="145">
        <f t="shared" si="157"/>
        <v>1.648741422140181</v>
      </c>
      <c r="CB69" s="145">
        <f t="shared" si="148"/>
        <v>1.6501981720549428</v>
      </c>
      <c r="CC69" s="145">
        <f t="shared" si="148"/>
        <v>1.6541359158423123</v>
      </c>
      <c r="CD69" s="145">
        <f t="shared" si="148"/>
        <v>1.6581182576575859</v>
      </c>
      <c r="CE69" s="145">
        <f t="shared" si="148"/>
        <v>1.668146847944652</v>
      </c>
      <c r="CF69" s="145">
        <f t="shared" si="148"/>
        <v>1.669240349717932</v>
      </c>
      <c r="CG69" s="145">
        <f t="shared" si="148"/>
        <v>1.6692531545952665</v>
      </c>
      <c r="CH69" s="145">
        <f t="shared" si="148"/>
        <v>1.6691444022334079</v>
      </c>
      <c r="CI69" s="145">
        <f t="shared" si="148"/>
        <v>1.6691444022334079</v>
      </c>
      <c r="CJ69" s="192">
        <f t="shared" si="112"/>
        <v>1123.8308479986638</v>
      </c>
      <c r="CK69" s="145">
        <f>'[8]ф_4 (ТЗ-1)'!CK64</f>
        <v>1123.8308479986638</v>
      </c>
      <c r="CL69" s="145">
        <f>'[8]ф_4 (ТЗ-1)'!CL64</f>
        <v>1123.8308479986638</v>
      </c>
      <c r="CM69" s="145">
        <f>'[8]ф_4 (ТЗ-1)'!CM64</f>
        <v>1123.830847998664</v>
      </c>
      <c r="CN69" s="145">
        <f>'[8]ф_4 (ТЗ-1)'!CN64</f>
        <v>956.22490274007134</v>
      </c>
      <c r="CO69" s="145">
        <f>'[8]ф_4 (ТЗ-1)'!CO64</f>
        <v>806.22261002671382</v>
      </c>
      <c r="CP69" s="145">
        <f>'[8]ф_4 (ТЗ-1)'!CP64</f>
        <v>824.40389412759589</v>
      </c>
      <c r="CQ69" s="145">
        <f>'[8]ф_4 (ТЗ-1)'!CQ64</f>
        <v>828.23558878288713</v>
      </c>
      <c r="CR69" s="145">
        <f>'[8]ф_4 (ТЗ-1)'!CR64</f>
        <v>825.70300357982626</v>
      </c>
      <c r="CS69" s="145">
        <f>'[8]ф_4 (ТЗ-1)'!CS64</f>
        <v>829.06250371195847</v>
      </c>
      <c r="CT69" s="145">
        <f>'[8]ф_4 (ТЗ-1)'!CT64</f>
        <v>833.004381177102</v>
      </c>
      <c r="CU69" s="145">
        <f>'[8]ф_4 (ТЗ-1)'!CU64</f>
        <v>834.48824112120985</v>
      </c>
      <c r="CV69" s="145">
        <f>'[8]ф_4 (ТЗ-1)'!CV64</f>
        <v>834.87803573103668</v>
      </c>
      <c r="CW69" s="145">
        <f>'[8]ф_4 (ТЗ-1)'!CW64</f>
        <v>837.46888341341457</v>
      </c>
      <c r="CX69" s="145">
        <f>'[8]ф_4 (ТЗ-1)'!CX64</f>
        <v>838.49932493593872</v>
      </c>
      <c r="CY69" s="145">
        <f>'[8]ф_4 (ТЗ-1)'!CY64</f>
        <v>843.9575826504456</v>
      </c>
      <c r="CZ69" s="145">
        <f>'[8]ф_4 (ТЗ-1)'!CZ64</f>
        <v>845.93870153794637</v>
      </c>
      <c r="DA69" s="145">
        <f>'[8]ф_4 (ТЗ-1)'!DA64</f>
        <v>850.22132782782614</v>
      </c>
      <c r="DB69" s="145">
        <f>'[8]ф_4 (ТЗ-1)'!DB64</f>
        <v>850.97254316712065</v>
      </c>
      <c r="DC69" s="145">
        <f>'[8]ф_4 (ТЗ-1)'!DC64</f>
        <v>853.00315494564757</v>
      </c>
      <c r="DD69" s="145">
        <f>'[8]ф_4 (ТЗ-1)'!DD64</f>
        <v>855.05676499060598</v>
      </c>
      <c r="DE69" s="145">
        <f>'[8]ф_4 (ТЗ-1)'!DE64</f>
        <v>860.22829840124996</v>
      </c>
      <c r="DF69" s="145">
        <f>'[8]ф_4 (ТЗ-1)'!DF64</f>
        <v>860.79219430219325</v>
      </c>
      <c r="DG69" s="145">
        <f>'[8]ф_4 (ТЗ-1)'!DG64</f>
        <v>860.79879750853218</v>
      </c>
      <c r="DH69" s="145">
        <f>'[8]ф_4 (ТЗ-1)'!DH64</f>
        <v>860.74271619932131</v>
      </c>
      <c r="DI69" s="145">
        <f>'[8]ф_4 (ТЗ-1)'!DI64</f>
        <v>860.74271619932131</v>
      </c>
      <c r="DJ69" s="139"/>
      <c r="DK69" s="139">
        <v>515.67899999999986</v>
      </c>
      <c r="DL69" s="139">
        <v>5010</v>
      </c>
      <c r="DM69" s="139">
        <f t="shared" si="103"/>
        <v>4.3</v>
      </c>
      <c r="DN69" s="139">
        <v>5.0008999999999997</v>
      </c>
      <c r="DO69" s="139"/>
      <c r="DP69" s="139"/>
      <c r="DQ69" s="190">
        <v>0</v>
      </c>
      <c r="DR69" s="190">
        <v>0</v>
      </c>
      <c r="DS69" s="190">
        <v>0</v>
      </c>
      <c r="DT69" s="190">
        <v>0</v>
      </c>
      <c r="DU69" s="190">
        <v>0</v>
      </c>
      <c r="DV69" s="190">
        <v>0</v>
      </c>
      <c r="DW69" s="190">
        <v>0</v>
      </c>
      <c r="DX69" s="190">
        <v>0</v>
      </c>
      <c r="DY69" s="190">
        <v>0</v>
      </c>
      <c r="DZ69" s="190">
        <v>0</v>
      </c>
      <c r="EA69" s="190">
        <v>0</v>
      </c>
      <c r="EB69" s="190">
        <v>0</v>
      </c>
      <c r="EC69" s="190">
        <v>0</v>
      </c>
      <c r="ED69" s="190">
        <v>0</v>
      </c>
      <c r="EE69" s="190">
        <v>0</v>
      </c>
      <c r="EF69" s="190">
        <v>0</v>
      </c>
      <c r="EG69" s="190">
        <v>0</v>
      </c>
      <c r="EH69" s="190">
        <v>0</v>
      </c>
      <c r="EI69" s="190">
        <v>0</v>
      </c>
      <c r="EJ69" s="190">
        <v>0</v>
      </c>
      <c r="EK69" s="190">
        <v>355.89421088856409</v>
      </c>
      <c r="EL69" s="190">
        <v>0</v>
      </c>
      <c r="EM69" s="190">
        <v>0</v>
      </c>
      <c r="EN69" s="190">
        <v>0</v>
      </c>
      <c r="EO69" s="190">
        <v>0</v>
      </c>
      <c r="EP69" s="139"/>
      <c r="EQ69" s="139"/>
      <c r="ER69" s="139"/>
      <c r="ES69" s="139">
        <v>0</v>
      </c>
      <c r="ET69" s="139">
        <v>0</v>
      </c>
      <c r="EU69" s="139">
        <v>0</v>
      </c>
      <c r="EV69" s="139">
        <v>0</v>
      </c>
      <c r="EW69" s="139">
        <v>0</v>
      </c>
      <c r="EX69" s="139">
        <v>0</v>
      </c>
      <c r="EY69" s="139">
        <v>0</v>
      </c>
      <c r="EZ69" s="139">
        <v>0</v>
      </c>
      <c r="FA69" s="139">
        <v>0</v>
      </c>
      <c r="FB69" s="139">
        <v>0</v>
      </c>
      <c r="FC69" s="139">
        <v>0</v>
      </c>
      <c r="FD69" s="139">
        <v>0</v>
      </c>
      <c r="FE69" s="139">
        <v>0</v>
      </c>
      <c r="FF69" s="139">
        <v>0</v>
      </c>
      <c r="FG69" s="139">
        <v>0</v>
      </c>
      <c r="FH69" s="139">
        <v>0</v>
      </c>
      <c r="FI69" s="139">
        <v>0</v>
      </c>
      <c r="FJ69" s="139">
        <v>0</v>
      </c>
      <c r="FK69" s="139">
        <v>0</v>
      </c>
      <c r="FL69" s="139">
        <v>0</v>
      </c>
      <c r="FM69" s="139">
        <v>0</v>
      </c>
      <c r="FN69" s="139">
        <v>0</v>
      </c>
      <c r="FO69" s="139">
        <v>0</v>
      </c>
      <c r="FP69" s="139">
        <v>0</v>
      </c>
      <c r="FQ69" s="139">
        <v>0</v>
      </c>
      <c r="FR69" s="139"/>
      <c r="FS69" s="139"/>
      <c r="FT69" s="139"/>
      <c r="FU69" s="139">
        <v>2025</v>
      </c>
      <c r="FV69" s="139"/>
      <c r="FW69" s="139"/>
      <c r="FX69" s="139"/>
      <c r="FY69" s="139">
        <v>1.29</v>
      </c>
      <c r="FZ69" s="139"/>
      <c r="GA69" s="139"/>
      <c r="GB69" s="139"/>
      <c r="GC69" s="139"/>
      <c r="GD69" s="139"/>
      <c r="GE69" s="139"/>
      <c r="GF69" s="139"/>
      <c r="GG69" s="139"/>
      <c r="GH69" s="139"/>
      <c r="GI69" s="139"/>
      <c r="GJ69" s="139"/>
      <c r="GK69" s="139"/>
      <c r="GL69" s="139"/>
      <c r="GM69" s="139"/>
      <c r="GN69" s="139"/>
      <c r="GO69" s="139"/>
      <c r="GP69" s="139"/>
      <c r="GQ69" s="139"/>
      <c r="GR69" s="139">
        <v>5010</v>
      </c>
      <c r="GS69" s="139"/>
      <c r="GT69" s="139"/>
      <c r="GU69" s="139"/>
      <c r="GV69" s="139">
        <f t="shared" si="113"/>
        <v>0.28274117569839596</v>
      </c>
      <c r="GW69" s="139"/>
      <c r="GX69" s="139"/>
      <c r="GY69" s="139"/>
      <c r="GZ69" s="139">
        <f t="shared" si="188"/>
        <v>4.3</v>
      </c>
      <c r="HA69" s="139">
        <f t="shared" si="188"/>
        <v>4.3</v>
      </c>
      <c r="HB69" s="139">
        <f t="shared" si="188"/>
        <v>4.3</v>
      </c>
      <c r="HC69" s="139">
        <f t="shared" si="188"/>
        <v>4.3</v>
      </c>
      <c r="HD69" s="139">
        <f t="shared" si="188"/>
        <v>1.29</v>
      </c>
      <c r="HE69" s="139">
        <f t="shared" si="188"/>
        <v>1.29</v>
      </c>
      <c r="HF69" s="139">
        <f t="shared" si="188"/>
        <v>1.29</v>
      </c>
      <c r="HG69" s="139">
        <f t="shared" si="188"/>
        <v>1.29</v>
      </c>
      <c r="HH69" s="139">
        <f t="shared" si="188"/>
        <v>1.29</v>
      </c>
      <c r="HI69" s="139">
        <f t="shared" si="188"/>
        <v>1.29</v>
      </c>
      <c r="HJ69" s="139">
        <f t="shared" si="188"/>
        <v>1.29</v>
      </c>
      <c r="HK69" s="139">
        <f t="shared" si="188"/>
        <v>1.29</v>
      </c>
      <c r="HL69" s="139">
        <f t="shared" si="188"/>
        <v>1.29</v>
      </c>
      <c r="HM69" s="139">
        <f t="shared" si="188"/>
        <v>1.29</v>
      </c>
      <c r="HN69" s="139">
        <f t="shared" si="188"/>
        <v>1.29</v>
      </c>
      <c r="HO69" s="139">
        <f t="shared" si="188"/>
        <v>1.29</v>
      </c>
      <c r="HP69" s="139">
        <f t="shared" si="187"/>
        <v>1.29</v>
      </c>
      <c r="HQ69" s="139">
        <f t="shared" si="187"/>
        <v>1.29</v>
      </c>
      <c r="HR69" s="139">
        <f t="shared" si="187"/>
        <v>1.29</v>
      </c>
      <c r="HS69" s="139">
        <f t="shared" si="187"/>
        <v>1.29</v>
      </c>
      <c r="HT69" s="139">
        <f t="shared" si="187"/>
        <v>1.29</v>
      </c>
      <c r="HU69" s="139">
        <f t="shared" si="187"/>
        <v>1.29</v>
      </c>
      <c r="HV69" s="139">
        <f t="shared" si="187"/>
        <v>1.29</v>
      </c>
      <c r="HW69" s="139">
        <f t="shared" si="187"/>
        <v>1.29</v>
      </c>
      <c r="HX69" s="139">
        <f t="shared" si="187"/>
        <v>1.29</v>
      </c>
      <c r="HY69" s="139"/>
      <c r="HZ69" s="139"/>
      <c r="IA69" s="139"/>
      <c r="IB69" s="279">
        <v>1008.0199999999995</v>
      </c>
      <c r="IC69" s="139"/>
      <c r="ID69" s="139"/>
      <c r="IE69" s="139"/>
      <c r="IF69" s="280">
        <v>553.20691771580573</v>
      </c>
      <c r="IG69" s="139"/>
      <c r="IH69" s="139"/>
      <c r="II69" s="139"/>
      <c r="IJ69" s="139" t="str">
        <f>IFERROR(IJ$81*#REF!,"-")</f>
        <v>-</v>
      </c>
      <c r="IK69" s="139" t="str">
        <f t="shared" si="161"/>
        <v>-</v>
      </c>
      <c r="IL69" s="139" t="str">
        <f t="shared" si="162"/>
        <v>-</v>
      </c>
      <c r="IM69" s="139">
        <f t="shared" si="163"/>
        <v>8239.8313562543153</v>
      </c>
      <c r="IN69" s="139">
        <f t="shared" si="164"/>
        <v>5033.270921530263</v>
      </c>
      <c r="IO69" s="139">
        <f t="shared" si="165"/>
        <v>5145.5174977569204</v>
      </c>
      <c r="IP69" s="139">
        <f t="shared" si="166"/>
        <v>5168.064594800444</v>
      </c>
      <c r="IQ69" s="139">
        <f t="shared" si="167"/>
        <v>5151.0235808834905</v>
      </c>
      <c r="IR69" s="139">
        <f t="shared" si="168"/>
        <v>5171.9813154751901</v>
      </c>
      <c r="IS69" s="139">
        <f t="shared" si="169"/>
        <v>5196.5721231722373</v>
      </c>
      <c r="IT69" s="139">
        <f t="shared" si="170"/>
        <v>5205.8289595040542</v>
      </c>
      <c r="IU69" s="139">
        <f t="shared" si="171"/>
        <v>5208.2606343535035</v>
      </c>
      <c r="IV69" s="139">
        <f t="shared" si="172"/>
        <v>5224.4232466348521</v>
      </c>
      <c r="IW69" s="139">
        <f t="shared" si="173"/>
        <v>5230.8515005690542</v>
      </c>
      <c r="IX69" s="139">
        <f t="shared" si="174"/>
        <v>5264.9020176146123</v>
      </c>
      <c r="IY69" s="139">
        <f t="shared" si="175"/>
        <v>5277.2609288233743</v>
      </c>
      <c r="IZ69" s="139">
        <f t="shared" si="176"/>
        <v>5303.97744664109</v>
      </c>
      <c r="JA69" s="139">
        <f t="shared" si="177"/>
        <v>5308.663790169272</v>
      </c>
      <c r="JB69" s="139">
        <f t="shared" si="178"/>
        <v>5321.3314553097198</v>
      </c>
      <c r="JC69" s="139">
        <f t="shared" si="179"/>
        <v>5329.3035549744027</v>
      </c>
      <c r="JD69" s="139">
        <f t="shared" si="180"/>
        <v>5207.3131998173349</v>
      </c>
      <c r="JE69" s="139">
        <f t="shared" si="181"/>
        <v>5210.7266919958201</v>
      </c>
      <c r="JF69" s="139">
        <f t="shared" si="182"/>
        <v>5210.7666639004801</v>
      </c>
      <c r="JG69" s="139">
        <f t="shared" si="183"/>
        <v>5210.4271808327194</v>
      </c>
      <c r="JH69" s="139">
        <f t="shared" si="184"/>
        <v>5210.4271808327194</v>
      </c>
      <c r="JI69" s="139"/>
      <c r="JJ69" s="139"/>
      <c r="JK69" s="139"/>
      <c r="JL69" s="139"/>
      <c r="JM69" s="139"/>
      <c r="JN69" s="139"/>
      <c r="JO69" s="139"/>
      <c r="JP69" s="139"/>
      <c r="JQ69" s="139"/>
      <c r="JR69" s="139"/>
      <c r="JS69" s="139"/>
      <c r="JT69" s="139"/>
      <c r="JU69" s="139"/>
      <c r="JV69" s="139"/>
      <c r="JW69" s="139"/>
      <c r="JX69" s="139"/>
      <c r="JY69" s="139"/>
      <c r="JZ69" s="139"/>
      <c r="KA69" s="139"/>
      <c r="KB69" s="139"/>
      <c r="KC69" s="139"/>
      <c r="KD69" s="139"/>
      <c r="KE69" s="139"/>
      <c r="KF69" s="139"/>
      <c r="KG69" s="139"/>
      <c r="KH69" s="139"/>
      <c r="KI69" s="139"/>
      <c r="KJ69" s="139"/>
      <c r="KK69" s="139"/>
      <c r="KL69" s="139"/>
      <c r="KM69" s="139"/>
      <c r="KN69" s="139"/>
      <c r="KO69" s="139"/>
      <c r="KP69" s="139"/>
      <c r="KQ69" s="139"/>
      <c r="KR69" s="139"/>
      <c r="KS69" s="139"/>
      <c r="KT69" s="139"/>
      <c r="KU69" s="139"/>
      <c r="KV69" s="139"/>
      <c r="KW69" s="139"/>
    </row>
    <row r="70" spans="1:309" s="152" customFormat="1" ht="12.75" x14ac:dyDescent="0.2">
      <c r="A70" s="150" t="s">
        <v>551</v>
      </c>
      <c r="B70" s="186" t="s">
        <v>614</v>
      </c>
      <c r="C70" s="151">
        <f t="shared" si="189"/>
        <v>0.28274117569839596</v>
      </c>
      <c r="D70" s="151">
        <f t="shared" si="189"/>
        <v>0.28274117569839596</v>
      </c>
      <c r="E70" s="151">
        <f t="shared" si="189"/>
        <v>0.28274117569839596</v>
      </c>
      <c r="F70" s="151">
        <f t="shared" si="189"/>
        <v>0.28274117569839596</v>
      </c>
      <c r="G70" s="151">
        <f t="shared" si="189"/>
        <v>0.28274117569839596</v>
      </c>
      <c r="H70" s="151">
        <f t="shared" si="189"/>
        <v>0.28274117569839596</v>
      </c>
      <c r="I70" s="151">
        <v>0.28274117569839596</v>
      </c>
      <c r="J70" s="151">
        <f t="shared" si="110"/>
        <v>0.61349693251533743</v>
      </c>
      <c r="K70" s="151">
        <f t="shared" si="192"/>
        <v>0.61349693251533743</v>
      </c>
      <c r="L70" s="151">
        <f t="shared" si="192"/>
        <v>0.61349693251533743</v>
      </c>
      <c r="M70" s="151">
        <f t="shared" si="192"/>
        <v>0.61349693251533743</v>
      </c>
      <c r="N70" s="151">
        <f t="shared" si="192"/>
        <v>0.61349693251533743</v>
      </c>
      <c r="O70" s="151">
        <f t="shared" si="192"/>
        <v>0.61349693251533743</v>
      </c>
      <c r="P70" s="151">
        <f t="shared" si="192"/>
        <v>3.3222591362126246</v>
      </c>
      <c r="Q70" s="151">
        <f t="shared" si="192"/>
        <v>0</v>
      </c>
      <c r="R70" s="151">
        <f t="shared" si="192"/>
        <v>0</v>
      </c>
      <c r="S70" s="151">
        <f t="shared" si="192"/>
        <v>0</v>
      </c>
      <c r="T70" s="151">
        <f t="shared" si="192"/>
        <v>0</v>
      </c>
      <c r="U70" s="151">
        <f t="shared" si="192"/>
        <v>0</v>
      </c>
      <c r="V70" s="151">
        <f t="shared" si="191"/>
        <v>0</v>
      </c>
      <c r="W70" s="151">
        <f t="shared" si="191"/>
        <v>0</v>
      </c>
      <c r="X70" s="151">
        <f t="shared" si="191"/>
        <v>0</v>
      </c>
      <c r="Y70" s="151">
        <f t="shared" si="191"/>
        <v>0</v>
      </c>
      <c r="Z70" s="151">
        <f t="shared" si="191"/>
        <v>0</v>
      </c>
      <c r="AA70" s="151">
        <f t="shared" si="186"/>
        <v>0</v>
      </c>
      <c r="AB70" s="151">
        <f t="shared" si="186"/>
        <v>0</v>
      </c>
      <c r="AC70" s="151">
        <f t="shared" si="186"/>
        <v>0</v>
      </c>
      <c r="AD70" s="151">
        <f t="shared" si="185"/>
        <v>0</v>
      </c>
      <c r="AE70" s="151">
        <f t="shared" si="185"/>
        <v>0</v>
      </c>
      <c r="AF70" s="151">
        <f t="shared" si="185"/>
        <v>0</v>
      </c>
      <c r="AG70" s="151">
        <f t="shared" si="185"/>
        <v>0</v>
      </c>
      <c r="AH70" s="151">
        <f t="shared" si="185"/>
        <v>0</v>
      </c>
      <c r="AI70" s="151">
        <f t="shared" si="185"/>
        <v>0</v>
      </c>
      <c r="AJ70" s="183">
        <v>201.06894691003913</v>
      </c>
      <c r="AK70" s="183">
        <v>201.06894691003913</v>
      </c>
      <c r="AL70" s="183">
        <v>201.06894691003913</v>
      </c>
      <c r="AM70" s="183">
        <v>201.06894691003913</v>
      </c>
      <c r="AN70" s="183">
        <v>201.06894691003913</v>
      </c>
      <c r="AO70" s="183">
        <v>201.06894691003913</v>
      </c>
      <c r="AP70" s="183">
        <v>180.41545382249114</v>
      </c>
      <c r="AQ70" s="183">
        <v>180.41545382249114</v>
      </c>
      <c r="AR70" s="183">
        <v>180.41545382249114</v>
      </c>
      <c r="AS70" s="183">
        <v>180.41545382249114</v>
      </c>
      <c r="AT70" s="183">
        <v>180.41545382249114</v>
      </c>
      <c r="AU70" s="183">
        <v>180.41545382249114</v>
      </c>
      <c r="AV70" s="183">
        <v>180.41545382249114</v>
      </c>
      <c r="AW70" s="183">
        <v>180.41545382249114</v>
      </c>
      <c r="AX70" s="183">
        <v>180.41545382249114</v>
      </c>
      <c r="AY70" s="183">
        <v>180.41545382249114</v>
      </c>
      <c r="AZ70" s="183">
        <v>180.41545382249114</v>
      </c>
      <c r="BA70" s="183">
        <v>180.41545382249114</v>
      </c>
      <c r="BB70" s="183">
        <v>180.41545382249114</v>
      </c>
      <c r="BC70" s="183">
        <v>180.41545382249114</v>
      </c>
      <c r="BD70" s="183">
        <v>180.41545382249114</v>
      </c>
      <c r="BE70" s="183">
        <v>180.41545382249114</v>
      </c>
      <c r="BF70" s="183">
        <v>180.41545382249114</v>
      </c>
      <c r="BG70" s="183">
        <v>180.41545382249114</v>
      </c>
      <c r="BH70" s="183">
        <v>180.41545382249114</v>
      </c>
      <c r="BI70" s="145">
        <v>180.41545382249114</v>
      </c>
      <c r="BJ70" s="154">
        <f t="shared" si="101"/>
        <v>3.6380312763756439</v>
      </c>
      <c r="BK70" s="145">
        <f t="shared" si="190"/>
        <v>3.6380312763756439</v>
      </c>
      <c r="BL70" s="145">
        <f t="shared" si="190"/>
        <v>3.6380312763756439</v>
      </c>
      <c r="BM70" s="145">
        <f t="shared" si="190"/>
        <v>3.6380312763756448</v>
      </c>
      <c r="BN70" s="145">
        <f t="shared" si="190"/>
        <v>3.0954623728408057</v>
      </c>
      <c r="BO70" s="145">
        <f t="shared" si="190"/>
        <v>2.6098794816156143</v>
      </c>
      <c r="BP70" s="145">
        <f t="shared" si="190"/>
        <v>2.6687353853501228</v>
      </c>
      <c r="BQ70" s="145">
        <f t="shared" si="190"/>
        <v>2.6811392315537534</v>
      </c>
      <c r="BR70" s="145">
        <f t="shared" si="190"/>
        <v>2.6729408232299123</v>
      </c>
      <c r="BS70" s="145">
        <f t="shared" si="190"/>
        <v>2.6838160955855788</v>
      </c>
      <c r="BT70" s="145">
        <f t="shared" si="190"/>
        <v>2.6965766222532439</v>
      </c>
      <c r="BU70" s="145">
        <f t="shared" si="190"/>
        <v>2.7013801288450412</v>
      </c>
      <c r="BV70" s="145">
        <f t="shared" si="190"/>
        <v>2.7026419601824148</v>
      </c>
      <c r="BW70" s="145">
        <f t="shared" si="190"/>
        <v>2.711028974044511</v>
      </c>
      <c r="BX70" s="145">
        <f t="shared" si="190"/>
        <v>2.7143646882172408</v>
      </c>
      <c r="BY70" s="145">
        <f t="shared" si="190"/>
        <v>2.7320339952266148</v>
      </c>
      <c r="BZ70" s="145">
        <f t="shared" si="190"/>
        <v>2.7384472134504976</v>
      </c>
      <c r="CA70" s="145">
        <f t="shared" si="157"/>
        <v>2.7523108019214466</v>
      </c>
      <c r="CB70" s="145">
        <f t="shared" si="148"/>
        <v>2.7547426135277155</v>
      </c>
      <c r="CC70" s="145">
        <f t="shared" si="148"/>
        <v>2.7613160486435198</v>
      </c>
      <c r="CD70" s="145">
        <f t="shared" si="148"/>
        <v>2.7679639330527634</v>
      </c>
      <c r="CE70" s="145">
        <f t="shared" si="148"/>
        <v>2.7847050648060425</v>
      </c>
      <c r="CF70" s="145">
        <f t="shared" si="148"/>
        <v>2.786530491584374</v>
      </c>
      <c r="CG70" s="145">
        <f t="shared" si="148"/>
        <v>2.7865518672844871</v>
      </c>
      <c r="CH70" s="145">
        <f t="shared" si="148"/>
        <v>2.7863703225642191</v>
      </c>
      <c r="CI70" s="145">
        <f t="shared" si="148"/>
        <v>2.7863703225642187</v>
      </c>
      <c r="CJ70" s="192">
        <f t="shared" si="112"/>
        <v>1671.8881963242759</v>
      </c>
      <c r="CK70" s="145">
        <f>'[8]ф_4 (ТЗ-1)'!CK65</f>
        <v>1671.8881963242759</v>
      </c>
      <c r="CL70" s="145">
        <f>'[8]ф_4 (ТЗ-1)'!CL65</f>
        <v>1671.8881963242759</v>
      </c>
      <c r="CM70" s="145">
        <f>'[8]ф_4 (ТЗ-1)'!CM65</f>
        <v>1671.8881963242764</v>
      </c>
      <c r="CN70" s="145">
        <f>'[8]ф_4 (ТЗ-1)'!CN65</f>
        <v>1422.5460448691611</v>
      </c>
      <c r="CO70" s="145">
        <f>'[8]ф_4 (ТЗ-1)'!CO65</f>
        <v>1199.392299752049</v>
      </c>
      <c r="CP70" s="145">
        <f>'[8]ф_4 (ТЗ-1)'!CP65</f>
        <v>1226.440030588424</v>
      </c>
      <c r="CQ70" s="145">
        <f>'[8]ф_4 (ТЗ-1)'!CQ65</f>
        <v>1232.1403235439952</v>
      </c>
      <c r="CR70" s="145">
        <f>'[8]ф_4 (ТЗ-1)'!CR65</f>
        <v>1228.3726753123033</v>
      </c>
      <c r="CS70" s="145">
        <f>'[8]ф_4 (ТЗ-1)'!CS65</f>
        <v>1233.3704991631648</v>
      </c>
      <c r="CT70" s="145">
        <f>'[8]ф_4 (ТЗ-1)'!CT65</f>
        <v>1239.2347076577671</v>
      </c>
      <c r="CU70" s="145">
        <f>'[8]ф_4 (ТЗ-1)'!CU65</f>
        <v>1241.4421999418335</v>
      </c>
      <c r="CV70" s="145">
        <f>'[8]ф_4 (ТЗ-1)'!CV65</f>
        <v>1242.0220852584898</v>
      </c>
      <c r="CW70" s="145">
        <f>'[8]ф_4 (ТЗ-1)'!CW65</f>
        <v>1245.876408768434</v>
      </c>
      <c r="CX70" s="145">
        <f>'[8]ф_4 (ТЗ-1)'!CX65</f>
        <v>1247.4093645700825</v>
      </c>
      <c r="CY70" s="145">
        <f>'[8]ф_4 (ТЗ-1)'!CY65</f>
        <v>1255.5294447953499</v>
      </c>
      <c r="CZ70" s="145">
        <f>'[8]ф_4 (ТЗ-1)'!CZ65</f>
        <v>1258.4766937424902</v>
      </c>
      <c r="DA70" s="145">
        <f>'[8]ф_4 (ТЗ-1)'!DA65</f>
        <v>1264.8478236648168</v>
      </c>
      <c r="DB70" s="145">
        <f>'[8]ф_4 (ТЗ-1)'!DB65</f>
        <v>1265.9653833588764</v>
      </c>
      <c r="DC70" s="145">
        <f>'[8]ф_4 (ТЗ-1)'!DC65</f>
        <v>1268.9862613405426</v>
      </c>
      <c r="DD70" s="145">
        <f>'[8]ф_4 (ТЗ-1)'!DD65</f>
        <v>1272.041353127828</v>
      </c>
      <c r="DE70" s="145">
        <f>'[8]ф_4 (ТЗ-1)'!DE65</f>
        <v>1279.7348825246672</v>
      </c>
      <c r="DF70" s="145">
        <f>'[8]ф_4 (ТЗ-1)'!DF65</f>
        <v>1280.5737729167772</v>
      </c>
      <c r="DG70" s="145">
        <f>'[8]ф_4 (ТЗ-1)'!DG65</f>
        <v>1280.5835963014576</v>
      </c>
      <c r="DH70" s="145">
        <f>'[8]ф_4 (ТЗ-1)'!DH65</f>
        <v>1280.5001658821284</v>
      </c>
      <c r="DI70" s="145">
        <f>'[8]ф_4 (ТЗ-1)'!DI65</f>
        <v>1280.5001658821282</v>
      </c>
      <c r="DJ70" s="139"/>
      <c r="DK70" s="139">
        <v>459.55849999999987</v>
      </c>
      <c r="DL70" s="139">
        <v>4958</v>
      </c>
      <c r="DM70" s="139">
        <f t="shared" si="103"/>
        <v>1.63</v>
      </c>
      <c r="DN70" s="139">
        <v>1.8956899999999999</v>
      </c>
      <c r="DO70" s="139"/>
      <c r="DP70" s="139"/>
      <c r="DQ70" s="190">
        <v>0</v>
      </c>
      <c r="DR70" s="190">
        <v>0</v>
      </c>
      <c r="DS70" s="190">
        <v>0</v>
      </c>
      <c r="DT70" s="190">
        <v>0</v>
      </c>
      <c r="DU70" s="190">
        <v>0</v>
      </c>
      <c r="DV70" s="190">
        <v>0</v>
      </c>
      <c r="DW70" s="190">
        <v>0</v>
      </c>
      <c r="DX70" s="190">
        <v>0</v>
      </c>
      <c r="DY70" s="190">
        <v>0</v>
      </c>
      <c r="DZ70" s="190">
        <v>0</v>
      </c>
      <c r="EA70" s="190">
        <v>0</v>
      </c>
      <c r="EB70" s="190">
        <v>0</v>
      </c>
      <c r="EC70" s="190">
        <v>0</v>
      </c>
      <c r="ED70" s="190">
        <v>0</v>
      </c>
      <c r="EE70" s="190">
        <v>0</v>
      </c>
      <c r="EF70" s="190">
        <v>0</v>
      </c>
      <c r="EG70" s="190">
        <v>0</v>
      </c>
      <c r="EH70" s="190">
        <v>0</v>
      </c>
      <c r="EI70" s="190">
        <v>0</v>
      </c>
      <c r="EJ70" s="190">
        <v>0</v>
      </c>
      <c r="EK70" s="190">
        <v>0</v>
      </c>
      <c r="EL70" s="190">
        <v>0</v>
      </c>
      <c r="EM70" s="190">
        <v>0</v>
      </c>
      <c r="EN70" s="190">
        <v>0</v>
      </c>
      <c r="EO70" s="190">
        <v>0</v>
      </c>
      <c r="EP70" s="139"/>
      <c r="EQ70" s="139"/>
      <c r="ER70" s="139"/>
      <c r="ES70" s="139">
        <v>0</v>
      </c>
      <c r="ET70" s="139">
        <v>0</v>
      </c>
      <c r="EU70" s="139">
        <v>0</v>
      </c>
      <c r="EV70" s="139">
        <v>0</v>
      </c>
      <c r="EW70" s="139">
        <v>0</v>
      </c>
      <c r="EX70" s="139">
        <v>0</v>
      </c>
      <c r="EY70" s="139">
        <v>0</v>
      </c>
      <c r="EZ70" s="139">
        <v>0</v>
      </c>
      <c r="FA70" s="139">
        <v>0</v>
      </c>
      <c r="FB70" s="139">
        <v>0</v>
      </c>
      <c r="FC70" s="139">
        <v>0</v>
      </c>
      <c r="FD70" s="139">
        <v>0</v>
      </c>
      <c r="FE70" s="139">
        <v>0</v>
      </c>
      <c r="FF70" s="139">
        <v>0</v>
      </c>
      <c r="FG70" s="139">
        <v>0</v>
      </c>
      <c r="FH70" s="139">
        <v>0</v>
      </c>
      <c r="FI70" s="139">
        <v>0</v>
      </c>
      <c r="FJ70" s="139">
        <v>0</v>
      </c>
      <c r="FK70" s="139">
        <v>0</v>
      </c>
      <c r="FL70" s="139">
        <v>0</v>
      </c>
      <c r="FM70" s="139">
        <v>0</v>
      </c>
      <c r="FN70" s="139">
        <v>0</v>
      </c>
      <c r="FO70" s="139">
        <v>0</v>
      </c>
      <c r="FP70" s="139">
        <v>0</v>
      </c>
      <c r="FQ70" s="139">
        <v>0</v>
      </c>
      <c r="FR70" s="139"/>
      <c r="FS70" s="139"/>
      <c r="FT70" s="139"/>
      <c r="FU70" s="139">
        <v>2026</v>
      </c>
      <c r="FV70" s="139"/>
      <c r="FW70" s="139"/>
      <c r="FX70" s="139"/>
      <c r="FY70" s="139">
        <v>0.30099999999999999</v>
      </c>
      <c r="FZ70" s="139"/>
      <c r="GA70" s="139"/>
      <c r="GB70" s="139"/>
      <c r="GC70" s="139"/>
      <c r="GD70" s="139"/>
      <c r="GE70" s="139"/>
      <c r="GF70" s="139"/>
      <c r="GG70" s="139"/>
      <c r="GH70" s="139"/>
      <c r="GI70" s="139"/>
      <c r="GJ70" s="139"/>
      <c r="GK70" s="139"/>
      <c r="GL70" s="139"/>
      <c r="GM70" s="139"/>
      <c r="GN70" s="139"/>
      <c r="GO70" s="139"/>
      <c r="GP70" s="139"/>
      <c r="GQ70" s="139"/>
      <c r="GR70" s="139">
        <v>0</v>
      </c>
      <c r="GS70" s="139"/>
      <c r="GT70" s="139"/>
      <c r="GU70" s="139"/>
      <c r="GV70" s="139">
        <f t="shared" si="113"/>
        <v>0.28274117569839596</v>
      </c>
      <c r="GW70" s="139"/>
      <c r="GX70" s="139"/>
      <c r="GY70" s="139"/>
      <c r="GZ70" s="139">
        <f t="shared" si="188"/>
        <v>1.63</v>
      </c>
      <c r="HA70" s="139">
        <f t="shared" si="188"/>
        <v>1.63</v>
      </c>
      <c r="HB70" s="139">
        <f t="shared" si="188"/>
        <v>1.63</v>
      </c>
      <c r="HC70" s="139">
        <f t="shared" si="188"/>
        <v>1.63</v>
      </c>
      <c r="HD70" s="139">
        <f t="shared" si="188"/>
        <v>1.63</v>
      </c>
      <c r="HE70" s="139">
        <f t="shared" si="188"/>
        <v>0.30099999999999999</v>
      </c>
      <c r="HF70" s="139">
        <f t="shared" si="188"/>
        <v>0.30099999999999999</v>
      </c>
      <c r="HG70" s="139">
        <f t="shared" si="188"/>
        <v>0.30099999999999999</v>
      </c>
      <c r="HH70" s="139">
        <f t="shared" si="188"/>
        <v>0.30099999999999999</v>
      </c>
      <c r="HI70" s="139">
        <f t="shared" si="188"/>
        <v>0.30099999999999999</v>
      </c>
      <c r="HJ70" s="139">
        <f t="shared" si="188"/>
        <v>0.30099999999999999</v>
      </c>
      <c r="HK70" s="139">
        <f t="shared" si="188"/>
        <v>0.30099999999999999</v>
      </c>
      <c r="HL70" s="139">
        <f t="shared" si="188"/>
        <v>0.30099999999999999</v>
      </c>
      <c r="HM70" s="139">
        <f t="shared" si="188"/>
        <v>0.30099999999999999</v>
      </c>
      <c r="HN70" s="139">
        <f t="shared" si="188"/>
        <v>0.30099999999999999</v>
      </c>
      <c r="HO70" s="139">
        <f t="shared" si="188"/>
        <v>0.30099999999999999</v>
      </c>
      <c r="HP70" s="139">
        <f t="shared" si="187"/>
        <v>0.30099999999999999</v>
      </c>
      <c r="HQ70" s="139">
        <f t="shared" si="187"/>
        <v>0.30099999999999999</v>
      </c>
      <c r="HR70" s="139">
        <f t="shared" si="187"/>
        <v>0.30099999999999999</v>
      </c>
      <c r="HS70" s="139">
        <f t="shared" si="187"/>
        <v>0.30099999999999999</v>
      </c>
      <c r="HT70" s="139">
        <f t="shared" si="187"/>
        <v>0.30099999999999999</v>
      </c>
      <c r="HU70" s="139">
        <f t="shared" si="187"/>
        <v>0.30099999999999999</v>
      </c>
      <c r="HV70" s="139">
        <f t="shared" si="187"/>
        <v>0.30099999999999999</v>
      </c>
      <c r="HW70" s="139">
        <f t="shared" si="187"/>
        <v>0.30099999999999999</v>
      </c>
      <c r="HX70" s="139">
        <f t="shared" si="187"/>
        <v>0.30099999999999999</v>
      </c>
      <c r="HY70" s="139"/>
      <c r="HZ70" s="139"/>
      <c r="IA70" s="139"/>
      <c r="IB70" s="279">
        <v>1499.6</v>
      </c>
      <c r="IC70" s="139"/>
      <c r="ID70" s="139"/>
      <c r="IE70" s="139"/>
      <c r="IF70" s="280">
        <v>1499.6</v>
      </c>
      <c r="IG70" s="139"/>
      <c r="IH70" s="139"/>
      <c r="II70" s="139"/>
      <c r="IJ70" s="139" t="str">
        <f>IFERROR(IJ$81*#REF!,"-")</f>
        <v>-</v>
      </c>
      <c r="IK70" s="139" t="str">
        <f t="shared" si="161"/>
        <v>-</v>
      </c>
      <c r="IL70" s="139" t="str">
        <f t="shared" si="162"/>
        <v>-</v>
      </c>
      <c r="IM70" s="139">
        <f t="shared" si="163"/>
        <v>5911.7024360334381</v>
      </c>
      <c r="IN70" s="139">
        <f t="shared" si="164"/>
        <v>4040.8793399780134</v>
      </c>
      <c r="IO70" s="139">
        <f t="shared" si="165"/>
        <v>4130.9946701338686</v>
      </c>
      <c r="IP70" s="139">
        <f t="shared" si="166"/>
        <v>4149.096238684434</v>
      </c>
      <c r="IQ70" s="139">
        <f t="shared" si="167"/>
        <v>4135.4151390291909</v>
      </c>
      <c r="IR70" s="139">
        <f t="shared" si="168"/>
        <v>4152.2407138978269</v>
      </c>
      <c r="IS70" s="139">
        <f t="shared" si="169"/>
        <v>4171.9830421622009</v>
      </c>
      <c r="IT70" s="139">
        <f t="shared" si="170"/>
        <v>4179.4147419991377</v>
      </c>
      <c r="IU70" s="139">
        <f t="shared" si="171"/>
        <v>4181.3669724301781</v>
      </c>
      <c r="IV70" s="139">
        <f t="shared" si="172"/>
        <v>4194.3428616811225</v>
      </c>
      <c r="IW70" s="139">
        <f t="shared" si="173"/>
        <v>4199.5036803455305</v>
      </c>
      <c r="IX70" s="139">
        <f t="shared" si="174"/>
        <v>4226.8405817343246</v>
      </c>
      <c r="IY70" s="139">
        <f t="shared" si="175"/>
        <v>4236.7627317132747</v>
      </c>
      <c r="IZ70" s="139">
        <f t="shared" si="176"/>
        <v>4258.2116516241749</v>
      </c>
      <c r="JA70" s="139">
        <f t="shared" si="177"/>
        <v>4261.9740059735232</v>
      </c>
      <c r="JB70" s="139">
        <f t="shared" si="178"/>
        <v>4272.1440340029767</v>
      </c>
      <c r="JC70" s="139">
        <f t="shared" si="179"/>
        <v>4090.5013978769107</v>
      </c>
      <c r="JD70" s="139">
        <f t="shared" si="180"/>
        <v>4115.2414683746147</v>
      </c>
      <c r="JE70" s="139">
        <f t="shared" si="181"/>
        <v>4117.939086901838</v>
      </c>
      <c r="JF70" s="139">
        <f t="shared" si="182"/>
        <v>4117.9706759446544</v>
      </c>
      <c r="JG70" s="139">
        <f t="shared" si="183"/>
        <v>4117.7023888751719</v>
      </c>
      <c r="JH70" s="139">
        <f t="shared" si="184"/>
        <v>4117.702388875171</v>
      </c>
      <c r="JI70" s="139"/>
      <c r="JJ70" s="139"/>
      <c r="JK70" s="139"/>
      <c r="JL70" s="139"/>
      <c r="JM70" s="139"/>
      <c r="JN70" s="139"/>
      <c r="JO70" s="139"/>
      <c r="JP70" s="139"/>
      <c r="JQ70" s="139"/>
      <c r="JR70" s="139"/>
      <c r="JS70" s="139"/>
      <c r="JT70" s="139"/>
      <c r="JU70" s="139"/>
      <c r="JV70" s="139"/>
      <c r="JW70" s="139"/>
      <c r="JX70" s="139"/>
      <c r="JY70" s="139"/>
      <c r="JZ70" s="139"/>
      <c r="KA70" s="139"/>
      <c r="KB70" s="139"/>
      <c r="KC70" s="139"/>
      <c r="KD70" s="139"/>
      <c r="KE70" s="139"/>
      <c r="KF70" s="139"/>
      <c r="KG70" s="139"/>
      <c r="KH70" s="139"/>
      <c r="KI70" s="139"/>
      <c r="KJ70" s="139"/>
      <c r="KK70" s="139"/>
      <c r="KL70" s="139"/>
      <c r="KM70" s="139"/>
      <c r="KN70" s="139"/>
      <c r="KO70" s="139"/>
      <c r="KP70" s="139"/>
      <c r="KQ70" s="139"/>
      <c r="KR70" s="139"/>
      <c r="KS70" s="139"/>
      <c r="KT70" s="139"/>
      <c r="KU70" s="139"/>
      <c r="KV70" s="139"/>
      <c r="KW70" s="139"/>
    </row>
    <row r="71" spans="1:309" s="152" customFormat="1" ht="12.75" x14ac:dyDescent="0.2">
      <c r="A71" s="150" t="s">
        <v>552</v>
      </c>
      <c r="B71" s="186" t="s">
        <v>615</v>
      </c>
      <c r="C71" s="151">
        <f t="shared" si="189"/>
        <v>0.28274117569839596</v>
      </c>
      <c r="D71" s="151" t="s">
        <v>132</v>
      </c>
      <c r="E71" s="151" t="s">
        <v>132</v>
      </c>
      <c r="F71" s="151" t="s">
        <v>132</v>
      </c>
      <c r="G71" s="151" t="s">
        <v>132</v>
      </c>
      <c r="H71" s="151">
        <f t="shared" si="189"/>
        <v>0.28274117569839596</v>
      </c>
      <c r="I71" s="151">
        <v>0.18201263959840372</v>
      </c>
      <c r="J71" s="151" t="str">
        <f t="shared" si="110"/>
        <v>-</v>
      </c>
      <c r="K71" s="151" t="s">
        <v>132</v>
      </c>
      <c r="L71" s="151" t="s">
        <v>132</v>
      </c>
      <c r="M71" s="151" t="s">
        <v>132</v>
      </c>
      <c r="N71" s="151" t="s">
        <v>132</v>
      </c>
      <c r="O71" s="151">
        <f t="shared" si="192"/>
        <v>0.14121962402567628</v>
      </c>
      <c r="P71" s="151">
        <f t="shared" si="192"/>
        <v>0</v>
      </c>
      <c r="Q71" s="151">
        <f t="shared" si="192"/>
        <v>0</v>
      </c>
      <c r="R71" s="151">
        <f t="shared" si="192"/>
        <v>0</v>
      </c>
      <c r="S71" s="151">
        <f t="shared" si="192"/>
        <v>0</v>
      </c>
      <c r="T71" s="151">
        <f t="shared" si="192"/>
        <v>0</v>
      </c>
      <c r="U71" s="151">
        <f t="shared" si="192"/>
        <v>0</v>
      </c>
      <c r="V71" s="151">
        <f t="shared" si="191"/>
        <v>0</v>
      </c>
      <c r="W71" s="151">
        <f t="shared" si="191"/>
        <v>0</v>
      </c>
      <c r="X71" s="151">
        <f t="shared" si="191"/>
        <v>0</v>
      </c>
      <c r="Y71" s="151">
        <f t="shared" si="191"/>
        <v>0</v>
      </c>
      <c r="Z71" s="151">
        <f t="shared" si="191"/>
        <v>0</v>
      </c>
      <c r="AA71" s="151">
        <f t="shared" si="186"/>
        <v>0</v>
      </c>
      <c r="AB71" s="151">
        <f t="shared" si="186"/>
        <v>0</v>
      </c>
      <c r="AC71" s="151">
        <f t="shared" si="186"/>
        <v>0</v>
      </c>
      <c r="AD71" s="151">
        <f t="shared" si="185"/>
        <v>0</v>
      </c>
      <c r="AE71" s="151">
        <f t="shared" si="185"/>
        <v>0</v>
      </c>
      <c r="AF71" s="151">
        <f t="shared" si="185"/>
        <v>0</v>
      </c>
      <c r="AG71" s="151">
        <f t="shared" si="185"/>
        <v>0</v>
      </c>
      <c r="AH71" s="151">
        <f t="shared" si="185"/>
        <v>0</v>
      </c>
      <c r="AI71" s="151">
        <f t="shared" si="185"/>
        <v>0</v>
      </c>
      <c r="AJ71" s="183" t="s">
        <v>132</v>
      </c>
      <c r="AK71" s="183" t="str">
        <f t="shared" ref="AK71:AK76" si="193">IF(AK$10&lt;=FU71,$AJ71,$BI71)</f>
        <v>-</v>
      </c>
      <c r="AL71" s="183" t="s">
        <v>132</v>
      </c>
      <c r="AM71" s="183" t="s">
        <v>132</v>
      </c>
      <c r="AN71" s="183" t="s">
        <v>132</v>
      </c>
      <c r="AO71" s="183">
        <v>158.041</v>
      </c>
      <c r="AP71" s="183">
        <v>158.041</v>
      </c>
      <c r="AQ71" s="183">
        <v>158.041</v>
      </c>
      <c r="AR71" s="183">
        <v>158.041</v>
      </c>
      <c r="AS71" s="183">
        <v>158.041</v>
      </c>
      <c r="AT71" s="183">
        <v>158.041</v>
      </c>
      <c r="AU71" s="183">
        <v>158.041</v>
      </c>
      <c r="AV71" s="183">
        <v>158.041</v>
      </c>
      <c r="AW71" s="183">
        <v>158.041</v>
      </c>
      <c r="AX71" s="183">
        <v>158.041</v>
      </c>
      <c r="AY71" s="183">
        <v>158.041</v>
      </c>
      <c r="AZ71" s="183">
        <v>158.041</v>
      </c>
      <c r="BA71" s="183">
        <v>158.041</v>
      </c>
      <c r="BB71" s="183">
        <v>158.041</v>
      </c>
      <c r="BC71" s="183">
        <v>158.041</v>
      </c>
      <c r="BD71" s="183">
        <v>158.041</v>
      </c>
      <c r="BE71" s="183">
        <v>158.041</v>
      </c>
      <c r="BF71" s="183">
        <v>158.041</v>
      </c>
      <c r="BG71" s="183">
        <v>158.041</v>
      </c>
      <c r="BH71" s="183">
        <v>158.041</v>
      </c>
      <c r="BI71" s="145">
        <v>158.041</v>
      </c>
      <c r="BJ71" s="154" t="s">
        <v>132</v>
      </c>
      <c r="BK71" s="145" t="s">
        <v>132</v>
      </c>
      <c r="BL71" s="145" t="s">
        <v>132</v>
      </c>
      <c r="BM71" s="145" t="s">
        <v>132</v>
      </c>
      <c r="BN71" s="145" t="s">
        <v>132</v>
      </c>
      <c r="BO71" s="145">
        <f t="shared" si="190"/>
        <v>15.043811879330383</v>
      </c>
      <c r="BP71" s="145">
        <f t="shared" si="190"/>
        <v>29.074544638413109</v>
      </c>
      <c r="BQ71" s="145">
        <f t="shared" si="190"/>
        <v>15.034406551400251</v>
      </c>
      <c r="BR71" s="145">
        <f t="shared" si="190"/>
        <v>14.98843422651521</v>
      </c>
      <c r="BS71" s="145">
        <f t="shared" si="190"/>
        <v>15.04941698489943</v>
      </c>
      <c r="BT71" s="145">
        <f t="shared" si="190"/>
        <v>15.120971249397844</v>
      </c>
      <c r="BU71" s="145">
        <f t="shared" si="190"/>
        <v>15.14790676625705</v>
      </c>
      <c r="BV71" s="145">
        <f t="shared" si="190"/>
        <v>15.154982447035623</v>
      </c>
      <c r="BW71" s="145">
        <f t="shared" si="190"/>
        <v>15.202012371729952</v>
      </c>
      <c r="BX71" s="145">
        <f t="shared" si="190"/>
        <v>15.220717287320261</v>
      </c>
      <c r="BY71" s="145">
        <f t="shared" si="190"/>
        <v>15.319797388023012</v>
      </c>
      <c r="BZ71" s="145">
        <f t="shared" si="190"/>
        <v>15.355759313814099</v>
      </c>
      <c r="CA71" s="145">
        <f t="shared" si="157"/>
        <v>15.433498963766095</v>
      </c>
      <c r="CB71" s="145">
        <f t="shared" si="148"/>
        <v>15.447135273255281</v>
      </c>
      <c r="CC71" s="145">
        <f t="shared" si="148"/>
        <v>15.483995610386286</v>
      </c>
      <c r="CD71" s="145">
        <f t="shared" si="148"/>
        <v>15.521273419661924</v>
      </c>
      <c r="CE71" s="145">
        <f t="shared" si="148"/>
        <v>15.615148805895965</v>
      </c>
      <c r="CF71" s="145">
        <f t="shared" si="148"/>
        <v>15.625384830937957</v>
      </c>
      <c r="CG71" s="145">
        <f t="shared" si="148"/>
        <v>15.625504694525064</v>
      </c>
      <c r="CH71" s="145">
        <f t="shared" si="148"/>
        <v>15.624486688037504</v>
      </c>
      <c r="CI71" s="145">
        <f t="shared" ref="CI71:CI76" si="194">((DI71)/($DK71-FQ71))</f>
        <v>15.624486688037504</v>
      </c>
      <c r="CJ71" s="192" t="str">
        <f t="shared" si="112"/>
        <v>-</v>
      </c>
      <c r="CK71" s="145" t="str">
        <f>'[8]ф_4 (ТЗ-1)'!CK66</f>
        <v>-</v>
      </c>
      <c r="CL71" s="145" t="str">
        <f>'[8]ф_4 (ТЗ-1)'!CL66</f>
        <v>-</v>
      </c>
      <c r="CM71" s="145" t="str">
        <f>'[8]ф_4 (ТЗ-1)'!CM66</f>
        <v>-</v>
      </c>
      <c r="CN71" s="145" t="str">
        <f>'[8]ф_4 (ТЗ-1)'!CN66</f>
        <v>-</v>
      </c>
      <c r="CO71" s="145">
        <f>'[8]ф_4 (ТЗ-1)'!CO66</f>
        <v>11054.057574625051</v>
      </c>
      <c r="CP71" s="145">
        <f>'[8]ф_4 (ТЗ-1)'!CP66</f>
        <v>11303.339793620502</v>
      </c>
      <c r="CQ71" s="145">
        <f>'[8]ф_4 (ТЗ-1)'!CQ66</f>
        <v>11047.14662430994</v>
      </c>
      <c r="CR71" s="145">
        <f>'[8]ф_4 (ТЗ-1)'!CR66</f>
        <v>11013.366573735337</v>
      </c>
      <c r="CS71" s="145">
        <f>'[8]ф_4 (ТЗ-1)'!CS66</f>
        <v>11058.176155751236</v>
      </c>
      <c r="CT71" s="145">
        <f>'[8]ф_4 (ТЗ-1)'!CT66</f>
        <v>11110.75358531629</v>
      </c>
      <c r="CU71" s="145">
        <f>'[8]ф_4 (ТЗ-1)'!CU66</f>
        <v>11130.545560684783</v>
      </c>
      <c r="CV71" s="145">
        <f>'[8]ф_4 (ТЗ-1)'!CV66</f>
        <v>11135.744707239752</v>
      </c>
      <c r="CW71" s="145">
        <f>'[8]ф_4 (ТЗ-1)'!CW66</f>
        <v>11170.301872635822</v>
      </c>
      <c r="CX71" s="145">
        <f>'[8]ф_4 (ТЗ-1)'!CX66</f>
        <v>11184.046076267341</v>
      </c>
      <c r="CY71" s="145">
        <f>'[8]ф_4 (ТЗ-1)'!CY66</f>
        <v>11256.849242542816</v>
      </c>
      <c r="CZ71" s="145">
        <f>'[8]ф_4 (ТЗ-1)'!CZ66</f>
        <v>11283.273741956775</v>
      </c>
      <c r="DA71" s="145">
        <f>'[8]ф_4 (ТЗ-1)'!DA66</f>
        <v>11340.396137084652</v>
      </c>
      <c r="DB71" s="145">
        <f>'[8]ф_4 (ТЗ-1)'!DB66</f>
        <v>11350.41597457052</v>
      </c>
      <c r="DC71" s="145">
        <f>'[8]ф_4 (ТЗ-1)'!DC66</f>
        <v>11377.500618551348</v>
      </c>
      <c r="DD71" s="145">
        <f>'[8]ф_4 (ТЗ-1)'!DD66</f>
        <v>11404.892017306804</v>
      </c>
      <c r="DE71" s="145">
        <f>'[8]ф_4 (ТЗ-1)'!DE66</f>
        <v>11473.870806233101</v>
      </c>
      <c r="DF71" s="145">
        <f>'[8]ф_4 (ТЗ-1)'!DF66</f>
        <v>11481.392145309732</v>
      </c>
      <c r="DG71" s="145">
        <f>'[8]ф_4 (ТЗ-1)'!DG66</f>
        <v>11481.480219994766</v>
      </c>
      <c r="DH71" s="145">
        <f>'[8]ф_4 (ТЗ-1)'!DH66</f>
        <v>11480.732197989764</v>
      </c>
      <c r="DI71" s="145">
        <f>'[8]ф_4 (ТЗ-1)'!DI66</f>
        <v>11480.732197989764</v>
      </c>
      <c r="DJ71" s="139"/>
      <c r="DK71" s="139">
        <v>734.79099999999994</v>
      </c>
      <c r="DL71" s="139">
        <v>4435</v>
      </c>
      <c r="DM71" s="139"/>
      <c r="DN71" s="139">
        <v>42.565800000000003</v>
      </c>
      <c r="DO71" s="139"/>
      <c r="DP71" s="139"/>
      <c r="DQ71" s="190">
        <v>0</v>
      </c>
      <c r="DR71" s="190">
        <v>0</v>
      </c>
      <c r="DS71" s="190">
        <v>0</v>
      </c>
      <c r="DT71" s="190">
        <v>0</v>
      </c>
      <c r="DU71" s="190">
        <v>0</v>
      </c>
      <c r="DV71" s="190">
        <v>375.74484765131416</v>
      </c>
      <c r="DW71" s="190">
        <v>0</v>
      </c>
      <c r="DX71" s="190">
        <v>0</v>
      </c>
      <c r="DY71" s="190">
        <v>0</v>
      </c>
      <c r="DZ71" s="190">
        <v>0</v>
      </c>
      <c r="EA71" s="190">
        <v>0</v>
      </c>
      <c r="EB71" s="190">
        <v>0</v>
      </c>
      <c r="EC71" s="190">
        <v>0</v>
      </c>
      <c r="ED71" s="190">
        <v>0</v>
      </c>
      <c r="EE71" s="190">
        <v>0</v>
      </c>
      <c r="EF71" s="190">
        <v>0</v>
      </c>
      <c r="EG71" s="190">
        <v>0</v>
      </c>
      <c r="EH71" s="190">
        <v>0</v>
      </c>
      <c r="EI71" s="190">
        <v>0</v>
      </c>
      <c r="EJ71" s="190">
        <v>0</v>
      </c>
      <c r="EK71" s="190">
        <v>0</v>
      </c>
      <c r="EL71" s="190">
        <v>0</v>
      </c>
      <c r="EM71" s="190">
        <v>0</v>
      </c>
      <c r="EN71" s="190">
        <v>4.1744385725905886E-14</v>
      </c>
      <c r="EO71" s="190">
        <v>0</v>
      </c>
      <c r="EP71" s="139"/>
      <c r="EQ71" s="139"/>
      <c r="ER71" s="139"/>
      <c r="ES71" s="139">
        <v>0</v>
      </c>
      <c r="ET71" s="139">
        <v>0</v>
      </c>
      <c r="EU71" s="139">
        <v>0</v>
      </c>
      <c r="EV71" s="139">
        <v>0</v>
      </c>
      <c r="EW71" s="139">
        <v>0</v>
      </c>
      <c r="EX71" s="139">
        <v>346.02</v>
      </c>
      <c r="EY71" s="139">
        <v>0</v>
      </c>
      <c r="EZ71" s="139">
        <v>0</v>
      </c>
      <c r="FA71" s="139">
        <v>0</v>
      </c>
      <c r="FB71" s="139">
        <v>0</v>
      </c>
      <c r="FC71" s="139">
        <v>0</v>
      </c>
      <c r="FD71" s="139">
        <v>0</v>
      </c>
      <c r="FE71" s="139">
        <v>0</v>
      </c>
      <c r="FF71" s="139">
        <v>0</v>
      </c>
      <c r="FG71" s="139">
        <v>0</v>
      </c>
      <c r="FH71" s="139">
        <v>0</v>
      </c>
      <c r="FI71" s="139">
        <v>0</v>
      </c>
      <c r="FJ71" s="139">
        <v>0</v>
      </c>
      <c r="FK71" s="139">
        <v>0</v>
      </c>
      <c r="FL71" s="139">
        <v>0</v>
      </c>
      <c r="FM71" s="139">
        <v>0</v>
      </c>
      <c r="FN71" s="139">
        <v>0</v>
      </c>
      <c r="FO71" s="139">
        <v>0</v>
      </c>
      <c r="FP71" s="139">
        <v>0</v>
      </c>
      <c r="FQ71" s="139">
        <v>0</v>
      </c>
      <c r="FR71" s="139"/>
      <c r="FS71" s="139"/>
      <c r="FT71" s="139"/>
      <c r="FU71" s="139">
        <v>2025</v>
      </c>
      <c r="FV71" s="139"/>
      <c r="FW71" s="139"/>
      <c r="FX71" s="139"/>
      <c r="FY71" s="139">
        <v>36.6</v>
      </c>
      <c r="FZ71" s="139"/>
      <c r="GA71" s="139"/>
      <c r="GB71" s="139"/>
      <c r="GD71" s="191">
        <v>721.74962989712674</v>
      </c>
      <c r="GE71" s="139"/>
      <c r="GF71" s="139"/>
      <c r="GG71" s="139"/>
      <c r="GH71" s="139"/>
      <c r="GI71" s="139"/>
      <c r="GJ71" s="139"/>
      <c r="GK71" s="139">
        <v>3041.2480284003718</v>
      </c>
      <c r="GL71" s="139"/>
      <c r="GM71" s="139"/>
      <c r="GN71" s="139">
        <v>18339.87</v>
      </c>
      <c r="GO71" s="139"/>
      <c r="GP71" s="139"/>
      <c r="GQ71" s="139"/>
      <c r="GR71" s="139">
        <v>2855</v>
      </c>
      <c r="GS71" s="139"/>
      <c r="GT71" s="139"/>
      <c r="GU71" s="139"/>
      <c r="GV71" s="139">
        <f t="shared" si="113"/>
        <v>0.18201263959840372</v>
      </c>
      <c r="GW71" s="139"/>
      <c r="GX71" s="139"/>
      <c r="GY71" s="139"/>
      <c r="GZ71" s="139">
        <f t="shared" si="188"/>
        <v>0</v>
      </c>
      <c r="HA71" s="139">
        <f t="shared" si="188"/>
        <v>0</v>
      </c>
      <c r="HB71" s="139">
        <f t="shared" si="188"/>
        <v>0</v>
      </c>
      <c r="HC71" s="139">
        <f t="shared" si="188"/>
        <v>0</v>
      </c>
      <c r="HD71" s="139">
        <f t="shared" si="188"/>
        <v>36.6</v>
      </c>
      <c r="HE71" s="139">
        <f t="shared" si="188"/>
        <v>36.6</v>
      </c>
      <c r="HF71" s="139">
        <f t="shared" si="188"/>
        <v>36.6</v>
      </c>
      <c r="HG71" s="139">
        <f t="shared" si="188"/>
        <v>36.6</v>
      </c>
      <c r="HH71" s="139">
        <f t="shared" si="188"/>
        <v>36.6</v>
      </c>
      <c r="HI71" s="139">
        <f t="shared" si="188"/>
        <v>36.6</v>
      </c>
      <c r="HJ71" s="139">
        <f t="shared" si="188"/>
        <v>36.6</v>
      </c>
      <c r="HK71" s="139">
        <f t="shared" si="188"/>
        <v>36.6</v>
      </c>
      <c r="HL71" s="139">
        <f t="shared" si="188"/>
        <v>36.6</v>
      </c>
      <c r="HM71" s="139">
        <f t="shared" si="188"/>
        <v>36.6</v>
      </c>
      <c r="HN71" s="139">
        <f t="shared" si="188"/>
        <v>36.6</v>
      </c>
      <c r="HO71" s="139">
        <f t="shared" si="188"/>
        <v>36.6</v>
      </c>
      <c r="HP71" s="139">
        <f t="shared" si="187"/>
        <v>36.6</v>
      </c>
      <c r="HQ71" s="139">
        <f t="shared" si="187"/>
        <v>36.6</v>
      </c>
      <c r="HR71" s="139">
        <f t="shared" si="187"/>
        <v>36.6</v>
      </c>
      <c r="HS71" s="139">
        <f t="shared" si="187"/>
        <v>36.6</v>
      </c>
      <c r="HT71" s="139">
        <f t="shared" si="187"/>
        <v>36.6</v>
      </c>
      <c r="HU71" s="139">
        <f t="shared" si="187"/>
        <v>36.6</v>
      </c>
      <c r="HV71" s="139">
        <f t="shared" si="187"/>
        <v>36.6</v>
      </c>
      <c r="HW71" s="139">
        <f t="shared" si="187"/>
        <v>36.6</v>
      </c>
      <c r="HX71" s="139">
        <f t="shared" si="187"/>
        <v>36.6</v>
      </c>
      <c r="HY71" s="139"/>
      <c r="HZ71" s="139"/>
      <c r="IA71" s="139"/>
      <c r="IB71" s="279" t="s">
        <v>132</v>
      </c>
      <c r="IC71" s="139"/>
      <c r="ID71" s="139"/>
      <c r="IE71" s="139"/>
      <c r="IF71" s="280">
        <v>18685.874782245814</v>
      </c>
      <c r="IG71" s="139"/>
      <c r="IH71" s="139"/>
      <c r="II71" s="139"/>
      <c r="IJ71" s="139" t="str">
        <f>IFERROR(IJ$81*#REF!,"-")</f>
        <v>-</v>
      </c>
      <c r="IK71" s="139" t="str">
        <f t="shared" si="161"/>
        <v>-</v>
      </c>
      <c r="IL71" s="139" t="str">
        <f t="shared" si="162"/>
        <v>-</v>
      </c>
      <c r="IM71" s="139">
        <f t="shared" si="163"/>
        <v>2179.2166001049459</v>
      </c>
      <c r="IN71" s="139">
        <f t="shared" si="164"/>
        <v>1836.8153778175197</v>
      </c>
      <c r="IO71" s="139">
        <f t="shared" si="165"/>
        <v>1877.7780520972913</v>
      </c>
      <c r="IP71" s="139">
        <f t="shared" si="166"/>
        <v>1886.006270927621</v>
      </c>
      <c r="IQ71" s="139">
        <f t="shared" si="167"/>
        <v>1879.7874130707214</v>
      </c>
      <c r="IR71" s="139">
        <f t="shared" si="168"/>
        <v>1887.435618339701</v>
      </c>
      <c r="IS71" s="139">
        <f t="shared" si="169"/>
        <v>1896.4096581708734</v>
      </c>
      <c r="IT71" s="139">
        <f t="shared" si="170"/>
        <v>1899.7877992622834</v>
      </c>
      <c r="IU71" s="139">
        <f t="shared" si="171"/>
        <v>1900.6752018732202</v>
      </c>
      <c r="IV71" s="139">
        <f t="shared" si="172"/>
        <v>1906.5735004641213</v>
      </c>
      <c r="IW71" s="139">
        <f t="shared" si="173"/>
        <v>1908.91939359464</v>
      </c>
      <c r="IX71" s="139">
        <f t="shared" si="174"/>
        <v>1921.3456099273192</v>
      </c>
      <c r="IY71" s="139">
        <f t="shared" si="175"/>
        <v>1925.8558058844312</v>
      </c>
      <c r="IZ71" s="139">
        <f t="shared" si="176"/>
        <v>1935.6055911700591</v>
      </c>
      <c r="JA71" s="139">
        <f t="shared" si="177"/>
        <v>1937.3158006923563</v>
      </c>
      <c r="JB71" s="139">
        <f t="shared" si="178"/>
        <v>1941.9386716829654</v>
      </c>
      <c r="JC71" s="139">
        <f t="shared" si="179"/>
        <v>1946.6139003028586</v>
      </c>
      <c r="JD71" s="139">
        <f t="shared" si="180"/>
        <v>1958.3873628789383</v>
      </c>
      <c r="JE71" s="139">
        <f t="shared" si="181"/>
        <v>1959.6711227929507</v>
      </c>
      <c r="JF71" s="139">
        <f t="shared" si="182"/>
        <v>1959.6861555881662</v>
      </c>
      <c r="JG71" s="139">
        <f t="shared" si="183"/>
        <v>1959.558481426021</v>
      </c>
      <c r="JH71" s="139">
        <f t="shared" si="184"/>
        <v>1959.558481426021</v>
      </c>
      <c r="JI71" s="139"/>
      <c r="JJ71" s="139"/>
      <c r="JK71" s="139"/>
      <c r="JL71" s="139"/>
      <c r="JM71" s="139"/>
      <c r="JN71" s="139"/>
      <c r="JO71" s="139"/>
      <c r="JP71" s="139"/>
      <c r="JQ71" s="139"/>
      <c r="JR71" s="139"/>
      <c r="JS71" s="139"/>
      <c r="JT71" s="139"/>
      <c r="JU71" s="139"/>
      <c r="JV71" s="139"/>
      <c r="JW71" s="139"/>
      <c r="JX71" s="139"/>
      <c r="JY71" s="139"/>
      <c r="JZ71" s="139"/>
      <c r="KA71" s="139"/>
      <c r="KB71" s="139"/>
      <c r="KC71" s="139"/>
      <c r="KD71" s="139"/>
      <c r="KE71" s="139"/>
      <c r="KF71" s="139"/>
      <c r="KG71" s="139"/>
      <c r="KH71" s="139"/>
      <c r="KI71" s="139"/>
      <c r="KJ71" s="139"/>
      <c r="KK71" s="139"/>
      <c r="KL71" s="139"/>
      <c r="KM71" s="139"/>
      <c r="KN71" s="139"/>
      <c r="KO71" s="139"/>
      <c r="KP71" s="139"/>
      <c r="KQ71" s="139"/>
      <c r="KR71" s="139"/>
      <c r="KS71" s="139"/>
      <c r="KT71" s="139"/>
      <c r="KU71" s="139"/>
      <c r="KV71" s="139"/>
      <c r="KW71" s="139"/>
    </row>
    <row r="72" spans="1:309" s="152" customFormat="1" ht="12.75" x14ac:dyDescent="0.2">
      <c r="A72" s="150" t="s">
        <v>553</v>
      </c>
      <c r="B72" s="186" t="s">
        <v>616</v>
      </c>
      <c r="C72" s="151">
        <f t="shared" si="189"/>
        <v>0.28274117569839596</v>
      </c>
      <c r="D72" s="151" t="s">
        <v>132</v>
      </c>
      <c r="E72" s="151" t="s">
        <v>132</v>
      </c>
      <c r="F72" s="151" t="s">
        <v>132</v>
      </c>
      <c r="G72" s="151" t="s">
        <v>132</v>
      </c>
      <c r="H72" s="151">
        <f t="shared" si="189"/>
        <v>0.28274117569839596</v>
      </c>
      <c r="I72" s="151">
        <v>0.27277474429819987</v>
      </c>
      <c r="J72" s="151" t="str">
        <f t="shared" si="110"/>
        <v>-</v>
      </c>
      <c r="K72" s="151" t="s">
        <v>132</v>
      </c>
      <c r="L72" s="151" t="s">
        <v>132</v>
      </c>
      <c r="M72" s="151" t="s">
        <v>132</v>
      </c>
      <c r="N72" s="151" t="s">
        <v>132</v>
      </c>
      <c r="O72" s="151">
        <f t="shared" si="192"/>
        <v>0.14121962402567628</v>
      </c>
      <c r="P72" s="151">
        <f t="shared" si="192"/>
        <v>0</v>
      </c>
      <c r="Q72" s="151">
        <f t="shared" si="192"/>
        <v>0</v>
      </c>
      <c r="R72" s="151">
        <f t="shared" si="192"/>
        <v>0</v>
      </c>
      <c r="S72" s="151">
        <f t="shared" si="192"/>
        <v>0</v>
      </c>
      <c r="T72" s="151">
        <f t="shared" si="192"/>
        <v>0</v>
      </c>
      <c r="U72" s="151">
        <f t="shared" si="192"/>
        <v>0</v>
      </c>
      <c r="V72" s="151">
        <f t="shared" si="191"/>
        <v>0</v>
      </c>
      <c r="W72" s="151">
        <f t="shared" si="191"/>
        <v>0</v>
      </c>
      <c r="X72" s="151">
        <f t="shared" si="191"/>
        <v>0</v>
      </c>
      <c r="Y72" s="151">
        <f t="shared" si="191"/>
        <v>0</v>
      </c>
      <c r="Z72" s="151">
        <f t="shared" si="191"/>
        <v>0</v>
      </c>
      <c r="AA72" s="151">
        <f t="shared" si="186"/>
        <v>0</v>
      </c>
      <c r="AB72" s="151">
        <f t="shared" si="186"/>
        <v>0</v>
      </c>
      <c r="AC72" s="151">
        <f t="shared" si="186"/>
        <v>0</v>
      </c>
      <c r="AD72" s="151">
        <f t="shared" si="185"/>
        <v>0</v>
      </c>
      <c r="AE72" s="151">
        <f t="shared" si="185"/>
        <v>0</v>
      </c>
      <c r="AF72" s="151">
        <f t="shared" si="185"/>
        <v>0</v>
      </c>
      <c r="AG72" s="151">
        <f t="shared" si="185"/>
        <v>0</v>
      </c>
      <c r="AH72" s="151">
        <f t="shared" si="185"/>
        <v>0</v>
      </c>
      <c r="AI72" s="151">
        <f t="shared" si="185"/>
        <v>0</v>
      </c>
      <c r="AJ72" s="183" t="s">
        <v>132</v>
      </c>
      <c r="AK72" s="183" t="str">
        <f t="shared" si="193"/>
        <v>-</v>
      </c>
      <c r="AL72" s="183" t="s">
        <v>132</v>
      </c>
      <c r="AM72" s="183" t="s">
        <v>132</v>
      </c>
      <c r="AN72" s="183" t="s">
        <v>132</v>
      </c>
      <c r="AO72" s="183">
        <v>158.041</v>
      </c>
      <c r="AP72" s="183">
        <v>158.041</v>
      </c>
      <c r="AQ72" s="183">
        <v>158.041</v>
      </c>
      <c r="AR72" s="183">
        <v>158.041</v>
      </c>
      <c r="AS72" s="183">
        <v>158.041</v>
      </c>
      <c r="AT72" s="183">
        <v>158.041</v>
      </c>
      <c r="AU72" s="183">
        <v>158.041</v>
      </c>
      <c r="AV72" s="183">
        <v>158.041</v>
      </c>
      <c r="AW72" s="183">
        <v>158.041</v>
      </c>
      <c r="AX72" s="183">
        <v>158.041</v>
      </c>
      <c r="AY72" s="183">
        <v>158.041</v>
      </c>
      <c r="AZ72" s="183">
        <v>158.041</v>
      </c>
      <c r="BA72" s="183">
        <v>158.041</v>
      </c>
      <c r="BB72" s="183">
        <v>158.041</v>
      </c>
      <c r="BC72" s="183">
        <v>158.041</v>
      </c>
      <c r="BD72" s="183">
        <v>158.041</v>
      </c>
      <c r="BE72" s="183">
        <v>158.041</v>
      </c>
      <c r="BF72" s="183">
        <v>158.041</v>
      </c>
      <c r="BG72" s="183">
        <v>158.041</v>
      </c>
      <c r="BH72" s="183">
        <v>158.041</v>
      </c>
      <c r="BI72" s="145">
        <v>158.041</v>
      </c>
      <c r="BJ72" s="154" t="s">
        <v>132</v>
      </c>
      <c r="BK72" s="145" t="s">
        <v>132</v>
      </c>
      <c r="BL72" s="145" t="s">
        <v>132</v>
      </c>
      <c r="BM72" s="145" t="s">
        <v>132</v>
      </c>
      <c r="BN72" s="145" t="s">
        <v>132</v>
      </c>
      <c r="BO72" s="145">
        <f t="shared" si="190"/>
        <v>0.94843177854055127</v>
      </c>
      <c r="BP72" s="145">
        <f t="shared" si="190"/>
        <v>0.48582629941116873</v>
      </c>
      <c r="BQ72" s="145">
        <f t="shared" si="190"/>
        <v>0.48548802558906401</v>
      </c>
      <c r="BR72" s="145">
        <f t="shared" si="190"/>
        <v>0.48474304485951114</v>
      </c>
      <c r="BS72" s="145">
        <f t="shared" si="190"/>
        <v>0.48671529676630498</v>
      </c>
      <c r="BT72" s="145">
        <f t="shared" si="190"/>
        <v>0.48797722437480573</v>
      </c>
      <c r="BU72" s="145">
        <f t="shared" si="190"/>
        <v>0.48884647533344233</v>
      </c>
      <c r="BV72" s="145">
        <f t="shared" si="190"/>
        <v>0.48907481854036605</v>
      </c>
      <c r="BW72" s="145">
        <f t="shared" si="190"/>
        <v>0.49059254724551188</v>
      </c>
      <c r="BX72" s="145">
        <f t="shared" si="190"/>
        <v>0.49119618391946479</v>
      </c>
      <c r="BY72" s="145">
        <f t="shared" si="190"/>
        <v>0.4943936526358762</v>
      </c>
      <c r="BZ72" s="145">
        <f t="shared" si="190"/>
        <v>0.48550009891900847</v>
      </c>
      <c r="CA72" s="145">
        <f t="shared" si="157"/>
        <v>0.46514427841431172</v>
      </c>
      <c r="CB72" s="145">
        <f t="shared" si="157"/>
        <v>0.44774803818988701</v>
      </c>
      <c r="CC72" s="145">
        <f t="shared" si="157"/>
        <v>0.43512291070519254</v>
      </c>
      <c r="CD72" s="145">
        <f t="shared" si="157"/>
        <v>0.43617047163745271</v>
      </c>
      <c r="CE72" s="145">
        <f t="shared" si="157"/>
        <v>0.34054722013477828</v>
      </c>
      <c r="CF72" s="145">
        <f t="shared" si="157"/>
        <v>0.3407704552711584</v>
      </c>
      <c r="CG72" s="145">
        <f t="shared" si="157"/>
        <v>0.34077306934880131</v>
      </c>
      <c r="CH72" s="145">
        <f t="shared" si="157"/>
        <v>0.34075086787741438</v>
      </c>
      <c r="CI72" s="145">
        <f t="shared" si="194"/>
        <v>0.34075086787741438</v>
      </c>
      <c r="CJ72" s="192" t="str">
        <f t="shared" si="112"/>
        <v>-</v>
      </c>
      <c r="CK72" s="145" t="str">
        <f>'[8]ф_4 (ТЗ-1)'!CK67</f>
        <v>-</v>
      </c>
      <c r="CL72" s="145" t="str">
        <f>'[8]ф_4 (ТЗ-1)'!CL67</f>
        <v>-</v>
      </c>
      <c r="CM72" s="145" t="str">
        <f>'[8]ф_4 (ТЗ-1)'!CM67</f>
        <v>-</v>
      </c>
      <c r="CN72" s="145" t="str">
        <f>'[8]ф_4 (ТЗ-1)'!CN67</f>
        <v>-</v>
      </c>
      <c r="CO72" s="145">
        <f>'[8]ф_4 (ТЗ-1)'!CO67</f>
        <v>5770.7084973037399</v>
      </c>
      <c r="CP72" s="145">
        <f>'[8]ф_4 (ТЗ-1)'!CP67</f>
        <v>3213.3775725329206</v>
      </c>
      <c r="CQ72" s="145">
        <f>'[8]ф_4 (ТЗ-1)'!CQ67</f>
        <v>3228.3128266696531</v>
      </c>
      <c r="CR72" s="145">
        <f>'[8]ф_4 (ТЗ-1)'!CR67</f>
        <v>3206.2126539481101</v>
      </c>
      <c r="CS72" s="145">
        <f>'[8]ф_4 (ТЗ-1)'!CS67</f>
        <v>3219.257625067125</v>
      </c>
      <c r="CT72" s="145">
        <f>'[8]ф_4 (ТЗ-1)'!CT67</f>
        <v>3227.6043322755063</v>
      </c>
      <c r="CU72" s="145">
        <f>'[8]ф_4 (ТЗ-1)'!CU67</f>
        <v>3233.3537771671704</v>
      </c>
      <c r="CV72" s="145">
        <f>'[8]ф_4 (ТЗ-1)'!CV67</f>
        <v>3234.8640966802523</v>
      </c>
      <c r="CW72" s="145">
        <f>'[8]ф_4 (ТЗ-1)'!CW67</f>
        <v>3244.9027368037205</v>
      </c>
      <c r="CX72" s="145">
        <f>'[8]ф_4 (ТЗ-1)'!CX67</f>
        <v>3248.8953418816868</v>
      </c>
      <c r="CY72" s="145">
        <f>'[8]ф_4 (ТЗ-1)'!CY67</f>
        <v>3270.0442057341484</v>
      </c>
      <c r="CZ72" s="145">
        <f>'[8]ф_4 (ТЗ-1)'!CZ67</f>
        <v>3211.2200002752484</v>
      </c>
      <c r="DA72" s="145">
        <f>'[8]ф_4 (ТЗ-1)'!DA67</f>
        <v>3076.581473790417</v>
      </c>
      <c r="DB72" s="145">
        <f>'[8]ф_4 (ТЗ-1)'!DB67</f>
        <v>2961.5183570935355</v>
      </c>
      <c r="DC72" s="145">
        <f>'[8]ф_4 (ТЗ-1)'!DC67</f>
        <v>2878.0125823776402</v>
      </c>
      <c r="DD72" s="145">
        <f>'[8]ф_4 (ТЗ-1)'!DD67</f>
        <v>2884.9414143689637</v>
      </c>
      <c r="DE72" s="145">
        <f>'[8]ф_4 (ТЗ-1)'!DE67</f>
        <v>2252.4651318708966</v>
      </c>
      <c r="DF72" s="145">
        <f>'[8]ф_4 (ТЗ-1)'!DF67</f>
        <v>2253.9416653181693</v>
      </c>
      <c r="DG72" s="145">
        <f>'[8]ф_4 (ТЗ-1)'!DG67</f>
        <v>2253.9589554864469</v>
      </c>
      <c r="DH72" s="145">
        <f>'[8]ф_4 (ТЗ-1)'!DH67</f>
        <v>2253.8121093599229</v>
      </c>
      <c r="DI72" s="145">
        <f>'[8]ф_4 (ТЗ-1)'!DI67</f>
        <v>2253.8121093599229</v>
      </c>
      <c r="DJ72" s="139"/>
      <c r="DK72" s="139">
        <v>6614.2519999999977</v>
      </c>
      <c r="DL72" s="139">
        <v>51462</v>
      </c>
      <c r="DM72" s="139"/>
      <c r="DN72" s="139">
        <v>30.703199999999999</v>
      </c>
      <c r="DO72" s="139"/>
      <c r="DP72" s="139"/>
      <c r="DQ72" s="190">
        <v>0</v>
      </c>
      <c r="DR72" s="190">
        <v>0</v>
      </c>
      <c r="DS72" s="190">
        <v>0</v>
      </c>
      <c r="DT72" s="190">
        <v>0</v>
      </c>
      <c r="DU72" s="190">
        <v>3987.1762723308361</v>
      </c>
      <c r="DV72" s="190">
        <v>0</v>
      </c>
      <c r="DW72" s="190">
        <v>113.16779457924115</v>
      </c>
      <c r="DX72" s="190">
        <v>0</v>
      </c>
      <c r="DY72" s="190">
        <v>8.4218728460234722</v>
      </c>
      <c r="DZ72" s="190">
        <v>0</v>
      </c>
      <c r="EA72" s="190">
        <v>0</v>
      </c>
      <c r="EB72" s="190">
        <v>0</v>
      </c>
      <c r="EC72" s="190">
        <v>0</v>
      </c>
      <c r="ED72" s="190">
        <v>0</v>
      </c>
      <c r="EE72" s="190">
        <v>125.43580767233385</v>
      </c>
      <c r="EF72" s="190">
        <v>31.809513359999997</v>
      </c>
      <c r="EG72" s="190">
        <v>1383.4229392453244</v>
      </c>
      <c r="EH72" s="190">
        <v>446.06267457740739</v>
      </c>
      <c r="EI72" s="190">
        <v>0</v>
      </c>
      <c r="EJ72" s="190">
        <v>312.8823728373838</v>
      </c>
      <c r="EK72" s="190">
        <v>0</v>
      </c>
      <c r="EL72" s="190">
        <v>0</v>
      </c>
      <c r="EM72" s="190">
        <v>0</v>
      </c>
      <c r="EN72" s="190">
        <v>0</v>
      </c>
      <c r="EO72" s="190">
        <v>0</v>
      </c>
      <c r="EP72" s="139"/>
      <c r="EQ72" s="139"/>
      <c r="ER72" s="139"/>
      <c r="ES72" s="139">
        <v>0</v>
      </c>
      <c r="ET72" s="139">
        <v>0</v>
      </c>
      <c r="EU72" s="139">
        <v>0</v>
      </c>
      <c r="EV72" s="139">
        <v>0</v>
      </c>
      <c r="EW72" s="139">
        <v>529.77800000000013</v>
      </c>
      <c r="EX72" s="139">
        <v>0</v>
      </c>
      <c r="EY72" s="139">
        <v>-35.372</v>
      </c>
      <c r="EZ72" s="139">
        <v>0</v>
      </c>
      <c r="FA72" s="139">
        <v>0</v>
      </c>
      <c r="FB72" s="139">
        <v>0</v>
      </c>
      <c r="FC72" s="139">
        <v>0</v>
      </c>
      <c r="FD72" s="139">
        <v>0</v>
      </c>
      <c r="FE72" s="139">
        <v>0</v>
      </c>
      <c r="FF72" s="139">
        <v>0</v>
      </c>
      <c r="FG72" s="139">
        <v>0</v>
      </c>
      <c r="FH72" s="139">
        <v>0</v>
      </c>
      <c r="FI72" s="139">
        <v>0</v>
      </c>
      <c r="FJ72" s="139">
        <v>0</v>
      </c>
      <c r="FK72" s="139">
        <v>0</v>
      </c>
      <c r="FL72" s="139">
        <v>0</v>
      </c>
      <c r="FM72" s="139">
        <v>0</v>
      </c>
      <c r="FN72" s="139">
        <v>0</v>
      </c>
      <c r="FO72" s="139">
        <v>0</v>
      </c>
      <c r="FP72" s="139">
        <v>0</v>
      </c>
      <c r="FQ72" s="139">
        <v>0</v>
      </c>
      <c r="FR72" s="139"/>
      <c r="FS72" s="139"/>
      <c r="FT72" s="139"/>
      <c r="FU72" s="139">
        <v>2025</v>
      </c>
      <c r="FV72" s="139"/>
      <c r="FW72" s="139"/>
      <c r="FX72" s="139"/>
      <c r="FY72" s="139">
        <v>26.4</v>
      </c>
      <c r="FZ72" s="139"/>
      <c r="GA72" s="139"/>
      <c r="GB72" s="139"/>
      <c r="GD72" s="191">
        <v>483.42116744004579</v>
      </c>
      <c r="GE72" s="139"/>
      <c r="GF72" s="139"/>
      <c r="GG72" s="139"/>
      <c r="GH72" s="139"/>
      <c r="GI72" s="139"/>
      <c r="GJ72" s="139"/>
      <c r="GK72" s="139">
        <v>1763.4414840451921</v>
      </c>
      <c r="GL72" s="139"/>
      <c r="GM72" s="139"/>
      <c r="GN72" s="139">
        <v>9467.59</v>
      </c>
      <c r="GO72" s="139"/>
      <c r="GP72" s="139"/>
      <c r="GQ72" s="139"/>
      <c r="GR72" s="139">
        <v>49648</v>
      </c>
      <c r="GS72" s="139"/>
      <c r="GT72" s="139"/>
      <c r="GU72" s="139"/>
      <c r="GV72" s="139">
        <f t="shared" si="113"/>
        <v>0.27277474429819987</v>
      </c>
      <c r="GW72" s="139"/>
      <c r="GX72" s="139"/>
      <c r="GY72" s="139"/>
      <c r="GZ72" s="139">
        <f t="shared" si="188"/>
        <v>0</v>
      </c>
      <c r="HA72" s="139">
        <f t="shared" si="188"/>
        <v>0</v>
      </c>
      <c r="HB72" s="139">
        <f t="shared" si="188"/>
        <v>0</v>
      </c>
      <c r="HC72" s="139">
        <f t="shared" si="188"/>
        <v>0</v>
      </c>
      <c r="HD72" s="139">
        <f t="shared" si="188"/>
        <v>26.4</v>
      </c>
      <c r="HE72" s="139">
        <f t="shared" si="188"/>
        <v>26.4</v>
      </c>
      <c r="HF72" s="139">
        <f t="shared" si="188"/>
        <v>26.4</v>
      </c>
      <c r="HG72" s="139">
        <f t="shared" si="188"/>
        <v>26.4</v>
      </c>
      <c r="HH72" s="139">
        <f t="shared" si="188"/>
        <v>26.4</v>
      </c>
      <c r="HI72" s="139">
        <f t="shared" si="188"/>
        <v>26.4</v>
      </c>
      <c r="HJ72" s="139">
        <f t="shared" si="188"/>
        <v>26.4</v>
      </c>
      <c r="HK72" s="139">
        <f t="shared" si="188"/>
        <v>26.4</v>
      </c>
      <c r="HL72" s="139">
        <f t="shared" si="188"/>
        <v>26.4</v>
      </c>
      <c r="HM72" s="139">
        <f t="shared" si="188"/>
        <v>26.4</v>
      </c>
      <c r="HN72" s="139">
        <f t="shared" si="188"/>
        <v>26.4</v>
      </c>
      <c r="HO72" s="139">
        <f t="shared" si="188"/>
        <v>26.4</v>
      </c>
      <c r="HP72" s="139">
        <f t="shared" si="187"/>
        <v>26.4</v>
      </c>
      <c r="HQ72" s="139">
        <f t="shared" si="187"/>
        <v>26.4</v>
      </c>
      <c r="HR72" s="139">
        <f t="shared" si="187"/>
        <v>26.4</v>
      </c>
      <c r="HS72" s="139">
        <f t="shared" si="187"/>
        <v>26.4</v>
      </c>
      <c r="HT72" s="139">
        <f t="shared" si="187"/>
        <v>26.4</v>
      </c>
      <c r="HU72" s="139">
        <f t="shared" si="187"/>
        <v>26.4</v>
      </c>
      <c r="HV72" s="139">
        <f t="shared" si="187"/>
        <v>26.4</v>
      </c>
      <c r="HW72" s="139">
        <f t="shared" si="187"/>
        <v>26.4</v>
      </c>
      <c r="HX72" s="139">
        <f t="shared" si="187"/>
        <v>26.4</v>
      </c>
      <c r="HY72" s="139"/>
      <c r="HZ72" s="139"/>
      <c r="IA72" s="139"/>
      <c r="IB72" s="279" t="s">
        <v>132</v>
      </c>
      <c r="IC72" s="139"/>
      <c r="ID72" s="139"/>
      <c r="IE72" s="139"/>
      <c r="IF72" s="280">
        <v>3542.6319199914965</v>
      </c>
      <c r="IG72" s="139"/>
      <c r="IH72" s="139"/>
      <c r="II72" s="139"/>
      <c r="IJ72" s="139" t="str">
        <f>IFERROR(IJ$81*#REF!,"-")</f>
        <v>-</v>
      </c>
      <c r="IK72" s="139" t="str">
        <f>IFERROR(IK$81*#REF!,"-")</f>
        <v>-</v>
      </c>
      <c r="IL72" s="139" t="str">
        <f>IFERROR(IL$81*#REF!,"-")</f>
        <v>-</v>
      </c>
      <c r="IM72" s="139" t="str">
        <f>IFERROR(IM$81*#REF!,"-")</f>
        <v>-</v>
      </c>
      <c r="IN72" s="139" t="str">
        <f>IFERROR(IN$81*#REF!,"-")</f>
        <v>-</v>
      </c>
      <c r="IO72" s="139" t="str">
        <f>IFERROR(IO$81*#REF!,"-")</f>
        <v>-</v>
      </c>
      <c r="IP72" s="139" t="str">
        <f>IFERROR(IP$81*#REF!,"-")</f>
        <v>-</v>
      </c>
      <c r="IQ72" s="139" t="str">
        <f>IFERROR(IQ$81*#REF!,"-")</f>
        <v>-</v>
      </c>
      <c r="IR72" s="139" t="str">
        <f>IFERROR(IR$81*#REF!,"-")</f>
        <v>-</v>
      </c>
      <c r="IS72" s="139" t="str">
        <f>IFERROR(IS$81*#REF!,"-")</f>
        <v>-</v>
      </c>
      <c r="IT72" s="139" t="str">
        <f>IFERROR(IT$81*#REF!,"-")</f>
        <v>-</v>
      </c>
      <c r="IU72" s="139" t="str">
        <f>IFERROR(IU$81*#REF!,"-")</f>
        <v>-</v>
      </c>
      <c r="IV72" s="139" t="str">
        <f>IFERROR(IV$81*#REF!,"-")</f>
        <v>-</v>
      </c>
      <c r="IW72" s="139" t="str">
        <f>IFERROR(IW$81*#REF!,"-")</f>
        <v>-</v>
      </c>
      <c r="IX72" s="139" t="str">
        <f>IFERROR(IX$81*#REF!,"-")</f>
        <v>-</v>
      </c>
      <c r="IY72" s="139" t="str">
        <f>IFERROR(IY$81*#REF!,"-")</f>
        <v>-</v>
      </c>
      <c r="IZ72" s="139" t="str">
        <f>IFERROR(IZ$81*#REF!,"-")</f>
        <v>-</v>
      </c>
      <c r="JA72" s="139" t="str">
        <f>IFERROR(JA$81*#REF!,"-")</f>
        <v>-</v>
      </c>
      <c r="JB72" s="139" t="str">
        <f>IFERROR(JB$81*#REF!,"-")</f>
        <v>-</v>
      </c>
      <c r="JC72" s="139" t="str">
        <f>IFERROR(JC$81*#REF!,"-")</f>
        <v>-</v>
      </c>
      <c r="JD72" s="139" t="str">
        <f>IFERROR(JD$81*#REF!,"-")</f>
        <v>-</v>
      </c>
      <c r="JE72" s="139" t="str">
        <f>IFERROR(JE$81*#REF!,"-")</f>
        <v>-</v>
      </c>
      <c r="JF72" s="139" t="str">
        <f>IFERROR(JF$81*#REF!,"-")</f>
        <v>-</v>
      </c>
      <c r="JG72" s="139" t="str">
        <f>IFERROR(JG$81*#REF!,"-")</f>
        <v>-</v>
      </c>
      <c r="JH72" s="139" t="str">
        <f>IFERROR(JH$81*#REF!,"-")</f>
        <v>-</v>
      </c>
      <c r="JI72" s="139"/>
      <c r="JJ72" s="139"/>
      <c r="JK72" s="139"/>
      <c r="JL72" s="139"/>
      <c r="JM72" s="139"/>
      <c r="JN72" s="139"/>
      <c r="JO72" s="139"/>
      <c r="JP72" s="139"/>
      <c r="JQ72" s="139"/>
      <c r="JR72" s="139"/>
      <c r="JS72" s="139"/>
      <c r="JT72" s="139"/>
      <c r="JU72" s="139"/>
      <c r="JV72" s="139"/>
      <c r="JW72" s="139"/>
      <c r="JX72" s="139"/>
      <c r="JY72" s="139"/>
      <c r="JZ72" s="139"/>
      <c r="KA72" s="139"/>
      <c r="KB72" s="139"/>
      <c r="KC72" s="139"/>
      <c r="KD72" s="139"/>
      <c r="KE72" s="139"/>
      <c r="KF72" s="139"/>
      <c r="KG72" s="139"/>
      <c r="KH72" s="139"/>
      <c r="KI72" s="139"/>
      <c r="KJ72" s="139"/>
      <c r="KK72" s="139"/>
      <c r="KL72" s="139"/>
      <c r="KM72" s="139"/>
      <c r="KN72" s="139"/>
      <c r="KO72" s="139"/>
      <c r="KP72" s="139"/>
      <c r="KQ72" s="139"/>
      <c r="KR72" s="139"/>
      <c r="KS72" s="139"/>
      <c r="KT72" s="139"/>
      <c r="KU72" s="139"/>
      <c r="KV72" s="139"/>
      <c r="KW72" s="139"/>
    </row>
    <row r="73" spans="1:309" s="152" customFormat="1" ht="12.75" x14ac:dyDescent="0.2">
      <c r="A73" s="150" t="s">
        <v>554</v>
      </c>
      <c r="B73" s="186" t="s">
        <v>617</v>
      </c>
      <c r="C73" s="151">
        <f t="shared" si="189"/>
        <v>0.28274117569839596</v>
      </c>
      <c r="D73" s="151" t="s">
        <v>132</v>
      </c>
      <c r="E73" s="151" t="s">
        <v>132</v>
      </c>
      <c r="F73" s="151" t="s">
        <v>132</v>
      </c>
      <c r="G73" s="151" t="s">
        <v>132</v>
      </c>
      <c r="H73" s="151">
        <f t="shared" si="189"/>
        <v>0.28274117569839596</v>
      </c>
      <c r="I73" s="151">
        <v>0.26835727897142947</v>
      </c>
      <c r="J73" s="151" t="str">
        <f t="shared" si="110"/>
        <v>-</v>
      </c>
      <c r="K73" s="151" t="s">
        <v>132</v>
      </c>
      <c r="L73" s="151" t="s">
        <v>132</v>
      </c>
      <c r="M73" s="151" t="s">
        <v>132</v>
      </c>
      <c r="N73" s="151" t="s">
        <v>132</v>
      </c>
      <c r="O73" s="151">
        <f t="shared" si="192"/>
        <v>0.14121962402567628</v>
      </c>
      <c r="P73" s="151">
        <f t="shared" si="192"/>
        <v>0</v>
      </c>
      <c r="Q73" s="151">
        <f t="shared" si="192"/>
        <v>0</v>
      </c>
      <c r="R73" s="151">
        <f t="shared" si="192"/>
        <v>0</v>
      </c>
      <c r="S73" s="151">
        <f t="shared" si="192"/>
        <v>0</v>
      </c>
      <c r="T73" s="151">
        <f t="shared" si="192"/>
        <v>0</v>
      </c>
      <c r="U73" s="151">
        <f t="shared" si="192"/>
        <v>0</v>
      </c>
      <c r="V73" s="151">
        <f t="shared" si="191"/>
        <v>0</v>
      </c>
      <c r="W73" s="151">
        <f t="shared" si="191"/>
        <v>0</v>
      </c>
      <c r="X73" s="151">
        <f t="shared" si="191"/>
        <v>0</v>
      </c>
      <c r="Y73" s="151">
        <f t="shared" si="191"/>
        <v>0</v>
      </c>
      <c r="Z73" s="151">
        <f t="shared" si="191"/>
        <v>0</v>
      </c>
      <c r="AA73" s="151">
        <f t="shared" si="186"/>
        <v>0</v>
      </c>
      <c r="AB73" s="151">
        <f t="shared" si="186"/>
        <v>0</v>
      </c>
      <c r="AC73" s="151">
        <f t="shared" si="186"/>
        <v>0</v>
      </c>
      <c r="AD73" s="151">
        <f t="shared" si="185"/>
        <v>0</v>
      </c>
      <c r="AE73" s="151">
        <f t="shared" si="185"/>
        <v>0</v>
      </c>
      <c r="AF73" s="151">
        <f t="shared" si="185"/>
        <v>0</v>
      </c>
      <c r="AG73" s="151">
        <f t="shared" si="185"/>
        <v>0</v>
      </c>
      <c r="AH73" s="151">
        <f t="shared" si="185"/>
        <v>0</v>
      </c>
      <c r="AI73" s="151">
        <f t="shared" si="185"/>
        <v>0</v>
      </c>
      <c r="AJ73" s="183" t="s">
        <v>132</v>
      </c>
      <c r="AK73" s="183" t="str">
        <f t="shared" si="193"/>
        <v>-</v>
      </c>
      <c r="AL73" s="183" t="s">
        <v>132</v>
      </c>
      <c r="AM73" s="183" t="s">
        <v>132</v>
      </c>
      <c r="AN73" s="183" t="s">
        <v>132</v>
      </c>
      <c r="AO73" s="183">
        <v>158.041</v>
      </c>
      <c r="AP73" s="183">
        <v>158.041</v>
      </c>
      <c r="AQ73" s="183">
        <v>158.041</v>
      </c>
      <c r="AR73" s="183">
        <v>158.041</v>
      </c>
      <c r="AS73" s="183">
        <v>158.041</v>
      </c>
      <c r="AT73" s="183">
        <v>158.041</v>
      </c>
      <c r="AU73" s="183">
        <v>158.041</v>
      </c>
      <c r="AV73" s="183">
        <v>158.041</v>
      </c>
      <c r="AW73" s="183">
        <v>158.041</v>
      </c>
      <c r="AX73" s="183">
        <v>158.041</v>
      </c>
      <c r="AY73" s="183">
        <v>158.041</v>
      </c>
      <c r="AZ73" s="183">
        <v>158.041</v>
      </c>
      <c r="BA73" s="183">
        <v>158.041</v>
      </c>
      <c r="BB73" s="183">
        <v>158.041</v>
      </c>
      <c r="BC73" s="183">
        <v>158.041</v>
      </c>
      <c r="BD73" s="183">
        <v>158.041</v>
      </c>
      <c r="BE73" s="183">
        <v>158.041</v>
      </c>
      <c r="BF73" s="183">
        <v>158.041</v>
      </c>
      <c r="BG73" s="183">
        <v>158.041</v>
      </c>
      <c r="BH73" s="183">
        <v>158.041</v>
      </c>
      <c r="BI73" s="145">
        <v>158.041</v>
      </c>
      <c r="BJ73" s="154" t="s">
        <v>132</v>
      </c>
      <c r="BK73" s="145" t="s">
        <v>132</v>
      </c>
      <c r="BL73" s="145" t="s">
        <v>132</v>
      </c>
      <c r="BM73" s="145" t="s">
        <v>132</v>
      </c>
      <c r="BN73" s="145" t="s">
        <v>132</v>
      </c>
      <c r="BO73" s="145">
        <f t="shared" si="190"/>
        <v>2.3296358150419918</v>
      </c>
      <c r="BP73" s="145">
        <f t="shared" si="190"/>
        <v>1.3133943576595457</v>
      </c>
      <c r="BQ73" s="145">
        <f t="shared" si="190"/>
        <v>1.3147153257314743</v>
      </c>
      <c r="BR73" s="145">
        <f t="shared" si="190"/>
        <v>1.3130841584856767</v>
      </c>
      <c r="BS73" s="145">
        <f t="shared" si="190"/>
        <v>1.3184266440825658</v>
      </c>
      <c r="BT73" s="145">
        <f t="shared" si="190"/>
        <v>1.324695262256087</v>
      </c>
      <c r="BU73" s="145">
        <f t="shared" si="190"/>
        <v>1.3270549884258747</v>
      </c>
      <c r="BV73" s="145">
        <f t="shared" si="190"/>
        <v>1.3276748640046332</v>
      </c>
      <c r="BW73" s="145">
        <f t="shared" si="190"/>
        <v>1.3317949907742228</v>
      </c>
      <c r="BX73" s="145">
        <f t="shared" si="190"/>
        <v>1.3334336628313745</v>
      </c>
      <c r="BY73" s="145">
        <f t="shared" si="190"/>
        <v>1.3421137229822737</v>
      </c>
      <c r="BZ73" s="145">
        <f t="shared" si="190"/>
        <v>1.3452642211831716</v>
      </c>
      <c r="CA73" s="145">
        <f t="shared" si="157"/>
        <v>1.3198805070269879</v>
      </c>
      <c r="CB73" s="145">
        <f t="shared" si="157"/>
        <v>1.3210466909963405</v>
      </c>
      <c r="CC73" s="145">
        <f t="shared" si="157"/>
        <v>1.2712119371202149</v>
      </c>
      <c r="CD73" s="145">
        <f t="shared" si="157"/>
        <v>1.2459801343782619</v>
      </c>
      <c r="CE73" s="145">
        <f t="shared" si="157"/>
        <v>1.2535160409493384</v>
      </c>
      <c r="CF73" s="145">
        <f t="shared" si="157"/>
        <v>1.2543377443954722</v>
      </c>
      <c r="CG73" s="145">
        <f t="shared" si="157"/>
        <v>1.2543473665214624</v>
      </c>
      <c r="CH73" s="145">
        <f t="shared" si="157"/>
        <v>1.2542656454006578</v>
      </c>
      <c r="CI73" s="145">
        <f t="shared" si="194"/>
        <v>1.2542656454006578</v>
      </c>
      <c r="CJ73" s="192" t="str">
        <f t="shared" si="112"/>
        <v>-</v>
      </c>
      <c r="CK73" s="145" t="str">
        <f>'[8]ф_4 (ТЗ-1)'!CK68</f>
        <v>-</v>
      </c>
      <c r="CL73" s="145" t="str">
        <f>'[8]ф_4 (ТЗ-1)'!CL68</f>
        <v>-</v>
      </c>
      <c r="CM73" s="145" t="str">
        <f>'[8]ф_4 (ТЗ-1)'!CM68</f>
        <v>-</v>
      </c>
      <c r="CN73" s="145" t="str">
        <f>'[8]ф_4 (ТЗ-1)'!CN68</f>
        <v>-</v>
      </c>
      <c r="CO73" s="145">
        <f>'[8]ф_4 (ТЗ-1)'!CO68</f>
        <v>8089.8155214786048</v>
      </c>
      <c r="CP73" s="145">
        <f>'[8]ф_4 (ТЗ-1)'!CP68</f>
        <v>5639.5941454908807</v>
      </c>
      <c r="CQ73" s="145">
        <f>'[8]ф_4 (ТЗ-1)'!CQ68</f>
        <v>5665.8060580002912</v>
      </c>
      <c r="CR73" s="145">
        <f>'[8]ф_4 (ТЗ-1)'!CR68</f>
        <v>5638.2621788696706</v>
      </c>
      <c r="CS73" s="145">
        <f>'[8]ф_4 (ТЗ-1)'!CS68</f>
        <v>5661.2023189112924</v>
      </c>
      <c r="CT73" s="145">
        <f>'[8]ф_4 (ТЗ-1)'!CT68</f>
        <v>5688.1191867549351</v>
      </c>
      <c r="CU73" s="145">
        <f>'[8]ф_4 (ТЗ-1)'!CU68</f>
        <v>5698.2516331252773</v>
      </c>
      <c r="CV73" s="145">
        <f>'[8]ф_4 (ТЗ-1)'!CV68</f>
        <v>5700.9133216459504</v>
      </c>
      <c r="CW73" s="145">
        <f>'[8]ф_4 (ТЗ-1)'!CW68</f>
        <v>5718.6047657068675</v>
      </c>
      <c r="CX73" s="145">
        <f>'[8]ф_4 (ТЗ-1)'!CX68</f>
        <v>5725.6410722708461</v>
      </c>
      <c r="CY73" s="145">
        <f>'[8]ф_4 (ТЗ-1)'!CY68</f>
        <v>5762.912449389255</v>
      </c>
      <c r="CZ73" s="145">
        <f>'[8]ф_4 (ТЗ-1)'!CZ68</f>
        <v>5776.440397872927</v>
      </c>
      <c r="DA73" s="145">
        <f>'[8]ф_4 (ТЗ-1)'!DA68</f>
        <v>5667.4450722030906</v>
      </c>
      <c r="DB73" s="145">
        <f>'[8]ф_4 (ТЗ-1)'!DB68</f>
        <v>5672.4525585287101</v>
      </c>
      <c r="DC73" s="145">
        <f>'[8]ф_4 (ТЗ-1)'!DC68</f>
        <v>5458.4667251324099</v>
      </c>
      <c r="DD73" s="145">
        <f>'[8]ф_4 (ТЗ-1)'!DD68</f>
        <v>5350.1236930538571</v>
      </c>
      <c r="DE73" s="145">
        <f>'[8]ф_4 (ТЗ-1)'!DE68</f>
        <v>5382.482180305883</v>
      </c>
      <c r="DF73" s="145">
        <f>'[8]ф_4 (ТЗ-1)'!DF68</f>
        <v>5386.0104990603531</v>
      </c>
      <c r="DG73" s="145">
        <f>'[8]ф_4 (ТЗ-1)'!DG68</f>
        <v>5386.0518155812324</v>
      </c>
      <c r="DH73" s="145">
        <f>'[8]ф_4 (ТЗ-1)'!DH68</f>
        <v>5385.7009126313569</v>
      </c>
      <c r="DI73" s="145">
        <f>'[8]ф_4 (ТЗ-1)'!DI68</f>
        <v>5385.7009126313569</v>
      </c>
      <c r="DJ73" s="139"/>
      <c r="DK73" s="139">
        <v>4293.9077000000025</v>
      </c>
      <c r="DL73" s="139">
        <v>27519.5</v>
      </c>
      <c r="DM73" s="139"/>
      <c r="DN73" s="139">
        <v>42.565800000000003</v>
      </c>
      <c r="DO73" s="139"/>
      <c r="DP73" s="139"/>
      <c r="DQ73" s="190">
        <v>0</v>
      </c>
      <c r="DR73" s="190">
        <v>89.56463185517471</v>
      </c>
      <c r="DS73" s="190">
        <v>163.87740401733677</v>
      </c>
      <c r="DT73" s="190">
        <v>0</v>
      </c>
      <c r="DU73" s="190">
        <v>3528.7329228413523</v>
      </c>
      <c r="DV73" s="190">
        <v>0</v>
      </c>
      <c r="DW73" s="190">
        <v>67.032838558083313</v>
      </c>
      <c r="DX73" s="190">
        <v>0</v>
      </c>
      <c r="DY73" s="190">
        <v>0</v>
      </c>
      <c r="DZ73" s="190">
        <v>0</v>
      </c>
      <c r="EA73" s="190">
        <v>0</v>
      </c>
      <c r="EB73" s="190">
        <v>0</v>
      </c>
      <c r="EC73" s="190">
        <v>0</v>
      </c>
      <c r="ED73" s="190">
        <v>0</v>
      </c>
      <c r="EE73" s="190">
        <v>0</v>
      </c>
      <c r="EF73" s="190">
        <v>49.5722253290905</v>
      </c>
      <c r="EG73" s="190">
        <v>0</v>
      </c>
      <c r="EH73" s="190">
        <v>886.15731494640534</v>
      </c>
      <c r="EI73" s="190">
        <v>74.310491034427514</v>
      </c>
      <c r="EJ73" s="190">
        <v>0</v>
      </c>
      <c r="EK73" s="190">
        <v>0</v>
      </c>
      <c r="EL73" s="190">
        <v>0</v>
      </c>
      <c r="EM73" s="190">
        <v>0</v>
      </c>
      <c r="EN73" s="190">
        <v>0</v>
      </c>
      <c r="EO73" s="190">
        <v>0</v>
      </c>
      <c r="EP73" s="139"/>
      <c r="EQ73" s="139"/>
      <c r="ER73" s="139"/>
      <c r="ES73" s="139">
        <v>0</v>
      </c>
      <c r="ET73" s="139">
        <v>0</v>
      </c>
      <c r="EU73" s="139">
        <v>0</v>
      </c>
      <c r="EV73" s="139">
        <v>0</v>
      </c>
      <c r="EW73" s="139">
        <v>821.34109999999976</v>
      </c>
      <c r="EX73" s="139">
        <v>0</v>
      </c>
      <c r="EY73" s="139">
        <v>-15.622999999999999</v>
      </c>
      <c r="EZ73" s="139">
        <v>0</v>
      </c>
      <c r="FA73" s="139">
        <v>0</v>
      </c>
      <c r="FB73" s="139">
        <v>0</v>
      </c>
      <c r="FC73" s="139">
        <v>0</v>
      </c>
      <c r="FD73" s="139">
        <v>0</v>
      </c>
      <c r="FE73" s="139">
        <v>0</v>
      </c>
      <c r="FF73" s="139">
        <v>0</v>
      </c>
      <c r="FG73" s="139">
        <v>0</v>
      </c>
      <c r="FH73" s="139">
        <v>0</v>
      </c>
      <c r="FI73" s="139">
        <v>0</v>
      </c>
      <c r="FJ73" s="139">
        <v>0</v>
      </c>
      <c r="FK73" s="139">
        <v>0</v>
      </c>
      <c r="FL73" s="139">
        <v>0</v>
      </c>
      <c r="FM73" s="139">
        <v>0</v>
      </c>
      <c r="FN73" s="139">
        <v>0</v>
      </c>
      <c r="FO73" s="139">
        <v>0</v>
      </c>
      <c r="FP73" s="139">
        <v>0</v>
      </c>
      <c r="FQ73" s="139">
        <v>0</v>
      </c>
      <c r="FR73" s="139"/>
      <c r="FS73" s="139"/>
      <c r="FT73" s="139"/>
      <c r="FU73" s="139">
        <v>2025</v>
      </c>
      <c r="FV73" s="139"/>
      <c r="FW73" s="139"/>
      <c r="FX73" s="139"/>
      <c r="FY73" s="139">
        <v>36.6</v>
      </c>
      <c r="FZ73" s="139"/>
      <c r="GA73" s="139"/>
      <c r="GB73" s="139"/>
      <c r="GD73" s="191">
        <v>235.61989649390088</v>
      </c>
      <c r="GE73" s="139"/>
      <c r="GF73" s="139"/>
      <c r="GG73" s="139"/>
      <c r="GH73" s="139"/>
      <c r="GI73" s="139"/>
      <c r="GJ73" s="139"/>
      <c r="GK73" s="139">
        <v>1208.3970304824522</v>
      </c>
      <c r="GL73" s="139"/>
      <c r="GM73" s="139"/>
      <c r="GN73" s="139">
        <v>13714.46</v>
      </c>
      <c r="GO73" s="139"/>
      <c r="GP73" s="139"/>
      <c r="GQ73" s="139"/>
      <c r="GR73" s="139">
        <v>26119.5</v>
      </c>
      <c r="GS73" s="139"/>
      <c r="GT73" s="139"/>
      <c r="GU73" s="139"/>
      <c r="GV73" s="139">
        <f t="shared" si="113"/>
        <v>0.26835727897142947</v>
      </c>
      <c r="GW73" s="139"/>
      <c r="GX73" s="139"/>
      <c r="GY73" s="139"/>
      <c r="GZ73" s="139">
        <f t="shared" si="188"/>
        <v>0</v>
      </c>
      <c r="HA73" s="139">
        <f t="shared" si="188"/>
        <v>0</v>
      </c>
      <c r="HB73" s="139">
        <f t="shared" si="188"/>
        <v>0</v>
      </c>
      <c r="HC73" s="139">
        <f t="shared" si="188"/>
        <v>0</v>
      </c>
      <c r="HD73" s="139">
        <f t="shared" si="188"/>
        <v>36.6</v>
      </c>
      <c r="HE73" s="139">
        <f t="shared" si="188"/>
        <v>36.6</v>
      </c>
      <c r="HF73" s="139">
        <f t="shared" si="188"/>
        <v>36.6</v>
      </c>
      <c r="HG73" s="139">
        <f t="shared" si="188"/>
        <v>36.6</v>
      </c>
      <c r="HH73" s="139">
        <f t="shared" si="188"/>
        <v>36.6</v>
      </c>
      <c r="HI73" s="139">
        <f t="shared" si="188"/>
        <v>36.6</v>
      </c>
      <c r="HJ73" s="139">
        <f t="shared" si="188"/>
        <v>36.6</v>
      </c>
      <c r="HK73" s="139">
        <f t="shared" si="188"/>
        <v>36.6</v>
      </c>
      <c r="HL73" s="139">
        <f t="shared" si="188"/>
        <v>36.6</v>
      </c>
      <c r="HM73" s="139">
        <f t="shared" si="188"/>
        <v>36.6</v>
      </c>
      <c r="HN73" s="139">
        <f t="shared" si="188"/>
        <v>36.6</v>
      </c>
      <c r="HO73" s="139">
        <f t="shared" si="188"/>
        <v>36.6</v>
      </c>
      <c r="HP73" s="139">
        <f t="shared" si="187"/>
        <v>36.6</v>
      </c>
      <c r="HQ73" s="139">
        <f t="shared" si="187"/>
        <v>36.6</v>
      </c>
      <c r="HR73" s="139">
        <f t="shared" si="187"/>
        <v>36.6</v>
      </c>
      <c r="HS73" s="139">
        <f t="shared" si="187"/>
        <v>36.6</v>
      </c>
      <c r="HT73" s="139">
        <f t="shared" si="187"/>
        <v>36.6</v>
      </c>
      <c r="HU73" s="139">
        <f t="shared" si="187"/>
        <v>36.6</v>
      </c>
      <c r="HV73" s="139">
        <f t="shared" si="187"/>
        <v>36.6</v>
      </c>
      <c r="HW73" s="139">
        <f t="shared" si="187"/>
        <v>36.6</v>
      </c>
      <c r="HX73" s="139">
        <f t="shared" si="187"/>
        <v>36.6</v>
      </c>
      <c r="HY73" s="139"/>
      <c r="HZ73" s="139"/>
      <c r="IA73" s="139"/>
      <c r="IB73" s="279" t="s">
        <v>132</v>
      </c>
      <c r="IC73" s="139"/>
      <c r="ID73" s="139"/>
      <c r="IE73" s="139"/>
      <c r="IF73" s="280">
        <v>9090.8320679120316</v>
      </c>
      <c r="IG73" s="139"/>
      <c r="IH73" s="139"/>
      <c r="II73" s="139"/>
      <c r="IJ73" s="139" t="str">
        <f>IFERROR(IJ$81*#REF!,"-")</f>
        <v>-</v>
      </c>
      <c r="IK73" s="139" t="str">
        <f>IFERROR(IK$81*#REF!,"-")</f>
        <v>-</v>
      </c>
      <c r="IL73" s="139" t="str">
        <f>IFERROR(IL$81*#REF!,"-")</f>
        <v>-</v>
      </c>
      <c r="IM73" s="139" t="str">
        <f>IFERROR(IM$81*#REF!,"-")</f>
        <v>-</v>
      </c>
      <c r="IN73" s="139" t="str">
        <f>IFERROR(IN$81*#REF!,"-")</f>
        <v>-</v>
      </c>
      <c r="IO73" s="139" t="str">
        <f>IFERROR(IO$81*#REF!,"-")</f>
        <v>-</v>
      </c>
      <c r="IP73" s="139" t="str">
        <f>IFERROR(IP$81*#REF!,"-")</f>
        <v>-</v>
      </c>
      <c r="IQ73" s="139" t="str">
        <f>IFERROR(IQ$81*#REF!,"-")</f>
        <v>-</v>
      </c>
      <c r="IR73" s="139" t="str">
        <f>IFERROR(IR$81*#REF!,"-")</f>
        <v>-</v>
      </c>
      <c r="IS73" s="139" t="str">
        <f>IFERROR(IS$81*#REF!,"-")</f>
        <v>-</v>
      </c>
      <c r="IT73" s="139" t="str">
        <f>IFERROR(IT$81*#REF!,"-")</f>
        <v>-</v>
      </c>
      <c r="IU73" s="139" t="str">
        <f>IFERROR(IU$81*#REF!,"-")</f>
        <v>-</v>
      </c>
      <c r="IV73" s="139" t="str">
        <f>IFERROR(IV$81*#REF!,"-")</f>
        <v>-</v>
      </c>
      <c r="IW73" s="139" t="str">
        <f>IFERROR(IW$81*#REF!,"-")</f>
        <v>-</v>
      </c>
      <c r="IX73" s="139" t="str">
        <f>IFERROR(IX$81*#REF!,"-")</f>
        <v>-</v>
      </c>
      <c r="IY73" s="139" t="str">
        <f>IFERROR(IY$81*#REF!,"-")</f>
        <v>-</v>
      </c>
      <c r="IZ73" s="139" t="str">
        <f>IFERROR(IZ$81*#REF!,"-")</f>
        <v>-</v>
      </c>
      <c r="JA73" s="139" t="str">
        <f>IFERROR(JA$81*#REF!,"-")</f>
        <v>-</v>
      </c>
      <c r="JB73" s="139" t="str">
        <f>IFERROR(JB$81*#REF!,"-")</f>
        <v>-</v>
      </c>
      <c r="JC73" s="139" t="str">
        <f>IFERROR(JC$81*#REF!,"-")</f>
        <v>-</v>
      </c>
      <c r="JD73" s="139" t="str">
        <f>IFERROR(JD$81*#REF!,"-")</f>
        <v>-</v>
      </c>
      <c r="JE73" s="139" t="str">
        <f>IFERROR(JE$81*#REF!,"-")</f>
        <v>-</v>
      </c>
      <c r="JF73" s="139" t="str">
        <f>IFERROR(JF$81*#REF!,"-")</f>
        <v>-</v>
      </c>
      <c r="JG73" s="139" t="str">
        <f>IFERROR(JG$81*#REF!,"-")</f>
        <v>-</v>
      </c>
      <c r="JH73" s="139" t="str">
        <f>IFERROR(JH$81*#REF!,"-")</f>
        <v>-</v>
      </c>
      <c r="JI73" s="139"/>
      <c r="JJ73" s="139"/>
      <c r="JK73" s="139"/>
      <c r="JL73" s="139"/>
      <c r="JM73" s="139"/>
      <c r="JN73" s="139"/>
      <c r="JO73" s="139"/>
      <c r="JP73" s="139"/>
      <c r="JQ73" s="139"/>
      <c r="JR73" s="139"/>
      <c r="JS73" s="139"/>
      <c r="JT73" s="139"/>
      <c r="JU73" s="139"/>
      <c r="JV73" s="139"/>
      <c r="JW73" s="139"/>
      <c r="JX73" s="139"/>
      <c r="JY73" s="139"/>
      <c r="JZ73" s="139"/>
      <c r="KA73" s="139"/>
      <c r="KB73" s="139"/>
      <c r="KC73" s="139"/>
      <c r="KD73" s="139"/>
      <c r="KE73" s="139"/>
      <c r="KF73" s="139"/>
      <c r="KG73" s="139"/>
      <c r="KH73" s="139"/>
      <c r="KI73" s="139"/>
      <c r="KJ73" s="139"/>
      <c r="KK73" s="139"/>
      <c r="KL73" s="139"/>
      <c r="KM73" s="139"/>
      <c r="KN73" s="139"/>
      <c r="KO73" s="139"/>
      <c r="KP73" s="139"/>
      <c r="KQ73" s="139"/>
      <c r="KR73" s="139"/>
      <c r="KS73" s="139"/>
      <c r="KT73" s="139"/>
      <c r="KU73" s="139"/>
      <c r="KV73" s="139"/>
      <c r="KW73" s="139"/>
    </row>
    <row r="74" spans="1:309" s="152" customFormat="1" ht="12.75" x14ac:dyDescent="0.2">
      <c r="A74" s="150" t="s">
        <v>555</v>
      </c>
      <c r="B74" s="186" t="s">
        <v>618</v>
      </c>
      <c r="C74" s="151">
        <f t="shared" si="189"/>
        <v>0.28274117569839596</v>
      </c>
      <c r="D74" s="151" t="s">
        <v>132</v>
      </c>
      <c r="E74" s="151" t="s">
        <v>132</v>
      </c>
      <c r="F74" s="151" t="s">
        <v>132</v>
      </c>
      <c r="G74" s="151">
        <f>IF($DN$4*$DL74/1000&gt;=1,$DN$4,1/($DL74/1000))</f>
        <v>0.28274117569839596</v>
      </c>
      <c r="H74" s="151">
        <f t="shared" si="189"/>
        <v>0.28274117569839596</v>
      </c>
      <c r="I74" s="151">
        <v>0.25001099032053309</v>
      </c>
      <c r="J74" s="151" t="str">
        <f t="shared" si="110"/>
        <v>-</v>
      </c>
      <c r="K74" s="151" t="s">
        <v>132</v>
      </c>
      <c r="L74" s="151" t="s">
        <v>132</v>
      </c>
      <c r="M74" s="151" t="s">
        <v>132</v>
      </c>
      <c r="N74" s="151">
        <f t="shared" si="192"/>
        <v>0.14121962402567628</v>
      </c>
      <c r="O74" s="151">
        <f t="shared" si="192"/>
        <v>0</v>
      </c>
      <c r="P74" s="151">
        <f t="shared" si="192"/>
        <v>0</v>
      </c>
      <c r="Q74" s="151">
        <f t="shared" si="192"/>
        <v>0</v>
      </c>
      <c r="R74" s="151">
        <f t="shared" si="192"/>
        <v>0</v>
      </c>
      <c r="S74" s="151">
        <f t="shared" si="192"/>
        <v>0</v>
      </c>
      <c r="T74" s="151">
        <f t="shared" si="192"/>
        <v>0</v>
      </c>
      <c r="U74" s="151">
        <f t="shared" si="192"/>
        <v>0</v>
      </c>
      <c r="V74" s="151">
        <f t="shared" si="191"/>
        <v>0</v>
      </c>
      <c r="W74" s="151">
        <f t="shared" si="191"/>
        <v>0</v>
      </c>
      <c r="X74" s="151">
        <f t="shared" si="191"/>
        <v>0</v>
      </c>
      <c r="Y74" s="151">
        <f t="shared" si="191"/>
        <v>0</v>
      </c>
      <c r="Z74" s="151">
        <f t="shared" si="191"/>
        <v>0</v>
      </c>
      <c r="AA74" s="151">
        <f t="shared" si="186"/>
        <v>0</v>
      </c>
      <c r="AB74" s="151">
        <f t="shared" si="186"/>
        <v>0</v>
      </c>
      <c r="AC74" s="151">
        <f t="shared" si="186"/>
        <v>0</v>
      </c>
      <c r="AD74" s="151">
        <f t="shared" si="185"/>
        <v>0</v>
      </c>
      <c r="AE74" s="151">
        <f t="shared" si="185"/>
        <v>0</v>
      </c>
      <c r="AF74" s="151">
        <f t="shared" si="185"/>
        <v>0</v>
      </c>
      <c r="AG74" s="151">
        <f t="shared" si="185"/>
        <v>0</v>
      </c>
      <c r="AH74" s="151">
        <f t="shared" si="185"/>
        <v>0</v>
      </c>
      <c r="AI74" s="151">
        <f t="shared" si="185"/>
        <v>0</v>
      </c>
      <c r="AJ74" s="183" t="s">
        <v>132</v>
      </c>
      <c r="AK74" s="183" t="str">
        <f t="shared" si="193"/>
        <v>-</v>
      </c>
      <c r="AL74" s="193" t="s">
        <v>132</v>
      </c>
      <c r="AM74" s="183" t="s">
        <v>132</v>
      </c>
      <c r="AN74" s="183">
        <v>158.041</v>
      </c>
      <c r="AO74" s="183">
        <v>158.041</v>
      </c>
      <c r="AP74" s="183">
        <v>158.041</v>
      </c>
      <c r="AQ74" s="183">
        <v>158.041</v>
      </c>
      <c r="AR74" s="183">
        <v>158.041</v>
      </c>
      <c r="AS74" s="183">
        <v>158.041</v>
      </c>
      <c r="AT74" s="183">
        <v>158.041</v>
      </c>
      <c r="AU74" s="183">
        <v>158.041</v>
      </c>
      <c r="AV74" s="183">
        <v>158.041</v>
      </c>
      <c r="AW74" s="183">
        <v>158.041</v>
      </c>
      <c r="AX74" s="183">
        <v>158.041</v>
      </c>
      <c r="AY74" s="183">
        <v>158.041</v>
      </c>
      <c r="AZ74" s="183">
        <v>158.041</v>
      </c>
      <c r="BA74" s="183">
        <v>158.041</v>
      </c>
      <c r="BB74" s="183">
        <v>158.041</v>
      </c>
      <c r="BC74" s="183">
        <v>158.041</v>
      </c>
      <c r="BD74" s="183">
        <v>158.041</v>
      </c>
      <c r="BE74" s="183">
        <v>158.041</v>
      </c>
      <c r="BF74" s="183">
        <v>158.041</v>
      </c>
      <c r="BG74" s="183">
        <v>158.041</v>
      </c>
      <c r="BH74" s="183">
        <v>158.041</v>
      </c>
      <c r="BI74" s="145">
        <v>158.041</v>
      </c>
      <c r="BJ74" s="154" t="s">
        <v>132</v>
      </c>
      <c r="BK74" s="145" t="s">
        <v>132</v>
      </c>
      <c r="BL74" s="145" t="s">
        <v>132</v>
      </c>
      <c r="BM74" s="145" t="s">
        <v>132</v>
      </c>
      <c r="BN74" s="145">
        <f t="shared" si="190"/>
        <v>6.4232035318317759</v>
      </c>
      <c r="BO74" s="145">
        <f t="shared" si="190"/>
        <v>2.4745959991307283</v>
      </c>
      <c r="BP74" s="145">
        <f t="shared" si="190"/>
        <v>2.5304010985357315</v>
      </c>
      <c r="BQ74" s="145">
        <f t="shared" si="190"/>
        <v>2.5421619895675032</v>
      </c>
      <c r="BR74" s="145">
        <f t="shared" si="190"/>
        <v>2.5343885469314245</v>
      </c>
      <c r="BS74" s="145">
        <f t="shared" si="190"/>
        <v>2.5447000979629419</v>
      </c>
      <c r="BT74" s="145">
        <f t="shared" si="190"/>
        <v>2.5567991808750223</v>
      </c>
      <c r="BU74" s="145">
        <f t="shared" si="190"/>
        <v>2.561353697004058</v>
      </c>
      <c r="BV74" s="145">
        <f t="shared" si="190"/>
        <v>2.5625501211305513</v>
      </c>
      <c r="BW74" s="145">
        <f t="shared" si="190"/>
        <v>2.5705023929093804</v>
      </c>
      <c r="BX74" s="145">
        <f t="shared" si="190"/>
        <v>2.573665199852853</v>
      </c>
      <c r="BY74" s="145">
        <f t="shared" si="190"/>
        <v>2.590418615763745</v>
      </c>
      <c r="BZ74" s="145">
        <f t="shared" si="190"/>
        <v>2.5964994038883176</v>
      </c>
      <c r="CA74" s="145">
        <f t="shared" si="157"/>
        <v>2.60964437123469</v>
      </c>
      <c r="CB74" s="145">
        <f t="shared" si="157"/>
        <v>2.6119501295326892</v>
      </c>
      <c r="CC74" s="145">
        <f t="shared" si="157"/>
        <v>2.6181828296832887</v>
      </c>
      <c r="CD74" s="145">
        <f t="shared" si="157"/>
        <v>2.6221052341855997</v>
      </c>
      <c r="CE74" s="145">
        <f t="shared" si="157"/>
        <v>2.5620839677146861</v>
      </c>
      <c r="CF74" s="145">
        <f t="shared" si="157"/>
        <v>2.5637634621581391</v>
      </c>
      <c r="CG74" s="145">
        <f t="shared" si="157"/>
        <v>2.5637831289944057</v>
      </c>
      <c r="CH74" s="145">
        <f t="shared" si="157"/>
        <v>2.5636160977266784</v>
      </c>
      <c r="CI74" s="145">
        <f t="shared" si="194"/>
        <v>2.5636160977266784</v>
      </c>
      <c r="CJ74" s="192" t="str">
        <f t="shared" si="112"/>
        <v>-</v>
      </c>
      <c r="CK74" s="145" t="str">
        <f>'[8]ф_4 (ТЗ-1)'!CK69</f>
        <v>-</v>
      </c>
      <c r="CL74" s="145" t="str">
        <f>'[8]ф_4 (ТЗ-1)'!CL69</f>
        <v>-</v>
      </c>
      <c r="CM74" s="145" t="str">
        <f>'[8]ф_4 (ТЗ-1)'!CM69</f>
        <v>-</v>
      </c>
      <c r="CN74" s="145">
        <f>'[8]ф_4 (ТЗ-1)'!CN69</f>
        <v>8343.2981868057814</v>
      </c>
      <c r="CO74" s="145">
        <f>'[8]ф_4 (ТЗ-1)'!CO69</f>
        <v>5097.9968794771839</v>
      </c>
      <c r="CP74" s="145">
        <f>'[8]ф_4 (ТЗ-1)'!CP69</f>
        <v>5212.9628063297114</v>
      </c>
      <c r="CQ74" s="145">
        <f>'[8]ф_4 (ТЗ-1)'!CQ69</f>
        <v>5237.1918060536682</v>
      </c>
      <c r="CR74" s="145">
        <f>'[8]ф_4 (ТЗ-1)'!CR69</f>
        <v>5221.1774803554754</v>
      </c>
      <c r="CS74" s="145">
        <f>'[8]ф_4 (ТЗ-1)'!CS69</f>
        <v>5242.4206469166893</v>
      </c>
      <c r="CT74" s="145">
        <f>'[8]ф_4 (ТЗ-1)'!CT69</f>
        <v>5267.346366893602</v>
      </c>
      <c r="CU74" s="145">
        <f>'[8]ф_4 (ТЗ-1)'!CU69</f>
        <v>5276.7292758700605</v>
      </c>
      <c r="CV74" s="145">
        <f>'[8]ф_4 (ТЗ-1)'!CV69</f>
        <v>5279.1940686950456</v>
      </c>
      <c r="CW74" s="145">
        <f>'[8]ф_4 (ТЗ-1)'!CW69</f>
        <v>5295.5768062115803</v>
      </c>
      <c r="CX74" s="145">
        <f>'[8]ф_4 (ТЗ-1)'!CX69</f>
        <v>5302.0926091684569</v>
      </c>
      <c r="CY74" s="145">
        <f>'[8]ф_4 (ТЗ-1)'!CY69</f>
        <v>5336.6068741492109</v>
      </c>
      <c r="CZ74" s="145">
        <f>'[8]ф_4 (ТЗ-1)'!CZ69</f>
        <v>5349.1341064306507</v>
      </c>
      <c r="DA74" s="145">
        <f>'[8]ф_4 (ТЗ-1)'!DA69</f>
        <v>5376.214487444835</v>
      </c>
      <c r="DB74" s="145">
        <f>'[8]ф_4 (ТЗ-1)'!DB69</f>
        <v>5380.9646562045673</v>
      </c>
      <c r="DC74" s="145">
        <f>'[8]ф_4 (ТЗ-1)'!DC69</f>
        <v>5393.8048474639218</v>
      </c>
      <c r="DD74" s="145">
        <f>'[8]ф_4 (ТЗ-1)'!DD69</f>
        <v>5401.8855224184817</v>
      </c>
      <c r="DE74" s="145">
        <f>'[8]ф_4 (ТЗ-1)'!DE69</f>
        <v>5278.2337306599584</v>
      </c>
      <c r="DF74" s="145">
        <f>'[8]ф_4 (ТЗ-1)'!DF69</f>
        <v>5281.6937125862332</v>
      </c>
      <c r="DG74" s="145">
        <f>'[8]ф_4 (ТЗ-1)'!DG69</f>
        <v>5281.7342288846312</v>
      </c>
      <c r="DH74" s="145">
        <f>'[8]ф_4 (ТЗ-1)'!DH69</f>
        <v>5281.3901222579543</v>
      </c>
      <c r="DI74" s="145">
        <f>'[8]ф_4 (ТЗ-1)'!DI69</f>
        <v>5281.3901222579543</v>
      </c>
      <c r="DJ74" s="139"/>
      <c r="DK74" s="139">
        <v>2060.1329999999998</v>
      </c>
      <c r="DL74" s="139">
        <v>11161</v>
      </c>
      <c r="DM74" s="139"/>
      <c r="DN74" s="139">
        <v>17.270550000000004</v>
      </c>
      <c r="DO74" s="139"/>
      <c r="DP74" s="139"/>
      <c r="DQ74" s="190">
        <v>0</v>
      </c>
      <c r="DR74" s="190">
        <v>0</v>
      </c>
      <c r="DS74" s="190">
        <v>0</v>
      </c>
      <c r="DT74" s="190">
        <v>2610.1614149785696</v>
      </c>
      <c r="DU74" s="190">
        <v>0</v>
      </c>
      <c r="DV74" s="190">
        <v>0</v>
      </c>
      <c r="DW74" s="190">
        <v>0</v>
      </c>
      <c r="DX74" s="190">
        <v>0</v>
      </c>
      <c r="DY74" s="190">
        <v>0</v>
      </c>
      <c r="DZ74" s="190">
        <v>0</v>
      </c>
      <c r="EA74" s="190">
        <v>0</v>
      </c>
      <c r="EB74" s="190">
        <v>0</v>
      </c>
      <c r="EC74" s="190">
        <v>0</v>
      </c>
      <c r="ED74" s="190">
        <v>0</v>
      </c>
      <c r="EE74" s="190">
        <v>0</v>
      </c>
      <c r="EF74" s="190">
        <v>0</v>
      </c>
      <c r="EG74" s="190">
        <v>0</v>
      </c>
      <c r="EH74" s="190">
        <v>0</v>
      </c>
      <c r="EI74" s="190">
        <v>169.52332671245338</v>
      </c>
      <c r="EJ74" s="190">
        <v>242.67248174226921</v>
      </c>
      <c r="EK74" s="190">
        <v>0</v>
      </c>
      <c r="EL74" s="190">
        <v>0</v>
      </c>
      <c r="EM74" s="190">
        <v>0</v>
      </c>
      <c r="EN74" s="190">
        <v>0</v>
      </c>
      <c r="EO74" s="190">
        <v>0</v>
      </c>
      <c r="EP74" s="139"/>
      <c r="EQ74" s="139"/>
      <c r="ER74" s="139"/>
      <c r="ES74" s="139">
        <v>0</v>
      </c>
      <c r="ET74" s="139">
        <v>0</v>
      </c>
      <c r="EU74" s="139">
        <v>0</v>
      </c>
      <c r="EV74" s="139">
        <v>761.20199999999988</v>
      </c>
      <c r="EW74" s="139">
        <v>0</v>
      </c>
      <c r="EX74" s="139">
        <v>0</v>
      </c>
      <c r="EY74" s="139">
        <v>0</v>
      </c>
      <c r="EZ74" s="139">
        <v>0</v>
      </c>
      <c r="FA74" s="139">
        <v>0</v>
      </c>
      <c r="FB74" s="139">
        <v>0</v>
      </c>
      <c r="FC74" s="139">
        <v>0</v>
      </c>
      <c r="FD74" s="139">
        <v>0</v>
      </c>
      <c r="FE74" s="139">
        <v>0</v>
      </c>
      <c r="FF74" s="139">
        <v>0</v>
      </c>
      <c r="FG74" s="139">
        <v>0</v>
      </c>
      <c r="FH74" s="139">
        <v>0</v>
      </c>
      <c r="FI74" s="139">
        <v>0</v>
      </c>
      <c r="FJ74" s="139">
        <v>0</v>
      </c>
      <c r="FK74" s="139">
        <v>0</v>
      </c>
      <c r="FL74" s="139">
        <v>0</v>
      </c>
      <c r="FM74" s="139">
        <v>0</v>
      </c>
      <c r="FN74" s="139">
        <v>0</v>
      </c>
      <c r="FO74" s="139">
        <v>0</v>
      </c>
      <c r="FP74" s="139">
        <v>0</v>
      </c>
      <c r="FQ74" s="139">
        <v>0</v>
      </c>
      <c r="FR74" s="139"/>
      <c r="FS74" s="139"/>
      <c r="FT74" s="139"/>
      <c r="FU74" s="139">
        <v>2024</v>
      </c>
      <c r="FV74" s="139"/>
      <c r="FW74" s="139"/>
      <c r="FX74" s="139"/>
      <c r="FY74" s="139">
        <v>14.850000000000003</v>
      </c>
      <c r="FZ74" s="139"/>
      <c r="GA74" s="139"/>
      <c r="GB74" s="139"/>
      <c r="GC74" s="191">
        <v>162.59408562123349</v>
      </c>
      <c r="GD74" s="139"/>
      <c r="GE74" s="139"/>
      <c r="GF74" s="139"/>
      <c r="GG74" s="139"/>
      <c r="GH74" s="139"/>
      <c r="GI74" s="139"/>
      <c r="GJ74" s="139">
        <v>423.61931127185522</v>
      </c>
      <c r="GK74" s="139"/>
      <c r="GL74" s="139"/>
      <c r="GM74" s="139"/>
      <c r="GN74" s="139">
        <v>9044.5</v>
      </c>
      <c r="GO74" s="139"/>
      <c r="GP74" s="139"/>
      <c r="GQ74" s="139"/>
      <c r="GR74" s="139">
        <v>9869</v>
      </c>
      <c r="GS74" s="139"/>
      <c r="GT74" s="139"/>
      <c r="GU74" s="139"/>
      <c r="GV74" s="139">
        <f t="shared" si="113"/>
        <v>0.25001099032053309</v>
      </c>
      <c r="GW74" s="139"/>
      <c r="GX74" s="139"/>
      <c r="GY74" s="139"/>
      <c r="GZ74" s="139">
        <f t="shared" si="188"/>
        <v>0</v>
      </c>
      <c r="HA74" s="139">
        <f t="shared" si="188"/>
        <v>0</v>
      </c>
      <c r="HB74" s="139">
        <f t="shared" si="188"/>
        <v>0</v>
      </c>
      <c r="HC74" s="139">
        <f t="shared" si="188"/>
        <v>14.850000000000003</v>
      </c>
      <c r="HD74" s="139">
        <f t="shared" si="188"/>
        <v>14.850000000000003</v>
      </c>
      <c r="HE74" s="139">
        <f t="shared" si="188"/>
        <v>14.850000000000003</v>
      </c>
      <c r="HF74" s="139">
        <f t="shared" si="188"/>
        <v>14.850000000000003</v>
      </c>
      <c r="HG74" s="139">
        <f t="shared" si="188"/>
        <v>14.850000000000003</v>
      </c>
      <c r="HH74" s="139">
        <f t="shared" si="188"/>
        <v>14.850000000000003</v>
      </c>
      <c r="HI74" s="139">
        <f t="shared" si="188"/>
        <v>14.850000000000003</v>
      </c>
      <c r="HJ74" s="139">
        <f t="shared" si="188"/>
        <v>14.850000000000003</v>
      </c>
      <c r="HK74" s="139">
        <f t="shared" si="188"/>
        <v>14.850000000000003</v>
      </c>
      <c r="HL74" s="139">
        <f t="shared" si="188"/>
        <v>14.850000000000003</v>
      </c>
      <c r="HM74" s="139">
        <f t="shared" si="188"/>
        <v>14.850000000000003</v>
      </c>
      <c r="HN74" s="139">
        <f t="shared" si="188"/>
        <v>14.850000000000003</v>
      </c>
      <c r="HO74" s="139">
        <f t="shared" si="188"/>
        <v>14.850000000000003</v>
      </c>
      <c r="HP74" s="139">
        <f t="shared" si="187"/>
        <v>14.850000000000003</v>
      </c>
      <c r="HQ74" s="139">
        <f t="shared" si="187"/>
        <v>14.850000000000003</v>
      </c>
      <c r="HR74" s="139">
        <f t="shared" si="187"/>
        <v>14.850000000000003</v>
      </c>
      <c r="HS74" s="139">
        <f t="shared" si="187"/>
        <v>14.850000000000003</v>
      </c>
      <c r="HT74" s="139">
        <f t="shared" si="187"/>
        <v>14.850000000000003</v>
      </c>
      <c r="HU74" s="139">
        <f t="shared" si="187"/>
        <v>14.850000000000003</v>
      </c>
      <c r="HV74" s="139">
        <f t="shared" si="187"/>
        <v>14.850000000000003</v>
      </c>
      <c r="HW74" s="139">
        <f t="shared" si="187"/>
        <v>14.850000000000003</v>
      </c>
      <c r="HX74" s="139">
        <f t="shared" si="187"/>
        <v>14.850000000000003</v>
      </c>
      <c r="HY74" s="139"/>
      <c r="HZ74" s="139"/>
      <c r="IA74" s="139"/>
      <c r="IB74" s="279" t="s">
        <v>132</v>
      </c>
      <c r="IC74" s="139"/>
      <c r="ID74" s="139"/>
      <c r="IE74" s="139"/>
      <c r="IF74" s="280">
        <v>6184.7368621879414</v>
      </c>
      <c r="IG74" s="139"/>
      <c r="IH74" s="139"/>
      <c r="II74" s="139"/>
      <c r="IJ74" s="139" t="str">
        <f>IFERROR(IJ$81*#REF!,"-")</f>
        <v>-</v>
      </c>
      <c r="IK74" s="139" t="str">
        <f>IFERROR(IK$81*#REF!,"-")</f>
        <v>-</v>
      </c>
      <c r="IL74" s="139" t="str">
        <f>IFERROR(IL$81*#REF!,"-")</f>
        <v>-</v>
      </c>
      <c r="IM74" s="139" t="str">
        <f>IFERROR(IM$81*#REF!,"-")</f>
        <v>-</v>
      </c>
      <c r="IN74" s="139" t="str">
        <f>IFERROR(IN$81*#REF!,"-")</f>
        <v>-</v>
      </c>
      <c r="IO74" s="139" t="str">
        <f>IFERROR(IO$81*#REF!,"-")</f>
        <v>-</v>
      </c>
      <c r="IP74" s="139" t="str">
        <f>IFERROR(IP$81*#REF!,"-")</f>
        <v>-</v>
      </c>
      <c r="IQ74" s="139" t="str">
        <f>IFERROR(IQ$81*#REF!,"-")</f>
        <v>-</v>
      </c>
      <c r="IR74" s="139" t="str">
        <f>IFERROR(IR$81*#REF!,"-")</f>
        <v>-</v>
      </c>
      <c r="IS74" s="139" t="str">
        <f>IFERROR(IS$81*#REF!,"-")</f>
        <v>-</v>
      </c>
      <c r="IT74" s="139" t="str">
        <f>IFERROR(IT$81*#REF!,"-")</f>
        <v>-</v>
      </c>
      <c r="IU74" s="139" t="str">
        <f>IFERROR(IU$81*#REF!,"-")</f>
        <v>-</v>
      </c>
      <c r="IV74" s="139" t="str">
        <f>IFERROR(IV$81*#REF!,"-")</f>
        <v>-</v>
      </c>
      <c r="IW74" s="139" t="str">
        <f>IFERROR(IW$81*#REF!,"-")</f>
        <v>-</v>
      </c>
      <c r="IX74" s="139" t="str">
        <f>IFERROR(IX$81*#REF!,"-")</f>
        <v>-</v>
      </c>
      <c r="IY74" s="139" t="str">
        <f>IFERROR(IY$81*#REF!,"-")</f>
        <v>-</v>
      </c>
      <c r="IZ74" s="139" t="str">
        <f>IFERROR(IZ$81*#REF!,"-")</f>
        <v>-</v>
      </c>
      <c r="JA74" s="139" t="str">
        <f>IFERROR(JA$81*#REF!,"-")</f>
        <v>-</v>
      </c>
      <c r="JB74" s="139" t="str">
        <f>IFERROR(JB$81*#REF!,"-")</f>
        <v>-</v>
      </c>
      <c r="JC74" s="139" t="str">
        <f>IFERROR(JC$81*#REF!,"-")</f>
        <v>-</v>
      </c>
      <c r="JD74" s="139" t="str">
        <f>IFERROR(JD$81*#REF!,"-")</f>
        <v>-</v>
      </c>
      <c r="JE74" s="139" t="str">
        <f>IFERROR(JE$81*#REF!,"-")</f>
        <v>-</v>
      </c>
      <c r="JF74" s="139" t="str">
        <f>IFERROR(JF$81*#REF!,"-")</f>
        <v>-</v>
      </c>
      <c r="JG74" s="139" t="str">
        <f>IFERROR(JG$81*#REF!,"-")</f>
        <v>-</v>
      </c>
      <c r="JH74" s="139" t="str">
        <f>IFERROR(JH$81*#REF!,"-")</f>
        <v>-</v>
      </c>
      <c r="JI74" s="139"/>
      <c r="JJ74" s="139"/>
      <c r="JK74" s="139"/>
      <c r="JL74" s="139"/>
      <c r="JM74" s="139"/>
      <c r="JN74" s="139"/>
      <c r="JO74" s="139"/>
      <c r="JP74" s="139"/>
      <c r="JQ74" s="139"/>
      <c r="JR74" s="139"/>
      <c r="JS74" s="139"/>
      <c r="JT74" s="139"/>
      <c r="JU74" s="139"/>
      <c r="JV74" s="139"/>
      <c r="JW74" s="139"/>
      <c r="JX74" s="139"/>
      <c r="JY74" s="139"/>
      <c r="JZ74" s="139"/>
      <c r="KA74" s="139"/>
      <c r="KB74" s="139"/>
      <c r="KC74" s="139"/>
      <c r="KD74" s="139"/>
      <c r="KE74" s="139"/>
      <c r="KF74" s="139"/>
      <c r="KG74" s="139"/>
      <c r="KH74" s="139"/>
      <c r="KI74" s="139"/>
      <c r="KJ74" s="139"/>
      <c r="KK74" s="139"/>
      <c r="KL74" s="139"/>
      <c r="KM74" s="139"/>
      <c r="KN74" s="139"/>
      <c r="KO74" s="139"/>
      <c r="KP74" s="139"/>
      <c r="KQ74" s="139"/>
      <c r="KR74" s="139"/>
      <c r="KS74" s="139"/>
      <c r="KT74" s="139"/>
      <c r="KU74" s="139"/>
      <c r="KV74" s="139"/>
      <c r="KW74" s="139"/>
    </row>
    <row r="75" spans="1:309" s="152" customFormat="1" ht="12.75" x14ac:dyDescent="0.2">
      <c r="A75" s="150" t="s">
        <v>556</v>
      </c>
      <c r="B75" s="186" t="s">
        <v>619</v>
      </c>
      <c r="C75" s="151">
        <f t="shared" si="189"/>
        <v>0.28274117569839596</v>
      </c>
      <c r="D75" s="151" t="s">
        <v>132</v>
      </c>
      <c r="E75" s="151" t="s">
        <v>132</v>
      </c>
      <c r="F75" s="151" t="s">
        <v>132</v>
      </c>
      <c r="G75" s="151">
        <f>IF($DN$4*$DL75/1000&gt;=1,$DN$4,1/($DL75/1000))</f>
        <v>0.28274117569839596</v>
      </c>
      <c r="H75" s="151">
        <f t="shared" si="189"/>
        <v>0.28274117569839596</v>
      </c>
      <c r="I75" s="151">
        <v>0.25472266558920165</v>
      </c>
      <c r="J75" s="151" t="str">
        <f t="shared" si="110"/>
        <v>-</v>
      </c>
      <c r="K75" s="151" t="s">
        <v>132</v>
      </c>
      <c r="L75" s="151" t="s">
        <v>132</v>
      </c>
      <c r="M75" s="151" t="s">
        <v>132</v>
      </c>
      <c r="N75" s="151">
        <f t="shared" si="192"/>
        <v>0.14121962402567628</v>
      </c>
      <c r="O75" s="151">
        <f t="shared" si="192"/>
        <v>0</v>
      </c>
      <c r="P75" s="151">
        <f t="shared" si="192"/>
        <v>0</v>
      </c>
      <c r="Q75" s="151">
        <f t="shared" si="192"/>
        <v>0</v>
      </c>
      <c r="R75" s="151">
        <f t="shared" si="192"/>
        <v>0</v>
      </c>
      <c r="S75" s="151">
        <f t="shared" si="192"/>
        <v>0</v>
      </c>
      <c r="T75" s="151">
        <f t="shared" si="192"/>
        <v>0</v>
      </c>
      <c r="U75" s="151">
        <f t="shared" si="192"/>
        <v>0</v>
      </c>
      <c r="V75" s="151">
        <f t="shared" si="191"/>
        <v>0</v>
      </c>
      <c r="W75" s="151">
        <f t="shared" si="191"/>
        <v>0</v>
      </c>
      <c r="X75" s="151">
        <f t="shared" si="191"/>
        <v>0</v>
      </c>
      <c r="Y75" s="151">
        <f t="shared" si="191"/>
        <v>0</v>
      </c>
      <c r="Z75" s="151">
        <f t="shared" si="191"/>
        <v>0</v>
      </c>
      <c r="AA75" s="151">
        <f t="shared" si="186"/>
        <v>0</v>
      </c>
      <c r="AB75" s="151">
        <f t="shared" si="186"/>
        <v>0</v>
      </c>
      <c r="AC75" s="151">
        <f t="shared" si="186"/>
        <v>0</v>
      </c>
      <c r="AD75" s="151">
        <f t="shared" si="185"/>
        <v>0</v>
      </c>
      <c r="AE75" s="151">
        <f t="shared" si="185"/>
        <v>0</v>
      </c>
      <c r="AF75" s="151">
        <f t="shared" si="185"/>
        <v>0</v>
      </c>
      <c r="AG75" s="151">
        <f t="shared" si="185"/>
        <v>0</v>
      </c>
      <c r="AH75" s="151">
        <f t="shared" si="185"/>
        <v>0</v>
      </c>
      <c r="AI75" s="151">
        <f t="shared" si="185"/>
        <v>0</v>
      </c>
      <c r="AJ75" s="183" t="s">
        <v>132</v>
      </c>
      <c r="AK75" s="183" t="str">
        <f t="shared" si="193"/>
        <v>-</v>
      </c>
      <c r="AL75" s="183" t="s">
        <v>132</v>
      </c>
      <c r="AM75" s="183" t="s">
        <v>132</v>
      </c>
      <c r="AN75" s="183">
        <v>158.041</v>
      </c>
      <c r="AO75" s="183">
        <v>158.041</v>
      </c>
      <c r="AP75" s="183">
        <v>158.041</v>
      </c>
      <c r="AQ75" s="183">
        <v>158.041</v>
      </c>
      <c r="AR75" s="183">
        <v>158.041</v>
      </c>
      <c r="AS75" s="183">
        <v>158.041</v>
      </c>
      <c r="AT75" s="183">
        <v>158.041</v>
      </c>
      <c r="AU75" s="183">
        <v>158.041</v>
      </c>
      <c r="AV75" s="183">
        <v>158.041</v>
      </c>
      <c r="AW75" s="183">
        <v>158.041</v>
      </c>
      <c r="AX75" s="183">
        <v>158.041</v>
      </c>
      <c r="AY75" s="183">
        <v>158.041</v>
      </c>
      <c r="AZ75" s="183">
        <v>158.041</v>
      </c>
      <c r="BA75" s="183">
        <v>158.041</v>
      </c>
      <c r="BB75" s="183">
        <v>158.041</v>
      </c>
      <c r="BC75" s="183">
        <v>158.041</v>
      </c>
      <c r="BD75" s="183">
        <v>158.041</v>
      </c>
      <c r="BE75" s="183">
        <v>158.041</v>
      </c>
      <c r="BF75" s="183">
        <v>158.041</v>
      </c>
      <c r="BG75" s="183">
        <v>158.041</v>
      </c>
      <c r="BH75" s="183">
        <v>158.041</v>
      </c>
      <c r="BI75" s="145">
        <v>158.041</v>
      </c>
      <c r="BJ75" s="154" t="s">
        <v>132</v>
      </c>
      <c r="BK75" s="145" t="s">
        <v>132</v>
      </c>
      <c r="BL75" s="145" t="s">
        <v>132</v>
      </c>
      <c r="BM75" s="145" t="s">
        <v>132</v>
      </c>
      <c r="BN75" s="145">
        <f t="shared" si="190"/>
        <v>4.392212183346051</v>
      </c>
      <c r="BO75" s="145">
        <f t="shared" si="190"/>
        <v>2.3612304471369376</v>
      </c>
      <c r="BP75" s="145">
        <f t="shared" si="190"/>
        <v>2.4144790177589237</v>
      </c>
      <c r="BQ75" s="145">
        <f t="shared" si="190"/>
        <v>2.4257011218920561</v>
      </c>
      <c r="BR75" s="145">
        <f t="shared" si="190"/>
        <v>2.4182837941998474</v>
      </c>
      <c r="BS75" s="145">
        <f t="shared" si="190"/>
        <v>2.4281229551220251</v>
      </c>
      <c r="BT75" s="145">
        <f t="shared" si="190"/>
        <v>2.4396677579765016</v>
      </c>
      <c r="BU75" s="145">
        <f t="shared" si="190"/>
        <v>2.4440136237904091</v>
      </c>
      <c r="BV75" s="145">
        <f t="shared" si="190"/>
        <v>2.4451552376442085</v>
      </c>
      <c r="BW75" s="145">
        <f t="shared" si="190"/>
        <v>2.4527432020047244</v>
      </c>
      <c r="BX75" s="145">
        <f t="shared" si="190"/>
        <v>2.4557611152543894</v>
      </c>
      <c r="BY75" s="145">
        <f t="shared" si="190"/>
        <v>2.4717470280079228</v>
      </c>
      <c r="BZ75" s="145">
        <f t="shared" si="190"/>
        <v>2.4775492446393943</v>
      </c>
      <c r="CA75" s="145">
        <f t="shared" si="157"/>
        <v>2.4900920181409192</v>
      </c>
      <c r="CB75" s="145">
        <f t="shared" si="157"/>
        <v>2.4922921456360276</v>
      </c>
      <c r="CC75" s="145">
        <f t="shared" si="157"/>
        <v>2.4982393149390734</v>
      </c>
      <c r="CD75" s="145">
        <f t="shared" si="157"/>
        <v>2.3920194002481088</v>
      </c>
      <c r="CE75" s="145">
        <f t="shared" si="157"/>
        <v>2.406486753473982</v>
      </c>
      <c r="CF75" s="145">
        <f t="shared" si="157"/>
        <v>2.4080642510039758</v>
      </c>
      <c r="CG75" s="145">
        <f t="shared" si="157"/>
        <v>2.4080827234590374</v>
      </c>
      <c r="CH75" s="145">
        <f t="shared" si="157"/>
        <v>2.4079258361211253</v>
      </c>
      <c r="CI75" s="145">
        <f t="shared" si="194"/>
        <v>2.4079258361211249</v>
      </c>
      <c r="CJ75" s="192" t="str">
        <f t="shared" si="112"/>
        <v>-</v>
      </c>
      <c r="CK75" s="145" t="str">
        <f>'[8]ф_4 (ТЗ-1)'!CK70</f>
        <v>-</v>
      </c>
      <c r="CL75" s="145" t="str">
        <f>'[8]ф_4 (ТЗ-1)'!CL70</f>
        <v>-</v>
      </c>
      <c r="CM75" s="145" t="str">
        <f>'[8]ф_4 (ТЗ-1)'!CM70</f>
        <v>-</v>
      </c>
      <c r="CN75" s="145">
        <f>'[8]ф_4 (ТЗ-1)'!CN70</f>
        <v>5985.9351584975311</v>
      </c>
      <c r="CO75" s="145">
        <f>'[8]ф_4 (ТЗ-1)'!CO70</f>
        <v>4092.843518005704</v>
      </c>
      <c r="CP75" s="145">
        <f>'[8]ф_4 (ТЗ-1)'!CP70</f>
        <v>4185.1420343904647</v>
      </c>
      <c r="CQ75" s="145">
        <f>'[8]ф_4 (ТЗ-1)'!CQ70</f>
        <v>4204.5938910338382</v>
      </c>
      <c r="CR75" s="145">
        <f>'[8]ф_4 (ТЗ-1)'!CR70</f>
        <v>4191.7370512438929</v>
      </c>
      <c r="CS75" s="145">
        <f>'[8]ф_4 (ТЗ-1)'!CS70</f>
        <v>4208.7917805066718</v>
      </c>
      <c r="CT75" s="145">
        <f>'[8]ф_4 (ТЗ-1)'!CT70</f>
        <v>4228.8029876240844</v>
      </c>
      <c r="CU75" s="145">
        <f>'[8]ф_4 (ТЗ-1)'!CU70</f>
        <v>4236.3359028243522</v>
      </c>
      <c r="CV75" s="145">
        <f>'[8]ф_4 (ТЗ-1)'!CV70</f>
        <v>4238.3147214810633</v>
      </c>
      <c r="CW75" s="145">
        <f>'[8]ф_4 (ТЗ-1)'!CW70</f>
        <v>4251.4673346812924</v>
      </c>
      <c r="CX75" s="145">
        <f>'[8]ф_4 (ТЗ-1)'!CX70</f>
        <v>4256.6984406484253</v>
      </c>
      <c r="CY75" s="145">
        <f>'[8]ф_4 (ТЗ-1)'!CY70</f>
        <v>4284.4076544915879</v>
      </c>
      <c r="CZ75" s="145">
        <f>'[8]ф_4 (ТЗ-1)'!CZ70</f>
        <v>4294.4649382941825</v>
      </c>
      <c r="DA75" s="145">
        <f>'[8]ф_4 (ТЗ-1)'!DA70</f>
        <v>4316.2059798285973</v>
      </c>
      <c r="DB75" s="145">
        <f>'[8]ф_4 (ТЗ-1)'!DB70</f>
        <v>4320.019575222499</v>
      </c>
      <c r="DC75" s="145">
        <f>'[8]ф_4 (ТЗ-1)'!DC70</f>
        <v>4330.3281130282721</v>
      </c>
      <c r="DD75" s="145">
        <f>'[8]ф_4 (ТЗ-1)'!DD70</f>
        <v>4146.2116114588589</v>
      </c>
      <c r="DE75" s="145">
        <f>'[8]ф_4 (ТЗ-1)'!DE70</f>
        <v>4171.2886271076331</v>
      </c>
      <c r="DF75" s="145">
        <f>'[8]ф_4 (ТЗ-1)'!DF70</f>
        <v>4174.0229856062424</v>
      </c>
      <c r="DG75" s="145">
        <f>'[8]ф_4 (ТЗ-1)'!DG70</f>
        <v>4174.0550048731684</v>
      </c>
      <c r="DH75" s="145">
        <f>'[8]ф_4 (ТЗ-1)'!DH70</f>
        <v>4173.7830638922242</v>
      </c>
      <c r="DI75" s="145">
        <f>'[8]ф_4 (ТЗ-1)'!DI70</f>
        <v>4173.7830638922233</v>
      </c>
      <c r="DJ75" s="139"/>
      <c r="DK75" s="139">
        <v>1733.3519999999996</v>
      </c>
      <c r="DL75" s="139">
        <v>11504</v>
      </c>
      <c r="DM75" s="139"/>
      <c r="DN75" s="139">
        <v>18.42192</v>
      </c>
      <c r="DO75" s="139"/>
      <c r="DP75" s="139"/>
      <c r="DQ75" s="190">
        <v>0</v>
      </c>
      <c r="DR75" s="190">
        <v>0</v>
      </c>
      <c r="DS75" s="190">
        <v>0</v>
      </c>
      <c r="DT75" s="190">
        <v>1192.8891002610801</v>
      </c>
      <c r="DU75" s="190">
        <v>0</v>
      </c>
      <c r="DV75" s="190">
        <v>0</v>
      </c>
      <c r="DW75" s="190">
        <v>0</v>
      </c>
      <c r="DX75" s="190">
        <v>0</v>
      </c>
      <c r="DY75" s="190">
        <v>0</v>
      </c>
      <c r="DZ75" s="190">
        <v>0</v>
      </c>
      <c r="EA75" s="190">
        <v>0</v>
      </c>
      <c r="EB75" s="190">
        <v>0</v>
      </c>
      <c r="EC75" s="190">
        <v>0</v>
      </c>
      <c r="ED75" s="190">
        <v>0</v>
      </c>
      <c r="EE75" s="190">
        <v>0</v>
      </c>
      <c r="EF75" s="190">
        <v>0</v>
      </c>
      <c r="EG75" s="190">
        <v>0</v>
      </c>
      <c r="EH75" s="190">
        <v>0</v>
      </c>
      <c r="EI75" s="190">
        <v>817.52030954539316</v>
      </c>
      <c r="EJ75" s="190">
        <v>0</v>
      </c>
      <c r="EK75" s="190">
        <v>0</v>
      </c>
      <c r="EL75" s="190">
        <v>0</v>
      </c>
      <c r="EM75" s="190">
        <v>0</v>
      </c>
      <c r="EN75" s="190">
        <v>0</v>
      </c>
      <c r="EO75" s="190">
        <v>0</v>
      </c>
      <c r="EP75" s="139"/>
      <c r="EQ75" s="139"/>
      <c r="ER75" s="139"/>
      <c r="ES75" s="139">
        <v>0</v>
      </c>
      <c r="ET75" s="139">
        <v>0</v>
      </c>
      <c r="EU75" s="139">
        <v>0</v>
      </c>
      <c r="EV75" s="139">
        <v>370.5</v>
      </c>
      <c r="EW75" s="139">
        <v>0</v>
      </c>
      <c r="EX75" s="139">
        <v>0</v>
      </c>
      <c r="EY75" s="139">
        <v>0</v>
      </c>
      <c r="EZ75" s="139">
        <v>0</v>
      </c>
      <c r="FA75" s="139">
        <v>0</v>
      </c>
      <c r="FB75" s="139">
        <v>0</v>
      </c>
      <c r="FC75" s="139">
        <v>0</v>
      </c>
      <c r="FD75" s="139">
        <v>0</v>
      </c>
      <c r="FE75" s="139">
        <v>0</v>
      </c>
      <c r="FF75" s="139">
        <v>0</v>
      </c>
      <c r="FG75" s="139">
        <v>0</v>
      </c>
      <c r="FH75" s="139">
        <v>0</v>
      </c>
      <c r="FI75" s="139">
        <v>0</v>
      </c>
      <c r="FJ75" s="139">
        <v>0</v>
      </c>
      <c r="FK75" s="139">
        <v>0</v>
      </c>
      <c r="FL75" s="139">
        <v>0</v>
      </c>
      <c r="FM75" s="139">
        <v>0</v>
      </c>
      <c r="FN75" s="139">
        <v>0</v>
      </c>
      <c r="FO75" s="139">
        <v>0</v>
      </c>
      <c r="FP75" s="139">
        <v>0</v>
      </c>
      <c r="FQ75" s="139">
        <v>0</v>
      </c>
      <c r="FR75" s="139"/>
      <c r="FS75" s="139"/>
      <c r="FT75" s="139"/>
      <c r="FU75" s="139">
        <v>2024</v>
      </c>
      <c r="FV75" s="139"/>
      <c r="FW75" s="139"/>
      <c r="FX75" s="139"/>
      <c r="FY75" s="139">
        <v>15.84</v>
      </c>
      <c r="FZ75" s="139"/>
      <c r="GA75" s="139"/>
      <c r="GB75" s="139"/>
      <c r="GC75" s="191">
        <v>578.35924023780751</v>
      </c>
      <c r="GD75" s="139"/>
      <c r="GE75" s="139"/>
      <c r="GF75" s="139"/>
      <c r="GG75" s="139"/>
      <c r="GH75" s="139"/>
      <c r="GI75" s="139"/>
      <c r="GJ75" s="139">
        <v>1814.6061202120261</v>
      </c>
      <c r="GK75" s="139"/>
      <c r="GL75" s="139"/>
      <c r="GM75" s="139"/>
      <c r="GN75" s="139">
        <v>6027.31</v>
      </c>
      <c r="GO75" s="139"/>
      <c r="GP75" s="139"/>
      <c r="GQ75" s="139"/>
      <c r="GR75" s="139">
        <v>10364</v>
      </c>
      <c r="GS75" s="139"/>
      <c r="GT75" s="139"/>
      <c r="GU75" s="139"/>
      <c r="GV75" s="139">
        <f t="shared" si="113"/>
        <v>0.25472266558920165</v>
      </c>
      <c r="GW75" s="139"/>
      <c r="GX75" s="139"/>
      <c r="GY75" s="139"/>
      <c r="GZ75" s="139">
        <f t="shared" si="188"/>
        <v>0</v>
      </c>
      <c r="HA75" s="139">
        <f t="shared" si="188"/>
        <v>0</v>
      </c>
      <c r="HB75" s="139">
        <f t="shared" si="188"/>
        <v>0</v>
      </c>
      <c r="HC75" s="139">
        <f t="shared" si="188"/>
        <v>15.84</v>
      </c>
      <c r="HD75" s="139">
        <f t="shared" si="188"/>
        <v>15.84</v>
      </c>
      <c r="HE75" s="139">
        <f t="shared" si="188"/>
        <v>15.84</v>
      </c>
      <c r="HF75" s="139">
        <f t="shared" si="188"/>
        <v>15.84</v>
      </c>
      <c r="HG75" s="139">
        <f t="shared" si="188"/>
        <v>15.84</v>
      </c>
      <c r="HH75" s="139">
        <f t="shared" si="188"/>
        <v>15.84</v>
      </c>
      <c r="HI75" s="139">
        <f t="shared" si="188"/>
        <v>15.84</v>
      </c>
      <c r="HJ75" s="139">
        <f t="shared" si="188"/>
        <v>15.84</v>
      </c>
      <c r="HK75" s="139">
        <f t="shared" si="188"/>
        <v>15.84</v>
      </c>
      <c r="HL75" s="139">
        <f t="shared" si="188"/>
        <v>15.84</v>
      </c>
      <c r="HM75" s="139">
        <f t="shared" si="188"/>
        <v>15.84</v>
      </c>
      <c r="HN75" s="139">
        <f t="shared" si="188"/>
        <v>15.84</v>
      </c>
      <c r="HO75" s="139">
        <f t="shared" ref="HO75:HX75" si="195">IF($FU75&gt;HO$10,$DM75,$FY75)</f>
        <v>15.84</v>
      </c>
      <c r="HP75" s="139">
        <f t="shared" si="195"/>
        <v>15.84</v>
      </c>
      <c r="HQ75" s="139">
        <f t="shared" si="195"/>
        <v>15.84</v>
      </c>
      <c r="HR75" s="139">
        <f t="shared" si="195"/>
        <v>15.84</v>
      </c>
      <c r="HS75" s="139">
        <f t="shared" si="195"/>
        <v>15.84</v>
      </c>
      <c r="HT75" s="139">
        <f t="shared" si="195"/>
        <v>15.84</v>
      </c>
      <c r="HU75" s="139">
        <f t="shared" si="195"/>
        <v>15.84</v>
      </c>
      <c r="HV75" s="139">
        <f t="shared" si="195"/>
        <v>15.84</v>
      </c>
      <c r="HW75" s="139">
        <f t="shared" si="195"/>
        <v>15.84</v>
      </c>
      <c r="HX75" s="139">
        <f t="shared" si="195"/>
        <v>15.84</v>
      </c>
      <c r="HY75" s="139"/>
      <c r="HZ75" s="139"/>
      <c r="IA75" s="139"/>
      <c r="IB75" s="279" t="s">
        <v>132</v>
      </c>
      <c r="IC75" s="139"/>
      <c r="ID75" s="139"/>
      <c r="IE75" s="139"/>
      <c r="IF75" s="280">
        <v>4595.2598304313342</v>
      </c>
      <c r="IG75" s="139"/>
      <c r="IH75" s="139"/>
      <c r="II75" s="139"/>
      <c r="IJ75" s="139" t="str">
        <f>IFERROR(IJ$81*#REF!,"-")</f>
        <v>-</v>
      </c>
      <c r="IK75" s="139" t="str">
        <f>IFERROR(IK$81*#REF!,"-")</f>
        <v>-</v>
      </c>
      <c r="IL75" s="139" t="str">
        <f>IFERROR(IL$81*#REF!,"-")</f>
        <v>-</v>
      </c>
      <c r="IM75" s="139" t="str">
        <f>IFERROR(IM$81*#REF!,"-")</f>
        <v>-</v>
      </c>
      <c r="IN75" s="139" t="str">
        <f>IFERROR(IN$81*#REF!,"-")</f>
        <v>-</v>
      </c>
      <c r="IO75" s="139" t="str">
        <f>IFERROR(IO$81*#REF!,"-")</f>
        <v>-</v>
      </c>
      <c r="IP75" s="139" t="str">
        <f>IFERROR(IP$81*#REF!,"-")</f>
        <v>-</v>
      </c>
      <c r="IQ75" s="139" t="str">
        <f>IFERROR(IQ$81*#REF!,"-")</f>
        <v>-</v>
      </c>
      <c r="IR75" s="139" t="str">
        <f>IFERROR(IR$81*#REF!,"-")</f>
        <v>-</v>
      </c>
      <c r="IS75" s="139" t="str">
        <f>IFERROR(IS$81*#REF!,"-")</f>
        <v>-</v>
      </c>
      <c r="IT75" s="139" t="str">
        <f>IFERROR(IT$81*#REF!,"-")</f>
        <v>-</v>
      </c>
      <c r="IU75" s="139" t="str">
        <f>IFERROR(IU$81*#REF!,"-")</f>
        <v>-</v>
      </c>
      <c r="IV75" s="139" t="str">
        <f>IFERROR(IV$81*#REF!,"-")</f>
        <v>-</v>
      </c>
      <c r="IW75" s="139" t="str">
        <f>IFERROR(IW$81*#REF!,"-")</f>
        <v>-</v>
      </c>
      <c r="IX75" s="139" t="str">
        <f>IFERROR(IX$81*#REF!,"-")</f>
        <v>-</v>
      </c>
      <c r="IY75" s="139" t="str">
        <f>IFERROR(IY$81*#REF!,"-")</f>
        <v>-</v>
      </c>
      <c r="IZ75" s="139" t="str">
        <f>IFERROR(IZ$81*#REF!,"-")</f>
        <v>-</v>
      </c>
      <c r="JA75" s="139" t="str">
        <f>IFERROR(JA$81*#REF!,"-")</f>
        <v>-</v>
      </c>
      <c r="JB75" s="139" t="str">
        <f>IFERROR(JB$81*#REF!,"-")</f>
        <v>-</v>
      </c>
      <c r="JC75" s="139" t="str">
        <f>IFERROR(JC$81*#REF!,"-")</f>
        <v>-</v>
      </c>
      <c r="JD75" s="139" t="str">
        <f>IFERROR(JD$81*#REF!,"-")</f>
        <v>-</v>
      </c>
      <c r="JE75" s="139" t="str">
        <f>IFERROR(JE$81*#REF!,"-")</f>
        <v>-</v>
      </c>
      <c r="JF75" s="139" t="str">
        <f>IFERROR(JF$81*#REF!,"-")</f>
        <v>-</v>
      </c>
      <c r="JG75" s="139" t="str">
        <f>IFERROR(JG$81*#REF!,"-")</f>
        <v>-</v>
      </c>
      <c r="JH75" s="139" t="str">
        <f>IFERROR(JH$81*#REF!,"-")</f>
        <v>-</v>
      </c>
      <c r="JI75" s="139"/>
      <c r="JJ75" s="139"/>
      <c r="JK75" s="139"/>
      <c r="JL75" s="139"/>
      <c r="JM75" s="139"/>
      <c r="JN75" s="139"/>
      <c r="JO75" s="139"/>
      <c r="JP75" s="139"/>
      <c r="JQ75" s="139"/>
      <c r="JR75" s="139"/>
      <c r="JS75" s="139"/>
      <c r="JT75" s="139"/>
      <c r="JU75" s="139"/>
      <c r="JV75" s="139"/>
      <c r="JW75" s="139"/>
      <c r="JX75" s="139"/>
      <c r="JY75" s="139"/>
      <c r="JZ75" s="139"/>
      <c r="KA75" s="139"/>
      <c r="KB75" s="139"/>
      <c r="KC75" s="139"/>
      <c r="KD75" s="139"/>
      <c r="KE75" s="139"/>
      <c r="KF75" s="139"/>
      <c r="KG75" s="139"/>
      <c r="KH75" s="139"/>
      <c r="KI75" s="139"/>
      <c r="KJ75" s="139"/>
      <c r="KK75" s="139"/>
      <c r="KL75" s="139"/>
      <c r="KM75" s="139"/>
      <c r="KN75" s="139"/>
      <c r="KO75" s="139"/>
      <c r="KP75" s="139"/>
      <c r="KQ75" s="139"/>
      <c r="KR75" s="139"/>
      <c r="KS75" s="139"/>
      <c r="KT75" s="139"/>
      <c r="KU75" s="139"/>
      <c r="KV75" s="139"/>
      <c r="KW75" s="139"/>
    </row>
    <row r="76" spans="1:309" s="152" customFormat="1" ht="12.75" x14ac:dyDescent="0.2">
      <c r="A76" s="150" t="s">
        <v>557</v>
      </c>
      <c r="B76" s="186" t="s">
        <v>620</v>
      </c>
      <c r="C76" s="151">
        <f t="shared" si="189"/>
        <v>0.28274117569839596</v>
      </c>
      <c r="D76" s="151" t="s">
        <v>132</v>
      </c>
      <c r="E76" s="151" t="s">
        <v>132</v>
      </c>
      <c r="F76" s="151" t="s">
        <v>132</v>
      </c>
      <c r="G76" s="151">
        <f>IF($DN$4*$DL76/1000&gt;=1,$DN$4,1/($DL76/1000))</f>
        <v>0.28274117569839596</v>
      </c>
      <c r="H76" s="151">
        <f t="shared" si="189"/>
        <v>0.28274117569839596</v>
      </c>
      <c r="I76" s="151">
        <v>0.28274117569839596</v>
      </c>
      <c r="J76" s="151" t="str">
        <f t="shared" si="110"/>
        <v>-</v>
      </c>
      <c r="K76" s="151" t="s">
        <v>132</v>
      </c>
      <c r="L76" s="151" t="s">
        <v>132</v>
      </c>
      <c r="M76" s="151" t="s">
        <v>132</v>
      </c>
      <c r="N76" s="151">
        <f t="shared" si="192"/>
        <v>3.322857142857143</v>
      </c>
      <c r="O76" s="151">
        <f t="shared" si="192"/>
        <v>0</v>
      </c>
      <c r="P76" s="151">
        <f t="shared" si="192"/>
        <v>0</v>
      </c>
      <c r="Q76" s="151">
        <f t="shared" si="192"/>
        <v>0</v>
      </c>
      <c r="R76" s="151">
        <f t="shared" si="192"/>
        <v>0</v>
      </c>
      <c r="S76" s="151">
        <f t="shared" si="192"/>
        <v>0</v>
      </c>
      <c r="T76" s="151">
        <f t="shared" si="192"/>
        <v>0</v>
      </c>
      <c r="U76" s="151">
        <f t="shared" si="192"/>
        <v>0</v>
      </c>
      <c r="V76" s="151">
        <f t="shared" si="191"/>
        <v>0</v>
      </c>
      <c r="W76" s="151">
        <f t="shared" si="191"/>
        <v>0</v>
      </c>
      <c r="X76" s="151">
        <f t="shared" si="191"/>
        <v>0</v>
      </c>
      <c r="Y76" s="151">
        <f t="shared" si="191"/>
        <v>0</v>
      </c>
      <c r="Z76" s="151">
        <f t="shared" si="191"/>
        <v>0</v>
      </c>
      <c r="AA76" s="151">
        <f t="shared" si="186"/>
        <v>0</v>
      </c>
      <c r="AB76" s="151">
        <f t="shared" si="186"/>
        <v>0</v>
      </c>
      <c r="AC76" s="151">
        <f t="shared" si="186"/>
        <v>0</v>
      </c>
      <c r="AD76" s="151">
        <f t="shared" si="185"/>
        <v>0</v>
      </c>
      <c r="AE76" s="151">
        <f t="shared" si="185"/>
        <v>0</v>
      </c>
      <c r="AF76" s="151">
        <f t="shared" si="185"/>
        <v>0</v>
      </c>
      <c r="AG76" s="151">
        <f t="shared" si="185"/>
        <v>0</v>
      </c>
      <c r="AH76" s="151">
        <f t="shared" si="185"/>
        <v>0</v>
      </c>
      <c r="AI76" s="151">
        <f t="shared" si="185"/>
        <v>0</v>
      </c>
      <c r="AJ76" s="183" t="s">
        <v>132</v>
      </c>
      <c r="AK76" s="183" t="str">
        <f t="shared" si="193"/>
        <v>-</v>
      </c>
      <c r="AL76" s="183" t="s">
        <v>132</v>
      </c>
      <c r="AM76" s="183" t="s">
        <v>132</v>
      </c>
      <c r="AN76" s="183">
        <v>158.041</v>
      </c>
      <c r="AO76" s="183">
        <v>158.041</v>
      </c>
      <c r="AP76" s="183">
        <v>158.041</v>
      </c>
      <c r="AQ76" s="183">
        <v>158.041</v>
      </c>
      <c r="AR76" s="183">
        <v>158.041</v>
      </c>
      <c r="AS76" s="183">
        <v>158.041</v>
      </c>
      <c r="AT76" s="183">
        <v>158.041</v>
      </c>
      <c r="AU76" s="183">
        <v>158.041</v>
      </c>
      <c r="AV76" s="183">
        <v>158.041</v>
      </c>
      <c r="AW76" s="183">
        <v>158.041</v>
      </c>
      <c r="AX76" s="183">
        <v>158.041</v>
      </c>
      <c r="AY76" s="183">
        <v>158.041</v>
      </c>
      <c r="AZ76" s="183">
        <v>158.041</v>
      </c>
      <c r="BA76" s="183">
        <v>158.041</v>
      </c>
      <c r="BB76" s="183">
        <v>158.041</v>
      </c>
      <c r="BC76" s="183">
        <v>158.041</v>
      </c>
      <c r="BD76" s="183">
        <v>158.041</v>
      </c>
      <c r="BE76" s="183">
        <v>158.041</v>
      </c>
      <c r="BF76" s="183">
        <v>158.041</v>
      </c>
      <c r="BG76" s="183">
        <v>158.041</v>
      </c>
      <c r="BH76" s="183">
        <v>158.041</v>
      </c>
      <c r="BI76" s="145">
        <v>158.041</v>
      </c>
      <c r="BJ76" s="154" t="s">
        <v>132</v>
      </c>
      <c r="BK76" s="145" t="s">
        <v>132</v>
      </c>
      <c r="BL76" s="145" t="s">
        <v>132</v>
      </c>
      <c r="BM76" s="145" t="s">
        <v>132</v>
      </c>
      <c r="BN76" s="145">
        <f t="shared" si="190"/>
        <v>3.9302726410566184</v>
      </c>
      <c r="BO76" s="145">
        <f t="shared" si="190"/>
        <v>3.3137336809670885</v>
      </c>
      <c r="BP76" s="145">
        <f t="shared" si="190"/>
        <v>3.3884623387088104</v>
      </c>
      <c r="BQ76" s="145">
        <f t="shared" si="190"/>
        <v>3.4042113582432538</v>
      </c>
      <c r="BR76" s="145">
        <f t="shared" si="190"/>
        <v>3.3938019343658659</v>
      </c>
      <c r="BS76" s="145">
        <f t="shared" si="190"/>
        <v>3.4076101414300304</v>
      </c>
      <c r="BT76" s="145">
        <f t="shared" si="190"/>
        <v>3.4238120340091265</v>
      </c>
      <c r="BU76" s="145">
        <f t="shared" si="190"/>
        <v>3.4299109905671235</v>
      </c>
      <c r="BV76" s="145">
        <f t="shared" si="190"/>
        <v>3.4315131231681919</v>
      </c>
      <c r="BW76" s="145">
        <f t="shared" si="190"/>
        <v>3.4421620173080711</v>
      </c>
      <c r="BX76" s="145">
        <f t="shared" si="190"/>
        <v>3.4463973348704782</v>
      </c>
      <c r="BY76" s="145">
        <f t="shared" si="190"/>
        <v>3.4688318488657628</v>
      </c>
      <c r="BZ76" s="145">
        <f t="shared" si="190"/>
        <v>3.4769746375966504</v>
      </c>
      <c r="CA76" s="145">
        <f t="shared" si="157"/>
        <v>3.4945770749424585</v>
      </c>
      <c r="CB76" s="145">
        <f t="shared" si="157"/>
        <v>3.4976647179092031</v>
      </c>
      <c r="CC76" s="145">
        <f t="shared" si="157"/>
        <v>3.5060109321678805</v>
      </c>
      <c r="CD76" s="145">
        <f t="shared" si="157"/>
        <v>3.5144516738301927</v>
      </c>
      <c r="CE76" s="145">
        <f t="shared" si="157"/>
        <v>3.5357076944775554</v>
      </c>
      <c r="CF76" s="145">
        <f t="shared" si="157"/>
        <v>3.5380254176674977</v>
      </c>
      <c r="CG76" s="145">
        <f t="shared" si="157"/>
        <v>3.5380525581457918</v>
      </c>
      <c r="CH76" s="145">
        <f t="shared" si="157"/>
        <v>3.5378220529219329</v>
      </c>
      <c r="CI76" s="145">
        <f t="shared" si="194"/>
        <v>3.5378220529219329</v>
      </c>
      <c r="CJ76" s="192" t="str">
        <f t="shared" si="112"/>
        <v>-</v>
      </c>
      <c r="CK76" s="145" t="str">
        <f>'[8]ф_4 (ТЗ-1)'!CK71</f>
        <v>-</v>
      </c>
      <c r="CL76" s="145" t="str">
        <f>'[8]ф_4 (ТЗ-1)'!CL71</f>
        <v>-</v>
      </c>
      <c r="CM76" s="145" t="str">
        <f>'[8]ф_4 (ТЗ-1)'!CM71</f>
        <v>-</v>
      </c>
      <c r="CN76" s="145">
        <f>'[8]ф_4 (ТЗ-1)'!CN71</f>
        <v>2206.5808294136996</v>
      </c>
      <c r="CO76" s="145">
        <f>'[8]ф_4 (ТЗ-1)'!CO71</f>
        <v>1860.4361279727145</v>
      </c>
      <c r="CP76" s="145">
        <f>'[8]ф_4 (ТЗ-1)'!CP71</f>
        <v>1902.391187745965</v>
      </c>
      <c r="CQ76" s="145">
        <f>'[8]ф_4 (ТЗ-1)'!CQ71</f>
        <v>1911.2331912812265</v>
      </c>
      <c r="CR76" s="145">
        <f>'[8]ф_4 (ТЗ-1)'!CR71</f>
        <v>1905.3890076148969</v>
      </c>
      <c r="CS76" s="145">
        <f>'[8]ф_4 (ТЗ-1)'!CS71</f>
        <v>1913.1413769233448</v>
      </c>
      <c r="CT76" s="145">
        <f>'[8]ф_4 (ТЗ-1)'!CT71</f>
        <v>1922.2376378778119</v>
      </c>
      <c r="CU76" s="145">
        <f>'[8]ф_4 (ТЗ-1)'!CU71</f>
        <v>1925.6617872560814</v>
      </c>
      <c r="CV76" s="145">
        <f>'[8]ф_4 (ТЗ-1)'!CV71</f>
        <v>1926.5612757665644</v>
      </c>
      <c r="CW76" s="145">
        <f>'[8]ф_4 (ТЗ-1)'!CW71</f>
        <v>1932.5399057013051</v>
      </c>
      <c r="CX76" s="145">
        <f>'[8]ф_4 (ТЗ-1)'!CX71</f>
        <v>1934.9177485110024</v>
      </c>
      <c r="CY76" s="145">
        <f>'[8]ф_4 (ТЗ-1)'!CY71</f>
        <v>1947.5132025724031</v>
      </c>
      <c r="CZ76" s="145">
        <f>'[8]ф_4 (ТЗ-1)'!CZ71</f>
        <v>1952.0848247351626</v>
      </c>
      <c r="DA76" s="145">
        <f>'[8]ф_4 (ТЗ-1)'!DA71</f>
        <v>1961.9673963390944</v>
      </c>
      <c r="DB76" s="145">
        <f>'[8]ф_4 (ТЗ-1)'!DB71</f>
        <v>1963.7008979051998</v>
      </c>
      <c r="DC76" s="145">
        <f>'[8]ф_4 (ТЗ-1)'!DC71</f>
        <v>1968.3867296688775</v>
      </c>
      <c r="DD76" s="145">
        <f>'[8]ф_4 (ТЗ-1)'!DD71</f>
        <v>1973.1256321418327</v>
      </c>
      <c r="DE76" s="145">
        <f>'[8]ф_4 (ТЗ-1)'!DE71</f>
        <v>1985.0594423259229</v>
      </c>
      <c r="DF76" s="145">
        <f>'[8]ф_4 (ТЗ-1)'!DF71</f>
        <v>1986.3606862918987</v>
      </c>
      <c r="DG76" s="145">
        <f>'[8]ф_4 (ТЗ-1)'!DG71</f>
        <v>1986.3759238249081</v>
      </c>
      <c r="DH76" s="145">
        <f>'[8]ф_4 (ТЗ-1)'!DH71</f>
        <v>1986.2465108160666</v>
      </c>
      <c r="DI76" s="145">
        <f>'[8]ф_4 (ТЗ-1)'!DI71</f>
        <v>1986.2465108160666</v>
      </c>
      <c r="DJ76" s="139"/>
      <c r="DK76" s="139">
        <v>561.43200000000002</v>
      </c>
      <c r="DL76" s="139">
        <v>3854</v>
      </c>
      <c r="DM76" s="189"/>
      <c r="DN76" s="139">
        <v>0.35</v>
      </c>
      <c r="DO76" s="139"/>
      <c r="DP76" s="139"/>
      <c r="DQ76" s="190">
        <v>0</v>
      </c>
      <c r="DR76" s="190">
        <v>0</v>
      </c>
      <c r="DS76" s="190">
        <v>0</v>
      </c>
      <c r="DT76" s="190">
        <v>0</v>
      </c>
      <c r="DU76" s="190">
        <v>0</v>
      </c>
      <c r="DV76" s="190">
        <v>0</v>
      </c>
      <c r="DW76" s="190">
        <v>0</v>
      </c>
      <c r="DX76" s="190">
        <v>0</v>
      </c>
      <c r="DY76" s="190">
        <v>0</v>
      </c>
      <c r="DZ76" s="190">
        <v>0</v>
      </c>
      <c r="EA76" s="190">
        <v>0</v>
      </c>
      <c r="EB76" s="190">
        <v>0</v>
      </c>
      <c r="EC76" s="190">
        <v>0</v>
      </c>
      <c r="ED76" s="190">
        <v>0</v>
      </c>
      <c r="EE76" s="190">
        <v>0</v>
      </c>
      <c r="EF76" s="190">
        <v>0</v>
      </c>
      <c r="EG76" s="190">
        <v>0</v>
      </c>
      <c r="EH76" s="190">
        <v>0</v>
      </c>
      <c r="EI76" s="190">
        <v>26.219399017287706</v>
      </c>
      <c r="EJ76" s="190">
        <v>432.10459094399994</v>
      </c>
      <c r="EK76" s="190">
        <v>0</v>
      </c>
      <c r="EL76" s="190">
        <v>0</v>
      </c>
      <c r="EM76" s="190">
        <v>0</v>
      </c>
      <c r="EN76" s="190">
        <v>0</v>
      </c>
      <c r="EO76" s="190">
        <v>0</v>
      </c>
      <c r="EP76" s="139"/>
      <c r="EQ76" s="139"/>
      <c r="ER76" s="139"/>
      <c r="ES76" s="139">
        <v>0</v>
      </c>
      <c r="ET76" s="139">
        <v>0</v>
      </c>
      <c r="EU76" s="139">
        <v>0</v>
      </c>
      <c r="EV76" s="139">
        <v>0</v>
      </c>
      <c r="EW76" s="139">
        <v>0</v>
      </c>
      <c r="EX76" s="139">
        <v>0</v>
      </c>
      <c r="EY76" s="139">
        <v>0</v>
      </c>
      <c r="EZ76" s="139">
        <v>0</v>
      </c>
      <c r="FA76" s="139">
        <v>0</v>
      </c>
      <c r="FB76" s="139">
        <v>0</v>
      </c>
      <c r="FC76" s="139">
        <v>0</v>
      </c>
      <c r="FD76" s="139">
        <v>0</v>
      </c>
      <c r="FE76" s="139">
        <v>0</v>
      </c>
      <c r="FF76" s="139">
        <v>0</v>
      </c>
      <c r="FG76" s="139">
        <v>0</v>
      </c>
      <c r="FH76" s="139">
        <v>0</v>
      </c>
      <c r="FI76" s="139">
        <v>0</v>
      </c>
      <c r="FJ76" s="139">
        <v>0</v>
      </c>
      <c r="FK76" s="139">
        <v>0</v>
      </c>
      <c r="FL76" s="139">
        <v>0</v>
      </c>
      <c r="FM76" s="139">
        <v>0</v>
      </c>
      <c r="FN76" s="139">
        <v>0</v>
      </c>
      <c r="FO76" s="139">
        <v>0</v>
      </c>
      <c r="FP76" s="139">
        <v>0</v>
      </c>
      <c r="FQ76" s="139">
        <v>0</v>
      </c>
      <c r="FR76" s="139"/>
      <c r="FS76" s="139"/>
      <c r="FT76" s="139"/>
      <c r="FU76" s="139">
        <v>2024</v>
      </c>
      <c r="FV76" s="139"/>
      <c r="FW76" s="139"/>
      <c r="FX76" s="139"/>
      <c r="FY76" s="139">
        <v>0.30094582975064488</v>
      </c>
      <c r="FZ76" s="139"/>
      <c r="GA76" s="139"/>
      <c r="GB76" s="139"/>
      <c r="GC76" s="191">
        <v>39.101908132975062</v>
      </c>
      <c r="GD76" s="139"/>
      <c r="GE76" s="139"/>
      <c r="GF76" s="139"/>
      <c r="GG76" s="139"/>
      <c r="GH76" s="139"/>
      <c r="GI76" s="139"/>
      <c r="GJ76" s="139">
        <v>18.409637846172586</v>
      </c>
      <c r="GK76" s="139"/>
      <c r="GL76" s="139"/>
      <c r="GM76" s="139"/>
      <c r="GN76" s="139">
        <v>2395.9299999999998</v>
      </c>
      <c r="GO76" s="139"/>
      <c r="GP76" s="139"/>
      <c r="GQ76" s="139"/>
      <c r="GR76" s="139">
        <v>3854</v>
      </c>
      <c r="GS76" s="139"/>
      <c r="GT76" s="139"/>
      <c r="GU76" s="139"/>
      <c r="GV76" s="139">
        <f t="shared" si="113"/>
        <v>0.28274117569839596</v>
      </c>
      <c r="GW76" s="139"/>
      <c r="GX76" s="139"/>
      <c r="GY76" s="139"/>
      <c r="GZ76" s="139">
        <f>IF($FU76&gt;GZ$10,$DM76,$FY76)</f>
        <v>0</v>
      </c>
      <c r="HA76" s="139">
        <f t="shared" ref="HA76:HX76" si="196">IF($FU76&gt;HA$10,$DM76,$FY76)</f>
        <v>0</v>
      </c>
      <c r="HB76" s="139">
        <f t="shared" si="196"/>
        <v>0</v>
      </c>
      <c r="HC76" s="139">
        <f t="shared" si="196"/>
        <v>0.30094582975064488</v>
      </c>
      <c r="HD76" s="139">
        <f t="shared" si="196"/>
        <v>0.30094582975064488</v>
      </c>
      <c r="HE76" s="139">
        <f t="shared" si="196"/>
        <v>0.30094582975064488</v>
      </c>
      <c r="HF76" s="139">
        <f t="shared" si="196"/>
        <v>0.30094582975064488</v>
      </c>
      <c r="HG76" s="139">
        <f t="shared" si="196"/>
        <v>0.30094582975064488</v>
      </c>
      <c r="HH76" s="139">
        <f t="shared" si="196"/>
        <v>0.30094582975064488</v>
      </c>
      <c r="HI76" s="139">
        <f t="shared" si="196"/>
        <v>0.30094582975064488</v>
      </c>
      <c r="HJ76" s="139">
        <f t="shared" si="196"/>
        <v>0.30094582975064488</v>
      </c>
      <c r="HK76" s="139">
        <f t="shared" si="196"/>
        <v>0.30094582975064488</v>
      </c>
      <c r="HL76" s="139">
        <f t="shared" si="196"/>
        <v>0.30094582975064488</v>
      </c>
      <c r="HM76" s="139">
        <f t="shared" si="196"/>
        <v>0.30094582975064488</v>
      </c>
      <c r="HN76" s="139">
        <f t="shared" si="196"/>
        <v>0.30094582975064488</v>
      </c>
      <c r="HO76" s="139">
        <f t="shared" si="196"/>
        <v>0.30094582975064488</v>
      </c>
      <c r="HP76" s="139">
        <f t="shared" si="196"/>
        <v>0.30094582975064488</v>
      </c>
      <c r="HQ76" s="139">
        <f t="shared" si="196"/>
        <v>0.30094582975064488</v>
      </c>
      <c r="HR76" s="139">
        <f t="shared" si="196"/>
        <v>0.30094582975064488</v>
      </c>
      <c r="HS76" s="139">
        <f t="shared" si="196"/>
        <v>0.30094582975064488</v>
      </c>
      <c r="HT76" s="139">
        <f t="shared" si="196"/>
        <v>0.30094582975064488</v>
      </c>
      <c r="HU76" s="139">
        <f t="shared" si="196"/>
        <v>0.30094582975064488</v>
      </c>
      <c r="HV76" s="139">
        <f t="shared" si="196"/>
        <v>0.30094582975064488</v>
      </c>
      <c r="HW76" s="139">
        <f t="shared" si="196"/>
        <v>0.30094582975064488</v>
      </c>
      <c r="HX76" s="139">
        <f t="shared" si="196"/>
        <v>0.30094582975064488</v>
      </c>
      <c r="HY76" s="139"/>
      <c r="HZ76" s="139"/>
      <c r="IA76" s="139"/>
      <c r="IB76" s="279" t="s">
        <v>132</v>
      </c>
      <c r="IC76" s="139"/>
      <c r="ID76" s="139"/>
      <c r="IE76" s="139"/>
      <c r="IF76" s="280">
        <v>1976.7079181716872</v>
      </c>
      <c r="IG76" s="139"/>
      <c r="IH76" s="139"/>
      <c r="II76" s="139"/>
      <c r="IJ76" s="139" t="str">
        <f>IFERROR(IJ$81*#REF!,"-")</f>
        <v>-</v>
      </c>
      <c r="IK76" s="139" t="str">
        <f>IFERROR(IK$81*#REF!,"-")</f>
        <v>-</v>
      </c>
      <c r="IL76" s="139" t="str">
        <f>IFERROR(IL$81*#REF!,"-")</f>
        <v>-</v>
      </c>
      <c r="IM76" s="139" t="str">
        <f>IFERROR(IM$81*#REF!,"-")</f>
        <v>-</v>
      </c>
      <c r="IN76" s="139" t="str">
        <f>IFERROR(IN$81*#REF!,"-")</f>
        <v>-</v>
      </c>
      <c r="IO76" s="139" t="str">
        <f>IFERROR(IO$81*#REF!,"-")</f>
        <v>-</v>
      </c>
      <c r="IP76" s="139" t="str">
        <f>IFERROR(IP$81*#REF!,"-")</f>
        <v>-</v>
      </c>
      <c r="IQ76" s="139" t="str">
        <f>IFERROR(IQ$81*#REF!,"-")</f>
        <v>-</v>
      </c>
      <c r="IR76" s="139" t="str">
        <f>IFERROR(IR$81*#REF!,"-")</f>
        <v>-</v>
      </c>
      <c r="IS76" s="139" t="str">
        <f>IFERROR(IS$81*#REF!,"-")</f>
        <v>-</v>
      </c>
      <c r="IT76" s="139" t="str">
        <f>IFERROR(IT$81*#REF!,"-")</f>
        <v>-</v>
      </c>
      <c r="IU76" s="139" t="str">
        <f>IFERROR(IU$81*#REF!,"-")</f>
        <v>-</v>
      </c>
      <c r="IV76" s="139" t="str">
        <f>IFERROR(IV$81*#REF!,"-")</f>
        <v>-</v>
      </c>
      <c r="IW76" s="139" t="str">
        <f>IFERROR(IW$81*#REF!,"-")</f>
        <v>-</v>
      </c>
      <c r="IX76" s="139" t="str">
        <f>IFERROR(IX$81*#REF!,"-")</f>
        <v>-</v>
      </c>
      <c r="IY76" s="139" t="str">
        <f>IFERROR(IY$81*#REF!,"-")</f>
        <v>-</v>
      </c>
      <c r="IZ76" s="139" t="str">
        <f>IFERROR(IZ$81*#REF!,"-")</f>
        <v>-</v>
      </c>
      <c r="JA76" s="139" t="str">
        <f>IFERROR(JA$81*#REF!,"-")</f>
        <v>-</v>
      </c>
      <c r="JB76" s="139" t="str">
        <f>IFERROR(JB$81*#REF!,"-")</f>
        <v>-</v>
      </c>
      <c r="JC76" s="139" t="str">
        <f>IFERROR(JC$81*#REF!,"-")</f>
        <v>-</v>
      </c>
      <c r="JD76" s="139" t="str">
        <f>IFERROR(JD$81*#REF!,"-")</f>
        <v>-</v>
      </c>
      <c r="JE76" s="139" t="str">
        <f>IFERROR(JE$81*#REF!,"-")</f>
        <v>-</v>
      </c>
      <c r="JF76" s="139" t="str">
        <f>IFERROR(JF$81*#REF!,"-")</f>
        <v>-</v>
      </c>
      <c r="JG76" s="139" t="str">
        <f>IFERROR(JG$81*#REF!,"-")</f>
        <v>-</v>
      </c>
      <c r="JH76" s="139" t="str">
        <f>IFERROR(JH$81*#REF!,"-")</f>
        <v>-</v>
      </c>
      <c r="JI76" s="139"/>
      <c r="JJ76" s="139"/>
      <c r="JK76" s="139"/>
      <c r="JL76" s="139"/>
      <c r="JM76" s="139"/>
      <c r="JN76" s="139"/>
      <c r="JO76" s="139"/>
      <c r="JP76" s="139"/>
      <c r="JQ76" s="139"/>
      <c r="JR76" s="139"/>
      <c r="JS76" s="139"/>
      <c r="JT76" s="139"/>
      <c r="JU76" s="139"/>
      <c r="JV76" s="139"/>
      <c r="JW76" s="139"/>
      <c r="JX76" s="139"/>
      <c r="JY76" s="139"/>
      <c r="JZ76" s="139"/>
      <c r="KA76" s="139"/>
      <c r="KB76" s="139"/>
      <c r="KC76" s="139"/>
      <c r="KD76" s="139"/>
      <c r="KE76" s="139"/>
      <c r="KF76" s="139"/>
      <c r="KG76" s="139"/>
      <c r="KH76" s="139"/>
      <c r="KI76" s="139"/>
      <c r="KJ76" s="139"/>
      <c r="KK76" s="139"/>
      <c r="KL76" s="139"/>
      <c r="KM76" s="139"/>
      <c r="KN76" s="139"/>
      <c r="KO76" s="139"/>
      <c r="KP76" s="139"/>
      <c r="KQ76" s="139"/>
      <c r="KR76" s="139"/>
      <c r="KS76" s="139"/>
      <c r="KT76" s="139"/>
      <c r="KU76" s="139"/>
      <c r="KV76" s="139"/>
      <c r="KW76" s="139"/>
    </row>
    <row r="77" spans="1:309" s="157" customFormat="1" x14ac:dyDescent="0.2">
      <c r="A77" s="150"/>
      <c r="B77" s="153" t="s">
        <v>661</v>
      </c>
      <c r="C77" s="184">
        <f t="shared" ref="C77" si="197">IF($DN$4*$DL77/1000&gt;=1,$DN$4,1/($DL77/1000))</f>
        <v>0.28274117569839596</v>
      </c>
      <c r="D77" s="184">
        <f>IF($DN$4*$DL77/1000&gt;=1,$DN$4,1/($DL77/1000))</f>
        <v>0.28274117569839596</v>
      </c>
      <c r="E77" s="184">
        <f>IF($DN$4*$DL77/1000&gt;=1,$DN$4,1/($DL77/1000))</f>
        <v>0.28274117569839596</v>
      </c>
      <c r="F77" s="184">
        <f>IF($DN$4*$DL77/1000&gt;=1,$DN$4,1/($DL77/1000))</f>
        <v>0.28274117569839596</v>
      </c>
      <c r="G77" s="184">
        <f>IF($DN$4*$DL77/1000&gt;=1,$DN$4,1/($DL77/1000))</f>
        <v>0.28274117569839596</v>
      </c>
      <c r="H77" s="184">
        <f t="shared" ref="H77" si="198">IF($DN$4*$DL77/1000&gt;=1,$DN$4,1/($DL77/1000))</f>
        <v>0.28274117569839596</v>
      </c>
      <c r="I77" s="184">
        <v>0.26031470346217966</v>
      </c>
      <c r="J77" s="184">
        <f>K77</f>
        <v>0.20814892014347935</v>
      </c>
      <c r="K77" s="184">
        <f t="shared" ref="K77" si="199">SUMPRODUCT(K12:K76,GZ12:GZ76)/SUM(GZ12:GZ76)</f>
        <v>0.20814892014347935</v>
      </c>
      <c r="L77" s="184">
        <f t="shared" ref="L77:AH77" si="200">SUMPRODUCT(L12:L76,HA12:HA76)/SUM(HA12:HA76)</f>
        <v>0.20814892014347935</v>
      </c>
      <c r="M77" s="184">
        <f t="shared" si="200"/>
        <v>0.20814892014347935</v>
      </c>
      <c r="N77" s="184">
        <f t="shared" si="200"/>
        <v>0.22072031817569021</v>
      </c>
      <c r="O77" s="184">
        <f t="shared" si="200"/>
        <v>0.17759896719562451</v>
      </c>
      <c r="P77" s="184">
        <f t="shared" si="200"/>
        <v>0.14018060900209303</v>
      </c>
      <c r="Q77" s="184">
        <f t="shared" si="200"/>
        <v>9.2362706515988144E-2</v>
      </c>
      <c r="R77" s="184">
        <f t="shared" si="200"/>
        <v>8.3546020422262265E-2</v>
      </c>
      <c r="S77" s="184">
        <f t="shared" si="200"/>
        <v>8.3546020422262265E-2</v>
      </c>
      <c r="T77" s="184">
        <f t="shared" si="200"/>
        <v>8.3546020422262265E-2</v>
      </c>
      <c r="U77" s="184">
        <f t="shared" si="200"/>
        <v>8.3546020422262265E-2</v>
      </c>
      <c r="V77" s="184">
        <f t="shared" si="200"/>
        <v>8.3546020422262265E-2</v>
      </c>
      <c r="W77" s="184">
        <f t="shared" si="200"/>
        <v>8.3546020422262265E-2</v>
      </c>
      <c r="X77" s="184">
        <f t="shared" si="200"/>
        <v>8.3546020422262265E-2</v>
      </c>
      <c r="Y77" s="184">
        <f t="shared" si="200"/>
        <v>8.3546020422262265E-2</v>
      </c>
      <c r="Z77" s="184">
        <f t="shared" si="200"/>
        <v>8.3546020422262265E-2</v>
      </c>
      <c r="AA77" s="184">
        <f t="shared" si="200"/>
        <v>8.3546020422262265E-2</v>
      </c>
      <c r="AB77" s="184">
        <f t="shared" si="200"/>
        <v>8.3546020422262265E-2</v>
      </c>
      <c r="AC77" s="184">
        <f t="shared" si="200"/>
        <v>8.3546020422262265E-2</v>
      </c>
      <c r="AD77" s="184">
        <f t="shared" si="200"/>
        <v>8.3546020422262265E-2</v>
      </c>
      <c r="AE77" s="184">
        <f t="shared" si="200"/>
        <v>8.3546020422262265E-2</v>
      </c>
      <c r="AF77" s="184">
        <f t="shared" si="200"/>
        <v>8.3546020422262265E-2</v>
      </c>
      <c r="AG77" s="184">
        <f t="shared" si="200"/>
        <v>8.3546020422262265E-2</v>
      </c>
      <c r="AH77" s="184">
        <f t="shared" si="200"/>
        <v>8.3546020422262265E-2</v>
      </c>
      <c r="AI77" s="184">
        <f>SUMPRODUCT(AI12:AI76,HX12:HX76)/SUM(HX12:HX76)</f>
        <v>8.4234105785901167E-2</v>
      </c>
      <c r="AJ77" s="596">
        <v>164.1</v>
      </c>
      <c r="AK77" s="596">
        <v>164.1</v>
      </c>
      <c r="AL77" s="596">
        <v>164.1</v>
      </c>
      <c r="AM77" s="595">
        <v>164.11</v>
      </c>
      <c r="AN77" s="595">
        <v>163.22999999999999</v>
      </c>
      <c r="AO77" s="595">
        <v>163.22999999999999</v>
      </c>
      <c r="AP77" s="595">
        <v>161.43</v>
      </c>
      <c r="AQ77" s="595">
        <v>160.53</v>
      </c>
      <c r="AR77" s="595">
        <v>159.63</v>
      </c>
      <c r="AS77" s="595">
        <v>158.74</v>
      </c>
      <c r="AT77" s="595">
        <v>158.74</v>
      </c>
      <c r="AU77" s="595">
        <v>158.74</v>
      </c>
      <c r="AV77" s="595">
        <v>158.74</v>
      </c>
      <c r="AW77" s="595">
        <v>158.74</v>
      </c>
      <c r="AX77" s="595">
        <v>158.74</v>
      </c>
      <c r="AY77" s="595">
        <v>158.74</v>
      </c>
      <c r="AZ77" s="595">
        <v>158.74</v>
      </c>
      <c r="BA77" s="595">
        <v>158.74</v>
      </c>
      <c r="BB77" s="595">
        <v>158.74</v>
      </c>
      <c r="BC77" s="595">
        <v>158.74</v>
      </c>
      <c r="BD77" s="595">
        <v>158.74</v>
      </c>
      <c r="BE77" s="595">
        <v>158.74</v>
      </c>
      <c r="BF77" s="595">
        <v>158.74</v>
      </c>
      <c r="BG77" s="595">
        <v>158.74</v>
      </c>
      <c r="BH77" s="595">
        <v>158.74</v>
      </c>
      <c r="BI77" s="595">
        <v>158.74</v>
      </c>
      <c r="BJ77" s="182">
        <v>2.82</v>
      </c>
      <c r="BK77" s="595">
        <v>2.82</v>
      </c>
      <c r="BL77" s="595">
        <v>2.82</v>
      </c>
      <c r="BM77" s="595">
        <v>2.83</v>
      </c>
      <c r="BN77" s="595">
        <v>2.84</v>
      </c>
      <c r="BO77" s="595">
        <v>2.85</v>
      </c>
      <c r="BP77" s="595">
        <v>2.82</v>
      </c>
      <c r="BQ77" s="595">
        <v>2.76</v>
      </c>
      <c r="BR77" s="595">
        <v>2.72</v>
      </c>
      <c r="BS77" s="595">
        <v>2.72</v>
      </c>
      <c r="BT77" s="595">
        <v>2.72</v>
      </c>
      <c r="BU77" s="595">
        <v>2.72</v>
      </c>
      <c r="BV77" s="595">
        <v>2.72</v>
      </c>
      <c r="BW77" s="595">
        <v>2.72</v>
      </c>
      <c r="BX77" s="595">
        <v>2.72</v>
      </c>
      <c r="BY77" s="595">
        <v>2.72</v>
      </c>
      <c r="BZ77" s="595">
        <v>2.72</v>
      </c>
      <c r="CA77" s="595">
        <v>2.72</v>
      </c>
      <c r="CB77" s="595">
        <v>2.72</v>
      </c>
      <c r="CC77" s="595">
        <v>2.72</v>
      </c>
      <c r="CD77" s="595">
        <v>2.72</v>
      </c>
      <c r="CE77" s="595">
        <v>2.72</v>
      </c>
      <c r="CF77" s="595">
        <v>2.72</v>
      </c>
      <c r="CG77" s="595">
        <v>2.72</v>
      </c>
      <c r="CH77" s="595">
        <v>2.72</v>
      </c>
      <c r="CI77" s="595">
        <v>2.72</v>
      </c>
      <c r="CJ77" s="158">
        <f>CK77</f>
        <v>166845.20000000001</v>
      </c>
      <c r="CK77" s="158">
        <v>166845.20000000001</v>
      </c>
      <c r="CL77" s="158">
        <v>166845.20000000001</v>
      </c>
      <c r="CM77" s="158">
        <v>166845.20000000001</v>
      </c>
      <c r="CN77" s="158">
        <v>162959.9</v>
      </c>
      <c r="CO77" s="158">
        <v>159174.49</v>
      </c>
      <c r="CP77" s="158">
        <v>156201.72</v>
      </c>
      <c r="CQ77" s="158">
        <v>153103.51</v>
      </c>
      <c r="CR77" s="158">
        <v>150401.26999999999</v>
      </c>
      <c r="CS77" s="158">
        <v>150401.26999999999</v>
      </c>
      <c r="CT77" s="158">
        <v>150401.26999999999</v>
      </c>
      <c r="CU77" s="158">
        <v>150401.26999999999</v>
      </c>
      <c r="CV77" s="158">
        <v>150401.26999999999</v>
      </c>
      <c r="CW77" s="158">
        <v>150401.26999999999</v>
      </c>
      <c r="CX77" s="158">
        <v>150401.26999999999</v>
      </c>
      <c r="CY77" s="158">
        <v>150401.26999999999</v>
      </c>
      <c r="CZ77" s="158">
        <v>150401.26999999999</v>
      </c>
      <c r="DA77" s="158">
        <v>150401.26999999999</v>
      </c>
      <c r="DB77" s="158">
        <v>150401.26999999999</v>
      </c>
      <c r="DC77" s="158">
        <v>150401.26999999999</v>
      </c>
      <c r="DD77" s="158">
        <v>150401.26999999999</v>
      </c>
      <c r="DE77" s="158">
        <v>150401.26999999999</v>
      </c>
      <c r="DF77" s="158">
        <v>150401.26999999999</v>
      </c>
      <c r="DG77" s="158">
        <v>150401.26999999999</v>
      </c>
      <c r="DH77" s="158">
        <v>150401.26999999999</v>
      </c>
      <c r="DI77" s="158">
        <v>150401.26999999999</v>
      </c>
      <c r="DJ77" s="155"/>
      <c r="DK77" s="156">
        <f>SUM(DK12:DK76)</f>
        <v>60327.387200000005</v>
      </c>
      <c r="DL77" s="156">
        <f>SUM(DL12:DL76)</f>
        <v>511926.5</v>
      </c>
      <c r="DM77" s="156">
        <f>SUM(DM12:DM76)</f>
        <v>447.59952577999991</v>
      </c>
      <c r="DN77" s="156">
        <f>SUM(DN12:DN76)</f>
        <v>672.43551848213997</v>
      </c>
      <c r="DO77" s="156"/>
      <c r="DP77" s="156"/>
      <c r="DQ77" s="156">
        <f>SUM(DQ12:DQ76)</f>
        <v>0</v>
      </c>
      <c r="DR77" s="156">
        <f t="shared" ref="DR77:EO77" si="201">SUM(DR12:DR76)</f>
        <v>481.4438078110382</v>
      </c>
      <c r="DS77" s="156">
        <f t="shared" si="201"/>
        <v>545.53433541861682</v>
      </c>
      <c r="DT77" s="156">
        <f t="shared" si="201"/>
        <v>8289.3407159442595</v>
      </c>
      <c r="DU77" s="156">
        <f t="shared" si="201"/>
        <v>8416.7308510479761</v>
      </c>
      <c r="DV77" s="156">
        <f t="shared" si="201"/>
        <v>3538.5705649494371</v>
      </c>
      <c r="DW77" s="156">
        <f t="shared" si="201"/>
        <v>3160.2677708347178</v>
      </c>
      <c r="DX77" s="156">
        <f t="shared" si="201"/>
        <v>1402.7061493631234</v>
      </c>
      <c r="DY77" s="156">
        <f t="shared" si="201"/>
        <v>1371.5332348341465</v>
      </c>
      <c r="DZ77" s="156">
        <f t="shared" si="201"/>
        <v>1108.3295524767677</v>
      </c>
      <c r="EA77" s="156">
        <f t="shared" si="201"/>
        <v>1560.6669085880158</v>
      </c>
      <c r="EB77" s="156">
        <f t="shared" si="201"/>
        <v>1343.7201263498748</v>
      </c>
      <c r="EC77" s="156">
        <f t="shared" si="201"/>
        <v>1576.7759413130807</v>
      </c>
      <c r="ED77" s="156">
        <f t="shared" si="201"/>
        <v>1365.5219239799853</v>
      </c>
      <c r="EE77" s="156">
        <f t="shared" si="201"/>
        <v>1480.8118076435294</v>
      </c>
      <c r="EF77" s="156">
        <f t="shared" si="201"/>
        <v>1138.5712861977622</v>
      </c>
      <c r="EG77" s="156">
        <f t="shared" si="201"/>
        <v>1383.9941181253243</v>
      </c>
      <c r="EH77" s="156">
        <f t="shared" si="201"/>
        <v>1332.2199895238127</v>
      </c>
      <c r="EI77" s="156">
        <f t="shared" si="201"/>
        <v>1087.5735263095619</v>
      </c>
      <c r="EJ77" s="156">
        <f t="shared" si="201"/>
        <v>987.65944552365295</v>
      </c>
      <c r="EK77" s="156">
        <f t="shared" si="201"/>
        <v>1216.1139955928479</v>
      </c>
      <c r="EL77" s="156">
        <f t="shared" si="201"/>
        <v>626.78016551923952</v>
      </c>
      <c r="EM77" s="156">
        <f t="shared" si="201"/>
        <v>392.94980922725944</v>
      </c>
      <c r="EN77" s="156">
        <f t="shared" si="201"/>
        <v>-4.4666055069571806</v>
      </c>
      <c r="EO77" s="156">
        <f t="shared" si="201"/>
        <v>4.1744385725905886E-14</v>
      </c>
      <c r="EP77" s="156"/>
      <c r="EQ77" s="156"/>
      <c r="ER77" s="156"/>
      <c r="ES77" s="156">
        <f t="shared" ref="ES77:FQ77" si="202">SUM(ES12:ES76)</f>
        <v>0</v>
      </c>
      <c r="ET77" s="156">
        <f t="shared" si="202"/>
        <v>0</v>
      </c>
      <c r="EU77" s="156">
        <f t="shared" si="202"/>
        <v>0</v>
      </c>
      <c r="EV77" s="156">
        <f t="shared" si="202"/>
        <v>2619.8964999999998</v>
      </c>
      <c r="EW77" s="156">
        <f t="shared" si="202"/>
        <v>1869.9661000000001</v>
      </c>
      <c r="EX77" s="156">
        <f t="shared" si="202"/>
        <v>914.66499999999996</v>
      </c>
      <c r="EY77" s="156">
        <f t="shared" si="202"/>
        <v>969.875</v>
      </c>
      <c r="EZ77" s="156">
        <f t="shared" si="202"/>
        <v>139.28399999999999</v>
      </c>
      <c r="FA77" s="156">
        <f t="shared" si="202"/>
        <v>0.32</v>
      </c>
      <c r="FB77" s="156">
        <f t="shared" si="202"/>
        <v>0</v>
      </c>
      <c r="FC77" s="156">
        <f t="shared" si="202"/>
        <v>0</v>
      </c>
      <c r="FD77" s="156">
        <f t="shared" si="202"/>
        <v>0</v>
      </c>
      <c r="FE77" s="156">
        <f t="shared" si="202"/>
        <v>28.141499999999997</v>
      </c>
      <c r="FF77" s="156">
        <f t="shared" si="202"/>
        <v>0</v>
      </c>
      <c r="FG77" s="156">
        <f t="shared" si="202"/>
        <v>0</v>
      </c>
      <c r="FH77" s="156">
        <f t="shared" si="202"/>
        <v>0</v>
      </c>
      <c r="FI77" s="156">
        <f t="shared" si="202"/>
        <v>0</v>
      </c>
      <c r="FJ77" s="156">
        <f t="shared" si="202"/>
        <v>0</v>
      </c>
      <c r="FK77" s="156">
        <f t="shared" si="202"/>
        <v>0</v>
      </c>
      <c r="FL77" s="156">
        <f t="shared" si="202"/>
        <v>0</v>
      </c>
      <c r="FM77" s="156">
        <f t="shared" si="202"/>
        <v>0.85500000000000009</v>
      </c>
      <c r="FN77" s="156">
        <f t="shared" si="202"/>
        <v>0.623</v>
      </c>
      <c r="FO77" s="156">
        <f t="shared" si="202"/>
        <v>28.24</v>
      </c>
      <c r="FP77" s="156">
        <f t="shared" si="202"/>
        <v>0</v>
      </c>
      <c r="FQ77" s="156">
        <f t="shared" si="202"/>
        <v>0</v>
      </c>
      <c r="FR77" s="156"/>
      <c r="FS77" s="156"/>
      <c r="FT77" s="156"/>
      <c r="FU77" s="156"/>
      <c r="FV77" s="156"/>
      <c r="FW77" s="156"/>
      <c r="FX77" s="156"/>
      <c r="FY77" s="156">
        <f>SUM(FY12:FY76)</f>
        <v>479.79754320975064</v>
      </c>
      <c r="FZ77" s="156"/>
      <c r="GA77" s="156"/>
      <c r="GB77" s="156"/>
      <c r="GC77" s="156">
        <f>SUM(GC71:GC76)</f>
        <v>780.05523399201604</v>
      </c>
      <c r="GD77" s="156">
        <f>SUM(GD71:GD76)</f>
        <v>1440.7906938310734</v>
      </c>
      <c r="GE77" s="156"/>
      <c r="GF77" s="156"/>
      <c r="GG77" s="156"/>
      <c r="GH77" s="156"/>
      <c r="GI77" s="156"/>
      <c r="GJ77" s="156">
        <f t="shared" ref="GJ77:GK77" si="203">SUM(GJ71:GJ76)</f>
        <v>2256.6350693300542</v>
      </c>
      <c r="GK77" s="156">
        <f t="shared" si="203"/>
        <v>6013.0865429280166</v>
      </c>
      <c r="GL77" s="156"/>
      <c r="GM77" s="156"/>
      <c r="GN77" s="156"/>
      <c r="GO77" s="156"/>
      <c r="GP77" s="156"/>
      <c r="GQ77" s="156"/>
      <c r="GR77" s="156">
        <f>SUM(GR12:GR76)</f>
        <v>471321.5</v>
      </c>
      <c r="GS77" s="156"/>
      <c r="GT77" s="156"/>
      <c r="GU77" s="156"/>
      <c r="GV77" s="139">
        <f t="shared" ref="GV77" si="204">IF($GR77=0,IF($DN$4*$DL77/1000&gt;=1,$DN$4,1/($DL77/1000)),$DN$4/$DL77*$GR77)</f>
        <v>0.26031470346217966</v>
      </c>
      <c r="GW77" s="156"/>
      <c r="GX77" s="156"/>
      <c r="GY77" s="156"/>
      <c r="GZ77" s="156">
        <f>SUM(GZ12:GZ76)</f>
        <v>447.59952577999991</v>
      </c>
      <c r="HA77" s="156">
        <f t="shared" ref="HA77:HX77" si="205">SUM(HA12:HA76)</f>
        <v>447.59952577999991</v>
      </c>
      <c r="HB77" s="156">
        <f t="shared" si="205"/>
        <v>447.59952577999991</v>
      </c>
      <c r="HC77" s="156">
        <f t="shared" si="205"/>
        <v>429.13343560975045</v>
      </c>
      <c r="HD77" s="156">
        <f t="shared" si="205"/>
        <v>496.24541440975054</v>
      </c>
      <c r="HE77" s="156">
        <f t="shared" si="205"/>
        <v>492.61974520975053</v>
      </c>
      <c r="HF77" s="156">
        <f t="shared" si="205"/>
        <v>493.41974520975054</v>
      </c>
      <c r="HG77" s="156">
        <f t="shared" si="205"/>
        <v>493.41974520975054</v>
      </c>
      <c r="HH77" s="156">
        <f t="shared" si="205"/>
        <v>493.41974520975054</v>
      </c>
      <c r="HI77" s="156">
        <f t="shared" si="205"/>
        <v>493.41974520975054</v>
      </c>
      <c r="HJ77" s="156">
        <f t="shared" si="205"/>
        <v>493.41974520975054</v>
      </c>
      <c r="HK77" s="156">
        <f t="shared" si="205"/>
        <v>493.41974520975054</v>
      </c>
      <c r="HL77" s="156">
        <f t="shared" si="205"/>
        <v>493.41974520975054</v>
      </c>
      <c r="HM77" s="156">
        <f t="shared" si="205"/>
        <v>493.41974520975054</v>
      </c>
      <c r="HN77" s="156">
        <f t="shared" si="205"/>
        <v>493.41974520975054</v>
      </c>
      <c r="HO77" s="156">
        <f t="shared" si="205"/>
        <v>493.41974520975054</v>
      </c>
      <c r="HP77" s="156">
        <f t="shared" si="205"/>
        <v>493.41974520975054</v>
      </c>
      <c r="HQ77" s="156">
        <f t="shared" si="205"/>
        <v>493.41974520975054</v>
      </c>
      <c r="HR77" s="156">
        <f t="shared" si="205"/>
        <v>493.41974520975054</v>
      </c>
      <c r="HS77" s="156">
        <f t="shared" si="205"/>
        <v>493.41974520975054</v>
      </c>
      <c r="HT77" s="156">
        <f t="shared" si="205"/>
        <v>493.41974520975054</v>
      </c>
      <c r="HU77" s="156">
        <f t="shared" si="205"/>
        <v>493.41974520975054</v>
      </c>
      <c r="HV77" s="156">
        <f t="shared" si="205"/>
        <v>493.41974520975054</v>
      </c>
      <c r="HW77" s="156">
        <f t="shared" si="205"/>
        <v>493.41974520975054</v>
      </c>
      <c r="HX77" s="156">
        <f t="shared" si="205"/>
        <v>479.79754320975064</v>
      </c>
      <c r="HY77" s="156"/>
      <c r="HZ77" s="156"/>
      <c r="IA77" s="156"/>
      <c r="IB77" s="156">
        <v>225762.9249999999</v>
      </c>
      <c r="IC77" s="156"/>
      <c r="ID77" s="156"/>
      <c r="IE77" s="156"/>
      <c r="IF77" s="280">
        <v>183302.71181115776</v>
      </c>
      <c r="IG77" s="156"/>
      <c r="IH77" s="156"/>
      <c r="II77" s="156"/>
      <c r="IJ77" s="188">
        <f>'[8]ф_4 (Л) (ТЗ- 2)'!CK17+'[8]ф_4 (ТЗ-1)'!CK72</f>
        <v>166845.20000000001</v>
      </c>
      <c r="IK77" s="188">
        <f>'[8]ф_4 (Л) (ТЗ- 2)'!CL17+'[8]ф_4 (ТЗ-1)'!CL72</f>
        <v>166845.20000000001</v>
      </c>
      <c r="IL77" s="188">
        <f>'[8]ф_4 (Л) (ТЗ- 2)'!CM17+'[8]ф_4 (ТЗ-1)'!CM72</f>
        <v>166845.20000000001</v>
      </c>
      <c r="IM77" s="188">
        <f>'[8]ф_4 (Л) (ТЗ- 2)'!CN17+'[8]ф_4 (ТЗ-1)'!CN72</f>
        <v>160939.0032296259</v>
      </c>
      <c r="IN77" s="188">
        <f>'[8]ф_4 (Л) (ТЗ- 2)'!CO17+'[8]ф_4 (ТЗ-1)'!CO72</f>
        <v>157153.55479946313</v>
      </c>
      <c r="IO77" s="188">
        <f>'[8]ф_4 (Л) (ТЗ- 2)'!CP17+'[8]ф_4 (ТЗ-1)'!CP72</f>
        <v>154180.78227295374</v>
      </c>
      <c r="IP77" s="188">
        <f>'[8]ф_4 (Л) (ТЗ- 2)'!CQ17+'[8]ф_4 (ТЗ-1)'!CQ72</f>
        <v>151082.65243523667</v>
      </c>
      <c r="IQ77" s="188">
        <f>'[8]ф_4 (Л) (ТЗ- 2)'!CR17+'[8]ф_4 (ТЗ-1)'!CR72</f>
        <v>148380.41634855114</v>
      </c>
      <c r="IR77" s="188">
        <f>'[8]ф_4 (Л) (ТЗ- 2)'!CS17+'[8]ф_4 (ТЗ-1)'!CS72</f>
        <v>148380.41634855114</v>
      </c>
      <c r="IS77" s="188">
        <f>'[8]ф_4 (Л) (ТЗ- 2)'!CT17+'[8]ф_4 (ТЗ-1)'!CT72</f>
        <v>148380.41634855114</v>
      </c>
      <c r="IT77" s="188">
        <f>'[8]ф_4 (Л) (ТЗ- 2)'!CU17+'[8]ф_4 (ТЗ-1)'!CU72</f>
        <v>148380.41634855114</v>
      </c>
      <c r="IU77" s="188">
        <f>'[8]ф_4 (Л) (ТЗ- 2)'!CV17+'[8]ф_4 (ТЗ-1)'!CV72</f>
        <v>148380.41634855114</v>
      </c>
      <c r="IV77" s="188">
        <f>'[8]ф_4 (Л) (ТЗ- 2)'!CW17+'[8]ф_4 (ТЗ-1)'!CW72</f>
        <v>148380.41634855114</v>
      </c>
      <c r="IW77" s="188">
        <f>'[8]ф_4 (Л) (ТЗ- 2)'!CX17+'[8]ф_4 (ТЗ-1)'!CX72</f>
        <v>148380.41634855114</v>
      </c>
      <c r="IX77" s="188">
        <f>'[8]ф_4 (Л) (ТЗ- 2)'!CY17+'[8]ф_4 (ТЗ-1)'!CY72</f>
        <v>148380.41634855114</v>
      </c>
      <c r="IY77" s="188">
        <f>'[8]ф_4 (Л) (ТЗ- 2)'!CZ17+'[8]ф_4 (ТЗ-1)'!CZ72</f>
        <v>148380.41634855114</v>
      </c>
      <c r="IZ77" s="188">
        <f>'[8]ф_4 (Л) (ТЗ- 2)'!DA17+'[8]ф_4 (ТЗ-1)'!DA72</f>
        <v>148380.41634855114</v>
      </c>
      <c r="JA77" s="188">
        <f>'[8]ф_4 (Л) (ТЗ- 2)'!DB17+'[8]ф_4 (ТЗ-1)'!DB72</f>
        <v>148380.41634855114</v>
      </c>
      <c r="JB77" s="188">
        <f>'[8]ф_4 (Л) (ТЗ- 2)'!DC17+'[8]ф_4 (ТЗ-1)'!DC72</f>
        <v>148380.41634855114</v>
      </c>
      <c r="JC77" s="188">
        <f>'[8]ф_4 (Л) (ТЗ- 2)'!DD17+'[8]ф_4 (ТЗ-1)'!DD72</f>
        <v>148380.41634855114</v>
      </c>
      <c r="JD77" s="188">
        <f>'[8]ф_4 (Л) (ТЗ- 2)'!DE17+'[8]ф_4 (ТЗ-1)'!DE72</f>
        <v>148380.41634855114</v>
      </c>
      <c r="JE77" s="188">
        <f>'[8]ф_4 (Л) (ТЗ- 2)'!DF17+'[8]ф_4 (ТЗ-1)'!DF72</f>
        <v>148380.41634855114</v>
      </c>
      <c r="JF77" s="188">
        <f>'[8]ф_4 (Л) (ТЗ- 2)'!DG17+'[8]ф_4 (ТЗ-1)'!DG72</f>
        <v>148380.41634855114</v>
      </c>
      <c r="JG77" s="188">
        <f>'[8]ф_4 (Л) (ТЗ- 2)'!DH17+'[8]ф_4 (ТЗ-1)'!DH72</f>
        <v>148380.41634855114</v>
      </c>
      <c r="JH77" s="188">
        <f>'[8]ф_4 (Л) (ТЗ- 2)'!DI17+'[8]ф_4 (ТЗ-1)'!DI72</f>
        <v>148380.41634855114</v>
      </c>
      <c r="JI77" s="156"/>
      <c r="JJ77" s="156"/>
      <c r="JK77" s="156"/>
      <c r="JL77" s="156"/>
      <c r="JM77" s="156"/>
      <c r="JN77" s="156"/>
      <c r="JO77" s="156"/>
      <c r="JP77" s="156"/>
      <c r="JQ77" s="156"/>
      <c r="JR77" s="156"/>
      <c r="JS77" s="156"/>
      <c r="JT77" s="156"/>
      <c r="JU77" s="156"/>
      <c r="JV77" s="156"/>
      <c r="JW77" s="156"/>
      <c r="JX77" s="156"/>
      <c r="JY77" s="156"/>
      <c r="JZ77" s="156"/>
      <c r="KA77" s="156"/>
      <c r="KB77" s="156"/>
      <c r="KC77" s="156"/>
      <c r="KD77" s="156"/>
      <c r="KE77" s="156"/>
      <c r="KF77" s="156"/>
      <c r="KG77" s="156"/>
      <c r="KH77" s="156"/>
    </row>
    <row r="78" spans="1:309" s="597" customFormat="1" x14ac:dyDescent="0.2">
      <c r="A78" s="150"/>
      <c r="B78" s="598" t="s">
        <v>1509</v>
      </c>
      <c r="C78" s="183"/>
      <c r="D78" s="183"/>
      <c r="E78" s="183"/>
      <c r="F78" s="183"/>
      <c r="G78" s="183"/>
      <c r="H78" s="183"/>
      <c r="I78" s="183"/>
      <c r="J78" s="183"/>
      <c r="K78" s="183"/>
      <c r="L78" s="183"/>
      <c r="M78" s="183"/>
      <c r="N78" s="183"/>
      <c r="O78" s="183"/>
      <c r="P78" s="183"/>
      <c r="Q78" s="183"/>
      <c r="R78" s="183"/>
      <c r="S78" s="183"/>
      <c r="T78" s="183"/>
      <c r="U78" s="183"/>
      <c r="V78" s="183"/>
      <c r="W78" s="183"/>
      <c r="X78" s="183"/>
      <c r="Y78" s="183"/>
      <c r="Z78" s="183"/>
      <c r="AA78" s="183"/>
      <c r="AB78" s="183"/>
      <c r="AC78" s="183"/>
      <c r="AD78" s="183"/>
      <c r="AE78" s="183"/>
      <c r="AF78" s="183"/>
      <c r="AG78" s="183"/>
      <c r="AH78" s="183"/>
      <c r="AI78" s="183"/>
      <c r="AJ78" s="596">
        <v>164.1</v>
      </c>
      <c r="AK78" s="596">
        <v>164.1</v>
      </c>
      <c r="AL78" s="596">
        <v>164.1</v>
      </c>
      <c r="AM78" s="595">
        <v>164.11</v>
      </c>
      <c r="AN78" s="595">
        <v>163.22999999999999</v>
      </c>
      <c r="AO78" s="595">
        <v>163.22999999999999</v>
      </c>
      <c r="AP78" s="595">
        <v>161.43</v>
      </c>
      <c r="AQ78" s="595">
        <v>160.53</v>
      </c>
      <c r="AR78" s="595">
        <v>159.63</v>
      </c>
      <c r="AS78" s="595">
        <v>158.74</v>
      </c>
      <c r="AT78" s="595">
        <v>158.74</v>
      </c>
      <c r="AU78" s="595">
        <v>158.74</v>
      </c>
      <c r="AV78" s="595">
        <v>158.74</v>
      </c>
      <c r="AW78" s="595">
        <v>158.74</v>
      </c>
      <c r="AX78" s="595">
        <v>158.74</v>
      </c>
      <c r="AY78" s="595">
        <v>158.74</v>
      </c>
      <c r="AZ78" s="595">
        <v>158.74</v>
      </c>
      <c r="BA78" s="595">
        <v>158.74</v>
      </c>
      <c r="BB78" s="595">
        <v>158.74</v>
      </c>
      <c r="BC78" s="595">
        <v>158.74</v>
      </c>
      <c r="BD78" s="595">
        <v>158.74</v>
      </c>
      <c r="BE78" s="595">
        <v>158.74</v>
      </c>
      <c r="BF78" s="595">
        <v>158.74</v>
      </c>
      <c r="BG78" s="595">
        <v>158.74</v>
      </c>
      <c r="BH78" s="595">
        <v>158.74</v>
      </c>
      <c r="BI78" s="595">
        <v>158.74</v>
      </c>
      <c r="BJ78" s="182"/>
      <c r="BK78" s="595"/>
      <c r="BL78" s="595"/>
      <c r="BM78" s="595"/>
      <c r="BN78" s="595"/>
      <c r="BO78" s="595"/>
      <c r="BP78" s="595"/>
      <c r="BQ78" s="595"/>
      <c r="BR78" s="595"/>
      <c r="BS78" s="595"/>
      <c r="BT78" s="595"/>
      <c r="BU78" s="595"/>
      <c r="BV78" s="595"/>
      <c r="BW78" s="595"/>
      <c r="BX78" s="595"/>
      <c r="BY78" s="595"/>
      <c r="BZ78" s="595"/>
      <c r="CA78" s="595"/>
      <c r="CB78" s="595"/>
      <c r="CC78" s="595"/>
      <c r="CD78" s="595"/>
      <c r="CE78" s="595"/>
      <c r="CF78" s="595"/>
      <c r="CG78" s="595"/>
      <c r="CH78" s="595"/>
      <c r="CI78" s="595"/>
      <c r="CJ78" s="158"/>
      <c r="CK78" s="158"/>
      <c r="CL78" s="158"/>
      <c r="CM78" s="158"/>
      <c r="CN78" s="158"/>
      <c r="CO78" s="158"/>
      <c r="CP78" s="158"/>
      <c r="CQ78" s="158"/>
      <c r="CR78" s="158"/>
      <c r="CS78" s="158"/>
      <c r="CT78" s="158"/>
      <c r="CU78" s="158"/>
      <c r="CV78" s="158"/>
      <c r="CW78" s="158"/>
      <c r="CX78" s="158"/>
      <c r="CY78" s="158"/>
      <c r="CZ78" s="158"/>
      <c r="DA78" s="158"/>
      <c r="DB78" s="158"/>
      <c r="DC78" s="158"/>
      <c r="DD78" s="158"/>
      <c r="DE78" s="158"/>
      <c r="DF78" s="158"/>
      <c r="DG78" s="158"/>
      <c r="DH78" s="158"/>
      <c r="DI78" s="158"/>
      <c r="DJ78" s="155"/>
      <c r="DK78" s="156"/>
      <c r="DL78" s="156"/>
      <c r="DM78" s="156"/>
      <c r="DN78" s="156"/>
      <c r="DO78" s="156"/>
      <c r="DP78" s="156"/>
      <c r="DQ78" s="156"/>
      <c r="DR78" s="156"/>
      <c r="DS78" s="156"/>
      <c r="DT78" s="156"/>
      <c r="DU78" s="156"/>
      <c r="DV78" s="156"/>
      <c r="DW78" s="156"/>
      <c r="DX78" s="156"/>
      <c r="DY78" s="156"/>
      <c r="DZ78" s="156"/>
      <c r="EA78" s="156"/>
      <c r="EB78" s="156"/>
      <c r="EC78" s="156"/>
      <c r="ED78" s="156"/>
      <c r="EE78" s="156"/>
      <c r="EF78" s="156"/>
      <c r="EG78" s="156"/>
      <c r="EH78" s="156"/>
      <c r="EI78" s="156"/>
      <c r="EJ78" s="156"/>
      <c r="EK78" s="156"/>
      <c r="EL78" s="156"/>
      <c r="EM78" s="156"/>
      <c r="EN78" s="156"/>
      <c r="EO78" s="156"/>
      <c r="EP78" s="156"/>
      <c r="EQ78" s="156"/>
      <c r="ER78" s="156"/>
      <c r="ES78" s="156"/>
      <c r="ET78" s="156"/>
      <c r="EU78" s="156"/>
      <c r="EV78" s="156"/>
      <c r="EW78" s="156"/>
      <c r="EX78" s="156"/>
      <c r="EY78" s="156"/>
      <c r="EZ78" s="156"/>
      <c r="FA78" s="156"/>
      <c r="FB78" s="156"/>
      <c r="FC78" s="156"/>
      <c r="FD78" s="156"/>
      <c r="FE78" s="156"/>
      <c r="FF78" s="156"/>
      <c r="FG78" s="156"/>
      <c r="FH78" s="156"/>
      <c r="FI78" s="156"/>
      <c r="FJ78" s="156"/>
      <c r="FK78" s="156"/>
      <c r="FL78" s="156"/>
      <c r="FM78" s="156"/>
      <c r="FN78" s="156"/>
      <c r="FO78" s="156"/>
      <c r="FP78" s="156"/>
      <c r="FQ78" s="156"/>
      <c r="FR78" s="156"/>
      <c r="FS78" s="156"/>
      <c r="FT78" s="156"/>
      <c r="FU78" s="156"/>
      <c r="FV78" s="156"/>
      <c r="FW78" s="156"/>
      <c r="FX78" s="156"/>
      <c r="FY78" s="156"/>
      <c r="FZ78" s="156"/>
      <c r="GA78" s="156"/>
      <c r="GB78" s="156"/>
      <c r="GC78" s="156"/>
      <c r="GD78" s="156"/>
      <c r="GE78" s="156"/>
      <c r="GF78" s="156"/>
      <c r="GG78" s="156"/>
      <c r="GH78" s="156"/>
      <c r="GI78" s="156"/>
      <c r="GJ78" s="156"/>
      <c r="GK78" s="156"/>
      <c r="GL78" s="156"/>
      <c r="GM78" s="156"/>
      <c r="GN78" s="156"/>
      <c r="GO78" s="156"/>
      <c r="GP78" s="156"/>
      <c r="GQ78" s="156"/>
      <c r="GR78" s="156"/>
      <c r="GS78" s="156"/>
      <c r="GT78" s="156"/>
      <c r="GU78" s="156"/>
      <c r="GV78" s="139"/>
      <c r="GW78" s="156"/>
      <c r="GX78" s="156"/>
      <c r="GY78" s="156"/>
      <c r="GZ78" s="156"/>
      <c r="HA78" s="156"/>
      <c r="HB78" s="156"/>
      <c r="HC78" s="156"/>
      <c r="HD78" s="156"/>
      <c r="HE78" s="156"/>
      <c r="HF78" s="156"/>
      <c r="HG78" s="156"/>
      <c r="HH78" s="156"/>
      <c r="HI78" s="156"/>
      <c r="HJ78" s="156"/>
      <c r="HK78" s="156"/>
      <c r="HL78" s="156"/>
      <c r="HM78" s="156"/>
      <c r="HN78" s="156"/>
      <c r="HO78" s="156"/>
      <c r="HP78" s="156"/>
      <c r="HQ78" s="156"/>
      <c r="HR78" s="156"/>
      <c r="HS78" s="156"/>
      <c r="HT78" s="156"/>
      <c r="HU78" s="156"/>
      <c r="HV78" s="156"/>
      <c r="HW78" s="156"/>
      <c r="HX78" s="156"/>
      <c r="HY78" s="156"/>
      <c r="HZ78" s="156"/>
      <c r="IA78" s="156"/>
      <c r="IB78" s="156"/>
      <c r="IC78" s="156"/>
      <c r="ID78" s="156"/>
      <c r="IE78" s="156"/>
      <c r="IF78" s="156"/>
      <c r="IG78" s="156"/>
      <c r="IH78" s="156"/>
      <c r="II78" s="156"/>
      <c r="IJ78" s="156"/>
      <c r="IK78" s="156"/>
      <c r="IL78" s="156"/>
      <c r="IM78" s="156"/>
      <c r="IN78" s="156"/>
      <c r="IO78" s="156"/>
      <c r="IP78" s="156"/>
      <c r="IQ78" s="156"/>
      <c r="IR78" s="156"/>
      <c r="IS78" s="156"/>
      <c r="IT78" s="156"/>
      <c r="IU78" s="156"/>
      <c r="IV78" s="156"/>
      <c r="IW78" s="156"/>
      <c r="IX78" s="156"/>
      <c r="IY78" s="156"/>
      <c r="IZ78" s="156"/>
      <c r="JA78" s="156"/>
      <c r="JB78" s="156"/>
      <c r="JC78" s="156"/>
      <c r="JD78" s="156"/>
      <c r="JE78" s="156"/>
      <c r="JF78" s="156"/>
      <c r="JG78" s="156"/>
      <c r="JH78" s="156"/>
      <c r="JI78" s="156"/>
      <c r="JJ78" s="156"/>
      <c r="JK78" s="156"/>
      <c r="JL78" s="156"/>
      <c r="JM78" s="156"/>
      <c r="JN78" s="156"/>
      <c r="JO78" s="156"/>
      <c r="JP78" s="156"/>
      <c r="JQ78" s="156"/>
      <c r="JR78" s="156"/>
      <c r="JS78" s="156"/>
      <c r="JT78" s="156"/>
      <c r="JU78" s="156"/>
      <c r="JV78" s="156"/>
      <c r="JW78" s="156"/>
      <c r="JX78" s="156"/>
      <c r="JY78" s="156"/>
      <c r="JZ78" s="156"/>
      <c r="KA78" s="156"/>
      <c r="KB78" s="156"/>
      <c r="KC78" s="156"/>
      <c r="KD78" s="156"/>
      <c r="KE78" s="156"/>
      <c r="KF78" s="156"/>
    </row>
    <row r="79" spans="1:309" s="597" customFormat="1" x14ac:dyDescent="0.2">
      <c r="A79" s="150"/>
      <c r="B79" s="598" t="s">
        <v>1510</v>
      </c>
      <c r="C79" s="183"/>
      <c r="D79" s="183"/>
      <c r="E79" s="183"/>
      <c r="F79" s="183"/>
      <c r="G79" s="183"/>
      <c r="H79" s="183"/>
      <c r="I79" s="183"/>
      <c r="J79" s="183"/>
      <c r="K79" s="183"/>
      <c r="L79" s="183"/>
      <c r="M79" s="183"/>
      <c r="N79" s="183"/>
      <c r="O79" s="183"/>
      <c r="P79" s="183"/>
      <c r="Q79" s="183"/>
      <c r="R79" s="183"/>
      <c r="S79" s="183"/>
      <c r="T79" s="183"/>
      <c r="U79" s="183"/>
      <c r="V79" s="183"/>
      <c r="W79" s="183"/>
      <c r="X79" s="183"/>
      <c r="Y79" s="183"/>
      <c r="Z79" s="183"/>
      <c r="AA79" s="183"/>
      <c r="AB79" s="183"/>
      <c r="AC79" s="183"/>
      <c r="AD79" s="183"/>
      <c r="AE79" s="183"/>
      <c r="AF79" s="183"/>
      <c r="AG79" s="183"/>
      <c r="AH79" s="183"/>
      <c r="AI79" s="183"/>
      <c r="AJ79" s="595">
        <f>AK79</f>
        <v>224.92</v>
      </c>
      <c r="AK79" s="595">
        <v>224.92</v>
      </c>
      <c r="AL79" s="595">
        <v>224.92</v>
      </c>
      <c r="AM79" s="595">
        <v>224.92</v>
      </c>
      <c r="AN79" s="595" t="s">
        <v>132</v>
      </c>
      <c r="AO79" s="595" t="s">
        <v>132</v>
      </c>
      <c r="AP79" s="595" t="s">
        <v>132</v>
      </c>
      <c r="AQ79" s="595" t="s">
        <v>132</v>
      </c>
      <c r="AR79" s="595" t="s">
        <v>132</v>
      </c>
      <c r="AS79" s="595" t="s">
        <v>132</v>
      </c>
      <c r="AT79" s="595" t="s">
        <v>132</v>
      </c>
      <c r="AU79" s="595" t="s">
        <v>132</v>
      </c>
      <c r="AV79" s="595" t="s">
        <v>132</v>
      </c>
      <c r="AW79" s="595" t="s">
        <v>132</v>
      </c>
      <c r="AX79" s="595" t="s">
        <v>132</v>
      </c>
      <c r="AY79" s="595" t="s">
        <v>132</v>
      </c>
      <c r="AZ79" s="595" t="s">
        <v>132</v>
      </c>
      <c r="BA79" s="595" t="s">
        <v>132</v>
      </c>
      <c r="BB79" s="595" t="s">
        <v>132</v>
      </c>
      <c r="BC79" s="595" t="s">
        <v>132</v>
      </c>
      <c r="BD79" s="595" t="s">
        <v>132</v>
      </c>
      <c r="BE79" s="595" t="s">
        <v>132</v>
      </c>
      <c r="BF79" s="595" t="s">
        <v>132</v>
      </c>
      <c r="BG79" s="595" t="s">
        <v>132</v>
      </c>
      <c r="BH79" s="595" t="s">
        <v>132</v>
      </c>
      <c r="BI79" s="595" t="s">
        <v>132</v>
      </c>
      <c r="BJ79" s="182"/>
      <c r="BK79" s="595"/>
      <c r="BL79" s="595"/>
      <c r="BM79" s="595"/>
      <c r="BN79" s="595"/>
      <c r="BO79" s="595"/>
      <c r="BP79" s="595"/>
      <c r="BQ79" s="595"/>
      <c r="BR79" s="595"/>
      <c r="BS79" s="595"/>
      <c r="BT79" s="595"/>
      <c r="BU79" s="595"/>
      <c r="BV79" s="595"/>
      <c r="BW79" s="595"/>
      <c r="BX79" s="595"/>
      <c r="BY79" s="595"/>
      <c r="BZ79" s="595"/>
      <c r="CA79" s="595"/>
      <c r="CB79" s="595"/>
      <c r="CC79" s="595"/>
      <c r="CD79" s="595"/>
      <c r="CE79" s="595"/>
      <c r="CF79" s="595"/>
      <c r="CG79" s="595"/>
      <c r="CH79" s="595"/>
      <c r="CI79" s="595"/>
      <c r="CJ79" s="158"/>
      <c r="CK79" s="158"/>
      <c r="CL79" s="158"/>
      <c r="CM79" s="158"/>
      <c r="CN79" s="158"/>
      <c r="CO79" s="158"/>
      <c r="CP79" s="158"/>
      <c r="CQ79" s="158"/>
      <c r="CR79" s="158"/>
      <c r="CS79" s="158"/>
      <c r="CT79" s="158"/>
      <c r="CU79" s="158"/>
      <c r="CV79" s="158"/>
      <c r="CW79" s="158"/>
      <c r="CX79" s="158"/>
      <c r="CY79" s="158"/>
      <c r="CZ79" s="158"/>
      <c r="DA79" s="158"/>
      <c r="DB79" s="158"/>
      <c r="DC79" s="158"/>
      <c r="DD79" s="158"/>
      <c r="DE79" s="158"/>
      <c r="DF79" s="158"/>
      <c r="DG79" s="158"/>
      <c r="DH79" s="158"/>
      <c r="DI79" s="158"/>
      <c r="DJ79" s="155"/>
      <c r="DK79" s="156"/>
      <c r="DL79" s="156"/>
      <c r="DM79" s="156"/>
      <c r="DN79" s="156"/>
      <c r="DO79" s="156"/>
      <c r="DP79" s="156"/>
      <c r="DQ79" s="156"/>
      <c r="DR79" s="156"/>
      <c r="DS79" s="156"/>
      <c r="DT79" s="156"/>
      <c r="DU79" s="156"/>
      <c r="DV79" s="156"/>
      <c r="DW79" s="156"/>
      <c r="DX79" s="156"/>
      <c r="DY79" s="156"/>
      <c r="DZ79" s="156"/>
      <c r="EA79" s="156"/>
      <c r="EB79" s="156"/>
      <c r="EC79" s="156"/>
      <c r="ED79" s="156"/>
      <c r="EE79" s="156"/>
      <c r="EF79" s="156"/>
      <c r="EG79" s="156"/>
      <c r="EH79" s="156"/>
      <c r="EI79" s="156"/>
      <c r="EJ79" s="156"/>
      <c r="EK79" s="156"/>
      <c r="EL79" s="156"/>
      <c r="EM79" s="156"/>
      <c r="EN79" s="156"/>
      <c r="EO79" s="156"/>
      <c r="EP79" s="156"/>
      <c r="EQ79" s="156"/>
      <c r="ER79" s="156"/>
      <c r="ES79" s="156"/>
      <c r="ET79" s="156"/>
      <c r="EU79" s="156"/>
      <c r="EV79" s="156"/>
      <c r="EW79" s="156"/>
      <c r="EX79" s="156"/>
      <c r="EY79" s="156"/>
      <c r="EZ79" s="156"/>
      <c r="FA79" s="156"/>
      <c r="FB79" s="156"/>
      <c r="FC79" s="156"/>
      <c r="FD79" s="156"/>
      <c r="FE79" s="156"/>
      <c r="FF79" s="156"/>
      <c r="FG79" s="156"/>
      <c r="FH79" s="156"/>
      <c r="FI79" s="156"/>
      <c r="FJ79" s="156"/>
      <c r="FK79" s="156"/>
      <c r="FL79" s="156"/>
      <c r="FM79" s="156"/>
      <c r="FN79" s="156"/>
      <c r="FO79" s="156"/>
      <c r="FP79" s="156"/>
      <c r="FQ79" s="156"/>
      <c r="FR79" s="156"/>
      <c r="FS79" s="156"/>
      <c r="FT79" s="156"/>
      <c r="FU79" s="156"/>
      <c r="FV79" s="156"/>
      <c r="FW79" s="156"/>
      <c r="FX79" s="156"/>
      <c r="FY79" s="156"/>
      <c r="FZ79" s="156"/>
      <c r="GA79" s="156"/>
      <c r="GB79" s="156"/>
      <c r="GC79" s="156"/>
      <c r="GD79" s="156"/>
      <c r="GE79" s="156"/>
      <c r="GF79" s="156"/>
      <c r="GG79" s="156"/>
      <c r="GH79" s="156"/>
      <c r="GI79" s="156"/>
      <c r="GJ79" s="156"/>
      <c r="GK79" s="156"/>
      <c r="GL79" s="156"/>
      <c r="GM79" s="156"/>
      <c r="GN79" s="156"/>
      <c r="GO79" s="156"/>
      <c r="GP79" s="156"/>
      <c r="GQ79" s="156"/>
      <c r="GR79" s="156"/>
      <c r="GS79" s="156"/>
      <c r="GT79" s="156"/>
      <c r="GU79" s="156"/>
      <c r="GV79" s="139"/>
      <c r="GW79" s="156"/>
      <c r="GX79" s="156"/>
      <c r="GY79" s="156"/>
      <c r="GZ79" s="156"/>
      <c r="HA79" s="156"/>
      <c r="HB79" s="156"/>
      <c r="HC79" s="156"/>
      <c r="HD79" s="156"/>
      <c r="HE79" s="156"/>
      <c r="HF79" s="156"/>
      <c r="HG79" s="156"/>
      <c r="HH79" s="156"/>
      <c r="HI79" s="156"/>
      <c r="HJ79" s="156"/>
      <c r="HK79" s="156"/>
      <c r="HL79" s="156"/>
      <c r="HM79" s="156"/>
      <c r="HN79" s="156"/>
      <c r="HO79" s="156"/>
      <c r="HP79" s="156"/>
      <c r="HQ79" s="156"/>
      <c r="HR79" s="156"/>
      <c r="HS79" s="156"/>
      <c r="HT79" s="156"/>
      <c r="HU79" s="156"/>
      <c r="HV79" s="156"/>
      <c r="HW79" s="156"/>
      <c r="HX79" s="156"/>
      <c r="HY79" s="156"/>
      <c r="HZ79" s="156"/>
      <c r="IA79" s="156"/>
      <c r="IB79" s="156"/>
      <c r="IC79" s="156"/>
      <c r="ID79" s="156"/>
      <c r="IE79" s="156"/>
      <c r="IF79" s="156"/>
      <c r="IG79" s="156"/>
      <c r="IH79" s="156"/>
      <c r="II79" s="156"/>
      <c r="IJ79" s="156"/>
      <c r="IK79" s="156"/>
      <c r="IL79" s="156"/>
      <c r="IM79" s="156"/>
      <c r="IN79" s="156"/>
      <c r="IO79" s="156"/>
      <c r="IP79" s="156"/>
      <c r="IQ79" s="156"/>
      <c r="IR79" s="156"/>
      <c r="IS79" s="156"/>
      <c r="IT79" s="156"/>
      <c r="IU79" s="156"/>
      <c r="IV79" s="156"/>
      <c r="IW79" s="156"/>
      <c r="IX79" s="156"/>
      <c r="IY79" s="156"/>
      <c r="IZ79" s="156"/>
      <c r="JA79" s="156"/>
      <c r="JB79" s="156"/>
      <c r="JC79" s="156"/>
      <c r="JD79" s="156"/>
      <c r="JE79" s="156"/>
      <c r="JF79" s="156"/>
      <c r="JG79" s="156"/>
      <c r="JH79" s="156"/>
      <c r="JI79" s="156"/>
      <c r="JJ79" s="156"/>
      <c r="JK79" s="156"/>
      <c r="JL79" s="156"/>
      <c r="JM79" s="156"/>
      <c r="JN79" s="156"/>
      <c r="JO79" s="156"/>
      <c r="JP79" s="156"/>
      <c r="JQ79" s="156"/>
      <c r="JR79" s="156"/>
      <c r="JS79" s="156"/>
      <c r="JT79" s="156"/>
      <c r="JU79" s="156"/>
      <c r="JV79" s="156"/>
      <c r="JW79" s="156"/>
      <c r="JX79" s="156"/>
      <c r="JY79" s="156"/>
      <c r="JZ79" s="156"/>
      <c r="KA79" s="156"/>
      <c r="KB79" s="156"/>
      <c r="KC79" s="156"/>
      <c r="KD79" s="156"/>
      <c r="KE79" s="156"/>
      <c r="KF79" s="156"/>
    </row>
    <row r="80" spans="1:309" s="597" customFormat="1" x14ac:dyDescent="0.2">
      <c r="A80" s="150"/>
      <c r="B80" s="598" t="s">
        <v>1511</v>
      </c>
      <c r="C80" s="183"/>
      <c r="D80" s="183"/>
      <c r="E80" s="183"/>
      <c r="F80" s="183"/>
      <c r="G80" s="183"/>
      <c r="H80" s="183"/>
      <c r="I80" s="183"/>
      <c r="J80" s="183"/>
      <c r="K80" s="183"/>
      <c r="L80" s="183"/>
      <c r="M80" s="183"/>
      <c r="N80" s="183"/>
      <c r="O80" s="183"/>
      <c r="P80" s="183"/>
      <c r="Q80" s="183"/>
      <c r="R80" s="183"/>
      <c r="S80" s="183"/>
      <c r="T80" s="183"/>
      <c r="U80" s="183"/>
      <c r="V80" s="183"/>
      <c r="W80" s="183"/>
      <c r="X80" s="183"/>
      <c r="Y80" s="183"/>
      <c r="Z80" s="183"/>
      <c r="AA80" s="183"/>
      <c r="AB80" s="183"/>
      <c r="AC80" s="183"/>
      <c r="AD80" s="183"/>
      <c r="AE80" s="183"/>
      <c r="AF80" s="183"/>
      <c r="AG80" s="183"/>
      <c r="AH80" s="183"/>
      <c r="AI80" s="183"/>
      <c r="AJ80" s="595" t="str">
        <f>AK80</f>
        <v>-</v>
      </c>
      <c r="AK80" s="595" t="s">
        <v>132</v>
      </c>
      <c r="AL80" s="595" t="s">
        <v>132</v>
      </c>
      <c r="AM80" s="595" t="s">
        <v>132</v>
      </c>
      <c r="AN80" s="595">
        <v>248.25</v>
      </c>
      <c r="AO80" s="595">
        <v>248.25</v>
      </c>
      <c r="AP80" s="595">
        <v>248.25</v>
      </c>
      <c r="AQ80" s="595">
        <v>248.25</v>
      </c>
      <c r="AR80" s="595">
        <v>248.25</v>
      </c>
      <c r="AS80" s="595">
        <v>248.25</v>
      </c>
      <c r="AT80" s="595">
        <v>248.25</v>
      </c>
      <c r="AU80" s="595">
        <v>248.25</v>
      </c>
      <c r="AV80" s="595">
        <v>248.25</v>
      </c>
      <c r="AW80" s="595">
        <v>248.25</v>
      </c>
      <c r="AX80" s="595">
        <v>248.25</v>
      </c>
      <c r="AY80" s="595">
        <v>248.25</v>
      </c>
      <c r="AZ80" s="595">
        <v>248.25</v>
      </c>
      <c r="BA80" s="595">
        <v>248.25</v>
      </c>
      <c r="BB80" s="595">
        <v>248.25</v>
      </c>
      <c r="BC80" s="595">
        <v>248.25</v>
      </c>
      <c r="BD80" s="595">
        <v>248.25</v>
      </c>
      <c r="BE80" s="595">
        <v>248.25</v>
      </c>
      <c r="BF80" s="595">
        <v>248.25</v>
      </c>
      <c r="BG80" s="595">
        <v>248.25</v>
      </c>
      <c r="BH80" s="595">
        <v>248.25</v>
      </c>
      <c r="BI80" s="595">
        <v>248.25</v>
      </c>
      <c r="BJ80" s="182"/>
      <c r="BK80" s="595"/>
      <c r="BL80" s="595"/>
      <c r="BM80" s="595"/>
      <c r="BN80" s="595"/>
      <c r="BO80" s="595"/>
      <c r="BP80" s="595"/>
      <c r="BQ80" s="595"/>
      <c r="BR80" s="595"/>
      <c r="BS80" s="595"/>
      <c r="BT80" s="595"/>
      <c r="BU80" s="595"/>
      <c r="BV80" s="595"/>
      <c r="BW80" s="595"/>
      <c r="BX80" s="595"/>
      <c r="BY80" s="595"/>
      <c r="BZ80" s="595"/>
      <c r="CA80" s="595"/>
      <c r="CB80" s="595"/>
      <c r="CC80" s="595"/>
      <c r="CD80" s="595"/>
      <c r="CE80" s="595"/>
      <c r="CF80" s="595"/>
      <c r="CG80" s="595"/>
      <c r="CH80" s="595"/>
      <c r="CI80" s="595"/>
      <c r="CJ80" s="158"/>
      <c r="CK80" s="158"/>
      <c r="CL80" s="158"/>
      <c r="CM80" s="158"/>
      <c r="CN80" s="158"/>
      <c r="CO80" s="158"/>
      <c r="CP80" s="158"/>
      <c r="CQ80" s="158"/>
      <c r="CR80" s="158"/>
      <c r="CS80" s="158"/>
      <c r="CT80" s="158"/>
      <c r="CU80" s="158"/>
      <c r="CV80" s="158"/>
      <c r="CW80" s="158"/>
      <c r="CX80" s="158"/>
      <c r="CY80" s="158"/>
      <c r="CZ80" s="158"/>
      <c r="DA80" s="158"/>
      <c r="DB80" s="158"/>
      <c r="DC80" s="158"/>
      <c r="DD80" s="158"/>
      <c r="DE80" s="158"/>
      <c r="DF80" s="158"/>
      <c r="DG80" s="158"/>
      <c r="DH80" s="158"/>
      <c r="DI80" s="158"/>
      <c r="DJ80" s="155"/>
      <c r="DK80" s="156"/>
      <c r="DL80" s="156"/>
      <c r="DM80" s="156"/>
      <c r="DN80" s="156"/>
      <c r="DO80" s="156"/>
      <c r="DP80" s="156"/>
      <c r="DQ80" s="156"/>
      <c r="DR80" s="156"/>
      <c r="DS80" s="156"/>
      <c r="DT80" s="156"/>
      <c r="DU80" s="156"/>
      <c r="DV80" s="156"/>
      <c r="DW80" s="156"/>
      <c r="DX80" s="156"/>
      <c r="DY80" s="156"/>
      <c r="DZ80" s="156"/>
      <c r="EA80" s="156"/>
      <c r="EB80" s="156"/>
      <c r="EC80" s="156"/>
      <c r="ED80" s="156"/>
      <c r="EE80" s="156"/>
      <c r="EF80" s="156"/>
      <c r="EG80" s="156"/>
      <c r="EH80" s="156"/>
      <c r="EI80" s="156"/>
      <c r="EJ80" s="156"/>
      <c r="EK80" s="156"/>
      <c r="EL80" s="156"/>
      <c r="EM80" s="156"/>
      <c r="EN80" s="156"/>
      <c r="EO80" s="156"/>
      <c r="EP80" s="156"/>
      <c r="EQ80" s="156"/>
      <c r="ER80" s="156"/>
      <c r="ES80" s="156"/>
      <c r="ET80" s="156"/>
      <c r="EU80" s="156"/>
      <c r="EV80" s="156"/>
      <c r="EW80" s="156"/>
      <c r="EX80" s="156"/>
      <c r="EY80" s="156"/>
      <c r="EZ80" s="156"/>
      <c r="FA80" s="156"/>
      <c r="FB80" s="156"/>
      <c r="FC80" s="156"/>
      <c r="FD80" s="156"/>
      <c r="FE80" s="156"/>
      <c r="FF80" s="156"/>
      <c r="FG80" s="156"/>
      <c r="FH80" s="156"/>
      <c r="FI80" s="156"/>
      <c r="FJ80" s="156"/>
      <c r="FK80" s="156"/>
      <c r="FL80" s="156"/>
      <c r="FM80" s="156"/>
      <c r="FN80" s="156"/>
      <c r="FO80" s="156"/>
      <c r="FP80" s="156"/>
      <c r="FQ80" s="156"/>
      <c r="FR80" s="156"/>
      <c r="FS80" s="156"/>
      <c r="FT80" s="156"/>
      <c r="FU80" s="156"/>
      <c r="FV80" s="156"/>
      <c r="FW80" s="156"/>
      <c r="FX80" s="156"/>
      <c r="FY80" s="156"/>
      <c r="FZ80" s="156"/>
      <c r="GA80" s="156"/>
      <c r="GB80" s="156"/>
      <c r="GC80" s="156"/>
      <c r="GD80" s="156"/>
      <c r="GE80" s="156"/>
      <c r="GF80" s="156"/>
      <c r="GG80" s="156"/>
      <c r="GH80" s="156"/>
      <c r="GI80" s="156"/>
      <c r="GJ80" s="156"/>
      <c r="GK80" s="156"/>
      <c r="GL80" s="156"/>
      <c r="GM80" s="156"/>
      <c r="GN80" s="156"/>
      <c r="GO80" s="156"/>
      <c r="GP80" s="156"/>
      <c r="GQ80" s="156"/>
      <c r="GR80" s="156"/>
      <c r="GS80" s="156"/>
      <c r="GT80" s="156"/>
      <c r="GU80" s="156"/>
      <c r="GV80" s="139"/>
      <c r="GW80" s="156"/>
      <c r="GX80" s="156"/>
      <c r="GY80" s="156"/>
      <c r="GZ80" s="156"/>
      <c r="HA80" s="156"/>
      <c r="HB80" s="156"/>
      <c r="HC80" s="156"/>
      <c r="HD80" s="156"/>
      <c r="HE80" s="156"/>
      <c r="HF80" s="156"/>
      <c r="HG80" s="156"/>
      <c r="HH80" s="156"/>
      <c r="HI80" s="156"/>
      <c r="HJ80" s="156"/>
      <c r="HK80" s="156"/>
      <c r="HL80" s="156"/>
      <c r="HM80" s="156"/>
      <c r="HN80" s="156"/>
      <c r="HO80" s="156"/>
      <c r="HP80" s="156"/>
      <c r="HQ80" s="156"/>
      <c r="HR80" s="156"/>
      <c r="HS80" s="156"/>
      <c r="HT80" s="156"/>
      <c r="HU80" s="156"/>
      <c r="HV80" s="156"/>
      <c r="HW80" s="156"/>
      <c r="HX80" s="156"/>
      <c r="HY80" s="156"/>
      <c r="HZ80" s="156"/>
      <c r="IA80" s="156"/>
      <c r="IB80" s="156"/>
      <c r="IC80" s="156"/>
      <c r="ID80" s="156"/>
      <c r="IE80" s="156"/>
      <c r="IF80" s="156"/>
      <c r="IG80" s="156"/>
      <c r="IH80" s="156"/>
      <c r="II80" s="156"/>
      <c r="IJ80" s="156"/>
      <c r="IK80" s="156"/>
      <c r="IL80" s="156"/>
      <c r="IM80" s="156"/>
      <c r="IN80" s="156"/>
      <c r="IO80" s="156"/>
      <c r="IP80" s="156"/>
      <c r="IQ80" s="156"/>
      <c r="IR80" s="156"/>
      <c r="IS80" s="156"/>
      <c r="IT80" s="156"/>
      <c r="IU80" s="156"/>
      <c r="IV80" s="156"/>
      <c r="IW80" s="156"/>
      <c r="IX80" s="156"/>
      <c r="IY80" s="156"/>
      <c r="IZ80" s="156"/>
      <c r="JA80" s="156"/>
      <c r="JB80" s="156"/>
      <c r="JC80" s="156"/>
      <c r="JD80" s="156"/>
      <c r="JE80" s="156"/>
      <c r="JF80" s="156"/>
      <c r="JG80" s="156"/>
      <c r="JH80" s="156"/>
      <c r="JI80" s="156"/>
      <c r="JJ80" s="156"/>
      <c r="JK80" s="156"/>
      <c r="JL80" s="156"/>
      <c r="JM80" s="156"/>
      <c r="JN80" s="156"/>
      <c r="JO80" s="156"/>
      <c r="JP80" s="156"/>
      <c r="JQ80" s="156"/>
      <c r="JR80" s="156"/>
      <c r="JS80" s="156"/>
      <c r="JT80" s="156"/>
      <c r="JU80" s="156"/>
      <c r="JV80" s="156"/>
      <c r="JW80" s="156"/>
      <c r="JX80" s="156"/>
      <c r="JY80" s="156"/>
      <c r="JZ80" s="156"/>
      <c r="KA80" s="156"/>
      <c r="KB80" s="156"/>
      <c r="KC80" s="156"/>
      <c r="KD80" s="156"/>
      <c r="KE80" s="156"/>
      <c r="KF80" s="156"/>
    </row>
    <row r="81" spans="3:268" s="155" customFormat="1" ht="18.75" customHeight="1" x14ac:dyDescent="0.2">
      <c r="AJ81" s="156"/>
      <c r="AK81" s="156"/>
      <c r="AL81" s="156"/>
      <c r="AM81" s="156"/>
      <c r="AN81" s="156"/>
      <c r="BK81" s="156"/>
      <c r="CK81" s="156"/>
      <c r="IJ81" s="155">
        <f>IJ77/CK77</f>
        <v>1</v>
      </c>
      <c r="IK81" s="155">
        <f t="shared" ref="IK81:JH81" si="206">IK77/CL77</f>
        <v>1</v>
      </c>
      <c r="IL81" s="155">
        <f t="shared" si="206"/>
        <v>1</v>
      </c>
      <c r="IM81" s="155">
        <f t="shared" si="206"/>
        <v>0.98759880945941858</v>
      </c>
      <c r="IN81" s="155">
        <f t="shared" si="206"/>
        <v>0.98730364896701184</v>
      </c>
      <c r="IO81" s="155">
        <f t="shared" si="206"/>
        <v>0.9870620008086578</v>
      </c>
      <c r="IP81" s="155">
        <f t="shared" si="206"/>
        <v>0.98680071041634942</v>
      </c>
      <c r="IQ81" s="155">
        <f t="shared" si="206"/>
        <v>0.98656358652125176</v>
      </c>
      <c r="IR81" s="155">
        <f t="shared" si="206"/>
        <v>0.98656358652125176</v>
      </c>
      <c r="IS81" s="155">
        <f t="shared" si="206"/>
        <v>0.98656358652125176</v>
      </c>
      <c r="IT81" s="155">
        <f t="shared" si="206"/>
        <v>0.98656358652125176</v>
      </c>
      <c r="IU81" s="155">
        <f t="shared" si="206"/>
        <v>0.98656358652125176</v>
      </c>
      <c r="IV81" s="155">
        <f t="shared" si="206"/>
        <v>0.98656358652125176</v>
      </c>
      <c r="IW81" s="155">
        <f t="shared" si="206"/>
        <v>0.98656358652125176</v>
      </c>
      <c r="IX81" s="155">
        <f t="shared" si="206"/>
        <v>0.98656358652125176</v>
      </c>
      <c r="IY81" s="155">
        <f t="shared" si="206"/>
        <v>0.98656358652125176</v>
      </c>
      <c r="IZ81" s="155">
        <f t="shared" si="206"/>
        <v>0.98656358652125176</v>
      </c>
      <c r="JA81" s="155">
        <f t="shared" si="206"/>
        <v>0.98656358652125176</v>
      </c>
      <c r="JB81" s="155">
        <f t="shared" si="206"/>
        <v>0.98656358652125176</v>
      </c>
      <c r="JC81" s="155">
        <f t="shared" si="206"/>
        <v>0.98656358652125176</v>
      </c>
      <c r="JD81" s="155">
        <f t="shared" si="206"/>
        <v>0.98656358652125176</v>
      </c>
      <c r="JE81" s="155">
        <f t="shared" si="206"/>
        <v>0.98656358652125176</v>
      </c>
      <c r="JF81" s="155">
        <f t="shared" si="206"/>
        <v>0.98656358652125176</v>
      </c>
      <c r="JG81" s="155">
        <f t="shared" si="206"/>
        <v>0.98656358652125176</v>
      </c>
      <c r="JH81" s="155">
        <f t="shared" si="206"/>
        <v>0.98656358652125176</v>
      </c>
    </row>
    <row r="82" spans="3:268" s="155" customFormat="1" ht="16.5" customHeight="1" x14ac:dyDescent="0.2">
      <c r="C82" s="1087" t="str">
        <f>'ф_1 Паспорт ИП (Н)'!A22</f>
        <v xml:space="preserve">И.о. генерального директора  ООО"Газпром теплоэнерго МО"                                                                      А.В. Кутенко                                      </v>
      </c>
      <c r="D82" s="1087"/>
      <c r="E82" s="1087"/>
      <c r="F82" s="1087"/>
      <c r="G82" s="1087"/>
      <c r="H82" s="1087"/>
      <c r="I82" s="1087"/>
      <c r="J82" s="1087"/>
      <c r="K82" s="1087"/>
      <c r="L82" s="1087"/>
      <c r="M82" s="1087"/>
      <c r="N82" s="1087"/>
      <c r="O82" s="1087"/>
      <c r="P82" s="1087"/>
      <c r="Q82" s="1087"/>
      <c r="R82" s="1087"/>
      <c r="S82" s="1087"/>
      <c r="T82" s="1087"/>
      <c r="U82" s="1087"/>
      <c r="V82" s="1087"/>
      <c r="W82" s="1087"/>
      <c r="X82" s="1087"/>
      <c r="Y82" s="1087"/>
      <c r="Z82" s="1087"/>
      <c r="AA82" s="1087"/>
      <c r="AB82" s="1087"/>
      <c r="AC82" s="141"/>
      <c r="AD82" s="141"/>
      <c r="AE82" s="141"/>
      <c r="AF82" s="141"/>
      <c r="AG82" s="141"/>
      <c r="AH82" s="141"/>
      <c r="AI82" s="141"/>
      <c r="AJ82" s="156"/>
      <c r="AK82" s="156"/>
      <c r="AL82" s="156"/>
      <c r="AM82" s="156"/>
      <c r="AN82" s="156"/>
      <c r="BK82" s="1067"/>
      <c r="BL82" s="1067"/>
      <c r="BM82" s="1067"/>
      <c r="CJ82" s="1067"/>
      <c r="CK82" s="1067"/>
      <c r="CL82" s="1067"/>
    </row>
    <row r="83" spans="3:268" s="155" customFormat="1" ht="12" x14ac:dyDescent="0.2">
      <c r="C83" s="156" t="s">
        <v>1</v>
      </c>
      <c r="AI83" s="174"/>
      <c r="AJ83" s="156"/>
      <c r="AK83" s="156"/>
      <c r="AL83" s="156"/>
      <c r="AM83" s="156"/>
      <c r="AN83" s="156"/>
      <c r="BK83" s="156"/>
      <c r="CK83" s="156"/>
      <c r="EE83" s="155">
        <f>SUM(DQ77:EO77)</f>
        <v>43803.349421067076</v>
      </c>
    </row>
    <row r="84" spans="3:268" s="155" customFormat="1" ht="16.5" customHeight="1" x14ac:dyDescent="0.2">
      <c r="C84" s="173"/>
      <c r="D84" s="173"/>
      <c r="E84" s="173"/>
      <c r="F84" s="173"/>
      <c r="G84" s="173"/>
      <c r="H84" s="173"/>
      <c r="I84" s="173"/>
      <c r="J84" s="173"/>
      <c r="K84" s="173"/>
      <c r="L84" s="173"/>
      <c r="M84" s="141"/>
      <c r="N84" s="141"/>
      <c r="O84" s="141"/>
      <c r="P84" s="141"/>
      <c r="Q84" s="141"/>
      <c r="R84" s="141"/>
      <c r="S84" s="141"/>
      <c r="T84" s="141"/>
      <c r="U84" s="141"/>
      <c r="V84" s="141"/>
      <c r="W84" s="141"/>
      <c r="X84" s="141"/>
      <c r="Y84" s="141"/>
      <c r="Z84" s="141"/>
      <c r="AA84" s="141"/>
      <c r="AB84" s="141"/>
      <c r="AC84" s="141"/>
      <c r="AD84" s="141"/>
      <c r="AE84" s="141"/>
      <c r="AF84" s="141"/>
      <c r="AG84" s="141"/>
      <c r="AH84" s="141"/>
      <c r="AI84" s="141"/>
      <c r="AJ84" s="156"/>
      <c r="AK84" s="156"/>
      <c r="AL84" s="156"/>
      <c r="AM84" s="156"/>
      <c r="AN84" s="156"/>
      <c r="AO84" s="156"/>
      <c r="AP84" s="156"/>
      <c r="AQ84" s="156"/>
      <c r="AR84" s="156"/>
      <c r="AS84" s="156"/>
      <c r="AT84" s="156"/>
      <c r="AU84" s="156"/>
      <c r="AV84" s="156"/>
      <c r="AW84" s="156"/>
      <c r="AX84" s="156"/>
      <c r="AY84" s="156"/>
      <c r="AZ84" s="156"/>
      <c r="BA84" s="156"/>
      <c r="BB84" s="156"/>
      <c r="BC84" s="156"/>
      <c r="BD84" s="156"/>
      <c r="BE84" s="156"/>
      <c r="BF84" s="156"/>
      <c r="BG84" s="156"/>
      <c r="BH84" s="156"/>
      <c r="BI84" s="156"/>
      <c r="BK84" s="156"/>
      <c r="CJ84" s="187"/>
      <c r="CK84" s="188"/>
      <c r="CM84" s="187"/>
      <c r="EE84" s="187">
        <f>CK77-EE83</f>
        <v>123041.85057893294</v>
      </c>
    </row>
    <row r="85" spans="3:268" x14ac:dyDescent="0.2">
      <c r="AJ85" s="156"/>
      <c r="AK85" s="156"/>
      <c r="AL85" s="156"/>
      <c r="AM85" s="156"/>
      <c r="AN85" s="156"/>
      <c r="AO85" s="156"/>
      <c r="AP85" s="156"/>
      <c r="AQ85" s="156"/>
      <c r="AR85" s="156"/>
      <c r="AS85" s="156"/>
      <c r="AT85" s="156"/>
      <c r="AU85" s="156"/>
      <c r="AV85" s="156"/>
      <c r="AW85" s="156"/>
      <c r="AX85" s="156"/>
      <c r="AY85" s="156"/>
      <c r="AZ85" s="156"/>
      <c r="BA85" s="156"/>
      <c r="BB85" s="156"/>
      <c r="BC85" s="156"/>
      <c r="BD85" s="156"/>
      <c r="BE85" s="156"/>
      <c r="BF85" s="156"/>
      <c r="BG85" s="156"/>
      <c r="BH85" s="156"/>
      <c r="BI85" s="156"/>
    </row>
    <row r="86" spans="3:268" x14ac:dyDescent="0.2">
      <c r="AJ86" s="156"/>
      <c r="AK86" s="156"/>
      <c r="AL86" s="156"/>
      <c r="AM86" s="156"/>
      <c r="AN86" s="156"/>
      <c r="AO86" s="156"/>
      <c r="AP86" s="156"/>
      <c r="AQ86" s="156"/>
      <c r="AR86" s="156"/>
      <c r="AS86" s="156"/>
      <c r="AT86" s="156"/>
      <c r="AU86" s="156"/>
      <c r="AV86" s="156"/>
      <c r="AW86" s="156"/>
      <c r="AX86" s="156"/>
      <c r="AY86" s="156"/>
      <c r="AZ86" s="156"/>
      <c r="BA86" s="156"/>
      <c r="BB86" s="156"/>
      <c r="BC86" s="156"/>
      <c r="BD86" s="156"/>
      <c r="BE86" s="156"/>
      <c r="BF86" s="156"/>
      <c r="BG86" s="156"/>
      <c r="BH86" s="156"/>
      <c r="BI86" s="156"/>
    </row>
    <row r="87" spans="3:268" x14ac:dyDescent="0.2">
      <c r="AJ87" s="156"/>
      <c r="AK87" s="156"/>
      <c r="AL87" s="156"/>
      <c r="AM87" s="156"/>
      <c r="AN87" s="156"/>
      <c r="AO87" s="156"/>
      <c r="AP87" s="156"/>
      <c r="AQ87" s="156"/>
      <c r="AR87" s="156"/>
      <c r="AS87" s="156"/>
      <c r="AT87" s="156"/>
      <c r="AU87" s="156"/>
      <c r="AV87" s="156"/>
      <c r="AW87" s="156"/>
      <c r="AX87" s="156"/>
      <c r="AY87" s="156"/>
      <c r="AZ87" s="156"/>
      <c r="BA87" s="156"/>
      <c r="BB87" s="156"/>
      <c r="BC87" s="156"/>
      <c r="BD87" s="156"/>
      <c r="BE87" s="156"/>
      <c r="BF87" s="156"/>
      <c r="BG87" s="156"/>
      <c r="BH87" s="156"/>
      <c r="BI87" s="156"/>
    </row>
    <row r="88" spans="3:268" x14ac:dyDescent="0.2">
      <c r="AJ88" s="156"/>
      <c r="AK88" s="156"/>
      <c r="AL88" s="156"/>
      <c r="AM88" s="156"/>
      <c r="AN88" s="156"/>
      <c r="AO88" s="156"/>
      <c r="AP88" s="156"/>
      <c r="AQ88" s="156"/>
      <c r="AR88" s="156"/>
      <c r="AS88" s="156"/>
      <c r="AT88" s="156"/>
      <c r="AU88" s="156"/>
      <c r="AV88" s="156"/>
      <c r="AW88" s="156"/>
      <c r="AX88" s="156"/>
      <c r="AY88" s="156"/>
      <c r="AZ88" s="156"/>
      <c r="BA88" s="156"/>
      <c r="BB88" s="156"/>
      <c r="BC88" s="156"/>
      <c r="BD88" s="156"/>
      <c r="BE88" s="156"/>
      <c r="BF88" s="156"/>
      <c r="BG88" s="156"/>
      <c r="BH88" s="156"/>
      <c r="BI88" s="156"/>
    </row>
    <row r="89" spans="3:268" x14ac:dyDescent="0.2">
      <c r="AJ89" s="156"/>
      <c r="AK89" s="156"/>
      <c r="AL89" s="156"/>
      <c r="AM89" s="156"/>
      <c r="AN89" s="156"/>
      <c r="AO89" s="156"/>
      <c r="AP89" s="156"/>
      <c r="AQ89" s="156"/>
      <c r="AR89" s="156"/>
      <c r="AS89" s="156"/>
      <c r="AT89" s="156"/>
      <c r="AU89" s="156"/>
      <c r="AV89" s="156"/>
      <c r="AW89" s="156"/>
      <c r="AX89" s="156"/>
      <c r="AY89" s="156"/>
      <c r="AZ89" s="156"/>
      <c r="BA89" s="156"/>
      <c r="BB89" s="156"/>
      <c r="BC89" s="156"/>
      <c r="BD89" s="156"/>
      <c r="BE89" s="156"/>
      <c r="BF89" s="156"/>
      <c r="BG89" s="156"/>
      <c r="BH89" s="156"/>
      <c r="BI89" s="156"/>
    </row>
    <row r="90" spans="3:268" x14ac:dyDescent="0.2">
      <c r="AJ90" s="156"/>
      <c r="AK90" s="156"/>
      <c r="AL90" s="156"/>
      <c r="AM90" s="156"/>
      <c r="AN90" s="156"/>
      <c r="AO90" s="156"/>
      <c r="AP90" s="156"/>
      <c r="AQ90" s="156"/>
      <c r="AR90" s="156"/>
      <c r="AS90" s="156"/>
      <c r="AT90" s="156"/>
      <c r="AU90" s="156"/>
      <c r="AV90" s="156"/>
      <c r="AW90" s="156"/>
      <c r="AX90" s="156"/>
      <c r="AY90" s="156"/>
      <c r="AZ90" s="156"/>
      <c r="BA90" s="156"/>
      <c r="BB90" s="156"/>
      <c r="BC90" s="156"/>
      <c r="BD90" s="156"/>
      <c r="BE90" s="156"/>
      <c r="BF90" s="156"/>
      <c r="BG90" s="156"/>
      <c r="BH90" s="156"/>
      <c r="BI90" s="156"/>
    </row>
    <row r="91" spans="3:268" x14ac:dyDescent="0.2">
      <c r="AJ91" s="156"/>
      <c r="AK91" s="156"/>
      <c r="AL91" s="156"/>
      <c r="AM91" s="156"/>
      <c r="AN91" s="156"/>
      <c r="AO91" s="156"/>
      <c r="AP91" s="156"/>
      <c r="AQ91" s="156"/>
      <c r="AR91" s="156"/>
      <c r="AS91" s="156"/>
      <c r="AT91" s="156"/>
      <c r="AU91" s="156"/>
      <c r="AV91" s="156"/>
      <c r="AW91" s="156"/>
      <c r="AX91" s="156"/>
      <c r="AY91" s="156"/>
      <c r="AZ91" s="156"/>
      <c r="BA91" s="156"/>
      <c r="BB91" s="156"/>
      <c r="BC91" s="156"/>
      <c r="BD91" s="156"/>
      <c r="BE91" s="156"/>
      <c r="BF91" s="156"/>
      <c r="BG91" s="156"/>
      <c r="BH91" s="156"/>
      <c r="BI91" s="156"/>
    </row>
    <row r="92" spans="3:268" x14ac:dyDescent="0.2">
      <c r="AJ92" s="156"/>
      <c r="AK92" s="156"/>
      <c r="AL92" s="156"/>
      <c r="AM92" s="156"/>
      <c r="AN92" s="156"/>
      <c r="AO92" s="156"/>
      <c r="AP92" s="156"/>
      <c r="AQ92" s="156"/>
      <c r="AR92" s="156"/>
      <c r="AS92" s="156"/>
      <c r="AT92" s="156"/>
      <c r="AU92" s="156"/>
      <c r="AV92" s="156"/>
      <c r="AW92" s="156"/>
      <c r="AX92" s="156"/>
      <c r="AY92" s="156"/>
      <c r="AZ92" s="156"/>
      <c r="BA92" s="156"/>
      <c r="BB92" s="156"/>
      <c r="BC92" s="156"/>
      <c r="BD92" s="156"/>
      <c r="BE92" s="156"/>
      <c r="BF92" s="156"/>
      <c r="BG92" s="156"/>
      <c r="BH92" s="156"/>
      <c r="BI92" s="156"/>
    </row>
    <row r="93" spans="3:268" x14ac:dyDescent="0.2">
      <c r="AJ93" s="156"/>
      <c r="AK93" s="156"/>
      <c r="AL93" s="156"/>
      <c r="AM93" s="156"/>
      <c r="AN93" s="156"/>
      <c r="AO93" s="156"/>
      <c r="AP93" s="156"/>
      <c r="AQ93" s="156"/>
      <c r="AR93" s="156"/>
      <c r="AS93" s="156"/>
      <c r="AT93" s="156"/>
      <c r="AU93" s="156"/>
      <c r="AV93" s="156"/>
      <c r="AW93" s="156"/>
      <c r="AX93" s="156"/>
      <c r="AY93" s="156"/>
      <c r="AZ93" s="156"/>
      <c r="BA93" s="156"/>
      <c r="BB93" s="156"/>
      <c r="BC93" s="156"/>
      <c r="BD93" s="156"/>
      <c r="BE93" s="156"/>
      <c r="BF93" s="156"/>
      <c r="BG93" s="156"/>
      <c r="BH93" s="156"/>
      <c r="BI93" s="156"/>
    </row>
    <row r="94" spans="3:268" x14ac:dyDescent="0.2">
      <c r="AJ94" s="156"/>
      <c r="AK94" s="156"/>
      <c r="AL94" s="156"/>
      <c r="AM94" s="156"/>
      <c r="AN94" s="156"/>
      <c r="AO94" s="156"/>
      <c r="AP94" s="156"/>
      <c r="AQ94" s="156"/>
      <c r="AR94" s="156"/>
      <c r="AS94" s="156"/>
      <c r="AT94" s="156"/>
      <c r="AU94" s="156"/>
      <c r="AV94" s="156"/>
      <c r="AW94" s="156"/>
      <c r="AX94" s="156"/>
      <c r="AY94" s="156"/>
      <c r="AZ94" s="156"/>
      <c r="BA94" s="156"/>
      <c r="BB94" s="156"/>
      <c r="BC94" s="156"/>
      <c r="BD94" s="156"/>
      <c r="BE94" s="156"/>
      <c r="BF94" s="156"/>
      <c r="BG94" s="156"/>
      <c r="BH94" s="156"/>
      <c r="BI94" s="156"/>
    </row>
    <row r="95" spans="3:268" x14ac:dyDescent="0.2">
      <c r="AJ95" s="156"/>
      <c r="AK95" s="156"/>
      <c r="AL95" s="156"/>
      <c r="AM95" s="156"/>
      <c r="AN95" s="156"/>
      <c r="AO95" s="156"/>
      <c r="AP95" s="156"/>
      <c r="AQ95" s="156"/>
      <c r="AR95" s="156"/>
      <c r="AS95" s="156"/>
      <c r="AT95" s="156"/>
      <c r="AU95" s="156"/>
      <c r="AV95" s="156"/>
      <c r="AW95" s="156"/>
      <c r="AX95" s="156"/>
      <c r="AY95" s="156"/>
      <c r="AZ95" s="156"/>
      <c r="BA95" s="156"/>
      <c r="BB95" s="156"/>
      <c r="BC95" s="156"/>
      <c r="BD95" s="156"/>
      <c r="BE95" s="156"/>
      <c r="BF95" s="156"/>
      <c r="BG95" s="156"/>
      <c r="BH95" s="156"/>
      <c r="BI95" s="156"/>
    </row>
    <row r="96" spans="3:268" x14ac:dyDescent="0.2">
      <c r="AJ96" s="156"/>
      <c r="AK96" s="156"/>
      <c r="AL96" s="156"/>
      <c r="AM96" s="156"/>
      <c r="AN96" s="156"/>
      <c r="AO96" s="156"/>
      <c r="AP96" s="156"/>
      <c r="AQ96" s="156"/>
      <c r="AR96" s="156"/>
      <c r="AS96" s="156"/>
      <c r="AT96" s="156"/>
      <c r="AU96" s="156"/>
      <c r="AV96" s="156"/>
      <c r="AW96" s="156"/>
      <c r="AX96" s="156"/>
      <c r="AY96" s="156"/>
      <c r="AZ96" s="156"/>
      <c r="BA96" s="156"/>
      <c r="BB96" s="156"/>
      <c r="BC96" s="156"/>
      <c r="BD96" s="156"/>
      <c r="BE96" s="156"/>
      <c r="BF96" s="156"/>
      <c r="BG96" s="156"/>
      <c r="BH96" s="156"/>
      <c r="BI96" s="156"/>
    </row>
    <row r="97" spans="36:61" x14ac:dyDescent="0.2">
      <c r="AJ97" s="156"/>
      <c r="AK97" s="156"/>
      <c r="AL97" s="156"/>
      <c r="AM97" s="156"/>
      <c r="AN97" s="156"/>
      <c r="AO97" s="156"/>
      <c r="AP97" s="156"/>
      <c r="AQ97" s="156"/>
      <c r="AR97" s="156"/>
      <c r="AS97" s="156"/>
      <c r="AT97" s="156"/>
      <c r="AU97" s="156"/>
      <c r="AV97" s="156"/>
      <c r="AW97" s="156"/>
      <c r="AX97" s="156"/>
      <c r="AY97" s="156"/>
      <c r="AZ97" s="156"/>
      <c r="BA97" s="156"/>
      <c r="BB97" s="156"/>
      <c r="BC97" s="156"/>
      <c r="BD97" s="156"/>
      <c r="BE97" s="156"/>
      <c r="BF97" s="156"/>
      <c r="BG97" s="156"/>
      <c r="BH97" s="156"/>
      <c r="BI97" s="156"/>
    </row>
    <row r="98" spans="36:61" x14ac:dyDescent="0.2">
      <c r="AJ98" s="156"/>
      <c r="AK98" s="156"/>
      <c r="AL98" s="156"/>
      <c r="AM98" s="156"/>
      <c r="AN98" s="156"/>
      <c r="AO98" s="156"/>
      <c r="AP98" s="156"/>
      <c r="AQ98" s="156"/>
      <c r="AR98" s="156"/>
      <c r="AS98" s="156"/>
      <c r="AT98" s="156"/>
      <c r="AU98" s="156"/>
      <c r="AV98" s="156"/>
      <c r="AW98" s="156"/>
      <c r="AX98" s="156"/>
      <c r="AY98" s="156"/>
      <c r="AZ98" s="156"/>
      <c r="BA98" s="156"/>
      <c r="BB98" s="156"/>
      <c r="BC98" s="156"/>
      <c r="BD98" s="156"/>
      <c r="BE98" s="156"/>
      <c r="BF98" s="156"/>
      <c r="BG98" s="156"/>
      <c r="BH98" s="156"/>
      <c r="BI98" s="156"/>
    </row>
    <row r="99" spans="36:61" x14ac:dyDescent="0.2">
      <c r="AJ99" s="156"/>
      <c r="AK99" s="156"/>
      <c r="AL99" s="156"/>
      <c r="AM99" s="156"/>
      <c r="AN99" s="156"/>
      <c r="AO99" s="156"/>
      <c r="AP99" s="156"/>
      <c r="AQ99" s="156"/>
      <c r="AR99" s="156"/>
      <c r="AS99" s="156"/>
      <c r="AT99" s="156"/>
      <c r="AU99" s="156"/>
      <c r="AV99" s="156"/>
      <c r="AW99" s="156"/>
      <c r="AX99" s="156"/>
      <c r="AY99" s="156"/>
      <c r="AZ99" s="156"/>
      <c r="BA99" s="156"/>
      <c r="BB99" s="156"/>
      <c r="BC99" s="156"/>
      <c r="BD99" s="156"/>
      <c r="BE99" s="156"/>
      <c r="BF99" s="156"/>
      <c r="BG99" s="156"/>
      <c r="BH99" s="156"/>
      <c r="BI99" s="156"/>
    </row>
    <row r="100" spans="36:61" x14ac:dyDescent="0.2">
      <c r="AJ100" s="156"/>
      <c r="AK100" s="156"/>
      <c r="AL100" s="156"/>
      <c r="AM100" s="156"/>
      <c r="AN100" s="156"/>
      <c r="AO100" s="156"/>
      <c r="AP100" s="156"/>
      <c r="AQ100" s="156"/>
      <c r="AR100" s="156"/>
      <c r="AS100" s="156"/>
      <c r="AT100" s="156"/>
      <c r="AU100" s="156"/>
      <c r="AV100" s="156"/>
      <c r="AW100" s="156"/>
      <c r="AX100" s="156"/>
      <c r="AY100" s="156"/>
      <c r="AZ100" s="156"/>
      <c r="BA100" s="156"/>
      <c r="BB100" s="156"/>
      <c r="BC100" s="156"/>
      <c r="BD100" s="156"/>
      <c r="BE100" s="156"/>
      <c r="BF100" s="156"/>
      <c r="BG100" s="156"/>
      <c r="BH100" s="156"/>
      <c r="BI100" s="156"/>
    </row>
    <row r="101" spans="36:61" x14ac:dyDescent="0.2">
      <c r="AJ101" s="156"/>
      <c r="AK101" s="156"/>
      <c r="AL101" s="156"/>
      <c r="AM101" s="156"/>
      <c r="AN101" s="156"/>
      <c r="AO101" s="156"/>
      <c r="AP101" s="156"/>
      <c r="AQ101" s="156"/>
      <c r="AR101" s="156"/>
      <c r="AS101" s="156"/>
      <c r="AT101" s="156"/>
      <c r="AU101" s="156"/>
      <c r="AV101" s="156"/>
      <c r="AW101" s="156"/>
      <c r="AX101" s="156"/>
      <c r="AY101" s="156"/>
      <c r="AZ101" s="156"/>
      <c r="BA101" s="156"/>
      <c r="BB101" s="156"/>
      <c r="BC101" s="156"/>
      <c r="BD101" s="156"/>
      <c r="BE101" s="156"/>
      <c r="BF101" s="156"/>
      <c r="BG101" s="156"/>
      <c r="BH101" s="156"/>
      <c r="BI101" s="156"/>
    </row>
    <row r="102" spans="36:61" x14ac:dyDescent="0.2">
      <c r="AJ102" s="156"/>
      <c r="AK102" s="156"/>
      <c r="AL102" s="156"/>
      <c r="AM102" s="156"/>
      <c r="AN102" s="156"/>
      <c r="AO102" s="156"/>
      <c r="AP102" s="156"/>
      <c r="AQ102" s="156"/>
      <c r="AR102" s="156"/>
      <c r="AS102" s="156"/>
      <c r="AT102" s="156"/>
      <c r="AU102" s="156"/>
      <c r="AV102" s="156"/>
      <c r="AW102" s="156"/>
      <c r="AX102" s="156"/>
      <c r="AY102" s="156"/>
      <c r="AZ102" s="156"/>
      <c r="BA102" s="156"/>
      <c r="BB102" s="156"/>
      <c r="BC102" s="156"/>
      <c r="BD102" s="156"/>
      <c r="BE102" s="156"/>
      <c r="BF102" s="156"/>
      <c r="BG102" s="156"/>
      <c r="BH102" s="156"/>
      <c r="BI102" s="156"/>
    </row>
    <row r="103" spans="36:61" x14ac:dyDescent="0.2">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row>
    <row r="104" spans="36:61" x14ac:dyDescent="0.2">
      <c r="AJ104" s="156"/>
      <c r="AK104" s="156"/>
      <c r="AL104" s="156"/>
      <c r="AM104" s="156"/>
      <c r="AN104" s="156"/>
      <c r="AO104" s="156"/>
      <c r="AP104" s="156"/>
      <c r="AQ104" s="156"/>
      <c r="AR104" s="156"/>
      <c r="AS104" s="156"/>
      <c r="AT104" s="156"/>
      <c r="AU104" s="156"/>
      <c r="AV104" s="156"/>
      <c r="AW104" s="156"/>
      <c r="AX104" s="156"/>
      <c r="AY104" s="156"/>
      <c r="AZ104" s="156"/>
      <c r="BA104" s="156"/>
      <c r="BB104" s="156"/>
      <c r="BC104" s="156"/>
      <c r="BD104" s="156"/>
      <c r="BE104" s="156"/>
      <c r="BF104" s="156"/>
      <c r="BG104" s="156"/>
      <c r="BH104" s="156"/>
      <c r="BI104" s="156"/>
    </row>
    <row r="105" spans="36:61" x14ac:dyDescent="0.2">
      <c r="AJ105" s="156"/>
      <c r="AK105" s="156"/>
      <c r="AL105" s="156"/>
      <c r="AM105" s="156"/>
      <c r="AN105" s="156"/>
      <c r="AO105" s="156"/>
      <c r="AP105" s="156"/>
      <c r="AQ105" s="156"/>
      <c r="AR105" s="156"/>
      <c r="AS105" s="156"/>
      <c r="AT105" s="156"/>
      <c r="AU105" s="156"/>
      <c r="AV105" s="156"/>
      <c r="AW105" s="156"/>
      <c r="AX105" s="156"/>
      <c r="AY105" s="156"/>
      <c r="AZ105" s="156"/>
      <c r="BA105" s="156"/>
      <c r="BB105" s="156"/>
      <c r="BC105" s="156"/>
      <c r="BD105" s="156"/>
      <c r="BE105" s="156"/>
      <c r="BF105" s="156"/>
      <c r="BG105" s="156"/>
      <c r="BH105" s="156"/>
      <c r="BI105" s="156"/>
    </row>
    <row r="106" spans="36:61" x14ac:dyDescent="0.2">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row>
    <row r="107" spans="36:61" x14ac:dyDescent="0.2">
      <c r="AJ107" s="156"/>
      <c r="AK107" s="156"/>
      <c r="AL107" s="156"/>
      <c r="AM107" s="156"/>
      <c r="AN107" s="156"/>
      <c r="AO107" s="156"/>
      <c r="AP107" s="156"/>
      <c r="AQ107" s="156"/>
      <c r="AR107" s="156"/>
      <c r="AS107" s="156"/>
      <c r="AT107" s="156"/>
      <c r="AU107" s="156"/>
      <c r="AV107" s="156"/>
      <c r="AW107" s="156"/>
      <c r="AX107" s="156"/>
      <c r="AY107" s="156"/>
      <c r="AZ107" s="156"/>
      <c r="BA107" s="156"/>
      <c r="BB107" s="156"/>
      <c r="BC107" s="156"/>
      <c r="BD107" s="156"/>
      <c r="BE107" s="156"/>
      <c r="BF107" s="156"/>
      <c r="BG107" s="156"/>
      <c r="BH107" s="156"/>
      <c r="BI107" s="156"/>
    </row>
    <row r="108" spans="36:61" x14ac:dyDescent="0.2">
      <c r="AJ108" s="156"/>
      <c r="AK108" s="156"/>
      <c r="AL108" s="156"/>
      <c r="AM108" s="156"/>
      <c r="AN108" s="156"/>
      <c r="AO108" s="156"/>
      <c r="AP108" s="156"/>
      <c r="AQ108" s="156"/>
      <c r="AR108" s="156"/>
      <c r="AS108" s="156"/>
      <c r="AT108" s="156"/>
      <c r="AU108" s="156"/>
      <c r="AV108" s="156"/>
      <c r="AW108" s="156"/>
      <c r="AX108" s="156"/>
      <c r="AY108" s="156"/>
      <c r="AZ108" s="156"/>
      <c r="BA108" s="156"/>
      <c r="BB108" s="156"/>
      <c r="BC108" s="156"/>
      <c r="BD108" s="156"/>
      <c r="BE108" s="156"/>
      <c r="BF108" s="156"/>
      <c r="BG108" s="156"/>
      <c r="BH108" s="156"/>
      <c r="BI108" s="156"/>
    </row>
    <row r="109" spans="36:61" x14ac:dyDescent="0.2">
      <c r="AJ109" s="156"/>
      <c r="AK109" s="156"/>
      <c r="AL109" s="156"/>
      <c r="AM109" s="156"/>
      <c r="AN109" s="156"/>
      <c r="AO109" s="156"/>
      <c r="AP109" s="156"/>
      <c r="AQ109" s="156"/>
      <c r="AR109" s="156"/>
      <c r="AS109" s="156"/>
      <c r="AT109" s="156"/>
      <c r="AU109" s="156"/>
      <c r="AV109" s="156"/>
      <c r="AW109" s="156"/>
      <c r="AX109" s="156"/>
      <c r="AY109" s="156"/>
      <c r="AZ109" s="156"/>
      <c r="BA109" s="156"/>
      <c r="BB109" s="156"/>
      <c r="BC109" s="156"/>
      <c r="BD109" s="156"/>
      <c r="BE109" s="156"/>
      <c r="BF109" s="156"/>
      <c r="BG109" s="156"/>
      <c r="BH109" s="156"/>
      <c r="BI109" s="156"/>
    </row>
    <row r="110" spans="36:61" x14ac:dyDescent="0.2">
      <c r="AJ110" s="156"/>
      <c r="AK110" s="156"/>
      <c r="AL110" s="156"/>
      <c r="AM110" s="156"/>
      <c r="AN110" s="156"/>
      <c r="AO110" s="156"/>
      <c r="AP110" s="156"/>
      <c r="AQ110" s="156"/>
      <c r="AR110" s="156"/>
      <c r="AS110" s="156"/>
      <c r="AT110" s="156"/>
      <c r="AU110" s="156"/>
      <c r="AV110" s="156"/>
      <c r="AW110" s="156"/>
      <c r="AX110" s="156"/>
      <c r="AY110" s="156"/>
      <c r="AZ110" s="156"/>
      <c r="BA110" s="156"/>
      <c r="BB110" s="156"/>
      <c r="BC110" s="156"/>
      <c r="BD110" s="156"/>
      <c r="BE110" s="156"/>
      <c r="BF110" s="156"/>
      <c r="BG110" s="156"/>
      <c r="BH110" s="156"/>
      <c r="BI110" s="156"/>
    </row>
    <row r="111" spans="36:61" x14ac:dyDescent="0.2">
      <c r="AJ111" s="156"/>
      <c r="AK111" s="156"/>
      <c r="AL111" s="156"/>
      <c r="AM111" s="156"/>
      <c r="AN111" s="156"/>
      <c r="AO111" s="156"/>
      <c r="AP111" s="156"/>
      <c r="AQ111" s="156"/>
      <c r="AR111" s="156"/>
      <c r="AS111" s="156"/>
      <c r="AT111" s="156"/>
      <c r="AU111" s="156"/>
      <c r="AV111" s="156"/>
      <c r="AW111" s="156"/>
      <c r="AX111" s="156"/>
      <c r="AY111" s="156"/>
      <c r="AZ111" s="156"/>
      <c r="BA111" s="156"/>
      <c r="BB111" s="156"/>
      <c r="BC111" s="156"/>
      <c r="BD111" s="156"/>
      <c r="BE111" s="156"/>
      <c r="BF111" s="156"/>
      <c r="BG111" s="156"/>
      <c r="BH111" s="156"/>
      <c r="BI111" s="156"/>
    </row>
    <row r="112" spans="36:61" x14ac:dyDescent="0.2">
      <c r="AJ112" s="156"/>
      <c r="AK112" s="156"/>
      <c r="AL112" s="156"/>
      <c r="AM112" s="156"/>
      <c r="AN112" s="156"/>
      <c r="AO112" s="156"/>
      <c r="AP112" s="156"/>
      <c r="AQ112" s="156"/>
      <c r="AR112" s="156"/>
      <c r="AS112" s="156"/>
      <c r="AT112" s="156"/>
      <c r="AU112" s="156"/>
      <c r="AV112" s="156"/>
      <c r="AW112" s="156"/>
      <c r="AX112" s="156"/>
      <c r="AY112" s="156"/>
      <c r="AZ112" s="156"/>
      <c r="BA112" s="156"/>
      <c r="BB112" s="156"/>
      <c r="BC112" s="156"/>
      <c r="BD112" s="156"/>
      <c r="BE112" s="156"/>
      <c r="BF112" s="156"/>
      <c r="BG112" s="156"/>
      <c r="BH112" s="156"/>
      <c r="BI112" s="156"/>
    </row>
    <row r="113" spans="36:61" x14ac:dyDescent="0.2">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BI113" s="156"/>
    </row>
    <row r="114" spans="36:61" x14ac:dyDescent="0.2">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BI114" s="156"/>
    </row>
    <row r="115" spans="36:61" x14ac:dyDescent="0.2">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row>
    <row r="116" spans="36:61" x14ac:dyDescent="0.2">
      <c r="AJ116" s="156"/>
      <c r="AK116" s="156"/>
      <c r="AL116" s="156"/>
      <c r="AM116" s="156"/>
      <c r="AN116" s="156"/>
      <c r="AO116" s="156"/>
      <c r="AP116" s="156"/>
      <c r="AQ116" s="156"/>
      <c r="AR116" s="156"/>
      <c r="AS116" s="156"/>
      <c r="AT116" s="156"/>
      <c r="AU116" s="156"/>
      <c r="AV116" s="156"/>
      <c r="AW116" s="156"/>
      <c r="AX116" s="156"/>
      <c r="AY116" s="156"/>
      <c r="AZ116" s="156"/>
      <c r="BA116" s="156"/>
      <c r="BB116" s="156"/>
      <c r="BC116" s="156"/>
      <c r="BD116" s="156"/>
      <c r="BE116" s="156"/>
      <c r="BF116" s="156"/>
      <c r="BG116" s="156"/>
      <c r="BH116" s="156"/>
      <c r="BI116" s="156"/>
    </row>
    <row r="117" spans="36:61" x14ac:dyDescent="0.2">
      <c r="AJ117" s="156"/>
      <c r="AK117" s="156"/>
      <c r="AL117" s="156"/>
      <c r="AM117" s="156"/>
      <c r="AN117" s="156"/>
      <c r="AO117" s="156"/>
      <c r="AP117" s="156"/>
      <c r="AQ117" s="156"/>
      <c r="AR117" s="156"/>
      <c r="AS117" s="156"/>
      <c r="AT117" s="156"/>
      <c r="AU117" s="156"/>
      <c r="AV117" s="156"/>
      <c r="AW117" s="156"/>
      <c r="AX117" s="156"/>
      <c r="AY117" s="156"/>
      <c r="AZ117" s="156"/>
      <c r="BA117" s="156"/>
      <c r="BB117" s="156"/>
      <c r="BC117" s="156"/>
      <c r="BD117" s="156"/>
      <c r="BE117" s="156"/>
      <c r="BF117" s="156"/>
      <c r="BG117" s="156"/>
      <c r="BH117" s="156"/>
      <c r="BI117" s="156"/>
    </row>
    <row r="118" spans="36:61" x14ac:dyDescent="0.2">
      <c r="AJ118" s="156"/>
      <c r="AK118" s="156"/>
      <c r="AL118" s="156"/>
      <c r="AM118" s="156"/>
      <c r="AN118" s="156"/>
      <c r="AO118" s="156"/>
      <c r="AP118" s="156"/>
      <c r="AQ118" s="156"/>
      <c r="AR118" s="156"/>
      <c r="AS118" s="156"/>
      <c r="AT118" s="156"/>
      <c r="AU118" s="156"/>
      <c r="AV118" s="156"/>
      <c r="AW118" s="156"/>
      <c r="AX118" s="156"/>
      <c r="AY118" s="156"/>
      <c r="AZ118" s="156"/>
      <c r="BA118" s="156"/>
      <c r="BB118" s="156"/>
      <c r="BC118" s="156"/>
      <c r="BD118" s="156"/>
      <c r="BE118" s="156"/>
      <c r="BF118" s="156"/>
      <c r="BG118" s="156"/>
      <c r="BH118" s="156"/>
      <c r="BI118" s="156"/>
    </row>
    <row r="119" spans="36:61" x14ac:dyDescent="0.2">
      <c r="AJ119" s="156"/>
      <c r="AK119" s="156"/>
      <c r="AL119" s="156"/>
      <c r="AM119" s="156"/>
      <c r="AN119" s="156"/>
      <c r="AO119" s="156"/>
      <c r="AP119" s="156"/>
      <c r="AQ119" s="156"/>
      <c r="AR119" s="156"/>
      <c r="AS119" s="156"/>
      <c r="AT119" s="156"/>
      <c r="AU119" s="156"/>
      <c r="AV119" s="156"/>
      <c r="AW119" s="156"/>
      <c r="AX119" s="156"/>
      <c r="AY119" s="156"/>
      <c r="AZ119" s="156"/>
      <c r="BA119" s="156"/>
      <c r="BB119" s="156"/>
      <c r="BC119" s="156"/>
      <c r="BD119" s="156"/>
      <c r="BE119" s="156"/>
      <c r="BF119" s="156"/>
      <c r="BG119" s="156"/>
      <c r="BH119" s="156"/>
      <c r="BI119" s="156"/>
    </row>
    <row r="120" spans="36:61" x14ac:dyDescent="0.2">
      <c r="AJ120" s="156"/>
      <c r="AK120" s="156"/>
      <c r="AL120" s="156"/>
      <c r="AM120" s="156"/>
      <c r="AN120" s="156"/>
      <c r="AO120" s="156"/>
      <c r="AP120" s="156"/>
      <c r="AQ120" s="156"/>
      <c r="AR120" s="156"/>
      <c r="AS120" s="156"/>
      <c r="AT120" s="156"/>
      <c r="AU120" s="156"/>
      <c r="AV120" s="156"/>
      <c r="AW120" s="156"/>
      <c r="AX120" s="156"/>
      <c r="AY120" s="156"/>
      <c r="AZ120" s="156"/>
      <c r="BA120" s="156"/>
      <c r="BB120" s="156"/>
      <c r="BC120" s="156"/>
      <c r="BD120" s="156"/>
      <c r="BE120" s="156"/>
      <c r="BF120" s="156"/>
      <c r="BG120" s="156"/>
      <c r="BH120" s="156"/>
      <c r="BI120" s="156"/>
    </row>
    <row r="121" spans="36:61" x14ac:dyDescent="0.2">
      <c r="AJ121" s="156"/>
      <c r="AK121" s="156"/>
      <c r="AL121" s="156"/>
      <c r="AM121" s="156"/>
      <c r="AN121" s="156"/>
      <c r="AO121" s="156"/>
      <c r="AP121" s="156"/>
      <c r="AQ121" s="156"/>
      <c r="AR121" s="156"/>
      <c r="AS121" s="156"/>
      <c r="AT121" s="156"/>
      <c r="AU121" s="156"/>
      <c r="AV121" s="156"/>
      <c r="AW121" s="156"/>
      <c r="AX121" s="156"/>
      <c r="AY121" s="156"/>
      <c r="AZ121" s="156"/>
      <c r="BA121" s="156"/>
      <c r="BB121" s="156"/>
      <c r="BC121" s="156"/>
      <c r="BD121" s="156"/>
      <c r="BE121" s="156"/>
      <c r="BF121" s="156"/>
      <c r="BG121" s="156"/>
      <c r="BH121" s="156"/>
      <c r="BI121" s="156"/>
    </row>
    <row r="122" spans="36:61" x14ac:dyDescent="0.2">
      <c r="AJ122" s="156"/>
      <c r="AK122" s="156"/>
      <c r="AL122" s="156"/>
      <c r="AM122" s="156"/>
      <c r="AN122" s="156"/>
      <c r="AO122" s="156"/>
      <c r="AP122" s="156"/>
      <c r="AQ122" s="156"/>
      <c r="AR122" s="156"/>
      <c r="AS122" s="156"/>
      <c r="AT122" s="156"/>
      <c r="AU122" s="156"/>
      <c r="AV122" s="156"/>
      <c r="AW122" s="156"/>
      <c r="AX122" s="156"/>
      <c r="AY122" s="156"/>
      <c r="AZ122" s="156"/>
      <c r="BA122" s="156"/>
      <c r="BB122" s="156"/>
      <c r="BC122" s="156"/>
      <c r="BD122" s="156"/>
      <c r="BE122" s="156"/>
      <c r="BF122" s="156"/>
      <c r="BG122" s="156"/>
      <c r="BH122" s="156"/>
      <c r="BI122" s="156"/>
    </row>
    <row r="123" spans="36:61" x14ac:dyDescent="0.2">
      <c r="AJ123" s="156"/>
      <c r="AK123" s="156"/>
      <c r="AL123" s="156"/>
      <c r="AM123" s="156"/>
      <c r="AN123" s="156"/>
      <c r="AO123" s="156"/>
      <c r="AP123" s="156"/>
      <c r="AQ123" s="156"/>
      <c r="AR123" s="156"/>
      <c r="AS123" s="156"/>
      <c r="AT123" s="156"/>
      <c r="AU123" s="156"/>
      <c r="AV123" s="156"/>
      <c r="AW123" s="156"/>
      <c r="AX123" s="156"/>
      <c r="AY123" s="156"/>
      <c r="AZ123" s="156"/>
      <c r="BA123" s="156"/>
      <c r="BB123" s="156"/>
      <c r="BC123" s="156"/>
      <c r="BD123" s="156"/>
      <c r="BE123" s="156"/>
      <c r="BF123" s="156"/>
      <c r="BG123" s="156"/>
      <c r="BH123" s="156"/>
      <c r="BI123" s="156"/>
    </row>
    <row r="124" spans="36:61" x14ac:dyDescent="0.2">
      <c r="AJ124" s="156"/>
      <c r="AK124" s="156"/>
      <c r="AL124" s="156"/>
      <c r="AM124" s="156"/>
      <c r="AN124" s="156"/>
      <c r="AO124" s="156"/>
      <c r="AP124" s="156"/>
      <c r="AQ124" s="156"/>
      <c r="AR124" s="156"/>
      <c r="AS124" s="156"/>
      <c r="AT124" s="156"/>
      <c r="AU124" s="156"/>
      <c r="AV124" s="156"/>
      <c r="AW124" s="156"/>
      <c r="AX124" s="156"/>
      <c r="AY124" s="156"/>
      <c r="AZ124" s="156"/>
      <c r="BA124" s="156"/>
      <c r="BB124" s="156"/>
      <c r="BC124" s="156"/>
      <c r="BD124" s="156"/>
      <c r="BE124" s="156"/>
      <c r="BF124" s="156"/>
      <c r="BG124" s="156"/>
      <c r="BH124" s="156"/>
      <c r="BI124" s="156"/>
    </row>
    <row r="125" spans="36:61" x14ac:dyDescent="0.2">
      <c r="AJ125" s="156"/>
      <c r="AK125" s="156"/>
      <c r="AL125" s="156"/>
      <c r="AM125" s="156"/>
      <c r="AN125" s="156"/>
      <c r="AO125" s="156"/>
      <c r="AP125" s="156"/>
      <c r="AQ125" s="156"/>
      <c r="AR125" s="156"/>
      <c r="AS125" s="156"/>
      <c r="AT125" s="156"/>
      <c r="AU125" s="156"/>
      <c r="AV125" s="156"/>
      <c r="AW125" s="156"/>
      <c r="AX125" s="156"/>
      <c r="AY125" s="156"/>
      <c r="AZ125" s="156"/>
      <c r="BA125" s="156"/>
      <c r="BB125" s="156"/>
      <c r="BC125" s="156"/>
      <c r="BD125" s="156"/>
      <c r="BE125" s="156"/>
      <c r="BF125" s="156"/>
      <c r="BG125" s="156"/>
      <c r="BH125" s="156"/>
      <c r="BI125" s="156"/>
    </row>
    <row r="126" spans="36:61" x14ac:dyDescent="0.2">
      <c r="AJ126" s="156"/>
      <c r="AK126" s="156"/>
      <c r="AL126" s="156"/>
      <c r="AM126" s="156"/>
      <c r="AN126" s="156"/>
      <c r="AO126" s="156"/>
      <c r="AP126" s="156"/>
      <c r="AQ126" s="156"/>
      <c r="AR126" s="156"/>
      <c r="AS126" s="156"/>
      <c r="AT126" s="156"/>
      <c r="AU126" s="156"/>
      <c r="AV126" s="156"/>
      <c r="AW126" s="156"/>
      <c r="AX126" s="156"/>
      <c r="AY126" s="156"/>
      <c r="AZ126" s="156"/>
      <c r="BA126" s="156"/>
      <c r="BB126" s="156"/>
      <c r="BC126" s="156"/>
      <c r="BD126" s="156"/>
      <c r="BE126" s="156"/>
      <c r="BF126" s="156"/>
      <c r="BG126" s="156"/>
      <c r="BH126" s="156"/>
      <c r="BI126" s="156"/>
    </row>
    <row r="127" spans="36:61" x14ac:dyDescent="0.2">
      <c r="AJ127" s="156"/>
      <c r="AK127" s="156"/>
      <c r="AL127" s="156"/>
      <c r="AM127" s="156"/>
      <c r="AN127" s="156"/>
      <c r="AO127" s="156"/>
      <c r="AP127" s="156"/>
      <c r="AQ127" s="156"/>
      <c r="AR127" s="156"/>
      <c r="AS127" s="156"/>
      <c r="AT127" s="156"/>
      <c r="AU127" s="156"/>
      <c r="AV127" s="156"/>
      <c r="AW127" s="156"/>
      <c r="AX127" s="156"/>
      <c r="AY127" s="156"/>
      <c r="AZ127" s="156"/>
      <c r="BA127" s="156"/>
      <c r="BB127" s="156"/>
      <c r="BC127" s="156"/>
      <c r="BD127" s="156"/>
      <c r="BE127" s="156"/>
      <c r="BF127" s="156"/>
      <c r="BG127" s="156"/>
      <c r="BH127" s="156"/>
      <c r="BI127" s="156"/>
    </row>
    <row r="128" spans="36:61" x14ac:dyDescent="0.2">
      <c r="AJ128" s="156"/>
      <c r="AK128" s="156"/>
      <c r="AL128" s="156"/>
      <c r="AM128" s="156"/>
      <c r="AN128" s="156"/>
      <c r="AO128" s="156"/>
      <c r="AP128" s="156"/>
      <c r="AQ128" s="156"/>
      <c r="AR128" s="156"/>
      <c r="AS128" s="156"/>
      <c r="AT128" s="156"/>
      <c r="AU128" s="156"/>
      <c r="AV128" s="156"/>
      <c r="AW128" s="156"/>
      <c r="AX128" s="156"/>
      <c r="AY128" s="156"/>
      <c r="AZ128" s="156"/>
      <c r="BA128" s="156"/>
      <c r="BB128" s="156"/>
      <c r="BC128" s="156"/>
      <c r="BD128" s="156"/>
      <c r="BE128" s="156"/>
      <c r="BF128" s="156"/>
      <c r="BG128" s="156"/>
      <c r="BH128" s="156"/>
      <c r="BI128" s="156"/>
    </row>
    <row r="129" spans="36:61" x14ac:dyDescent="0.2">
      <c r="AJ129" s="156"/>
      <c r="AK129" s="156"/>
      <c r="AL129" s="156"/>
      <c r="AM129" s="156"/>
      <c r="AN129" s="156"/>
      <c r="AO129" s="156"/>
      <c r="AP129" s="156"/>
      <c r="AQ129" s="156"/>
      <c r="AR129" s="156"/>
      <c r="AS129" s="156"/>
      <c r="AT129" s="156"/>
      <c r="AU129" s="156"/>
      <c r="AV129" s="156"/>
      <c r="AW129" s="156"/>
      <c r="AX129" s="156"/>
      <c r="AY129" s="156"/>
      <c r="AZ129" s="156"/>
      <c r="BA129" s="156"/>
      <c r="BB129" s="156"/>
      <c r="BC129" s="156"/>
      <c r="BD129" s="156"/>
      <c r="BE129" s="156"/>
      <c r="BF129" s="156"/>
      <c r="BG129" s="156"/>
      <c r="BH129" s="156"/>
      <c r="BI129" s="156"/>
    </row>
    <row r="130" spans="36:61" x14ac:dyDescent="0.2">
      <c r="AJ130" s="156"/>
      <c r="AK130" s="156"/>
      <c r="AL130" s="156"/>
      <c r="AM130" s="156"/>
      <c r="AN130" s="156"/>
      <c r="AO130" s="156"/>
      <c r="AP130" s="156"/>
      <c r="AQ130" s="156"/>
      <c r="AR130" s="156"/>
      <c r="AS130" s="156"/>
      <c r="AT130" s="156"/>
      <c r="AU130" s="156"/>
      <c r="AV130" s="156"/>
      <c r="AW130" s="156"/>
      <c r="AX130" s="156"/>
      <c r="AY130" s="156"/>
      <c r="AZ130" s="156"/>
      <c r="BA130" s="156"/>
      <c r="BB130" s="156"/>
      <c r="BC130" s="156"/>
      <c r="BD130" s="156"/>
      <c r="BE130" s="156"/>
      <c r="BF130" s="156"/>
      <c r="BG130" s="156"/>
      <c r="BH130" s="156"/>
      <c r="BI130" s="156"/>
    </row>
    <row r="131" spans="36:61" x14ac:dyDescent="0.2">
      <c r="AJ131" s="156"/>
      <c r="AK131" s="156"/>
      <c r="AL131" s="156"/>
      <c r="AM131" s="156"/>
      <c r="AN131" s="156"/>
      <c r="AO131" s="156"/>
      <c r="AP131" s="156"/>
      <c r="AQ131" s="156"/>
      <c r="AR131" s="156"/>
      <c r="AS131" s="156"/>
      <c r="AT131" s="156"/>
      <c r="AU131" s="156"/>
      <c r="AV131" s="156"/>
      <c r="AW131" s="156"/>
      <c r="AX131" s="156"/>
      <c r="AY131" s="156"/>
      <c r="AZ131" s="156"/>
      <c r="BA131" s="156"/>
      <c r="BB131" s="156"/>
      <c r="BC131" s="156"/>
      <c r="BD131" s="156"/>
      <c r="BE131" s="156"/>
      <c r="BF131" s="156"/>
      <c r="BG131" s="156"/>
      <c r="BH131" s="156"/>
      <c r="BI131" s="156"/>
    </row>
    <row r="132" spans="36:61" x14ac:dyDescent="0.2">
      <c r="AJ132" s="156"/>
      <c r="AK132" s="156"/>
      <c r="AL132" s="156"/>
      <c r="AM132" s="156"/>
      <c r="AN132" s="156"/>
      <c r="AO132" s="156"/>
      <c r="AP132" s="156"/>
      <c r="AQ132" s="156"/>
      <c r="AR132" s="156"/>
      <c r="AS132" s="156"/>
      <c r="AT132" s="156"/>
      <c r="AU132" s="156"/>
      <c r="AV132" s="156"/>
      <c r="AW132" s="156"/>
      <c r="AX132" s="156"/>
      <c r="AY132" s="156"/>
      <c r="AZ132" s="156"/>
      <c r="BA132" s="156"/>
      <c r="BB132" s="156"/>
      <c r="BC132" s="156"/>
      <c r="BD132" s="156"/>
      <c r="BE132" s="156"/>
      <c r="BF132" s="156"/>
      <c r="BG132" s="156"/>
      <c r="BH132" s="156"/>
      <c r="BI132" s="156"/>
    </row>
    <row r="133" spans="36:61" x14ac:dyDescent="0.2">
      <c r="AJ133" s="156"/>
      <c r="AK133" s="156"/>
      <c r="AL133" s="156"/>
      <c r="AM133" s="156"/>
      <c r="AN133" s="156"/>
      <c r="AO133" s="156"/>
      <c r="AP133" s="156"/>
      <c r="AQ133" s="156"/>
      <c r="AR133" s="156"/>
      <c r="AS133" s="156"/>
      <c r="AT133" s="156"/>
      <c r="AU133" s="156"/>
      <c r="AV133" s="156"/>
      <c r="AW133" s="156"/>
      <c r="AX133" s="156"/>
      <c r="AY133" s="156"/>
      <c r="AZ133" s="156"/>
      <c r="BA133" s="156"/>
      <c r="BB133" s="156"/>
      <c r="BC133" s="156"/>
      <c r="BD133" s="156"/>
      <c r="BE133" s="156"/>
      <c r="BF133" s="156"/>
      <c r="BG133" s="156"/>
      <c r="BH133" s="156"/>
      <c r="BI133" s="156"/>
    </row>
    <row r="134" spans="36:61" x14ac:dyDescent="0.2">
      <c r="AJ134" s="156"/>
      <c r="AK134" s="156"/>
      <c r="AL134" s="156"/>
      <c r="AM134" s="156"/>
      <c r="AN134" s="156"/>
      <c r="AO134" s="156"/>
      <c r="AP134" s="156"/>
      <c r="AQ134" s="156"/>
      <c r="AR134" s="156"/>
      <c r="AS134" s="156"/>
      <c r="AT134" s="156"/>
      <c r="AU134" s="156"/>
      <c r="AV134" s="156"/>
      <c r="AW134" s="156"/>
      <c r="AX134" s="156"/>
      <c r="AY134" s="156"/>
      <c r="AZ134" s="156"/>
      <c r="BA134" s="156"/>
      <c r="BB134" s="156"/>
      <c r="BC134" s="156"/>
      <c r="BD134" s="156"/>
      <c r="BE134" s="156"/>
      <c r="BF134" s="156"/>
      <c r="BG134" s="156"/>
      <c r="BH134" s="156"/>
      <c r="BI134" s="156"/>
    </row>
    <row r="135" spans="36:61" x14ac:dyDescent="0.2">
      <c r="AJ135" s="156"/>
      <c r="AK135" s="156"/>
      <c r="AL135" s="156"/>
      <c r="AM135" s="156"/>
      <c r="AN135" s="156"/>
      <c r="AO135" s="156"/>
      <c r="AP135" s="156"/>
      <c r="AQ135" s="156"/>
      <c r="AR135" s="156"/>
      <c r="AS135" s="156"/>
      <c r="AT135" s="156"/>
      <c r="AU135" s="156"/>
      <c r="AV135" s="156"/>
      <c r="AW135" s="156"/>
      <c r="AX135" s="156"/>
      <c r="AY135" s="156"/>
      <c r="AZ135" s="156"/>
      <c r="BA135" s="156"/>
      <c r="BB135" s="156"/>
      <c r="BC135" s="156"/>
      <c r="BD135" s="156"/>
      <c r="BE135" s="156"/>
      <c r="BF135" s="156"/>
      <c r="BG135" s="156"/>
      <c r="BH135" s="156"/>
      <c r="BI135" s="156"/>
    </row>
    <row r="136" spans="36:61" x14ac:dyDescent="0.2">
      <c r="AJ136" s="156"/>
      <c r="AK136" s="156"/>
      <c r="AL136" s="156"/>
      <c r="AM136" s="156"/>
      <c r="AN136" s="156"/>
      <c r="AO136" s="156"/>
      <c r="AP136" s="156"/>
      <c r="AQ136" s="156"/>
      <c r="AR136" s="156"/>
      <c r="AS136" s="156"/>
      <c r="AT136" s="156"/>
      <c r="AU136" s="156"/>
      <c r="AV136" s="156"/>
      <c r="AW136" s="156"/>
      <c r="AX136" s="156"/>
      <c r="AY136" s="156"/>
      <c r="AZ136" s="156"/>
      <c r="BA136" s="156"/>
      <c r="BB136" s="156"/>
      <c r="BC136" s="156"/>
      <c r="BD136" s="156"/>
      <c r="BE136" s="156"/>
      <c r="BF136" s="156"/>
      <c r="BG136" s="156"/>
      <c r="BH136" s="156"/>
      <c r="BI136" s="156"/>
    </row>
    <row r="137" spans="36:61" x14ac:dyDescent="0.2">
      <c r="AJ137" s="156"/>
      <c r="AK137" s="156"/>
      <c r="AL137" s="156"/>
      <c r="AM137" s="156"/>
      <c r="AN137" s="156"/>
      <c r="AO137" s="156"/>
      <c r="AP137" s="156"/>
      <c r="AQ137" s="156"/>
      <c r="AR137" s="156"/>
      <c r="AS137" s="156"/>
      <c r="AT137" s="156"/>
      <c r="AU137" s="156"/>
      <c r="AV137" s="156"/>
      <c r="AW137" s="156"/>
      <c r="AX137" s="156"/>
      <c r="AY137" s="156"/>
      <c r="AZ137" s="156"/>
      <c r="BA137" s="156"/>
      <c r="BB137" s="156"/>
      <c r="BC137" s="156"/>
      <c r="BD137" s="156"/>
      <c r="BE137" s="156"/>
      <c r="BF137" s="156"/>
      <c r="BG137" s="156"/>
      <c r="BH137" s="156"/>
      <c r="BI137" s="156"/>
    </row>
    <row r="138" spans="36:61" x14ac:dyDescent="0.2">
      <c r="AJ138" s="156"/>
      <c r="AK138" s="156"/>
      <c r="AL138" s="156"/>
      <c r="AM138" s="156"/>
      <c r="AN138" s="156"/>
      <c r="AO138" s="156"/>
      <c r="AP138" s="156"/>
      <c r="AQ138" s="156"/>
      <c r="AR138" s="156"/>
      <c r="AS138" s="156"/>
      <c r="AT138" s="156"/>
      <c r="AU138" s="156"/>
      <c r="AV138" s="156"/>
      <c r="AW138" s="156"/>
      <c r="AX138" s="156"/>
      <c r="AY138" s="156"/>
      <c r="AZ138" s="156"/>
      <c r="BA138" s="156"/>
      <c r="BB138" s="156"/>
      <c r="BC138" s="156"/>
      <c r="BD138" s="156"/>
      <c r="BE138" s="156"/>
      <c r="BF138" s="156"/>
      <c r="BG138" s="156"/>
      <c r="BH138" s="156"/>
      <c r="BI138" s="156"/>
    </row>
    <row r="139" spans="36:61" x14ac:dyDescent="0.2">
      <c r="AJ139" s="156"/>
      <c r="AK139" s="156"/>
      <c r="AL139" s="156"/>
      <c r="AM139" s="156"/>
      <c r="AN139" s="156"/>
      <c r="AO139" s="156"/>
      <c r="AP139" s="156"/>
      <c r="AQ139" s="156"/>
      <c r="AR139" s="156"/>
      <c r="AS139" s="156"/>
      <c r="AT139" s="156"/>
      <c r="AU139" s="156"/>
      <c r="AV139" s="156"/>
      <c r="AW139" s="156"/>
      <c r="AX139" s="156"/>
      <c r="AY139" s="156"/>
      <c r="AZ139" s="156"/>
      <c r="BA139" s="156"/>
      <c r="BB139" s="156"/>
      <c r="BC139" s="156"/>
      <c r="BD139" s="156"/>
      <c r="BE139" s="156"/>
      <c r="BF139" s="156"/>
      <c r="BG139" s="156"/>
      <c r="BH139" s="156"/>
      <c r="BI139" s="156"/>
    </row>
    <row r="140" spans="36:61" x14ac:dyDescent="0.2">
      <c r="AJ140" s="156"/>
      <c r="AK140" s="156"/>
      <c r="AL140" s="156"/>
      <c r="AM140" s="156"/>
      <c r="AN140" s="156"/>
      <c r="AO140" s="156"/>
      <c r="AP140" s="156"/>
      <c r="AQ140" s="156"/>
      <c r="AR140" s="156"/>
      <c r="AS140" s="156"/>
      <c r="AT140" s="156"/>
      <c r="AU140" s="156"/>
      <c r="AV140" s="156"/>
      <c r="AW140" s="156"/>
      <c r="AX140" s="156"/>
      <c r="AY140" s="156"/>
      <c r="AZ140" s="156"/>
      <c r="BA140" s="156"/>
      <c r="BB140" s="156"/>
      <c r="BC140" s="156"/>
      <c r="BD140" s="156"/>
      <c r="BE140" s="156"/>
      <c r="BF140" s="156"/>
      <c r="BG140" s="156"/>
      <c r="BH140" s="156"/>
      <c r="BI140" s="156"/>
    </row>
    <row r="141" spans="36:61" x14ac:dyDescent="0.2">
      <c r="AJ141" s="156"/>
      <c r="AK141" s="156"/>
      <c r="AL141" s="156"/>
      <c r="AM141" s="156"/>
      <c r="AN141" s="156"/>
      <c r="AO141" s="156"/>
      <c r="AP141" s="156"/>
      <c r="AQ141" s="156"/>
      <c r="AR141" s="156"/>
      <c r="AS141" s="156"/>
      <c r="AT141" s="156"/>
      <c r="AU141" s="156"/>
      <c r="AV141" s="156"/>
      <c r="AW141" s="156"/>
      <c r="AX141" s="156"/>
      <c r="AY141" s="156"/>
      <c r="AZ141" s="156"/>
      <c r="BA141" s="156"/>
      <c r="BB141" s="156"/>
      <c r="BC141" s="156"/>
      <c r="BD141" s="156"/>
      <c r="BE141" s="156"/>
      <c r="BF141" s="156"/>
      <c r="BG141" s="156"/>
      <c r="BH141" s="156"/>
      <c r="BI141" s="156"/>
    </row>
  </sheetData>
  <autoFilter ref="A11:KU77"/>
  <mergeCells count="31">
    <mergeCell ref="GZ9:HX9"/>
    <mergeCell ref="CN1:DI1"/>
    <mergeCell ref="A3:DI3"/>
    <mergeCell ref="A4:DI4"/>
    <mergeCell ref="A5:DI5"/>
    <mergeCell ref="A7:A10"/>
    <mergeCell ref="B7:B10"/>
    <mergeCell ref="C7:AI7"/>
    <mergeCell ref="AJ7:DI7"/>
    <mergeCell ref="C8:I8"/>
    <mergeCell ref="J8:AI8"/>
    <mergeCell ref="AJ8:BI8"/>
    <mergeCell ref="BJ8:CI8"/>
    <mergeCell ref="BJ9:BJ10"/>
    <mergeCell ref="GC10:GD10"/>
    <mergeCell ref="GJ10:GK10"/>
    <mergeCell ref="BK82:BM82"/>
    <mergeCell ref="CJ82:CL82"/>
    <mergeCell ref="C9:C10"/>
    <mergeCell ref="D9:I9"/>
    <mergeCell ref="J9:J10"/>
    <mergeCell ref="AJ9:AJ10"/>
    <mergeCell ref="AK9:BI9"/>
    <mergeCell ref="C82:AB82"/>
    <mergeCell ref="DQ10:EO10"/>
    <mergeCell ref="ES10:FQ10"/>
    <mergeCell ref="DL2:DN2"/>
    <mergeCell ref="CJ8:DI8"/>
    <mergeCell ref="BK9:CI9"/>
    <mergeCell ref="CJ9:CJ10"/>
    <mergeCell ref="CL9:DI9"/>
  </mergeCells>
  <pageMargins left="0" right="0" top="0.19685039370078741" bottom="0" header="0.31496062992125984" footer="0.31496062992125984"/>
  <pageSetup paperSize="8" scale="73" fitToWidth="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U148"/>
  <sheetViews>
    <sheetView view="pageBreakPreview" zoomScale="75" zoomScaleNormal="95" zoomScaleSheetLayoutView="75" workbookViewId="0">
      <selection activeCell="B66" sqref="B66"/>
    </sheetView>
  </sheetViews>
  <sheetFormatPr defaultColWidth="2.85546875" defaultRowHeight="11.25" x14ac:dyDescent="0.2"/>
  <cols>
    <col min="1" max="1" width="3.5703125" style="139" customWidth="1"/>
    <col min="2" max="2" width="13.7109375" style="139" customWidth="1"/>
    <col min="3" max="3" width="7.7109375" style="139" customWidth="1"/>
    <col min="4" max="4" width="7.7109375" style="139" hidden="1" customWidth="1"/>
    <col min="5" max="8" width="6" style="139" customWidth="1"/>
    <col min="9" max="9" width="8.5703125" style="139" customWidth="1"/>
    <col min="10" max="10" width="7.28515625" style="139" customWidth="1"/>
    <col min="11" max="11" width="7.28515625" style="139" hidden="1" customWidth="1"/>
    <col min="12" max="34" width="6.85546875" style="139" customWidth="1"/>
    <col min="35" max="35" width="8.7109375" style="139" customWidth="1"/>
    <col min="36" max="36" width="10" style="139" customWidth="1"/>
    <col min="37" max="37" width="10" style="139" hidden="1" customWidth="1"/>
    <col min="38" max="60" width="7.140625" style="139" customWidth="1"/>
    <col min="61" max="61" width="9.28515625" style="139" customWidth="1"/>
    <col min="62" max="62" width="9.42578125" style="139" customWidth="1"/>
    <col min="63" max="63" width="13.140625" style="139" hidden="1" customWidth="1"/>
    <col min="64" max="86" width="7.140625" style="139" customWidth="1"/>
    <col min="87" max="87" width="9.7109375" style="139" customWidth="1"/>
    <col min="88" max="88" width="8.5703125" style="139" customWidth="1"/>
    <col min="89" max="89" width="10" style="139" hidden="1" customWidth="1"/>
    <col min="90" max="112" width="8.5703125" style="139" customWidth="1"/>
    <col min="113" max="113" width="11.28515625" style="139" customWidth="1"/>
    <col min="114" max="114" width="0" style="139" hidden="1" customWidth="1"/>
    <col min="115" max="115" width="13" style="139" hidden="1" customWidth="1"/>
    <col min="116" max="116" width="11.5703125" style="139" hidden="1" customWidth="1"/>
    <col min="117" max="117" width="8.5703125" style="139" hidden="1" customWidth="1"/>
    <col min="118" max="118" width="10.42578125" style="139" hidden="1" customWidth="1"/>
    <col min="119" max="120" width="0" style="139" hidden="1" customWidth="1"/>
    <col min="121" max="123" width="3.140625" style="139" hidden="1" customWidth="1"/>
    <col min="124" max="127" width="5.7109375" style="139" hidden="1" customWidth="1"/>
    <col min="128" max="128" width="4.85546875" style="139" hidden="1" customWidth="1"/>
    <col min="129" max="129" width="10" style="139" hidden="1" customWidth="1"/>
    <col min="130" max="130" width="4.85546875" style="139" hidden="1" customWidth="1"/>
    <col min="131" max="131" width="4" style="139" hidden="1" customWidth="1"/>
    <col min="132" max="132" width="4.140625" style="139" hidden="1" customWidth="1"/>
    <col min="133" max="133" width="4.85546875" style="139" hidden="1" customWidth="1"/>
    <col min="134" max="134" width="5.7109375" style="139" hidden="1" customWidth="1"/>
    <col min="135" max="140" width="4.85546875" style="139" hidden="1" customWidth="1"/>
    <col min="141" max="141" width="4" style="139" hidden="1" customWidth="1"/>
    <col min="142" max="142" width="3.140625" style="139" hidden="1" customWidth="1"/>
    <col min="143" max="143" width="3.7109375" style="139" hidden="1" customWidth="1"/>
    <col min="144" max="145" width="3.140625" style="139" hidden="1" customWidth="1"/>
    <col min="146" max="176" width="0" style="139" hidden="1" customWidth="1"/>
    <col min="177" max="177" width="6.85546875" style="139" hidden="1" customWidth="1"/>
    <col min="178" max="180" width="0" style="139" hidden="1" customWidth="1"/>
    <col min="181" max="181" width="5.28515625" style="139" hidden="1" customWidth="1"/>
    <col min="182" max="184" width="0" style="139" hidden="1" customWidth="1"/>
    <col min="185" max="185" width="6.7109375" style="139" hidden="1" customWidth="1"/>
    <col min="186" max="186" width="4.5703125" style="139" hidden="1" customWidth="1"/>
    <col min="187" max="191" width="0" style="139" hidden="1" customWidth="1"/>
    <col min="192" max="192" width="4.5703125" style="139" hidden="1" customWidth="1"/>
    <col min="193" max="193" width="5.42578125" style="139" hidden="1" customWidth="1"/>
    <col min="194" max="195" width="0" style="139" hidden="1" customWidth="1"/>
    <col min="196" max="196" width="7.42578125" style="139" hidden="1" customWidth="1"/>
    <col min="197" max="199" width="0" style="139" hidden="1" customWidth="1"/>
    <col min="200" max="200" width="6.5703125" style="139" hidden="1" customWidth="1"/>
    <col min="201" max="203" width="0" style="139" hidden="1" customWidth="1"/>
    <col min="204" max="204" width="10" style="139" hidden="1" customWidth="1"/>
    <col min="205" max="207" width="0" style="139" hidden="1" customWidth="1"/>
    <col min="208" max="208" width="10" style="139" hidden="1" customWidth="1"/>
    <col min="209" max="209" width="4.5703125" style="139" hidden="1" customWidth="1"/>
    <col min="210" max="231" width="5.140625" style="139" hidden="1" customWidth="1"/>
    <col min="232" max="232" width="5" style="139" hidden="1" customWidth="1"/>
    <col min="233" max="16384" width="2.85546875" style="139"/>
  </cols>
  <sheetData>
    <row r="1" spans="1:307" s="1" customFormat="1" ht="12.75" customHeight="1" x14ac:dyDescent="0.2">
      <c r="C1" s="131"/>
      <c r="D1" s="131"/>
      <c r="CN1" s="1072" t="s">
        <v>1520</v>
      </c>
      <c r="CO1" s="1072"/>
      <c r="CP1" s="1072"/>
      <c r="CQ1" s="1072"/>
      <c r="CR1" s="1072"/>
      <c r="CS1" s="1072"/>
      <c r="CT1" s="1072"/>
      <c r="CU1" s="1072"/>
      <c r="CV1" s="1072"/>
      <c r="CW1" s="1072"/>
      <c r="CX1" s="1072"/>
      <c r="CY1" s="1072"/>
      <c r="CZ1" s="1072"/>
      <c r="DA1" s="1072"/>
      <c r="DB1" s="1072"/>
      <c r="DC1" s="1072"/>
      <c r="DD1" s="1072"/>
      <c r="DE1" s="1072"/>
      <c r="DF1" s="1072"/>
      <c r="DG1" s="1072"/>
      <c r="DH1" s="1072"/>
      <c r="DI1" s="1072"/>
    </row>
    <row r="2" spans="1:307" s="3" customFormat="1" ht="10.5" customHeight="1" x14ac:dyDescent="0.2">
      <c r="C2" s="128"/>
      <c r="D2" s="128"/>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DI2" s="163" t="s">
        <v>659</v>
      </c>
      <c r="DL2" s="997" t="s">
        <v>652</v>
      </c>
      <c r="DM2" s="997"/>
      <c r="DN2" s="997"/>
    </row>
    <row r="3" spans="1:307" s="4" customFormat="1" ht="15.75" x14ac:dyDescent="0.25">
      <c r="A3" s="1073" t="s">
        <v>512</v>
      </c>
      <c r="B3" s="1073"/>
      <c r="C3" s="1073"/>
      <c r="D3" s="1073"/>
      <c r="E3" s="1073"/>
      <c r="F3" s="1073"/>
      <c r="G3" s="1073"/>
      <c r="H3" s="1073"/>
      <c r="I3" s="1073"/>
      <c r="J3" s="1073"/>
      <c r="K3" s="1073"/>
      <c r="L3" s="1073"/>
      <c r="M3" s="1073"/>
      <c r="N3" s="1073"/>
      <c r="O3" s="1073"/>
      <c r="P3" s="1073"/>
      <c r="Q3" s="1073"/>
      <c r="R3" s="1073"/>
      <c r="S3" s="1073"/>
      <c r="T3" s="1073"/>
      <c r="U3" s="1073"/>
      <c r="V3" s="1073"/>
      <c r="W3" s="1073"/>
      <c r="X3" s="1073"/>
      <c r="Y3" s="1073"/>
      <c r="Z3" s="1073"/>
      <c r="AA3" s="1073"/>
      <c r="AB3" s="1073"/>
      <c r="AC3" s="1073"/>
      <c r="AD3" s="1073"/>
      <c r="AE3" s="1073"/>
      <c r="AF3" s="1073"/>
      <c r="AG3" s="1073"/>
      <c r="AH3" s="1073"/>
      <c r="AI3" s="1073"/>
      <c r="AJ3" s="1073"/>
      <c r="AK3" s="1073"/>
      <c r="AL3" s="1073"/>
      <c r="AM3" s="1073"/>
      <c r="AN3" s="1073"/>
      <c r="AO3" s="1073"/>
      <c r="AP3" s="1073"/>
      <c r="AQ3" s="1073"/>
      <c r="AR3" s="1073"/>
      <c r="AS3" s="1073"/>
      <c r="AT3" s="1073"/>
      <c r="AU3" s="1073"/>
      <c r="AV3" s="1073"/>
      <c r="AW3" s="1073"/>
      <c r="AX3" s="1073"/>
      <c r="AY3" s="1073"/>
      <c r="AZ3" s="1073"/>
      <c r="BA3" s="1073"/>
      <c r="BB3" s="1073"/>
      <c r="BC3" s="1073"/>
      <c r="BD3" s="1073"/>
      <c r="BE3" s="1073"/>
      <c r="BF3" s="1073"/>
      <c r="BG3" s="1073"/>
      <c r="BH3" s="1073"/>
      <c r="BI3" s="1073"/>
      <c r="BJ3" s="1073"/>
      <c r="BK3" s="1073"/>
      <c r="BL3" s="1073"/>
      <c r="BM3" s="1073"/>
      <c r="BN3" s="1073"/>
      <c r="BO3" s="1073"/>
      <c r="BP3" s="1073"/>
      <c r="BQ3" s="1073"/>
      <c r="BR3" s="1073"/>
      <c r="BS3" s="1073"/>
      <c r="BT3" s="1073"/>
      <c r="BU3" s="1073"/>
      <c r="BV3" s="1073"/>
      <c r="BW3" s="1073"/>
      <c r="BX3" s="1073"/>
      <c r="BY3" s="1073"/>
      <c r="BZ3" s="1073"/>
      <c r="CA3" s="1073"/>
      <c r="CB3" s="1073"/>
      <c r="CC3" s="1073"/>
      <c r="CD3" s="1073"/>
      <c r="CE3" s="1073"/>
      <c r="CF3" s="1073"/>
      <c r="CG3" s="1073"/>
      <c r="CH3" s="1073"/>
      <c r="CI3" s="1073"/>
      <c r="CJ3" s="1073"/>
      <c r="CK3" s="1073"/>
      <c r="CL3" s="1073"/>
      <c r="CM3" s="1073"/>
      <c r="CN3" s="1073"/>
      <c r="CO3" s="1073"/>
      <c r="CP3" s="1073"/>
      <c r="CQ3" s="1073"/>
      <c r="CR3" s="1073"/>
      <c r="CS3" s="1073"/>
      <c r="CT3" s="1073"/>
      <c r="CU3" s="1073"/>
      <c r="CV3" s="1073"/>
      <c r="CW3" s="1073"/>
      <c r="CX3" s="1073"/>
      <c r="CY3" s="1073"/>
      <c r="CZ3" s="1073"/>
      <c r="DA3" s="1073"/>
      <c r="DB3" s="1073"/>
      <c r="DC3" s="1073"/>
      <c r="DD3" s="1073"/>
      <c r="DE3" s="1073"/>
      <c r="DF3" s="1073"/>
      <c r="DG3" s="1073"/>
      <c r="DH3" s="1073"/>
      <c r="DI3" s="1073"/>
      <c r="DL3" s="4" t="s">
        <v>653</v>
      </c>
      <c r="DM3" s="4" t="s">
        <v>654</v>
      </c>
      <c r="DN3" s="4" t="s">
        <v>655</v>
      </c>
    </row>
    <row r="4" spans="1:307" s="165" customFormat="1" ht="14.25" customHeight="1" x14ac:dyDescent="0.2">
      <c r="A4" s="997" t="s">
        <v>1527</v>
      </c>
      <c r="B4" s="997"/>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c r="AR4" s="997"/>
      <c r="AS4" s="997"/>
      <c r="AT4" s="997"/>
      <c r="AU4" s="997"/>
      <c r="AV4" s="997"/>
      <c r="AW4" s="997"/>
      <c r="AX4" s="997"/>
      <c r="AY4" s="997"/>
      <c r="AZ4" s="997"/>
      <c r="BA4" s="997"/>
      <c r="BB4" s="997"/>
      <c r="BC4" s="997"/>
      <c r="BD4" s="997"/>
      <c r="BE4" s="997"/>
      <c r="BF4" s="997"/>
      <c r="BG4" s="997"/>
      <c r="BH4" s="997"/>
      <c r="BI4" s="997"/>
      <c r="BJ4" s="997"/>
      <c r="BK4" s="997"/>
      <c r="BL4" s="997"/>
      <c r="BM4" s="997"/>
      <c r="BN4" s="997"/>
      <c r="BO4" s="997"/>
      <c r="BP4" s="997"/>
      <c r="BQ4" s="997"/>
      <c r="BR4" s="997"/>
      <c r="BS4" s="997"/>
      <c r="BT4" s="997"/>
      <c r="BU4" s="997"/>
      <c r="BV4" s="997"/>
      <c r="BW4" s="997"/>
      <c r="BX4" s="997"/>
      <c r="BY4" s="997"/>
      <c r="BZ4" s="997"/>
      <c r="CA4" s="997"/>
      <c r="CB4" s="997"/>
      <c r="CC4" s="997"/>
      <c r="CD4" s="997"/>
      <c r="CE4" s="997"/>
      <c r="CF4" s="997"/>
      <c r="CG4" s="997"/>
      <c r="CH4" s="997"/>
      <c r="CI4" s="997"/>
      <c r="CJ4" s="997"/>
      <c r="CK4" s="997"/>
      <c r="CL4" s="997"/>
      <c r="CM4" s="997"/>
      <c r="CN4" s="997"/>
      <c r="CO4" s="997"/>
      <c r="CP4" s="997"/>
      <c r="CQ4" s="997"/>
      <c r="CR4" s="997"/>
      <c r="CS4" s="997"/>
      <c r="CT4" s="997"/>
      <c r="CU4" s="997"/>
      <c r="CV4" s="997"/>
      <c r="CW4" s="997"/>
      <c r="CX4" s="997"/>
      <c r="CY4" s="997"/>
      <c r="CZ4" s="997"/>
      <c r="DA4" s="997"/>
      <c r="DB4" s="997"/>
      <c r="DC4" s="997"/>
      <c r="DD4" s="997"/>
      <c r="DE4" s="997"/>
      <c r="DF4" s="997"/>
      <c r="DG4" s="997"/>
      <c r="DH4" s="997"/>
      <c r="DI4" s="997"/>
      <c r="DJ4" s="179"/>
      <c r="DK4" s="165" t="s">
        <v>656</v>
      </c>
      <c r="DL4" s="179">
        <v>56</v>
      </c>
      <c r="DM4" s="179">
        <v>198.06100000000001</v>
      </c>
      <c r="DN4" s="179">
        <f>DL4/DM4</f>
        <v>0.28274117569839596</v>
      </c>
      <c r="DO4" s="179"/>
      <c r="DP4" s="179"/>
      <c r="DQ4" s="179"/>
      <c r="DR4" s="179"/>
      <c r="DS4" s="179"/>
      <c r="DT4" s="179"/>
      <c r="DU4" s="179"/>
      <c r="DV4" s="179"/>
      <c r="DW4" s="179"/>
      <c r="DX4" s="179"/>
      <c r="DY4" s="179"/>
      <c r="DZ4" s="179"/>
      <c r="EA4" s="179"/>
      <c r="EB4" s="179"/>
      <c r="EC4" s="179"/>
      <c r="ED4" s="179"/>
      <c r="EE4" s="179"/>
      <c r="EF4" s="179"/>
      <c r="EG4" s="179"/>
      <c r="EH4" s="179"/>
      <c r="EI4" s="179"/>
      <c r="EJ4" s="179"/>
      <c r="EK4" s="179"/>
      <c r="EL4" s="179"/>
      <c r="EM4" s="179"/>
      <c r="EN4" s="179"/>
      <c r="EO4" s="179"/>
      <c r="EP4" s="179"/>
      <c r="EQ4" s="179"/>
      <c r="ER4" s="179"/>
      <c r="ES4" s="179"/>
      <c r="ET4" s="179"/>
      <c r="EU4" s="179"/>
      <c r="EV4" s="179"/>
      <c r="EW4" s="179"/>
      <c r="EX4" s="179"/>
      <c r="EY4" s="179"/>
      <c r="EZ4" s="179"/>
      <c r="FA4" s="179"/>
      <c r="FB4" s="179"/>
      <c r="FC4" s="179"/>
      <c r="FD4" s="179"/>
      <c r="FE4" s="179"/>
      <c r="FF4" s="179"/>
      <c r="FG4" s="179"/>
      <c r="FH4" s="179"/>
      <c r="FI4" s="179"/>
      <c r="FJ4" s="179"/>
      <c r="FK4" s="179"/>
      <c r="FL4" s="179"/>
      <c r="FM4" s="179"/>
      <c r="FN4" s="179"/>
      <c r="FO4" s="179"/>
      <c r="FP4" s="179"/>
      <c r="FQ4" s="179"/>
      <c r="FR4" s="179"/>
      <c r="FS4" s="179"/>
      <c r="FT4" s="179"/>
      <c r="FU4" s="179"/>
      <c r="FV4" s="179"/>
      <c r="FW4" s="179"/>
      <c r="FX4" s="179"/>
      <c r="FY4" s="179"/>
      <c r="FZ4" s="179"/>
      <c r="GA4" s="179"/>
      <c r="GB4" s="179"/>
      <c r="GC4" s="179"/>
      <c r="GD4" s="179"/>
      <c r="GE4" s="179"/>
      <c r="GF4" s="179"/>
      <c r="GG4" s="179"/>
      <c r="GH4" s="179"/>
      <c r="GI4" s="179"/>
      <c r="GJ4" s="179"/>
      <c r="GK4" s="179"/>
      <c r="GL4" s="179"/>
      <c r="GM4" s="179"/>
      <c r="GN4" s="179"/>
      <c r="GO4" s="179"/>
      <c r="GP4" s="179"/>
      <c r="GQ4" s="179"/>
      <c r="GR4" s="179"/>
      <c r="GS4" s="179"/>
      <c r="GT4" s="179"/>
      <c r="GU4" s="179"/>
      <c r="GV4" s="179"/>
      <c r="GW4" s="179"/>
      <c r="GX4" s="179"/>
      <c r="GY4" s="179"/>
      <c r="GZ4" s="179"/>
      <c r="HA4" s="179"/>
      <c r="HB4" s="179"/>
      <c r="HC4" s="179"/>
      <c r="HD4" s="179"/>
      <c r="HE4" s="179"/>
      <c r="HF4" s="179"/>
      <c r="HG4" s="179"/>
      <c r="HH4" s="179"/>
      <c r="HI4" s="179"/>
      <c r="HJ4" s="179"/>
      <c r="HK4" s="179"/>
      <c r="HL4" s="179"/>
      <c r="HM4" s="179"/>
      <c r="HN4" s="179"/>
      <c r="HO4" s="179"/>
      <c r="HP4" s="179"/>
      <c r="HQ4" s="179"/>
      <c r="HR4" s="179"/>
      <c r="HS4" s="179"/>
      <c r="HT4" s="179"/>
      <c r="HU4" s="179"/>
      <c r="HV4" s="179"/>
      <c r="HW4" s="179"/>
      <c r="HX4" s="179"/>
      <c r="HY4" s="179"/>
      <c r="HZ4" s="179"/>
      <c r="IA4" s="179"/>
      <c r="IB4" s="179"/>
      <c r="IC4" s="179"/>
      <c r="ID4" s="179"/>
      <c r="IE4" s="179"/>
      <c r="IF4" s="179"/>
      <c r="IG4" s="179"/>
    </row>
    <row r="5" spans="1:307" s="165" customFormat="1" ht="14.25" customHeight="1" x14ac:dyDescent="0.2">
      <c r="A5" s="997" t="s">
        <v>1503</v>
      </c>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179"/>
      <c r="DK5" s="179" t="s">
        <v>657</v>
      </c>
      <c r="DL5" s="179">
        <v>77</v>
      </c>
      <c r="DM5" s="179">
        <v>545.25</v>
      </c>
      <c r="DN5" s="179">
        <f>DL5/DM5</f>
        <v>0.14121962402567628</v>
      </c>
      <c r="DO5" s="179"/>
      <c r="DP5" s="179"/>
      <c r="DQ5" s="179"/>
      <c r="DR5" s="179"/>
      <c r="DS5" s="179"/>
      <c r="DT5" s="179"/>
      <c r="DU5" s="179"/>
      <c r="DV5" s="179"/>
      <c r="DW5" s="179"/>
      <c r="DX5" s="179"/>
      <c r="DY5" s="179"/>
      <c r="DZ5" s="179"/>
      <c r="EA5" s="179"/>
      <c r="EB5" s="179"/>
      <c r="EC5" s="179"/>
      <c r="ED5" s="179"/>
      <c r="EE5" s="179"/>
      <c r="EF5" s="179"/>
      <c r="EG5" s="179"/>
      <c r="EH5" s="179"/>
      <c r="EI5" s="179"/>
      <c r="EJ5" s="179"/>
      <c r="EK5" s="179"/>
      <c r="EL5" s="179"/>
      <c r="EM5" s="179"/>
      <c r="EN5" s="179"/>
      <c r="EO5" s="179"/>
      <c r="EP5" s="179"/>
      <c r="EQ5" s="179"/>
      <c r="ER5" s="179"/>
      <c r="ES5" s="179"/>
      <c r="ET5" s="179"/>
      <c r="EU5" s="179"/>
      <c r="EV5" s="179"/>
      <c r="EW5" s="179"/>
      <c r="EX5" s="179"/>
      <c r="EY5" s="179"/>
      <c r="EZ5" s="179"/>
      <c r="FA5" s="179"/>
      <c r="FB5" s="179"/>
      <c r="FC5" s="179"/>
      <c r="FD5" s="179"/>
      <c r="FE5" s="179"/>
      <c r="FF5" s="179"/>
      <c r="FG5" s="179"/>
      <c r="FH5" s="179"/>
      <c r="FI5" s="179"/>
      <c r="FJ5" s="179"/>
      <c r="FK5" s="179"/>
      <c r="FL5" s="179"/>
      <c r="FM5" s="179"/>
      <c r="FN5" s="179"/>
      <c r="FO5" s="179"/>
      <c r="FP5" s="179"/>
      <c r="FQ5" s="179"/>
      <c r="FR5" s="179"/>
      <c r="FS5" s="179"/>
      <c r="FT5" s="179"/>
      <c r="FU5" s="179"/>
      <c r="FV5" s="179"/>
      <c r="FW5" s="179"/>
      <c r="FX5" s="179"/>
      <c r="FY5" s="179"/>
      <c r="FZ5" s="179"/>
      <c r="GA5" s="179"/>
      <c r="GB5" s="179"/>
      <c r="GC5" s="179"/>
      <c r="GD5" s="179"/>
      <c r="GE5" s="179"/>
      <c r="GF5" s="179"/>
      <c r="GG5" s="179"/>
      <c r="GH5" s="179"/>
      <c r="GI5" s="179"/>
      <c r="GJ5" s="179"/>
      <c r="GK5" s="179"/>
      <c r="GL5" s="179"/>
      <c r="GM5" s="179"/>
      <c r="GN5" s="179"/>
      <c r="GO5" s="179"/>
      <c r="GP5" s="179"/>
      <c r="GQ5" s="179"/>
      <c r="GR5" s="179"/>
      <c r="GS5" s="179"/>
      <c r="GT5" s="179"/>
      <c r="GU5" s="179"/>
      <c r="GV5" s="179"/>
      <c r="GW5" s="179"/>
      <c r="GX5" s="179"/>
      <c r="GY5" s="179"/>
      <c r="GZ5" s="179"/>
      <c r="HA5" s="179"/>
      <c r="HB5" s="179"/>
      <c r="HC5" s="179"/>
      <c r="HD5" s="179"/>
      <c r="HE5" s="179"/>
      <c r="HF5" s="179"/>
      <c r="HG5" s="179"/>
      <c r="HH5" s="179"/>
      <c r="HI5" s="179"/>
      <c r="HJ5" s="179"/>
      <c r="HK5" s="179"/>
      <c r="HL5" s="179"/>
      <c r="HM5" s="179"/>
      <c r="HN5" s="179"/>
      <c r="HO5" s="179"/>
      <c r="HP5" s="179"/>
      <c r="HQ5" s="179"/>
      <c r="HR5" s="179"/>
      <c r="HS5" s="179"/>
      <c r="HT5" s="179"/>
      <c r="HU5" s="179"/>
      <c r="HV5" s="179"/>
      <c r="HW5" s="179"/>
      <c r="HX5" s="179"/>
      <c r="HY5" s="179"/>
      <c r="HZ5" s="179"/>
      <c r="IA5" s="179"/>
      <c r="IB5" s="179"/>
      <c r="IC5" s="179"/>
      <c r="ID5" s="179"/>
      <c r="IE5" s="179"/>
      <c r="IF5" s="179"/>
      <c r="IG5" s="179"/>
    </row>
    <row r="6" spans="1:307" s="155" customFormat="1" ht="19.5" customHeight="1" x14ac:dyDescent="0.2">
      <c r="O6" s="94"/>
      <c r="P6" s="94"/>
      <c r="Q6" s="94"/>
      <c r="R6" s="94"/>
      <c r="S6" s="94"/>
      <c r="T6" s="94"/>
      <c r="U6" s="94"/>
      <c r="V6" s="94"/>
      <c r="W6" s="94"/>
      <c r="X6" s="94"/>
      <c r="Y6" s="94"/>
      <c r="Z6" s="94"/>
      <c r="AA6" s="94"/>
      <c r="AB6" s="94"/>
      <c r="AC6" s="94"/>
      <c r="AD6" s="94"/>
      <c r="AE6" s="94"/>
      <c r="AF6" s="94"/>
      <c r="AG6" s="94"/>
      <c r="AH6" s="94"/>
      <c r="AI6" s="172"/>
    </row>
    <row r="7" spans="1:307" s="138" customFormat="1" ht="18" customHeight="1" x14ac:dyDescent="0.2">
      <c r="A7" s="1047" t="s">
        <v>0</v>
      </c>
      <c r="B7" s="1047" t="s">
        <v>423</v>
      </c>
      <c r="C7" s="1047" t="s">
        <v>424</v>
      </c>
      <c r="D7" s="1047"/>
      <c r="E7" s="1047"/>
      <c r="F7" s="1047"/>
      <c r="G7" s="1047"/>
      <c r="H7" s="1047"/>
      <c r="I7" s="1047"/>
      <c r="J7" s="1047"/>
      <c r="K7" s="1047"/>
      <c r="L7" s="1047"/>
      <c r="M7" s="1047"/>
      <c r="N7" s="1047"/>
      <c r="O7" s="1047"/>
      <c r="P7" s="1047"/>
      <c r="Q7" s="1047"/>
      <c r="R7" s="1047"/>
      <c r="S7" s="1047"/>
      <c r="T7" s="1047"/>
      <c r="U7" s="1047"/>
      <c r="V7" s="1047"/>
      <c r="W7" s="1047"/>
      <c r="X7" s="1047"/>
      <c r="Y7" s="1047"/>
      <c r="Z7" s="1047"/>
      <c r="AA7" s="1047"/>
      <c r="AB7" s="1047"/>
      <c r="AC7" s="1047"/>
      <c r="AD7" s="1047"/>
      <c r="AE7" s="1047"/>
      <c r="AF7" s="1047"/>
      <c r="AG7" s="1047"/>
      <c r="AH7" s="1047"/>
      <c r="AI7" s="1047"/>
      <c r="AJ7" s="1047" t="s">
        <v>425</v>
      </c>
      <c r="AK7" s="1047"/>
      <c r="AL7" s="1047"/>
      <c r="AM7" s="1047"/>
      <c r="AN7" s="1047"/>
      <c r="AO7" s="1047"/>
      <c r="AP7" s="1047"/>
      <c r="AQ7" s="1047"/>
      <c r="AR7" s="1047"/>
      <c r="AS7" s="1047"/>
      <c r="AT7" s="1047"/>
      <c r="AU7" s="1047"/>
      <c r="AV7" s="1047"/>
      <c r="AW7" s="1047"/>
      <c r="AX7" s="1047"/>
      <c r="AY7" s="1047"/>
      <c r="AZ7" s="1047"/>
      <c r="BA7" s="1047"/>
      <c r="BB7" s="1047"/>
      <c r="BC7" s="1047"/>
      <c r="BD7" s="1047"/>
      <c r="BE7" s="1047"/>
      <c r="BF7" s="1047"/>
      <c r="BG7" s="1047"/>
      <c r="BH7" s="1047"/>
      <c r="BI7" s="1047"/>
      <c r="BJ7" s="1047"/>
      <c r="BK7" s="1047"/>
      <c r="BL7" s="1047"/>
      <c r="BM7" s="1047"/>
      <c r="BN7" s="1047"/>
      <c r="BO7" s="1047"/>
      <c r="BP7" s="1047"/>
      <c r="BQ7" s="1047"/>
      <c r="BR7" s="1047"/>
      <c r="BS7" s="1047"/>
      <c r="BT7" s="1047"/>
      <c r="BU7" s="1047"/>
      <c r="BV7" s="1047"/>
      <c r="BW7" s="1047"/>
      <c r="BX7" s="1047"/>
      <c r="BY7" s="1047"/>
      <c r="BZ7" s="1047"/>
      <c r="CA7" s="1047"/>
      <c r="CB7" s="1047"/>
      <c r="CC7" s="1047"/>
      <c r="CD7" s="1047"/>
      <c r="CE7" s="1047"/>
      <c r="CF7" s="1047"/>
      <c r="CG7" s="1047"/>
      <c r="CH7" s="1047"/>
      <c r="CI7" s="1047"/>
      <c r="CJ7" s="1047"/>
      <c r="CK7" s="1047"/>
      <c r="CL7" s="1047"/>
      <c r="CM7" s="1047"/>
      <c r="CN7" s="1047"/>
      <c r="CO7" s="1047"/>
      <c r="CP7" s="1047"/>
      <c r="CQ7" s="1047"/>
      <c r="CR7" s="1047"/>
      <c r="CS7" s="1047"/>
      <c r="CT7" s="1047"/>
      <c r="CU7" s="1047"/>
      <c r="CV7" s="1047"/>
      <c r="CW7" s="1047"/>
      <c r="CX7" s="1047"/>
      <c r="CY7" s="1047"/>
      <c r="CZ7" s="1047"/>
      <c r="DA7" s="1047"/>
      <c r="DB7" s="1047"/>
      <c r="DC7" s="1047"/>
      <c r="DD7" s="1047"/>
      <c r="DE7" s="1047"/>
      <c r="DF7" s="1047"/>
      <c r="DG7" s="1047"/>
      <c r="DH7" s="1047"/>
      <c r="DI7" s="1047"/>
    </row>
    <row r="8" spans="1:307" s="138" customFormat="1" ht="58.5" customHeight="1" x14ac:dyDescent="0.2">
      <c r="A8" s="1047"/>
      <c r="B8" s="1047"/>
      <c r="C8" s="1047" t="s">
        <v>488</v>
      </c>
      <c r="D8" s="1047"/>
      <c r="E8" s="1047"/>
      <c r="F8" s="1047"/>
      <c r="G8" s="1047"/>
      <c r="H8" s="1047"/>
      <c r="I8" s="1047"/>
      <c r="J8" s="1047" t="s">
        <v>427</v>
      </c>
      <c r="K8" s="1047"/>
      <c r="L8" s="1047"/>
      <c r="M8" s="1047"/>
      <c r="N8" s="1047"/>
      <c r="O8" s="1047"/>
      <c r="P8" s="1047"/>
      <c r="Q8" s="1047"/>
      <c r="R8" s="1047"/>
      <c r="S8" s="1047"/>
      <c r="T8" s="1047"/>
      <c r="U8" s="1047"/>
      <c r="V8" s="1047"/>
      <c r="W8" s="1047"/>
      <c r="X8" s="1047"/>
      <c r="Y8" s="1047"/>
      <c r="Z8" s="1047"/>
      <c r="AA8" s="1047"/>
      <c r="AB8" s="1047"/>
      <c r="AC8" s="1047"/>
      <c r="AD8" s="1047"/>
      <c r="AE8" s="1047"/>
      <c r="AF8" s="1047"/>
      <c r="AG8" s="1047"/>
      <c r="AH8" s="1047"/>
      <c r="AI8" s="1047"/>
      <c r="AJ8" s="1047" t="s">
        <v>1457</v>
      </c>
      <c r="AK8" s="1047"/>
      <c r="AL8" s="1047"/>
      <c r="AM8" s="1047"/>
      <c r="AN8" s="1047"/>
      <c r="AO8" s="1047"/>
      <c r="AP8" s="1047"/>
      <c r="AQ8" s="1047"/>
      <c r="AR8" s="1047"/>
      <c r="AS8" s="1047"/>
      <c r="AT8" s="1047"/>
      <c r="AU8" s="1047"/>
      <c r="AV8" s="1047"/>
      <c r="AW8" s="1047"/>
      <c r="AX8" s="1047"/>
      <c r="AY8" s="1047"/>
      <c r="AZ8" s="1047"/>
      <c r="BA8" s="1047"/>
      <c r="BB8" s="1047"/>
      <c r="BC8" s="1047"/>
      <c r="BD8" s="1047"/>
      <c r="BE8" s="1047"/>
      <c r="BF8" s="1047"/>
      <c r="BG8" s="1047"/>
      <c r="BH8" s="1047"/>
      <c r="BI8" s="1047"/>
      <c r="BJ8" s="1047" t="s">
        <v>487</v>
      </c>
      <c r="BK8" s="1047"/>
      <c r="BL8" s="1047"/>
      <c r="BM8" s="1047"/>
      <c r="BN8" s="1047"/>
      <c r="BO8" s="1047"/>
      <c r="BP8" s="1047"/>
      <c r="BQ8" s="1047"/>
      <c r="BR8" s="1047"/>
      <c r="BS8" s="1047"/>
      <c r="BT8" s="1047"/>
      <c r="BU8" s="1047"/>
      <c r="BV8" s="1047"/>
      <c r="BW8" s="1047"/>
      <c r="BX8" s="1047"/>
      <c r="BY8" s="1047"/>
      <c r="BZ8" s="1047"/>
      <c r="CA8" s="1047"/>
      <c r="CB8" s="1047"/>
      <c r="CC8" s="1047"/>
      <c r="CD8" s="1047"/>
      <c r="CE8" s="1047"/>
      <c r="CF8" s="1047"/>
      <c r="CG8" s="1047"/>
      <c r="CH8" s="1047"/>
      <c r="CI8" s="1047"/>
      <c r="CJ8" s="1047" t="s">
        <v>489</v>
      </c>
      <c r="CK8" s="1047"/>
      <c r="CL8" s="1047"/>
      <c r="CM8" s="1047"/>
      <c r="CN8" s="1047"/>
      <c r="CO8" s="1047"/>
      <c r="CP8" s="1047"/>
      <c r="CQ8" s="1047"/>
      <c r="CR8" s="1047"/>
      <c r="CS8" s="1047"/>
      <c r="CT8" s="1047"/>
      <c r="CU8" s="1047"/>
      <c r="CV8" s="1047"/>
      <c r="CW8" s="1047"/>
      <c r="CX8" s="1047"/>
      <c r="CY8" s="1047"/>
      <c r="CZ8" s="1047"/>
      <c r="DA8" s="1047"/>
      <c r="DB8" s="1047"/>
      <c r="DC8" s="1047"/>
      <c r="DD8" s="1047"/>
      <c r="DE8" s="1047"/>
      <c r="DF8" s="1047"/>
      <c r="DG8" s="1047"/>
      <c r="DH8" s="1047"/>
      <c r="DI8" s="1047"/>
      <c r="DK8" s="139"/>
      <c r="DL8" s="139"/>
    </row>
    <row r="9" spans="1:307" ht="13.5" customHeight="1" x14ac:dyDescent="0.2">
      <c r="A9" s="1047"/>
      <c r="B9" s="1047"/>
      <c r="C9" s="1047" t="s">
        <v>431</v>
      </c>
      <c r="D9" s="1068"/>
      <c r="E9" s="1069"/>
      <c r="F9" s="1069"/>
      <c r="G9" s="1069"/>
      <c r="H9" s="1069"/>
      <c r="I9" s="1070"/>
      <c r="J9" s="1047" t="s">
        <v>431</v>
      </c>
      <c r="K9" s="176"/>
      <c r="L9" s="177"/>
      <c r="M9" s="177"/>
      <c r="N9" s="177"/>
      <c r="O9" s="177"/>
      <c r="P9" s="177"/>
      <c r="Q9" s="177"/>
      <c r="R9" s="177"/>
      <c r="S9" s="177"/>
      <c r="T9" s="177"/>
      <c r="U9" s="177"/>
      <c r="V9" s="177"/>
      <c r="W9" s="177"/>
      <c r="X9" s="177"/>
      <c r="Y9" s="177"/>
      <c r="Z9" s="177"/>
      <c r="AA9" s="177"/>
      <c r="AB9" s="177"/>
      <c r="AC9" s="177"/>
      <c r="AD9" s="177"/>
      <c r="AE9" s="177"/>
      <c r="AF9" s="177"/>
      <c r="AG9" s="177"/>
      <c r="AH9" s="177"/>
      <c r="AI9" s="178"/>
      <c r="AJ9" s="1047" t="s">
        <v>431</v>
      </c>
      <c r="AK9" s="1068"/>
      <c r="AL9" s="1069"/>
      <c r="AM9" s="1069"/>
      <c r="AN9" s="1069"/>
      <c r="AO9" s="1069"/>
      <c r="AP9" s="1069"/>
      <c r="AQ9" s="1069"/>
      <c r="AR9" s="1069"/>
      <c r="AS9" s="1069"/>
      <c r="AT9" s="1069"/>
      <c r="AU9" s="1069"/>
      <c r="AV9" s="1069"/>
      <c r="AW9" s="1069"/>
      <c r="AX9" s="1069"/>
      <c r="AY9" s="1069"/>
      <c r="AZ9" s="1069"/>
      <c r="BA9" s="1069"/>
      <c r="BB9" s="1069"/>
      <c r="BC9" s="1069"/>
      <c r="BD9" s="1069"/>
      <c r="BE9" s="1069"/>
      <c r="BF9" s="1069"/>
      <c r="BG9" s="1069"/>
      <c r="BH9" s="1069"/>
      <c r="BI9" s="1070"/>
      <c r="BJ9" s="891" t="s">
        <v>510</v>
      </c>
      <c r="BK9" s="1046" t="s">
        <v>432</v>
      </c>
      <c r="BL9" s="1046"/>
      <c r="BM9" s="1046"/>
      <c r="BN9" s="1046"/>
      <c r="BO9" s="1046"/>
      <c r="BP9" s="1046"/>
      <c r="BQ9" s="1046"/>
      <c r="BR9" s="1046"/>
      <c r="BS9" s="1046"/>
      <c r="BT9" s="1046"/>
      <c r="BU9" s="1046"/>
      <c r="BV9" s="1046"/>
      <c r="BW9" s="1046"/>
      <c r="BX9" s="1046"/>
      <c r="BY9" s="1046"/>
      <c r="BZ9" s="1046"/>
      <c r="CA9" s="1046"/>
      <c r="CB9" s="1046"/>
      <c r="CC9" s="1046"/>
      <c r="CD9" s="1046"/>
      <c r="CE9" s="1046"/>
      <c r="CF9" s="1046"/>
      <c r="CG9" s="1046"/>
      <c r="CH9" s="1046"/>
      <c r="CI9" s="1046"/>
      <c r="CJ9" s="891" t="s">
        <v>510</v>
      </c>
      <c r="CK9" s="427"/>
      <c r="CL9" s="1046"/>
      <c r="CM9" s="1046"/>
      <c r="CN9" s="1046"/>
      <c r="CO9" s="1046"/>
      <c r="CP9" s="1046"/>
      <c r="CQ9" s="1046"/>
      <c r="CR9" s="1046"/>
      <c r="CS9" s="1046"/>
      <c r="CT9" s="1046"/>
      <c r="CU9" s="1046"/>
      <c r="CV9" s="1046"/>
      <c r="CW9" s="1046"/>
      <c r="CX9" s="1046"/>
      <c r="CY9" s="1046"/>
      <c r="CZ9" s="1046"/>
      <c r="DA9" s="1046"/>
      <c r="DB9" s="1046"/>
      <c r="DC9" s="1046"/>
      <c r="DD9" s="1046"/>
      <c r="DE9" s="1046"/>
      <c r="DF9" s="1046"/>
      <c r="DG9" s="1046"/>
      <c r="DH9" s="1046"/>
      <c r="DI9" s="1046"/>
      <c r="DN9" s="155"/>
      <c r="GZ9" s="1071" t="s">
        <v>664</v>
      </c>
      <c r="HA9" s="1071"/>
      <c r="HB9" s="1071"/>
      <c r="HC9" s="1071"/>
      <c r="HD9" s="1071"/>
      <c r="HE9" s="1071"/>
      <c r="HF9" s="1071"/>
      <c r="HG9" s="1071"/>
      <c r="HH9" s="1071"/>
      <c r="HI9" s="1071"/>
      <c r="HJ9" s="1071"/>
      <c r="HK9" s="1071"/>
      <c r="HL9" s="1071"/>
      <c r="HM9" s="1071"/>
      <c r="HN9" s="1071"/>
      <c r="HO9" s="1071"/>
      <c r="HP9" s="1071"/>
      <c r="HQ9" s="1071"/>
      <c r="HR9" s="1071"/>
      <c r="HS9" s="1071"/>
      <c r="HT9" s="1071"/>
      <c r="HU9" s="1071"/>
      <c r="HV9" s="1071"/>
      <c r="HW9" s="1071"/>
      <c r="HX9" s="1071"/>
    </row>
    <row r="10" spans="1:307" s="155" customFormat="1" ht="24" customHeight="1" x14ac:dyDescent="0.2">
      <c r="A10" s="1047"/>
      <c r="B10" s="1047"/>
      <c r="C10" s="1047"/>
      <c r="D10" s="427">
        <v>2021</v>
      </c>
      <c r="E10" s="175" t="s">
        <v>484</v>
      </c>
      <c r="F10" s="175" t="s">
        <v>518</v>
      </c>
      <c r="G10" s="175" t="s">
        <v>621</v>
      </c>
      <c r="H10" s="427">
        <v>2025</v>
      </c>
      <c r="I10" s="427" t="s">
        <v>660</v>
      </c>
      <c r="J10" s="1047"/>
      <c r="K10" s="194">
        <v>2021</v>
      </c>
      <c r="L10" s="194">
        <v>2022</v>
      </c>
      <c r="M10" s="194">
        <v>2023</v>
      </c>
      <c r="N10" s="194">
        <v>2024</v>
      </c>
      <c r="O10" s="194">
        <v>2025</v>
      </c>
      <c r="P10" s="194">
        <v>2026</v>
      </c>
      <c r="Q10" s="194">
        <v>2027</v>
      </c>
      <c r="R10" s="194">
        <v>2028</v>
      </c>
      <c r="S10" s="194">
        <v>2029</v>
      </c>
      <c r="T10" s="194">
        <v>2030</v>
      </c>
      <c r="U10" s="194">
        <v>2031</v>
      </c>
      <c r="V10" s="194">
        <v>2032</v>
      </c>
      <c r="W10" s="194">
        <v>2033</v>
      </c>
      <c r="X10" s="194">
        <v>2034</v>
      </c>
      <c r="Y10" s="194">
        <v>2035</v>
      </c>
      <c r="Z10" s="194">
        <v>2036</v>
      </c>
      <c r="AA10" s="194">
        <v>2037</v>
      </c>
      <c r="AB10" s="194">
        <v>2038</v>
      </c>
      <c r="AC10" s="194">
        <v>2039</v>
      </c>
      <c r="AD10" s="194">
        <v>2040</v>
      </c>
      <c r="AE10" s="194">
        <v>2041</v>
      </c>
      <c r="AF10" s="194">
        <v>2042</v>
      </c>
      <c r="AG10" s="194">
        <v>2043</v>
      </c>
      <c r="AH10" s="194">
        <v>2044</v>
      </c>
      <c r="AI10" s="194">
        <v>2045</v>
      </c>
      <c r="AJ10" s="1047"/>
      <c r="AK10" s="427">
        <v>2021</v>
      </c>
      <c r="AL10" s="194">
        <v>2022</v>
      </c>
      <c r="AM10" s="194">
        <v>2023</v>
      </c>
      <c r="AN10" s="194">
        <v>2024</v>
      </c>
      <c r="AO10" s="427">
        <v>2025</v>
      </c>
      <c r="AP10" s="427">
        <v>2026</v>
      </c>
      <c r="AQ10" s="194">
        <v>2027</v>
      </c>
      <c r="AR10" s="194">
        <v>2028</v>
      </c>
      <c r="AS10" s="194">
        <v>2029</v>
      </c>
      <c r="AT10" s="194">
        <v>2030</v>
      </c>
      <c r="AU10" s="194">
        <v>2031</v>
      </c>
      <c r="AV10" s="194">
        <v>2032</v>
      </c>
      <c r="AW10" s="194">
        <v>2033</v>
      </c>
      <c r="AX10" s="194">
        <v>2034</v>
      </c>
      <c r="AY10" s="194">
        <v>2035</v>
      </c>
      <c r="AZ10" s="194">
        <v>2036</v>
      </c>
      <c r="BA10" s="194">
        <v>2037</v>
      </c>
      <c r="BB10" s="194">
        <v>2038</v>
      </c>
      <c r="BC10" s="427">
        <v>2039</v>
      </c>
      <c r="BD10" s="194">
        <v>2040</v>
      </c>
      <c r="BE10" s="194">
        <v>2041</v>
      </c>
      <c r="BF10" s="194">
        <v>2042</v>
      </c>
      <c r="BG10" s="194">
        <v>2043</v>
      </c>
      <c r="BH10" s="194">
        <v>2044</v>
      </c>
      <c r="BI10" s="194">
        <v>2045</v>
      </c>
      <c r="BJ10" s="891"/>
      <c r="BK10" s="427">
        <v>2021</v>
      </c>
      <c r="BL10" s="194">
        <v>2022</v>
      </c>
      <c r="BM10" s="194">
        <v>2023</v>
      </c>
      <c r="BN10" s="194">
        <v>2024</v>
      </c>
      <c r="BO10" s="194">
        <v>2025</v>
      </c>
      <c r="BP10" s="194">
        <v>2026</v>
      </c>
      <c r="BQ10" s="194">
        <v>2027</v>
      </c>
      <c r="BR10" s="194">
        <v>2028</v>
      </c>
      <c r="BS10" s="194">
        <v>2029</v>
      </c>
      <c r="BT10" s="194">
        <v>2030</v>
      </c>
      <c r="BU10" s="194">
        <v>2031</v>
      </c>
      <c r="BV10" s="194">
        <v>2032</v>
      </c>
      <c r="BW10" s="194">
        <v>2033</v>
      </c>
      <c r="BX10" s="194">
        <v>2034</v>
      </c>
      <c r="BY10" s="194">
        <v>2035</v>
      </c>
      <c r="BZ10" s="194">
        <v>2036</v>
      </c>
      <c r="CA10" s="194">
        <v>2037</v>
      </c>
      <c r="CB10" s="194">
        <v>2038</v>
      </c>
      <c r="CC10" s="194">
        <v>2039</v>
      </c>
      <c r="CD10" s="194">
        <v>2040</v>
      </c>
      <c r="CE10" s="194">
        <v>2041</v>
      </c>
      <c r="CF10" s="194">
        <v>2042</v>
      </c>
      <c r="CG10" s="194">
        <v>2043</v>
      </c>
      <c r="CH10" s="194">
        <v>2044</v>
      </c>
      <c r="CI10" s="427">
        <v>2045</v>
      </c>
      <c r="CJ10" s="891"/>
      <c r="CK10" s="427">
        <v>2021</v>
      </c>
      <c r="CL10" s="194">
        <v>2022</v>
      </c>
      <c r="CM10" s="194">
        <v>2023</v>
      </c>
      <c r="CN10" s="194">
        <v>2024</v>
      </c>
      <c r="CO10" s="427">
        <v>2025</v>
      </c>
      <c r="CP10" s="194">
        <v>2026</v>
      </c>
      <c r="CQ10" s="194">
        <v>2027</v>
      </c>
      <c r="CR10" s="194">
        <v>2028</v>
      </c>
      <c r="CS10" s="194">
        <v>2029</v>
      </c>
      <c r="CT10" s="194">
        <v>2030</v>
      </c>
      <c r="CU10" s="194">
        <v>2031</v>
      </c>
      <c r="CV10" s="194">
        <v>2032</v>
      </c>
      <c r="CW10" s="194">
        <v>2033</v>
      </c>
      <c r="CX10" s="194">
        <v>2034</v>
      </c>
      <c r="CY10" s="194">
        <v>2035</v>
      </c>
      <c r="CZ10" s="194">
        <v>2036</v>
      </c>
      <c r="DA10" s="194">
        <v>2037</v>
      </c>
      <c r="DB10" s="194">
        <v>2038</v>
      </c>
      <c r="DC10" s="194">
        <v>2039</v>
      </c>
      <c r="DD10" s="194">
        <v>2040</v>
      </c>
      <c r="DE10" s="194">
        <v>2041</v>
      </c>
      <c r="DF10" s="194">
        <v>2042</v>
      </c>
      <c r="DG10" s="194">
        <v>2043</v>
      </c>
      <c r="DH10" s="194">
        <v>2044</v>
      </c>
      <c r="DI10" s="427">
        <v>2045</v>
      </c>
      <c r="DK10" s="155" t="s">
        <v>622</v>
      </c>
      <c r="DL10" s="155" t="s">
        <v>623</v>
      </c>
      <c r="DN10" s="155" t="s">
        <v>624</v>
      </c>
      <c r="DQ10" s="1066" t="s">
        <v>647</v>
      </c>
      <c r="DR10" s="1066"/>
      <c r="DS10" s="1066"/>
      <c r="DT10" s="1066"/>
      <c r="DU10" s="1066"/>
      <c r="DV10" s="1066"/>
      <c r="DW10" s="1066"/>
      <c r="DX10" s="1066"/>
      <c r="DY10" s="1066"/>
      <c r="DZ10" s="1066"/>
      <c r="EA10" s="1066"/>
      <c r="EB10" s="1066"/>
      <c r="EC10" s="1066"/>
      <c r="ED10" s="1066"/>
      <c r="EE10" s="1066"/>
      <c r="EF10" s="1066"/>
      <c r="EG10" s="1066"/>
      <c r="EH10" s="1066"/>
      <c r="EI10" s="1066"/>
      <c r="EJ10" s="1066"/>
      <c r="EK10" s="1066"/>
      <c r="EL10" s="1066"/>
      <c r="EM10" s="1066"/>
      <c r="EN10" s="1066"/>
      <c r="EO10" s="1066"/>
      <c r="ES10" s="1066" t="s">
        <v>648</v>
      </c>
      <c r="ET10" s="1066"/>
      <c r="EU10" s="1066"/>
      <c r="EV10" s="1066"/>
      <c r="EW10" s="1066"/>
      <c r="EX10" s="1066"/>
      <c r="EY10" s="1066"/>
      <c r="EZ10" s="1066"/>
      <c r="FA10" s="1066"/>
      <c r="FB10" s="1066"/>
      <c r="FC10" s="1066"/>
      <c r="FD10" s="1066"/>
      <c r="FE10" s="1066"/>
      <c r="FF10" s="1066"/>
      <c r="FG10" s="1066"/>
      <c r="FH10" s="1066"/>
      <c r="FI10" s="1066"/>
      <c r="FJ10" s="1066"/>
      <c r="FK10" s="1066"/>
      <c r="FL10" s="1066"/>
      <c r="FM10" s="1066"/>
      <c r="FN10" s="1066"/>
      <c r="FO10" s="1066"/>
      <c r="FP10" s="1066"/>
      <c r="FQ10" s="1066"/>
      <c r="FU10" s="155" t="s">
        <v>646</v>
      </c>
      <c r="GC10" s="1066" t="s">
        <v>649</v>
      </c>
      <c r="GD10" s="1066"/>
      <c r="GJ10" s="1066" t="s">
        <v>650</v>
      </c>
      <c r="GK10" s="1066"/>
      <c r="GN10" s="155" t="s">
        <v>651</v>
      </c>
      <c r="GZ10" s="155">
        <v>2021</v>
      </c>
      <c r="HA10" s="155">
        <v>2022</v>
      </c>
      <c r="HB10" s="155">
        <v>2023</v>
      </c>
      <c r="HC10" s="155">
        <v>2024</v>
      </c>
      <c r="HD10" s="155">
        <v>2025</v>
      </c>
      <c r="HE10" s="155">
        <v>2026</v>
      </c>
      <c r="HF10" s="155">
        <v>2027</v>
      </c>
      <c r="HG10" s="155">
        <v>2028</v>
      </c>
      <c r="HH10" s="155">
        <v>2029</v>
      </c>
      <c r="HI10" s="155">
        <v>2030</v>
      </c>
      <c r="HJ10" s="155">
        <v>2031</v>
      </c>
      <c r="HK10" s="155">
        <v>2032</v>
      </c>
      <c r="HL10" s="155">
        <v>2033</v>
      </c>
      <c r="HM10" s="155">
        <v>2034</v>
      </c>
      <c r="HN10" s="155">
        <v>2035</v>
      </c>
      <c r="HO10" s="155">
        <v>2036</v>
      </c>
      <c r="HP10" s="155">
        <v>2037</v>
      </c>
      <c r="HQ10" s="155">
        <v>2038</v>
      </c>
      <c r="HR10" s="155">
        <v>2039</v>
      </c>
      <c r="HS10" s="155">
        <v>2040</v>
      </c>
      <c r="HT10" s="155">
        <v>2041</v>
      </c>
      <c r="HU10" s="155">
        <v>2042</v>
      </c>
      <c r="HV10" s="155">
        <v>2043</v>
      </c>
      <c r="HW10" s="155">
        <v>2044</v>
      </c>
      <c r="HX10" s="155">
        <v>2045</v>
      </c>
    </row>
    <row r="11" spans="1:307" ht="11.25" customHeight="1" x14ac:dyDescent="0.2">
      <c r="A11" s="140">
        <v>1</v>
      </c>
      <c r="B11" s="140">
        <v>2</v>
      </c>
      <c r="C11" s="140">
        <f t="shared" ref="C11:N11" si="0">B11+1</f>
        <v>3</v>
      </c>
      <c r="D11" s="140">
        <f t="shared" si="0"/>
        <v>4</v>
      </c>
      <c r="E11" s="140">
        <v>4</v>
      </c>
      <c r="F11" s="140">
        <f t="shared" si="0"/>
        <v>5</v>
      </c>
      <c r="G11" s="140">
        <f t="shared" si="0"/>
        <v>6</v>
      </c>
      <c r="H11" s="140">
        <f t="shared" si="0"/>
        <v>7</v>
      </c>
      <c r="I11" s="140">
        <f t="shared" si="0"/>
        <v>8</v>
      </c>
      <c r="J11" s="140">
        <f t="shared" si="0"/>
        <v>9</v>
      </c>
      <c r="K11" s="140">
        <f t="shared" si="0"/>
        <v>10</v>
      </c>
      <c r="L11" s="140">
        <f t="shared" si="0"/>
        <v>11</v>
      </c>
      <c r="M11" s="140">
        <f t="shared" si="0"/>
        <v>12</v>
      </c>
      <c r="N11" s="140">
        <f t="shared" si="0"/>
        <v>13</v>
      </c>
      <c r="O11" s="140">
        <f t="shared" ref="O11" si="1">N11+1</f>
        <v>14</v>
      </c>
      <c r="P11" s="140">
        <f t="shared" ref="P11" si="2">O11+1</f>
        <v>15</v>
      </c>
      <c r="Q11" s="140">
        <f t="shared" ref="Q11" si="3">P11+1</f>
        <v>16</v>
      </c>
      <c r="R11" s="140">
        <f t="shared" ref="R11" si="4">Q11+1</f>
        <v>17</v>
      </c>
      <c r="S11" s="140">
        <f t="shared" ref="S11" si="5">R11+1</f>
        <v>18</v>
      </c>
      <c r="T11" s="140">
        <f t="shared" ref="T11" si="6">S11+1</f>
        <v>19</v>
      </c>
      <c r="U11" s="140">
        <f t="shared" ref="U11" si="7">T11+1</f>
        <v>20</v>
      </c>
      <c r="V11" s="140">
        <f t="shared" ref="V11" si="8">U11+1</f>
        <v>21</v>
      </c>
      <c r="W11" s="140">
        <f t="shared" ref="W11" si="9">V11+1</f>
        <v>22</v>
      </c>
      <c r="X11" s="140">
        <f t="shared" ref="X11" si="10">W11+1</f>
        <v>23</v>
      </c>
      <c r="Y11" s="140">
        <f t="shared" ref="Y11" si="11">X11+1</f>
        <v>24</v>
      </c>
      <c r="Z11" s="140">
        <f t="shared" ref="Z11" si="12">Y11+1</f>
        <v>25</v>
      </c>
      <c r="AA11" s="140">
        <f t="shared" ref="AA11" si="13">Z11+1</f>
        <v>26</v>
      </c>
      <c r="AB11" s="140">
        <f t="shared" ref="AB11" si="14">AA11+1</f>
        <v>27</v>
      </c>
      <c r="AC11" s="140">
        <f t="shared" ref="AC11" si="15">AB11+1</f>
        <v>28</v>
      </c>
      <c r="AD11" s="140">
        <f t="shared" ref="AD11" si="16">AC11+1</f>
        <v>29</v>
      </c>
      <c r="AE11" s="140">
        <f t="shared" ref="AE11" si="17">AD11+1</f>
        <v>30</v>
      </c>
      <c r="AF11" s="140">
        <f t="shared" ref="AF11" si="18">AE11+1</f>
        <v>31</v>
      </c>
      <c r="AG11" s="140">
        <f t="shared" ref="AG11" si="19">AF11+1</f>
        <v>32</v>
      </c>
      <c r="AH11" s="140">
        <f t="shared" ref="AH11" si="20">AG11+1</f>
        <v>33</v>
      </c>
      <c r="AI11" s="140">
        <f t="shared" ref="AI11" si="21">AH11+1</f>
        <v>34</v>
      </c>
      <c r="AJ11" s="140">
        <f t="shared" ref="AJ11" si="22">AI11+1</f>
        <v>35</v>
      </c>
      <c r="AK11" s="140">
        <f t="shared" ref="AK11" si="23">AJ11+1</f>
        <v>36</v>
      </c>
      <c r="AL11" s="140">
        <f t="shared" ref="AL11" si="24">AK11+1</f>
        <v>37</v>
      </c>
      <c r="AM11" s="140">
        <f t="shared" ref="AM11" si="25">AL11+1</f>
        <v>38</v>
      </c>
      <c r="AN11" s="140">
        <f t="shared" ref="AN11" si="26">AM11+1</f>
        <v>39</v>
      </c>
      <c r="AO11" s="140">
        <f t="shared" ref="AO11" si="27">AN11+1</f>
        <v>40</v>
      </c>
      <c r="AP11" s="140">
        <f t="shared" ref="AP11" si="28">AO11+1</f>
        <v>41</v>
      </c>
      <c r="AQ11" s="140">
        <f t="shared" ref="AQ11" si="29">AP11+1</f>
        <v>42</v>
      </c>
      <c r="AR11" s="140">
        <f t="shared" ref="AR11" si="30">AQ11+1</f>
        <v>43</v>
      </c>
      <c r="AS11" s="140">
        <f t="shared" ref="AS11" si="31">AR11+1</f>
        <v>44</v>
      </c>
      <c r="AT11" s="140">
        <f t="shared" ref="AT11" si="32">AS11+1</f>
        <v>45</v>
      </c>
      <c r="AU11" s="140">
        <f t="shared" ref="AU11" si="33">AT11+1</f>
        <v>46</v>
      </c>
      <c r="AV11" s="140">
        <f t="shared" ref="AV11" si="34">AU11+1</f>
        <v>47</v>
      </c>
      <c r="AW11" s="140">
        <f t="shared" ref="AW11" si="35">AV11+1</f>
        <v>48</v>
      </c>
      <c r="AX11" s="140">
        <f t="shared" ref="AX11" si="36">AW11+1</f>
        <v>49</v>
      </c>
      <c r="AY11" s="140">
        <f t="shared" ref="AY11" si="37">AX11+1</f>
        <v>50</v>
      </c>
      <c r="AZ11" s="140">
        <f t="shared" ref="AZ11" si="38">AY11+1</f>
        <v>51</v>
      </c>
      <c r="BA11" s="140">
        <f t="shared" ref="BA11" si="39">AZ11+1</f>
        <v>52</v>
      </c>
      <c r="BB11" s="140">
        <f t="shared" ref="BB11" si="40">BA11+1</f>
        <v>53</v>
      </c>
      <c r="BC11" s="140">
        <f t="shared" ref="BC11" si="41">BB11+1</f>
        <v>54</v>
      </c>
      <c r="BD11" s="140">
        <f t="shared" ref="BD11" si="42">BC11+1</f>
        <v>55</v>
      </c>
      <c r="BE11" s="140">
        <f t="shared" ref="BE11" si="43">BD11+1</f>
        <v>56</v>
      </c>
      <c r="BF11" s="140">
        <f t="shared" ref="BF11" si="44">BE11+1</f>
        <v>57</v>
      </c>
      <c r="BG11" s="140">
        <f t="shared" ref="BG11" si="45">BF11+1</f>
        <v>58</v>
      </c>
      <c r="BH11" s="140">
        <f t="shared" ref="BH11" si="46">BG11+1</f>
        <v>59</v>
      </c>
      <c r="BI11" s="140">
        <f t="shared" ref="BI11" si="47">BH11+1</f>
        <v>60</v>
      </c>
      <c r="BJ11" s="140">
        <f t="shared" ref="BJ11" si="48">BI11+1</f>
        <v>61</v>
      </c>
      <c r="BK11" s="140">
        <f t="shared" ref="BK11" si="49">BJ11+1</f>
        <v>62</v>
      </c>
      <c r="BL11" s="140">
        <f t="shared" ref="BL11" si="50">BK11+1</f>
        <v>63</v>
      </c>
      <c r="BM11" s="140">
        <f t="shared" ref="BM11" si="51">BL11+1</f>
        <v>64</v>
      </c>
      <c r="BN11" s="140">
        <f t="shared" ref="BN11" si="52">BM11+1</f>
        <v>65</v>
      </c>
      <c r="BO11" s="140">
        <f t="shared" ref="BO11" si="53">BN11+1</f>
        <v>66</v>
      </c>
      <c r="BP11" s="140">
        <f t="shared" ref="BP11" si="54">BO11+1</f>
        <v>67</v>
      </c>
      <c r="BQ11" s="140">
        <f t="shared" ref="BQ11" si="55">BP11+1</f>
        <v>68</v>
      </c>
      <c r="BR11" s="140">
        <f t="shared" ref="BR11" si="56">BQ11+1</f>
        <v>69</v>
      </c>
      <c r="BS11" s="140">
        <f t="shared" ref="BS11" si="57">BR11+1</f>
        <v>70</v>
      </c>
      <c r="BT11" s="140">
        <f t="shared" ref="BT11" si="58">BS11+1</f>
        <v>71</v>
      </c>
      <c r="BU11" s="140">
        <f t="shared" ref="BU11" si="59">BT11+1</f>
        <v>72</v>
      </c>
      <c r="BV11" s="140">
        <f t="shared" ref="BV11" si="60">BU11+1</f>
        <v>73</v>
      </c>
      <c r="BW11" s="140">
        <f t="shared" ref="BW11" si="61">BV11+1</f>
        <v>74</v>
      </c>
      <c r="BX11" s="140">
        <f t="shared" ref="BX11" si="62">BW11+1</f>
        <v>75</v>
      </c>
      <c r="BY11" s="140">
        <f t="shared" ref="BY11" si="63">BX11+1</f>
        <v>76</v>
      </c>
      <c r="BZ11" s="140">
        <f t="shared" ref="BZ11" si="64">BY11+1</f>
        <v>77</v>
      </c>
      <c r="CA11" s="140">
        <f t="shared" ref="CA11" si="65">BZ11+1</f>
        <v>78</v>
      </c>
      <c r="CB11" s="140">
        <f t="shared" ref="CB11" si="66">CA11+1</f>
        <v>79</v>
      </c>
      <c r="CC11" s="140">
        <f t="shared" ref="CC11" si="67">CB11+1</f>
        <v>80</v>
      </c>
      <c r="CD11" s="140">
        <f t="shared" ref="CD11" si="68">CC11+1</f>
        <v>81</v>
      </c>
      <c r="CE11" s="140">
        <f t="shared" ref="CE11" si="69">CD11+1</f>
        <v>82</v>
      </c>
      <c r="CF11" s="140">
        <f t="shared" ref="CF11" si="70">CE11+1</f>
        <v>83</v>
      </c>
      <c r="CG11" s="140">
        <f t="shared" ref="CG11" si="71">CF11+1</f>
        <v>84</v>
      </c>
      <c r="CH11" s="140">
        <f t="shared" ref="CH11" si="72">CG11+1</f>
        <v>85</v>
      </c>
      <c r="CI11" s="140">
        <f t="shared" ref="CI11" si="73">CH11+1</f>
        <v>86</v>
      </c>
      <c r="CJ11" s="140">
        <f t="shared" ref="CJ11" si="74">CI11+1</f>
        <v>87</v>
      </c>
      <c r="CK11" s="140">
        <f t="shared" ref="CK11" si="75">CJ11+1</f>
        <v>88</v>
      </c>
      <c r="CL11" s="140">
        <f t="shared" ref="CL11" si="76">CK11+1</f>
        <v>89</v>
      </c>
      <c r="CM11" s="140">
        <f t="shared" ref="CM11" si="77">CL11+1</f>
        <v>90</v>
      </c>
      <c r="CN11" s="140">
        <f t="shared" ref="CN11" si="78">CM11+1</f>
        <v>91</v>
      </c>
      <c r="CO11" s="140">
        <f t="shared" ref="CO11" si="79">CN11+1</f>
        <v>92</v>
      </c>
      <c r="CP11" s="140">
        <f t="shared" ref="CP11" si="80">CO11+1</f>
        <v>93</v>
      </c>
      <c r="CQ11" s="140">
        <f t="shared" ref="CQ11" si="81">CP11+1</f>
        <v>94</v>
      </c>
      <c r="CR11" s="140">
        <f t="shared" ref="CR11" si="82">CQ11+1</f>
        <v>95</v>
      </c>
      <c r="CS11" s="140">
        <f t="shared" ref="CS11" si="83">CR11+1</f>
        <v>96</v>
      </c>
      <c r="CT11" s="140">
        <f t="shared" ref="CT11" si="84">CS11+1</f>
        <v>97</v>
      </c>
      <c r="CU11" s="140">
        <f t="shared" ref="CU11" si="85">CT11+1</f>
        <v>98</v>
      </c>
      <c r="CV11" s="140">
        <f t="shared" ref="CV11" si="86">CU11+1</f>
        <v>99</v>
      </c>
      <c r="CW11" s="140">
        <f t="shared" ref="CW11" si="87">CV11+1</f>
        <v>100</v>
      </c>
      <c r="CX11" s="140">
        <f t="shared" ref="CX11" si="88">CW11+1</f>
        <v>101</v>
      </c>
      <c r="CY11" s="140">
        <f t="shared" ref="CY11" si="89">CX11+1</f>
        <v>102</v>
      </c>
      <c r="CZ11" s="140">
        <f t="shared" ref="CZ11" si="90">CY11+1</f>
        <v>103</v>
      </c>
      <c r="DA11" s="140">
        <f t="shared" ref="DA11" si="91">CZ11+1</f>
        <v>104</v>
      </c>
      <c r="DB11" s="140">
        <f t="shared" ref="DB11" si="92">DA11+1</f>
        <v>105</v>
      </c>
      <c r="DC11" s="140">
        <f t="shared" ref="DC11" si="93">DB11+1</f>
        <v>106</v>
      </c>
      <c r="DD11" s="140">
        <f t="shared" ref="DD11" si="94">DC11+1</f>
        <v>107</v>
      </c>
      <c r="DE11" s="140">
        <f t="shared" ref="DE11" si="95">DD11+1</f>
        <v>108</v>
      </c>
      <c r="DF11" s="140">
        <f t="shared" ref="DF11" si="96">DE11+1</f>
        <v>109</v>
      </c>
      <c r="DG11" s="140">
        <f t="shared" ref="DG11" si="97">DF11+1</f>
        <v>110</v>
      </c>
      <c r="DH11" s="140">
        <f t="shared" ref="DH11" si="98">DG11+1</f>
        <v>111</v>
      </c>
      <c r="DI11" s="140">
        <f t="shared" ref="DI11" si="99">DH11+1</f>
        <v>112</v>
      </c>
      <c r="DM11" s="139" t="s">
        <v>74</v>
      </c>
      <c r="DN11" s="139" t="s">
        <v>73</v>
      </c>
      <c r="GC11" s="139">
        <v>2024</v>
      </c>
      <c r="GD11" s="139">
        <v>2025</v>
      </c>
      <c r="GJ11" s="139">
        <v>2024</v>
      </c>
      <c r="GK11" s="139">
        <v>2025</v>
      </c>
    </row>
    <row r="12" spans="1:307" s="152" customFormat="1" x14ac:dyDescent="0.2">
      <c r="A12" s="150" t="s">
        <v>419</v>
      </c>
      <c r="B12" s="186" t="s">
        <v>558</v>
      </c>
      <c r="C12" s="284">
        <f>'[8]ф_4 (Л) '!C12</f>
        <v>0.28274117569839596</v>
      </c>
      <c r="D12" s="284">
        <f>'[8]ф_4 (Л) '!D12</f>
        <v>0.28274117569839596</v>
      </c>
      <c r="E12" s="284">
        <f>'[8]ф_4 (Л) '!E12</f>
        <v>0.28274117569839596</v>
      </c>
      <c r="F12" s="284">
        <f>'[8]ф_4 (Л) '!F12</f>
        <v>0.28274117569839596</v>
      </c>
      <c r="G12" s="284">
        <f>'[8]ф_4 (Л) '!G12</f>
        <v>0.28274117569839596</v>
      </c>
      <c r="H12" s="284">
        <f>'[8]ф_4 (Л) '!H12</f>
        <v>0.28274117569839596</v>
      </c>
      <c r="I12" s="284">
        <f>'[8]ф_4 (Л) '!I12</f>
        <v>0.28274117569839596</v>
      </c>
      <c r="J12" s="151">
        <f>'[8]ф_4 (Л) '!J12</f>
        <v>0.14121962402567628</v>
      </c>
      <c r="K12" s="151">
        <f>'[8]ф_4 (Л) '!K12</f>
        <v>0.14121962402567628</v>
      </c>
      <c r="L12" s="151">
        <f>'[8]ф_4 (Л) '!L12</f>
        <v>0.14121962402567628</v>
      </c>
      <c r="M12" s="151">
        <f>'[8]ф_4 (Л) '!M12</f>
        <v>0.14121962402567628</v>
      </c>
      <c r="N12" s="151">
        <f>'[8]ф_4 (Л) '!N12</f>
        <v>0.14121962402567628</v>
      </c>
      <c r="O12" s="151">
        <f>'[8]ф_4 (Л) '!O12</f>
        <v>0.14121962402567628</v>
      </c>
      <c r="P12" s="151">
        <f>'[8]ф_4 (Л) '!P12</f>
        <v>0.14121962402567628</v>
      </c>
      <c r="Q12" s="151">
        <f>'[8]ф_4 (Л) '!Q12</f>
        <v>0.14121962402567628</v>
      </c>
      <c r="R12" s="151">
        <f>'[8]ф_4 (Л) '!R12</f>
        <v>0.14121962402567628</v>
      </c>
      <c r="S12" s="151">
        <f>'[8]ф_4 (Л) '!S12</f>
        <v>0.14121962402567628</v>
      </c>
      <c r="T12" s="151">
        <f>'[8]ф_4 (Л) '!T12</f>
        <v>0.14121962402567628</v>
      </c>
      <c r="U12" s="151">
        <f>'[8]ф_4 (Л) '!U12</f>
        <v>0.14121962402567628</v>
      </c>
      <c r="V12" s="151">
        <f>'[8]ф_4 (Л) '!V12</f>
        <v>0.14121962402567628</v>
      </c>
      <c r="W12" s="151">
        <f>'[8]ф_4 (Л) '!W12</f>
        <v>0.14121962402567628</v>
      </c>
      <c r="X12" s="151">
        <f>'[8]ф_4 (Л) '!X12</f>
        <v>0.14121962402567628</v>
      </c>
      <c r="Y12" s="151">
        <f>'[8]ф_4 (Л) '!Y12</f>
        <v>0.14121962402567628</v>
      </c>
      <c r="Z12" s="151">
        <f>'[8]ф_4 (Л) '!Z12</f>
        <v>0.14121962402567628</v>
      </c>
      <c r="AA12" s="151">
        <f>'[8]ф_4 (Л) '!AA12</f>
        <v>0.14121962402567628</v>
      </c>
      <c r="AB12" s="151">
        <f>'[8]ф_4 (Л) '!AB12</f>
        <v>0.14121962402567628</v>
      </c>
      <c r="AC12" s="151">
        <f>'[8]ф_4 (Л) '!AC12</f>
        <v>0.14121962402567628</v>
      </c>
      <c r="AD12" s="151">
        <f>'[8]ф_4 (Л) '!AD12</f>
        <v>0.14121962402567628</v>
      </c>
      <c r="AE12" s="151">
        <f>'[8]ф_4 (Л) '!AE12</f>
        <v>0.14121962402567628</v>
      </c>
      <c r="AF12" s="151">
        <f>'[8]ф_4 (Л) '!AF12</f>
        <v>0.14121962402567628</v>
      </c>
      <c r="AG12" s="151">
        <f>'[8]ф_4 (Л) '!AG12</f>
        <v>0.14121962402567628</v>
      </c>
      <c r="AH12" s="151">
        <f>'[8]ф_4 (Л) '!AH12</f>
        <v>0.14121962402567628</v>
      </c>
      <c r="AI12" s="151">
        <f>'[8]ф_4 (Л) '!AI12</f>
        <v>0.14121962402567628</v>
      </c>
      <c r="AJ12" s="151">
        <f>'[8]ф_4 (Л) '!AJ12</f>
        <v>178.0791730141008</v>
      </c>
      <c r="AK12" s="151">
        <f>'[8]ф_4 (Л) '!AK12</f>
        <v>178.0791730141008</v>
      </c>
      <c r="AL12" s="151">
        <f>'[8]ф_4 (Л) '!AL12</f>
        <v>178.0791730141008</v>
      </c>
      <c r="AM12" s="151">
        <f>'[8]ф_4 (Л) '!AM12</f>
        <v>178.0791730141008</v>
      </c>
      <c r="AN12" s="151">
        <f>'[8]ф_4 (Л) '!AN12</f>
        <v>178.0791730141008</v>
      </c>
      <c r="AO12" s="151">
        <f>'[8]ф_4 (Л) '!AO12</f>
        <v>178.0791730141008</v>
      </c>
      <c r="AP12" s="151">
        <f>'[8]ф_4 (Л) '!AP12</f>
        <v>178.0791730141008</v>
      </c>
      <c r="AQ12" s="151">
        <f>'[8]ф_4 (Л) '!AQ12</f>
        <v>178.0791730141008</v>
      </c>
      <c r="AR12" s="151">
        <f>'[8]ф_4 (Л) '!AR12</f>
        <v>178.0791730141008</v>
      </c>
      <c r="AS12" s="151">
        <f>'[8]ф_4 (Л) '!AS12</f>
        <v>178.0791730141008</v>
      </c>
      <c r="AT12" s="151">
        <f>'[8]ф_4 (Л) '!AT12</f>
        <v>178.0791730141008</v>
      </c>
      <c r="AU12" s="151">
        <f>'[8]ф_4 (Л) '!AU12</f>
        <v>178.0791730141008</v>
      </c>
      <c r="AV12" s="151">
        <f>'[8]ф_4 (Л) '!AV12</f>
        <v>178.0791730141008</v>
      </c>
      <c r="AW12" s="151">
        <f>'[8]ф_4 (Л) '!AW12</f>
        <v>178.0791730141008</v>
      </c>
      <c r="AX12" s="151">
        <f>'[8]ф_4 (Л) '!AX12</f>
        <v>178.0791730141008</v>
      </c>
      <c r="AY12" s="151">
        <f>'[8]ф_4 (Л) '!AY12</f>
        <v>178.0791730141008</v>
      </c>
      <c r="AZ12" s="151">
        <f>'[8]ф_4 (Л) '!AZ12</f>
        <v>178.0791730141008</v>
      </c>
      <c r="BA12" s="151">
        <f>'[8]ф_4 (Л) '!BA12</f>
        <v>178.0791730141008</v>
      </c>
      <c r="BB12" s="151">
        <f>'[8]ф_4 (Л) '!BB12</f>
        <v>178.0791730141008</v>
      </c>
      <c r="BC12" s="151">
        <f>'[8]ф_4 (Л) '!BC12</f>
        <v>178.0791730141008</v>
      </c>
      <c r="BD12" s="151">
        <f>'[8]ф_4 (Л) '!BD12</f>
        <v>178.0791730141008</v>
      </c>
      <c r="BE12" s="151">
        <f>'[8]ф_4 (Л) '!BE12</f>
        <v>178.0791730141008</v>
      </c>
      <c r="BF12" s="151">
        <f>'[8]ф_4 (Л) '!BF12</f>
        <v>178.0791730141008</v>
      </c>
      <c r="BG12" s="151">
        <f>'[8]ф_4 (Л) '!BG12</f>
        <v>178.0791730141008</v>
      </c>
      <c r="BH12" s="151">
        <f>'[8]ф_4 (Л) '!BH12</f>
        <v>178.0791730141008</v>
      </c>
      <c r="BI12" s="151">
        <f>'[8]ф_4 (Л) '!BI12</f>
        <v>178.07917301410083</v>
      </c>
      <c r="BJ12" s="151">
        <f>'[8]ф_4 (Л) '!BJ12</f>
        <v>2.6919652131428276</v>
      </c>
      <c r="BK12" s="151">
        <f>'[8]ф_4 (Л) '!BK12</f>
        <v>2.6919652131428276</v>
      </c>
      <c r="BL12" s="151">
        <f>'[8]ф_4 (Л) '!BL12</f>
        <v>2.6919652131428276</v>
      </c>
      <c r="BM12" s="151">
        <f>'[8]ф_4 (Л) '!BM12</f>
        <v>2.6919652131428284</v>
      </c>
      <c r="BN12" s="151">
        <f>'[8]ф_4 (Л) '!BN12</f>
        <v>2.290490760866013</v>
      </c>
      <c r="BO12" s="151">
        <f>'[8]ф_4 (Л) '!BO12</f>
        <v>1.9310127220297473</v>
      </c>
      <c r="BP12" s="151">
        <f>'[8]ф_4 (Л) '!BP12</f>
        <v>1.9871344958287787</v>
      </c>
      <c r="BQ12" s="151">
        <f>'[8]ф_4 (Л) '!BQ12</f>
        <v>1.7271170105937399</v>
      </c>
      <c r="BR12" s="151">
        <f>'[8]ф_4 (Л) '!BR12</f>
        <v>1.721835818811807</v>
      </c>
      <c r="BS12" s="151">
        <f>'[8]ф_4 (Л) '!BS12</f>
        <v>1.7288413736368831</v>
      </c>
      <c r="BT12" s="151">
        <f>'[8]ф_4 (Л) '!BT12</f>
        <v>1.735767370565269</v>
      </c>
      <c r="BU12" s="151">
        <f>'[8]ф_4 (Л) '!BU12</f>
        <v>1.7388593539109412</v>
      </c>
      <c r="BV12" s="151">
        <f>'[8]ф_4 (Л) '!BV12</f>
        <v>1.7396715858514302</v>
      </c>
      <c r="BW12" s="151">
        <f>'[8]ф_4 (Л) '!BW12</f>
        <v>1.7450702475761395</v>
      </c>
      <c r="BX12" s="151">
        <f>'[8]ф_4 (Л) '!BX12</f>
        <v>1.7472174232843225</v>
      </c>
      <c r="BY12" s="151">
        <f>'[8]ф_4 (Л) '!BY12</f>
        <v>1.7585910317011104</v>
      </c>
      <c r="BZ12" s="151">
        <f>'[8]ф_4 (Л) '!BZ12</f>
        <v>1.7627191750816713</v>
      </c>
      <c r="CA12" s="151">
        <f>'[8]ф_4 (Л) '!CA12</f>
        <v>1.6689075782901104</v>
      </c>
      <c r="CB12" s="151">
        <f>'[8]ф_4 (Л) '!CB12</f>
        <v>1.6703821460663382</v>
      </c>
      <c r="CC12" s="151">
        <f>'[8]ф_4 (Л) '!CC12</f>
        <v>1.6743680533528638</v>
      </c>
      <c r="CD12" s="151">
        <f>'[8]ф_4 (Л) '!CD12</f>
        <v>1.678399104156588</v>
      </c>
      <c r="CE12" s="151">
        <f>'[8]ф_4 (Л) '!CE12</f>
        <v>1.6885503565633637</v>
      </c>
      <c r="CF12" s="151">
        <f>'[8]ф_4 (Л) '!CF12</f>
        <v>1.6896572332220043</v>
      </c>
      <c r="CG12" s="151">
        <f>'[8]ф_4 (Л) '!CG12</f>
        <v>1.6896701947188988</v>
      </c>
      <c r="CH12" s="151">
        <f>'[8]ф_4 (Л) '!CH12</f>
        <v>1.6895601121805301</v>
      </c>
      <c r="CI12" s="151">
        <f>'[8]ф_4 (Л) '!CI12</f>
        <v>1.6895601121805301</v>
      </c>
      <c r="CJ12" s="151">
        <f>CK12</f>
        <v>10107.197403979188</v>
      </c>
      <c r="CK12" s="151">
        <v>10107.197403979188</v>
      </c>
      <c r="CL12" s="151">
        <v>10107.197403979188</v>
      </c>
      <c r="CM12" s="151">
        <v>10107.197403979188</v>
      </c>
      <c r="CN12" s="151">
        <v>7995.8334925505133</v>
      </c>
      <c r="CO12" s="151">
        <v>6878.4378446953351</v>
      </c>
      <c r="CP12" s="151">
        <v>7023.0253059015868</v>
      </c>
      <c r="CQ12" s="151">
        <v>6136.2077573920542</v>
      </c>
      <c r="CR12" s="151">
        <v>6111.242295083689</v>
      </c>
      <c r="CS12" s="151">
        <v>6134.0516234727575</v>
      </c>
      <c r="CT12" s="151">
        <v>6156.2168950486011</v>
      </c>
      <c r="CU12" s="151">
        <v>6166.26906636485</v>
      </c>
      <c r="CV12" s="151">
        <v>6168.9090842144842</v>
      </c>
      <c r="CW12" s="151">
        <v>6186.4503208977176</v>
      </c>
      <c r="CX12" s="151">
        <v>6193.4239047362444</v>
      </c>
      <c r="CY12" s="151">
        <v>6230.334721662618</v>
      </c>
      <c r="CZ12" s="151">
        <v>6243.8605040508573</v>
      </c>
      <c r="DA12" s="151">
        <v>5909.607356509654</v>
      </c>
      <c r="DB12" s="151">
        <v>5914.6216036110845</v>
      </c>
      <c r="DC12" s="151">
        <v>5928.1759589212934</v>
      </c>
      <c r="DD12" s="151">
        <v>5961.7684768455665</v>
      </c>
      <c r="DE12" s="151">
        <v>5996.4494589545593</v>
      </c>
      <c r="DF12" s="151">
        <v>6000.0598833023078</v>
      </c>
      <c r="DG12" s="151">
        <v>6000.102158591917</v>
      </c>
      <c r="DH12" s="151">
        <v>5999.7431108006358</v>
      </c>
      <c r="DI12" s="151">
        <v>5999.7431108006349</v>
      </c>
      <c r="DJ12" s="139"/>
      <c r="DK12" s="139">
        <v>3754.5794999999985</v>
      </c>
      <c r="DL12" s="139">
        <v>25654.5</v>
      </c>
      <c r="DM12" s="139">
        <f t="shared" ref="DM12:DM65" si="100">DN12/1.163</f>
        <v>60.010799999999996</v>
      </c>
      <c r="DN12" s="139">
        <v>69.792560399999999</v>
      </c>
      <c r="DO12" s="139"/>
      <c r="DP12" s="139"/>
      <c r="DQ12" s="284">
        <f>'[8]ф_4 (Л) '!DQ12</f>
        <v>0</v>
      </c>
      <c r="DR12" s="284">
        <f>'[8]ф_4 (Л) '!DR12</f>
        <v>0</v>
      </c>
      <c r="DS12" s="284">
        <f>'[8]ф_4 (Л) '!DS12</f>
        <v>0</v>
      </c>
      <c r="DT12" s="284">
        <f>'[8]ф_4 (Л) '!DT12</f>
        <v>0.80014520803208722</v>
      </c>
      <c r="DU12" s="284">
        <f>'[8]ф_4 (Л) '!DU12</f>
        <v>0</v>
      </c>
      <c r="DV12" s="284">
        <f>'[8]ф_4 (Л) '!DV12</f>
        <v>1172.6454053052194</v>
      </c>
      <c r="DW12" s="284">
        <f>'[8]ф_4 (Л) '!DW12</f>
        <v>0</v>
      </c>
      <c r="DX12" s="284">
        <f>'[8]ф_4 (Л) '!DX12</f>
        <v>0</v>
      </c>
      <c r="DY12" s="284">
        <f>'[8]ф_4 (Л) '!DY12</f>
        <v>5.8791324070092443</v>
      </c>
      <c r="DZ12" s="284">
        <f>'[8]ф_4 (Л) '!DZ12</f>
        <v>0</v>
      </c>
      <c r="EA12" s="284">
        <f>'[8]ф_4 (Л) '!EA12</f>
        <v>0</v>
      </c>
      <c r="EB12" s="284">
        <f>'[8]ф_4 (Л) '!EB12</f>
        <v>0</v>
      </c>
      <c r="EC12" s="284">
        <f>'[8]ф_4 (Л) '!EC12</f>
        <v>0</v>
      </c>
      <c r="ED12" s="284">
        <f>'[8]ф_4 (Л) '!ED12</f>
        <v>0</v>
      </c>
      <c r="EE12" s="284">
        <f>'[8]ф_4 (Л) '!EE12</f>
        <v>0</v>
      </c>
      <c r="EF12" s="284">
        <f>'[8]ф_4 (Л) '!EF12</f>
        <v>1066.5769751389248</v>
      </c>
      <c r="EG12" s="284">
        <f>'[8]ф_4 (Л) '!EG12</f>
        <v>0</v>
      </c>
      <c r="EH12" s="284">
        <f>'[8]ф_4 (Л) '!EH12</f>
        <v>0</v>
      </c>
      <c r="EI12" s="284">
        <f>'[8]ф_4 (Л) '!EI12</f>
        <v>0</v>
      </c>
      <c r="EJ12" s="284">
        <f>'[8]ф_4 (Л) '!EJ12</f>
        <v>0</v>
      </c>
      <c r="EK12" s="284">
        <f>'[8]ф_4 (Л) '!EK12</f>
        <v>139.16127856134977</v>
      </c>
      <c r="EL12" s="284">
        <f>'[8]ф_4 (Л) '!EL12</f>
        <v>0</v>
      </c>
      <c r="EM12" s="284">
        <f>'[8]ф_4 (Л) '!EM12</f>
        <v>0</v>
      </c>
      <c r="EN12" s="284">
        <f>'[8]ф_4 (Л) '!EN12</f>
        <v>0</v>
      </c>
      <c r="EO12" s="284">
        <f>'[8]ф_4 (Л) '!EO12</f>
        <v>0</v>
      </c>
      <c r="EP12" s="139"/>
      <c r="EQ12" s="139"/>
      <c r="ER12" s="139"/>
      <c r="ES12" s="139">
        <v>0</v>
      </c>
      <c r="ET12" s="139">
        <v>0</v>
      </c>
      <c r="EU12" s="139">
        <v>0</v>
      </c>
      <c r="EV12" s="139">
        <v>0</v>
      </c>
      <c r="EW12" s="139">
        <v>0</v>
      </c>
      <c r="EX12" s="139">
        <v>23.760000000000005</v>
      </c>
      <c r="EY12" s="139">
        <v>0</v>
      </c>
      <c r="EZ12" s="139">
        <v>0</v>
      </c>
      <c r="FA12" s="139">
        <v>0</v>
      </c>
      <c r="FB12" s="139">
        <v>0</v>
      </c>
      <c r="FC12" s="139">
        <v>0</v>
      </c>
      <c r="FD12" s="139">
        <v>0</v>
      </c>
      <c r="FE12" s="139">
        <v>0</v>
      </c>
      <c r="FF12" s="139">
        <v>0</v>
      </c>
      <c r="FG12" s="139">
        <v>0</v>
      </c>
      <c r="FH12" s="139">
        <v>0</v>
      </c>
      <c r="FI12" s="139">
        <v>0</v>
      </c>
      <c r="FJ12" s="139">
        <v>0</v>
      </c>
      <c r="FK12" s="139">
        <v>0</v>
      </c>
      <c r="FL12" s="139">
        <v>0</v>
      </c>
      <c r="FM12" s="139">
        <v>0</v>
      </c>
      <c r="FN12" s="139">
        <v>0</v>
      </c>
      <c r="FO12" s="139">
        <v>0</v>
      </c>
      <c r="FP12" s="139">
        <v>0</v>
      </c>
      <c r="FQ12" s="139">
        <v>0</v>
      </c>
      <c r="FR12" s="139"/>
      <c r="FS12" s="139"/>
      <c r="FT12" s="139"/>
      <c r="FU12" s="139">
        <v>2045</v>
      </c>
      <c r="FV12" s="139"/>
      <c r="FW12" s="139"/>
      <c r="FX12" s="139"/>
      <c r="FY12" s="139">
        <v>60.010800000000003</v>
      </c>
      <c r="FZ12" s="139"/>
      <c r="GA12" s="139"/>
      <c r="GB12" s="139"/>
      <c r="GC12" s="139"/>
      <c r="GD12" s="139"/>
      <c r="GE12" s="139"/>
      <c r="GF12" s="139"/>
      <c r="GG12" s="139"/>
      <c r="GH12" s="139"/>
      <c r="GI12" s="139"/>
      <c r="GJ12" s="139"/>
      <c r="GK12" s="139"/>
      <c r="GL12" s="139"/>
      <c r="GM12" s="139"/>
      <c r="GN12" s="139"/>
      <c r="GO12" s="139"/>
      <c r="GP12" s="139"/>
      <c r="GQ12" s="139"/>
      <c r="GR12" s="139">
        <v>25654.5</v>
      </c>
      <c r="GS12" s="139"/>
      <c r="GT12" s="139"/>
      <c r="GU12" s="139"/>
      <c r="GV12" s="139">
        <f>IF($GR12=0,IF($DN$4*$DL12/1000&gt;=1,$DN$4,1/($DL12/1000)),$DN$4/$DL12*$GR12)</f>
        <v>0.28274117569839596</v>
      </c>
      <c r="GW12" s="139"/>
      <c r="GX12" s="139"/>
      <c r="GY12" s="139"/>
      <c r="GZ12" s="139">
        <f t="shared" ref="GZ12:HO27" si="101">IF($FU12&gt;GZ$10,$DM12,$FY12)</f>
        <v>60.010799999999996</v>
      </c>
      <c r="HA12" s="139">
        <f t="shared" si="101"/>
        <v>60.010799999999996</v>
      </c>
      <c r="HB12" s="139">
        <f t="shared" si="101"/>
        <v>60.010799999999996</v>
      </c>
      <c r="HC12" s="139">
        <f t="shared" si="101"/>
        <v>60.010799999999996</v>
      </c>
      <c r="HD12" s="139">
        <f t="shared" si="101"/>
        <v>60.010799999999996</v>
      </c>
      <c r="HE12" s="139">
        <f t="shared" si="101"/>
        <v>60.010799999999996</v>
      </c>
      <c r="HF12" s="139">
        <f t="shared" si="101"/>
        <v>60.010799999999996</v>
      </c>
      <c r="HG12" s="139">
        <f t="shared" si="101"/>
        <v>60.010799999999996</v>
      </c>
      <c r="HH12" s="139">
        <f t="shared" si="101"/>
        <v>60.010799999999996</v>
      </c>
      <c r="HI12" s="139">
        <f t="shared" si="101"/>
        <v>60.010799999999996</v>
      </c>
      <c r="HJ12" s="139">
        <f t="shared" si="101"/>
        <v>60.010799999999996</v>
      </c>
      <c r="HK12" s="139">
        <f t="shared" si="101"/>
        <v>60.010799999999996</v>
      </c>
      <c r="HL12" s="139">
        <f t="shared" si="101"/>
        <v>60.010799999999996</v>
      </c>
      <c r="HM12" s="139">
        <f t="shared" si="101"/>
        <v>60.010799999999996</v>
      </c>
      <c r="HN12" s="139">
        <f t="shared" si="101"/>
        <v>60.010799999999996</v>
      </c>
      <c r="HO12" s="139">
        <f t="shared" si="101"/>
        <v>60.010799999999996</v>
      </c>
      <c r="HP12" s="139">
        <f t="shared" ref="HP12:HX27" si="102">IF($FU12&gt;HP$10,$DM12,$FY12)</f>
        <v>60.010799999999996</v>
      </c>
      <c r="HQ12" s="139">
        <f t="shared" si="102"/>
        <v>60.010799999999996</v>
      </c>
      <c r="HR12" s="139">
        <f t="shared" si="102"/>
        <v>60.010799999999996</v>
      </c>
      <c r="HS12" s="139">
        <f t="shared" si="102"/>
        <v>60.010799999999996</v>
      </c>
      <c r="HT12" s="139">
        <f t="shared" si="102"/>
        <v>60.010799999999996</v>
      </c>
      <c r="HU12" s="139">
        <f t="shared" si="102"/>
        <v>60.010799999999996</v>
      </c>
      <c r="HV12" s="139">
        <f t="shared" si="102"/>
        <v>60.010799999999996</v>
      </c>
      <c r="HW12" s="139">
        <f t="shared" si="102"/>
        <v>60.010799999999996</v>
      </c>
      <c r="HX12" s="139">
        <f t="shared" si="102"/>
        <v>60.010800000000003</v>
      </c>
      <c r="HY12" s="139"/>
      <c r="HZ12" s="139"/>
      <c r="IA12" s="139"/>
      <c r="IB12" s="139"/>
      <c r="IC12" s="139"/>
      <c r="ID12" s="139"/>
      <c r="IE12" s="139"/>
      <c r="IF12" s="139"/>
      <c r="IG12" s="139"/>
      <c r="IH12" s="139"/>
      <c r="II12" s="139"/>
      <c r="IJ12" s="139"/>
      <c r="IK12" s="139"/>
      <c r="IL12" s="139"/>
      <c r="IM12" s="139"/>
      <c r="IN12" s="139"/>
      <c r="IO12" s="139"/>
      <c r="IP12" s="139"/>
      <c r="IQ12" s="139"/>
      <c r="IR12" s="139"/>
      <c r="IS12" s="139"/>
      <c r="IT12" s="139"/>
      <c r="IU12" s="139"/>
      <c r="IV12" s="139"/>
      <c r="IW12" s="139"/>
      <c r="IX12" s="139"/>
      <c r="IY12" s="139"/>
      <c r="IZ12" s="139"/>
      <c r="JA12" s="139"/>
      <c r="JB12" s="139"/>
      <c r="JC12" s="139"/>
      <c r="JD12" s="139"/>
      <c r="JE12" s="139"/>
      <c r="JF12" s="139"/>
      <c r="JG12" s="139"/>
      <c r="JH12" s="139"/>
      <c r="JI12" s="139"/>
      <c r="JJ12" s="139"/>
      <c r="JK12" s="139"/>
      <c r="JL12" s="139"/>
      <c r="JM12" s="139"/>
      <c r="JN12" s="139"/>
      <c r="JO12" s="139"/>
      <c r="JP12" s="139"/>
      <c r="JQ12" s="139"/>
      <c r="JR12" s="139"/>
      <c r="JS12" s="139"/>
      <c r="JT12" s="139"/>
      <c r="JU12" s="139"/>
      <c r="JV12" s="139"/>
      <c r="JW12" s="139"/>
      <c r="JX12" s="139"/>
      <c r="JY12" s="139"/>
      <c r="JZ12" s="139"/>
      <c r="KA12" s="139"/>
      <c r="KB12" s="139"/>
      <c r="KC12" s="139"/>
      <c r="KD12" s="139"/>
      <c r="KE12" s="139"/>
      <c r="KF12" s="139"/>
      <c r="KG12" s="139"/>
      <c r="KH12" s="139"/>
      <c r="KI12" s="139"/>
      <c r="KJ12" s="139"/>
      <c r="KK12" s="139"/>
      <c r="KL12" s="139"/>
      <c r="KM12" s="139"/>
      <c r="KN12" s="139"/>
      <c r="KO12" s="139"/>
      <c r="KP12" s="139"/>
      <c r="KQ12" s="139"/>
      <c r="KR12" s="139"/>
      <c r="KS12" s="139"/>
      <c r="KT12" s="139"/>
      <c r="KU12" s="139"/>
    </row>
    <row r="13" spans="1:307" s="152" customFormat="1" x14ac:dyDescent="0.2">
      <c r="A13" s="150" t="s">
        <v>398</v>
      </c>
      <c r="B13" s="186" t="s">
        <v>559</v>
      </c>
      <c r="C13" s="284">
        <f>'[8]ф_4 (Л) '!C13</f>
        <v>0.28274117569839596</v>
      </c>
      <c r="D13" s="284">
        <f>'[8]ф_4 (Л) '!D13</f>
        <v>0.28274117569839596</v>
      </c>
      <c r="E13" s="284">
        <f>'[8]ф_4 (Л) '!E13</f>
        <v>0.28274117569839596</v>
      </c>
      <c r="F13" s="284">
        <f>'[8]ф_4 (Л) '!F13</f>
        <v>0.28274117569839596</v>
      </c>
      <c r="G13" s="284">
        <f>'[8]ф_4 (Л) '!G13</f>
        <v>0.28274117569839596</v>
      </c>
      <c r="H13" s="284">
        <f>'[8]ф_4 (Л) '!H13</f>
        <v>0.28274117569839596</v>
      </c>
      <c r="I13" s="284">
        <f>'[8]ф_4 (Л) '!I13</f>
        <v>0.28274117569839596</v>
      </c>
      <c r="J13" s="151">
        <f>'[8]ф_4 (Л) '!J13</f>
        <v>0.14121962402567628</v>
      </c>
      <c r="K13" s="151">
        <f>'[8]ф_4 (Л) '!K13</f>
        <v>0.14121962402567628</v>
      </c>
      <c r="L13" s="151">
        <f>'[8]ф_4 (Л) '!L13</f>
        <v>0.14121962402567628</v>
      </c>
      <c r="M13" s="151">
        <f>'[8]ф_4 (Л) '!M13</f>
        <v>0.14121962402567628</v>
      </c>
      <c r="N13" s="151">
        <f>'[8]ф_4 (Л) '!N13</f>
        <v>0.14121962402567628</v>
      </c>
      <c r="O13" s="151">
        <f>'[8]ф_4 (Л) '!O13</f>
        <v>0.14121962402567628</v>
      </c>
      <c r="P13" s="151">
        <f>'[8]ф_4 (Л) '!P13</f>
        <v>0.14121962402567628</v>
      </c>
      <c r="Q13" s="151">
        <f>'[8]ф_4 (Л) '!Q13</f>
        <v>0.14121962402567628</v>
      </c>
      <c r="R13" s="151">
        <f>'[8]ф_4 (Л) '!R13</f>
        <v>0.14121962402567628</v>
      </c>
      <c r="S13" s="151">
        <f>'[8]ф_4 (Л) '!S13</f>
        <v>0.14121962402567628</v>
      </c>
      <c r="T13" s="151">
        <f>'[8]ф_4 (Л) '!T13</f>
        <v>0.14121962402567628</v>
      </c>
      <c r="U13" s="151">
        <f>'[8]ф_4 (Л) '!U13</f>
        <v>0.14121962402567628</v>
      </c>
      <c r="V13" s="151">
        <f>'[8]ф_4 (Л) '!V13</f>
        <v>0.14121962402567628</v>
      </c>
      <c r="W13" s="151">
        <f>'[8]ф_4 (Л) '!W13</f>
        <v>0.14121962402567628</v>
      </c>
      <c r="X13" s="151">
        <f>'[8]ф_4 (Л) '!X13</f>
        <v>0.14121962402567628</v>
      </c>
      <c r="Y13" s="151">
        <f>'[8]ф_4 (Л) '!Y13</f>
        <v>0.14121962402567628</v>
      </c>
      <c r="Z13" s="151">
        <f>'[8]ф_4 (Л) '!Z13</f>
        <v>0.14121962402567628</v>
      </c>
      <c r="AA13" s="151">
        <f>'[8]ф_4 (Л) '!AA13</f>
        <v>0.14121962402567628</v>
      </c>
      <c r="AB13" s="151">
        <f>'[8]ф_4 (Л) '!AB13</f>
        <v>0.14121962402567628</v>
      </c>
      <c r="AC13" s="151">
        <f>'[8]ф_4 (Л) '!AC13</f>
        <v>0.14121962402567628</v>
      </c>
      <c r="AD13" s="151">
        <f>'[8]ф_4 (Л) '!AD13</f>
        <v>0.14121962402567628</v>
      </c>
      <c r="AE13" s="151">
        <f>'[8]ф_4 (Л) '!AE13</f>
        <v>0.14121962402567628</v>
      </c>
      <c r="AF13" s="151">
        <f>'[8]ф_4 (Л) '!AF13</f>
        <v>0.14121962402567628</v>
      </c>
      <c r="AG13" s="151">
        <f>'[8]ф_4 (Л) '!AG13</f>
        <v>0.14121962402567628</v>
      </c>
      <c r="AH13" s="151">
        <f>'[8]ф_4 (Л) '!AH13</f>
        <v>0.14121962402567628</v>
      </c>
      <c r="AI13" s="151">
        <f>'[8]ф_4 (Л) '!AI13</f>
        <v>0.14121962402567628</v>
      </c>
      <c r="AJ13" s="151">
        <f>'[8]ф_4 (Л) '!AJ13</f>
        <v>152.28570998059345</v>
      </c>
      <c r="AK13" s="151">
        <f>'[8]ф_4 (Л) '!AK13</f>
        <v>152.28570998059345</v>
      </c>
      <c r="AL13" s="151">
        <f>'[8]ф_4 (Л) '!AL13</f>
        <v>152.28570998059345</v>
      </c>
      <c r="AM13" s="151">
        <f>'[8]ф_4 (Л) '!AM13</f>
        <v>152.28570998059345</v>
      </c>
      <c r="AN13" s="151">
        <f>'[8]ф_4 (Л) '!AN13</f>
        <v>152.28570998059345</v>
      </c>
      <c r="AO13" s="151">
        <f>'[8]ф_4 (Л) '!AO13</f>
        <v>152.28570998059345</v>
      </c>
      <c r="AP13" s="151">
        <f>'[8]ф_4 (Л) '!AP13</f>
        <v>152.28570998059345</v>
      </c>
      <c r="AQ13" s="151">
        <f>'[8]ф_4 (Л) '!AQ13</f>
        <v>152.28570998059345</v>
      </c>
      <c r="AR13" s="151">
        <f>'[8]ф_4 (Л) '!AR13</f>
        <v>152.28570998059345</v>
      </c>
      <c r="AS13" s="151">
        <f>'[8]ф_4 (Л) '!AS13</f>
        <v>152.28570998059345</v>
      </c>
      <c r="AT13" s="151">
        <f>'[8]ф_4 (Л) '!AT13</f>
        <v>152.28570998059345</v>
      </c>
      <c r="AU13" s="151">
        <f>'[8]ф_4 (Л) '!AU13</f>
        <v>152.28570998059345</v>
      </c>
      <c r="AV13" s="151">
        <f>'[8]ф_4 (Л) '!AV13</f>
        <v>152.28570998059345</v>
      </c>
      <c r="AW13" s="151">
        <f>'[8]ф_4 (Л) '!AW13</f>
        <v>152.28570998059345</v>
      </c>
      <c r="AX13" s="151">
        <f>'[8]ф_4 (Л) '!AX13</f>
        <v>152.28570998059345</v>
      </c>
      <c r="AY13" s="151">
        <f>'[8]ф_4 (Л) '!AY13</f>
        <v>152.28570998059345</v>
      </c>
      <c r="AZ13" s="151">
        <f>'[8]ф_4 (Л) '!AZ13</f>
        <v>152.28570998059345</v>
      </c>
      <c r="BA13" s="151">
        <f>'[8]ф_4 (Л) '!BA13</f>
        <v>152.28570998059345</v>
      </c>
      <c r="BB13" s="151">
        <f>'[8]ф_4 (Л) '!BB13</f>
        <v>152.28570998059345</v>
      </c>
      <c r="BC13" s="151">
        <f>'[8]ф_4 (Л) '!BC13</f>
        <v>152.28570998059345</v>
      </c>
      <c r="BD13" s="151">
        <f>'[8]ф_4 (Л) '!BD13</f>
        <v>152.28570998059345</v>
      </c>
      <c r="BE13" s="151">
        <f>'[8]ф_4 (Л) '!BE13</f>
        <v>152.28570998059345</v>
      </c>
      <c r="BF13" s="151">
        <f>'[8]ф_4 (Л) '!BF13</f>
        <v>152.28570998059345</v>
      </c>
      <c r="BG13" s="151">
        <f>'[8]ф_4 (Л) '!BG13</f>
        <v>152.28570998059345</v>
      </c>
      <c r="BH13" s="151">
        <f>'[8]ф_4 (Л) '!BH13</f>
        <v>152.28570998059345</v>
      </c>
      <c r="BI13" s="151">
        <f>'[8]ф_4 (Л) '!BI13</f>
        <v>152.28570998059345</v>
      </c>
      <c r="BJ13" s="151">
        <f>'[8]ф_4 (Л) '!BJ13</f>
        <v>4.8432123859713929</v>
      </c>
      <c r="BK13" s="151">
        <f>'[8]ф_4 (Л) '!BK13</f>
        <v>4.8432123859713929</v>
      </c>
      <c r="BL13" s="151">
        <f>'[8]ф_4 (Л) '!BL13</f>
        <v>4.8432123859713929</v>
      </c>
      <c r="BM13" s="151">
        <f>'[8]ф_4 (Л) '!BM13</f>
        <v>4.8432123859713929</v>
      </c>
      <c r="BN13" s="151">
        <f>'[8]ф_4 (Л) '!BN13</f>
        <v>4.1209051175026223</v>
      </c>
      <c r="BO13" s="151">
        <f>'[8]ф_4 (Л) '!BO13</f>
        <v>3.4744617819355379</v>
      </c>
      <c r="BP13" s="151">
        <f>'[8]ф_4 (Л) '!BP13</f>
        <v>3.5528150505854139</v>
      </c>
      <c r="BQ13" s="151">
        <f>'[8]ф_4 (Л) '!BQ13</f>
        <v>3.5687829762012422</v>
      </c>
      <c r="BR13" s="151">
        <f>'[8]ф_4 (Л) '!BR13</f>
        <v>3.390032643213885</v>
      </c>
      <c r="BS13" s="151">
        <f>'[8]ф_4 (Л) '!BS13</f>
        <v>3.4038255143351397</v>
      </c>
      <c r="BT13" s="151">
        <f>'[8]ф_4 (Л) '!BT13</f>
        <v>3.4200094124491707</v>
      </c>
      <c r="BU13" s="151">
        <f>'[8]ф_4 (Л) '!BU13</f>
        <v>3.4261015952639049</v>
      </c>
      <c r="BV13" s="151">
        <f>'[8]ф_4 (Л) '!BV13</f>
        <v>3.4277019484729068</v>
      </c>
      <c r="BW13" s="151">
        <f>'[8]ф_4 (Л) '!BW13</f>
        <v>3.4383390155282259</v>
      </c>
      <c r="BX13" s="151">
        <f>'[8]ф_4 (Л) '!BX13</f>
        <v>3.4425696291788181</v>
      </c>
      <c r="BY13" s="151">
        <f>'[8]ф_4 (Л) '!BY13</f>
        <v>3.2906214407971719</v>
      </c>
      <c r="BZ13" s="151">
        <f>'[8]ф_4 (Л) '!BZ13</f>
        <v>3.2488325565304779</v>
      </c>
      <c r="CA13" s="151">
        <f>'[8]ф_4 (Л) '!CA13</f>
        <v>3.2652800079743227</v>
      </c>
      <c r="CB13" s="151">
        <f>'[8]ф_4 (Л) '!CB13</f>
        <v>3.2681650549012788</v>
      </c>
      <c r="CC13" s="151">
        <f>'[8]ф_4 (Л) '!CC13</f>
        <v>3.2759636313746787</v>
      </c>
      <c r="CD13" s="151">
        <f>'[8]ф_4 (Л) '!CD13</f>
        <v>3.2838505328255154</v>
      </c>
      <c r="CE13" s="151">
        <f>'[8]ф_4 (Л) '!CE13</f>
        <v>3.3037118372925409</v>
      </c>
      <c r="CF13" s="151">
        <f>'[8]ф_4 (Л) '!CF13</f>
        <v>3.3058774828152577</v>
      </c>
      <c r="CG13" s="151">
        <f>'[8]ф_4 (Л) '!CG13</f>
        <v>3.3059028424680235</v>
      </c>
      <c r="CH13" s="151">
        <f>'[8]ф_4 (Л) '!CH13</f>
        <v>3.3056874618702974</v>
      </c>
      <c r="CI13" s="151">
        <f>'[8]ф_4 (Л) '!CI13</f>
        <v>3.3056874618702965</v>
      </c>
      <c r="CJ13" s="151">
        <f t="shared" ref="CJ13:CJ65" si="103">CK13</f>
        <v>24103.93187669697</v>
      </c>
      <c r="CK13" s="151">
        <v>24103.93187669697</v>
      </c>
      <c r="CL13" s="151">
        <v>24103.93187669697</v>
      </c>
      <c r="CM13" s="151">
        <v>24103.931876696966</v>
      </c>
      <c r="CN13" s="151">
        <v>19068.691161208713</v>
      </c>
      <c r="CO13" s="151">
        <v>16405.342190246643</v>
      </c>
      <c r="CP13" s="151">
        <v>16750.188917230869</v>
      </c>
      <c r="CQ13" s="151">
        <v>16809.617045285584</v>
      </c>
      <c r="CR13" s="151">
        <v>15949.046240374126</v>
      </c>
      <c r="CS13" s="151">
        <v>16008.573749777866</v>
      </c>
      <c r="CT13" s="151">
        <v>16078.397673092702</v>
      </c>
      <c r="CU13" s="151">
        <v>16104.651265299741</v>
      </c>
      <c r="CV13" s="151">
        <v>16111.546288261754</v>
      </c>
      <c r="CW13" s="151">
        <v>16157.359323097764</v>
      </c>
      <c r="CX13" s="151">
        <v>16175.572465369058</v>
      </c>
      <c r="CY13" s="151">
        <v>15453.167819712609</v>
      </c>
      <c r="CZ13" s="151">
        <v>15254.236098158333</v>
      </c>
      <c r="DA13" s="151">
        <v>15326.388908480429</v>
      </c>
      <c r="DB13" s="151">
        <v>15339.393207501258</v>
      </c>
      <c r="DC13" s="151">
        <v>15374.546020261172</v>
      </c>
      <c r="DD13" s="151">
        <v>15461.667204980045</v>
      </c>
      <c r="DE13" s="151">
        <v>15551.611288819215</v>
      </c>
      <c r="DF13" s="151">
        <v>15560.974815757647</v>
      </c>
      <c r="DG13" s="151">
        <v>15561.08445544954</v>
      </c>
      <c r="DH13" s="151">
        <v>15560.153275803596</v>
      </c>
      <c r="DI13" s="151">
        <v>15560.153275803594</v>
      </c>
      <c r="DJ13" s="139"/>
      <c r="DK13" s="139">
        <v>4976.8480000000027</v>
      </c>
      <c r="DL13" s="139">
        <v>40315.199999999997</v>
      </c>
      <c r="DM13" s="139">
        <f t="shared" si="100"/>
        <v>25.8</v>
      </c>
      <c r="DN13" s="139">
        <v>30.005400000000002</v>
      </c>
      <c r="DO13" s="139"/>
      <c r="DP13" s="139"/>
      <c r="DQ13" s="284">
        <f>'[8]ф_4 (Л) '!DQ13</f>
        <v>0</v>
      </c>
      <c r="DR13" s="284">
        <f>'[8]ф_4 (Л) '!DR13</f>
        <v>0</v>
      </c>
      <c r="DS13" s="284">
        <f>'[8]ф_4 (Л) '!DS13</f>
        <v>0</v>
      </c>
      <c r="DT13" s="284">
        <f>'[8]ф_4 (Л) '!DT13</f>
        <v>0</v>
      </c>
      <c r="DU13" s="284">
        <f>'[8]ф_4 (Л) '!DU13</f>
        <v>0</v>
      </c>
      <c r="DV13" s="284">
        <f>'[8]ф_4 (Л) '!DV13</f>
        <v>0</v>
      </c>
      <c r="DW13" s="284">
        <f>'[8]ф_4 (Л) '!DW13</f>
        <v>1025.1525656619847</v>
      </c>
      <c r="DX13" s="284">
        <f>'[8]ф_4 (Л) '!DX13</f>
        <v>0</v>
      </c>
      <c r="DY13" s="284">
        <f>'[8]ф_4 (Л) '!DY13</f>
        <v>0</v>
      </c>
      <c r="DZ13" s="284">
        <f>'[8]ф_4 (Л) '!DZ13</f>
        <v>0</v>
      </c>
      <c r="EA13" s="284">
        <f>'[8]ф_4 (Л) '!EA13</f>
        <v>0</v>
      </c>
      <c r="EB13" s="284">
        <f>'[8]ф_4 (Л) '!EB13</f>
        <v>0</v>
      </c>
      <c r="EC13" s="284">
        <f>'[8]ф_4 (Л) '!EC13</f>
        <v>0</v>
      </c>
      <c r="ED13" s="284">
        <f>'[8]ф_4 (Л) '!ED13</f>
        <v>1365.5219239799853</v>
      </c>
      <c r="EE13" s="284">
        <f>'[8]ф_4 (Л) '!EE13</f>
        <v>1346.0818800556756</v>
      </c>
      <c r="EF13" s="284">
        <f>'[8]ф_4 (Л) '!EF13</f>
        <v>0</v>
      </c>
      <c r="EG13" s="284">
        <f>'[8]ф_4 (Л) '!EG13</f>
        <v>0</v>
      </c>
      <c r="EH13" s="284">
        <f>'[8]ф_4 (Л) '!EH13</f>
        <v>0</v>
      </c>
      <c r="EI13" s="284">
        <f>'[8]ф_4 (Л) '!EI13</f>
        <v>0</v>
      </c>
      <c r="EJ13" s="284">
        <f>'[8]ф_4 (Л) '!EJ13</f>
        <v>0</v>
      </c>
      <c r="EK13" s="284">
        <f>'[8]ф_4 (Л) '!EK13</f>
        <v>0</v>
      </c>
      <c r="EL13" s="284">
        <f>'[8]ф_4 (Л) '!EL13</f>
        <v>0</v>
      </c>
      <c r="EM13" s="284">
        <f>'[8]ф_4 (Л) '!EM13</f>
        <v>0</v>
      </c>
      <c r="EN13" s="284">
        <f>'[8]ф_4 (Л) '!EN13</f>
        <v>0</v>
      </c>
      <c r="EO13" s="284">
        <f>'[8]ф_4 (Л) '!EO13</f>
        <v>0</v>
      </c>
      <c r="EP13" s="139"/>
      <c r="EQ13" s="139"/>
      <c r="ER13" s="139"/>
      <c r="ES13" s="139">
        <v>0</v>
      </c>
      <c r="ET13" s="139">
        <v>0</v>
      </c>
      <c r="EU13" s="139">
        <v>0</v>
      </c>
      <c r="EV13" s="139">
        <v>0</v>
      </c>
      <c r="EW13" s="139">
        <v>0</v>
      </c>
      <c r="EX13" s="139">
        <v>0</v>
      </c>
      <c r="EY13" s="139">
        <v>-0.7599999999999999</v>
      </c>
      <c r="EZ13" s="139">
        <v>0</v>
      </c>
      <c r="FA13" s="139">
        <v>0</v>
      </c>
      <c r="FB13" s="139">
        <v>0</v>
      </c>
      <c r="FC13" s="139">
        <v>0</v>
      </c>
      <c r="FD13" s="139">
        <v>0</v>
      </c>
      <c r="FE13" s="139">
        <v>0</v>
      </c>
      <c r="FF13" s="139">
        <v>0</v>
      </c>
      <c r="FG13" s="139">
        <v>0</v>
      </c>
      <c r="FH13" s="139">
        <v>0</v>
      </c>
      <c r="FI13" s="139">
        <v>0</v>
      </c>
      <c r="FJ13" s="139">
        <v>0</v>
      </c>
      <c r="FK13" s="139">
        <v>0</v>
      </c>
      <c r="FL13" s="139">
        <v>0</v>
      </c>
      <c r="FM13" s="139">
        <v>0</v>
      </c>
      <c r="FN13" s="139">
        <v>0</v>
      </c>
      <c r="FO13" s="139">
        <v>0</v>
      </c>
      <c r="FP13" s="139">
        <v>0</v>
      </c>
      <c r="FQ13" s="139">
        <v>0</v>
      </c>
      <c r="FR13" s="139"/>
      <c r="FS13" s="139"/>
      <c r="FT13" s="139"/>
      <c r="FU13" s="139">
        <v>2045</v>
      </c>
      <c r="FV13" s="139"/>
      <c r="FW13" s="139"/>
      <c r="FX13" s="139"/>
      <c r="FY13" s="139">
        <v>25.8</v>
      </c>
      <c r="FZ13" s="139"/>
      <c r="GA13" s="139"/>
      <c r="GB13" s="139"/>
      <c r="GC13" s="139"/>
      <c r="GD13" s="139"/>
      <c r="GE13" s="139"/>
      <c r="GF13" s="139"/>
      <c r="GG13" s="139"/>
      <c r="GH13" s="139"/>
      <c r="GI13" s="139"/>
      <c r="GJ13" s="139"/>
      <c r="GK13" s="139"/>
      <c r="GL13" s="139"/>
      <c r="GM13" s="139"/>
      <c r="GN13" s="139"/>
      <c r="GO13" s="139"/>
      <c r="GP13" s="139"/>
      <c r="GQ13" s="139"/>
      <c r="GR13" s="139">
        <v>40315.199999999997</v>
      </c>
      <c r="GS13" s="139"/>
      <c r="GT13" s="139"/>
      <c r="GU13" s="139"/>
      <c r="GV13" s="139">
        <f t="shared" ref="GV13:GV72" si="104">IF($GR13=0,IF($DN$4*$DL13/1000&gt;=1,$DN$4,1/($DL13/1000)),$DN$4/$DL13*$GR13)</f>
        <v>0.28274117569839596</v>
      </c>
      <c r="GW13" s="139"/>
      <c r="GX13" s="139"/>
      <c r="GY13" s="139"/>
      <c r="GZ13" s="139">
        <f t="shared" si="101"/>
        <v>25.8</v>
      </c>
      <c r="HA13" s="139">
        <f t="shared" si="101"/>
        <v>25.8</v>
      </c>
      <c r="HB13" s="139">
        <f t="shared" si="101"/>
        <v>25.8</v>
      </c>
      <c r="HC13" s="139">
        <f t="shared" si="101"/>
        <v>25.8</v>
      </c>
      <c r="HD13" s="139">
        <f t="shared" si="101"/>
        <v>25.8</v>
      </c>
      <c r="HE13" s="139">
        <f t="shared" si="101"/>
        <v>25.8</v>
      </c>
      <c r="HF13" s="139">
        <f t="shared" si="101"/>
        <v>25.8</v>
      </c>
      <c r="HG13" s="139">
        <f t="shared" si="101"/>
        <v>25.8</v>
      </c>
      <c r="HH13" s="139">
        <f t="shared" si="101"/>
        <v>25.8</v>
      </c>
      <c r="HI13" s="139">
        <f t="shared" si="101"/>
        <v>25.8</v>
      </c>
      <c r="HJ13" s="139">
        <f t="shared" si="101"/>
        <v>25.8</v>
      </c>
      <c r="HK13" s="139">
        <f t="shared" si="101"/>
        <v>25.8</v>
      </c>
      <c r="HL13" s="139">
        <f t="shared" si="101"/>
        <v>25.8</v>
      </c>
      <c r="HM13" s="139">
        <f t="shared" si="101"/>
        <v>25.8</v>
      </c>
      <c r="HN13" s="139">
        <f t="shared" si="101"/>
        <v>25.8</v>
      </c>
      <c r="HO13" s="139">
        <f t="shared" si="101"/>
        <v>25.8</v>
      </c>
      <c r="HP13" s="139">
        <f t="shared" si="102"/>
        <v>25.8</v>
      </c>
      <c r="HQ13" s="139">
        <f t="shared" si="102"/>
        <v>25.8</v>
      </c>
      <c r="HR13" s="139">
        <f t="shared" si="102"/>
        <v>25.8</v>
      </c>
      <c r="HS13" s="139">
        <f t="shared" si="102"/>
        <v>25.8</v>
      </c>
      <c r="HT13" s="139">
        <f t="shared" si="102"/>
        <v>25.8</v>
      </c>
      <c r="HU13" s="139">
        <f t="shared" si="102"/>
        <v>25.8</v>
      </c>
      <c r="HV13" s="139">
        <f t="shared" si="102"/>
        <v>25.8</v>
      </c>
      <c r="HW13" s="139">
        <f t="shared" si="102"/>
        <v>25.8</v>
      </c>
      <c r="HX13" s="139">
        <f t="shared" si="102"/>
        <v>25.8</v>
      </c>
      <c r="HY13" s="139"/>
      <c r="HZ13" s="139"/>
      <c r="IA13" s="139"/>
      <c r="IB13" s="139"/>
      <c r="IC13" s="139"/>
      <c r="ID13" s="139"/>
      <c r="IE13" s="139"/>
      <c r="IF13" s="139"/>
      <c r="IG13" s="139"/>
      <c r="IH13" s="139"/>
      <c r="II13" s="139"/>
      <c r="IJ13" s="139"/>
      <c r="IK13" s="139"/>
      <c r="IL13" s="139"/>
      <c r="IM13" s="139"/>
      <c r="IN13" s="139"/>
      <c r="IO13" s="139"/>
      <c r="IP13" s="139"/>
      <c r="IQ13" s="139"/>
      <c r="IR13" s="139"/>
      <c r="IS13" s="139"/>
      <c r="IT13" s="139"/>
      <c r="IU13" s="139"/>
      <c r="IV13" s="139"/>
      <c r="IW13" s="139"/>
      <c r="IX13" s="139"/>
      <c r="IY13" s="139"/>
      <c r="IZ13" s="139"/>
      <c r="JA13" s="139"/>
      <c r="JB13" s="139"/>
      <c r="JC13" s="139"/>
      <c r="JD13" s="139"/>
      <c r="JE13" s="139"/>
      <c r="JF13" s="139"/>
      <c r="JG13" s="139"/>
      <c r="JH13" s="139"/>
      <c r="JI13" s="139"/>
      <c r="JJ13" s="139"/>
      <c r="JK13" s="139"/>
      <c r="JL13" s="139"/>
      <c r="JM13" s="139"/>
      <c r="JN13" s="139"/>
      <c r="JO13" s="139"/>
      <c r="JP13" s="139"/>
      <c r="JQ13" s="139"/>
      <c r="JR13" s="139"/>
      <c r="JS13" s="139"/>
      <c r="JT13" s="139"/>
      <c r="JU13" s="139"/>
      <c r="JV13" s="139"/>
      <c r="JW13" s="139"/>
      <c r="JX13" s="139"/>
      <c r="JY13" s="139"/>
      <c r="JZ13" s="139"/>
      <c r="KA13" s="139"/>
      <c r="KB13" s="139"/>
      <c r="KC13" s="139"/>
      <c r="KD13" s="139"/>
      <c r="KE13" s="139"/>
      <c r="KF13" s="139"/>
      <c r="KG13" s="139"/>
      <c r="KH13" s="139"/>
      <c r="KI13" s="139"/>
      <c r="KJ13" s="139"/>
      <c r="KK13" s="139"/>
      <c r="KL13" s="139"/>
      <c r="KM13" s="139"/>
      <c r="KN13" s="139"/>
      <c r="KO13" s="139"/>
      <c r="KP13" s="139"/>
      <c r="KQ13" s="139"/>
      <c r="KR13" s="139"/>
      <c r="KS13" s="139"/>
      <c r="KT13" s="139"/>
      <c r="KU13" s="139"/>
    </row>
    <row r="14" spans="1:307" s="152" customFormat="1" x14ac:dyDescent="0.2">
      <c r="A14" s="150" t="s">
        <v>399</v>
      </c>
      <c r="B14" s="186" t="s">
        <v>560</v>
      </c>
      <c r="C14" s="284">
        <f>'[8]ф_4 (Л) '!C14</f>
        <v>0.28274117569839596</v>
      </c>
      <c r="D14" s="284">
        <f>'[8]ф_4 (Л) '!D14</f>
        <v>0.28274117569839596</v>
      </c>
      <c r="E14" s="284">
        <f>'[8]ф_4 (Л) '!E14</f>
        <v>0.28274117569839596</v>
      </c>
      <c r="F14" s="284">
        <f>'[8]ф_4 (Л) '!F14</f>
        <v>0.28274117569839596</v>
      </c>
      <c r="G14" s="284">
        <f>'[8]ф_4 (Л) '!G14</f>
        <v>0.28274117569839596</v>
      </c>
      <c r="H14" s="284">
        <f>'[8]ф_4 (Л) '!H14</f>
        <v>0.28274117569839596</v>
      </c>
      <c r="I14" s="284">
        <f>'[8]ф_4 (Л) '!I14</f>
        <v>0.28274117569839596</v>
      </c>
      <c r="J14" s="151">
        <f>'[8]ф_4 (Л) '!J14</f>
        <v>0.15503875968992248</v>
      </c>
      <c r="K14" s="151">
        <f>'[8]ф_4 (Л) '!K14</f>
        <v>0.15503875968992248</v>
      </c>
      <c r="L14" s="151">
        <f>'[8]ф_4 (Л) '!L14</f>
        <v>0.15503875968992248</v>
      </c>
      <c r="M14" s="151">
        <f>'[8]ф_4 (Л) '!M14</f>
        <v>0.15503875968992248</v>
      </c>
      <c r="N14" s="151">
        <f>'[8]ф_4 (Л) '!N14</f>
        <v>0.15503875968992248</v>
      </c>
      <c r="O14" s="151">
        <f>'[8]ф_4 (Л) '!O14</f>
        <v>0.15503875968992248</v>
      </c>
      <c r="P14" s="151">
        <f>'[8]ф_4 (Л) '!P14</f>
        <v>0.2</v>
      </c>
      <c r="Q14" s="151">
        <f>'[8]ф_4 (Л) '!Q14</f>
        <v>0</v>
      </c>
      <c r="R14" s="151">
        <f>'[8]ф_4 (Л) '!R14</f>
        <v>0</v>
      </c>
      <c r="S14" s="151">
        <f>'[8]ф_4 (Л) '!S14</f>
        <v>0</v>
      </c>
      <c r="T14" s="151">
        <f>'[8]ф_4 (Л) '!T14</f>
        <v>0</v>
      </c>
      <c r="U14" s="151">
        <f>'[8]ф_4 (Л) '!U14</f>
        <v>0</v>
      </c>
      <c r="V14" s="151">
        <f>'[8]ф_4 (Л) '!V14</f>
        <v>0</v>
      </c>
      <c r="W14" s="151">
        <f>'[8]ф_4 (Л) '!W14</f>
        <v>0</v>
      </c>
      <c r="X14" s="151">
        <f>'[8]ф_4 (Л) '!X14</f>
        <v>0</v>
      </c>
      <c r="Y14" s="151">
        <f>'[8]ф_4 (Л) '!Y14</f>
        <v>0</v>
      </c>
      <c r="Z14" s="151">
        <f>'[8]ф_4 (Л) '!Z14</f>
        <v>0</v>
      </c>
      <c r="AA14" s="151">
        <f>'[8]ф_4 (Л) '!AA14</f>
        <v>0</v>
      </c>
      <c r="AB14" s="151">
        <f>'[8]ф_4 (Л) '!AB14</f>
        <v>0</v>
      </c>
      <c r="AC14" s="151">
        <f>'[8]ф_4 (Л) '!AC14</f>
        <v>0</v>
      </c>
      <c r="AD14" s="151">
        <f>'[8]ф_4 (Л) '!AD14</f>
        <v>0</v>
      </c>
      <c r="AE14" s="151">
        <f>'[8]ф_4 (Л) '!AE14</f>
        <v>0</v>
      </c>
      <c r="AF14" s="151">
        <f>'[8]ф_4 (Л) '!AF14</f>
        <v>0</v>
      </c>
      <c r="AG14" s="151">
        <f>'[8]ф_4 (Л) '!AG14</f>
        <v>0</v>
      </c>
      <c r="AH14" s="151">
        <f>'[8]ф_4 (Л) '!AH14</f>
        <v>0</v>
      </c>
      <c r="AI14" s="151">
        <f>'[8]ф_4 (Л) '!AI14</f>
        <v>0</v>
      </c>
      <c r="AJ14" s="151">
        <f>'[8]ф_4 (Л) '!AJ14</f>
        <v>158.26935350062922</v>
      </c>
      <c r="AK14" s="151">
        <f>'[8]ф_4 (Л) '!AK14</f>
        <v>158.26935350062922</v>
      </c>
      <c r="AL14" s="151">
        <f>'[8]ф_4 (Л) '!AL14</f>
        <v>158.26935350062922</v>
      </c>
      <c r="AM14" s="151">
        <f>'[8]ф_4 (Л) '!AM14</f>
        <v>158.26935350062922</v>
      </c>
      <c r="AN14" s="151">
        <f>'[8]ф_4 (Л) '!AN14</f>
        <v>158.26935350062922</v>
      </c>
      <c r="AO14" s="151">
        <f>'[8]ф_4 (Л) '!AO14</f>
        <v>158.26935350062922</v>
      </c>
      <c r="AP14" s="151">
        <f>'[8]ф_4 (Л) '!AP14</f>
        <v>155.27173913043478</v>
      </c>
      <c r="AQ14" s="151">
        <f>'[8]ф_4 (Л) '!AQ14</f>
        <v>155.27173913043478</v>
      </c>
      <c r="AR14" s="151">
        <f>'[8]ф_4 (Л) '!AR14</f>
        <v>155.27173913043478</v>
      </c>
      <c r="AS14" s="151">
        <f>'[8]ф_4 (Л) '!AS14</f>
        <v>155.27173913043478</v>
      </c>
      <c r="AT14" s="151">
        <f>'[8]ф_4 (Л) '!AT14</f>
        <v>155.27173913043478</v>
      </c>
      <c r="AU14" s="151">
        <f>'[8]ф_4 (Л) '!AU14</f>
        <v>155.27173913043478</v>
      </c>
      <c r="AV14" s="151">
        <f>'[8]ф_4 (Л) '!AV14</f>
        <v>155.27173913043478</v>
      </c>
      <c r="AW14" s="151">
        <f>'[8]ф_4 (Л) '!AW14</f>
        <v>155.27173913043478</v>
      </c>
      <c r="AX14" s="151">
        <f>'[8]ф_4 (Л) '!AX14</f>
        <v>155.27173913043478</v>
      </c>
      <c r="AY14" s="151">
        <f>'[8]ф_4 (Л) '!AY14</f>
        <v>155.27173913043478</v>
      </c>
      <c r="AZ14" s="151">
        <f>'[8]ф_4 (Л) '!AZ14</f>
        <v>155.27173913043478</v>
      </c>
      <c r="BA14" s="151">
        <f>'[8]ф_4 (Л) '!BA14</f>
        <v>155.27173913043478</v>
      </c>
      <c r="BB14" s="151">
        <f>'[8]ф_4 (Л) '!BB14</f>
        <v>155.27173913043478</v>
      </c>
      <c r="BC14" s="151">
        <f>'[8]ф_4 (Л) '!BC14</f>
        <v>155.27173913043478</v>
      </c>
      <c r="BD14" s="151">
        <f>'[8]ф_4 (Л) '!BD14</f>
        <v>155.27173913043478</v>
      </c>
      <c r="BE14" s="151">
        <f>'[8]ф_4 (Л) '!BE14</f>
        <v>155.27173913043478</v>
      </c>
      <c r="BF14" s="151">
        <f>'[8]ф_4 (Л) '!BF14</f>
        <v>155.27173913043478</v>
      </c>
      <c r="BG14" s="151">
        <f>'[8]ф_4 (Л) '!BG14</f>
        <v>155.27173913043478</v>
      </c>
      <c r="BH14" s="151">
        <f>'[8]ф_4 (Л) '!BH14</f>
        <v>155.27173913043478</v>
      </c>
      <c r="BI14" s="151">
        <f>'[8]ф_4 (Л) '!BI14</f>
        <v>155.27173913043478</v>
      </c>
      <c r="BJ14" s="151">
        <f>'[8]ф_4 (Л) '!BJ14</f>
        <v>5.2343460177421504</v>
      </c>
      <c r="BK14" s="151">
        <f>'[8]ф_4 (Л) '!BK14</f>
        <v>5.2343460177421504</v>
      </c>
      <c r="BL14" s="151">
        <f>'[8]ф_4 (Л) '!BL14</f>
        <v>5.2343460177421504</v>
      </c>
      <c r="BM14" s="151">
        <f>'[8]ф_4 (Л) '!BM14</f>
        <v>5.2343460177421512</v>
      </c>
      <c r="BN14" s="151">
        <f>'[8]ф_4 (Л) '!BN14</f>
        <v>4.4537058407292625</v>
      </c>
      <c r="BO14" s="151">
        <f>'[8]ф_4 (Л) '!BO14</f>
        <v>3.7550563020423784</v>
      </c>
      <c r="BP14" s="151">
        <f>'[8]ф_4 (Л) '!BP14</f>
        <v>3.8397373127125922</v>
      </c>
      <c r="BQ14" s="151">
        <f>'[8]ф_4 (Л) '!BQ14</f>
        <v>3.8575837846223511</v>
      </c>
      <c r="BR14" s="151">
        <f>'[8]ф_4 (Л) '!BR14</f>
        <v>3.8457880350254769</v>
      </c>
      <c r="BS14" s="151">
        <f>'[8]ф_4 (Л) '!BS14</f>
        <v>3.8614352173123363</v>
      </c>
      <c r="BT14" s="151">
        <f>'[8]ф_4 (Л) '!BT14</f>
        <v>3.8797948758399916</v>
      </c>
      <c r="BU14" s="151">
        <f>'[8]ф_4 (Л) '!BU14</f>
        <v>3.8867060906399415</v>
      </c>
      <c r="BV14" s="151">
        <f>'[8]ф_4 (Л) '!BV14</f>
        <v>3.8885215950526542</v>
      </c>
      <c r="BW14" s="151">
        <f>'[8]ф_4 (Л) '!BW14</f>
        <v>3.9005887075304626</v>
      </c>
      <c r="BX14" s="151">
        <f>'[8]ф_4 (Л) '!BX14</f>
        <v>3.9053880841355331</v>
      </c>
      <c r="BY14" s="151">
        <f>'[8]ф_4 (Л) '!BY14</f>
        <v>3.9308104237897767</v>
      </c>
      <c r="BZ14" s="151">
        <f>'[8]ф_4 (Л) '!BZ14</f>
        <v>3.9400376680658447</v>
      </c>
      <c r="CA14" s="151">
        <f>'[8]ф_4 (Л) '!CA14</f>
        <v>3.9599843957302703</v>
      </c>
      <c r="CB14" s="151">
        <f>'[8]ф_4 (Л) '!CB14</f>
        <v>3.9634832505861453</v>
      </c>
      <c r="CC14" s="151">
        <f>'[8]ф_4 (Л) '!CC14</f>
        <v>3.9729410125753635</v>
      </c>
      <c r="CD14" s="151">
        <f>'[8]ф_4 (Л) '!CD14</f>
        <v>3.9825058911155513</v>
      </c>
      <c r="CE14" s="151">
        <f>'[8]ф_4 (Л) '!CE14</f>
        <v>4.006592785830918</v>
      </c>
      <c r="CF14" s="151">
        <f>'[8]ф_4 (Л) '!CF14</f>
        <v>4.0092191830941539</v>
      </c>
      <c r="CG14" s="151">
        <f>'[8]ф_4 (Л) '!CG14</f>
        <v>4.0092499381378213</v>
      </c>
      <c r="CH14" s="151">
        <f>'[8]ф_4 (Л) '!CH14</f>
        <v>4.0089887342581978</v>
      </c>
      <c r="CI14" s="151">
        <f>'[8]ф_4 (Л) '!CI14</f>
        <v>4.0089887342581978</v>
      </c>
      <c r="CJ14" s="151">
        <f t="shared" si="103"/>
        <v>3321.4228594821748</v>
      </c>
      <c r="CK14" s="151">
        <v>3321.4228594821748</v>
      </c>
      <c r="CL14" s="151">
        <v>3321.4228594821748</v>
      </c>
      <c r="CM14" s="151">
        <v>3321.4228594821748</v>
      </c>
      <c r="CN14" s="151">
        <v>2627.5873599060023</v>
      </c>
      <c r="CO14" s="151">
        <v>2260.5888054716565</v>
      </c>
      <c r="CP14" s="151">
        <v>2308.1072687614701</v>
      </c>
      <c r="CQ14" s="151">
        <v>2316.2962208389531</v>
      </c>
      <c r="CR14" s="151">
        <v>2306.8722560250662</v>
      </c>
      <c r="CS14" s="151">
        <v>2315.4823232255817</v>
      </c>
      <c r="CT14" s="151">
        <v>2325.581665159526</v>
      </c>
      <c r="CU14" s="151">
        <v>2329.3789883706218</v>
      </c>
      <c r="CV14" s="151">
        <v>2330.3762854463216</v>
      </c>
      <c r="CW14" s="151">
        <v>2337.0026891468733</v>
      </c>
      <c r="CX14" s="151">
        <v>2339.6370405662287</v>
      </c>
      <c r="CY14" s="151">
        <v>2353.5805257541974</v>
      </c>
      <c r="CZ14" s="151">
        <v>2358.6900454584706</v>
      </c>
      <c r="DA14" s="151">
        <v>2369.8466916755251</v>
      </c>
      <c r="DB14" s="151">
        <v>2371.8574846415713</v>
      </c>
      <c r="DC14" s="151">
        <v>2377.2929970456757</v>
      </c>
      <c r="DD14" s="151">
        <v>2390.7641318716123</v>
      </c>
      <c r="DE14" s="151">
        <v>2404.6717581751645</v>
      </c>
      <c r="DF14" s="151">
        <v>2406.1195958536919</v>
      </c>
      <c r="DG14" s="151">
        <v>2406.1365489182822</v>
      </c>
      <c r="DH14" s="151">
        <v>2405.9925650342448</v>
      </c>
      <c r="DI14" s="151">
        <v>2405.9925650342457</v>
      </c>
      <c r="DJ14" s="139"/>
      <c r="DK14" s="139">
        <v>634.54399999999998</v>
      </c>
      <c r="DL14" s="139">
        <v>6457</v>
      </c>
      <c r="DM14" s="139">
        <f t="shared" si="100"/>
        <v>6.45</v>
      </c>
      <c r="DN14" s="139">
        <v>7.5013500000000004</v>
      </c>
      <c r="DO14" s="139"/>
      <c r="DP14" s="139"/>
      <c r="DQ14" s="284">
        <f>'[8]ф_4 (Л) '!DQ14</f>
        <v>0</v>
      </c>
      <c r="DR14" s="284">
        <f>'[8]ф_4 (Л) '!DR14</f>
        <v>0</v>
      </c>
      <c r="DS14" s="284">
        <f>'[8]ф_4 (Л) '!DS14</f>
        <v>0</v>
      </c>
      <c r="DT14" s="284">
        <f>'[8]ф_4 (Л) '!DT14</f>
        <v>0</v>
      </c>
      <c r="DU14" s="284">
        <f>'[8]ф_4 (Л) '!DU14</f>
        <v>0</v>
      </c>
      <c r="DV14" s="284">
        <f>'[8]ф_4 (Л) '!DV14</f>
        <v>0</v>
      </c>
      <c r="DW14" s="284">
        <f>'[8]ф_4 (Л) '!DW14</f>
        <v>0</v>
      </c>
      <c r="DX14" s="284">
        <f>'[8]ф_4 (Л) '!DX14</f>
        <v>0</v>
      </c>
      <c r="DY14" s="284">
        <f>'[8]ф_4 (Л) '!DY14</f>
        <v>0</v>
      </c>
      <c r="DZ14" s="284">
        <f>'[8]ф_4 (Л) '!DZ14</f>
        <v>0</v>
      </c>
      <c r="EA14" s="284">
        <f>'[8]ф_4 (Л) '!EA14</f>
        <v>0</v>
      </c>
      <c r="EB14" s="284">
        <f>'[8]ф_4 (Л) '!EB14</f>
        <v>0</v>
      </c>
      <c r="EC14" s="284">
        <f>'[8]ф_4 (Л) '!EC14</f>
        <v>0</v>
      </c>
      <c r="ED14" s="284">
        <f>'[8]ф_4 (Л) '!ED14</f>
        <v>0</v>
      </c>
      <c r="EE14" s="284">
        <f>'[8]ф_4 (Л) '!EE14</f>
        <v>0</v>
      </c>
      <c r="EF14" s="284">
        <f>'[8]ф_4 (Л) '!EF14</f>
        <v>0</v>
      </c>
      <c r="EG14" s="284">
        <f>'[8]ф_4 (Л) '!EG14</f>
        <v>0</v>
      </c>
      <c r="EH14" s="284">
        <f>'[8]ф_4 (Л) '!EH14</f>
        <v>0</v>
      </c>
      <c r="EI14" s="284">
        <f>'[8]ф_4 (Л) '!EI14</f>
        <v>0</v>
      </c>
      <c r="EJ14" s="284">
        <f>'[8]ф_4 (Л) '!EJ14</f>
        <v>0</v>
      </c>
      <c r="EK14" s="284">
        <f>'[8]ф_4 (Л) '!EK14</f>
        <v>0</v>
      </c>
      <c r="EL14" s="284">
        <f>'[8]ф_4 (Л) '!EL14</f>
        <v>0</v>
      </c>
      <c r="EM14" s="284">
        <f>'[8]ф_4 (Л) '!EM14</f>
        <v>0</v>
      </c>
      <c r="EN14" s="284">
        <f>'[8]ф_4 (Л) '!EN14</f>
        <v>0</v>
      </c>
      <c r="EO14" s="284">
        <f>'[8]ф_4 (Л) '!EO14</f>
        <v>0</v>
      </c>
      <c r="EP14" s="139"/>
      <c r="EQ14" s="139"/>
      <c r="ER14" s="139"/>
      <c r="ES14" s="139">
        <v>0</v>
      </c>
      <c r="ET14" s="139">
        <v>0</v>
      </c>
      <c r="EU14" s="139">
        <v>0</v>
      </c>
      <c r="EV14" s="139">
        <v>0</v>
      </c>
      <c r="EW14" s="139">
        <v>0</v>
      </c>
      <c r="EX14" s="139">
        <v>0</v>
      </c>
      <c r="EY14" s="139">
        <v>0</v>
      </c>
      <c r="EZ14" s="139">
        <v>0</v>
      </c>
      <c r="FA14" s="139">
        <v>0</v>
      </c>
      <c r="FB14" s="139">
        <v>0</v>
      </c>
      <c r="FC14" s="139">
        <v>0</v>
      </c>
      <c r="FD14" s="139">
        <v>0</v>
      </c>
      <c r="FE14" s="139">
        <v>0</v>
      </c>
      <c r="FF14" s="139">
        <v>0</v>
      </c>
      <c r="FG14" s="139">
        <v>0</v>
      </c>
      <c r="FH14" s="139">
        <v>0</v>
      </c>
      <c r="FI14" s="139">
        <v>0</v>
      </c>
      <c r="FJ14" s="139">
        <v>0</v>
      </c>
      <c r="FK14" s="139">
        <v>0</v>
      </c>
      <c r="FL14" s="139">
        <v>0</v>
      </c>
      <c r="FM14" s="139">
        <v>0</v>
      </c>
      <c r="FN14" s="139">
        <v>0</v>
      </c>
      <c r="FO14" s="139">
        <v>0</v>
      </c>
      <c r="FP14" s="139">
        <v>0</v>
      </c>
      <c r="FQ14" s="139">
        <v>0</v>
      </c>
      <c r="FR14" s="139"/>
      <c r="FS14" s="139"/>
      <c r="FT14" s="139"/>
      <c r="FU14" s="139">
        <v>2026</v>
      </c>
      <c r="FV14" s="139"/>
      <c r="FW14" s="139"/>
      <c r="FX14" s="139"/>
      <c r="FY14" s="139">
        <v>5</v>
      </c>
      <c r="FZ14" s="139"/>
      <c r="GA14" s="139"/>
      <c r="GB14" s="139"/>
      <c r="GC14" s="139"/>
      <c r="GD14" s="139"/>
      <c r="GE14" s="139"/>
      <c r="GF14" s="139"/>
      <c r="GG14" s="139"/>
      <c r="GH14" s="139"/>
      <c r="GI14" s="139"/>
      <c r="GJ14" s="139"/>
      <c r="GK14" s="139"/>
      <c r="GL14" s="139"/>
      <c r="GM14" s="139"/>
      <c r="GN14" s="139"/>
      <c r="GO14" s="139"/>
      <c r="GP14" s="139"/>
      <c r="GQ14" s="139"/>
      <c r="GR14" s="139">
        <v>0</v>
      </c>
      <c r="GS14" s="139"/>
      <c r="GT14" s="139"/>
      <c r="GU14" s="139"/>
      <c r="GV14" s="139">
        <f t="shared" si="104"/>
        <v>0.28274117569839596</v>
      </c>
      <c r="GW14" s="139"/>
      <c r="GX14" s="139"/>
      <c r="GY14" s="139"/>
      <c r="GZ14" s="139">
        <f t="shared" si="101"/>
        <v>6.45</v>
      </c>
      <c r="HA14" s="139">
        <f t="shared" si="101"/>
        <v>6.45</v>
      </c>
      <c r="HB14" s="139">
        <f t="shared" si="101"/>
        <v>6.45</v>
      </c>
      <c r="HC14" s="139">
        <f t="shared" si="101"/>
        <v>6.45</v>
      </c>
      <c r="HD14" s="139">
        <f t="shared" si="101"/>
        <v>6.45</v>
      </c>
      <c r="HE14" s="139">
        <f t="shared" si="101"/>
        <v>5</v>
      </c>
      <c r="HF14" s="139">
        <f t="shared" si="101"/>
        <v>5</v>
      </c>
      <c r="HG14" s="139">
        <f t="shared" si="101"/>
        <v>5</v>
      </c>
      <c r="HH14" s="139">
        <f t="shared" si="101"/>
        <v>5</v>
      </c>
      <c r="HI14" s="139">
        <f t="shared" si="101"/>
        <v>5</v>
      </c>
      <c r="HJ14" s="139">
        <f t="shared" si="101"/>
        <v>5</v>
      </c>
      <c r="HK14" s="139">
        <f t="shared" si="101"/>
        <v>5</v>
      </c>
      <c r="HL14" s="139">
        <f t="shared" si="101"/>
        <v>5</v>
      </c>
      <c r="HM14" s="139">
        <f t="shared" si="101"/>
        <v>5</v>
      </c>
      <c r="HN14" s="139">
        <f t="shared" si="101"/>
        <v>5</v>
      </c>
      <c r="HO14" s="139">
        <f t="shared" si="101"/>
        <v>5</v>
      </c>
      <c r="HP14" s="139">
        <f t="shared" si="102"/>
        <v>5</v>
      </c>
      <c r="HQ14" s="139">
        <f t="shared" si="102"/>
        <v>5</v>
      </c>
      <c r="HR14" s="139">
        <f t="shared" si="102"/>
        <v>5</v>
      </c>
      <c r="HS14" s="139">
        <f t="shared" si="102"/>
        <v>5</v>
      </c>
      <c r="HT14" s="139">
        <f t="shared" si="102"/>
        <v>5</v>
      </c>
      <c r="HU14" s="139">
        <f t="shared" si="102"/>
        <v>5</v>
      </c>
      <c r="HV14" s="139">
        <f t="shared" si="102"/>
        <v>5</v>
      </c>
      <c r="HW14" s="139">
        <f t="shared" si="102"/>
        <v>5</v>
      </c>
      <c r="HX14" s="139">
        <f t="shared" si="102"/>
        <v>5</v>
      </c>
      <c r="HY14" s="139"/>
      <c r="HZ14" s="139"/>
      <c r="IA14" s="139"/>
      <c r="IB14" s="139"/>
      <c r="IC14" s="139"/>
      <c r="ID14" s="139"/>
      <c r="IE14" s="139"/>
      <c r="IF14" s="139"/>
      <c r="IG14" s="139"/>
      <c r="IH14" s="139"/>
      <c r="II14" s="139"/>
      <c r="IJ14" s="139"/>
      <c r="IK14" s="139"/>
      <c r="IL14" s="139"/>
      <c r="IM14" s="139"/>
      <c r="IN14" s="139"/>
      <c r="IO14" s="139"/>
      <c r="IP14" s="139"/>
      <c r="IQ14" s="139"/>
      <c r="IR14" s="139"/>
      <c r="IS14" s="139"/>
      <c r="IT14" s="139"/>
      <c r="IU14" s="139"/>
      <c r="IV14" s="139"/>
      <c r="IW14" s="139"/>
      <c r="IX14" s="139"/>
      <c r="IY14" s="139"/>
      <c r="IZ14" s="139"/>
      <c r="JA14" s="139"/>
      <c r="JB14" s="139"/>
      <c r="JC14" s="139"/>
      <c r="JD14" s="139"/>
      <c r="JE14" s="139"/>
      <c r="JF14" s="139"/>
      <c r="JG14" s="139"/>
      <c r="JH14" s="139"/>
      <c r="JI14" s="139"/>
      <c r="JJ14" s="139"/>
      <c r="JK14" s="139"/>
      <c r="JL14" s="139"/>
      <c r="JM14" s="139"/>
      <c r="JN14" s="139"/>
      <c r="JO14" s="139"/>
      <c r="JP14" s="139"/>
      <c r="JQ14" s="139"/>
      <c r="JR14" s="139"/>
      <c r="JS14" s="139"/>
      <c r="JT14" s="139"/>
      <c r="JU14" s="139"/>
      <c r="JV14" s="139"/>
      <c r="JW14" s="139"/>
      <c r="JX14" s="139"/>
      <c r="JY14" s="139"/>
      <c r="JZ14" s="139"/>
      <c r="KA14" s="139"/>
      <c r="KB14" s="139"/>
      <c r="KC14" s="139"/>
      <c r="KD14" s="139"/>
      <c r="KE14" s="139"/>
      <c r="KF14" s="139"/>
      <c r="KG14" s="139"/>
      <c r="KH14" s="139"/>
      <c r="KI14" s="139"/>
      <c r="KJ14" s="139"/>
      <c r="KK14" s="139"/>
      <c r="KL14" s="139"/>
      <c r="KM14" s="139"/>
      <c r="KN14" s="139"/>
      <c r="KO14" s="139"/>
      <c r="KP14" s="139"/>
      <c r="KQ14" s="139"/>
      <c r="KR14" s="139"/>
      <c r="KS14" s="139"/>
      <c r="KT14" s="139"/>
      <c r="KU14" s="139"/>
    </row>
    <row r="15" spans="1:307" s="152" customFormat="1" x14ac:dyDescent="0.2">
      <c r="A15" s="150" t="s">
        <v>401</v>
      </c>
      <c r="B15" s="186" t="s">
        <v>561</v>
      </c>
      <c r="C15" s="284">
        <f>'[8]ф_4 (Л) '!C15</f>
        <v>1.6447368421052633</v>
      </c>
      <c r="D15" s="284">
        <f>'[8]ф_4 (Л) '!D15</f>
        <v>1.6447368421052633</v>
      </c>
      <c r="E15" s="284">
        <f>'[8]ф_4 (Л) '!E15</f>
        <v>1.6447368421052633</v>
      </c>
      <c r="F15" s="284">
        <f>'[8]ф_4 (Л) '!F15</f>
        <v>1.6447368421052633</v>
      </c>
      <c r="G15" s="284">
        <f>'[8]ф_4 (Л) '!G15</f>
        <v>1.6447368421052633</v>
      </c>
      <c r="H15" s="284">
        <f>'[8]ф_4 (Л) '!H15</f>
        <v>1.6447368421052633</v>
      </c>
      <c r="I15" s="284">
        <f>'[8]ф_4 (Л) '!I15</f>
        <v>1.6447368421052633</v>
      </c>
      <c r="J15" s="151">
        <f>'[8]ф_4 (Л) '!J15</f>
        <v>0.71415716599583512</v>
      </c>
      <c r="K15" s="151">
        <f>'[8]ф_4 (Л) '!K15</f>
        <v>0.71415716599583512</v>
      </c>
      <c r="L15" s="151">
        <f>'[8]ф_4 (Л) '!L15</f>
        <v>0.71415716599583512</v>
      </c>
      <c r="M15" s="151">
        <f>'[8]ф_4 (Л) '!M15</f>
        <v>0.71415716599583512</v>
      </c>
      <c r="N15" s="151">
        <f>'[8]ф_4 (Л) '!N15</f>
        <v>0.71415716599583512</v>
      </c>
      <c r="O15" s="151">
        <f>'[8]ф_4 (Л) '!O15</f>
        <v>0.71415716599583512</v>
      </c>
      <c r="P15" s="151">
        <f>'[8]ф_4 (Л) '!P15</f>
        <v>0.7142857142857143</v>
      </c>
      <c r="Q15" s="151">
        <f>'[8]ф_4 (Л) '!Q15</f>
        <v>0</v>
      </c>
      <c r="R15" s="151">
        <f>'[8]ф_4 (Л) '!R15</f>
        <v>0</v>
      </c>
      <c r="S15" s="151">
        <f>'[8]ф_4 (Л) '!S15</f>
        <v>0</v>
      </c>
      <c r="T15" s="151">
        <f>'[8]ф_4 (Л) '!T15</f>
        <v>0</v>
      </c>
      <c r="U15" s="151">
        <f>'[8]ф_4 (Л) '!U15</f>
        <v>0</v>
      </c>
      <c r="V15" s="151">
        <f>'[8]ф_4 (Л) '!V15</f>
        <v>0</v>
      </c>
      <c r="W15" s="151">
        <f>'[8]ф_4 (Л) '!W15</f>
        <v>0</v>
      </c>
      <c r="X15" s="151">
        <f>'[8]ф_4 (Л) '!X15</f>
        <v>0</v>
      </c>
      <c r="Y15" s="151">
        <f>'[8]ф_4 (Л) '!Y15</f>
        <v>0</v>
      </c>
      <c r="Z15" s="151">
        <f>'[8]ф_4 (Л) '!Z15</f>
        <v>0</v>
      </c>
      <c r="AA15" s="151">
        <f>'[8]ф_4 (Л) '!AA15</f>
        <v>0</v>
      </c>
      <c r="AB15" s="151">
        <f>'[8]ф_4 (Л) '!AB15</f>
        <v>0</v>
      </c>
      <c r="AC15" s="151">
        <f>'[8]ф_4 (Л) '!AC15</f>
        <v>0</v>
      </c>
      <c r="AD15" s="151">
        <f>'[8]ф_4 (Л) '!AD15</f>
        <v>0</v>
      </c>
      <c r="AE15" s="151">
        <f>'[8]ф_4 (Л) '!AE15</f>
        <v>0</v>
      </c>
      <c r="AF15" s="151">
        <f>'[8]ф_4 (Л) '!AF15</f>
        <v>0</v>
      </c>
      <c r="AG15" s="151">
        <f>'[8]ф_4 (Л) '!AG15</f>
        <v>0</v>
      </c>
      <c r="AH15" s="151">
        <f>'[8]ф_4 (Л) '!AH15</f>
        <v>0</v>
      </c>
      <c r="AI15" s="151">
        <f>'[8]ф_4 (Л) '!AI15</f>
        <v>0</v>
      </c>
      <c r="AJ15" s="151">
        <f>'[8]ф_4 (Л) '!AJ15</f>
        <v>184.26824573212249</v>
      </c>
      <c r="AK15" s="151">
        <f>'[8]ф_4 (Л) '!AK15</f>
        <v>184.26824573212249</v>
      </c>
      <c r="AL15" s="151">
        <f>'[8]ф_4 (Л) '!AL15</f>
        <v>184.26824573212249</v>
      </c>
      <c r="AM15" s="151">
        <f>'[8]ф_4 (Л) '!AM15</f>
        <v>184.26824573212249</v>
      </c>
      <c r="AN15" s="151">
        <f>'[8]ф_4 (Л) '!AN15</f>
        <v>184.26824573212249</v>
      </c>
      <c r="AO15" s="151">
        <f>'[8]ф_4 (Л) '!AO15</f>
        <v>184.26824573212249</v>
      </c>
      <c r="AP15" s="151">
        <f>'[8]ф_4 (Л) '!AP15</f>
        <v>163.87176124989389</v>
      </c>
      <c r="AQ15" s="151">
        <f>'[8]ф_4 (Л) '!AQ15</f>
        <v>163.87176124989389</v>
      </c>
      <c r="AR15" s="151">
        <f>'[8]ф_4 (Л) '!AR15</f>
        <v>163.87176124989389</v>
      </c>
      <c r="AS15" s="151">
        <f>'[8]ф_4 (Л) '!AS15</f>
        <v>163.87176124989389</v>
      </c>
      <c r="AT15" s="151">
        <f>'[8]ф_4 (Л) '!AT15</f>
        <v>163.87176124989389</v>
      </c>
      <c r="AU15" s="151">
        <f>'[8]ф_4 (Л) '!AU15</f>
        <v>163.87176124989389</v>
      </c>
      <c r="AV15" s="151">
        <f>'[8]ф_4 (Л) '!AV15</f>
        <v>163.87176124989389</v>
      </c>
      <c r="AW15" s="151">
        <f>'[8]ф_4 (Л) '!AW15</f>
        <v>163.87176124989389</v>
      </c>
      <c r="AX15" s="151">
        <f>'[8]ф_4 (Л) '!AX15</f>
        <v>163.87176124989389</v>
      </c>
      <c r="AY15" s="151">
        <f>'[8]ф_4 (Л) '!AY15</f>
        <v>163.87176124989389</v>
      </c>
      <c r="AZ15" s="151">
        <f>'[8]ф_4 (Л) '!AZ15</f>
        <v>163.87176124989389</v>
      </c>
      <c r="BA15" s="151">
        <f>'[8]ф_4 (Л) '!BA15</f>
        <v>163.87176124989389</v>
      </c>
      <c r="BB15" s="151">
        <f>'[8]ф_4 (Л) '!BB15</f>
        <v>163.87176124989389</v>
      </c>
      <c r="BC15" s="151">
        <f>'[8]ф_4 (Л) '!BC15</f>
        <v>163.87176124989389</v>
      </c>
      <c r="BD15" s="151">
        <f>'[8]ф_4 (Л) '!BD15</f>
        <v>163.87176124989389</v>
      </c>
      <c r="BE15" s="151">
        <f>'[8]ф_4 (Л) '!BE15</f>
        <v>163.87176124989389</v>
      </c>
      <c r="BF15" s="151">
        <f>'[8]ф_4 (Л) '!BF15</f>
        <v>163.87176124989389</v>
      </c>
      <c r="BG15" s="151">
        <f>'[8]ф_4 (Л) '!BG15</f>
        <v>163.87176124989389</v>
      </c>
      <c r="BH15" s="151">
        <f>'[8]ф_4 (Л) '!BH15</f>
        <v>163.87176124989389</v>
      </c>
      <c r="BI15" s="151">
        <f>'[8]ф_4 (Л) '!BI15</f>
        <v>163.87176124989389</v>
      </c>
      <c r="BJ15" s="151">
        <f>'[8]ф_4 (Л) '!BJ15</f>
        <v>8.6303575209012493</v>
      </c>
      <c r="BK15" s="151">
        <f>'[8]ф_4 (Л) '!BK15</f>
        <v>8.6303575209012493</v>
      </c>
      <c r="BL15" s="151">
        <f>'[8]ф_4 (Л) '!BL15</f>
        <v>8.6303575209012493</v>
      </c>
      <c r="BM15" s="151">
        <f>'[8]ф_4 (Л) '!BM15</f>
        <v>8.6303575209012493</v>
      </c>
      <c r="BN15" s="151">
        <f>'[8]ф_4 (Л) '!BN15</f>
        <v>7.3432427982664272</v>
      </c>
      <c r="BO15" s="151">
        <f>'[8]ф_4 (Л) '!BO15</f>
        <v>6.1913137358309598</v>
      </c>
      <c r="BP15" s="151">
        <f>'[8]ф_4 (Л) '!BP15</f>
        <v>6.3309352654046673</v>
      </c>
      <c r="BQ15" s="151">
        <f>'[8]ф_4 (Л) '!BQ15</f>
        <v>6.3603604185271134</v>
      </c>
      <c r="BR15" s="151">
        <f>'[8]ф_4 (Л) '!BR15</f>
        <v>6.3409116591399854</v>
      </c>
      <c r="BS15" s="151">
        <f>'[8]ф_4 (Л) '!BS15</f>
        <v>6.3667106370586346</v>
      </c>
      <c r="BT15" s="151">
        <f>'[8]ф_4 (Л) '!BT15</f>
        <v>6.3969819291203853</v>
      </c>
      <c r="BU15" s="151">
        <f>'[8]ф_4 (Л) '!BU15</f>
        <v>6.4083770975760315</v>
      </c>
      <c r="BV15" s="151">
        <f>'[8]ф_4 (Л) '!BV15</f>
        <v>6.4113704900856927</v>
      </c>
      <c r="BW15" s="151">
        <f>'[8]ф_4 (Л) '!BW15</f>
        <v>6.4312666709219268</v>
      </c>
      <c r="BX15" s="151">
        <f>'[8]ф_4 (Л) '!BX15</f>
        <v>6.4391798535504359</v>
      </c>
      <c r="BY15" s="151">
        <f>'[8]ф_4 (Л) '!BY15</f>
        <v>6.4810960508156192</v>
      </c>
      <c r="BZ15" s="151">
        <f>'[8]ф_4 (Л) '!BZ15</f>
        <v>6.4963098744270562</v>
      </c>
      <c r="CA15" s="151">
        <f>'[8]ф_4 (Л) '!CA15</f>
        <v>6.529197916320455</v>
      </c>
      <c r="CB15" s="151">
        <f>'[8]ф_4 (Л) '!CB15</f>
        <v>6.5349668066875788</v>
      </c>
      <c r="CC15" s="151">
        <f>'[8]ф_4 (Л) '!CC15</f>
        <v>6.5505607064866886</v>
      </c>
      <c r="CD15" s="151">
        <f>'[8]ф_4 (Л) '!CD15</f>
        <v>6.5663312193962309</v>
      </c>
      <c r="CE15" s="151">
        <f>'[8]ф_4 (Л) '!CE15</f>
        <v>6.606045543259671</v>
      </c>
      <c r="CF15" s="151">
        <f>'[8]ф_4 (Л) '!CF15</f>
        <v>6.6103759309139853</v>
      </c>
      <c r="CG15" s="151">
        <f>'[8]ф_4 (Л) '!CG15</f>
        <v>6.6104266396408295</v>
      </c>
      <c r="CH15" s="151">
        <f>'[8]ф_4 (Л) '!CH15</f>
        <v>6.6099959682906073</v>
      </c>
      <c r="CI15" s="151">
        <f>'[8]ф_4 (Л) '!CI15</f>
        <v>6.6099959682906073</v>
      </c>
      <c r="CJ15" s="151">
        <f t="shared" si="103"/>
        <v>374.40216997173803</v>
      </c>
      <c r="CK15" s="151">
        <v>374.40216997173803</v>
      </c>
      <c r="CL15" s="151">
        <v>374.40216997173803</v>
      </c>
      <c r="CM15" s="151">
        <v>374.40216997173798</v>
      </c>
      <c r="CN15" s="151">
        <v>296.19065411396974</v>
      </c>
      <c r="CO15" s="151">
        <v>254.82131905190775</v>
      </c>
      <c r="CP15" s="151">
        <v>260.17776311883472</v>
      </c>
      <c r="CQ15" s="151">
        <v>261.10084986728981</v>
      </c>
      <c r="CR15" s="151">
        <v>260.03854824978168</v>
      </c>
      <c r="CS15" s="151">
        <v>261.00910453841334</v>
      </c>
      <c r="CT15" s="151">
        <v>262.14753697996787</v>
      </c>
      <c r="CU15" s="151">
        <v>262.5755842688759</v>
      </c>
      <c r="CV15" s="151">
        <v>262.68800301380696</v>
      </c>
      <c r="CW15" s="151">
        <v>263.43495395307474</v>
      </c>
      <c r="CX15" s="151">
        <v>263.73190707515573</v>
      </c>
      <c r="CY15" s="151">
        <v>265.30366452134803</v>
      </c>
      <c r="CZ15" s="151">
        <v>265.87962709694477</v>
      </c>
      <c r="DA15" s="151">
        <v>267.13724250154382</v>
      </c>
      <c r="DB15" s="151">
        <v>267.36390597731975</v>
      </c>
      <c r="DC15" s="151">
        <v>267.97661556748676</v>
      </c>
      <c r="DD15" s="151">
        <v>269.49512806173715</v>
      </c>
      <c r="DE15" s="151">
        <v>271.06284337156001</v>
      </c>
      <c r="DF15" s="151">
        <v>271.22604859761543</v>
      </c>
      <c r="DG15" s="151">
        <v>271.22795960516811</v>
      </c>
      <c r="DH15" s="151">
        <v>271.21172924820826</v>
      </c>
      <c r="DI15" s="151">
        <v>271.21172924820826</v>
      </c>
      <c r="DJ15" s="139"/>
      <c r="DK15" s="139">
        <v>43.382000000000005</v>
      </c>
      <c r="DL15" s="139">
        <v>608</v>
      </c>
      <c r="DM15" s="139">
        <f t="shared" si="100"/>
        <v>1.4002519999999998</v>
      </c>
      <c r="DN15" s="139">
        <v>1.6284930759999998</v>
      </c>
      <c r="DO15" s="139"/>
      <c r="DP15" s="139"/>
      <c r="DQ15" s="284">
        <f>'[8]ф_4 (Л) '!DQ15</f>
        <v>0</v>
      </c>
      <c r="DR15" s="284">
        <f>'[8]ф_4 (Л) '!DR15</f>
        <v>0</v>
      </c>
      <c r="DS15" s="284">
        <f>'[8]ф_4 (Л) '!DS15</f>
        <v>0</v>
      </c>
      <c r="DT15" s="284">
        <f>'[8]ф_4 (Л) '!DT15</f>
        <v>0</v>
      </c>
      <c r="DU15" s="284">
        <f>'[8]ф_4 (Л) '!DU15</f>
        <v>0</v>
      </c>
      <c r="DV15" s="284">
        <f>'[8]ф_4 (Л) '!DV15</f>
        <v>0</v>
      </c>
      <c r="DW15" s="284">
        <f>'[8]ф_4 (Л) '!DW15</f>
        <v>0</v>
      </c>
      <c r="DX15" s="284">
        <f>'[8]ф_4 (Л) '!DX15</f>
        <v>0</v>
      </c>
      <c r="DY15" s="284">
        <f>'[8]ф_4 (Л) '!DY15</f>
        <v>0</v>
      </c>
      <c r="DZ15" s="284">
        <f>'[8]ф_4 (Л) '!DZ15</f>
        <v>0</v>
      </c>
      <c r="EA15" s="284">
        <f>'[8]ф_4 (Л) '!EA15</f>
        <v>0</v>
      </c>
      <c r="EB15" s="284">
        <f>'[8]ф_4 (Л) '!EB15</f>
        <v>0</v>
      </c>
      <c r="EC15" s="284">
        <f>'[8]ф_4 (Л) '!EC15</f>
        <v>0</v>
      </c>
      <c r="ED15" s="284">
        <f>'[8]ф_4 (Л) '!ED15</f>
        <v>0</v>
      </c>
      <c r="EE15" s="284">
        <f>'[8]ф_4 (Л) '!EE15</f>
        <v>0</v>
      </c>
      <c r="EF15" s="284">
        <f>'[8]ф_4 (Л) '!EF15</f>
        <v>0</v>
      </c>
      <c r="EG15" s="284">
        <f>'[8]ф_4 (Л) '!EG15</f>
        <v>0</v>
      </c>
      <c r="EH15" s="284">
        <f>'[8]ф_4 (Л) '!EH15</f>
        <v>0</v>
      </c>
      <c r="EI15" s="284">
        <f>'[8]ф_4 (Л) '!EI15</f>
        <v>0</v>
      </c>
      <c r="EJ15" s="284">
        <f>'[8]ф_4 (Л) '!EJ15</f>
        <v>0</v>
      </c>
      <c r="EK15" s="284">
        <f>'[8]ф_4 (Л) '!EK15</f>
        <v>0</v>
      </c>
      <c r="EL15" s="284">
        <f>'[8]ф_4 (Л) '!EL15</f>
        <v>0</v>
      </c>
      <c r="EM15" s="284">
        <f>'[8]ф_4 (Л) '!EM15</f>
        <v>0</v>
      </c>
      <c r="EN15" s="284">
        <f>'[8]ф_4 (Л) '!EN15</f>
        <v>0</v>
      </c>
      <c r="EO15" s="284">
        <f>'[8]ф_4 (Л) '!EO15</f>
        <v>0</v>
      </c>
      <c r="EP15" s="139"/>
      <c r="EQ15" s="139"/>
      <c r="ER15" s="139"/>
      <c r="ES15" s="139">
        <v>0</v>
      </c>
      <c r="ET15" s="139">
        <v>0</v>
      </c>
      <c r="EU15" s="139">
        <v>0</v>
      </c>
      <c r="EV15" s="139">
        <v>0</v>
      </c>
      <c r="EW15" s="139">
        <v>0</v>
      </c>
      <c r="EX15" s="139">
        <v>0</v>
      </c>
      <c r="EY15" s="139">
        <v>0</v>
      </c>
      <c r="EZ15" s="139">
        <v>0</v>
      </c>
      <c r="FA15" s="139">
        <v>0</v>
      </c>
      <c r="FB15" s="139">
        <v>0</v>
      </c>
      <c r="FC15" s="139">
        <v>0</v>
      </c>
      <c r="FD15" s="139">
        <v>0</v>
      </c>
      <c r="FE15" s="139">
        <v>0</v>
      </c>
      <c r="FF15" s="139">
        <v>0</v>
      </c>
      <c r="FG15" s="139">
        <v>0</v>
      </c>
      <c r="FH15" s="139">
        <v>0</v>
      </c>
      <c r="FI15" s="139">
        <v>0</v>
      </c>
      <c r="FJ15" s="139">
        <v>0</v>
      </c>
      <c r="FK15" s="139">
        <v>0</v>
      </c>
      <c r="FL15" s="139">
        <v>0</v>
      </c>
      <c r="FM15" s="139">
        <v>0</v>
      </c>
      <c r="FN15" s="139">
        <v>0</v>
      </c>
      <c r="FO15" s="139">
        <v>0</v>
      </c>
      <c r="FP15" s="139">
        <v>0</v>
      </c>
      <c r="FQ15" s="139">
        <v>0</v>
      </c>
      <c r="FR15" s="139"/>
      <c r="FS15" s="139"/>
      <c r="FT15" s="139"/>
      <c r="FU15" s="139">
        <v>2026</v>
      </c>
      <c r="FV15" s="139"/>
      <c r="FW15" s="139"/>
      <c r="FX15" s="139"/>
      <c r="FY15" s="139">
        <v>1.4</v>
      </c>
      <c r="FZ15" s="139"/>
      <c r="GA15" s="139"/>
      <c r="GB15" s="139"/>
      <c r="GC15" s="139"/>
      <c r="GD15" s="139"/>
      <c r="GE15" s="139"/>
      <c r="GF15" s="139"/>
      <c r="GG15" s="139"/>
      <c r="GH15" s="139"/>
      <c r="GI15" s="139"/>
      <c r="GJ15" s="139"/>
      <c r="GK15" s="139"/>
      <c r="GL15" s="139"/>
      <c r="GM15" s="139"/>
      <c r="GN15" s="139"/>
      <c r="GO15" s="139"/>
      <c r="GP15" s="139"/>
      <c r="GQ15" s="139"/>
      <c r="GR15" s="139">
        <v>0</v>
      </c>
      <c r="GS15" s="139"/>
      <c r="GT15" s="139"/>
      <c r="GU15" s="139"/>
      <c r="GV15" s="139">
        <f t="shared" si="104"/>
        <v>1.6447368421052633</v>
      </c>
      <c r="GW15" s="139"/>
      <c r="GX15" s="139"/>
      <c r="GY15" s="139"/>
      <c r="GZ15" s="139">
        <f t="shared" si="101"/>
        <v>1.4002519999999998</v>
      </c>
      <c r="HA15" s="139">
        <f t="shared" si="101"/>
        <v>1.4002519999999998</v>
      </c>
      <c r="HB15" s="139">
        <f t="shared" si="101"/>
        <v>1.4002519999999998</v>
      </c>
      <c r="HC15" s="139">
        <f t="shared" si="101"/>
        <v>1.4002519999999998</v>
      </c>
      <c r="HD15" s="139">
        <f t="shared" si="101"/>
        <v>1.4002519999999998</v>
      </c>
      <c r="HE15" s="139">
        <f t="shared" si="101"/>
        <v>1.4</v>
      </c>
      <c r="HF15" s="139">
        <f t="shared" si="101"/>
        <v>1.4</v>
      </c>
      <c r="HG15" s="139">
        <f t="shared" si="101"/>
        <v>1.4</v>
      </c>
      <c r="HH15" s="139">
        <f t="shared" si="101"/>
        <v>1.4</v>
      </c>
      <c r="HI15" s="139">
        <f t="shared" si="101"/>
        <v>1.4</v>
      </c>
      <c r="HJ15" s="139">
        <f t="shared" si="101"/>
        <v>1.4</v>
      </c>
      <c r="HK15" s="139">
        <f t="shared" si="101"/>
        <v>1.4</v>
      </c>
      <c r="HL15" s="139">
        <f t="shared" si="101"/>
        <v>1.4</v>
      </c>
      <c r="HM15" s="139">
        <f t="shared" si="101"/>
        <v>1.4</v>
      </c>
      <c r="HN15" s="139">
        <f t="shared" si="101"/>
        <v>1.4</v>
      </c>
      <c r="HO15" s="139">
        <f t="shared" si="101"/>
        <v>1.4</v>
      </c>
      <c r="HP15" s="139">
        <f t="shared" si="102"/>
        <v>1.4</v>
      </c>
      <c r="HQ15" s="139">
        <f t="shared" si="102"/>
        <v>1.4</v>
      </c>
      <c r="HR15" s="139">
        <f t="shared" si="102"/>
        <v>1.4</v>
      </c>
      <c r="HS15" s="139">
        <f t="shared" si="102"/>
        <v>1.4</v>
      </c>
      <c r="HT15" s="139">
        <f t="shared" si="102"/>
        <v>1.4</v>
      </c>
      <c r="HU15" s="139">
        <f t="shared" si="102"/>
        <v>1.4</v>
      </c>
      <c r="HV15" s="139">
        <f t="shared" si="102"/>
        <v>1.4</v>
      </c>
      <c r="HW15" s="139">
        <f t="shared" si="102"/>
        <v>1.4</v>
      </c>
      <c r="HX15" s="139">
        <f t="shared" si="102"/>
        <v>1.4</v>
      </c>
      <c r="HY15" s="139"/>
      <c r="HZ15" s="139"/>
      <c r="IA15" s="139"/>
      <c r="IB15" s="139"/>
      <c r="IC15" s="139"/>
      <c r="ID15" s="139"/>
      <c r="IE15" s="139"/>
      <c r="IF15" s="139"/>
      <c r="IG15" s="139"/>
      <c r="IH15" s="139"/>
      <c r="II15" s="139"/>
      <c r="IJ15" s="139"/>
      <c r="IK15" s="139"/>
      <c r="IL15" s="139"/>
      <c r="IM15" s="139"/>
      <c r="IN15" s="139"/>
      <c r="IO15" s="139"/>
      <c r="IP15" s="139"/>
      <c r="IQ15" s="139"/>
      <c r="IR15" s="139"/>
      <c r="IS15" s="139"/>
      <c r="IT15" s="139"/>
      <c r="IU15" s="139"/>
      <c r="IV15" s="139"/>
      <c r="IW15" s="139"/>
      <c r="IX15" s="139"/>
      <c r="IY15" s="139"/>
      <c r="IZ15" s="139"/>
      <c r="JA15" s="139"/>
      <c r="JB15" s="139"/>
      <c r="JC15" s="139"/>
      <c r="JD15" s="139"/>
      <c r="JE15" s="139"/>
      <c r="JF15" s="139"/>
      <c r="JG15" s="139"/>
      <c r="JH15" s="139"/>
      <c r="JI15" s="139"/>
      <c r="JJ15" s="139"/>
      <c r="JK15" s="139"/>
      <c r="JL15" s="139"/>
      <c r="JM15" s="139"/>
      <c r="JN15" s="139"/>
      <c r="JO15" s="139"/>
      <c r="JP15" s="139"/>
      <c r="JQ15" s="139"/>
      <c r="JR15" s="139"/>
      <c r="JS15" s="139"/>
      <c r="JT15" s="139"/>
      <c r="JU15" s="139"/>
      <c r="JV15" s="139"/>
      <c r="JW15" s="139"/>
      <c r="JX15" s="139"/>
      <c r="JY15" s="139"/>
      <c r="JZ15" s="139"/>
      <c r="KA15" s="139"/>
      <c r="KB15" s="139"/>
      <c r="KC15" s="139"/>
      <c r="KD15" s="139"/>
      <c r="KE15" s="139"/>
      <c r="KF15" s="139"/>
      <c r="KG15" s="139"/>
      <c r="KH15" s="139"/>
      <c r="KI15" s="139"/>
      <c r="KJ15" s="139"/>
      <c r="KK15" s="139"/>
      <c r="KL15" s="139"/>
      <c r="KM15" s="139"/>
      <c r="KN15" s="139"/>
      <c r="KO15" s="139"/>
      <c r="KP15" s="139"/>
      <c r="KQ15" s="139"/>
      <c r="KR15" s="139"/>
      <c r="KS15" s="139"/>
      <c r="KT15" s="139"/>
      <c r="KU15" s="139"/>
    </row>
    <row r="16" spans="1:307" s="152" customFormat="1" x14ac:dyDescent="0.2">
      <c r="A16" s="150" t="s">
        <v>404</v>
      </c>
      <c r="B16" s="186" t="s">
        <v>564</v>
      </c>
      <c r="C16" s="284">
        <f>'[8]ф_4 (Л) '!C18</f>
        <v>0.28274117569839596</v>
      </c>
      <c r="D16" s="284">
        <f>'[8]ф_4 (Л) '!D18</f>
        <v>0.28274117569839596</v>
      </c>
      <c r="E16" s="284">
        <f>'[8]ф_4 (Л) '!E18</f>
        <v>0.28274117569839596</v>
      </c>
      <c r="F16" s="284">
        <f>'[8]ф_4 (Л) '!F18</f>
        <v>0.28274117569839596</v>
      </c>
      <c r="G16" s="284">
        <f>'[8]ф_4 (Л) '!G18</f>
        <v>0.28274117569839596</v>
      </c>
      <c r="H16" s="284">
        <f>'[8]ф_4 (Л) '!H18</f>
        <v>0.28274117569839596</v>
      </c>
      <c r="I16" s="284">
        <f>'[8]ф_4 (Л) '!I18</f>
        <v>0.28274117569839596</v>
      </c>
      <c r="J16" s="151">
        <f>'[8]ф_4 (Л) '!J18</f>
        <v>0.14121962402567628</v>
      </c>
      <c r="K16" s="151">
        <f>'[8]ф_4 (Л) '!K18</f>
        <v>0.14121962402567628</v>
      </c>
      <c r="L16" s="151">
        <f>'[8]ф_4 (Л) '!L18</f>
        <v>0.14121962402567628</v>
      </c>
      <c r="M16" s="151">
        <f>'[8]ф_4 (Л) '!M18</f>
        <v>0.14121962402567628</v>
      </c>
      <c r="N16" s="151">
        <f>'[8]ф_4 (Л) '!N18</f>
        <v>0.14121962402567628</v>
      </c>
      <c r="O16" s="151">
        <f>'[8]ф_4 (Л) '!O18</f>
        <v>0.14121962402567628</v>
      </c>
      <c r="P16" s="151">
        <f>'[8]ф_4 (Л) '!P18</f>
        <v>0.14121962402567628</v>
      </c>
      <c r="Q16" s="151">
        <f>'[8]ф_4 (Л) '!Q18</f>
        <v>0</v>
      </c>
      <c r="R16" s="151">
        <f>'[8]ф_4 (Л) '!R18</f>
        <v>0</v>
      </c>
      <c r="S16" s="151">
        <f>'[8]ф_4 (Л) '!S18</f>
        <v>0</v>
      </c>
      <c r="T16" s="151">
        <f>'[8]ф_4 (Л) '!T18</f>
        <v>0</v>
      </c>
      <c r="U16" s="151">
        <f>'[8]ф_4 (Л) '!U18</f>
        <v>0</v>
      </c>
      <c r="V16" s="151">
        <f>'[8]ф_4 (Л) '!V18</f>
        <v>0</v>
      </c>
      <c r="W16" s="151">
        <f>'[8]ф_4 (Л) '!W18</f>
        <v>0</v>
      </c>
      <c r="X16" s="151">
        <f>'[8]ф_4 (Л) '!X18</f>
        <v>0</v>
      </c>
      <c r="Y16" s="151">
        <f>'[8]ф_4 (Л) '!Y18</f>
        <v>0</v>
      </c>
      <c r="Z16" s="151">
        <f>'[8]ф_4 (Л) '!Z18</f>
        <v>0</v>
      </c>
      <c r="AA16" s="151">
        <f>'[8]ф_4 (Л) '!AA18</f>
        <v>0</v>
      </c>
      <c r="AB16" s="151">
        <f>'[8]ф_4 (Л) '!AB18</f>
        <v>0</v>
      </c>
      <c r="AC16" s="151">
        <f>'[8]ф_4 (Л) '!AC18</f>
        <v>0</v>
      </c>
      <c r="AD16" s="151">
        <f>'[8]ф_4 (Л) '!AD18</f>
        <v>0</v>
      </c>
      <c r="AE16" s="151">
        <f>'[8]ф_4 (Л) '!AE18</f>
        <v>0</v>
      </c>
      <c r="AF16" s="151">
        <f>'[8]ф_4 (Л) '!AF18</f>
        <v>0</v>
      </c>
      <c r="AG16" s="151">
        <f>'[8]ф_4 (Л) '!AG18</f>
        <v>0</v>
      </c>
      <c r="AH16" s="151">
        <f>'[8]ф_4 (Л) '!AH18</f>
        <v>0</v>
      </c>
      <c r="AI16" s="151">
        <f>'[8]ф_4 (Л) '!AI18</f>
        <v>0</v>
      </c>
      <c r="AJ16" s="151">
        <f>'[8]ф_4 (Л) '!AJ18</f>
        <v>158.02856061628196</v>
      </c>
      <c r="AK16" s="151">
        <f>'[8]ф_4 (Л) '!AK18</f>
        <v>158.02856061628196</v>
      </c>
      <c r="AL16" s="151">
        <f>'[8]ф_4 (Л) '!AL18</f>
        <v>158.02856061628196</v>
      </c>
      <c r="AM16" s="151">
        <f>'[8]ф_4 (Л) '!AM18</f>
        <v>158.02856061628196</v>
      </c>
      <c r="AN16" s="151">
        <f>'[8]ф_4 (Л) '!AN18</f>
        <v>158.02856061628196</v>
      </c>
      <c r="AO16" s="151">
        <f>'[8]ф_4 (Л) '!AO18</f>
        <v>158.02856061628196</v>
      </c>
      <c r="AP16" s="151">
        <f>'[8]ф_4 (Л) '!AP18</f>
        <v>158.01740788802704</v>
      </c>
      <c r="AQ16" s="151">
        <f>'[8]ф_4 (Л) '!AQ18</f>
        <v>158.01740788802704</v>
      </c>
      <c r="AR16" s="151">
        <f>'[8]ф_4 (Л) '!AR18</f>
        <v>158.01740788802704</v>
      </c>
      <c r="AS16" s="151">
        <f>'[8]ф_4 (Л) '!AS18</f>
        <v>158.01740788802704</v>
      </c>
      <c r="AT16" s="151">
        <f>'[8]ф_4 (Л) '!AT18</f>
        <v>158.01740788802704</v>
      </c>
      <c r="AU16" s="151">
        <f>'[8]ф_4 (Л) '!AU18</f>
        <v>158.01740788802704</v>
      </c>
      <c r="AV16" s="151">
        <f>'[8]ф_4 (Л) '!AV18</f>
        <v>158.01740788802704</v>
      </c>
      <c r="AW16" s="151">
        <f>'[8]ф_4 (Л) '!AW18</f>
        <v>158.01740788802704</v>
      </c>
      <c r="AX16" s="151">
        <f>'[8]ф_4 (Л) '!AX18</f>
        <v>158.01740788802704</v>
      </c>
      <c r="AY16" s="151">
        <f>'[8]ф_4 (Л) '!AY18</f>
        <v>158.01740788802704</v>
      </c>
      <c r="AZ16" s="151">
        <f>'[8]ф_4 (Л) '!AZ18</f>
        <v>158.01740788802704</v>
      </c>
      <c r="BA16" s="151">
        <f>'[8]ф_4 (Л) '!BA18</f>
        <v>158.01740788802704</v>
      </c>
      <c r="BB16" s="151">
        <f>'[8]ф_4 (Л) '!BB18</f>
        <v>158.01740788802704</v>
      </c>
      <c r="BC16" s="151">
        <f>'[8]ф_4 (Л) '!BC18</f>
        <v>158.01740788802704</v>
      </c>
      <c r="BD16" s="151">
        <f>'[8]ф_4 (Л) '!BD18</f>
        <v>158.01740788802704</v>
      </c>
      <c r="BE16" s="151">
        <f>'[8]ф_4 (Л) '!BE18</f>
        <v>158.01740788802704</v>
      </c>
      <c r="BF16" s="151">
        <f>'[8]ф_4 (Л) '!BF18</f>
        <v>158.01740788802704</v>
      </c>
      <c r="BG16" s="151">
        <f>'[8]ф_4 (Л) '!BG18</f>
        <v>158.01740788802704</v>
      </c>
      <c r="BH16" s="151">
        <f>'[8]ф_4 (Л) '!BH18</f>
        <v>158.01740788802704</v>
      </c>
      <c r="BI16" s="151">
        <f>'[8]ф_4 (Л) '!BI18</f>
        <v>158.01740788802704</v>
      </c>
      <c r="BJ16" s="151">
        <f>'[8]ф_4 (Л) '!BJ18</f>
        <v>1.7618657603658836</v>
      </c>
      <c r="BK16" s="151">
        <f>'[8]ф_4 (Л) '!BK18</f>
        <v>1.0750392887035956</v>
      </c>
      <c r="BL16" s="151">
        <f>'[8]ф_4 (Л) '!BL18</f>
        <v>1.7618657603658836</v>
      </c>
      <c r="BM16" s="151">
        <f>'[8]ф_4 (Л) '!BM18</f>
        <v>1.761865760365884</v>
      </c>
      <c r="BN16" s="151">
        <f>'[8]ф_4 (Л) '!BN18</f>
        <v>1.4991045301409383</v>
      </c>
      <c r="BO16" s="151">
        <f>'[8]ф_4 (Л) '!BO18</f>
        <v>1.2639411121063768</v>
      </c>
      <c r="BP16" s="151">
        <f>'[8]ф_4 (Л) '!BP18</f>
        <v>1.5160516103927426</v>
      </c>
      <c r="BQ16" s="151">
        <f>'[8]ф_4 (Л) '!BQ18</f>
        <v>1.0023293229113142</v>
      </c>
      <c r="BR16" s="151">
        <f>'[8]ф_4 (Л) '!BR18</f>
        <v>1.0638581274382359</v>
      </c>
      <c r="BS16" s="151">
        <f>'[8]ф_4 (Л) '!BS18</f>
        <v>0.85932439188426335</v>
      </c>
      <c r="BT16" s="151">
        <f>'[8]ф_4 (Л) '!BT18</f>
        <v>0.86341015313923575</v>
      </c>
      <c r="BU16" s="151">
        <f>'[8]ф_4 (Л) '!BU18</f>
        <v>0.86494817595223583</v>
      </c>
      <c r="BV16" s="151">
        <f>'[8]ф_4 (Л) '!BV18</f>
        <v>0.86535219858569168</v>
      </c>
      <c r="BW16" s="151">
        <f>'[8]ф_4 (Л) '!BW18</f>
        <v>0.8680376156672216</v>
      </c>
      <c r="BX16" s="151">
        <f>'[8]ф_4 (Л) '!BX18</f>
        <v>0.86910566968094316</v>
      </c>
      <c r="BY16" s="151">
        <f>'[8]ф_4 (Л) '!BY18</f>
        <v>0.87476316108872687</v>
      </c>
      <c r="BZ16" s="151">
        <f>'[8]ф_4 (Л) '!BZ18</f>
        <v>0.87681659346038754</v>
      </c>
      <c r="CA16" s="151">
        <f>'[8]ф_4 (Л) '!CA18</f>
        <v>0.88125554132709361</v>
      </c>
      <c r="CB16" s="151">
        <f>'[8]ф_4 (Л) '!CB18</f>
        <v>0.88203417702913445</v>
      </c>
      <c r="CC16" s="151">
        <f>'[8]ф_4 (Л) '!CC18</f>
        <v>0.88413890884841584</v>
      </c>
      <c r="CD16" s="151">
        <f>'[8]ф_4 (Л) '!CD18</f>
        <v>0.88626747840155562</v>
      </c>
      <c r="CE16" s="151">
        <f>'[8]ф_4 (Л) '!CE18</f>
        <v>0.89162777968561302</v>
      </c>
      <c r="CF16" s="151">
        <f>'[8]ф_4 (Л) '!CF18</f>
        <v>0.89221225853973385</v>
      </c>
      <c r="CG16" s="151">
        <f>'[8]ф_4 (Л) '!CG18</f>
        <v>0.8922191027719194</v>
      </c>
      <c r="CH16" s="151">
        <f>'[8]ф_4 (Л) '!CH18</f>
        <v>0.8921609744200546</v>
      </c>
      <c r="CI16" s="151">
        <f>'[8]ф_4 (Л) '!CI18</f>
        <v>0.89216097442005449</v>
      </c>
      <c r="CJ16" s="151">
        <f t="shared" si="103"/>
        <v>4041.7306254739005</v>
      </c>
      <c r="CK16" s="151">
        <v>4041.7306254739005</v>
      </c>
      <c r="CL16" s="151">
        <v>4041.7306254739005</v>
      </c>
      <c r="CM16" s="151">
        <v>4041.7306254739005</v>
      </c>
      <c r="CN16" s="151">
        <v>3197.4249449514264</v>
      </c>
      <c r="CO16" s="151">
        <v>2750.8364316197635</v>
      </c>
      <c r="CP16" s="151">
        <v>2808.6600922854332</v>
      </c>
      <c r="CQ16" s="151">
        <v>2175.8150397329828</v>
      </c>
      <c r="CR16" s="151">
        <v>2166.9626294965483</v>
      </c>
      <c r="CS16" s="151">
        <v>1862.8704925885058</v>
      </c>
      <c r="CT16" s="151">
        <v>1870.9956965231652</v>
      </c>
      <c r="CU16" s="151">
        <v>1874.0507495848174</v>
      </c>
      <c r="CV16" s="151">
        <v>1874.8531030625488</v>
      </c>
      <c r="CW16" s="151">
        <v>1880.1842307511167</v>
      </c>
      <c r="CX16" s="151">
        <v>1882.3036403777858</v>
      </c>
      <c r="CY16" s="151">
        <v>1893.5215654122239</v>
      </c>
      <c r="CZ16" s="151">
        <v>1897.6323173678386</v>
      </c>
      <c r="DA16" s="151">
        <v>1906.6081522621625</v>
      </c>
      <c r="DB16" s="151">
        <v>1908.2258916184862</v>
      </c>
      <c r="DC16" s="151">
        <v>1912.5989138472194</v>
      </c>
      <c r="DD16" s="151">
        <v>1923.4368197630631</v>
      </c>
      <c r="DE16" s="151">
        <v>1934.6258953189256</v>
      </c>
      <c r="DF16" s="151">
        <v>1935.790721352073</v>
      </c>
      <c r="DG16" s="151">
        <v>1935.8043605681739</v>
      </c>
      <c r="DH16" s="151">
        <v>1935.6885214938311</v>
      </c>
      <c r="DI16" s="151">
        <v>1935.6885214938309</v>
      </c>
      <c r="DJ16" s="139"/>
      <c r="DK16" s="139">
        <v>2294.0060000000008</v>
      </c>
      <c r="DL16" s="139">
        <v>17422</v>
      </c>
      <c r="DM16" s="139">
        <f t="shared" si="100"/>
        <v>30.005399999999998</v>
      </c>
      <c r="DN16" s="139">
        <v>34.8962802</v>
      </c>
      <c r="DO16" s="139"/>
      <c r="DP16" s="139"/>
      <c r="DQ16" s="284">
        <f>'[8]ф_4 (Л) '!DQ18</f>
        <v>0</v>
      </c>
      <c r="DR16" s="284">
        <f>'[8]ф_4 (Л) '!DR18</f>
        <v>0</v>
      </c>
      <c r="DS16" s="284">
        <f>'[8]ф_4 (Л) '!DS18</f>
        <v>0</v>
      </c>
      <c r="DT16" s="284">
        <f>'[8]ф_4 (Л) '!DT18</f>
        <v>0</v>
      </c>
      <c r="DU16" s="284">
        <f>'[8]ф_4 (Л) '!DU18</f>
        <v>0</v>
      </c>
      <c r="DV16" s="284">
        <f>'[8]ф_4 (Л) '!DV18</f>
        <v>826.7626376206191</v>
      </c>
      <c r="DW16" s="284">
        <f>'[8]ф_4 (Л) '!DW18</f>
        <v>0</v>
      </c>
      <c r="DX16" s="284">
        <f>'[8]ф_4 (Л) '!DX18</f>
        <v>968.88163743620566</v>
      </c>
      <c r="DY16" s="284">
        <f>'[8]ф_4 (Л) '!DY18</f>
        <v>0</v>
      </c>
      <c r="DZ16" s="284">
        <f>'[8]ф_4 (Л) '!DZ18</f>
        <v>0</v>
      </c>
      <c r="EA16" s="284">
        <f>'[8]ф_4 (Л) '!EA18</f>
        <v>0</v>
      </c>
      <c r="EB16" s="284">
        <f>'[8]ф_4 (Л) '!EB18</f>
        <v>0</v>
      </c>
      <c r="EC16" s="284">
        <f>'[8]ф_4 (Л) '!EC18</f>
        <v>0</v>
      </c>
      <c r="ED16" s="284">
        <f>'[8]ф_4 (Л) '!ED18</f>
        <v>0</v>
      </c>
      <c r="EE16" s="284">
        <f>'[8]ф_4 (Л) '!EE18</f>
        <v>0</v>
      </c>
      <c r="EF16" s="284">
        <f>'[8]ф_4 (Л) '!EF18</f>
        <v>0</v>
      </c>
      <c r="EG16" s="284">
        <f>'[8]ф_4 (Л) '!EG18</f>
        <v>0</v>
      </c>
      <c r="EH16" s="284">
        <f>'[8]ф_4 (Л) '!EH18</f>
        <v>0</v>
      </c>
      <c r="EI16" s="284">
        <f>'[8]ф_4 (Л) '!EI18</f>
        <v>0</v>
      </c>
      <c r="EJ16" s="284">
        <f>'[8]ф_4 (Л) '!EJ18</f>
        <v>0</v>
      </c>
      <c r="EK16" s="284">
        <f>'[8]ф_4 (Л) '!EK18</f>
        <v>0</v>
      </c>
      <c r="EL16" s="284">
        <f>'[8]ф_4 (Л) '!EL18</f>
        <v>0</v>
      </c>
      <c r="EM16" s="284">
        <f>'[8]ф_4 (Л) '!EM18</f>
        <v>0</v>
      </c>
      <c r="EN16" s="284">
        <f>'[8]ф_4 (Л) '!EN18</f>
        <v>0</v>
      </c>
      <c r="EO16" s="284">
        <f>'[8]ф_4 (Л) '!EO18</f>
        <v>0</v>
      </c>
      <c r="EP16" s="139"/>
      <c r="EQ16" s="139"/>
      <c r="ER16" s="139"/>
      <c r="ES16" s="139">
        <v>0</v>
      </c>
      <c r="ET16" s="139">
        <v>0</v>
      </c>
      <c r="EU16" s="139">
        <v>0</v>
      </c>
      <c r="EV16" s="139">
        <v>0</v>
      </c>
      <c r="EW16" s="139">
        <v>0</v>
      </c>
      <c r="EX16" s="139">
        <v>338.34999999999997</v>
      </c>
      <c r="EY16" s="139">
        <v>0</v>
      </c>
      <c r="EZ16" s="139">
        <v>306.44400000000007</v>
      </c>
      <c r="FA16" s="139">
        <v>0</v>
      </c>
      <c r="FB16" s="139">
        <v>0</v>
      </c>
      <c r="FC16" s="139">
        <v>0</v>
      </c>
      <c r="FD16" s="139">
        <v>0</v>
      </c>
      <c r="FE16" s="139">
        <v>0</v>
      </c>
      <c r="FF16" s="139">
        <v>0</v>
      </c>
      <c r="FG16" s="139">
        <v>0</v>
      </c>
      <c r="FH16" s="139">
        <v>0</v>
      </c>
      <c r="FI16" s="139">
        <v>0</v>
      </c>
      <c r="FJ16" s="139">
        <v>0</v>
      </c>
      <c r="FK16" s="139">
        <v>0</v>
      </c>
      <c r="FL16" s="139">
        <v>0</v>
      </c>
      <c r="FM16" s="139">
        <v>0</v>
      </c>
      <c r="FN16" s="139">
        <v>0</v>
      </c>
      <c r="FO16" s="139">
        <v>0</v>
      </c>
      <c r="FP16" s="139">
        <v>0</v>
      </c>
      <c r="FQ16" s="139">
        <v>0</v>
      </c>
      <c r="FR16" s="139"/>
      <c r="FS16" s="139"/>
      <c r="FT16" s="139"/>
      <c r="FU16" s="139">
        <v>2026</v>
      </c>
      <c r="FV16" s="139"/>
      <c r="FW16" s="139"/>
      <c r="FX16" s="139"/>
      <c r="FY16" s="139">
        <v>32.005400000000002</v>
      </c>
      <c r="FZ16" s="139"/>
      <c r="GA16" s="139"/>
      <c r="GB16" s="139"/>
      <c r="GC16" s="139"/>
      <c r="GD16" s="139"/>
      <c r="GE16" s="139"/>
      <c r="GF16" s="139"/>
      <c r="GG16" s="139"/>
      <c r="GH16" s="139"/>
      <c r="GI16" s="139"/>
      <c r="GJ16" s="139"/>
      <c r="GK16" s="139"/>
      <c r="GL16" s="139"/>
      <c r="GM16" s="139"/>
      <c r="GN16" s="139"/>
      <c r="GO16" s="139"/>
      <c r="GP16" s="139"/>
      <c r="GQ16" s="139"/>
      <c r="GR16" s="139">
        <v>17422</v>
      </c>
      <c r="GS16" s="139"/>
      <c r="GT16" s="139"/>
      <c r="GU16" s="139"/>
      <c r="GV16" s="139">
        <f t="shared" si="104"/>
        <v>0.28274117569839596</v>
      </c>
      <c r="GW16" s="139"/>
      <c r="GX16" s="139"/>
      <c r="GY16" s="139"/>
      <c r="GZ16" s="139">
        <f t="shared" si="101"/>
        <v>30.005399999999998</v>
      </c>
      <c r="HA16" s="139">
        <f t="shared" si="101"/>
        <v>30.005399999999998</v>
      </c>
      <c r="HB16" s="139">
        <f t="shared" si="101"/>
        <v>30.005399999999998</v>
      </c>
      <c r="HC16" s="139">
        <f t="shared" si="101"/>
        <v>30.005399999999998</v>
      </c>
      <c r="HD16" s="139">
        <f t="shared" si="101"/>
        <v>30.005399999999998</v>
      </c>
      <c r="HE16" s="139">
        <f t="shared" si="101"/>
        <v>32.005400000000002</v>
      </c>
      <c r="HF16" s="139">
        <f t="shared" si="101"/>
        <v>32.005400000000002</v>
      </c>
      <c r="HG16" s="139">
        <f t="shared" si="101"/>
        <v>32.005400000000002</v>
      </c>
      <c r="HH16" s="139">
        <f t="shared" si="101"/>
        <v>32.005400000000002</v>
      </c>
      <c r="HI16" s="139">
        <f t="shared" si="101"/>
        <v>32.005400000000002</v>
      </c>
      <c r="HJ16" s="139">
        <f t="shared" si="101"/>
        <v>32.005400000000002</v>
      </c>
      <c r="HK16" s="139">
        <f t="shared" si="101"/>
        <v>32.005400000000002</v>
      </c>
      <c r="HL16" s="139">
        <f t="shared" si="101"/>
        <v>32.005400000000002</v>
      </c>
      <c r="HM16" s="139">
        <f t="shared" si="101"/>
        <v>32.005400000000002</v>
      </c>
      <c r="HN16" s="139">
        <f t="shared" si="101"/>
        <v>32.005400000000002</v>
      </c>
      <c r="HO16" s="139">
        <f t="shared" si="101"/>
        <v>32.005400000000002</v>
      </c>
      <c r="HP16" s="139">
        <f t="shared" si="102"/>
        <v>32.005400000000002</v>
      </c>
      <c r="HQ16" s="139">
        <f t="shared" si="102"/>
        <v>32.005400000000002</v>
      </c>
      <c r="HR16" s="139">
        <f t="shared" si="102"/>
        <v>32.005400000000002</v>
      </c>
      <c r="HS16" s="139">
        <f t="shared" si="102"/>
        <v>32.005400000000002</v>
      </c>
      <c r="HT16" s="139">
        <f t="shared" si="102"/>
        <v>32.005400000000002</v>
      </c>
      <c r="HU16" s="139">
        <f t="shared" si="102"/>
        <v>32.005400000000002</v>
      </c>
      <c r="HV16" s="139">
        <f t="shared" si="102"/>
        <v>32.005400000000002</v>
      </c>
      <c r="HW16" s="139">
        <f t="shared" si="102"/>
        <v>32.005400000000002</v>
      </c>
      <c r="HX16" s="139">
        <f t="shared" si="102"/>
        <v>32.005400000000002</v>
      </c>
      <c r="HY16" s="139"/>
      <c r="HZ16" s="139"/>
      <c r="IA16" s="139"/>
      <c r="IB16" s="139"/>
      <c r="IC16" s="139"/>
      <c r="ID16" s="139"/>
      <c r="IE16" s="139"/>
      <c r="IF16" s="139"/>
      <c r="IG16" s="139"/>
      <c r="IH16" s="139"/>
      <c r="II16" s="139"/>
      <c r="IJ16" s="139"/>
      <c r="IK16" s="139"/>
      <c r="IL16" s="139"/>
      <c r="IM16" s="139"/>
      <c r="IN16" s="139"/>
      <c r="IO16" s="139"/>
      <c r="IP16" s="139"/>
      <c r="IQ16" s="139"/>
      <c r="IR16" s="139"/>
      <c r="IS16" s="139"/>
      <c r="IT16" s="139"/>
      <c r="IU16" s="139"/>
      <c r="IV16" s="139"/>
      <c r="IW16" s="139"/>
      <c r="IX16" s="139"/>
      <c r="IY16" s="139"/>
      <c r="IZ16" s="139"/>
      <c r="JA16" s="139"/>
      <c r="JB16" s="139"/>
      <c r="JC16" s="139"/>
      <c r="JD16" s="139"/>
      <c r="JE16" s="139"/>
      <c r="JF16" s="139"/>
      <c r="JG16" s="139"/>
      <c r="JH16" s="139"/>
      <c r="JI16" s="139"/>
      <c r="JJ16" s="139"/>
      <c r="JK16" s="139"/>
      <c r="JL16" s="139"/>
      <c r="JM16" s="139"/>
      <c r="JN16" s="139"/>
      <c r="JO16" s="139"/>
      <c r="JP16" s="139"/>
      <c r="JQ16" s="139"/>
      <c r="JR16" s="139"/>
      <c r="JS16" s="139"/>
      <c r="JT16" s="139"/>
      <c r="JU16" s="139"/>
      <c r="JV16" s="139"/>
      <c r="JW16" s="139"/>
      <c r="JX16" s="139"/>
      <c r="JY16" s="139"/>
      <c r="JZ16" s="139"/>
      <c r="KA16" s="139"/>
      <c r="KB16" s="139"/>
      <c r="KC16" s="139"/>
      <c r="KD16" s="139"/>
      <c r="KE16" s="139"/>
      <c r="KF16" s="139"/>
      <c r="KG16" s="185"/>
      <c r="KH16" s="185"/>
      <c r="KI16" s="185"/>
      <c r="KJ16" s="185"/>
      <c r="KK16" s="185"/>
      <c r="KL16" s="185"/>
      <c r="KM16" s="185"/>
      <c r="KN16" s="185"/>
      <c r="KO16" s="185"/>
      <c r="KP16" s="185"/>
      <c r="KQ16" s="185"/>
      <c r="KR16" s="185"/>
      <c r="KS16" s="185"/>
      <c r="KT16" s="185"/>
      <c r="KU16" s="185"/>
    </row>
    <row r="17" spans="1:307" s="152" customFormat="1" x14ac:dyDescent="0.2">
      <c r="A17" s="150" t="s">
        <v>408</v>
      </c>
      <c r="B17" s="153" t="s">
        <v>565</v>
      </c>
      <c r="C17" s="284">
        <f>'[8]ф_4 (Л) '!C19</f>
        <v>0.28274117569839596</v>
      </c>
      <c r="D17" s="284">
        <f>'[8]ф_4 (Л) '!D19</f>
        <v>0.28274117569839596</v>
      </c>
      <c r="E17" s="284">
        <f>'[8]ф_4 (Л) '!E19</f>
        <v>0.28274117569839596</v>
      </c>
      <c r="F17" s="284">
        <f>'[8]ф_4 (Л) '!F19</f>
        <v>0.28274117569839596</v>
      </c>
      <c r="G17" s="284">
        <f>'[8]ф_4 (Л) '!G19</f>
        <v>0.28274117569839596</v>
      </c>
      <c r="H17" s="284">
        <f>'[8]ф_4 (Л) '!H19</f>
        <v>0.28274117569839596</v>
      </c>
      <c r="I17" s="284">
        <f>'[8]ф_4 (Л) '!I19</f>
        <v>0.28274117569839596</v>
      </c>
      <c r="J17" s="151">
        <f>'[8]ф_4 (Л) '!J19</f>
        <v>0.14121962402567628</v>
      </c>
      <c r="K17" s="151">
        <f>'[8]ф_4 (Л) '!K19</f>
        <v>0.14121962402567628</v>
      </c>
      <c r="L17" s="151">
        <f>'[8]ф_4 (Л) '!L19</f>
        <v>0.14121962402567628</v>
      </c>
      <c r="M17" s="151">
        <f>'[8]ф_4 (Л) '!M19</f>
        <v>0.14121962402567628</v>
      </c>
      <c r="N17" s="151">
        <f>'[8]ф_4 (Л) '!N19</f>
        <v>0.14121962402567628</v>
      </c>
      <c r="O17" s="151">
        <f>'[8]ф_4 (Л) '!O19</f>
        <v>0.14121962402567628</v>
      </c>
      <c r="P17" s="151">
        <f>'[8]ф_4 (Л) '!P19</f>
        <v>0.14121962402567628</v>
      </c>
      <c r="Q17" s="151">
        <f>'[8]ф_4 (Л) '!Q19</f>
        <v>0</v>
      </c>
      <c r="R17" s="151">
        <f>'[8]ф_4 (Л) '!R19</f>
        <v>0</v>
      </c>
      <c r="S17" s="151">
        <f>'[8]ф_4 (Л) '!S19</f>
        <v>0</v>
      </c>
      <c r="T17" s="151">
        <f>'[8]ф_4 (Л) '!T19</f>
        <v>0</v>
      </c>
      <c r="U17" s="151">
        <f>'[8]ф_4 (Л) '!U19</f>
        <v>0</v>
      </c>
      <c r="V17" s="151">
        <f>'[8]ф_4 (Л) '!V19</f>
        <v>0</v>
      </c>
      <c r="W17" s="151">
        <f>'[8]ф_4 (Л) '!W19</f>
        <v>0</v>
      </c>
      <c r="X17" s="151">
        <f>'[8]ф_4 (Л) '!X19</f>
        <v>0</v>
      </c>
      <c r="Y17" s="151">
        <f>'[8]ф_4 (Л) '!Y19</f>
        <v>0</v>
      </c>
      <c r="Z17" s="151">
        <f>'[8]ф_4 (Л) '!Z19</f>
        <v>0</v>
      </c>
      <c r="AA17" s="151">
        <f>'[8]ф_4 (Л) '!AA19</f>
        <v>0</v>
      </c>
      <c r="AB17" s="151">
        <f>'[8]ф_4 (Л) '!AB19</f>
        <v>0</v>
      </c>
      <c r="AC17" s="151">
        <f>'[8]ф_4 (Л) '!AC19</f>
        <v>0</v>
      </c>
      <c r="AD17" s="151">
        <f>'[8]ф_4 (Л) '!AD19</f>
        <v>0</v>
      </c>
      <c r="AE17" s="151">
        <f>'[8]ф_4 (Л) '!AE19</f>
        <v>0</v>
      </c>
      <c r="AF17" s="151">
        <f>'[8]ф_4 (Л) '!AF19</f>
        <v>0</v>
      </c>
      <c r="AG17" s="151">
        <f>'[8]ф_4 (Л) '!AG19</f>
        <v>0</v>
      </c>
      <c r="AH17" s="151">
        <f>'[8]ф_4 (Л) '!AH19</f>
        <v>0</v>
      </c>
      <c r="AI17" s="151">
        <f>'[8]ф_4 (Л) '!AI19</f>
        <v>0</v>
      </c>
      <c r="AJ17" s="151">
        <f>'[8]ф_4 (Л) '!AJ19</f>
        <v>169.52741099589065</v>
      </c>
      <c r="AK17" s="151">
        <f>'[8]ф_4 (Л) '!AK19</f>
        <v>169.52741099589065</v>
      </c>
      <c r="AL17" s="151">
        <f>'[8]ф_4 (Л) '!AL19</f>
        <v>169.52741099589065</v>
      </c>
      <c r="AM17" s="151">
        <f>'[8]ф_4 (Л) '!AM19</f>
        <v>169.52741099589065</v>
      </c>
      <c r="AN17" s="151">
        <f>'[8]ф_4 (Л) '!AN19</f>
        <v>169.52741099589065</v>
      </c>
      <c r="AO17" s="151">
        <f>'[8]ф_4 (Л) '!AO19</f>
        <v>169.52741099589065</v>
      </c>
      <c r="AP17" s="151">
        <f>'[8]ф_4 (Л) '!AP19</f>
        <v>169.52741099589065</v>
      </c>
      <c r="AQ17" s="151">
        <f>'[8]ф_4 (Л) '!AQ19</f>
        <v>169.52741099589065</v>
      </c>
      <c r="AR17" s="151">
        <f>'[8]ф_4 (Л) '!AR19</f>
        <v>169.52741099589065</v>
      </c>
      <c r="AS17" s="151">
        <f>'[8]ф_4 (Л) '!AS19</f>
        <v>169.52741099589065</v>
      </c>
      <c r="AT17" s="151">
        <f>'[8]ф_4 (Л) '!AT19</f>
        <v>169.52741099589065</v>
      </c>
      <c r="AU17" s="151">
        <f>'[8]ф_4 (Л) '!AU19</f>
        <v>169.52741099589065</v>
      </c>
      <c r="AV17" s="151">
        <f>'[8]ф_4 (Л) '!AV19</f>
        <v>169.52741099589065</v>
      </c>
      <c r="AW17" s="151">
        <f>'[8]ф_4 (Л) '!AW19</f>
        <v>169.52741099589065</v>
      </c>
      <c r="AX17" s="151">
        <f>'[8]ф_4 (Л) '!AX19</f>
        <v>169.52741099589065</v>
      </c>
      <c r="AY17" s="151">
        <f>'[8]ф_4 (Л) '!AY19</f>
        <v>169.52741099589065</v>
      </c>
      <c r="AZ17" s="151">
        <f>'[8]ф_4 (Л) '!AZ19</f>
        <v>169.52741099589065</v>
      </c>
      <c r="BA17" s="151">
        <f>'[8]ф_4 (Л) '!BA19</f>
        <v>169.52741099589065</v>
      </c>
      <c r="BB17" s="151">
        <f>'[8]ф_4 (Л) '!BB19</f>
        <v>169.52741099589065</v>
      </c>
      <c r="BC17" s="151">
        <f>'[8]ф_4 (Л) '!BC19</f>
        <v>169.52741099589065</v>
      </c>
      <c r="BD17" s="151">
        <f>'[8]ф_4 (Л) '!BD19</f>
        <v>169.52741099589065</v>
      </c>
      <c r="BE17" s="151">
        <f>'[8]ф_4 (Л) '!BE19</f>
        <v>169.52741099589065</v>
      </c>
      <c r="BF17" s="151">
        <f>'[8]ф_4 (Л) '!BF19</f>
        <v>169.52741099589065</v>
      </c>
      <c r="BG17" s="151">
        <f>'[8]ф_4 (Л) '!BG19</f>
        <v>169.52741099589065</v>
      </c>
      <c r="BH17" s="151">
        <f>'[8]ф_4 (Л) '!BH19</f>
        <v>169.52741099589065</v>
      </c>
      <c r="BI17" s="151">
        <f>'[8]ф_4 (Л) '!BI19</f>
        <v>169.52741099589065</v>
      </c>
      <c r="BJ17" s="151">
        <f>'[8]ф_4 (Л) '!BJ19</f>
        <v>0.978897001636444</v>
      </c>
      <c r="BK17" s="151">
        <f>'[8]ф_4 (Л) '!BK19</f>
        <v>1.6799052897054662E-2</v>
      </c>
      <c r="BL17" s="151">
        <f>'[8]ф_4 (Л) '!BL19</f>
        <v>0.978897001636444</v>
      </c>
      <c r="BM17" s="151">
        <f>'[8]ф_4 (Л) '!BM19</f>
        <v>0.97889700163644422</v>
      </c>
      <c r="BN17" s="151">
        <f>'[8]ф_4 (Л) '!BN19</f>
        <v>0.83290620812667804</v>
      </c>
      <c r="BO17" s="151">
        <f>'[8]ф_4 (Л) '!BO19</f>
        <v>0.70224882775917241</v>
      </c>
      <c r="BP17" s="151">
        <f>'[8]ф_4 (Л) '!BP19</f>
        <v>0.71593493842250855</v>
      </c>
      <c r="BQ17" s="151">
        <f>'[8]ф_4 (Л) '!BQ19</f>
        <v>0.65642144167612915</v>
      </c>
      <c r="BR17" s="151">
        <f>'[8]ф_4 (Л) '!BR19</f>
        <v>0.65441423110382824</v>
      </c>
      <c r="BS17" s="151">
        <f>'[8]ф_4 (Л) '!BS19</f>
        <v>0.65707681642364779</v>
      </c>
      <c r="BT17" s="151">
        <f>'[8]ф_4 (Л) '!BT19</f>
        <v>0.66020096723728594</v>
      </c>
      <c r="BU17" s="151">
        <f>'[8]ф_4 (Л) '!BU19</f>
        <v>0.66137700639443942</v>
      </c>
      <c r="BV17" s="151">
        <f>'[8]ф_4 (Л) '!BV19</f>
        <v>0.66168593967768086</v>
      </c>
      <c r="BW17" s="151">
        <f>'[8]ф_4 (Л) '!BW19</f>
        <v>0.56111859435326261</v>
      </c>
      <c r="BX17" s="151">
        <f>'[8]ф_4 (Л) '!BX19</f>
        <v>0.54483342639566801</v>
      </c>
      <c r="BY17" s="151">
        <f>'[8]ф_4 (Л) '!BY19</f>
        <v>0.54838004970746668</v>
      </c>
      <c r="BZ17" s="151">
        <f>'[8]ф_4 (Л) '!BZ19</f>
        <v>0.54966732539091079</v>
      </c>
      <c r="CA17" s="151">
        <f>'[8]ф_4 (Л) '!CA19</f>
        <v>0.55245005626033106</v>
      </c>
      <c r="CB17" s="151">
        <f>'[8]ф_4 (Л) '!CB19</f>
        <v>0.55293817499232889</v>
      </c>
      <c r="CC17" s="151">
        <f>'[8]ф_4 (Л) '!CC19</f>
        <v>0.55425760977310079</v>
      </c>
      <c r="CD17" s="151">
        <f>'[8]ф_4 (Л) '!CD19</f>
        <v>0.55559198818462863</v>
      </c>
      <c r="CE17" s="151">
        <f>'[8]ф_4 (Л) '!CE19</f>
        <v>0.55895230605734258</v>
      </c>
      <c r="CF17" s="151">
        <f>'[8]ф_4 (Л) '!CF19</f>
        <v>0.55931870985363075</v>
      </c>
      <c r="CG17" s="151">
        <f>'[8]ф_4 (Л) '!CG19</f>
        <v>0.55932300043255878</v>
      </c>
      <c r="CH17" s="151">
        <f>'[8]ф_4 (Л) '!CH19</f>
        <v>0.55928656036523205</v>
      </c>
      <c r="CI17" s="151">
        <f>'[8]ф_4 (Л) '!CI19</f>
        <v>0.55928656036523205</v>
      </c>
      <c r="CJ17" s="151">
        <f t="shared" si="103"/>
        <v>2076.3031898790032</v>
      </c>
      <c r="CK17" s="151">
        <v>2076.3031898790032</v>
      </c>
      <c r="CL17" s="151">
        <v>2076.3031898790032</v>
      </c>
      <c r="CM17" s="151">
        <v>2076.3031898790032</v>
      </c>
      <c r="CN17" s="151">
        <v>1642.5695395825464</v>
      </c>
      <c r="CO17" s="151">
        <v>1413.1497091392121</v>
      </c>
      <c r="CP17" s="151">
        <v>1442.8546702600524</v>
      </c>
      <c r="CQ17" s="151">
        <v>1317.5087880122117</v>
      </c>
      <c r="CR17" s="151">
        <v>1312.1484388701156</v>
      </c>
      <c r="CS17" s="151">
        <v>1317.0458432262594</v>
      </c>
      <c r="CT17" s="151">
        <v>1322.7903467277554</v>
      </c>
      <c r="CU17" s="151">
        <v>1324.9502633465934</v>
      </c>
      <c r="CV17" s="151">
        <v>1325.5175257069391</v>
      </c>
      <c r="CW17" s="151">
        <v>1123.7656283696926</v>
      </c>
      <c r="CX17" s="151">
        <v>1091.0384770962551</v>
      </c>
      <c r="CY17" s="151">
        <v>1097.5407159397698</v>
      </c>
      <c r="CZ17" s="151">
        <v>1099.9234285144921</v>
      </c>
      <c r="DA17" s="151">
        <v>1105.1260860579935</v>
      </c>
      <c r="DB17" s="151">
        <v>1106.063775305254</v>
      </c>
      <c r="DC17" s="151">
        <v>1108.5985074336941</v>
      </c>
      <c r="DD17" s="151">
        <v>1114.8804760341272</v>
      </c>
      <c r="DE17" s="151">
        <v>1121.3659928724906</v>
      </c>
      <c r="DF17" s="151">
        <v>1122.0411602546421</v>
      </c>
      <c r="DG17" s="151">
        <v>1122.0490659449058</v>
      </c>
      <c r="DH17" s="151">
        <v>1121.9819222149847</v>
      </c>
      <c r="DI17" s="151">
        <v>1121.9819222149847</v>
      </c>
      <c r="DJ17" s="139"/>
      <c r="DK17" s="139">
        <v>2121.0640000000008</v>
      </c>
      <c r="DL17" s="139">
        <v>19408</v>
      </c>
      <c r="DM17" s="139">
        <f t="shared" si="100"/>
        <v>19.263999999999999</v>
      </c>
      <c r="DN17" s="139">
        <v>22.404032000000001</v>
      </c>
      <c r="DO17" s="139"/>
      <c r="DP17" s="139"/>
      <c r="DQ17" s="284">
        <f>'[8]ф_4 (Л) '!DQ19</f>
        <v>0</v>
      </c>
      <c r="DR17" s="284">
        <f>'[8]ф_4 (Л) '!DR19</f>
        <v>0</v>
      </c>
      <c r="DS17" s="284">
        <f>'[8]ф_4 (Л) '!DS19</f>
        <v>0</v>
      </c>
      <c r="DT17" s="284">
        <f>'[8]ф_4 (Л) '!DT19</f>
        <v>0</v>
      </c>
      <c r="DU17" s="284">
        <f>'[8]ф_4 (Л) '!DU19</f>
        <v>0</v>
      </c>
      <c r="DV17" s="284">
        <f>'[8]ф_4 (Л) '!DV19</f>
        <v>217.72512898989262</v>
      </c>
      <c r="DW17" s="284">
        <f>'[8]ф_4 (Л) '!DW19</f>
        <v>0</v>
      </c>
      <c r="DX17" s="284">
        <f>'[8]ф_4 (Л) '!DX19</f>
        <v>0</v>
      </c>
      <c r="DY17" s="284">
        <f>'[8]ф_4 (Л) '!DY19</f>
        <v>0</v>
      </c>
      <c r="DZ17" s="284">
        <f>'[8]ф_4 (Л) '!DZ19</f>
        <v>0</v>
      </c>
      <c r="EA17" s="284">
        <f>'[8]ф_4 (Л) '!EA19</f>
        <v>0</v>
      </c>
      <c r="EB17" s="284">
        <f>'[8]ф_4 (Л) '!EB19</f>
        <v>773.12724370796047</v>
      </c>
      <c r="EC17" s="284">
        <f>'[8]ф_4 (Л) '!EC19</f>
        <v>673.74303629660346</v>
      </c>
      <c r="ED17" s="284">
        <f>'[8]ф_4 (Л) '!ED19</f>
        <v>0</v>
      </c>
      <c r="EE17" s="284">
        <f>'[8]ф_4 (Л) '!EE19</f>
        <v>0</v>
      </c>
      <c r="EF17" s="284">
        <f>'[8]ф_4 (Л) '!EF19</f>
        <v>0</v>
      </c>
      <c r="EG17" s="284">
        <f>'[8]ф_4 (Л) '!EG19</f>
        <v>0</v>
      </c>
      <c r="EH17" s="284">
        <f>'[8]ф_4 (Л) '!EH19</f>
        <v>0</v>
      </c>
      <c r="EI17" s="284">
        <f>'[8]ф_4 (Л) '!EI19</f>
        <v>0</v>
      </c>
      <c r="EJ17" s="284">
        <f>'[8]ф_4 (Л) '!EJ19</f>
        <v>0</v>
      </c>
      <c r="EK17" s="284">
        <f>'[8]ф_4 (Л) '!EK19</f>
        <v>0</v>
      </c>
      <c r="EL17" s="284">
        <f>'[8]ф_4 (Л) '!EL19</f>
        <v>0</v>
      </c>
      <c r="EM17" s="284">
        <f>'[8]ф_4 (Л) '!EM19</f>
        <v>0</v>
      </c>
      <c r="EN17" s="284">
        <f>'[8]ф_4 (Л) '!EN19</f>
        <v>0</v>
      </c>
      <c r="EO17" s="284">
        <f>'[8]ф_4 (Л) '!EO19</f>
        <v>0</v>
      </c>
      <c r="EP17" s="139"/>
      <c r="EQ17" s="139"/>
      <c r="ER17" s="139"/>
      <c r="ES17" s="139">
        <v>0</v>
      </c>
      <c r="ET17" s="139">
        <v>0</v>
      </c>
      <c r="EU17" s="139">
        <v>0</v>
      </c>
      <c r="EV17" s="139">
        <v>0</v>
      </c>
      <c r="EW17" s="139">
        <v>0</v>
      </c>
      <c r="EX17" s="139">
        <v>-6.3709999999999969</v>
      </c>
      <c r="EY17" s="139">
        <v>0</v>
      </c>
      <c r="EZ17" s="139">
        <v>0</v>
      </c>
      <c r="FA17" s="139">
        <v>0</v>
      </c>
      <c r="FB17" s="139">
        <v>0</v>
      </c>
      <c r="FC17" s="139">
        <v>0</v>
      </c>
      <c r="FD17" s="139">
        <v>0</v>
      </c>
      <c r="FE17" s="139">
        <v>0</v>
      </c>
      <c r="FF17" s="139">
        <v>0</v>
      </c>
      <c r="FG17" s="139">
        <v>0</v>
      </c>
      <c r="FH17" s="139">
        <v>0</v>
      </c>
      <c r="FI17" s="139">
        <v>0</v>
      </c>
      <c r="FJ17" s="139">
        <v>0</v>
      </c>
      <c r="FK17" s="139">
        <v>0</v>
      </c>
      <c r="FL17" s="139">
        <v>0</v>
      </c>
      <c r="FM17" s="139">
        <v>0</v>
      </c>
      <c r="FN17" s="139">
        <v>0</v>
      </c>
      <c r="FO17" s="139">
        <v>0</v>
      </c>
      <c r="FP17" s="139">
        <v>0</v>
      </c>
      <c r="FQ17" s="139">
        <v>0</v>
      </c>
      <c r="FR17" s="139"/>
      <c r="FS17" s="139"/>
      <c r="FT17" s="139"/>
      <c r="FU17" s="139">
        <v>2026</v>
      </c>
      <c r="FV17" s="139"/>
      <c r="FW17" s="139"/>
      <c r="FX17" s="139"/>
      <c r="FY17" s="139">
        <v>19.263999999999999</v>
      </c>
      <c r="FZ17" s="139"/>
      <c r="GA17" s="139"/>
      <c r="GB17" s="139"/>
      <c r="GC17" s="139"/>
      <c r="GD17" s="139"/>
      <c r="GE17" s="139"/>
      <c r="GF17" s="139"/>
      <c r="GG17" s="139"/>
      <c r="GH17" s="139"/>
      <c r="GI17" s="139"/>
      <c r="GJ17" s="139"/>
      <c r="GK17" s="139"/>
      <c r="GL17" s="139"/>
      <c r="GM17" s="139"/>
      <c r="GN17" s="139"/>
      <c r="GO17" s="139"/>
      <c r="GP17" s="139"/>
      <c r="GQ17" s="139"/>
      <c r="GR17" s="139">
        <v>19408</v>
      </c>
      <c r="GS17" s="139"/>
      <c r="GT17" s="139"/>
      <c r="GU17" s="139"/>
      <c r="GV17" s="139">
        <f t="shared" si="104"/>
        <v>0.28274117569839596</v>
      </c>
      <c r="GW17" s="139"/>
      <c r="GX17" s="139"/>
      <c r="GY17" s="139"/>
      <c r="GZ17" s="139">
        <f t="shared" si="101"/>
        <v>19.263999999999999</v>
      </c>
      <c r="HA17" s="139">
        <f t="shared" si="101"/>
        <v>19.263999999999999</v>
      </c>
      <c r="HB17" s="139">
        <f t="shared" si="101"/>
        <v>19.263999999999999</v>
      </c>
      <c r="HC17" s="139">
        <f t="shared" si="101"/>
        <v>19.263999999999999</v>
      </c>
      <c r="HD17" s="139">
        <f t="shared" si="101"/>
        <v>19.263999999999999</v>
      </c>
      <c r="HE17" s="139">
        <f t="shared" si="101"/>
        <v>19.263999999999999</v>
      </c>
      <c r="HF17" s="139">
        <f t="shared" si="101"/>
        <v>19.263999999999999</v>
      </c>
      <c r="HG17" s="139">
        <f t="shared" si="101"/>
        <v>19.263999999999999</v>
      </c>
      <c r="HH17" s="139">
        <f t="shared" si="101"/>
        <v>19.263999999999999</v>
      </c>
      <c r="HI17" s="139">
        <f t="shared" si="101"/>
        <v>19.263999999999999</v>
      </c>
      <c r="HJ17" s="139">
        <f t="shared" si="101"/>
        <v>19.263999999999999</v>
      </c>
      <c r="HK17" s="139">
        <f t="shared" si="101"/>
        <v>19.263999999999999</v>
      </c>
      <c r="HL17" s="139">
        <f t="shared" si="101"/>
        <v>19.263999999999999</v>
      </c>
      <c r="HM17" s="139">
        <f t="shared" si="101"/>
        <v>19.263999999999999</v>
      </c>
      <c r="HN17" s="139">
        <f t="shared" si="101"/>
        <v>19.263999999999999</v>
      </c>
      <c r="HO17" s="139">
        <f t="shared" si="101"/>
        <v>19.263999999999999</v>
      </c>
      <c r="HP17" s="139">
        <f t="shared" si="102"/>
        <v>19.263999999999999</v>
      </c>
      <c r="HQ17" s="139">
        <f t="shared" si="102"/>
        <v>19.263999999999999</v>
      </c>
      <c r="HR17" s="139">
        <f t="shared" si="102"/>
        <v>19.263999999999999</v>
      </c>
      <c r="HS17" s="139">
        <f t="shared" si="102"/>
        <v>19.263999999999999</v>
      </c>
      <c r="HT17" s="139">
        <f t="shared" si="102"/>
        <v>19.263999999999999</v>
      </c>
      <c r="HU17" s="139">
        <f t="shared" si="102"/>
        <v>19.263999999999999</v>
      </c>
      <c r="HV17" s="139">
        <f t="shared" si="102"/>
        <v>19.263999999999999</v>
      </c>
      <c r="HW17" s="139">
        <f t="shared" si="102"/>
        <v>19.263999999999999</v>
      </c>
      <c r="HX17" s="139">
        <f t="shared" si="102"/>
        <v>19.263999999999999</v>
      </c>
      <c r="HY17" s="139"/>
      <c r="HZ17" s="139"/>
      <c r="IA17" s="139"/>
      <c r="IB17" s="139"/>
      <c r="IC17" s="139"/>
      <c r="ID17" s="139"/>
      <c r="IE17" s="139"/>
      <c r="IF17" s="139"/>
      <c r="IG17" s="139"/>
      <c r="IH17" s="139"/>
      <c r="II17" s="139"/>
      <c r="IJ17" s="139"/>
      <c r="IK17" s="139"/>
      <c r="IL17" s="139"/>
      <c r="IM17" s="139"/>
      <c r="IN17" s="139"/>
      <c r="IO17" s="139"/>
      <c r="IP17" s="139"/>
      <c r="IQ17" s="139"/>
      <c r="IR17" s="139"/>
      <c r="IS17" s="139"/>
      <c r="IT17" s="139"/>
      <c r="IU17" s="139"/>
      <c r="IV17" s="139"/>
      <c r="IW17" s="139"/>
      <c r="IX17" s="139"/>
      <c r="IY17" s="139"/>
      <c r="IZ17" s="139"/>
      <c r="JA17" s="139"/>
      <c r="JB17" s="139"/>
      <c r="JC17" s="139"/>
      <c r="JD17" s="139"/>
      <c r="JE17" s="139"/>
      <c r="JF17" s="139"/>
      <c r="JG17" s="139"/>
      <c r="JH17" s="139"/>
      <c r="JI17" s="139"/>
      <c r="JJ17" s="139"/>
      <c r="JK17" s="139"/>
      <c r="JL17" s="139"/>
      <c r="JM17" s="139"/>
      <c r="JN17" s="139"/>
      <c r="JO17" s="139"/>
      <c r="JP17" s="139"/>
      <c r="JQ17" s="139"/>
      <c r="JR17" s="139"/>
      <c r="JS17" s="139"/>
      <c r="JT17" s="139"/>
      <c r="JU17" s="139"/>
      <c r="JV17" s="139"/>
      <c r="JW17" s="139"/>
      <c r="JX17" s="139"/>
      <c r="JY17" s="139"/>
      <c r="JZ17" s="139"/>
      <c r="KA17" s="139"/>
      <c r="KB17" s="139"/>
      <c r="KC17" s="139"/>
      <c r="KD17" s="139"/>
      <c r="KE17" s="139"/>
      <c r="KF17" s="139"/>
      <c r="KG17" s="139"/>
      <c r="KH17" s="139"/>
      <c r="KI17" s="139"/>
      <c r="KJ17" s="139"/>
      <c r="KK17" s="139"/>
      <c r="KL17" s="139"/>
      <c r="KM17" s="139"/>
      <c r="KN17" s="139"/>
      <c r="KO17" s="139"/>
      <c r="KP17" s="139"/>
      <c r="KQ17" s="139"/>
      <c r="KR17" s="139"/>
      <c r="KS17" s="139"/>
      <c r="KT17" s="139"/>
      <c r="KU17" s="139"/>
    </row>
    <row r="18" spans="1:307" s="152" customFormat="1" x14ac:dyDescent="0.2">
      <c r="A18" s="150" t="s">
        <v>412</v>
      </c>
      <c r="B18" s="186" t="s">
        <v>566</v>
      </c>
      <c r="C18" s="284">
        <f>'[8]ф_4 (Л) '!C20</f>
        <v>0.28274117569839596</v>
      </c>
      <c r="D18" s="284">
        <f>'[8]ф_4 (Л) '!D20</f>
        <v>0.28274117569839596</v>
      </c>
      <c r="E18" s="284">
        <f>'[8]ф_4 (Л) '!E20</f>
        <v>0.28274117569839596</v>
      </c>
      <c r="F18" s="284">
        <f>'[8]ф_4 (Л) '!F20</f>
        <v>0.28274117569839596</v>
      </c>
      <c r="G18" s="284">
        <f>'[8]ф_4 (Л) '!G20</f>
        <v>0.28274117569839596</v>
      </c>
      <c r="H18" s="284">
        <f>'[8]ф_4 (Л) '!H20</f>
        <v>0.28274117569839596</v>
      </c>
      <c r="I18" s="284">
        <f>'[8]ф_4 (Л) '!I20</f>
        <v>0.27223430827915868</v>
      </c>
      <c r="J18" s="151">
        <f>'[8]ф_4 (Л) '!J20</f>
        <v>0.14121962402567628</v>
      </c>
      <c r="K18" s="151">
        <f>'[8]ф_4 (Л) '!K20</f>
        <v>0.14121962402567628</v>
      </c>
      <c r="L18" s="151">
        <f>'[8]ф_4 (Л) '!L20</f>
        <v>0.14121962402567628</v>
      </c>
      <c r="M18" s="151">
        <f>'[8]ф_4 (Л) '!M20</f>
        <v>0.14121962402567628</v>
      </c>
      <c r="N18" s="151">
        <f>'[8]ф_4 (Л) '!N20</f>
        <v>0.14121962402567628</v>
      </c>
      <c r="O18" s="151">
        <f>'[8]ф_4 (Л) '!O20</f>
        <v>0.14121962402567628</v>
      </c>
      <c r="P18" s="151">
        <f>'[8]ф_4 (Л) '!P20</f>
        <v>0.14121962402567628</v>
      </c>
      <c r="Q18" s="151">
        <f>'[8]ф_4 (Л) '!Q20</f>
        <v>0.14121962402567628</v>
      </c>
      <c r="R18" s="151">
        <f>'[8]ф_4 (Л) '!R20</f>
        <v>0.14121962402567628</v>
      </c>
      <c r="S18" s="151">
        <f>'[8]ф_4 (Л) '!S20</f>
        <v>0.14121962402567628</v>
      </c>
      <c r="T18" s="151">
        <f>'[8]ф_4 (Л) '!T20</f>
        <v>0.14121962402567628</v>
      </c>
      <c r="U18" s="151">
        <f>'[8]ф_4 (Л) '!U20</f>
        <v>0.14121962402567628</v>
      </c>
      <c r="V18" s="151">
        <f>'[8]ф_4 (Л) '!V20</f>
        <v>0.14121962402567628</v>
      </c>
      <c r="W18" s="151">
        <f>'[8]ф_4 (Л) '!W20</f>
        <v>0.14121962402567628</v>
      </c>
      <c r="X18" s="151">
        <f>'[8]ф_4 (Л) '!X20</f>
        <v>0.14121962402567628</v>
      </c>
      <c r="Y18" s="151">
        <f>'[8]ф_4 (Л) '!Y20</f>
        <v>0.14121962402567628</v>
      </c>
      <c r="Z18" s="151">
        <f>'[8]ф_4 (Л) '!Z20</f>
        <v>0.14121962402567628</v>
      </c>
      <c r="AA18" s="151">
        <f>'[8]ф_4 (Л) '!AA20</f>
        <v>0.14121962402567628</v>
      </c>
      <c r="AB18" s="151">
        <f>'[8]ф_4 (Л) '!AB20</f>
        <v>0.14121962402567628</v>
      </c>
      <c r="AC18" s="151">
        <f>'[8]ф_4 (Л) '!AC20</f>
        <v>0.14121962402567628</v>
      </c>
      <c r="AD18" s="151">
        <f>'[8]ф_4 (Л) '!AD20</f>
        <v>0.14121962402567628</v>
      </c>
      <c r="AE18" s="151">
        <f>'[8]ф_4 (Л) '!AE20</f>
        <v>0.14121962402567628</v>
      </c>
      <c r="AF18" s="151">
        <f>'[8]ф_4 (Л) '!AF20</f>
        <v>0.14121962402567628</v>
      </c>
      <c r="AG18" s="151">
        <f>'[8]ф_4 (Л) '!AG20</f>
        <v>0.14121962402567628</v>
      </c>
      <c r="AH18" s="151">
        <f>'[8]ф_4 (Л) '!AH20</f>
        <v>0.14121962402567628</v>
      </c>
      <c r="AI18" s="151">
        <f>'[8]ф_4 (Л) '!AI20</f>
        <v>0.14121962402567628</v>
      </c>
      <c r="AJ18" s="151">
        <f>'[8]ф_4 (Л) '!AJ20</f>
        <v>175.0919869247291</v>
      </c>
      <c r="AK18" s="151">
        <f>'[8]ф_4 (Л) '!AK20</f>
        <v>175.0919869247291</v>
      </c>
      <c r="AL18" s="151">
        <f>'[8]ф_4 (Л) '!AL20</f>
        <v>175.0919869247291</v>
      </c>
      <c r="AM18" s="151">
        <f>'[8]ф_4 (Л) '!AM20</f>
        <v>175.0919869247291</v>
      </c>
      <c r="AN18" s="151">
        <f>'[8]ф_4 (Л) '!AN20</f>
        <v>175.0919869247291</v>
      </c>
      <c r="AO18" s="151">
        <f>'[8]ф_4 (Л) '!AO20</f>
        <v>175.0919869247291</v>
      </c>
      <c r="AP18" s="151">
        <f>'[8]ф_4 (Л) '!AP20</f>
        <v>175.0919869247291</v>
      </c>
      <c r="AQ18" s="151">
        <f>'[8]ф_4 (Л) '!AQ20</f>
        <v>175.0919869247291</v>
      </c>
      <c r="AR18" s="151">
        <f>'[8]ф_4 (Л) '!AR20</f>
        <v>175.0919869247291</v>
      </c>
      <c r="AS18" s="151">
        <f>'[8]ф_4 (Л) '!AS20</f>
        <v>175.0919869247291</v>
      </c>
      <c r="AT18" s="151">
        <f>'[8]ф_4 (Л) '!AT20</f>
        <v>175.0919869247291</v>
      </c>
      <c r="AU18" s="151">
        <f>'[8]ф_4 (Л) '!AU20</f>
        <v>175.0919869247291</v>
      </c>
      <c r="AV18" s="151">
        <f>'[8]ф_4 (Л) '!AV20</f>
        <v>175.0919869247291</v>
      </c>
      <c r="AW18" s="151">
        <f>'[8]ф_4 (Л) '!AW20</f>
        <v>175.0919869247291</v>
      </c>
      <c r="AX18" s="151">
        <f>'[8]ф_4 (Л) '!AX20</f>
        <v>175.0919869247291</v>
      </c>
      <c r="AY18" s="151">
        <f>'[8]ф_4 (Л) '!AY20</f>
        <v>175.0919869247291</v>
      </c>
      <c r="AZ18" s="151">
        <f>'[8]ф_4 (Л) '!AZ20</f>
        <v>175.0919869247291</v>
      </c>
      <c r="BA18" s="151">
        <f>'[8]ф_4 (Л) '!BA20</f>
        <v>175.0919869247291</v>
      </c>
      <c r="BB18" s="151">
        <f>'[8]ф_4 (Л) '!BB20</f>
        <v>175.0919869247291</v>
      </c>
      <c r="BC18" s="151">
        <f>'[8]ф_4 (Л) '!BC20</f>
        <v>175.0919869247291</v>
      </c>
      <c r="BD18" s="151">
        <f>'[8]ф_4 (Л) '!BD20</f>
        <v>175.0919869247291</v>
      </c>
      <c r="BE18" s="151">
        <f>'[8]ф_4 (Л) '!BE20</f>
        <v>175.0919869247291</v>
      </c>
      <c r="BF18" s="151">
        <f>'[8]ф_4 (Л) '!BF20</f>
        <v>175.0919869247291</v>
      </c>
      <c r="BG18" s="151">
        <f>'[8]ф_4 (Л) '!BG20</f>
        <v>175.0919869247291</v>
      </c>
      <c r="BH18" s="151">
        <f>'[8]ф_4 (Л) '!BH20</f>
        <v>175.0919869247291</v>
      </c>
      <c r="BI18" s="151">
        <f>'[8]ф_4 (Л) '!BI20</f>
        <v>163.17247546060568</v>
      </c>
      <c r="BJ18" s="151">
        <f>'[8]ф_4 (Л) '!BJ20</f>
        <v>1.2501997759922079</v>
      </c>
      <c r="BK18" s="151">
        <f>'[8]ф_4 (Л) '!BK20</f>
        <v>4.7810430102344954</v>
      </c>
      <c r="BL18" s="151">
        <f>'[8]ф_4 (Л) '!BL20</f>
        <v>1.2501997759922079</v>
      </c>
      <c r="BM18" s="151">
        <f>'[8]ф_4 (Л) '!BM20</f>
        <v>1.2501997759922079</v>
      </c>
      <c r="BN18" s="151">
        <f>'[8]ф_4 (Л) '!BN20</f>
        <v>4.7254133227284187</v>
      </c>
      <c r="BO18" s="151">
        <f>'[8]ф_4 (Л) '!BO20</f>
        <v>2.432932734760064</v>
      </c>
      <c r="BP18" s="151">
        <f>'[8]ф_4 (Л) '!BP20</f>
        <v>2.4877982777241137</v>
      </c>
      <c r="BQ18" s="151">
        <f>'[8]ф_4 (Л) '!BQ20</f>
        <v>2.4993611578027983</v>
      </c>
      <c r="BR18" s="151">
        <f>'[8]ф_4 (Л) '!BR20</f>
        <v>2.491718591881841</v>
      </c>
      <c r="BS18" s="151">
        <f>'[8]ф_4 (Л) '!BS20</f>
        <v>2.5018565336143657</v>
      </c>
      <c r="BT18" s="151">
        <f>'[8]ф_4 (Л) '!BT20</f>
        <v>2.5137519116428275</v>
      </c>
      <c r="BU18" s="151">
        <f>'[8]ф_4 (Л) '!BU20</f>
        <v>2.5182297461601446</v>
      </c>
      <c r="BV18" s="151">
        <f>'[8]ф_4 (Л) '!BV20</f>
        <v>2.5194060268229377</v>
      </c>
      <c r="BW18" s="151">
        <f>'[8]ф_4 (Л) '!BW20</f>
        <v>2.5272244110493802</v>
      </c>
      <c r="BX18" s="151">
        <f>'[8]ф_4 (Л) '!BX20</f>
        <v>2.5303339677403325</v>
      </c>
      <c r="BY18" s="151">
        <f>'[8]ф_4 (Л) '!BY20</f>
        <v>2.5468053166000968</v>
      </c>
      <c r="BZ18" s="151">
        <f>'[8]ф_4 (Л) '!BZ20</f>
        <v>2.5527837262017492</v>
      </c>
      <c r="CA18" s="151">
        <f>'[8]ф_4 (Л) '!CA20</f>
        <v>2.5657073797458327</v>
      </c>
      <c r="CB18" s="151">
        <f>'[8]ф_4 (Л) '!CB20</f>
        <v>2.567974317396915</v>
      </c>
      <c r="CC18" s="151">
        <f>'[8]ф_4 (Л) '!CC20</f>
        <v>2.5741020813744147</v>
      </c>
      <c r="CD18" s="151">
        <f>'[8]ф_4 (Л) '!CD20</f>
        <v>2.4753104686742353</v>
      </c>
      <c r="CE18" s="151">
        <f>'[8]ф_4 (Л) '!CE20</f>
        <v>2.4902815809027978</v>
      </c>
      <c r="CF18" s="151">
        <f>'[8]ф_4 (Л) '!CF20</f>
        <v>2.4689779476426961</v>
      </c>
      <c r="CG18" s="151">
        <f>'[8]ф_4 (Л) '!CG20</f>
        <v>2.4689968873716368</v>
      </c>
      <c r="CH18" s="151">
        <f>'[8]ф_4 (Л) '!CH20</f>
        <v>2.468836031457013</v>
      </c>
      <c r="CI18" s="151">
        <f>'[8]ф_4 (Л) '!CI20</f>
        <v>2.4688360314570126</v>
      </c>
      <c r="CJ18" s="151">
        <f t="shared" si="103"/>
        <v>2466.1465785217811</v>
      </c>
      <c r="CK18" s="151">
        <v>2466.1465785217811</v>
      </c>
      <c r="CL18" s="151">
        <v>2466.1465785217811</v>
      </c>
      <c r="CM18" s="151">
        <v>2466.1465785217806</v>
      </c>
      <c r="CN18" s="151">
        <v>13082.019712528971</v>
      </c>
      <c r="CO18" s="151">
        <v>8554.0838647339206</v>
      </c>
      <c r="CP18" s="151">
        <v>8733.894062466692</v>
      </c>
      <c r="CQ18" s="151">
        <v>8764.8811144531119</v>
      </c>
      <c r="CR18" s="151">
        <v>8729.2207656266619</v>
      </c>
      <c r="CS18" s="151">
        <v>8761.801320186576</v>
      </c>
      <c r="CT18" s="151">
        <v>8800.0173007631765</v>
      </c>
      <c r="CU18" s="151">
        <v>8814.3863983764131</v>
      </c>
      <c r="CV18" s="151">
        <v>8818.1601774922528</v>
      </c>
      <c r="CW18" s="151">
        <v>8843.2345354820427</v>
      </c>
      <c r="CX18" s="151">
        <v>8853.2029396941689</v>
      </c>
      <c r="CY18" s="151">
        <v>8905.9651852542011</v>
      </c>
      <c r="CZ18" s="151">
        <v>8925.2996435834084</v>
      </c>
      <c r="DA18" s="151">
        <v>8967.5164709687579</v>
      </c>
      <c r="DB18" s="151">
        <v>8975.1253256284581</v>
      </c>
      <c r="DC18" s="151">
        <v>8995.6933426158757</v>
      </c>
      <c r="DD18" s="151">
        <v>8678.5718962537849</v>
      </c>
      <c r="DE18" s="151">
        <v>8729.0571503918072</v>
      </c>
      <c r="DF18" s="151">
        <v>8653.9205508065606</v>
      </c>
      <c r="DG18" s="151">
        <v>8653.9815246975941</v>
      </c>
      <c r="DH18" s="151">
        <v>8653.4636680228105</v>
      </c>
      <c r="DI18" s="151">
        <v>8653.4636680228086</v>
      </c>
      <c r="DJ18" s="139"/>
      <c r="DK18" s="139">
        <v>1972.6019999999999</v>
      </c>
      <c r="DL18" s="139">
        <v>16469</v>
      </c>
      <c r="DM18" s="139">
        <f t="shared" si="100"/>
        <v>20.64</v>
      </c>
      <c r="DN18" s="139">
        <v>24.00432</v>
      </c>
      <c r="DO18" s="139"/>
      <c r="DP18" s="139"/>
      <c r="DQ18" s="284">
        <f>'[8]ф_4 (Л) '!DQ20</f>
        <v>0</v>
      </c>
      <c r="DR18" s="284">
        <f>'[8]ф_4 (Л) '!DR20</f>
        <v>0</v>
      </c>
      <c r="DS18" s="284">
        <f>'[8]ф_4 (Л) '!DS20</f>
        <v>0</v>
      </c>
      <c r="DT18" s="284">
        <f>'[8]ф_4 (Л) '!DT20</f>
        <v>1186.8587834183054</v>
      </c>
      <c r="DU18" s="284">
        <f>'[8]ф_4 (Л) '!DU20</f>
        <v>0</v>
      </c>
      <c r="DV18" s="284">
        <f>'[8]ф_4 (Л) '!DV20</f>
        <v>0</v>
      </c>
      <c r="DW18" s="284">
        <f>'[8]ф_4 (Л) '!DW20</f>
        <v>0</v>
      </c>
      <c r="DX18" s="284">
        <f>'[8]ф_4 (Л) '!DX20</f>
        <v>0</v>
      </c>
      <c r="DY18" s="284">
        <f>'[8]ф_4 (Л) '!DY20</f>
        <v>0</v>
      </c>
      <c r="DZ18" s="284">
        <f>'[8]ф_4 (Л) '!DZ20</f>
        <v>0</v>
      </c>
      <c r="EA18" s="284">
        <f>'[8]ф_4 (Л) '!EA20</f>
        <v>0</v>
      </c>
      <c r="EB18" s="284">
        <f>'[8]ф_4 (Л) '!EB20</f>
        <v>0</v>
      </c>
      <c r="EC18" s="284">
        <f>'[8]ф_4 (Л) '!EC20</f>
        <v>0</v>
      </c>
      <c r="ED18" s="284">
        <f>'[8]ф_4 (Л) '!ED20</f>
        <v>0</v>
      </c>
      <c r="EE18" s="284">
        <f>'[8]ф_4 (Л) '!EE20</f>
        <v>0</v>
      </c>
      <c r="EF18" s="284">
        <f>'[8]ф_4 (Л) '!EF20</f>
        <v>0</v>
      </c>
      <c r="EG18" s="284">
        <f>'[8]ф_4 (Л) '!EG20</f>
        <v>0</v>
      </c>
      <c r="EH18" s="284">
        <f>'[8]ф_4 (Л) '!EH20</f>
        <v>0</v>
      </c>
      <c r="EI18" s="284">
        <f>'[8]ф_4 (Л) '!EI20</f>
        <v>0</v>
      </c>
      <c r="EJ18" s="284">
        <f>'[8]ф_4 (Л) '!EJ20</f>
        <v>0</v>
      </c>
      <c r="EK18" s="284">
        <f>'[8]ф_4 (Л) '!EK20</f>
        <v>598.92219281709913</v>
      </c>
      <c r="EL18" s="284">
        <f>'[8]ф_4 (Л) '!EL20</f>
        <v>0</v>
      </c>
      <c r="EM18" s="284">
        <f>'[8]ф_4 (Л) '!EM20</f>
        <v>0</v>
      </c>
      <c r="EN18" s="284">
        <f>'[8]ф_4 (Л) '!EN20</f>
        <v>0</v>
      </c>
      <c r="EO18" s="284">
        <f>'[8]ф_4 (Л) '!EO20</f>
        <v>0</v>
      </c>
      <c r="EP18" s="139"/>
      <c r="EQ18" s="139"/>
      <c r="ER18" s="139"/>
      <c r="ES18" s="139">
        <v>0</v>
      </c>
      <c r="ET18" s="139">
        <v>0</v>
      </c>
      <c r="EU18" s="139">
        <v>0</v>
      </c>
      <c r="EV18" s="139">
        <v>357.89</v>
      </c>
      <c r="EW18" s="139">
        <v>0</v>
      </c>
      <c r="EX18" s="139">
        <v>0</v>
      </c>
      <c r="EY18" s="139">
        <v>0</v>
      </c>
      <c r="EZ18" s="139">
        <v>0</v>
      </c>
      <c r="FA18" s="139">
        <v>0</v>
      </c>
      <c r="FB18" s="139">
        <v>0</v>
      </c>
      <c r="FC18" s="139">
        <v>0</v>
      </c>
      <c r="FD18" s="139">
        <v>0</v>
      </c>
      <c r="FE18" s="139">
        <v>0</v>
      </c>
      <c r="FF18" s="139">
        <v>0</v>
      </c>
      <c r="FG18" s="139">
        <v>0</v>
      </c>
      <c r="FH18" s="139">
        <v>0</v>
      </c>
      <c r="FI18" s="139">
        <v>0</v>
      </c>
      <c r="FJ18" s="139">
        <v>0</v>
      </c>
      <c r="FK18" s="139">
        <v>0</v>
      </c>
      <c r="FL18" s="139">
        <v>0</v>
      </c>
      <c r="FM18" s="139">
        <v>0</v>
      </c>
      <c r="FN18" s="139">
        <v>0</v>
      </c>
      <c r="FO18" s="139">
        <v>0</v>
      </c>
      <c r="FP18" s="139">
        <v>0</v>
      </c>
      <c r="FQ18" s="139">
        <v>0</v>
      </c>
      <c r="FR18" s="139"/>
      <c r="FS18" s="139"/>
      <c r="FT18" s="139"/>
      <c r="FU18" s="139">
        <v>2045</v>
      </c>
      <c r="FV18" s="139"/>
      <c r="FW18" s="139"/>
      <c r="FX18" s="139"/>
      <c r="FY18" s="139">
        <v>20.64</v>
      </c>
      <c r="FZ18" s="139"/>
      <c r="GA18" s="139"/>
      <c r="GB18" s="139"/>
      <c r="GC18" s="139"/>
      <c r="GD18" s="139"/>
      <c r="GE18" s="139"/>
      <c r="GF18" s="139"/>
      <c r="GG18" s="139"/>
      <c r="GH18" s="139"/>
      <c r="GI18" s="139"/>
      <c r="GJ18" s="139"/>
      <c r="GK18" s="139"/>
      <c r="GL18" s="139"/>
      <c r="GM18" s="139"/>
      <c r="GN18" s="139"/>
      <c r="GO18" s="139"/>
      <c r="GP18" s="139"/>
      <c r="GQ18" s="139"/>
      <c r="GR18" s="139">
        <v>15857</v>
      </c>
      <c r="GS18" s="139"/>
      <c r="GT18" s="139"/>
      <c r="GU18" s="139"/>
      <c r="GV18" s="139">
        <f t="shared" si="104"/>
        <v>0.27223430827915868</v>
      </c>
      <c r="GW18" s="139"/>
      <c r="GX18" s="139"/>
      <c r="GY18" s="139"/>
      <c r="GZ18" s="139">
        <f t="shared" si="101"/>
        <v>20.64</v>
      </c>
      <c r="HA18" s="139">
        <f t="shared" si="101"/>
        <v>20.64</v>
      </c>
      <c r="HB18" s="139">
        <f t="shared" si="101"/>
        <v>20.64</v>
      </c>
      <c r="HC18" s="139">
        <f t="shared" si="101"/>
        <v>20.64</v>
      </c>
      <c r="HD18" s="139">
        <f t="shared" si="101"/>
        <v>20.64</v>
      </c>
      <c r="HE18" s="139">
        <f t="shared" si="101"/>
        <v>20.64</v>
      </c>
      <c r="HF18" s="139">
        <f t="shared" si="101"/>
        <v>20.64</v>
      </c>
      <c r="HG18" s="139">
        <f t="shared" si="101"/>
        <v>20.64</v>
      </c>
      <c r="HH18" s="139">
        <f t="shared" si="101"/>
        <v>20.64</v>
      </c>
      <c r="HI18" s="139">
        <f t="shared" si="101"/>
        <v>20.64</v>
      </c>
      <c r="HJ18" s="139">
        <f t="shared" si="101"/>
        <v>20.64</v>
      </c>
      <c r="HK18" s="139">
        <f t="shared" si="101"/>
        <v>20.64</v>
      </c>
      <c r="HL18" s="139">
        <f t="shared" si="101"/>
        <v>20.64</v>
      </c>
      <c r="HM18" s="139">
        <f t="shared" si="101"/>
        <v>20.64</v>
      </c>
      <c r="HN18" s="139">
        <f t="shared" si="101"/>
        <v>20.64</v>
      </c>
      <c r="HO18" s="139">
        <f t="shared" si="101"/>
        <v>20.64</v>
      </c>
      <c r="HP18" s="139">
        <f t="shared" si="102"/>
        <v>20.64</v>
      </c>
      <c r="HQ18" s="139">
        <f t="shared" si="102"/>
        <v>20.64</v>
      </c>
      <c r="HR18" s="139">
        <f t="shared" si="102"/>
        <v>20.64</v>
      </c>
      <c r="HS18" s="139">
        <f t="shared" si="102"/>
        <v>20.64</v>
      </c>
      <c r="HT18" s="139">
        <f t="shared" si="102"/>
        <v>20.64</v>
      </c>
      <c r="HU18" s="139">
        <f t="shared" si="102"/>
        <v>20.64</v>
      </c>
      <c r="HV18" s="139">
        <f t="shared" si="102"/>
        <v>20.64</v>
      </c>
      <c r="HW18" s="139">
        <f t="shared" si="102"/>
        <v>20.64</v>
      </c>
      <c r="HX18" s="139">
        <f t="shared" si="102"/>
        <v>20.64</v>
      </c>
      <c r="HY18" s="139"/>
      <c r="HZ18" s="139"/>
      <c r="IA18" s="139"/>
      <c r="IB18" s="139"/>
      <c r="IC18" s="139"/>
      <c r="ID18" s="139"/>
      <c r="IE18" s="139"/>
      <c r="IF18" s="139"/>
      <c r="IG18" s="139"/>
      <c r="IH18" s="139"/>
      <c r="II18" s="139"/>
      <c r="IJ18" s="139"/>
      <c r="IK18" s="139"/>
      <c r="IL18" s="139"/>
      <c r="IM18" s="139"/>
      <c r="IN18" s="139"/>
      <c r="IO18" s="139"/>
      <c r="IP18" s="139"/>
      <c r="IQ18" s="139"/>
      <c r="IR18" s="139"/>
      <c r="IS18" s="139"/>
      <c r="IT18" s="139"/>
      <c r="IU18" s="139"/>
      <c r="IV18" s="139"/>
      <c r="IW18" s="139"/>
      <c r="IX18" s="139"/>
      <c r="IY18" s="139"/>
      <c r="IZ18" s="139"/>
      <c r="JA18" s="139"/>
      <c r="JB18" s="139"/>
      <c r="JC18" s="139"/>
      <c r="JD18" s="139"/>
      <c r="JE18" s="139"/>
      <c r="JF18" s="139"/>
      <c r="JG18" s="139"/>
      <c r="JH18" s="139"/>
      <c r="JI18" s="139"/>
      <c r="JJ18" s="139"/>
      <c r="JK18" s="139"/>
      <c r="JL18" s="139"/>
      <c r="JM18" s="139"/>
      <c r="JN18" s="139"/>
      <c r="JO18" s="139"/>
      <c r="JP18" s="139"/>
      <c r="JQ18" s="139"/>
      <c r="JR18" s="139"/>
      <c r="JS18" s="139"/>
      <c r="JT18" s="139"/>
      <c r="JU18" s="139"/>
      <c r="JV18" s="139"/>
      <c r="JW18" s="139"/>
      <c r="JX18" s="139"/>
      <c r="JY18" s="139"/>
      <c r="JZ18" s="139"/>
      <c r="KA18" s="139"/>
      <c r="KB18" s="139"/>
      <c r="KC18" s="139"/>
      <c r="KD18" s="139"/>
      <c r="KE18" s="139"/>
      <c r="KF18" s="139"/>
      <c r="KG18" s="139"/>
      <c r="KH18" s="139"/>
      <c r="KI18" s="139"/>
      <c r="KJ18" s="139"/>
      <c r="KK18" s="139"/>
      <c r="KL18" s="139"/>
      <c r="KM18" s="139"/>
      <c r="KN18" s="139"/>
      <c r="KO18" s="139"/>
      <c r="KP18" s="139"/>
      <c r="KQ18" s="139"/>
      <c r="KR18" s="139"/>
      <c r="KS18" s="139"/>
      <c r="KT18" s="139"/>
      <c r="KU18" s="139"/>
    </row>
    <row r="19" spans="1:307" s="152" customFormat="1" x14ac:dyDescent="0.2">
      <c r="A19" s="150" t="s">
        <v>491</v>
      </c>
      <c r="B19" s="186" t="s">
        <v>567</v>
      </c>
      <c r="C19" s="284">
        <f>'[8]ф_4 (Л) '!C21</f>
        <v>3.9215686274509802</v>
      </c>
      <c r="D19" s="284">
        <f>'[8]ф_4 (Л) '!D21</f>
        <v>3.9215686274509802</v>
      </c>
      <c r="E19" s="284">
        <f>'[8]ф_4 (Л) '!E21</f>
        <v>3.9215686274509802</v>
      </c>
      <c r="F19" s="284">
        <f>'[8]ф_4 (Л) '!F21</f>
        <v>3.9215686274509802</v>
      </c>
      <c r="G19" s="284">
        <f>'[8]ф_4 (Л) '!G21</f>
        <v>3.9215686274509802</v>
      </c>
      <c r="H19" s="284">
        <f>'[8]ф_4 (Л) '!H21</f>
        <v>3.9215686274509802</v>
      </c>
      <c r="I19" s="284">
        <f>'[8]ф_4 (Л) '!I21</f>
        <v>0.28274117569839596</v>
      </c>
      <c r="J19" s="151">
        <f>'[8]ф_4 (Л) '!J21</f>
        <v>5.8139534883720927</v>
      </c>
      <c r="K19" s="151">
        <f>'[8]ф_4 (Л) '!K21</f>
        <v>5.8139534883720927</v>
      </c>
      <c r="L19" s="151">
        <f>'[8]ф_4 (Л) '!L21</f>
        <v>5.8139534883720927</v>
      </c>
      <c r="M19" s="151">
        <f>'[8]ф_4 (Л) '!M21</f>
        <v>5.8139534883720927</v>
      </c>
      <c r="N19" s="151">
        <f>'[8]ф_4 (Л) '!N21</f>
        <v>5.8139534883720927</v>
      </c>
      <c r="O19" s="151">
        <f>'[8]ф_4 (Л) '!O21</f>
        <v>5.8139534883720927</v>
      </c>
      <c r="P19" s="151">
        <f>'[8]ф_4 (Л) '!P21</f>
        <v>5.8139534883720927</v>
      </c>
      <c r="Q19" s="151">
        <f>'[8]ф_4 (Л) '!Q21</f>
        <v>5.8139534883720927</v>
      </c>
      <c r="R19" s="151">
        <f>'[8]ф_4 (Л) '!R21</f>
        <v>5.8139534883720927</v>
      </c>
      <c r="S19" s="151">
        <f>'[8]ф_4 (Л) '!S21</f>
        <v>5.8139534883720927</v>
      </c>
      <c r="T19" s="151">
        <f>'[8]ф_4 (Л) '!T21</f>
        <v>5.8139534883720927</v>
      </c>
      <c r="U19" s="151">
        <f>'[8]ф_4 (Л) '!U21</f>
        <v>5.8139534883720927</v>
      </c>
      <c r="V19" s="151">
        <f>'[8]ф_4 (Л) '!V21</f>
        <v>5.8139534883720927</v>
      </c>
      <c r="W19" s="151">
        <f>'[8]ф_4 (Л) '!W21</f>
        <v>5.8139534883720927</v>
      </c>
      <c r="X19" s="151">
        <f>'[8]ф_4 (Л) '!X21</f>
        <v>5.8139534883720927</v>
      </c>
      <c r="Y19" s="151">
        <f>'[8]ф_4 (Л) '!Y21</f>
        <v>5.8139534883720927</v>
      </c>
      <c r="Z19" s="151">
        <f>'[8]ф_4 (Л) '!Z21</f>
        <v>5.8139534883720927</v>
      </c>
      <c r="AA19" s="151">
        <f>'[8]ф_4 (Л) '!AA21</f>
        <v>5.8139534883720927</v>
      </c>
      <c r="AB19" s="151">
        <f>'[8]ф_4 (Л) '!AB21</f>
        <v>5.8139534883720927</v>
      </c>
      <c r="AC19" s="151">
        <f>'[8]ф_4 (Л) '!AC21</f>
        <v>5.8139534883720927</v>
      </c>
      <c r="AD19" s="151">
        <f>'[8]ф_4 (Л) '!AD21</f>
        <v>5.8139534883720927</v>
      </c>
      <c r="AE19" s="151">
        <f>'[8]ф_4 (Л) '!AE21</f>
        <v>5.8139534883720927</v>
      </c>
      <c r="AF19" s="151">
        <f>'[8]ф_4 (Л) '!AF21</f>
        <v>5.8139534883720927</v>
      </c>
      <c r="AG19" s="151">
        <f>'[8]ф_4 (Л) '!AG21</f>
        <v>5.8139534883720927</v>
      </c>
      <c r="AH19" s="151">
        <f>'[8]ф_4 (Л) '!AH21</f>
        <v>5.8139534883720927</v>
      </c>
      <c r="AI19" s="151">
        <f>'[8]ф_4 (Л) '!AI21</f>
        <v>5.8139534883720927</v>
      </c>
      <c r="AJ19" s="151">
        <f>'[8]ф_4 (Л) '!AJ21</f>
        <v>170.13980413332834</v>
      </c>
      <c r="AK19" s="151">
        <f>'[8]ф_4 (Л) '!AK21</f>
        <v>170.13980413332834</v>
      </c>
      <c r="AL19" s="151">
        <f>'[8]ф_4 (Л) '!AL21</f>
        <v>170.13980413332834</v>
      </c>
      <c r="AM19" s="151">
        <f>'[8]ф_4 (Л) '!AM21</f>
        <v>170.13980413332834</v>
      </c>
      <c r="AN19" s="151">
        <f>'[8]ф_4 (Л) '!AN21</f>
        <v>170.13980413332834</v>
      </c>
      <c r="AO19" s="151">
        <f>'[8]ф_4 (Л) '!AO21</f>
        <v>170.13980413332834</v>
      </c>
      <c r="AP19" s="151">
        <f>'[8]ф_4 (Л) '!AP21</f>
        <v>170.13980413332834</v>
      </c>
      <c r="AQ19" s="151">
        <f>'[8]ф_4 (Л) '!AQ21</f>
        <v>170.13980413332834</v>
      </c>
      <c r="AR19" s="151">
        <f>'[8]ф_4 (Л) '!AR21</f>
        <v>170.13980413332834</v>
      </c>
      <c r="AS19" s="151">
        <f>'[8]ф_4 (Л) '!AS21</f>
        <v>170.13980413332834</v>
      </c>
      <c r="AT19" s="151">
        <f>'[8]ф_4 (Л) '!AT21</f>
        <v>170.13980413332834</v>
      </c>
      <c r="AU19" s="151">
        <f>'[8]ф_4 (Л) '!AU21</f>
        <v>170.13980413332834</v>
      </c>
      <c r="AV19" s="151">
        <f>'[8]ф_4 (Л) '!AV21</f>
        <v>170.13980413332834</v>
      </c>
      <c r="AW19" s="151">
        <f>'[8]ф_4 (Л) '!AW21</f>
        <v>170.13980413332834</v>
      </c>
      <c r="AX19" s="151">
        <f>'[8]ф_4 (Л) '!AX21</f>
        <v>170.13980413332834</v>
      </c>
      <c r="AY19" s="151">
        <f>'[8]ф_4 (Л) '!AY21</f>
        <v>170.13980413332834</v>
      </c>
      <c r="AZ19" s="151">
        <f>'[8]ф_4 (Л) '!AZ21</f>
        <v>170.13980413332834</v>
      </c>
      <c r="BA19" s="151">
        <f>'[8]ф_4 (Л) '!BA21</f>
        <v>170.13980413332834</v>
      </c>
      <c r="BB19" s="151">
        <f>'[8]ф_4 (Л) '!BB21</f>
        <v>170.13980413332834</v>
      </c>
      <c r="BC19" s="151">
        <f>'[8]ф_4 (Л) '!BC21</f>
        <v>170.13980413332834</v>
      </c>
      <c r="BD19" s="151">
        <f>'[8]ф_4 (Л) '!BD21</f>
        <v>170.13980413332834</v>
      </c>
      <c r="BE19" s="151">
        <f>'[8]ф_4 (Л) '!BE21</f>
        <v>170.13980413332834</v>
      </c>
      <c r="BF19" s="151">
        <f>'[8]ф_4 (Л) '!BF21</f>
        <v>170.13980413332834</v>
      </c>
      <c r="BG19" s="151">
        <f>'[8]ф_4 (Л) '!BG21</f>
        <v>170.13980413332834</v>
      </c>
      <c r="BH19" s="151">
        <f>'[8]ф_4 (Л) '!BH21</f>
        <v>170.13980413332834</v>
      </c>
      <c r="BI19" s="151">
        <f>'[8]ф_4 (Л) '!BI21</f>
        <v>156.16403747141041</v>
      </c>
      <c r="BJ19" s="151">
        <f>'[8]ф_4 (Л) '!BJ21</f>
        <v>2.1071476247213696</v>
      </c>
      <c r="BK19" s="151">
        <f>'[8]ф_4 (Л) '!BK21</f>
        <v>16.315230012939594</v>
      </c>
      <c r="BL19" s="151">
        <f>'[8]ф_4 (Л) '!BL21</f>
        <v>2.1071476247213696</v>
      </c>
      <c r="BM19" s="151">
        <f>'[8]ф_4 (Л) '!BM21</f>
        <v>2.1071476247213701</v>
      </c>
      <c r="BN19" s="151">
        <f>'[8]ф_4 (Л) '!BN21</f>
        <v>1.7928917292992477</v>
      </c>
      <c r="BO19" s="151">
        <f>'[8]ф_4 (Л) '!BO21</f>
        <v>1.5116421307884165</v>
      </c>
      <c r="BP19" s="151">
        <f>'[8]ф_4 (Л) '!BP21</f>
        <v>1.5457314687664425</v>
      </c>
      <c r="BQ19" s="151">
        <f>'[8]ф_4 (Л) '!BQ21</f>
        <v>1.5529157761788375</v>
      </c>
      <c r="BR19" s="151">
        <f>'[8]ф_4 (Л) '!BR21</f>
        <v>1.5481672582817376</v>
      </c>
      <c r="BS19" s="151">
        <f>'[8]ф_4 (Л) '!BS21</f>
        <v>1.5544662157594398</v>
      </c>
      <c r="BT19" s="151">
        <f>'[8]ф_4 (Л) '!BT21</f>
        <v>1.5618571124877254</v>
      </c>
      <c r="BU19" s="151">
        <f>'[8]ф_4 (Л) '!BU21</f>
        <v>1.5646393033861281</v>
      </c>
      <c r="BV19" s="151">
        <f>'[8]ф_4 (Л) '!BV21</f>
        <v>1.5653701560653266</v>
      </c>
      <c r="BW19" s="151">
        <f>'[8]ф_4 (Л) '!BW21</f>
        <v>1.5702279142854891</v>
      </c>
      <c r="BX19" s="151">
        <f>'[8]ф_4 (Л) '!BX21</f>
        <v>1.5721599598513036</v>
      </c>
      <c r="BY19" s="151">
        <f>'[8]ф_4 (Л) '!BY21</f>
        <v>1.5823940220313211</v>
      </c>
      <c r="BZ19" s="151">
        <f>'[8]ф_4 (Л) '!BZ21</f>
        <v>1.5861085578669605</v>
      </c>
      <c r="CA19" s="151">
        <f>'[8]ф_4 (Л) '!CA21</f>
        <v>1.5941383479642508</v>
      </c>
      <c r="CB19" s="151">
        <f>'[8]ф_4 (Л) '!CB21</f>
        <v>1.595546853186071</v>
      </c>
      <c r="CC19" s="151">
        <f>'[8]ф_4 (Л) '!CC21</f>
        <v>1.5993541866415228</v>
      </c>
      <c r="CD19" s="151">
        <f>'[8]ф_4 (Л) '!CD21</f>
        <v>1.6032046411258825</v>
      </c>
      <c r="CE19" s="151">
        <f>'[8]ф_4 (Л) '!CE21</f>
        <v>1.6129011042206725</v>
      </c>
      <c r="CF19" s="151">
        <f>'[8]ф_4 (Л) '!CF21</f>
        <v>1.6139583913652449</v>
      </c>
      <c r="CG19" s="151">
        <f>'[8]ф_4 (Л) '!CG21</f>
        <v>1.6139707721702188</v>
      </c>
      <c r="CH19" s="151">
        <f>'[8]ф_4 (Л) '!CH21</f>
        <v>1.6138656214727582</v>
      </c>
      <c r="CI19" s="151">
        <f>'[8]ф_4 (Л) '!CI21</f>
        <v>1.613865621472758</v>
      </c>
      <c r="CJ19" s="151">
        <f t="shared" si="103"/>
        <v>35.631866334038364</v>
      </c>
      <c r="CK19" s="151">
        <v>35.631866334038364</v>
      </c>
      <c r="CL19" s="151">
        <v>35.631866334038364</v>
      </c>
      <c r="CM19" s="151">
        <v>35.631866334038364</v>
      </c>
      <c r="CN19" s="151">
        <v>28.188473901144921</v>
      </c>
      <c r="CO19" s="151">
        <v>24.251352977484917</v>
      </c>
      <c r="CP19" s="151">
        <v>24.761125928407985</v>
      </c>
      <c r="CQ19" s="151">
        <v>24.848976123395257</v>
      </c>
      <c r="CR19" s="151">
        <v>24.747876844925955</v>
      </c>
      <c r="CS19" s="151">
        <v>24.840244717550188</v>
      </c>
      <c r="CT19" s="151">
        <v>24.948589368947012</v>
      </c>
      <c r="CU19" s="151">
        <v>24.989326642943499</v>
      </c>
      <c r="CV19" s="151">
        <v>25.000025538447034</v>
      </c>
      <c r="CW19" s="151">
        <v>25.071112882914299</v>
      </c>
      <c r="CX19" s="151">
        <v>25.099373920915941</v>
      </c>
      <c r="CY19" s="151">
        <v>25.248958126681845</v>
      </c>
      <c r="CZ19" s="151">
        <v>25.303772503181371</v>
      </c>
      <c r="DA19" s="151">
        <v>25.423459800933095</v>
      </c>
      <c r="DB19" s="151">
        <v>25.445031371077217</v>
      </c>
      <c r="DC19" s="151">
        <v>25.503342962113305</v>
      </c>
      <c r="DD19" s="151">
        <v>25.647859844122245</v>
      </c>
      <c r="DE19" s="151">
        <v>25.797059359642279</v>
      </c>
      <c r="DF19" s="151">
        <v>25.812591606157472</v>
      </c>
      <c r="DG19" s="151">
        <v>25.812773476806587</v>
      </c>
      <c r="DH19" s="151">
        <v>25.811228833222408</v>
      </c>
      <c r="DI19" s="151">
        <v>25.811228833222405</v>
      </c>
      <c r="DJ19" s="139"/>
      <c r="DK19" s="139">
        <v>16.91</v>
      </c>
      <c r="DL19" s="139">
        <v>255</v>
      </c>
      <c r="DM19" s="139">
        <f t="shared" si="100"/>
        <v>0.17200000000000001</v>
      </c>
      <c r="DN19" s="139">
        <v>0.20003600000000002</v>
      </c>
      <c r="DO19" s="139"/>
      <c r="DP19" s="139"/>
      <c r="DQ19" s="284">
        <f>'[8]ф_4 (Л) '!DQ21</f>
        <v>0</v>
      </c>
      <c r="DR19" s="284">
        <f>'[8]ф_4 (Л) '!DR21</f>
        <v>0</v>
      </c>
      <c r="DS19" s="284">
        <f>'[8]ф_4 (Л) '!DS21</f>
        <v>0</v>
      </c>
      <c r="DT19" s="284">
        <f>'[8]ф_4 (Л) '!DT21</f>
        <v>0</v>
      </c>
      <c r="DU19" s="284">
        <f>'[8]ф_4 (Л) '!DU21</f>
        <v>0</v>
      </c>
      <c r="DV19" s="284">
        <f>'[8]ф_4 (Л) '!DV21</f>
        <v>0</v>
      </c>
      <c r="DW19" s="284">
        <f>'[8]ф_4 (Л) '!DW21</f>
        <v>0</v>
      </c>
      <c r="DX19" s="284">
        <f>'[8]ф_4 (Л) '!DX21</f>
        <v>0</v>
      </c>
      <c r="DY19" s="284">
        <f>'[8]ф_4 (Л) '!DY21</f>
        <v>0</v>
      </c>
      <c r="DZ19" s="284">
        <f>'[8]ф_4 (Л) '!DZ21</f>
        <v>0</v>
      </c>
      <c r="EA19" s="284">
        <f>'[8]ф_4 (Л) '!EA21</f>
        <v>0</v>
      </c>
      <c r="EB19" s="284">
        <f>'[8]ф_4 (Л) '!EB21</f>
        <v>0</v>
      </c>
      <c r="EC19" s="284">
        <f>'[8]ф_4 (Л) '!EC21</f>
        <v>0</v>
      </c>
      <c r="ED19" s="284">
        <f>'[8]ф_4 (Л) '!ED21</f>
        <v>0</v>
      </c>
      <c r="EE19" s="284">
        <f>'[8]ф_4 (Л) '!EE21</f>
        <v>0</v>
      </c>
      <c r="EF19" s="284">
        <f>'[8]ф_4 (Л) '!EF21</f>
        <v>0</v>
      </c>
      <c r="EG19" s="284">
        <f>'[8]ф_4 (Л) '!EG21</f>
        <v>0</v>
      </c>
      <c r="EH19" s="284">
        <f>'[8]ф_4 (Л) '!EH21</f>
        <v>0</v>
      </c>
      <c r="EI19" s="284">
        <f>'[8]ф_4 (Л) '!EI21</f>
        <v>0</v>
      </c>
      <c r="EJ19" s="284">
        <f>'[8]ф_4 (Л) '!EJ21</f>
        <v>0</v>
      </c>
      <c r="EK19" s="284">
        <f>'[8]ф_4 (Л) '!EK21</f>
        <v>0</v>
      </c>
      <c r="EL19" s="284">
        <f>'[8]ф_4 (Л) '!EL21</f>
        <v>0</v>
      </c>
      <c r="EM19" s="284">
        <f>'[8]ф_4 (Л) '!EM21</f>
        <v>0</v>
      </c>
      <c r="EN19" s="284">
        <f>'[8]ф_4 (Л) '!EN21</f>
        <v>0</v>
      </c>
      <c r="EO19" s="284">
        <f>'[8]ф_4 (Л) '!EO21</f>
        <v>0</v>
      </c>
      <c r="EP19" s="139"/>
      <c r="EQ19" s="139"/>
      <c r="ER19" s="139"/>
      <c r="ES19" s="139">
        <v>0</v>
      </c>
      <c r="ET19" s="139">
        <v>0</v>
      </c>
      <c r="EU19" s="139">
        <v>0</v>
      </c>
      <c r="EV19" s="139">
        <v>0</v>
      </c>
      <c r="EW19" s="139">
        <v>0</v>
      </c>
      <c r="EX19" s="139">
        <v>0</v>
      </c>
      <c r="EY19" s="139">
        <v>0</v>
      </c>
      <c r="EZ19" s="139">
        <v>0</v>
      </c>
      <c r="FA19" s="139">
        <v>0</v>
      </c>
      <c r="FB19" s="139">
        <v>0</v>
      </c>
      <c r="FC19" s="139">
        <v>0</v>
      </c>
      <c r="FD19" s="139">
        <v>0</v>
      </c>
      <c r="FE19" s="139">
        <v>0</v>
      </c>
      <c r="FF19" s="139">
        <v>0</v>
      </c>
      <c r="FG19" s="139">
        <v>0</v>
      </c>
      <c r="FH19" s="139">
        <v>0</v>
      </c>
      <c r="FI19" s="139">
        <v>0</v>
      </c>
      <c r="FJ19" s="139">
        <v>0</v>
      </c>
      <c r="FK19" s="139">
        <v>0</v>
      </c>
      <c r="FL19" s="139">
        <v>0</v>
      </c>
      <c r="FM19" s="139">
        <v>0</v>
      </c>
      <c r="FN19" s="139">
        <v>0</v>
      </c>
      <c r="FO19" s="139">
        <v>0</v>
      </c>
      <c r="FP19" s="139">
        <v>0</v>
      </c>
      <c r="FQ19" s="139">
        <v>0</v>
      </c>
      <c r="FR19" s="139"/>
      <c r="FS19" s="139"/>
      <c r="FT19" s="139"/>
      <c r="FU19" s="139">
        <v>2045</v>
      </c>
      <c r="FV19" s="139"/>
      <c r="FW19" s="139"/>
      <c r="FX19" s="139"/>
      <c r="FY19" s="139">
        <v>0.17200000000000001</v>
      </c>
      <c r="FZ19" s="139"/>
      <c r="GA19" s="139"/>
      <c r="GB19" s="139"/>
      <c r="GC19" s="139"/>
      <c r="GD19" s="139"/>
      <c r="GE19" s="139"/>
      <c r="GF19" s="139"/>
      <c r="GG19" s="139"/>
      <c r="GH19" s="139"/>
      <c r="GI19" s="139"/>
      <c r="GJ19" s="139"/>
      <c r="GK19" s="139"/>
      <c r="GL19" s="139"/>
      <c r="GM19" s="139"/>
      <c r="GN19" s="139"/>
      <c r="GO19" s="139"/>
      <c r="GP19" s="139"/>
      <c r="GQ19" s="139"/>
      <c r="GR19" s="139">
        <v>255</v>
      </c>
      <c r="GS19" s="139"/>
      <c r="GT19" s="139"/>
      <c r="GU19" s="139"/>
      <c r="GV19" s="139">
        <f t="shared" si="104"/>
        <v>0.28274117569839596</v>
      </c>
      <c r="GW19" s="139"/>
      <c r="GX19" s="139"/>
      <c r="GY19" s="139"/>
      <c r="GZ19" s="139">
        <f t="shared" si="101"/>
        <v>0.17200000000000001</v>
      </c>
      <c r="HA19" s="139">
        <f t="shared" si="101"/>
        <v>0.17200000000000001</v>
      </c>
      <c r="HB19" s="139">
        <f t="shared" si="101"/>
        <v>0.17200000000000001</v>
      </c>
      <c r="HC19" s="139">
        <f t="shared" si="101"/>
        <v>0.17200000000000001</v>
      </c>
      <c r="HD19" s="139">
        <f t="shared" si="101"/>
        <v>0.17200000000000001</v>
      </c>
      <c r="HE19" s="139">
        <f t="shared" si="101"/>
        <v>0.17200000000000001</v>
      </c>
      <c r="HF19" s="139">
        <f t="shared" si="101"/>
        <v>0.17200000000000001</v>
      </c>
      <c r="HG19" s="139">
        <f t="shared" si="101"/>
        <v>0.17200000000000001</v>
      </c>
      <c r="HH19" s="139">
        <f t="shared" si="101"/>
        <v>0.17200000000000001</v>
      </c>
      <c r="HI19" s="139">
        <f t="shared" si="101"/>
        <v>0.17200000000000001</v>
      </c>
      <c r="HJ19" s="139">
        <f t="shared" si="101"/>
        <v>0.17200000000000001</v>
      </c>
      <c r="HK19" s="139">
        <f t="shared" si="101"/>
        <v>0.17200000000000001</v>
      </c>
      <c r="HL19" s="139">
        <f t="shared" si="101"/>
        <v>0.17200000000000001</v>
      </c>
      <c r="HM19" s="139">
        <f t="shared" si="101"/>
        <v>0.17200000000000001</v>
      </c>
      <c r="HN19" s="139">
        <f t="shared" si="101"/>
        <v>0.17200000000000001</v>
      </c>
      <c r="HO19" s="139">
        <f t="shared" si="101"/>
        <v>0.17200000000000001</v>
      </c>
      <c r="HP19" s="139">
        <f t="shared" si="102"/>
        <v>0.17200000000000001</v>
      </c>
      <c r="HQ19" s="139">
        <f t="shared" si="102"/>
        <v>0.17200000000000001</v>
      </c>
      <c r="HR19" s="139">
        <f t="shared" si="102"/>
        <v>0.17200000000000001</v>
      </c>
      <c r="HS19" s="139">
        <f t="shared" si="102"/>
        <v>0.17200000000000001</v>
      </c>
      <c r="HT19" s="139">
        <f t="shared" si="102"/>
        <v>0.17200000000000001</v>
      </c>
      <c r="HU19" s="139">
        <f t="shared" si="102"/>
        <v>0.17200000000000001</v>
      </c>
      <c r="HV19" s="139">
        <f t="shared" si="102"/>
        <v>0.17200000000000001</v>
      </c>
      <c r="HW19" s="139">
        <f t="shared" si="102"/>
        <v>0.17200000000000001</v>
      </c>
      <c r="HX19" s="139">
        <f t="shared" si="102"/>
        <v>0.17200000000000001</v>
      </c>
      <c r="HY19" s="139"/>
      <c r="HZ19" s="139"/>
      <c r="IA19" s="139"/>
      <c r="IB19" s="139"/>
      <c r="IC19" s="139"/>
      <c r="ID19" s="139"/>
      <c r="IE19" s="139"/>
      <c r="IF19" s="139"/>
      <c r="IG19" s="139"/>
      <c r="IH19" s="139"/>
      <c r="II19" s="139"/>
      <c r="IJ19" s="139"/>
      <c r="IK19" s="139"/>
      <c r="IL19" s="139"/>
      <c r="IM19" s="139"/>
      <c r="IN19" s="139"/>
      <c r="IO19" s="139"/>
      <c r="IP19" s="139"/>
      <c r="IQ19" s="139"/>
      <c r="IR19" s="139"/>
      <c r="IS19" s="139"/>
      <c r="IT19" s="139"/>
      <c r="IU19" s="139"/>
      <c r="IV19" s="139"/>
      <c r="IW19" s="139"/>
      <c r="IX19" s="139"/>
      <c r="IY19" s="139"/>
      <c r="IZ19" s="139"/>
      <c r="JA19" s="139"/>
      <c r="JB19" s="139"/>
      <c r="JC19" s="139"/>
      <c r="JD19" s="139"/>
      <c r="JE19" s="139"/>
      <c r="JF19" s="139"/>
      <c r="JG19" s="139"/>
      <c r="JH19" s="139"/>
      <c r="JI19" s="139"/>
      <c r="JJ19" s="139"/>
      <c r="JK19" s="139"/>
      <c r="JL19" s="139"/>
      <c r="JM19" s="139"/>
      <c r="JN19" s="139"/>
      <c r="JO19" s="139"/>
      <c r="JP19" s="139"/>
      <c r="JQ19" s="185"/>
      <c r="JR19" s="185"/>
      <c r="JS19" s="185"/>
      <c r="JT19" s="185"/>
      <c r="JU19" s="185"/>
      <c r="JV19" s="185"/>
      <c r="JW19" s="185"/>
      <c r="JX19" s="185"/>
      <c r="JY19" s="185"/>
      <c r="JZ19" s="185"/>
      <c r="KA19" s="185"/>
      <c r="KB19" s="185"/>
      <c r="KC19" s="185"/>
      <c r="KD19" s="185"/>
      <c r="KE19" s="185"/>
      <c r="KF19" s="185"/>
      <c r="KG19" s="185"/>
      <c r="KH19" s="185"/>
      <c r="KI19" s="185"/>
      <c r="KJ19" s="185"/>
      <c r="KK19" s="185"/>
      <c r="KL19" s="185"/>
      <c r="KM19" s="185"/>
      <c r="KN19" s="185"/>
      <c r="KO19" s="185"/>
      <c r="KP19" s="185"/>
      <c r="KQ19" s="185"/>
      <c r="KR19" s="185"/>
      <c r="KS19" s="185"/>
      <c r="KT19" s="185"/>
      <c r="KU19" s="185"/>
    </row>
    <row r="20" spans="1:307" s="152" customFormat="1" x14ac:dyDescent="0.2">
      <c r="A20" s="150" t="s">
        <v>492</v>
      </c>
      <c r="B20" s="186" t="s">
        <v>568</v>
      </c>
      <c r="C20" s="284">
        <f>'[8]ф_4 (Л) '!C22</f>
        <v>0.28274117569839596</v>
      </c>
      <c r="D20" s="284">
        <f>'[8]ф_4 (Л) '!D22</f>
        <v>0.28274117569839596</v>
      </c>
      <c r="E20" s="284">
        <f>'[8]ф_4 (Л) '!E22</f>
        <v>0.28274117569839596</v>
      </c>
      <c r="F20" s="284">
        <f>'[8]ф_4 (Л) '!F22</f>
        <v>0.28274117569839596</v>
      </c>
      <c r="G20" s="284">
        <f>'[8]ф_4 (Л) '!G22</f>
        <v>0.28274117569839596</v>
      </c>
      <c r="H20" s="284">
        <f>'[8]ф_4 (Л) '!H22</f>
        <v>0.28274117569839596</v>
      </c>
      <c r="I20" s="284">
        <f>'[8]ф_4 (Л) '!I22</f>
        <v>0.28274117569839596</v>
      </c>
      <c r="J20" s="151">
        <f>'[8]ф_4 (Л) '!J22</f>
        <v>0.14121962402567628</v>
      </c>
      <c r="K20" s="151">
        <f>'[8]ф_4 (Л) '!K22</f>
        <v>0.14121962402567628</v>
      </c>
      <c r="L20" s="151">
        <f>'[8]ф_4 (Л) '!L22</f>
        <v>0.14121962402567628</v>
      </c>
      <c r="M20" s="151">
        <f>'[8]ф_4 (Л) '!M22</f>
        <v>0.14121962402567628</v>
      </c>
      <c r="N20" s="151">
        <f>'[8]ф_4 (Л) '!N22</f>
        <v>0.14121962402567628</v>
      </c>
      <c r="O20" s="151">
        <f>'[8]ф_4 (Л) '!O22</f>
        <v>0.14121962402567628</v>
      </c>
      <c r="P20" s="151">
        <f>'[8]ф_4 (Л) '!P22</f>
        <v>0.14121962402567628</v>
      </c>
      <c r="Q20" s="151">
        <f>'[8]ф_4 (Л) '!Q22</f>
        <v>0.14121962402567628</v>
      </c>
      <c r="R20" s="151">
        <f>'[8]ф_4 (Л) '!R22</f>
        <v>0</v>
      </c>
      <c r="S20" s="151">
        <f>'[8]ф_4 (Л) '!S22</f>
        <v>0</v>
      </c>
      <c r="T20" s="151">
        <f>'[8]ф_4 (Л) '!T22</f>
        <v>0</v>
      </c>
      <c r="U20" s="151">
        <f>'[8]ф_4 (Л) '!U22</f>
        <v>0</v>
      </c>
      <c r="V20" s="151">
        <f>'[8]ф_4 (Л) '!V22</f>
        <v>0</v>
      </c>
      <c r="W20" s="151">
        <f>'[8]ф_4 (Л) '!W22</f>
        <v>0</v>
      </c>
      <c r="X20" s="151">
        <f>'[8]ф_4 (Л) '!X22</f>
        <v>0</v>
      </c>
      <c r="Y20" s="151">
        <f>'[8]ф_4 (Л) '!Y22</f>
        <v>0</v>
      </c>
      <c r="Z20" s="151">
        <f>'[8]ф_4 (Л) '!Z22</f>
        <v>0</v>
      </c>
      <c r="AA20" s="151">
        <f>'[8]ф_4 (Л) '!AA22</f>
        <v>0</v>
      </c>
      <c r="AB20" s="151">
        <f>'[8]ф_4 (Л) '!AB22</f>
        <v>0</v>
      </c>
      <c r="AC20" s="151">
        <f>'[8]ф_4 (Л) '!AC22</f>
        <v>0</v>
      </c>
      <c r="AD20" s="151">
        <f>'[8]ф_4 (Л) '!AD22</f>
        <v>0</v>
      </c>
      <c r="AE20" s="151">
        <f>'[8]ф_4 (Л) '!AE22</f>
        <v>0</v>
      </c>
      <c r="AF20" s="151">
        <f>'[8]ф_4 (Л) '!AF22</f>
        <v>0</v>
      </c>
      <c r="AG20" s="151">
        <f>'[8]ф_4 (Л) '!AG22</f>
        <v>0</v>
      </c>
      <c r="AH20" s="151">
        <f>'[8]ф_4 (Л) '!AH22</f>
        <v>0</v>
      </c>
      <c r="AI20" s="151">
        <f>'[8]ф_4 (Л) '!AI22</f>
        <v>0</v>
      </c>
      <c r="AJ20" s="151">
        <f>'[8]ф_4 (Л) '!AJ22</f>
        <v>163.77034490431444</v>
      </c>
      <c r="AK20" s="151">
        <f>'[8]ф_4 (Л) '!AK22</f>
        <v>163.77034490431444</v>
      </c>
      <c r="AL20" s="151">
        <f>'[8]ф_4 (Л) '!AL22</f>
        <v>163.77034490431444</v>
      </c>
      <c r="AM20" s="151">
        <f>'[8]ф_4 (Л) '!AM22</f>
        <v>163.77034490431444</v>
      </c>
      <c r="AN20" s="151">
        <f>'[8]ф_4 (Л) '!AN22</f>
        <v>163.77034490431444</v>
      </c>
      <c r="AO20" s="151">
        <f>'[8]ф_4 (Л) '!AO22</f>
        <v>163.77034490431444</v>
      </c>
      <c r="AP20" s="151">
        <f>'[8]ф_4 (Л) '!AP22</f>
        <v>163.77034490431444</v>
      </c>
      <c r="AQ20" s="151">
        <f>'[8]ф_4 (Л) '!AQ22</f>
        <v>163.38847721010168</v>
      </c>
      <c r="AR20" s="151">
        <f>'[8]ф_4 (Л) '!AR22</f>
        <v>163.38847721010168</v>
      </c>
      <c r="AS20" s="151">
        <f>'[8]ф_4 (Л) '!AS22</f>
        <v>163.38847721010168</v>
      </c>
      <c r="AT20" s="151">
        <f>'[8]ф_4 (Л) '!AT22</f>
        <v>163.38847721010168</v>
      </c>
      <c r="AU20" s="151">
        <f>'[8]ф_4 (Л) '!AU22</f>
        <v>163.38847721010168</v>
      </c>
      <c r="AV20" s="151">
        <f>'[8]ф_4 (Л) '!AV22</f>
        <v>163.38847721010168</v>
      </c>
      <c r="AW20" s="151">
        <f>'[8]ф_4 (Л) '!AW22</f>
        <v>163.38847721010168</v>
      </c>
      <c r="AX20" s="151">
        <f>'[8]ф_4 (Л) '!AX22</f>
        <v>163.38847721010168</v>
      </c>
      <c r="AY20" s="151">
        <f>'[8]ф_4 (Л) '!AY22</f>
        <v>163.38847721010168</v>
      </c>
      <c r="AZ20" s="151">
        <f>'[8]ф_4 (Л) '!AZ22</f>
        <v>163.38847721010168</v>
      </c>
      <c r="BA20" s="151">
        <f>'[8]ф_4 (Л) '!BA22</f>
        <v>163.38847721010168</v>
      </c>
      <c r="BB20" s="151">
        <f>'[8]ф_4 (Л) '!BB22</f>
        <v>163.38847721010168</v>
      </c>
      <c r="BC20" s="151">
        <f>'[8]ф_4 (Л) '!BC22</f>
        <v>163.38847721010168</v>
      </c>
      <c r="BD20" s="151">
        <f>'[8]ф_4 (Л) '!BD22</f>
        <v>163.38847721010168</v>
      </c>
      <c r="BE20" s="151">
        <f>'[8]ф_4 (Л) '!BE22</f>
        <v>163.38847721010168</v>
      </c>
      <c r="BF20" s="151">
        <f>'[8]ф_4 (Л) '!BF22</f>
        <v>163.38847721010168</v>
      </c>
      <c r="BG20" s="151">
        <f>'[8]ф_4 (Л) '!BG22</f>
        <v>163.38847721010168</v>
      </c>
      <c r="BH20" s="151">
        <f>'[8]ф_4 (Л) '!BH22</f>
        <v>163.38847721010168</v>
      </c>
      <c r="BI20" s="151">
        <f>'[8]ф_4 (Л) '!BI22</f>
        <v>163.38847721010168</v>
      </c>
      <c r="BJ20" s="151">
        <f>'[8]ф_4 (Л) '!BJ22</f>
        <v>4.475396601549023</v>
      </c>
      <c r="BK20" s="151">
        <f>'[8]ф_4 (Л) '!BK22</f>
        <v>0.13338546475709831</v>
      </c>
      <c r="BL20" s="151">
        <f>'[8]ф_4 (Л) '!BL22</f>
        <v>4.475396601549023</v>
      </c>
      <c r="BM20" s="151">
        <f>'[8]ф_4 (Л) '!BM22</f>
        <v>4.4753966015490239</v>
      </c>
      <c r="BN20" s="151">
        <f>'[8]ф_4 (Л) '!BN22</f>
        <v>3.8079446632564302</v>
      </c>
      <c r="BO20" s="151">
        <f>'[8]ф_4 (Л) '!BO22</f>
        <v>3.2105952024995741</v>
      </c>
      <c r="BP20" s="151">
        <f>'[8]ф_4 (Л) '!BP22</f>
        <v>3.282997964197909</v>
      </c>
      <c r="BQ20" s="151">
        <f>'[8]ф_4 (Л) '!BQ22</f>
        <v>3.2982568025444463</v>
      </c>
      <c r="BR20" s="151">
        <f>'[8]ф_4 (Л) '!BR22</f>
        <v>3.2414084976747555</v>
      </c>
      <c r="BS20" s="151">
        <f>'[8]ф_4 (Л) '!BS22</f>
        <v>3.1539856919448614</v>
      </c>
      <c r="BT20" s="151">
        <f>'[8]ф_4 (Л) '!BT22</f>
        <v>2.8796335653512322</v>
      </c>
      <c r="BU20" s="151">
        <f>'[8]ф_4 (Л) '!BU22</f>
        <v>2.8847631577013892</v>
      </c>
      <c r="BV20" s="151">
        <f>'[8]ф_4 (Л) '!BV22</f>
        <v>2.8861106483838079</v>
      </c>
      <c r="BW20" s="151">
        <f>'[8]ф_4 (Л) '!BW22</f>
        <v>2.8950670141814827</v>
      </c>
      <c r="BX20" s="151">
        <f>'[8]ф_4 (Л) '!BX22</f>
        <v>2.8986291731117872</v>
      </c>
      <c r="BY20" s="151">
        <f>'[8]ф_4 (Л) '!BY22</f>
        <v>2.9174979599731721</v>
      </c>
      <c r="BZ20" s="151">
        <f>'[8]ф_4 (Л) '!BZ22</f>
        <v>2.9243465391335097</v>
      </c>
      <c r="CA20" s="151">
        <f>'[8]ф_4 (Л) '!CA22</f>
        <v>2.9391512564805735</v>
      </c>
      <c r="CB20" s="151">
        <f>'[8]ф_4 (Л) '!CB22</f>
        <v>2.9417481514726291</v>
      </c>
      <c r="CC20" s="151">
        <f>'[8]ф_4 (Л) '!CC22</f>
        <v>2.9487678238390349</v>
      </c>
      <c r="CD20" s="151">
        <f>'[8]ф_4 (Л) '!CD22</f>
        <v>2.9558669994847238</v>
      </c>
      <c r="CE20" s="151">
        <f>'[8]ф_4 (Л) '!CE22</f>
        <v>2.9737446019681366</v>
      </c>
      <c r="CF20" s="151">
        <f>'[8]ф_4 (Л) '!CF22</f>
        <v>2.9756939477343929</v>
      </c>
      <c r="CG20" s="151">
        <f>'[8]ф_4 (Л) '!CG22</f>
        <v>2.9757167745226338</v>
      </c>
      <c r="CH20" s="151">
        <f>'[8]ф_4 (Л) '!CH22</f>
        <v>2.9755229056498629</v>
      </c>
      <c r="CI20" s="151">
        <f>'[8]ф_4 (Л) '!CI22</f>
        <v>2.9755229056498629</v>
      </c>
      <c r="CJ20" s="151">
        <f t="shared" si="103"/>
        <v>9431.0950040745847</v>
      </c>
      <c r="CK20" s="151">
        <v>9431.0950040745847</v>
      </c>
      <c r="CL20" s="151">
        <v>9431.0950040745847</v>
      </c>
      <c r="CM20" s="151">
        <v>9431.0950040745847</v>
      </c>
      <c r="CN20" s="151">
        <v>7460.9669021915797</v>
      </c>
      <c r="CO20" s="151">
        <v>6418.8839215957369</v>
      </c>
      <c r="CP20" s="151">
        <v>6553.8113791022279</v>
      </c>
      <c r="CQ20" s="151">
        <v>6577.0636984526718</v>
      </c>
      <c r="CR20" s="151">
        <v>6457.1491553685046</v>
      </c>
      <c r="CS20" s="151">
        <v>6280.8914188284461</v>
      </c>
      <c r="CT20" s="151">
        <v>5732.2999434201229</v>
      </c>
      <c r="CU20" s="151">
        <v>5741.6599224542806</v>
      </c>
      <c r="CV20" s="151">
        <v>5744.1181487364411</v>
      </c>
      <c r="CW20" s="151">
        <v>5760.4514962713029</v>
      </c>
      <c r="CX20" s="151">
        <v>5766.9448792895619</v>
      </c>
      <c r="CY20" s="151">
        <v>5801.3140182243524</v>
      </c>
      <c r="CZ20" s="151">
        <v>5813.9084155532037</v>
      </c>
      <c r="DA20" s="151">
        <v>5841.4083066285793</v>
      </c>
      <c r="DB20" s="151">
        <v>5846.3646874679125</v>
      </c>
      <c r="DC20" s="151">
        <v>5859.7626205155011</v>
      </c>
      <c r="DD20" s="151">
        <v>5892.9674683853445</v>
      </c>
      <c r="DE20" s="151">
        <v>5927.2482191615118</v>
      </c>
      <c r="DF20" s="151">
        <v>5930.8169778798319</v>
      </c>
      <c r="DG20" s="151">
        <v>5930.8587652969973</v>
      </c>
      <c r="DH20" s="151">
        <v>5930.5038610497368</v>
      </c>
      <c r="DI20" s="151">
        <v>5930.5038610497368</v>
      </c>
      <c r="DJ20" s="139"/>
      <c r="DK20" s="139">
        <v>2107.3204999999994</v>
      </c>
      <c r="DL20" s="139">
        <v>17835.400000000001</v>
      </c>
      <c r="DM20" s="139">
        <f t="shared" si="100"/>
        <v>30.005399999999998</v>
      </c>
      <c r="DN20" s="139">
        <v>34.8962802</v>
      </c>
      <c r="DO20" s="139"/>
      <c r="DP20" s="139"/>
      <c r="DQ20" s="284">
        <f>'[8]ф_4 (Л) '!DQ22</f>
        <v>0</v>
      </c>
      <c r="DR20" s="284">
        <f>'[8]ф_4 (Л) '!DR22</f>
        <v>0</v>
      </c>
      <c r="DS20" s="284">
        <f>'[8]ф_4 (Л) '!DS22</f>
        <v>0</v>
      </c>
      <c r="DT20" s="284">
        <f>'[8]ф_4 (Л) '!DT22</f>
        <v>0</v>
      </c>
      <c r="DU20" s="284">
        <f>'[8]ф_4 (Л) '!DU22</f>
        <v>0</v>
      </c>
      <c r="DV20" s="284">
        <f>'[8]ф_4 (Л) '!DV22</f>
        <v>0</v>
      </c>
      <c r="DW20" s="284">
        <f>'[8]ф_4 (Л) '!DW22</f>
        <v>120.30315882096949</v>
      </c>
      <c r="DX20" s="284">
        <f>'[8]ф_4 (Л) '!DX22</f>
        <v>433.82451192691764</v>
      </c>
      <c r="DY20" s="284">
        <f>'[8]ф_4 (Л) '!DY22</f>
        <v>1049.2533660871795</v>
      </c>
      <c r="DZ20" s="284">
        <f>'[8]ф_4 (Л) '!DZ22</f>
        <v>0</v>
      </c>
      <c r="EA20" s="284">
        <f>'[8]ф_4 (Л) '!EA22</f>
        <v>0</v>
      </c>
      <c r="EB20" s="284">
        <f>'[8]ф_4 (Л) '!EB22</f>
        <v>0</v>
      </c>
      <c r="EC20" s="284">
        <f>'[8]ф_4 (Л) '!EC22</f>
        <v>0</v>
      </c>
      <c r="ED20" s="284">
        <f>'[8]ф_4 (Л) '!ED22</f>
        <v>0</v>
      </c>
      <c r="EE20" s="284">
        <f>'[8]ф_4 (Л) '!EE22</f>
        <v>0</v>
      </c>
      <c r="EF20" s="284">
        <f>'[8]ф_4 (Л) '!EF22</f>
        <v>0</v>
      </c>
      <c r="EG20" s="284">
        <f>'[8]ф_4 (Л) '!EG22</f>
        <v>0</v>
      </c>
      <c r="EH20" s="284">
        <f>'[8]ф_4 (Л) '!EH22</f>
        <v>0</v>
      </c>
      <c r="EI20" s="284">
        <f>'[8]ф_4 (Л) '!EI22</f>
        <v>0</v>
      </c>
      <c r="EJ20" s="284">
        <f>'[8]ф_4 (Л) '!EJ22</f>
        <v>0</v>
      </c>
      <c r="EK20" s="284">
        <f>'[8]ф_4 (Л) '!EK22</f>
        <v>0</v>
      </c>
      <c r="EL20" s="284">
        <f>'[8]ф_4 (Л) '!EL22</f>
        <v>0</v>
      </c>
      <c r="EM20" s="284">
        <f>'[8]ф_4 (Л) '!EM22</f>
        <v>0</v>
      </c>
      <c r="EN20" s="284">
        <f>'[8]ф_4 (Л) '!EN22</f>
        <v>0</v>
      </c>
      <c r="EO20" s="284">
        <f>'[8]ф_4 (Л) '!EO22</f>
        <v>0</v>
      </c>
      <c r="EP20" s="139"/>
      <c r="EQ20" s="139"/>
      <c r="ER20" s="139"/>
      <c r="ES20" s="139">
        <v>0</v>
      </c>
      <c r="ET20" s="139">
        <v>0</v>
      </c>
      <c r="EU20" s="139">
        <v>0</v>
      </c>
      <c r="EV20" s="139">
        <v>0</v>
      </c>
      <c r="EW20" s="139">
        <v>0</v>
      </c>
      <c r="EX20" s="139">
        <v>0</v>
      </c>
      <c r="EY20" s="139">
        <v>0</v>
      </c>
      <c r="EZ20" s="139">
        <v>0</v>
      </c>
      <c r="FA20" s="139">
        <v>0</v>
      </c>
      <c r="FB20" s="139">
        <v>0</v>
      </c>
      <c r="FC20" s="139">
        <v>0</v>
      </c>
      <c r="FD20" s="139">
        <v>0</v>
      </c>
      <c r="FE20" s="139">
        <v>0</v>
      </c>
      <c r="FF20" s="139">
        <v>0</v>
      </c>
      <c r="FG20" s="139">
        <v>0</v>
      </c>
      <c r="FH20" s="139">
        <v>0</v>
      </c>
      <c r="FI20" s="139">
        <v>0</v>
      </c>
      <c r="FJ20" s="139">
        <v>0</v>
      </c>
      <c r="FK20" s="139">
        <v>0</v>
      </c>
      <c r="FL20" s="139">
        <v>0</v>
      </c>
      <c r="FM20" s="139">
        <v>0</v>
      </c>
      <c r="FN20" s="139">
        <v>0</v>
      </c>
      <c r="FO20" s="139">
        <v>0</v>
      </c>
      <c r="FP20" s="139">
        <v>0</v>
      </c>
      <c r="FQ20" s="139">
        <v>0</v>
      </c>
      <c r="FR20" s="139"/>
      <c r="FS20" s="139"/>
      <c r="FT20" s="139"/>
      <c r="FU20" s="139">
        <v>2027</v>
      </c>
      <c r="FV20" s="139"/>
      <c r="FW20" s="139"/>
      <c r="FX20" s="139"/>
      <c r="FY20" s="139">
        <v>30.805400000000002</v>
      </c>
      <c r="FZ20" s="139"/>
      <c r="GA20" s="139"/>
      <c r="GB20" s="139"/>
      <c r="GC20" s="139"/>
      <c r="GD20" s="139"/>
      <c r="GE20" s="139"/>
      <c r="GF20" s="139"/>
      <c r="GG20" s="139"/>
      <c r="GH20" s="139"/>
      <c r="GI20" s="139"/>
      <c r="GJ20" s="139"/>
      <c r="GK20" s="139"/>
      <c r="GL20" s="139"/>
      <c r="GM20" s="139"/>
      <c r="GN20" s="139"/>
      <c r="GO20" s="139"/>
      <c r="GP20" s="139"/>
      <c r="GQ20" s="139"/>
      <c r="GR20" s="139">
        <v>17835.400000000001</v>
      </c>
      <c r="GS20" s="139"/>
      <c r="GT20" s="139"/>
      <c r="GU20" s="139"/>
      <c r="GV20" s="139">
        <f t="shared" si="104"/>
        <v>0.28274117569839596</v>
      </c>
      <c r="GW20" s="139"/>
      <c r="GX20" s="139"/>
      <c r="GY20" s="139"/>
      <c r="GZ20" s="139">
        <f t="shared" si="101"/>
        <v>30.005399999999998</v>
      </c>
      <c r="HA20" s="139">
        <f t="shared" si="101"/>
        <v>30.005399999999998</v>
      </c>
      <c r="HB20" s="139">
        <f t="shared" si="101"/>
        <v>30.005399999999998</v>
      </c>
      <c r="HC20" s="139">
        <f t="shared" si="101"/>
        <v>30.005399999999998</v>
      </c>
      <c r="HD20" s="139">
        <f t="shared" si="101"/>
        <v>30.005399999999998</v>
      </c>
      <c r="HE20" s="139">
        <f t="shared" si="101"/>
        <v>30.005399999999998</v>
      </c>
      <c r="HF20" s="139">
        <f t="shared" si="101"/>
        <v>30.805400000000002</v>
      </c>
      <c r="HG20" s="139">
        <f t="shared" si="101"/>
        <v>30.805400000000002</v>
      </c>
      <c r="HH20" s="139">
        <f t="shared" si="101"/>
        <v>30.805400000000002</v>
      </c>
      <c r="HI20" s="139">
        <f t="shared" si="101"/>
        <v>30.805400000000002</v>
      </c>
      <c r="HJ20" s="139">
        <f t="shared" si="101"/>
        <v>30.805400000000002</v>
      </c>
      <c r="HK20" s="139">
        <f t="shared" si="101"/>
        <v>30.805400000000002</v>
      </c>
      <c r="HL20" s="139">
        <f t="shared" si="101"/>
        <v>30.805400000000002</v>
      </c>
      <c r="HM20" s="139">
        <f t="shared" si="101"/>
        <v>30.805400000000002</v>
      </c>
      <c r="HN20" s="139">
        <f t="shared" si="101"/>
        <v>30.805400000000002</v>
      </c>
      <c r="HO20" s="139">
        <f t="shared" si="101"/>
        <v>30.805400000000002</v>
      </c>
      <c r="HP20" s="139">
        <f t="shared" si="102"/>
        <v>30.805400000000002</v>
      </c>
      <c r="HQ20" s="139">
        <f t="shared" si="102"/>
        <v>30.805400000000002</v>
      </c>
      <c r="HR20" s="139">
        <f t="shared" si="102"/>
        <v>30.805400000000002</v>
      </c>
      <c r="HS20" s="139">
        <f t="shared" si="102"/>
        <v>30.805400000000002</v>
      </c>
      <c r="HT20" s="139">
        <f t="shared" si="102"/>
        <v>30.805400000000002</v>
      </c>
      <c r="HU20" s="139">
        <f t="shared" si="102"/>
        <v>30.805400000000002</v>
      </c>
      <c r="HV20" s="139">
        <f t="shared" si="102"/>
        <v>30.805400000000002</v>
      </c>
      <c r="HW20" s="139">
        <f t="shared" si="102"/>
        <v>30.805400000000002</v>
      </c>
      <c r="HX20" s="139">
        <f t="shared" si="102"/>
        <v>30.805400000000002</v>
      </c>
      <c r="HY20" s="139"/>
      <c r="HZ20" s="139"/>
      <c r="IA20" s="139"/>
      <c r="IB20" s="139"/>
      <c r="IC20" s="139"/>
      <c r="ID20" s="139"/>
      <c r="IE20" s="139"/>
      <c r="IF20" s="139"/>
      <c r="IG20" s="139"/>
      <c r="IH20" s="139"/>
      <c r="II20" s="139"/>
      <c r="IJ20" s="139"/>
      <c r="IK20" s="139"/>
      <c r="IL20" s="139"/>
      <c r="IM20" s="139"/>
      <c r="IN20" s="139"/>
      <c r="IO20" s="139"/>
      <c r="IP20" s="139"/>
      <c r="IQ20" s="139"/>
      <c r="IR20" s="139"/>
      <c r="IS20" s="139"/>
      <c r="IT20" s="139"/>
      <c r="IU20" s="139"/>
      <c r="IV20" s="139"/>
      <c r="IW20" s="139"/>
      <c r="IX20" s="139"/>
      <c r="IY20" s="139"/>
      <c r="IZ20" s="139"/>
      <c r="JA20" s="139"/>
      <c r="JB20" s="139"/>
      <c r="JC20" s="139"/>
      <c r="JD20" s="139"/>
      <c r="JE20" s="139"/>
      <c r="JF20" s="139"/>
      <c r="JG20" s="139"/>
      <c r="JH20" s="139"/>
      <c r="JI20" s="139"/>
      <c r="JJ20" s="139"/>
      <c r="JK20" s="139"/>
      <c r="JL20" s="139"/>
      <c r="JM20" s="139"/>
      <c r="JN20" s="139"/>
      <c r="JO20" s="139"/>
      <c r="JP20" s="139"/>
      <c r="JQ20" s="139"/>
      <c r="JR20" s="139"/>
      <c r="JS20" s="139"/>
      <c r="JT20" s="139"/>
      <c r="JU20" s="139"/>
      <c r="JV20" s="139"/>
      <c r="JW20" s="139"/>
      <c r="JX20" s="139"/>
      <c r="JY20" s="139"/>
      <c r="JZ20" s="139"/>
      <c r="KA20" s="139"/>
      <c r="KB20" s="139"/>
      <c r="KC20" s="139"/>
      <c r="KD20" s="139"/>
      <c r="KE20" s="139"/>
      <c r="KF20" s="139"/>
      <c r="KG20" s="139"/>
      <c r="KH20" s="139"/>
      <c r="KI20" s="139"/>
      <c r="KJ20" s="139"/>
      <c r="KK20" s="139"/>
      <c r="KL20" s="139"/>
      <c r="KM20" s="139"/>
      <c r="KN20" s="139"/>
      <c r="KO20" s="139"/>
      <c r="KP20" s="139"/>
      <c r="KQ20" s="139"/>
      <c r="KR20" s="139"/>
      <c r="KS20" s="139"/>
      <c r="KT20" s="139"/>
      <c r="KU20" s="139"/>
    </row>
    <row r="21" spans="1:307" s="152" customFormat="1" x14ac:dyDescent="0.2">
      <c r="A21" s="150" t="s">
        <v>498</v>
      </c>
      <c r="B21" s="186" t="s">
        <v>569</v>
      </c>
      <c r="C21" s="284">
        <f>'[8]ф_4 (Л) '!C23</f>
        <v>1.7158544955387784</v>
      </c>
      <c r="D21" s="284">
        <f>'[8]ф_4 (Л) '!D23</f>
        <v>1.7158544955387784</v>
      </c>
      <c r="E21" s="284">
        <f>'[8]ф_4 (Л) '!E23</f>
        <v>1.7158544955387784</v>
      </c>
      <c r="F21" s="284">
        <f>'[8]ф_4 (Л) '!F23</f>
        <v>1.7158544955387784</v>
      </c>
      <c r="G21" s="284">
        <f>'[8]ф_4 (Л) '!G23</f>
        <v>1.7158544955387784</v>
      </c>
      <c r="H21" s="284">
        <f>'[8]ф_4 (Л) '!H23</f>
        <v>1.7158544955387784</v>
      </c>
      <c r="I21" s="284">
        <f>'[8]ф_4 (Л) '!I23</f>
        <v>0.28274117569839596</v>
      </c>
      <c r="J21" s="151">
        <f>'[8]ф_4 (Л) '!J23</f>
        <v>1.4534883720930232</v>
      </c>
      <c r="K21" s="151">
        <f>'[8]ф_4 (Л) '!K23</f>
        <v>1.4534883720930232</v>
      </c>
      <c r="L21" s="151">
        <f>'[8]ф_4 (Л) '!L23</f>
        <v>1.4534883720930232</v>
      </c>
      <c r="M21" s="151">
        <f>'[8]ф_4 (Л) '!M23</f>
        <v>1.4534883720930232</v>
      </c>
      <c r="N21" s="151">
        <f>'[8]ф_4 (Л) '!N23</f>
        <v>1.4534883720930232</v>
      </c>
      <c r="O21" s="151">
        <f>'[8]ф_4 (Л) '!O23</f>
        <v>1.4534883720930232</v>
      </c>
      <c r="P21" s="151">
        <f>'[8]ф_4 (Л) '!P23</f>
        <v>1.4534883720930232</v>
      </c>
      <c r="Q21" s="151">
        <f>'[8]ф_4 (Л) '!Q23</f>
        <v>1.4534883720930232</v>
      </c>
      <c r="R21" s="151">
        <f>'[8]ф_4 (Л) '!R23</f>
        <v>1.4534883720930232</v>
      </c>
      <c r="S21" s="151">
        <f>'[8]ф_4 (Л) '!S23</f>
        <v>1.4534883720930232</v>
      </c>
      <c r="T21" s="151">
        <f>'[8]ф_4 (Л) '!T23</f>
        <v>1.4534883720930232</v>
      </c>
      <c r="U21" s="151">
        <f>'[8]ф_4 (Л) '!U23</f>
        <v>1.4534883720930232</v>
      </c>
      <c r="V21" s="151">
        <f>'[8]ф_4 (Л) '!V23</f>
        <v>1.4534883720930232</v>
      </c>
      <c r="W21" s="151">
        <f>'[8]ф_4 (Л) '!W23</f>
        <v>1.4534883720930232</v>
      </c>
      <c r="X21" s="151">
        <f>'[8]ф_4 (Л) '!X23</f>
        <v>1.4534883720930232</v>
      </c>
      <c r="Y21" s="151">
        <f>'[8]ф_4 (Л) '!Y23</f>
        <v>1.4534883720930232</v>
      </c>
      <c r="Z21" s="151">
        <f>'[8]ф_4 (Л) '!Z23</f>
        <v>1.4534883720930232</v>
      </c>
      <c r="AA21" s="151">
        <f>'[8]ф_4 (Л) '!AA23</f>
        <v>1.4534883720930232</v>
      </c>
      <c r="AB21" s="151">
        <f>'[8]ф_4 (Л) '!AB23</f>
        <v>1.4534883720930232</v>
      </c>
      <c r="AC21" s="151">
        <f>'[8]ф_4 (Л) '!AC23</f>
        <v>1.4534883720930232</v>
      </c>
      <c r="AD21" s="151">
        <f>'[8]ф_4 (Л) '!AD23</f>
        <v>1.4534883720930232</v>
      </c>
      <c r="AE21" s="151">
        <f>'[8]ф_4 (Л) '!AE23</f>
        <v>1.4534883720930232</v>
      </c>
      <c r="AF21" s="151">
        <f>'[8]ф_4 (Л) '!AF23</f>
        <v>1.4534883720930232</v>
      </c>
      <c r="AG21" s="151">
        <f>'[8]ф_4 (Л) '!AG23</f>
        <v>1.4534883720930232</v>
      </c>
      <c r="AH21" s="151">
        <f>'[8]ф_4 (Л) '!AH23</f>
        <v>1.4534883720930232</v>
      </c>
      <c r="AI21" s="151">
        <f>'[8]ф_4 (Л) '!AI23</f>
        <v>1.4534883720930232</v>
      </c>
      <c r="AJ21" s="151">
        <f>'[8]ф_4 (Л) '!AJ23</f>
        <v>167.35301464957882</v>
      </c>
      <c r="AK21" s="151">
        <f>'[8]ф_4 (Л) '!AK23</f>
        <v>167.35301464957882</v>
      </c>
      <c r="AL21" s="151">
        <f>'[8]ф_4 (Л) '!AL23</f>
        <v>167.35301464957882</v>
      </c>
      <c r="AM21" s="151">
        <f>'[8]ф_4 (Л) '!AM23</f>
        <v>167.35301464957882</v>
      </c>
      <c r="AN21" s="151">
        <f>'[8]ф_4 (Л) '!AN23</f>
        <v>167.35301464957882</v>
      </c>
      <c r="AO21" s="151">
        <f>'[8]ф_4 (Л) '!AO23</f>
        <v>167.35301464957882</v>
      </c>
      <c r="AP21" s="151">
        <f>'[8]ф_4 (Л) '!AP23</f>
        <v>167.35301464957882</v>
      </c>
      <c r="AQ21" s="151">
        <f>'[8]ф_4 (Л) '!AQ23</f>
        <v>167.35301464957882</v>
      </c>
      <c r="AR21" s="151">
        <f>'[8]ф_4 (Л) '!AR23</f>
        <v>167.35301464957882</v>
      </c>
      <c r="AS21" s="151">
        <f>'[8]ф_4 (Л) '!AS23</f>
        <v>167.35301464957882</v>
      </c>
      <c r="AT21" s="151">
        <f>'[8]ф_4 (Л) '!AT23</f>
        <v>167.35301464957882</v>
      </c>
      <c r="AU21" s="151">
        <f>'[8]ф_4 (Л) '!AU23</f>
        <v>167.35301464957882</v>
      </c>
      <c r="AV21" s="151">
        <f>'[8]ф_4 (Л) '!AV23</f>
        <v>167.35301464957882</v>
      </c>
      <c r="AW21" s="151">
        <f>'[8]ф_4 (Л) '!AW23</f>
        <v>167.35301464957882</v>
      </c>
      <c r="AX21" s="151">
        <f>'[8]ф_4 (Л) '!AX23</f>
        <v>167.35301464957882</v>
      </c>
      <c r="AY21" s="151">
        <f>'[8]ф_4 (Л) '!AY23</f>
        <v>167.35301464957882</v>
      </c>
      <c r="AZ21" s="151">
        <f>'[8]ф_4 (Л) '!AZ23</f>
        <v>167.35301464957882</v>
      </c>
      <c r="BA21" s="151">
        <f>'[8]ф_4 (Л) '!BA23</f>
        <v>167.35301464957882</v>
      </c>
      <c r="BB21" s="151">
        <f>'[8]ф_4 (Л) '!BB23</f>
        <v>167.35301464957882</v>
      </c>
      <c r="BC21" s="151">
        <f>'[8]ф_4 (Л) '!BC23</f>
        <v>167.35301464957882</v>
      </c>
      <c r="BD21" s="151">
        <f>'[8]ф_4 (Л) '!BD23</f>
        <v>167.35301464957882</v>
      </c>
      <c r="BE21" s="151">
        <f>'[8]ф_4 (Л) '!BE23</f>
        <v>167.35301464957882</v>
      </c>
      <c r="BF21" s="151">
        <f>'[8]ф_4 (Л) '!BF23</f>
        <v>167.35301464957882</v>
      </c>
      <c r="BG21" s="151">
        <f>'[8]ф_4 (Л) '!BG23</f>
        <v>167.35301464957882</v>
      </c>
      <c r="BH21" s="151">
        <f>'[8]ф_4 (Л) '!BH23</f>
        <v>167.35301464957882</v>
      </c>
      <c r="BI21" s="151">
        <f>'[8]ф_4 (Л) '!BI23</f>
        <v>156.41143218971041</v>
      </c>
      <c r="BJ21" s="151">
        <f>'[8]ф_4 (Л) '!BJ23</f>
        <v>6.3903490496099069</v>
      </c>
      <c r="BK21" s="151">
        <f>'[8]ф_4 (Л) '!BK23</f>
        <v>22.993480941455832</v>
      </c>
      <c r="BL21" s="151">
        <f>'[8]ф_4 (Л) '!BL23</f>
        <v>6.3903490496099069</v>
      </c>
      <c r="BM21" s="151">
        <f>'[8]ф_4 (Л) '!BM23</f>
        <v>6.3903490496099078</v>
      </c>
      <c r="BN21" s="151">
        <f>'[8]ф_4 (Л) '!BN23</f>
        <v>5.4373048304557727</v>
      </c>
      <c r="BO21" s="151">
        <f>'[8]ф_4 (Л) '!BO23</f>
        <v>4.5843588462917459</v>
      </c>
      <c r="BP21" s="151">
        <f>'[8]ф_4 (Л) '!BP23</f>
        <v>4.6877416211832372</v>
      </c>
      <c r="BQ21" s="151">
        <f>'[8]ф_4 (Л) '!BQ23</f>
        <v>4.7095294786196487</v>
      </c>
      <c r="BR21" s="151">
        <f>'[8]ф_4 (Л) '!BR23</f>
        <v>4.6951286428762122</v>
      </c>
      <c r="BS21" s="151">
        <f>'[8]ф_4 (Л) '!BS23</f>
        <v>4.7142314985370675</v>
      </c>
      <c r="BT21" s="151">
        <f>'[8]ф_4 (Л) '!BT23</f>
        <v>4.7366458796317996</v>
      </c>
      <c r="BU21" s="151">
        <f>'[8]ф_4 (Л) '!BU23</f>
        <v>4.7450834332017795</v>
      </c>
      <c r="BV21" s="151">
        <f>'[8]ф_4 (Л) '!BV23</f>
        <v>4.7472998909711013</v>
      </c>
      <c r="BW21" s="151">
        <f>'[8]ф_4 (Л) '!BW23</f>
        <v>4.7620320199692072</v>
      </c>
      <c r="BX21" s="151">
        <f>'[8]ф_4 (Л) '!BX23</f>
        <v>4.767891336801334</v>
      </c>
      <c r="BY21" s="151">
        <f>'[8]ф_4 (Л) '!BY23</f>
        <v>4.7989281890647675</v>
      </c>
      <c r="BZ21" s="151">
        <f>'[8]ф_4 (Л) '!BZ23</f>
        <v>4.8101932662091187</v>
      </c>
      <c r="CA21" s="151">
        <f>'[8]ф_4 (Л) '!CA23</f>
        <v>4.8345452199663077</v>
      </c>
      <c r="CB21" s="151">
        <f>'[8]ф_4 (Л) '!CB23</f>
        <v>4.8388167953889454</v>
      </c>
      <c r="CC21" s="151">
        <f>'[8]ф_4 (Л) '!CC23</f>
        <v>4.8503632999827149</v>
      </c>
      <c r="CD21" s="151">
        <f>'[8]ф_4 (Л) '!CD23</f>
        <v>4.8620405777709506</v>
      </c>
      <c r="CE21" s="151">
        <f>'[8]ф_4 (Л) '!CE23</f>
        <v>4.8914470526640246</v>
      </c>
      <c r="CF21" s="151">
        <f>'[8]ф_4 (Л) '!CF23</f>
        <v>4.8946534886157416</v>
      </c>
      <c r="CG21" s="151">
        <f>'[8]ф_4 (Л) '!CG23</f>
        <v>4.8946910358973703</v>
      </c>
      <c r="CH21" s="151">
        <f>'[8]ф_4 (Л) '!CH23</f>
        <v>4.8943721452550157</v>
      </c>
      <c r="CI21" s="151">
        <f>'[8]ф_4 (Л) '!CI23</f>
        <v>4.8943721452550157</v>
      </c>
      <c r="CJ21" s="151">
        <f t="shared" si="103"/>
        <v>275.89053951880851</v>
      </c>
      <c r="CK21" s="151">
        <v>275.89053951880851</v>
      </c>
      <c r="CL21" s="151">
        <v>275.89053951880851</v>
      </c>
      <c r="CM21" s="151">
        <v>275.89053951880851</v>
      </c>
      <c r="CN21" s="151">
        <v>218.25781450492215</v>
      </c>
      <c r="CO21" s="151">
        <v>187.7734608200378</v>
      </c>
      <c r="CP21" s="151">
        <v>191.72053261088331</v>
      </c>
      <c r="CQ21" s="151">
        <v>192.40073940849126</v>
      </c>
      <c r="CR21" s="151">
        <v>191.61794756086886</v>
      </c>
      <c r="CS21" s="151">
        <v>192.33313384871593</v>
      </c>
      <c r="CT21" s="151">
        <v>193.17202519523215</v>
      </c>
      <c r="CU21" s="151">
        <v>193.48744590309104</v>
      </c>
      <c r="CV21" s="151">
        <v>193.57028534868883</v>
      </c>
      <c r="CW21" s="151">
        <v>194.12070068854703</v>
      </c>
      <c r="CX21" s="151">
        <v>194.33952035262357</v>
      </c>
      <c r="CY21" s="151">
        <v>195.49772146522776</v>
      </c>
      <c r="CZ21" s="151">
        <v>195.92213841167873</v>
      </c>
      <c r="DA21" s="151">
        <v>196.84885364014062</v>
      </c>
      <c r="DB21" s="151">
        <v>197.01587806904752</v>
      </c>
      <c r="DC21" s="151">
        <v>197.46737326046778</v>
      </c>
      <c r="DD21" s="151">
        <v>198.58633908092872</v>
      </c>
      <c r="DE21" s="151">
        <v>199.74156161254911</v>
      </c>
      <c r="DF21" s="151">
        <v>199.86182474529784</v>
      </c>
      <c r="DG21" s="151">
        <v>199.86323293399712</v>
      </c>
      <c r="DH21" s="151">
        <v>199.85127306224055</v>
      </c>
      <c r="DI21" s="151">
        <v>199.85127306224049</v>
      </c>
      <c r="DJ21" s="139"/>
      <c r="DK21" s="139">
        <v>43.173000000000002</v>
      </c>
      <c r="DL21" s="139">
        <v>582.79999999999995</v>
      </c>
      <c r="DM21" s="139">
        <f t="shared" si="100"/>
        <v>0.68800000000000006</v>
      </c>
      <c r="DN21" s="139">
        <v>0.80014400000000008</v>
      </c>
      <c r="DO21" s="139"/>
      <c r="DP21" s="139"/>
      <c r="DQ21" s="284">
        <f>'[8]ф_4 (Л) '!DQ23</f>
        <v>0</v>
      </c>
      <c r="DR21" s="284">
        <f>'[8]ф_4 (Л) '!DR23</f>
        <v>0</v>
      </c>
      <c r="DS21" s="284">
        <f>'[8]ф_4 (Л) '!DS23</f>
        <v>0</v>
      </c>
      <c r="DT21" s="284">
        <f>'[8]ф_4 (Л) '!DT23</f>
        <v>0</v>
      </c>
      <c r="DU21" s="284">
        <f>'[8]ф_4 (Л) '!DU23</f>
        <v>0</v>
      </c>
      <c r="DV21" s="284">
        <f>'[8]ф_4 (Л) '!DV23</f>
        <v>0</v>
      </c>
      <c r="DW21" s="284">
        <f>'[8]ф_4 (Л) '!DW23</f>
        <v>0</v>
      </c>
      <c r="DX21" s="284">
        <f>'[8]ф_4 (Л) '!DX23</f>
        <v>0</v>
      </c>
      <c r="DY21" s="284">
        <f>'[8]ф_4 (Л) '!DY23</f>
        <v>0</v>
      </c>
      <c r="DZ21" s="284">
        <f>'[8]ф_4 (Л) '!DZ23</f>
        <v>0</v>
      </c>
      <c r="EA21" s="284">
        <f>'[8]ф_4 (Л) '!EA23</f>
        <v>0</v>
      </c>
      <c r="EB21" s="284">
        <f>'[8]ф_4 (Л) '!EB23</f>
        <v>0</v>
      </c>
      <c r="EC21" s="284">
        <f>'[8]ф_4 (Л) '!EC23</f>
        <v>0</v>
      </c>
      <c r="ED21" s="284">
        <f>'[8]ф_4 (Л) '!ED23</f>
        <v>0</v>
      </c>
      <c r="EE21" s="284">
        <f>'[8]ф_4 (Л) '!EE23</f>
        <v>0</v>
      </c>
      <c r="EF21" s="284">
        <f>'[8]ф_4 (Л) '!EF23</f>
        <v>-1.0501619266905196</v>
      </c>
      <c r="EG21" s="284">
        <f>'[8]ф_4 (Л) '!EG23</f>
        <v>0</v>
      </c>
      <c r="EH21" s="284">
        <f>'[8]ф_4 (Л) '!EH23</f>
        <v>0</v>
      </c>
      <c r="EI21" s="284">
        <f>'[8]ф_4 (Л) '!EI23</f>
        <v>0</v>
      </c>
      <c r="EJ21" s="284">
        <f>'[8]ф_4 (Л) '!EJ23</f>
        <v>0</v>
      </c>
      <c r="EK21" s="284">
        <f>'[8]ф_4 (Л) '!EK23</f>
        <v>0</v>
      </c>
      <c r="EL21" s="284">
        <f>'[8]ф_4 (Л) '!EL23</f>
        <v>0</v>
      </c>
      <c r="EM21" s="284">
        <f>'[8]ф_4 (Л) '!EM23</f>
        <v>0</v>
      </c>
      <c r="EN21" s="284">
        <f>'[8]ф_4 (Л) '!EN23</f>
        <v>0</v>
      </c>
      <c r="EO21" s="284">
        <f>'[8]ф_4 (Л) '!EO23</f>
        <v>0</v>
      </c>
      <c r="EP21" s="139"/>
      <c r="EQ21" s="139"/>
      <c r="ER21" s="139"/>
      <c r="ES21" s="139">
        <v>0</v>
      </c>
      <c r="ET21" s="139">
        <v>0</v>
      </c>
      <c r="EU21" s="139">
        <v>0</v>
      </c>
      <c r="EV21" s="139">
        <v>0</v>
      </c>
      <c r="EW21" s="139">
        <v>0</v>
      </c>
      <c r="EX21" s="139">
        <v>0</v>
      </c>
      <c r="EY21" s="139">
        <v>0</v>
      </c>
      <c r="EZ21" s="139">
        <v>0</v>
      </c>
      <c r="FA21" s="139">
        <v>0</v>
      </c>
      <c r="FB21" s="139">
        <v>0</v>
      </c>
      <c r="FC21" s="139">
        <v>0</v>
      </c>
      <c r="FD21" s="139">
        <v>0</v>
      </c>
      <c r="FE21" s="139">
        <v>0</v>
      </c>
      <c r="FF21" s="139">
        <v>0</v>
      </c>
      <c r="FG21" s="139">
        <v>0</v>
      </c>
      <c r="FH21" s="139">
        <v>1.33</v>
      </c>
      <c r="FI21" s="139">
        <v>0</v>
      </c>
      <c r="FJ21" s="139">
        <v>0</v>
      </c>
      <c r="FK21" s="139">
        <v>0</v>
      </c>
      <c r="FL21" s="139">
        <v>0</v>
      </c>
      <c r="FM21" s="139">
        <v>0</v>
      </c>
      <c r="FN21" s="139">
        <v>0</v>
      </c>
      <c r="FO21" s="139">
        <v>0</v>
      </c>
      <c r="FP21" s="139">
        <v>0</v>
      </c>
      <c r="FQ21" s="139">
        <v>0</v>
      </c>
      <c r="FR21" s="139"/>
      <c r="FS21" s="139"/>
      <c r="FT21" s="139"/>
      <c r="FU21" s="139">
        <v>2045</v>
      </c>
      <c r="FV21" s="139"/>
      <c r="FW21" s="139"/>
      <c r="FX21" s="139"/>
      <c r="FY21" s="139">
        <v>0.68800000000000006</v>
      </c>
      <c r="FZ21" s="139"/>
      <c r="GA21" s="139"/>
      <c r="GB21" s="139"/>
      <c r="GC21" s="139"/>
      <c r="GD21" s="139"/>
      <c r="GE21" s="139"/>
      <c r="GF21" s="139"/>
      <c r="GG21" s="139"/>
      <c r="GH21" s="139"/>
      <c r="GI21" s="139"/>
      <c r="GJ21" s="139"/>
      <c r="GK21" s="139"/>
      <c r="GL21" s="139"/>
      <c r="GM21" s="139"/>
      <c r="GN21" s="139"/>
      <c r="GO21" s="139"/>
      <c r="GP21" s="139"/>
      <c r="GQ21" s="139"/>
      <c r="GR21" s="139">
        <v>582.79999999999995</v>
      </c>
      <c r="GS21" s="139"/>
      <c r="GT21" s="139"/>
      <c r="GU21" s="139"/>
      <c r="GV21" s="139">
        <f t="shared" si="104"/>
        <v>0.28274117569839596</v>
      </c>
      <c r="GW21" s="139"/>
      <c r="GX21" s="139"/>
      <c r="GY21" s="139"/>
      <c r="GZ21" s="139">
        <f t="shared" si="101"/>
        <v>0.68800000000000006</v>
      </c>
      <c r="HA21" s="139">
        <f t="shared" si="101"/>
        <v>0.68800000000000006</v>
      </c>
      <c r="HB21" s="139">
        <f t="shared" si="101"/>
        <v>0.68800000000000006</v>
      </c>
      <c r="HC21" s="139">
        <f t="shared" si="101"/>
        <v>0.68800000000000006</v>
      </c>
      <c r="HD21" s="139">
        <f t="shared" si="101"/>
        <v>0.68800000000000006</v>
      </c>
      <c r="HE21" s="139">
        <f t="shared" si="101"/>
        <v>0.68800000000000006</v>
      </c>
      <c r="HF21" s="139">
        <f t="shared" si="101"/>
        <v>0.68800000000000006</v>
      </c>
      <c r="HG21" s="139">
        <f t="shared" si="101"/>
        <v>0.68800000000000006</v>
      </c>
      <c r="HH21" s="139">
        <f t="shared" si="101"/>
        <v>0.68800000000000006</v>
      </c>
      <c r="HI21" s="139">
        <f t="shared" si="101"/>
        <v>0.68800000000000006</v>
      </c>
      <c r="HJ21" s="139">
        <f t="shared" si="101"/>
        <v>0.68800000000000006</v>
      </c>
      <c r="HK21" s="139">
        <f t="shared" si="101"/>
        <v>0.68800000000000006</v>
      </c>
      <c r="HL21" s="139">
        <f t="shared" si="101"/>
        <v>0.68800000000000006</v>
      </c>
      <c r="HM21" s="139">
        <f t="shared" si="101"/>
        <v>0.68800000000000006</v>
      </c>
      <c r="HN21" s="139">
        <f t="shared" si="101"/>
        <v>0.68800000000000006</v>
      </c>
      <c r="HO21" s="139">
        <f t="shared" si="101"/>
        <v>0.68800000000000006</v>
      </c>
      <c r="HP21" s="139">
        <f t="shared" si="102"/>
        <v>0.68800000000000006</v>
      </c>
      <c r="HQ21" s="139">
        <f t="shared" si="102"/>
        <v>0.68800000000000006</v>
      </c>
      <c r="HR21" s="139">
        <f t="shared" si="102"/>
        <v>0.68800000000000006</v>
      </c>
      <c r="HS21" s="139">
        <f t="shared" si="102"/>
        <v>0.68800000000000006</v>
      </c>
      <c r="HT21" s="139">
        <f t="shared" si="102"/>
        <v>0.68800000000000006</v>
      </c>
      <c r="HU21" s="139">
        <f t="shared" si="102"/>
        <v>0.68800000000000006</v>
      </c>
      <c r="HV21" s="139">
        <f t="shared" si="102"/>
        <v>0.68800000000000006</v>
      </c>
      <c r="HW21" s="139">
        <f t="shared" si="102"/>
        <v>0.68800000000000006</v>
      </c>
      <c r="HX21" s="139">
        <f t="shared" si="102"/>
        <v>0.68800000000000006</v>
      </c>
      <c r="HY21" s="139"/>
      <c r="HZ21" s="139"/>
      <c r="IA21" s="139"/>
      <c r="IB21" s="139"/>
      <c r="IC21" s="139"/>
      <c r="ID21" s="139"/>
      <c r="IE21" s="139"/>
      <c r="IF21" s="139"/>
      <c r="IG21" s="139"/>
      <c r="IH21" s="139"/>
      <c r="II21" s="139"/>
      <c r="IJ21" s="139"/>
      <c r="IK21" s="139"/>
      <c r="IL21" s="139"/>
      <c r="IM21" s="139"/>
      <c r="IN21" s="139"/>
      <c r="IO21" s="139"/>
      <c r="IP21" s="139"/>
      <c r="IQ21" s="139"/>
      <c r="IR21" s="139"/>
      <c r="IS21" s="139"/>
      <c r="IT21" s="139"/>
      <c r="IU21" s="139"/>
      <c r="IV21" s="139"/>
      <c r="IW21" s="139"/>
      <c r="IX21" s="139"/>
      <c r="IY21" s="139"/>
      <c r="IZ21" s="139"/>
      <c r="JA21" s="139"/>
      <c r="JB21" s="139"/>
      <c r="JC21" s="139"/>
      <c r="JD21" s="139"/>
      <c r="JE21" s="139"/>
      <c r="JF21" s="139"/>
      <c r="JG21" s="139"/>
      <c r="JH21" s="139"/>
      <c r="JI21" s="139"/>
      <c r="JJ21" s="139"/>
      <c r="JK21" s="139"/>
      <c r="JL21" s="139"/>
      <c r="JM21" s="139"/>
      <c r="JN21" s="139"/>
      <c r="JO21" s="139"/>
      <c r="JP21" s="139"/>
      <c r="JQ21" s="185"/>
      <c r="JR21" s="185"/>
      <c r="JS21" s="185"/>
      <c r="JT21" s="185"/>
      <c r="JU21" s="185"/>
      <c r="JV21" s="185"/>
      <c r="JW21" s="185"/>
      <c r="JX21" s="185"/>
      <c r="JY21" s="185"/>
      <c r="JZ21" s="185"/>
      <c r="KA21" s="185"/>
      <c r="KB21" s="185"/>
      <c r="KC21" s="185"/>
      <c r="KD21" s="185"/>
      <c r="KE21" s="185"/>
      <c r="KF21" s="185"/>
      <c r="KG21" s="185"/>
      <c r="KH21" s="185"/>
      <c r="KI21" s="185"/>
      <c r="KJ21" s="185"/>
      <c r="KK21" s="185"/>
      <c r="KL21" s="185"/>
      <c r="KM21" s="185"/>
      <c r="KN21" s="185"/>
      <c r="KO21" s="185"/>
      <c r="KP21" s="185"/>
      <c r="KQ21" s="185"/>
      <c r="KR21" s="185"/>
      <c r="KS21" s="185"/>
      <c r="KT21" s="185"/>
      <c r="KU21" s="185"/>
    </row>
    <row r="22" spans="1:307" s="152" customFormat="1" x14ac:dyDescent="0.2">
      <c r="A22" s="150" t="s">
        <v>499</v>
      </c>
      <c r="B22" s="186" t="s">
        <v>570</v>
      </c>
      <c r="C22" s="284">
        <f>'[8]ф_4 (Л) '!C24</f>
        <v>0.51996672212978368</v>
      </c>
      <c r="D22" s="284">
        <f>'[8]ф_4 (Л) '!D24</f>
        <v>0.51996672212978368</v>
      </c>
      <c r="E22" s="284">
        <f>'[8]ф_4 (Л) '!E24</f>
        <v>0.51996672212978368</v>
      </c>
      <c r="F22" s="284">
        <f>'[8]ф_4 (Л) '!F24</f>
        <v>0.51996672212978368</v>
      </c>
      <c r="G22" s="284">
        <f>'[8]ф_4 (Л) '!G24</f>
        <v>0.51996672212978368</v>
      </c>
      <c r="H22" s="284">
        <f>'[8]ф_4 (Л) '!H24</f>
        <v>0.51996672212978368</v>
      </c>
      <c r="I22" s="284">
        <f>'[8]ф_4 (Л) '!I24</f>
        <v>0.28274117569839596</v>
      </c>
      <c r="J22" s="151">
        <f>'[8]ф_4 (Л) '!J24</f>
        <v>1.1627906976744187</v>
      </c>
      <c r="K22" s="151">
        <f>'[8]ф_4 (Л) '!K24</f>
        <v>1.1627906976744187</v>
      </c>
      <c r="L22" s="151">
        <f>'[8]ф_4 (Л) '!L24</f>
        <v>1.1627906976744187</v>
      </c>
      <c r="M22" s="151">
        <f>'[8]ф_4 (Л) '!M24</f>
        <v>1.1627906976744187</v>
      </c>
      <c r="N22" s="151">
        <f>'[8]ф_4 (Л) '!N24</f>
        <v>1.1627906976744187</v>
      </c>
      <c r="O22" s="151">
        <f>'[8]ф_4 (Л) '!O24</f>
        <v>1.1627906976744187</v>
      </c>
      <c r="P22" s="151">
        <f>'[8]ф_4 (Л) '!P24</f>
        <v>1.1627906976744187</v>
      </c>
      <c r="Q22" s="151">
        <f>'[8]ф_4 (Л) '!Q24</f>
        <v>1.1627906976744187</v>
      </c>
      <c r="R22" s="151">
        <f>'[8]ф_4 (Л) '!R24</f>
        <v>1.1627906976744187</v>
      </c>
      <c r="S22" s="151">
        <f>'[8]ф_4 (Л) '!S24</f>
        <v>1.1627906976744187</v>
      </c>
      <c r="T22" s="151">
        <f>'[8]ф_4 (Л) '!T24</f>
        <v>1.1627906976744187</v>
      </c>
      <c r="U22" s="151">
        <f>'[8]ф_4 (Л) '!U24</f>
        <v>1.1627906976744187</v>
      </c>
      <c r="V22" s="151">
        <f>'[8]ф_4 (Л) '!V24</f>
        <v>1.1627906976744187</v>
      </c>
      <c r="W22" s="151">
        <f>'[8]ф_4 (Л) '!W24</f>
        <v>1.1627906976744187</v>
      </c>
      <c r="X22" s="151">
        <f>'[8]ф_4 (Л) '!X24</f>
        <v>1.1627906976744187</v>
      </c>
      <c r="Y22" s="151">
        <f>'[8]ф_4 (Л) '!Y24</f>
        <v>1.1627906976744187</v>
      </c>
      <c r="Z22" s="151">
        <f>'[8]ф_4 (Л) '!Z24</f>
        <v>1.1627906976744187</v>
      </c>
      <c r="AA22" s="151">
        <f>'[8]ф_4 (Л) '!AA24</f>
        <v>1.1627906976744187</v>
      </c>
      <c r="AB22" s="151">
        <f>'[8]ф_4 (Л) '!AB24</f>
        <v>1.1627906976744187</v>
      </c>
      <c r="AC22" s="151">
        <f>'[8]ф_4 (Л) '!AC24</f>
        <v>1.1627906976744187</v>
      </c>
      <c r="AD22" s="151">
        <f>'[8]ф_4 (Л) '!AD24</f>
        <v>1.1627906976744187</v>
      </c>
      <c r="AE22" s="151">
        <f>'[8]ф_4 (Л) '!AE24</f>
        <v>1.1627906976744187</v>
      </c>
      <c r="AF22" s="151">
        <f>'[8]ф_4 (Л) '!AF24</f>
        <v>1.1627906976744187</v>
      </c>
      <c r="AG22" s="151">
        <f>'[8]ф_4 (Л) '!AG24</f>
        <v>1.1627906976744187</v>
      </c>
      <c r="AH22" s="151">
        <f>'[8]ф_4 (Л) '!AH24</f>
        <v>1.1627906976744187</v>
      </c>
      <c r="AI22" s="151">
        <f>'[8]ф_4 (Л) '!AI24</f>
        <v>1.1627906976744187</v>
      </c>
      <c r="AJ22" s="151">
        <f>'[8]ф_4 (Л) '!AJ24</f>
        <v>169.27791543429117</v>
      </c>
      <c r="AK22" s="151">
        <f>'[8]ф_4 (Л) '!AK24</f>
        <v>169.27791543429117</v>
      </c>
      <c r="AL22" s="151">
        <f>'[8]ф_4 (Л) '!AL24</f>
        <v>169.27791543429117</v>
      </c>
      <c r="AM22" s="151">
        <f>'[8]ф_4 (Л) '!AM24</f>
        <v>169.27791543429117</v>
      </c>
      <c r="AN22" s="151">
        <f>'[8]ф_4 (Л) '!AN24</f>
        <v>169.27791543429117</v>
      </c>
      <c r="AO22" s="151">
        <f>'[8]ф_4 (Л) '!AO24</f>
        <v>169.27791543429117</v>
      </c>
      <c r="AP22" s="151">
        <f>'[8]ф_4 (Л) '!AP24</f>
        <v>169.27791543429117</v>
      </c>
      <c r="AQ22" s="151">
        <f>'[8]ф_4 (Л) '!AQ24</f>
        <v>169.27791543429117</v>
      </c>
      <c r="AR22" s="151">
        <f>'[8]ф_4 (Л) '!AR24</f>
        <v>169.27791543429117</v>
      </c>
      <c r="AS22" s="151">
        <f>'[8]ф_4 (Л) '!AS24</f>
        <v>169.27791543429117</v>
      </c>
      <c r="AT22" s="151">
        <f>'[8]ф_4 (Л) '!AT24</f>
        <v>169.27791543429117</v>
      </c>
      <c r="AU22" s="151">
        <f>'[8]ф_4 (Л) '!AU24</f>
        <v>169.27791543429117</v>
      </c>
      <c r="AV22" s="151">
        <f>'[8]ф_4 (Л) '!AV24</f>
        <v>169.27791543429117</v>
      </c>
      <c r="AW22" s="151">
        <f>'[8]ф_4 (Л) '!AW24</f>
        <v>169.27791543429117</v>
      </c>
      <c r="AX22" s="151">
        <f>'[8]ф_4 (Л) '!AX24</f>
        <v>169.27791543429117</v>
      </c>
      <c r="AY22" s="151">
        <f>'[8]ф_4 (Л) '!AY24</f>
        <v>169.27791543429117</v>
      </c>
      <c r="AZ22" s="151">
        <f>'[8]ф_4 (Л) '!AZ24</f>
        <v>169.27791543429117</v>
      </c>
      <c r="BA22" s="151">
        <f>'[8]ф_4 (Л) '!BA24</f>
        <v>169.27791543429117</v>
      </c>
      <c r="BB22" s="151">
        <f>'[8]ф_4 (Л) '!BB24</f>
        <v>169.27791543429117</v>
      </c>
      <c r="BC22" s="151">
        <f>'[8]ф_4 (Л) '!BC24</f>
        <v>169.27791543429117</v>
      </c>
      <c r="BD22" s="151">
        <f>'[8]ф_4 (Л) '!BD24</f>
        <v>169.27791543429117</v>
      </c>
      <c r="BE22" s="151">
        <f>'[8]ф_4 (Л) '!BE24</f>
        <v>169.27791543429117</v>
      </c>
      <c r="BF22" s="151">
        <f>'[8]ф_4 (Л) '!BF24</f>
        <v>169.27791543429117</v>
      </c>
      <c r="BG22" s="151">
        <f>'[8]ф_4 (Л) '!BG24</f>
        <v>169.27791543429117</v>
      </c>
      <c r="BH22" s="151">
        <f>'[8]ф_4 (Л) '!BH24</f>
        <v>169.27791543429117</v>
      </c>
      <c r="BI22" s="151">
        <f>'[8]ф_4 (Л) '!BI24</f>
        <v>158.19878205827928</v>
      </c>
      <c r="BJ22" s="151">
        <f>'[8]ф_4 (Л) '!BJ24</f>
        <v>1.7043939565546398</v>
      </c>
      <c r="BK22" s="151">
        <f>'[8]ф_4 (Л) '!BK24</f>
        <v>2.2597484049560475</v>
      </c>
      <c r="BL22" s="151">
        <f>'[8]ф_4 (Л) '!BL24</f>
        <v>1.7043939565546398</v>
      </c>
      <c r="BM22" s="151">
        <f>'[8]ф_4 (Л) '!BM24</f>
        <v>1.70439395655464</v>
      </c>
      <c r="BN22" s="151">
        <f>'[8]ф_4 (Л) '!BN24</f>
        <v>1.4502039592876201</v>
      </c>
      <c r="BO22" s="151">
        <f>'[8]ф_4 (Л) '!BO24</f>
        <v>1.2227115376075466</v>
      </c>
      <c r="BP22" s="151">
        <f>'[8]ф_4 (Л) '!BP24</f>
        <v>1.2502851451474448</v>
      </c>
      <c r="BQ22" s="151">
        <f>'[8]ф_4 (Л) '!BQ24</f>
        <v>1.2517244479833609</v>
      </c>
      <c r="BR22" s="151">
        <f>'[8]ф_4 (Л) '!BR24</f>
        <v>1.2459659565210566</v>
      </c>
      <c r="BS22" s="151">
        <f>'[8]ф_4 (Л) '!BS24</f>
        <v>1.2510353613523546</v>
      </c>
      <c r="BT22" s="151">
        <f>'[8]ф_4 (Л) '!BT24</f>
        <v>1.2569835595604908</v>
      </c>
      <c r="BU22" s="151">
        <f>'[8]ф_4 (Л) '!BU24</f>
        <v>1.259222668497467</v>
      </c>
      <c r="BV22" s="151">
        <f>'[8]ф_4 (Л) '!BV24</f>
        <v>1.2598108591807684</v>
      </c>
      <c r="BW22" s="151">
        <f>'[8]ф_4 (Л) '!BW24</f>
        <v>1.2637203859679773</v>
      </c>
      <c r="BX22" s="151">
        <f>'[8]ф_4 (Л) '!BX24</f>
        <v>1.2652752974212296</v>
      </c>
      <c r="BY22" s="151">
        <f>'[8]ф_4 (Л) '!BY24</f>
        <v>1.273511676924161</v>
      </c>
      <c r="BZ22" s="151">
        <f>'[8]ф_4 (Л) '!BZ24</f>
        <v>1.2765011376369662</v>
      </c>
      <c r="CA22" s="151">
        <f>'[8]ф_4 (Л) '!CA24</f>
        <v>1.2829635176193059</v>
      </c>
      <c r="CB22" s="151">
        <f>'[8]ф_4 (Л) '!CB24</f>
        <v>1.2840970834834475</v>
      </c>
      <c r="CC22" s="151">
        <f>'[8]ф_4 (Л) '!CC24</f>
        <v>1.2871612277774445</v>
      </c>
      <c r="CD22" s="151">
        <f>'[8]ф_4 (Л) '!CD24</f>
        <v>1.2902600759018843</v>
      </c>
      <c r="CE22" s="151">
        <f>'[8]ф_4 (Л) '!CE24</f>
        <v>1.3034699443241338</v>
      </c>
      <c r="CF22" s="151">
        <f>'[8]ф_4 (Л) '!CF24</f>
        <v>1.284461776610849</v>
      </c>
      <c r="CG22" s="151">
        <f>'[8]ф_4 (Л) '!CG24</f>
        <v>1.2844716298207195</v>
      </c>
      <c r="CH22" s="151">
        <f>'[8]ф_4 (Л) '!CH24</f>
        <v>1.284387946094798</v>
      </c>
      <c r="CI22" s="151">
        <f>'[8]ф_4 (Л) '!CI24</f>
        <v>1.2843879460947978</v>
      </c>
      <c r="CJ22" s="151">
        <f t="shared" si="103"/>
        <v>281.08592428466068</v>
      </c>
      <c r="CK22" s="151">
        <v>281.08592428466068</v>
      </c>
      <c r="CL22" s="151">
        <v>281.08592428466068</v>
      </c>
      <c r="CM22" s="151">
        <v>281.08592428466068</v>
      </c>
      <c r="CN22" s="151">
        <v>222.36789862192302</v>
      </c>
      <c r="CO22" s="151">
        <v>191.3094841265175</v>
      </c>
      <c r="CP22" s="151">
        <v>195.33088451408705</v>
      </c>
      <c r="CQ22" s="151">
        <v>196.02390050783521</v>
      </c>
      <c r="CR22" s="151">
        <v>194.24585003155514</v>
      </c>
      <c r="CS22" s="151">
        <v>194.97084458546897</v>
      </c>
      <c r="CT22" s="151">
        <v>195.82124072404773</v>
      </c>
      <c r="CU22" s="151">
        <v>196.14098720028085</v>
      </c>
      <c r="CV22" s="151">
        <v>196.22496272935371</v>
      </c>
      <c r="CW22" s="151">
        <v>196.78292662011717</v>
      </c>
      <c r="CX22" s="151">
        <v>197.00474723866159</v>
      </c>
      <c r="CY22" s="151">
        <v>198.17883224734183</v>
      </c>
      <c r="CZ22" s="151">
        <v>198.60906976726403</v>
      </c>
      <c r="DA22" s="151">
        <v>199.54849422922672</v>
      </c>
      <c r="DB22" s="151">
        <v>199.71780927816673</v>
      </c>
      <c r="DC22" s="151">
        <v>200.17549640173183</v>
      </c>
      <c r="DD22" s="151">
        <v>201.30980803442819</v>
      </c>
      <c r="DE22" s="151">
        <v>202.48087361302663</v>
      </c>
      <c r="DF22" s="151">
        <v>200.34844043623153</v>
      </c>
      <c r="DG22" s="151">
        <v>200.34985205353314</v>
      </c>
      <c r="DH22" s="151">
        <v>200.33786306235234</v>
      </c>
      <c r="DI22" s="151">
        <v>200.33786306235231</v>
      </c>
      <c r="DJ22" s="139"/>
      <c r="DK22" s="139">
        <v>164.91839999999999</v>
      </c>
      <c r="DL22" s="139">
        <v>1923.2</v>
      </c>
      <c r="DM22" s="139">
        <f t="shared" si="100"/>
        <v>0.86</v>
      </c>
      <c r="DN22" s="139">
        <v>1.0001800000000001</v>
      </c>
      <c r="DO22" s="139"/>
      <c r="DP22" s="139"/>
      <c r="DQ22" s="284">
        <f>'[8]ф_4 (Л) '!DQ24</f>
        <v>0</v>
      </c>
      <c r="DR22" s="284">
        <f>'[8]ф_4 (Л) '!DR24</f>
        <v>0</v>
      </c>
      <c r="DS22" s="284">
        <f>'[8]ф_4 (Л) '!DS24</f>
        <v>0</v>
      </c>
      <c r="DT22" s="284">
        <f>'[8]ф_4 (Л) '!DT24</f>
        <v>0</v>
      </c>
      <c r="DU22" s="284">
        <f>'[8]ф_4 (Л) '!DU24</f>
        <v>0</v>
      </c>
      <c r="DV22" s="284">
        <f>'[8]ф_4 (Л) '!DV24</f>
        <v>0</v>
      </c>
      <c r="DW22" s="284">
        <f>'[8]ф_4 (Л) '!DW24</f>
        <v>4.0574941486108056</v>
      </c>
      <c r="DX22" s="284">
        <f>'[8]ф_4 (Л) '!DX24</f>
        <v>0</v>
      </c>
      <c r="DY22" s="284">
        <f>'[8]ф_4 (Л) '!DY24</f>
        <v>0</v>
      </c>
      <c r="DZ22" s="284">
        <f>'[8]ф_4 (Л) '!DZ24</f>
        <v>0</v>
      </c>
      <c r="EA22" s="284">
        <f>'[8]ф_4 (Л) '!EA24</f>
        <v>0</v>
      </c>
      <c r="EB22" s="284">
        <f>'[8]ф_4 (Л) '!EB24</f>
        <v>0</v>
      </c>
      <c r="EC22" s="284">
        <f>'[8]ф_4 (Л) '!EC24</f>
        <v>0</v>
      </c>
      <c r="ED22" s="284">
        <f>'[8]ф_4 (Л) '!ED24</f>
        <v>0</v>
      </c>
      <c r="EE22" s="284">
        <f>'[8]ф_4 (Л) '!EE24</f>
        <v>0</v>
      </c>
      <c r="EF22" s="284">
        <f>'[8]ф_4 (Л) '!EF24</f>
        <v>0</v>
      </c>
      <c r="EG22" s="284">
        <f>'[8]ф_4 (Л) '!EG24</f>
        <v>0</v>
      </c>
      <c r="EH22" s="284">
        <f>'[8]ф_4 (Л) '!EH24</f>
        <v>0</v>
      </c>
      <c r="EI22" s="284">
        <f>'[8]ф_4 (Л) '!EI24</f>
        <v>0</v>
      </c>
      <c r="EJ22" s="284">
        <f>'[8]ф_4 (Л) '!EJ24</f>
        <v>0</v>
      </c>
      <c r="EK22" s="284">
        <f>'[8]ф_4 (Л) '!EK24</f>
        <v>30.607537221312008</v>
      </c>
      <c r="EL22" s="284">
        <f>'[8]ф_4 (Л) '!EL24</f>
        <v>0</v>
      </c>
      <c r="EM22" s="284">
        <f>'[8]ф_4 (Л) '!EM24</f>
        <v>0</v>
      </c>
      <c r="EN22" s="284">
        <f>'[8]ф_4 (Л) '!EN24</f>
        <v>0</v>
      </c>
      <c r="EO22" s="284">
        <f>'[8]ф_4 (Л) '!EO24</f>
        <v>0</v>
      </c>
      <c r="EP22" s="139"/>
      <c r="EQ22" s="139"/>
      <c r="ER22" s="139"/>
      <c r="ES22" s="139">
        <v>0</v>
      </c>
      <c r="ET22" s="139">
        <v>0</v>
      </c>
      <c r="EU22" s="139">
        <v>0</v>
      </c>
      <c r="EV22" s="139">
        <v>0</v>
      </c>
      <c r="EW22" s="139">
        <v>0</v>
      </c>
      <c r="EX22" s="139">
        <v>0</v>
      </c>
      <c r="EY22" s="139">
        <v>-0.57599999999999996</v>
      </c>
      <c r="EZ22" s="139">
        <v>0</v>
      </c>
      <c r="FA22" s="139">
        <v>0</v>
      </c>
      <c r="FB22" s="139">
        <v>0</v>
      </c>
      <c r="FC22" s="139">
        <v>0</v>
      </c>
      <c r="FD22" s="139">
        <v>0</v>
      </c>
      <c r="FE22" s="139">
        <v>0</v>
      </c>
      <c r="FF22" s="139">
        <v>0</v>
      </c>
      <c r="FG22" s="139">
        <v>0</v>
      </c>
      <c r="FH22" s="139">
        <v>0</v>
      </c>
      <c r="FI22" s="139">
        <v>0</v>
      </c>
      <c r="FJ22" s="139">
        <v>0</v>
      </c>
      <c r="FK22" s="139">
        <v>0</v>
      </c>
      <c r="FL22" s="139">
        <v>0</v>
      </c>
      <c r="FM22" s="139">
        <v>36.200700000000005</v>
      </c>
      <c r="FN22" s="139">
        <v>0</v>
      </c>
      <c r="FO22" s="139">
        <v>0</v>
      </c>
      <c r="FP22" s="139">
        <v>0</v>
      </c>
      <c r="FQ22" s="139">
        <v>0</v>
      </c>
      <c r="FR22" s="139"/>
      <c r="FS22" s="139"/>
      <c r="FT22" s="139"/>
      <c r="FU22" s="139">
        <v>2045</v>
      </c>
      <c r="FV22" s="139"/>
      <c r="FW22" s="139"/>
      <c r="FX22" s="139"/>
      <c r="FY22" s="139">
        <v>0.86</v>
      </c>
      <c r="FZ22" s="139"/>
      <c r="GA22" s="139"/>
      <c r="GB22" s="139"/>
      <c r="GC22" s="139"/>
      <c r="GD22" s="139"/>
      <c r="GE22" s="139"/>
      <c r="GF22" s="139"/>
      <c r="GG22" s="139"/>
      <c r="GH22" s="139"/>
      <c r="GI22" s="139"/>
      <c r="GJ22" s="139"/>
      <c r="GK22" s="139"/>
      <c r="GL22" s="139"/>
      <c r="GM22" s="139"/>
      <c r="GN22" s="139"/>
      <c r="GO22" s="139"/>
      <c r="GP22" s="139"/>
      <c r="GQ22" s="139"/>
      <c r="GR22" s="139">
        <v>1923.2</v>
      </c>
      <c r="GS22" s="139"/>
      <c r="GT22" s="139"/>
      <c r="GU22" s="139"/>
      <c r="GV22" s="139">
        <f t="shared" si="104"/>
        <v>0.28274117569839596</v>
      </c>
      <c r="GW22" s="139"/>
      <c r="GX22" s="139"/>
      <c r="GY22" s="139"/>
      <c r="GZ22" s="139">
        <f t="shared" si="101"/>
        <v>0.86</v>
      </c>
      <c r="HA22" s="139">
        <f t="shared" si="101"/>
        <v>0.86</v>
      </c>
      <c r="HB22" s="139">
        <f t="shared" si="101"/>
        <v>0.86</v>
      </c>
      <c r="HC22" s="139">
        <f t="shared" si="101"/>
        <v>0.86</v>
      </c>
      <c r="HD22" s="139">
        <f t="shared" si="101"/>
        <v>0.86</v>
      </c>
      <c r="HE22" s="139">
        <f t="shared" si="101"/>
        <v>0.86</v>
      </c>
      <c r="HF22" s="139">
        <f t="shared" si="101"/>
        <v>0.86</v>
      </c>
      <c r="HG22" s="139">
        <f t="shared" si="101"/>
        <v>0.86</v>
      </c>
      <c r="HH22" s="139">
        <f t="shared" si="101"/>
        <v>0.86</v>
      </c>
      <c r="HI22" s="139">
        <f t="shared" si="101"/>
        <v>0.86</v>
      </c>
      <c r="HJ22" s="139">
        <f t="shared" si="101"/>
        <v>0.86</v>
      </c>
      <c r="HK22" s="139">
        <f t="shared" si="101"/>
        <v>0.86</v>
      </c>
      <c r="HL22" s="139">
        <f t="shared" si="101"/>
        <v>0.86</v>
      </c>
      <c r="HM22" s="139">
        <f t="shared" si="101"/>
        <v>0.86</v>
      </c>
      <c r="HN22" s="139">
        <f t="shared" si="101"/>
        <v>0.86</v>
      </c>
      <c r="HO22" s="139">
        <f t="shared" si="101"/>
        <v>0.86</v>
      </c>
      <c r="HP22" s="139">
        <f t="shared" si="102"/>
        <v>0.86</v>
      </c>
      <c r="HQ22" s="139">
        <f t="shared" si="102"/>
        <v>0.86</v>
      </c>
      <c r="HR22" s="139">
        <f t="shared" si="102"/>
        <v>0.86</v>
      </c>
      <c r="HS22" s="139">
        <f t="shared" si="102"/>
        <v>0.86</v>
      </c>
      <c r="HT22" s="139">
        <f t="shared" si="102"/>
        <v>0.86</v>
      </c>
      <c r="HU22" s="139">
        <f t="shared" si="102"/>
        <v>0.86</v>
      </c>
      <c r="HV22" s="139">
        <f t="shared" si="102"/>
        <v>0.86</v>
      </c>
      <c r="HW22" s="139">
        <f t="shared" si="102"/>
        <v>0.86</v>
      </c>
      <c r="HX22" s="139">
        <f t="shared" si="102"/>
        <v>0.86</v>
      </c>
      <c r="HY22" s="139"/>
      <c r="HZ22" s="139"/>
      <c r="IA22" s="139"/>
      <c r="IB22" s="139"/>
      <c r="IC22" s="139"/>
      <c r="ID22" s="139"/>
      <c r="IE22" s="139"/>
      <c r="IF22" s="139"/>
      <c r="IG22" s="139"/>
      <c r="IH22" s="139"/>
      <c r="II22" s="139"/>
      <c r="IJ22" s="139"/>
      <c r="IK22" s="139"/>
      <c r="IL22" s="139"/>
      <c r="IM22" s="139"/>
      <c r="IN22" s="139"/>
      <c r="IO22" s="139"/>
      <c r="IP22" s="139"/>
      <c r="IQ22" s="139"/>
      <c r="IR22" s="139"/>
      <c r="IS22" s="139"/>
      <c r="IT22" s="139"/>
      <c r="IU22" s="139"/>
      <c r="IV22" s="139"/>
      <c r="IW22" s="139"/>
      <c r="IX22" s="139"/>
      <c r="IY22" s="139"/>
      <c r="IZ22" s="139"/>
      <c r="JA22" s="139"/>
      <c r="JB22" s="139"/>
      <c r="JC22" s="139"/>
      <c r="JD22" s="139"/>
      <c r="JE22" s="139"/>
      <c r="JF22" s="139"/>
      <c r="JG22" s="139"/>
      <c r="JH22" s="139"/>
      <c r="JI22" s="139"/>
      <c r="JJ22" s="139"/>
      <c r="JK22" s="139"/>
      <c r="JL22" s="139"/>
      <c r="JM22" s="139"/>
      <c r="JN22" s="139"/>
      <c r="JO22" s="139"/>
      <c r="JP22" s="139"/>
      <c r="JQ22" s="139"/>
      <c r="JR22" s="139"/>
      <c r="JS22" s="139"/>
      <c r="JT22" s="139"/>
      <c r="JU22" s="139"/>
      <c r="JV22" s="139"/>
      <c r="JW22" s="139"/>
      <c r="JX22" s="139"/>
      <c r="JY22" s="139"/>
      <c r="JZ22" s="139"/>
      <c r="KA22" s="139"/>
      <c r="KB22" s="139"/>
      <c r="KC22" s="139"/>
      <c r="KD22" s="139"/>
      <c r="KE22" s="139"/>
      <c r="KF22" s="139"/>
      <c r="KG22" s="139"/>
      <c r="KH22" s="139"/>
      <c r="KI22" s="139"/>
      <c r="KJ22" s="139"/>
      <c r="KK22" s="139"/>
      <c r="KL22" s="139"/>
      <c r="KM22" s="139"/>
      <c r="KN22" s="139"/>
      <c r="KO22" s="139"/>
      <c r="KP22" s="139"/>
      <c r="KQ22" s="139"/>
      <c r="KR22" s="139"/>
      <c r="KS22" s="139"/>
      <c r="KT22" s="139"/>
      <c r="KU22" s="139"/>
    </row>
    <row r="23" spans="1:307" s="152" customFormat="1" x14ac:dyDescent="0.2">
      <c r="A23" s="150" t="s">
        <v>500</v>
      </c>
      <c r="B23" s="186" t="s">
        <v>571</v>
      </c>
      <c r="C23" s="284">
        <f>'[8]ф_4 (Л) '!C25</f>
        <v>0.28274117569839596</v>
      </c>
      <c r="D23" s="284">
        <f>'[8]ф_4 (Л) '!D25</f>
        <v>0.28274117569839596</v>
      </c>
      <c r="E23" s="284">
        <f>'[8]ф_4 (Л) '!E25</f>
        <v>0.28274117569839596</v>
      </c>
      <c r="F23" s="284">
        <f>'[8]ф_4 (Л) '!F25</f>
        <v>0.28274117569839596</v>
      </c>
      <c r="G23" s="284">
        <f>'[8]ф_4 (Л) '!G25</f>
        <v>0.28274117569839596</v>
      </c>
      <c r="H23" s="284">
        <f>'[8]ф_4 (Л) '!H25</f>
        <v>0.28274117569839596</v>
      </c>
      <c r="I23" s="284">
        <f>'[8]ф_4 (Л) '!I25</f>
        <v>0.28274117569839596</v>
      </c>
      <c r="J23" s="151">
        <f>'[8]ф_4 (Л) '!J25</f>
        <v>0.27685492801771877</v>
      </c>
      <c r="K23" s="151">
        <f>'[8]ф_4 (Л) '!K25</f>
        <v>0.27685492801771877</v>
      </c>
      <c r="L23" s="151">
        <f>'[8]ф_4 (Л) '!L25</f>
        <v>0.27685492801771877</v>
      </c>
      <c r="M23" s="151">
        <f>'[8]ф_4 (Л) '!M25</f>
        <v>0.27685492801771877</v>
      </c>
      <c r="N23" s="151">
        <f>'[8]ф_4 (Л) '!N25</f>
        <v>0.27685492801771877</v>
      </c>
      <c r="O23" s="151">
        <f>'[8]ф_4 (Л) '!O25</f>
        <v>0.27685492801771877</v>
      </c>
      <c r="P23" s="151">
        <f>'[8]ф_4 (Л) '!P25</f>
        <v>0.27685492801771877</v>
      </c>
      <c r="Q23" s="151">
        <f>'[8]ф_4 (Л) '!Q25</f>
        <v>0.27685492801771877</v>
      </c>
      <c r="R23" s="151">
        <f>'[8]ф_4 (Л) '!R25</f>
        <v>0.27685492801771877</v>
      </c>
      <c r="S23" s="151">
        <f>'[8]ф_4 (Л) '!S25</f>
        <v>0.27685492801771877</v>
      </c>
      <c r="T23" s="151">
        <f>'[8]ф_4 (Л) '!T25</f>
        <v>0.27685492801771877</v>
      </c>
      <c r="U23" s="151">
        <f>'[8]ф_4 (Л) '!U25</f>
        <v>0.27685492801771877</v>
      </c>
      <c r="V23" s="151">
        <f>'[8]ф_4 (Л) '!V25</f>
        <v>0.27685492801771877</v>
      </c>
      <c r="W23" s="151">
        <f>'[8]ф_4 (Л) '!W25</f>
        <v>0.27685492801771877</v>
      </c>
      <c r="X23" s="151">
        <f>'[8]ф_4 (Л) '!X25</f>
        <v>0.27685492801771877</v>
      </c>
      <c r="Y23" s="151">
        <f>'[8]ф_4 (Л) '!Y25</f>
        <v>0.27685492801771877</v>
      </c>
      <c r="Z23" s="151">
        <f>'[8]ф_4 (Л) '!Z25</f>
        <v>0.27685492801771877</v>
      </c>
      <c r="AA23" s="151">
        <f>'[8]ф_4 (Л) '!AA25</f>
        <v>0.27685492801771877</v>
      </c>
      <c r="AB23" s="151">
        <f>'[8]ф_4 (Л) '!AB25</f>
        <v>0.27685492801771877</v>
      </c>
      <c r="AC23" s="151">
        <f>'[8]ф_4 (Л) '!AC25</f>
        <v>0.27685492801771877</v>
      </c>
      <c r="AD23" s="151">
        <f>'[8]ф_4 (Л) '!AD25</f>
        <v>0.27685492801771877</v>
      </c>
      <c r="AE23" s="151">
        <f>'[8]ф_4 (Л) '!AE25</f>
        <v>0.27685492801771877</v>
      </c>
      <c r="AF23" s="151">
        <f>'[8]ф_4 (Л) '!AF25</f>
        <v>0.27685492801771877</v>
      </c>
      <c r="AG23" s="151">
        <f>'[8]ф_4 (Л) '!AG25</f>
        <v>0.27685492801771877</v>
      </c>
      <c r="AH23" s="151">
        <f>'[8]ф_4 (Л) '!AH25</f>
        <v>0.27685492801771877</v>
      </c>
      <c r="AI23" s="151">
        <f>'[8]ф_4 (Л) '!AI25</f>
        <v>0.27685492801771877</v>
      </c>
      <c r="AJ23" s="151">
        <f>'[8]ф_4 (Л) '!AJ25</f>
        <v>167.02012712227932</v>
      </c>
      <c r="AK23" s="151">
        <f>'[8]ф_4 (Л) '!AK25</f>
        <v>167.02012712227932</v>
      </c>
      <c r="AL23" s="151">
        <f>'[8]ф_4 (Л) '!AL25</f>
        <v>167.02012712227932</v>
      </c>
      <c r="AM23" s="151">
        <f>'[8]ф_4 (Л) '!AM25</f>
        <v>167.02012712227932</v>
      </c>
      <c r="AN23" s="151">
        <f>'[8]ф_4 (Л) '!AN25</f>
        <v>167.02012712227932</v>
      </c>
      <c r="AO23" s="151">
        <f>'[8]ф_4 (Л) '!AO25</f>
        <v>167.02012712227932</v>
      </c>
      <c r="AP23" s="151">
        <f>'[8]ф_4 (Л) '!AP25</f>
        <v>167.02012712227932</v>
      </c>
      <c r="AQ23" s="151">
        <f>'[8]ф_4 (Л) '!AQ25</f>
        <v>167.02012712227932</v>
      </c>
      <c r="AR23" s="151">
        <f>'[8]ф_4 (Л) '!AR25</f>
        <v>167.02012712227932</v>
      </c>
      <c r="AS23" s="151">
        <f>'[8]ф_4 (Л) '!AS25</f>
        <v>167.02012712227932</v>
      </c>
      <c r="AT23" s="151">
        <f>'[8]ф_4 (Л) '!AT25</f>
        <v>167.02012712227932</v>
      </c>
      <c r="AU23" s="151">
        <f>'[8]ф_4 (Л) '!AU25</f>
        <v>167.02012712227932</v>
      </c>
      <c r="AV23" s="151">
        <f>'[8]ф_4 (Л) '!AV25</f>
        <v>167.02012712227932</v>
      </c>
      <c r="AW23" s="151">
        <f>'[8]ф_4 (Л) '!AW25</f>
        <v>167.02012712227932</v>
      </c>
      <c r="AX23" s="151">
        <f>'[8]ф_4 (Л) '!AX25</f>
        <v>167.02012712227932</v>
      </c>
      <c r="AY23" s="151">
        <f>'[8]ф_4 (Л) '!AY25</f>
        <v>167.02012712227932</v>
      </c>
      <c r="AZ23" s="151">
        <f>'[8]ф_4 (Л) '!AZ25</f>
        <v>167.02012712227932</v>
      </c>
      <c r="BA23" s="151">
        <f>'[8]ф_4 (Л) '!BA25</f>
        <v>167.02012712227932</v>
      </c>
      <c r="BB23" s="151">
        <f>'[8]ф_4 (Л) '!BB25</f>
        <v>167.02012712227932</v>
      </c>
      <c r="BC23" s="151">
        <f>'[8]ф_4 (Л) '!BC25</f>
        <v>167.02012712227932</v>
      </c>
      <c r="BD23" s="151">
        <f>'[8]ф_4 (Л) '!BD25</f>
        <v>167.02012712227932</v>
      </c>
      <c r="BE23" s="151">
        <f>'[8]ф_4 (Л) '!BE25</f>
        <v>167.02012712227932</v>
      </c>
      <c r="BF23" s="151">
        <f>'[8]ф_4 (Л) '!BF25</f>
        <v>167.02012712227932</v>
      </c>
      <c r="BG23" s="151">
        <f>'[8]ф_4 (Л) '!BG25</f>
        <v>167.02012712227932</v>
      </c>
      <c r="BH23" s="151">
        <f>'[8]ф_4 (Л) '!BH25</f>
        <v>167.02012712227932</v>
      </c>
      <c r="BI23" s="151">
        <f>'[8]ф_4 (Л) '!BI25</f>
        <v>156.10768454272988</v>
      </c>
      <c r="BJ23" s="151">
        <f>'[8]ф_4 (Л) '!BJ25</f>
        <v>2.1332965555685099</v>
      </c>
      <c r="BK23" s="151">
        <f>'[8]ф_4 (Л) '!BK25</f>
        <v>1.9975696352260175</v>
      </c>
      <c r="BL23" s="151">
        <f>'[8]ф_4 (Л) '!BL25</f>
        <v>2.1332965555685099</v>
      </c>
      <c r="BM23" s="151">
        <f>'[8]ф_4 (Л) '!BM25</f>
        <v>2.1332965555685104</v>
      </c>
      <c r="BN23" s="151">
        <f>'[8]ф_4 (Л) '!BN25</f>
        <v>1.8151408594958351</v>
      </c>
      <c r="BO23" s="151">
        <f>'[8]ф_4 (Л) '!BO25</f>
        <v>1.5304010563994483</v>
      </c>
      <c r="BP23" s="151">
        <f>'[8]ф_4 (Л) '!BP25</f>
        <v>1.5649134305857371</v>
      </c>
      <c r="BQ23" s="151">
        <f>'[8]ф_4 (Л) '!BQ25</f>
        <v>1.5209118642540926</v>
      </c>
      <c r="BR23" s="151">
        <f>'[8]ф_4 (Л) '!BR25</f>
        <v>1.6265405963737443</v>
      </c>
      <c r="BS23" s="151">
        <f>'[8]ф_4 (Л) '!BS25</f>
        <v>1.6331584278758038</v>
      </c>
      <c r="BT23" s="151">
        <f>'[8]ф_4 (Л) '!BT25</f>
        <v>1.640923476198493</v>
      </c>
      <c r="BU23" s="151">
        <f>'[8]ф_4 (Л) '!BU25</f>
        <v>1.6438465107859417</v>
      </c>
      <c r="BV23" s="151">
        <f>'[8]ф_4 (Л) '!BV25</f>
        <v>1.6446143616407676</v>
      </c>
      <c r="BW23" s="151">
        <f>'[8]ф_4 (Л) '!BW25</f>
        <v>1.6497180356205621</v>
      </c>
      <c r="BX23" s="151">
        <f>'[8]ф_4 (Л) '!BX25</f>
        <v>1.6517478877118206</v>
      </c>
      <c r="BY23" s="151">
        <f>'[8]ф_4 (Л) '!BY25</f>
        <v>1.6625000319084924</v>
      </c>
      <c r="BZ23" s="151">
        <f>'[8]ф_4 (Л) '!BZ25</f>
        <v>1.6664026098121603</v>
      </c>
      <c r="CA23" s="151">
        <f>'[8]ф_4 (Л) '!CA25</f>
        <v>1.6748388943955839</v>
      </c>
      <c r="CB23" s="151">
        <f>'[8]ф_4 (Л) '!CB25</f>
        <v>1.6763187028020976</v>
      </c>
      <c r="CC23" s="151">
        <f>'[8]ф_4 (Л) '!CC25</f>
        <v>1.6803187760474765</v>
      </c>
      <c r="CD23" s="151">
        <f>'[8]ф_4 (Л) '!CD25</f>
        <v>1.6843641532506159</v>
      </c>
      <c r="CE23" s="151">
        <f>'[8]ф_4 (Л) '!CE25</f>
        <v>1.6945514833214126</v>
      </c>
      <c r="CF23" s="151">
        <f>'[8]ф_4 (Л) '!CF25</f>
        <v>1.6956622938320156</v>
      </c>
      <c r="CG23" s="151">
        <f>'[8]ф_4 (Л) '!CG25</f>
        <v>1.7954742448273526</v>
      </c>
      <c r="CH23" s="151">
        <f>'[8]ф_4 (Л) '!CH25</f>
        <v>1.7106944060884119</v>
      </c>
      <c r="CI23" s="151">
        <f>'[8]ф_4 (Л) '!CI25</f>
        <v>1.7106944060884119</v>
      </c>
      <c r="CJ23" s="151">
        <f t="shared" si="103"/>
        <v>992.69755268547271</v>
      </c>
      <c r="CK23" s="151">
        <v>992.69755268547271</v>
      </c>
      <c r="CL23" s="151">
        <v>992.69755268547271</v>
      </c>
      <c r="CM23" s="151">
        <v>992.69755268547271</v>
      </c>
      <c r="CN23" s="151">
        <v>785.32594372901747</v>
      </c>
      <c r="CO23" s="151">
        <v>675.63844465433476</v>
      </c>
      <c r="CP23" s="151">
        <v>689.84062974513256</v>
      </c>
      <c r="CQ23" s="151">
        <v>692.28812078445264</v>
      </c>
      <c r="CR23" s="151">
        <v>715.49579597918</v>
      </c>
      <c r="CS23" s="151">
        <v>718.16628060136804</v>
      </c>
      <c r="CT23" s="151">
        <v>721.29867628431953</v>
      </c>
      <c r="CU23" s="151">
        <v>722.47644795607857</v>
      </c>
      <c r="CV23" s="151">
        <v>722.78576801623433</v>
      </c>
      <c r="CW23" s="151">
        <v>724.84100275141441</v>
      </c>
      <c r="CX23" s="151">
        <v>725.65806895902858</v>
      </c>
      <c r="CY23" s="151">
        <v>729.98275794309905</v>
      </c>
      <c r="CZ23" s="151">
        <v>731.56751837286788</v>
      </c>
      <c r="DA23" s="151">
        <v>735.02784585510301</v>
      </c>
      <c r="DB23" s="151">
        <v>735.65151017376365</v>
      </c>
      <c r="DC23" s="151">
        <v>737.33737997603453</v>
      </c>
      <c r="DD23" s="151">
        <v>741.51556553002547</v>
      </c>
      <c r="DE23" s="151">
        <v>745.82913258006522</v>
      </c>
      <c r="DF23" s="151">
        <v>746.2781915903945</v>
      </c>
      <c r="DG23" s="151">
        <v>746.28344972569505</v>
      </c>
      <c r="DH23" s="151">
        <v>752.89750420612586</v>
      </c>
      <c r="DI23" s="151">
        <v>752.89750420612586</v>
      </c>
      <c r="DJ23" s="139"/>
      <c r="DK23" s="139">
        <v>465.33500000000004</v>
      </c>
      <c r="DL23" s="139">
        <v>5620</v>
      </c>
      <c r="DM23" s="139">
        <f t="shared" si="100"/>
        <v>3.6119999999999992</v>
      </c>
      <c r="DN23" s="139">
        <v>4.2007559999999993</v>
      </c>
      <c r="DO23" s="139"/>
      <c r="DP23" s="139"/>
      <c r="DQ23" s="284">
        <f>'[8]ф_4 (Л) '!DQ25</f>
        <v>0</v>
      </c>
      <c r="DR23" s="284">
        <f>'[8]ф_4 (Л) '!DR25</f>
        <v>0</v>
      </c>
      <c r="DS23" s="284">
        <f>'[8]ф_4 (Л) '!DS25</f>
        <v>0</v>
      </c>
      <c r="DT23" s="284">
        <f>'[8]ф_4 (Л) '!DT25</f>
        <v>0</v>
      </c>
      <c r="DU23" s="284">
        <f>'[8]ф_4 (Л) '!DU25</f>
        <v>0</v>
      </c>
      <c r="DV23" s="284">
        <f>'[8]ф_4 (Л) '!DV25</f>
        <v>0</v>
      </c>
      <c r="DW23" s="284">
        <f>'[8]ф_4 (Л) '!DW25</f>
        <v>-41.853337875030569</v>
      </c>
      <c r="DX23" s="284">
        <f>'[8]ф_4 (Л) '!DX25</f>
        <v>0</v>
      </c>
      <c r="DY23" s="284">
        <f>'[8]ф_4 (Л) '!DY25</f>
        <v>0</v>
      </c>
      <c r="DZ23" s="284">
        <f>'[8]ф_4 (Л) '!DZ25</f>
        <v>0</v>
      </c>
      <c r="EA23" s="284">
        <f>'[8]ф_4 (Л) '!EA25</f>
        <v>0</v>
      </c>
      <c r="EB23" s="284">
        <f>'[8]ф_4 (Л) '!EB25</f>
        <v>0</v>
      </c>
      <c r="EC23" s="284">
        <f>'[8]ф_4 (Л) '!EC25</f>
        <v>0</v>
      </c>
      <c r="ED23" s="284">
        <f>'[8]ф_4 (Л) '!ED25</f>
        <v>0</v>
      </c>
      <c r="EE23" s="284">
        <f>'[8]ф_4 (Л) '!EE25</f>
        <v>0</v>
      </c>
      <c r="EF23" s="284">
        <f>'[8]ф_4 (Л) '!EF25</f>
        <v>0</v>
      </c>
      <c r="EG23" s="284">
        <f>'[8]ф_4 (Л) '!EG25</f>
        <v>0</v>
      </c>
      <c r="EH23" s="284">
        <f>'[8]ф_4 (Л) '!EH25</f>
        <v>0</v>
      </c>
      <c r="EI23" s="284">
        <f>'[8]ф_4 (Л) '!EI25</f>
        <v>0</v>
      </c>
      <c r="EJ23" s="284">
        <f>'[8]ф_4 (Л) '!EJ25</f>
        <v>0</v>
      </c>
      <c r="EK23" s="284">
        <f>'[8]ф_4 (Л) '!EK25</f>
        <v>0</v>
      </c>
      <c r="EL23" s="284">
        <f>'[8]ф_4 (Л) '!EL25</f>
        <v>0</v>
      </c>
      <c r="EM23" s="284">
        <f>'[8]ф_4 (Л) '!EM25</f>
        <v>-63.819706691039819</v>
      </c>
      <c r="EN23" s="284">
        <f>'[8]ф_4 (Л) '!EN25</f>
        <v>0</v>
      </c>
      <c r="EO23" s="284">
        <f>'[8]ф_4 (Л) '!EO25</f>
        <v>0</v>
      </c>
      <c r="EP23" s="139"/>
      <c r="EQ23" s="139"/>
      <c r="ER23" s="139"/>
      <c r="ES23" s="139">
        <v>0</v>
      </c>
      <c r="ET23" s="139">
        <v>0</v>
      </c>
      <c r="EU23" s="139">
        <v>0</v>
      </c>
      <c r="EV23" s="139">
        <v>0</v>
      </c>
      <c r="EW23" s="139">
        <v>0</v>
      </c>
      <c r="EX23" s="139">
        <v>0</v>
      </c>
      <c r="EY23" s="139">
        <v>-15.688000000000001</v>
      </c>
      <c r="EZ23" s="139">
        <v>0</v>
      </c>
      <c r="FA23" s="139">
        <v>0</v>
      </c>
      <c r="FB23" s="139">
        <v>0</v>
      </c>
      <c r="FC23" s="139">
        <v>0</v>
      </c>
      <c r="FD23" s="139">
        <v>0</v>
      </c>
      <c r="FE23" s="139">
        <v>0</v>
      </c>
      <c r="FF23" s="139">
        <v>0</v>
      </c>
      <c r="FG23" s="139">
        <v>0</v>
      </c>
      <c r="FH23" s="139">
        <v>0</v>
      </c>
      <c r="FI23" s="139">
        <v>0</v>
      </c>
      <c r="FJ23" s="139">
        <v>0</v>
      </c>
      <c r="FK23" s="139">
        <v>0</v>
      </c>
      <c r="FL23" s="139">
        <v>0</v>
      </c>
      <c r="FM23" s="139">
        <v>0</v>
      </c>
      <c r="FN23" s="139">
        <v>0</v>
      </c>
      <c r="FO23" s="139">
        <v>84.385000000000034</v>
      </c>
      <c r="FP23" s="139">
        <v>0</v>
      </c>
      <c r="FQ23" s="139">
        <v>0</v>
      </c>
      <c r="FR23" s="139"/>
      <c r="FS23" s="139"/>
      <c r="FT23" s="139"/>
      <c r="FU23" s="139">
        <v>2045</v>
      </c>
      <c r="FV23" s="139"/>
      <c r="FW23" s="139"/>
      <c r="FX23" s="139"/>
      <c r="FY23" s="139">
        <v>3.6119999999999992</v>
      </c>
      <c r="FZ23" s="139"/>
      <c r="GA23" s="139"/>
      <c r="GB23" s="139"/>
      <c r="GC23" s="139"/>
      <c r="GD23" s="139"/>
      <c r="GE23" s="139"/>
      <c r="GF23" s="139"/>
      <c r="GG23" s="139"/>
      <c r="GH23" s="139"/>
      <c r="GI23" s="139"/>
      <c r="GJ23" s="139"/>
      <c r="GK23" s="139"/>
      <c r="GL23" s="139"/>
      <c r="GM23" s="139"/>
      <c r="GN23" s="139"/>
      <c r="GO23" s="139"/>
      <c r="GP23" s="139"/>
      <c r="GQ23" s="139"/>
      <c r="GR23" s="139">
        <v>5620</v>
      </c>
      <c r="GS23" s="139"/>
      <c r="GT23" s="139"/>
      <c r="GU23" s="139"/>
      <c r="GV23" s="139">
        <f t="shared" si="104"/>
        <v>0.28274117569839596</v>
      </c>
      <c r="GW23" s="139"/>
      <c r="GX23" s="139"/>
      <c r="GY23" s="139"/>
      <c r="GZ23" s="139">
        <f t="shared" si="101"/>
        <v>3.6119999999999992</v>
      </c>
      <c r="HA23" s="139">
        <f t="shared" si="101"/>
        <v>3.6119999999999992</v>
      </c>
      <c r="HB23" s="139">
        <f t="shared" si="101"/>
        <v>3.6119999999999992</v>
      </c>
      <c r="HC23" s="139">
        <f t="shared" si="101"/>
        <v>3.6119999999999992</v>
      </c>
      <c r="HD23" s="139">
        <f t="shared" si="101"/>
        <v>3.6119999999999992</v>
      </c>
      <c r="HE23" s="139">
        <f t="shared" si="101"/>
        <v>3.6119999999999992</v>
      </c>
      <c r="HF23" s="139">
        <f t="shared" si="101"/>
        <v>3.6119999999999992</v>
      </c>
      <c r="HG23" s="139">
        <f t="shared" si="101"/>
        <v>3.6119999999999992</v>
      </c>
      <c r="HH23" s="139">
        <f t="shared" si="101"/>
        <v>3.6119999999999992</v>
      </c>
      <c r="HI23" s="139">
        <f t="shared" si="101"/>
        <v>3.6119999999999992</v>
      </c>
      <c r="HJ23" s="139">
        <f t="shared" si="101"/>
        <v>3.6119999999999992</v>
      </c>
      <c r="HK23" s="139">
        <f t="shared" si="101"/>
        <v>3.6119999999999992</v>
      </c>
      <c r="HL23" s="139">
        <f t="shared" si="101"/>
        <v>3.6119999999999992</v>
      </c>
      <c r="HM23" s="139">
        <f t="shared" si="101"/>
        <v>3.6119999999999992</v>
      </c>
      <c r="HN23" s="139">
        <f t="shared" si="101"/>
        <v>3.6119999999999992</v>
      </c>
      <c r="HO23" s="139">
        <f t="shared" si="101"/>
        <v>3.6119999999999992</v>
      </c>
      <c r="HP23" s="139">
        <f t="shared" si="102"/>
        <v>3.6119999999999992</v>
      </c>
      <c r="HQ23" s="139">
        <f t="shared" si="102"/>
        <v>3.6119999999999992</v>
      </c>
      <c r="HR23" s="139">
        <f t="shared" si="102"/>
        <v>3.6119999999999992</v>
      </c>
      <c r="HS23" s="139">
        <f t="shared" si="102"/>
        <v>3.6119999999999992</v>
      </c>
      <c r="HT23" s="139">
        <f t="shared" si="102"/>
        <v>3.6119999999999992</v>
      </c>
      <c r="HU23" s="139">
        <f t="shared" si="102"/>
        <v>3.6119999999999992</v>
      </c>
      <c r="HV23" s="139">
        <f t="shared" si="102"/>
        <v>3.6119999999999992</v>
      </c>
      <c r="HW23" s="139">
        <f t="shared" si="102"/>
        <v>3.6119999999999992</v>
      </c>
      <c r="HX23" s="139">
        <f t="shared" si="102"/>
        <v>3.6119999999999992</v>
      </c>
      <c r="HY23" s="139"/>
      <c r="HZ23" s="139"/>
      <c r="IA23" s="139"/>
      <c r="IB23" s="139"/>
      <c r="IC23" s="139"/>
      <c r="ID23" s="139"/>
      <c r="IE23" s="139"/>
      <c r="IF23" s="139"/>
      <c r="IG23" s="139"/>
      <c r="IH23" s="139"/>
      <c r="II23" s="139"/>
      <c r="IJ23" s="139"/>
      <c r="IK23" s="139"/>
      <c r="IL23" s="139"/>
      <c r="IM23" s="139"/>
      <c r="IN23" s="139"/>
      <c r="IO23" s="139"/>
      <c r="IP23" s="139"/>
      <c r="IQ23" s="139"/>
      <c r="IR23" s="139"/>
      <c r="IS23" s="139"/>
      <c r="IT23" s="139"/>
      <c r="IU23" s="139"/>
      <c r="IV23" s="139"/>
      <c r="IW23" s="139"/>
      <c r="IX23" s="139"/>
      <c r="IY23" s="139"/>
      <c r="IZ23" s="139"/>
      <c r="JA23" s="139"/>
      <c r="JB23" s="139"/>
      <c r="JC23" s="139"/>
      <c r="JD23" s="139"/>
      <c r="JE23" s="139"/>
      <c r="JF23" s="139"/>
      <c r="JG23" s="139"/>
      <c r="JH23" s="139"/>
      <c r="JI23" s="139"/>
      <c r="JJ23" s="139"/>
      <c r="JK23" s="139"/>
      <c r="JL23" s="139"/>
      <c r="JM23" s="139"/>
      <c r="JN23" s="139"/>
      <c r="JO23" s="139"/>
      <c r="JP23" s="139"/>
      <c r="JQ23" s="139"/>
      <c r="JR23" s="139"/>
      <c r="JS23" s="139"/>
      <c r="JT23" s="139"/>
      <c r="JU23" s="139"/>
      <c r="JV23" s="139"/>
      <c r="JW23" s="139"/>
      <c r="JX23" s="139"/>
      <c r="JY23" s="139"/>
      <c r="JZ23" s="139"/>
      <c r="KA23" s="139"/>
      <c r="KB23" s="139"/>
      <c r="KC23" s="139"/>
      <c r="KD23" s="139"/>
      <c r="KE23" s="139"/>
      <c r="KF23" s="139"/>
      <c r="KG23" s="139"/>
      <c r="KH23" s="139"/>
      <c r="KI23" s="139"/>
      <c r="KJ23" s="139"/>
      <c r="KK23" s="139"/>
      <c r="KL23" s="139"/>
      <c r="KM23" s="139"/>
      <c r="KN23" s="139"/>
      <c r="KO23" s="139"/>
      <c r="KP23" s="139"/>
      <c r="KQ23" s="139"/>
      <c r="KR23" s="139"/>
      <c r="KS23" s="139"/>
      <c r="KT23" s="139"/>
      <c r="KU23" s="139"/>
    </row>
    <row r="24" spans="1:307" s="152" customFormat="1" x14ac:dyDescent="0.2">
      <c r="A24" s="150" t="s">
        <v>501</v>
      </c>
      <c r="B24" s="186" t="s">
        <v>572</v>
      </c>
      <c r="C24" s="284">
        <f>'[8]ф_4 (Л) '!C26</f>
        <v>1.6447368421052633</v>
      </c>
      <c r="D24" s="284">
        <f>'[8]ф_4 (Л) '!D26</f>
        <v>1.6447368421052633</v>
      </c>
      <c r="E24" s="284">
        <f>'[8]ф_4 (Л) '!E26</f>
        <v>1.6447368421052633</v>
      </c>
      <c r="F24" s="284">
        <f>'[8]ф_4 (Л) '!F26</f>
        <v>1.6447368421052633</v>
      </c>
      <c r="G24" s="284">
        <f>'[8]ф_4 (Л) '!G26</f>
        <v>1.6447368421052633</v>
      </c>
      <c r="H24" s="284">
        <f>'[8]ф_4 (Л) '!H26</f>
        <v>1.6447368421052633</v>
      </c>
      <c r="I24" s="284">
        <f>'[8]ф_4 (Л) '!I26</f>
        <v>0.28274117569839596</v>
      </c>
      <c r="J24" s="151">
        <f>'[8]ф_4 (Л) '!J26</f>
        <v>2.9069767441860463</v>
      </c>
      <c r="K24" s="151">
        <f>'[8]ф_4 (Л) '!K26</f>
        <v>2.9069767441860463</v>
      </c>
      <c r="L24" s="151">
        <f>'[8]ф_4 (Л) '!L26</f>
        <v>2.9069767441860463</v>
      </c>
      <c r="M24" s="151">
        <f>'[8]ф_4 (Л) '!M26</f>
        <v>2.9069767441860463</v>
      </c>
      <c r="N24" s="151">
        <f>'[8]ф_4 (Л) '!N26</f>
        <v>2.9069767441860463</v>
      </c>
      <c r="O24" s="151">
        <f>'[8]ф_4 (Л) '!O26</f>
        <v>2.9069767441860463</v>
      </c>
      <c r="P24" s="151">
        <f>'[8]ф_4 (Л) '!P26</f>
        <v>2.9069767441860463</v>
      </c>
      <c r="Q24" s="151">
        <f>'[8]ф_4 (Л) '!Q26</f>
        <v>2.9069767441860463</v>
      </c>
      <c r="R24" s="151">
        <f>'[8]ф_4 (Л) '!R26</f>
        <v>2.9069767441860463</v>
      </c>
      <c r="S24" s="151">
        <f>'[8]ф_4 (Л) '!S26</f>
        <v>2.9069767441860463</v>
      </c>
      <c r="T24" s="151">
        <f>'[8]ф_4 (Л) '!T26</f>
        <v>2.9069767441860463</v>
      </c>
      <c r="U24" s="151">
        <f>'[8]ф_4 (Л) '!U26</f>
        <v>2.9069767441860463</v>
      </c>
      <c r="V24" s="151">
        <f>'[8]ф_4 (Л) '!V26</f>
        <v>2.9069767441860463</v>
      </c>
      <c r="W24" s="151">
        <f>'[8]ф_4 (Л) '!W26</f>
        <v>2.9069767441860463</v>
      </c>
      <c r="X24" s="151">
        <f>'[8]ф_4 (Л) '!X26</f>
        <v>2.9069767441860463</v>
      </c>
      <c r="Y24" s="151">
        <f>'[8]ф_4 (Л) '!Y26</f>
        <v>2.9069767441860463</v>
      </c>
      <c r="Z24" s="151">
        <f>'[8]ф_4 (Л) '!Z26</f>
        <v>2.9069767441860463</v>
      </c>
      <c r="AA24" s="151">
        <f>'[8]ф_4 (Л) '!AA26</f>
        <v>2.9069767441860463</v>
      </c>
      <c r="AB24" s="151">
        <f>'[8]ф_4 (Л) '!AB26</f>
        <v>2.9069767441860463</v>
      </c>
      <c r="AC24" s="151">
        <f>'[8]ф_4 (Л) '!AC26</f>
        <v>2.9069767441860463</v>
      </c>
      <c r="AD24" s="151">
        <f>'[8]ф_4 (Л) '!AD26</f>
        <v>2.9069767441860463</v>
      </c>
      <c r="AE24" s="151">
        <f>'[8]ф_4 (Л) '!AE26</f>
        <v>2.9069767441860463</v>
      </c>
      <c r="AF24" s="151">
        <f>'[8]ф_4 (Л) '!AF26</f>
        <v>2.9069767441860463</v>
      </c>
      <c r="AG24" s="151">
        <f>'[8]ф_4 (Л) '!AG26</f>
        <v>2.9069767441860463</v>
      </c>
      <c r="AH24" s="151">
        <f>'[8]ф_4 (Л) '!AH26</f>
        <v>2.9069767441860463</v>
      </c>
      <c r="AI24" s="151">
        <f>'[8]ф_4 (Л) '!AI26</f>
        <v>4.8449612403100772</v>
      </c>
      <c r="AJ24" s="151">
        <f>'[8]ф_4 (Л) '!AJ26</f>
        <v>173.91058336091038</v>
      </c>
      <c r="AK24" s="151">
        <f>'[8]ф_4 (Л) '!AK26</f>
        <v>173.91058336091038</v>
      </c>
      <c r="AL24" s="151">
        <f>'[8]ф_4 (Л) '!AL26</f>
        <v>173.91058336091038</v>
      </c>
      <c r="AM24" s="151">
        <f>'[8]ф_4 (Л) '!AM26</f>
        <v>173.91058336091038</v>
      </c>
      <c r="AN24" s="151">
        <f>'[8]ф_4 (Л) '!AN26</f>
        <v>173.91058336091038</v>
      </c>
      <c r="AO24" s="151">
        <f>'[8]ф_4 (Л) '!AO26</f>
        <v>173.91058336091038</v>
      </c>
      <c r="AP24" s="151">
        <f>'[8]ф_4 (Л) '!AP26</f>
        <v>173.91058336091038</v>
      </c>
      <c r="AQ24" s="151">
        <f>'[8]ф_4 (Л) '!AQ26</f>
        <v>173.91058336091038</v>
      </c>
      <c r="AR24" s="151">
        <f>'[8]ф_4 (Л) '!AR26</f>
        <v>173.91058336091038</v>
      </c>
      <c r="AS24" s="151">
        <f>'[8]ф_4 (Л) '!AS26</f>
        <v>173.91058336091038</v>
      </c>
      <c r="AT24" s="151">
        <f>'[8]ф_4 (Л) '!AT26</f>
        <v>173.91058336091038</v>
      </c>
      <c r="AU24" s="151">
        <f>'[8]ф_4 (Л) '!AU26</f>
        <v>173.91058336091038</v>
      </c>
      <c r="AV24" s="151">
        <f>'[8]ф_4 (Л) '!AV26</f>
        <v>173.91058336091038</v>
      </c>
      <c r="AW24" s="151">
        <f>'[8]ф_4 (Л) '!AW26</f>
        <v>173.91058336091038</v>
      </c>
      <c r="AX24" s="151">
        <f>'[8]ф_4 (Л) '!AX26</f>
        <v>173.91058336091038</v>
      </c>
      <c r="AY24" s="151">
        <f>'[8]ф_4 (Л) '!AY26</f>
        <v>173.91058336091038</v>
      </c>
      <c r="AZ24" s="151">
        <f>'[8]ф_4 (Л) '!AZ26</f>
        <v>173.91058336091038</v>
      </c>
      <c r="BA24" s="151">
        <f>'[8]ф_4 (Л) '!BA26</f>
        <v>173.91058336091038</v>
      </c>
      <c r="BB24" s="151">
        <f>'[8]ф_4 (Л) '!BB26</f>
        <v>173.91058336091038</v>
      </c>
      <c r="BC24" s="151">
        <f>'[8]ф_4 (Л) '!BC26</f>
        <v>173.91058336091038</v>
      </c>
      <c r="BD24" s="151">
        <f>'[8]ф_4 (Л) '!BD26</f>
        <v>173.91058336091038</v>
      </c>
      <c r="BE24" s="151">
        <f>'[8]ф_4 (Л) '!BE26</f>
        <v>173.91058336091038</v>
      </c>
      <c r="BF24" s="151">
        <f>'[8]ф_4 (Л) '!BF26</f>
        <v>173.91058336091038</v>
      </c>
      <c r="BG24" s="151">
        <f>'[8]ф_4 (Л) '!BG26</f>
        <v>173.91058336091038</v>
      </c>
      <c r="BH24" s="151">
        <f>'[8]ф_4 (Л) '!BH26</f>
        <v>173.91058336091038</v>
      </c>
      <c r="BI24" s="151">
        <f>'[8]ф_4 (Л) '!BI26</f>
        <v>161.91703945805978</v>
      </c>
      <c r="BJ24" s="151">
        <f>'[8]ф_4 (Л) '!BJ26</f>
        <v>8.5905235200752248</v>
      </c>
      <c r="BK24" s="151">
        <f>'[8]ф_4 (Л) '!BK26</f>
        <v>11.908310298552843</v>
      </c>
      <c r="BL24" s="151">
        <f>'[8]ф_4 (Л) '!BL26</f>
        <v>8.5905235200752248</v>
      </c>
      <c r="BM24" s="151">
        <f>'[8]ф_4 (Л) '!BM26</f>
        <v>8.5905235200752248</v>
      </c>
      <c r="BN24" s="151">
        <f>'[8]ф_4 (Л) '!BN26</f>
        <v>7.3093495627911382</v>
      </c>
      <c r="BO24" s="151">
        <f>'[8]ф_4 (Л) '!BO26</f>
        <v>6.1627373071175509</v>
      </c>
      <c r="BP24" s="151">
        <f>'[8]ф_4 (Л) '!BP26</f>
        <v>6.3017144040462734</v>
      </c>
      <c r="BQ24" s="151">
        <f>'[8]ф_4 (Л) '!BQ26</f>
        <v>6.3310037433775816</v>
      </c>
      <c r="BR24" s="151">
        <f>'[8]ф_4 (Л) '!BR26</f>
        <v>6.3116447510592693</v>
      </c>
      <c r="BS24" s="151">
        <f>'[8]ф_4 (Л) '!BS26</f>
        <v>6.3373246520445221</v>
      </c>
      <c r="BT24" s="151">
        <f>'[8]ф_4 (Л) '!BT26</f>
        <v>6.3674562249034379</v>
      </c>
      <c r="BU24" s="151">
        <f>'[8]ф_4 (Л) '!BU26</f>
        <v>6.3787987981857572</v>
      </c>
      <c r="BV24" s="151">
        <f>'[8]ф_4 (Л) '!BV26</f>
        <v>6.381778374489147</v>
      </c>
      <c r="BW24" s="151">
        <f>'[8]ф_4 (Л) '!BW26</f>
        <v>6.4015827231525035</v>
      </c>
      <c r="BX24" s="151">
        <f>'[8]ф_4 (Л) '!BX26</f>
        <v>6.4094593819495715</v>
      </c>
      <c r="BY24" s="151">
        <f>'[8]ф_4 (Л) '!BY26</f>
        <v>6.4511821121616899</v>
      </c>
      <c r="BZ24" s="151">
        <f>'[8]ф_4 (Л) '!BZ26</f>
        <v>6.4663257153377804</v>
      </c>
      <c r="CA24" s="151">
        <f>'[8]ф_4 (Л) '!CA26</f>
        <v>6.4990619602419128</v>
      </c>
      <c r="CB24" s="151">
        <f>'[8]ф_4 (Л) '!CB26</f>
        <v>6.5048042239040491</v>
      </c>
      <c r="CC24" s="151">
        <f>'[8]ф_4 (Л) '!CC26</f>
        <v>6.5203261490003781</v>
      </c>
      <c r="CD24" s="151">
        <f>'[8]ф_4 (Л) '!CD26</f>
        <v>6.5360238720373394</v>
      </c>
      <c r="CE24" s="151">
        <f>'[8]ф_4 (Л) '!CE26</f>
        <v>6.5755548917438267</v>
      </c>
      <c r="CF24" s="151">
        <f>'[8]ф_4 (Л) '!CF26</f>
        <v>6.5798652922000453</v>
      </c>
      <c r="CG24" s="151">
        <f>'[8]ф_4 (Л) '!CG26</f>
        <v>6.5799157668773196</v>
      </c>
      <c r="CH24" s="151">
        <f>'[8]ф_4 (Л) '!CH26</f>
        <v>6.5794870833199388</v>
      </c>
      <c r="CI24" s="151">
        <f>'[8]ф_4 (Л) '!CI26</f>
        <v>6.5794870833199388</v>
      </c>
      <c r="CJ24" s="151">
        <f t="shared" si="103"/>
        <v>372.67409134790341</v>
      </c>
      <c r="CK24" s="151">
        <v>372.67409134790341</v>
      </c>
      <c r="CL24" s="151">
        <v>372.67409134790341</v>
      </c>
      <c r="CM24" s="151">
        <v>372.67409134790341</v>
      </c>
      <c r="CN24" s="151">
        <v>294.82356604930243</v>
      </c>
      <c r="CO24" s="151">
        <v>253.64517396069695</v>
      </c>
      <c r="CP24" s="151">
        <v>258.97689499652472</v>
      </c>
      <c r="CQ24" s="151">
        <v>259.89572117544816</v>
      </c>
      <c r="CR24" s="151">
        <v>258.8383226831474</v>
      </c>
      <c r="CS24" s="151">
        <v>259.80439930336337</v>
      </c>
      <c r="CT24" s="151">
        <v>260.93757723272563</v>
      </c>
      <c r="CU24" s="151">
        <v>261.3636488403227</v>
      </c>
      <c r="CV24" s="151">
        <v>261.47554870890741</v>
      </c>
      <c r="CW24" s="151">
        <v>262.21905204542412</v>
      </c>
      <c r="CX24" s="151">
        <v>262.51463456021781</v>
      </c>
      <c r="CY24" s="151">
        <v>264.07913745325192</v>
      </c>
      <c r="CZ24" s="151">
        <v>264.65244163449398</v>
      </c>
      <c r="DA24" s="151">
        <v>265.90425242984662</v>
      </c>
      <c r="DB24" s="151">
        <v>266.12986972496782</v>
      </c>
      <c r="DC24" s="151">
        <v>266.73975131244077</v>
      </c>
      <c r="DD24" s="151">
        <v>268.25125500922195</v>
      </c>
      <c r="DE24" s="151">
        <v>269.81173442264134</v>
      </c>
      <c r="DF24" s="151">
        <v>269.97418636390017</v>
      </c>
      <c r="DG24" s="151">
        <v>269.9760885510679</v>
      </c>
      <c r="DH24" s="151">
        <v>269.95993310642189</v>
      </c>
      <c r="DI24" s="151">
        <v>269.95993310642189</v>
      </c>
      <c r="DJ24" s="139"/>
      <c r="DK24" s="139">
        <v>43.382000000000005</v>
      </c>
      <c r="DL24" s="139">
        <v>608</v>
      </c>
      <c r="DM24" s="139">
        <f t="shared" si="100"/>
        <v>0.34400000000000003</v>
      </c>
      <c r="DN24" s="139">
        <v>0.40007200000000004</v>
      </c>
      <c r="DO24" s="139"/>
      <c r="DP24" s="139"/>
      <c r="DQ24" s="284">
        <f>'[8]ф_4 (Л) '!DQ26</f>
        <v>0</v>
      </c>
      <c r="DR24" s="284">
        <f>'[8]ф_4 (Л) '!DR26</f>
        <v>0</v>
      </c>
      <c r="DS24" s="284">
        <f>'[8]ф_4 (Л) '!DS26</f>
        <v>0</v>
      </c>
      <c r="DT24" s="284">
        <f>'[8]ф_4 (Л) '!DT26</f>
        <v>0</v>
      </c>
      <c r="DU24" s="284">
        <f>'[8]ф_4 (Л) '!DU26</f>
        <v>0</v>
      </c>
      <c r="DV24" s="284">
        <f>'[8]ф_4 (Л) '!DV26</f>
        <v>0</v>
      </c>
      <c r="DW24" s="284">
        <f>'[8]ф_4 (Л) '!DW26</f>
        <v>0</v>
      </c>
      <c r="DX24" s="284">
        <f>'[8]ф_4 (Л) '!DX26</f>
        <v>0</v>
      </c>
      <c r="DY24" s="284">
        <f>'[8]ф_4 (Л) '!DY26</f>
        <v>0</v>
      </c>
      <c r="DZ24" s="284">
        <f>'[8]ф_4 (Л) '!DZ26</f>
        <v>0</v>
      </c>
      <c r="EA24" s="284">
        <f>'[8]ф_4 (Л) '!EA26</f>
        <v>0</v>
      </c>
      <c r="EB24" s="284">
        <f>'[8]ф_4 (Л) '!EB26</f>
        <v>0</v>
      </c>
      <c r="EC24" s="284">
        <f>'[8]ф_4 (Л) '!EC26</f>
        <v>0</v>
      </c>
      <c r="ED24" s="284">
        <f>'[8]ф_4 (Л) '!ED26</f>
        <v>0</v>
      </c>
      <c r="EE24" s="284">
        <f>'[8]ф_4 (Л) '!EE26</f>
        <v>0</v>
      </c>
      <c r="EF24" s="284">
        <f>'[8]ф_4 (Л) '!EF26</f>
        <v>0</v>
      </c>
      <c r="EG24" s="284">
        <f>'[8]ф_4 (Л) '!EG26</f>
        <v>0</v>
      </c>
      <c r="EH24" s="284">
        <f>'[8]ф_4 (Л) '!EH26</f>
        <v>0</v>
      </c>
      <c r="EI24" s="284">
        <f>'[8]ф_4 (Л) '!EI26</f>
        <v>0</v>
      </c>
      <c r="EJ24" s="284">
        <f>'[8]ф_4 (Л) '!EJ26</f>
        <v>0</v>
      </c>
      <c r="EK24" s="284">
        <f>'[8]ф_4 (Л) '!EK26</f>
        <v>0</v>
      </c>
      <c r="EL24" s="284">
        <f>'[8]ф_4 (Л) '!EL26</f>
        <v>0</v>
      </c>
      <c r="EM24" s="284">
        <f>'[8]ф_4 (Л) '!EM26</f>
        <v>0</v>
      </c>
      <c r="EN24" s="284">
        <f>'[8]ф_4 (Л) '!EN26</f>
        <v>0</v>
      </c>
      <c r="EO24" s="284">
        <f>'[8]ф_4 (Л) '!EO26</f>
        <v>0</v>
      </c>
      <c r="EP24" s="139"/>
      <c r="EQ24" s="139"/>
      <c r="ER24" s="139"/>
      <c r="ES24" s="139">
        <v>0</v>
      </c>
      <c r="ET24" s="139">
        <v>0</v>
      </c>
      <c r="EU24" s="139">
        <v>0</v>
      </c>
      <c r="EV24" s="139">
        <v>0</v>
      </c>
      <c r="EW24" s="139">
        <v>0</v>
      </c>
      <c r="EX24" s="139">
        <v>0</v>
      </c>
      <c r="EY24" s="139">
        <v>0</v>
      </c>
      <c r="EZ24" s="139">
        <v>0</v>
      </c>
      <c r="FA24" s="139">
        <v>0</v>
      </c>
      <c r="FB24" s="139">
        <v>0</v>
      </c>
      <c r="FC24" s="139">
        <v>0</v>
      </c>
      <c r="FD24" s="139">
        <v>0</v>
      </c>
      <c r="FE24" s="139">
        <v>0</v>
      </c>
      <c r="FF24" s="139">
        <v>0</v>
      </c>
      <c r="FG24" s="139">
        <v>0</v>
      </c>
      <c r="FH24" s="139">
        <v>0</v>
      </c>
      <c r="FI24" s="139">
        <v>0</v>
      </c>
      <c r="FJ24" s="139">
        <v>0</v>
      </c>
      <c r="FK24" s="139">
        <v>0</v>
      </c>
      <c r="FL24" s="139">
        <v>0</v>
      </c>
      <c r="FM24" s="139">
        <v>0</v>
      </c>
      <c r="FN24" s="139">
        <v>0</v>
      </c>
      <c r="FO24" s="139">
        <v>0</v>
      </c>
      <c r="FP24" s="139">
        <v>0</v>
      </c>
      <c r="FQ24" s="139">
        <v>0</v>
      </c>
      <c r="FR24" s="139"/>
      <c r="FS24" s="139"/>
      <c r="FT24" s="139"/>
      <c r="FU24" s="139">
        <v>2045</v>
      </c>
      <c r="FV24" s="139"/>
      <c r="FW24" s="139"/>
      <c r="FX24" s="139"/>
      <c r="FY24" s="139">
        <v>0.2064</v>
      </c>
      <c r="FZ24" s="139"/>
      <c r="GA24" s="139"/>
      <c r="GB24" s="139"/>
      <c r="GC24" s="139"/>
      <c r="GD24" s="139"/>
      <c r="GE24" s="139"/>
      <c r="GF24" s="139"/>
      <c r="GG24" s="139"/>
      <c r="GH24" s="139"/>
      <c r="GI24" s="139"/>
      <c r="GJ24" s="139"/>
      <c r="GK24" s="139"/>
      <c r="GL24" s="139"/>
      <c r="GM24" s="139"/>
      <c r="GN24" s="139"/>
      <c r="GO24" s="139"/>
      <c r="GP24" s="139"/>
      <c r="GQ24" s="139"/>
      <c r="GR24" s="139">
        <v>608</v>
      </c>
      <c r="GS24" s="139"/>
      <c r="GT24" s="139"/>
      <c r="GU24" s="139"/>
      <c r="GV24" s="139">
        <f t="shared" si="104"/>
        <v>0.28274117569839596</v>
      </c>
      <c r="GW24" s="139"/>
      <c r="GX24" s="139"/>
      <c r="GY24" s="139"/>
      <c r="GZ24" s="139">
        <f t="shared" si="101"/>
        <v>0.34400000000000003</v>
      </c>
      <c r="HA24" s="139">
        <f t="shared" si="101"/>
        <v>0.34400000000000003</v>
      </c>
      <c r="HB24" s="139">
        <f t="shared" si="101"/>
        <v>0.34400000000000003</v>
      </c>
      <c r="HC24" s="139">
        <f t="shared" si="101"/>
        <v>0.34400000000000003</v>
      </c>
      <c r="HD24" s="139">
        <f t="shared" si="101"/>
        <v>0.34400000000000003</v>
      </c>
      <c r="HE24" s="139">
        <f t="shared" si="101"/>
        <v>0.34400000000000003</v>
      </c>
      <c r="HF24" s="139">
        <f t="shared" si="101"/>
        <v>0.34400000000000003</v>
      </c>
      <c r="HG24" s="139">
        <f t="shared" si="101"/>
        <v>0.34400000000000003</v>
      </c>
      <c r="HH24" s="139">
        <f t="shared" si="101"/>
        <v>0.34400000000000003</v>
      </c>
      <c r="HI24" s="139">
        <f t="shared" si="101"/>
        <v>0.34400000000000003</v>
      </c>
      <c r="HJ24" s="139">
        <f t="shared" si="101"/>
        <v>0.34400000000000003</v>
      </c>
      <c r="HK24" s="139">
        <f t="shared" si="101"/>
        <v>0.34400000000000003</v>
      </c>
      <c r="HL24" s="139">
        <f t="shared" si="101"/>
        <v>0.34400000000000003</v>
      </c>
      <c r="HM24" s="139">
        <f t="shared" si="101"/>
        <v>0.34400000000000003</v>
      </c>
      <c r="HN24" s="139">
        <f t="shared" si="101"/>
        <v>0.34400000000000003</v>
      </c>
      <c r="HO24" s="139">
        <f t="shared" si="101"/>
        <v>0.34400000000000003</v>
      </c>
      <c r="HP24" s="139">
        <f t="shared" si="102"/>
        <v>0.34400000000000003</v>
      </c>
      <c r="HQ24" s="139">
        <f t="shared" si="102"/>
        <v>0.34400000000000003</v>
      </c>
      <c r="HR24" s="139">
        <f t="shared" si="102"/>
        <v>0.34400000000000003</v>
      </c>
      <c r="HS24" s="139">
        <f t="shared" si="102"/>
        <v>0.34400000000000003</v>
      </c>
      <c r="HT24" s="139">
        <f t="shared" si="102"/>
        <v>0.34400000000000003</v>
      </c>
      <c r="HU24" s="139">
        <f t="shared" si="102"/>
        <v>0.34400000000000003</v>
      </c>
      <c r="HV24" s="139">
        <f t="shared" si="102"/>
        <v>0.34400000000000003</v>
      </c>
      <c r="HW24" s="139">
        <f t="shared" si="102"/>
        <v>0.34400000000000003</v>
      </c>
      <c r="HX24" s="139">
        <f t="shared" si="102"/>
        <v>0.2064</v>
      </c>
      <c r="HY24" s="139"/>
      <c r="HZ24" s="139"/>
      <c r="IA24" s="139"/>
      <c r="IB24" s="139"/>
      <c r="IC24" s="139"/>
      <c r="ID24" s="139"/>
      <c r="IE24" s="139"/>
      <c r="IF24" s="139"/>
      <c r="IG24" s="139"/>
      <c r="IH24" s="139"/>
      <c r="II24" s="139"/>
      <c r="IJ24" s="139"/>
      <c r="IK24" s="139"/>
      <c r="IL24" s="139"/>
      <c r="IM24" s="139"/>
      <c r="IN24" s="139"/>
      <c r="IO24" s="139"/>
      <c r="IP24" s="139"/>
      <c r="IQ24" s="139"/>
      <c r="IR24" s="139"/>
      <c r="IS24" s="139"/>
      <c r="IT24" s="139"/>
      <c r="IU24" s="139"/>
      <c r="IV24" s="139"/>
      <c r="IW24" s="139"/>
      <c r="IX24" s="139"/>
      <c r="IY24" s="139"/>
      <c r="IZ24" s="139"/>
      <c r="JA24" s="139"/>
      <c r="JB24" s="139"/>
      <c r="JC24" s="139"/>
      <c r="JD24" s="139"/>
      <c r="JE24" s="139"/>
      <c r="JF24" s="139"/>
      <c r="JG24" s="139"/>
      <c r="JH24" s="139"/>
      <c r="JI24" s="139"/>
      <c r="JJ24" s="139"/>
      <c r="JK24" s="139"/>
      <c r="JL24" s="139"/>
      <c r="JM24" s="139"/>
      <c r="JN24" s="139"/>
      <c r="JO24" s="139"/>
      <c r="JP24" s="139"/>
      <c r="JQ24" s="139"/>
      <c r="JR24" s="139"/>
      <c r="JS24" s="139"/>
      <c r="JT24" s="139"/>
      <c r="JU24" s="139"/>
      <c r="JV24" s="139"/>
      <c r="JW24" s="139"/>
      <c r="JX24" s="139"/>
      <c r="JY24" s="139"/>
      <c r="JZ24" s="139"/>
      <c r="KA24" s="139"/>
      <c r="KB24" s="139"/>
      <c r="KC24" s="139"/>
      <c r="KD24" s="139"/>
      <c r="KE24" s="139"/>
      <c r="KF24" s="139"/>
      <c r="KG24" s="139"/>
      <c r="KH24" s="139"/>
      <c r="KI24" s="139"/>
      <c r="KJ24" s="139"/>
      <c r="KK24" s="139"/>
      <c r="KL24" s="139"/>
      <c r="KM24" s="139"/>
      <c r="KN24" s="139"/>
      <c r="KO24" s="139"/>
      <c r="KP24" s="139"/>
      <c r="KQ24" s="139"/>
      <c r="KR24" s="139"/>
      <c r="KS24" s="139"/>
      <c r="KT24" s="139"/>
      <c r="KU24" s="139"/>
    </row>
    <row r="25" spans="1:307" s="152" customFormat="1" x14ac:dyDescent="0.2">
      <c r="A25" s="150" t="s">
        <v>502</v>
      </c>
      <c r="B25" s="186" t="s">
        <v>573</v>
      </c>
      <c r="C25" s="284">
        <f>'[8]ф_4 (Л) '!C27</f>
        <v>0.34770514603616137</v>
      </c>
      <c r="D25" s="284">
        <f>'[8]ф_4 (Л) '!D27</f>
        <v>0.34770514603616137</v>
      </c>
      <c r="E25" s="284">
        <f>'[8]ф_4 (Л) '!E27</f>
        <v>0.34770514603616137</v>
      </c>
      <c r="F25" s="284">
        <f>'[8]ф_4 (Л) '!F27</f>
        <v>0.34770514603616137</v>
      </c>
      <c r="G25" s="284">
        <f>'[8]ф_4 (Л) '!G27</f>
        <v>0.34770514603616137</v>
      </c>
      <c r="H25" s="284">
        <f>'[8]ф_4 (Л) '!H27</f>
        <v>0.34770514603616137</v>
      </c>
      <c r="I25" s="284">
        <f>'[8]ф_4 (Л) '!I27</f>
        <v>0.20723866424625129</v>
      </c>
      <c r="J25" s="151">
        <f>'[8]ф_4 (Л) '!J27</f>
        <v>0.58139534883720934</v>
      </c>
      <c r="K25" s="151">
        <f>'[8]ф_4 (Л) '!K27</f>
        <v>0.58139534883720934</v>
      </c>
      <c r="L25" s="151">
        <f>'[8]ф_4 (Л) '!L27</f>
        <v>0.58139534883720934</v>
      </c>
      <c r="M25" s="151">
        <f>'[8]ф_4 (Л) '!M27</f>
        <v>0.58139534883720934</v>
      </c>
      <c r="N25" s="151">
        <f>'[8]ф_4 (Л) '!N27</f>
        <v>0.58139534883720934</v>
      </c>
      <c r="O25" s="151">
        <f>'[8]ф_4 (Л) '!O27</f>
        <v>0.58139534883720934</v>
      </c>
      <c r="P25" s="151">
        <f>'[8]ф_4 (Л) '!P27</f>
        <v>0.58139534883720934</v>
      </c>
      <c r="Q25" s="151">
        <f>'[8]ф_4 (Л) '!Q27</f>
        <v>0.58139534883720934</v>
      </c>
      <c r="R25" s="151">
        <f>'[8]ф_4 (Л) '!R27</f>
        <v>0.58139534883720934</v>
      </c>
      <c r="S25" s="151">
        <f>'[8]ф_4 (Л) '!S27</f>
        <v>0.58139534883720934</v>
      </c>
      <c r="T25" s="151">
        <f>'[8]ф_4 (Л) '!T27</f>
        <v>0.58139534883720934</v>
      </c>
      <c r="U25" s="151">
        <f>'[8]ф_4 (Л) '!U27</f>
        <v>0.58139534883720934</v>
      </c>
      <c r="V25" s="151">
        <f>'[8]ф_4 (Л) '!V27</f>
        <v>0.58139534883720934</v>
      </c>
      <c r="W25" s="151">
        <f>'[8]ф_4 (Л) '!W27</f>
        <v>0.58139534883720934</v>
      </c>
      <c r="X25" s="151">
        <f>'[8]ф_4 (Л) '!X27</f>
        <v>0.58139534883720934</v>
      </c>
      <c r="Y25" s="151">
        <f>'[8]ф_4 (Л) '!Y27</f>
        <v>0.58139534883720934</v>
      </c>
      <c r="Z25" s="151">
        <f>'[8]ф_4 (Л) '!Z27</f>
        <v>0.58139534883720934</v>
      </c>
      <c r="AA25" s="151">
        <f>'[8]ф_4 (Л) '!AA27</f>
        <v>0.58139534883720934</v>
      </c>
      <c r="AB25" s="151">
        <f>'[8]ф_4 (Л) '!AB27</f>
        <v>0.58139534883720934</v>
      </c>
      <c r="AC25" s="151">
        <f>'[8]ф_4 (Л) '!AC27</f>
        <v>0.58139534883720934</v>
      </c>
      <c r="AD25" s="151">
        <f>'[8]ф_4 (Л) '!AD27</f>
        <v>0.58139534883720934</v>
      </c>
      <c r="AE25" s="151">
        <f>'[8]ф_4 (Л) '!AE27</f>
        <v>0.58139534883720934</v>
      </c>
      <c r="AF25" s="151">
        <f>'[8]ф_4 (Л) '!AF27</f>
        <v>0.58139534883720934</v>
      </c>
      <c r="AG25" s="151">
        <f>'[8]ф_4 (Л) '!AG27</f>
        <v>0.58139534883720934</v>
      </c>
      <c r="AH25" s="151">
        <f>'[8]ф_4 (Л) '!AH27</f>
        <v>0.58139534883720934</v>
      </c>
      <c r="AI25" s="151">
        <f>'[8]ф_4 (Л) '!AI27</f>
        <v>0.58139534883720934</v>
      </c>
      <c r="AJ25" s="151">
        <f>'[8]ф_4 (Л) '!AJ27</f>
        <v>167.93956157016223</v>
      </c>
      <c r="AK25" s="151">
        <f>'[8]ф_4 (Л) '!AK27</f>
        <v>167.93956157016223</v>
      </c>
      <c r="AL25" s="151">
        <f>'[8]ф_4 (Л) '!AL27</f>
        <v>167.93956157016223</v>
      </c>
      <c r="AM25" s="151">
        <f>'[8]ф_4 (Л) '!AM27</f>
        <v>167.93956157016223</v>
      </c>
      <c r="AN25" s="151">
        <f>'[8]ф_4 (Л) '!AN27</f>
        <v>167.93956157016223</v>
      </c>
      <c r="AO25" s="151">
        <f>'[8]ф_4 (Л) '!AO27</f>
        <v>167.93956157016223</v>
      </c>
      <c r="AP25" s="151">
        <f>'[8]ф_4 (Л) '!AP27</f>
        <v>167.93956157016223</v>
      </c>
      <c r="AQ25" s="151">
        <f>'[8]ф_4 (Л) '!AQ27</f>
        <v>167.93956157016223</v>
      </c>
      <c r="AR25" s="151">
        <f>'[8]ф_4 (Л) '!AR27</f>
        <v>167.93956157016223</v>
      </c>
      <c r="AS25" s="151">
        <f>'[8]ф_4 (Л) '!AS27</f>
        <v>167.93956157016223</v>
      </c>
      <c r="AT25" s="151">
        <f>'[8]ф_4 (Л) '!AT27</f>
        <v>167.93956157016223</v>
      </c>
      <c r="AU25" s="151">
        <f>'[8]ф_4 (Л) '!AU27</f>
        <v>167.93956157016223</v>
      </c>
      <c r="AV25" s="151">
        <f>'[8]ф_4 (Л) '!AV27</f>
        <v>167.93956157016223</v>
      </c>
      <c r="AW25" s="151">
        <f>'[8]ф_4 (Л) '!AW27</f>
        <v>167.93956157016223</v>
      </c>
      <c r="AX25" s="151">
        <f>'[8]ф_4 (Л) '!AX27</f>
        <v>167.93956157016223</v>
      </c>
      <c r="AY25" s="151">
        <f>'[8]ф_4 (Л) '!AY27</f>
        <v>167.93956157016223</v>
      </c>
      <c r="AZ25" s="151">
        <f>'[8]ф_4 (Л) '!AZ27</f>
        <v>167.93956157016223</v>
      </c>
      <c r="BA25" s="151">
        <f>'[8]ф_4 (Л) '!BA27</f>
        <v>167.93956157016223</v>
      </c>
      <c r="BB25" s="151">
        <f>'[8]ф_4 (Л) '!BB27</f>
        <v>167.93956157016223</v>
      </c>
      <c r="BC25" s="151">
        <f>'[8]ф_4 (Л) '!BC27</f>
        <v>167.93956157016223</v>
      </c>
      <c r="BD25" s="151">
        <f>'[8]ф_4 (Л) '!BD27</f>
        <v>167.93956157016223</v>
      </c>
      <c r="BE25" s="151">
        <f>'[8]ф_4 (Л) '!BE27</f>
        <v>167.93956157016223</v>
      </c>
      <c r="BF25" s="151">
        <f>'[8]ф_4 (Л) '!BF27</f>
        <v>167.93956157016223</v>
      </c>
      <c r="BG25" s="151">
        <f>'[8]ф_4 (Л) '!BG27</f>
        <v>167.93956157016223</v>
      </c>
      <c r="BH25" s="151">
        <f>'[8]ф_4 (Л) '!BH27</f>
        <v>167.93956157016223</v>
      </c>
      <c r="BI25" s="151">
        <f>'[8]ф_4 (Л) '!BI27</f>
        <v>156.82574757387388</v>
      </c>
      <c r="BJ25" s="151">
        <f>'[8]ф_4 (Л) '!BJ27</f>
        <v>3.8489752351229538</v>
      </c>
      <c r="BK25" s="151">
        <f>'[8]ф_4 (Л) '!BK27</f>
        <v>6.2605688460085664</v>
      </c>
      <c r="BL25" s="151">
        <f>'[8]ф_4 (Л) '!BL27</f>
        <v>3.8489752351229538</v>
      </c>
      <c r="BM25" s="151">
        <f>'[8]ф_4 (Л) '!BM27</f>
        <v>3.8489752351229547</v>
      </c>
      <c r="BN25" s="151">
        <f>'[8]ф_4 (Л) '!BN27</f>
        <v>4.7760807444426057</v>
      </c>
      <c r="BO25" s="151">
        <f>'[8]ф_4 (Л) '!BO27</f>
        <v>2.5857794980563296</v>
      </c>
      <c r="BP25" s="151">
        <f>'[8]ф_4 (Л) '!BP27</f>
        <v>2.6440919183379195</v>
      </c>
      <c r="BQ25" s="151">
        <f>'[8]ф_4 (Л) '!BQ27</f>
        <v>2.6563812257317374</v>
      </c>
      <c r="BR25" s="151">
        <f>'[8]ф_4 (Л) '!BR27</f>
        <v>2.6482585226299986</v>
      </c>
      <c r="BS25" s="151">
        <f>'[8]ф_4 (Л) '!BS27</f>
        <v>2.6590333712355192</v>
      </c>
      <c r="BT25" s="151">
        <f>'[8]ф_4 (Л) '!BT27</f>
        <v>2.6716760654572553</v>
      </c>
      <c r="BU25" s="151">
        <f>'[8]ф_4 (Л) '!BU27</f>
        <v>2.6764352158131781</v>
      </c>
      <c r="BV25" s="151">
        <f>'[8]ф_4 (Л) '!BV27</f>
        <v>2.6776853952276567</v>
      </c>
      <c r="BW25" s="151">
        <f>'[8]ф_4 (Л) '!BW27</f>
        <v>2.6859949622583525</v>
      </c>
      <c r="BX25" s="151">
        <f>'[8]ф_4 (Л) '!BX27</f>
        <v>2.6892998739908593</v>
      </c>
      <c r="BY25" s="151">
        <f>'[8]ф_4 (Л) '!BY27</f>
        <v>2.7068060202062472</v>
      </c>
      <c r="BZ25" s="151">
        <f>'[8]ф_4 (Л) '!BZ27</f>
        <v>2.7131600178972106</v>
      </c>
      <c r="CA25" s="151">
        <f>'[8]ф_4 (Л) '!CA27</f>
        <v>2.7268955880988957</v>
      </c>
      <c r="CB25" s="151">
        <f>'[8]ф_4 (Л) '!CB27</f>
        <v>2.729304944024685</v>
      </c>
      <c r="CC25" s="151">
        <f>'[8]ф_4 (Л) '!CC27</f>
        <v>2.7358176791429081</v>
      </c>
      <c r="CD25" s="151">
        <f>'[8]ф_4 (Л) '!CD27</f>
        <v>2.7424041760796292</v>
      </c>
      <c r="CE25" s="151">
        <f>'[8]ф_4 (Л) '!CE27</f>
        <v>2.7589907179359949</v>
      </c>
      <c r="CF25" s="151">
        <f>'[8]ф_4 (Л) '!CF27</f>
        <v>2.7607992884741601</v>
      </c>
      <c r="CG25" s="151">
        <f>'[8]ф_4 (Л) '!CG27</f>
        <v>2.76082046678814</v>
      </c>
      <c r="CH25" s="151">
        <f>'[8]ф_4 (Л) '!CH27</f>
        <v>2.7606405984766118</v>
      </c>
      <c r="CI25" s="151">
        <f>'[8]ф_4 (Л) '!CI27</f>
        <v>2.7606405984766123</v>
      </c>
      <c r="CJ25" s="151">
        <f t="shared" si="103"/>
        <v>929.53906620789894</v>
      </c>
      <c r="CK25" s="151">
        <v>929.53906620789894</v>
      </c>
      <c r="CL25" s="151">
        <v>929.53906620789894</v>
      </c>
      <c r="CM25" s="151">
        <v>929.53906620789894</v>
      </c>
      <c r="CN25" s="151">
        <v>735.36107994616873</v>
      </c>
      <c r="CO25" s="151">
        <v>592.45776428616364</v>
      </c>
      <c r="CP25" s="151">
        <v>604.91145885231151</v>
      </c>
      <c r="CQ25" s="151">
        <v>607.05762901290359</v>
      </c>
      <c r="CR25" s="151">
        <v>604.58778526651656</v>
      </c>
      <c r="CS25" s="151">
        <v>606.84432177223766</v>
      </c>
      <c r="CT25" s="151">
        <v>609.49116914601177</v>
      </c>
      <c r="CU25" s="151">
        <v>610.48637606487853</v>
      </c>
      <c r="CV25" s="151">
        <v>610.74774885163561</v>
      </c>
      <c r="CW25" s="151">
        <v>612.48440450178498</v>
      </c>
      <c r="CX25" s="151">
        <v>613.17481841008953</v>
      </c>
      <c r="CY25" s="151">
        <v>616.82914335446958</v>
      </c>
      <c r="CZ25" s="151">
        <v>618.16825226859078</v>
      </c>
      <c r="DA25" s="151">
        <v>621.09219918838824</v>
      </c>
      <c r="DB25" s="151">
        <v>621.61919016623574</v>
      </c>
      <c r="DC25" s="151">
        <v>623.04373562929845</v>
      </c>
      <c r="DD25" s="151">
        <v>626.57426643704832</v>
      </c>
      <c r="DE25" s="151">
        <v>630.21919344296191</v>
      </c>
      <c r="DF25" s="151">
        <v>630.59864443908884</v>
      </c>
      <c r="DG25" s="151">
        <v>630.60308751813113</v>
      </c>
      <c r="DH25" s="151">
        <v>630.56535205300668</v>
      </c>
      <c r="DI25" s="151">
        <v>630.56535205300679</v>
      </c>
      <c r="DJ25" s="139"/>
      <c r="DK25" s="139">
        <v>241.50300000000007</v>
      </c>
      <c r="DL25" s="139">
        <v>2876</v>
      </c>
      <c r="DM25" s="139">
        <f t="shared" si="100"/>
        <v>1.72</v>
      </c>
      <c r="DN25" s="139">
        <v>2.0003600000000001</v>
      </c>
      <c r="DO25" s="139"/>
      <c r="DP25" s="139"/>
      <c r="DQ25" s="284">
        <f>'[8]ф_4 (Л) '!DQ27</f>
        <v>0</v>
      </c>
      <c r="DR25" s="284">
        <f>'[8]ф_4 (Л) '!DR27</f>
        <v>0</v>
      </c>
      <c r="DS25" s="284">
        <f>'[8]ф_4 (Л) '!DS27</f>
        <v>0</v>
      </c>
      <c r="DT25" s="284">
        <f>'[8]ф_4 (Л) '!DT27</f>
        <v>52.970875463520926</v>
      </c>
      <c r="DU25" s="284">
        <f>'[8]ф_4 (Л) '!DU27</f>
        <v>0</v>
      </c>
      <c r="DV25" s="284">
        <f>'[8]ф_4 (Л) '!DV27</f>
        <v>0</v>
      </c>
      <c r="DW25" s="284">
        <f>'[8]ф_4 (Л) '!DW27</f>
        <v>0</v>
      </c>
      <c r="DX25" s="284">
        <f>'[8]ф_4 (Л) '!DX27</f>
        <v>0</v>
      </c>
      <c r="DY25" s="284">
        <f>'[8]ф_4 (Л) '!DY27</f>
        <v>0</v>
      </c>
      <c r="DZ25" s="284">
        <f>'[8]ф_4 (Л) '!DZ27</f>
        <v>0</v>
      </c>
      <c r="EA25" s="284">
        <f>'[8]ф_4 (Л) '!EA27</f>
        <v>0</v>
      </c>
      <c r="EB25" s="284">
        <f>'[8]ф_4 (Л) '!EB27</f>
        <v>0</v>
      </c>
      <c r="EC25" s="284">
        <f>'[8]ф_4 (Л) '!EC27</f>
        <v>0</v>
      </c>
      <c r="ED25" s="284">
        <f>'[8]ф_4 (Л) '!ED27</f>
        <v>0</v>
      </c>
      <c r="EE25" s="284">
        <f>'[8]ф_4 (Л) '!EE27</f>
        <v>0</v>
      </c>
      <c r="EF25" s="284">
        <f>'[8]ф_4 (Л) '!EF27</f>
        <v>-8.3372657035627533</v>
      </c>
      <c r="EG25" s="284">
        <f>'[8]ф_4 (Л) '!EG27</f>
        <v>0</v>
      </c>
      <c r="EH25" s="284">
        <f>'[8]ф_4 (Л) '!EH27</f>
        <v>0</v>
      </c>
      <c r="EI25" s="284">
        <f>'[8]ф_4 (Л) '!EI27</f>
        <v>0</v>
      </c>
      <c r="EJ25" s="284">
        <f>'[8]ф_4 (Л) '!EJ27</f>
        <v>0</v>
      </c>
      <c r="EK25" s="284">
        <f>'[8]ф_4 (Л) '!EK27</f>
        <v>0</v>
      </c>
      <c r="EL25" s="284">
        <f>'[8]ф_4 (Л) '!EL27</f>
        <v>0</v>
      </c>
      <c r="EM25" s="284">
        <f>'[8]ф_4 (Л) '!EM27</f>
        <v>0</v>
      </c>
      <c r="EN25" s="284">
        <f>'[8]ф_4 (Л) '!EN27</f>
        <v>0</v>
      </c>
      <c r="EO25" s="284">
        <f>'[8]ф_4 (Л) '!EO27</f>
        <v>0</v>
      </c>
      <c r="EP25" s="139"/>
      <c r="EQ25" s="139"/>
      <c r="ER25" s="139"/>
      <c r="ES25" s="139">
        <v>0</v>
      </c>
      <c r="ET25" s="139">
        <v>0</v>
      </c>
      <c r="EU25" s="139">
        <v>0</v>
      </c>
      <c r="EV25" s="139">
        <v>75.905000000000001</v>
      </c>
      <c r="EW25" s="139">
        <v>0</v>
      </c>
      <c r="EX25" s="139">
        <v>0</v>
      </c>
      <c r="EY25" s="139">
        <v>0</v>
      </c>
      <c r="EZ25" s="139">
        <v>0</v>
      </c>
      <c r="FA25" s="139">
        <v>0</v>
      </c>
      <c r="FB25" s="139">
        <v>0</v>
      </c>
      <c r="FC25" s="139">
        <v>0</v>
      </c>
      <c r="FD25" s="139">
        <v>0</v>
      </c>
      <c r="FE25" s="139">
        <v>0</v>
      </c>
      <c r="FF25" s="139">
        <v>0</v>
      </c>
      <c r="FG25" s="139">
        <v>0</v>
      </c>
      <c r="FH25" s="139">
        <v>9.31</v>
      </c>
      <c r="FI25" s="139">
        <v>0</v>
      </c>
      <c r="FJ25" s="139">
        <v>0</v>
      </c>
      <c r="FK25" s="139">
        <v>0</v>
      </c>
      <c r="FL25" s="139">
        <v>0</v>
      </c>
      <c r="FM25" s="139">
        <v>0</v>
      </c>
      <c r="FN25" s="139">
        <v>0</v>
      </c>
      <c r="FO25" s="139">
        <v>0</v>
      </c>
      <c r="FP25" s="139">
        <v>0</v>
      </c>
      <c r="FQ25" s="139">
        <v>0</v>
      </c>
      <c r="FR25" s="139"/>
      <c r="FS25" s="139"/>
      <c r="FT25" s="139"/>
      <c r="FU25" s="139">
        <v>2045</v>
      </c>
      <c r="FV25" s="139"/>
      <c r="FW25" s="139"/>
      <c r="FX25" s="139"/>
      <c r="FY25" s="139">
        <v>1.72</v>
      </c>
      <c r="FZ25" s="139"/>
      <c r="GA25" s="139"/>
      <c r="GB25" s="139"/>
      <c r="GC25" s="139"/>
      <c r="GD25" s="139"/>
      <c r="GE25" s="139"/>
      <c r="GF25" s="139"/>
      <c r="GG25" s="139"/>
      <c r="GH25" s="139"/>
      <c r="GI25" s="139"/>
      <c r="GJ25" s="139"/>
      <c r="GK25" s="139"/>
      <c r="GL25" s="139"/>
      <c r="GM25" s="139"/>
      <c r="GN25" s="139"/>
      <c r="GO25" s="139"/>
      <c r="GP25" s="139"/>
      <c r="GQ25" s="139"/>
      <c r="GR25" s="139">
        <v>2108</v>
      </c>
      <c r="GS25" s="139"/>
      <c r="GT25" s="139"/>
      <c r="GU25" s="139"/>
      <c r="GV25" s="139">
        <f t="shared" si="104"/>
        <v>0.20723866424625129</v>
      </c>
      <c r="GW25" s="139"/>
      <c r="GX25" s="139"/>
      <c r="GY25" s="139"/>
      <c r="GZ25" s="139">
        <f t="shared" si="101"/>
        <v>1.72</v>
      </c>
      <c r="HA25" s="139">
        <f t="shared" si="101"/>
        <v>1.72</v>
      </c>
      <c r="HB25" s="139">
        <f t="shared" si="101"/>
        <v>1.72</v>
      </c>
      <c r="HC25" s="139">
        <f t="shared" si="101"/>
        <v>1.72</v>
      </c>
      <c r="HD25" s="139">
        <f t="shared" si="101"/>
        <v>1.72</v>
      </c>
      <c r="HE25" s="139">
        <f t="shared" si="101"/>
        <v>1.72</v>
      </c>
      <c r="HF25" s="139">
        <f t="shared" si="101"/>
        <v>1.72</v>
      </c>
      <c r="HG25" s="139">
        <f t="shared" si="101"/>
        <v>1.72</v>
      </c>
      <c r="HH25" s="139">
        <f t="shared" si="101"/>
        <v>1.72</v>
      </c>
      <c r="HI25" s="139">
        <f t="shared" si="101"/>
        <v>1.72</v>
      </c>
      <c r="HJ25" s="139">
        <f t="shared" si="101"/>
        <v>1.72</v>
      </c>
      <c r="HK25" s="139">
        <f t="shared" si="101"/>
        <v>1.72</v>
      </c>
      <c r="HL25" s="139">
        <f t="shared" si="101"/>
        <v>1.72</v>
      </c>
      <c r="HM25" s="139">
        <f t="shared" si="101"/>
        <v>1.72</v>
      </c>
      <c r="HN25" s="139">
        <f t="shared" si="101"/>
        <v>1.72</v>
      </c>
      <c r="HO25" s="139">
        <f t="shared" si="101"/>
        <v>1.72</v>
      </c>
      <c r="HP25" s="139">
        <f t="shared" si="102"/>
        <v>1.72</v>
      </c>
      <c r="HQ25" s="139">
        <f t="shared" si="102"/>
        <v>1.72</v>
      </c>
      <c r="HR25" s="139">
        <f t="shared" si="102"/>
        <v>1.72</v>
      </c>
      <c r="HS25" s="139">
        <f t="shared" si="102"/>
        <v>1.72</v>
      </c>
      <c r="HT25" s="139">
        <f t="shared" si="102"/>
        <v>1.72</v>
      </c>
      <c r="HU25" s="139">
        <f t="shared" si="102"/>
        <v>1.72</v>
      </c>
      <c r="HV25" s="139">
        <f t="shared" si="102"/>
        <v>1.72</v>
      </c>
      <c r="HW25" s="139">
        <f t="shared" si="102"/>
        <v>1.72</v>
      </c>
      <c r="HX25" s="139">
        <f t="shared" si="102"/>
        <v>1.72</v>
      </c>
      <c r="HY25" s="139"/>
      <c r="HZ25" s="139"/>
      <c r="IA25" s="139"/>
      <c r="IB25" s="139"/>
      <c r="IC25" s="139"/>
      <c r="ID25" s="139"/>
      <c r="IE25" s="139"/>
      <c r="IF25" s="139"/>
      <c r="IG25" s="139"/>
      <c r="IH25" s="139"/>
      <c r="II25" s="139"/>
      <c r="IJ25" s="139"/>
      <c r="IK25" s="139"/>
      <c r="IL25" s="139"/>
      <c r="IM25" s="139"/>
      <c r="IN25" s="139"/>
      <c r="IO25" s="139"/>
      <c r="IP25" s="139"/>
      <c r="IQ25" s="139"/>
      <c r="IR25" s="139"/>
      <c r="IS25" s="139"/>
      <c r="IT25" s="139"/>
      <c r="IU25" s="139"/>
      <c r="IV25" s="139"/>
      <c r="IW25" s="139"/>
      <c r="IX25" s="139"/>
      <c r="IY25" s="139"/>
      <c r="IZ25" s="139"/>
      <c r="JA25" s="139"/>
      <c r="JB25" s="139"/>
      <c r="JC25" s="139"/>
      <c r="JD25" s="139"/>
      <c r="JE25" s="139"/>
      <c r="JF25" s="139"/>
      <c r="JG25" s="139"/>
      <c r="JH25" s="139"/>
      <c r="JI25" s="139"/>
      <c r="JJ25" s="139"/>
      <c r="JK25" s="139"/>
      <c r="JL25" s="139"/>
      <c r="JM25" s="139"/>
      <c r="JN25" s="139"/>
      <c r="JO25" s="139"/>
      <c r="JP25" s="139"/>
      <c r="JQ25" s="185"/>
      <c r="JR25" s="185"/>
      <c r="JS25" s="185"/>
      <c r="JT25" s="185"/>
      <c r="JU25" s="185"/>
      <c r="JV25" s="185"/>
      <c r="JW25" s="185"/>
      <c r="JX25" s="185"/>
      <c r="JY25" s="185"/>
      <c r="JZ25" s="185"/>
      <c r="KA25" s="185"/>
      <c r="KB25" s="185"/>
      <c r="KC25" s="185"/>
      <c r="KD25" s="185"/>
      <c r="KE25" s="185"/>
      <c r="KF25" s="185"/>
      <c r="KG25" s="185"/>
      <c r="KH25" s="185"/>
      <c r="KI25" s="185"/>
      <c r="KJ25" s="185"/>
      <c r="KK25" s="185"/>
      <c r="KL25" s="185"/>
      <c r="KM25" s="185"/>
      <c r="KN25" s="185"/>
      <c r="KO25" s="185"/>
      <c r="KP25" s="185"/>
      <c r="KQ25" s="185"/>
      <c r="KR25" s="185"/>
      <c r="KS25" s="185"/>
      <c r="KT25" s="185"/>
      <c r="KU25" s="185"/>
    </row>
    <row r="26" spans="1:307" s="152" customFormat="1" x14ac:dyDescent="0.2">
      <c r="A26" s="150" t="s">
        <v>503</v>
      </c>
      <c r="B26" s="186" t="s">
        <v>574</v>
      </c>
      <c r="C26" s="284">
        <f>'[8]ф_4 (Л) '!C28</f>
        <v>0.28274117569839596</v>
      </c>
      <c r="D26" s="284">
        <f>'[8]ф_4 (Л) '!D28</f>
        <v>0.28274117569839596</v>
      </c>
      <c r="E26" s="284">
        <f>'[8]ф_4 (Л) '!E28</f>
        <v>0.28274117569839596</v>
      </c>
      <c r="F26" s="284">
        <f>'[8]ф_4 (Л) '!F28</f>
        <v>0.28274117569839596</v>
      </c>
      <c r="G26" s="284">
        <f>'[8]ф_4 (Л) '!G28</f>
        <v>0.28274117569839596</v>
      </c>
      <c r="H26" s="284">
        <f>'[8]ф_4 (Л) '!H28</f>
        <v>0.28274117569839596</v>
      </c>
      <c r="I26" s="284">
        <f>'[8]ф_4 (Л) '!I28</f>
        <v>0.2177556536072113</v>
      </c>
      <c r="J26" s="151">
        <f>'[8]ф_4 (Л) '!J28</f>
        <v>0.27685492801771877</v>
      </c>
      <c r="K26" s="151">
        <f>'[8]ф_4 (Л) '!K28</f>
        <v>0.27685492801771877</v>
      </c>
      <c r="L26" s="151">
        <f>'[8]ф_4 (Л) '!L28</f>
        <v>0.27685492801771877</v>
      </c>
      <c r="M26" s="151">
        <f>'[8]ф_4 (Л) '!M28</f>
        <v>0.27685492801771877</v>
      </c>
      <c r="N26" s="151">
        <f>'[8]ф_4 (Л) '!N28</f>
        <v>0.27685492801771877</v>
      </c>
      <c r="O26" s="151">
        <f>'[8]ф_4 (Л) '!O28</f>
        <v>0.27685492801771877</v>
      </c>
      <c r="P26" s="151">
        <f>'[8]ф_4 (Л) '!P28</f>
        <v>0.27685492801771877</v>
      </c>
      <c r="Q26" s="151">
        <f>'[8]ф_4 (Л) '!Q28</f>
        <v>0.27685492801771877</v>
      </c>
      <c r="R26" s="151">
        <f>'[8]ф_4 (Л) '!R28</f>
        <v>0.27685492801771877</v>
      </c>
      <c r="S26" s="151">
        <f>'[8]ф_4 (Л) '!S28</f>
        <v>0.27685492801771877</v>
      </c>
      <c r="T26" s="151">
        <f>'[8]ф_4 (Л) '!T28</f>
        <v>0.27685492801771877</v>
      </c>
      <c r="U26" s="151">
        <f>'[8]ф_4 (Л) '!U28</f>
        <v>0.27685492801771877</v>
      </c>
      <c r="V26" s="151">
        <f>'[8]ф_4 (Л) '!V28</f>
        <v>0.27685492801771877</v>
      </c>
      <c r="W26" s="151">
        <f>'[8]ф_4 (Л) '!W28</f>
        <v>0.27685492801771877</v>
      </c>
      <c r="X26" s="151">
        <f>'[8]ф_4 (Л) '!X28</f>
        <v>0.27685492801771877</v>
      </c>
      <c r="Y26" s="151">
        <f>'[8]ф_4 (Л) '!Y28</f>
        <v>0.27685492801771877</v>
      </c>
      <c r="Z26" s="151">
        <f>'[8]ф_4 (Л) '!Z28</f>
        <v>0.27685492801771877</v>
      </c>
      <c r="AA26" s="151">
        <f>'[8]ф_4 (Л) '!AA28</f>
        <v>0.27685492801771877</v>
      </c>
      <c r="AB26" s="151">
        <f>'[8]ф_4 (Л) '!AB28</f>
        <v>0.27685492801771877</v>
      </c>
      <c r="AC26" s="151">
        <f>'[8]ф_4 (Л) '!AC28</f>
        <v>0.27685492801771877</v>
      </c>
      <c r="AD26" s="151">
        <f>'[8]ф_4 (Л) '!AD28</f>
        <v>0.27685492801771877</v>
      </c>
      <c r="AE26" s="151">
        <f>'[8]ф_4 (Л) '!AE28</f>
        <v>0.27685492801771877</v>
      </c>
      <c r="AF26" s="151">
        <f>'[8]ф_4 (Л) '!AF28</f>
        <v>0.27685492801771877</v>
      </c>
      <c r="AG26" s="151">
        <f>'[8]ф_4 (Л) '!AG28</f>
        <v>0.27685492801771877</v>
      </c>
      <c r="AH26" s="151">
        <f>'[8]ф_4 (Л) '!AH28</f>
        <v>0.27685492801771877</v>
      </c>
      <c r="AI26" s="151">
        <f>'[8]ф_4 (Л) '!AI28</f>
        <v>0.27685492801771877</v>
      </c>
      <c r="AJ26" s="151">
        <f>'[8]ф_4 (Л) '!AJ28</f>
        <v>170.078399517988</v>
      </c>
      <c r="AK26" s="151">
        <f>'[8]ф_4 (Л) '!AK28</f>
        <v>170.078399517988</v>
      </c>
      <c r="AL26" s="151">
        <f>'[8]ф_4 (Л) '!AL28</f>
        <v>170.078399517988</v>
      </c>
      <c r="AM26" s="151">
        <f>'[8]ф_4 (Л) '!AM28</f>
        <v>170.078399517988</v>
      </c>
      <c r="AN26" s="151">
        <f>'[8]ф_4 (Л) '!AN28</f>
        <v>170.078399517988</v>
      </c>
      <c r="AO26" s="151">
        <f>'[8]ф_4 (Л) '!AO28</f>
        <v>170.078399517988</v>
      </c>
      <c r="AP26" s="151">
        <f>'[8]ф_4 (Л) '!AP28</f>
        <v>170.078399517988</v>
      </c>
      <c r="AQ26" s="151">
        <f>'[8]ф_4 (Л) '!AQ28</f>
        <v>170.078399517988</v>
      </c>
      <c r="AR26" s="151">
        <f>'[8]ф_4 (Л) '!AR28</f>
        <v>170.078399517988</v>
      </c>
      <c r="AS26" s="151">
        <f>'[8]ф_4 (Л) '!AS28</f>
        <v>170.078399517988</v>
      </c>
      <c r="AT26" s="151">
        <f>'[8]ф_4 (Л) '!AT28</f>
        <v>170.078399517988</v>
      </c>
      <c r="AU26" s="151">
        <f>'[8]ф_4 (Л) '!AU28</f>
        <v>170.078399517988</v>
      </c>
      <c r="AV26" s="151">
        <f>'[8]ф_4 (Л) '!AV28</f>
        <v>170.078399517988</v>
      </c>
      <c r="AW26" s="151">
        <f>'[8]ф_4 (Л) '!AW28</f>
        <v>170.078399517988</v>
      </c>
      <c r="AX26" s="151">
        <f>'[8]ф_4 (Л) '!AX28</f>
        <v>170.078399517988</v>
      </c>
      <c r="AY26" s="151">
        <f>'[8]ф_4 (Л) '!AY28</f>
        <v>170.078399517988</v>
      </c>
      <c r="AZ26" s="151">
        <f>'[8]ф_4 (Л) '!AZ28</f>
        <v>170.078399517988</v>
      </c>
      <c r="BA26" s="151">
        <f>'[8]ф_4 (Л) '!BA28</f>
        <v>170.078399517988</v>
      </c>
      <c r="BB26" s="151">
        <f>'[8]ф_4 (Л) '!BB28</f>
        <v>170.078399517988</v>
      </c>
      <c r="BC26" s="151">
        <f>'[8]ф_4 (Л) '!BC28</f>
        <v>170.078399517988</v>
      </c>
      <c r="BD26" s="151">
        <f>'[8]ф_4 (Л) '!BD28</f>
        <v>170.078399517988</v>
      </c>
      <c r="BE26" s="151">
        <f>'[8]ф_4 (Л) '!BE28</f>
        <v>170.078399517988</v>
      </c>
      <c r="BF26" s="151">
        <f>'[8]ф_4 (Л) '!BF28</f>
        <v>170.078399517988</v>
      </c>
      <c r="BG26" s="151">
        <f>'[8]ф_4 (Л) '!BG28</f>
        <v>170.078399517988</v>
      </c>
      <c r="BH26" s="151">
        <f>'[8]ф_4 (Л) '!BH28</f>
        <v>170.078399517988</v>
      </c>
      <c r="BI26" s="151">
        <f>'[8]ф_4 (Л) '!BI28</f>
        <v>158.93585341633727</v>
      </c>
      <c r="BJ26" s="151">
        <f>'[8]ф_4 (Л) '!BJ28</f>
        <v>14.386140834637134</v>
      </c>
      <c r="BK26" s="151">
        <f>'[8]ф_4 (Л) '!BK28</f>
        <v>283.6709030161374</v>
      </c>
      <c r="BL26" s="151">
        <f>'[8]ф_4 (Л) '!BL28</f>
        <v>14.386140834637134</v>
      </c>
      <c r="BM26" s="151">
        <f>'[8]ф_4 (Л) '!BM28</f>
        <v>14.386140834637136</v>
      </c>
      <c r="BN26" s="151">
        <f>'[8]ф_4 (Л) '!BN28</f>
        <v>12.240619791584701</v>
      </c>
      <c r="BO26" s="151">
        <f>'[8]ф_4 (Л) '!BO28</f>
        <v>10.320442825152657</v>
      </c>
      <c r="BP26" s="151">
        <f>'[8]ф_4 (Л) '!BP28</f>
        <v>10.553181154141958</v>
      </c>
      <c r="BQ26" s="151">
        <f>'[8]ф_4 (Л) '!BQ28</f>
        <v>-4.1414783143780252</v>
      </c>
      <c r="BR26" s="151">
        <f>'[8]ф_4 (Л) '!BR28</f>
        <v>7.9215176910897469</v>
      </c>
      <c r="BS26" s="151">
        <f>'[8]ф_4 (Л) '!BS28</f>
        <v>7.9537476086442735</v>
      </c>
      <c r="BT26" s="151">
        <f>'[8]ф_4 (Л) '!BT28</f>
        <v>7.9915646590133118</v>
      </c>
      <c r="BU26" s="151">
        <f>'[8]ф_4 (Л) '!BU28</f>
        <v>8.0058003136583693</v>
      </c>
      <c r="BV26" s="151">
        <f>'[8]ф_4 (Л) '!BV28</f>
        <v>8.0095398724152691</v>
      </c>
      <c r="BW26" s="151">
        <f>'[8]ф_4 (Л) '!BW28</f>
        <v>8.0343955961584275</v>
      </c>
      <c r="BX26" s="151">
        <f>'[8]ф_4 (Л) '!BX28</f>
        <v>8.0442813065348204</v>
      </c>
      <c r="BY26" s="151">
        <f>'[8]ф_4 (Л) '!BY28</f>
        <v>8.0966460004508356</v>
      </c>
      <c r="BZ26" s="151">
        <f>'[8]ф_4 (Л) '!BZ28</f>
        <v>8.115652190627511</v>
      </c>
      <c r="CA26" s="151">
        <f>'[8]ф_4 (Л) '!CA28</f>
        <v>8.1567382709403198</v>
      </c>
      <c r="CB26" s="151">
        <f>'[8]ф_4 (Л) '!CB28</f>
        <v>8.1639451789620185</v>
      </c>
      <c r="CC26" s="151">
        <f>'[8]ф_4 (Л) '!CC28</f>
        <v>8.1834261873362113</v>
      </c>
      <c r="CD26" s="151">
        <f>'[8]ф_4 (Л) '!CD28</f>
        <v>8.2031278333653628</v>
      </c>
      <c r="CE26" s="151">
        <f>'[8]ф_4 (Л) '!CE28</f>
        <v>8.2527417904720579</v>
      </c>
      <c r="CF26" s="151">
        <f>'[8]ф_4 (Л) '!CF28</f>
        <v>8.2581516186256323</v>
      </c>
      <c r="CG26" s="151">
        <f>'[8]ф_4 (Л) '!CG28</f>
        <v>8.8430743845395572</v>
      </c>
      <c r="CH26" s="151">
        <f>'[8]ф_4 (Л) '!CH28</f>
        <v>8.2567500407992664</v>
      </c>
      <c r="CI26" s="151">
        <f>'[8]ф_4 (Л) '!CI28</f>
        <v>8.2567500407992647</v>
      </c>
      <c r="CJ26" s="151">
        <f t="shared" si="103"/>
        <v>516.6063173718195</v>
      </c>
      <c r="CK26" s="151">
        <v>516.6063173718195</v>
      </c>
      <c r="CL26" s="151">
        <v>516.6063173718195</v>
      </c>
      <c r="CM26" s="151">
        <v>516.6063173718195</v>
      </c>
      <c r="CN26" s="151">
        <v>408.6887719516119</v>
      </c>
      <c r="CO26" s="151">
        <v>351.60667800929855</v>
      </c>
      <c r="CP26" s="151">
        <v>358.99758828055081</v>
      </c>
      <c r="CQ26" s="151">
        <v>360.2712786701394</v>
      </c>
      <c r="CR26" s="151">
        <v>268.90585701740912</v>
      </c>
      <c r="CS26" s="151">
        <v>269.90950925410544</v>
      </c>
      <c r="CT26" s="151">
        <v>271.08676221684152</v>
      </c>
      <c r="CU26" s="151">
        <v>271.52940590887289</v>
      </c>
      <c r="CV26" s="151">
        <v>271.64565813053008</v>
      </c>
      <c r="CW26" s="151">
        <v>272.4180800803743</v>
      </c>
      <c r="CX26" s="151">
        <v>272.7251592973775</v>
      </c>
      <c r="CY26" s="151">
        <v>274.35051363786482</v>
      </c>
      <c r="CZ26" s="151">
        <v>274.94611652460304</v>
      </c>
      <c r="DA26" s="151">
        <v>276.24661658679832</v>
      </c>
      <c r="DB26" s="151">
        <v>276.48100928210567</v>
      </c>
      <c r="DC26" s="151">
        <v>277.11461225580166</v>
      </c>
      <c r="DD26" s="151">
        <v>278.68490599265874</v>
      </c>
      <c r="DE26" s="151">
        <v>280.30608036001559</v>
      </c>
      <c r="DF26" s="151">
        <v>280.4748508806847</v>
      </c>
      <c r="DG26" s="151">
        <v>280.47682705355282</v>
      </c>
      <c r="DH26" s="151">
        <v>280.42856237409705</v>
      </c>
      <c r="DI26" s="151">
        <v>280.42856237409694</v>
      </c>
      <c r="DJ26" s="139"/>
      <c r="DK26" s="139">
        <v>35.910000000000004</v>
      </c>
      <c r="DL26" s="139">
        <v>5221</v>
      </c>
      <c r="DM26" s="139">
        <f t="shared" si="100"/>
        <v>3.6119999999999992</v>
      </c>
      <c r="DN26" s="139">
        <v>4.2007559999999993</v>
      </c>
      <c r="DO26" s="139"/>
      <c r="DP26" s="139"/>
      <c r="DQ26" s="284">
        <f>'[8]ф_4 (Л) '!DQ28</f>
        <v>0</v>
      </c>
      <c r="DR26" s="284">
        <f>'[8]ф_4 (Л) '!DR28</f>
        <v>0</v>
      </c>
      <c r="DS26" s="284">
        <f>'[8]ф_4 (Л) '!DS28</f>
        <v>0</v>
      </c>
      <c r="DT26" s="284">
        <f>'[8]ф_4 (Л) '!DT28</f>
        <v>0</v>
      </c>
      <c r="DU26" s="284">
        <f>'[8]ф_4 (Л) '!DU28</f>
        <v>0</v>
      </c>
      <c r="DV26" s="284">
        <f>'[8]ф_4 (Л) '!DV28</f>
        <v>0</v>
      </c>
      <c r="DW26" s="284">
        <f>'[8]ф_4 (Л) '!DW28</f>
        <v>116.13752566153522</v>
      </c>
      <c r="DX26" s="284">
        <f>'[8]ф_4 (Л) '!DX28</f>
        <v>0</v>
      </c>
      <c r="DY26" s="284">
        <f>'[8]ф_4 (Л) '!DY28</f>
        <v>0</v>
      </c>
      <c r="DZ26" s="284">
        <f>'[8]ф_4 (Л) '!DZ28</f>
        <v>0</v>
      </c>
      <c r="EA26" s="284">
        <f>'[8]ф_4 (Л) '!EA28</f>
        <v>0</v>
      </c>
      <c r="EB26" s="284">
        <f>'[8]ф_4 (Л) '!EB28</f>
        <v>0</v>
      </c>
      <c r="EC26" s="284">
        <f>'[8]ф_4 (Л) '!EC28</f>
        <v>0</v>
      </c>
      <c r="ED26" s="284">
        <f>'[8]ф_4 (Л) '!ED28</f>
        <v>0</v>
      </c>
      <c r="EE26" s="284">
        <f>'[8]ф_4 (Л) '!EE28</f>
        <v>0</v>
      </c>
      <c r="EF26" s="284">
        <f>'[8]ф_4 (Л) '!EF28</f>
        <v>0</v>
      </c>
      <c r="EG26" s="284">
        <f>'[8]ф_4 (Л) '!EG28</f>
        <v>0</v>
      </c>
      <c r="EH26" s="284">
        <f>'[8]ф_4 (Л) '!EH28</f>
        <v>0</v>
      </c>
      <c r="EI26" s="284">
        <f>'[8]ф_4 (Л) '!EI28</f>
        <v>0</v>
      </c>
      <c r="EJ26" s="284">
        <f>'[8]ф_4 (Л) '!EJ28</f>
        <v>0</v>
      </c>
      <c r="EK26" s="284">
        <f>'[8]ф_4 (Л) '!EK28</f>
        <v>0</v>
      </c>
      <c r="EL26" s="284">
        <f>'[8]ф_4 (Л) '!EL28</f>
        <v>0</v>
      </c>
      <c r="EM26" s="284">
        <f>'[8]ф_4 (Л) '!EM28</f>
        <v>-34.719175168529318</v>
      </c>
      <c r="EN26" s="284">
        <f>'[8]ф_4 (Л) '!EN28</f>
        <v>0</v>
      </c>
      <c r="EO26" s="284">
        <f>'[8]ф_4 (Л) '!EO28</f>
        <v>0</v>
      </c>
      <c r="EP26" s="139"/>
      <c r="EQ26" s="139"/>
      <c r="ER26" s="139"/>
      <c r="ES26" s="139">
        <v>0</v>
      </c>
      <c r="ET26" s="139">
        <v>0</v>
      </c>
      <c r="EU26" s="139">
        <v>0</v>
      </c>
      <c r="EV26" s="139">
        <v>0</v>
      </c>
      <c r="EW26" s="139">
        <v>0</v>
      </c>
      <c r="EX26" s="139">
        <v>0</v>
      </c>
      <c r="EY26" s="139">
        <v>127.84000000000002</v>
      </c>
      <c r="EZ26" s="139">
        <v>0</v>
      </c>
      <c r="FA26" s="139">
        <v>0</v>
      </c>
      <c r="FB26" s="139">
        <v>0</v>
      </c>
      <c r="FC26" s="139">
        <v>0</v>
      </c>
      <c r="FD26" s="139">
        <v>0</v>
      </c>
      <c r="FE26" s="139">
        <v>0</v>
      </c>
      <c r="FF26" s="139">
        <v>0</v>
      </c>
      <c r="FG26" s="139">
        <v>0</v>
      </c>
      <c r="FH26" s="139">
        <v>0</v>
      </c>
      <c r="FI26" s="139">
        <v>0</v>
      </c>
      <c r="FJ26" s="139">
        <v>0</v>
      </c>
      <c r="FK26" s="139">
        <v>0</v>
      </c>
      <c r="FL26" s="139">
        <v>0</v>
      </c>
      <c r="FM26" s="139">
        <v>0</v>
      </c>
      <c r="FN26" s="139">
        <v>0</v>
      </c>
      <c r="FO26" s="139">
        <v>37.087999999999994</v>
      </c>
      <c r="FP26" s="139">
        <v>0</v>
      </c>
      <c r="FQ26" s="139">
        <v>0</v>
      </c>
      <c r="FR26" s="139"/>
      <c r="FS26" s="139"/>
      <c r="FT26" s="139"/>
      <c r="FU26" s="139">
        <v>2045</v>
      </c>
      <c r="FV26" s="139"/>
      <c r="FW26" s="139"/>
      <c r="FX26" s="139"/>
      <c r="FY26" s="139">
        <v>3.6119999999999992</v>
      </c>
      <c r="FZ26" s="139"/>
      <c r="GA26" s="139"/>
      <c r="GB26" s="139"/>
      <c r="GC26" s="139"/>
      <c r="GD26" s="139"/>
      <c r="GE26" s="139"/>
      <c r="GF26" s="139"/>
      <c r="GG26" s="139"/>
      <c r="GH26" s="139"/>
      <c r="GI26" s="139"/>
      <c r="GJ26" s="139"/>
      <c r="GK26" s="139"/>
      <c r="GL26" s="139"/>
      <c r="GM26" s="139"/>
      <c r="GN26" s="139"/>
      <c r="GO26" s="139"/>
      <c r="GP26" s="139"/>
      <c r="GQ26" s="139"/>
      <c r="GR26" s="139">
        <v>4021</v>
      </c>
      <c r="GS26" s="139"/>
      <c r="GT26" s="139"/>
      <c r="GU26" s="139"/>
      <c r="GV26" s="139">
        <f t="shared" si="104"/>
        <v>0.2177556536072113</v>
      </c>
      <c r="GW26" s="139"/>
      <c r="GX26" s="139"/>
      <c r="GY26" s="139"/>
      <c r="GZ26" s="139">
        <f t="shared" si="101"/>
        <v>3.6119999999999992</v>
      </c>
      <c r="HA26" s="139">
        <f t="shared" si="101"/>
        <v>3.6119999999999992</v>
      </c>
      <c r="HB26" s="139">
        <f t="shared" si="101"/>
        <v>3.6119999999999992</v>
      </c>
      <c r="HC26" s="139">
        <f t="shared" si="101"/>
        <v>3.6119999999999992</v>
      </c>
      <c r="HD26" s="139">
        <f t="shared" si="101"/>
        <v>3.6119999999999992</v>
      </c>
      <c r="HE26" s="139">
        <f t="shared" si="101"/>
        <v>3.6119999999999992</v>
      </c>
      <c r="HF26" s="139">
        <f t="shared" si="101"/>
        <v>3.6119999999999992</v>
      </c>
      <c r="HG26" s="139">
        <f t="shared" si="101"/>
        <v>3.6119999999999992</v>
      </c>
      <c r="HH26" s="139">
        <f t="shared" si="101"/>
        <v>3.6119999999999992</v>
      </c>
      <c r="HI26" s="139">
        <f t="shared" si="101"/>
        <v>3.6119999999999992</v>
      </c>
      <c r="HJ26" s="139">
        <f t="shared" si="101"/>
        <v>3.6119999999999992</v>
      </c>
      <c r="HK26" s="139">
        <f t="shared" si="101"/>
        <v>3.6119999999999992</v>
      </c>
      <c r="HL26" s="139">
        <f t="shared" si="101"/>
        <v>3.6119999999999992</v>
      </c>
      <c r="HM26" s="139">
        <f t="shared" si="101"/>
        <v>3.6119999999999992</v>
      </c>
      <c r="HN26" s="139">
        <f t="shared" si="101"/>
        <v>3.6119999999999992</v>
      </c>
      <c r="HO26" s="139">
        <f t="shared" si="101"/>
        <v>3.6119999999999992</v>
      </c>
      <c r="HP26" s="139">
        <f t="shared" si="102"/>
        <v>3.6119999999999992</v>
      </c>
      <c r="HQ26" s="139">
        <f t="shared" si="102"/>
        <v>3.6119999999999992</v>
      </c>
      <c r="HR26" s="139">
        <f t="shared" si="102"/>
        <v>3.6119999999999992</v>
      </c>
      <c r="HS26" s="139">
        <f t="shared" si="102"/>
        <v>3.6119999999999992</v>
      </c>
      <c r="HT26" s="139">
        <f t="shared" si="102"/>
        <v>3.6119999999999992</v>
      </c>
      <c r="HU26" s="139">
        <f t="shared" si="102"/>
        <v>3.6119999999999992</v>
      </c>
      <c r="HV26" s="139">
        <f t="shared" si="102"/>
        <v>3.6119999999999992</v>
      </c>
      <c r="HW26" s="139">
        <f t="shared" si="102"/>
        <v>3.6119999999999992</v>
      </c>
      <c r="HX26" s="139">
        <f t="shared" si="102"/>
        <v>3.6119999999999992</v>
      </c>
      <c r="HY26" s="139"/>
      <c r="HZ26" s="139"/>
      <c r="IA26" s="139"/>
      <c r="IB26" s="139"/>
      <c r="IC26" s="139"/>
      <c r="ID26" s="139"/>
      <c r="IE26" s="139"/>
      <c r="IF26" s="139"/>
      <c r="IG26" s="139"/>
      <c r="IH26" s="139"/>
      <c r="II26" s="139"/>
      <c r="IJ26" s="139"/>
      <c r="IK26" s="139"/>
      <c r="IL26" s="139"/>
      <c r="IM26" s="139"/>
      <c r="IN26" s="139"/>
      <c r="IO26" s="139"/>
      <c r="IP26" s="139"/>
      <c r="IQ26" s="139"/>
      <c r="IR26" s="139"/>
      <c r="IS26" s="139"/>
      <c r="IT26" s="139"/>
      <c r="IU26" s="139"/>
      <c r="IV26" s="139"/>
      <c r="IW26" s="139"/>
      <c r="IX26" s="139"/>
      <c r="IY26" s="139"/>
      <c r="IZ26" s="139"/>
      <c r="JA26" s="139"/>
      <c r="JB26" s="139"/>
      <c r="JC26" s="139"/>
      <c r="JD26" s="139"/>
      <c r="JE26" s="139"/>
      <c r="JF26" s="139"/>
      <c r="JG26" s="139"/>
      <c r="JH26" s="139"/>
      <c r="JI26" s="139"/>
      <c r="JJ26" s="139"/>
      <c r="JK26" s="139"/>
      <c r="JL26" s="139"/>
      <c r="JM26" s="139"/>
      <c r="JN26" s="139"/>
      <c r="JO26" s="139"/>
      <c r="JP26" s="139"/>
      <c r="JQ26" s="139"/>
      <c r="JR26" s="139"/>
      <c r="JS26" s="139"/>
      <c r="JT26" s="139"/>
      <c r="JU26" s="139"/>
      <c r="JV26" s="139"/>
      <c r="JW26" s="139"/>
      <c r="JX26" s="139"/>
      <c r="JY26" s="139"/>
      <c r="JZ26" s="139"/>
      <c r="KA26" s="139"/>
      <c r="KB26" s="139"/>
      <c r="KC26" s="139"/>
      <c r="KD26" s="139"/>
      <c r="KE26" s="139"/>
      <c r="KF26" s="139"/>
      <c r="KG26" s="139"/>
      <c r="KH26" s="139"/>
      <c r="KI26" s="139"/>
      <c r="KJ26" s="139"/>
      <c r="KK26" s="139"/>
      <c r="KL26" s="139"/>
      <c r="KM26" s="139"/>
      <c r="KN26" s="139"/>
      <c r="KO26" s="139"/>
      <c r="KP26" s="139"/>
      <c r="KQ26" s="139"/>
      <c r="KR26" s="139"/>
      <c r="KS26" s="139"/>
      <c r="KT26" s="139"/>
      <c r="KU26" s="139"/>
    </row>
    <row r="27" spans="1:307" s="152" customFormat="1" x14ac:dyDescent="0.2">
      <c r="A27" s="150" t="s">
        <v>504</v>
      </c>
      <c r="B27" s="186" t="s">
        <v>575</v>
      </c>
      <c r="C27" s="284">
        <f>'[8]ф_4 (Л) '!C29</f>
        <v>1.7857142857142856</v>
      </c>
      <c r="D27" s="284">
        <f>'[8]ф_4 (Л) '!D29</f>
        <v>1.7857142857142856</v>
      </c>
      <c r="E27" s="284">
        <f>'[8]ф_4 (Л) '!E29</f>
        <v>1.7857142857142856</v>
      </c>
      <c r="F27" s="284">
        <f>'[8]ф_4 (Л) '!F29</f>
        <v>1.7857142857142856</v>
      </c>
      <c r="G27" s="284">
        <f>'[8]ф_4 (Л) '!G29</f>
        <v>1.7857142857142856</v>
      </c>
      <c r="H27" s="284">
        <f>'[8]ф_4 (Л) '!H29</f>
        <v>1.7857142857142856</v>
      </c>
      <c r="I27" s="284">
        <f>'[8]ф_4 (Л) '!I29</f>
        <v>0.28274117569839596</v>
      </c>
      <c r="J27" s="151">
        <f>'[8]ф_4 (Л) '!J29</f>
        <v>0.29069767441860467</v>
      </c>
      <c r="K27" s="151">
        <f>'[8]ф_4 (Л) '!K29</f>
        <v>0.29069767441860467</v>
      </c>
      <c r="L27" s="151">
        <f>'[8]ф_4 (Л) '!L29</f>
        <v>0.29069767441860467</v>
      </c>
      <c r="M27" s="151">
        <f>'[8]ф_4 (Л) '!M29</f>
        <v>0.29069767441860467</v>
      </c>
      <c r="N27" s="151">
        <f>'[8]ф_4 (Л) '!N29</f>
        <v>0.29069767441860467</v>
      </c>
      <c r="O27" s="151">
        <f>'[8]ф_4 (Л) '!O29</f>
        <v>0.29069767441860467</v>
      </c>
      <c r="P27" s="151">
        <f>'[8]ф_4 (Л) '!P29</f>
        <v>0.29069767441860467</v>
      </c>
      <c r="Q27" s="151">
        <f>'[8]ф_4 (Л) '!Q29</f>
        <v>0.29069767441860467</v>
      </c>
      <c r="R27" s="151">
        <f>'[8]ф_4 (Л) '!R29</f>
        <v>0.29069767441860467</v>
      </c>
      <c r="S27" s="151">
        <f>'[8]ф_4 (Л) '!S29</f>
        <v>0.29069767441860467</v>
      </c>
      <c r="T27" s="151">
        <f>'[8]ф_4 (Л) '!T29</f>
        <v>0.29069767441860467</v>
      </c>
      <c r="U27" s="151">
        <f>'[8]ф_4 (Л) '!U29</f>
        <v>0.29069767441860467</v>
      </c>
      <c r="V27" s="151">
        <f>'[8]ф_4 (Л) '!V29</f>
        <v>0.29069767441860467</v>
      </c>
      <c r="W27" s="151">
        <f>'[8]ф_4 (Л) '!W29</f>
        <v>0.29069767441860467</v>
      </c>
      <c r="X27" s="151">
        <f>'[8]ф_4 (Л) '!X29</f>
        <v>0.29069767441860467</v>
      </c>
      <c r="Y27" s="151">
        <f>'[8]ф_4 (Л) '!Y29</f>
        <v>0.29069767441860467</v>
      </c>
      <c r="Z27" s="151">
        <f>'[8]ф_4 (Л) '!Z29</f>
        <v>0.29069767441860467</v>
      </c>
      <c r="AA27" s="151">
        <f>'[8]ф_4 (Л) '!AA29</f>
        <v>0.29069767441860467</v>
      </c>
      <c r="AB27" s="151">
        <f>'[8]ф_4 (Л) '!AB29</f>
        <v>0.29069767441860467</v>
      </c>
      <c r="AC27" s="151">
        <f>'[8]ф_4 (Л) '!AC29</f>
        <v>0.29069767441860467</v>
      </c>
      <c r="AD27" s="151">
        <f>'[8]ф_4 (Л) '!AD29</f>
        <v>0.29069767441860467</v>
      </c>
      <c r="AE27" s="151">
        <f>'[8]ф_4 (Л) '!AE29</f>
        <v>0.29069767441860467</v>
      </c>
      <c r="AF27" s="151">
        <f>'[8]ф_4 (Л) '!AF29</f>
        <v>0.29069767441860467</v>
      </c>
      <c r="AG27" s="151">
        <f>'[8]ф_4 (Л) '!AG29</f>
        <v>0.29069767441860467</v>
      </c>
      <c r="AH27" s="151">
        <f>'[8]ф_4 (Л) '!AH29</f>
        <v>0.29069767441860467</v>
      </c>
      <c r="AI27" s="151">
        <f>'[8]ф_4 (Л) '!AI29</f>
        <v>0.29069767441860467</v>
      </c>
      <c r="AJ27" s="151">
        <f>'[8]ф_4 (Л) '!AJ29</f>
        <v>160.61738331058831</v>
      </c>
      <c r="AK27" s="151">
        <f>'[8]ф_4 (Л) '!AK29</f>
        <v>160.61738331058831</v>
      </c>
      <c r="AL27" s="151">
        <f>'[8]ф_4 (Л) '!AL29</f>
        <v>160.61738331058831</v>
      </c>
      <c r="AM27" s="151">
        <f>'[8]ф_4 (Л) '!AM29</f>
        <v>160.61738331058831</v>
      </c>
      <c r="AN27" s="151">
        <f>'[8]ф_4 (Л) '!AN29</f>
        <v>160.61738331058831</v>
      </c>
      <c r="AO27" s="151">
        <f>'[8]ф_4 (Л) '!AO29</f>
        <v>160.61738331058831</v>
      </c>
      <c r="AP27" s="151">
        <f>'[8]ф_4 (Л) '!AP29</f>
        <v>160.61738331058831</v>
      </c>
      <c r="AQ27" s="151">
        <f>'[8]ф_4 (Л) '!AQ29</f>
        <v>160.61738331058831</v>
      </c>
      <c r="AR27" s="151">
        <f>'[8]ф_4 (Л) '!AR29</f>
        <v>160.61738331058831</v>
      </c>
      <c r="AS27" s="151">
        <f>'[8]ф_4 (Л) '!AS29</f>
        <v>160.61738331058831</v>
      </c>
      <c r="AT27" s="151">
        <f>'[8]ф_4 (Л) '!AT29</f>
        <v>160.61738331058831</v>
      </c>
      <c r="AU27" s="151">
        <f>'[8]ф_4 (Л) '!AU29</f>
        <v>160.61738331058831</v>
      </c>
      <c r="AV27" s="151">
        <f>'[8]ф_4 (Л) '!AV29</f>
        <v>160.61738331058831</v>
      </c>
      <c r="AW27" s="151">
        <f>'[8]ф_4 (Л) '!AW29</f>
        <v>160.61738331058831</v>
      </c>
      <c r="AX27" s="151">
        <f>'[8]ф_4 (Л) '!AX29</f>
        <v>160.61738331058831</v>
      </c>
      <c r="AY27" s="151">
        <f>'[8]ф_4 (Л) '!AY29</f>
        <v>160.61738331058831</v>
      </c>
      <c r="AZ27" s="151">
        <f>'[8]ф_4 (Л) '!AZ29</f>
        <v>160.61738331058831</v>
      </c>
      <c r="BA27" s="151">
        <f>'[8]ф_4 (Л) '!BA29</f>
        <v>160.61738331058831</v>
      </c>
      <c r="BB27" s="151">
        <f>'[8]ф_4 (Л) '!BB29</f>
        <v>160.61738331058831</v>
      </c>
      <c r="BC27" s="151">
        <f>'[8]ф_4 (Л) '!BC29</f>
        <v>160.61738331058831</v>
      </c>
      <c r="BD27" s="151">
        <f>'[8]ф_4 (Л) '!BD29</f>
        <v>160.61738331058831</v>
      </c>
      <c r="BE27" s="151">
        <f>'[8]ф_4 (Л) '!BE29</f>
        <v>160.61738331058831</v>
      </c>
      <c r="BF27" s="151">
        <f>'[8]ф_4 (Л) '!BF29</f>
        <v>160.61738331058831</v>
      </c>
      <c r="BG27" s="151">
        <f>'[8]ф_4 (Л) '!BG29</f>
        <v>160.61738331058831</v>
      </c>
      <c r="BH27" s="151">
        <f>'[8]ф_4 (Л) '!BH29</f>
        <v>160.61738331058831</v>
      </c>
      <c r="BI27" s="151">
        <f>'[8]ф_4 (Л) '!BI29</f>
        <v>160.61738331058831</v>
      </c>
      <c r="BJ27" s="151">
        <f>'[8]ф_4 (Л) '!BJ29</f>
        <v>3.3665161284968539</v>
      </c>
      <c r="BK27" s="151">
        <f>'[8]ф_4 (Л) '!BK29</f>
        <v>5.6001030382379779</v>
      </c>
      <c r="BL27" s="151">
        <f>'[8]ф_4 (Л) '!BL29</f>
        <v>3.3665161284968539</v>
      </c>
      <c r="BM27" s="151">
        <f>'[8]ф_4 (Л) '!BM29</f>
        <v>3.3665161284968539</v>
      </c>
      <c r="BN27" s="151">
        <f>'[8]ф_4 (Л) '!BN29</f>
        <v>2.8761985321090404</v>
      </c>
      <c r="BO27" s="151">
        <f>'[8]ф_4 (Л) '!BO29</f>
        <v>2.4181993567268698</v>
      </c>
      <c r="BP27" s="151">
        <f>'[8]ф_4 (Л) '!BP29</f>
        <v>2.4727326443951045</v>
      </c>
      <c r="BQ27" s="151">
        <f>'[8]ф_4 (Л) '!BQ29</f>
        <v>2.4842255018706498</v>
      </c>
      <c r="BR27" s="151">
        <f>'[8]ф_4 (Л) '!BR29</f>
        <v>2.4766292178757179</v>
      </c>
      <c r="BS27" s="151">
        <f>'[8]ф_4 (Л) '!BS29</f>
        <v>2.4867057661607839</v>
      </c>
      <c r="BT27" s="151">
        <f>'[8]ф_4 (Л) '!BT29</f>
        <v>2.498529108041744</v>
      </c>
      <c r="BU27" s="151">
        <f>'[8]ф_4 (Л) '!BU29</f>
        <v>2.50297982564466</v>
      </c>
      <c r="BV27" s="151">
        <f>'[8]ф_4 (Л) '!BV29</f>
        <v>2.5041489829754213</v>
      </c>
      <c r="BW27" s="151">
        <f>'[8]ф_4 (Л) '!BW29</f>
        <v>2.5119200205536116</v>
      </c>
      <c r="BX27" s="151">
        <f>'[8]ф_4 (Л) '!BX29</f>
        <v>2.5150107463605078</v>
      </c>
      <c r="BY27" s="151">
        <f>'[8]ф_4 (Л) '!BY29</f>
        <v>2.5313823478635125</v>
      </c>
      <c r="BZ27" s="151">
        <f>'[8]ф_4 (Л) '!BZ29</f>
        <v>2.5373245533533777</v>
      </c>
      <c r="CA27" s="151">
        <f>'[8]ф_4 (Л) '!CA29</f>
        <v>2.5501699437089589</v>
      </c>
      <c r="CB27" s="151">
        <f>'[8]ф_4 (Л) '!CB29</f>
        <v>2.5524231532166719</v>
      </c>
      <c r="CC27" s="151">
        <f>'[8]ф_4 (Л) '!CC29</f>
        <v>2.5585138086206833</v>
      </c>
      <c r="CD27" s="151">
        <f>'[8]ф_4 (Л) '!CD29</f>
        <v>2.5646734454603415</v>
      </c>
      <c r="CE27" s="151">
        <f>'[8]ф_4 (Л) '!CE29</f>
        <v>2.5801850406592122</v>
      </c>
      <c r="CF27" s="151">
        <f>'[8]ф_4 (Л) '!CF29</f>
        <v>2.5818764006979449</v>
      </c>
      <c r="CG27" s="151">
        <f>'[8]ф_4 (Л) '!CG29</f>
        <v>2.5818962064800237</v>
      </c>
      <c r="CH27" s="151">
        <f>'[8]ф_4 (Л) '!CH29</f>
        <v>2.5817279951396674</v>
      </c>
      <c r="CI27" s="151">
        <f>'[8]ф_4 (Л) '!CI29</f>
        <v>2.5817279951396674</v>
      </c>
      <c r="CJ27" s="151">
        <f t="shared" si="103"/>
        <v>1511.9461580176073</v>
      </c>
      <c r="CK27" s="151">
        <v>1511.9461580176073</v>
      </c>
      <c r="CL27" s="151">
        <v>1511.9461580176073</v>
      </c>
      <c r="CM27" s="151">
        <v>1511.9461580176071</v>
      </c>
      <c r="CN27" s="151">
        <v>1196.105037431121</v>
      </c>
      <c r="CO27" s="151">
        <v>1030.3650173785529</v>
      </c>
      <c r="CP27" s="151">
        <v>1052.0236941511278</v>
      </c>
      <c r="CQ27" s="151">
        <v>1055.7561773560362</v>
      </c>
      <c r="CR27" s="151">
        <v>1051.4607815521938</v>
      </c>
      <c r="CS27" s="151">
        <v>1055.385206913948</v>
      </c>
      <c r="CT27" s="151">
        <v>1059.9884362151336</v>
      </c>
      <c r="CU27" s="151">
        <v>1061.719237052032</v>
      </c>
      <c r="CV27" s="151">
        <v>1062.1738000474106</v>
      </c>
      <c r="CW27" s="151">
        <v>1065.1940815544019</v>
      </c>
      <c r="CX27" s="151">
        <v>1066.3948056929162</v>
      </c>
      <c r="CY27" s="151">
        <v>1072.7501761712822</v>
      </c>
      <c r="CZ27" s="151">
        <v>1075.0790695755786</v>
      </c>
      <c r="DA27" s="151">
        <v>1080.1642128557264</v>
      </c>
      <c r="DB27" s="151">
        <v>1081.0807221847961</v>
      </c>
      <c r="DC27" s="151">
        <v>1083.5582014234619</v>
      </c>
      <c r="DD27" s="151">
        <v>1089.6982769805195</v>
      </c>
      <c r="DE27" s="151">
        <v>1096.0373031595702</v>
      </c>
      <c r="DF27" s="151">
        <v>1096.6972202976124</v>
      </c>
      <c r="DG27" s="151">
        <v>1096.7049474192581</v>
      </c>
      <c r="DH27" s="151">
        <v>1096.6393202884776</v>
      </c>
      <c r="DI27" s="151">
        <v>1096.6393202884776</v>
      </c>
      <c r="DJ27" s="139"/>
      <c r="DK27" s="139">
        <v>449.11299999999994</v>
      </c>
      <c r="DL27" s="139">
        <v>560</v>
      </c>
      <c r="DM27" s="139">
        <f t="shared" si="100"/>
        <v>3.44</v>
      </c>
      <c r="DN27" s="139">
        <v>4.0007200000000003</v>
      </c>
      <c r="DO27" s="139"/>
      <c r="DP27" s="139"/>
      <c r="DQ27" s="284">
        <f>'[8]ф_4 (Л) '!DQ29</f>
        <v>0</v>
      </c>
      <c r="DR27" s="284">
        <f>'[8]ф_4 (Л) '!DR29</f>
        <v>0</v>
      </c>
      <c r="DS27" s="284">
        <f>'[8]ф_4 (Л) '!DS29</f>
        <v>0</v>
      </c>
      <c r="DT27" s="284">
        <f>'[8]ф_4 (Л) '!DT29</f>
        <v>-1.741598853119998</v>
      </c>
      <c r="DU27" s="284">
        <f>'[8]ф_4 (Л) '!DU29</f>
        <v>0</v>
      </c>
      <c r="DV27" s="284">
        <f>'[8]ф_4 (Л) '!DV29</f>
        <v>0</v>
      </c>
      <c r="DW27" s="284">
        <f>'[8]ф_4 (Л) '!DW29</f>
        <v>0</v>
      </c>
      <c r="DX27" s="284">
        <f>'[8]ф_4 (Л) '!DX29</f>
        <v>0</v>
      </c>
      <c r="DY27" s="284">
        <f>'[8]ф_4 (Л) '!DY29</f>
        <v>0</v>
      </c>
      <c r="DZ27" s="284">
        <f>'[8]ф_4 (Л) '!DZ29</f>
        <v>0</v>
      </c>
      <c r="EA27" s="284">
        <f>'[8]ф_4 (Л) '!EA29</f>
        <v>0</v>
      </c>
      <c r="EB27" s="284">
        <f>'[8]ф_4 (Л) '!EB29</f>
        <v>0</v>
      </c>
      <c r="EC27" s="284">
        <f>'[8]ф_4 (Л) '!EC29</f>
        <v>0</v>
      </c>
      <c r="ED27" s="284">
        <f>'[8]ф_4 (Л) '!ED29</f>
        <v>0</v>
      </c>
      <c r="EE27" s="284">
        <f>'[8]ф_4 (Л) '!EE29</f>
        <v>0</v>
      </c>
      <c r="EF27" s="284">
        <f>'[8]ф_4 (Л) '!EF29</f>
        <v>0</v>
      </c>
      <c r="EG27" s="284">
        <f>'[8]ф_4 (Л) '!EG29</f>
        <v>0</v>
      </c>
      <c r="EH27" s="284">
        <f>'[8]ф_4 (Л) '!EH29</f>
        <v>0</v>
      </c>
      <c r="EI27" s="284">
        <f>'[8]ф_4 (Л) '!EI29</f>
        <v>0</v>
      </c>
      <c r="EJ27" s="284">
        <f>'[8]ф_4 (Л) '!EJ29</f>
        <v>0</v>
      </c>
      <c r="EK27" s="284">
        <f>'[8]ф_4 (Л) '!EK29</f>
        <v>0</v>
      </c>
      <c r="EL27" s="284">
        <f>'[8]ф_4 (Л) '!EL29</f>
        <v>0</v>
      </c>
      <c r="EM27" s="284">
        <f>'[8]ф_4 (Л) '!EM29</f>
        <v>0</v>
      </c>
      <c r="EN27" s="284">
        <f>'[8]ф_4 (Л) '!EN29</f>
        <v>0</v>
      </c>
      <c r="EO27" s="284">
        <f>'[8]ф_4 (Л) '!EO29</f>
        <v>0</v>
      </c>
      <c r="EP27" s="139"/>
      <c r="EQ27" s="139"/>
      <c r="ER27" s="139"/>
      <c r="ES27" s="139">
        <v>0</v>
      </c>
      <c r="ET27" s="139">
        <v>0</v>
      </c>
      <c r="EU27" s="139">
        <v>0</v>
      </c>
      <c r="EV27" s="139">
        <v>1.8360000000000001</v>
      </c>
      <c r="EW27" s="139">
        <v>0</v>
      </c>
      <c r="EX27" s="139">
        <v>0</v>
      </c>
      <c r="EY27" s="139">
        <v>0</v>
      </c>
      <c r="EZ27" s="139">
        <v>0</v>
      </c>
      <c r="FA27" s="139">
        <v>0</v>
      </c>
      <c r="FB27" s="139">
        <v>0</v>
      </c>
      <c r="FC27" s="139">
        <v>0</v>
      </c>
      <c r="FD27" s="139">
        <v>0</v>
      </c>
      <c r="FE27" s="139">
        <v>0</v>
      </c>
      <c r="FF27" s="139">
        <v>0</v>
      </c>
      <c r="FG27" s="139">
        <v>0</v>
      </c>
      <c r="FH27" s="139">
        <v>0</v>
      </c>
      <c r="FI27" s="139">
        <v>0</v>
      </c>
      <c r="FJ27" s="139">
        <v>0</v>
      </c>
      <c r="FK27" s="139">
        <v>0</v>
      </c>
      <c r="FL27" s="139">
        <v>0</v>
      </c>
      <c r="FM27" s="139">
        <v>0</v>
      </c>
      <c r="FN27" s="139">
        <v>0</v>
      </c>
      <c r="FO27" s="139">
        <v>0</v>
      </c>
      <c r="FP27" s="139">
        <v>0</v>
      </c>
      <c r="FQ27" s="139">
        <v>0</v>
      </c>
      <c r="FR27" s="139"/>
      <c r="FS27" s="139"/>
      <c r="FT27" s="139"/>
      <c r="FU27" s="139">
        <v>2045</v>
      </c>
      <c r="FV27" s="139"/>
      <c r="FW27" s="139"/>
      <c r="FX27" s="139"/>
      <c r="FY27" s="139">
        <v>3.44</v>
      </c>
      <c r="FZ27" s="139"/>
      <c r="GA27" s="139"/>
      <c r="GB27" s="139"/>
      <c r="GC27" s="139"/>
      <c r="GD27" s="139"/>
      <c r="GE27" s="139"/>
      <c r="GF27" s="139"/>
      <c r="GG27" s="139"/>
      <c r="GH27" s="139"/>
      <c r="GI27" s="139"/>
      <c r="GJ27" s="139"/>
      <c r="GK27" s="139"/>
      <c r="GL27" s="139"/>
      <c r="GM27" s="139"/>
      <c r="GN27" s="139"/>
      <c r="GO27" s="139"/>
      <c r="GP27" s="139"/>
      <c r="GQ27" s="139"/>
      <c r="GR27" s="139">
        <v>560</v>
      </c>
      <c r="GS27" s="139"/>
      <c r="GT27" s="139"/>
      <c r="GU27" s="139"/>
      <c r="GV27" s="139">
        <f t="shared" si="104"/>
        <v>0.28274117569839596</v>
      </c>
      <c r="GW27" s="139"/>
      <c r="GX27" s="139"/>
      <c r="GY27" s="139"/>
      <c r="GZ27" s="139">
        <f t="shared" si="101"/>
        <v>3.44</v>
      </c>
      <c r="HA27" s="139">
        <f t="shared" si="101"/>
        <v>3.44</v>
      </c>
      <c r="HB27" s="139">
        <f t="shared" si="101"/>
        <v>3.44</v>
      </c>
      <c r="HC27" s="139">
        <f t="shared" si="101"/>
        <v>3.44</v>
      </c>
      <c r="HD27" s="139">
        <f t="shared" si="101"/>
        <v>3.44</v>
      </c>
      <c r="HE27" s="139">
        <f t="shared" si="101"/>
        <v>3.44</v>
      </c>
      <c r="HF27" s="139">
        <f t="shared" si="101"/>
        <v>3.44</v>
      </c>
      <c r="HG27" s="139">
        <f t="shared" si="101"/>
        <v>3.44</v>
      </c>
      <c r="HH27" s="139">
        <f t="shared" si="101"/>
        <v>3.44</v>
      </c>
      <c r="HI27" s="139">
        <f t="shared" si="101"/>
        <v>3.44</v>
      </c>
      <c r="HJ27" s="139">
        <f t="shared" si="101"/>
        <v>3.44</v>
      </c>
      <c r="HK27" s="139">
        <f t="shared" si="101"/>
        <v>3.44</v>
      </c>
      <c r="HL27" s="139">
        <f t="shared" si="101"/>
        <v>3.44</v>
      </c>
      <c r="HM27" s="139">
        <f t="shared" si="101"/>
        <v>3.44</v>
      </c>
      <c r="HN27" s="139">
        <f t="shared" si="101"/>
        <v>3.44</v>
      </c>
      <c r="HO27" s="139">
        <f t="shared" ref="HO27" si="105">IF($FU27&gt;HO$10,$DM27,$FY27)</f>
        <v>3.44</v>
      </c>
      <c r="HP27" s="139">
        <f t="shared" si="102"/>
        <v>3.44</v>
      </c>
      <c r="HQ27" s="139">
        <f t="shared" si="102"/>
        <v>3.44</v>
      </c>
      <c r="HR27" s="139">
        <f t="shared" si="102"/>
        <v>3.44</v>
      </c>
      <c r="HS27" s="139">
        <f t="shared" si="102"/>
        <v>3.44</v>
      </c>
      <c r="HT27" s="139">
        <f t="shared" si="102"/>
        <v>3.44</v>
      </c>
      <c r="HU27" s="139">
        <f t="shared" si="102"/>
        <v>3.44</v>
      </c>
      <c r="HV27" s="139">
        <f t="shared" si="102"/>
        <v>3.44</v>
      </c>
      <c r="HW27" s="139">
        <f t="shared" si="102"/>
        <v>3.44</v>
      </c>
      <c r="HX27" s="139">
        <f t="shared" si="102"/>
        <v>3.44</v>
      </c>
      <c r="HY27" s="139"/>
      <c r="HZ27" s="139"/>
      <c r="IA27" s="139"/>
      <c r="IB27" s="139"/>
      <c r="IC27" s="139"/>
      <c r="ID27" s="139"/>
      <c r="IE27" s="139"/>
      <c r="IF27" s="139"/>
      <c r="IG27" s="139"/>
      <c r="IH27" s="139"/>
      <c r="II27" s="139"/>
      <c r="IJ27" s="139"/>
      <c r="IK27" s="139"/>
      <c r="IL27" s="139"/>
      <c r="IM27" s="139"/>
      <c r="IN27" s="139"/>
      <c r="IO27" s="139"/>
      <c r="IP27" s="139"/>
      <c r="IQ27" s="139"/>
      <c r="IR27" s="139"/>
      <c r="IS27" s="139"/>
      <c r="IT27" s="139"/>
      <c r="IU27" s="139"/>
      <c r="IV27" s="139"/>
      <c r="IW27" s="139"/>
      <c r="IX27" s="139"/>
      <c r="IY27" s="139"/>
      <c r="IZ27" s="139"/>
      <c r="JA27" s="139"/>
      <c r="JB27" s="139"/>
      <c r="JC27" s="139"/>
      <c r="JD27" s="139"/>
      <c r="JE27" s="139"/>
      <c r="JF27" s="139"/>
      <c r="JG27" s="139"/>
      <c r="JH27" s="139"/>
      <c r="JI27" s="139"/>
      <c r="JJ27" s="139"/>
      <c r="JK27" s="139"/>
      <c r="JL27" s="139"/>
      <c r="JM27" s="139"/>
      <c r="JN27" s="139"/>
      <c r="JO27" s="139"/>
      <c r="JP27" s="139"/>
      <c r="JQ27" s="139"/>
      <c r="JR27" s="139"/>
      <c r="JS27" s="139"/>
      <c r="JT27" s="139"/>
      <c r="JU27" s="139"/>
      <c r="JV27" s="139"/>
      <c r="JW27" s="139"/>
      <c r="JX27" s="139"/>
      <c r="JY27" s="139"/>
      <c r="JZ27" s="139"/>
      <c r="KA27" s="139"/>
      <c r="KB27" s="139"/>
      <c r="KC27" s="139"/>
      <c r="KD27" s="139"/>
      <c r="KE27" s="139"/>
      <c r="KF27" s="139"/>
      <c r="KG27" s="139"/>
      <c r="KH27" s="139"/>
      <c r="KI27" s="139"/>
      <c r="KJ27" s="139"/>
      <c r="KK27" s="139"/>
      <c r="KL27" s="139"/>
      <c r="KM27" s="139"/>
      <c r="KN27" s="139"/>
      <c r="KO27" s="139"/>
      <c r="KP27" s="139"/>
      <c r="KQ27" s="139"/>
      <c r="KR27" s="139"/>
      <c r="KS27" s="139"/>
      <c r="KT27" s="139"/>
      <c r="KU27" s="139"/>
    </row>
    <row r="28" spans="1:307" s="152" customFormat="1" x14ac:dyDescent="0.2">
      <c r="A28" s="150" t="s">
        <v>505</v>
      </c>
      <c r="B28" s="186" t="s">
        <v>576</v>
      </c>
      <c r="C28" s="284">
        <f>'[8]ф_4 (Л) '!C30</f>
        <v>0.28274117569839596</v>
      </c>
      <c r="D28" s="284">
        <f>'[8]ф_4 (Л) '!D30</f>
        <v>0.28274117569839596</v>
      </c>
      <c r="E28" s="284">
        <f>'[8]ф_4 (Л) '!E30</f>
        <v>0.28274117569839596</v>
      </c>
      <c r="F28" s="284">
        <f>'[8]ф_4 (Л) '!F30</f>
        <v>0.28274117569839596</v>
      </c>
      <c r="G28" s="284">
        <f>'[8]ф_4 (Л) '!G30</f>
        <v>0.28274117569839596</v>
      </c>
      <c r="H28" s="284">
        <f>'[8]ф_4 (Л) '!H30</f>
        <v>0.28274117569839596</v>
      </c>
      <c r="I28" s="284">
        <f>'[8]ф_4 (Л) '!I30</f>
        <v>0.23747144379074564</v>
      </c>
      <c r="J28" s="151">
        <f>'[8]ф_4 (Л) '!J30</f>
        <v>0.14121962402567628</v>
      </c>
      <c r="K28" s="151">
        <f>'[8]ф_4 (Л) '!K30</f>
        <v>0.14121962402567628</v>
      </c>
      <c r="L28" s="151">
        <f>'[8]ф_4 (Л) '!L30</f>
        <v>0.14121962402567628</v>
      </c>
      <c r="M28" s="151">
        <f>'[8]ф_4 (Л) '!M30</f>
        <v>0.14121962402567628</v>
      </c>
      <c r="N28" s="151">
        <f>'[8]ф_4 (Л) '!N30</f>
        <v>0.2028809089064719</v>
      </c>
      <c r="O28" s="151">
        <f>'[8]ф_4 (Л) '!O30</f>
        <v>0</v>
      </c>
      <c r="P28" s="151">
        <f>'[8]ф_4 (Л) '!P30</f>
        <v>0</v>
      </c>
      <c r="Q28" s="151">
        <f>'[8]ф_4 (Л) '!Q30</f>
        <v>0</v>
      </c>
      <c r="R28" s="151">
        <f>'[8]ф_4 (Л) '!R30</f>
        <v>0</v>
      </c>
      <c r="S28" s="151">
        <f>'[8]ф_4 (Л) '!S30</f>
        <v>0</v>
      </c>
      <c r="T28" s="151">
        <f>'[8]ф_4 (Л) '!T30</f>
        <v>0</v>
      </c>
      <c r="U28" s="151">
        <f>'[8]ф_4 (Л) '!U30</f>
        <v>0</v>
      </c>
      <c r="V28" s="151">
        <f>'[8]ф_4 (Л) '!V30</f>
        <v>0</v>
      </c>
      <c r="W28" s="151">
        <f>'[8]ф_4 (Л) '!W30</f>
        <v>0</v>
      </c>
      <c r="X28" s="151">
        <f>'[8]ф_4 (Л) '!X30</f>
        <v>0</v>
      </c>
      <c r="Y28" s="151">
        <f>'[8]ф_4 (Л) '!Y30</f>
        <v>0</v>
      </c>
      <c r="Z28" s="151">
        <f>'[8]ф_4 (Л) '!Z30</f>
        <v>0</v>
      </c>
      <c r="AA28" s="151">
        <f>'[8]ф_4 (Л) '!AA30</f>
        <v>0</v>
      </c>
      <c r="AB28" s="151">
        <f>'[8]ф_4 (Л) '!AB30</f>
        <v>0</v>
      </c>
      <c r="AC28" s="151">
        <f>'[8]ф_4 (Л) '!AC30</f>
        <v>0</v>
      </c>
      <c r="AD28" s="151">
        <f>'[8]ф_4 (Л) '!AD30</f>
        <v>0</v>
      </c>
      <c r="AE28" s="151">
        <f>'[8]ф_4 (Л) '!AE30</f>
        <v>0</v>
      </c>
      <c r="AF28" s="151">
        <f>'[8]ф_4 (Л) '!AF30</f>
        <v>0</v>
      </c>
      <c r="AG28" s="151">
        <f>'[8]ф_4 (Л) '!AG30</f>
        <v>0</v>
      </c>
      <c r="AH28" s="151">
        <f>'[8]ф_4 (Л) '!AH30</f>
        <v>0</v>
      </c>
      <c r="AI28" s="151">
        <f>'[8]ф_4 (Л) '!AI30</f>
        <v>0</v>
      </c>
      <c r="AJ28" s="151">
        <f>'[8]ф_4 (Л) '!AJ30</f>
        <v>174.90849796042406</v>
      </c>
      <c r="AK28" s="151">
        <f>'[8]ф_4 (Л) '!AK30</f>
        <v>174.90849796042406</v>
      </c>
      <c r="AL28" s="151">
        <f>'[8]ф_4 (Л) '!AL30</f>
        <v>174.90849796042406</v>
      </c>
      <c r="AM28" s="151">
        <f>'[8]ф_4 (Л) '!AM30</f>
        <v>174.90849796042406</v>
      </c>
      <c r="AN28" s="151">
        <f>'[8]ф_4 (Л) '!AN30</f>
        <v>158.76332129480423</v>
      </c>
      <c r="AO28" s="151">
        <f>'[8]ф_4 (Л) '!AO30</f>
        <v>158.76332129480423</v>
      </c>
      <c r="AP28" s="151">
        <f>'[8]ф_4 (Л) '!AP30</f>
        <v>158.76332129480423</v>
      </c>
      <c r="AQ28" s="151">
        <f>'[8]ф_4 (Л) '!AQ30</f>
        <v>158.76332129480423</v>
      </c>
      <c r="AR28" s="151">
        <f>'[8]ф_4 (Л) '!AR30</f>
        <v>158.76332129480423</v>
      </c>
      <c r="AS28" s="151">
        <f>'[8]ф_4 (Л) '!AS30</f>
        <v>158.76332129480423</v>
      </c>
      <c r="AT28" s="151">
        <f>'[8]ф_4 (Л) '!AT30</f>
        <v>158.76332129480423</v>
      </c>
      <c r="AU28" s="151">
        <f>'[8]ф_4 (Л) '!AU30</f>
        <v>158.76332129480423</v>
      </c>
      <c r="AV28" s="151">
        <f>'[8]ф_4 (Л) '!AV30</f>
        <v>158.76332129480423</v>
      </c>
      <c r="AW28" s="151">
        <f>'[8]ф_4 (Л) '!AW30</f>
        <v>158.76332129480423</v>
      </c>
      <c r="AX28" s="151">
        <f>'[8]ф_4 (Л) '!AX30</f>
        <v>158.76332129480423</v>
      </c>
      <c r="AY28" s="151">
        <f>'[8]ф_4 (Л) '!AY30</f>
        <v>158.76332129480423</v>
      </c>
      <c r="AZ28" s="151">
        <f>'[8]ф_4 (Л) '!AZ30</f>
        <v>158.76332129480423</v>
      </c>
      <c r="BA28" s="151">
        <f>'[8]ф_4 (Л) '!BA30</f>
        <v>158.76332129480423</v>
      </c>
      <c r="BB28" s="151">
        <f>'[8]ф_4 (Л) '!BB30</f>
        <v>158.76332129480423</v>
      </c>
      <c r="BC28" s="151">
        <f>'[8]ф_4 (Л) '!BC30</f>
        <v>158.76332129480423</v>
      </c>
      <c r="BD28" s="151">
        <f>'[8]ф_4 (Л) '!BD30</f>
        <v>158.76332129480423</v>
      </c>
      <c r="BE28" s="151">
        <f>'[8]ф_4 (Л) '!BE30</f>
        <v>158.76332129480423</v>
      </c>
      <c r="BF28" s="151">
        <f>'[8]ф_4 (Л) '!BF30</f>
        <v>158.76332129480423</v>
      </c>
      <c r="BG28" s="151">
        <f>'[8]ф_4 (Л) '!BG30</f>
        <v>158.76332129480423</v>
      </c>
      <c r="BH28" s="151">
        <f>'[8]ф_4 (Л) '!BH30</f>
        <v>158.76332129480423</v>
      </c>
      <c r="BI28" s="151">
        <f>'[8]ф_4 (Л) '!BI30</f>
        <v>158.76332129480423</v>
      </c>
      <c r="BJ28" s="151">
        <f>'[8]ф_4 (Л) '!BJ30</f>
        <v>9.2449500092657075</v>
      </c>
      <c r="BK28" s="151">
        <f>'[8]ф_4 (Л) '!BK30</f>
        <v>1.3899059778248324</v>
      </c>
      <c r="BL28" s="151">
        <f>'[8]ф_4 (Л) '!BL30</f>
        <v>9.2449500092657075</v>
      </c>
      <c r="BM28" s="151">
        <f>'[8]ф_4 (Л) '!BM30</f>
        <v>9.2449500092657093</v>
      </c>
      <c r="BN28" s="151">
        <f>'[8]ф_4 (Л) '!BN30</f>
        <v>11.13102854783491</v>
      </c>
      <c r="BO28" s="151">
        <f>'[8]ф_4 (Л) '!BO30</f>
        <v>6.4284095169843836</v>
      </c>
      <c r="BP28" s="151">
        <f>'[8]ф_4 (Л) '!BP30</f>
        <v>6.2321938636107133</v>
      </c>
      <c r="BQ28" s="151">
        <f>'[8]ф_4 (Л) '!BQ30</f>
        <v>6.261160082824424</v>
      </c>
      <c r="BR28" s="151">
        <f>'[8]ф_4 (Л) '!BR30</f>
        <v>6.2420146589927104</v>
      </c>
      <c r="BS28" s="151">
        <f>'[8]ф_4 (Л) '!BS30</f>
        <v>6.2674112591997364</v>
      </c>
      <c r="BT28" s="151">
        <f>'[8]ф_4 (Л) '!BT30</f>
        <v>6.2972104204171506</v>
      </c>
      <c r="BU28" s="151">
        <f>'[8]ф_4 (Л) '!BU30</f>
        <v>6.3084278623821888</v>
      </c>
      <c r="BV28" s="151">
        <f>'[8]ф_4 (Л) '!BV30</f>
        <v>6.3113745679869719</v>
      </c>
      <c r="BW28" s="151">
        <f>'[8]ф_4 (Л) '!BW30</f>
        <v>6.3309604349906108</v>
      </c>
      <c r="BX28" s="151">
        <f>'[8]ф_4 (Л) '!BX30</f>
        <v>6.338750198453921</v>
      </c>
      <c r="BY28" s="151">
        <f>'[8]ф_4 (Л) '!BY30</f>
        <v>6.3800126433267126</v>
      </c>
      <c r="BZ28" s="151">
        <f>'[8]ф_4 (Л) '!BZ30</f>
        <v>6.394989182207369</v>
      </c>
      <c r="CA28" s="151">
        <f>'[8]ф_4 (Л) '!CA30</f>
        <v>6.4273642807167839</v>
      </c>
      <c r="CB28" s="151">
        <f>'[8]ф_4 (Л) '!CB30</f>
        <v>6.4330431957014778</v>
      </c>
      <c r="CC28" s="151">
        <f>'[8]ф_4 (Л) '!CC30</f>
        <v>6.4483938828533169</v>
      </c>
      <c r="CD28" s="151">
        <f>'[8]ф_4 (Л) '!CD30</f>
        <v>6.4639184285421543</v>
      </c>
      <c r="CE28" s="151">
        <f>'[8]ф_4 (Л) '!CE30</f>
        <v>6.5030133418690497</v>
      </c>
      <c r="CF28" s="151">
        <f>'[8]ф_4 (Л) '!CF30</f>
        <v>6.5072761899688807</v>
      </c>
      <c r="CG28" s="151">
        <f>'[8]ф_4 (Л) '!CG30</f>
        <v>6.5073261078092965</v>
      </c>
      <c r="CH28" s="151">
        <f>'[8]ф_4 (Л) '!CH30</f>
        <v>6.5069021534907678</v>
      </c>
      <c r="CI28" s="151">
        <f>'[8]ф_4 (Л) '!CI30</f>
        <v>6.5069021534907678</v>
      </c>
      <c r="CJ28" s="151">
        <f t="shared" si="103"/>
        <v>10186.622127309494</v>
      </c>
      <c r="CK28" s="151">
        <v>10186.622127309494</v>
      </c>
      <c r="CL28" s="151">
        <v>10186.622127309494</v>
      </c>
      <c r="CM28" s="151">
        <v>10186.622127309494</v>
      </c>
      <c r="CN28" s="151">
        <v>8058.6666239872247</v>
      </c>
      <c r="CO28" s="151">
        <v>6455.5928838083973</v>
      </c>
      <c r="CP28" s="151">
        <v>6505.1799722211035</v>
      </c>
      <c r="CQ28" s="151">
        <v>6528.2597518175262</v>
      </c>
      <c r="CR28" s="151">
        <v>6501.6992067354458</v>
      </c>
      <c r="CS28" s="151">
        <v>6525.9658591004945</v>
      </c>
      <c r="CT28" s="151">
        <v>6554.4298901143384</v>
      </c>
      <c r="CU28" s="151">
        <v>6565.1322830382724</v>
      </c>
      <c r="CV28" s="151">
        <v>6567.9430696299532</v>
      </c>
      <c r="CW28" s="151">
        <v>6586.6189558091137</v>
      </c>
      <c r="CX28" s="151">
        <v>6594.0436237718714</v>
      </c>
      <c r="CY28" s="151">
        <v>6633.342005530536</v>
      </c>
      <c r="CZ28" s="151">
        <v>6647.7426989895284</v>
      </c>
      <c r="DA28" s="151">
        <v>6679.1866411799974</v>
      </c>
      <c r="DB28" s="151">
        <v>6684.8538691758731</v>
      </c>
      <c r="DC28" s="151">
        <v>6700.173341935435</v>
      </c>
      <c r="DD28" s="151">
        <v>6738.1404492960028</v>
      </c>
      <c r="DE28" s="151">
        <v>6777.3377662125367</v>
      </c>
      <c r="DF28" s="151">
        <v>6781.4183584782677</v>
      </c>
      <c r="DG28" s="151">
        <v>6781.466139072234</v>
      </c>
      <c r="DH28" s="151">
        <v>6781.060334241829</v>
      </c>
      <c r="DI28" s="151">
        <v>6781.0603342418299</v>
      </c>
      <c r="DJ28" s="139"/>
      <c r="DK28" s="139">
        <v>1101.8579999999999</v>
      </c>
      <c r="DL28" s="139">
        <v>10168</v>
      </c>
      <c r="DM28" s="139">
        <f t="shared" si="100"/>
        <v>10.92</v>
      </c>
      <c r="DN28" s="139">
        <v>12.699960000000001</v>
      </c>
      <c r="DO28" s="139"/>
      <c r="DP28" s="139"/>
      <c r="DQ28" s="284">
        <f>'[8]ф_4 (Л) '!DQ30</f>
        <v>0</v>
      </c>
      <c r="DR28" s="284">
        <f>'[8]ф_4 (Л) '!DR30</f>
        <v>391.8791759558635</v>
      </c>
      <c r="DS28" s="284">
        <f>'[8]ф_4 (Л) '!DS30</f>
        <v>0</v>
      </c>
      <c r="DT28" s="284">
        <f>'[8]ф_4 (Л) '!DT30</f>
        <v>629.2925575782989</v>
      </c>
      <c r="DU28" s="284">
        <f>'[8]ф_4 (Л) '!DU30</f>
        <v>0</v>
      </c>
      <c r="DV28" s="284">
        <f>'[8]ф_4 (Л) '!DV30</f>
        <v>172.95277557033396</v>
      </c>
      <c r="DW28" s="284">
        <f>'[8]ф_4 (Л) '!DW30</f>
        <v>0</v>
      </c>
      <c r="DX28" s="284">
        <f>'[8]ф_4 (Л) '!DX30</f>
        <v>0</v>
      </c>
      <c r="DY28" s="284">
        <f>'[8]ф_4 (Л) '!DY30</f>
        <v>0</v>
      </c>
      <c r="DZ28" s="284">
        <f>'[8]ф_4 (Л) '!DZ30</f>
        <v>0</v>
      </c>
      <c r="EA28" s="284">
        <f>'[8]ф_4 (Л) '!EA30</f>
        <v>0</v>
      </c>
      <c r="EB28" s="284">
        <f>'[8]ф_4 (Л) '!EB30</f>
        <v>0</v>
      </c>
      <c r="EC28" s="284">
        <f>'[8]ф_4 (Л) '!EC30</f>
        <v>0</v>
      </c>
      <c r="ED28" s="284">
        <f>'[8]ф_4 (Л) '!ED30</f>
        <v>0</v>
      </c>
      <c r="EE28" s="284">
        <f>'[8]ф_4 (Л) '!EE30</f>
        <v>0</v>
      </c>
      <c r="EF28" s="284">
        <f>'[8]ф_4 (Л) '!EF30</f>
        <v>0</v>
      </c>
      <c r="EG28" s="284">
        <f>'[8]ф_4 (Л) '!EG30</f>
        <v>0</v>
      </c>
      <c r="EH28" s="284">
        <f>'[8]ф_4 (Л) '!EH30</f>
        <v>0</v>
      </c>
      <c r="EI28" s="284">
        <f>'[8]ф_4 (Л) '!EI30</f>
        <v>0</v>
      </c>
      <c r="EJ28" s="284">
        <f>'[8]ф_4 (Л) '!EJ30</f>
        <v>0</v>
      </c>
      <c r="EK28" s="284">
        <f>'[8]ф_4 (Л) '!EK30</f>
        <v>0</v>
      </c>
      <c r="EL28" s="284">
        <f>'[8]ф_4 (Л) '!EL30</f>
        <v>0</v>
      </c>
      <c r="EM28" s="284">
        <f>'[8]ф_4 (Л) '!EM30</f>
        <v>0</v>
      </c>
      <c r="EN28" s="284">
        <f>'[8]ф_4 (Л) '!EN30</f>
        <v>0</v>
      </c>
      <c r="EO28" s="284">
        <f>'[8]ф_4 (Л) '!EO30</f>
        <v>0</v>
      </c>
      <c r="EP28" s="139"/>
      <c r="EQ28" s="139"/>
      <c r="ER28" s="139"/>
      <c r="ES28" s="139">
        <v>0</v>
      </c>
      <c r="ET28" s="139">
        <v>0</v>
      </c>
      <c r="EU28" s="139">
        <v>0</v>
      </c>
      <c r="EV28" s="139">
        <v>323.18699999999995</v>
      </c>
      <c r="EW28" s="139">
        <v>119.22799999999998</v>
      </c>
      <c r="EX28" s="139">
        <v>43.917000000000002</v>
      </c>
      <c r="EY28" s="139">
        <v>0</v>
      </c>
      <c r="EZ28" s="139">
        <v>0</v>
      </c>
      <c r="FA28" s="139">
        <v>0</v>
      </c>
      <c r="FB28" s="139">
        <v>0</v>
      </c>
      <c r="FC28" s="139">
        <v>0</v>
      </c>
      <c r="FD28" s="139">
        <v>0</v>
      </c>
      <c r="FE28" s="139">
        <v>0</v>
      </c>
      <c r="FF28" s="139">
        <v>0</v>
      </c>
      <c r="FG28" s="139">
        <v>0</v>
      </c>
      <c r="FH28" s="139">
        <v>0</v>
      </c>
      <c r="FI28" s="139">
        <v>0</v>
      </c>
      <c r="FJ28" s="139">
        <v>0</v>
      </c>
      <c r="FK28" s="139">
        <v>0</v>
      </c>
      <c r="FL28" s="139">
        <v>0</v>
      </c>
      <c r="FM28" s="139">
        <v>0</v>
      </c>
      <c r="FN28" s="139">
        <v>0</v>
      </c>
      <c r="FO28" s="139">
        <v>0</v>
      </c>
      <c r="FP28" s="139">
        <v>0</v>
      </c>
      <c r="FQ28" s="139">
        <v>0</v>
      </c>
      <c r="FR28" s="139"/>
      <c r="FS28" s="139"/>
      <c r="FT28" s="139"/>
      <c r="FU28" s="139">
        <v>2024</v>
      </c>
      <c r="FV28" s="139"/>
      <c r="FW28" s="139"/>
      <c r="FX28" s="139"/>
      <c r="FY28" s="139">
        <v>4.9290000000000003</v>
      </c>
      <c r="FZ28" s="139"/>
      <c r="GA28" s="139"/>
      <c r="GB28" s="139"/>
      <c r="GC28" s="139"/>
      <c r="GD28" s="139"/>
      <c r="GE28" s="139"/>
      <c r="GF28" s="139"/>
      <c r="GG28" s="139"/>
      <c r="GH28" s="139"/>
      <c r="GI28" s="139"/>
      <c r="GJ28" s="139"/>
      <c r="GK28" s="139"/>
      <c r="GL28" s="139"/>
      <c r="GM28" s="139"/>
      <c r="GN28" s="139"/>
      <c r="GO28" s="139"/>
      <c r="GP28" s="139"/>
      <c r="GQ28" s="139"/>
      <c r="GR28" s="139">
        <v>8540</v>
      </c>
      <c r="GS28" s="139"/>
      <c r="GT28" s="139"/>
      <c r="GU28" s="139"/>
      <c r="GV28" s="139">
        <f t="shared" si="104"/>
        <v>0.23747144379074564</v>
      </c>
      <c r="GW28" s="139"/>
      <c r="GX28" s="139"/>
      <c r="GY28" s="139"/>
      <c r="GZ28" s="139">
        <f t="shared" ref="GZ28:HO43" si="106">IF($FU28&gt;GZ$10,$DM28,$FY28)</f>
        <v>10.92</v>
      </c>
      <c r="HA28" s="139">
        <f t="shared" si="106"/>
        <v>10.92</v>
      </c>
      <c r="HB28" s="139">
        <f t="shared" si="106"/>
        <v>10.92</v>
      </c>
      <c r="HC28" s="139">
        <f t="shared" si="106"/>
        <v>4.9290000000000003</v>
      </c>
      <c r="HD28" s="139">
        <f t="shared" si="106"/>
        <v>4.9290000000000003</v>
      </c>
      <c r="HE28" s="139">
        <f t="shared" si="106"/>
        <v>4.9290000000000003</v>
      </c>
      <c r="HF28" s="139">
        <f t="shared" si="106"/>
        <v>4.9290000000000003</v>
      </c>
      <c r="HG28" s="139">
        <f t="shared" si="106"/>
        <v>4.9290000000000003</v>
      </c>
      <c r="HH28" s="139">
        <f t="shared" si="106"/>
        <v>4.9290000000000003</v>
      </c>
      <c r="HI28" s="139">
        <f t="shared" si="106"/>
        <v>4.9290000000000003</v>
      </c>
      <c r="HJ28" s="139">
        <f t="shared" si="106"/>
        <v>4.9290000000000003</v>
      </c>
      <c r="HK28" s="139">
        <f t="shared" si="106"/>
        <v>4.9290000000000003</v>
      </c>
      <c r="HL28" s="139">
        <f t="shared" si="106"/>
        <v>4.9290000000000003</v>
      </c>
      <c r="HM28" s="139">
        <f t="shared" si="106"/>
        <v>4.9290000000000003</v>
      </c>
      <c r="HN28" s="139">
        <f t="shared" si="106"/>
        <v>4.9290000000000003</v>
      </c>
      <c r="HO28" s="139">
        <f t="shared" si="106"/>
        <v>4.9290000000000003</v>
      </c>
      <c r="HP28" s="139">
        <f t="shared" ref="HP28:HX43" si="107">IF($FU28&gt;HP$10,$DM28,$FY28)</f>
        <v>4.9290000000000003</v>
      </c>
      <c r="HQ28" s="139">
        <f t="shared" si="107"/>
        <v>4.9290000000000003</v>
      </c>
      <c r="HR28" s="139">
        <f t="shared" si="107"/>
        <v>4.9290000000000003</v>
      </c>
      <c r="HS28" s="139">
        <f t="shared" si="107"/>
        <v>4.9290000000000003</v>
      </c>
      <c r="HT28" s="139">
        <f t="shared" si="107"/>
        <v>4.9290000000000003</v>
      </c>
      <c r="HU28" s="139">
        <f t="shared" si="107"/>
        <v>4.9290000000000003</v>
      </c>
      <c r="HV28" s="139">
        <f t="shared" si="107"/>
        <v>4.9290000000000003</v>
      </c>
      <c r="HW28" s="139">
        <f t="shared" si="107"/>
        <v>4.9290000000000003</v>
      </c>
      <c r="HX28" s="139">
        <f t="shared" si="107"/>
        <v>4.9290000000000003</v>
      </c>
      <c r="HY28" s="139"/>
      <c r="HZ28" s="139"/>
      <c r="IA28" s="139"/>
      <c r="IB28" s="139"/>
      <c r="IC28" s="139"/>
      <c r="ID28" s="139"/>
      <c r="IE28" s="139"/>
      <c r="IF28" s="139"/>
      <c r="IG28" s="139"/>
      <c r="IH28" s="139"/>
      <c r="II28" s="139"/>
      <c r="IJ28" s="139"/>
      <c r="IK28" s="139"/>
      <c r="IL28" s="139"/>
      <c r="IM28" s="139"/>
      <c r="IN28" s="139"/>
      <c r="IO28" s="139"/>
      <c r="IP28" s="139"/>
      <c r="IQ28" s="139"/>
      <c r="IR28" s="139"/>
      <c r="IS28" s="139"/>
      <c r="IT28" s="139"/>
      <c r="IU28" s="139"/>
      <c r="IV28" s="139"/>
      <c r="IW28" s="139"/>
      <c r="IX28" s="139"/>
      <c r="IY28" s="139"/>
      <c r="IZ28" s="139"/>
      <c r="JA28" s="139"/>
      <c r="JB28" s="139"/>
      <c r="JC28" s="139"/>
      <c r="JD28" s="139"/>
      <c r="JE28" s="139"/>
      <c r="JF28" s="139"/>
      <c r="JG28" s="139"/>
      <c r="JH28" s="139"/>
      <c r="JI28" s="139"/>
      <c r="JJ28" s="139"/>
      <c r="JK28" s="139"/>
      <c r="JL28" s="139"/>
      <c r="JM28" s="139"/>
      <c r="JN28" s="139"/>
      <c r="JO28" s="139"/>
      <c r="JP28" s="139"/>
      <c r="JQ28" s="139"/>
      <c r="JR28" s="139"/>
      <c r="JS28" s="139"/>
      <c r="JT28" s="139"/>
      <c r="JU28" s="139"/>
      <c r="JV28" s="139"/>
      <c r="JW28" s="139"/>
      <c r="JX28" s="139"/>
      <c r="JY28" s="139"/>
      <c r="JZ28" s="139"/>
      <c r="KA28" s="139"/>
      <c r="KB28" s="139"/>
      <c r="KC28" s="139"/>
      <c r="KD28" s="139"/>
      <c r="KE28" s="139"/>
      <c r="KF28" s="139"/>
      <c r="KG28" s="139"/>
      <c r="KH28" s="139"/>
      <c r="KI28" s="139"/>
      <c r="KJ28" s="139"/>
      <c r="KK28" s="139"/>
      <c r="KL28" s="139"/>
      <c r="KM28" s="139"/>
      <c r="KN28" s="139"/>
      <c r="KO28" s="139"/>
      <c r="KP28" s="139"/>
      <c r="KQ28" s="139"/>
      <c r="KR28" s="139"/>
      <c r="KS28" s="139"/>
      <c r="KT28" s="139"/>
      <c r="KU28" s="139"/>
    </row>
    <row r="29" spans="1:307" s="152" customFormat="1" ht="13.5" customHeight="1" x14ac:dyDescent="0.2">
      <c r="A29" s="150" t="s">
        <v>506</v>
      </c>
      <c r="B29" s="186" t="s">
        <v>577</v>
      </c>
      <c r="C29" s="284">
        <f>'[8]ф_4 (Л) '!C31</f>
        <v>0.28274117569839596</v>
      </c>
      <c r="D29" s="284">
        <f>'[8]ф_4 (Л) '!D31</f>
        <v>0.28274117569839596</v>
      </c>
      <c r="E29" s="284">
        <f>'[8]ф_4 (Л) '!E31</f>
        <v>0.28274117569839596</v>
      </c>
      <c r="F29" s="284">
        <f>'[8]ф_4 (Л) '!F31</f>
        <v>0.28274117569839596</v>
      </c>
      <c r="G29" s="284">
        <f>'[8]ф_4 (Л) '!G31</f>
        <v>0.28274117569839596</v>
      </c>
      <c r="H29" s="284">
        <f>'[8]ф_4 (Л) '!H31</f>
        <v>0.28274117569839596</v>
      </c>
      <c r="I29" s="284">
        <f>'[8]ф_4 (Л) '!I31</f>
        <v>0.24761804828244616</v>
      </c>
      <c r="J29" s="151">
        <f>'[8]ф_4 (Л) '!J31</f>
        <v>0.61728395061728392</v>
      </c>
      <c r="K29" s="151">
        <f>'[8]ф_4 (Л) '!K31</f>
        <v>0.61728395061728392</v>
      </c>
      <c r="L29" s="151">
        <f>'[8]ф_4 (Л) '!L31</f>
        <v>0.61728395061728392</v>
      </c>
      <c r="M29" s="151">
        <f>'[8]ф_4 (Л) '!M31</f>
        <v>0.61728395061728392</v>
      </c>
      <c r="N29" s="151">
        <f>'[8]ф_4 (Л) '!N31</f>
        <v>0.61728395061728392</v>
      </c>
      <c r="O29" s="151">
        <f>'[8]ф_4 (Л) '!O31</f>
        <v>0.61728395061728392</v>
      </c>
      <c r="P29" s="151">
        <f>'[8]ф_4 (Л) '!P31</f>
        <v>2.2222222222222223</v>
      </c>
      <c r="Q29" s="151">
        <f>'[8]ф_4 (Л) '!Q31</f>
        <v>0</v>
      </c>
      <c r="R29" s="151">
        <f>'[8]ф_4 (Л) '!R31</f>
        <v>0</v>
      </c>
      <c r="S29" s="151">
        <f>'[8]ф_4 (Л) '!S31</f>
        <v>0</v>
      </c>
      <c r="T29" s="151">
        <f>'[8]ф_4 (Л) '!T31</f>
        <v>0</v>
      </c>
      <c r="U29" s="151">
        <f>'[8]ф_4 (Л) '!U31</f>
        <v>0</v>
      </c>
      <c r="V29" s="151">
        <f>'[8]ф_4 (Л) '!V31</f>
        <v>0</v>
      </c>
      <c r="W29" s="151">
        <f>'[8]ф_4 (Л) '!W31</f>
        <v>0</v>
      </c>
      <c r="X29" s="151">
        <f>'[8]ф_4 (Л) '!X31</f>
        <v>0</v>
      </c>
      <c r="Y29" s="151">
        <f>'[8]ф_4 (Л) '!Y31</f>
        <v>0</v>
      </c>
      <c r="Z29" s="151">
        <f>'[8]ф_4 (Л) '!Z31</f>
        <v>0</v>
      </c>
      <c r="AA29" s="151">
        <f>'[8]ф_4 (Л) '!AA31</f>
        <v>0</v>
      </c>
      <c r="AB29" s="151">
        <f>'[8]ф_4 (Л) '!AB31</f>
        <v>0</v>
      </c>
      <c r="AC29" s="151">
        <f>'[8]ф_4 (Л) '!AC31</f>
        <v>0</v>
      </c>
      <c r="AD29" s="151">
        <f>'[8]ф_4 (Л) '!AD31</f>
        <v>0</v>
      </c>
      <c r="AE29" s="151">
        <f>'[8]ф_4 (Л) '!AE31</f>
        <v>0</v>
      </c>
      <c r="AF29" s="151">
        <f>'[8]ф_4 (Л) '!AF31</f>
        <v>0</v>
      </c>
      <c r="AG29" s="151">
        <f>'[8]ф_4 (Л) '!AG31</f>
        <v>0</v>
      </c>
      <c r="AH29" s="151">
        <f>'[8]ф_4 (Л) '!AH31</f>
        <v>0</v>
      </c>
      <c r="AI29" s="151">
        <f>'[8]ф_4 (Л) '!AI31</f>
        <v>0</v>
      </c>
      <c r="AJ29" s="151">
        <f>'[8]ф_4 (Л) '!AJ31</f>
        <v>166.94972163855667</v>
      </c>
      <c r="AK29" s="151">
        <f>'[8]ф_4 (Л) '!AK31</f>
        <v>166.94972163855667</v>
      </c>
      <c r="AL29" s="151">
        <f>'[8]ф_4 (Л) '!AL31</f>
        <v>166.94972163855667</v>
      </c>
      <c r="AM29" s="151">
        <f>'[8]ф_4 (Л) '!AM31</f>
        <v>166.94972163855667</v>
      </c>
      <c r="AN29" s="151">
        <f>'[8]ф_4 (Л) '!AN31</f>
        <v>166.94972163855667</v>
      </c>
      <c r="AO29" s="151">
        <f>'[8]ф_4 (Л) '!AO31</f>
        <v>166.94972163855667</v>
      </c>
      <c r="AP29" s="151">
        <f>'[8]ф_4 (Л) '!AP31</f>
        <v>155.69416292405745</v>
      </c>
      <c r="AQ29" s="151">
        <f>'[8]ф_4 (Л) '!AQ31</f>
        <v>155.69416292405745</v>
      </c>
      <c r="AR29" s="151">
        <f>'[8]ф_4 (Л) '!AR31</f>
        <v>155.69416292405745</v>
      </c>
      <c r="AS29" s="151">
        <f>'[8]ф_4 (Л) '!AS31</f>
        <v>155.69416292405745</v>
      </c>
      <c r="AT29" s="151">
        <f>'[8]ф_4 (Л) '!AT31</f>
        <v>155.69416292405745</v>
      </c>
      <c r="AU29" s="151">
        <f>'[8]ф_4 (Л) '!AU31</f>
        <v>155.69416292405745</v>
      </c>
      <c r="AV29" s="151">
        <f>'[8]ф_4 (Л) '!AV31</f>
        <v>155.69416292405745</v>
      </c>
      <c r="AW29" s="151">
        <f>'[8]ф_4 (Л) '!AW31</f>
        <v>155.69416292405745</v>
      </c>
      <c r="AX29" s="151">
        <f>'[8]ф_4 (Л) '!AX31</f>
        <v>155.69416292405745</v>
      </c>
      <c r="AY29" s="151">
        <f>'[8]ф_4 (Л) '!AY31</f>
        <v>155.69416292405745</v>
      </c>
      <c r="AZ29" s="151">
        <f>'[8]ф_4 (Л) '!AZ31</f>
        <v>155.69416292405745</v>
      </c>
      <c r="BA29" s="151">
        <f>'[8]ф_4 (Л) '!BA31</f>
        <v>155.69416292405745</v>
      </c>
      <c r="BB29" s="151">
        <f>'[8]ф_4 (Л) '!BB31</f>
        <v>155.69416292405745</v>
      </c>
      <c r="BC29" s="151">
        <f>'[8]ф_4 (Л) '!BC31</f>
        <v>155.69416292405745</v>
      </c>
      <c r="BD29" s="151">
        <f>'[8]ф_4 (Л) '!BD31</f>
        <v>155.69416292405745</v>
      </c>
      <c r="BE29" s="151">
        <f>'[8]ф_4 (Л) '!BE31</f>
        <v>155.69416292405745</v>
      </c>
      <c r="BF29" s="151">
        <f>'[8]ф_4 (Л) '!BF31</f>
        <v>155.69416292405745</v>
      </c>
      <c r="BG29" s="151">
        <f>'[8]ф_4 (Л) '!BG31</f>
        <v>155.69416292405745</v>
      </c>
      <c r="BH29" s="151">
        <f>'[8]ф_4 (Л) '!BH31</f>
        <v>155.69416292405745</v>
      </c>
      <c r="BI29" s="151">
        <f>'[8]ф_4 (Л) '!BI31</f>
        <v>155.69416292405745</v>
      </c>
      <c r="BJ29" s="151">
        <f>'[8]ф_4 (Л) '!BJ31</f>
        <v>9.5180537452729972</v>
      </c>
      <c r="BK29" s="151">
        <f>'[8]ф_4 (Л) '!BK31</f>
        <v>38.434600563866717</v>
      </c>
      <c r="BL29" s="151">
        <f>'[8]ф_4 (Л) '!BL31</f>
        <v>9.5180537452729972</v>
      </c>
      <c r="BM29" s="151">
        <f>'[8]ф_4 (Л) '!BM31</f>
        <v>9.518053745272999</v>
      </c>
      <c r="BN29" s="151">
        <f>'[8]ф_4 (Л) '!BN31</f>
        <v>8.0985497355374818</v>
      </c>
      <c r="BO29" s="151">
        <f>'[8]ф_4 (Л) '!BO31</f>
        <v>6.8281362329161279</v>
      </c>
      <c r="BP29" s="151">
        <f>'[8]ф_4 (Л) '!BP31</f>
        <v>8.5036436486688309</v>
      </c>
      <c r="BQ29" s="151">
        <f>'[8]ф_4 (Л) '!BQ31</f>
        <v>6.7943791388724639</v>
      </c>
      <c r="BR29" s="151">
        <f>'[8]ф_4 (Л) '!BR31</f>
        <v>6.7736032336781706</v>
      </c>
      <c r="BS29" s="151">
        <f>'[8]ф_4 (Л) '!BS31</f>
        <v>6.8011626840615342</v>
      </c>
      <c r="BT29" s="151">
        <f>'[8]ф_4 (Л) '!BT31</f>
        <v>6.8334996306741767</v>
      </c>
      <c r="BU29" s="151">
        <f>'[8]ф_4 (Л) '!BU31</f>
        <v>6.8456723834341373</v>
      </c>
      <c r="BV29" s="151">
        <f>'[8]ф_4 (Л) '!BV31</f>
        <v>6.8488700392718256</v>
      </c>
      <c r="BW29" s="151">
        <f>'[8]ф_4 (Л) '!BW31</f>
        <v>6.8701238970914495</v>
      </c>
      <c r="BX29" s="151">
        <f>'[8]ф_4 (Л) '!BX31</f>
        <v>6.8785770600311817</v>
      </c>
      <c r="BY29" s="151">
        <f>'[8]ф_4 (Л) '!BY31</f>
        <v>6.9233535377052844</v>
      </c>
      <c r="BZ29" s="151">
        <f>'[8]ф_4 (Л) '!BZ31</f>
        <v>6.9396055232793943</v>
      </c>
      <c r="CA29" s="151">
        <f>'[8]ф_4 (Л) '!CA31</f>
        <v>6.9747377816822294</v>
      </c>
      <c r="CB29" s="151">
        <f>'[8]ф_4 (Л) '!CB31</f>
        <v>6.9809003299948458</v>
      </c>
      <c r="CC29" s="151">
        <f>'[8]ф_4 (Л) '!CC31</f>
        <v>6.9975583274221806</v>
      </c>
      <c r="CD29" s="151">
        <f>'[8]ф_4 (Л) '!CD31</f>
        <v>7.0144049896977627</v>
      </c>
      <c r="CE29" s="151">
        <f>'[8]ф_4 (Л) '!CE31</f>
        <v>7.0568293423784993</v>
      </c>
      <c r="CF29" s="151">
        <f>'[8]ф_4 (Л) '!CF31</f>
        <v>7.0614552273292954</v>
      </c>
      <c r="CG29" s="151">
        <f>'[8]ф_4 (Л) '!CG31</f>
        <v>7.0615093963217985</v>
      </c>
      <c r="CH29" s="151">
        <f>'[8]ф_4 (Л) '!CH31</f>
        <v>7.0610493367897726</v>
      </c>
      <c r="CI29" s="151">
        <f>'[8]ф_4 (Л) '!CI31</f>
        <v>7.0610493367897726</v>
      </c>
      <c r="CJ29" s="151">
        <f t="shared" si="103"/>
        <v>2515.0790758121725</v>
      </c>
      <c r="CK29" s="151">
        <v>2515.0790758121725</v>
      </c>
      <c r="CL29" s="151">
        <v>2515.0790758121725</v>
      </c>
      <c r="CM29" s="151">
        <v>2515.0790758121725</v>
      </c>
      <c r="CN29" s="151">
        <v>1989.6864290861304</v>
      </c>
      <c r="CO29" s="151">
        <v>1711.7843298469381</v>
      </c>
      <c r="CP29" s="151">
        <v>1747.7667078190077</v>
      </c>
      <c r="CQ29" s="151">
        <v>1698.9095520489268</v>
      </c>
      <c r="CR29" s="151">
        <v>1691.9974551865116</v>
      </c>
      <c r="CS29" s="151">
        <v>1698.3125910828358</v>
      </c>
      <c r="CT29" s="151">
        <v>1705.7200497345495</v>
      </c>
      <c r="CU29" s="151">
        <v>1708.5052326561065</v>
      </c>
      <c r="CV29" s="151">
        <v>1709.2367097067938</v>
      </c>
      <c r="CW29" s="151">
        <v>1714.0969086922771</v>
      </c>
      <c r="CX29" s="151">
        <v>1716.0290988627444</v>
      </c>
      <c r="CY29" s="151">
        <v>1726.2560810429914</v>
      </c>
      <c r="CZ29" s="151">
        <v>1730.0037069959569</v>
      </c>
      <c r="DA29" s="151">
        <v>1738.186655556879</v>
      </c>
      <c r="DB29" s="151">
        <v>1739.6614908333327</v>
      </c>
      <c r="DC29" s="151">
        <v>1743.6482192407507</v>
      </c>
      <c r="DD29" s="151">
        <v>1753.5287515434941</v>
      </c>
      <c r="DE29" s="151">
        <v>1763.7294326830047</v>
      </c>
      <c r="DF29" s="151">
        <v>1764.7913630353216</v>
      </c>
      <c r="DG29" s="151">
        <v>1764.8037974222148</v>
      </c>
      <c r="DH29" s="151">
        <v>1764.6981910693962</v>
      </c>
      <c r="DI29" s="151">
        <v>1764.698191069396</v>
      </c>
      <c r="DJ29" s="139"/>
      <c r="DK29" s="139">
        <v>264.24299999999999</v>
      </c>
      <c r="DL29" s="139">
        <v>3864</v>
      </c>
      <c r="DM29" s="139">
        <f t="shared" si="100"/>
        <v>1.62</v>
      </c>
      <c r="DN29" s="139">
        <v>1.8840600000000001</v>
      </c>
      <c r="DO29" s="139"/>
      <c r="DP29" s="139"/>
      <c r="DQ29" s="284">
        <f>'[8]ф_4 (Л) '!DQ31</f>
        <v>0</v>
      </c>
      <c r="DR29" s="284">
        <f>'[8]ф_4 (Л) '!DR31</f>
        <v>0</v>
      </c>
      <c r="DS29" s="284">
        <f>'[8]ф_4 (Л) '!DS31</f>
        <v>0</v>
      </c>
      <c r="DT29" s="284">
        <f>'[8]ф_4 (Л) '!DT31</f>
        <v>0</v>
      </c>
      <c r="DU29" s="284">
        <f>'[8]ф_4 (Л) '!DU31</f>
        <v>0</v>
      </c>
      <c r="DV29" s="284">
        <f>'[8]ф_4 (Л) '!DV31</f>
        <v>70.814022458932001</v>
      </c>
      <c r="DW29" s="284">
        <f>'[8]ф_4 (Л) '!DW31</f>
        <v>0</v>
      </c>
      <c r="DX29" s="284">
        <f>'[8]ф_4 (Л) '!DX31</f>
        <v>0</v>
      </c>
      <c r="DY29" s="284">
        <f>'[8]ф_4 (Л) '!DY31</f>
        <v>0</v>
      </c>
      <c r="DZ29" s="284">
        <f>'[8]ф_4 (Л) '!DZ31</f>
        <v>0</v>
      </c>
      <c r="EA29" s="284">
        <f>'[8]ф_4 (Л) '!EA31</f>
        <v>0</v>
      </c>
      <c r="EB29" s="284">
        <f>'[8]ф_4 (Л) '!EB31</f>
        <v>0</v>
      </c>
      <c r="EC29" s="284">
        <f>'[8]ф_4 (Л) '!EC31</f>
        <v>0</v>
      </c>
      <c r="ED29" s="284">
        <f>'[8]ф_4 (Л) '!ED31</f>
        <v>0</v>
      </c>
      <c r="EE29" s="284">
        <f>'[8]ф_4 (Л) '!EE31</f>
        <v>0</v>
      </c>
      <c r="EF29" s="284">
        <f>'[8]ф_4 (Л) '!EF31</f>
        <v>0</v>
      </c>
      <c r="EG29" s="284">
        <f>'[8]ф_4 (Л) '!EG31</f>
        <v>0</v>
      </c>
      <c r="EH29" s="284">
        <f>'[8]ф_4 (Л) '!EH31</f>
        <v>0</v>
      </c>
      <c r="EI29" s="284">
        <f>'[8]ф_4 (Л) '!EI31</f>
        <v>0</v>
      </c>
      <c r="EJ29" s="284">
        <f>'[8]ф_4 (Л) '!EJ31</f>
        <v>0</v>
      </c>
      <c r="EK29" s="284">
        <f>'[8]ф_4 (Л) '!EK31</f>
        <v>0</v>
      </c>
      <c r="EL29" s="284">
        <f>'[8]ф_4 (Л) '!EL31</f>
        <v>0</v>
      </c>
      <c r="EM29" s="284">
        <f>'[8]ф_4 (Л) '!EM31</f>
        <v>0</v>
      </c>
      <c r="EN29" s="284">
        <f>'[8]ф_4 (Л) '!EN31</f>
        <v>0</v>
      </c>
      <c r="EO29" s="284">
        <f>'[8]ф_4 (Л) '!EO31</f>
        <v>0</v>
      </c>
      <c r="EP29" s="139"/>
      <c r="EQ29" s="139"/>
      <c r="ER29" s="139"/>
      <c r="ES29" s="139">
        <v>0</v>
      </c>
      <c r="ET29" s="139">
        <v>0</v>
      </c>
      <c r="EU29" s="139">
        <v>0</v>
      </c>
      <c r="EV29" s="139">
        <v>0</v>
      </c>
      <c r="EW29" s="139">
        <v>0</v>
      </c>
      <c r="EX29" s="139">
        <v>47.28</v>
      </c>
      <c r="EY29" s="139">
        <v>0</v>
      </c>
      <c r="EZ29" s="139">
        <v>0</v>
      </c>
      <c r="FA29" s="139">
        <v>0</v>
      </c>
      <c r="FB29" s="139">
        <v>0</v>
      </c>
      <c r="FC29" s="139">
        <v>0</v>
      </c>
      <c r="FD29" s="139">
        <v>0</v>
      </c>
      <c r="FE29" s="139">
        <v>0</v>
      </c>
      <c r="FF29" s="139">
        <v>0</v>
      </c>
      <c r="FG29" s="139">
        <v>0</v>
      </c>
      <c r="FH29" s="139">
        <v>0</v>
      </c>
      <c r="FI29" s="139">
        <v>0</v>
      </c>
      <c r="FJ29" s="139">
        <v>0</v>
      </c>
      <c r="FK29" s="139">
        <v>0</v>
      </c>
      <c r="FL29" s="139">
        <v>0</v>
      </c>
      <c r="FM29" s="139">
        <v>0</v>
      </c>
      <c r="FN29" s="139">
        <v>0</v>
      </c>
      <c r="FO29" s="139">
        <v>0</v>
      </c>
      <c r="FP29" s="139">
        <v>0</v>
      </c>
      <c r="FQ29" s="139">
        <v>0</v>
      </c>
      <c r="FR29" s="139"/>
      <c r="FS29" s="139"/>
      <c r="FT29" s="139"/>
      <c r="FU29" s="139">
        <v>2026</v>
      </c>
      <c r="FV29" s="139"/>
      <c r="FW29" s="139"/>
      <c r="FX29" s="139"/>
      <c r="FY29" s="139">
        <v>0.45</v>
      </c>
      <c r="FZ29" s="139"/>
      <c r="GA29" s="139"/>
      <c r="GB29" s="139"/>
      <c r="GC29" s="139"/>
      <c r="GD29" s="139"/>
      <c r="GE29" s="139"/>
      <c r="GF29" s="139"/>
      <c r="GG29" s="139"/>
      <c r="GH29" s="139"/>
      <c r="GI29" s="139"/>
      <c r="GJ29" s="139"/>
      <c r="GK29" s="139"/>
      <c r="GL29" s="139"/>
      <c r="GM29" s="139"/>
      <c r="GN29" s="139"/>
      <c r="GO29" s="139"/>
      <c r="GP29" s="139"/>
      <c r="GQ29" s="139"/>
      <c r="GR29" s="139">
        <v>3384</v>
      </c>
      <c r="GS29" s="139"/>
      <c r="GT29" s="139"/>
      <c r="GU29" s="139"/>
      <c r="GV29" s="139">
        <f t="shared" si="104"/>
        <v>0.24761804828244616</v>
      </c>
      <c r="GW29" s="139"/>
      <c r="GX29" s="139"/>
      <c r="GY29" s="139"/>
      <c r="GZ29" s="139">
        <f t="shared" si="106"/>
        <v>1.62</v>
      </c>
      <c r="HA29" s="139">
        <f t="shared" si="106"/>
        <v>1.62</v>
      </c>
      <c r="HB29" s="139">
        <f t="shared" si="106"/>
        <v>1.62</v>
      </c>
      <c r="HC29" s="139">
        <f t="shared" si="106"/>
        <v>1.62</v>
      </c>
      <c r="HD29" s="139">
        <f t="shared" si="106"/>
        <v>1.62</v>
      </c>
      <c r="HE29" s="139">
        <f t="shared" si="106"/>
        <v>0.45</v>
      </c>
      <c r="HF29" s="139">
        <f t="shared" si="106"/>
        <v>0.45</v>
      </c>
      <c r="HG29" s="139">
        <f t="shared" si="106"/>
        <v>0.45</v>
      </c>
      <c r="HH29" s="139">
        <f t="shared" si="106"/>
        <v>0.45</v>
      </c>
      <c r="HI29" s="139">
        <f t="shared" si="106"/>
        <v>0.45</v>
      </c>
      <c r="HJ29" s="139">
        <f t="shared" si="106"/>
        <v>0.45</v>
      </c>
      <c r="HK29" s="139">
        <f t="shared" si="106"/>
        <v>0.45</v>
      </c>
      <c r="HL29" s="139">
        <f t="shared" si="106"/>
        <v>0.45</v>
      </c>
      <c r="HM29" s="139">
        <f t="shared" si="106"/>
        <v>0.45</v>
      </c>
      <c r="HN29" s="139">
        <f t="shared" si="106"/>
        <v>0.45</v>
      </c>
      <c r="HO29" s="139">
        <f t="shared" si="106"/>
        <v>0.45</v>
      </c>
      <c r="HP29" s="139">
        <f t="shared" si="107"/>
        <v>0.45</v>
      </c>
      <c r="HQ29" s="139">
        <f t="shared" si="107"/>
        <v>0.45</v>
      </c>
      <c r="HR29" s="139">
        <f t="shared" si="107"/>
        <v>0.45</v>
      </c>
      <c r="HS29" s="139">
        <f t="shared" si="107"/>
        <v>0.45</v>
      </c>
      <c r="HT29" s="139">
        <f t="shared" si="107"/>
        <v>0.45</v>
      </c>
      <c r="HU29" s="139">
        <f t="shared" si="107"/>
        <v>0.45</v>
      </c>
      <c r="HV29" s="139">
        <f t="shared" si="107"/>
        <v>0.45</v>
      </c>
      <c r="HW29" s="139">
        <f t="shared" si="107"/>
        <v>0.45</v>
      </c>
      <c r="HX29" s="139">
        <f t="shared" si="107"/>
        <v>0.45</v>
      </c>
      <c r="HY29" s="139"/>
      <c r="HZ29" s="139"/>
      <c r="IA29" s="139"/>
      <c r="IB29" s="139"/>
      <c r="IC29" s="139"/>
      <c r="ID29" s="139"/>
      <c r="IE29" s="139"/>
      <c r="IF29" s="139"/>
      <c r="IG29" s="139"/>
      <c r="IH29" s="139"/>
      <c r="II29" s="139"/>
      <c r="IJ29" s="139"/>
      <c r="IK29" s="139"/>
      <c r="IL29" s="139"/>
      <c r="IM29" s="139"/>
      <c r="IN29" s="139"/>
      <c r="IO29" s="139"/>
      <c r="IP29" s="139"/>
      <c r="IQ29" s="139"/>
      <c r="IR29" s="139"/>
      <c r="IS29" s="139"/>
      <c r="IT29" s="139"/>
      <c r="IU29" s="139"/>
      <c r="IV29" s="139"/>
      <c r="IW29" s="139"/>
      <c r="IX29" s="139"/>
      <c r="IY29" s="139"/>
      <c r="IZ29" s="139"/>
      <c r="JA29" s="139"/>
      <c r="JB29" s="139"/>
      <c r="JC29" s="139"/>
      <c r="JD29" s="139"/>
      <c r="JE29" s="139"/>
      <c r="JF29" s="139"/>
      <c r="JG29" s="139"/>
      <c r="JH29" s="139"/>
      <c r="JI29" s="139"/>
      <c r="JJ29" s="139"/>
      <c r="JK29" s="139"/>
      <c r="JL29" s="139"/>
      <c r="JM29" s="139"/>
      <c r="JN29" s="139"/>
      <c r="JO29" s="139"/>
      <c r="JP29" s="139"/>
      <c r="JQ29" s="139"/>
      <c r="JR29" s="139"/>
      <c r="JS29" s="139"/>
      <c r="JT29" s="139"/>
      <c r="JU29" s="139"/>
      <c r="JV29" s="139"/>
      <c r="JW29" s="139"/>
      <c r="JX29" s="139"/>
      <c r="JY29" s="139"/>
      <c r="JZ29" s="139"/>
      <c r="KA29" s="139"/>
      <c r="KB29" s="139"/>
      <c r="KC29" s="139"/>
      <c r="KD29" s="139"/>
      <c r="KE29" s="139"/>
      <c r="KF29" s="139"/>
      <c r="KG29" s="139"/>
      <c r="KH29" s="139"/>
      <c r="KI29" s="139"/>
      <c r="KJ29" s="139"/>
      <c r="KK29" s="139"/>
      <c r="KL29" s="139"/>
      <c r="KM29" s="139"/>
      <c r="KN29" s="139"/>
      <c r="KO29" s="139"/>
      <c r="KP29" s="139"/>
      <c r="KQ29" s="139"/>
      <c r="KR29" s="139"/>
      <c r="KS29" s="139"/>
      <c r="KT29" s="139"/>
      <c r="KU29" s="139"/>
    </row>
    <row r="30" spans="1:307" s="152" customFormat="1" x14ac:dyDescent="0.2">
      <c r="A30" s="150" t="s">
        <v>507</v>
      </c>
      <c r="B30" s="186" t="s">
        <v>578</v>
      </c>
      <c r="C30" s="284">
        <f>'[8]ф_4 (Л) '!C32</f>
        <v>0.28274117569839596</v>
      </c>
      <c r="D30" s="284">
        <f>'[8]ф_4 (Л) '!D32</f>
        <v>0.28274117569839596</v>
      </c>
      <c r="E30" s="284">
        <f>'[8]ф_4 (Л) '!E32</f>
        <v>0.28274117569839596</v>
      </c>
      <c r="F30" s="284">
        <f>'[8]ф_4 (Л) '!F32</f>
        <v>0.28274117569839596</v>
      </c>
      <c r="G30" s="284">
        <f>'[8]ф_4 (Л) '!G32</f>
        <v>0.28274117569839596</v>
      </c>
      <c r="H30" s="284">
        <f>'[8]ф_4 (Л) '!H32</f>
        <v>0.28274117569839596</v>
      </c>
      <c r="I30" s="284">
        <f>'[8]ф_4 (Л) '!I32</f>
        <v>0.15728119454945061</v>
      </c>
      <c r="J30" s="151">
        <f>'[8]ф_4 (Л) '!J32</f>
        <v>0.23255813953488372</v>
      </c>
      <c r="K30" s="151">
        <f>'[8]ф_4 (Л) '!K32</f>
        <v>0.23255813953488372</v>
      </c>
      <c r="L30" s="151">
        <f>'[8]ф_4 (Л) '!L32</f>
        <v>0.23255813953488372</v>
      </c>
      <c r="M30" s="151">
        <f>'[8]ф_4 (Л) '!M32</f>
        <v>0.23255813953488372</v>
      </c>
      <c r="N30" s="151">
        <f>'[8]ф_4 (Л) '!N32</f>
        <v>0.76923076923076916</v>
      </c>
      <c r="O30" s="151">
        <f>'[8]ф_4 (Л) '!O32</f>
        <v>0</v>
      </c>
      <c r="P30" s="151">
        <f>'[8]ф_4 (Л) '!P32</f>
        <v>0</v>
      </c>
      <c r="Q30" s="151">
        <f>'[8]ф_4 (Л) '!Q32</f>
        <v>0</v>
      </c>
      <c r="R30" s="151">
        <f>'[8]ф_4 (Л) '!R32</f>
        <v>0</v>
      </c>
      <c r="S30" s="151">
        <f>'[8]ф_4 (Л) '!S32</f>
        <v>0</v>
      </c>
      <c r="T30" s="151">
        <f>'[8]ф_4 (Л) '!T32</f>
        <v>0</v>
      </c>
      <c r="U30" s="151">
        <f>'[8]ф_4 (Л) '!U32</f>
        <v>0</v>
      </c>
      <c r="V30" s="151">
        <f>'[8]ф_4 (Л) '!V32</f>
        <v>0</v>
      </c>
      <c r="W30" s="151">
        <f>'[8]ф_4 (Л) '!W32</f>
        <v>0</v>
      </c>
      <c r="X30" s="151">
        <f>'[8]ф_4 (Л) '!X32</f>
        <v>0</v>
      </c>
      <c r="Y30" s="151">
        <f>'[8]ф_4 (Л) '!Y32</f>
        <v>0</v>
      </c>
      <c r="Z30" s="151">
        <f>'[8]ф_4 (Л) '!Z32</f>
        <v>0</v>
      </c>
      <c r="AA30" s="151">
        <f>'[8]ф_4 (Л) '!AA32</f>
        <v>0</v>
      </c>
      <c r="AB30" s="151">
        <f>'[8]ф_4 (Л) '!AB32</f>
        <v>0</v>
      </c>
      <c r="AC30" s="151">
        <f>'[8]ф_4 (Л) '!AC32</f>
        <v>0</v>
      </c>
      <c r="AD30" s="151">
        <f>'[8]ф_4 (Л) '!AD32</f>
        <v>0</v>
      </c>
      <c r="AE30" s="151">
        <f>'[8]ф_4 (Л) '!AE32</f>
        <v>0</v>
      </c>
      <c r="AF30" s="151">
        <f>'[8]ф_4 (Л) '!AF32</f>
        <v>0</v>
      </c>
      <c r="AG30" s="151">
        <f>'[8]ф_4 (Л) '!AG32</f>
        <v>0</v>
      </c>
      <c r="AH30" s="151">
        <f>'[8]ф_4 (Л) '!AH32</f>
        <v>0</v>
      </c>
      <c r="AI30" s="151">
        <f>'[8]ф_4 (Л) '!AI32</f>
        <v>0</v>
      </c>
      <c r="AJ30" s="151">
        <f>'[8]ф_4 (Л) '!AJ32</f>
        <v>169.7898931419287</v>
      </c>
      <c r="AK30" s="151">
        <f>'[8]ф_4 (Л) '!AK32</f>
        <v>169.7898931419287</v>
      </c>
      <c r="AL30" s="151">
        <f>'[8]ф_4 (Л) '!AL32</f>
        <v>169.7898931419287</v>
      </c>
      <c r="AM30" s="151">
        <f>'[8]ф_4 (Л) '!AM32</f>
        <v>169.7898931419287</v>
      </c>
      <c r="AN30" s="151">
        <f>'[8]ф_4 (Л) '!AN32</f>
        <v>156.5584138305743</v>
      </c>
      <c r="AO30" s="151">
        <f>'[8]ф_4 (Л) '!AO32</f>
        <v>156.5584138305743</v>
      </c>
      <c r="AP30" s="151">
        <f>'[8]ф_4 (Л) '!AP32</f>
        <v>156.5584138305743</v>
      </c>
      <c r="AQ30" s="151">
        <f>'[8]ф_4 (Л) '!AQ32</f>
        <v>156.5584138305743</v>
      </c>
      <c r="AR30" s="151">
        <f>'[8]ф_4 (Л) '!AR32</f>
        <v>156.5584138305743</v>
      </c>
      <c r="AS30" s="151">
        <f>'[8]ф_4 (Л) '!AS32</f>
        <v>156.5584138305743</v>
      </c>
      <c r="AT30" s="151">
        <f>'[8]ф_4 (Л) '!AT32</f>
        <v>156.5584138305743</v>
      </c>
      <c r="AU30" s="151">
        <f>'[8]ф_4 (Л) '!AU32</f>
        <v>156.5584138305743</v>
      </c>
      <c r="AV30" s="151">
        <f>'[8]ф_4 (Л) '!AV32</f>
        <v>156.5584138305743</v>
      </c>
      <c r="AW30" s="151">
        <f>'[8]ф_4 (Л) '!AW32</f>
        <v>156.5584138305743</v>
      </c>
      <c r="AX30" s="151">
        <f>'[8]ф_4 (Л) '!AX32</f>
        <v>156.5584138305743</v>
      </c>
      <c r="AY30" s="151">
        <f>'[8]ф_4 (Л) '!AY32</f>
        <v>156.5584138305743</v>
      </c>
      <c r="AZ30" s="151">
        <f>'[8]ф_4 (Л) '!AZ32</f>
        <v>156.5584138305743</v>
      </c>
      <c r="BA30" s="151">
        <f>'[8]ф_4 (Л) '!BA32</f>
        <v>156.5584138305743</v>
      </c>
      <c r="BB30" s="151">
        <f>'[8]ф_4 (Л) '!BB32</f>
        <v>156.5584138305743</v>
      </c>
      <c r="BC30" s="151">
        <f>'[8]ф_4 (Л) '!BC32</f>
        <v>156.5584138305743</v>
      </c>
      <c r="BD30" s="151">
        <f>'[8]ф_4 (Л) '!BD32</f>
        <v>156.5584138305743</v>
      </c>
      <c r="BE30" s="151">
        <f>'[8]ф_4 (Л) '!BE32</f>
        <v>156.5584138305743</v>
      </c>
      <c r="BF30" s="151">
        <f>'[8]ф_4 (Л) '!BF32</f>
        <v>156.5584138305743</v>
      </c>
      <c r="BG30" s="151">
        <f>'[8]ф_4 (Л) '!BG32</f>
        <v>156.5584138305743</v>
      </c>
      <c r="BH30" s="151">
        <f>'[8]ф_4 (Л) '!BH32</f>
        <v>156.5584138305743</v>
      </c>
      <c r="BI30" s="151">
        <f>'[8]ф_4 (Л) '!BI32</f>
        <v>156.5584138305743</v>
      </c>
      <c r="BJ30" s="151">
        <f>'[8]ф_4 (Л) '!BJ32</f>
        <v>3.3325006955896028</v>
      </c>
      <c r="BK30" s="151">
        <f>'[8]ф_4 (Л) '!BK32</f>
        <v>0.52782506321755751</v>
      </c>
      <c r="BL30" s="151">
        <f>'[8]ф_4 (Л) '!BL32</f>
        <v>3.3325006955896028</v>
      </c>
      <c r="BM30" s="151">
        <f>'[8]ф_4 (Л) '!BM32</f>
        <v>3.3325006955896033</v>
      </c>
      <c r="BN30" s="151">
        <f>'[8]ф_4 (Л) '!BN32</f>
        <v>6.3557456612964147</v>
      </c>
      <c r="BO30" s="151">
        <f>'[8]ф_4 (Л) '!BO32</f>
        <v>1.2371291996297047</v>
      </c>
      <c r="BP30" s="151">
        <f>'[8]ф_4 (Л) '!BP32</f>
        <v>1.2650279426917719</v>
      </c>
      <c r="BQ30" s="151">
        <f>'[8]ф_4 (Л) '!BQ32</f>
        <v>1.2709075859604826</v>
      </c>
      <c r="BR30" s="151">
        <f>'[8]ф_4 (Л) '!BR32</f>
        <v>1.2670213948932871</v>
      </c>
      <c r="BS30" s="151">
        <f>'[8]ф_4 (Л) '!BS32</f>
        <v>1.272176467025887</v>
      </c>
      <c r="BT30" s="151">
        <f>'[8]ф_4 (Л) '!BT32</f>
        <v>1.2782251831656266</v>
      </c>
      <c r="BU30" s="151">
        <f>'[8]ф_4 (Л) '!BU32</f>
        <v>1.2805021305523487</v>
      </c>
      <c r="BV30" s="151">
        <f>'[8]ф_4 (Л) '!BV32</f>
        <v>1.2811002610037623</v>
      </c>
      <c r="BW30" s="151">
        <f>'[8]ф_4 (Л) '!BW32</f>
        <v>1.2850758544438377</v>
      </c>
      <c r="BX30" s="151">
        <f>'[8]ф_4 (Л) '!BX32</f>
        <v>1.286657042170616</v>
      </c>
      <c r="BY30" s="151">
        <f>'[8]ф_4 (Л) '!BY32</f>
        <v>1.2950326073231446</v>
      </c>
      <c r="BZ30" s="151">
        <f>'[8]ф_4 (Л) '!BZ32</f>
        <v>1.2980725865958473</v>
      </c>
      <c r="CA30" s="151">
        <f>'[8]ф_4 (Л) '!CA32</f>
        <v>1.3046441736096825</v>
      </c>
      <c r="CB30" s="151">
        <f>'[8]ф_4 (Л) '!CB32</f>
        <v>1.3057968954756942</v>
      </c>
      <c r="CC30" s="151">
        <f>'[8]ф_4 (Л) '!CC32</f>
        <v>1.3089128203990159</v>
      </c>
      <c r="CD30" s="151">
        <f>'[8]ф_4 (Л) '!CD32</f>
        <v>1.3120640356089026</v>
      </c>
      <c r="CE30" s="151">
        <f>'[8]ф_4 (Л) '!CE32</f>
        <v>1.3199996292149374</v>
      </c>
      <c r="CF30" s="151">
        <f>'[8]ф_4 (Л) '!CF32</f>
        <v>1.3208649139091797</v>
      </c>
      <c r="CG30" s="151">
        <f>'[8]ф_4 (Л) '!CG32</f>
        <v>1.3208750463704524</v>
      </c>
      <c r="CH30" s="151">
        <f>'[8]ф_4 (Л) '!CH32</f>
        <v>1.3207889909506276</v>
      </c>
      <c r="CI30" s="151">
        <f>'[8]ф_4 (Л) '!CI32</f>
        <v>1.3207889909506276</v>
      </c>
      <c r="CJ30" s="151">
        <f t="shared" si="103"/>
        <v>1531.479020914114</v>
      </c>
      <c r="CK30" s="151">
        <v>1531.479020914114</v>
      </c>
      <c r="CL30" s="151">
        <v>1531.479020914114</v>
      </c>
      <c r="CM30" s="151">
        <v>1531.479020914114</v>
      </c>
      <c r="CN30" s="151">
        <v>1211.5575425233631</v>
      </c>
      <c r="CO30" s="151">
        <v>539.38546402754127</v>
      </c>
      <c r="CP30" s="151">
        <v>550.72355802739378</v>
      </c>
      <c r="CQ30" s="151">
        <v>552.67747450504805</v>
      </c>
      <c r="CR30" s="151">
        <v>550.42887908521141</v>
      </c>
      <c r="CS30" s="151">
        <v>552.48327530314259</v>
      </c>
      <c r="CT30" s="151">
        <v>554.89301838522294</v>
      </c>
      <c r="CU30" s="151">
        <v>555.79907477961081</v>
      </c>
      <c r="CV30" s="151">
        <v>556.03703382136473</v>
      </c>
      <c r="CW30" s="151">
        <v>557.61812005261788</v>
      </c>
      <c r="CX30" s="151">
        <v>558.24668676023884</v>
      </c>
      <c r="CY30" s="151">
        <v>561.57365768483601</v>
      </c>
      <c r="CZ30" s="151">
        <v>562.79280937220892</v>
      </c>
      <c r="DA30" s="151">
        <v>565.45482945397316</v>
      </c>
      <c r="DB30" s="151">
        <v>565.9346126389687</v>
      </c>
      <c r="DC30" s="151">
        <v>567.23154747878516</v>
      </c>
      <c r="DD30" s="151">
        <v>570.44581373166477</v>
      </c>
      <c r="DE30" s="151">
        <v>573.76422858407227</v>
      </c>
      <c r="DF30" s="151">
        <v>574.10968840240741</v>
      </c>
      <c r="DG30" s="151">
        <v>574.11373347092615</v>
      </c>
      <c r="DH30" s="151">
        <v>574.07937834454697</v>
      </c>
      <c r="DI30" s="151">
        <v>574.07937834454697</v>
      </c>
      <c r="DJ30" s="139"/>
      <c r="DK30" s="139">
        <v>459.55849999999987</v>
      </c>
      <c r="DL30" s="139">
        <v>4958</v>
      </c>
      <c r="DM30" s="139">
        <f t="shared" si="100"/>
        <v>4.3</v>
      </c>
      <c r="DN30" s="139">
        <v>5.0008999999999997</v>
      </c>
      <c r="DO30" s="139"/>
      <c r="DP30" s="139"/>
      <c r="DQ30" s="284">
        <f>'[8]ф_4 (Л) '!DQ32</f>
        <v>0</v>
      </c>
      <c r="DR30" s="284">
        <f>'[8]ф_4 (Л) '!DR32</f>
        <v>0</v>
      </c>
      <c r="DS30" s="284">
        <f>'[8]ф_4 (Л) '!DS32</f>
        <v>0</v>
      </c>
      <c r="DT30" s="284">
        <f>'[8]ф_4 (Л) '!DT32</f>
        <v>662.82298210970771</v>
      </c>
      <c r="DU30" s="284">
        <f>'[8]ф_4 (Л) '!DU32</f>
        <v>0</v>
      </c>
      <c r="DV30" s="284">
        <f>'[8]ф_4 (Л) '!DV32</f>
        <v>83.437239149415745</v>
      </c>
      <c r="DW30" s="284">
        <f>'[8]ф_4 (Л) '!DW32</f>
        <v>0</v>
      </c>
      <c r="DX30" s="284">
        <f>'[8]ф_4 (Л) '!DX32</f>
        <v>0</v>
      </c>
      <c r="DY30" s="284">
        <f>'[8]ф_4 (Л) '!DY32</f>
        <v>0</v>
      </c>
      <c r="DZ30" s="284">
        <f>'[8]ф_4 (Л) '!DZ32</f>
        <v>0</v>
      </c>
      <c r="EA30" s="284">
        <f>'[8]ф_4 (Л) '!EA32</f>
        <v>0</v>
      </c>
      <c r="EB30" s="284">
        <f>'[8]ф_4 (Л) '!EB32</f>
        <v>0</v>
      </c>
      <c r="EC30" s="284">
        <f>'[8]ф_4 (Л) '!EC32</f>
        <v>0</v>
      </c>
      <c r="ED30" s="284">
        <f>'[8]ф_4 (Л) '!ED32</f>
        <v>0</v>
      </c>
      <c r="EE30" s="284">
        <f>'[8]ф_4 (Л) '!EE32</f>
        <v>0</v>
      </c>
      <c r="EF30" s="284">
        <f>'[8]ф_4 (Л) '!EF32</f>
        <v>0</v>
      </c>
      <c r="EG30" s="284">
        <f>'[8]ф_4 (Л) '!EG32</f>
        <v>0</v>
      </c>
      <c r="EH30" s="284">
        <f>'[8]ф_4 (Л) '!EH32</f>
        <v>0</v>
      </c>
      <c r="EI30" s="284">
        <f>'[8]ф_4 (Л) '!EI32</f>
        <v>0</v>
      </c>
      <c r="EJ30" s="284">
        <f>'[8]ф_4 (Л) '!EJ32</f>
        <v>0</v>
      </c>
      <c r="EK30" s="284">
        <f>'[8]ф_4 (Л) '!EK32</f>
        <v>0</v>
      </c>
      <c r="EL30" s="284">
        <f>'[8]ф_4 (Л) '!EL32</f>
        <v>0</v>
      </c>
      <c r="EM30" s="284">
        <f>'[8]ф_4 (Л) '!EM32</f>
        <v>0</v>
      </c>
      <c r="EN30" s="284">
        <f>'[8]ф_4 (Л) '!EN32</f>
        <v>0</v>
      </c>
      <c r="EO30" s="284">
        <f>'[8]ф_4 (Л) '!EO32</f>
        <v>0</v>
      </c>
      <c r="EP30" s="139"/>
      <c r="EQ30" s="139"/>
      <c r="ER30" s="139"/>
      <c r="ES30" s="139">
        <v>0</v>
      </c>
      <c r="ET30" s="139">
        <v>0</v>
      </c>
      <c r="EU30" s="139">
        <v>0</v>
      </c>
      <c r="EV30" s="139">
        <v>254.535</v>
      </c>
      <c r="EW30" s="139">
        <v>0</v>
      </c>
      <c r="EX30" s="139">
        <v>0</v>
      </c>
      <c r="EY30" s="139">
        <v>0</v>
      </c>
      <c r="EZ30" s="139">
        <v>0</v>
      </c>
      <c r="FA30" s="139">
        <v>0</v>
      </c>
      <c r="FB30" s="139">
        <v>0</v>
      </c>
      <c r="FC30" s="139">
        <v>0</v>
      </c>
      <c r="FD30" s="139">
        <v>0</v>
      </c>
      <c r="FE30" s="139">
        <v>0</v>
      </c>
      <c r="FF30" s="139">
        <v>0</v>
      </c>
      <c r="FG30" s="139">
        <v>0</v>
      </c>
      <c r="FH30" s="139">
        <v>0</v>
      </c>
      <c r="FI30" s="139">
        <v>0</v>
      </c>
      <c r="FJ30" s="139">
        <v>0</v>
      </c>
      <c r="FK30" s="139">
        <v>0</v>
      </c>
      <c r="FL30" s="139">
        <v>0</v>
      </c>
      <c r="FM30" s="139">
        <v>0</v>
      </c>
      <c r="FN30" s="139">
        <v>0</v>
      </c>
      <c r="FO30" s="139">
        <v>0</v>
      </c>
      <c r="FP30" s="139">
        <v>0</v>
      </c>
      <c r="FQ30" s="139">
        <v>0</v>
      </c>
      <c r="FR30" s="139"/>
      <c r="FS30" s="139"/>
      <c r="FT30" s="139"/>
      <c r="FU30" s="139">
        <v>2024</v>
      </c>
      <c r="FV30" s="139"/>
      <c r="FW30" s="139"/>
      <c r="FX30" s="139"/>
      <c r="FY30" s="139">
        <v>1.3</v>
      </c>
      <c r="FZ30" s="139"/>
      <c r="GA30" s="139"/>
      <c r="GB30" s="139"/>
      <c r="GC30" s="139"/>
      <c r="GD30" s="139"/>
      <c r="GE30" s="139"/>
      <c r="GF30" s="139"/>
      <c r="GG30" s="139"/>
      <c r="GH30" s="139"/>
      <c r="GI30" s="139"/>
      <c r="GJ30" s="139"/>
      <c r="GK30" s="139"/>
      <c r="GL30" s="139"/>
      <c r="GM30" s="139"/>
      <c r="GN30" s="139"/>
      <c r="GO30" s="139"/>
      <c r="GP30" s="139"/>
      <c r="GQ30" s="139"/>
      <c r="GR30" s="139">
        <v>2758</v>
      </c>
      <c r="GS30" s="139"/>
      <c r="GT30" s="139"/>
      <c r="GU30" s="139"/>
      <c r="GV30" s="139">
        <f t="shared" si="104"/>
        <v>0.15728119454945061</v>
      </c>
      <c r="GW30" s="139"/>
      <c r="GX30" s="139"/>
      <c r="GY30" s="139"/>
      <c r="GZ30" s="139">
        <f t="shared" si="106"/>
        <v>4.3</v>
      </c>
      <c r="HA30" s="139">
        <f t="shared" si="106"/>
        <v>4.3</v>
      </c>
      <c r="HB30" s="139">
        <f t="shared" si="106"/>
        <v>4.3</v>
      </c>
      <c r="HC30" s="139">
        <f t="shared" si="106"/>
        <v>1.3</v>
      </c>
      <c r="HD30" s="139">
        <f t="shared" si="106"/>
        <v>1.3</v>
      </c>
      <c r="HE30" s="139">
        <f t="shared" si="106"/>
        <v>1.3</v>
      </c>
      <c r="HF30" s="139">
        <f t="shared" si="106"/>
        <v>1.3</v>
      </c>
      <c r="HG30" s="139">
        <f t="shared" si="106"/>
        <v>1.3</v>
      </c>
      <c r="HH30" s="139">
        <f t="shared" si="106"/>
        <v>1.3</v>
      </c>
      <c r="HI30" s="139">
        <f t="shared" si="106"/>
        <v>1.3</v>
      </c>
      <c r="HJ30" s="139">
        <f t="shared" si="106"/>
        <v>1.3</v>
      </c>
      <c r="HK30" s="139">
        <f t="shared" si="106"/>
        <v>1.3</v>
      </c>
      <c r="HL30" s="139">
        <f t="shared" si="106"/>
        <v>1.3</v>
      </c>
      <c r="HM30" s="139">
        <f t="shared" si="106"/>
        <v>1.3</v>
      </c>
      <c r="HN30" s="139">
        <f t="shared" si="106"/>
        <v>1.3</v>
      </c>
      <c r="HO30" s="139">
        <f t="shared" si="106"/>
        <v>1.3</v>
      </c>
      <c r="HP30" s="139">
        <f t="shared" si="107"/>
        <v>1.3</v>
      </c>
      <c r="HQ30" s="139">
        <f t="shared" si="107"/>
        <v>1.3</v>
      </c>
      <c r="HR30" s="139">
        <f t="shared" si="107"/>
        <v>1.3</v>
      </c>
      <c r="HS30" s="139">
        <f t="shared" si="107"/>
        <v>1.3</v>
      </c>
      <c r="HT30" s="139">
        <f t="shared" si="107"/>
        <v>1.3</v>
      </c>
      <c r="HU30" s="139">
        <f t="shared" si="107"/>
        <v>1.3</v>
      </c>
      <c r="HV30" s="139">
        <f t="shared" si="107"/>
        <v>1.3</v>
      </c>
      <c r="HW30" s="139">
        <f t="shared" si="107"/>
        <v>1.3</v>
      </c>
      <c r="HX30" s="139">
        <f t="shared" si="107"/>
        <v>1.3</v>
      </c>
      <c r="HY30" s="139"/>
      <c r="HZ30" s="139"/>
      <c r="IA30" s="139"/>
      <c r="IB30" s="139"/>
      <c r="IC30" s="139"/>
      <c r="ID30" s="139"/>
      <c r="IE30" s="139"/>
      <c r="IF30" s="139"/>
      <c r="IG30" s="139"/>
      <c r="IH30" s="139"/>
      <c r="II30" s="139"/>
      <c r="IJ30" s="139"/>
      <c r="IK30" s="139"/>
      <c r="IL30" s="139"/>
      <c r="IM30" s="139"/>
      <c r="IN30" s="139"/>
      <c r="IO30" s="139"/>
      <c r="IP30" s="139"/>
      <c r="IQ30" s="139"/>
      <c r="IR30" s="139"/>
      <c r="IS30" s="139"/>
      <c r="IT30" s="139"/>
      <c r="IU30" s="139"/>
      <c r="IV30" s="139"/>
      <c r="IW30" s="139"/>
      <c r="IX30" s="139"/>
      <c r="IY30" s="139"/>
      <c r="IZ30" s="139"/>
      <c r="JA30" s="139"/>
      <c r="JB30" s="139"/>
      <c r="JC30" s="139"/>
      <c r="JD30" s="139"/>
      <c r="JE30" s="139"/>
      <c r="JF30" s="139"/>
      <c r="JG30" s="139"/>
      <c r="JH30" s="139"/>
      <c r="JI30" s="139"/>
      <c r="JJ30" s="139"/>
      <c r="JK30" s="139"/>
      <c r="JL30" s="139"/>
      <c r="JM30" s="139"/>
      <c r="JN30" s="139"/>
      <c r="JO30" s="139"/>
      <c r="JP30" s="139"/>
      <c r="JQ30" s="139"/>
      <c r="JR30" s="139"/>
      <c r="JS30" s="139"/>
      <c r="JT30" s="139"/>
      <c r="JU30" s="139"/>
      <c r="JV30" s="139"/>
      <c r="JW30" s="139"/>
      <c r="JX30" s="139"/>
      <c r="JY30" s="139"/>
      <c r="JZ30" s="139"/>
      <c r="KA30" s="139"/>
      <c r="KB30" s="139"/>
      <c r="KC30" s="139"/>
      <c r="KD30" s="139"/>
      <c r="KE30" s="139"/>
      <c r="KF30" s="139"/>
      <c r="KG30" s="139"/>
      <c r="KH30" s="139"/>
      <c r="KI30" s="139"/>
      <c r="KJ30" s="139"/>
      <c r="KK30" s="139"/>
      <c r="KL30" s="139"/>
      <c r="KM30" s="139"/>
      <c r="KN30" s="139"/>
      <c r="KO30" s="139"/>
      <c r="KP30" s="139"/>
      <c r="KQ30" s="139"/>
      <c r="KR30" s="139"/>
      <c r="KS30" s="139"/>
      <c r="KT30" s="139"/>
      <c r="KU30" s="139"/>
    </row>
    <row r="31" spans="1:307" s="152" customFormat="1" x14ac:dyDescent="0.2">
      <c r="A31" s="150" t="s">
        <v>508</v>
      </c>
      <c r="B31" s="186" t="s">
        <v>579</v>
      </c>
      <c r="C31" s="284">
        <f>'[8]ф_4 (Л) '!C33</f>
        <v>0.28274117569839596</v>
      </c>
      <c r="D31" s="284">
        <f>'[8]ф_4 (Л) '!D33</f>
        <v>0.28274117569839596</v>
      </c>
      <c r="E31" s="284">
        <f>'[8]ф_4 (Л) '!E33</f>
        <v>0.28274117569839596</v>
      </c>
      <c r="F31" s="284">
        <f>'[8]ф_4 (Л) '!F33</f>
        <v>0.28274117569839596</v>
      </c>
      <c r="G31" s="284">
        <f>'[8]ф_4 (Л) '!G33</f>
        <v>0.28274117569839596</v>
      </c>
      <c r="H31" s="284">
        <f>'[8]ф_4 (Л) '!H33</f>
        <v>0.28274117569839596</v>
      </c>
      <c r="I31" s="284">
        <f>'[8]ф_4 (Л) '!I33</f>
        <v>0.28274117569839602</v>
      </c>
      <c r="J31" s="151">
        <f>'[8]ф_4 (Л) '!J33</f>
        <v>0.14121962402567628</v>
      </c>
      <c r="K31" s="151">
        <f>'[8]ф_4 (Л) '!K33</f>
        <v>0.14121962402567628</v>
      </c>
      <c r="L31" s="151">
        <f>'[8]ф_4 (Л) '!L33</f>
        <v>0.14121962402567628</v>
      </c>
      <c r="M31" s="151">
        <f>'[8]ф_4 (Л) '!M33</f>
        <v>0.14121962402567628</v>
      </c>
      <c r="N31" s="151">
        <f>'[8]ф_4 (Л) '!N33</f>
        <v>0.34482758620689657</v>
      </c>
      <c r="O31" s="151">
        <f>'[8]ф_4 (Л) '!O33</f>
        <v>0</v>
      </c>
      <c r="P31" s="151">
        <f>'[8]ф_4 (Л) '!P33</f>
        <v>0</v>
      </c>
      <c r="Q31" s="151">
        <f>'[8]ф_4 (Л) '!Q33</f>
        <v>0</v>
      </c>
      <c r="R31" s="151">
        <f>'[8]ф_4 (Л) '!R33</f>
        <v>0</v>
      </c>
      <c r="S31" s="151">
        <f>'[8]ф_4 (Л) '!S33</f>
        <v>0</v>
      </c>
      <c r="T31" s="151">
        <f>'[8]ф_4 (Л) '!T33</f>
        <v>0</v>
      </c>
      <c r="U31" s="151">
        <f>'[8]ф_4 (Л) '!U33</f>
        <v>0</v>
      </c>
      <c r="V31" s="151">
        <f>'[8]ф_4 (Л) '!V33</f>
        <v>0</v>
      </c>
      <c r="W31" s="151">
        <f>'[8]ф_4 (Л) '!W33</f>
        <v>0</v>
      </c>
      <c r="X31" s="151">
        <f>'[8]ф_4 (Л) '!X33</f>
        <v>0</v>
      </c>
      <c r="Y31" s="151">
        <f>'[8]ф_4 (Л) '!Y33</f>
        <v>0</v>
      </c>
      <c r="Z31" s="151">
        <f>'[8]ф_4 (Л) '!Z33</f>
        <v>0</v>
      </c>
      <c r="AA31" s="151">
        <f>'[8]ф_4 (Л) '!AA33</f>
        <v>0</v>
      </c>
      <c r="AB31" s="151">
        <f>'[8]ф_4 (Л) '!AB33</f>
        <v>0</v>
      </c>
      <c r="AC31" s="151">
        <f>'[8]ф_4 (Л) '!AC33</f>
        <v>0</v>
      </c>
      <c r="AD31" s="151">
        <f>'[8]ф_4 (Л) '!AD33</f>
        <v>0</v>
      </c>
      <c r="AE31" s="151">
        <f>'[8]ф_4 (Л) '!AE33</f>
        <v>0</v>
      </c>
      <c r="AF31" s="151">
        <f>'[8]ф_4 (Л) '!AF33</f>
        <v>0</v>
      </c>
      <c r="AG31" s="151">
        <f>'[8]ф_4 (Л) '!AG33</f>
        <v>0</v>
      </c>
      <c r="AH31" s="151">
        <f>'[8]ф_4 (Л) '!AH33</f>
        <v>0</v>
      </c>
      <c r="AI31" s="151">
        <f>'[8]ф_4 (Л) '!AI33</f>
        <v>0</v>
      </c>
      <c r="AJ31" s="151">
        <f>'[8]ф_4 (Л) '!AJ33</f>
        <v>173.9079364672321</v>
      </c>
      <c r="AK31" s="151">
        <f>'[8]ф_4 (Л) '!AK33</f>
        <v>173.9079364672321</v>
      </c>
      <c r="AL31" s="151">
        <f>'[8]ф_4 (Л) '!AL33</f>
        <v>173.9079364672321</v>
      </c>
      <c r="AM31" s="151">
        <f>'[8]ф_4 (Л) '!AM33</f>
        <v>173.9079364672321</v>
      </c>
      <c r="AN31" s="151">
        <f>'[8]ф_4 (Л) '!AN33</f>
        <v>160.96953453337366</v>
      </c>
      <c r="AO31" s="151">
        <f>'[8]ф_4 (Л) '!AO33</f>
        <v>160.96953453337366</v>
      </c>
      <c r="AP31" s="151">
        <f>'[8]ф_4 (Л) '!AP33</f>
        <v>160.96953453337366</v>
      </c>
      <c r="AQ31" s="151">
        <f>'[8]ф_4 (Л) '!AQ33</f>
        <v>160.96953453337366</v>
      </c>
      <c r="AR31" s="151">
        <f>'[8]ф_4 (Л) '!AR33</f>
        <v>160.96953453337366</v>
      </c>
      <c r="AS31" s="151">
        <f>'[8]ф_4 (Л) '!AS33</f>
        <v>160.96953453337366</v>
      </c>
      <c r="AT31" s="151">
        <f>'[8]ф_4 (Л) '!AT33</f>
        <v>160.96953453337366</v>
      </c>
      <c r="AU31" s="151">
        <f>'[8]ф_4 (Л) '!AU33</f>
        <v>160.96953453337366</v>
      </c>
      <c r="AV31" s="151">
        <f>'[8]ф_4 (Л) '!AV33</f>
        <v>160.96953453337366</v>
      </c>
      <c r="AW31" s="151">
        <f>'[8]ф_4 (Л) '!AW33</f>
        <v>160.96953453337366</v>
      </c>
      <c r="AX31" s="151">
        <f>'[8]ф_4 (Л) '!AX33</f>
        <v>160.96953453337366</v>
      </c>
      <c r="AY31" s="151">
        <f>'[8]ф_4 (Л) '!AY33</f>
        <v>160.96953453337366</v>
      </c>
      <c r="AZ31" s="151">
        <f>'[8]ф_4 (Л) '!AZ33</f>
        <v>160.96953453337366</v>
      </c>
      <c r="BA31" s="151">
        <f>'[8]ф_4 (Л) '!BA33</f>
        <v>160.96953453337366</v>
      </c>
      <c r="BB31" s="151">
        <f>'[8]ф_4 (Л) '!BB33</f>
        <v>160.96953453337366</v>
      </c>
      <c r="BC31" s="151">
        <f>'[8]ф_4 (Л) '!BC33</f>
        <v>160.96953453337366</v>
      </c>
      <c r="BD31" s="151">
        <f>'[8]ф_4 (Л) '!BD33</f>
        <v>160.96953453337366</v>
      </c>
      <c r="BE31" s="151">
        <f>'[8]ф_4 (Л) '!BE33</f>
        <v>160.96953453337366</v>
      </c>
      <c r="BF31" s="151">
        <f>'[8]ф_4 (Л) '!BF33</f>
        <v>160.96953453337366</v>
      </c>
      <c r="BG31" s="151">
        <f>'[8]ф_4 (Л) '!BG33</f>
        <v>160.96953453337366</v>
      </c>
      <c r="BH31" s="151">
        <f>'[8]ф_4 (Л) '!BH33</f>
        <v>160.96953453337366</v>
      </c>
      <c r="BI31" s="151">
        <f>'[8]ф_4 (Л) '!BI33</f>
        <v>160.96953453337366</v>
      </c>
      <c r="BJ31" s="151">
        <f>'[8]ф_4 (Л) '!BJ33</f>
        <v>6.4691089923511615</v>
      </c>
      <c r="BK31" s="151">
        <f>'[8]ф_4 (Л) '!BK33</f>
        <v>6.8657351551021012E-2</v>
      </c>
      <c r="BL31" s="151">
        <f>'[8]ф_4 (Л) '!BL33</f>
        <v>6.4691089923511615</v>
      </c>
      <c r="BM31" s="151">
        <f>'[8]ф_4 (Л) '!BM33</f>
        <v>6.4691089923511615</v>
      </c>
      <c r="BN31" s="151">
        <f>'[8]ф_4 (Л) '!BN33</f>
        <v>5.5043186686340766</v>
      </c>
      <c r="BO31" s="151">
        <f>'[8]ф_4 (Л) '!BO33</f>
        <v>4.6408602732773883</v>
      </c>
      <c r="BP31" s="151">
        <f>'[8]ф_4 (Л) '!BP33</f>
        <v>4.7455172229232891</v>
      </c>
      <c r="BQ31" s="151">
        <f>'[8]ф_4 (Л) '!BQ33</f>
        <v>4.7675736119204695</v>
      </c>
      <c r="BR31" s="151">
        <f>'[8]ф_4 (Л) '!BR33</f>
        <v>4.7529952883763231</v>
      </c>
      <c r="BS31" s="151">
        <f>'[8]ф_4 (Л) '!BS33</f>
        <v>4.7723335834171507</v>
      </c>
      <c r="BT31" s="151">
        <f>'[8]ф_4 (Л) '!BT33</f>
        <v>4.7950242178679821</v>
      </c>
      <c r="BU31" s="151">
        <f>'[8]ф_4 (Л) '!BU33</f>
        <v>4.8035657628210444</v>
      </c>
      <c r="BV31" s="151">
        <f>'[8]ф_4 (Л) '!BV33</f>
        <v>4.8058095380476198</v>
      </c>
      <c r="BW31" s="151">
        <f>'[8]ф_4 (Л) '!BW33</f>
        <v>4.8207232379782905</v>
      </c>
      <c r="BX31" s="151">
        <f>'[8]ф_4 (Л) '!BX33</f>
        <v>4.826654769873258</v>
      </c>
      <c r="BY31" s="151">
        <f>'[8]ф_4 (Л) '!BY33</f>
        <v>4.8580741459531787</v>
      </c>
      <c r="BZ31" s="151">
        <f>'[8]ф_4 (Л) '!BZ33</f>
        <v>4.869478063217838</v>
      </c>
      <c r="CA31" s="151">
        <f>'[8]ф_4 (Л) '!CA33</f>
        <v>4.8941301505778512</v>
      </c>
      <c r="CB31" s="151">
        <f>'[8]ф_4 (Л) '!CB33</f>
        <v>4.8984543724260732</v>
      </c>
      <c r="CC31" s="151">
        <f>'[8]ф_4 (Л) '!CC33</f>
        <v>4.9101431856846132</v>
      </c>
      <c r="CD31" s="151">
        <f>'[8]ф_4 (Л) '!CD33</f>
        <v>4.9219643838945402</v>
      </c>
      <c r="CE31" s="151">
        <f>'[8]ф_4 (Л) '!CE33</f>
        <v>4.9517332884860279</v>
      </c>
      <c r="CF31" s="151">
        <f>'[8]ф_4 (Л) '!CF33</f>
        <v>4.9549792432042477</v>
      </c>
      <c r="CG31" s="151">
        <f>'[8]ф_4 (Л) '!CG33</f>
        <v>4.9550172532496033</v>
      </c>
      <c r="CH31" s="151">
        <f>'[8]ф_4 (Л) '!CH33</f>
        <v>4.9546944323354394</v>
      </c>
      <c r="CI31" s="151">
        <f>'[8]ф_4 (Л) '!CI33</f>
        <v>4.9546944323354385</v>
      </c>
      <c r="CJ31" s="151">
        <f t="shared" si="103"/>
        <v>10156.074156797833</v>
      </c>
      <c r="CK31" s="151">
        <v>10156.074156797833</v>
      </c>
      <c r="CL31" s="151">
        <v>10156.074156797833</v>
      </c>
      <c r="CM31" s="151">
        <v>10156.074156797831</v>
      </c>
      <c r="CN31" s="151">
        <v>8034.5000349731008</v>
      </c>
      <c r="CO31" s="151">
        <v>6912.3109335065328</v>
      </c>
      <c r="CP31" s="151">
        <v>7057.6104203245595</v>
      </c>
      <c r="CQ31" s="151">
        <v>7082.65017228747</v>
      </c>
      <c r="CR31" s="151">
        <v>7053.8340625808578</v>
      </c>
      <c r="CS31" s="151">
        <v>7080.1614784754684</v>
      </c>
      <c r="CT31" s="151">
        <v>7111.042721230564</v>
      </c>
      <c r="CU31" s="151">
        <v>7122.6539787430247</v>
      </c>
      <c r="CV31" s="151">
        <v>7125.7034618969838</v>
      </c>
      <c r="CW31" s="151">
        <v>7145.9653346614105</v>
      </c>
      <c r="CX31" s="151">
        <v>7154.0205174857383</v>
      </c>
      <c r="CY31" s="151">
        <v>7196.656181646641</v>
      </c>
      <c r="CZ31" s="151">
        <v>7212.2798053818924</v>
      </c>
      <c r="DA31" s="151">
        <v>7246.3940182103161</v>
      </c>
      <c r="DB31" s="151">
        <v>7252.5425164115723</v>
      </c>
      <c r="DC31" s="151">
        <v>7269.1629436777603</v>
      </c>
      <c r="DD31" s="151">
        <v>7310.3542794565965</v>
      </c>
      <c r="DE31" s="151">
        <v>7352.8802961848396</v>
      </c>
      <c r="DF31" s="151">
        <v>7357.3074189729396</v>
      </c>
      <c r="DG31" s="151">
        <v>7357.3592571725421</v>
      </c>
      <c r="DH31" s="151">
        <v>7356.9189907368873</v>
      </c>
      <c r="DI31" s="151">
        <v>7356.9189907368864</v>
      </c>
      <c r="DJ31" s="139"/>
      <c r="DK31" s="139">
        <v>1569.9340000000007</v>
      </c>
      <c r="DL31" s="139">
        <v>17258</v>
      </c>
      <c r="DM31" s="139">
        <f t="shared" si="100"/>
        <v>20.64</v>
      </c>
      <c r="DN31" s="139">
        <v>24.00432</v>
      </c>
      <c r="DO31" s="139"/>
      <c r="DP31" s="139"/>
      <c r="DQ31" s="284">
        <f>'[8]ф_4 (Л) '!DQ33</f>
        <v>0</v>
      </c>
      <c r="DR31" s="284">
        <f>'[8]ф_4 (Л) '!DR33</f>
        <v>0</v>
      </c>
      <c r="DS31" s="284">
        <f>'[8]ф_4 (Л) '!DS33</f>
        <v>0</v>
      </c>
      <c r="DT31" s="284">
        <f>'[8]ф_4 (Л) '!DT33</f>
        <v>0</v>
      </c>
      <c r="DU31" s="284">
        <f>'[8]ф_4 (Л) '!DU33</f>
        <v>0</v>
      </c>
      <c r="DV31" s="284">
        <f>'[8]ф_4 (Л) '!DV33</f>
        <v>0</v>
      </c>
      <c r="DW31" s="284">
        <f>'[8]ф_4 (Л) '!DW33</f>
        <v>0</v>
      </c>
      <c r="DX31" s="284">
        <f>'[8]ф_4 (Л) '!DX33</f>
        <v>0</v>
      </c>
      <c r="DY31" s="284">
        <f>'[8]ф_4 (Л) '!DY33</f>
        <v>0</v>
      </c>
      <c r="DZ31" s="284">
        <f>'[8]ф_4 (Л) '!DZ33</f>
        <v>0</v>
      </c>
      <c r="EA31" s="284">
        <f>'[8]ф_4 (Л) '!EA33</f>
        <v>0</v>
      </c>
      <c r="EB31" s="284">
        <f>'[8]ф_4 (Л) '!EB33</f>
        <v>0</v>
      </c>
      <c r="EC31" s="284">
        <f>'[8]ф_4 (Л) '!EC33</f>
        <v>0</v>
      </c>
      <c r="ED31" s="284">
        <f>'[8]ф_4 (Л) '!ED33</f>
        <v>0</v>
      </c>
      <c r="EE31" s="284">
        <f>'[8]ф_4 (Л) '!EE33</f>
        <v>0</v>
      </c>
      <c r="EF31" s="284">
        <f>'[8]ф_4 (Л) '!EF33</f>
        <v>0</v>
      </c>
      <c r="EG31" s="284">
        <f>'[8]ф_4 (Л) '!EG33</f>
        <v>0</v>
      </c>
      <c r="EH31" s="284">
        <f>'[8]ф_4 (Л) '!EH33</f>
        <v>0</v>
      </c>
      <c r="EI31" s="284">
        <f>'[8]ф_4 (Л) '!EI33</f>
        <v>0</v>
      </c>
      <c r="EJ31" s="284">
        <f>'[8]ф_4 (Л) '!EJ33</f>
        <v>0</v>
      </c>
      <c r="EK31" s="284">
        <f>'[8]ф_4 (Л) '!EK33</f>
        <v>0</v>
      </c>
      <c r="EL31" s="284">
        <f>'[8]ф_4 (Л) '!EL33</f>
        <v>0</v>
      </c>
      <c r="EM31" s="284">
        <f>'[8]ф_4 (Л) '!EM33</f>
        <v>327.35747302729044</v>
      </c>
      <c r="EN31" s="284">
        <f>'[8]ф_4 (Л) '!EN33</f>
        <v>0</v>
      </c>
      <c r="EO31" s="284">
        <f>'[8]ф_4 (Л) '!EO33</f>
        <v>0</v>
      </c>
      <c r="EP31" s="139"/>
      <c r="EQ31" s="139"/>
      <c r="ER31" s="139"/>
      <c r="ES31" s="139">
        <v>0</v>
      </c>
      <c r="ET31" s="139">
        <v>0</v>
      </c>
      <c r="EU31" s="139">
        <v>0</v>
      </c>
      <c r="EV31" s="139">
        <v>0</v>
      </c>
      <c r="EW31" s="139">
        <v>0</v>
      </c>
      <c r="EX31" s="139">
        <v>0</v>
      </c>
      <c r="EY31" s="139">
        <v>0</v>
      </c>
      <c r="EZ31" s="139">
        <v>0</v>
      </c>
      <c r="FA31" s="139">
        <v>0</v>
      </c>
      <c r="FB31" s="139">
        <v>0</v>
      </c>
      <c r="FC31" s="139">
        <v>0</v>
      </c>
      <c r="FD31" s="139">
        <v>0</v>
      </c>
      <c r="FE31" s="139">
        <v>0</v>
      </c>
      <c r="FF31" s="139">
        <v>0</v>
      </c>
      <c r="FG31" s="139">
        <v>0</v>
      </c>
      <c r="FH31" s="139">
        <v>0</v>
      </c>
      <c r="FI31" s="139">
        <v>0</v>
      </c>
      <c r="FJ31" s="139">
        <v>0</v>
      </c>
      <c r="FK31" s="139">
        <v>0</v>
      </c>
      <c r="FL31" s="139">
        <v>0</v>
      </c>
      <c r="FM31" s="139">
        <v>0</v>
      </c>
      <c r="FN31" s="139">
        <v>0</v>
      </c>
      <c r="FO31" s="139">
        <v>0</v>
      </c>
      <c r="FP31" s="139">
        <v>0</v>
      </c>
      <c r="FQ31" s="139">
        <v>0</v>
      </c>
      <c r="FR31" s="139"/>
      <c r="FS31" s="139"/>
      <c r="FT31" s="139"/>
      <c r="FU31" s="139">
        <v>2024</v>
      </c>
      <c r="FV31" s="139"/>
      <c r="FW31" s="139"/>
      <c r="FX31" s="139"/>
      <c r="FY31" s="139">
        <v>2.9</v>
      </c>
      <c r="FZ31" s="139"/>
      <c r="GA31" s="139"/>
      <c r="GB31" s="139"/>
      <c r="GC31" s="139"/>
      <c r="GD31" s="139"/>
      <c r="GE31" s="139"/>
      <c r="GF31" s="139"/>
      <c r="GG31" s="139"/>
      <c r="GH31" s="139"/>
      <c r="GI31" s="139"/>
      <c r="GJ31" s="139"/>
      <c r="GK31" s="139"/>
      <c r="GL31" s="139"/>
      <c r="GM31" s="139"/>
      <c r="GN31" s="139"/>
      <c r="GO31" s="139"/>
      <c r="GP31" s="139"/>
      <c r="GQ31" s="139"/>
      <c r="GR31" s="139">
        <v>17258</v>
      </c>
      <c r="GS31" s="139"/>
      <c r="GT31" s="139"/>
      <c r="GU31" s="139"/>
      <c r="GV31" s="139">
        <f t="shared" si="104"/>
        <v>0.28274117569839602</v>
      </c>
      <c r="GW31" s="139"/>
      <c r="GX31" s="139"/>
      <c r="GY31" s="139"/>
      <c r="GZ31" s="139">
        <f t="shared" si="106"/>
        <v>20.64</v>
      </c>
      <c r="HA31" s="139">
        <f t="shared" si="106"/>
        <v>20.64</v>
      </c>
      <c r="HB31" s="139">
        <f t="shared" si="106"/>
        <v>20.64</v>
      </c>
      <c r="HC31" s="139">
        <f t="shared" si="106"/>
        <v>2.9</v>
      </c>
      <c r="HD31" s="139">
        <f t="shared" si="106"/>
        <v>2.9</v>
      </c>
      <c r="HE31" s="139">
        <f t="shared" si="106"/>
        <v>2.9</v>
      </c>
      <c r="HF31" s="139">
        <f t="shared" si="106"/>
        <v>2.9</v>
      </c>
      <c r="HG31" s="139">
        <f t="shared" si="106"/>
        <v>2.9</v>
      </c>
      <c r="HH31" s="139">
        <f t="shared" si="106"/>
        <v>2.9</v>
      </c>
      <c r="HI31" s="139">
        <f t="shared" si="106"/>
        <v>2.9</v>
      </c>
      <c r="HJ31" s="139">
        <f t="shared" si="106"/>
        <v>2.9</v>
      </c>
      <c r="HK31" s="139">
        <f t="shared" si="106"/>
        <v>2.9</v>
      </c>
      <c r="HL31" s="139">
        <f t="shared" si="106"/>
        <v>2.9</v>
      </c>
      <c r="HM31" s="139">
        <f t="shared" si="106"/>
        <v>2.9</v>
      </c>
      <c r="HN31" s="139">
        <f t="shared" si="106"/>
        <v>2.9</v>
      </c>
      <c r="HO31" s="139">
        <f t="shared" si="106"/>
        <v>2.9</v>
      </c>
      <c r="HP31" s="139">
        <f t="shared" si="107"/>
        <v>2.9</v>
      </c>
      <c r="HQ31" s="139">
        <f t="shared" si="107"/>
        <v>2.9</v>
      </c>
      <c r="HR31" s="139">
        <f t="shared" si="107"/>
        <v>2.9</v>
      </c>
      <c r="HS31" s="139">
        <f t="shared" si="107"/>
        <v>2.9</v>
      </c>
      <c r="HT31" s="139">
        <f t="shared" si="107"/>
        <v>2.9</v>
      </c>
      <c r="HU31" s="139">
        <f t="shared" si="107"/>
        <v>2.9</v>
      </c>
      <c r="HV31" s="139">
        <f t="shared" si="107"/>
        <v>2.9</v>
      </c>
      <c r="HW31" s="139">
        <f t="shared" si="107"/>
        <v>2.9</v>
      </c>
      <c r="HX31" s="139">
        <f t="shared" si="107"/>
        <v>2.9</v>
      </c>
      <c r="HY31" s="139"/>
      <c r="HZ31" s="139"/>
      <c r="IA31" s="139"/>
      <c r="IB31" s="139"/>
      <c r="IC31" s="139"/>
      <c r="ID31" s="139"/>
      <c r="IE31" s="139"/>
      <c r="IF31" s="139"/>
      <c r="IG31" s="139"/>
      <c r="IH31" s="139"/>
      <c r="II31" s="139"/>
      <c r="IJ31" s="139"/>
      <c r="IK31" s="139"/>
      <c r="IL31" s="139"/>
      <c r="IM31" s="139"/>
      <c r="IN31" s="139"/>
      <c r="IO31" s="139"/>
      <c r="IP31" s="139"/>
      <c r="IQ31" s="139"/>
      <c r="IR31" s="139"/>
      <c r="IS31" s="139"/>
      <c r="IT31" s="139"/>
      <c r="IU31" s="139"/>
      <c r="IV31" s="139"/>
      <c r="IW31" s="139"/>
      <c r="IX31" s="139"/>
      <c r="IY31" s="139"/>
      <c r="IZ31" s="139"/>
      <c r="JA31" s="139"/>
      <c r="JB31" s="139"/>
      <c r="JC31" s="139"/>
      <c r="JD31" s="139"/>
      <c r="JE31" s="139"/>
      <c r="JF31" s="139"/>
      <c r="JG31" s="139"/>
      <c r="JH31" s="139"/>
      <c r="JI31" s="139"/>
      <c r="JJ31" s="139"/>
      <c r="JK31" s="139"/>
      <c r="JL31" s="139"/>
      <c r="JM31" s="139"/>
      <c r="JN31" s="139"/>
      <c r="JO31" s="139"/>
      <c r="JP31" s="139"/>
      <c r="JQ31" s="139"/>
      <c r="JR31" s="139"/>
      <c r="JS31" s="139"/>
      <c r="JT31" s="139"/>
      <c r="JU31" s="139"/>
      <c r="JV31" s="139"/>
      <c r="JW31" s="139"/>
      <c r="JX31" s="139"/>
      <c r="JY31" s="139"/>
      <c r="JZ31" s="139"/>
      <c r="KA31" s="139"/>
      <c r="KB31" s="139"/>
      <c r="KC31" s="139"/>
      <c r="KD31" s="139"/>
      <c r="KE31" s="139"/>
      <c r="KF31" s="139"/>
      <c r="KG31" s="139"/>
      <c r="KH31" s="139"/>
      <c r="KI31" s="139"/>
      <c r="KJ31" s="139"/>
      <c r="KK31" s="139"/>
      <c r="KL31" s="139"/>
      <c r="KM31" s="139"/>
      <c r="KN31" s="139"/>
      <c r="KO31" s="139"/>
      <c r="KP31" s="139"/>
      <c r="KQ31" s="139"/>
      <c r="KR31" s="139"/>
      <c r="KS31" s="139"/>
      <c r="KT31" s="139"/>
      <c r="KU31" s="139"/>
    </row>
    <row r="32" spans="1:307" s="152" customFormat="1" x14ac:dyDescent="0.2">
      <c r="A32" s="150" t="s">
        <v>509</v>
      </c>
      <c r="B32" s="186" t="s">
        <v>580</v>
      </c>
      <c r="C32" s="284">
        <f>'[8]ф_4 (Л) '!C34</f>
        <v>1.4880952380952379</v>
      </c>
      <c r="D32" s="284">
        <f>'[8]ф_4 (Л) '!D34</f>
        <v>1.4880952380952379</v>
      </c>
      <c r="E32" s="284">
        <f>'[8]ф_4 (Л) '!E34</f>
        <v>1.4880952380952379</v>
      </c>
      <c r="F32" s="284">
        <f>'[8]ф_4 (Л) '!F34</f>
        <v>1.4880952380952379</v>
      </c>
      <c r="G32" s="284">
        <f>'[8]ф_4 (Л) '!G34</f>
        <v>1.4880952380952379</v>
      </c>
      <c r="H32" s="284">
        <f>'[8]ф_4 (Л) '!H34</f>
        <v>1.4880952380952379</v>
      </c>
      <c r="I32" s="284">
        <f>'[8]ф_4 (Л) '!I34</f>
        <v>0.28274117569839596</v>
      </c>
      <c r="J32" s="151">
        <f>'[8]ф_4 (Л) '!J34</f>
        <v>2.9411764705882351</v>
      </c>
      <c r="K32" s="151">
        <f>'[8]ф_4 (Л) '!K34</f>
        <v>2.9411764705882351</v>
      </c>
      <c r="L32" s="151">
        <f>'[8]ф_4 (Л) '!L34</f>
        <v>2.9411764705882351</v>
      </c>
      <c r="M32" s="151">
        <f>'[8]ф_4 (Л) '!M34</f>
        <v>2.9411764705882351</v>
      </c>
      <c r="N32" s="151">
        <f>'[8]ф_4 (Л) '!N34</f>
        <v>2.9411764705882351</v>
      </c>
      <c r="O32" s="151">
        <f>'[8]ф_4 (Л) '!O34</f>
        <v>2.9411764705882351</v>
      </c>
      <c r="P32" s="151">
        <f>'[8]ф_4 (Л) '!P34</f>
        <v>2.9411764705882351</v>
      </c>
      <c r="Q32" s="151">
        <f>'[8]ф_4 (Л) '!Q34</f>
        <v>2.9411764705882351</v>
      </c>
      <c r="R32" s="151">
        <f>'[8]ф_4 (Л) '!R34</f>
        <v>2.9411764705882351</v>
      </c>
      <c r="S32" s="151">
        <f>'[8]ф_4 (Л) '!S34</f>
        <v>2.9411764705882351</v>
      </c>
      <c r="T32" s="151">
        <f>'[8]ф_4 (Л) '!T34</f>
        <v>2.9411764705882351</v>
      </c>
      <c r="U32" s="151">
        <f>'[8]ф_4 (Л) '!U34</f>
        <v>2.9411764705882351</v>
      </c>
      <c r="V32" s="151">
        <f>'[8]ф_4 (Л) '!V34</f>
        <v>2.9411764705882351</v>
      </c>
      <c r="W32" s="151">
        <f>'[8]ф_4 (Л) '!W34</f>
        <v>2.9411764705882351</v>
      </c>
      <c r="X32" s="151">
        <f>'[8]ф_4 (Л) '!X34</f>
        <v>2.9411764705882351</v>
      </c>
      <c r="Y32" s="151">
        <f>'[8]ф_4 (Л) '!Y34</f>
        <v>2.9411764705882351</v>
      </c>
      <c r="Z32" s="151">
        <f>'[8]ф_4 (Л) '!Z34</f>
        <v>2.9411764705882351</v>
      </c>
      <c r="AA32" s="151">
        <f>'[8]ф_4 (Л) '!AA34</f>
        <v>2.9411764705882351</v>
      </c>
      <c r="AB32" s="151">
        <f>'[8]ф_4 (Л) '!AB34</f>
        <v>2.9411764705882351</v>
      </c>
      <c r="AC32" s="151">
        <f>'[8]ф_4 (Л) '!AC34</f>
        <v>2.9411764705882351</v>
      </c>
      <c r="AD32" s="151">
        <f>'[8]ф_4 (Л) '!AD34</f>
        <v>2.9411764705882351</v>
      </c>
      <c r="AE32" s="151">
        <f>'[8]ф_4 (Л) '!AE34</f>
        <v>2.9411764705882351</v>
      </c>
      <c r="AF32" s="151">
        <f>'[8]ф_4 (Л) '!AF34</f>
        <v>2.9411764705882351</v>
      </c>
      <c r="AG32" s="151">
        <f>'[8]ф_4 (Л) '!AG34</f>
        <v>2.9411764705882351</v>
      </c>
      <c r="AH32" s="151">
        <f>'[8]ф_4 (Л) '!AH34</f>
        <v>2.9411764705882351</v>
      </c>
      <c r="AI32" s="151">
        <f>'[8]ф_4 (Л) '!AI34</f>
        <v>2.9411764705882351</v>
      </c>
      <c r="AJ32" s="151">
        <f>'[8]ф_4 (Л) '!AJ34</f>
        <v>169.78235817309616</v>
      </c>
      <c r="AK32" s="151">
        <f>'[8]ф_4 (Л) '!AK34</f>
        <v>169.78235817309616</v>
      </c>
      <c r="AL32" s="151">
        <f>'[8]ф_4 (Л) '!AL34</f>
        <v>169.78235817309616</v>
      </c>
      <c r="AM32" s="151">
        <f>'[8]ф_4 (Л) '!AM34</f>
        <v>169.78235817309616</v>
      </c>
      <c r="AN32" s="151">
        <f>'[8]ф_4 (Л) '!AN34</f>
        <v>169.78235817309616</v>
      </c>
      <c r="AO32" s="151">
        <f>'[8]ф_4 (Л) '!AO34</f>
        <v>169.78235817309616</v>
      </c>
      <c r="AP32" s="151">
        <f>'[8]ф_4 (Л) '!AP34</f>
        <v>169.78235817309616</v>
      </c>
      <c r="AQ32" s="151">
        <f>'[8]ф_4 (Л) '!AQ34</f>
        <v>169.78235817309616</v>
      </c>
      <c r="AR32" s="151">
        <f>'[8]ф_4 (Л) '!AR34</f>
        <v>169.78235817309616</v>
      </c>
      <c r="AS32" s="151">
        <f>'[8]ф_4 (Л) '!AS34</f>
        <v>169.78235817309616</v>
      </c>
      <c r="AT32" s="151">
        <f>'[8]ф_4 (Л) '!AT34</f>
        <v>169.78235817309616</v>
      </c>
      <c r="AU32" s="151">
        <f>'[8]ф_4 (Л) '!AU34</f>
        <v>169.78235817309616</v>
      </c>
      <c r="AV32" s="151">
        <f>'[8]ф_4 (Л) '!AV34</f>
        <v>169.78235817309616</v>
      </c>
      <c r="AW32" s="151">
        <f>'[8]ф_4 (Л) '!AW34</f>
        <v>169.78235817309616</v>
      </c>
      <c r="AX32" s="151">
        <f>'[8]ф_4 (Л) '!AX34</f>
        <v>169.78235817309616</v>
      </c>
      <c r="AY32" s="151">
        <f>'[8]ф_4 (Л) '!AY34</f>
        <v>169.78235817309616</v>
      </c>
      <c r="AZ32" s="151">
        <f>'[8]ф_4 (Л) '!AZ34</f>
        <v>169.78235817309616</v>
      </c>
      <c r="BA32" s="151">
        <f>'[8]ф_4 (Л) '!BA34</f>
        <v>169.78235817309616</v>
      </c>
      <c r="BB32" s="151">
        <f>'[8]ф_4 (Л) '!BB34</f>
        <v>169.78235817309616</v>
      </c>
      <c r="BC32" s="151">
        <f>'[8]ф_4 (Л) '!BC34</f>
        <v>169.78235817309616</v>
      </c>
      <c r="BD32" s="151">
        <f>'[8]ф_4 (Л) '!BD34</f>
        <v>169.78235817309616</v>
      </c>
      <c r="BE32" s="151">
        <f>'[8]ф_4 (Л) '!BE34</f>
        <v>169.78235817309616</v>
      </c>
      <c r="BF32" s="151">
        <f>'[8]ф_4 (Л) '!BF34</f>
        <v>169.78235817309616</v>
      </c>
      <c r="BG32" s="151">
        <f>'[8]ф_4 (Л) '!BG34</f>
        <v>169.78235817309616</v>
      </c>
      <c r="BH32" s="151">
        <f>'[8]ф_4 (Л) '!BH34</f>
        <v>169.78235817309616</v>
      </c>
      <c r="BI32" s="151">
        <f>'[8]ф_4 (Л) '!BI34</f>
        <v>158.24650283950896</v>
      </c>
      <c r="BJ32" s="151">
        <f>'[8]ф_4 (Л) '!BJ34</f>
        <v>5.9379802769808032</v>
      </c>
      <c r="BK32" s="151">
        <f>'[8]ф_4 (Л) '!BK34</f>
        <v>7.1669514213134082</v>
      </c>
      <c r="BL32" s="151">
        <f>'[8]ф_4 (Л) '!BL34</f>
        <v>5.9379802769808032</v>
      </c>
      <c r="BM32" s="151">
        <f>'[8]ф_4 (Л) '!BM34</f>
        <v>5.9379802769808041</v>
      </c>
      <c r="BN32" s="151">
        <f>'[8]ф_4 (Л) '!BN34</f>
        <v>5.0524014560909993</v>
      </c>
      <c r="BO32" s="151">
        <f>'[8]ф_4 (Л) '!BO34</f>
        <v>4.2598349793654213</v>
      </c>
      <c r="BP32" s="151">
        <f>'[8]ф_4 (Л) '!BP34</f>
        <v>4.3558993529261567</v>
      </c>
      <c r="BQ32" s="151">
        <f>'[8]ф_4 (Л) '!BQ34</f>
        <v>4.3761448616973846</v>
      </c>
      <c r="BR32" s="151">
        <f>'[8]ф_4 (Л) '!BR34</f>
        <v>4.3627634520196468</v>
      </c>
      <c r="BS32" s="151">
        <f>'[8]ф_4 (Л) '!BS34</f>
        <v>4.3805140285949742</v>
      </c>
      <c r="BT32" s="151">
        <f>'[8]ф_4 (Л) '!BT34</f>
        <v>4.4013417098105068</v>
      </c>
      <c r="BU32" s="151">
        <f>'[8]ф_4 (Л) '!BU34</f>
        <v>4.4091819742930181</v>
      </c>
      <c r="BV32" s="151">
        <f>'[8]ф_4 (Л) '!BV34</f>
        <v>4.4112415304169188</v>
      </c>
      <c r="BW32" s="151">
        <f>'[8]ф_4 (Л) '!BW34</f>
        <v>4.4249307813090963</v>
      </c>
      <c r="BX32" s="151">
        <f>'[8]ф_4 (Л) '!BX34</f>
        <v>4.4303753208038321</v>
      </c>
      <c r="BY32" s="151">
        <f>'[8]ф_4 (Л) '!BY34</f>
        <v>4.4592150939005899</v>
      </c>
      <c r="BZ32" s="151">
        <f>'[8]ф_4 (Л) '!BZ34</f>
        <v>4.4696827233497061</v>
      </c>
      <c r="CA32" s="151">
        <f>'[8]ф_4 (Л) '!CA34</f>
        <v>4.4923108176828261</v>
      </c>
      <c r="CB32" s="151">
        <f>'[8]ф_4 (Л) '!CB34</f>
        <v>4.4962800109795227</v>
      </c>
      <c r="CC32" s="151">
        <f>'[8]ф_4 (Л) '!CC34</f>
        <v>4.5070091458066814</v>
      </c>
      <c r="CD32" s="151">
        <f>'[8]ф_4 (Л) '!CD34</f>
        <v>4.5178597964764755</v>
      </c>
      <c r="CE32" s="151">
        <f>'[8]ф_4 (Л) '!CE34</f>
        <v>4.5451846055870613</v>
      </c>
      <c r="CF32" s="151">
        <f>'[8]ф_4 (Л) '!CF34</f>
        <v>4.5481640599631667</v>
      </c>
      <c r="CG32" s="151">
        <f>'[8]ф_4 (Л) '!CG34</f>
        <v>4.548198949296447</v>
      </c>
      <c r="CH32" s="151">
        <f>'[8]ф_4 (Л) '!CH34</f>
        <v>4.5479026327212297</v>
      </c>
      <c r="CI32" s="151">
        <f>'[8]ф_4 (Л) '!CI34</f>
        <v>4.5479026327212297</v>
      </c>
      <c r="CJ32" s="151">
        <f t="shared" si="103"/>
        <v>242.56649431466582</v>
      </c>
      <c r="CK32" s="151">
        <v>242.56649431466582</v>
      </c>
      <c r="CL32" s="151">
        <v>242.56649431466582</v>
      </c>
      <c r="CM32" s="151">
        <v>242.56649431466582</v>
      </c>
      <c r="CN32" s="151">
        <v>191.8950646643334</v>
      </c>
      <c r="CO32" s="151">
        <v>165.09283064178314</v>
      </c>
      <c r="CP32" s="151">
        <v>168.56314669097998</v>
      </c>
      <c r="CQ32" s="151">
        <v>169.16119321549127</v>
      </c>
      <c r="CR32" s="151">
        <v>168.47295260170637</v>
      </c>
      <c r="CS32" s="151">
        <v>169.10175354184571</v>
      </c>
      <c r="CT32" s="151">
        <v>169.83931755324772</v>
      </c>
      <c r="CU32" s="151">
        <v>170.11663947763495</v>
      </c>
      <c r="CV32" s="151">
        <v>170.18947297872077</v>
      </c>
      <c r="CW32" s="151">
        <v>170.67340519197933</v>
      </c>
      <c r="CX32" s="151">
        <v>170.8657942419799</v>
      </c>
      <c r="CY32" s="151">
        <v>171.88409948755202</v>
      </c>
      <c r="CZ32" s="151">
        <v>172.25725230028678</v>
      </c>
      <c r="DA32" s="151">
        <v>173.07203219302281</v>
      </c>
      <c r="DB32" s="151">
        <v>173.21888220917597</v>
      </c>
      <c r="DC32" s="151">
        <v>173.61584256154529</v>
      </c>
      <c r="DD32" s="151">
        <v>174.59965163597224</v>
      </c>
      <c r="DE32" s="151">
        <v>175.61533807501146</v>
      </c>
      <c r="DF32" s="151">
        <v>175.72107496094102</v>
      </c>
      <c r="DG32" s="151">
        <v>175.72231305847322</v>
      </c>
      <c r="DH32" s="151">
        <v>175.71179778611369</v>
      </c>
      <c r="DI32" s="151">
        <v>175.71179778611369</v>
      </c>
      <c r="DJ32" s="139"/>
      <c r="DK32" s="139">
        <v>40.85</v>
      </c>
      <c r="DL32" s="139">
        <v>672</v>
      </c>
      <c r="DM32" s="139">
        <f t="shared" si="100"/>
        <v>0.34</v>
      </c>
      <c r="DN32" s="139">
        <v>0.39542000000000005</v>
      </c>
      <c r="DO32" s="139"/>
      <c r="DP32" s="139"/>
      <c r="DQ32" s="284">
        <f>'[8]ф_4 (Л) '!DQ34</f>
        <v>0</v>
      </c>
      <c r="DR32" s="284">
        <f>'[8]ф_4 (Л) '!DR34</f>
        <v>0</v>
      </c>
      <c r="DS32" s="284">
        <f>'[8]ф_4 (Л) '!DS34</f>
        <v>0</v>
      </c>
      <c r="DT32" s="284">
        <f>'[8]ф_4 (Л) '!DT34</f>
        <v>0</v>
      </c>
      <c r="DU32" s="284">
        <f>'[8]ф_4 (Л) '!DU34</f>
        <v>0</v>
      </c>
      <c r="DV32" s="284">
        <f>'[8]ф_4 (Л) '!DV34</f>
        <v>0</v>
      </c>
      <c r="DW32" s="284">
        <f>'[8]ф_4 (Л) '!DW34</f>
        <v>0</v>
      </c>
      <c r="DX32" s="284">
        <f>'[8]ф_4 (Л) '!DX34</f>
        <v>0</v>
      </c>
      <c r="DY32" s="284">
        <f>'[8]ф_4 (Л) '!DY34</f>
        <v>0</v>
      </c>
      <c r="DZ32" s="284">
        <f>'[8]ф_4 (Л) '!DZ34</f>
        <v>0</v>
      </c>
      <c r="EA32" s="284">
        <f>'[8]ф_4 (Л) '!EA34</f>
        <v>0</v>
      </c>
      <c r="EB32" s="284">
        <f>'[8]ф_4 (Л) '!EB34</f>
        <v>0</v>
      </c>
      <c r="EC32" s="284">
        <f>'[8]ф_4 (Л) '!EC34</f>
        <v>0</v>
      </c>
      <c r="ED32" s="284">
        <f>'[8]ф_4 (Л) '!ED34</f>
        <v>0</v>
      </c>
      <c r="EE32" s="284">
        <f>'[8]ф_4 (Л) '!EE34</f>
        <v>0</v>
      </c>
      <c r="EF32" s="284">
        <f>'[8]ф_4 (Л) '!EF34</f>
        <v>0</v>
      </c>
      <c r="EG32" s="284">
        <f>'[8]ф_4 (Л) '!EG34</f>
        <v>0</v>
      </c>
      <c r="EH32" s="284">
        <f>'[8]ф_4 (Л) '!EH34</f>
        <v>0</v>
      </c>
      <c r="EI32" s="284">
        <f>'[8]ф_4 (Л) '!EI34</f>
        <v>0</v>
      </c>
      <c r="EJ32" s="284">
        <f>'[8]ф_4 (Л) '!EJ34</f>
        <v>0</v>
      </c>
      <c r="EK32" s="284">
        <f>'[8]ф_4 (Л) '!EK34</f>
        <v>0</v>
      </c>
      <c r="EL32" s="284">
        <f>'[8]ф_4 (Л) '!EL34</f>
        <v>0</v>
      </c>
      <c r="EM32" s="284">
        <f>'[8]ф_4 (Л) '!EM34</f>
        <v>0</v>
      </c>
      <c r="EN32" s="284">
        <f>'[8]ф_4 (Л) '!EN34</f>
        <v>0</v>
      </c>
      <c r="EO32" s="284">
        <f>'[8]ф_4 (Л) '!EO34</f>
        <v>0</v>
      </c>
      <c r="EP32" s="139"/>
      <c r="EQ32" s="139"/>
      <c r="ER32" s="139"/>
      <c r="ES32" s="139">
        <v>0</v>
      </c>
      <c r="ET32" s="139">
        <v>0</v>
      </c>
      <c r="EU32" s="139">
        <v>0</v>
      </c>
      <c r="EV32" s="139">
        <v>0</v>
      </c>
      <c r="EW32" s="139">
        <v>0</v>
      </c>
      <c r="EX32" s="139">
        <v>0</v>
      </c>
      <c r="EY32" s="139">
        <v>0</v>
      </c>
      <c r="EZ32" s="139">
        <v>0</v>
      </c>
      <c r="FA32" s="139">
        <v>0</v>
      </c>
      <c r="FB32" s="139">
        <v>0</v>
      </c>
      <c r="FC32" s="139">
        <v>0</v>
      </c>
      <c r="FD32" s="139">
        <v>0</v>
      </c>
      <c r="FE32" s="139">
        <v>0</v>
      </c>
      <c r="FF32" s="139">
        <v>0</v>
      </c>
      <c r="FG32" s="139">
        <v>0</v>
      </c>
      <c r="FH32" s="139">
        <v>0</v>
      </c>
      <c r="FI32" s="139">
        <v>0</v>
      </c>
      <c r="FJ32" s="139">
        <v>0</v>
      </c>
      <c r="FK32" s="139">
        <v>0</v>
      </c>
      <c r="FL32" s="139">
        <v>0</v>
      </c>
      <c r="FM32" s="139">
        <v>0</v>
      </c>
      <c r="FN32" s="139">
        <v>0</v>
      </c>
      <c r="FO32" s="139">
        <v>0</v>
      </c>
      <c r="FP32" s="139">
        <v>0</v>
      </c>
      <c r="FQ32" s="139">
        <v>0</v>
      </c>
      <c r="FR32" s="139"/>
      <c r="FS32" s="139"/>
      <c r="FT32" s="139"/>
      <c r="FU32" s="139">
        <v>2045</v>
      </c>
      <c r="FV32" s="139"/>
      <c r="FW32" s="139"/>
      <c r="FX32" s="139"/>
      <c r="FY32" s="139">
        <v>0.34</v>
      </c>
      <c r="FZ32" s="139"/>
      <c r="GA32" s="139"/>
      <c r="GB32" s="139"/>
      <c r="GC32" s="139"/>
      <c r="GD32" s="139"/>
      <c r="GE32" s="139"/>
      <c r="GF32" s="139"/>
      <c r="GG32" s="139"/>
      <c r="GH32" s="139"/>
      <c r="GI32" s="139"/>
      <c r="GJ32" s="139"/>
      <c r="GK32" s="139"/>
      <c r="GL32" s="139"/>
      <c r="GM32" s="139"/>
      <c r="GN32" s="139"/>
      <c r="GO32" s="139"/>
      <c r="GP32" s="139"/>
      <c r="GQ32" s="139"/>
      <c r="GR32" s="139">
        <v>672</v>
      </c>
      <c r="GS32" s="139"/>
      <c r="GT32" s="139"/>
      <c r="GU32" s="139"/>
      <c r="GV32" s="139">
        <f t="shared" si="104"/>
        <v>0.28274117569839596</v>
      </c>
      <c r="GW32" s="139"/>
      <c r="GX32" s="139"/>
      <c r="GY32" s="139"/>
      <c r="GZ32" s="139">
        <f t="shared" si="106"/>
        <v>0.34</v>
      </c>
      <c r="HA32" s="139">
        <f t="shared" si="106"/>
        <v>0.34</v>
      </c>
      <c r="HB32" s="139">
        <f t="shared" si="106"/>
        <v>0.34</v>
      </c>
      <c r="HC32" s="139">
        <f t="shared" si="106"/>
        <v>0.34</v>
      </c>
      <c r="HD32" s="139">
        <f t="shared" si="106"/>
        <v>0.34</v>
      </c>
      <c r="HE32" s="139">
        <f t="shared" si="106"/>
        <v>0.34</v>
      </c>
      <c r="HF32" s="139">
        <f t="shared" si="106"/>
        <v>0.34</v>
      </c>
      <c r="HG32" s="139">
        <f t="shared" si="106"/>
        <v>0.34</v>
      </c>
      <c r="HH32" s="139">
        <f t="shared" si="106"/>
        <v>0.34</v>
      </c>
      <c r="HI32" s="139">
        <f t="shared" si="106"/>
        <v>0.34</v>
      </c>
      <c r="HJ32" s="139">
        <f t="shared" si="106"/>
        <v>0.34</v>
      </c>
      <c r="HK32" s="139">
        <f t="shared" si="106"/>
        <v>0.34</v>
      </c>
      <c r="HL32" s="139">
        <f t="shared" si="106"/>
        <v>0.34</v>
      </c>
      <c r="HM32" s="139">
        <f t="shared" si="106"/>
        <v>0.34</v>
      </c>
      <c r="HN32" s="139">
        <f t="shared" si="106"/>
        <v>0.34</v>
      </c>
      <c r="HO32" s="139">
        <f t="shared" si="106"/>
        <v>0.34</v>
      </c>
      <c r="HP32" s="139">
        <f t="shared" si="107"/>
        <v>0.34</v>
      </c>
      <c r="HQ32" s="139">
        <f t="shared" si="107"/>
        <v>0.34</v>
      </c>
      <c r="HR32" s="139">
        <f t="shared" si="107"/>
        <v>0.34</v>
      </c>
      <c r="HS32" s="139">
        <f t="shared" si="107"/>
        <v>0.34</v>
      </c>
      <c r="HT32" s="139">
        <f t="shared" si="107"/>
        <v>0.34</v>
      </c>
      <c r="HU32" s="139">
        <f t="shared" si="107"/>
        <v>0.34</v>
      </c>
      <c r="HV32" s="139">
        <f t="shared" si="107"/>
        <v>0.34</v>
      </c>
      <c r="HW32" s="139">
        <f t="shared" si="107"/>
        <v>0.34</v>
      </c>
      <c r="HX32" s="139">
        <f t="shared" si="107"/>
        <v>0.34</v>
      </c>
      <c r="HY32" s="139"/>
      <c r="HZ32" s="139"/>
      <c r="IA32" s="139"/>
      <c r="IB32" s="139"/>
      <c r="IC32" s="139"/>
      <c r="ID32" s="139"/>
      <c r="IE32" s="139"/>
      <c r="IF32" s="139"/>
      <c r="IG32" s="139"/>
      <c r="IH32" s="139"/>
      <c r="II32" s="139"/>
      <c r="IJ32" s="139"/>
      <c r="IK32" s="139"/>
      <c r="IL32" s="139"/>
      <c r="IM32" s="139"/>
      <c r="IN32" s="139"/>
      <c r="IO32" s="139"/>
      <c r="IP32" s="139"/>
      <c r="IQ32" s="139"/>
      <c r="IR32" s="139"/>
      <c r="IS32" s="139"/>
      <c r="IT32" s="139"/>
      <c r="IU32" s="139"/>
      <c r="IV32" s="139"/>
      <c r="IW32" s="139"/>
      <c r="IX32" s="139"/>
      <c r="IY32" s="139"/>
      <c r="IZ32" s="139"/>
      <c r="JA32" s="139"/>
      <c r="JB32" s="139"/>
      <c r="JC32" s="139"/>
      <c r="JD32" s="139"/>
      <c r="JE32" s="139"/>
      <c r="JF32" s="139"/>
      <c r="JG32" s="139"/>
      <c r="JH32" s="139"/>
      <c r="JI32" s="139"/>
      <c r="JJ32" s="139"/>
      <c r="JK32" s="139"/>
      <c r="JL32" s="139"/>
      <c r="JM32" s="139"/>
      <c r="JN32" s="139"/>
      <c r="JO32" s="139"/>
      <c r="JP32" s="139"/>
      <c r="JQ32" s="139"/>
      <c r="JR32" s="139"/>
      <c r="JS32" s="139"/>
      <c r="JT32" s="139"/>
      <c r="JU32" s="139"/>
      <c r="JV32" s="139"/>
      <c r="JW32" s="139"/>
      <c r="JX32" s="139"/>
      <c r="JY32" s="139"/>
      <c r="JZ32" s="139"/>
      <c r="KA32" s="139"/>
      <c r="KB32" s="139"/>
      <c r="KC32" s="139"/>
      <c r="KD32" s="139"/>
      <c r="KE32" s="139"/>
      <c r="KF32" s="139"/>
      <c r="KG32" s="139"/>
      <c r="KH32" s="139"/>
      <c r="KI32" s="139"/>
      <c r="KJ32" s="139"/>
      <c r="KK32" s="139"/>
      <c r="KL32" s="139"/>
      <c r="KM32" s="139"/>
      <c r="KN32" s="139"/>
      <c r="KO32" s="139"/>
      <c r="KP32" s="139"/>
      <c r="KQ32" s="139"/>
      <c r="KR32" s="139"/>
      <c r="KS32" s="139"/>
      <c r="KT32" s="139"/>
      <c r="KU32" s="139"/>
    </row>
    <row r="33" spans="1:307" s="152" customFormat="1" x14ac:dyDescent="0.2">
      <c r="A33" s="150" t="s">
        <v>493</v>
      </c>
      <c r="B33" s="186" t="s">
        <v>581</v>
      </c>
      <c r="C33" s="284">
        <f>'[8]ф_4 (Л) '!C35</f>
        <v>3.1645569620253164</v>
      </c>
      <c r="D33" s="284">
        <f>'[8]ф_4 (Л) '!D35</f>
        <v>3.1645569620253164</v>
      </c>
      <c r="E33" s="284">
        <f>'[8]ф_4 (Л) '!E35</f>
        <v>3.1645569620253164</v>
      </c>
      <c r="F33" s="284">
        <f>'[8]ф_4 (Л) '!F35</f>
        <v>3.1645569620253164</v>
      </c>
      <c r="G33" s="284">
        <f>'[8]ф_4 (Л) '!G35</f>
        <v>3.1645569620253164</v>
      </c>
      <c r="H33" s="284">
        <f>'[8]ф_4 (Л) '!H35</f>
        <v>3.1645569620253164</v>
      </c>
      <c r="I33" s="284">
        <f>'[8]ф_4 (Л) '!I35</f>
        <v>0.28274117569839596</v>
      </c>
      <c r="J33" s="151">
        <f>'[8]ф_4 (Л) '!J35</f>
        <v>3.9215686274509802</v>
      </c>
      <c r="K33" s="151">
        <f>'[8]ф_4 (Л) '!K35</f>
        <v>3.9215686274509802</v>
      </c>
      <c r="L33" s="151">
        <f>'[8]ф_4 (Л) '!L35</f>
        <v>3.9215686274509802</v>
      </c>
      <c r="M33" s="151">
        <f>'[8]ф_4 (Л) '!M35</f>
        <v>3.9215686274509802</v>
      </c>
      <c r="N33" s="151">
        <f>'[8]ф_4 (Л) '!N35</f>
        <v>3.9215686274509802</v>
      </c>
      <c r="O33" s="151">
        <f>'[8]ф_4 (Л) '!O35</f>
        <v>3.9215686274509802</v>
      </c>
      <c r="P33" s="151">
        <f>'[8]ф_4 (Л) '!P35</f>
        <v>3.9215686274509802</v>
      </c>
      <c r="Q33" s="151">
        <f>'[8]ф_4 (Л) '!Q35</f>
        <v>3.9215686274509802</v>
      </c>
      <c r="R33" s="151">
        <f>'[8]ф_4 (Л) '!R35</f>
        <v>3.9215686274509802</v>
      </c>
      <c r="S33" s="151">
        <f>'[8]ф_4 (Л) '!S35</f>
        <v>3.9215686274509802</v>
      </c>
      <c r="T33" s="151">
        <f>'[8]ф_4 (Л) '!T35</f>
        <v>3.9215686274509802</v>
      </c>
      <c r="U33" s="151">
        <f>'[8]ф_4 (Л) '!U35</f>
        <v>3.9215686274509802</v>
      </c>
      <c r="V33" s="151">
        <f>'[8]ф_4 (Л) '!V35</f>
        <v>3.9215686274509802</v>
      </c>
      <c r="W33" s="151">
        <f>'[8]ф_4 (Л) '!W35</f>
        <v>3.9215686274509802</v>
      </c>
      <c r="X33" s="151">
        <f>'[8]ф_4 (Л) '!X35</f>
        <v>3.9215686274509802</v>
      </c>
      <c r="Y33" s="151">
        <f>'[8]ф_4 (Л) '!Y35</f>
        <v>3.9215686274509802</v>
      </c>
      <c r="Z33" s="151">
        <f>'[8]ф_4 (Л) '!Z35</f>
        <v>3.9215686274509802</v>
      </c>
      <c r="AA33" s="151">
        <f>'[8]ф_4 (Л) '!AA35</f>
        <v>3.9215686274509802</v>
      </c>
      <c r="AB33" s="151">
        <f>'[8]ф_4 (Л) '!AB35</f>
        <v>3.9215686274509802</v>
      </c>
      <c r="AC33" s="151">
        <f>'[8]ф_4 (Л) '!AC35</f>
        <v>3.9215686274509802</v>
      </c>
      <c r="AD33" s="151">
        <f>'[8]ф_4 (Л) '!AD35</f>
        <v>3.9215686274509802</v>
      </c>
      <c r="AE33" s="151">
        <f>'[8]ф_4 (Л) '!AE35</f>
        <v>3.9215686274509802</v>
      </c>
      <c r="AF33" s="151">
        <f>'[8]ф_4 (Л) '!AF35</f>
        <v>3.9215686274509802</v>
      </c>
      <c r="AG33" s="151">
        <f>'[8]ф_4 (Л) '!AG35</f>
        <v>3.9215686274509802</v>
      </c>
      <c r="AH33" s="151">
        <f>'[8]ф_4 (Л) '!AH35</f>
        <v>3.9215686274509802</v>
      </c>
      <c r="AI33" s="151">
        <f>'[8]ф_4 (Л) '!AI35</f>
        <v>7.7519379844961236</v>
      </c>
      <c r="AJ33" s="151">
        <f>'[8]ф_4 (Л) '!AJ35</f>
        <v>173.0595440596552</v>
      </c>
      <c r="AK33" s="151">
        <f>'[8]ф_4 (Л) '!AK35</f>
        <v>173.0595440596552</v>
      </c>
      <c r="AL33" s="151">
        <f>'[8]ф_4 (Л) '!AL35</f>
        <v>173.0595440596552</v>
      </c>
      <c r="AM33" s="151">
        <f>'[8]ф_4 (Л) '!AM35</f>
        <v>173.0595440596552</v>
      </c>
      <c r="AN33" s="151">
        <f>'[8]ф_4 (Л) '!AN35</f>
        <v>173.0595440596552</v>
      </c>
      <c r="AO33" s="151">
        <f>'[8]ф_4 (Л) '!AO35</f>
        <v>173.0595440596552</v>
      </c>
      <c r="AP33" s="151">
        <f>'[8]ф_4 (Л) '!AP35</f>
        <v>173.0595440596552</v>
      </c>
      <c r="AQ33" s="151">
        <f>'[8]ф_4 (Л) '!AQ35</f>
        <v>173.0595440596552</v>
      </c>
      <c r="AR33" s="151">
        <f>'[8]ф_4 (Л) '!AR35</f>
        <v>173.0595440596552</v>
      </c>
      <c r="AS33" s="151">
        <f>'[8]ф_4 (Л) '!AS35</f>
        <v>173.0595440596552</v>
      </c>
      <c r="AT33" s="151">
        <f>'[8]ф_4 (Л) '!AT35</f>
        <v>173.0595440596552</v>
      </c>
      <c r="AU33" s="151">
        <f>'[8]ф_4 (Л) '!AU35</f>
        <v>173.0595440596552</v>
      </c>
      <c r="AV33" s="151">
        <f>'[8]ф_4 (Л) '!AV35</f>
        <v>173.0595440596552</v>
      </c>
      <c r="AW33" s="151">
        <f>'[8]ф_4 (Л) '!AW35</f>
        <v>173.0595440596552</v>
      </c>
      <c r="AX33" s="151">
        <f>'[8]ф_4 (Л) '!AX35</f>
        <v>173.0595440596552</v>
      </c>
      <c r="AY33" s="151">
        <f>'[8]ф_4 (Л) '!AY35</f>
        <v>173.0595440596552</v>
      </c>
      <c r="AZ33" s="151">
        <f>'[8]ф_4 (Л) '!AZ35</f>
        <v>173.0595440596552</v>
      </c>
      <c r="BA33" s="151">
        <f>'[8]ф_4 (Л) '!BA35</f>
        <v>173.0595440596552</v>
      </c>
      <c r="BB33" s="151">
        <f>'[8]ф_4 (Л) '!BB35</f>
        <v>173.0595440596552</v>
      </c>
      <c r="BC33" s="151">
        <f>'[8]ф_4 (Л) '!BC35</f>
        <v>173.0595440596552</v>
      </c>
      <c r="BD33" s="151">
        <f>'[8]ф_4 (Л) '!BD35</f>
        <v>173.0595440596552</v>
      </c>
      <c r="BE33" s="151">
        <f>'[8]ф_4 (Л) '!BE35</f>
        <v>173.0595440596552</v>
      </c>
      <c r="BF33" s="151">
        <f>'[8]ф_4 (Л) '!BF35</f>
        <v>173.0595440596552</v>
      </c>
      <c r="BG33" s="151">
        <f>'[8]ф_4 (Л) '!BG35</f>
        <v>173.0595440596552</v>
      </c>
      <c r="BH33" s="151">
        <f>'[8]ф_4 (Л) '!BH35</f>
        <v>173.0595440596552</v>
      </c>
      <c r="BI33" s="151">
        <f>'[8]ф_4 (Л) '!BI35</f>
        <v>159.60574747763656</v>
      </c>
      <c r="BJ33" s="151">
        <f>'[8]ф_4 (Л) '!BJ35</f>
        <v>5.5238820555476176</v>
      </c>
      <c r="BK33" s="151">
        <f>'[8]ф_4 (Л) '!BK35</f>
        <v>98.067761275775027</v>
      </c>
      <c r="BL33" s="151">
        <f>'[8]ф_4 (Л) '!BL35</f>
        <v>5.5238820555476176</v>
      </c>
      <c r="BM33" s="151">
        <f>'[8]ф_4 (Л) '!BM35</f>
        <v>5.5238820555476194</v>
      </c>
      <c r="BN33" s="151">
        <f>'[8]ф_4 (Л) '!BN35</f>
        <v>4.7000610374061624</v>
      </c>
      <c r="BO33" s="151">
        <f>'[8]ф_4 (Л) '!BO35</f>
        <v>3.9627659413640024</v>
      </c>
      <c r="BP33" s="151">
        <f>'[8]ф_4 (Л) '!BP35</f>
        <v>4.0521310528223005</v>
      </c>
      <c r="BQ33" s="151">
        <f>'[8]ф_4 (Л) '!BQ35</f>
        <v>4.070964696147179</v>
      </c>
      <c r="BR33" s="151">
        <f>'[8]ф_4 (Л) '!BR35</f>
        <v>4.0585164687451227</v>
      </c>
      <c r="BS33" s="151">
        <f>'[8]ф_4 (Л) '!BS35</f>
        <v>4.0750291695030185</v>
      </c>
      <c r="BT33" s="151">
        <f>'[8]ф_4 (Л) '!BT35</f>
        <v>4.0944043861858939</v>
      </c>
      <c r="BU33" s="151">
        <f>'[8]ф_4 (Л) '!BU35</f>
        <v>4.1016978924397938</v>
      </c>
      <c r="BV33" s="151">
        <f>'[8]ф_4 (Л) '!BV35</f>
        <v>4.1036138208505557</v>
      </c>
      <c r="BW33" s="151">
        <f>'[8]ф_4 (Л) '!BW35</f>
        <v>4.1163484214773591</v>
      </c>
      <c r="BX33" s="151">
        <f>'[8]ф_4 (Л) '!BX35</f>
        <v>4.1214132739377627</v>
      </c>
      <c r="BY33" s="151">
        <f>'[8]ф_4 (Л) '!BY35</f>
        <v>4.1482418415085949</v>
      </c>
      <c r="BZ33" s="151">
        <f>'[8]ф_4 (Л) '!BZ35</f>
        <v>4.1579794876072587</v>
      </c>
      <c r="CA33" s="151">
        <f>'[8]ф_4 (Л) '!CA35</f>
        <v>4.1790295616067494</v>
      </c>
      <c r="CB33" s="151">
        <f>'[8]ф_4 (Л) '!CB35</f>
        <v>4.1827219544076506</v>
      </c>
      <c r="CC33" s="151">
        <f>'[8]ф_4 (Л) '!CC35</f>
        <v>4.1927028692269621</v>
      </c>
      <c r="CD33" s="151">
        <f>'[8]ф_4 (Л) '!CD35</f>
        <v>4.2027968257121735</v>
      </c>
      <c r="CE33" s="151">
        <f>'[8]ф_4 (Л) '!CE35</f>
        <v>4.2282160786696759</v>
      </c>
      <c r="CF33" s="151">
        <f>'[8]ф_4 (Л) '!CF35</f>
        <v>4.2309877541882521</v>
      </c>
      <c r="CG33" s="151">
        <f>'[8]ф_4 (Л) '!CG35</f>
        <v>4.2310202104365109</v>
      </c>
      <c r="CH33" s="151">
        <f>'[8]ф_4 (Л) '!CH35</f>
        <v>4.2307445581547176</v>
      </c>
      <c r="CI33" s="151">
        <f>'[8]ф_4 (Л) '!CI35</f>
        <v>4.2307445581547176</v>
      </c>
      <c r="CJ33" s="151">
        <f t="shared" si="103"/>
        <v>107.78751054990066</v>
      </c>
      <c r="CK33" s="151">
        <v>107.78751054990066</v>
      </c>
      <c r="CL33" s="151">
        <v>107.78751054990066</v>
      </c>
      <c r="CM33" s="151">
        <v>107.78751054990066</v>
      </c>
      <c r="CN33" s="151">
        <v>85.271015543263076</v>
      </c>
      <c r="CO33" s="151">
        <v>73.361101560176451</v>
      </c>
      <c r="CP33" s="151">
        <v>74.903180687061365</v>
      </c>
      <c r="CQ33" s="151">
        <v>75.168930275652414</v>
      </c>
      <c r="CR33" s="151">
        <v>74.863101794976174</v>
      </c>
      <c r="CS33" s="151">
        <v>75.142517499773135</v>
      </c>
      <c r="CT33" s="151">
        <v>75.470263460256405</v>
      </c>
      <c r="CU33" s="151">
        <v>75.593494988728878</v>
      </c>
      <c r="CV33" s="151">
        <v>75.625859482386019</v>
      </c>
      <c r="CW33" s="151">
        <v>75.840900923659333</v>
      </c>
      <c r="CX33" s="151">
        <v>75.926391447877052</v>
      </c>
      <c r="CY33" s="151">
        <v>76.378888350675794</v>
      </c>
      <c r="CZ33" s="151">
        <v>76.544703554679984</v>
      </c>
      <c r="DA33" s="151">
        <v>76.906761375288127</v>
      </c>
      <c r="DB33" s="151">
        <v>76.972016049929366</v>
      </c>
      <c r="DC33" s="151">
        <v>77.148410437331421</v>
      </c>
      <c r="DD33" s="151">
        <v>77.585578527213244</v>
      </c>
      <c r="DE33" s="151">
        <v>78.036911729981639</v>
      </c>
      <c r="DF33" s="151">
        <v>78.083897261680292</v>
      </c>
      <c r="DG33" s="151">
        <v>78.084447426084395</v>
      </c>
      <c r="DH33" s="151">
        <v>78.079774830911745</v>
      </c>
      <c r="DI33" s="151">
        <v>78.079774830911759</v>
      </c>
      <c r="DJ33" s="139"/>
      <c r="DK33" s="139">
        <v>19.512999999999998</v>
      </c>
      <c r="DL33" s="139">
        <v>316</v>
      </c>
      <c r="DM33" s="139">
        <f t="shared" si="100"/>
        <v>0.255</v>
      </c>
      <c r="DN33" s="139">
        <v>0.29656500000000002</v>
      </c>
      <c r="DO33" s="139"/>
      <c r="DP33" s="139"/>
      <c r="DQ33" s="284">
        <f>'[8]ф_4 (Л) '!DQ35</f>
        <v>0</v>
      </c>
      <c r="DR33" s="284">
        <f>'[8]ф_4 (Л) '!DR35</f>
        <v>0</v>
      </c>
      <c r="DS33" s="284">
        <f>'[8]ф_4 (Л) '!DS35</f>
        <v>0</v>
      </c>
      <c r="DT33" s="284">
        <f>'[8]ф_4 (Л) '!DT35</f>
        <v>0</v>
      </c>
      <c r="DU33" s="284">
        <f>'[8]ф_4 (Л) '!DU35</f>
        <v>0</v>
      </c>
      <c r="DV33" s="284">
        <f>'[8]ф_4 (Л) '!DV35</f>
        <v>0</v>
      </c>
      <c r="DW33" s="284">
        <f>'[8]ф_4 (Л) '!DW35</f>
        <v>0</v>
      </c>
      <c r="DX33" s="284">
        <f>'[8]ф_4 (Л) '!DX35</f>
        <v>0</v>
      </c>
      <c r="DY33" s="284">
        <f>'[8]ф_4 (Л) '!DY35</f>
        <v>0</v>
      </c>
      <c r="DZ33" s="284">
        <f>'[8]ф_4 (Л) '!DZ35</f>
        <v>0</v>
      </c>
      <c r="EA33" s="284">
        <f>'[8]ф_4 (Л) '!EA35</f>
        <v>0</v>
      </c>
      <c r="EB33" s="284">
        <f>'[8]ф_4 (Л) '!EB35</f>
        <v>0</v>
      </c>
      <c r="EC33" s="284">
        <f>'[8]ф_4 (Л) '!EC35</f>
        <v>0</v>
      </c>
      <c r="ED33" s="284">
        <f>'[8]ф_4 (Л) '!ED35</f>
        <v>0</v>
      </c>
      <c r="EE33" s="284">
        <f>'[8]ф_4 (Л) '!EE35</f>
        <v>0</v>
      </c>
      <c r="EF33" s="284">
        <f>'[8]ф_4 (Л) '!EF35</f>
        <v>0</v>
      </c>
      <c r="EG33" s="284">
        <f>'[8]ф_4 (Л) '!EG35</f>
        <v>0</v>
      </c>
      <c r="EH33" s="284">
        <f>'[8]ф_4 (Л) '!EH35</f>
        <v>0</v>
      </c>
      <c r="EI33" s="284">
        <f>'[8]ф_4 (Л) '!EI35</f>
        <v>0</v>
      </c>
      <c r="EJ33" s="284">
        <f>'[8]ф_4 (Л) '!EJ35</f>
        <v>0</v>
      </c>
      <c r="EK33" s="284">
        <f>'[8]ф_4 (Л) '!EK35</f>
        <v>0</v>
      </c>
      <c r="EL33" s="284">
        <f>'[8]ф_4 (Л) '!EL35</f>
        <v>0</v>
      </c>
      <c r="EM33" s="284">
        <f>'[8]ф_4 (Л) '!EM35</f>
        <v>0</v>
      </c>
      <c r="EN33" s="284">
        <f>'[8]ф_4 (Л) '!EN35</f>
        <v>0</v>
      </c>
      <c r="EO33" s="284">
        <f>'[8]ф_4 (Л) '!EO35</f>
        <v>0</v>
      </c>
      <c r="EP33" s="139"/>
      <c r="EQ33" s="139"/>
      <c r="ER33" s="139"/>
      <c r="ES33" s="139">
        <v>0</v>
      </c>
      <c r="ET33" s="139">
        <v>0</v>
      </c>
      <c r="EU33" s="139">
        <v>0</v>
      </c>
      <c r="EV33" s="139">
        <v>0</v>
      </c>
      <c r="EW33" s="139">
        <v>0</v>
      </c>
      <c r="EX33" s="139">
        <v>0</v>
      </c>
      <c r="EY33" s="139">
        <v>0</v>
      </c>
      <c r="EZ33" s="139">
        <v>0</v>
      </c>
      <c r="FA33" s="139">
        <v>0</v>
      </c>
      <c r="FB33" s="139">
        <v>0</v>
      </c>
      <c r="FC33" s="139">
        <v>0</v>
      </c>
      <c r="FD33" s="139">
        <v>0</v>
      </c>
      <c r="FE33" s="139">
        <v>0</v>
      </c>
      <c r="FF33" s="139">
        <v>0</v>
      </c>
      <c r="FG33" s="139">
        <v>0</v>
      </c>
      <c r="FH33" s="139">
        <v>0</v>
      </c>
      <c r="FI33" s="139">
        <v>0</v>
      </c>
      <c r="FJ33" s="139">
        <v>0</v>
      </c>
      <c r="FK33" s="139">
        <v>0</v>
      </c>
      <c r="FL33" s="139">
        <v>0</v>
      </c>
      <c r="FM33" s="139">
        <v>0</v>
      </c>
      <c r="FN33" s="139">
        <v>0</v>
      </c>
      <c r="FO33" s="139">
        <v>0</v>
      </c>
      <c r="FP33" s="139">
        <v>0</v>
      </c>
      <c r="FQ33" s="139">
        <v>0</v>
      </c>
      <c r="FR33" s="139"/>
      <c r="FS33" s="139"/>
      <c r="FT33" s="139"/>
      <c r="FU33" s="139">
        <v>2045</v>
      </c>
      <c r="FV33" s="139"/>
      <c r="FW33" s="139"/>
      <c r="FX33" s="139"/>
      <c r="FY33" s="139">
        <v>0.129</v>
      </c>
      <c r="FZ33" s="139"/>
      <c r="GA33" s="139"/>
      <c r="GB33" s="139"/>
      <c r="GC33" s="139"/>
      <c r="GD33" s="139"/>
      <c r="GE33" s="139"/>
      <c r="GF33" s="139"/>
      <c r="GG33" s="139"/>
      <c r="GH33" s="139"/>
      <c r="GI33" s="139"/>
      <c r="GJ33" s="139"/>
      <c r="GK33" s="139"/>
      <c r="GL33" s="139"/>
      <c r="GM33" s="139"/>
      <c r="GN33" s="139"/>
      <c r="GO33" s="139"/>
      <c r="GP33" s="139"/>
      <c r="GQ33" s="139"/>
      <c r="GR33" s="139">
        <v>316</v>
      </c>
      <c r="GS33" s="139"/>
      <c r="GT33" s="139"/>
      <c r="GU33" s="139"/>
      <c r="GV33" s="139">
        <f t="shared" si="104"/>
        <v>0.28274117569839596</v>
      </c>
      <c r="GW33" s="139"/>
      <c r="GX33" s="139"/>
      <c r="GY33" s="139"/>
      <c r="GZ33" s="139">
        <f t="shared" si="106"/>
        <v>0.255</v>
      </c>
      <c r="HA33" s="139">
        <f t="shared" si="106"/>
        <v>0.255</v>
      </c>
      <c r="HB33" s="139">
        <f t="shared" si="106"/>
        <v>0.255</v>
      </c>
      <c r="HC33" s="139">
        <f t="shared" si="106"/>
        <v>0.255</v>
      </c>
      <c r="HD33" s="139">
        <f t="shared" si="106"/>
        <v>0.255</v>
      </c>
      <c r="HE33" s="139">
        <f t="shared" si="106"/>
        <v>0.255</v>
      </c>
      <c r="HF33" s="139">
        <f t="shared" si="106"/>
        <v>0.255</v>
      </c>
      <c r="HG33" s="139">
        <f t="shared" si="106"/>
        <v>0.255</v>
      </c>
      <c r="HH33" s="139">
        <f t="shared" si="106"/>
        <v>0.255</v>
      </c>
      <c r="HI33" s="139">
        <f t="shared" si="106"/>
        <v>0.255</v>
      </c>
      <c r="HJ33" s="139">
        <f t="shared" si="106"/>
        <v>0.255</v>
      </c>
      <c r="HK33" s="139">
        <f t="shared" si="106"/>
        <v>0.255</v>
      </c>
      <c r="HL33" s="139">
        <f t="shared" si="106"/>
        <v>0.255</v>
      </c>
      <c r="HM33" s="139">
        <f t="shared" si="106"/>
        <v>0.255</v>
      </c>
      <c r="HN33" s="139">
        <f t="shared" si="106"/>
        <v>0.255</v>
      </c>
      <c r="HO33" s="139">
        <f t="shared" si="106"/>
        <v>0.255</v>
      </c>
      <c r="HP33" s="139">
        <f t="shared" si="107"/>
        <v>0.255</v>
      </c>
      <c r="HQ33" s="139">
        <f t="shared" si="107"/>
        <v>0.255</v>
      </c>
      <c r="HR33" s="139">
        <f t="shared" si="107"/>
        <v>0.255</v>
      </c>
      <c r="HS33" s="139">
        <f t="shared" si="107"/>
        <v>0.255</v>
      </c>
      <c r="HT33" s="139">
        <f t="shared" si="107"/>
        <v>0.255</v>
      </c>
      <c r="HU33" s="139">
        <f t="shared" si="107"/>
        <v>0.255</v>
      </c>
      <c r="HV33" s="139">
        <f t="shared" si="107"/>
        <v>0.255</v>
      </c>
      <c r="HW33" s="139">
        <f t="shared" si="107"/>
        <v>0.255</v>
      </c>
      <c r="HX33" s="139">
        <f t="shared" si="107"/>
        <v>0.129</v>
      </c>
      <c r="HY33" s="139"/>
      <c r="HZ33" s="139"/>
      <c r="IA33" s="139"/>
      <c r="IB33" s="139"/>
      <c r="IC33" s="139"/>
      <c r="ID33" s="139"/>
      <c r="IE33" s="139"/>
      <c r="IF33" s="139"/>
      <c r="IG33" s="139"/>
      <c r="IH33" s="139"/>
      <c r="II33" s="139"/>
      <c r="IJ33" s="139"/>
      <c r="IK33" s="139"/>
      <c r="IL33" s="139"/>
      <c r="IM33" s="139"/>
      <c r="IN33" s="139"/>
      <c r="IO33" s="139"/>
      <c r="IP33" s="139"/>
      <c r="IQ33" s="139"/>
      <c r="IR33" s="139"/>
      <c r="IS33" s="139"/>
      <c r="IT33" s="139"/>
      <c r="IU33" s="139"/>
      <c r="IV33" s="139"/>
      <c r="IW33" s="139"/>
      <c r="IX33" s="139"/>
      <c r="IY33" s="139"/>
      <c r="IZ33" s="139"/>
      <c r="JA33" s="139"/>
      <c r="JB33" s="139"/>
      <c r="JC33" s="139"/>
      <c r="JD33" s="139"/>
      <c r="JE33" s="139"/>
      <c r="JF33" s="139"/>
      <c r="JG33" s="139"/>
      <c r="JH33" s="139"/>
      <c r="JI33" s="139"/>
      <c r="JJ33" s="139"/>
      <c r="JK33" s="139"/>
      <c r="JL33" s="139"/>
      <c r="JM33" s="139"/>
      <c r="JN33" s="139"/>
      <c r="JO33" s="139"/>
      <c r="JP33" s="139"/>
      <c r="JQ33" s="139"/>
      <c r="JR33" s="139"/>
      <c r="JS33" s="139"/>
      <c r="JT33" s="139"/>
      <c r="JU33" s="139"/>
      <c r="JV33" s="139"/>
      <c r="JW33" s="139"/>
      <c r="JX33" s="139"/>
      <c r="JY33" s="139"/>
      <c r="JZ33" s="139"/>
      <c r="KA33" s="139"/>
      <c r="KB33" s="139"/>
      <c r="KC33" s="139"/>
      <c r="KD33" s="139"/>
      <c r="KE33" s="139"/>
      <c r="KF33" s="139"/>
      <c r="KG33" s="139"/>
      <c r="KH33" s="139"/>
      <c r="KI33" s="139"/>
      <c r="KJ33" s="139"/>
      <c r="KK33" s="139"/>
      <c r="KL33" s="139"/>
      <c r="KM33" s="139"/>
      <c r="KN33" s="139"/>
      <c r="KO33" s="139"/>
      <c r="KP33" s="139"/>
      <c r="KQ33" s="139"/>
      <c r="KR33" s="139"/>
      <c r="KS33" s="139"/>
      <c r="KT33" s="139"/>
      <c r="KU33" s="139"/>
    </row>
    <row r="34" spans="1:307" s="152" customFormat="1" x14ac:dyDescent="0.2">
      <c r="A34" s="150" t="s">
        <v>519</v>
      </c>
      <c r="B34" s="186" t="s">
        <v>562</v>
      </c>
      <c r="C34" s="284">
        <f>'[8]ф_4 (Л) '!C36</f>
        <v>2.3809523809523809</v>
      </c>
      <c r="D34" s="284">
        <f>'[8]ф_4 (Л) '!D36</f>
        <v>2.3809523809523809</v>
      </c>
      <c r="E34" s="284">
        <f>'[8]ф_4 (Л) '!E36</f>
        <v>2.3809523809523809</v>
      </c>
      <c r="F34" s="284">
        <f>'[8]ф_4 (Л) '!F36</f>
        <v>2.3809523809523809</v>
      </c>
      <c r="G34" s="284">
        <f>'[8]ф_4 (Л) '!G36</f>
        <v>2.3809523809523809</v>
      </c>
      <c r="H34" s="284">
        <f>'[8]ф_4 (Л) '!H36</f>
        <v>2.3809523809523809</v>
      </c>
      <c r="I34" s="284">
        <f>'[8]ф_4 (Л) '!I36</f>
        <v>0.28274117569839596</v>
      </c>
      <c r="J34" s="151">
        <f>'[8]ф_4 (Л) '!J36</f>
        <v>3.9215686274509802</v>
      </c>
      <c r="K34" s="151">
        <f>'[8]ф_4 (Л) '!K36</f>
        <v>3.9215686274509802</v>
      </c>
      <c r="L34" s="151">
        <f>'[8]ф_4 (Л) '!L36</f>
        <v>3.9215686274509802</v>
      </c>
      <c r="M34" s="151">
        <f>'[8]ф_4 (Л) '!M36</f>
        <v>3.9215686274509802</v>
      </c>
      <c r="N34" s="151">
        <f>'[8]ф_4 (Л) '!N36</f>
        <v>3.9215686274509802</v>
      </c>
      <c r="O34" s="151">
        <f>'[8]ф_4 (Л) '!O36</f>
        <v>3.9215686274509802</v>
      </c>
      <c r="P34" s="151">
        <f>'[8]ф_4 (Л) '!P36</f>
        <v>3.9215686274509802</v>
      </c>
      <c r="Q34" s="151">
        <f>'[8]ф_4 (Л) '!Q36</f>
        <v>3.9215686274509802</v>
      </c>
      <c r="R34" s="151">
        <f>'[8]ф_4 (Л) '!R36</f>
        <v>3.9215686274509802</v>
      </c>
      <c r="S34" s="151">
        <f>'[8]ф_4 (Л) '!S36</f>
        <v>3.9215686274509802</v>
      </c>
      <c r="T34" s="151">
        <f>'[8]ф_4 (Л) '!T36</f>
        <v>3.9215686274509802</v>
      </c>
      <c r="U34" s="151">
        <f>'[8]ф_4 (Л) '!U36</f>
        <v>3.9215686274509802</v>
      </c>
      <c r="V34" s="151">
        <f>'[8]ф_4 (Л) '!V36</f>
        <v>3.9215686274509802</v>
      </c>
      <c r="W34" s="151">
        <f>'[8]ф_4 (Л) '!W36</f>
        <v>3.9215686274509802</v>
      </c>
      <c r="X34" s="151">
        <f>'[8]ф_4 (Л) '!X36</f>
        <v>3.9215686274509802</v>
      </c>
      <c r="Y34" s="151">
        <f>'[8]ф_4 (Л) '!Y36</f>
        <v>3.9215686274509802</v>
      </c>
      <c r="Z34" s="151">
        <f>'[8]ф_4 (Л) '!Z36</f>
        <v>3.9215686274509802</v>
      </c>
      <c r="AA34" s="151">
        <f>'[8]ф_4 (Л) '!AA36</f>
        <v>3.9215686274509802</v>
      </c>
      <c r="AB34" s="151">
        <f>'[8]ф_4 (Л) '!AB36</f>
        <v>3.9215686274509802</v>
      </c>
      <c r="AC34" s="151">
        <f>'[8]ф_4 (Л) '!AC36</f>
        <v>3.9215686274509802</v>
      </c>
      <c r="AD34" s="151">
        <f>'[8]ф_4 (Л) '!AD36</f>
        <v>3.9215686274509802</v>
      </c>
      <c r="AE34" s="151">
        <f>'[8]ф_4 (Л) '!AE36</f>
        <v>3.9215686274509802</v>
      </c>
      <c r="AF34" s="151">
        <f>'[8]ф_4 (Л) '!AF36</f>
        <v>3.9215686274509802</v>
      </c>
      <c r="AG34" s="151">
        <f>'[8]ф_4 (Л) '!AG36</f>
        <v>3.9215686274509802</v>
      </c>
      <c r="AH34" s="151">
        <f>'[8]ф_4 (Л) '!AH36</f>
        <v>3.9215686274509802</v>
      </c>
      <c r="AI34" s="151">
        <f>'[8]ф_4 (Л) '!AI36</f>
        <v>5.8139534883720927</v>
      </c>
      <c r="AJ34" s="151">
        <f>'[8]ф_4 (Л) '!AJ36</f>
        <v>169.76591938027562</v>
      </c>
      <c r="AK34" s="151">
        <f>'[8]ф_4 (Л) '!AK36</f>
        <v>169.76591938027562</v>
      </c>
      <c r="AL34" s="151">
        <f>'[8]ф_4 (Л) '!AL36</f>
        <v>169.76591938027562</v>
      </c>
      <c r="AM34" s="151">
        <f>'[8]ф_4 (Л) '!AM36</f>
        <v>169.76591938027562</v>
      </c>
      <c r="AN34" s="151">
        <f>'[8]ф_4 (Л) '!AN36</f>
        <v>169.76591938027562</v>
      </c>
      <c r="AO34" s="151">
        <f>'[8]ф_4 (Л) '!AO36</f>
        <v>169.76591938027562</v>
      </c>
      <c r="AP34" s="151">
        <f>'[8]ф_4 (Л) '!AP36</f>
        <v>169.76591938027562</v>
      </c>
      <c r="AQ34" s="151">
        <f>'[8]ф_4 (Л) '!AQ36</f>
        <v>169.76591938027562</v>
      </c>
      <c r="AR34" s="151">
        <f>'[8]ф_4 (Л) '!AR36</f>
        <v>169.76591938027562</v>
      </c>
      <c r="AS34" s="151">
        <f>'[8]ф_4 (Л) '!AS36</f>
        <v>169.76591938027562</v>
      </c>
      <c r="AT34" s="151">
        <f>'[8]ф_4 (Л) '!AT36</f>
        <v>169.76591938027562</v>
      </c>
      <c r="AU34" s="151">
        <f>'[8]ф_4 (Л) '!AU36</f>
        <v>169.76591938027562</v>
      </c>
      <c r="AV34" s="151">
        <f>'[8]ф_4 (Л) '!AV36</f>
        <v>169.76591938027562</v>
      </c>
      <c r="AW34" s="151">
        <f>'[8]ф_4 (Л) '!AW36</f>
        <v>169.76591938027562</v>
      </c>
      <c r="AX34" s="151">
        <f>'[8]ф_4 (Л) '!AX36</f>
        <v>169.76591938027562</v>
      </c>
      <c r="AY34" s="151">
        <f>'[8]ф_4 (Л) '!AY36</f>
        <v>169.76591938027562</v>
      </c>
      <c r="AZ34" s="151">
        <f>'[8]ф_4 (Л) '!AZ36</f>
        <v>169.76591938027562</v>
      </c>
      <c r="BA34" s="151">
        <f>'[8]ф_4 (Л) '!BA36</f>
        <v>169.76591938027562</v>
      </c>
      <c r="BB34" s="151">
        <f>'[8]ф_4 (Л) '!BB36</f>
        <v>169.76591938027562</v>
      </c>
      <c r="BC34" s="151">
        <f>'[8]ф_4 (Л) '!BC36</f>
        <v>169.76591938027562</v>
      </c>
      <c r="BD34" s="151">
        <f>'[8]ф_4 (Л) '!BD36</f>
        <v>169.76591938027562</v>
      </c>
      <c r="BE34" s="151">
        <f>'[8]ф_4 (Л) '!BE36</f>
        <v>169.76591938027562</v>
      </c>
      <c r="BF34" s="151">
        <f>'[8]ф_4 (Л) '!BF36</f>
        <v>169.76591938027562</v>
      </c>
      <c r="BG34" s="151">
        <f>'[8]ф_4 (Л) '!BG36</f>
        <v>169.76591938027562</v>
      </c>
      <c r="BH34" s="151">
        <f>'[8]ф_4 (Л) '!BH36</f>
        <v>169.76591938027562</v>
      </c>
      <c r="BI34" s="151">
        <f>'[8]ф_4 (Л) '!BI36</f>
        <v>156.51725640953768</v>
      </c>
      <c r="BJ34" s="151">
        <f>'[8]ф_4 (Л) '!BJ36</f>
        <v>11.288604802801338</v>
      </c>
      <c r="BK34" s="151">
        <f>'[8]ф_4 (Л) '!BK36</f>
        <v>58.04217138134949</v>
      </c>
      <c r="BL34" s="151">
        <f>'[8]ф_4 (Л) '!BL36</f>
        <v>11.288604802801338</v>
      </c>
      <c r="BM34" s="151">
        <f>'[8]ф_4 (Л) '!BM36</f>
        <v>11.288604802801341</v>
      </c>
      <c r="BN34" s="151">
        <f>'[8]ф_4 (Л) '!BN36</f>
        <v>9.6050442545270371</v>
      </c>
      <c r="BO34" s="151">
        <f>'[8]ф_4 (Л) '!BO36</f>
        <v>8.0983080717903668</v>
      </c>
      <c r="BP34" s="151">
        <f>'[8]ф_4 (Л) '!BP36</f>
        <v>8.280934604411188</v>
      </c>
      <c r="BQ34" s="151">
        <f>'[8]ф_4 (Л) '!BQ36</f>
        <v>8.3194230359804191</v>
      </c>
      <c r="BR34" s="151">
        <f>'[8]ф_4 (Л) '!BR36</f>
        <v>8.2939838397368835</v>
      </c>
      <c r="BS34" s="151">
        <f>'[8]ф_4 (Л) '!BS36</f>
        <v>8.3277291933140134</v>
      </c>
      <c r="BT34" s="151">
        <f>'[8]ф_4 (Л) '!BT36</f>
        <v>8.3673243841421669</v>
      </c>
      <c r="BU34" s="151">
        <f>'[8]ф_4 (Л) '!BU36</f>
        <v>8.3822293927754252</v>
      </c>
      <c r="BV34" s="151">
        <f>'[8]ф_4 (Л) '!BV36</f>
        <v>8.3861447838793737</v>
      </c>
      <c r="BW34" s="151">
        <f>'[8]ф_4 (Л) '!BW36</f>
        <v>8.4121692124156624</v>
      </c>
      <c r="BX34" s="151">
        <f>'[8]ф_4 (Л) '!BX36</f>
        <v>8.4225197443848536</v>
      </c>
      <c r="BY34" s="151">
        <f>'[8]ф_4 (Л) '!BY36</f>
        <v>8.4773466023240491</v>
      </c>
      <c r="BZ34" s="151">
        <f>'[8]ф_4 (Л) '!BZ36</f>
        <v>8.4972464548936681</v>
      </c>
      <c r="CA34" s="151">
        <f>'[8]ф_4 (Л) '!CA36</f>
        <v>8.5402643839624712</v>
      </c>
      <c r="CB34" s="151">
        <f>'[8]ф_4 (Л) '!CB36</f>
        <v>8.5478101575121102</v>
      </c>
      <c r="CC34" s="151">
        <f>'[8]ф_4 (Л) '!CC36</f>
        <v>8.5682071540143188</v>
      </c>
      <c r="CD34" s="151">
        <f>'[8]ф_4 (Л) '!CD36</f>
        <v>8.5888351624533836</v>
      </c>
      <c r="CE34" s="151">
        <f>'[8]ф_4 (Л) '!CE36</f>
        <v>8.6407819451931598</v>
      </c>
      <c r="CF34" s="151">
        <f>'[8]ф_4 (Л) '!CF36</f>
        <v>8.6464461409989646</v>
      </c>
      <c r="CG34" s="151">
        <f>'[8]ф_4 (Л) '!CG36</f>
        <v>8.6465124685845822</v>
      </c>
      <c r="CH34" s="151">
        <f>'[8]ф_4 (Л) '!CH36</f>
        <v>8.6459491456097499</v>
      </c>
      <c r="CI34" s="151">
        <f>'[8]ф_4 (Л) '!CI36</f>
        <v>8.6459491456097499</v>
      </c>
      <c r="CJ34" s="151">
        <f t="shared" si="103"/>
        <v>292.76996556065274</v>
      </c>
      <c r="CK34" s="151">
        <v>292.76996556065274</v>
      </c>
      <c r="CL34" s="151">
        <v>292.76996556065274</v>
      </c>
      <c r="CM34" s="151">
        <v>292.76996556065274</v>
      </c>
      <c r="CN34" s="151">
        <v>231.61117792367477</v>
      </c>
      <c r="CO34" s="151">
        <v>199.26174254967242</v>
      </c>
      <c r="CP34" s="151">
        <v>203.45030252815792</v>
      </c>
      <c r="CQ34" s="151">
        <v>204.17212546944882</v>
      </c>
      <c r="CR34" s="151">
        <v>203.34144116012345</v>
      </c>
      <c r="CS34" s="151">
        <v>204.10038369301219</v>
      </c>
      <c r="CT34" s="151">
        <v>204.99059975861942</v>
      </c>
      <c r="CU34" s="151">
        <v>205.32531841166937</v>
      </c>
      <c r="CV34" s="151">
        <v>205.41322610751507</v>
      </c>
      <c r="CW34" s="151">
        <v>205.99731674134185</v>
      </c>
      <c r="CX34" s="151">
        <v>206.22952414369576</v>
      </c>
      <c r="CY34" s="151">
        <v>207.45858585940681</v>
      </c>
      <c r="CZ34" s="151">
        <v>207.90896931587665</v>
      </c>
      <c r="DA34" s="151">
        <v>208.89238246949375</v>
      </c>
      <c r="DB34" s="151">
        <v>209.06962572105343</v>
      </c>
      <c r="DC34" s="151">
        <v>209.5487441129832</v>
      </c>
      <c r="DD34" s="151">
        <v>210.73617005840086</v>
      </c>
      <c r="DE34" s="151">
        <v>211.96207095876264</v>
      </c>
      <c r="DF34" s="151">
        <v>212.08969198300818</v>
      </c>
      <c r="DG34" s="151">
        <v>212.09118632695237</v>
      </c>
      <c r="DH34" s="151">
        <v>212.07849473104486</v>
      </c>
      <c r="DI34" s="151">
        <v>212.07849473104486</v>
      </c>
      <c r="DJ34" s="139"/>
      <c r="DK34" s="139">
        <v>25.935000000000002</v>
      </c>
      <c r="DL34" s="139">
        <v>420</v>
      </c>
      <c r="DM34" s="139">
        <f t="shared" si="100"/>
        <v>0.255</v>
      </c>
      <c r="DN34" s="139">
        <v>0.29656500000000002</v>
      </c>
      <c r="DO34" s="139"/>
      <c r="DP34" s="139"/>
      <c r="DQ34" s="284">
        <f>'[8]ф_4 (Л) '!DQ36</f>
        <v>0</v>
      </c>
      <c r="DR34" s="284">
        <f>'[8]ф_4 (Л) '!DR36</f>
        <v>0</v>
      </c>
      <c r="DS34" s="284">
        <f>'[8]ф_4 (Л) '!DS36</f>
        <v>0</v>
      </c>
      <c r="DT34" s="284">
        <f>'[8]ф_4 (Л) '!DT36</f>
        <v>0</v>
      </c>
      <c r="DU34" s="284">
        <f>'[8]ф_4 (Л) '!DU36</f>
        <v>0</v>
      </c>
      <c r="DV34" s="284">
        <f>'[8]ф_4 (Л) '!DV36</f>
        <v>0</v>
      </c>
      <c r="DW34" s="284">
        <f>'[8]ф_4 (Л) '!DW36</f>
        <v>0</v>
      </c>
      <c r="DX34" s="284">
        <f>'[8]ф_4 (Л) '!DX36</f>
        <v>0</v>
      </c>
      <c r="DY34" s="284">
        <f>'[8]ф_4 (Л) '!DY36</f>
        <v>0</v>
      </c>
      <c r="DZ34" s="284">
        <f>'[8]ф_4 (Л) '!DZ36</f>
        <v>0</v>
      </c>
      <c r="EA34" s="284">
        <f>'[8]ф_4 (Л) '!EA36</f>
        <v>0</v>
      </c>
      <c r="EB34" s="284">
        <f>'[8]ф_4 (Л) '!EB36</f>
        <v>0</v>
      </c>
      <c r="EC34" s="284">
        <f>'[8]ф_4 (Л) '!EC36</f>
        <v>0</v>
      </c>
      <c r="ED34" s="284">
        <f>'[8]ф_4 (Л) '!ED36</f>
        <v>0</v>
      </c>
      <c r="EE34" s="284">
        <f>'[8]ф_4 (Л) '!EE36</f>
        <v>0</v>
      </c>
      <c r="EF34" s="284">
        <f>'[8]ф_4 (Л) '!EF36</f>
        <v>0</v>
      </c>
      <c r="EG34" s="284">
        <f>'[8]ф_4 (Л) '!EG36</f>
        <v>0</v>
      </c>
      <c r="EH34" s="284">
        <f>'[8]ф_4 (Л) '!EH36</f>
        <v>0</v>
      </c>
      <c r="EI34" s="284">
        <f>'[8]ф_4 (Л) '!EI36</f>
        <v>0</v>
      </c>
      <c r="EJ34" s="284">
        <f>'[8]ф_4 (Л) '!EJ36</f>
        <v>0</v>
      </c>
      <c r="EK34" s="284">
        <f>'[8]ф_4 (Л) '!EK36</f>
        <v>0</v>
      </c>
      <c r="EL34" s="284">
        <f>'[8]ф_4 (Л) '!EL36</f>
        <v>0</v>
      </c>
      <c r="EM34" s="284">
        <f>'[8]ф_4 (Л) '!EM36</f>
        <v>0</v>
      </c>
      <c r="EN34" s="284">
        <f>'[8]ф_4 (Л) '!EN36</f>
        <v>0</v>
      </c>
      <c r="EO34" s="284">
        <f>'[8]ф_4 (Л) '!EO36</f>
        <v>0</v>
      </c>
      <c r="EP34" s="139"/>
      <c r="EQ34" s="139"/>
      <c r="ER34" s="139"/>
      <c r="ES34" s="139">
        <v>0</v>
      </c>
      <c r="ET34" s="139">
        <v>0</v>
      </c>
      <c r="EU34" s="139">
        <v>0</v>
      </c>
      <c r="EV34" s="139">
        <v>0</v>
      </c>
      <c r="EW34" s="139">
        <v>0</v>
      </c>
      <c r="EX34" s="139">
        <v>0</v>
      </c>
      <c r="EY34" s="139">
        <v>0</v>
      </c>
      <c r="EZ34" s="139">
        <v>0</v>
      </c>
      <c r="FA34" s="139">
        <v>0</v>
      </c>
      <c r="FB34" s="139">
        <v>0</v>
      </c>
      <c r="FC34" s="139">
        <v>0</v>
      </c>
      <c r="FD34" s="139">
        <v>0</v>
      </c>
      <c r="FE34" s="139">
        <v>0</v>
      </c>
      <c r="FF34" s="139">
        <v>0</v>
      </c>
      <c r="FG34" s="139">
        <v>0</v>
      </c>
      <c r="FH34" s="139">
        <v>0</v>
      </c>
      <c r="FI34" s="139">
        <v>0</v>
      </c>
      <c r="FJ34" s="139">
        <v>0</v>
      </c>
      <c r="FK34" s="139">
        <v>0</v>
      </c>
      <c r="FL34" s="139">
        <v>0</v>
      </c>
      <c r="FM34" s="139">
        <v>0</v>
      </c>
      <c r="FN34" s="139">
        <v>0</v>
      </c>
      <c r="FO34" s="139">
        <v>0</v>
      </c>
      <c r="FP34" s="139">
        <v>0</v>
      </c>
      <c r="FQ34" s="139">
        <v>0</v>
      </c>
      <c r="FR34" s="139"/>
      <c r="FS34" s="139"/>
      <c r="FT34" s="139"/>
      <c r="FU34" s="139">
        <v>2045</v>
      </c>
      <c r="FV34" s="139"/>
      <c r="FW34" s="139"/>
      <c r="FX34" s="139"/>
      <c r="FY34" s="139">
        <v>0.17200000000000001</v>
      </c>
      <c r="FZ34" s="139"/>
      <c r="GA34" s="139"/>
      <c r="GB34" s="139"/>
      <c r="GC34" s="139"/>
      <c r="GD34" s="139"/>
      <c r="GE34" s="139"/>
      <c r="GF34" s="139"/>
      <c r="GG34" s="139"/>
      <c r="GH34" s="139"/>
      <c r="GI34" s="139"/>
      <c r="GJ34" s="139"/>
      <c r="GK34" s="139"/>
      <c r="GL34" s="139"/>
      <c r="GM34" s="139"/>
      <c r="GN34" s="139"/>
      <c r="GO34" s="139"/>
      <c r="GP34" s="139"/>
      <c r="GQ34" s="139"/>
      <c r="GR34" s="139">
        <v>420</v>
      </c>
      <c r="GS34" s="139"/>
      <c r="GT34" s="139"/>
      <c r="GU34" s="139"/>
      <c r="GV34" s="139">
        <f t="shared" si="104"/>
        <v>0.28274117569839596</v>
      </c>
      <c r="GW34" s="139"/>
      <c r="GX34" s="139"/>
      <c r="GY34" s="139"/>
      <c r="GZ34" s="139">
        <f t="shared" si="106"/>
        <v>0.255</v>
      </c>
      <c r="HA34" s="139">
        <f t="shared" si="106"/>
        <v>0.255</v>
      </c>
      <c r="HB34" s="139">
        <f t="shared" si="106"/>
        <v>0.255</v>
      </c>
      <c r="HC34" s="139">
        <f t="shared" si="106"/>
        <v>0.255</v>
      </c>
      <c r="HD34" s="139">
        <f t="shared" si="106"/>
        <v>0.255</v>
      </c>
      <c r="HE34" s="139">
        <f t="shared" si="106"/>
        <v>0.255</v>
      </c>
      <c r="HF34" s="139">
        <f t="shared" si="106"/>
        <v>0.255</v>
      </c>
      <c r="HG34" s="139">
        <f t="shared" si="106"/>
        <v>0.255</v>
      </c>
      <c r="HH34" s="139">
        <f t="shared" si="106"/>
        <v>0.255</v>
      </c>
      <c r="HI34" s="139">
        <f t="shared" si="106"/>
        <v>0.255</v>
      </c>
      <c r="HJ34" s="139">
        <f t="shared" si="106"/>
        <v>0.255</v>
      </c>
      <c r="HK34" s="139">
        <f t="shared" si="106"/>
        <v>0.255</v>
      </c>
      <c r="HL34" s="139">
        <f t="shared" si="106"/>
        <v>0.255</v>
      </c>
      <c r="HM34" s="139">
        <f t="shared" si="106"/>
        <v>0.255</v>
      </c>
      <c r="HN34" s="139">
        <f t="shared" si="106"/>
        <v>0.255</v>
      </c>
      <c r="HO34" s="139">
        <f t="shared" si="106"/>
        <v>0.255</v>
      </c>
      <c r="HP34" s="139">
        <f t="shared" si="107"/>
        <v>0.255</v>
      </c>
      <c r="HQ34" s="139">
        <f t="shared" si="107"/>
        <v>0.255</v>
      </c>
      <c r="HR34" s="139">
        <f t="shared" si="107"/>
        <v>0.255</v>
      </c>
      <c r="HS34" s="139">
        <f t="shared" si="107"/>
        <v>0.255</v>
      </c>
      <c r="HT34" s="139">
        <f t="shared" si="107"/>
        <v>0.255</v>
      </c>
      <c r="HU34" s="139">
        <f t="shared" si="107"/>
        <v>0.255</v>
      </c>
      <c r="HV34" s="139">
        <f t="shared" si="107"/>
        <v>0.255</v>
      </c>
      <c r="HW34" s="139">
        <f t="shared" si="107"/>
        <v>0.255</v>
      </c>
      <c r="HX34" s="139">
        <f t="shared" si="107"/>
        <v>0.17200000000000001</v>
      </c>
      <c r="HY34" s="139"/>
      <c r="HZ34" s="139"/>
      <c r="IA34" s="139"/>
      <c r="IB34" s="139"/>
      <c r="IC34" s="139"/>
      <c r="ID34" s="139"/>
      <c r="IE34" s="139"/>
      <c r="IF34" s="139"/>
      <c r="IG34" s="139"/>
      <c r="IH34" s="139"/>
      <c r="II34" s="139"/>
      <c r="IJ34" s="139"/>
      <c r="IK34" s="139"/>
      <c r="IL34" s="139"/>
      <c r="IM34" s="139"/>
      <c r="IN34" s="139"/>
      <c r="IO34" s="139"/>
      <c r="IP34" s="139"/>
      <c r="IQ34" s="139"/>
      <c r="IR34" s="139"/>
      <c r="IS34" s="139"/>
      <c r="IT34" s="139"/>
      <c r="IU34" s="139"/>
      <c r="IV34" s="139"/>
      <c r="IW34" s="139"/>
      <c r="IX34" s="139"/>
      <c r="IY34" s="139"/>
      <c r="IZ34" s="139"/>
      <c r="JA34" s="139"/>
      <c r="JB34" s="139"/>
      <c r="JC34" s="139"/>
      <c r="JD34" s="139"/>
      <c r="JE34" s="139"/>
      <c r="JF34" s="139"/>
      <c r="JG34" s="139"/>
      <c r="JH34" s="139"/>
      <c r="JI34" s="139"/>
      <c r="JJ34" s="139"/>
      <c r="JK34" s="139"/>
      <c r="JL34" s="139"/>
      <c r="JM34" s="139"/>
      <c r="JN34" s="139"/>
      <c r="JO34" s="139"/>
      <c r="JP34" s="139"/>
      <c r="JQ34" s="139"/>
      <c r="JR34" s="139"/>
      <c r="JS34" s="139"/>
      <c r="JT34" s="139"/>
      <c r="JU34" s="139"/>
      <c r="JV34" s="139"/>
      <c r="JW34" s="139"/>
      <c r="JX34" s="139"/>
      <c r="JY34" s="139"/>
      <c r="JZ34" s="139"/>
      <c r="KA34" s="139"/>
      <c r="KB34" s="139"/>
      <c r="KC34" s="139"/>
      <c r="KD34" s="139"/>
      <c r="KE34" s="139"/>
      <c r="KF34" s="139"/>
      <c r="KG34" s="139"/>
      <c r="KH34" s="139"/>
      <c r="KI34" s="139"/>
      <c r="KJ34" s="139"/>
      <c r="KK34" s="139"/>
      <c r="KL34" s="139"/>
      <c r="KM34" s="139"/>
      <c r="KN34" s="139"/>
      <c r="KO34" s="139"/>
      <c r="KP34" s="139"/>
      <c r="KQ34" s="139"/>
      <c r="KR34" s="139"/>
      <c r="KS34" s="139"/>
      <c r="KT34" s="139"/>
      <c r="KU34" s="139"/>
    </row>
    <row r="35" spans="1:307" s="152" customFormat="1" x14ac:dyDescent="0.2">
      <c r="A35" s="150" t="s">
        <v>520</v>
      </c>
      <c r="B35" s="186" t="s">
        <v>582</v>
      </c>
      <c r="C35" s="284">
        <f>'[8]ф_4 (Л) '!C37</f>
        <v>0.28274117569839596</v>
      </c>
      <c r="D35" s="284">
        <f>'[8]ф_4 (Л) '!D37</f>
        <v>0.28274117569839596</v>
      </c>
      <c r="E35" s="284">
        <f>'[8]ф_4 (Л) '!E37</f>
        <v>0.28274117569839596</v>
      </c>
      <c r="F35" s="284">
        <f>'[8]ф_4 (Л) '!F37</f>
        <v>0.28274117569839596</v>
      </c>
      <c r="G35" s="284">
        <f>'[8]ф_4 (Л) '!G37</f>
        <v>0.28274117569839596</v>
      </c>
      <c r="H35" s="284">
        <f>'[8]ф_4 (Л) '!H37</f>
        <v>0.28274117569839596</v>
      </c>
      <c r="I35" s="284">
        <f>'[8]ф_4 (Л) '!I37</f>
        <v>0.28274117569839596</v>
      </c>
      <c r="J35" s="151">
        <f>'[8]ф_4 (Л) '!J37</f>
        <v>0.16129032258064516</v>
      </c>
      <c r="K35" s="151">
        <f>'[8]ф_4 (Л) '!K37</f>
        <v>0.16129032258064516</v>
      </c>
      <c r="L35" s="151">
        <f>'[8]ф_4 (Л) '!L37</f>
        <v>0.16129032258064516</v>
      </c>
      <c r="M35" s="151">
        <f>'[8]ф_4 (Л) '!M37</f>
        <v>0.16129032258064516</v>
      </c>
      <c r="N35" s="151">
        <f>'[8]ф_4 (Л) '!N37</f>
        <v>0.16129032258064516</v>
      </c>
      <c r="O35" s="151">
        <f>'[8]ф_4 (Л) '!O37</f>
        <v>0.16129032258064516</v>
      </c>
      <c r="P35" s="151">
        <f>'[8]ф_4 (Л) '!P37</f>
        <v>0.16129032258064516</v>
      </c>
      <c r="Q35" s="151">
        <f>'[8]ф_4 (Л) '!Q37</f>
        <v>0.16129032258064516</v>
      </c>
      <c r="R35" s="151">
        <f>'[8]ф_4 (Л) '!R37</f>
        <v>0.16129032258064516</v>
      </c>
      <c r="S35" s="151">
        <f>'[8]ф_4 (Л) '!S37</f>
        <v>0.16129032258064516</v>
      </c>
      <c r="T35" s="151">
        <f>'[8]ф_4 (Л) '!T37</f>
        <v>0.16129032258064516</v>
      </c>
      <c r="U35" s="151">
        <f>'[8]ф_4 (Л) '!U37</f>
        <v>0.16129032258064516</v>
      </c>
      <c r="V35" s="151">
        <f>'[8]ф_4 (Л) '!V37</f>
        <v>0.16129032258064516</v>
      </c>
      <c r="W35" s="151">
        <f>'[8]ф_4 (Л) '!W37</f>
        <v>0.16129032258064516</v>
      </c>
      <c r="X35" s="151">
        <f>'[8]ф_4 (Л) '!X37</f>
        <v>0.16129032258064516</v>
      </c>
      <c r="Y35" s="151">
        <f>'[8]ф_4 (Л) '!Y37</f>
        <v>0.16129032258064516</v>
      </c>
      <c r="Z35" s="151">
        <f>'[8]ф_4 (Л) '!Z37</f>
        <v>0.16129032258064516</v>
      </c>
      <c r="AA35" s="151">
        <f>'[8]ф_4 (Л) '!AA37</f>
        <v>0.16129032258064516</v>
      </c>
      <c r="AB35" s="151">
        <f>'[8]ф_4 (Л) '!AB37</f>
        <v>0.16129032258064516</v>
      </c>
      <c r="AC35" s="151">
        <f>'[8]ф_4 (Л) '!AC37</f>
        <v>0.16129032258064516</v>
      </c>
      <c r="AD35" s="151">
        <f>'[8]ф_4 (Л) '!AD37</f>
        <v>0.16129032258064516</v>
      </c>
      <c r="AE35" s="151">
        <f>'[8]ф_4 (Л) '!AE37</f>
        <v>0.16129032258064516</v>
      </c>
      <c r="AF35" s="151">
        <f>'[8]ф_4 (Л) '!AF37</f>
        <v>0.16129032258064516</v>
      </c>
      <c r="AG35" s="151">
        <f>'[8]ф_4 (Л) '!AG37</f>
        <v>0.16129032258064516</v>
      </c>
      <c r="AH35" s="151">
        <f>'[8]ф_4 (Л) '!AH37</f>
        <v>0.16129032258064516</v>
      </c>
      <c r="AI35" s="151">
        <f>'[8]ф_4 (Л) '!AI37</f>
        <v>0.16129032258064516</v>
      </c>
      <c r="AJ35" s="151">
        <f>'[8]ф_4 (Л) '!AJ37</f>
        <v>167.72514981343673</v>
      </c>
      <c r="AK35" s="151">
        <f>'[8]ф_4 (Л) '!AK37</f>
        <v>167.72514981343673</v>
      </c>
      <c r="AL35" s="151">
        <f>'[8]ф_4 (Л) '!AL37</f>
        <v>167.72514981343673</v>
      </c>
      <c r="AM35" s="151">
        <f>'[8]ф_4 (Л) '!AM37</f>
        <v>167.72514981343673</v>
      </c>
      <c r="AN35" s="151">
        <f>'[8]ф_4 (Л) '!AN37</f>
        <v>167.72514981343673</v>
      </c>
      <c r="AO35" s="151">
        <f>'[8]ф_4 (Л) '!AO37</f>
        <v>167.72514981343673</v>
      </c>
      <c r="AP35" s="151">
        <f>'[8]ф_4 (Л) '!AP37</f>
        <v>167.72514981343673</v>
      </c>
      <c r="AQ35" s="151">
        <f>'[8]ф_4 (Л) '!AQ37</f>
        <v>167.72514981343673</v>
      </c>
      <c r="AR35" s="151">
        <f>'[8]ф_4 (Л) '!AR37</f>
        <v>167.72514981343673</v>
      </c>
      <c r="AS35" s="151">
        <f>'[8]ф_4 (Л) '!AS37</f>
        <v>167.72514981343673</v>
      </c>
      <c r="AT35" s="151">
        <f>'[8]ф_4 (Л) '!AT37</f>
        <v>167.72514981343673</v>
      </c>
      <c r="AU35" s="151">
        <f>'[8]ф_4 (Л) '!AU37</f>
        <v>167.72514981343673</v>
      </c>
      <c r="AV35" s="151">
        <f>'[8]ф_4 (Л) '!AV37</f>
        <v>167.72514981343673</v>
      </c>
      <c r="AW35" s="151">
        <f>'[8]ф_4 (Л) '!AW37</f>
        <v>167.72514981343673</v>
      </c>
      <c r="AX35" s="151">
        <f>'[8]ф_4 (Л) '!AX37</f>
        <v>167.72514981343673</v>
      </c>
      <c r="AY35" s="151">
        <f>'[8]ф_4 (Л) '!AY37</f>
        <v>167.72514981343673</v>
      </c>
      <c r="AZ35" s="151">
        <f>'[8]ф_4 (Л) '!AZ37</f>
        <v>167.72514981343673</v>
      </c>
      <c r="BA35" s="151">
        <f>'[8]ф_4 (Л) '!BA37</f>
        <v>167.72514981343673</v>
      </c>
      <c r="BB35" s="151">
        <f>'[8]ф_4 (Л) '!BB37</f>
        <v>167.72514981343673</v>
      </c>
      <c r="BC35" s="151">
        <f>'[8]ф_4 (Л) '!BC37</f>
        <v>167.72514981343673</v>
      </c>
      <c r="BD35" s="151">
        <f>'[8]ф_4 (Л) '!BD37</f>
        <v>167.72514981343673</v>
      </c>
      <c r="BE35" s="151">
        <f>'[8]ф_4 (Л) '!BE37</f>
        <v>167.72514981343673</v>
      </c>
      <c r="BF35" s="151">
        <f>'[8]ф_4 (Л) '!BF37</f>
        <v>167.72514981343673</v>
      </c>
      <c r="BG35" s="151">
        <f>'[8]ф_4 (Л) '!BG37</f>
        <v>167.72514981343673</v>
      </c>
      <c r="BH35" s="151">
        <f>'[8]ф_4 (Л) '!BH37</f>
        <v>167.72514981343673</v>
      </c>
      <c r="BI35" s="151">
        <f>'[8]ф_4 (Л) '!BI37</f>
        <v>156.47180062160226</v>
      </c>
      <c r="BJ35" s="151">
        <f>'[8]ф_4 (Л) '!BJ37</f>
        <v>2.9796992418914496</v>
      </c>
      <c r="BK35" s="151">
        <f>'[8]ф_4 (Л) '!BK37</f>
        <v>4.1052110162421149</v>
      </c>
      <c r="BL35" s="151">
        <f>'[8]ф_4 (Л) '!BL37</f>
        <v>2.9796992418914496</v>
      </c>
      <c r="BM35" s="151">
        <f>'[8]ф_4 (Л) '!BM37</f>
        <v>2.9796992418914505</v>
      </c>
      <c r="BN35" s="151">
        <f>'[8]ф_4 (Л) '!BN37</f>
        <v>2.6486926652457874</v>
      </c>
      <c r="BO35" s="151">
        <f>'[8]ф_4 (Л) '!BO37</f>
        <v>2.1212625665041092</v>
      </c>
      <c r="BP35" s="151">
        <f>'[8]ф_4 (Л) '!BP37</f>
        <v>2.1690995744154837</v>
      </c>
      <c r="BQ35" s="151">
        <f>'[8]ф_4 (Л) '!BQ37</f>
        <v>2.1791811949722111</v>
      </c>
      <c r="BR35" s="151">
        <f>'[8]ф_4 (Л) '!BR37</f>
        <v>2.1725176778233215</v>
      </c>
      <c r="BS35" s="151">
        <f>'[8]ф_4 (Л) '!BS37</f>
        <v>2.181356901362614</v>
      </c>
      <c r="BT35" s="151">
        <f>'[8]ф_4 (Л) '!BT37</f>
        <v>2.1917284253121565</v>
      </c>
      <c r="BU35" s="151">
        <f>'[8]ф_4 (Л) '!BU37</f>
        <v>2.1956326280896832</v>
      </c>
      <c r="BV35" s="151">
        <f>'[8]ф_4 (Л) '!BV37</f>
        <v>2.1966582216468065</v>
      </c>
      <c r="BW35" s="151">
        <f>'[8]ф_4 (Л) '!BW37</f>
        <v>2.3044555784476581</v>
      </c>
      <c r="BX35" s="151">
        <f>'[8]ф_4 (Л) '!BX37</f>
        <v>2.1606939585418736</v>
      </c>
      <c r="BY35" s="151">
        <f>'[8]ф_4 (Л) '!BY37</f>
        <v>2.1747591153251546</v>
      </c>
      <c r="BZ35" s="151">
        <f>'[8]ф_4 (Л) '!BZ37</f>
        <v>2.1798641780056811</v>
      </c>
      <c r="CA35" s="151">
        <f>'[8]ф_4 (Л) '!CA37</f>
        <v>2.1908998991756921</v>
      </c>
      <c r="CB35" s="151">
        <f>'[8]ф_4 (Л) '!CB37</f>
        <v>2.1928356746699671</v>
      </c>
      <c r="CC35" s="151">
        <f>'[8]ф_4 (Л) '!CC37</f>
        <v>2.1980682735183232</v>
      </c>
      <c r="CD35" s="151">
        <f>'[8]ф_4 (Л) '!CD37</f>
        <v>2.2033601356407901</v>
      </c>
      <c r="CE35" s="151">
        <f>'[8]ф_4 (Л) '!CE37</f>
        <v>2.2166864445172219</v>
      </c>
      <c r="CF35" s="151">
        <f>'[8]ф_4 (Л) '!CF37</f>
        <v>2.2181395243590072</v>
      </c>
      <c r="CG35" s="151">
        <f>'[8]ф_4 (Л) '!CG37</f>
        <v>2.2181565398861749</v>
      </c>
      <c r="CH35" s="151">
        <f>'[8]ф_4 (Л) '!CH37</f>
        <v>2.2180120262981546</v>
      </c>
      <c r="CI35" s="151">
        <f>'[8]ф_4 (Л) '!CI37</f>
        <v>2.2180120262981542</v>
      </c>
      <c r="CJ35" s="151">
        <f t="shared" si="103"/>
        <v>1913.5962257741978</v>
      </c>
      <c r="CK35" s="151">
        <v>1913.5962257741978</v>
      </c>
      <c r="CL35" s="151">
        <v>1913.5962257741978</v>
      </c>
      <c r="CM35" s="151">
        <v>1913.5962257741978</v>
      </c>
      <c r="CN35" s="151">
        <v>1513.8515833518486</v>
      </c>
      <c r="CO35" s="151">
        <v>1292.4557440958013</v>
      </c>
      <c r="CP35" s="151">
        <v>1319.6236707354763</v>
      </c>
      <c r="CQ35" s="151">
        <v>1324.3055740188377</v>
      </c>
      <c r="CR35" s="151">
        <v>1318.9175718194178</v>
      </c>
      <c r="CS35" s="151">
        <v>1323.8402409857088</v>
      </c>
      <c r="CT35" s="151">
        <v>1329.6143793263568</v>
      </c>
      <c r="CU35" s="151">
        <v>1331.7854385585754</v>
      </c>
      <c r="CV35" s="151">
        <v>1332.3556273213164</v>
      </c>
      <c r="CW35" s="151">
        <v>1336.1441683884696</v>
      </c>
      <c r="CX35" s="151">
        <v>1310.0675291276689</v>
      </c>
      <c r="CY35" s="151">
        <v>1317.8751107614464</v>
      </c>
      <c r="CZ35" s="151">
        <v>1320.7361596070346</v>
      </c>
      <c r="DA35" s="151">
        <v>1326.9832653287795</v>
      </c>
      <c r="DB35" s="151">
        <v>1328.1091983375925</v>
      </c>
      <c r="DC35" s="151">
        <v>1331.152785091145</v>
      </c>
      <c r="DD35" s="151">
        <v>1338.6958766091736</v>
      </c>
      <c r="DE35" s="151">
        <v>1346.4833792480933</v>
      </c>
      <c r="DF35" s="151">
        <v>1347.2940883868187</v>
      </c>
      <c r="DG35" s="151">
        <v>1347.3035811667044</v>
      </c>
      <c r="DH35" s="151">
        <v>1347.2229581435929</v>
      </c>
      <c r="DI35" s="151">
        <v>1347.2229581435927</v>
      </c>
      <c r="DJ35" s="139"/>
      <c r="DK35" s="139">
        <v>642.21119999999985</v>
      </c>
      <c r="DL35" s="139">
        <v>6457</v>
      </c>
      <c r="DM35" s="139">
        <f t="shared" si="100"/>
        <v>6.2</v>
      </c>
      <c r="DN35" s="139">
        <v>7.2106000000000003</v>
      </c>
      <c r="DO35" s="139"/>
      <c r="DP35" s="139"/>
      <c r="DQ35" s="284">
        <f>'[8]ф_4 (Л) '!DQ37</f>
        <v>0</v>
      </c>
      <c r="DR35" s="284">
        <f>'[8]ф_4 (Л) '!DR37</f>
        <v>0</v>
      </c>
      <c r="DS35" s="284">
        <f>'[8]ф_4 (Л) '!DS37</f>
        <v>0</v>
      </c>
      <c r="DT35" s="284">
        <f>'[8]ф_4 (Л) '!DT37</f>
        <v>13.118305999199986</v>
      </c>
      <c r="DU35" s="284">
        <f>'[8]ф_4 (Л) '!DU37</f>
        <v>0</v>
      </c>
      <c r="DV35" s="284">
        <f>'[8]ф_4 (Л) '!DV37</f>
        <v>0</v>
      </c>
      <c r="DW35" s="284">
        <f>'[8]ф_4 (Л) '!DW37</f>
        <v>0</v>
      </c>
      <c r="DX35" s="284">
        <f>'[8]ф_4 (Л) '!DX37</f>
        <v>0</v>
      </c>
      <c r="DY35" s="284">
        <f>'[8]ф_4 (Л) '!DY37</f>
        <v>0</v>
      </c>
      <c r="DZ35" s="284">
        <f>'[8]ф_4 (Л) '!DZ37</f>
        <v>0</v>
      </c>
      <c r="EA35" s="284">
        <f>'[8]ф_4 (Л) '!EA37</f>
        <v>0</v>
      </c>
      <c r="EB35" s="284">
        <f>'[8]ф_4 (Л) '!EB37</f>
        <v>0</v>
      </c>
      <c r="EC35" s="284">
        <f>'[8]ф_4 (Л) '!EC37</f>
        <v>321.10146460569598</v>
      </c>
      <c r="ED35" s="284">
        <f>'[8]ф_4 (Л) '!ED37</f>
        <v>0</v>
      </c>
      <c r="EE35" s="284">
        <f>'[8]ф_4 (Л) '!EE37</f>
        <v>0</v>
      </c>
      <c r="EF35" s="284">
        <f>'[8]ф_4 (Л) '!EF37</f>
        <v>0</v>
      </c>
      <c r="EG35" s="284">
        <f>'[8]ф_4 (Л) '!EG37</f>
        <v>0</v>
      </c>
      <c r="EH35" s="284">
        <f>'[8]ф_4 (Л) '!EH37</f>
        <v>0</v>
      </c>
      <c r="EI35" s="284">
        <f>'[8]ф_4 (Л) '!EI37</f>
        <v>0</v>
      </c>
      <c r="EJ35" s="284">
        <f>'[8]ф_4 (Л) '!EJ37</f>
        <v>0</v>
      </c>
      <c r="EK35" s="284">
        <f>'[8]ф_4 (Л) '!EK37</f>
        <v>0</v>
      </c>
      <c r="EL35" s="284">
        <f>'[8]ф_4 (Л) '!EL37</f>
        <v>0</v>
      </c>
      <c r="EM35" s="284">
        <f>'[8]ф_4 (Л) '!EM37</f>
        <v>0</v>
      </c>
      <c r="EN35" s="284">
        <f>'[8]ф_4 (Л) '!EN37</f>
        <v>0</v>
      </c>
      <c r="EO35" s="284">
        <f>'[8]ф_4 (Л) '!EO37</f>
        <v>0</v>
      </c>
      <c r="EP35" s="139"/>
      <c r="EQ35" s="139"/>
      <c r="ER35" s="139"/>
      <c r="ES35" s="139">
        <v>0</v>
      </c>
      <c r="ET35" s="139">
        <v>0</v>
      </c>
      <c r="EU35" s="139">
        <v>0</v>
      </c>
      <c r="EV35" s="139">
        <v>27.490500000000001</v>
      </c>
      <c r="EW35" s="139">
        <v>0</v>
      </c>
      <c r="EX35" s="139">
        <v>0</v>
      </c>
      <c r="EY35" s="139">
        <v>0</v>
      </c>
      <c r="EZ35" s="139">
        <v>0</v>
      </c>
      <c r="FA35" s="139">
        <v>0</v>
      </c>
      <c r="FB35" s="139">
        <v>0</v>
      </c>
      <c r="FC35" s="139">
        <v>0</v>
      </c>
      <c r="FD35" s="139">
        <v>0</v>
      </c>
      <c r="FE35" s="139">
        <v>196.75550000000001</v>
      </c>
      <c r="FF35" s="139">
        <v>0</v>
      </c>
      <c r="FG35" s="139">
        <v>0</v>
      </c>
      <c r="FH35" s="139">
        <v>0</v>
      </c>
      <c r="FI35" s="139">
        <v>0</v>
      </c>
      <c r="FJ35" s="139">
        <v>0</v>
      </c>
      <c r="FK35" s="139">
        <v>0</v>
      </c>
      <c r="FL35" s="139">
        <v>0</v>
      </c>
      <c r="FM35" s="139">
        <v>0</v>
      </c>
      <c r="FN35" s="139">
        <v>0</v>
      </c>
      <c r="FO35" s="139">
        <v>0</v>
      </c>
      <c r="FP35" s="139">
        <v>0</v>
      </c>
      <c r="FQ35" s="139">
        <v>0</v>
      </c>
      <c r="FR35" s="139"/>
      <c r="FS35" s="139"/>
      <c r="FT35" s="139"/>
      <c r="FU35" s="139">
        <v>2045</v>
      </c>
      <c r="FV35" s="139"/>
      <c r="FW35" s="139"/>
      <c r="FX35" s="139"/>
      <c r="FY35" s="139">
        <v>6.2</v>
      </c>
      <c r="FZ35" s="139"/>
      <c r="GA35" s="139"/>
      <c r="GB35" s="139"/>
      <c r="GC35" s="139"/>
      <c r="GD35" s="139"/>
      <c r="GE35" s="139"/>
      <c r="GF35" s="139"/>
      <c r="GG35" s="139"/>
      <c r="GH35" s="139"/>
      <c r="GI35" s="139"/>
      <c r="GJ35" s="139"/>
      <c r="GK35" s="139"/>
      <c r="GL35" s="139"/>
      <c r="GM35" s="139"/>
      <c r="GN35" s="139"/>
      <c r="GO35" s="139"/>
      <c r="GP35" s="139"/>
      <c r="GQ35" s="139"/>
      <c r="GR35" s="139">
        <v>6457</v>
      </c>
      <c r="GS35" s="139"/>
      <c r="GT35" s="139"/>
      <c r="GU35" s="139"/>
      <c r="GV35" s="139">
        <f t="shared" si="104"/>
        <v>0.28274117569839596</v>
      </c>
      <c r="GW35" s="139"/>
      <c r="GX35" s="139"/>
      <c r="GY35" s="139"/>
      <c r="GZ35" s="139">
        <f t="shared" si="106"/>
        <v>6.2</v>
      </c>
      <c r="HA35" s="139">
        <f t="shared" si="106"/>
        <v>6.2</v>
      </c>
      <c r="HB35" s="139">
        <f t="shared" si="106"/>
        <v>6.2</v>
      </c>
      <c r="HC35" s="139">
        <f t="shared" si="106"/>
        <v>6.2</v>
      </c>
      <c r="HD35" s="139">
        <f t="shared" si="106"/>
        <v>6.2</v>
      </c>
      <c r="HE35" s="139">
        <f t="shared" si="106"/>
        <v>6.2</v>
      </c>
      <c r="HF35" s="139">
        <f t="shared" si="106"/>
        <v>6.2</v>
      </c>
      <c r="HG35" s="139">
        <f t="shared" si="106"/>
        <v>6.2</v>
      </c>
      <c r="HH35" s="139">
        <f t="shared" si="106"/>
        <v>6.2</v>
      </c>
      <c r="HI35" s="139">
        <f t="shared" si="106"/>
        <v>6.2</v>
      </c>
      <c r="HJ35" s="139">
        <f t="shared" si="106"/>
        <v>6.2</v>
      </c>
      <c r="HK35" s="139">
        <f t="shared" si="106"/>
        <v>6.2</v>
      </c>
      <c r="HL35" s="139">
        <f t="shared" si="106"/>
        <v>6.2</v>
      </c>
      <c r="HM35" s="139">
        <f t="shared" si="106"/>
        <v>6.2</v>
      </c>
      <c r="HN35" s="139">
        <f t="shared" si="106"/>
        <v>6.2</v>
      </c>
      <c r="HO35" s="139">
        <f t="shared" si="106"/>
        <v>6.2</v>
      </c>
      <c r="HP35" s="139">
        <f t="shared" si="107"/>
        <v>6.2</v>
      </c>
      <c r="HQ35" s="139">
        <f t="shared" si="107"/>
        <v>6.2</v>
      </c>
      <c r="HR35" s="139">
        <f t="shared" si="107"/>
        <v>6.2</v>
      </c>
      <c r="HS35" s="139">
        <f t="shared" si="107"/>
        <v>6.2</v>
      </c>
      <c r="HT35" s="139">
        <f t="shared" si="107"/>
        <v>6.2</v>
      </c>
      <c r="HU35" s="139">
        <f t="shared" si="107"/>
        <v>6.2</v>
      </c>
      <c r="HV35" s="139">
        <f t="shared" si="107"/>
        <v>6.2</v>
      </c>
      <c r="HW35" s="139">
        <f t="shared" si="107"/>
        <v>6.2</v>
      </c>
      <c r="HX35" s="139">
        <f t="shared" si="107"/>
        <v>6.2</v>
      </c>
      <c r="HY35" s="139"/>
      <c r="HZ35" s="139"/>
      <c r="IA35" s="139"/>
      <c r="IB35" s="139"/>
      <c r="IC35" s="139"/>
      <c r="ID35" s="139"/>
      <c r="IE35" s="139"/>
      <c r="IF35" s="139"/>
      <c r="IG35" s="139"/>
      <c r="IH35" s="139"/>
      <c r="II35" s="139"/>
      <c r="IJ35" s="139"/>
      <c r="IK35" s="139"/>
      <c r="IL35" s="139"/>
      <c r="IM35" s="139"/>
      <c r="IN35" s="139"/>
      <c r="IO35" s="139"/>
      <c r="IP35" s="139"/>
      <c r="IQ35" s="139"/>
      <c r="IR35" s="139"/>
      <c r="IS35" s="139"/>
      <c r="IT35" s="139"/>
      <c r="IU35" s="139"/>
      <c r="IV35" s="139"/>
      <c r="IW35" s="139"/>
      <c r="IX35" s="139"/>
      <c r="IY35" s="139"/>
      <c r="IZ35" s="139"/>
      <c r="JA35" s="139"/>
      <c r="JB35" s="139"/>
      <c r="JC35" s="139"/>
      <c r="JD35" s="139"/>
      <c r="JE35" s="139"/>
      <c r="JF35" s="139"/>
      <c r="JG35" s="139"/>
      <c r="JH35" s="139"/>
      <c r="JI35" s="139"/>
      <c r="JJ35" s="139"/>
      <c r="JK35" s="139"/>
      <c r="JL35" s="139"/>
      <c r="JM35" s="139"/>
      <c r="JN35" s="139"/>
      <c r="JO35" s="139"/>
      <c r="JP35" s="139"/>
      <c r="JQ35" s="139"/>
      <c r="JR35" s="139"/>
      <c r="JS35" s="139"/>
      <c r="JT35" s="139"/>
      <c r="JU35" s="139"/>
      <c r="JV35" s="139"/>
      <c r="JW35" s="139"/>
      <c r="JX35" s="139"/>
      <c r="JY35" s="139"/>
      <c r="JZ35" s="139"/>
      <c r="KA35" s="139"/>
      <c r="KB35" s="139"/>
      <c r="KC35" s="139"/>
      <c r="KD35" s="139"/>
      <c r="KE35" s="139"/>
      <c r="KF35" s="139"/>
      <c r="KG35" s="139"/>
      <c r="KH35" s="139"/>
      <c r="KI35" s="139"/>
      <c r="KJ35" s="139"/>
      <c r="KK35" s="139"/>
      <c r="KL35" s="139"/>
      <c r="KM35" s="139"/>
      <c r="KN35" s="139"/>
      <c r="KO35" s="139"/>
      <c r="KP35" s="139"/>
      <c r="KQ35" s="139"/>
      <c r="KR35" s="139"/>
      <c r="KS35" s="139"/>
      <c r="KT35" s="139"/>
      <c r="KU35" s="139"/>
    </row>
    <row r="36" spans="1:307" s="152" customFormat="1" x14ac:dyDescent="0.2">
      <c r="A36" s="150" t="s">
        <v>521</v>
      </c>
      <c r="B36" s="186" t="s">
        <v>583</v>
      </c>
      <c r="C36" s="284">
        <f>'[8]ф_4 (Л) '!C38</f>
        <v>0.33400133600534399</v>
      </c>
      <c r="D36" s="284">
        <f>'[8]ф_4 (Л) '!D38</f>
        <v>0.33400133600534399</v>
      </c>
      <c r="E36" s="284">
        <f>'[8]ф_4 (Л) '!E38</f>
        <v>0.33400133600534399</v>
      </c>
      <c r="F36" s="284">
        <f>'[8]ф_4 (Л) '!F38</f>
        <v>0.33400133600534399</v>
      </c>
      <c r="G36" s="284">
        <f>'[8]ф_4 (Л) '!G38</f>
        <v>0.33400133600534399</v>
      </c>
      <c r="H36" s="284">
        <f>'[8]ф_4 (Л) '!H38</f>
        <v>0.33400133600534399</v>
      </c>
      <c r="I36" s="284">
        <f>'[8]ф_4 (Л) '!I38</f>
        <v>0.28274117569839596</v>
      </c>
      <c r="J36" s="151">
        <f>'[8]ф_4 (Л) '!J38</f>
        <v>0.27777777777777779</v>
      </c>
      <c r="K36" s="151">
        <f>'[8]ф_4 (Л) '!K38</f>
        <v>0.27777777777777779</v>
      </c>
      <c r="L36" s="151">
        <f>'[8]ф_4 (Л) '!L38</f>
        <v>0.27777777777777779</v>
      </c>
      <c r="M36" s="151">
        <f>'[8]ф_4 (Л) '!M38</f>
        <v>0.27777777777777779</v>
      </c>
      <c r="N36" s="151">
        <f>'[8]ф_4 (Л) '!N38</f>
        <v>0.27777777777777779</v>
      </c>
      <c r="O36" s="151">
        <f>'[8]ф_4 (Л) '!O38</f>
        <v>0.27777777777777779</v>
      </c>
      <c r="P36" s="151">
        <f>'[8]ф_4 (Л) '!P38</f>
        <v>1.6666666666666667</v>
      </c>
      <c r="Q36" s="151">
        <f>'[8]ф_4 (Л) '!Q38</f>
        <v>0</v>
      </c>
      <c r="R36" s="151">
        <f>'[8]ф_4 (Л) '!R38</f>
        <v>0</v>
      </c>
      <c r="S36" s="151">
        <f>'[8]ф_4 (Л) '!S38</f>
        <v>0</v>
      </c>
      <c r="T36" s="151">
        <f>'[8]ф_4 (Л) '!T38</f>
        <v>0</v>
      </c>
      <c r="U36" s="151">
        <f>'[8]ф_4 (Л) '!U38</f>
        <v>0</v>
      </c>
      <c r="V36" s="151">
        <f>'[8]ф_4 (Л) '!V38</f>
        <v>0</v>
      </c>
      <c r="W36" s="151">
        <f>'[8]ф_4 (Л) '!W38</f>
        <v>0</v>
      </c>
      <c r="X36" s="151">
        <f>'[8]ф_4 (Л) '!X38</f>
        <v>0</v>
      </c>
      <c r="Y36" s="151">
        <f>'[8]ф_4 (Л) '!Y38</f>
        <v>0</v>
      </c>
      <c r="Z36" s="151">
        <f>'[8]ф_4 (Л) '!Z38</f>
        <v>0</v>
      </c>
      <c r="AA36" s="151">
        <f>'[8]ф_4 (Л) '!AA38</f>
        <v>0</v>
      </c>
      <c r="AB36" s="151">
        <f>'[8]ф_4 (Л) '!AB38</f>
        <v>0</v>
      </c>
      <c r="AC36" s="151">
        <f>'[8]ф_4 (Л) '!AC38</f>
        <v>0</v>
      </c>
      <c r="AD36" s="151">
        <f>'[8]ф_4 (Л) '!AD38</f>
        <v>0</v>
      </c>
      <c r="AE36" s="151">
        <f>'[8]ф_4 (Л) '!AE38</f>
        <v>0</v>
      </c>
      <c r="AF36" s="151">
        <f>'[8]ф_4 (Л) '!AF38</f>
        <v>0</v>
      </c>
      <c r="AG36" s="151">
        <f>'[8]ф_4 (Л) '!AG38</f>
        <v>0</v>
      </c>
      <c r="AH36" s="151">
        <f>'[8]ф_4 (Л) '!AH38</f>
        <v>0</v>
      </c>
      <c r="AI36" s="151">
        <f>'[8]ф_4 (Л) '!AI38</f>
        <v>0</v>
      </c>
      <c r="AJ36" s="151">
        <f>'[8]ф_4 (Л) '!AJ38</f>
        <v>188.98295891113091</v>
      </c>
      <c r="AK36" s="151">
        <f>'[8]ф_4 (Л) '!AK38</f>
        <v>188.98295891113091</v>
      </c>
      <c r="AL36" s="151">
        <f>'[8]ф_4 (Л) '!AL38</f>
        <v>188.98295891113091</v>
      </c>
      <c r="AM36" s="151">
        <f>'[8]ф_4 (Л) '!AM38</f>
        <v>188.98295891113091</v>
      </c>
      <c r="AN36" s="151">
        <f>'[8]ф_4 (Л) '!AN38</f>
        <v>188.98295891113091</v>
      </c>
      <c r="AO36" s="151">
        <f>'[8]ф_4 (Л) '!AO38</f>
        <v>188.98295891113091</v>
      </c>
      <c r="AP36" s="151">
        <f>'[8]ф_4 (Л) '!AP38</f>
        <v>158.69040235842712</v>
      </c>
      <c r="AQ36" s="151">
        <f>'[8]ф_4 (Л) '!AQ38</f>
        <v>158.69040235842712</v>
      </c>
      <c r="AR36" s="151">
        <f>'[8]ф_4 (Л) '!AR38</f>
        <v>158.69040235842712</v>
      </c>
      <c r="AS36" s="151">
        <f>'[8]ф_4 (Л) '!AS38</f>
        <v>158.69040235842712</v>
      </c>
      <c r="AT36" s="151">
        <f>'[8]ф_4 (Л) '!AT38</f>
        <v>158.69040235842712</v>
      </c>
      <c r="AU36" s="151">
        <f>'[8]ф_4 (Л) '!AU38</f>
        <v>158.69040235842712</v>
      </c>
      <c r="AV36" s="151">
        <f>'[8]ф_4 (Л) '!AV38</f>
        <v>158.69040235842712</v>
      </c>
      <c r="AW36" s="151">
        <f>'[8]ф_4 (Л) '!AW38</f>
        <v>158.69040235842712</v>
      </c>
      <c r="AX36" s="151">
        <f>'[8]ф_4 (Л) '!AX38</f>
        <v>158.69040235842712</v>
      </c>
      <c r="AY36" s="151">
        <f>'[8]ф_4 (Л) '!AY38</f>
        <v>158.69040235842712</v>
      </c>
      <c r="AZ36" s="151">
        <f>'[8]ф_4 (Л) '!AZ38</f>
        <v>158.69040235842712</v>
      </c>
      <c r="BA36" s="151">
        <f>'[8]ф_4 (Л) '!BA38</f>
        <v>158.69040235842712</v>
      </c>
      <c r="BB36" s="151">
        <f>'[8]ф_4 (Л) '!BB38</f>
        <v>158.69040235842712</v>
      </c>
      <c r="BC36" s="151">
        <f>'[8]ф_4 (Л) '!BC38</f>
        <v>158.69040235842712</v>
      </c>
      <c r="BD36" s="151">
        <f>'[8]ф_4 (Л) '!BD38</f>
        <v>158.69040235842712</v>
      </c>
      <c r="BE36" s="151">
        <f>'[8]ф_4 (Л) '!BE38</f>
        <v>158.69040235842712</v>
      </c>
      <c r="BF36" s="151">
        <f>'[8]ф_4 (Л) '!BF38</f>
        <v>158.69040235842712</v>
      </c>
      <c r="BG36" s="151">
        <f>'[8]ф_4 (Л) '!BG38</f>
        <v>158.69040235842712</v>
      </c>
      <c r="BH36" s="151">
        <f>'[8]ф_4 (Л) '!BH38</f>
        <v>158.69040235842712</v>
      </c>
      <c r="BI36" s="151">
        <f>'[8]ф_4 (Л) '!BI38</f>
        <v>158.69040235842712</v>
      </c>
      <c r="BJ36" s="151">
        <f>'[8]ф_4 (Л) '!BJ38</f>
        <v>5.9839074056308155</v>
      </c>
      <c r="BK36" s="151">
        <f>'[8]ф_4 (Л) '!BK38</f>
        <v>1.3611204528019509</v>
      </c>
      <c r="BL36" s="151">
        <f>'[8]ф_4 (Л) '!BL38</f>
        <v>5.9839074056308155</v>
      </c>
      <c r="BM36" s="151">
        <f>'[8]ф_4 (Л) '!BM38</f>
        <v>5.9839074056308155</v>
      </c>
      <c r="BN36" s="151">
        <f>'[8]ф_4 (Л) '!BN38</f>
        <v>5.0914791021662031</v>
      </c>
      <c r="BO36" s="151">
        <f>'[8]ф_4 (Л) '!BO38</f>
        <v>4.2927825440253375</v>
      </c>
      <c r="BP36" s="151">
        <f>'[8]ф_4 (Л) '!BP38</f>
        <v>4.3895899245745467</v>
      </c>
      <c r="BQ36" s="151">
        <f>'[8]ф_4 (Л) '!BQ38</f>
        <v>4.4099920216203303</v>
      </c>
      <c r="BR36" s="151">
        <f>'[8]ф_4 (Л) '!BR38</f>
        <v>4.3965071138346294</v>
      </c>
      <c r="BS36" s="151">
        <f>'[8]ф_4 (Л) '!BS38</f>
        <v>4.414394981706991</v>
      </c>
      <c r="BT36" s="151">
        <f>'[8]ф_4 (Л) '!BT38</f>
        <v>4.4353837539922205</v>
      </c>
      <c r="BU36" s="151">
        <f>'[8]ф_4 (Л) '!BU38</f>
        <v>4.4432846587629697</v>
      </c>
      <c r="BV36" s="151">
        <f>'[8]ф_4 (Л) '!BV38</f>
        <v>4.4453601444613469</v>
      </c>
      <c r="BW36" s="151">
        <f>'[8]ф_4 (Л) '!BW38</f>
        <v>4.4591552744500378</v>
      </c>
      <c r="BX36" s="151">
        <f>'[8]ф_4 (Л) '!BX38</f>
        <v>4.4646419245706355</v>
      </c>
      <c r="BY36" s="151">
        <f>'[8]ф_4 (Л) '!BY38</f>
        <v>4.4937047580191409</v>
      </c>
      <c r="BZ36" s="151">
        <f>'[8]ф_4 (Л) '!BZ38</f>
        <v>4.5042533490312699</v>
      </c>
      <c r="CA36" s="151">
        <f>'[8]ф_4 (Л) '!CA38</f>
        <v>4.5270564596748306</v>
      </c>
      <c r="CB36" s="151">
        <f>'[8]ф_4 (Л) '!CB38</f>
        <v>4.5310563525768925</v>
      </c>
      <c r="CC36" s="151">
        <f>'[8]ф_4 (Л) '!CC38</f>
        <v>4.5418684715724922</v>
      </c>
      <c r="CD36" s="151">
        <f>'[8]ф_4 (Л) '!CD38</f>
        <v>4.5528030462713343</v>
      </c>
      <c r="CE36" s="151">
        <f>'[8]ф_4 (Л) '!CE38</f>
        <v>4.5803391982905914</v>
      </c>
      <c r="CF36" s="151">
        <f>'[8]ф_4 (Л) '!CF38</f>
        <v>4.5833416971663494</v>
      </c>
      <c r="CG36" s="151">
        <f>'[8]ф_4 (Л) '!CG38</f>
        <v>4.5833768563501209</v>
      </c>
      <c r="CH36" s="151">
        <f>'[8]ф_4 (Л) '!CH38</f>
        <v>4.5830782479233259</v>
      </c>
      <c r="CI36" s="151">
        <f>'[8]ф_4 (Л) '!CI38</f>
        <v>4.5830782479233259</v>
      </c>
      <c r="CJ36" s="151">
        <f t="shared" si="103"/>
        <v>1505.3237147752991</v>
      </c>
      <c r="CK36" s="151">
        <v>1505.3237147752991</v>
      </c>
      <c r="CL36" s="151">
        <v>1505.3237147752991</v>
      </c>
      <c r="CM36" s="151">
        <v>1505.3237147752989</v>
      </c>
      <c r="CN36" s="151">
        <v>1190.8660031703955</v>
      </c>
      <c r="CO36" s="151">
        <v>1024.5361949374249</v>
      </c>
      <c r="CP36" s="151">
        <v>1046.0723475762338</v>
      </c>
      <c r="CQ36" s="151">
        <v>1049.783715951447</v>
      </c>
      <c r="CR36" s="151">
        <v>1045.5126193998433</v>
      </c>
      <c r="CS36" s="151">
        <v>1049.4148441062653</v>
      </c>
      <c r="CT36" s="151">
        <v>1053.9920327269156</v>
      </c>
      <c r="CU36" s="151">
        <v>1055.7130423436258</v>
      </c>
      <c r="CV36" s="151">
        <v>1056.1650338551674</v>
      </c>
      <c r="CW36" s="151">
        <v>1059.1682294903269</v>
      </c>
      <c r="CX36" s="151">
        <v>1060.3621610769922</v>
      </c>
      <c r="CY36" s="151">
        <v>1066.6815789313453</v>
      </c>
      <c r="CZ36" s="151">
        <v>1068.9972976782055</v>
      </c>
      <c r="DA36" s="151">
        <v>1074.0536740682051</v>
      </c>
      <c r="DB36" s="151">
        <v>1074.9649986617155</v>
      </c>
      <c r="DC36" s="151">
        <v>1077.4284626860247</v>
      </c>
      <c r="DD36" s="151">
        <v>1083.5338035523721</v>
      </c>
      <c r="DE36" s="151">
        <v>1089.8369695678655</v>
      </c>
      <c r="DF36" s="151">
        <v>1090.493153524211</v>
      </c>
      <c r="DG36" s="151">
        <v>1090.5008369331731</v>
      </c>
      <c r="DH36" s="151">
        <v>1090.4355810580994</v>
      </c>
      <c r="DI36" s="151">
        <v>1090.4355810580994</v>
      </c>
      <c r="DJ36" s="139"/>
      <c r="DK36" s="139">
        <v>251.56199999999998</v>
      </c>
      <c r="DL36" s="139">
        <v>2994</v>
      </c>
      <c r="DM36" s="139">
        <f t="shared" si="100"/>
        <v>3.5999999999999996</v>
      </c>
      <c r="DN36" s="139">
        <v>4.1867999999999999</v>
      </c>
      <c r="DO36" s="139"/>
      <c r="DP36" s="139"/>
      <c r="DQ36" s="284">
        <f>'[8]ф_4 (Л) '!DQ38</f>
        <v>0</v>
      </c>
      <c r="DR36" s="284">
        <f>'[8]ф_4 (Л) '!DR38</f>
        <v>0</v>
      </c>
      <c r="DS36" s="284">
        <f>'[8]ф_4 (Л) '!DS38</f>
        <v>0</v>
      </c>
      <c r="DT36" s="284">
        <f>'[8]ф_4 (Л) '!DT38</f>
        <v>0</v>
      </c>
      <c r="DU36" s="284">
        <f>'[8]ф_4 (Л) '!DU38</f>
        <v>0</v>
      </c>
      <c r="DV36" s="284">
        <f>'[8]ф_4 (Л) '!DV38</f>
        <v>0</v>
      </c>
      <c r="DW36" s="284">
        <f>'[8]ф_4 (Л) '!DW38</f>
        <v>0</v>
      </c>
      <c r="DX36" s="284">
        <f>'[8]ф_4 (Л) '!DX38</f>
        <v>0</v>
      </c>
      <c r="DY36" s="284">
        <f>'[8]ф_4 (Л) '!DY38</f>
        <v>0</v>
      </c>
      <c r="DZ36" s="284">
        <f>'[8]ф_4 (Л) '!DZ38</f>
        <v>0</v>
      </c>
      <c r="EA36" s="284">
        <f>'[8]ф_4 (Л) '!EA38</f>
        <v>0</v>
      </c>
      <c r="EB36" s="284">
        <f>'[8]ф_4 (Л) '!EB38</f>
        <v>0</v>
      </c>
      <c r="EC36" s="284">
        <f>'[8]ф_4 (Л) '!EC38</f>
        <v>0</v>
      </c>
      <c r="ED36" s="284">
        <f>'[8]ф_4 (Л) '!ED38</f>
        <v>0</v>
      </c>
      <c r="EE36" s="284">
        <f>'[8]ф_4 (Л) '!EE38</f>
        <v>0</v>
      </c>
      <c r="EF36" s="284">
        <f>'[8]ф_4 (Л) '!EF38</f>
        <v>0</v>
      </c>
      <c r="EG36" s="284">
        <f>'[8]ф_4 (Л) '!EG38</f>
        <v>0</v>
      </c>
      <c r="EH36" s="284">
        <f>'[8]ф_4 (Л) '!EH38</f>
        <v>0</v>
      </c>
      <c r="EI36" s="284">
        <f>'[8]ф_4 (Л) '!EI38</f>
        <v>0</v>
      </c>
      <c r="EJ36" s="284">
        <f>'[8]ф_4 (Л) '!EJ38</f>
        <v>0</v>
      </c>
      <c r="EK36" s="284">
        <f>'[8]ф_4 (Л) '!EK38</f>
        <v>123.26307603946654</v>
      </c>
      <c r="EL36" s="284">
        <f>'[8]ф_4 (Л) '!EL38</f>
        <v>0</v>
      </c>
      <c r="EM36" s="284">
        <f>'[8]ф_4 (Л) '!EM38</f>
        <v>0</v>
      </c>
      <c r="EN36" s="284">
        <f>'[8]ф_4 (Л) '!EN38</f>
        <v>0</v>
      </c>
      <c r="EO36" s="284">
        <f>'[8]ф_4 (Л) '!EO38</f>
        <v>0</v>
      </c>
      <c r="EP36" s="139"/>
      <c r="EQ36" s="139"/>
      <c r="ER36" s="139"/>
      <c r="ES36" s="139">
        <v>0</v>
      </c>
      <c r="ET36" s="139">
        <v>0</v>
      </c>
      <c r="EU36" s="139">
        <v>0</v>
      </c>
      <c r="EV36" s="139">
        <v>0</v>
      </c>
      <c r="EW36" s="139">
        <v>0</v>
      </c>
      <c r="EX36" s="139">
        <v>0</v>
      </c>
      <c r="EY36" s="139">
        <v>0</v>
      </c>
      <c r="EZ36" s="139">
        <v>0</v>
      </c>
      <c r="FA36" s="139">
        <v>0</v>
      </c>
      <c r="FB36" s="139">
        <v>0</v>
      </c>
      <c r="FC36" s="139">
        <v>0</v>
      </c>
      <c r="FD36" s="139">
        <v>0</v>
      </c>
      <c r="FE36" s="139">
        <v>0</v>
      </c>
      <c r="FF36" s="139">
        <v>0</v>
      </c>
      <c r="FG36" s="139">
        <v>0</v>
      </c>
      <c r="FH36" s="139">
        <v>0</v>
      </c>
      <c r="FI36" s="139">
        <v>0</v>
      </c>
      <c r="FJ36" s="139">
        <v>0</v>
      </c>
      <c r="FK36" s="139">
        <v>0</v>
      </c>
      <c r="FL36" s="139">
        <v>0</v>
      </c>
      <c r="FM36" s="139">
        <v>0</v>
      </c>
      <c r="FN36" s="139">
        <v>0</v>
      </c>
      <c r="FO36" s="139">
        <v>0</v>
      </c>
      <c r="FP36" s="139">
        <v>0</v>
      </c>
      <c r="FQ36" s="139">
        <v>0</v>
      </c>
      <c r="FR36" s="139"/>
      <c r="FS36" s="139"/>
      <c r="FT36" s="139"/>
      <c r="FU36" s="139">
        <v>2026</v>
      </c>
      <c r="FV36" s="139"/>
      <c r="FW36" s="139"/>
      <c r="FX36" s="139"/>
      <c r="FY36" s="139">
        <v>0.6</v>
      </c>
      <c r="FZ36" s="139"/>
      <c r="GA36" s="139"/>
      <c r="GB36" s="139"/>
      <c r="GC36" s="139"/>
      <c r="GD36" s="139"/>
      <c r="GE36" s="139"/>
      <c r="GF36" s="139"/>
      <c r="GG36" s="139"/>
      <c r="GH36" s="139"/>
      <c r="GI36" s="139"/>
      <c r="GJ36" s="139"/>
      <c r="GK36" s="139"/>
      <c r="GL36" s="139"/>
      <c r="GM36" s="139"/>
      <c r="GN36" s="139"/>
      <c r="GO36" s="139"/>
      <c r="GP36" s="139"/>
      <c r="GQ36" s="139"/>
      <c r="GR36" s="139">
        <v>2994</v>
      </c>
      <c r="GS36" s="139"/>
      <c r="GT36" s="139"/>
      <c r="GU36" s="139"/>
      <c r="GV36" s="139">
        <f t="shared" si="104"/>
        <v>0.28274117569839596</v>
      </c>
      <c r="GW36" s="139"/>
      <c r="GX36" s="139"/>
      <c r="GY36" s="139"/>
      <c r="GZ36" s="139">
        <f t="shared" si="106"/>
        <v>3.5999999999999996</v>
      </c>
      <c r="HA36" s="139">
        <f t="shared" si="106"/>
        <v>3.5999999999999996</v>
      </c>
      <c r="HB36" s="139">
        <f t="shared" si="106"/>
        <v>3.5999999999999996</v>
      </c>
      <c r="HC36" s="139">
        <f t="shared" si="106"/>
        <v>3.5999999999999996</v>
      </c>
      <c r="HD36" s="139">
        <f t="shared" si="106"/>
        <v>3.5999999999999996</v>
      </c>
      <c r="HE36" s="139">
        <f t="shared" si="106"/>
        <v>0.6</v>
      </c>
      <c r="HF36" s="139">
        <f t="shared" si="106"/>
        <v>0.6</v>
      </c>
      <c r="HG36" s="139">
        <f t="shared" si="106"/>
        <v>0.6</v>
      </c>
      <c r="HH36" s="139">
        <f t="shared" si="106"/>
        <v>0.6</v>
      </c>
      <c r="HI36" s="139">
        <f t="shared" si="106"/>
        <v>0.6</v>
      </c>
      <c r="HJ36" s="139">
        <f t="shared" si="106"/>
        <v>0.6</v>
      </c>
      <c r="HK36" s="139">
        <f t="shared" si="106"/>
        <v>0.6</v>
      </c>
      <c r="HL36" s="139">
        <f t="shared" si="106"/>
        <v>0.6</v>
      </c>
      <c r="HM36" s="139">
        <f t="shared" si="106"/>
        <v>0.6</v>
      </c>
      <c r="HN36" s="139">
        <f t="shared" si="106"/>
        <v>0.6</v>
      </c>
      <c r="HO36" s="139">
        <f t="shared" si="106"/>
        <v>0.6</v>
      </c>
      <c r="HP36" s="139">
        <f t="shared" si="107"/>
        <v>0.6</v>
      </c>
      <c r="HQ36" s="139">
        <f t="shared" si="107"/>
        <v>0.6</v>
      </c>
      <c r="HR36" s="139">
        <f t="shared" si="107"/>
        <v>0.6</v>
      </c>
      <c r="HS36" s="139">
        <f t="shared" si="107"/>
        <v>0.6</v>
      </c>
      <c r="HT36" s="139">
        <f t="shared" si="107"/>
        <v>0.6</v>
      </c>
      <c r="HU36" s="139">
        <f t="shared" si="107"/>
        <v>0.6</v>
      </c>
      <c r="HV36" s="139">
        <f t="shared" si="107"/>
        <v>0.6</v>
      </c>
      <c r="HW36" s="139">
        <f t="shared" si="107"/>
        <v>0.6</v>
      </c>
      <c r="HX36" s="139">
        <f t="shared" si="107"/>
        <v>0.6</v>
      </c>
      <c r="HY36" s="139"/>
      <c r="HZ36" s="139"/>
      <c r="IA36" s="139"/>
      <c r="IB36" s="139"/>
      <c r="IC36" s="139"/>
      <c r="ID36" s="139"/>
      <c r="IE36" s="139"/>
      <c r="IF36" s="139"/>
      <c r="IG36" s="139"/>
      <c r="IH36" s="139"/>
      <c r="II36" s="139"/>
      <c r="IJ36" s="139"/>
      <c r="IK36" s="139"/>
      <c r="IL36" s="139"/>
      <c r="IM36" s="139"/>
      <c r="IN36" s="139"/>
      <c r="IO36" s="139"/>
      <c r="IP36" s="139"/>
      <c r="IQ36" s="139"/>
      <c r="IR36" s="139"/>
      <c r="IS36" s="139"/>
      <c r="IT36" s="139"/>
      <c r="IU36" s="139"/>
      <c r="IV36" s="139"/>
      <c r="IW36" s="139"/>
      <c r="IX36" s="139"/>
      <c r="IY36" s="139"/>
      <c r="IZ36" s="139"/>
      <c r="JA36" s="139"/>
      <c r="JB36" s="139"/>
      <c r="JC36" s="139"/>
      <c r="JD36" s="139"/>
      <c r="JE36" s="139"/>
      <c r="JF36" s="139"/>
      <c r="JG36" s="139"/>
      <c r="JH36" s="139"/>
      <c r="JI36" s="139"/>
      <c r="JJ36" s="139"/>
      <c r="JK36" s="139"/>
      <c r="JL36" s="139"/>
      <c r="JM36" s="139"/>
      <c r="JN36" s="139"/>
      <c r="JO36" s="139"/>
      <c r="JP36" s="139"/>
      <c r="JQ36" s="139"/>
      <c r="JR36" s="139"/>
      <c r="JS36" s="139"/>
      <c r="JT36" s="139"/>
      <c r="JU36" s="139"/>
      <c r="JV36" s="139"/>
      <c r="JW36" s="139"/>
      <c r="JX36" s="139"/>
      <c r="JY36" s="139"/>
      <c r="JZ36" s="139"/>
      <c r="KA36" s="139"/>
      <c r="KB36" s="139"/>
      <c r="KC36" s="139"/>
      <c r="KD36" s="139"/>
      <c r="KE36" s="139"/>
      <c r="KF36" s="139"/>
      <c r="KG36" s="139"/>
      <c r="KH36" s="139"/>
      <c r="KI36" s="139"/>
      <c r="KJ36" s="139"/>
      <c r="KK36" s="139"/>
      <c r="KL36" s="139"/>
      <c r="KM36" s="139"/>
      <c r="KN36" s="139"/>
      <c r="KO36" s="139"/>
      <c r="KP36" s="139"/>
      <c r="KQ36" s="139"/>
      <c r="KR36" s="139"/>
      <c r="KS36" s="139"/>
      <c r="KT36" s="139"/>
      <c r="KU36" s="139"/>
    </row>
    <row r="37" spans="1:307" s="152" customFormat="1" x14ac:dyDescent="0.2">
      <c r="A37" s="150" t="s">
        <v>522</v>
      </c>
      <c r="B37" s="186" t="s">
        <v>584</v>
      </c>
      <c r="C37" s="284">
        <f>'[8]ф_4 (Л) '!C39</f>
        <v>0.28274117569839596</v>
      </c>
      <c r="D37" s="284">
        <f>'[8]ф_4 (Л) '!D39</f>
        <v>0.28274117569839596</v>
      </c>
      <c r="E37" s="284">
        <f>'[8]ф_4 (Л) '!E39</f>
        <v>0.28274117569839596</v>
      </c>
      <c r="F37" s="284">
        <f>'[8]ф_4 (Л) '!F39</f>
        <v>0.28274117569839596</v>
      </c>
      <c r="G37" s="284">
        <f>'[8]ф_4 (Л) '!G39</f>
        <v>0.28274117569839596</v>
      </c>
      <c r="H37" s="284">
        <f>'[8]ф_4 (Л) '!H39</f>
        <v>0.28274117569839596</v>
      </c>
      <c r="I37" s="284">
        <f>'[8]ф_4 (Л) '!I39</f>
        <v>0.22935340858127209</v>
      </c>
      <c r="J37" s="151">
        <f>'[8]ф_4 (Л) '!J39</f>
        <v>0.15503875968992248</v>
      </c>
      <c r="K37" s="151">
        <f>'[8]ф_4 (Л) '!K39</f>
        <v>0.15503875968992248</v>
      </c>
      <c r="L37" s="151">
        <f>'[8]ф_4 (Л) '!L39</f>
        <v>0.15503875968992248</v>
      </c>
      <c r="M37" s="151">
        <f>'[8]ф_4 (Л) '!M39</f>
        <v>0.15503875968992248</v>
      </c>
      <c r="N37" s="151">
        <f>'[8]ф_4 (Л) '!N39</f>
        <v>0.15503875968992248</v>
      </c>
      <c r="O37" s="151">
        <f>'[8]ф_4 (Л) '!O39</f>
        <v>0.3803727653100038</v>
      </c>
      <c r="P37" s="151">
        <f>'[8]ф_4 (Л) '!P39</f>
        <v>0</v>
      </c>
      <c r="Q37" s="151">
        <f>'[8]ф_4 (Л) '!Q39</f>
        <v>0</v>
      </c>
      <c r="R37" s="151">
        <f>'[8]ф_4 (Л) '!R39</f>
        <v>0</v>
      </c>
      <c r="S37" s="151">
        <f>'[8]ф_4 (Л) '!S39</f>
        <v>0</v>
      </c>
      <c r="T37" s="151">
        <f>'[8]ф_4 (Л) '!T39</f>
        <v>0</v>
      </c>
      <c r="U37" s="151">
        <f>'[8]ф_4 (Л) '!U39</f>
        <v>0</v>
      </c>
      <c r="V37" s="151">
        <f>'[8]ф_4 (Л) '!V39</f>
        <v>0</v>
      </c>
      <c r="W37" s="151">
        <f>'[8]ф_4 (Л) '!W39</f>
        <v>0</v>
      </c>
      <c r="X37" s="151">
        <f>'[8]ф_4 (Л) '!X39</f>
        <v>0</v>
      </c>
      <c r="Y37" s="151">
        <f>'[8]ф_4 (Л) '!Y39</f>
        <v>0</v>
      </c>
      <c r="Z37" s="151">
        <f>'[8]ф_4 (Л) '!Z39</f>
        <v>0</v>
      </c>
      <c r="AA37" s="151">
        <f>'[8]ф_4 (Л) '!AA39</f>
        <v>0</v>
      </c>
      <c r="AB37" s="151">
        <f>'[8]ф_4 (Л) '!AB39</f>
        <v>0</v>
      </c>
      <c r="AC37" s="151">
        <f>'[8]ф_4 (Л) '!AC39</f>
        <v>0</v>
      </c>
      <c r="AD37" s="151">
        <f>'[8]ф_4 (Л) '!AD39</f>
        <v>0</v>
      </c>
      <c r="AE37" s="151">
        <f>'[8]ф_4 (Л) '!AE39</f>
        <v>0</v>
      </c>
      <c r="AF37" s="151">
        <f>'[8]ф_4 (Л) '!AF39</f>
        <v>0</v>
      </c>
      <c r="AG37" s="151">
        <f>'[8]ф_4 (Л) '!AG39</f>
        <v>0</v>
      </c>
      <c r="AH37" s="151">
        <f>'[8]ф_4 (Л) '!AH39</f>
        <v>0</v>
      </c>
      <c r="AI37" s="151">
        <f>'[8]ф_4 (Л) '!AI39</f>
        <v>0</v>
      </c>
      <c r="AJ37" s="151">
        <f>'[8]ф_4 (Л) '!AJ39</f>
        <v>169.98641666273539</v>
      </c>
      <c r="AK37" s="151">
        <f>'[8]ф_4 (Л) '!AK39</f>
        <v>169.98641666273539</v>
      </c>
      <c r="AL37" s="151">
        <f>'[8]ф_4 (Л) '!AL39</f>
        <v>169.98641666273539</v>
      </c>
      <c r="AM37" s="151">
        <f>'[8]ф_4 (Л) '!AM39</f>
        <v>169.98641666273539</v>
      </c>
      <c r="AN37" s="151">
        <f>'[8]ф_4 (Л) '!AN39</f>
        <v>169.98641666273539</v>
      </c>
      <c r="AO37" s="151">
        <f>'[8]ф_4 (Л) '!AO39</f>
        <v>156.72731381208126</v>
      </c>
      <c r="AP37" s="151">
        <f>'[8]ф_4 (Л) '!AP39</f>
        <v>156.72731381208126</v>
      </c>
      <c r="AQ37" s="151">
        <f>'[8]ф_4 (Л) '!AQ39</f>
        <v>156.72731381208126</v>
      </c>
      <c r="AR37" s="151">
        <f>'[8]ф_4 (Л) '!AR39</f>
        <v>156.72731381208126</v>
      </c>
      <c r="AS37" s="151">
        <f>'[8]ф_4 (Л) '!AS39</f>
        <v>156.72731381208126</v>
      </c>
      <c r="AT37" s="151">
        <f>'[8]ф_4 (Л) '!AT39</f>
        <v>156.72731381208126</v>
      </c>
      <c r="AU37" s="151">
        <f>'[8]ф_4 (Л) '!AU39</f>
        <v>156.72731381208126</v>
      </c>
      <c r="AV37" s="151">
        <f>'[8]ф_4 (Л) '!AV39</f>
        <v>156.72731381208126</v>
      </c>
      <c r="AW37" s="151">
        <f>'[8]ф_4 (Л) '!AW39</f>
        <v>156.72731381208126</v>
      </c>
      <c r="AX37" s="151">
        <f>'[8]ф_4 (Л) '!AX39</f>
        <v>156.72731381208126</v>
      </c>
      <c r="AY37" s="151">
        <f>'[8]ф_4 (Л) '!AY39</f>
        <v>156.72731381208126</v>
      </c>
      <c r="AZ37" s="151">
        <f>'[8]ф_4 (Л) '!AZ39</f>
        <v>156.72731381208126</v>
      </c>
      <c r="BA37" s="151">
        <f>'[8]ф_4 (Л) '!BA39</f>
        <v>156.72731381208126</v>
      </c>
      <c r="BB37" s="151">
        <f>'[8]ф_4 (Л) '!BB39</f>
        <v>156.72731381208126</v>
      </c>
      <c r="BC37" s="151">
        <f>'[8]ф_4 (Л) '!BC39</f>
        <v>156.72731381208126</v>
      </c>
      <c r="BD37" s="151">
        <f>'[8]ф_4 (Л) '!BD39</f>
        <v>156.72731381208126</v>
      </c>
      <c r="BE37" s="151">
        <f>'[8]ф_4 (Л) '!BE39</f>
        <v>156.72731381208126</v>
      </c>
      <c r="BF37" s="151">
        <f>'[8]ф_4 (Л) '!BF39</f>
        <v>156.72731381208126</v>
      </c>
      <c r="BG37" s="151">
        <f>'[8]ф_4 (Л) '!BG39</f>
        <v>156.72731381208126</v>
      </c>
      <c r="BH37" s="151">
        <f>'[8]ф_4 (Л) '!BH39</f>
        <v>156.72731381208126</v>
      </c>
      <c r="BI37" s="151">
        <f>'[8]ф_4 (Л) '!BI39</f>
        <v>156.72731381208126</v>
      </c>
      <c r="BJ37" s="151">
        <f>'[8]ф_4 (Л) '!BJ39</f>
        <v>2.5361654800635938</v>
      </c>
      <c r="BK37" s="151">
        <f>'[8]ф_4 (Л) '!BK39</f>
        <v>4.0005419563733788</v>
      </c>
      <c r="BL37" s="151">
        <f>'[8]ф_4 (Л) '!BL39</f>
        <v>2.5361654800635938</v>
      </c>
      <c r="BM37" s="151">
        <f>'[8]ф_4 (Л) '!BM39</f>
        <v>2.5361654800635942</v>
      </c>
      <c r="BN37" s="151">
        <f>'[8]ф_4 (Л) '!BN39</f>
        <v>2.1579266967313395</v>
      </c>
      <c r="BO37" s="151">
        <f>'[8]ф_4 (Л) '!BO39</f>
        <v>2.4259799047153852</v>
      </c>
      <c r="BP37" s="151">
        <f>'[8]ф_4 (Л) '!BP39</f>
        <v>1.4158216065525164</v>
      </c>
      <c r="BQ37" s="151">
        <f>'[8]ф_4 (Л) '!BQ39</f>
        <v>1.4224021141426875</v>
      </c>
      <c r="BR37" s="151">
        <f>'[8]ф_4 (Л) '!BR39</f>
        <v>1.418052681932978</v>
      </c>
      <c r="BS37" s="151">
        <f>'[8]ф_4 (Л) '!BS39</f>
        <v>1.4238222481712863</v>
      </c>
      <c r="BT37" s="151">
        <f>'[8]ф_4 (Л) '!BT39</f>
        <v>1.430591982430534</v>
      </c>
      <c r="BU37" s="151">
        <f>'[8]ф_4 (Л) '!BU39</f>
        <v>1.4331403461451293</v>
      </c>
      <c r="BV37" s="151">
        <f>'[8]ф_4 (Л) '!BV39</f>
        <v>1.4338097748494838</v>
      </c>
      <c r="BW37" s="151">
        <f>'[8]ф_4 (Л) '!BW39</f>
        <v>1.4382592663598055</v>
      </c>
      <c r="BX37" s="151">
        <f>'[8]ф_4 (Л) '!BX39</f>
        <v>1.4400289345798016</v>
      </c>
      <c r="BY37" s="151">
        <f>'[8]ф_4 (Л) '!BY39</f>
        <v>1.4494028825455723</v>
      </c>
      <c r="BZ37" s="151">
        <f>'[8]ф_4 (Л) '!BZ39</f>
        <v>1.4528052329542167</v>
      </c>
      <c r="CA37" s="151">
        <f>'[8]ф_4 (Л) '!CA39</f>
        <v>1.4601601652600833</v>
      </c>
      <c r="CB37" s="151">
        <f>'[8]ф_4 (Л) '!CB39</f>
        <v>1.4614502936984899</v>
      </c>
      <c r="CC37" s="151">
        <f>'[8]ф_4 (Л) '!CC39</f>
        <v>1.4649376426193734</v>
      </c>
      <c r="CD37" s="151">
        <f>'[8]ф_4 (Л) '!CD39</f>
        <v>1.4684644884940672</v>
      </c>
      <c r="CE37" s="151">
        <f>'[8]ф_4 (Л) '!CE39</f>
        <v>1.4773460194935617</v>
      </c>
      <c r="CF37" s="151">
        <f>'[8]ф_4 (Л) '!CF39</f>
        <v>1.4783144477192034</v>
      </c>
      <c r="CG37" s="151">
        <f>'[8]ф_4 (Л) '!CG39</f>
        <v>1.4783257879885463</v>
      </c>
      <c r="CH37" s="151">
        <f>'[8]ф_4 (Л) '!CH39</f>
        <v>1.4782294746039666</v>
      </c>
      <c r="CI37" s="151">
        <f>'[8]ф_4 (Л) '!CI39</f>
        <v>1.4782294746039666</v>
      </c>
      <c r="CJ37" s="151">
        <f t="shared" si="103"/>
        <v>2636.4124929940676</v>
      </c>
      <c r="CK37" s="151">
        <v>2636.4124929940676</v>
      </c>
      <c r="CL37" s="151">
        <v>2636.4124929940676</v>
      </c>
      <c r="CM37" s="151">
        <v>2636.4124929940676</v>
      </c>
      <c r="CN37" s="151">
        <v>2085.6736510717869</v>
      </c>
      <c r="CO37" s="151">
        <v>1794.3648913156385</v>
      </c>
      <c r="CP37" s="151">
        <v>1394.2384077742418</v>
      </c>
      <c r="CQ37" s="151">
        <v>1399.1850372746874</v>
      </c>
      <c r="CR37" s="151">
        <v>1393.4923843053634</v>
      </c>
      <c r="CS37" s="151">
        <v>1398.6933931782817</v>
      </c>
      <c r="CT37" s="151">
        <v>1404.7940153669144</v>
      </c>
      <c r="CU37" s="151">
        <v>1407.0878315769746</v>
      </c>
      <c r="CV37" s="151">
        <v>1407.6902602013806</v>
      </c>
      <c r="CW37" s="151">
        <v>1411.6930146096211</v>
      </c>
      <c r="CX37" s="151">
        <v>1413.2843245015611</v>
      </c>
      <c r="CY37" s="151">
        <v>1421.7070450788979</v>
      </c>
      <c r="CZ37" s="151">
        <v>1424.7935084826545</v>
      </c>
      <c r="DA37" s="151">
        <v>1431.5328073308024</v>
      </c>
      <c r="DB37" s="151">
        <v>1432.7474496575646</v>
      </c>
      <c r="DC37" s="151">
        <v>1436.0308326537984</v>
      </c>
      <c r="DD37" s="151">
        <v>1444.1682246306902</v>
      </c>
      <c r="DE37" s="151">
        <v>1452.5692842416624</v>
      </c>
      <c r="DF37" s="151">
        <v>1453.4438670337825</v>
      </c>
      <c r="DG37" s="151">
        <v>1453.4541077249758</v>
      </c>
      <c r="DH37" s="151">
        <v>1453.3671326246672</v>
      </c>
      <c r="DI37" s="151">
        <v>1453.3671326246674</v>
      </c>
      <c r="DJ37" s="139"/>
      <c r="DK37" s="139">
        <v>1039.527</v>
      </c>
      <c r="DL37" s="139">
        <v>10306</v>
      </c>
      <c r="DM37" s="139">
        <f t="shared" si="100"/>
        <v>6.45</v>
      </c>
      <c r="DN37" s="139">
        <v>7.5013500000000004</v>
      </c>
      <c r="DO37" s="139"/>
      <c r="DP37" s="139"/>
      <c r="DQ37" s="284">
        <f>'[8]ф_4 (Л) '!DQ39</f>
        <v>0</v>
      </c>
      <c r="DR37" s="284">
        <f>'[8]ф_4 (Л) '!DR39</f>
        <v>0</v>
      </c>
      <c r="DS37" s="284">
        <f>'[8]ф_4 (Л) '!DS39</f>
        <v>0</v>
      </c>
      <c r="DT37" s="284">
        <f>'[8]ф_4 (Л) '!DT39</f>
        <v>0</v>
      </c>
      <c r="DU37" s="284">
        <f>'[8]ф_4 (Л) '!DU39</f>
        <v>565.14060970728519</v>
      </c>
      <c r="DV37" s="284">
        <f>'[8]ф_4 (Л) '!DV39</f>
        <v>0</v>
      </c>
      <c r="DW37" s="284">
        <f>'[8]ф_4 (Л) '!DW39</f>
        <v>0</v>
      </c>
      <c r="DX37" s="284">
        <f>'[8]ф_4 (Л) '!DX39</f>
        <v>0</v>
      </c>
      <c r="DY37" s="284">
        <f>'[8]ф_4 (Л) '!DY39</f>
        <v>0</v>
      </c>
      <c r="DZ37" s="284">
        <f>'[8]ф_4 (Л) '!DZ39</f>
        <v>0</v>
      </c>
      <c r="EA37" s="284">
        <f>'[8]ф_4 (Л) '!EA39</f>
        <v>0</v>
      </c>
      <c r="EB37" s="284">
        <f>'[8]ф_4 (Л) '!EB39</f>
        <v>0</v>
      </c>
      <c r="EC37" s="284">
        <f>'[8]ф_4 (Л) '!EC39</f>
        <v>0</v>
      </c>
      <c r="ED37" s="284">
        <f>'[8]ф_4 (Л) '!ED39</f>
        <v>0</v>
      </c>
      <c r="EE37" s="284">
        <f>'[8]ф_4 (Л) '!EE39</f>
        <v>0</v>
      </c>
      <c r="EF37" s="284">
        <f>'[8]ф_4 (Л) '!EF39</f>
        <v>0</v>
      </c>
      <c r="EG37" s="284">
        <f>'[8]ф_4 (Л) '!EG39</f>
        <v>0</v>
      </c>
      <c r="EH37" s="284">
        <f>'[8]ф_4 (Л) '!EH39</f>
        <v>0</v>
      </c>
      <c r="EI37" s="284">
        <f>'[8]ф_4 (Л) '!EI39</f>
        <v>0</v>
      </c>
      <c r="EJ37" s="284">
        <f>'[8]ф_4 (Л) '!EJ39</f>
        <v>0</v>
      </c>
      <c r="EK37" s="284">
        <f>'[8]ф_4 (Л) '!EK39</f>
        <v>0</v>
      </c>
      <c r="EL37" s="284">
        <f>'[8]ф_4 (Л) '!EL39</f>
        <v>342.46183827758762</v>
      </c>
      <c r="EM37" s="284">
        <f>'[8]ф_4 (Л) '!EM39</f>
        <v>0</v>
      </c>
      <c r="EN37" s="284">
        <f>'[8]ф_4 (Л) '!EN39</f>
        <v>0</v>
      </c>
      <c r="EO37" s="284">
        <f>'[8]ф_4 (Л) '!EO39</f>
        <v>0</v>
      </c>
      <c r="EP37" s="139"/>
      <c r="EQ37" s="139"/>
      <c r="ER37" s="139"/>
      <c r="ES37" s="139">
        <v>0</v>
      </c>
      <c r="ET37" s="139">
        <v>0</v>
      </c>
      <c r="EU37" s="139">
        <v>0</v>
      </c>
      <c r="EV37" s="139">
        <v>0</v>
      </c>
      <c r="EW37" s="139">
        <v>259.91200000000003</v>
      </c>
      <c r="EX37" s="139">
        <v>0</v>
      </c>
      <c r="EY37" s="139">
        <v>0</v>
      </c>
      <c r="EZ37" s="139">
        <v>0</v>
      </c>
      <c r="FA37" s="139">
        <v>0</v>
      </c>
      <c r="FB37" s="139">
        <v>0</v>
      </c>
      <c r="FC37" s="139">
        <v>0</v>
      </c>
      <c r="FD37" s="139">
        <v>0</v>
      </c>
      <c r="FE37" s="139">
        <v>0</v>
      </c>
      <c r="FF37" s="139">
        <v>0</v>
      </c>
      <c r="FG37" s="139">
        <v>0</v>
      </c>
      <c r="FH37" s="139">
        <v>0</v>
      </c>
      <c r="FI37" s="139">
        <v>0</v>
      </c>
      <c r="FJ37" s="139">
        <v>0</v>
      </c>
      <c r="FK37" s="139">
        <v>0</v>
      </c>
      <c r="FL37" s="139">
        <v>0</v>
      </c>
      <c r="FM37" s="139">
        <v>0</v>
      </c>
      <c r="FN37" s="139">
        <v>14.016</v>
      </c>
      <c r="FO37" s="139">
        <v>0</v>
      </c>
      <c r="FP37" s="139">
        <v>0</v>
      </c>
      <c r="FQ37" s="139">
        <v>0</v>
      </c>
      <c r="FR37" s="139"/>
      <c r="FS37" s="139"/>
      <c r="FT37" s="139"/>
      <c r="FU37" s="139">
        <v>2025</v>
      </c>
      <c r="FV37" s="139"/>
      <c r="FW37" s="139"/>
      <c r="FX37" s="139"/>
      <c r="FY37" s="139">
        <v>2.629</v>
      </c>
      <c r="FZ37" s="139"/>
      <c r="GA37" s="139"/>
      <c r="GB37" s="139"/>
      <c r="GC37" s="139"/>
      <c r="GD37" s="139"/>
      <c r="GE37" s="139"/>
      <c r="GF37" s="139"/>
      <c r="GG37" s="139"/>
      <c r="GH37" s="139"/>
      <c r="GI37" s="139"/>
      <c r="GJ37" s="139"/>
      <c r="GK37" s="139"/>
      <c r="GL37" s="139"/>
      <c r="GM37" s="139"/>
      <c r="GN37" s="139"/>
      <c r="GO37" s="139"/>
      <c r="GP37" s="139"/>
      <c r="GQ37" s="139"/>
      <c r="GR37" s="139">
        <v>8360</v>
      </c>
      <c r="GS37" s="139"/>
      <c r="GT37" s="139"/>
      <c r="GU37" s="139"/>
      <c r="GV37" s="139">
        <f t="shared" si="104"/>
        <v>0.22935340858127209</v>
      </c>
      <c r="GW37" s="139"/>
      <c r="GX37" s="139"/>
      <c r="GY37" s="139"/>
      <c r="GZ37" s="139">
        <f t="shared" si="106"/>
        <v>6.45</v>
      </c>
      <c r="HA37" s="139">
        <f t="shared" si="106"/>
        <v>6.45</v>
      </c>
      <c r="HB37" s="139">
        <f t="shared" si="106"/>
        <v>6.45</v>
      </c>
      <c r="HC37" s="139">
        <f t="shared" si="106"/>
        <v>6.45</v>
      </c>
      <c r="HD37" s="139">
        <f t="shared" si="106"/>
        <v>2.629</v>
      </c>
      <c r="HE37" s="139">
        <f t="shared" si="106"/>
        <v>2.629</v>
      </c>
      <c r="HF37" s="139">
        <f t="shared" si="106"/>
        <v>2.629</v>
      </c>
      <c r="HG37" s="139">
        <f t="shared" si="106"/>
        <v>2.629</v>
      </c>
      <c r="HH37" s="139">
        <f t="shared" si="106"/>
        <v>2.629</v>
      </c>
      <c r="HI37" s="139">
        <f t="shared" si="106"/>
        <v>2.629</v>
      </c>
      <c r="HJ37" s="139">
        <f t="shared" si="106"/>
        <v>2.629</v>
      </c>
      <c r="HK37" s="139">
        <f t="shared" si="106"/>
        <v>2.629</v>
      </c>
      <c r="HL37" s="139">
        <f t="shared" si="106"/>
        <v>2.629</v>
      </c>
      <c r="HM37" s="139">
        <f t="shared" si="106"/>
        <v>2.629</v>
      </c>
      <c r="HN37" s="139">
        <f t="shared" si="106"/>
        <v>2.629</v>
      </c>
      <c r="HO37" s="139">
        <f t="shared" si="106"/>
        <v>2.629</v>
      </c>
      <c r="HP37" s="139">
        <f t="shared" si="107"/>
        <v>2.629</v>
      </c>
      <c r="HQ37" s="139">
        <f t="shared" si="107"/>
        <v>2.629</v>
      </c>
      <c r="HR37" s="139">
        <f t="shared" si="107"/>
        <v>2.629</v>
      </c>
      <c r="HS37" s="139">
        <f t="shared" si="107"/>
        <v>2.629</v>
      </c>
      <c r="HT37" s="139">
        <f t="shared" si="107"/>
        <v>2.629</v>
      </c>
      <c r="HU37" s="139">
        <f t="shared" si="107"/>
        <v>2.629</v>
      </c>
      <c r="HV37" s="139">
        <f t="shared" si="107"/>
        <v>2.629</v>
      </c>
      <c r="HW37" s="139">
        <f t="shared" si="107"/>
        <v>2.629</v>
      </c>
      <c r="HX37" s="139">
        <f t="shared" si="107"/>
        <v>2.629</v>
      </c>
      <c r="HY37" s="139"/>
      <c r="HZ37" s="139"/>
      <c r="IA37" s="139"/>
      <c r="IB37" s="139"/>
      <c r="IC37" s="139"/>
      <c r="ID37" s="139"/>
      <c r="IE37" s="139"/>
      <c r="IF37" s="139"/>
      <c r="IG37" s="139"/>
      <c r="IH37" s="139"/>
      <c r="II37" s="139"/>
      <c r="IJ37" s="139"/>
      <c r="IK37" s="139"/>
      <c r="IL37" s="139"/>
      <c r="IM37" s="139"/>
      <c r="IN37" s="139"/>
      <c r="IO37" s="139"/>
      <c r="IP37" s="139"/>
      <c r="IQ37" s="139"/>
      <c r="IR37" s="139"/>
      <c r="IS37" s="139"/>
      <c r="IT37" s="139"/>
      <c r="IU37" s="139"/>
      <c r="IV37" s="139"/>
      <c r="IW37" s="139"/>
      <c r="IX37" s="139"/>
      <c r="IY37" s="139"/>
      <c r="IZ37" s="139"/>
      <c r="JA37" s="139"/>
      <c r="JB37" s="139"/>
      <c r="JC37" s="139"/>
      <c r="JD37" s="139"/>
      <c r="JE37" s="139"/>
      <c r="JF37" s="139"/>
      <c r="JG37" s="139"/>
      <c r="JH37" s="139"/>
      <c r="JI37" s="139"/>
      <c r="JJ37" s="139"/>
      <c r="JK37" s="139"/>
      <c r="JL37" s="139"/>
      <c r="JM37" s="139"/>
      <c r="JN37" s="139"/>
      <c r="JO37" s="139"/>
      <c r="JP37" s="139"/>
      <c r="JQ37" s="139"/>
      <c r="JR37" s="139"/>
      <c r="JS37" s="139"/>
      <c r="JT37" s="139"/>
      <c r="JU37" s="139"/>
      <c r="JV37" s="139"/>
      <c r="JW37" s="139"/>
      <c r="JX37" s="139"/>
      <c r="JY37" s="139"/>
      <c r="JZ37" s="139"/>
      <c r="KA37" s="139"/>
      <c r="KB37" s="139"/>
      <c r="KC37" s="139"/>
      <c r="KD37" s="139"/>
      <c r="KE37" s="139"/>
      <c r="KF37" s="139"/>
      <c r="KG37" s="139"/>
      <c r="KH37" s="139"/>
      <c r="KI37" s="139"/>
      <c r="KJ37" s="139"/>
      <c r="KK37" s="139"/>
      <c r="KL37" s="139"/>
      <c r="KM37" s="139"/>
      <c r="KN37" s="139"/>
      <c r="KO37" s="139"/>
      <c r="KP37" s="139"/>
      <c r="KQ37" s="139"/>
      <c r="KR37" s="139"/>
      <c r="KS37" s="139"/>
      <c r="KT37" s="139"/>
      <c r="KU37" s="139"/>
    </row>
    <row r="38" spans="1:307" s="152" customFormat="1" x14ac:dyDescent="0.2">
      <c r="A38" s="150" t="s">
        <v>514</v>
      </c>
      <c r="B38" s="186" t="s">
        <v>585</v>
      </c>
      <c r="C38" s="284">
        <f>'[8]ф_4 (Л) '!C40</f>
        <v>0.32626427406199021</v>
      </c>
      <c r="D38" s="284">
        <f>'[8]ф_4 (Л) '!D40</f>
        <v>0.32626427406199021</v>
      </c>
      <c r="E38" s="284">
        <f>'[8]ф_4 (Л) '!E40</f>
        <v>0.32626427406199021</v>
      </c>
      <c r="F38" s="284">
        <f>'[8]ф_4 (Л) '!F40</f>
        <v>0.32626427406199021</v>
      </c>
      <c r="G38" s="284">
        <f>'[8]ф_4 (Л) '!G40</f>
        <v>0.32626427406199021</v>
      </c>
      <c r="H38" s="284">
        <f>'[8]ф_4 (Л) '!H40</f>
        <v>0.32626427406199021</v>
      </c>
      <c r="I38" s="284">
        <f>'[8]ф_4 (Л) '!I40</f>
        <v>0.20968048690455268</v>
      </c>
      <c r="J38" s="151">
        <f>'[8]ф_4 (Л) '!J40</f>
        <v>0.38759689922480617</v>
      </c>
      <c r="K38" s="151">
        <f>'[8]ф_4 (Л) '!K40</f>
        <v>0.38759689922480617</v>
      </c>
      <c r="L38" s="151">
        <f>'[8]ф_4 (Л) '!L40</f>
        <v>0.38759689922480617</v>
      </c>
      <c r="M38" s="151">
        <f>'[8]ф_4 (Л) '!M40</f>
        <v>0.38759689922480617</v>
      </c>
      <c r="N38" s="151">
        <f>'[8]ф_4 (Л) '!N40</f>
        <v>1.1764705882352942</v>
      </c>
      <c r="O38" s="151">
        <f>'[8]ф_4 (Л) '!O40</f>
        <v>0</v>
      </c>
      <c r="P38" s="151">
        <f>'[8]ф_4 (Л) '!P40</f>
        <v>0</v>
      </c>
      <c r="Q38" s="151">
        <f>'[8]ф_4 (Л) '!Q40</f>
        <v>0</v>
      </c>
      <c r="R38" s="151">
        <f>'[8]ф_4 (Л) '!R40</f>
        <v>0</v>
      </c>
      <c r="S38" s="151">
        <f>'[8]ф_4 (Л) '!S40</f>
        <v>0</v>
      </c>
      <c r="T38" s="151">
        <f>'[8]ф_4 (Л) '!T40</f>
        <v>0</v>
      </c>
      <c r="U38" s="151">
        <f>'[8]ф_4 (Л) '!U40</f>
        <v>0</v>
      </c>
      <c r="V38" s="151">
        <f>'[8]ф_4 (Л) '!V40</f>
        <v>0</v>
      </c>
      <c r="W38" s="151">
        <f>'[8]ф_4 (Л) '!W40</f>
        <v>0</v>
      </c>
      <c r="X38" s="151">
        <f>'[8]ф_4 (Л) '!X40</f>
        <v>0</v>
      </c>
      <c r="Y38" s="151">
        <f>'[8]ф_4 (Л) '!Y40</f>
        <v>0</v>
      </c>
      <c r="Z38" s="151">
        <f>'[8]ф_4 (Л) '!Z40</f>
        <v>0</v>
      </c>
      <c r="AA38" s="151">
        <f>'[8]ф_4 (Л) '!AA40</f>
        <v>0</v>
      </c>
      <c r="AB38" s="151">
        <f>'[8]ф_4 (Л) '!AB40</f>
        <v>0</v>
      </c>
      <c r="AC38" s="151">
        <f>'[8]ф_4 (Л) '!AC40</f>
        <v>0</v>
      </c>
      <c r="AD38" s="151">
        <f>'[8]ф_4 (Л) '!AD40</f>
        <v>0</v>
      </c>
      <c r="AE38" s="151">
        <f>'[8]ф_4 (Л) '!AE40</f>
        <v>0</v>
      </c>
      <c r="AF38" s="151">
        <f>'[8]ф_4 (Л) '!AF40</f>
        <v>0</v>
      </c>
      <c r="AG38" s="151">
        <f>'[8]ф_4 (Л) '!AG40</f>
        <v>0</v>
      </c>
      <c r="AH38" s="151">
        <f>'[8]ф_4 (Л) '!AH40</f>
        <v>0</v>
      </c>
      <c r="AI38" s="151">
        <f>'[8]ф_4 (Л) '!AI40</f>
        <v>0</v>
      </c>
      <c r="AJ38" s="151">
        <f>'[8]ф_4 (Л) '!AJ40</f>
        <v>177.84126232221101</v>
      </c>
      <c r="AK38" s="151">
        <f>'[8]ф_4 (Л) '!AK40</f>
        <v>177.84126232221101</v>
      </c>
      <c r="AL38" s="151">
        <f>'[8]ф_4 (Л) '!AL40</f>
        <v>177.84126232221101</v>
      </c>
      <c r="AM38" s="151">
        <f>'[8]ф_4 (Л) '!AM40</f>
        <v>177.84126232221101</v>
      </c>
      <c r="AN38" s="151">
        <f>'[8]ф_4 (Л) '!AN40</f>
        <v>158.39179800299516</v>
      </c>
      <c r="AO38" s="151">
        <f>'[8]ф_4 (Л) '!AO40</f>
        <v>158.39179800299516</v>
      </c>
      <c r="AP38" s="151">
        <f>'[8]ф_4 (Л) '!AP40</f>
        <v>158.39179800299516</v>
      </c>
      <c r="AQ38" s="151">
        <f>'[8]ф_4 (Л) '!AQ40</f>
        <v>158.39179800299516</v>
      </c>
      <c r="AR38" s="151">
        <f>'[8]ф_4 (Л) '!AR40</f>
        <v>158.39179800299516</v>
      </c>
      <c r="AS38" s="151">
        <f>'[8]ф_4 (Л) '!AS40</f>
        <v>158.39179800299516</v>
      </c>
      <c r="AT38" s="151">
        <f>'[8]ф_4 (Л) '!AT40</f>
        <v>158.39179800299516</v>
      </c>
      <c r="AU38" s="151">
        <f>'[8]ф_4 (Л) '!AU40</f>
        <v>158.39179800299516</v>
      </c>
      <c r="AV38" s="151">
        <f>'[8]ф_4 (Л) '!AV40</f>
        <v>158.39179800299516</v>
      </c>
      <c r="AW38" s="151">
        <f>'[8]ф_4 (Л) '!AW40</f>
        <v>158.39179800299516</v>
      </c>
      <c r="AX38" s="151">
        <f>'[8]ф_4 (Л) '!AX40</f>
        <v>158.39179800299516</v>
      </c>
      <c r="AY38" s="151">
        <f>'[8]ф_4 (Л) '!AY40</f>
        <v>158.39179800299516</v>
      </c>
      <c r="AZ38" s="151">
        <f>'[8]ф_4 (Л) '!AZ40</f>
        <v>158.39179800299516</v>
      </c>
      <c r="BA38" s="151">
        <f>'[8]ф_4 (Л) '!BA40</f>
        <v>158.39179800299516</v>
      </c>
      <c r="BB38" s="151">
        <f>'[8]ф_4 (Л) '!BB40</f>
        <v>158.39179800299516</v>
      </c>
      <c r="BC38" s="151">
        <f>'[8]ф_4 (Л) '!BC40</f>
        <v>158.39179800299516</v>
      </c>
      <c r="BD38" s="151">
        <f>'[8]ф_4 (Л) '!BD40</f>
        <v>158.39179800299516</v>
      </c>
      <c r="BE38" s="151">
        <f>'[8]ф_4 (Л) '!BE40</f>
        <v>158.39179800299516</v>
      </c>
      <c r="BF38" s="151">
        <f>'[8]ф_4 (Л) '!BF40</f>
        <v>158.39179800299516</v>
      </c>
      <c r="BG38" s="151">
        <f>'[8]ф_4 (Л) '!BG40</f>
        <v>158.39179800299516</v>
      </c>
      <c r="BH38" s="151">
        <f>'[8]ф_4 (Л) '!BH40</f>
        <v>158.39179800299516</v>
      </c>
      <c r="BI38" s="151">
        <f>'[8]ф_4 (Л) '!BI40</f>
        <v>158.39179800299516</v>
      </c>
      <c r="BJ38" s="151">
        <f>'[8]ф_4 (Л) '!BJ40</f>
        <v>1.1861221481024269</v>
      </c>
      <c r="BK38" s="151">
        <f>'[8]ф_4 (Л) '!BK40</f>
        <v>7.3533723979740367E-2</v>
      </c>
      <c r="BL38" s="151">
        <f>'[8]ф_4 (Л) '!BL40</f>
        <v>1.1861221481024269</v>
      </c>
      <c r="BM38" s="151">
        <f>'[8]ф_4 (Л) '!BM40</f>
        <v>1.1861221481024271</v>
      </c>
      <c r="BN38" s="151">
        <f>'[8]ф_4 (Л) '!BN40</f>
        <v>1.5890109552863452</v>
      </c>
      <c r="BO38" s="151">
        <f>'[8]ф_4 (Л) '!BO40</f>
        <v>0.50898957167825964</v>
      </c>
      <c r="BP38" s="151">
        <f>'[8]ф_4 (Л) '!BP40</f>
        <v>0.52046789527273429</v>
      </c>
      <c r="BQ38" s="151">
        <f>'[8]ф_4 (Л) '!BQ40</f>
        <v>0.52288694504527045</v>
      </c>
      <c r="BR38" s="151">
        <f>'[8]ф_4 (Л) '!BR40</f>
        <v>0.52128805729179761</v>
      </c>
      <c r="BS38" s="151">
        <f>'[8]ф_4 (Л) '!BS40</f>
        <v>0.52340899822305031</v>
      </c>
      <c r="BT38" s="151">
        <f>'[8]ф_4 (Л) '!BT40</f>
        <v>0.52589760930594354</v>
      </c>
      <c r="BU38" s="151">
        <f>'[8]ф_4 (Л) '!BU40</f>
        <v>0.52683440917733004</v>
      </c>
      <c r="BV38" s="151">
        <f>'[8]ф_4 (Л) '!BV40</f>
        <v>0.52708049678270208</v>
      </c>
      <c r="BW38" s="151">
        <f>'[8]ф_4 (Л) '!BW40</f>
        <v>0.52871616717415082</v>
      </c>
      <c r="BX38" s="151">
        <f>'[8]ф_4 (Л) '!BX40</f>
        <v>0.52936671205178909</v>
      </c>
      <c r="BY38" s="151">
        <f>'[8]ф_4 (Л) '!BY40</f>
        <v>0.53281265393144484</v>
      </c>
      <c r="BZ38" s="151">
        <f>'[8]ф_4 (Л) '!BZ40</f>
        <v>0.53406338647286955</v>
      </c>
      <c r="CA38" s="151">
        <f>'[8]ф_4 (Л) '!CA40</f>
        <v>0.53676712126501536</v>
      </c>
      <c r="CB38" s="151">
        <f>'[8]ф_4 (Л) '!CB40</f>
        <v>0.53724138329764803</v>
      </c>
      <c r="CC38" s="151">
        <f>'[8]ф_4 (Л) '!CC40</f>
        <v>0.53852336200494699</v>
      </c>
      <c r="CD38" s="151">
        <f>'[8]ф_4 (Л) '!CD40</f>
        <v>0.53981986012367744</v>
      </c>
      <c r="CE38" s="151">
        <f>'[8]ф_4 (Л) '!CE40</f>
        <v>0.54340667644389551</v>
      </c>
      <c r="CF38" s="151">
        <f>'[8]ф_4 (Л) '!CF40</f>
        <v>0.54344078773397986</v>
      </c>
      <c r="CG38" s="151">
        <f>'[8]ф_4 (Л) '!CG40</f>
        <v>0.5434449565120868</v>
      </c>
      <c r="CH38" s="151">
        <f>'[8]ф_4 (Л) '!CH40</f>
        <v>0.5434095509042568</v>
      </c>
      <c r="CI38" s="151">
        <f>'[8]ф_4 (Л) '!CI40</f>
        <v>0.54340955090425669</v>
      </c>
      <c r="CJ38" s="151">
        <f t="shared" si="103"/>
        <v>342.40618334776434</v>
      </c>
      <c r="CK38" s="151">
        <v>342.40618334776434</v>
      </c>
      <c r="CL38" s="151">
        <v>342.40618334776434</v>
      </c>
      <c r="CM38" s="151">
        <v>342.40618334776434</v>
      </c>
      <c r="CN38" s="151">
        <v>270.87853530896399</v>
      </c>
      <c r="CO38" s="151">
        <v>139.40053658464493</v>
      </c>
      <c r="CP38" s="151">
        <v>142.33079053628992</v>
      </c>
      <c r="CQ38" s="151">
        <v>142.83576707643022</v>
      </c>
      <c r="CR38" s="151">
        <v>142.25463275043919</v>
      </c>
      <c r="CS38" s="151">
        <v>142.78557760200911</v>
      </c>
      <c r="CT38" s="151">
        <v>143.40835945483258</v>
      </c>
      <c r="CU38" s="151">
        <v>143.64252362123506</v>
      </c>
      <c r="CV38" s="151">
        <v>143.7040225312316</v>
      </c>
      <c r="CW38" s="151">
        <v>144.11264360785006</v>
      </c>
      <c r="CX38" s="151">
        <v>144.27509243557213</v>
      </c>
      <c r="CY38" s="151">
        <v>145.13492564024796</v>
      </c>
      <c r="CZ38" s="151">
        <v>145.45000717420118</v>
      </c>
      <c r="DA38" s="151">
        <v>146.137988316715</v>
      </c>
      <c r="DB38" s="151">
        <v>146.26198504612864</v>
      </c>
      <c r="DC38" s="151">
        <v>146.59716911140873</v>
      </c>
      <c r="DD38" s="151">
        <v>147.42787455354591</v>
      </c>
      <c r="DE38" s="151">
        <v>148.2854964990502</v>
      </c>
      <c r="DF38" s="151">
        <v>148.37477825997269</v>
      </c>
      <c r="DG38" s="151">
        <v>148.37582368065901</v>
      </c>
      <c r="DH38" s="151">
        <v>148.36694482987218</v>
      </c>
      <c r="DI38" s="151">
        <v>148.36694482987215</v>
      </c>
      <c r="DJ38" s="139"/>
      <c r="DK38" s="139">
        <v>288.67700000000002</v>
      </c>
      <c r="DL38" s="139">
        <v>3065</v>
      </c>
      <c r="DM38" s="139">
        <f t="shared" si="100"/>
        <v>2.58</v>
      </c>
      <c r="DN38" s="139">
        <v>3.00054</v>
      </c>
      <c r="DO38" s="139"/>
      <c r="DP38" s="139"/>
      <c r="DQ38" s="284">
        <f>'[8]ф_4 (Л) '!DQ40</f>
        <v>0</v>
      </c>
      <c r="DR38" s="284">
        <f>'[8]ф_4 (Л) '!DR40</f>
        <v>0</v>
      </c>
      <c r="DS38" s="284">
        <f>'[8]ф_4 (Л) '!DS40</f>
        <v>0</v>
      </c>
      <c r="DT38" s="284">
        <f>'[8]ф_4 (Л) '!DT40</f>
        <v>123.41016731384808</v>
      </c>
      <c r="DU38" s="284">
        <f>'[8]ф_4 (Л) '!DU40</f>
        <v>0</v>
      </c>
      <c r="DV38" s="284">
        <f>'[8]ф_4 (Л) '!DV40</f>
        <v>0</v>
      </c>
      <c r="DW38" s="284">
        <f>'[8]ф_4 (Л) '!DW40</f>
        <v>0</v>
      </c>
      <c r="DX38" s="284">
        <f>'[8]ф_4 (Л) '!DX40</f>
        <v>0</v>
      </c>
      <c r="DY38" s="284">
        <f>'[8]ф_4 (Л) '!DY40</f>
        <v>0</v>
      </c>
      <c r="DZ38" s="284">
        <f>'[8]ф_4 (Л) '!DZ40</f>
        <v>0</v>
      </c>
      <c r="EA38" s="284">
        <f>'[8]ф_4 (Л) '!EA40</f>
        <v>0</v>
      </c>
      <c r="EB38" s="284">
        <f>'[8]ф_4 (Л) '!EB40</f>
        <v>0</v>
      </c>
      <c r="EC38" s="284">
        <f>'[8]ф_4 (Л) '!EC40</f>
        <v>0</v>
      </c>
      <c r="ED38" s="284">
        <f>'[8]ф_4 (Л) '!ED40</f>
        <v>0</v>
      </c>
      <c r="EE38" s="284">
        <f>'[8]ф_4 (Л) '!EE40</f>
        <v>0</v>
      </c>
      <c r="EF38" s="284">
        <f>'[8]ф_4 (Л) '!EF40</f>
        <v>0</v>
      </c>
      <c r="EG38" s="284">
        <f>'[8]ф_4 (Л) '!EG40</f>
        <v>0</v>
      </c>
      <c r="EH38" s="284">
        <f>'[8]ф_4 (Л) '!EH40</f>
        <v>0</v>
      </c>
      <c r="EI38" s="284">
        <f>'[8]ф_4 (Л) '!EI40</f>
        <v>0</v>
      </c>
      <c r="EJ38" s="284">
        <f>'[8]ф_4 (Л) '!EJ40</f>
        <v>0</v>
      </c>
      <c r="EK38" s="284">
        <f>'[8]ф_4 (Л) '!EK40</f>
        <v>-31.734299934943532</v>
      </c>
      <c r="EL38" s="284">
        <f>'[8]ф_4 (Л) '!EL40</f>
        <v>0</v>
      </c>
      <c r="EM38" s="284">
        <f>'[8]ф_4 (Л) '!EM40</f>
        <v>0</v>
      </c>
      <c r="EN38" s="284">
        <f>'[8]ф_4 (Л) '!EN40</f>
        <v>0</v>
      </c>
      <c r="EO38" s="284">
        <f>'[8]ф_4 (Л) '!EO40</f>
        <v>0</v>
      </c>
      <c r="EP38" s="139"/>
      <c r="EQ38" s="139"/>
      <c r="ER38" s="139"/>
      <c r="ES38" s="139">
        <v>0</v>
      </c>
      <c r="ET38" s="139">
        <v>0</v>
      </c>
      <c r="EU38" s="139">
        <v>0</v>
      </c>
      <c r="EV38" s="139">
        <v>105.33</v>
      </c>
      <c r="EW38" s="139">
        <v>0</v>
      </c>
      <c r="EX38" s="139">
        <v>0</v>
      </c>
      <c r="EY38" s="139">
        <v>0</v>
      </c>
      <c r="EZ38" s="139">
        <v>0</v>
      </c>
      <c r="FA38" s="139">
        <v>0</v>
      </c>
      <c r="FB38" s="139">
        <v>0</v>
      </c>
      <c r="FC38" s="139">
        <v>0</v>
      </c>
      <c r="FD38" s="139">
        <v>0</v>
      </c>
      <c r="FE38" s="139">
        <v>0</v>
      </c>
      <c r="FF38" s="139">
        <v>0</v>
      </c>
      <c r="FG38" s="139">
        <v>0</v>
      </c>
      <c r="FH38" s="139">
        <v>0</v>
      </c>
      <c r="FI38" s="139">
        <v>0</v>
      </c>
      <c r="FJ38" s="139">
        <v>0</v>
      </c>
      <c r="FK38" s="139">
        <v>0</v>
      </c>
      <c r="FL38" s="139">
        <v>0</v>
      </c>
      <c r="FM38" s="139">
        <v>29.904</v>
      </c>
      <c r="FN38" s="139">
        <v>0</v>
      </c>
      <c r="FO38" s="139">
        <v>0</v>
      </c>
      <c r="FP38" s="139">
        <v>0</v>
      </c>
      <c r="FQ38" s="139">
        <v>0</v>
      </c>
      <c r="FR38" s="139"/>
      <c r="FS38" s="139"/>
      <c r="FT38" s="139"/>
      <c r="FU38" s="139">
        <v>2024</v>
      </c>
      <c r="FV38" s="139"/>
      <c r="FW38" s="139"/>
      <c r="FX38" s="139"/>
      <c r="FY38" s="139">
        <v>0.85</v>
      </c>
      <c r="FZ38" s="139"/>
      <c r="GA38" s="139"/>
      <c r="GB38" s="139"/>
      <c r="GC38" s="139"/>
      <c r="GD38" s="139"/>
      <c r="GE38" s="139"/>
      <c r="GF38" s="139"/>
      <c r="GG38" s="139"/>
      <c r="GH38" s="139"/>
      <c r="GI38" s="139"/>
      <c r="GJ38" s="139"/>
      <c r="GK38" s="139"/>
      <c r="GL38" s="139"/>
      <c r="GM38" s="139"/>
      <c r="GN38" s="139"/>
      <c r="GO38" s="139"/>
      <c r="GP38" s="139"/>
      <c r="GQ38" s="139"/>
      <c r="GR38" s="139">
        <v>2273</v>
      </c>
      <c r="GS38" s="139"/>
      <c r="GT38" s="139"/>
      <c r="GU38" s="139"/>
      <c r="GV38" s="139">
        <f t="shared" si="104"/>
        <v>0.20968048690455268</v>
      </c>
      <c r="GW38" s="139"/>
      <c r="GX38" s="139"/>
      <c r="GY38" s="139"/>
      <c r="GZ38" s="139">
        <f t="shared" si="106"/>
        <v>2.58</v>
      </c>
      <c r="HA38" s="139">
        <f t="shared" si="106"/>
        <v>2.58</v>
      </c>
      <c r="HB38" s="139">
        <f t="shared" si="106"/>
        <v>2.58</v>
      </c>
      <c r="HC38" s="139">
        <f t="shared" si="106"/>
        <v>0.85</v>
      </c>
      <c r="HD38" s="139">
        <f t="shared" si="106"/>
        <v>0.85</v>
      </c>
      <c r="HE38" s="139">
        <f t="shared" si="106"/>
        <v>0.85</v>
      </c>
      <c r="HF38" s="139">
        <f t="shared" si="106"/>
        <v>0.85</v>
      </c>
      <c r="HG38" s="139">
        <f t="shared" si="106"/>
        <v>0.85</v>
      </c>
      <c r="HH38" s="139">
        <f t="shared" si="106"/>
        <v>0.85</v>
      </c>
      <c r="HI38" s="139">
        <f t="shared" si="106"/>
        <v>0.85</v>
      </c>
      <c r="HJ38" s="139">
        <f t="shared" si="106"/>
        <v>0.85</v>
      </c>
      <c r="HK38" s="139">
        <f t="shared" si="106"/>
        <v>0.85</v>
      </c>
      <c r="HL38" s="139">
        <f t="shared" si="106"/>
        <v>0.85</v>
      </c>
      <c r="HM38" s="139">
        <f t="shared" si="106"/>
        <v>0.85</v>
      </c>
      <c r="HN38" s="139">
        <f t="shared" si="106"/>
        <v>0.85</v>
      </c>
      <c r="HO38" s="139">
        <f t="shared" si="106"/>
        <v>0.85</v>
      </c>
      <c r="HP38" s="139">
        <f t="shared" si="107"/>
        <v>0.85</v>
      </c>
      <c r="HQ38" s="139">
        <f t="shared" si="107"/>
        <v>0.85</v>
      </c>
      <c r="HR38" s="139">
        <f t="shared" si="107"/>
        <v>0.85</v>
      </c>
      <c r="HS38" s="139">
        <f t="shared" si="107"/>
        <v>0.85</v>
      </c>
      <c r="HT38" s="139">
        <f t="shared" si="107"/>
        <v>0.85</v>
      </c>
      <c r="HU38" s="139">
        <f t="shared" si="107"/>
        <v>0.85</v>
      </c>
      <c r="HV38" s="139">
        <f t="shared" si="107"/>
        <v>0.85</v>
      </c>
      <c r="HW38" s="139">
        <f t="shared" si="107"/>
        <v>0.85</v>
      </c>
      <c r="HX38" s="139">
        <f t="shared" si="107"/>
        <v>0.85</v>
      </c>
      <c r="HY38" s="139"/>
      <c r="HZ38" s="139"/>
      <c r="IA38" s="139"/>
      <c r="IB38" s="139"/>
      <c r="IC38" s="139"/>
      <c r="ID38" s="139"/>
      <c r="IE38" s="139"/>
      <c r="IF38" s="139"/>
      <c r="IG38" s="139"/>
      <c r="IH38" s="139"/>
      <c r="II38" s="139"/>
      <c r="IJ38" s="139"/>
      <c r="IK38" s="139"/>
      <c r="IL38" s="139"/>
      <c r="IM38" s="139"/>
      <c r="IN38" s="139"/>
      <c r="IO38" s="139"/>
      <c r="IP38" s="139"/>
      <c r="IQ38" s="139"/>
      <c r="IR38" s="139"/>
      <c r="IS38" s="139"/>
      <c r="IT38" s="139"/>
      <c r="IU38" s="139"/>
      <c r="IV38" s="139"/>
      <c r="IW38" s="139"/>
      <c r="IX38" s="139"/>
      <c r="IY38" s="139"/>
      <c r="IZ38" s="139"/>
      <c r="JA38" s="139"/>
      <c r="JB38" s="139"/>
      <c r="JC38" s="139"/>
      <c r="JD38" s="139"/>
      <c r="JE38" s="139"/>
      <c r="JF38" s="139"/>
      <c r="JG38" s="139"/>
      <c r="JH38" s="139"/>
      <c r="JI38" s="139"/>
      <c r="JJ38" s="139"/>
      <c r="JK38" s="139"/>
      <c r="JL38" s="139"/>
      <c r="JM38" s="139"/>
      <c r="JN38" s="139"/>
      <c r="JO38" s="139"/>
      <c r="JP38" s="139"/>
      <c r="JQ38" s="139"/>
      <c r="JR38" s="139"/>
      <c r="JS38" s="139"/>
      <c r="JT38" s="139"/>
      <c r="JU38" s="139"/>
      <c r="JV38" s="139"/>
      <c r="JW38" s="139"/>
      <c r="JX38" s="139"/>
      <c r="JY38" s="139"/>
      <c r="JZ38" s="139"/>
      <c r="KA38" s="139"/>
      <c r="KB38" s="139"/>
      <c r="KC38" s="139"/>
      <c r="KD38" s="139"/>
      <c r="KE38" s="139"/>
      <c r="KF38" s="139"/>
      <c r="KG38" s="139"/>
      <c r="KH38" s="139"/>
      <c r="KI38" s="139"/>
      <c r="KJ38" s="139"/>
      <c r="KK38" s="139"/>
      <c r="KL38" s="139"/>
      <c r="KM38" s="139"/>
      <c r="KN38" s="139"/>
      <c r="KO38" s="139"/>
      <c r="KP38" s="139"/>
      <c r="KQ38" s="139"/>
      <c r="KR38" s="139"/>
      <c r="KS38" s="139"/>
      <c r="KT38" s="139"/>
      <c r="KU38" s="139"/>
    </row>
    <row r="39" spans="1:307" s="152" customFormat="1" x14ac:dyDescent="0.2">
      <c r="A39" s="150" t="s">
        <v>515</v>
      </c>
      <c r="B39" s="186" t="s">
        <v>586</v>
      </c>
      <c r="C39" s="284">
        <f>'[8]ф_4 (Л) '!C41</f>
        <v>0.28274117569839596</v>
      </c>
      <c r="D39" s="284">
        <f>'[8]ф_4 (Л) '!D41</f>
        <v>0.28274117569839596</v>
      </c>
      <c r="E39" s="284">
        <f>'[8]ф_4 (Л) '!E41</f>
        <v>0.28274117569839596</v>
      </c>
      <c r="F39" s="284">
        <f>'[8]ф_4 (Л) '!F41</f>
        <v>0.28274117569839596</v>
      </c>
      <c r="G39" s="284">
        <f>'[8]ф_4 (Л) '!G41</f>
        <v>0.28274117569839596</v>
      </c>
      <c r="H39" s="284">
        <f>'[8]ф_4 (Л) '!H41</f>
        <v>0.28274117569839596</v>
      </c>
      <c r="I39" s="284">
        <f>'[8]ф_4 (Л) '!I41</f>
        <v>0.20778149551621772</v>
      </c>
      <c r="J39" s="151">
        <f>'[8]ф_4 (Л) '!J41</f>
        <v>0.14121962402567628</v>
      </c>
      <c r="K39" s="151">
        <f>'[8]ф_4 (Л) '!K41</f>
        <v>0.14121962402567628</v>
      </c>
      <c r="L39" s="151">
        <f>'[8]ф_4 (Л) '!L41</f>
        <v>0.14121962402567628</v>
      </c>
      <c r="M39" s="151">
        <f>'[8]ф_4 (Л) '!M41</f>
        <v>0.14121962402567628</v>
      </c>
      <c r="N39" s="151">
        <f>'[8]ф_4 (Л) '!N41</f>
        <v>0.14121962402567628</v>
      </c>
      <c r="O39" s="151">
        <f>'[8]ф_4 (Л) '!O41</f>
        <v>0.14121962402567628</v>
      </c>
      <c r="P39" s="151">
        <f>'[8]ф_4 (Л) '!P41</f>
        <v>0.14121962402567628</v>
      </c>
      <c r="Q39" s="151">
        <f>'[8]ф_4 (Л) '!Q41</f>
        <v>0.14121962402567628</v>
      </c>
      <c r="R39" s="151">
        <f>'[8]ф_4 (Л) '!R41</f>
        <v>0.14121962402567628</v>
      </c>
      <c r="S39" s="151">
        <f>'[8]ф_4 (Л) '!S41</f>
        <v>0.14121962402567628</v>
      </c>
      <c r="T39" s="151">
        <f>'[8]ф_4 (Л) '!T41</f>
        <v>0.14121962402567628</v>
      </c>
      <c r="U39" s="151">
        <f>'[8]ф_4 (Л) '!U41</f>
        <v>0.14121962402567628</v>
      </c>
      <c r="V39" s="151">
        <f>'[8]ф_4 (Л) '!V41</f>
        <v>0.14121962402567628</v>
      </c>
      <c r="W39" s="151">
        <f>'[8]ф_4 (Л) '!W41</f>
        <v>0.14121962402567628</v>
      </c>
      <c r="X39" s="151">
        <f>'[8]ф_4 (Л) '!X41</f>
        <v>0.14121962402567628</v>
      </c>
      <c r="Y39" s="151">
        <f>'[8]ф_4 (Л) '!Y41</f>
        <v>0.14121962402567628</v>
      </c>
      <c r="Z39" s="151">
        <f>'[8]ф_4 (Л) '!Z41</f>
        <v>0.14121962402567628</v>
      </c>
      <c r="AA39" s="151">
        <f>'[8]ф_4 (Л) '!AA41</f>
        <v>0.14121962402567628</v>
      </c>
      <c r="AB39" s="151">
        <f>'[8]ф_4 (Л) '!AB41</f>
        <v>0.14121962402567628</v>
      </c>
      <c r="AC39" s="151">
        <f>'[8]ф_4 (Л) '!AC41</f>
        <v>0.14121962402567628</v>
      </c>
      <c r="AD39" s="151">
        <f>'[8]ф_4 (Л) '!AD41</f>
        <v>0.14121962402567628</v>
      </c>
      <c r="AE39" s="151">
        <f>'[8]ф_4 (Л) '!AE41</f>
        <v>0.14121962402567628</v>
      </c>
      <c r="AF39" s="151">
        <f>'[8]ф_4 (Л) '!AF41</f>
        <v>0.14121962402567628</v>
      </c>
      <c r="AG39" s="151">
        <f>'[8]ф_4 (Л) '!AG41</f>
        <v>0.14121962402567628</v>
      </c>
      <c r="AH39" s="151">
        <f>'[8]ф_4 (Л) '!AH41</f>
        <v>0.14121962402567628</v>
      </c>
      <c r="AI39" s="151">
        <f>'[8]ф_4 (Л) '!AI41</f>
        <v>0.23255813953488372</v>
      </c>
      <c r="AJ39" s="151">
        <f>'[8]ф_4 (Л) '!AJ41</f>
        <v>169.64705009363988</v>
      </c>
      <c r="AK39" s="151">
        <f>'[8]ф_4 (Л) '!AK41</f>
        <v>169.64705009363988</v>
      </c>
      <c r="AL39" s="151">
        <f>'[8]ф_4 (Л) '!AL41</f>
        <v>169.64705009363988</v>
      </c>
      <c r="AM39" s="151">
        <f>'[8]ф_4 (Л) '!AM41</f>
        <v>169.64705009363988</v>
      </c>
      <c r="AN39" s="151">
        <f>'[8]ф_4 (Л) '!AN41</f>
        <v>169.64705009363988</v>
      </c>
      <c r="AO39" s="151">
        <f>'[8]ф_4 (Л) '!AO41</f>
        <v>169.64705009363988</v>
      </c>
      <c r="AP39" s="151">
        <f>'[8]ф_4 (Л) '!AP41</f>
        <v>169.64705009363988</v>
      </c>
      <c r="AQ39" s="151">
        <f>'[8]ф_4 (Л) '!AQ41</f>
        <v>169.64705009363988</v>
      </c>
      <c r="AR39" s="151">
        <f>'[8]ф_4 (Л) '!AR41</f>
        <v>169.64705009363988</v>
      </c>
      <c r="AS39" s="151">
        <f>'[8]ф_4 (Л) '!AS41</f>
        <v>169.64705009363988</v>
      </c>
      <c r="AT39" s="151">
        <f>'[8]ф_4 (Л) '!AT41</f>
        <v>169.64705009363988</v>
      </c>
      <c r="AU39" s="151">
        <f>'[8]ф_4 (Л) '!AU41</f>
        <v>169.64705009363988</v>
      </c>
      <c r="AV39" s="151">
        <f>'[8]ф_4 (Л) '!AV41</f>
        <v>169.64705009363988</v>
      </c>
      <c r="AW39" s="151">
        <f>'[8]ф_4 (Л) '!AW41</f>
        <v>169.64705009363988</v>
      </c>
      <c r="AX39" s="151">
        <f>'[8]ф_4 (Л) '!AX41</f>
        <v>169.64705009363988</v>
      </c>
      <c r="AY39" s="151">
        <f>'[8]ф_4 (Л) '!AY41</f>
        <v>169.64705009363988</v>
      </c>
      <c r="AZ39" s="151">
        <f>'[8]ф_4 (Л) '!AZ41</f>
        <v>169.64705009363988</v>
      </c>
      <c r="BA39" s="151">
        <f>'[8]ф_4 (Л) '!BA41</f>
        <v>169.64705009363988</v>
      </c>
      <c r="BB39" s="151">
        <f>'[8]ф_4 (Л) '!BB41</f>
        <v>169.64705009363988</v>
      </c>
      <c r="BC39" s="151">
        <f>'[8]ф_4 (Л) '!BC41</f>
        <v>169.64705009363988</v>
      </c>
      <c r="BD39" s="151">
        <f>'[8]ф_4 (Л) '!BD41</f>
        <v>169.64705009363988</v>
      </c>
      <c r="BE39" s="151">
        <f>'[8]ф_4 (Л) '!BE41</f>
        <v>169.64705009363988</v>
      </c>
      <c r="BF39" s="151">
        <f>'[8]ф_4 (Л) '!BF41</f>
        <v>169.64705009363988</v>
      </c>
      <c r="BG39" s="151">
        <f>'[8]ф_4 (Л) '!BG41</f>
        <v>169.64705009363988</v>
      </c>
      <c r="BH39" s="151">
        <f>'[8]ф_4 (Л) '!BH41</f>
        <v>169.64705009363988</v>
      </c>
      <c r="BI39" s="151">
        <f>'[8]ф_4 (Л) '!BI41</f>
        <v>169.64705009363985</v>
      </c>
      <c r="BJ39" s="151">
        <f>'[8]ф_4 (Л) '!BJ41</f>
        <v>5.5995693663368451</v>
      </c>
      <c r="BK39" s="151">
        <f>'[8]ф_4 (Л) '!BK41</f>
        <v>5.3853664578828004</v>
      </c>
      <c r="BL39" s="151">
        <f>'[8]ф_4 (Л) '!BL41</f>
        <v>5.5995693663368451</v>
      </c>
      <c r="BM39" s="151">
        <f>'[8]ф_4 (Л) '!BM41</f>
        <v>5.599569366336846</v>
      </c>
      <c r="BN39" s="151">
        <f>'[8]ф_4 (Л) '!BN41</f>
        <v>7.7863051348626424</v>
      </c>
      <c r="BO39" s="151">
        <f>'[8]ф_4 (Л) '!BO41</f>
        <v>3.2816953506263435</v>
      </c>
      <c r="BP39" s="151">
        <f>'[8]ф_4 (Л) '!BP41</f>
        <v>3.3557015057009378</v>
      </c>
      <c r="BQ39" s="151">
        <f>'[8]ф_4 (Л) '!BQ41</f>
        <v>3.3712982582341779</v>
      </c>
      <c r="BR39" s="151">
        <f>'[8]ф_4 (Л) '!BR41</f>
        <v>3.3609894762891086</v>
      </c>
      <c r="BS39" s="151">
        <f>'[8]ф_4 (Л) '!BS41</f>
        <v>3.3746641808023963</v>
      </c>
      <c r="BT39" s="151">
        <f>'[8]ф_4 (Л) '!BT41</f>
        <v>3.3907094278461019</v>
      </c>
      <c r="BU39" s="151">
        <f>'[8]ф_4 (Л) '!BU41</f>
        <v>3.3967494175697825</v>
      </c>
      <c r="BV39" s="151">
        <f>'[8]ф_4 (Л) '!BV41</f>
        <v>3.3983360601953532</v>
      </c>
      <c r="BW39" s="151">
        <f>'[8]ф_4 (Л) '!BW41</f>
        <v>3.4088819971210849</v>
      </c>
      <c r="BX39" s="151">
        <f>'[8]ф_4 (Л) '!BX41</f>
        <v>3.4130763661594923</v>
      </c>
      <c r="BY39" s="151">
        <f>'[8]ф_4 (Л) '!BY41</f>
        <v>3.4352939754667089</v>
      </c>
      <c r="BZ39" s="151">
        <f>'[8]ф_4 (Л) '!BZ41</f>
        <v>3.4433580368826178</v>
      </c>
      <c r="CA39" s="151">
        <f>'[8]ф_4 (Л) '!CA41</f>
        <v>3.4607902877388703</v>
      </c>
      <c r="CB39" s="151">
        <f>'[8]ф_4 (Л) '!CB41</f>
        <v>3.4638480782989731</v>
      </c>
      <c r="CC39" s="151">
        <f>'[8]ф_4 (Л) '!CC41</f>
        <v>3.4721135984538822</v>
      </c>
      <c r="CD39" s="151">
        <f>'[8]ф_4 (Л) '!CD41</f>
        <v>3.480472732088594</v>
      </c>
      <c r="CE39" s="151">
        <f>'[8]ф_4 (Л) '!CE41</f>
        <v>3.5015232421316664</v>
      </c>
      <c r="CF39" s="151">
        <f>'[8]ф_4 (Л) '!CF41</f>
        <v>3.5038185567672877</v>
      </c>
      <c r="CG39" s="151">
        <f>'[8]ф_4 (Л) '!CG41</f>
        <v>3.5038454348419936</v>
      </c>
      <c r="CH39" s="151">
        <f>'[8]ф_4 (Л) '!CH41</f>
        <v>3.5036171582228497</v>
      </c>
      <c r="CI39" s="151">
        <f>'[8]ф_4 (Л) '!CI41</f>
        <v>3.5036171582228492</v>
      </c>
      <c r="CJ39" s="151">
        <f t="shared" si="103"/>
        <v>4158.6713782829493</v>
      </c>
      <c r="CK39" s="151">
        <v>4158.6713782829493</v>
      </c>
      <c r="CL39" s="151">
        <v>4158.6713782829493</v>
      </c>
      <c r="CM39" s="151">
        <v>4158.6713782829493</v>
      </c>
      <c r="CN39" s="151">
        <v>3289.9371172759261</v>
      </c>
      <c r="CO39" s="151">
        <v>2312.2863413900591</v>
      </c>
      <c r="CP39" s="151">
        <v>2360.8915071605566</v>
      </c>
      <c r="CQ39" s="151">
        <v>2369.2677328559284</v>
      </c>
      <c r="CR39" s="151">
        <v>2359.6282508465742</v>
      </c>
      <c r="CS39" s="151">
        <v>2368.4352221710428</v>
      </c>
      <c r="CT39" s="151">
        <v>2378.7655265388084</v>
      </c>
      <c r="CU39" s="151">
        <v>2382.6496909536768</v>
      </c>
      <c r="CV39" s="151">
        <v>2383.6697952737836</v>
      </c>
      <c r="CW39" s="151">
        <v>2390.4477385831715</v>
      </c>
      <c r="CX39" s="151">
        <v>2393.1423351372428</v>
      </c>
      <c r="CY39" s="151">
        <v>2407.4046946930707</v>
      </c>
      <c r="CZ39" s="151">
        <v>2412.6310642984836</v>
      </c>
      <c r="DA39" s="151">
        <v>2424.0428525020588</v>
      </c>
      <c r="DB39" s="151">
        <v>2426.0996304085484</v>
      </c>
      <c r="DC39" s="151">
        <v>2431.6594478596685</v>
      </c>
      <c r="DD39" s="151">
        <v>2445.4386548457605</v>
      </c>
      <c r="DE39" s="151">
        <v>2459.6643354582725</v>
      </c>
      <c r="DF39" s="151">
        <v>2461.1452838202677</v>
      </c>
      <c r="DG39" s="151">
        <v>2461.1626245854713</v>
      </c>
      <c r="DH39" s="151">
        <v>2461.0153479256774</v>
      </c>
      <c r="DI39" s="151">
        <v>2461.0153479256769</v>
      </c>
      <c r="DJ39" s="139"/>
      <c r="DK39" s="139">
        <v>742.67700000000002</v>
      </c>
      <c r="DL39" s="139">
        <v>6714</v>
      </c>
      <c r="DM39" s="139">
        <f t="shared" si="100"/>
        <v>12.902322</v>
      </c>
      <c r="DN39" s="139">
        <v>15.005400486000001</v>
      </c>
      <c r="DO39" s="139"/>
      <c r="DP39" s="139"/>
      <c r="DQ39" s="284">
        <f>'[8]ф_4 (Л) '!DQ41</f>
        <v>0</v>
      </c>
      <c r="DR39" s="284">
        <f>'[8]ф_4 (Л) '!DR41</f>
        <v>0</v>
      </c>
      <c r="DS39" s="284">
        <f>'[8]ф_4 (Л) '!DS41</f>
        <v>0</v>
      </c>
      <c r="DT39" s="284">
        <f>'[8]ф_4 (Л) '!DT41</f>
        <v>915.94686877190827</v>
      </c>
      <c r="DU39" s="284">
        <f>'[8]ф_4 (Л) '!DU41</f>
        <v>0</v>
      </c>
      <c r="DV39" s="284">
        <f>'[8]ф_4 (Л) '!DV41</f>
        <v>0</v>
      </c>
      <c r="DW39" s="284">
        <f>'[8]ф_4 (Л) '!DW41</f>
        <v>0</v>
      </c>
      <c r="DX39" s="284">
        <f>'[8]ф_4 (Л) '!DX41</f>
        <v>0</v>
      </c>
      <c r="DY39" s="284">
        <f>'[8]ф_4 (Л) '!DY41</f>
        <v>0</v>
      </c>
      <c r="DZ39" s="284">
        <f>'[8]ф_4 (Л) '!DZ41</f>
        <v>0</v>
      </c>
      <c r="EA39" s="284">
        <f>'[8]ф_4 (Л) '!EA41</f>
        <v>0</v>
      </c>
      <c r="EB39" s="284">
        <f>'[8]ф_4 (Л) '!EB41</f>
        <v>0</v>
      </c>
      <c r="EC39" s="284">
        <f>'[8]ф_4 (Л) '!EC41</f>
        <v>0</v>
      </c>
      <c r="ED39" s="284">
        <f>'[8]ф_4 (Л) '!ED41</f>
        <v>0</v>
      </c>
      <c r="EE39" s="284">
        <f>'[8]ф_4 (Л) '!EE41</f>
        <v>0</v>
      </c>
      <c r="EF39" s="284">
        <f>'[8]ф_4 (Л) '!EF41</f>
        <v>0</v>
      </c>
      <c r="EG39" s="284">
        <f>'[8]ф_4 (Л) '!EG41</f>
        <v>0</v>
      </c>
      <c r="EH39" s="284">
        <f>'[8]ф_4 (Л) '!EH41</f>
        <v>0</v>
      </c>
      <c r="EI39" s="284">
        <f>'[8]ф_4 (Л) '!EI41</f>
        <v>0</v>
      </c>
      <c r="EJ39" s="284">
        <f>'[8]ф_4 (Л) '!EJ41</f>
        <v>0</v>
      </c>
      <c r="EK39" s="284">
        <f>'[8]ф_4 (Л) '!EK41</f>
        <v>0</v>
      </c>
      <c r="EL39" s="284">
        <f>'[8]ф_4 (Л) '!EL41</f>
        <v>0</v>
      </c>
      <c r="EM39" s="284">
        <f>'[8]ф_4 (Л) '!EM41</f>
        <v>0</v>
      </c>
      <c r="EN39" s="284">
        <f>'[8]ф_4 (Л) '!EN41</f>
        <v>0</v>
      </c>
      <c r="EO39" s="284">
        <f>'[8]ф_4 (Л) '!EO41</f>
        <v>0</v>
      </c>
      <c r="EP39" s="139"/>
      <c r="EQ39" s="139"/>
      <c r="ER39" s="139"/>
      <c r="ES39" s="139">
        <v>0</v>
      </c>
      <c r="ET39" s="139">
        <v>0</v>
      </c>
      <c r="EU39" s="139">
        <v>0</v>
      </c>
      <c r="EV39" s="139">
        <v>288.23099999999999</v>
      </c>
      <c r="EW39" s="139">
        <v>0</v>
      </c>
      <c r="EX39" s="139">
        <v>0</v>
      </c>
      <c r="EY39" s="139">
        <v>0</v>
      </c>
      <c r="EZ39" s="139">
        <v>0</v>
      </c>
      <c r="FA39" s="139">
        <v>0</v>
      </c>
      <c r="FB39" s="139">
        <v>0</v>
      </c>
      <c r="FC39" s="139">
        <v>0</v>
      </c>
      <c r="FD39" s="139">
        <v>0</v>
      </c>
      <c r="FE39" s="139">
        <v>0</v>
      </c>
      <c r="FF39" s="139">
        <v>0</v>
      </c>
      <c r="FG39" s="139">
        <v>0</v>
      </c>
      <c r="FH39" s="139">
        <v>0</v>
      </c>
      <c r="FI39" s="139">
        <v>0</v>
      </c>
      <c r="FJ39" s="139">
        <v>0</v>
      </c>
      <c r="FK39" s="139">
        <v>0</v>
      </c>
      <c r="FL39" s="139">
        <v>0</v>
      </c>
      <c r="FM39" s="139">
        <v>0</v>
      </c>
      <c r="FN39" s="139">
        <v>0</v>
      </c>
      <c r="FO39" s="139">
        <v>0</v>
      </c>
      <c r="FP39" s="139">
        <v>0</v>
      </c>
      <c r="FQ39" s="139">
        <v>0</v>
      </c>
      <c r="FR39" s="139"/>
      <c r="FS39" s="139"/>
      <c r="FT39" s="139"/>
      <c r="FU39" s="139">
        <v>2045</v>
      </c>
      <c r="FV39" s="139"/>
      <c r="FW39" s="139"/>
      <c r="FX39" s="139"/>
      <c r="FY39" s="139">
        <v>4.3</v>
      </c>
      <c r="FZ39" s="139"/>
      <c r="GA39" s="139"/>
      <c r="GB39" s="139"/>
      <c r="GC39" s="139"/>
      <c r="GD39" s="139"/>
      <c r="GE39" s="139"/>
      <c r="GF39" s="139"/>
      <c r="GG39" s="139"/>
      <c r="GH39" s="139"/>
      <c r="GI39" s="139"/>
      <c r="GJ39" s="139"/>
      <c r="GK39" s="139"/>
      <c r="GL39" s="139"/>
      <c r="GM39" s="139"/>
      <c r="GN39" s="139"/>
      <c r="GO39" s="139"/>
      <c r="GP39" s="139"/>
      <c r="GQ39" s="139"/>
      <c r="GR39" s="139">
        <v>4934</v>
      </c>
      <c r="GS39" s="139"/>
      <c r="GT39" s="139"/>
      <c r="GU39" s="139"/>
      <c r="GV39" s="139">
        <f t="shared" si="104"/>
        <v>0.20778149551621772</v>
      </c>
      <c r="GW39" s="139"/>
      <c r="GX39" s="139"/>
      <c r="GY39" s="139"/>
      <c r="GZ39" s="139">
        <f t="shared" si="106"/>
        <v>12.902322</v>
      </c>
      <c r="HA39" s="139">
        <f t="shared" si="106"/>
        <v>12.902322</v>
      </c>
      <c r="HB39" s="139">
        <f t="shared" si="106"/>
        <v>12.902322</v>
      </c>
      <c r="HC39" s="139">
        <f t="shared" si="106"/>
        <v>12.902322</v>
      </c>
      <c r="HD39" s="139">
        <f t="shared" si="106"/>
        <v>12.902322</v>
      </c>
      <c r="HE39" s="139">
        <f t="shared" si="106"/>
        <v>12.902322</v>
      </c>
      <c r="HF39" s="139">
        <f t="shared" si="106"/>
        <v>12.902322</v>
      </c>
      <c r="HG39" s="139">
        <f t="shared" si="106"/>
        <v>12.902322</v>
      </c>
      <c r="HH39" s="139">
        <f t="shared" si="106"/>
        <v>12.902322</v>
      </c>
      <c r="HI39" s="139">
        <f t="shared" si="106"/>
        <v>12.902322</v>
      </c>
      <c r="HJ39" s="139">
        <f t="shared" si="106"/>
        <v>12.902322</v>
      </c>
      <c r="HK39" s="139">
        <f t="shared" si="106"/>
        <v>12.902322</v>
      </c>
      <c r="HL39" s="139">
        <f t="shared" si="106"/>
        <v>12.902322</v>
      </c>
      <c r="HM39" s="139">
        <f t="shared" si="106"/>
        <v>12.902322</v>
      </c>
      <c r="HN39" s="139">
        <f t="shared" si="106"/>
        <v>12.902322</v>
      </c>
      <c r="HO39" s="139">
        <f t="shared" si="106"/>
        <v>12.902322</v>
      </c>
      <c r="HP39" s="139">
        <f t="shared" si="107"/>
        <v>12.902322</v>
      </c>
      <c r="HQ39" s="139">
        <f t="shared" si="107"/>
        <v>12.902322</v>
      </c>
      <c r="HR39" s="139">
        <f t="shared" si="107"/>
        <v>12.902322</v>
      </c>
      <c r="HS39" s="139">
        <f t="shared" si="107"/>
        <v>12.902322</v>
      </c>
      <c r="HT39" s="139">
        <f t="shared" si="107"/>
        <v>12.902322</v>
      </c>
      <c r="HU39" s="139">
        <f t="shared" si="107"/>
        <v>12.902322</v>
      </c>
      <c r="HV39" s="139">
        <f t="shared" si="107"/>
        <v>12.902322</v>
      </c>
      <c r="HW39" s="139">
        <f t="shared" si="107"/>
        <v>12.902322</v>
      </c>
      <c r="HX39" s="139">
        <f t="shared" si="107"/>
        <v>4.3</v>
      </c>
      <c r="HY39" s="139"/>
      <c r="HZ39" s="139"/>
      <c r="IA39" s="139"/>
      <c r="IB39" s="139"/>
      <c r="IC39" s="139"/>
      <c r="ID39" s="139"/>
      <c r="IE39" s="139"/>
      <c r="IF39" s="139"/>
      <c r="IG39" s="139"/>
      <c r="IH39" s="139"/>
      <c r="II39" s="139"/>
      <c r="IJ39" s="139"/>
      <c r="IK39" s="139"/>
      <c r="IL39" s="139"/>
      <c r="IM39" s="139"/>
      <c r="IN39" s="139"/>
      <c r="IO39" s="139"/>
      <c r="IP39" s="139"/>
      <c r="IQ39" s="139"/>
      <c r="IR39" s="139"/>
      <c r="IS39" s="139"/>
      <c r="IT39" s="139"/>
      <c r="IU39" s="139"/>
      <c r="IV39" s="139"/>
      <c r="IW39" s="139"/>
      <c r="IX39" s="139"/>
      <c r="IY39" s="139"/>
      <c r="IZ39" s="139"/>
      <c r="JA39" s="139"/>
      <c r="JB39" s="139"/>
      <c r="JC39" s="139"/>
      <c r="JD39" s="139"/>
      <c r="JE39" s="139"/>
      <c r="JF39" s="139"/>
      <c r="JG39" s="139"/>
      <c r="JH39" s="139"/>
      <c r="JI39" s="139"/>
      <c r="JJ39" s="139"/>
      <c r="JK39" s="139"/>
      <c r="JL39" s="139"/>
      <c r="JM39" s="139"/>
      <c r="JN39" s="139"/>
      <c r="JO39" s="139"/>
      <c r="JP39" s="139"/>
      <c r="JQ39" s="139"/>
      <c r="JR39" s="139"/>
      <c r="JS39" s="139"/>
      <c r="JT39" s="139"/>
      <c r="JU39" s="139"/>
      <c r="JV39" s="139"/>
      <c r="JW39" s="139"/>
      <c r="JX39" s="139"/>
      <c r="JY39" s="139"/>
      <c r="JZ39" s="139"/>
      <c r="KA39" s="139"/>
      <c r="KB39" s="139"/>
      <c r="KC39" s="139"/>
      <c r="KD39" s="139"/>
      <c r="KE39" s="139"/>
      <c r="KF39" s="139"/>
      <c r="KG39" s="139"/>
      <c r="KH39" s="139"/>
      <c r="KI39" s="139"/>
      <c r="KJ39" s="139"/>
      <c r="KK39" s="139"/>
      <c r="KL39" s="139"/>
      <c r="KM39" s="139"/>
      <c r="KN39" s="139"/>
      <c r="KO39" s="139"/>
      <c r="KP39" s="139"/>
      <c r="KQ39" s="139"/>
      <c r="KR39" s="139"/>
      <c r="KS39" s="139"/>
      <c r="KT39" s="139"/>
      <c r="KU39" s="139"/>
    </row>
    <row r="40" spans="1:307" s="152" customFormat="1" x14ac:dyDescent="0.2">
      <c r="A40" s="150" t="s">
        <v>516</v>
      </c>
      <c r="B40" s="186" t="s">
        <v>587</v>
      </c>
      <c r="C40" s="284">
        <f>'[8]ф_4 (Л) '!C42</f>
        <v>2.9411764705882351</v>
      </c>
      <c r="D40" s="284">
        <f>'[8]ф_4 (Л) '!D42</f>
        <v>2.9411764705882351</v>
      </c>
      <c r="E40" s="284">
        <f>'[8]ф_4 (Л) '!E42</f>
        <v>2.9411764705882351</v>
      </c>
      <c r="F40" s="284">
        <f>'[8]ф_4 (Л) '!F42</f>
        <v>2.9411764705882351</v>
      </c>
      <c r="G40" s="284">
        <f>'[8]ф_4 (Л) '!G42</f>
        <v>2.9411764705882351</v>
      </c>
      <c r="H40" s="284">
        <f>'[8]ф_4 (Л) '!H42</f>
        <v>2.9411764705882351</v>
      </c>
      <c r="I40" s="284">
        <f>'[8]ф_4 (Л) '!I42</f>
        <v>0.28274117569839596</v>
      </c>
      <c r="J40" s="151">
        <f>'[8]ф_4 (Л) '!J42</f>
        <v>5.8823529411764701</v>
      </c>
      <c r="K40" s="151">
        <f>'[8]ф_4 (Л) '!K42</f>
        <v>5.8823529411764701</v>
      </c>
      <c r="L40" s="151">
        <f>'[8]ф_4 (Л) '!L42</f>
        <v>5.8823529411764701</v>
      </c>
      <c r="M40" s="151">
        <f>'[8]ф_4 (Л) '!M42</f>
        <v>5.8823529411764701</v>
      </c>
      <c r="N40" s="151">
        <f>'[8]ф_4 (Л) '!N42</f>
        <v>5.8823529411764701</v>
      </c>
      <c r="O40" s="151">
        <f>'[8]ф_4 (Л) '!O42</f>
        <v>5.8823529411764701</v>
      </c>
      <c r="P40" s="151">
        <f>'[8]ф_4 (Л) '!P42</f>
        <v>5.8823529411764701</v>
      </c>
      <c r="Q40" s="151">
        <f>'[8]ф_4 (Л) '!Q42</f>
        <v>5.8823529411764701</v>
      </c>
      <c r="R40" s="151">
        <f>'[8]ф_4 (Л) '!R42</f>
        <v>5.8823529411764701</v>
      </c>
      <c r="S40" s="151">
        <f>'[8]ф_4 (Л) '!S42</f>
        <v>5.8823529411764701</v>
      </c>
      <c r="T40" s="151">
        <f>'[8]ф_4 (Л) '!T42</f>
        <v>5.8823529411764701</v>
      </c>
      <c r="U40" s="151">
        <f>'[8]ф_4 (Л) '!U42</f>
        <v>5.8823529411764701</v>
      </c>
      <c r="V40" s="151">
        <f>'[8]ф_4 (Л) '!V42</f>
        <v>5.8823529411764701</v>
      </c>
      <c r="W40" s="151">
        <f>'[8]ф_4 (Л) '!W42</f>
        <v>5.8823529411764701</v>
      </c>
      <c r="X40" s="151">
        <f>'[8]ф_4 (Л) '!X42</f>
        <v>5.8823529411764701</v>
      </c>
      <c r="Y40" s="151">
        <f>'[8]ф_4 (Л) '!Y42</f>
        <v>5.8823529411764701</v>
      </c>
      <c r="Z40" s="151">
        <f>'[8]ф_4 (Л) '!Z42</f>
        <v>5.8823529411764701</v>
      </c>
      <c r="AA40" s="151">
        <f>'[8]ф_4 (Л) '!AA42</f>
        <v>5.8823529411764701</v>
      </c>
      <c r="AB40" s="151">
        <f>'[8]ф_4 (Л) '!AB42</f>
        <v>5.8823529411764701</v>
      </c>
      <c r="AC40" s="151">
        <f>'[8]ф_4 (Л) '!AC42</f>
        <v>5.8823529411764701</v>
      </c>
      <c r="AD40" s="151">
        <f>'[8]ф_4 (Л) '!AD42</f>
        <v>5.8823529411764701</v>
      </c>
      <c r="AE40" s="151">
        <f>'[8]ф_4 (Л) '!AE42</f>
        <v>5.8823529411764701</v>
      </c>
      <c r="AF40" s="151">
        <f>'[8]ф_4 (Л) '!AF42</f>
        <v>5.8823529411764701</v>
      </c>
      <c r="AG40" s="151">
        <f>'[8]ф_4 (Л) '!AG42</f>
        <v>5.8823529411764701</v>
      </c>
      <c r="AH40" s="151">
        <f>'[8]ф_4 (Л) '!AH42</f>
        <v>5.8823529411764701</v>
      </c>
      <c r="AI40" s="151">
        <f>'[8]ф_4 (Л) '!AI42</f>
        <v>5.8823529411764701</v>
      </c>
      <c r="AJ40" s="151">
        <f>'[8]ф_4 (Л) '!AJ42</f>
        <v>167.11124428198713</v>
      </c>
      <c r="AK40" s="151">
        <f>'[8]ф_4 (Л) '!AK42</f>
        <v>167.11124428198713</v>
      </c>
      <c r="AL40" s="151">
        <f>'[8]ф_4 (Л) '!AL42</f>
        <v>167.11124428198713</v>
      </c>
      <c r="AM40" s="151">
        <f>'[8]ф_4 (Л) '!AM42</f>
        <v>167.11124428198713</v>
      </c>
      <c r="AN40" s="151">
        <f>'[8]ф_4 (Л) '!AN42</f>
        <v>167.11124428198713</v>
      </c>
      <c r="AO40" s="151">
        <f>'[8]ф_4 (Л) '!AO42</f>
        <v>167.11124428198713</v>
      </c>
      <c r="AP40" s="151">
        <f>'[8]ф_4 (Л) '!AP42</f>
        <v>167.11124428198713</v>
      </c>
      <c r="AQ40" s="151">
        <f>'[8]ф_4 (Л) '!AQ42</f>
        <v>167.11124428198713</v>
      </c>
      <c r="AR40" s="151">
        <f>'[8]ф_4 (Л) '!AR42</f>
        <v>167.11124428198713</v>
      </c>
      <c r="AS40" s="151">
        <f>'[8]ф_4 (Л) '!AS42</f>
        <v>167.11124428198713</v>
      </c>
      <c r="AT40" s="151">
        <f>'[8]ф_4 (Л) '!AT42</f>
        <v>167.11124428198713</v>
      </c>
      <c r="AU40" s="151">
        <f>'[8]ф_4 (Л) '!AU42</f>
        <v>167.11124428198713</v>
      </c>
      <c r="AV40" s="151">
        <f>'[8]ф_4 (Л) '!AV42</f>
        <v>167.11124428198713</v>
      </c>
      <c r="AW40" s="151">
        <f>'[8]ф_4 (Л) '!AW42</f>
        <v>167.11124428198713</v>
      </c>
      <c r="AX40" s="151">
        <f>'[8]ф_4 (Л) '!AX42</f>
        <v>167.11124428198713</v>
      </c>
      <c r="AY40" s="151">
        <f>'[8]ф_4 (Л) '!AY42</f>
        <v>167.11124428198713</v>
      </c>
      <c r="AZ40" s="151">
        <f>'[8]ф_4 (Л) '!AZ42</f>
        <v>167.11124428198713</v>
      </c>
      <c r="BA40" s="151">
        <f>'[8]ф_4 (Л) '!BA42</f>
        <v>167.11124428198713</v>
      </c>
      <c r="BB40" s="151">
        <f>'[8]ф_4 (Л) '!BB42</f>
        <v>167.11124428198713</v>
      </c>
      <c r="BC40" s="151">
        <f>'[8]ф_4 (Л) '!BC42</f>
        <v>167.11124428198713</v>
      </c>
      <c r="BD40" s="151">
        <f>'[8]ф_4 (Л) '!BD42</f>
        <v>167.11124428198713</v>
      </c>
      <c r="BE40" s="151">
        <f>'[8]ф_4 (Л) '!BE42</f>
        <v>167.11124428198713</v>
      </c>
      <c r="BF40" s="151">
        <f>'[8]ф_4 (Л) '!BF42</f>
        <v>167.11124428198713</v>
      </c>
      <c r="BG40" s="151">
        <f>'[8]ф_4 (Л) '!BG42</f>
        <v>167.11124428198713</v>
      </c>
      <c r="BH40" s="151">
        <f>'[8]ф_4 (Л) '!BH42</f>
        <v>167.11124428198713</v>
      </c>
      <c r="BI40" s="151">
        <f>'[8]ф_4 (Л) '!BI42</f>
        <v>157.49390745243281</v>
      </c>
      <c r="BJ40" s="151">
        <f>'[8]ф_4 (Л) '!BJ42</f>
        <v>1.194905422870786</v>
      </c>
      <c r="BK40" s="151">
        <f>'[8]ф_4 (Л) '!BK42</f>
        <v>221.7685472668679</v>
      </c>
      <c r="BL40" s="151">
        <f>'[8]ф_4 (Л) '!BL42</f>
        <v>1.194905422870786</v>
      </c>
      <c r="BM40" s="151">
        <f>'[8]ф_4 (Л) '!BM42</f>
        <v>1.194905422870786</v>
      </c>
      <c r="BN40" s="151">
        <f>'[8]ф_4 (Л) '!BN42</f>
        <v>1.0166995538545316</v>
      </c>
      <c r="BO40" s="151">
        <f>'[8]ф_4 (Л) '!BO42</f>
        <v>0.85721064738303454</v>
      </c>
      <c r="BP40" s="151">
        <f>'[8]ф_4 (Л) '!BP42</f>
        <v>0.8765417727081547</v>
      </c>
      <c r="BQ40" s="151">
        <f>'[8]ф_4 (Л) '!BQ42</f>
        <v>0.88061579570774229</v>
      </c>
      <c r="BR40" s="151">
        <f>'[8]ф_4 (Л) '!BR42</f>
        <v>0.87792304190194592</v>
      </c>
      <c r="BS40" s="151">
        <f>'[8]ф_4 (Л) '!BS42</f>
        <v>0.88149500732109121</v>
      </c>
      <c r="BT40" s="151">
        <f>'[8]ф_4 (Л) '!BT42</f>
        <v>0.88568618143575439</v>
      </c>
      <c r="BU40" s="151">
        <f>'[8]ф_4 (Л) '!BU42</f>
        <v>0.88726388531988687</v>
      </c>
      <c r="BV40" s="151">
        <f>'[8]ф_4 (Л) '!BV42</f>
        <v>0.88767833175897271</v>
      </c>
      <c r="BW40" s="151">
        <f>'[8]ф_4 (Л) '!BW42</f>
        <v>0.89043303274535213</v>
      </c>
      <c r="BX40" s="151">
        <f>'[8]ф_4 (Л) '!BX42</f>
        <v>0.89152864260995779</v>
      </c>
      <c r="BY40" s="151">
        <f>'[8]ф_4 (Л) '!BY42</f>
        <v>0.89733209759974131</v>
      </c>
      <c r="BZ40" s="151">
        <f>'[8]ф_4 (Л) '!BZ42</f>
        <v>0.89943850863681341</v>
      </c>
      <c r="CA40" s="151">
        <f>'[8]ф_4 (Л) '!CA42</f>
        <v>0.90399198159675143</v>
      </c>
      <c r="CB40" s="151">
        <f>'[8]ф_4 (Л) '!CB42</f>
        <v>0.90479070614169987</v>
      </c>
      <c r="CC40" s="151">
        <f>'[8]ф_4 (Л) '!CC42</f>
        <v>0.90694974015489527</v>
      </c>
      <c r="CD40" s="151">
        <f>'[8]ф_4 (Л) '!CD42</f>
        <v>0.90913322691676191</v>
      </c>
      <c r="CE40" s="151">
        <f>'[8]ф_4 (Л) '!CE42</f>
        <v>0.91463182426167433</v>
      </c>
      <c r="CF40" s="151">
        <f>'[8]ф_4 (Л) '!CF42</f>
        <v>0.91523138270160465</v>
      </c>
      <c r="CG40" s="151">
        <f>'[8]ф_4 (Л) '!CG42</f>
        <v>0.9152384035153478</v>
      </c>
      <c r="CH40" s="151">
        <f>'[8]ф_4 (Л) '!CH42</f>
        <v>0.91517877544888504</v>
      </c>
      <c r="CI40" s="151">
        <f>'[8]ф_4 (Л) '!CI42</f>
        <v>0.91517877544888504</v>
      </c>
      <c r="CJ40" s="151">
        <f t="shared" si="103"/>
        <v>21.227494837299513</v>
      </c>
      <c r="CK40" s="151">
        <v>21.227494837299513</v>
      </c>
      <c r="CL40" s="151">
        <v>21.227494837299513</v>
      </c>
      <c r="CM40" s="151">
        <v>21.22749483729951</v>
      </c>
      <c r="CN40" s="151">
        <v>16.793133387916175</v>
      </c>
      <c r="CO40" s="151">
        <v>14.447614539778293</v>
      </c>
      <c r="CP40" s="151">
        <v>14.751309063732458</v>
      </c>
      <c r="CQ40" s="151">
        <v>14.803645350107853</v>
      </c>
      <c r="CR40" s="151">
        <v>14.743415992721888</v>
      </c>
      <c r="CS40" s="151">
        <v>14.798443661519304</v>
      </c>
      <c r="CT40" s="151">
        <v>14.862989411287627</v>
      </c>
      <c r="CU40" s="151">
        <v>14.887258425583406</v>
      </c>
      <c r="CV40" s="151">
        <v>14.893632235670617</v>
      </c>
      <c r="CW40" s="151">
        <v>14.935982143012819</v>
      </c>
      <c r="CX40" s="151">
        <v>14.952818506077625</v>
      </c>
      <c r="CY40" s="151">
        <v>15.041932501001993</v>
      </c>
      <c r="CZ40" s="151">
        <v>15.074587874235753</v>
      </c>
      <c r="DA40" s="151">
        <v>15.145890945236779</v>
      </c>
      <c r="DB40" s="151">
        <v>15.158742093407746</v>
      </c>
      <c r="DC40" s="151">
        <v>15.193480913599464</v>
      </c>
      <c r="DD40" s="151">
        <v>15.279576077349466</v>
      </c>
      <c r="DE40" s="151">
        <v>15.368460895106084</v>
      </c>
      <c r="DF40" s="151">
        <v>15.377714148349176</v>
      </c>
      <c r="DG40" s="151">
        <v>15.377822496820986</v>
      </c>
      <c r="DH40" s="151">
        <v>15.376902283621906</v>
      </c>
      <c r="DI40" s="151">
        <v>15.376902283621906</v>
      </c>
      <c r="DJ40" s="139"/>
      <c r="DK40" s="139">
        <v>17.765000000000001</v>
      </c>
      <c r="DL40" s="139">
        <v>340</v>
      </c>
      <c r="DM40" s="139">
        <f t="shared" si="100"/>
        <v>0.17</v>
      </c>
      <c r="DN40" s="139">
        <v>0.19771000000000002</v>
      </c>
      <c r="DO40" s="139"/>
      <c r="DP40" s="139"/>
      <c r="DQ40" s="284">
        <f>'[8]ф_4 (Л) '!DQ42</f>
        <v>0</v>
      </c>
      <c r="DR40" s="284">
        <f>'[8]ф_4 (Л) '!DR42</f>
        <v>0</v>
      </c>
      <c r="DS40" s="284">
        <f>'[8]ф_4 (Л) '!DS42</f>
        <v>0</v>
      </c>
      <c r="DT40" s="284">
        <f>'[8]ф_4 (Л) '!DT42</f>
        <v>0</v>
      </c>
      <c r="DU40" s="284">
        <f>'[8]ф_4 (Л) '!DU42</f>
        <v>0</v>
      </c>
      <c r="DV40" s="284">
        <f>'[8]ф_4 (Л) '!DV42</f>
        <v>0</v>
      </c>
      <c r="DW40" s="284">
        <f>'[8]ф_4 (Л) '!DW42</f>
        <v>0</v>
      </c>
      <c r="DX40" s="284">
        <f>'[8]ф_4 (Л) '!DX42</f>
        <v>0</v>
      </c>
      <c r="DY40" s="284">
        <f>'[8]ф_4 (Л) '!DY42</f>
        <v>0</v>
      </c>
      <c r="DZ40" s="284">
        <f>'[8]ф_4 (Л) '!DZ42</f>
        <v>0</v>
      </c>
      <c r="EA40" s="284">
        <f>'[8]ф_4 (Л) '!EA42</f>
        <v>0</v>
      </c>
      <c r="EB40" s="284">
        <f>'[8]ф_4 (Л) '!EB42</f>
        <v>0</v>
      </c>
      <c r="EC40" s="284">
        <f>'[8]ф_4 (Л) '!EC42</f>
        <v>0</v>
      </c>
      <c r="ED40" s="284">
        <f>'[8]ф_4 (Л) '!ED42</f>
        <v>0</v>
      </c>
      <c r="EE40" s="284">
        <f>'[8]ф_4 (Л) '!EE42</f>
        <v>0</v>
      </c>
      <c r="EF40" s="284">
        <f>'[8]ф_4 (Л) '!EF42</f>
        <v>0</v>
      </c>
      <c r="EG40" s="284">
        <f>'[8]ф_4 (Л) '!EG42</f>
        <v>0</v>
      </c>
      <c r="EH40" s="284">
        <f>'[8]ф_4 (Л) '!EH42</f>
        <v>0</v>
      </c>
      <c r="EI40" s="284">
        <f>'[8]ф_4 (Л) '!EI42</f>
        <v>0</v>
      </c>
      <c r="EJ40" s="284">
        <f>'[8]ф_4 (Л) '!EJ42</f>
        <v>0</v>
      </c>
      <c r="EK40" s="284">
        <f>'[8]ф_4 (Л) '!EK42</f>
        <v>0</v>
      </c>
      <c r="EL40" s="284">
        <f>'[8]ф_4 (Л) '!EL42</f>
        <v>0</v>
      </c>
      <c r="EM40" s="284">
        <f>'[8]ф_4 (Л) '!EM42</f>
        <v>0</v>
      </c>
      <c r="EN40" s="284">
        <f>'[8]ф_4 (Л) '!EN42</f>
        <v>0</v>
      </c>
      <c r="EO40" s="284">
        <f>'[8]ф_4 (Л) '!EO42</f>
        <v>0</v>
      </c>
      <c r="EP40" s="139"/>
      <c r="EQ40" s="139"/>
      <c r="ER40" s="139"/>
      <c r="ES40" s="139">
        <v>0</v>
      </c>
      <c r="ET40" s="139">
        <v>0</v>
      </c>
      <c r="EU40" s="139">
        <v>0</v>
      </c>
      <c r="EV40" s="139">
        <v>0</v>
      </c>
      <c r="EW40" s="139">
        <v>0</v>
      </c>
      <c r="EX40" s="139">
        <v>0</v>
      </c>
      <c r="EY40" s="139">
        <v>0</v>
      </c>
      <c r="EZ40" s="139">
        <v>0</v>
      </c>
      <c r="FA40" s="139">
        <v>0</v>
      </c>
      <c r="FB40" s="139">
        <v>0</v>
      </c>
      <c r="FC40" s="139">
        <v>0</v>
      </c>
      <c r="FD40" s="139">
        <v>0</v>
      </c>
      <c r="FE40" s="139">
        <v>0</v>
      </c>
      <c r="FF40" s="139">
        <v>0</v>
      </c>
      <c r="FG40" s="139">
        <v>0</v>
      </c>
      <c r="FH40" s="139">
        <v>0</v>
      </c>
      <c r="FI40" s="139">
        <v>0</v>
      </c>
      <c r="FJ40" s="139">
        <v>0</v>
      </c>
      <c r="FK40" s="139">
        <v>0</v>
      </c>
      <c r="FL40" s="139">
        <v>0</v>
      </c>
      <c r="FM40" s="139">
        <v>0</v>
      </c>
      <c r="FN40" s="139">
        <v>0</v>
      </c>
      <c r="FO40" s="139">
        <v>0</v>
      </c>
      <c r="FP40" s="139">
        <v>0</v>
      </c>
      <c r="FQ40" s="139">
        <v>0</v>
      </c>
      <c r="FR40" s="139"/>
      <c r="FS40" s="139"/>
      <c r="FT40" s="139"/>
      <c r="FU40" s="139">
        <v>2045</v>
      </c>
      <c r="FV40" s="139"/>
      <c r="FW40" s="139"/>
      <c r="FX40" s="139"/>
      <c r="FY40" s="139">
        <v>0.17</v>
      </c>
      <c r="FZ40" s="139"/>
      <c r="GA40" s="139"/>
      <c r="GB40" s="139"/>
      <c r="GC40" s="139"/>
      <c r="GD40" s="139"/>
      <c r="GE40" s="139"/>
      <c r="GF40" s="139"/>
      <c r="GG40" s="139"/>
      <c r="GH40" s="139"/>
      <c r="GI40" s="139"/>
      <c r="GJ40" s="139"/>
      <c r="GK40" s="139"/>
      <c r="GL40" s="139"/>
      <c r="GM40" s="139"/>
      <c r="GN40" s="139"/>
      <c r="GO40" s="139"/>
      <c r="GP40" s="139"/>
      <c r="GQ40" s="139"/>
      <c r="GR40" s="139">
        <v>340</v>
      </c>
      <c r="GS40" s="139"/>
      <c r="GT40" s="139"/>
      <c r="GU40" s="139"/>
      <c r="GV40" s="139">
        <f t="shared" si="104"/>
        <v>0.28274117569839596</v>
      </c>
      <c r="GW40" s="139"/>
      <c r="GX40" s="139"/>
      <c r="GY40" s="139"/>
      <c r="GZ40" s="139">
        <f t="shared" si="106"/>
        <v>0.17</v>
      </c>
      <c r="HA40" s="139">
        <f t="shared" si="106"/>
        <v>0.17</v>
      </c>
      <c r="HB40" s="139">
        <f t="shared" si="106"/>
        <v>0.17</v>
      </c>
      <c r="HC40" s="139">
        <f t="shared" si="106"/>
        <v>0.17</v>
      </c>
      <c r="HD40" s="139">
        <f t="shared" si="106"/>
        <v>0.17</v>
      </c>
      <c r="HE40" s="139">
        <f t="shared" si="106"/>
        <v>0.17</v>
      </c>
      <c r="HF40" s="139">
        <f t="shared" si="106"/>
        <v>0.17</v>
      </c>
      <c r="HG40" s="139">
        <f t="shared" si="106"/>
        <v>0.17</v>
      </c>
      <c r="HH40" s="139">
        <f t="shared" si="106"/>
        <v>0.17</v>
      </c>
      <c r="HI40" s="139">
        <f t="shared" si="106"/>
        <v>0.17</v>
      </c>
      <c r="HJ40" s="139">
        <f t="shared" si="106"/>
        <v>0.17</v>
      </c>
      <c r="HK40" s="139">
        <f t="shared" si="106"/>
        <v>0.17</v>
      </c>
      <c r="HL40" s="139">
        <f t="shared" si="106"/>
        <v>0.17</v>
      </c>
      <c r="HM40" s="139">
        <f t="shared" si="106"/>
        <v>0.17</v>
      </c>
      <c r="HN40" s="139">
        <f t="shared" si="106"/>
        <v>0.17</v>
      </c>
      <c r="HO40" s="139">
        <f t="shared" si="106"/>
        <v>0.17</v>
      </c>
      <c r="HP40" s="139">
        <f t="shared" si="107"/>
        <v>0.17</v>
      </c>
      <c r="HQ40" s="139">
        <f t="shared" si="107"/>
        <v>0.17</v>
      </c>
      <c r="HR40" s="139">
        <f t="shared" si="107"/>
        <v>0.17</v>
      </c>
      <c r="HS40" s="139">
        <f t="shared" si="107"/>
        <v>0.17</v>
      </c>
      <c r="HT40" s="139">
        <f t="shared" si="107"/>
        <v>0.17</v>
      </c>
      <c r="HU40" s="139">
        <f t="shared" si="107"/>
        <v>0.17</v>
      </c>
      <c r="HV40" s="139">
        <f t="shared" si="107"/>
        <v>0.17</v>
      </c>
      <c r="HW40" s="139">
        <f t="shared" si="107"/>
        <v>0.17</v>
      </c>
      <c r="HX40" s="139">
        <f t="shared" si="107"/>
        <v>0.17</v>
      </c>
      <c r="HY40" s="139"/>
      <c r="HZ40" s="139"/>
      <c r="IA40" s="139"/>
      <c r="IB40" s="139"/>
      <c r="IC40" s="139"/>
      <c r="ID40" s="139"/>
      <c r="IE40" s="139"/>
      <c r="IF40" s="139"/>
      <c r="IG40" s="139"/>
      <c r="IH40" s="139"/>
      <c r="II40" s="139"/>
      <c r="IJ40" s="139"/>
      <c r="IK40" s="139"/>
      <c r="IL40" s="139"/>
      <c r="IM40" s="139"/>
      <c r="IN40" s="139"/>
      <c r="IO40" s="139"/>
      <c r="IP40" s="139"/>
      <c r="IQ40" s="139"/>
      <c r="IR40" s="139"/>
      <c r="IS40" s="139"/>
      <c r="IT40" s="139"/>
      <c r="IU40" s="139"/>
      <c r="IV40" s="139"/>
      <c r="IW40" s="139"/>
      <c r="IX40" s="139"/>
      <c r="IY40" s="139"/>
      <c r="IZ40" s="139"/>
      <c r="JA40" s="139"/>
      <c r="JB40" s="139"/>
      <c r="JC40" s="139"/>
      <c r="JD40" s="139"/>
      <c r="JE40" s="139"/>
      <c r="JF40" s="139"/>
      <c r="JG40" s="139"/>
      <c r="JH40" s="139"/>
      <c r="JI40" s="139"/>
      <c r="JJ40" s="139"/>
      <c r="JK40" s="139"/>
      <c r="JL40" s="139"/>
      <c r="JM40" s="139"/>
      <c r="JN40" s="139"/>
      <c r="JO40" s="139"/>
      <c r="JP40" s="139"/>
      <c r="JQ40" s="139"/>
      <c r="JR40" s="139"/>
      <c r="JS40" s="139"/>
      <c r="JT40" s="139"/>
      <c r="JU40" s="139"/>
      <c r="JV40" s="139"/>
      <c r="JW40" s="139"/>
      <c r="JX40" s="139"/>
      <c r="JY40" s="139"/>
      <c r="JZ40" s="139"/>
      <c r="KA40" s="139"/>
      <c r="KB40" s="139"/>
      <c r="KC40" s="139"/>
      <c r="KD40" s="139"/>
      <c r="KE40" s="139"/>
      <c r="KF40" s="139"/>
      <c r="KG40" s="139"/>
      <c r="KH40" s="139"/>
      <c r="KI40" s="139"/>
      <c r="KJ40" s="139"/>
      <c r="KK40" s="139"/>
      <c r="KL40" s="139"/>
      <c r="KM40" s="139"/>
      <c r="KN40" s="139"/>
      <c r="KO40" s="139"/>
      <c r="KP40" s="139"/>
      <c r="KQ40" s="139"/>
      <c r="KR40" s="139"/>
      <c r="KS40" s="139"/>
      <c r="KT40" s="139"/>
      <c r="KU40" s="139"/>
    </row>
    <row r="41" spans="1:307" s="152" customFormat="1" x14ac:dyDescent="0.2">
      <c r="A41" s="150" t="s">
        <v>517</v>
      </c>
      <c r="B41" s="186" t="s">
        <v>589</v>
      </c>
      <c r="C41" s="284">
        <f>'[8]ф_4 (Л) '!C44</f>
        <v>0.28274117569839596</v>
      </c>
      <c r="D41" s="284">
        <f>'[8]ф_4 (Л) '!D44</f>
        <v>0.28274117569839596</v>
      </c>
      <c r="E41" s="284">
        <f>'[8]ф_4 (Л) '!E44</f>
        <v>0.28274117569839596</v>
      </c>
      <c r="F41" s="284">
        <f>'[8]ф_4 (Л) '!F44</f>
        <v>0.28274117569839596</v>
      </c>
      <c r="G41" s="284">
        <f>'[8]ф_4 (Л) '!G44</f>
        <v>0.28274117569839596</v>
      </c>
      <c r="H41" s="284">
        <f>'[8]ф_4 (Л) '!H44</f>
        <v>0.28274117569839596</v>
      </c>
      <c r="I41" s="284">
        <f>'[8]ф_4 (Л) '!I44</f>
        <v>0.28274117569839596</v>
      </c>
      <c r="J41" s="151">
        <f>'[8]ф_4 (Л) '!J44</f>
        <v>0.61523317337270822</v>
      </c>
      <c r="K41" s="151">
        <f>'[8]ф_4 (Л) '!K44</f>
        <v>0.61523317337270822</v>
      </c>
      <c r="L41" s="151">
        <f>'[8]ф_4 (Л) '!L44</f>
        <v>0.61523317337270822</v>
      </c>
      <c r="M41" s="151">
        <f>'[8]ф_4 (Л) '!M44</f>
        <v>0.61523317337270822</v>
      </c>
      <c r="N41" s="151">
        <f>'[8]ф_4 (Л) '!N44</f>
        <v>0.4</v>
      </c>
      <c r="O41" s="151">
        <f>'[8]ф_4 (Л) '!O44</f>
        <v>0</v>
      </c>
      <c r="P41" s="151">
        <f>'[8]ф_4 (Л) '!P44</f>
        <v>0</v>
      </c>
      <c r="Q41" s="151">
        <f>'[8]ф_4 (Л) '!Q44</f>
        <v>0</v>
      </c>
      <c r="R41" s="151">
        <f>'[8]ф_4 (Л) '!R44</f>
        <v>0</v>
      </c>
      <c r="S41" s="151">
        <f>'[8]ф_4 (Л) '!S44</f>
        <v>0</v>
      </c>
      <c r="T41" s="151">
        <f>'[8]ф_4 (Л) '!T44</f>
        <v>0</v>
      </c>
      <c r="U41" s="151">
        <f>'[8]ф_4 (Л) '!U44</f>
        <v>0</v>
      </c>
      <c r="V41" s="151">
        <f>'[8]ф_4 (Л) '!V44</f>
        <v>0</v>
      </c>
      <c r="W41" s="151">
        <f>'[8]ф_4 (Л) '!W44</f>
        <v>0</v>
      </c>
      <c r="X41" s="151">
        <f>'[8]ф_4 (Л) '!X44</f>
        <v>0</v>
      </c>
      <c r="Y41" s="151">
        <f>'[8]ф_4 (Л) '!Y44</f>
        <v>0</v>
      </c>
      <c r="Z41" s="151">
        <f>'[8]ф_4 (Л) '!Z44</f>
        <v>0</v>
      </c>
      <c r="AA41" s="151">
        <f>'[8]ф_4 (Л) '!AA44</f>
        <v>0</v>
      </c>
      <c r="AB41" s="151">
        <f>'[8]ф_4 (Л) '!AB44</f>
        <v>0</v>
      </c>
      <c r="AC41" s="151">
        <f>'[8]ф_4 (Л) '!AC44</f>
        <v>0</v>
      </c>
      <c r="AD41" s="151">
        <f>'[8]ф_4 (Л) '!AD44</f>
        <v>0</v>
      </c>
      <c r="AE41" s="151">
        <f>'[8]ф_4 (Л) '!AE44</f>
        <v>0</v>
      </c>
      <c r="AF41" s="151">
        <f>'[8]ф_4 (Л) '!AF44</f>
        <v>0</v>
      </c>
      <c r="AG41" s="151">
        <f>'[8]ф_4 (Л) '!AG44</f>
        <v>0</v>
      </c>
      <c r="AH41" s="151">
        <f>'[8]ф_4 (Л) '!AH44</f>
        <v>0</v>
      </c>
      <c r="AI41" s="151">
        <f>'[8]ф_4 (Л) '!AI44</f>
        <v>0</v>
      </c>
      <c r="AJ41" s="151">
        <f>'[8]ф_4 (Л) '!AJ44</f>
        <v>169.69916557891023</v>
      </c>
      <c r="AK41" s="151">
        <f>'[8]ф_4 (Л) '!AK44</f>
        <v>169.69916557891023</v>
      </c>
      <c r="AL41" s="151">
        <f>'[8]ф_4 (Л) '!AL44</f>
        <v>169.69916557891023</v>
      </c>
      <c r="AM41" s="151">
        <f>'[8]ф_4 (Л) '!AM44</f>
        <v>169.69916557891023</v>
      </c>
      <c r="AN41" s="151">
        <f>'[8]ф_4 (Л) '!AN44</f>
        <v>156.47358532041426</v>
      </c>
      <c r="AO41" s="151">
        <f>'[8]ф_4 (Л) '!AO44</f>
        <v>156.47358532041426</v>
      </c>
      <c r="AP41" s="151">
        <f>'[8]ф_4 (Л) '!AP44</f>
        <v>156.47358532041426</v>
      </c>
      <c r="AQ41" s="151">
        <f>'[8]ф_4 (Л) '!AQ44</f>
        <v>156.47358532041426</v>
      </c>
      <c r="AR41" s="151">
        <f>'[8]ф_4 (Л) '!AR44</f>
        <v>156.47358532041426</v>
      </c>
      <c r="AS41" s="151">
        <f>'[8]ф_4 (Л) '!AS44</f>
        <v>156.47358532041426</v>
      </c>
      <c r="AT41" s="151">
        <f>'[8]ф_4 (Л) '!AT44</f>
        <v>156.47358532041426</v>
      </c>
      <c r="AU41" s="151">
        <f>'[8]ф_4 (Л) '!AU44</f>
        <v>156.47358532041426</v>
      </c>
      <c r="AV41" s="151">
        <f>'[8]ф_4 (Л) '!AV44</f>
        <v>156.47358532041426</v>
      </c>
      <c r="AW41" s="151">
        <f>'[8]ф_4 (Л) '!AW44</f>
        <v>156.47358532041426</v>
      </c>
      <c r="AX41" s="151">
        <f>'[8]ф_4 (Л) '!AX44</f>
        <v>156.47358532041426</v>
      </c>
      <c r="AY41" s="151">
        <f>'[8]ф_4 (Л) '!AY44</f>
        <v>156.47358532041426</v>
      </c>
      <c r="AZ41" s="151">
        <f>'[8]ф_4 (Л) '!AZ44</f>
        <v>156.47358532041426</v>
      </c>
      <c r="BA41" s="151">
        <f>'[8]ф_4 (Л) '!BA44</f>
        <v>156.47358532041426</v>
      </c>
      <c r="BB41" s="151">
        <f>'[8]ф_4 (Л) '!BB44</f>
        <v>156.47358532041426</v>
      </c>
      <c r="BC41" s="151">
        <f>'[8]ф_4 (Л) '!BC44</f>
        <v>156.47358532041426</v>
      </c>
      <c r="BD41" s="151">
        <f>'[8]ф_4 (Л) '!BD44</f>
        <v>156.47358532041426</v>
      </c>
      <c r="BE41" s="151">
        <f>'[8]ф_4 (Л) '!BE44</f>
        <v>156.47358532041426</v>
      </c>
      <c r="BF41" s="151">
        <f>'[8]ф_4 (Л) '!BF44</f>
        <v>156.47358532041426</v>
      </c>
      <c r="BG41" s="151">
        <f>'[8]ф_4 (Л) '!BG44</f>
        <v>156.47358532041426</v>
      </c>
      <c r="BH41" s="151">
        <f>'[8]ф_4 (Л) '!BH44</f>
        <v>156.47358532041426</v>
      </c>
      <c r="BI41" s="151">
        <f>'[8]ф_4 (Л) '!BI44</f>
        <v>156.47358532041426</v>
      </c>
      <c r="BJ41" s="151">
        <f>'[8]ф_4 (Л) '!BJ44</f>
        <v>4.5031275246470592</v>
      </c>
      <c r="BK41" s="151">
        <f>'[8]ф_4 (Л) '!BK44</f>
        <v>2.5190139609445272</v>
      </c>
      <c r="BL41" s="151">
        <f>'[8]ф_4 (Л) '!BL44</f>
        <v>4.5031275246470592</v>
      </c>
      <c r="BM41" s="151">
        <f>'[8]ф_4 (Л) '!BM44</f>
        <v>4.5031275246470601</v>
      </c>
      <c r="BN41" s="151">
        <f>'[8]ф_4 (Л) '!BN44</f>
        <v>4.0559703949786137</v>
      </c>
      <c r="BO41" s="151">
        <f>'[8]ф_4 (Л) '!BO44</f>
        <v>2.9397204819124303</v>
      </c>
      <c r="BP41" s="151">
        <f>'[8]ф_4 (Л) '!BP44</f>
        <v>3.0060146946945068</v>
      </c>
      <c r="BQ41" s="151">
        <f>'[8]ф_4 (Л) '!BQ44</f>
        <v>3.0199861600422984</v>
      </c>
      <c r="BR41" s="151">
        <f>'[8]ф_4 (Л) '!BR44</f>
        <v>2.9287167057881134</v>
      </c>
      <c r="BS41" s="151">
        <f>'[8]ф_4 (Л) '!BS44</f>
        <v>2.9406326418055628</v>
      </c>
      <c r="BT41" s="151">
        <f>'[8]ф_4 (Л) '!BT44</f>
        <v>2.9546142336543073</v>
      </c>
      <c r="BU41" s="151">
        <f>'[8]ф_4 (Л) '!BU44</f>
        <v>2.9598773917008656</v>
      </c>
      <c r="BV41" s="151">
        <f>'[8]ф_4 (Л) '!BV44</f>
        <v>2.9612599687057646</v>
      </c>
      <c r="BW41" s="151">
        <f>'[8]ф_4 (Л) '!BW44</f>
        <v>2.9704495427495017</v>
      </c>
      <c r="BX41" s="151">
        <f>'[8]ф_4 (Л) '!BX44</f>
        <v>2.9741044541259538</v>
      </c>
      <c r="BY41" s="151">
        <f>'[8]ф_4 (Л) '!BY44</f>
        <v>2.993464551501968</v>
      </c>
      <c r="BZ41" s="151">
        <f>'[8]ф_4 (Л) '!BZ44</f>
        <v>3.000491455796638</v>
      </c>
      <c r="CA41" s="151">
        <f>'[8]ф_4 (Л) '!CA44</f>
        <v>3.0156816623302691</v>
      </c>
      <c r="CB41" s="151">
        <f>'[8]ф_4 (Л) '!CB44</f>
        <v>3.0183461759680998</v>
      </c>
      <c r="CC41" s="151">
        <f>'[8]ф_4 (Л) '!CC44</f>
        <v>3.0255486284394584</v>
      </c>
      <c r="CD41" s="151">
        <f>'[8]ф_4 (Л) '!CD44</f>
        <v>3.032832654317732</v>
      </c>
      <c r="CE41" s="151">
        <f>'[8]ф_4 (Л) '!CE44</f>
        <v>3.0511757585920654</v>
      </c>
      <c r="CF41" s="151">
        <f>'[8]ф_4 (Л) '!CF44</f>
        <v>3.0531758619443092</v>
      </c>
      <c r="CG41" s="151">
        <f>'[8]ф_4 (Л) '!CG44</f>
        <v>3.0531992831025616</v>
      </c>
      <c r="CH41" s="151">
        <f>'[8]ф_4 (Л) '!CH44</f>
        <v>3.0530003662202736</v>
      </c>
      <c r="CI41" s="151">
        <f>'[8]ф_4 (Л) '!CI44</f>
        <v>3.0530003662202736</v>
      </c>
      <c r="CJ41" s="151">
        <f t="shared" si="103"/>
        <v>3999.5878048410245</v>
      </c>
      <c r="CK41" s="151">
        <v>3999.5878048410245</v>
      </c>
      <c r="CL41" s="151">
        <v>3999.5878048410245</v>
      </c>
      <c r="CM41" s="151">
        <v>3999.5878048410245</v>
      </c>
      <c r="CN41" s="151">
        <v>3164.0856360195321</v>
      </c>
      <c r="CO41" s="151">
        <v>2477.1391626650561</v>
      </c>
      <c r="CP41" s="151">
        <v>2529.2095993937301</v>
      </c>
      <c r="CQ41" s="151">
        <v>2538.1830021829587</v>
      </c>
      <c r="CR41" s="151">
        <v>2458.9789675625589</v>
      </c>
      <c r="CS41" s="151">
        <v>2468.1567510744426</v>
      </c>
      <c r="CT41" s="151">
        <v>2478.9220066437224</v>
      </c>
      <c r="CU41" s="151">
        <v>2482.9697114460732</v>
      </c>
      <c r="CV41" s="151">
        <v>2484.0327666400271</v>
      </c>
      <c r="CW41" s="151">
        <v>2491.0960911425777</v>
      </c>
      <c r="CX41" s="151">
        <v>2493.9041420506614</v>
      </c>
      <c r="CY41" s="151">
        <v>2508.7670096074517</v>
      </c>
      <c r="CZ41" s="151">
        <v>2514.213432336036</v>
      </c>
      <c r="DA41" s="151">
        <v>2526.105706962262</v>
      </c>
      <c r="DB41" s="151">
        <v>2528.2490842553557</v>
      </c>
      <c r="DC41" s="151">
        <v>2534.0429944489997</v>
      </c>
      <c r="DD41" s="151">
        <v>2548.4023665900709</v>
      </c>
      <c r="DE41" s="151">
        <v>2563.2270108588791</v>
      </c>
      <c r="DF41" s="151">
        <v>2564.7703136536675</v>
      </c>
      <c r="DG41" s="151">
        <v>2564.7883845412744</v>
      </c>
      <c r="DH41" s="151">
        <v>2564.6349068870227</v>
      </c>
      <c r="DI41" s="151">
        <v>2564.6349068870222</v>
      </c>
      <c r="DJ41" s="139"/>
      <c r="DK41" s="139">
        <v>888.18</v>
      </c>
      <c r="DL41" s="139">
        <v>7566</v>
      </c>
      <c r="DM41" s="139">
        <f t="shared" si="100"/>
        <v>1.6254000000000002</v>
      </c>
      <c r="DN41" s="139">
        <v>1.8903402000000002</v>
      </c>
      <c r="DO41" s="139"/>
      <c r="DP41" s="139"/>
      <c r="DQ41" s="284">
        <f>'[8]ф_4 (Л) '!DQ44</f>
        <v>0</v>
      </c>
      <c r="DR41" s="284">
        <f>'[8]ф_4 (Л) '!DR44</f>
        <v>0</v>
      </c>
      <c r="DS41" s="284">
        <f>'[8]ф_4 (Л) '!DS44</f>
        <v>0</v>
      </c>
      <c r="DT41" s="284">
        <f>'[8]ф_4 (Л) '!DT44</f>
        <v>341.90664631371106</v>
      </c>
      <c r="DU41" s="284">
        <f>'[8]ф_4 (Л) '!DU44</f>
        <v>0</v>
      </c>
      <c r="DV41" s="284">
        <f>'[8]ф_4 (Л) '!DV44</f>
        <v>136.37747464027666</v>
      </c>
      <c r="DW41" s="284">
        <f>'[8]ф_4 (Л) '!DW44</f>
        <v>292.83918136474983</v>
      </c>
      <c r="DX41" s="284">
        <f>'[8]ф_4 (Л) '!DX44</f>
        <v>0</v>
      </c>
      <c r="DY41" s="284">
        <f>'[8]ф_4 (Л) '!DY44</f>
        <v>0</v>
      </c>
      <c r="DZ41" s="284">
        <f>'[8]ф_4 (Л) '!DZ44</f>
        <v>0</v>
      </c>
      <c r="EA41" s="284">
        <f>'[8]ф_4 (Л) '!EA44</f>
        <v>0</v>
      </c>
      <c r="EB41" s="284">
        <f>'[8]ф_4 (Л) '!EB44</f>
        <v>0</v>
      </c>
      <c r="EC41" s="284">
        <f>'[8]ф_4 (Л) '!EC44</f>
        <v>0</v>
      </c>
      <c r="ED41" s="284">
        <f>'[8]ф_4 (Л) '!ED44</f>
        <v>0</v>
      </c>
      <c r="EE41" s="284">
        <f>'[8]ф_4 (Л) '!EE44</f>
        <v>0</v>
      </c>
      <c r="EF41" s="284">
        <f>'[8]ф_4 (Л) '!EF44</f>
        <v>0</v>
      </c>
      <c r="EG41" s="284">
        <f>'[8]ф_4 (Л) '!EG44</f>
        <v>0</v>
      </c>
      <c r="EH41" s="284">
        <f>'[8]ф_4 (Л) '!EH44</f>
        <v>0</v>
      </c>
      <c r="EI41" s="284">
        <f>'[8]ф_4 (Л) '!EI44</f>
        <v>0</v>
      </c>
      <c r="EJ41" s="284">
        <f>'[8]ф_4 (Л) '!EJ44</f>
        <v>0</v>
      </c>
      <c r="EK41" s="284">
        <f>'[8]ф_4 (Л) '!EK44</f>
        <v>0</v>
      </c>
      <c r="EL41" s="284">
        <f>'[8]ф_4 (Л) '!EL44</f>
        <v>0</v>
      </c>
      <c r="EM41" s="284">
        <f>'[8]ф_4 (Л) '!EM44</f>
        <v>0</v>
      </c>
      <c r="EN41" s="284">
        <f>'[8]ф_4 (Л) '!EN44</f>
        <v>0</v>
      </c>
      <c r="EO41" s="284">
        <f>'[8]ф_4 (Л) '!EO44</f>
        <v>0</v>
      </c>
      <c r="EP41" s="139"/>
      <c r="EQ41" s="139"/>
      <c r="ER41" s="139"/>
      <c r="ES41" s="139">
        <v>0</v>
      </c>
      <c r="ET41" s="139">
        <v>0</v>
      </c>
      <c r="EU41" s="139">
        <v>0</v>
      </c>
      <c r="EV41" s="139">
        <v>49.145999999999994</v>
      </c>
      <c r="EW41" s="139">
        <v>0</v>
      </c>
      <c r="EX41" s="139">
        <v>0</v>
      </c>
      <c r="EY41" s="139">
        <v>0</v>
      </c>
      <c r="EZ41" s="139">
        <v>0</v>
      </c>
      <c r="FA41" s="139">
        <v>0</v>
      </c>
      <c r="FB41" s="139">
        <v>0</v>
      </c>
      <c r="FC41" s="139">
        <v>0</v>
      </c>
      <c r="FD41" s="139">
        <v>0</v>
      </c>
      <c r="FE41" s="139">
        <v>0</v>
      </c>
      <c r="FF41" s="139">
        <v>0</v>
      </c>
      <c r="FG41" s="139">
        <v>0</v>
      </c>
      <c r="FH41" s="139">
        <v>0</v>
      </c>
      <c r="FI41" s="139">
        <v>0</v>
      </c>
      <c r="FJ41" s="139">
        <v>0</v>
      </c>
      <c r="FK41" s="139">
        <v>0</v>
      </c>
      <c r="FL41" s="139">
        <v>0</v>
      </c>
      <c r="FM41" s="139">
        <v>0</v>
      </c>
      <c r="FN41" s="139">
        <v>0</v>
      </c>
      <c r="FO41" s="139">
        <v>0</v>
      </c>
      <c r="FP41" s="139">
        <v>0</v>
      </c>
      <c r="FQ41" s="139">
        <v>0</v>
      </c>
      <c r="FR41" s="139"/>
      <c r="FS41" s="139"/>
      <c r="FT41" s="139"/>
      <c r="FU41" s="139">
        <v>2024</v>
      </c>
      <c r="FV41" s="139"/>
      <c r="FW41" s="139"/>
      <c r="FX41" s="139"/>
      <c r="FY41" s="139">
        <v>2.5</v>
      </c>
      <c r="FZ41" s="139"/>
      <c r="GA41" s="139"/>
      <c r="GB41" s="139"/>
      <c r="GC41" s="139"/>
      <c r="GD41" s="139"/>
      <c r="GE41" s="139"/>
      <c r="GF41" s="139"/>
      <c r="GG41" s="139"/>
      <c r="GH41" s="139"/>
      <c r="GI41" s="139"/>
      <c r="GJ41" s="139"/>
      <c r="GK41" s="139"/>
      <c r="GL41" s="139"/>
      <c r="GM41" s="139"/>
      <c r="GN41" s="139"/>
      <c r="GO41" s="139"/>
      <c r="GP41" s="139"/>
      <c r="GQ41" s="139"/>
      <c r="GR41" s="139">
        <v>7566</v>
      </c>
      <c r="GS41" s="139"/>
      <c r="GT41" s="139"/>
      <c r="GU41" s="139"/>
      <c r="GV41" s="139">
        <f t="shared" si="104"/>
        <v>0.28274117569839596</v>
      </c>
      <c r="GW41" s="139"/>
      <c r="GX41" s="139"/>
      <c r="GY41" s="139"/>
      <c r="GZ41" s="139">
        <f t="shared" si="106"/>
        <v>1.6254000000000002</v>
      </c>
      <c r="HA41" s="139">
        <f t="shared" si="106"/>
        <v>1.6254000000000002</v>
      </c>
      <c r="HB41" s="139">
        <f t="shared" si="106"/>
        <v>1.6254000000000002</v>
      </c>
      <c r="HC41" s="139">
        <f t="shared" si="106"/>
        <v>2.5</v>
      </c>
      <c r="HD41" s="139">
        <f t="shared" si="106"/>
        <v>2.5</v>
      </c>
      <c r="HE41" s="139">
        <f t="shared" si="106"/>
        <v>2.5</v>
      </c>
      <c r="HF41" s="139">
        <f t="shared" si="106"/>
        <v>2.5</v>
      </c>
      <c r="HG41" s="139">
        <f t="shared" si="106"/>
        <v>2.5</v>
      </c>
      <c r="HH41" s="139">
        <f t="shared" si="106"/>
        <v>2.5</v>
      </c>
      <c r="HI41" s="139">
        <f t="shared" si="106"/>
        <v>2.5</v>
      </c>
      <c r="HJ41" s="139">
        <f t="shared" si="106"/>
        <v>2.5</v>
      </c>
      <c r="HK41" s="139">
        <f t="shared" si="106"/>
        <v>2.5</v>
      </c>
      <c r="HL41" s="139">
        <f t="shared" si="106"/>
        <v>2.5</v>
      </c>
      <c r="HM41" s="139">
        <f t="shared" si="106"/>
        <v>2.5</v>
      </c>
      <c r="HN41" s="139">
        <f t="shared" si="106"/>
        <v>2.5</v>
      </c>
      <c r="HO41" s="139">
        <f t="shared" si="106"/>
        <v>2.5</v>
      </c>
      <c r="HP41" s="139">
        <f t="shared" si="107"/>
        <v>2.5</v>
      </c>
      <c r="HQ41" s="139">
        <f t="shared" si="107"/>
        <v>2.5</v>
      </c>
      <c r="HR41" s="139">
        <f t="shared" si="107"/>
        <v>2.5</v>
      </c>
      <c r="HS41" s="139">
        <f t="shared" si="107"/>
        <v>2.5</v>
      </c>
      <c r="HT41" s="139">
        <f t="shared" si="107"/>
        <v>2.5</v>
      </c>
      <c r="HU41" s="139">
        <f t="shared" si="107"/>
        <v>2.5</v>
      </c>
      <c r="HV41" s="139">
        <f t="shared" si="107"/>
        <v>2.5</v>
      </c>
      <c r="HW41" s="139">
        <f t="shared" si="107"/>
        <v>2.5</v>
      </c>
      <c r="HX41" s="139">
        <f t="shared" si="107"/>
        <v>2.5</v>
      </c>
      <c r="HY41" s="139"/>
      <c r="HZ41" s="139"/>
      <c r="IA41" s="139"/>
      <c r="IB41" s="139"/>
      <c r="IC41" s="139"/>
      <c r="ID41" s="139"/>
      <c r="IE41" s="139"/>
      <c r="IF41" s="139"/>
      <c r="IG41" s="139"/>
      <c r="IH41" s="139"/>
      <c r="II41" s="139"/>
      <c r="IJ41" s="139"/>
      <c r="IK41" s="139"/>
      <c r="IL41" s="139"/>
      <c r="IM41" s="139"/>
      <c r="IN41" s="139"/>
      <c r="IO41" s="139"/>
      <c r="IP41" s="139"/>
      <c r="IQ41" s="139"/>
      <c r="IR41" s="139"/>
      <c r="IS41" s="139"/>
      <c r="IT41" s="139"/>
      <c r="IU41" s="139"/>
      <c r="IV41" s="139"/>
      <c r="IW41" s="139"/>
      <c r="IX41" s="139"/>
      <c r="IY41" s="139"/>
      <c r="IZ41" s="139"/>
      <c r="JA41" s="139"/>
      <c r="JB41" s="139"/>
      <c r="JC41" s="139"/>
      <c r="JD41" s="139"/>
      <c r="JE41" s="139"/>
      <c r="JF41" s="139"/>
      <c r="JG41" s="139"/>
      <c r="JH41" s="139"/>
      <c r="JI41" s="139"/>
      <c r="JJ41" s="139"/>
      <c r="JK41" s="139"/>
      <c r="JL41" s="139"/>
      <c r="JM41" s="139"/>
      <c r="JN41" s="139"/>
      <c r="JO41" s="139"/>
      <c r="JP41" s="139"/>
      <c r="JQ41" s="139"/>
      <c r="JR41" s="139"/>
      <c r="JS41" s="139"/>
      <c r="JT41" s="139"/>
      <c r="JU41" s="139"/>
      <c r="JV41" s="139"/>
      <c r="JW41" s="139"/>
      <c r="JX41" s="139"/>
      <c r="JY41" s="139"/>
      <c r="JZ41" s="139"/>
      <c r="KA41" s="139"/>
      <c r="KB41" s="139"/>
      <c r="KC41" s="139"/>
      <c r="KD41" s="139"/>
      <c r="KE41" s="139"/>
      <c r="KF41" s="139"/>
      <c r="KG41" s="139"/>
      <c r="KH41" s="139"/>
      <c r="KI41" s="139"/>
      <c r="KJ41" s="139"/>
      <c r="KK41" s="139"/>
      <c r="KL41" s="139"/>
      <c r="KM41" s="139"/>
      <c r="KN41" s="139"/>
      <c r="KO41" s="139"/>
      <c r="KP41" s="139"/>
      <c r="KQ41" s="139"/>
      <c r="KR41" s="139"/>
      <c r="KS41" s="139"/>
      <c r="KT41" s="139"/>
      <c r="KU41" s="139"/>
    </row>
    <row r="42" spans="1:307" s="152" customFormat="1" x14ac:dyDescent="0.2">
      <c r="A42" s="150" t="s">
        <v>523</v>
      </c>
      <c r="B42" s="186" t="s">
        <v>591</v>
      </c>
      <c r="C42" s="284">
        <f>'[8]ф_4 (Л) '!C46</f>
        <v>0.28274117569839596</v>
      </c>
      <c r="D42" s="284">
        <f>'[8]ф_4 (Л) '!D46</f>
        <v>0.28274117569839596</v>
      </c>
      <c r="E42" s="284">
        <f>'[8]ф_4 (Л) '!E46</f>
        <v>0.28274117569839596</v>
      </c>
      <c r="F42" s="284">
        <f>'[8]ф_4 (Л) '!F46</f>
        <v>0.28274117569839596</v>
      </c>
      <c r="G42" s="284">
        <f>'[8]ф_4 (Л) '!G46</f>
        <v>0.28274117569839596</v>
      </c>
      <c r="H42" s="284">
        <f>'[8]ф_4 (Л) '!H46</f>
        <v>0.28274117569839596</v>
      </c>
      <c r="I42" s="284">
        <f>'[8]ф_4 (Л) '!I46</f>
        <v>0.18822378658618119</v>
      </c>
      <c r="J42" s="151">
        <f>'[8]ф_4 (Л) '!J46</f>
        <v>0.14121962402567628</v>
      </c>
      <c r="K42" s="151">
        <f>'[8]ф_4 (Л) '!K46</f>
        <v>0.14121962402567628</v>
      </c>
      <c r="L42" s="151">
        <f>'[8]ф_4 (Л) '!L46</f>
        <v>0.14121962402567628</v>
      </c>
      <c r="M42" s="151">
        <f>'[8]ф_4 (Л) '!M46</f>
        <v>0.14121962402567628</v>
      </c>
      <c r="N42" s="151">
        <f>'[8]ф_4 (Л) '!N46</f>
        <v>0.14121962402567628</v>
      </c>
      <c r="O42" s="151">
        <f>'[8]ф_4 (Л) '!O46</f>
        <v>0.14121962402567628</v>
      </c>
      <c r="P42" s="151">
        <f>'[8]ф_4 (Л) '!P46</f>
        <v>0.14121962402567628</v>
      </c>
      <c r="Q42" s="151">
        <f>'[8]ф_4 (Л) '!Q46</f>
        <v>0.14121962402567628</v>
      </c>
      <c r="R42" s="151">
        <f>'[8]ф_4 (Л) '!R46</f>
        <v>0.14121962402567628</v>
      </c>
      <c r="S42" s="151">
        <f>'[8]ф_4 (Л) '!S46</f>
        <v>0.14121962402567628</v>
      </c>
      <c r="T42" s="151">
        <f>'[8]ф_4 (Л) '!T46</f>
        <v>0.14121962402567628</v>
      </c>
      <c r="U42" s="151">
        <f>'[8]ф_4 (Л) '!U46</f>
        <v>0.14121962402567628</v>
      </c>
      <c r="V42" s="151">
        <f>'[8]ф_4 (Л) '!V46</f>
        <v>0.14121962402567628</v>
      </c>
      <c r="W42" s="151">
        <f>'[8]ф_4 (Л) '!W46</f>
        <v>0.14121962402567628</v>
      </c>
      <c r="X42" s="151">
        <f>'[8]ф_4 (Л) '!X46</f>
        <v>0.14121962402567628</v>
      </c>
      <c r="Y42" s="151">
        <f>'[8]ф_4 (Л) '!Y46</f>
        <v>0.14121962402567628</v>
      </c>
      <c r="Z42" s="151">
        <f>'[8]ф_4 (Л) '!Z46</f>
        <v>0.14121962402567628</v>
      </c>
      <c r="AA42" s="151">
        <f>'[8]ф_4 (Л) '!AA46</f>
        <v>0.14121962402567628</v>
      </c>
      <c r="AB42" s="151">
        <f>'[8]ф_4 (Л) '!AB46</f>
        <v>0.14121962402567628</v>
      </c>
      <c r="AC42" s="151">
        <f>'[8]ф_4 (Л) '!AC46</f>
        <v>0.14121962402567628</v>
      </c>
      <c r="AD42" s="151">
        <f>'[8]ф_4 (Л) '!AD46</f>
        <v>0.14121962402567628</v>
      </c>
      <c r="AE42" s="151">
        <f>'[8]ф_4 (Л) '!AE46</f>
        <v>0.14121962402567628</v>
      </c>
      <c r="AF42" s="151">
        <f>'[8]ф_4 (Л) '!AF46</f>
        <v>0.14121962402567628</v>
      </c>
      <c r="AG42" s="151">
        <f>'[8]ф_4 (Л) '!AG46</f>
        <v>0.14121962402567628</v>
      </c>
      <c r="AH42" s="151">
        <f>'[8]ф_4 (Л) '!AH46</f>
        <v>0.14121962402567628</v>
      </c>
      <c r="AI42" s="151">
        <f>'[8]ф_4 (Л) '!AI46</f>
        <v>0.14121962402567628</v>
      </c>
      <c r="AJ42" s="151">
        <f>'[8]ф_4 (Л) '!AJ46</f>
        <v>174.52710347625955</v>
      </c>
      <c r="AK42" s="151">
        <f>'[8]ф_4 (Л) '!AK46</f>
        <v>174.52710347625955</v>
      </c>
      <c r="AL42" s="151">
        <f>'[8]ф_4 (Л) '!AL46</f>
        <v>174.52710347625955</v>
      </c>
      <c r="AM42" s="151">
        <f>'[8]ф_4 (Л) '!AM46</f>
        <v>174.52710347625955</v>
      </c>
      <c r="AN42" s="151">
        <f>'[8]ф_4 (Л) '!AN46</f>
        <v>174.52710347625955</v>
      </c>
      <c r="AO42" s="151">
        <f>'[8]ф_4 (Л) '!AO46</f>
        <v>174.52710347625955</v>
      </c>
      <c r="AP42" s="151">
        <f>'[8]ф_4 (Л) '!AP46</f>
        <v>174.52710347625955</v>
      </c>
      <c r="AQ42" s="151">
        <f>'[8]ф_4 (Л) '!AQ46</f>
        <v>174.52710347625955</v>
      </c>
      <c r="AR42" s="151">
        <f>'[8]ф_4 (Л) '!AR46</f>
        <v>174.52710347625955</v>
      </c>
      <c r="AS42" s="151">
        <f>'[8]ф_4 (Л) '!AS46</f>
        <v>174.52710347625955</v>
      </c>
      <c r="AT42" s="151">
        <f>'[8]ф_4 (Л) '!AT46</f>
        <v>174.52710347625955</v>
      </c>
      <c r="AU42" s="151">
        <f>'[8]ф_4 (Л) '!AU46</f>
        <v>174.52710347625955</v>
      </c>
      <c r="AV42" s="151">
        <f>'[8]ф_4 (Л) '!AV46</f>
        <v>174.52710347625955</v>
      </c>
      <c r="AW42" s="151">
        <f>'[8]ф_4 (Л) '!AW46</f>
        <v>174.52710347625955</v>
      </c>
      <c r="AX42" s="151">
        <f>'[8]ф_4 (Л) '!AX46</f>
        <v>174.52710347625955</v>
      </c>
      <c r="AY42" s="151">
        <f>'[8]ф_4 (Л) '!AY46</f>
        <v>174.52710347625955</v>
      </c>
      <c r="AZ42" s="151">
        <f>'[8]ф_4 (Л) '!AZ46</f>
        <v>174.52710347625955</v>
      </c>
      <c r="BA42" s="151">
        <f>'[8]ф_4 (Л) '!BA46</f>
        <v>174.52710347625955</v>
      </c>
      <c r="BB42" s="151">
        <f>'[8]ф_4 (Л) '!BB46</f>
        <v>174.52710347625955</v>
      </c>
      <c r="BC42" s="151">
        <f>'[8]ф_4 (Л) '!BC46</f>
        <v>174.52710347625955</v>
      </c>
      <c r="BD42" s="151">
        <f>'[8]ф_4 (Л) '!BD46</f>
        <v>174.52710347625955</v>
      </c>
      <c r="BE42" s="151">
        <f>'[8]ф_4 (Л) '!BE46</f>
        <v>174.52710347625955</v>
      </c>
      <c r="BF42" s="151">
        <f>'[8]ф_4 (Л) '!BF46</f>
        <v>174.52710347625955</v>
      </c>
      <c r="BG42" s="151">
        <f>'[8]ф_4 (Л) '!BG46</f>
        <v>174.52710347625955</v>
      </c>
      <c r="BH42" s="151">
        <f>'[8]ф_4 (Л) '!BH46</f>
        <v>174.52710347625955</v>
      </c>
      <c r="BI42" s="151">
        <f>'[8]ф_4 (Л) '!BI46</f>
        <v>162.48045060476943</v>
      </c>
      <c r="BJ42" s="151">
        <f>'[8]ф_4 (Л) '!BJ46</f>
        <v>5.3137397540613334</v>
      </c>
      <c r="BK42" s="151">
        <f>'[8]ф_4 (Л) '!BK46</f>
        <v>1.3849259319445851E-2</v>
      </c>
      <c r="BL42" s="151">
        <f>'[8]ф_4 (Л) '!BL46</f>
        <v>5.3137397540613334</v>
      </c>
      <c r="BM42" s="151">
        <f>'[8]ф_4 (Л) '!BM46</f>
        <v>5.3137397540613351</v>
      </c>
      <c r="BN42" s="151">
        <f>'[8]ф_4 (Л) '!BN46</f>
        <v>4.5212589497448921</v>
      </c>
      <c r="BO42" s="151">
        <f>'[8]ф_4 (Л) '!BO46</f>
        <v>5.2707858312430806</v>
      </c>
      <c r="BP42" s="151">
        <f>'[8]ф_4 (Л) '!BP46</f>
        <v>3.513561356557743</v>
      </c>
      <c r="BQ42" s="151">
        <f>'[8]ф_4 (Л) '!BQ46</f>
        <v>3.5298918158955255</v>
      </c>
      <c r="BR42" s="151">
        <f>'[8]ф_4 (Л) '!BR46</f>
        <v>3.5190980853405751</v>
      </c>
      <c r="BS42" s="151">
        <f>'[8]ф_4 (Л) '!BS46</f>
        <v>3.5334160791366886</v>
      </c>
      <c r="BT42" s="151">
        <f>'[8]ф_4 (Л) '!BT46</f>
        <v>3.5502161311894151</v>
      </c>
      <c r="BU42" s="151">
        <f>'[8]ф_4 (Л) '!BU46</f>
        <v>3.5565402558027253</v>
      </c>
      <c r="BV42" s="151">
        <f>'[8]ф_4 (Л) '!BV46</f>
        <v>3.5582015377154352</v>
      </c>
      <c r="BW42" s="151">
        <f>'[8]ф_4 (Л) '!BW46</f>
        <v>3.5692435795621247</v>
      </c>
      <c r="BX42" s="151">
        <f>'[8]ф_4 (Л) '!BX46</f>
        <v>3.5736352612845468</v>
      </c>
      <c r="BY42" s="151">
        <f>'[8]ф_4 (Л) '!BY46</f>
        <v>3.5968980375965374</v>
      </c>
      <c r="BZ42" s="151">
        <f>'[8]ф_4 (Л) '!BZ46</f>
        <v>3.6053414508499833</v>
      </c>
      <c r="CA42" s="151">
        <f>'[8]ф_4 (Л) '!CA46</f>
        <v>3.6235937545373926</v>
      </c>
      <c r="CB42" s="151">
        <f>'[8]ф_4 (Л) '!CB46</f>
        <v>3.6267953905381449</v>
      </c>
      <c r="CC42" s="151">
        <f>'[8]ф_4 (Л) '!CC46</f>
        <v>3.635449739609061</v>
      </c>
      <c r="CD42" s="151">
        <f>'[8]ф_4 (Л) '!CD46</f>
        <v>3.6442021059513379</v>
      </c>
      <c r="CE42" s="151">
        <f>'[8]ф_4 (Л) '!CE46</f>
        <v>3.6662428799884554</v>
      </c>
      <c r="CF42" s="151">
        <f>'[8]ф_4 (Л) '!CF46</f>
        <v>3.6686461714585574</v>
      </c>
      <c r="CG42" s="151">
        <f>'[8]ф_4 (Л) '!CG46</f>
        <v>3.6686743139391873</v>
      </c>
      <c r="CH42" s="151">
        <f>'[8]ф_4 (Л) '!CH46</f>
        <v>3.6684352986673385</v>
      </c>
      <c r="CI42" s="151">
        <f>'[8]ф_4 (Л) '!CI46</f>
        <v>3.6684352986673385</v>
      </c>
      <c r="CJ42" s="151">
        <f t="shared" si="103"/>
        <v>3939.7182421959083</v>
      </c>
      <c r="CK42" s="151">
        <v>3939.7182421959083</v>
      </c>
      <c r="CL42" s="151">
        <v>3939.7182421959083</v>
      </c>
      <c r="CM42" s="151">
        <v>3939.7182421959083</v>
      </c>
      <c r="CN42" s="151">
        <v>3116.7226495210484</v>
      </c>
      <c r="CO42" s="151">
        <v>2681.4059310740827</v>
      </c>
      <c r="CP42" s="151">
        <v>2467.7727109824555</v>
      </c>
      <c r="CQ42" s="151">
        <v>2476.5281413482189</v>
      </c>
      <c r="CR42" s="151">
        <v>2466.4522651046291</v>
      </c>
      <c r="CS42" s="151">
        <v>2475.6579416192048</v>
      </c>
      <c r="CT42" s="151">
        <v>2486.4559148160238</v>
      </c>
      <c r="CU42" s="151">
        <v>2490.5159213512275</v>
      </c>
      <c r="CV42" s="151">
        <v>2491.5822073689797</v>
      </c>
      <c r="CW42" s="151">
        <v>2498.6669986373477</v>
      </c>
      <c r="CX42" s="151">
        <v>2501.483583737966</v>
      </c>
      <c r="CY42" s="151">
        <v>2516.3916223324291</v>
      </c>
      <c r="CZ42" s="151">
        <v>2521.8545977595622</v>
      </c>
      <c r="DA42" s="151">
        <v>2533.7830152352831</v>
      </c>
      <c r="DB42" s="151">
        <v>2535.9329066533323</v>
      </c>
      <c r="DC42" s="151">
        <v>2541.7444256250014</v>
      </c>
      <c r="DD42" s="151">
        <v>2556.1474385868946</v>
      </c>
      <c r="DE42" s="151">
        <v>2571.0171377256452</v>
      </c>
      <c r="DF42" s="151">
        <v>2572.5651309066202</v>
      </c>
      <c r="DG42" s="151">
        <v>2572.5832567150387</v>
      </c>
      <c r="DH42" s="151">
        <v>2572.4293126134557</v>
      </c>
      <c r="DI42" s="151">
        <v>2572.4293126134557</v>
      </c>
      <c r="DJ42" s="139"/>
      <c r="DK42" s="139">
        <v>741.42100000000005</v>
      </c>
      <c r="DL42" s="139">
        <v>7670</v>
      </c>
      <c r="DM42" s="139">
        <f t="shared" si="100"/>
        <v>16.77</v>
      </c>
      <c r="DN42" s="139">
        <v>19.503509999999999</v>
      </c>
      <c r="DO42" s="139"/>
      <c r="DP42" s="139"/>
      <c r="DQ42" s="284">
        <f>'[8]ф_4 (Л) '!DQ46</f>
        <v>0</v>
      </c>
      <c r="DR42" s="284">
        <f>'[8]ф_4 (Л) '!DR46</f>
        <v>0</v>
      </c>
      <c r="DS42" s="284">
        <f>'[8]ф_4 (Л) '!DS46</f>
        <v>0</v>
      </c>
      <c r="DT42" s="284">
        <f>'[8]ф_4 (Л) '!DT46</f>
        <v>0</v>
      </c>
      <c r="DU42" s="284">
        <f>'[8]ф_4 (Л) '!DU46</f>
        <v>348.49455993815496</v>
      </c>
      <c r="DV42" s="284">
        <f>'[8]ф_4 (Л) '!DV46</f>
        <v>0</v>
      </c>
      <c r="DW42" s="284">
        <f>'[8]ф_4 (Л) '!DW46</f>
        <v>0</v>
      </c>
      <c r="DX42" s="284">
        <f>'[8]ф_4 (Л) '!DX46</f>
        <v>0</v>
      </c>
      <c r="DY42" s="284">
        <f>'[8]ф_4 (Л) '!DY46</f>
        <v>0</v>
      </c>
      <c r="DZ42" s="284">
        <f>'[8]ф_4 (Л) '!DZ46</f>
        <v>0</v>
      </c>
      <c r="EA42" s="284">
        <f>'[8]ф_4 (Л) '!EA46</f>
        <v>0</v>
      </c>
      <c r="EB42" s="284">
        <f>'[8]ф_4 (Л) '!EB46</f>
        <v>0</v>
      </c>
      <c r="EC42" s="284">
        <f>'[8]ф_4 (Л) '!EC46</f>
        <v>0</v>
      </c>
      <c r="ED42" s="284">
        <f>'[8]ф_4 (Л) '!ED46</f>
        <v>0</v>
      </c>
      <c r="EE42" s="284">
        <f>'[8]ф_4 (Л) '!EE46</f>
        <v>0</v>
      </c>
      <c r="EF42" s="284">
        <f>'[8]ф_4 (Л) '!EF46</f>
        <v>0</v>
      </c>
      <c r="EG42" s="284">
        <f>'[8]ф_4 (Л) '!EG46</f>
        <v>0</v>
      </c>
      <c r="EH42" s="284">
        <f>'[8]ф_4 (Л) '!EH46</f>
        <v>0</v>
      </c>
      <c r="EI42" s="284">
        <f>'[8]ф_4 (Л) '!EI46</f>
        <v>0</v>
      </c>
      <c r="EJ42" s="284">
        <f>'[8]ф_4 (Л) '!EJ46</f>
        <v>0</v>
      </c>
      <c r="EK42" s="284">
        <f>'[8]ф_4 (Л) '!EK46</f>
        <v>0</v>
      </c>
      <c r="EL42" s="284">
        <f>'[8]ф_4 (Л) '!EL46</f>
        <v>67.37992090307749</v>
      </c>
      <c r="EM42" s="284">
        <f>'[8]ф_4 (Л) '!EM46</f>
        <v>0</v>
      </c>
      <c r="EN42" s="284">
        <f>'[8]ф_4 (Л) '!EN46</f>
        <v>0</v>
      </c>
      <c r="EO42" s="284">
        <f>'[8]ф_4 (Л) '!EO46</f>
        <v>0</v>
      </c>
      <c r="EP42" s="139"/>
      <c r="EQ42" s="139"/>
      <c r="ER42" s="139"/>
      <c r="ES42" s="139">
        <v>0</v>
      </c>
      <c r="ET42" s="139">
        <v>0</v>
      </c>
      <c r="EU42" s="139">
        <v>0</v>
      </c>
      <c r="EV42" s="139">
        <v>0</v>
      </c>
      <c r="EW42" s="139">
        <v>205.20000000000002</v>
      </c>
      <c r="EX42" s="139">
        <v>0</v>
      </c>
      <c r="EY42" s="139">
        <v>0</v>
      </c>
      <c r="EZ42" s="139">
        <v>0</v>
      </c>
      <c r="FA42" s="139">
        <v>0</v>
      </c>
      <c r="FB42" s="139">
        <v>0</v>
      </c>
      <c r="FC42" s="139">
        <v>0</v>
      </c>
      <c r="FD42" s="139">
        <v>0</v>
      </c>
      <c r="FE42" s="139">
        <v>0</v>
      </c>
      <c r="FF42" s="139">
        <v>0</v>
      </c>
      <c r="FG42" s="139">
        <v>0</v>
      </c>
      <c r="FH42" s="139">
        <v>0</v>
      </c>
      <c r="FI42" s="139">
        <v>0</v>
      </c>
      <c r="FJ42" s="139">
        <v>0</v>
      </c>
      <c r="FK42" s="139">
        <v>0</v>
      </c>
      <c r="FL42" s="139">
        <v>0</v>
      </c>
      <c r="FM42" s="139">
        <v>0</v>
      </c>
      <c r="FN42" s="139">
        <v>106.051</v>
      </c>
      <c r="FO42" s="139">
        <v>0</v>
      </c>
      <c r="FP42" s="139">
        <v>0</v>
      </c>
      <c r="FQ42" s="139">
        <v>0</v>
      </c>
      <c r="FR42" s="139"/>
      <c r="FS42" s="139"/>
      <c r="FT42" s="139"/>
      <c r="FU42" s="139">
        <v>2045</v>
      </c>
      <c r="FV42" s="139"/>
      <c r="FW42" s="139"/>
      <c r="FX42" s="139"/>
      <c r="FY42" s="139">
        <v>16.87</v>
      </c>
      <c r="FZ42" s="139"/>
      <c r="GA42" s="139"/>
      <c r="GB42" s="139"/>
      <c r="GC42" s="139"/>
      <c r="GD42" s="139"/>
      <c r="GE42" s="139"/>
      <c r="GF42" s="139"/>
      <c r="GG42" s="139"/>
      <c r="GH42" s="139"/>
      <c r="GI42" s="139"/>
      <c r="GJ42" s="139"/>
      <c r="GK42" s="139"/>
      <c r="GL42" s="139"/>
      <c r="GM42" s="139"/>
      <c r="GN42" s="139"/>
      <c r="GO42" s="139"/>
      <c r="GP42" s="139"/>
      <c r="GQ42" s="139"/>
      <c r="GR42" s="139">
        <v>5106</v>
      </c>
      <c r="GS42" s="139"/>
      <c r="GT42" s="139"/>
      <c r="GU42" s="139"/>
      <c r="GV42" s="139">
        <f t="shared" si="104"/>
        <v>0.18822378658618119</v>
      </c>
      <c r="GW42" s="139"/>
      <c r="GX42" s="139"/>
      <c r="GY42" s="139"/>
      <c r="GZ42" s="139">
        <f t="shared" si="106"/>
        <v>16.77</v>
      </c>
      <c r="HA42" s="139">
        <f t="shared" si="106"/>
        <v>16.77</v>
      </c>
      <c r="HB42" s="139">
        <f t="shared" si="106"/>
        <v>16.77</v>
      </c>
      <c r="HC42" s="139">
        <f t="shared" si="106"/>
        <v>16.77</v>
      </c>
      <c r="HD42" s="139">
        <f t="shared" si="106"/>
        <v>16.77</v>
      </c>
      <c r="HE42" s="139">
        <f t="shared" si="106"/>
        <v>16.77</v>
      </c>
      <c r="HF42" s="139">
        <f t="shared" si="106"/>
        <v>16.77</v>
      </c>
      <c r="HG42" s="139">
        <f t="shared" si="106"/>
        <v>16.77</v>
      </c>
      <c r="HH42" s="139">
        <f t="shared" si="106"/>
        <v>16.77</v>
      </c>
      <c r="HI42" s="139">
        <f t="shared" si="106"/>
        <v>16.77</v>
      </c>
      <c r="HJ42" s="139">
        <f t="shared" si="106"/>
        <v>16.77</v>
      </c>
      <c r="HK42" s="139">
        <f t="shared" si="106"/>
        <v>16.77</v>
      </c>
      <c r="HL42" s="139">
        <f t="shared" si="106"/>
        <v>16.77</v>
      </c>
      <c r="HM42" s="139">
        <f t="shared" si="106"/>
        <v>16.77</v>
      </c>
      <c r="HN42" s="139">
        <f t="shared" si="106"/>
        <v>16.77</v>
      </c>
      <c r="HO42" s="139">
        <f t="shared" si="106"/>
        <v>16.77</v>
      </c>
      <c r="HP42" s="139">
        <f t="shared" si="107"/>
        <v>16.77</v>
      </c>
      <c r="HQ42" s="139">
        <f t="shared" si="107"/>
        <v>16.77</v>
      </c>
      <c r="HR42" s="139">
        <f t="shared" si="107"/>
        <v>16.77</v>
      </c>
      <c r="HS42" s="139">
        <f t="shared" si="107"/>
        <v>16.77</v>
      </c>
      <c r="HT42" s="139">
        <f t="shared" si="107"/>
        <v>16.77</v>
      </c>
      <c r="HU42" s="139">
        <f t="shared" si="107"/>
        <v>16.77</v>
      </c>
      <c r="HV42" s="139">
        <f t="shared" si="107"/>
        <v>16.77</v>
      </c>
      <c r="HW42" s="139">
        <f t="shared" si="107"/>
        <v>16.77</v>
      </c>
      <c r="HX42" s="139">
        <f t="shared" si="107"/>
        <v>16.87</v>
      </c>
      <c r="HY42" s="139"/>
      <c r="HZ42" s="139"/>
      <c r="IA42" s="139"/>
      <c r="IB42" s="139"/>
      <c r="IC42" s="139"/>
      <c r="ID42" s="139"/>
      <c r="IE42" s="139"/>
      <c r="IF42" s="139"/>
      <c r="IG42" s="139"/>
      <c r="IH42" s="139"/>
      <c r="II42" s="139"/>
      <c r="IJ42" s="139"/>
      <c r="IK42" s="139"/>
      <c r="IL42" s="139"/>
      <c r="IM42" s="139"/>
      <c r="IN42" s="139"/>
      <c r="IO42" s="139"/>
      <c r="IP42" s="139"/>
      <c r="IQ42" s="139"/>
      <c r="IR42" s="139"/>
      <c r="IS42" s="139"/>
      <c r="IT42" s="139"/>
      <c r="IU42" s="139"/>
      <c r="IV42" s="139"/>
      <c r="IW42" s="139"/>
      <c r="IX42" s="139"/>
      <c r="IY42" s="139"/>
      <c r="IZ42" s="139"/>
      <c r="JA42" s="139"/>
      <c r="JB42" s="139"/>
      <c r="JC42" s="139"/>
      <c r="JD42" s="139"/>
      <c r="JE42" s="139"/>
      <c r="JF42" s="139"/>
      <c r="JG42" s="139"/>
      <c r="JH42" s="139"/>
      <c r="JI42" s="139"/>
      <c r="JJ42" s="139"/>
      <c r="JK42" s="139"/>
      <c r="JL42" s="139"/>
      <c r="JM42" s="139"/>
      <c r="JN42" s="139"/>
      <c r="JO42" s="139"/>
      <c r="JP42" s="139"/>
      <c r="JQ42" s="139"/>
      <c r="JR42" s="139"/>
      <c r="JS42" s="139"/>
      <c r="JT42" s="139"/>
      <c r="JU42" s="139"/>
      <c r="JV42" s="139"/>
      <c r="JW42" s="139"/>
      <c r="JX42" s="139"/>
      <c r="JY42" s="139"/>
      <c r="JZ42" s="139"/>
      <c r="KA42" s="139"/>
      <c r="KB42" s="139"/>
      <c r="KC42" s="139"/>
      <c r="KD42" s="139"/>
      <c r="KE42" s="139"/>
      <c r="KF42" s="139"/>
      <c r="KG42" s="139"/>
      <c r="KH42" s="139"/>
      <c r="KI42" s="139"/>
      <c r="KJ42" s="139"/>
      <c r="KK42" s="139"/>
      <c r="KL42" s="139"/>
      <c r="KM42" s="139"/>
      <c r="KN42" s="139"/>
      <c r="KO42" s="139"/>
      <c r="KP42" s="139"/>
      <c r="KQ42" s="139"/>
      <c r="KR42" s="139"/>
      <c r="KS42" s="139"/>
      <c r="KT42" s="139"/>
      <c r="KU42" s="139"/>
    </row>
    <row r="43" spans="1:307" s="152" customFormat="1" x14ac:dyDescent="0.2">
      <c r="A43" s="150" t="s">
        <v>524</v>
      </c>
      <c r="B43" s="186" t="s">
        <v>592</v>
      </c>
      <c r="C43" s="284">
        <f>'[8]ф_4 (Л) '!C47</f>
        <v>1.2019230769230769</v>
      </c>
      <c r="D43" s="284">
        <f>'[8]ф_4 (Л) '!D47</f>
        <v>1.2019230769230769</v>
      </c>
      <c r="E43" s="284">
        <f>'[8]ф_4 (Л) '!E47</f>
        <v>1.2019230769230769</v>
      </c>
      <c r="F43" s="284">
        <f>'[8]ф_4 (Л) '!F47</f>
        <v>1.2019230769230769</v>
      </c>
      <c r="G43" s="284">
        <f>'[8]ф_4 (Л) '!G47</f>
        <v>1.2019230769230769</v>
      </c>
      <c r="H43" s="284">
        <f>'[8]ф_4 (Л) '!H47</f>
        <v>1.2019230769230769</v>
      </c>
      <c r="I43" s="284">
        <f>'[8]ф_4 (Л) '!I47</f>
        <v>0.28274117569839596</v>
      </c>
      <c r="J43" s="151">
        <f>'[8]ф_4 (Л) '!J47</f>
        <v>2.9069767441860463</v>
      </c>
      <c r="K43" s="151">
        <f>'[8]ф_4 (Л) '!K47</f>
        <v>2.9069767441860463</v>
      </c>
      <c r="L43" s="151">
        <f>'[8]ф_4 (Л) '!L47</f>
        <v>2.9069767441860463</v>
      </c>
      <c r="M43" s="151">
        <f>'[8]ф_4 (Л) '!M47</f>
        <v>2.9069767441860463</v>
      </c>
      <c r="N43" s="151">
        <f>'[8]ф_4 (Л) '!N47</f>
        <v>2.9069767441860463</v>
      </c>
      <c r="O43" s="151">
        <f>'[8]ф_4 (Л) '!O47</f>
        <v>2.9069767441860463</v>
      </c>
      <c r="P43" s="151">
        <f>'[8]ф_4 (Л) '!P47</f>
        <v>2.9069767441860463</v>
      </c>
      <c r="Q43" s="151">
        <f>'[8]ф_4 (Л) '!Q47</f>
        <v>2.9069767441860463</v>
      </c>
      <c r="R43" s="151">
        <f>'[8]ф_4 (Л) '!R47</f>
        <v>2.9069767441860463</v>
      </c>
      <c r="S43" s="151">
        <f>'[8]ф_4 (Л) '!S47</f>
        <v>2.9069767441860463</v>
      </c>
      <c r="T43" s="151">
        <f>'[8]ф_4 (Л) '!T47</f>
        <v>2.9069767441860463</v>
      </c>
      <c r="U43" s="151">
        <f>'[8]ф_4 (Л) '!U47</f>
        <v>2.9069767441860463</v>
      </c>
      <c r="V43" s="151">
        <f>'[8]ф_4 (Л) '!V47</f>
        <v>2.9069767441860463</v>
      </c>
      <c r="W43" s="151">
        <f>'[8]ф_4 (Л) '!W47</f>
        <v>2.9069767441860463</v>
      </c>
      <c r="X43" s="151">
        <f>'[8]ф_4 (Л) '!X47</f>
        <v>2.9069767441860463</v>
      </c>
      <c r="Y43" s="151">
        <f>'[8]ф_4 (Л) '!Y47</f>
        <v>2.9069767441860463</v>
      </c>
      <c r="Z43" s="151">
        <f>'[8]ф_4 (Л) '!Z47</f>
        <v>2.9069767441860463</v>
      </c>
      <c r="AA43" s="151">
        <f>'[8]ф_4 (Л) '!AA47</f>
        <v>2.9069767441860463</v>
      </c>
      <c r="AB43" s="151">
        <f>'[8]ф_4 (Л) '!AB47</f>
        <v>2.9069767441860463</v>
      </c>
      <c r="AC43" s="151">
        <f>'[8]ф_4 (Л) '!AC47</f>
        <v>2.9069767441860463</v>
      </c>
      <c r="AD43" s="151">
        <f>'[8]ф_4 (Л) '!AD47</f>
        <v>2.9069767441860463</v>
      </c>
      <c r="AE43" s="151">
        <f>'[8]ф_4 (Л) '!AE47</f>
        <v>2.9069767441860463</v>
      </c>
      <c r="AF43" s="151">
        <f>'[8]ф_4 (Л) '!AF47</f>
        <v>2.9069767441860463</v>
      </c>
      <c r="AG43" s="151">
        <f>'[8]ф_4 (Л) '!AG47</f>
        <v>2.9069767441860463</v>
      </c>
      <c r="AH43" s="151">
        <f>'[8]ф_4 (Л) '!AH47</f>
        <v>2.9069767441860463</v>
      </c>
      <c r="AI43" s="151">
        <f>'[8]ф_4 (Л) '!AI47</f>
        <v>7.7519379844961236</v>
      </c>
      <c r="AJ43" s="151">
        <f>'[8]ф_4 (Л) '!AJ47</f>
        <v>169.35736246706477</v>
      </c>
      <c r="AK43" s="151">
        <f>'[8]ф_4 (Л) '!AK47</f>
        <v>169.35736246706477</v>
      </c>
      <c r="AL43" s="151">
        <f>'[8]ф_4 (Л) '!AL47</f>
        <v>169.35736246706477</v>
      </c>
      <c r="AM43" s="151">
        <f>'[8]ф_4 (Л) '!AM47</f>
        <v>169.35736246706477</v>
      </c>
      <c r="AN43" s="151">
        <f>'[8]ф_4 (Л) '!AN47</f>
        <v>169.35736246706477</v>
      </c>
      <c r="AO43" s="151">
        <f>'[8]ф_4 (Л) '!AO47</f>
        <v>169.35736246706477</v>
      </c>
      <c r="AP43" s="151">
        <f>'[8]ф_4 (Л) '!AP47</f>
        <v>169.35736246706477</v>
      </c>
      <c r="AQ43" s="151">
        <f>'[8]ф_4 (Л) '!AQ47</f>
        <v>169.35736246706477</v>
      </c>
      <c r="AR43" s="151">
        <f>'[8]ф_4 (Л) '!AR47</f>
        <v>169.35736246706477</v>
      </c>
      <c r="AS43" s="151">
        <f>'[8]ф_4 (Л) '!AS47</f>
        <v>169.35736246706477</v>
      </c>
      <c r="AT43" s="151">
        <f>'[8]ф_4 (Л) '!AT47</f>
        <v>169.35736246706477</v>
      </c>
      <c r="AU43" s="151">
        <f>'[8]ф_4 (Л) '!AU47</f>
        <v>169.35736246706477</v>
      </c>
      <c r="AV43" s="151">
        <f>'[8]ф_4 (Л) '!AV47</f>
        <v>169.35736246706477</v>
      </c>
      <c r="AW43" s="151">
        <f>'[8]ф_4 (Л) '!AW47</f>
        <v>169.35736246706477</v>
      </c>
      <c r="AX43" s="151">
        <f>'[8]ф_4 (Л) '!AX47</f>
        <v>169.35736246706477</v>
      </c>
      <c r="AY43" s="151">
        <f>'[8]ф_4 (Л) '!AY47</f>
        <v>169.35736246706477</v>
      </c>
      <c r="AZ43" s="151">
        <f>'[8]ф_4 (Л) '!AZ47</f>
        <v>169.35736246706477</v>
      </c>
      <c r="BA43" s="151">
        <f>'[8]ф_4 (Л) '!BA47</f>
        <v>169.35736246706477</v>
      </c>
      <c r="BB43" s="151">
        <f>'[8]ф_4 (Л) '!BB47</f>
        <v>169.35736246706477</v>
      </c>
      <c r="BC43" s="151">
        <f>'[8]ф_4 (Л) '!BC47</f>
        <v>169.35736246706477</v>
      </c>
      <c r="BD43" s="151">
        <f>'[8]ф_4 (Л) '!BD47</f>
        <v>169.35736246706477</v>
      </c>
      <c r="BE43" s="151">
        <f>'[8]ф_4 (Л) '!BE47</f>
        <v>169.35736246706477</v>
      </c>
      <c r="BF43" s="151">
        <f>'[8]ф_4 (Л) '!BF47</f>
        <v>169.35736246706477</v>
      </c>
      <c r="BG43" s="151">
        <f>'[8]ф_4 (Л) '!BG47</f>
        <v>169.35736246706477</v>
      </c>
      <c r="BH43" s="151">
        <f>'[8]ф_4 (Л) '!BH47</f>
        <v>169.35736246706477</v>
      </c>
      <c r="BI43" s="151">
        <f>'[8]ф_4 (Л) '!BI47</f>
        <v>156.18196743708378</v>
      </c>
      <c r="BJ43" s="151">
        <f>'[8]ф_4 (Л) '!BJ47</f>
        <v>3.296131398225187</v>
      </c>
      <c r="BK43" s="151">
        <f>'[8]ф_4 (Л) '!BK47</f>
        <v>22.910973175994584</v>
      </c>
      <c r="BL43" s="151">
        <f>'[8]ф_4 (Л) '!BL47</f>
        <v>3.296131398225187</v>
      </c>
      <c r="BM43" s="151">
        <f>'[8]ф_4 (Л) '!BM47</f>
        <v>3.296131398225187</v>
      </c>
      <c r="BN43" s="151">
        <f>'[8]ф_4 (Л) '!BN47</f>
        <v>2.8045527770475669</v>
      </c>
      <c r="BO43" s="151">
        <f>'[8]ф_4 (Л) '!BO47</f>
        <v>2.3646046587887142</v>
      </c>
      <c r="BP43" s="151">
        <f>'[8]ф_4 (Л) '!BP47</f>
        <v>2.417929321919015</v>
      </c>
      <c r="BQ43" s="151">
        <f>'[8]ф_4 (Л) '!BQ47</f>
        <v>2.429167462502368</v>
      </c>
      <c r="BR43" s="151">
        <f>'[8]ф_4 (Л) '!BR47</f>
        <v>2.4217395354069731</v>
      </c>
      <c r="BS43" s="151">
        <f>'[8]ф_4 (Л) '!BS47</f>
        <v>2.4315927565457081</v>
      </c>
      <c r="BT43" s="151">
        <f>'[8]ф_4 (Л) '!BT47</f>
        <v>2.4431540569887007</v>
      </c>
      <c r="BU43" s="151">
        <f>'[8]ф_4 (Л) '!BU47</f>
        <v>2.4475061330694139</v>
      </c>
      <c r="BV43" s="151">
        <f>'[8]ф_4 (Л) '!BV47</f>
        <v>2.4486493782958618</v>
      </c>
      <c r="BW43" s="151">
        <f>'[8]ф_4 (Л) '!BW47</f>
        <v>2.4562481859003267</v>
      </c>
      <c r="BX43" s="151">
        <f>'[8]ф_4 (Л) '!BX47</f>
        <v>2.4592704117650781</v>
      </c>
      <c r="BY43" s="151">
        <f>'[8]ф_4 (Л) '!BY47</f>
        <v>2.47527916847827</v>
      </c>
      <c r="BZ43" s="151">
        <f>'[8]ф_4 (Л) '!BZ47</f>
        <v>2.4810896765100945</v>
      </c>
      <c r="CA43" s="151">
        <f>'[8]ф_4 (Л) '!CA47</f>
        <v>2.49365037370583</v>
      </c>
      <c r="CB43" s="151">
        <f>'[8]ф_4 (Л) '!CB47</f>
        <v>2.4958536451955617</v>
      </c>
      <c r="CC43" s="151">
        <f>'[8]ф_4 (Л) '!CC47</f>
        <v>2.5018093130371479</v>
      </c>
      <c r="CD43" s="151">
        <f>'[8]ф_4 (Л) '!CD47</f>
        <v>2.5078324334746691</v>
      </c>
      <c r="CE43" s="151">
        <f>'[8]ф_4 (Л) '!CE47</f>
        <v>2.5230002442552246</v>
      </c>
      <c r="CF43" s="151">
        <f>'[8]ф_4 (Л) '!CF47</f>
        <v>2.5246541185795857</v>
      </c>
      <c r="CG43" s="151">
        <f>'[8]ф_4 (Л) '!CG47</f>
        <v>2.5246734854049238</v>
      </c>
      <c r="CH43" s="151">
        <f>'[8]ф_4 (Л) '!CH47</f>
        <v>2.5245090021426311</v>
      </c>
      <c r="CI43" s="151">
        <f>'[8]ф_4 (Л) '!CI47</f>
        <v>2.5245090021426311</v>
      </c>
      <c r="CJ43" s="151">
        <f t="shared" si="103"/>
        <v>156.11796754553774</v>
      </c>
      <c r="CK43" s="151">
        <v>156.11796754553774</v>
      </c>
      <c r="CL43" s="151">
        <v>156.11796754553774</v>
      </c>
      <c r="CM43" s="151">
        <v>156.11796754553771</v>
      </c>
      <c r="CN43" s="151">
        <v>123.50538173896491</v>
      </c>
      <c r="CO43" s="151">
        <v>106.25522394985009</v>
      </c>
      <c r="CP43" s="151">
        <v>108.48875043038063</v>
      </c>
      <c r="CQ43" s="151">
        <v>108.87365852812997</v>
      </c>
      <c r="CR43" s="151">
        <v>108.43070070697675</v>
      </c>
      <c r="CS43" s="151">
        <v>108.8354026219821</v>
      </c>
      <c r="CT43" s="151">
        <v>109.31010542345575</v>
      </c>
      <c r="CU43" s="151">
        <v>109.48859229697666</v>
      </c>
      <c r="CV43" s="151">
        <v>109.53546859038592</v>
      </c>
      <c r="CW43" s="151">
        <v>109.84693169569726</v>
      </c>
      <c r="CX43" s="151">
        <v>109.97075501082149</v>
      </c>
      <c r="CY43" s="151">
        <v>110.62614538420694</v>
      </c>
      <c r="CZ43" s="151">
        <v>110.86630987548442</v>
      </c>
      <c r="DA43" s="151">
        <v>111.39070950953244</v>
      </c>
      <c r="DB43" s="151">
        <v>111.48522349474149</v>
      </c>
      <c r="DC43" s="151">
        <v>111.74071073168716</v>
      </c>
      <c r="DD43" s="151">
        <v>112.37389906046411</v>
      </c>
      <c r="DE43" s="151">
        <v>113.02760394651764</v>
      </c>
      <c r="DF43" s="151">
        <v>113.09565715301082</v>
      </c>
      <c r="DG43" s="151">
        <v>113.09645400366774</v>
      </c>
      <c r="DH43" s="151">
        <v>113.08968628022929</v>
      </c>
      <c r="DI43" s="151">
        <v>113.0896862802293</v>
      </c>
      <c r="DJ43" s="139"/>
      <c r="DK43" s="139">
        <v>47.363999999999997</v>
      </c>
      <c r="DL43" s="139">
        <v>832</v>
      </c>
      <c r="DM43" s="139">
        <f t="shared" si="100"/>
        <v>0.34400000000000003</v>
      </c>
      <c r="DN43" s="139">
        <v>0.40007200000000004</v>
      </c>
      <c r="DO43" s="139"/>
      <c r="DP43" s="139"/>
      <c r="DQ43" s="284">
        <f>'[8]ф_4 (Л) '!DQ47</f>
        <v>0</v>
      </c>
      <c r="DR43" s="284">
        <f>'[8]ф_4 (Л) '!DR47</f>
        <v>0</v>
      </c>
      <c r="DS43" s="284">
        <f>'[8]ф_4 (Л) '!DS47</f>
        <v>0</v>
      </c>
      <c r="DT43" s="284">
        <f>'[8]ф_4 (Л) '!DT47</f>
        <v>0</v>
      </c>
      <c r="DU43" s="284">
        <f>'[8]ф_4 (Л) '!DU47</f>
        <v>0</v>
      </c>
      <c r="DV43" s="284">
        <f>'[8]ф_4 (Л) '!DV47</f>
        <v>0</v>
      </c>
      <c r="DW43" s="284">
        <f>'[8]ф_4 (Л) '!DW47</f>
        <v>0</v>
      </c>
      <c r="DX43" s="284">
        <f>'[8]ф_4 (Л) '!DX47</f>
        <v>0</v>
      </c>
      <c r="DY43" s="284">
        <f>'[8]ф_4 (Л) '!DY47</f>
        <v>0</v>
      </c>
      <c r="DZ43" s="284">
        <f>'[8]ф_4 (Л) '!DZ47</f>
        <v>0</v>
      </c>
      <c r="EA43" s="284">
        <f>'[8]ф_4 (Л) '!EA47</f>
        <v>0</v>
      </c>
      <c r="EB43" s="284">
        <f>'[8]ф_4 (Л) '!EB47</f>
        <v>0</v>
      </c>
      <c r="EC43" s="284">
        <f>'[8]ф_4 (Л) '!EC47</f>
        <v>0</v>
      </c>
      <c r="ED43" s="284">
        <f>'[8]ф_4 (Л) '!ED47</f>
        <v>0</v>
      </c>
      <c r="EE43" s="284">
        <f>'[8]ф_4 (Л) '!EE47</f>
        <v>0</v>
      </c>
      <c r="EF43" s="284">
        <f>'[8]ф_4 (Л) '!EF47</f>
        <v>0</v>
      </c>
      <c r="EG43" s="284">
        <f>'[8]ф_4 (Л) '!EG47</f>
        <v>0</v>
      </c>
      <c r="EH43" s="284">
        <f>'[8]ф_4 (Л) '!EH47</f>
        <v>0</v>
      </c>
      <c r="EI43" s="284">
        <f>'[8]ф_4 (Л) '!EI47</f>
        <v>0</v>
      </c>
      <c r="EJ43" s="284">
        <f>'[8]ф_4 (Л) '!EJ47</f>
        <v>0</v>
      </c>
      <c r="EK43" s="284">
        <f>'[8]ф_4 (Л) '!EK47</f>
        <v>0</v>
      </c>
      <c r="EL43" s="284">
        <f>'[8]ф_4 (Л) '!EL47</f>
        <v>0</v>
      </c>
      <c r="EM43" s="284">
        <f>'[8]ф_4 (Л) '!EM47</f>
        <v>0</v>
      </c>
      <c r="EN43" s="284">
        <f>'[8]ф_4 (Л) '!EN47</f>
        <v>0</v>
      </c>
      <c r="EO43" s="284">
        <f>'[8]ф_4 (Л) '!EO47</f>
        <v>0</v>
      </c>
      <c r="EP43" s="139"/>
      <c r="EQ43" s="139"/>
      <c r="ER43" s="139"/>
      <c r="ES43" s="139">
        <v>0</v>
      </c>
      <c r="ET43" s="139">
        <v>0</v>
      </c>
      <c r="EU43" s="139">
        <v>0</v>
      </c>
      <c r="EV43" s="139">
        <v>0</v>
      </c>
      <c r="EW43" s="139">
        <v>0</v>
      </c>
      <c r="EX43" s="139">
        <v>0</v>
      </c>
      <c r="EY43" s="139">
        <v>0</v>
      </c>
      <c r="EZ43" s="139">
        <v>0</v>
      </c>
      <c r="FA43" s="139">
        <v>0</v>
      </c>
      <c r="FB43" s="139">
        <v>0</v>
      </c>
      <c r="FC43" s="139">
        <v>0</v>
      </c>
      <c r="FD43" s="139">
        <v>0</v>
      </c>
      <c r="FE43" s="139">
        <v>0</v>
      </c>
      <c r="FF43" s="139">
        <v>0</v>
      </c>
      <c r="FG43" s="139">
        <v>0</v>
      </c>
      <c r="FH43" s="139">
        <v>0</v>
      </c>
      <c r="FI43" s="139">
        <v>0</v>
      </c>
      <c r="FJ43" s="139">
        <v>0</v>
      </c>
      <c r="FK43" s="139">
        <v>0</v>
      </c>
      <c r="FL43" s="139">
        <v>0</v>
      </c>
      <c r="FM43" s="139">
        <v>0</v>
      </c>
      <c r="FN43" s="139">
        <v>0</v>
      </c>
      <c r="FO43" s="139">
        <v>0</v>
      </c>
      <c r="FP43" s="139">
        <v>0</v>
      </c>
      <c r="FQ43" s="139">
        <v>0</v>
      </c>
      <c r="FR43" s="139"/>
      <c r="FS43" s="139"/>
      <c r="FT43" s="139"/>
      <c r="FU43" s="139">
        <v>2045</v>
      </c>
      <c r="FV43" s="139"/>
      <c r="FW43" s="139"/>
      <c r="FX43" s="139"/>
      <c r="FY43" s="139">
        <v>0.129</v>
      </c>
      <c r="FZ43" s="139"/>
      <c r="GA43" s="139"/>
      <c r="GB43" s="139"/>
      <c r="GC43" s="139"/>
      <c r="GD43" s="139"/>
      <c r="GE43" s="139"/>
      <c r="GF43" s="139"/>
      <c r="GG43" s="139"/>
      <c r="GH43" s="139"/>
      <c r="GI43" s="139"/>
      <c r="GJ43" s="139"/>
      <c r="GK43" s="139"/>
      <c r="GL43" s="139"/>
      <c r="GM43" s="139"/>
      <c r="GN43" s="139"/>
      <c r="GO43" s="139"/>
      <c r="GP43" s="139"/>
      <c r="GQ43" s="139"/>
      <c r="GR43" s="139">
        <v>832</v>
      </c>
      <c r="GS43" s="139"/>
      <c r="GT43" s="139"/>
      <c r="GU43" s="139"/>
      <c r="GV43" s="139">
        <f t="shared" si="104"/>
        <v>0.28274117569839596</v>
      </c>
      <c r="GW43" s="139"/>
      <c r="GX43" s="139"/>
      <c r="GY43" s="139"/>
      <c r="GZ43" s="139">
        <f t="shared" si="106"/>
        <v>0.34400000000000003</v>
      </c>
      <c r="HA43" s="139">
        <f t="shared" si="106"/>
        <v>0.34400000000000003</v>
      </c>
      <c r="HB43" s="139">
        <f t="shared" si="106"/>
        <v>0.34400000000000003</v>
      </c>
      <c r="HC43" s="139">
        <f t="shared" si="106"/>
        <v>0.34400000000000003</v>
      </c>
      <c r="HD43" s="139">
        <f t="shared" si="106"/>
        <v>0.34400000000000003</v>
      </c>
      <c r="HE43" s="139">
        <f t="shared" si="106"/>
        <v>0.34400000000000003</v>
      </c>
      <c r="HF43" s="139">
        <f t="shared" si="106"/>
        <v>0.34400000000000003</v>
      </c>
      <c r="HG43" s="139">
        <f t="shared" si="106"/>
        <v>0.34400000000000003</v>
      </c>
      <c r="HH43" s="139">
        <f t="shared" si="106"/>
        <v>0.34400000000000003</v>
      </c>
      <c r="HI43" s="139">
        <f t="shared" si="106"/>
        <v>0.34400000000000003</v>
      </c>
      <c r="HJ43" s="139">
        <f t="shared" si="106"/>
        <v>0.34400000000000003</v>
      </c>
      <c r="HK43" s="139">
        <f t="shared" si="106"/>
        <v>0.34400000000000003</v>
      </c>
      <c r="HL43" s="139">
        <f t="shared" si="106"/>
        <v>0.34400000000000003</v>
      </c>
      <c r="HM43" s="139">
        <f t="shared" si="106"/>
        <v>0.34400000000000003</v>
      </c>
      <c r="HN43" s="139">
        <f t="shared" si="106"/>
        <v>0.34400000000000003</v>
      </c>
      <c r="HO43" s="139">
        <f t="shared" ref="HO43" si="108">IF($FU43&gt;HO$10,$DM43,$FY43)</f>
        <v>0.34400000000000003</v>
      </c>
      <c r="HP43" s="139">
        <f t="shared" si="107"/>
        <v>0.34400000000000003</v>
      </c>
      <c r="HQ43" s="139">
        <f t="shared" si="107"/>
        <v>0.34400000000000003</v>
      </c>
      <c r="HR43" s="139">
        <f t="shared" si="107"/>
        <v>0.34400000000000003</v>
      </c>
      <c r="HS43" s="139">
        <f t="shared" si="107"/>
        <v>0.34400000000000003</v>
      </c>
      <c r="HT43" s="139">
        <f t="shared" si="107"/>
        <v>0.34400000000000003</v>
      </c>
      <c r="HU43" s="139">
        <f t="shared" si="107"/>
        <v>0.34400000000000003</v>
      </c>
      <c r="HV43" s="139">
        <f t="shared" si="107"/>
        <v>0.34400000000000003</v>
      </c>
      <c r="HW43" s="139">
        <f t="shared" si="107"/>
        <v>0.34400000000000003</v>
      </c>
      <c r="HX43" s="139">
        <f t="shared" si="107"/>
        <v>0.129</v>
      </c>
      <c r="HY43" s="139"/>
      <c r="HZ43" s="139"/>
      <c r="IA43" s="139"/>
      <c r="IB43" s="139"/>
      <c r="IC43" s="139"/>
      <c r="ID43" s="139"/>
      <c r="IE43" s="139"/>
      <c r="IF43" s="139"/>
      <c r="IG43" s="139"/>
      <c r="IH43" s="139"/>
      <c r="II43" s="139"/>
      <c r="IJ43" s="139"/>
      <c r="IK43" s="139"/>
      <c r="IL43" s="139"/>
      <c r="IM43" s="139"/>
      <c r="IN43" s="139"/>
      <c r="IO43" s="139"/>
      <c r="IP43" s="139"/>
      <c r="IQ43" s="139"/>
      <c r="IR43" s="139"/>
      <c r="IS43" s="139"/>
      <c r="IT43" s="139"/>
      <c r="IU43" s="139"/>
      <c r="IV43" s="139"/>
      <c r="IW43" s="139"/>
      <c r="IX43" s="139"/>
      <c r="IY43" s="139"/>
      <c r="IZ43" s="139"/>
      <c r="JA43" s="139"/>
      <c r="JB43" s="139"/>
      <c r="JC43" s="139"/>
      <c r="JD43" s="139"/>
      <c r="JE43" s="139"/>
      <c r="JF43" s="139"/>
      <c r="JG43" s="139"/>
      <c r="JH43" s="139"/>
      <c r="JI43" s="139"/>
      <c r="JJ43" s="139"/>
      <c r="JK43" s="139"/>
      <c r="JL43" s="139"/>
      <c r="JM43" s="139"/>
      <c r="JN43" s="139"/>
      <c r="JO43" s="139"/>
      <c r="JP43" s="139"/>
      <c r="JQ43" s="139"/>
      <c r="JR43" s="139"/>
      <c r="JS43" s="139"/>
      <c r="JT43" s="139"/>
      <c r="JU43" s="139"/>
      <c r="JV43" s="139"/>
      <c r="JW43" s="139"/>
      <c r="JX43" s="139"/>
      <c r="JY43" s="139"/>
      <c r="JZ43" s="139"/>
      <c r="KA43" s="139"/>
      <c r="KB43" s="139"/>
      <c r="KC43" s="139"/>
      <c r="KD43" s="139"/>
      <c r="KE43" s="139"/>
      <c r="KF43" s="139"/>
      <c r="KG43" s="139"/>
      <c r="KH43" s="139"/>
      <c r="KI43" s="139"/>
      <c r="KJ43" s="139"/>
      <c r="KK43" s="139"/>
      <c r="KL43" s="139"/>
      <c r="KM43" s="139"/>
      <c r="KN43" s="139"/>
      <c r="KO43" s="139"/>
      <c r="KP43" s="139"/>
      <c r="KQ43" s="139"/>
      <c r="KR43" s="139"/>
      <c r="KS43" s="139"/>
      <c r="KT43" s="139"/>
      <c r="KU43" s="139"/>
    </row>
    <row r="44" spans="1:307" s="152" customFormat="1" x14ac:dyDescent="0.2">
      <c r="A44" s="150" t="s">
        <v>525</v>
      </c>
      <c r="B44" s="186" t="s">
        <v>593</v>
      </c>
      <c r="C44" s="284">
        <f>'[8]ф_4 (Л) '!C48</f>
        <v>0.28274117569839596</v>
      </c>
      <c r="D44" s="284">
        <f>'[8]ф_4 (Л) '!D48</f>
        <v>0.28274117569839596</v>
      </c>
      <c r="E44" s="284">
        <f>'[8]ф_4 (Л) '!E48</f>
        <v>0.28274117569839596</v>
      </c>
      <c r="F44" s="284">
        <f>'[8]ф_4 (Л) '!F48</f>
        <v>0.28274117569839596</v>
      </c>
      <c r="G44" s="284">
        <f>'[8]ф_4 (Л) '!G48</f>
        <v>0.28274117569839596</v>
      </c>
      <c r="H44" s="284">
        <f>'[8]ф_4 (Л) '!H48</f>
        <v>0.28274117569839596</v>
      </c>
      <c r="I44" s="284">
        <f>'[8]ф_4 (Л) '!I48</f>
        <v>0.28274117569839596</v>
      </c>
      <c r="J44" s="151">
        <f>'[8]ф_4 (Л) '!J48</f>
        <v>0.15873015873015872</v>
      </c>
      <c r="K44" s="151">
        <f>'[8]ф_4 (Л) '!K48</f>
        <v>0.15873015873015872</v>
      </c>
      <c r="L44" s="151">
        <f>'[8]ф_4 (Л) '!L48</f>
        <v>0.15873015873015872</v>
      </c>
      <c r="M44" s="151">
        <f>'[8]ф_4 (Л) '!M48</f>
        <v>0.15873015873015872</v>
      </c>
      <c r="N44" s="151">
        <f>'[8]ф_4 (Л) '!N48</f>
        <v>0.23809523809523808</v>
      </c>
      <c r="O44" s="151">
        <f>'[8]ф_4 (Л) '!O48</f>
        <v>0</v>
      </c>
      <c r="P44" s="151">
        <f>'[8]ф_4 (Л) '!P48</f>
        <v>0</v>
      </c>
      <c r="Q44" s="151">
        <f>'[8]ф_4 (Л) '!Q48</f>
        <v>0</v>
      </c>
      <c r="R44" s="151">
        <f>'[8]ф_4 (Л) '!R48</f>
        <v>0</v>
      </c>
      <c r="S44" s="151">
        <f>'[8]ф_4 (Л) '!S48</f>
        <v>0</v>
      </c>
      <c r="T44" s="151">
        <f>'[8]ф_4 (Л) '!T48</f>
        <v>0</v>
      </c>
      <c r="U44" s="151">
        <f>'[8]ф_4 (Л) '!U48</f>
        <v>0</v>
      </c>
      <c r="V44" s="151">
        <f>'[8]ф_4 (Л) '!V48</f>
        <v>0</v>
      </c>
      <c r="W44" s="151">
        <f>'[8]ф_4 (Л) '!W48</f>
        <v>0</v>
      </c>
      <c r="X44" s="151">
        <f>'[8]ф_4 (Л) '!X48</f>
        <v>0</v>
      </c>
      <c r="Y44" s="151">
        <f>'[8]ф_4 (Л) '!Y48</f>
        <v>0</v>
      </c>
      <c r="Z44" s="151">
        <f>'[8]ф_4 (Л) '!Z48</f>
        <v>0</v>
      </c>
      <c r="AA44" s="151">
        <f>'[8]ф_4 (Л) '!AA48</f>
        <v>0</v>
      </c>
      <c r="AB44" s="151">
        <f>'[8]ф_4 (Л) '!AB48</f>
        <v>0</v>
      </c>
      <c r="AC44" s="151">
        <f>'[8]ф_4 (Л) '!AC48</f>
        <v>0</v>
      </c>
      <c r="AD44" s="151">
        <f>'[8]ф_4 (Л) '!AD48</f>
        <v>0</v>
      </c>
      <c r="AE44" s="151">
        <f>'[8]ф_4 (Л) '!AE48</f>
        <v>0</v>
      </c>
      <c r="AF44" s="151">
        <f>'[8]ф_4 (Л) '!AF48</f>
        <v>0</v>
      </c>
      <c r="AG44" s="151">
        <f>'[8]ф_4 (Л) '!AG48</f>
        <v>0</v>
      </c>
      <c r="AH44" s="151">
        <f>'[8]ф_4 (Л) '!AH48</f>
        <v>0</v>
      </c>
      <c r="AI44" s="151">
        <f>'[8]ф_4 (Л) '!AI48</f>
        <v>0</v>
      </c>
      <c r="AJ44" s="151">
        <f>'[8]ф_4 (Л) '!AJ48</f>
        <v>162.4696450858992</v>
      </c>
      <c r="AK44" s="151">
        <f>'[8]ф_4 (Л) '!AK48</f>
        <v>162.4696450858992</v>
      </c>
      <c r="AL44" s="151">
        <f>'[8]ф_4 (Л) '!AL48</f>
        <v>162.4696450858992</v>
      </c>
      <c r="AM44" s="151">
        <f>'[8]ф_4 (Л) '!AM48</f>
        <v>162.4696450858992</v>
      </c>
      <c r="AN44" s="151">
        <f>'[8]ф_4 (Л) '!AN48</f>
        <v>156.0598971332835</v>
      </c>
      <c r="AO44" s="151">
        <f>'[8]ф_4 (Л) '!AO48</f>
        <v>156.0598971332835</v>
      </c>
      <c r="AP44" s="151">
        <f>'[8]ф_4 (Л) '!AP48</f>
        <v>156.0598971332835</v>
      </c>
      <c r="AQ44" s="151">
        <f>'[8]ф_4 (Л) '!AQ48</f>
        <v>156.0598971332835</v>
      </c>
      <c r="AR44" s="151">
        <f>'[8]ф_4 (Л) '!AR48</f>
        <v>156.0598971332835</v>
      </c>
      <c r="AS44" s="151">
        <f>'[8]ф_4 (Л) '!AS48</f>
        <v>156.0598971332835</v>
      </c>
      <c r="AT44" s="151">
        <f>'[8]ф_4 (Л) '!AT48</f>
        <v>156.0598971332835</v>
      </c>
      <c r="AU44" s="151">
        <f>'[8]ф_4 (Л) '!AU48</f>
        <v>156.0598971332835</v>
      </c>
      <c r="AV44" s="151">
        <f>'[8]ф_4 (Л) '!AV48</f>
        <v>156.0598971332835</v>
      </c>
      <c r="AW44" s="151">
        <f>'[8]ф_4 (Л) '!AW48</f>
        <v>156.0598971332835</v>
      </c>
      <c r="AX44" s="151">
        <f>'[8]ф_4 (Л) '!AX48</f>
        <v>156.0598971332835</v>
      </c>
      <c r="AY44" s="151">
        <f>'[8]ф_4 (Л) '!AY48</f>
        <v>156.0598971332835</v>
      </c>
      <c r="AZ44" s="151">
        <f>'[8]ф_4 (Л) '!AZ48</f>
        <v>156.0598971332835</v>
      </c>
      <c r="BA44" s="151">
        <f>'[8]ф_4 (Л) '!BA48</f>
        <v>156.0598971332835</v>
      </c>
      <c r="BB44" s="151">
        <f>'[8]ф_4 (Л) '!BB48</f>
        <v>156.0598971332835</v>
      </c>
      <c r="BC44" s="151">
        <f>'[8]ф_4 (Л) '!BC48</f>
        <v>156.0598971332835</v>
      </c>
      <c r="BD44" s="151">
        <f>'[8]ф_4 (Л) '!BD48</f>
        <v>156.0598971332835</v>
      </c>
      <c r="BE44" s="151">
        <f>'[8]ф_4 (Л) '!BE48</f>
        <v>156.0598971332835</v>
      </c>
      <c r="BF44" s="151">
        <f>'[8]ф_4 (Л) '!BF48</f>
        <v>156.0598971332835</v>
      </c>
      <c r="BG44" s="151">
        <f>'[8]ф_4 (Л) '!BG48</f>
        <v>156.0598971332835</v>
      </c>
      <c r="BH44" s="151">
        <f>'[8]ф_4 (Л) '!BH48</f>
        <v>156.0598971332835</v>
      </c>
      <c r="BI44" s="151">
        <f>'[8]ф_4 (Л) '!BI48</f>
        <v>156.0598971332835</v>
      </c>
      <c r="BJ44" s="151">
        <f>'[8]ф_4 (Л) '!BJ48</f>
        <v>2.2340180689812033</v>
      </c>
      <c r="BK44" s="151">
        <f>'[8]ф_4 (Л) '!BK48</f>
        <v>0.96022099353179535</v>
      </c>
      <c r="BL44" s="151">
        <f>'[8]ф_4 (Л) '!BL48</f>
        <v>2.2340180689812033</v>
      </c>
      <c r="BM44" s="151">
        <f>'[8]ф_4 (Л) '!BM48</f>
        <v>2.2340180689812041</v>
      </c>
      <c r="BN44" s="151">
        <f>'[8]ф_4 (Л) '!BN48</f>
        <v>1.9096964334484168</v>
      </c>
      <c r="BO44" s="151">
        <f>'[8]ф_4 (Л) '!BO48</f>
        <v>1.4448818908402967</v>
      </c>
      <c r="BP44" s="151">
        <f>'[8]ф_4 (Л) '!BP48</f>
        <v>1.4774657055620357</v>
      </c>
      <c r="BQ44" s="151">
        <f>'[8]ф_4 (Л) '!BQ48</f>
        <v>1.4843327248564666</v>
      </c>
      <c r="BR44" s="151">
        <f>'[8]ф_4 (Л) '!BR48</f>
        <v>1.4797939207452899</v>
      </c>
      <c r="BS44" s="151">
        <f>'[8]ф_4 (Л) '!BS48</f>
        <v>1.4858146907445742</v>
      </c>
      <c r="BT44" s="151">
        <f>'[8]ф_4 (Л) '!BT48</f>
        <v>1.4827102938116907</v>
      </c>
      <c r="BU44" s="151">
        <f>'[8]ф_4 (Л) '!BU48</f>
        <v>1.4853514977037936</v>
      </c>
      <c r="BV44" s="151">
        <f>'[8]ф_4 (Л) '!BV48</f>
        <v>1.4860453145594092</v>
      </c>
      <c r="BW44" s="151">
        <f>'[8]ф_4 (Л) '!BW48</f>
        <v>1.4906569067852886</v>
      </c>
      <c r="BX44" s="151">
        <f>'[8]ф_4 (Л) '!BX48</f>
        <v>1.4924910463014085</v>
      </c>
      <c r="BY44" s="151">
        <f>'[8]ф_4 (Л) '!BY48</f>
        <v>1.502206499283949</v>
      </c>
      <c r="BZ44" s="151">
        <f>'[8]ф_4 (Л) '!BZ48</f>
        <v>1.5057328017070062</v>
      </c>
      <c r="CA44" s="151">
        <f>'[8]ф_4 (Л) '!CA48</f>
        <v>1.513355683684626</v>
      </c>
      <c r="CB44" s="151">
        <f>'[8]ф_4 (Л) '!CB48</f>
        <v>1.5146928131663069</v>
      </c>
      <c r="CC44" s="151">
        <f>'[8]ф_4 (Л) '!CC48</f>
        <v>1.518307210707053</v>
      </c>
      <c r="CD44" s="151">
        <f>'[8]ф_4 (Л) '!CD48</f>
        <v>1.5219625441265867</v>
      </c>
      <c r="CE44" s="151">
        <f>'[8]ф_4 (Л) '!CE48</f>
        <v>1.5311676407575525</v>
      </c>
      <c r="CF44" s="151">
        <f>'[8]ф_4 (Л) '!CF48</f>
        <v>1.532171350072725</v>
      </c>
      <c r="CG44" s="151">
        <f>'[8]ф_4 (Л) '!CG48</f>
        <v>1.5321831034827094</v>
      </c>
      <c r="CH44" s="151">
        <f>'[8]ф_4 (Л) '!CH48</f>
        <v>1.5320832812772849</v>
      </c>
      <c r="CI44" s="151">
        <f>'[8]ф_4 (Л) '!CI48</f>
        <v>1.5320832812772849</v>
      </c>
      <c r="CJ44" s="151">
        <f t="shared" si="103"/>
        <v>2237.33781983171</v>
      </c>
      <c r="CK44" s="151">
        <v>2237.33781983171</v>
      </c>
      <c r="CL44" s="151">
        <v>2237.33781983171</v>
      </c>
      <c r="CM44" s="151">
        <v>2237.33781983171</v>
      </c>
      <c r="CN44" s="151">
        <v>1769.9645073635656</v>
      </c>
      <c r="CO44" s="151">
        <v>1372.8421608048745</v>
      </c>
      <c r="CP44" s="151">
        <v>1401.6998414511806</v>
      </c>
      <c r="CQ44" s="151">
        <v>1406.6729434313227</v>
      </c>
      <c r="CR44" s="151">
        <v>1400.9498255484373</v>
      </c>
      <c r="CS44" s="151">
        <v>1406.1786682427039</v>
      </c>
      <c r="CT44" s="151">
        <v>1402.6918479503406</v>
      </c>
      <c r="CU44" s="151">
        <v>1404.9822316388754</v>
      </c>
      <c r="CV44" s="151">
        <v>1405.5837587746566</v>
      </c>
      <c r="CW44" s="151">
        <v>1409.5805233653141</v>
      </c>
      <c r="CX44" s="151">
        <v>1411.1694519830126</v>
      </c>
      <c r="CY44" s="151">
        <v>1419.5795685995099</v>
      </c>
      <c r="CZ44" s="151">
        <v>1422.6614133454925</v>
      </c>
      <c r="DA44" s="151">
        <v>1429.3906273454036</v>
      </c>
      <c r="DB44" s="151">
        <v>1430.6034520522912</v>
      </c>
      <c r="DC44" s="151">
        <v>1433.8819217155558</v>
      </c>
      <c r="DD44" s="151">
        <v>1442.0071367041614</v>
      </c>
      <c r="DE44" s="151">
        <v>1450.3956247682836</v>
      </c>
      <c r="DF44" s="151">
        <v>1451.2688988137627</v>
      </c>
      <c r="DG44" s="151">
        <v>1451.2791241805403</v>
      </c>
      <c r="DH44" s="151">
        <v>1451.1922792318551</v>
      </c>
      <c r="DI44" s="151">
        <v>1451.1922792318553</v>
      </c>
      <c r="DJ44" s="139"/>
      <c r="DK44" s="139">
        <v>1001.4860000000002</v>
      </c>
      <c r="DL44" s="139">
        <v>10102</v>
      </c>
      <c r="DM44" s="139">
        <f t="shared" si="100"/>
        <v>6.3</v>
      </c>
      <c r="DN44" s="139">
        <v>7.3269000000000002</v>
      </c>
      <c r="DO44" s="139"/>
      <c r="DP44" s="139"/>
      <c r="DQ44" s="284">
        <f>'[8]ф_4 (Л) '!DQ48</f>
        <v>0</v>
      </c>
      <c r="DR44" s="284">
        <f>'[8]ф_4 (Л) '!DR48</f>
        <v>0</v>
      </c>
      <c r="DS44" s="284">
        <f>'[8]ф_4 (Л) '!DS48</f>
        <v>0</v>
      </c>
      <c r="DT44" s="284">
        <f>'[8]ф_4 (Л) '!DT48</f>
        <v>350.06319716679621</v>
      </c>
      <c r="DU44" s="284">
        <f>'[8]ф_4 (Л) '!DU48</f>
        <v>0</v>
      </c>
      <c r="DV44" s="284">
        <f>'[8]ф_4 (Л) '!DV48</f>
        <v>0</v>
      </c>
      <c r="DW44" s="284">
        <f>'[8]ф_4 (Л) '!DW48</f>
        <v>0</v>
      </c>
      <c r="DX44" s="284">
        <f>'[8]ф_4 (Л) '!DX48</f>
        <v>0</v>
      </c>
      <c r="DY44" s="284">
        <f>'[8]ф_4 (Л) '!DY48</f>
        <v>257.36200164910395</v>
      </c>
      <c r="DZ44" s="284">
        <f>'[8]ф_4 (Л) '!DZ48</f>
        <v>176.47842232265538</v>
      </c>
      <c r="EA44" s="284">
        <f>'[8]ф_4 (Л) '!EA48</f>
        <v>0</v>
      </c>
      <c r="EB44" s="284">
        <f>'[8]ф_4 (Л) '!EB48</f>
        <v>0</v>
      </c>
      <c r="EC44" s="284">
        <f>'[8]ф_4 (Л) '!EC48</f>
        <v>0</v>
      </c>
      <c r="ED44" s="284">
        <f>'[8]ф_4 (Л) '!ED48</f>
        <v>0</v>
      </c>
      <c r="EE44" s="284">
        <f>'[8]ф_4 (Л) '!EE48</f>
        <v>0</v>
      </c>
      <c r="EF44" s="284">
        <f>'[8]ф_4 (Л) '!EF48</f>
        <v>0</v>
      </c>
      <c r="EG44" s="284">
        <f>'[8]ф_4 (Л) '!EG48</f>
        <v>0</v>
      </c>
      <c r="EH44" s="284">
        <f>'[8]ф_4 (Л) '!EH48</f>
        <v>0</v>
      </c>
      <c r="EI44" s="284">
        <f>'[8]ф_4 (Л) '!EI48</f>
        <v>0</v>
      </c>
      <c r="EJ44" s="284">
        <f>'[8]ф_4 (Л) '!EJ48</f>
        <v>0</v>
      </c>
      <c r="EK44" s="284">
        <f>'[8]ф_4 (Л) '!EK48</f>
        <v>0</v>
      </c>
      <c r="EL44" s="284">
        <f>'[8]ф_4 (Л) '!EL48</f>
        <v>0</v>
      </c>
      <c r="EM44" s="284">
        <f>'[8]ф_4 (Л) '!EM48</f>
        <v>0</v>
      </c>
      <c r="EN44" s="284">
        <f>'[8]ф_4 (Л) '!EN48</f>
        <v>0</v>
      </c>
      <c r="EO44" s="284">
        <f>'[8]ф_4 (Л) '!EO48</f>
        <v>0</v>
      </c>
      <c r="EP44" s="139"/>
      <c r="EQ44" s="139"/>
      <c r="ER44" s="139"/>
      <c r="ES44" s="139">
        <v>0</v>
      </c>
      <c r="ET44" s="139">
        <v>0</v>
      </c>
      <c r="EU44" s="139">
        <v>0</v>
      </c>
      <c r="EV44" s="139">
        <v>4.6440000000000019</v>
      </c>
      <c r="EW44" s="139">
        <v>0</v>
      </c>
      <c r="EX44" s="139">
        <v>0</v>
      </c>
      <c r="EY44" s="139">
        <v>0</v>
      </c>
      <c r="EZ44" s="139">
        <v>0</v>
      </c>
      <c r="FA44" s="139">
        <v>0</v>
      </c>
      <c r="FB44" s="139">
        <v>0</v>
      </c>
      <c r="FC44" s="139">
        <v>0</v>
      </c>
      <c r="FD44" s="139">
        <v>0</v>
      </c>
      <c r="FE44" s="139">
        <v>0</v>
      </c>
      <c r="FF44" s="139">
        <v>0</v>
      </c>
      <c r="FG44" s="139">
        <v>0</v>
      </c>
      <c r="FH44" s="139">
        <v>0</v>
      </c>
      <c r="FI44" s="139">
        <v>0</v>
      </c>
      <c r="FJ44" s="139">
        <v>0</v>
      </c>
      <c r="FK44" s="139">
        <v>0</v>
      </c>
      <c r="FL44" s="139">
        <v>0</v>
      </c>
      <c r="FM44" s="139">
        <v>0</v>
      </c>
      <c r="FN44" s="139">
        <v>0</v>
      </c>
      <c r="FO44" s="139">
        <v>0</v>
      </c>
      <c r="FP44" s="139">
        <v>0</v>
      </c>
      <c r="FQ44" s="139">
        <v>0</v>
      </c>
      <c r="FR44" s="139"/>
      <c r="FS44" s="139"/>
      <c r="FT44" s="139"/>
      <c r="FU44" s="139">
        <v>2024</v>
      </c>
      <c r="FV44" s="139"/>
      <c r="FW44" s="139"/>
      <c r="FX44" s="139"/>
      <c r="FY44" s="139">
        <v>4.2</v>
      </c>
      <c r="FZ44" s="139"/>
      <c r="GA44" s="139"/>
      <c r="GB44" s="139"/>
      <c r="GC44" s="139"/>
      <c r="GD44" s="139"/>
      <c r="GE44" s="139"/>
      <c r="GF44" s="139"/>
      <c r="GG44" s="139"/>
      <c r="GH44" s="139"/>
      <c r="GI44" s="139"/>
      <c r="GJ44" s="139"/>
      <c r="GK44" s="139"/>
      <c r="GL44" s="139"/>
      <c r="GM44" s="139"/>
      <c r="GN44" s="139"/>
      <c r="GO44" s="139"/>
      <c r="GP44" s="139"/>
      <c r="GQ44" s="139"/>
      <c r="GR44" s="139">
        <v>10102</v>
      </c>
      <c r="GS44" s="139"/>
      <c r="GT44" s="139"/>
      <c r="GU44" s="139"/>
      <c r="GV44" s="139">
        <f t="shared" si="104"/>
        <v>0.28274117569839596</v>
      </c>
      <c r="GW44" s="139"/>
      <c r="GX44" s="139"/>
      <c r="GY44" s="139"/>
      <c r="GZ44" s="139">
        <f t="shared" ref="GZ44:HO59" si="109">IF($FU44&gt;GZ$10,$DM44,$FY44)</f>
        <v>6.3</v>
      </c>
      <c r="HA44" s="139">
        <f t="shared" si="109"/>
        <v>6.3</v>
      </c>
      <c r="HB44" s="139">
        <f t="shared" si="109"/>
        <v>6.3</v>
      </c>
      <c r="HC44" s="139">
        <f t="shared" si="109"/>
        <v>4.2</v>
      </c>
      <c r="HD44" s="139">
        <f t="shared" si="109"/>
        <v>4.2</v>
      </c>
      <c r="HE44" s="139">
        <f t="shared" si="109"/>
        <v>4.2</v>
      </c>
      <c r="HF44" s="139">
        <f t="shared" si="109"/>
        <v>4.2</v>
      </c>
      <c r="HG44" s="139">
        <f t="shared" si="109"/>
        <v>4.2</v>
      </c>
      <c r="HH44" s="139">
        <f t="shared" si="109"/>
        <v>4.2</v>
      </c>
      <c r="HI44" s="139">
        <f t="shared" si="109"/>
        <v>4.2</v>
      </c>
      <c r="HJ44" s="139">
        <f t="shared" si="109"/>
        <v>4.2</v>
      </c>
      <c r="HK44" s="139">
        <f t="shared" si="109"/>
        <v>4.2</v>
      </c>
      <c r="HL44" s="139">
        <f t="shared" si="109"/>
        <v>4.2</v>
      </c>
      <c r="HM44" s="139">
        <f t="shared" si="109"/>
        <v>4.2</v>
      </c>
      <c r="HN44" s="139">
        <f t="shared" si="109"/>
        <v>4.2</v>
      </c>
      <c r="HO44" s="139">
        <f t="shared" si="109"/>
        <v>4.2</v>
      </c>
      <c r="HP44" s="139">
        <f t="shared" ref="HP44:HX59" si="110">IF($FU44&gt;HP$10,$DM44,$FY44)</f>
        <v>4.2</v>
      </c>
      <c r="HQ44" s="139">
        <f t="shared" si="110"/>
        <v>4.2</v>
      </c>
      <c r="HR44" s="139">
        <f t="shared" si="110"/>
        <v>4.2</v>
      </c>
      <c r="HS44" s="139">
        <f t="shared" si="110"/>
        <v>4.2</v>
      </c>
      <c r="HT44" s="139">
        <f t="shared" si="110"/>
        <v>4.2</v>
      </c>
      <c r="HU44" s="139">
        <f t="shared" si="110"/>
        <v>4.2</v>
      </c>
      <c r="HV44" s="139">
        <f t="shared" si="110"/>
        <v>4.2</v>
      </c>
      <c r="HW44" s="139">
        <f t="shared" si="110"/>
        <v>4.2</v>
      </c>
      <c r="HX44" s="139">
        <f t="shared" si="110"/>
        <v>4.2</v>
      </c>
      <c r="HY44" s="139"/>
      <c r="HZ44" s="139"/>
      <c r="IA44" s="139"/>
      <c r="IB44" s="139"/>
      <c r="IC44" s="139"/>
      <c r="ID44" s="139"/>
      <c r="IE44" s="139"/>
      <c r="IF44" s="139"/>
      <c r="IG44" s="139"/>
      <c r="IH44" s="139"/>
      <c r="II44" s="139"/>
      <c r="IJ44" s="139"/>
      <c r="IK44" s="139"/>
      <c r="IL44" s="139"/>
      <c r="IM44" s="139"/>
      <c r="IN44" s="139"/>
      <c r="IO44" s="139"/>
      <c r="IP44" s="139"/>
      <c r="IQ44" s="139"/>
      <c r="IR44" s="139"/>
      <c r="IS44" s="139"/>
      <c r="IT44" s="139"/>
      <c r="IU44" s="139"/>
      <c r="IV44" s="139"/>
      <c r="IW44" s="139"/>
      <c r="IX44" s="139"/>
      <c r="IY44" s="139"/>
      <c r="IZ44" s="139"/>
      <c r="JA44" s="139"/>
      <c r="JB44" s="139"/>
      <c r="JC44" s="139"/>
      <c r="JD44" s="139"/>
      <c r="JE44" s="139"/>
      <c r="JF44" s="139"/>
      <c r="JG44" s="139"/>
      <c r="JH44" s="139"/>
      <c r="JI44" s="139"/>
      <c r="JJ44" s="139"/>
      <c r="JK44" s="139"/>
      <c r="JL44" s="139"/>
      <c r="JM44" s="139"/>
      <c r="JN44" s="139"/>
      <c r="JO44" s="139"/>
      <c r="JP44" s="139"/>
      <c r="JQ44" s="139"/>
      <c r="JR44" s="139"/>
      <c r="JS44" s="139"/>
      <c r="JT44" s="139"/>
      <c r="JU44" s="139"/>
      <c r="JV44" s="139"/>
      <c r="JW44" s="139"/>
      <c r="JX44" s="139"/>
      <c r="JY44" s="139"/>
      <c r="JZ44" s="139"/>
      <c r="KA44" s="139"/>
      <c r="KB44" s="139"/>
      <c r="KC44" s="139"/>
      <c r="KD44" s="139"/>
      <c r="KE44" s="139"/>
      <c r="KF44" s="139"/>
      <c r="KG44" s="139"/>
      <c r="KH44" s="139"/>
      <c r="KI44" s="139"/>
      <c r="KJ44" s="139"/>
      <c r="KK44" s="139"/>
      <c r="KL44" s="139"/>
      <c r="KM44" s="139"/>
      <c r="KN44" s="139"/>
      <c r="KO44" s="139"/>
      <c r="KP44" s="139"/>
      <c r="KQ44" s="139"/>
      <c r="KR44" s="139"/>
      <c r="KS44" s="139"/>
      <c r="KT44" s="139"/>
      <c r="KU44" s="139"/>
    </row>
    <row r="45" spans="1:307" s="152" customFormat="1" x14ac:dyDescent="0.2">
      <c r="A45" s="150" t="s">
        <v>526</v>
      </c>
      <c r="B45" s="186" t="s">
        <v>563</v>
      </c>
      <c r="C45" s="284">
        <f>'[8]ф_4 (Л) '!C49</f>
        <v>1.1111111111111112</v>
      </c>
      <c r="D45" s="284">
        <f>'[8]ф_4 (Л) '!D49</f>
        <v>1.1111111111111112</v>
      </c>
      <c r="E45" s="284">
        <f>'[8]ф_4 (Л) '!E49</f>
        <v>1.1111111111111112</v>
      </c>
      <c r="F45" s="284">
        <f>'[8]ф_4 (Л) '!F49</f>
        <v>1.1111111111111112</v>
      </c>
      <c r="G45" s="284">
        <f>'[8]ф_4 (Л) '!G49</f>
        <v>1.1111111111111112</v>
      </c>
      <c r="H45" s="284">
        <f>'[8]ф_4 (Л) '!H49</f>
        <v>1.1111111111111112</v>
      </c>
      <c r="I45" s="284">
        <f>'[8]ф_4 (Л) '!I49</f>
        <v>0.28274117569839596</v>
      </c>
      <c r="J45" s="151">
        <f>'[8]ф_4 (Л) '!J49</f>
        <v>1.9775352001265623</v>
      </c>
      <c r="K45" s="151">
        <f>'[8]ф_4 (Л) '!K49</f>
        <v>1.9775352001265623</v>
      </c>
      <c r="L45" s="151">
        <f>'[8]ф_4 (Л) '!L49</f>
        <v>1.9775352001265623</v>
      </c>
      <c r="M45" s="151">
        <f>'[8]ф_4 (Л) '!M49</f>
        <v>1.9775352001265623</v>
      </c>
      <c r="N45" s="151">
        <f>'[8]ф_4 (Л) '!N49</f>
        <v>1.9775352001265623</v>
      </c>
      <c r="O45" s="151">
        <f>'[8]ф_4 (Л) '!O49</f>
        <v>1.9775352001265623</v>
      </c>
      <c r="P45" s="151">
        <f>'[8]ф_4 (Л) '!P49</f>
        <v>1.9775352001265623</v>
      </c>
      <c r="Q45" s="151">
        <f>'[8]ф_4 (Л) '!Q49</f>
        <v>1.9775352001265623</v>
      </c>
      <c r="R45" s="151">
        <f>'[8]ф_4 (Л) '!R49</f>
        <v>1.9775352001265623</v>
      </c>
      <c r="S45" s="151">
        <f>'[8]ф_4 (Л) '!S49</f>
        <v>1.9775352001265623</v>
      </c>
      <c r="T45" s="151">
        <f>'[8]ф_4 (Л) '!T49</f>
        <v>1.9775352001265623</v>
      </c>
      <c r="U45" s="151">
        <f>'[8]ф_4 (Л) '!U49</f>
        <v>1.9775352001265623</v>
      </c>
      <c r="V45" s="151">
        <f>'[8]ф_4 (Л) '!V49</f>
        <v>1.9775352001265623</v>
      </c>
      <c r="W45" s="151">
        <f>'[8]ф_4 (Л) '!W49</f>
        <v>1.9775352001265623</v>
      </c>
      <c r="X45" s="151">
        <f>'[8]ф_4 (Л) '!X49</f>
        <v>1.9775352001265623</v>
      </c>
      <c r="Y45" s="151">
        <f>'[8]ф_4 (Л) '!Y49</f>
        <v>1.9775352001265623</v>
      </c>
      <c r="Z45" s="151">
        <f>'[8]ф_4 (Л) '!Z49</f>
        <v>1.9775352001265623</v>
      </c>
      <c r="AA45" s="151">
        <f>'[8]ф_4 (Л) '!AA49</f>
        <v>1.9775352001265623</v>
      </c>
      <c r="AB45" s="151">
        <f>'[8]ф_4 (Л) '!AB49</f>
        <v>1.9775352001265623</v>
      </c>
      <c r="AC45" s="151">
        <f>'[8]ф_4 (Л) '!AC49</f>
        <v>1.9775352001265623</v>
      </c>
      <c r="AD45" s="151">
        <f>'[8]ф_4 (Л) '!AD49</f>
        <v>1.9775352001265623</v>
      </c>
      <c r="AE45" s="151">
        <f>'[8]ф_4 (Л) '!AE49</f>
        <v>1.9775352001265623</v>
      </c>
      <c r="AF45" s="151">
        <f>'[8]ф_4 (Л) '!AF49</f>
        <v>1.9775352001265623</v>
      </c>
      <c r="AG45" s="151">
        <f>'[8]ф_4 (Л) '!AG49</f>
        <v>1.9775352001265623</v>
      </c>
      <c r="AH45" s="151">
        <f>'[8]ф_4 (Л) '!AH49</f>
        <v>1.9775352001265623</v>
      </c>
      <c r="AI45" s="151">
        <f>'[8]ф_4 (Л) '!AI49</f>
        <v>3.3333333333333335</v>
      </c>
      <c r="AJ45" s="151">
        <f>'[8]ф_4 (Л) '!AJ49</f>
        <v>170.80185037362637</v>
      </c>
      <c r="AK45" s="151">
        <f>'[8]ф_4 (Л) '!AK49</f>
        <v>170.80185037362637</v>
      </c>
      <c r="AL45" s="151">
        <f>'[8]ф_4 (Л) '!AL49</f>
        <v>170.80185037362637</v>
      </c>
      <c r="AM45" s="151">
        <f>'[8]ф_4 (Л) '!AM49</f>
        <v>170.80185037362637</v>
      </c>
      <c r="AN45" s="151">
        <f>'[8]ф_4 (Л) '!AN49</f>
        <v>170.80185037362637</v>
      </c>
      <c r="AO45" s="151">
        <f>'[8]ф_4 (Л) '!AO49</f>
        <v>170.80185037362637</v>
      </c>
      <c r="AP45" s="151">
        <f>'[8]ф_4 (Л) '!AP49</f>
        <v>170.80185037362637</v>
      </c>
      <c r="AQ45" s="151">
        <f>'[8]ф_4 (Л) '!AQ49</f>
        <v>170.80185037362637</v>
      </c>
      <c r="AR45" s="151">
        <f>'[8]ф_4 (Л) '!AR49</f>
        <v>170.80185037362637</v>
      </c>
      <c r="AS45" s="151">
        <f>'[8]ф_4 (Л) '!AS49</f>
        <v>170.80185037362637</v>
      </c>
      <c r="AT45" s="151">
        <f>'[8]ф_4 (Л) '!AT49</f>
        <v>170.80185037362637</v>
      </c>
      <c r="AU45" s="151">
        <f>'[8]ф_4 (Л) '!AU49</f>
        <v>170.80185037362637</v>
      </c>
      <c r="AV45" s="151">
        <f>'[8]ф_4 (Л) '!AV49</f>
        <v>170.80185037362637</v>
      </c>
      <c r="AW45" s="151">
        <f>'[8]ф_4 (Л) '!AW49</f>
        <v>170.80185037362637</v>
      </c>
      <c r="AX45" s="151">
        <f>'[8]ф_4 (Л) '!AX49</f>
        <v>170.80185037362637</v>
      </c>
      <c r="AY45" s="151">
        <f>'[8]ф_4 (Л) '!AY49</f>
        <v>170.80185037362637</v>
      </c>
      <c r="AZ45" s="151">
        <f>'[8]ф_4 (Л) '!AZ49</f>
        <v>170.80185037362637</v>
      </c>
      <c r="BA45" s="151">
        <f>'[8]ф_4 (Л) '!BA49</f>
        <v>170.80185037362637</v>
      </c>
      <c r="BB45" s="151">
        <f>'[8]ф_4 (Л) '!BB49</f>
        <v>170.80185037362637</v>
      </c>
      <c r="BC45" s="151">
        <f>'[8]ф_4 (Л) '!BC49</f>
        <v>170.80185037362637</v>
      </c>
      <c r="BD45" s="151">
        <f>'[8]ф_4 (Л) '!BD49</f>
        <v>170.80185037362637</v>
      </c>
      <c r="BE45" s="151">
        <f>'[8]ф_4 (Л) '!BE49</f>
        <v>170.80185037362637</v>
      </c>
      <c r="BF45" s="151">
        <f>'[8]ф_4 (Л) '!BF49</f>
        <v>170.80185037362637</v>
      </c>
      <c r="BG45" s="151">
        <f>'[8]ф_4 (Л) '!BG49</f>
        <v>170.80185037362637</v>
      </c>
      <c r="BH45" s="151">
        <f>'[8]ф_4 (Л) '!BH49</f>
        <v>170.80185037362637</v>
      </c>
      <c r="BI45" s="151" t="e">
        <f>'[8]ф_4 (Л) '!BI49</f>
        <v>#VALUE!</v>
      </c>
      <c r="BJ45" s="151">
        <f>'[8]ф_4 (Л) '!BJ49</f>
        <v>13.872627293827618</v>
      </c>
      <c r="BK45" s="151">
        <f>'[8]ф_4 (Л) '!BK49</f>
        <v>202.40660901383686</v>
      </c>
      <c r="BL45" s="151">
        <f>'[8]ф_4 (Л) '!BL49</f>
        <v>13.872627293827618</v>
      </c>
      <c r="BM45" s="151">
        <f>'[8]ф_4 (Л) '!BM49</f>
        <v>13.872627293827621</v>
      </c>
      <c r="BN45" s="151">
        <f>'[8]ф_4 (Л) '!BN49</f>
        <v>11.803690660754445</v>
      </c>
      <c r="BO45" s="151">
        <f>'[8]ф_4 (Л) '!BO49</f>
        <v>9.9520544436691143</v>
      </c>
      <c r="BP45" s="151">
        <f>'[8]ф_4 (Л) '!BP49</f>
        <v>10.176485174062297</v>
      </c>
      <c r="BQ45" s="151">
        <f>'[8]ф_4 (Л) '!BQ49</f>
        <v>10.223783815091121</v>
      </c>
      <c r="BR45" s="151">
        <f>'[8]ф_4 (Л) '!BR49</f>
        <v>10.192521449696461</v>
      </c>
      <c r="BS45" s="151">
        <f>'[8]ф_4 (Л) '!BS49</f>
        <v>10.233991296613038</v>
      </c>
      <c r="BT45" s="151">
        <f>'[8]ф_4 (Л) '!BT49</f>
        <v>10.28265004006118</v>
      </c>
      <c r="BU45" s="151">
        <f>'[8]ф_4 (Л) '!BU49</f>
        <v>10.300966885516623</v>
      </c>
      <c r="BV45" s="151">
        <f>'[8]ф_4 (Л) '!BV49</f>
        <v>10.305778530750333</v>
      </c>
      <c r="BW45" s="151">
        <f>'[8]ф_4 (Л) '!BW49</f>
        <v>10.337760091264276</v>
      </c>
      <c r="BX45" s="151">
        <f>'[8]ф_4 (Л) '!BX49</f>
        <v>10.350479915796162</v>
      </c>
      <c r="BY45" s="151">
        <f>'[8]ф_4 (Л) '!BY49</f>
        <v>10.417856937063956</v>
      </c>
      <c r="BZ45" s="151">
        <f>'[8]ф_4 (Л) '!BZ49</f>
        <v>10.442311973157695</v>
      </c>
      <c r="CA45" s="151">
        <f>'[8]ф_4 (Л) '!CA49</f>
        <v>10.495176938080174</v>
      </c>
      <c r="CB45" s="151">
        <f>'[8]ф_4 (Л) '!CB49</f>
        <v>10.504449979871113</v>
      </c>
      <c r="CC45" s="151">
        <f>'[8]ф_4 (Л) '!CC49</f>
        <v>10.529515958823485</v>
      </c>
      <c r="CD45" s="151">
        <f>'[8]ф_4 (Л) '!CD49</f>
        <v>10.554865829590337</v>
      </c>
      <c r="CE45" s="151">
        <f>'[8]ф_4 (Л) '!CE49</f>
        <v>10.618703510920406</v>
      </c>
      <c r="CF45" s="151">
        <f>'[8]ф_4 (Л) '!CF49</f>
        <v>10.625664271679232</v>
      </c>
      <c r="CG45" s="151">
        <f>'[8]ф_4 (Л) '!CG49</f>
        <v>10.625745782006739</v>
      </c>
      <c r="CH45" s="151">
        <f>'[8]ф_4 (Л) '!CH49</f>
        <v>10.625053511366353</v>
      </c>
      <c r="CI45" s="151">
        <f>'[8]ф_4 (Л) '!CI49</f>
        <v>10.625053511366351</v>
      </c>
      <c r="CJ45" s="151">
        <f t="shared" si="103"/>
        <v>498.16604612134984</v>
      </c>
      <c r="CK45" s="151">
        <v>498.16604612134984</v>
      </c>
      <c r="CL45" s="151">
        <v>498.16604612134984</v>
      </c>
      <c r="CM45" s="151">
        <v>498.16604612134984</v>
      </c>
      <c r="CN45" s="151">
        <v>394.10061931315926</v>
      </c>
      <c r="CO45" s="151">
        <v>339.05607168115051</v>
      </c>
      <c r="CP45" s="151">
        <v>346.18316328506023</v>
      </c>
      <c r="CQ45" s="151">
        <v>347.41138927461475</v>
      </c>
      <c r="CR45" s="151">
        <v>345.99792899306163</v>
      </c>
      <c r="CS45" s="151">
        <v>347.28931624352111</v>
      </c>
      <c r="CT45" s="151">
        <v>348.80407345827842</v>
      </c>
      <c r="CU45" s="151">
        <v>349.37361776803596</v>
      </c>
      <c r="CV45" s="151">
        <v>349.52319810213629</v>
      </c>
      <c r="CW45" s="151">
        <v>350.51706412617591</v>
      </c>
      <c r="CX45" s="151">
        <v>350.91217925791165</v>
      </c>
      <c r="CY45" s="151">
        <v>353.00350312093963</v>
      </c>
      <c r="CZ45" s="151">
        <v>353.76985818512253</v>
      </c>
      <c r="DA45" s="151">
        <v>355.44319595904005</v>
      </c>
      <c r="DB45" s="151">
        <v>355.74478621834851</v>
      </c>
      <c r="DC45" s="151">
        <v>356.56003553695479</v>
      </c>
      <c r="DD45" s="151">
        <v>358.58051358414048</v>
      </c>
      <c r="DE45" s="151">
        <v>360.66645912606208</v>
      </c>
      <c r="DF45" s="151">
        <v>360.88361412325816</v>
      </c>
      <c r="DG45" s="151">
        <v>360.88615684109732</v>
      </c>
      <c r="DH45" s="151">
        <v>360.86456131253925</v>
      </c>
      <c r="DI45" s="151">
        <v>360.86456131253919</v>
      </c>
      <c r="DJ45" s="139"/>
      <c r="DK45" s="152">
        <v>35.910000000000004</v>
      </c>
      <c r="DL45" s="139">
        <v>900</v>
      </c>
      <c r="DM45" s="139">
        <f t="shared" si="100"/>
        <v>0.50568000000000002</v>
      </c>
      <c r="DN45" s="139">
        <v>0.58810583999999999</v>
      </c>
      <c r="DO45" s="139"/>
      <c r="DP45" s="139"/>
      <c r="DQ45" s="284">
        <f>'[8]ф_4 (Л) '!DQ49</f>
        <v>0</v>
      </c>
      <c r="DR45" s="284">
        <f>'[8]ф_4 (Л) '!DR49</f>
        <v>0</v>
      </c>
      <c r="DS45" s="284">
        <f>'[8]ф_4 (Л) '!DS49</f>
        <v>0</v>
      </c>
      <c r="DT45" s="284">
        <f>'[8]ф_4 (Л) '!DT49</f>
        <v>0</v>
      </c>
      <c r="DU45" s="284">
        <f>'[8]ф_4 (Л) '!DU49</f>
        <v>0</v>
      </c>
      <c r="DV45" s="284">
        <f>'[8]ф_4 (Л) '!DV49</f>
        <v>0</v>
      </c>
      <c r="DW45" s="284">
        <f>'[8]ф_4 (Л) '!DW49</f>
        <v>0</v>
      </c>
      <c r="DX45" s="284">
        <f>'[8]ф_4 (Л) '!DX49</f>
        <v>0</v>
      </c>
      <c r="DY45" s="284">
        <f>'[8]ф_4 (Л) '!DY49</f>
        <v>0</v>
      </c>
      <c r="DZ45" s="284">
        <f>'[8]ф_4 (Л) '!DZ49</f>
        <v>0</v>
      </c>
      <c r="EA45" s="284">
        <f>'[8]ф_4 (Л) '!EA49</f>
        <v>0</v>
      </c>
      <c r="EB45" s="284">
        <f>'[8]ф_4 (Л) '!EB49</f>
        <v>0</v>
      </c>
      <c r="EC45" s="284">
        <f>'[8]ф_4 (Л) '!EC49</f>
        <v>0</v>
      </c>
      <c r="ED45" s="284">
        <f>'[8]ф_4 (Л) '!ED49</f>
        <v>0</v>
      </c>
      <c r="EE45" s="284">
        <f>'[8]ф_4 (Л) '!EE49</f>
        <v>0</v>
      </c>
      <c r="EF45" s="284">
        <f>'[8]ф_4 (Л) '!EF49</f>
        <v>0</v>
      </c>
      <c r="EG45" s="284">
        <f>'[8]ф_4 (Л) '!EG49</f>
        <v>0</v>
      </c>
      <c r="EH45" s="284">
        <f>'[8]ф_4 (Л) '!EH49</f>
        <v>0</v>
      </c>
      <c r="EI45" s="284">
        <f>'[8]ф_4 (Л) '!EI49</f>
        <v>0</v>
      </c>
      <c r="EJ45" s="284">
        <f>'[8]ф_4 (Л) '!EJ49</f>
        <v>0</v>
      </c>
      <c r="EK45" s="284">
        <f>'[8]ф_4 (Л) '!EK49</f>
        <v>0</v>
      </c>
      <c r="EL45" s="284">
        <f>'[8]ф_4 (Л) '!EL49</f>
        <v>0</v>
      </c>
      <c r="EM45" s="284">
        <f>'[8]ф_4 (Л) '!EM49</f>
        <v>0</v>
      </c>
      <c r="EN45" s="284">
        <f>'[8]ф_4 (Л) '!EN49</f>
        <v>0</v>
      </c>
      <c r="EO45" s="284">
        <f>'[8]ф_4 (Л) '!EO49</f>
        <v>0</v>
      </c>
      <c r="EP45" s="139"/>
      <c r="EQ45" s="139"/>
      <c r="ER45" s="139"/>
      <c r="ES45" s="139">
        <v>0</v>
      </c>
      <c r="ET45" s="139">
        <v>0</v>
      </c>
      <c r="EU45" s="139">
        <v>0</v>
      </c>
      <c r="EV45" s="139">
        <v>0</v>
      </c>
      <c r="EW45" s="139">
        <v>0</v>
      </c>
      <c r="EX45" s="139">
        <v>0</v>
      </c>
      <c r="EY45" s="139">
        <v>0</v>
      </c>
      <c r="EZ45" s="139">
        <v>0</v>
      </c>
      <c r="FA45" s="139">
        <v>0</v>
      </c>
      <c r="FB45" s="139">
        <v>0</v>
      </c>
      <c r="FC45" s="139">
        <v>0</v>
      </c>
      <c r="FD45" s="139">
        <v>0</v>
      </c>
      <c r="FE45" s="139">
        <v>0</v>
      </c>
      <c r="FF45" s="139">
        <v>0</v>
      </c>
      <c r="FG45" s="139">
        <v>0</v>
      </c>
      <c r="FH45" s="139">
        <v>0</v>
      </c>
      <c r="FI45" s="139">
        <v>0</v>
      </c>
      <c r="FJ45" s="139">
        <v>0</v>
      </c>
      <c r="FK45" s="139">
        <v>0</v>
      </c>
      <c r="FL45" s="139">
        <v>0</v>
      </c>
      <c r="FM45" s="139">
        <v>0</v>
      </c>
      <c r="FN45" s="139">
        <v>0</v>
      </c>
      <c r="FO45" s="139">
        <v>0</v>
      </c>
      <c r="FP45" s="139">
        <v>0</v>
      </c>
      <c r="FQ45" s="139">
        <v>0</v>
      </c>
      <c r="FR45" s="139"/>
      <c r="FS45" s="139"/>
      <c r="FT45" s="139"/>
      <c r="FU45" s="139">
        <v>2045</v>
      </c>
      <c r="FV45" s="139"/>
      <c r="FW45" s="139"/>
      <c r="FX45" s="139"/>
      <c r="FY45" s="139">
        <v>0.3</v>
      </c>
      <c r="FZ45" s="139"/>
      <c r="GA45" s="139"/>
      <c r="GB45" s="139"/>
      <c r="GC45" s="139"/>
      <c r="GD45" s="139"/>
      <c r="GE45" s="139"/>
      <c r="GF45" s="139"/>
      <c r="GG45" s="139"/>
      <c r="GH45" s="139"/>
      <c r="GI45" s="139"/>
      <c r="GJ45" s="139"/>
      <c r="GK45" s="139"/>
      <c r="GL45" s="139"/>
      <c r="GM45" s="139"/>
      <c r="GN45" s="139"/>
      <c r="GO45" s="139"/>
      <c r="GP45" s="139"/>
      <c r="GQ45" s="139"/>
      <c r="GR45" s="139">
        <v>900</v>
      </c>
      <c r="GS45" s="139"/>
      <c r="GT45" s="139"/>
      <c r="GU45" s="139"/>
      <c r="GV45" s="139">
        <f t="shared" si="104"/>
        <v>0.28274117569839596</v>
      </c>
      <c r="GW45" s="139"/>
      <c r="GX45" s="139"/>
      <c r="GY45" s="139"/>
      <c r="GZ45" s="139">
        <f t="shared" si="109"/>
        <v>0.50568000000000002</v>
      </c>
      <c r="HA45" s="139">
        <f t="shared" si="109"/>
        <v>0.50568000000000002</v>
      </c>
      <c r="HB45" s="139">
        <f t="shared" si="109"/>
        <v>0.50568000000000002</v>
      </c>
      <c r="HC45" s="139">
        <f t="shared" si="109"/>
        <v>0.50568000000000002</v>
      </c>
      <c r="HD45" s="139">
        <f t="shared" si="109"/>
        <v>0.50568000000000002</v>
      </c>
      <c r="HE45" s="139">
        <f t="shared" si="109"/>
        <v>0.50568000000000002</v>
      </c>
      <c r="HF45" s="139">
        <f t="shared" si="109"/>
        <v>0.50568000000000002</v>
      </c>
      <c r="HG45" s="139">
        <f t="shared" si="109"/>
        <v>0.50568000000000002</v>
      </c>
      <c r="HH45" s="139">
        <f t="shared" si="109"/>
        <v>0.50568000000000002</v>
      </c>
      <c r="HI45" s="139">
        <f t="shared" si="109"/>
        <v>0.50568000000000002</v>
      </c>
      <c r="HJ45" s="139">
        <f t="shared" si="109"/>
        <v>0.50568000000000002</v>
      </c>
      <c r="HK45" s="139">
        <f t="shared" si="109"/>
        <v>0.50568000000000002</v>
      </c>
      <c r="HL45" s="139">
        <f t="shared" si="109"/>
        <v>0.50568000000000002</v>
      </c>
      <c r="HM45" s="139">
        <f t="shared" si="109"/>
        <v>0.50568000000000002</v>
      </c>
      <c r="HN45" s="139">
        <f t="shared" si="109"/>
        <v>0.50568000000000002</v>
      </c>
      <c r="HO45" s="139">
        <f t="shared" si="109"/>
        <v>0.50568000000000002</v>
      </c>
      <c r="HP45" s="139">
        <f t="shared" si="110"/>
        <v>0.50568000000000002</v>
      </c>
      <c r="HQ45" s="139">
        <f t="shared" si="110"/>
        <v>0.50568000000000002</v>
      </c>
      <c r="HR45" s="139">
        <f t="shared" si="110"/>
        <v>0.50568000000000002</v>
      </c>
      <c r="HS45" s="139">
        <f t="shared" si="110"/>
        <v>0.50568000000000002</v>
      </c>
      <c r="HT45" s="139">
        <f t="shared" si="110"/>
        <v>0.50568000000000002</v>
      </c>
      <c r="HU45" s="139">
        <f t="shared" si="110"/>
        <v>0.50568000000000002</v>
      </c>
      <c r="HV45" s="139">
        <f t="shared" si="110"/>
        <v>0.50568000000000002</v>
      </c>
      <c r="HW45" s="139">
        <f t="shared" si="110"/>
        <v>0.50568000000000002</v>
      </c>
      <c r="HX45" s="139">
        <f t="shared" si="110"/>
        <v>0.3</v>
      </c>
      <c r="HY45" s="139"/>
      <c r="HZ45" s="139"/>
      <c r="IA45" s="139"/>
      <c r="IB45" s="139"/>
      <c r="IC45" s="139"/>
      <c r="ID45" s="139"/>
      <c r="IE45" s="139"/>
      <c r="IF45" s="139"/>
      <c r="IG45" s="139"/>
      <c r="IH45" s="139"/>
      <c r="II45" s="139"/>
      <c r="IJ45" s="139"/>
      <c r="IK45" s="139"/>
      <c r="IL45" s="139"/>
      <c r="IM45" s="139"/>
      <c r="IN45" s="139"/>
      <c r="IO45" s="139"/>
      <c r="IP45" s="139"/>
      <c r="IQ45" s="139"/>
      <c r="IR45" s="139"/>
      <c r="IS45" s="139"/>
      <c r="IT45" s="139"/>
      <c r="IU45" s="139"/>
      <c r="IV45" s="139"/>
      <c r="IW45" s="139"/>
      <c r="IX45" s="139"/>
      <c r="IY45" s="139"/>
      <c r="IZ45" s="139"/>
      <c r="JA45" s="139"/>
      <c r="JB45" s="139"/>
      <c r="JC45" s="139"/>
      <c r="JD45" s="139"/>
      <c r="JE45" s="139"/>
      <c r="JF45" s="139"/>
      <c r="JG45" s="139"/>
      <c r="JH45" s="139"/>
      <c r="JI45" s="139"/>
      <c r="JJ45" s="139"/>
      <c r="JK45" s="139"/>
      <c r="JL45" s="139"/>
      <c r="JM45" s="139"/>
      <c r="JN45" s="139"/>
      <c r="JO45" s="139"/>
      <c r="JP45" s="139"/>
      <c r="JQ45" s="139"/>
      <c r="JR45" s="139"/>
      <c r="JS45" s="139"/>
      <c r="JT45" s="139"/>
      <c r="JU45" s="139"/>
      <c r="JV45" s="139"/>
      <c r="JW45" s="139"/>
      <c r="JX45" s="139"/>
      <c r="JY45" s="139"/>
      <c r="JZ45" s="139"/>
      <c r="KA45" s="139"/>
      <c r="KB45" s="139"/>
      <c r="KC45" s="139"/>
      <c r="KD45" s="139"/>
      <c r="KE45" s="139"/>
      <c r="KF45" s="139"/>
      <c r="KG45" s="139"/>
      <c r="KH45" s="139"/>
      <c r="KI45" s="139"/>
      <c r="KJ45" s="139"/>
      <c r="KK45" s="139"/>
      <c r="KL45" s="139"/>
      <c r="KM45" s="139"/>
      <c r="KN45" s="139"/>
      <c r="KO45" s="139"/>
      <c r="KP45" s="139"/>
      <c r="KQ45" s="139"/>
      <c r="KR45" s="139"/>
      <c r="KS45" s="139"/>
      <c r="KT45" s="139"/>
      <c r="KU45" s="139"/>
    </row>
    <row r="46" spans="1:307" s="152" customFormat="1" x14ac:dyDescent="0.2">
      <c r="A46" s="150" t="s">
        <v>527</v>
      </c>
      <c r="B46" s="186" t="s">
        <v>594</v>
      </c>
      <c r="C46" s="284">
        <f>'[8]ф_4 (Л) '!C50</f>
        <v>0.77639751552795033</v>
      </c>
      <c r="D46" s="284">
        <f>'[8]ф_4 (Л) '!D50</f>
        <v>0.77639751552795033</v>
      </c>
      <c r="E46" s="284">
        <f>'[8]ф_4 (Л) '!E50</f>
        <v>0.77639751552795033</v>
      </c>
      <c r="F46" s="284">
        <f>'[8]ф_4 (Л) '!F50</f>
        <v>0.77639751552795033</v>
      </c>
      <c r="G46" s="284">
        <f>'[8]ф_4 (Л) '!G50</f>
        <v>0.77639751552795033</v>
      </c>
      <c r="H46" s="284">
        <f>'[8]ф_4 (Л) '!H50</f>
        <v>0.77639751552795033</v>
      </c>
      <c r="I46" s="284">
        <f>'[8]ф_4 (Л) '!I50</f>
        <v>0.28274117569839596</v>
      </c>
      <c r="J46" s="151">
        <f>'[8]ф_4 (Л) '!J50</f>
        <v>3.8759689922480618</v>
      </c>
      <c r="K46" s="151">
        <f>'[8]ф_4 (Л) '!K50</f>
        <v>3.8759689922480618</v>
      </c>
      <c r="L46" s="151">
        <f>'[8]ф_4 (Л) '!L50</f>
        <v>3.8759689922480618</v>
      </c>
      <c r="M46" s="151">
        <f>'[8]ф_4 (Л) '!M50</f>
        <v>3.8759689922480618</v>
      </c>
      <c r="N46" s="151">
        <f>'[8]ф_4 (Л) '!N50</f>
        <v>3.8759689922480618</v>
      </c>
      <c r="O46" s="151">
        <f>'[8]ф_4 (Л) '!O50</f>
        <v>3.8759689922480618</v>
      </c>
      <c r="P46" s="151">
        <f>'[8]ф_4 (Л) '!P50</f>
        <v>3.8759689922480618</v>
      </c>
      <c r="Q46" s="151">
        <f>'[8]ф_4 (Л) '!Q50</f>
        <v>3.8759689922480618</v>
      </c>
      <c r="R46" s="151">
        <f>'[8]ф_4 (Л) '!R50</f>
        <v>3.8759689922480618</v>
      </c>
      <c r="S46" s="151">
        <f>'[8]ф_4 (Л) '!S50</f>
        <v>3.8759689922480618</v>
      </c>
      <c r="T46" s="151">
        <f>'[8]ф_4 (Л) '!T50</f>
        <v>3.8759689922480618</v>
      </c>
      <c r="U46" s="151">
        <f>'[8]ф_4 (Л) '!U50</f>
        <v>3.8759689922480618</v>
      </c>
      <c r="V46" s="151">
        <f>'[8]ф_4 (Л) '!V50</f>
        <v>3.8759689922480618</v>
      </c>
      <c r="W46" s="151">
        <f>'[8]ф_4 (Л) '!W50</f>
        <v>3.8759689922480618</v>
      </c>
      <c r="X46" s="151">
        <f>'[8]ф_4 (Л) '!X50</f>
        <v>3.8759689922480618</v>
      </c>
      <c r="Y46" s="151">
        <f>'[8]ф_4 (Л) '!Y50</f>
        <v>3.8759689922480618</v>
      </c>
      <c r="Z46" s="151">
        <f>'[8]ф_4 (Л) '!Z50</f>
        <v>3.8759689922480618</v>
      </c>
      <c r="AA46" s="151">
        <f>'[8]ф_4 (Л) '!AA50</f>
        <v>3.8759689922480618</v>
      </c>
      <c r="AB46" s="151">
        <f>'[8]ф_4 (Л) '!AB50</f>
        <v>3.8759689922480618</v>
      </c>
      <c r="AC46" s="151">
        <f>'[8]ф_4 (Л) '!AC50</f>
        <v>3.8759689922480618</v>
      </c>
      <c r="AD46" s="151">
        <f>'[8]ф_4 (Л) '!AD50</f>
        <v>3.8759689922480618</v>
      </c>
      <c r="AE46" s="151">
        <f>'[8]ф_4 (Л) '!AE50</f>
        <v>3.8759689922480618</v>
      </c>
      <c r="AF46" s="151">
        <f>'[8]ф_4 (Л) '!AF50</f>
        <v>3.8759689922480618</v>
      </c>
      <c r="AG46" s="151">
        <f>'[8]ф_4 (Л) '!AG50</f>
        <v>3.8759689922480618</v>
      </c>
      <c r="AH46" s="151">
        <f>'[8]ф_4 (Л) '!AH50</f>
        <v>3.8759689922480618</v>
      </c>
      <c r="AI46" s="151">
        <f>'[8]ф_4 (Л) '!AI50</f>
        <v>10</v>
      </c>
      <c r="AJ46" s="151">
        <f>'[8]ф_4 (Л) '!AJ50</f>
        <v>174.49458035039061</v>
      </c>
      <c r="AK46" s="151">
        <f>'[8]ф_4 (Л) '!AK50</f>
        <v>174.49458035039061</v>
      </c>
      <c r="AL46" s="151">
        <f>'[8]ф_4 (Л) '!AL50</f>
        <v>174.49458035039061</v>
      </c>
      <c r="AM46" s="151">
        <f>'[8]ф_4 (Л) '!AM50</f>
        <v>174.49458035039061</v>
      </c>
      <c r="AN46" s="151">
        <f>'[8]ф_4 (Л) '!AN50</f>
        <v>174.49458035039061</v>
      </c>
      <c r="AO46" s="151">
        <f>'[8]ф_4 (Л) '!AO50</f>
        <v>174.49458035039061</v>
      </c>
      <c r="AP46" s="151">
        <f>'[8]ф_4 (Л) '!AP50</f>
        <v>174.49458035039061</v>
      </c>
      <c r="AQ46" s="151">
        <f>'[8]ф_4 (Л) '!AQ50</f>
        <v>174.49458035039061</v>
      </c>
      <c r="AR46" s="151">
        <f>'[8]ф_4 (Л) '!AR50</f>
        <v>174.49458035039061</v>
      </c>
      <c r="AS46" s="151">
        <f>'[8]ф_4 (Л) '!AS50</f>
        <v>174.49458035039061</v>
      </c>
      <c r="AT46" s="151">
        <f>'[8]ф_4 (Л) '!AT50</f>
        <v>174.49458035039061</v>
      </c>
      <c r="AU46" s="151">
        <f>'[8]ф_4 (Л) '!AU50</f>
        <v>174.49458035039061</v>
      </c>
      <c r="AV46" s="151">
        <f>'[8]ф_4 (Л) '!AV50</f>
        <v>174.49458035039061</v>
      </c>
      <c r="AW46" s="151">
        <f>'[8]ф_4 (Л) '!AW50</f>
        <v>174.49458035039061</v>
      </c>
      <c r="AX46" s="151">
        <f>'[8]ф_4 (Л) '!AX50</f>
        <v>174.49458035039061</v>
      </c>
      <c r="AY46" s="151">
        <f>'[8]ф_4 (Л) '!AY50</f>
        <v>174.49458035039061</v>
      </c>
      <c r="AZ46" s="151">
        <f>'[8]ф_4 (Л) '!AZ50</f>
        <v>174.49458035039061</v>
      </c>
      <c r="BA46" s="151">
        <f>'[8]ф_4 (Л) '!BA50</f>
        <v>174.49458035039061</v>
      </c>
      <c r="BB46" s="151">
        <f>'[8]ф_4 (Л) '!BB50</f>
        <v>174.49458035039061</v>
      </c>
      <c r="BC46" s="151">
        <f>'[8]ф_4 (Л) '!BC50</f>
        <v>174.49458035039061</v>
      </c>
      <c r="BD46" s="151">
        <f>'[8]ф_4 (Л) '!BD50</f>
        <v>174.49458035039061</v>
      </c>
      <c r="BE46" s="151">
        <f>'[8]ф_4 (Л) '!BE50</f>
        <v>174.49458035039061</v>
      </c>
      <c r="BF46" s="151">
        <f>'[8]ф_4 (Л) '!BF50</f>
        <v>174.49458035039061</v>
      </c>
      <c r="BG46" s="151">
        <f>'[8]ф_4 (Л) '!BG50</f>
        <v>174.49458035039061</v>
      </c>
      <c r="BH46" s="151">
        <f>'[8]ф_4 (Л) '!BH50</f>
        <v>174.49458035039061</v>
      </c>
      <c r="BI46" s="151">
        <f>'[8]ф_4 (Л) '!BI50</f>
        <v>160.53305671444306</v>
      </c>
      <c r="BJ46" s="151">
        <f>'[8]ф_4 (Л) '!BJ50</f>
        <v>0.13301377913211646</v>
      </c>
      <c r="BK46" s="151">
        <f>'[8]ф_4 (Л) '!BK50</f>
        <v>41.930824687040577</v>
      </c>
      <c r="BL46" s="151">
        <f>'[8]ф_4 (Л) '!BL50</f>
        <v>0.13301377913211646</v>
      </c>
      <c r="BM46" s="151">
        <f>'[8]ф_4 (Л) '!BM50</f>
        <v>0.13301377913211648</v>
      </c>
      <c r="BN46" s="151">
        <f>'[8]ф_4 (Л) '!BN50</f>
        <v>0.11317636300890063</v>
      </c>
      <c r="BO46" s="151">
        <f>'[8]ф_4 (Л) '!BO50</f>
        <v>9.542247071468471E-2</v>
      </c>
      <c r="BP46" s="151">
        <f>'[8]ф_4 (Л) '!BP50</f>
        <v>9.7574361554876213E-2</v>
      </c>
      <c r="BQ46" s="151">
        <f>'[8]ф_4 (Л) '!BQ50</f>
        <v>9.8027871251187074E-2</v>
      </c>
      <c r="BR46" s="151">
        <f>'[8]ф_4 (Л) '!BR50</f>
        <v>9.7728120866658011E-2</v>
      </c>
      <c r="BS46" s="151">
        <f>'[8]ф_4 (Л) '!BS50</f>
        <v>9.8125742812492228E-2</v>
      </c>
      <c r="BT46" s="151">
        <f>'[8]ф_4 (Л) '!BT50</f>
        <v>9.8592293467733794E-2</v>
      </c>
      <c r="BU46" s="151">
        <f>'[8]ф_4 (Л) '!BU50</f>
        <v>9.8767919380850569E-2</v>
      </c>
      <c r="BV46" s="151">
        <f>'[8]ф_4 (Л) '!BV50</f>
        <v>9.8814054485818287E-2</v>
      </c>
      <c r="BW46" s="151">
        <f>'[8]ф_4 (Л) '!BW50</f>
        <v>9.9120700670163986E-2</v>
      </c>
      <c r="BX46" s="151">
        <f>'[8]ф_4 (Л) '!BX50</f>
        <v>9.9242661124737452E-2</v>
      </c>
      <c r="BY46" s="151">
        <f>'[8]ф_4 (Л) '!BY50</f>
        <v>9.9888686714243641E-2</v>
      </c>
      <c r="BZ46" s="151">
        <f>'[8]ф_4 (Л) '!BZ50</f>
        <v>0.10012316693927555</v>
      </c>
      <c r="CA46" s="151">
        <f>'[8]ф_4 (Л) '!CA50</f>
        <v>0.1006300477643053</v>
      </c>
      <c r="CB46" s="151">
        <f>'[8]ф_4 (Л) '!CB50</f>
        <v>0.10071895971346519</v>
      </c>
      <c r="CC46" s="151">
        <f>'[8]ф_4 (Л) '!CC50</f>
        <v>0.10095929779200524</v>
      </c>
      <c r="CD46" s="151">
        <f>'[8]ф_4 (Л) '!CD50</f>
        <v>0.10120235788724113</v>
      </c>
      <c r="CE46" s="151">
        <f>'[8]ф_4 (Л) '!CE50</f>
        <v>0.10181444751272416</v>
      </c>
      <c r="CF46" s="151">
        <f>'[8]ф_4 (Л) '!CF50</f>
        <v>0.10188118880653645</v>
      </c>
      <c r="CG46" s="151">
        <f>'[8]ф_4 (Л) '!CG50</f>
        <v>0.10188197034535174</v>
      </c>
      <c r="CH46" s="151">
        <f>'[8]ф_4 (Л) '!CH50</f>
        <v>0.10187533270331682</v>
      </c>
      <c r="CI46" s="151">
        <f>'[8]ф_4 (Л) '!CI50</f>
        <v>0.10187533270331681</v>
      </c>
      <c r="CJ46" s="151">
        <f t="shared" si="103"/>
        <v>10.268131693882863</v>
      </c>
      <c r="CK46" s="151">
        <v>10.268131693882863</v>
      </c>
      <c r="CL46" s="151">
        <v>10.268131693882863</v>
      </c>
      <c r="CM46" s="151">
        <v>10.268131693882863</v>
      </c>
      <c r="CN46" s="151">
        <v>8.123149081024625</v>
      </c>
      <c r="CO46" s="151">
        <v>6.9885782516469996</v>
      </c>
      <c r="CP46" s="151">
        <v>7.1354809074042418</v>
      </c>
      <c r="CQ46" s="151">
        <v>7.1607969366856192</v>
      </c>
      <c r="CR46" s="151">
        <v>7.1316628830341084</v>
      </c>
      <c r="CS46" s="151">
        <v>7.1582807837496647</v>
      </c>
      <c r="CT46" s="151">
        <v>7.1895027561953713</v>
      </c>
      <c r="CU46" s="151">
        <v>7.201242127081092</v>
      </c>
      <c r="CV46" s="151">
        <v>7.2043252568554204</v>
      </c>
      <c r="CW46" s="151">
        <v>7.2248106899763069</v>
      </c>
      <c r="CX46" s="151">
        <v>7.2329547500512472</v>
      </c>
      <c r="CY46" s="151">
        <v>7.2760608368817845</v>
      </c>
      <c r="CZ46" s="151">
        <v>7.2918568446277376</v>
      </c>
      <c r="DA46" s="151">
        <v>7.3263474582789714</v>
      </c>
      <c r="DB46" s="151">
        <v>7.3325637962335195</v>
      </c>
      <c r="DC46" s="151">
        <v>7.3493676057905395</v>
      </c>
      <c r="DD46" s="151">
        <v>7.391013428171715</v>
      </c>
      <c r="DE46" s="151">
        <v>7.4340086577693212</v>
      </c>
      <c r="DF46" s="151">
        <v>7.4384846274315537</v>
      </c>
      <c r="DG46" s="151">
        <v>7.43853703759045</v>
      </c>
      <c r="DH46" s="151">
        <v>7.4380919134537065</v>
      </c>
      <c r="DI46" s="151">
        <v>7.4380919134537065</v>
      </c>
      <c r="DJ46" s="139"/>
      <c r="DK46" s="139">
        <v>77.195999999999998</v>
      </c>
      <c r="DL46" s="139">
        <v>1288</v>
      </c>
      <c r="DM46" s="139">
        <f t="shared" si="100"/>
        <v>0.25800000000000001</v>
      </c>
      <c r="DN46" s="139">
        <v>0.30005400000000004</v>
      </c>
      <c r="DO46" s="139"/>
      <c r="DP46" s="139"/>
      <c r="DQ46" s="284">
        <f>'[8]ф_4 (Л) '!DQ50</f>
        <v>0</v>
      </c>
      <c r="DR46" s="284">
        <f>'[8]ф_4 (Л) '!DR50</f>
        <v>0</v>
      </c>
      <c r="DS46" s="284">
        <f>'[8]ф_4 (Л) '!DS50</f>
        <v>0</v>
      </c>
      <c r="DT46" s="284">
        <f>'[8]ф_4 (Л) '!DT50</f>
        <v>0</v>
      </c>
      <c r="DU46" s="284">
        <f>'[8]ф_4 (Л) '!DU50</f>
        <v>0</v>
      </c>
      <c r="DV46" s="284">
        <f>'[8]ф_4 (Л) '!DV50</f>
        <v>0</v>
      </c>
      <c r="DW46" s="284">
        <f>'[8]ф_4 (Л) '!DW50</f>
        <v>0</v>
      </c>
      <c r="DX46" s="284">
        <f>'[8]ф_4 (Л) '!DX50</f>
        <v>0</v>
      </c>
      <c r="DY46" s="284">
        <f>'[8]ф_4 (Л) '!DY50</f>
        <v>0</v>
      </c>
      <c r="DZ46" s="284">
        <f>'[8]ф_4 (Л) '!DZ50</f>
        <v>0</v>
      </c>
      <c r="EA46" s="284">
        <f>'[8]ф_4 (Л) '!EA50</f>
        <v>0</v>
      </c>
      <c r="EB46" s="284">
        <f>'[8]ф_4 (Л) '!EB50</f>
        <v>0</v>
      </c>
      <c r="EC46" s="284">
        <f>'[8]ф_4 (Л) '!EC50</f>
        <v>0</v>
      </c>
      <c r="ED46" s="284">
        <f>'[8]ф_4 (Л) '!ED50</f>
        <v>0</v>
      </c>
      <c r="EE46" s="284">
        <f>'[8]ф_4 (Л) '!EE50</f>
        <v>0</v>
      </c>
      <c r="EF46" s="284">
        <f>'[8]ф_4 (Л) '!EF50</f>
        <v>0</v>
      </c>
      <c r="EG46" s="284">
        <f>'[8]ф_4 (Л) '!EG50</f>
        <v>0</v>
      </c>
      <c r="EH46" s="284">
        <f>'[8]ф_4 (Л) '!EH50</f>
        <v>0</v>
      </c>
      <c r="EI46" s="284">
        <f>'[8]ф_4 (Л) '!EI50</f>
        <v>0</v>
      </c>
      <c r="EJ46" s="284">
        <f>'[8]ф_4 (Л) '!EJ50</f>
        <v>0</v>
      </c>
      <c r="EK46" s="284">
        <f>'[8]ф_4 (Л) '!EK50</f>
        <v>0</v>
      </c>
      <c r="EL46" s="284">
        <f>'[8]ф_4 (Л) '!EL50</f>
        <v>0</v>
      </c>
      <c r="EM46" s="284">
        <f>'[8]ф_4 (Л) '!EM50</f>
        <v>0</v>
      </c>
      <c r="EN46" s="284">
        <f>'[8]ф_4 (Л) '!EN50</f>
        <v>0</v>
      </c>
      <c r="EO46" s="284">
        <f>'[8]ф_4 (Л) '!EO50</f>
        <v>0</v>
      </c>
      <c r="EP46" s="139"/>
      <c r="EQ46" s="139"/>
      <c r="ER46" s="139"/>
      <c r="ES46" s="139">
        <v>0</v>
      </c>
      <c r="ET46" s="139">
        <v>0</v>
      </c>
      <c r="EU46" s="139">
        <v>0</v>
      </c>
      <c r="EV46" s="139">
        <v>0</v>
      </c>
      <c r="EW46" s="139">
        <v>0</v>
      </c>
      <c r="EX46" s="139">
        <v>0</v>
      </c>
      <c r="EY46" s="139">
        <v>0</v>
      </c>
      <c r="EZ46" s="139">
        <v>0</v>
      </c>
      <c r="FA46" s="139">
        <v>0</v>
      </c>
      <c r="FB46" s="139">
        <v>0</v>
      </c>
      <c r="FC46" s="139">
        <v>0</v>
      </c>
      <c r="FD46" s="139">
        <v>0</v>
      </c>
      <c r="FE46" s="139">
        <v>0</v>
      </c>
      <c r="FF46" s="139">
        <v>0</v>
      </c>
      <c r="FG46" s="139">
        <v>0</v>
      </c>
      <c r="FH46" s="139">
        <v>0</v>
      </c>
      <c r="FI46" s="139">
        <v>0</v>
      </c>
      <c r="FJ46" s="139">
        <v>0</v>
      </c>
      <c r="FK46" s="139">
        <v>0</v>
      </c>
      <c r="FL46" s="139">
        <v>0</v>
      </c>
      <c r="FM46" s="139">
        <v>0</v>
      </c>
      <c r="FN46" s="139">
        <v>0</v>
      </c>
      <c r="FO46" s="139">
        <v>0</v>
      </c>
      <c r="FP46" s="139">
        <v>0</v>
      </c>
      <c r="FQ46" s="139">
        <v>0</v>
      </c>
      <c r="FR46" s="139"/>
      <c r="FS46" s="139"/>
      <c r="FT46" s="139"/>
      <c r="FU46" s="139">
        <v>2045</v>
      </c>
      <c r="FV46" s="139"/>
      <c r="FW46" s="139"/>
      <c r="FX46" s="139"/>
      <c r="FY46" s="139">
        <v>0.1</v>
      </c>
      <c r="FZ46" s="139"/>
      <c r="GA46" s="139"/>
      <c r="GB46" s="139"/>
      <c r="GC46" s="139"/>
      <c r="GD46" s="139"/>
      <c r="GE46" s="139"/>
      <c r="GF46" s="139"/>
      <c r="GG46" s="139"/>
      <c r="GH46" s="139"/>
      <c r="GI46" s="139"/>
      <c r="GJ46" s="139"/>
      <c r="GK46" s="139"/>
      <c r="GL46" s="139"/>
      <c r="GM46" s="139"/>
      <c r="GN46" s="139"/>
      <c r="GO46" s="139"/>
      <c r="GP46" s="139"/>
      <c r="GQ46" s="139"/>
      <c r="GR46" s="139">
        <v>1288</v>
      </c>
      <c r="GS46" s="139"/>
      <c r="GT46" s="139"/>
      <c r="GU46" s="139"/>
      <c r="GV46" s="139">
        <f t="shared" si="104"/>
        <v>0.28274117569839596</v>
      </c>
      <c r="GW46" s="139"/>
      <c r="GX46" s="139"/>
      <c r="GY46" s="139"/>
      <c r="GZ46" s="139">
        <f t="shared" si="109"/>
        <v>0.25800000000000001</v>
      </c>
      <c r="HA46" s="139">
        <f t="shared" si="109"/>
        <v>0.25800000000000001</v>
      </c>
      <c r="HB46" s="139">
        <f t="shared" si="109"/>
        <v>0.25800000000000001</v>
      </c>
      <c r="HC46" s="139">
        <f t="shared" si="109"/>
        <v>0.25800000000000001</v>
      </c>
      <c r="HD46" s="139">
        <f t="shared" si="109"/>
        <v>0.25800000000000001</v>
      </c>
      <c r="HE46" s="139">
        <f t="shared" si="109"/>
        <v>0.25800000000000001</v>
      </c>
      <c r="HF46" s="139">
        <f t="shared" si="109"/>
        <v>0.25800000000000001</v>
      </c>
      <c r="HG46" s="139">
        <f t="shared" si="109"/>
        <v>0.25800000000000001</v>
      </c>
      <c r="HH46" s="139">
        <f t="shared" si="109"/>
        <v>0.25800000000000001</v>
      </c>
      <c r="HI46" s="139">
        <f t="shared" si="109"/>
        <v>0.25800000000000001</v>
      </c>
      <c r="HJ46" s="139">
        <f t="shared" si="109"/>
        <v>0.25800000000000001</v>
      </c>
      <c r="HK46" s="139">
        <f t="shared" si="109"/>
        <v>0.25800000000000001</v>
      </c>
      <c r="HL46" s="139">
        <f t="shared" si="109"/>
        <v>0.25800000000000001</v>
      </c>
      <c r="HM46" s="139">
        <f t="shared" si="109"/>
        <v>0.25800000000000001</v>
      </c>
      <c r="HN46" s="139">
        <f t="shared" si="109"/>
        <v>0.25800000000000001</v>
      </c>
      <c r="HO46" s="139">
        <f t="shared" si="109"/>
        <v>0.25800000000000001</v>
      </c>
      <c r="HP46" s="139">
        <f t="shared" si="110"/>
        <v>0.25800000000000001</v>
      </c>
      <c r="HQ46" s="139">
        <f t="shared" si="110"/>
        <v>0.25800000000000001</v>
      </c>
      <c r="HR46" s="139">
        <f t="shared" si="110"/>
        <v>0.25800000000000001</v>
      </c>
      <c r="HS46" s="139">
        <f t="shared" si="110"/>
        <v>0.25800000000000001</v>
      </c>
      <c r="HT46" s="139">
        <f t="shared" si="110"/>
        <v>0.25800000000000001</v>
      </c>
      <c r="HU46" s="139">
        <f t="shared" si="110"/>
        <v>0.25800000000000001</v>
      </c>
      <c r="HV46" s="139">
        <f t="shared" si="110"/>
        <v>0.25800000000000001</v>
      </c>
      <c r="HW46" s="139">
        <f t="shared" si="110"/>
        <v>0.25800000000000001</v>
      </c>
      <c r="HX46" s="139">
        <f t="shared" si="110"/>
        <v>0.1</v>
      </c>
      <c r="HY46" s="139"/>
      <c r="HZ46" s="139"/>
      <c r="IA46" s="139"/>
      <c r="IB46" s="139"/>
      <c r="IC46" s="139"/>
      <c r="ID46" s="139"/>
      <c r="IE46" s="139"/>
      <c r="IF46" s="139"/>
      <c r="IG46" s="139"/>
      <c r="IH46" s="139"/>
      <c r="II46" s="139"/>
      <c r="IJ46" s="139"/>
      <c r="IK46" s="139"/>
      <c r="IL46" s="139"/>
      <c r="IM46" s="139"/>
      <c r="IN46" s="139"/>
      <c r="IO46" s="139"/>
      <c r="IP46" s="139"/>
      <c r="IQ46" s="139"/>
      <c r="IR46" s="139"/>
      <c r="IS46" s="139"/>
      <c r="IT46" s="139"/>
      <c r="IU46" s="139"/>
      <c r="IV46" s="139"/>
      <c r="IW46" s="139"/>
      <c r="IX46" s="139"/>
      <c r="IY46" s="139"/>
      <c r="IZ46" s="139"/>
      <c r="JA46" s="139"/>
      <c r="JB46" s="139"/>
      <c r="JC46" s="139"/>
      <c r="JD46" s="139"/>
      <c r="JE46" s="139"/>
      <c r="JF46" s="139"/>
      <c r="JG46" s="139"/>
      <c r="JH46" s="139"/>
      <c r="JI46" s="139"/>
      <c r="JJ46" s="139"/>
      <c r="JK46" s="139"/>
      <c r="JL46" s="139"/>
      <c r="JM46" s="139"/>
      <c r="JN46" s="139"/>
      <c r="JO46" s="139"/>
      <c r="JP46" s="139"/>
      <c r="JQ46" s="139"/>
      <c r="JR46" s="139"/>
      <c r="JS46" s="139"/>
      <c r="JT46" s="139"/>
      <c r="JU46" s="139"/>
      <c r="JV46" s="139"/>
      <c r="JW46" s="139"/>
      <c r="JX46" s="139"/>
      <c r="JY46" s="139"/>
      <c r="JZ46" s="139"/>
      <c r="KA46" s="139"/>
      <c r="KB46" s="139"/>
      <c r="KC46" s="139"/>
      <c r="KD46" s="139"/>
      <c r="KE46" s="139"/>
      <c r="KF46" s="139"/>
      <c r="KG46" s="139"/>
      <c r="KH46" s="139"/>
      <c r="KI46" s="139"/>
      <c r="KJ46" s="139"/>
      <c r="KK46" s="139"/>
      <c r="KL46" s="139"/>
      <c r="KM46" s="139"/>
      <c r="KN46" s="139"/>
      <c r="KO46" s="139"/>
      <c r="KP46" s="139"/>
      <c r="KQ46" s="139"/>
      <c r="KR46" s="139"/>
      <c r="KS46" s="139"/>
      <c r="KT46" s="139"/>
      <c r="KU46" s="139"/>
    </row>
    <row r="47" spans="1:307" s="152" customFormat="1" x14ac:dyDescent="0.2">
      <c r="A47" s="150" t="s">
        <v>528</v>
      </c>
      <c r="B47" s="186" t="s">
        <v>595</v>
      </c>
      <c r="C47" s="284">
        <f>'[8]ф_4 (Л) '!C51</f>
        <v>0.58207217694994184</v>
      </c>
      <c r="D47" s="284">
        <f>'[8]ф_4 (Л) '!D51</f>
        <v>0.58207217694994184</v>
      </c>
      <c r="E47" s="284">
        <f>'[8]ф_4 (Л) '!E51</f>
        <v>0.58207217694994184</v>
      </c>
      <c r="F47" s="284">
        <f>'[8]ф_4 (Л) '!F51</f>
        <v>0.58207217694994184</v>
      </c>
      <c r="G47" s="284">
        <f>'[8]ф_4 (Л) '!G51</f>
        <v>0.58207217694994184</v>
      </c>
      <c r="H47" s="284">
        <f>'[8]ф_4 (Л) '!H51</f>
        <v>0.58207217694994184</v>
      </c>
      <c r="I47" s="284">
        <f>'[8]ф_4 (Л) '!I51</f>
        <v>0.28274117569839596</v>
      </c>
      <c r="J47" s="151">
        <f>'[8]ф_4 (Л) '!J51</f>
        <v>0.61728395061728392</v>
      </c>
      <c r="K47" s="151">
        <f>'[8]ф_4 (Л) '!K51</f>
        <v>0.61728395061728392</v>
      </c>
      <c r="L47" s="151">
        <f>'[8]ф_4 (Л) '!L51</f>
        <v>0.61728395061728392</v>
      </c>
      <c r="M47" s="151">
        <f>'[8]ф_4 (Л) '!M51</f>
        <v>0.61728395061728392</v>
      </c>
      <c r="N47" s="151">
        <f>'[8]ф_4 (Л) '!N51</f>
        <v>2.5</v>
      </c>
      <c r="O47" s="151">
        <f>'[8]ф_4 (Л) '!O51</f>
        <v>0</v>
      </c>
      <c r="P47" s="151">
        <f>'[8]ф_4 (Л) '!P51</f>
        <v>0</v>
      </c>
      <c r="Q47" s="151">
        <f>'[8]ф_4 (Л) '!Q51</f>
        <v>0</v>
      </c>
      <c r="R47" s="151">
        <f>'[8]ф_4 (Л) '!R51</f>
        <v>0</v>
      </c>
      <c r="S47" s="151">
        <f>'[8]ф_4 (Л) '!S51</f>
        <v>0</v>
      </c>
      <c r="T47" s="151">
        <f>'[8]ф_4 (Л) '!T51</f>
        <v>0</v>
      </c>
      <c r="U47" s="151">
        <f>'[8]ф_4 (Л) '!U51</f>
        <v>0</v>
      </c>
      <c r="V47" s="151">
        <f>'[8]ф_4 (Л) '!V51</f>
        <v>0</v>
      </c>
      <c r="W47" s="151">
        <f>'[8]ф_4 (Л) '!W51</f>
        <v>0</v>
      </c>
      <c r="X47" s="151">
        <f>'[8]ф_4 (Л) '!X51</f>
        <v>0</v>
      </c>
      <c r="Y47" s="151">
        <f>'[8]ф_4 (Л) '!Y51</f>
        <v>0</v>
      </c>
      <c r="Z47" s="151">
        <f>'[8]ф_4 (Л) '!Z51</f>
        <v>0</v>
      </c>
      <c r="AA47" s="151">
        <f>'[8]ф_4 (Л) '!AA51</f>
        <v>0</v>
      </c>
      <c r="AB47" s="151">
        <f>'[8]ф_4 (Л) '!AB51</f>
        <v>0</v>
      </c>
      <c r="AC47" s="151">
        <f>'[8]ф_4 (Л) '!AC51</f>
        <v>0</v>
      </c>
      <c r="AD47" s="151">
        <f>'[8]ф_4 (Л) '!AD51</f>
        <v>0</v>
      </c>
      <c r="AE47" s="151">
        <f>'[8]ф_4 (Л) '!AE51</f>
        <v>0</v>
      </c>
      <c r="AF47" s="151">
        <f>'[8]ф_4 (Л) '!AF51</f>
        <v>0</v>
      </c>
      <c r="AG47" s="151">
        <f>'[8]ф_4 (Л) '!AG51</f>
        <v>0</v>
      </c>
      <c r="AH47" s="151">
        <f>'[8]ф_4 (Л) '!AH51</f>
        <v>0</v>
      </c>
      <c r="AI47" s="151">
        <f>'[8]ф_4 (Л) '!AI51</f>
        <v>0</v>
      </c>
      <c r="AJ47" s="151">
        <f>'[8]ф_4 (Л) '!AJ51</f>
        <v>169.4145544271656</v>
      </c>
      <c r="AK47" s="151">
        <f>'[8]ф_4 (Л) '!AK51</f>
        <v>169.4145544271656</v>
      </c>
      <c r="AL47" s="151">
        <f>'[8]ф_4 (Л) '!AL51</f>
        <v>169.4145544271656</v>
      </c>
      <c r="AM47" s="151">
        <f>'[8]ф_4 (Л) '!AM51</f>
        <v>169.4145544271656</v>
      </c>
      <c r="AN47" s="151">
        <f>'[8]ф_4 (Л) '!AN51</f>
        <v>158.15733391699573</v>
      </c>
      <c r="AO47" s="151">
        <f>'[8]ф_4 (Л) '!AO51</f>
        <v>158.15733391699573</v>
      </c>
      <c r="AP47" s="151">
        <f>'[8]ф_4 (Л) '!AP51</f>
        <v>158.15733391699573</v>
      </c>
      <c r="AQ47" s="151">
        <f>'[8]ф_4 (Л) '!AQ51</f>
        <v>158.15733391699573</v>
      </c>
      <c r="AR47" s="151">
        <f>'[8]ф_4 (Л) '!AR51</f>
        <v>158.15733391699573</v>
      </c>
      <c r="AS47" s="151">
        <f>'[8]ф_4 (Л) '!AS51</f>
        <v>158.15733391699573</v>
      </c>
      <c r="AT47" s="151">
        <f>'[8]ф_4 (Л) '!AT51</f>
        <v>158.15733391699573</v>
      </c>
      <c r="AU47" s="151">
        <f>'[8]ф_4 (Л) '!AU51</f>
        <v>158.15733391699573</v>
      </c>
      <c r="AV47" s="151">
        <f>'[8]ф_4 (Л) '!AV51</f>
        <v>158.15733391699573</v>
      </c>
      <c r="AW47" s="151">
        <f>'[8]ф_4 (Л) '!AW51</f>
        <v>158.15733391699573</v>
      </c>
      <c r="AX47" s="151">
        <f>'[8]ф_4 (Л) '!AX51</f>
        <v>158.15733391699573</v>
      </c>
      <c r="AY47" s="151">
        <f>'[8]ф_4 (Л) '!AY51</f>
        <v>158.15733391699573</v>
      </c>
      <c r="AZ47" s="151">
        <f>'[8]ф_4 (Л) '!AZ51</f>
        <v>158.15733391699573</v>
      </c>
      <c r="BA47" s="151">
        <f>'[8]ф_4 (Л) '!BA51</f>
        <v>158.15733391699573</v>
      </c>
      <c r="BB47" s="151">
        <f>'[8]ф_4 (Л) '!BB51</f>
        <v>158.15733391699573</v>
      </c>
      <c r="BC47" s="151">
        <f>'[8]ф_4 (Л) '!BC51</f>
        <v>158.15733391699573</v>
      </c>
      <c r="BD47" s="151">
        <f>'[8]ф_4 (Л) '!BD51</f>
        <v>158.15733391699573</v>
      </c>
      <c r="BE47" s="151">
        <f>'[8]ф_4 (Л) '!BE51</f>
        <v>158.15733391699573</v>
      </c>
      <c r="BF47" s="151">
        <f>'[8]ф_4 (Л) '!BF51</f>
        <v>158.15733391699573</v>
      </c>
      <c r="BG47" s="151">
        <f>'[8]ф_4 (Л) '!BG51</f>
        <v>158.15733391699573</v>
      </c>
      <c r="BH47" s="151">
        <f>'[8]ф_4 (Л) '!BH51</f>
        <v>158.15733391699573</v>
      </c>
      <c r="BI47" s="151">
        <f>'[8]ф_4 (Л) '!BI51</f>
        <v>158.15733391699573</v>
      </c>
      <c r="BJ47" s="151">
        <f>'[8]ф_4 (Л) '!BJ51</f>
        <v>6.5771773311259469</v>
      </c>
      <c r="BK47" s="151">
        <f>'[8]ф_4 (Л) '!BK51</f>
        <v>7.9089251539797596</v>
      </c>
      <c r="BL47" s="151">
        <f>'[8]ф_4 (Л) '!BL51</f>
        <v>6.5771773311259469</v>
      </c>
      <c r="BM47" s="151">
        <f>'[8]ф_4 (Л) '!BM51</f>
        <v>6.5771773311259487</v>
      </c>
      <c r="BN47" s="151">
        <f>'[8]ф_4 (Л) '!BN51</f>
        <v>5.5962699057070102</v>
      </c>
      <c r="BO47" s="151">
        <f>'[8]ф_4 (Л) '!BO51</f>
        <v>4.7183871878512473</v>
      </c>
      <c r="BP47" s="151">
        <f>'[8]ф_4 (Л) '!BP51</f>
        <v>4.8247924621432228</v>
      </c>
      <c r="BQ47" s="151">
        <f>'[8]ф_4 (Л) '!BQ51</f>
        <v>4.8472173095047788</v>
      </c>
      <c r="BR47" s="151">
        <f>'[8]ф_4 (Л) '!BR51</f>
        <v>4.8323954508448388</v>
      </c>
      <c r="BS47" s="151">
        <f>'[8]ф_4 (Л) '!BS51</f>
        <v>4.8520567977035087</v>
      </c>
      <c r="BT47" s="151">
        <f>'[8]ф_4 (Л) '!BT51</f>
        <v>4.8751264857726584</v>
      </c>
      <c r="BU47" s="151">
        <f>'[8]ф_4 (Л) '!BU51</f>
        <v>4.8838107197072702</v>
      </c>
      <c r="BV47" s="151">
        <f>'[8]ф_4 (Л) '!BV51</f>
        <v>4.8860919778486647</v>
      </c>
      <c r="BW47" s="151">
        <f>'[8]ф_4 (Л) '!BW51</f>
        <v>4.901254815454771</v>
      </c>
      <c r="BX47" s="151">
        <f>'[8]ф_4 (Л) '!BX51</f>
        <v>4.9072854353074531</v>
      </c>
      <c r="BY47" s="151">
        <f>'[8]ф_4 (Л) '!BY51</f>
        <v>4.9392296811619145</v>
      </c>
      <c r="BZ47" s="151">
        <f>'[8]ф_4 (Л) '!BZ51</f>
        <v>4.9508241041663563</v>
      </c>
      <c r="CA47" s="151">
        <f>'[8]ф_4 (Л) '!CA51</f>
        <v>4.975888011783451</v>
      </c>
      <c r="CB47" s="151">
        <f>'[8]ф_4 (Л) '!CB51</f>
        <v>4.9802844710096785</v>
      </c>
      <c r="CC47" s="151">
        <f>'[8]ф_4 (Л) '!CC51</f>
        <v>4.9921685492780652</v>
      </c>
      <c r="CD47" s="151">
        <f>'[8]ф_4 (Л) '!CD51</f>
        <v>5.0041872240267837</v>
      </c>
      <c r="CE47" s="151">
        <f>'[8]ф_4 (Л) '!CE51</f>
        <v>5.0344534267887227</v>
      </c>
      <c r="CF47" s="151">
        <f>'[8]ф_4 (Л) '!CF51</f>
        <v>5.0377536061203401</v>
      </c>
      <c r="CG47" s="151">
        <f>'[8]ф_4 (Л) '!CG51</f>
        <v>5.0377922511345092</v>
      </c>
      <c r="CH47" s="151">
        <f>'[8]ф_4 (Л) '!CH51</f>
        <v>5.0374640374035042</v>
      </c>
      <c r="CI47" s="151">
        <f>'[8]ф_4 (Л) '!CI51</f>
        <v>5.0374640374035025</v>
      </c>
      <c r="CJ47" s="151">
        <f t="shared" si="103"/>
        <v>1085.1553335078074</v>
      </c>
      <c r="CK47" s="151">
        <v>1085.1553335078074</v>
      </c>
      <c r="CL47" s="151">
        <v>1085.1553335078074</v>
      </c>
      <c r="CM47" s="151">
        <v>1085.1553335078074</v>
      </c>
      <c r="CN47" s="151">
        <v>858.46956515023021</v>
      </c>
      <c r="CO47" s="151">
        <v>738.5660010505436</v>
      </c>
      <c r="CP47" s="151">
        <v>754.09094805686232</v>
      </c>
      <c r="CQ47" s="151">
        <v>756.7663933098961</v>
      </c>
      <c r="CR47" s="151">
        <v>753.68745211113128</v>
      </c>
      <c r="CS47" s="151">
        <v>756.50048156862022</v>
      </c>
      <c r="CT47" s="151">
        <v>759.80007792481763</v>
      </c>
      <c r="CU47" s="151">
        <v>761.04071656371002</v>
      </c>
      <c r="CV47" s="151">
        <v>761.36654747611476</v>
      </c>
      <c r="CW47" s="151">
        <v>763.53148630559929</v>
      </c>
      <c r="CX47" s="151">
        <v>764.39216578363869</v>
      </c>
      <c r="CY47" s="151">
        <v>768.94769754202798</v>
      </c>
      <c r="CZ47" s="151">
        <v>770.61704914022221</v>
      </c>
      <c r="DA47" s="151">
        <v>774.26208160332237</v>
      </c>
      <c r="DB47" s="151">
        <v>774.91903580758969</v>
      </c>
      <c r="DC47" s="151">
        <v>776.69489378328285</v>
      </c>
      <c r="DD47" s="151">
        <v>781.09610206756815</v>
      </c>
      <c r="DE47" s="151">
        <v>785.63991822655191</v>
      </c>
      <c r="DF47" s="151">
        <v>786.11294705948774</v>
      </c>
      <c r="DG47" s="151">
        <v>786.11848586295764</v>
      </c>
      <c r="DH47" s="151">
        <v>786.07144431290192</v>
      </c>
      <c r="DI47" s="151">
        <v>786.07144431290169</v>
      </c>
      <c r="DJ47" s="139"/>
      <c r="DK47" s="139">
        <v>164.98799999999994</v>
      </c>
      <c r="DL47" s="139">
        <v>1718</v>
      </c>
      <c r="DM47" s="139">
        <f t="shared" si="100"/>
        <v>1.62</v>
      </c>
      <c r="DN47" s="139">
        <v>1.8840600000000001</v>
      </c>
      <c r="DO47" s="139"/>
      <c r="DP47" s="139"/>
      <c r="DQ47" s="284">
        <f>'[8]ф_4 (Л) '!DQ51</f>
        <v>0</v>
      </c>
      <c r="DR47" s="284">
        <f>'[8]ф_4 (Л) '!DR51</f>
        <v>0</v>
      </c>
      <c r="DS47" s="284">
        <f>'[8]ф_4 (Л) '!DS51</f>
        <v>0</v>
      </c>
      <c r="DT47" s="284">
        <f>'[8]ф_4 (Л) '!DT51</f>
        <v>0</v>
      </c>
      <c r="DU47" s="284">
        <f>'[8]ф_4 (Л) '!DU51</f>
        <v>0</v>
      </c>
      <c r="DV47" s="284">
        <f>'[8]ф_4 (Л) '!DV51</f>
        <v>0</v>
      </c>
      <c r="DW47" s="284">
        <f>'[8]ф_4 (Л) '!DW51</f>
        <v>0</v>
      </c>
      <c r="DX47" s="284">
        <f>'[8]ф_4 (Л) '!DX51</f>
        <v>0</v>
      </c>
      <c r="DY47" s="284">
        <f>'[8]ф_4 (Л) '!DY51</f>
        <v>0</v>
      </c>
      <c r="DZ47" s="284">
        <f>'[8]ф_4 (Л) '!DZ51</f>
        <v>0</v>
      </c>
      <c r="EA47" s="284">
        <f>'[8]ф_4 (Л) '!EA51</f>
        <v>0</v>
      </c>
      <c r="EB47" s="284">
        <f>'[8]ф_4 (Л) '!EB51</f>
        <v>0</v>
      </c>
      <c r="EC47" s="284">
        <f>'[8]ф_4 (Л) '!EC51</f>
        <v>0</v>
      </c>
      <c r="ED47" s="284">
        <f>'[8]ф_4 (Л) '!ED51</f>
        <v>0</v>
      </c>
      <c r="EE47" s="284">
        <f>'[8]ф_4 (Л) '!EE51</f>
        <v>0</v>
      </c>
      <c r="EF47" s="284">
        <f>'[8]ф_4 (Л) '!EF51</f>
        <v>0</v>
      </c>
      <c r="EG47" s="284">
        <f>'[8]ф_4 (Л) '!EG51</f>
        <v>0</v>
      </c>
      <c r="EH47" s="284">
        <f>'[8]ф_4 (Л) '!EH51</f>
        <v>0</v>
      </c>
      <c r="EI47" s="284">
        <f>'[8]ф_4 (Л) '!EI51</f>
        <v>0</v>
      </c>
      <c r="EJ47" s="284">
        <f>'[8]ф_4 (Л) '!EJ51</f>
        <v>0</v>
      </c>
      <c r="EK47" s="284">
        <f>'[8]ф_4 (Л) '!EK51</f>
        <v>0</v>
      </c>
      <c r="EL47" s="284">
        <f>'[8]ф_4 (Л) '!EL51</f>
        <v>0</v>
      </c>
      <c r="EM47" s="284">
        <f>'[8]ф_4 (Л) '!EM51</f>
        <v>0</v>
      </c>
      <c r="EN47" s="284">
        <f>'[8]ф_4 (Л) '!EN51</f>
        <v>0</v>
      </c>
      <c r="EO47" s="284">
        <f>'[8]ф_4 (Л) '!EO51</f>
        <v>0</v>
      </c>
      <c r="EP47" s="139"/>
      <c r="EQ47" s="139"/>
      <c r="ER47" s="139"/>
      <c r="ES47" s="139">
        <v>0</v>
      </c>
      <c r="ET47" s="139">
        <v>0</v>
      </c>
      <c r="EU47" s="139">
        <v>0</v>
      </c>
      <c r="EV47" s="139">
        <v>0</v>
      </c>
      <c r="EW47" s="139">
        <v>0</v>
      </c>
      <c r="EX47" s="139">
        <v>0</v>
      </c>
      <c r="EY47" s="139">
        <v>0</v>
      </c>
      <c r="EZ47" s="139">
        <v>0</v>
      </c>
      <c r="FA47" s="139">
        <v>0</v>
      </c>
      <c r="FB47" s="139">
        <v>0</v>
      </c>
      <c r="FC47" s="139">
        <v>0</v>
      </c>
      <c r="FD47" s="139">
        <v>0</v>
      </c>
      <c r="FE47" s="139">
        <v>0</v>
      </c>
      <c r="FF47" s="139">
        <v>0</v>
      </c>
      <c r="FG47" s="139">
        <v>0</v>
      </c>
      <c r="FH47" s="139">
        <v>0</v>
      </c>
      <c r="FI47" s="139">
        <v>0</v>
      </c>
      <c r="FJ47" s="139">
        <v>0</v>
      </c>
      <c r="FK47" s="139">
        <v>0</v>
      </c>
      <c r="FL47" s="139">
        <v>0</v>
      </c>
      <c r="FM47" s="139">
        <v>0</v>
      </c>
      <c r="FN47" s="139">
        <v>0</v>
      </c>
      <c r="FO47" s="139">
        <v>0</v>
      </c>
      <c r="FP47" s="139">
        <v>0</v>
      </c>
      <c r="FQ47" s="139">
        <v>0</v>
      </c>
      <c r="FR47" s="139"/>
      <c r="FS47" s="139"/>
      <c r="FT47" s="139"/>
      <c r="FU47" s="139">
        <v>2024</v>
      </c>
      <c r="FV47" s="139"/>
      <c r="FW47" s="139"/>
      <c r="FX47" s="139"/>
      <c r="FY47" s="139">
        <v>0.4</v>
      </c>
      <c r="FZ47" s="139"/>
      <c r="GA47" s="139"/>
      <c r="GB47" s="139"/>
      <c r="GC47" s="139"/>
      <c r="GD47" s="139"/>
      <c r="GE47" s="139"/>
      <c r="GF47" s="139"/>
      <c r="GG47" s="139"/>
      <c r="GH47" s="139"/>
      <c r="GI47" s="139"/>
      <c r="GJ47" s="139"/>
      <c r="GK47" s="139"/>
      <c r="GL47" s="139"/>
      <c r="GM47" s="139"/>
      <c r="GN47" s="139"/>
      <c r="GO47" s="139"/>
      <c r="GP47" s="139"/>
      <c r="GQ47" s="139"/>
      <c r="GR47" s="139">
        <v>1718</v>
      </c>
      <c r="GS47" s="139"/>
      <c r="GT47" s="139"/>
      <c r="GU47" s="139"/>
      <c r="GV47" s="139">
        <f t="shared" si="104"/>
        <v>0.28274117569839596</v>
      </c>
      <c r="GW47" s="139"/>
      <c r="GX47" s="139"/>
      <c r="GY47" s="139"/>
      <c r="GZ47" s="139">
        <f t="shared" si="109"/>
        <v>1.62</v>
      </c>
      <c r="HA47" s="139">
        <f t="shared" si="109"/>
        <v>1.62</v>
      </c>
      <c r="HB47" s="139">
        <f t="shared" si="109"/>
        <v>1.62</v>
      </c>
      <c r="HC47" s="139">
        <f t="shared" si="109"/>
        <v>0.4</v>
      </c>
      <c r="HD47" s="139">
        <f t="shared" si="109"/>
        <v>0.4</v>
      </c>
      <c r="HE47" s="139">
        <f t="shared" si="109"/>
        <v>0.4</v>
      </c>
      <c r="HF47" s="139">
        <f t="shared" si="109"/>
        <v>0.4</v>
      </c>
      <c r="HG47" s="139">
        <f t="shared" si="109"/>
        <v>0.4</v>
      </c>
      <c r="HH47" s="139">
        <f t="shared" si="109"/>
        <v>0.4</v>
      </c>
      <c r="HI47" s="139">
        <f t="shared" si="109"/>
        <v>0.4</v>
      </c>
      <c r="HJ47" s="139">
        <f t="shared" si="109"/>
        <v>0.4</v>
      </c>
      <c r="HK47" s="139">
        <f t="shared" si="109"/>
        <v>0.4</v>
      </c>
      <c r="HL47" s="139">
        <f t="shared" si="109"/>
        <v>0.4</v>
      </c>
      <c r="HM47" s="139">
        <f t="shared" si="109"/>
        <v>0.4</v>
      </c>
      <c r="HN47" s="139">
        <f t="shared" si="109"/>
        <v>0.4</v>
      </c>
      <c r="HO47" s="139">
        <f t="shared" si="109"/>
        <v>0.4</v>
      </c>
      <c r="HP47" s="139">
        <f t="shared" si="110"/>
        <v>0.4</v>
      </c>
      <c r="HQ47" s="139">
        <f t="shared" si="110"/>
        <v>0.4</v>
      </c>
      <c r="HR47" s="139">
        <f t="shared" si="110"/>
        <v>0.4</v>
      </c>
      <c r="HS47" s="139">
        <f t="shared" si="110"/>
        <v>0.4</v>
      </c>
      <c r="HT47" s="139">
        <f t="shared" si="110"/>
        <v>0.4</v>
      </c>
      <c r="HU47" s="139">
        <f t="shared" si="110"/>
        <v>0.4</v>
      </c>
      <c r="HV47" s="139">
        <f t="shared" si="110"/>
        <v>0.4</v>
      </c>
      <c r="HW47" s="139">
        <f t="shared" si="110"/>
        <v>0.4</v>
      </c>
      <c r="HX47" s="139">
        <f t="shared" si="110"/>
        <v>0.4</v>
      </c>
      <c r="HY47" s="139"/>
      <c r="HZ47" s="139"/>
      <c r="IA47" s="139"/>
      <c r="IB47" s="139"/>
      <c r="IC47" s="139"/>
      <c r="ID47" s="139"/>
      <c r="IE47" s="139"/>
      <c r="IF47" s="139"/>
      <c r="IG47" s="139"/>
      <c r="IH47" s="139"/>
      <c r="II47" s="139"/>
      <c r="IJ47" s="139"/>
      <c r="IK47" s="139"/>
      <c r="IL47" s="139"/>
      <c r="IM47" s="139"/>
      <c r="IN47" s="139"/>
      <c r="IO47" s="139"/>
      <c r="IP47" s="139"/>
      <c r="IQ47" s="139"/>
      <c r="IR47" s="139"/>
      <c r="IS47" s="139"/>
      <c r="IT47" s="139"/>
      <c r="IU47" s="139"/>
      <c r="IV47" s="139"/>
      <c r="IW47" s="139"/>
      <c r="IX47" s="139"/>
      <c r="IY47" s="139"/>
      <c r="IZ47" s="139"/>
      <c r="JA47" s="139"/>
      <c r="JB47" s="139"/>
      <c r="JC47" s="139"/>
      <c r="JD47" s="139"/>
      <c r="JE47" s="139"/>
      <c r="JF47" s="139"/>
      <c r="JG47" s="139"/>
      <c r="JH47" s="139"/>
      <c r="JI47" s="139"/>
      <c r="JJ47" s="139"/>
      <c r="JK47" s="139"/>
      <c r="JL47" s="139"/>
      <c r="JM47" s="139"/>
      <c r="JN47" s="139"/>
      <c r="JO47" s="139"/>
      <c r="JP47" s="139"/>
      <c r="JQ47" s="139"/>
      <c r="JR47" s="139"/>
      <c r="JS47" s="139"/>
      <c r="JT47" s="139"/>
      <c r="JU47" s="139"/>
      <c r="JV47" s="139"/>
      <c r="JW47" s="139"/>
      <c r="JX47" s="139"/>
      <c r="JY47" s="139"/>
      <c r="JZ47" s="139"/>
      <c r="KA47" s="139"/>
      <c r="KB47" s="139"/>
      <c r="KC47" s="139"/>
      <c r="KD47" s="139"/>
      <c r="KE47" s="139"/>
      <c r="KF47" s="139"/>
      <c r="KG47" s="139"/>
      <c r="KH47" s="139"/>
      <c r="KI47" s="139"/>
      <c r="KJ47" s="139"/>
      <c r="KK47" s="139"/>
      <c r="KL47" s="139"/>
      <c r="KM47" s="139"/>
      <c r="KN47" s="139"/>
      <c r="KO47" s="139"/>
      <c r="KP47" s="139"/>
      <c r="KQ47" s="139"/>
      <c r="KR47" s="139"/>
      <c r="KS47" s="139"/>
      <c r="KT47" s="139"/>
      <c r="KU47" s="139"/>
    </row>
    <row r="48" spans="1:307" s="152" customFormat="1" x14ac:dyDescent="0.2">
      <c r="A48" s="150" t="s">
        <v>529</v>
      </c>
      <c r="B48" s="186" t="s">
        <v>597</v>
      </c>
      <c r="C48" s="284">
        <f>'[8]ф_4 (Л) '!C53</f>
        <v>1.3661202185792349</v>
      </c>
      <c r="D48" s="284">
        <f>'[8]ф_4 (Л) '!D53</f>
        <v>1.3661202185792349</v>
      </c>
      <c r="E48" s="284">
        <f>'[8]ф_4 (Л) '!E53</f>
        <v>1.3661202185792349</v>
      </c>
      <c r="F48" s="284">
        <f>'[8]ф_4 (Л) '!F53</f>
        <v>1.3661202185792349</v>
      </c>
      <c r="G48" s="284">
        <f>'[8]ф_4 (Л) '!G53</f>
        <v>1.3661202185792349</v>
      </c>
      <c r="H48" s="284">
        <f>'[8]ф_4 (Л) '!H53</f>
        <v>1.3661202185792349</v>
      </c>
      <c r="I48" s="284">
        <f>'[8]ф_4 (Л) '!I53</f>
        <v>0.28274117569839596</v>
      </c>
      <c r="J48" s="151">
        <f>'[8]ф_4 (Л) '!J53</f>
        <v>0.83333333333333337</v>
      </c>
      <c r="K48" s="151">
        <f>'[8]ф_4 (Л) '!K53</f>
        <v>0.83333333333333337</v>
      </c>
      <c r="L48" s="151">
        <f>'[8]ф_4 (Л) '!L53</f>
        <v>0.83333333333333337</v>
      </c>
      <c r="M48" s="151">
        <f>'[8]ф_4 (Л) '!M53</f>
        <v>0.83333333333333337</v>
      </c>
      <c r="N48" s="151">
        <f>'[8]ф_4 (Л) '!N53</f>
        <v>0.83333333333333337</v>
      </c>
      <c r="O48" s="151">
        <f>'[8]ф_4 (Л) '!O53</f>
        <v>0.83333333333333337</v>
      </c>
      <c r="P48" s="151">
        <f>'[8]ф_4 (Л) '!P53</f>
        <v>2.2222222222222223</v>
      </c>
      <c r="Q48" s="151">
        <f>'[8]ф_4 (Л) '!Q53</f>
        <v>0</v>
      </c>
      <c r="R48" s="151">
        <f>'[8]ф_4 (Л) '!R53</f>
        <v>0</v>
      </c>
      <c r="S48" s="151">
        <f>'[8]ф_4 (Л) '!S53</f>
        <v>0</v>
      </c>
      <c r="T48" s="151">
        <f>'[8]ф_4 (Л) '!T53</f>
        <v>0</v>
      </c>
      <c r="U48" s="151">
        <f>'[8]ф_4 (Л) '!U53</f>
        <v>0</v>
      </c>
      <c r="V48" s="151">
        <f>'[8]ф_4 (Л) '!V53</f>
        <v>0</v>
      </c>
      <c r="W48" s="151">
        <f>'[8]ф_4 (Л) '!W53</f>
        <v>0</v>
      </c>
      <c r="X48" s="151">
        <f>'[8]ф_4 (Л) '!X53</f>
        <v>0</v>
      </c>
      <c r="Y48" s="151">
        <f>'[8]ф_4 (Л) '!Y53</f>
        <v>0</v>
      </c>
      <c r="Z48" s="151">
        <f>'[8]ф_4 (Л) '!Z53</f>
        <v>0</v>
      </c>
      <c r="AA48" s="151">
        <f>'[8]ф_4 (Л) '!AA53</f>
        <v>0</v>
      </c>
      <c r="AB48" s="151">
        <f>'[8]ф_4 (Л) '!AB53</f>
        <v>0</v>
      </c>
      <c r="AC48" s="151">
        <f>'[8]ф_4 (Л) '!AC53</f>
        <v>0</v>
      </c>
      <c r="AD48" s="151">
        <f>'[8]ф_4 (Л) '!AD53</f>
        <v>0</v>
      </c>
      <c r="AE48" s="151">
        <f>'[8]ф_4 (Л) '!AE53</f>
        <v>0</v>
      </c>
      <c r="AF48" s="151">
        <f>'[8]ф_4 (Л) '!AF53</f>
        <v>0</v>
      </c>
      <c r="AG48" s="151">
        <f>'[8]ф_4 (Л) '!AG53</f>
        <v>0</v>
      </c>
      <c r="AH48" s="151">
        <f>'[8]ф_4 (Л) '!AH53</f>
        <v>0</v>
      </c>
      <c r="AI48" s="151">
        <f>'[8]ф_4 (Л) '!AI53</f>
        <v>0</v>
      </c>
      <c r="AJ48" s="151">
        <f>'[8]ф_4 (Л) '!AJ53</f>
        <v>187.20477847191117</v>
      </c>
      <c r="AK48" s="151">
        <f>'[8]ф_4 (Л) '!AK53</f>
        <v>187.20477847191117</v>
      </c>
      <c r="AL48" s="151">
        <f>'[8]ф_4 (Л) '!AL53</f>
        <v>187.20477847191117</v>
      </c>
      <c r="AM48" s="151">
        <f>'[8]ф_4 (Л) '!AM53</f>
        <v>187.20477847191117</v>
      </c>
      <c r="AN48" s="151">
        <f>'[8]ф_4 (Л) '!AN53</f>
        <v>187.20477847191117</v>
      </c>
      <c r="AO48" s="151">
        <f>'[8]ф_4 (Л) '!AO53</f>
        <v>187.20477847191117</v>
      </c>
      <c r="AP48" s="151">
        <f>'[8]ф_4 (Л) '!AP53</f>
        <v>157.23226954726908</v>
      </c>
      <c r="AQ48" s="151">
        <f>'[8]ф_4 (Л) '!AQ53</f>
        <v>157.23226954726908</v>
      </c>
      <c r="AR48" s="151">
        <f>'[8]ф_4 (Л) '!AR53</f>
        <v>157.23226954726908</v>
      </c>
      <c r="AS48" s="151">
        <f>'[8]ф_4 (Л) '!AS53</f>
        <v>157.23226954726908</v>
      </c>
      <c r="AT48" s="151">
        <f>'[8]ф_4 (Л) '!AT53</f>
        <v>157.23226954726908</v>
      </c>
      <c r="AU48" s="151">
        <f>'[8]ф_4 (Л) '!AU53</f>
        <v>157.23226954726908</v>
      </c>
      <c r="AV48" s="151">
        <f>'[8]ф_4 (Л) '!AV53</f>
        <v>157.23226954726908</v>
      </c>
      <c r="AW48" s="151">
        <f>'[8]ф_4 (Л) '!AW53</f>
        <v>157.23226954726908</v>
      </c>
      <c r="AX48" s="151">
        <f>'[8]ф_4 (Л) '!AX53</f>
        <v>157.23226954726908</v>
      </c>
      <c r="AY48" s="151">
        <f>'[8]ф_4 (Л) '!AY53</f>
        <v>157.23226954726908</v>
      </c>
      <c r="AZ48" s="151">
        <f>'[8]ф_4 (Л) '!AZ53</f>
        <v>157.23226954726908</v>
      </c>
      <c r="BA48" s="151">
        <f>'[8]ф_4 (Л) '!BA53</f>
        <v>157.23226954726908</v>
      </c>
      <c r="BB48" s="151">
        <f>'[8]ф_4 (Л) '!BB53</f>
        <v>157.23226954726908</v>
      </c>
      <c r="BC48" s="151">
        <f>'[8]ф_4 (Л) '!BC53</f>
        <v>157.23226954726908</v>
      </c>
      <c r="BD48" s="151">
        <f>'[8]ф_4 (Л) '!BD53</f>
        <v>157.23226954726908</v>
      </c>
      <c r="BE48" s="151">
        <f>'[8]ф_4 (Л) '!BE53</f>
        <v>157.23226954726908</v>
      </c>
      <c r="BF48" s="151">
        <f>'[8]ф_4 (Л) '!BF53</f>
        <v>157.23226954726908</v>
      </c>
      <c r="BG48" s="151">
        <f>'[8]ф_4 (Л) '!BG53</f>
        <v>157.23226954726908</v>
      </c>
      <c r="BH48" s="151">
        <f>'[8]ф_4 (Л) '!BH53</f>
        <v>157.23226954726908</v>
      </c>
      <c r="BI48" s="151">
        <f>'[8]ф_4 (Л) '!BI53</f>
        <v>157.23226954726908</v>
      </c>
      <c r="BJ48" s="151">
        <f>'[8]ф_4 (Л) '!BJ53</f>
        <v>22.681979430813115</v>
      </c>
      <c r="BK48" s="151">
        <f>'[8]ф_4 (Л) '!BK53</f>
        <v>35.542244969783802</v>
      </c>
      <c r="BL48" s="151">
        <f>'[8]ф_4 (Л) '!BL53</f>
        <v>22.681979430813115</v>
      </c>
      <c r="BM48" s="151">
        <f>'[8]ф_4 (Л) '!BM53</f>
        <v>22.681979430813122</v>
      </c>
      <c r="BN48" s="151">
        <f>'[8]ф_4 (Л) '!BN53</f>
        <v>19.299233166455455</v>
      </c>
      <c r="BO48" s="151">
        <f>'[8]ф_4 (Л) '!BO53</f>
        <v>16.271776744558743</v>
      </c>
      <c r="BP48" s="151">
        <f>'[8]ф_4 (Л) '!BP53</f>
        <v>16.638724771244753</v>
      </c>
      <c r="BQ48" s="151">
        <f>'[8]ф_4 (Л) '!BQ53</f>
        <v>16.71605884648503</v>
      </c>
      <c r="BR48" s="151">
        <f>'[8]ф_4 (Л) '!BR53</f>
        <v>16.664944352177539</v>
      </c>
      <c r="BS48" s="151">
        <f>'[8]ф_4 (Л) '!BS53</f>
        <v>16.732748250807422</v>
      </c>
      <c r="BT48" s="151">
        <f>'[8]ф_4 (Л) '!BT53</f>
        <v>16.812306116426072</v>
      </c>
      <c r="BU48" s="151">
        <f>'[8]ф_4 (Л) '!BU53</f>
        <v>16.84225446745274</v>
      </c>
      <c r="BV48" s="151">
        <f>'[8]ф_4 (Л) '!BV53</f>
        <v>16.850121588503988</v>
      </c>
      <c r="BW48" s="151">
        <f>'[8]ф_4 (Л) '!BW53</f>
        <v>16.902411978952621</v>
      </c>
      <c r="BX48" s="151">
        <f>'[8]ф_4 (Л) '!BX53</f>
        <v>16.923209106438641</v>
      </c>
      <c r="BY48" s="151">
        <f>'[8]ф_4 (Л) '!BY53</f>
        <v>17.033371671765082</v>
      </c>
      <c r="BZ48" s="151">
        <f>'[8]ф_4 (Л) '!BZ53</f>
        <v>17.073356067936722</v>
      </c>
      <c r="CA48" s="151">
        <f>'[8]ф_4 (Л) '!CA53</f>
        <v>17.159791176556404</v>
      </c>
      <c r="CB48" s="151">
        <f>'[8]ф_4 (Л) '!CB53</f>
        <v>17.174952756169859</v>
      </c>
      <c r="CC48" s="151">
        <f>'[8]ф_4 (Л) '!CC53</f>
        <v>17.215936054212026</v>
      </c>
      <c r="CD48" s="151">
        <f>'[8]ф_4 (Л) '!CD53</f>
        <v>17.257383520155507</v>
      </c>
      <c r="CE48" s="151">
        <f>'[8]ф_4 (Л) '!CE53</f>
        <v>17.361759205032712</v>
      </c>
      <c r="CF48" s="151">
        <f>'[8]ф_4 (Л) '!CF53</f>
        <v>17.373140166188115</v>
      </c>
      <c r="CG48" s="151">
        <f>'[8]ф_4 (Л) '!CG53</f>
        <v>17.373273436947343</v>
      </c>
      <c r="CH48" s="151">
        <f>'[8]ф_4 (Л) '!CH53</f>
        <v>17.372141562782971</v>
      </c>
      <c r="CI48" s="151">
        <f>'[8]ф_4 (Л) '!CI53</f>
        <v>17.372141562782975</v>
      </c>
      <c r="CJ48" s="151">
        <f t="shared" si="103"/>
        <v>961.64788192818378</v>
      </c>
      <c r="CK48" s="151">
        <v>961.64788192818378</v>
      </c>
      <c r="CL48" s="151">
        <v>961.64788192818378</v>
      </c>
      <c r="CM48" s="151">
        <v>961.64788192818378</v>
      </c>
      <c r="CN48" s="151">
        <v>760.76245817999131</v>
      </c>
      <c r="CO48" s="151">
        <v>654.50577317677073</v>
      </c>
      <c r="CP48" s="151">
        <v>668.26374122491495</v>
      </c>
      <c r="CQ48" s="151">
        <v>670.63467945039292</v>
      </c>
      <c r="CR48" s="151">
        <v>667.90616935515823</v>
      </c>
      <c r="CS48" s="151">
        <v>670.39903257581</v>
      </c>
      <c r="CT48" s="151">
        <v>673.32308386061402</v>
      </c>
      <c r="CU48" s="151">
        <v>674.42251864427055</v>
      </c>
      <c r="CV48" s="151">
        <v>674.7112649620608</v>
      </c>
      <c r="CW48" s="151">
        <v>676.62980028653635</v>
      </c>
      <c r="CX48" s="151">
        <v>677.39252113535724</v>
      </c>
      <c r="CY48" s="151">
        <v>681.42956295899239</v>
      </c>
      <c r="CZ48" s="151">
        <v>682.90891654002087</v>
      </c>
      <c r="DA48" s="151">
        <v>686.13908796291673</v>
      </c>
      <c r="DB48" s="151">
        <v>686.72127062336131</v>
      </c>
      <c r="DC48" s="151">
        <v>688.29500850972488</v>
      </c>
      <c r="DD48" s="151">
        <v>692.19529125618328</v>
      </c>
      <c r="DE48" s="151">
        <v>696.22195089672789</v>
      </c>
      <c r="DF48" s="151">
        <v>696.64114173626729</v>
      </c>
      <c r="DG48" s="151">
        <v>696.64605013828213</v>
      </c>
      <c r="DH48" s="151">
        <v>696.60436264380348</v>
      </c>
      <c r="DI48" s="151">
        <v>696.6043626438036</v>
      </c>
      <c r="DJ48" s="139"/>
      <c r="DK48" s="139">
        <v>42.397000000000006</v>
      </c>
      <c r="DL48" s="139">
        <v>732</v>
      </c>
      <c r="DM48" s="139">
        <f t="shared" si="100"/>
        <v>1.2</v>
      </c>
      <c r="DN48" s="139">
        <v>1.3956</v>
      </c>
      <c r="DO48" s="139"/>
      <c r="DP48" s="139"/>
      <c r="DQ48" s="284">
        <f>'[8]ф_4 (Л) '!DQ53</f>
        <v>0</v>
      </c>
      <c r="DR48" s="284">
        <f>'[8]ф_4 (Л) '!DR53</f>
        <v>0</v>
      </c>
      <c r="DS48" s="284">
        <f>'[8]ф_4 (Л) '!DS53</f>
        <v>0</v>
      </c>
      <c r="DT48" s="284">
        <f>'[8]ф_4 (Л) '!DT53</f>
        <v>0</v>
      </c>
      <c r="DU48" s="284">
        <f>'[8]ф_4 (Л) '!DU53</f>
        <v>0</v>
      </c>
      <c r="DV48" s="284">
        <f>'[8]ф_4 (Л) '!DV53</f>
        <v>0</v>
      </c>
      <c r="DW48" s="284">
        <f>'[8]ф_4 (Л) '!DW53</f>
        <v>0</v>
      </c>
      <c r="DX48" s="284">
        <f>'[8]ф_4 (Л) '!DX53</f>
        <v>0</v>
      </c>
      <c r="DY48" s="284">
        <f>'[8]ф_4 (Л) '!DY53</f>
        <v>0</v>
      </c>
      <c r="DZ48" s="284">
        <f>'[8]ф_4 (Л) '!DZ53</f>
        <v>0</v>
      </c>
      <c r="EA48" s="284">
        <f>'[8]ф_4 (Л) '!EA53</f>
        <v>0</v>
      </c>
      <c r="EB48" s="284">
        <f>'[8]ф_4 (Л) '!EB53</f>
        <v>0</v>
      </c>
      <c r="EC48" s="284">
        <f>'[8]ф_4 (Л) '!EC53</f>
        <v>0</v>
      </c>
      <c r="ED48" s="284">
        <f>'[8]ф_4 (Л) '!ED53</f>
        <v>0</v>
      </c>
      <c r="EE48" s="284">
        <f>'[8]ф_4 (Л) '!EE53</f>
        <v>0</v>
      </c>
      <c r="EF48" s="284">
        <f>'[8]ф_4 (Л) '!EF53</f>
        <v>0</v>
      </c>
      <c r="EG48" s="284">
        <f>'[8]ф_4 (Л) '!EG53</f>
        <v>0</v>
      </c>
      <c r="EH48" s="284">
        <f>'[8]ф_4 (Л) '!EH53</f>
        <v>0</v>
      </c>
      <c r="EI48" s="284">
        <f>'[8]ф_4 (Л) '!EI53</f>
        <v>0</v>
      </c>
      <c r="EJ48" s="284">
        <f>'[8]ф_4 (Л) '!EJ53</f>
        <v>0</v>
      </c>
      <c r="EK48" s="284">
        <f>'[8]ф_4 (Л) '!EK53</f>
        <v>0</v>
      </c>
      <c r="EL48" s="284">
        <f>'[8]ф_4 (Л) '!EL53</f>
        <v>0</v>
      </c>
      <c r="EM48" s="284">
        <f>'[8]ф_4 (Л) '!EM53</f>
        <v>0</v>
      </c>
      <c r="EN48" s="284">
        <f>'[8]ф_4 (Л) '!EN53</f>
        <v>0</v>
      </c>
      <c r="EO48" s="284">
        <f>'[8]ф_4 (Л) '!EO53</f>
        <v>0</v>
      </c>
      <c r="EP48" s="139"/>
      <c r="EQ48" s="139"/>
      <c r="ER48" s="139"/>
      <c r="ES48" s="139">
        <v>0</v>
      </c>
      <c r="ET48" s="139">
        <v>0</v>
      </c>
      <c r="EU48" s="139">
        <v>0</v>
      </c>
      <c r="EV48" s="139">
        <v>0</v>
      </c>
      <c r="EW48" s="139">
        <v>0</v>
      </c>
      <c r="EX48" s="139">
        <v>0</v>
      </c>
      <c r="EY48" s="139">
        <v>0</v>
      </c>
      <c r="EZ48" s="139">
        <v>0</v>
      </c>
      <c r="FA48" s="139">
        <v>0</v>
      </c>
      <c r="FB48" s="139">
        <v>0</v>
      </c>
      <c r="FC48" s="139">
        <v>0</v>
      </c>
      <c r="FD48" s="139">
        <v>0</v>
      </c>
      <c r="FE48" s="139">
        <v>0</v>
      </c>
      <c r="FF48" s="139">
        <v>0</v>
      </c>
      <c r="FG48" s="139">
        <v>0</v>
      </c>
      <c r="FH48" s="139">
        <v>0</v>
      </c>
      <c r="FI48" s="139">
        <v>0</v>
      </c>
      <c r="FJ48" s="139">
        <v>0</v>
      </c>
      <c r="FK48" s="139">
        <v>0</v>
      </c>
      <c r="FL48" s="139">
        <v>0</v>
      </c>
      <c r="FM48" s="139">
        <v>0</v>
      </c>
      <c r="FN48" s="139">
        <v>0</v>
      </c>
      <c r="FO48" s="139">
        <v>0</v>
      </c>
      <c r="FP48" s="139">
        <v>0</v>
      </c>
      <c r="FQ48" s="139">
        <v>0</v>
      </c>
      <c r="FR48" s="139"/>
      <c r="FS48" s="139"/>
      <c r="FT48" s="139"/>
      <c r="FU48" s="139">
        <v>2026</v>
      </c>
      <c r="FV48" s="139"/>
      <c r="FW48" s="139"/>
      <c r="FX48" s="139"/>
      <c r="FY48" s="139">
        <v>0.45</v>
      </c>
      <c r="FZ48" s="139"/>
      <c r="GA48" s="139"/>
      <c r="GB48" s="139"/>
      <c r="GC48" s="139"/>
      <c r="GD48" s="139"/>
      <c r="GE48" s="139"/>
      <c r="GF48" s="139"/>
      <c r="GG48" s="139"/>
      <c r="GH48" s="139"/>
      <c r="GI48" s="139"/>
      <c r="GJ48" s="139"/>
      <c r="GK48" s="139"/>
      <c r="GL48" s="139"/>
      <c r="GM48" s="139"/>
      <c r="GN48" s="139"/>
      <c r="GO48" s="139"/>
      <c r="GP48" s="139"/>
      <c r="GQ48" s="139"/>
      <c r="GR48" s="139">
        <v>732</v>
      </c>
      <c r="GS48" s="139"/>
      <c r="GT48" s="139"/>
      <c r="GU48" s="139"/>
      <c r="GV48" s="139">
        <f t="shared" si="104"/>
        <v>0.28274117569839596</v>
      </c>
      <c r="GW48" s="139"/>
      <c r="GX48" s="139"/>
      <c r="GY48" s="139"/>
      <c r="GZ48" s="139">
        <f t="shared" si="109"/>
        <v>1.2</v>
      </c>
      <c r="HA48" s="139">
        <f t="shared" si="109"/>
        <v>1.2</v>
      </c>
      <c r="HB48" s="139">
        <f t="shared" si="109"/>
        <v>1.2</v>
      </c>
      <c r="HC48" s="139">
        <f t="shared" si="109"/>
        <v>1.2</v>
      </c>
      <c r="HD48" s="139">
        <f t="shared" si="109"/>
        <v>1.2</v>
      </c>
      <c r="HE48" s="139">
        <f t="shared" si="109"/>
        <v>0.45</v>
      </c>
      <c r="HF48" s="139">
        <f t="shared" si="109"/>
        <v>0.45</v>
      </c>
      <c r="HG48" s="139">
        <f t="shared" si="109"/>
        <v>0.45</v>
      </c>
      <c r="HH48" s="139">
        <f t="shared" si="109"/>
        <v>0.45</v>
      </c>
      <c r="HI48" s="139">
        <f t="shared" si="109"/>
        <v>0.45</v>
      </c>
      <c r="HJ48" s="139">
        <f t="shared" si="109"/>
        <v>0.45</v>
      </c>
      <c r="HK48" s="139">
        <f t="shared" si="109"/>
        <v>0.45</v>
      </c>
      <c r="HL48" s="139">
        <f t="shared" si="109"/>
        <v>0.45</v>
      </c>
      <c r="HM48" s="139">
        <f t="shared" si="109"/>
        <v>0.45</v>
      </c>
      <c r="HN48" s="139">
        <f t="shared" si="109"/>
        <v>0.45</v>
      </c>
      <c r="HO48" s="139">
        <f t="shared" si="109"/>
        <v>0.45</v>
      </c>
      <c r="HP48" s="139">
        <f t="shared" si="110"/>
        <v>0.45</v>
      </c>
      <c r="HQ48" s="139">
        <f t="shared" si="110"/>
        <v>0.45</v>
      </c>
      <c r="HR48" s="139">
        <f t="shared" si="110"/>
        <v>0.45</v>
      </c>
      <c r="HS48" s="139">
        <f t="shared" si="110"/>
        <v>0.45</v>
      </c>
      <c r="HT48" s="139">
        <f t="shared" si="110"/>
        <v>0.45</v>
      </c>
      <c r="HU48" s="139">
        <f t="shared" si="110"/>
        <v>0.45</v>
      </c>
      <c r="HV48" s="139">
        <f t="shared" si="110"/>
        <v>0.45</v>
      </c>
      <c r="HW48" s="139">
        <f t="shared" si="110"/>
        <v>0.45</v>
      </c>
      <c r="HX48" s="139">
        <f t="shared" si="110"/>
        <v>0.45</v>
      </c>
      <c r="HY48" s="139"/>
      <c r="HZ48" s="139"/>
      <c r="IA48" s="139"/>
      <c r="IB48" s="139"/>
      <c r="IC48" s="139"/>
      <c r="ID48" s="139"/>
      <c r="IE48" s="139"/>
      <c r="IF48" s="139"/>
      <c r="IG48" s="139"/>
      <c r="IH48" s="139"/>
      <c r="II48" s="139"/>
      <c r="IJ48" s="139"/>
      <c r="IK48" s="139"/>
      <c r="IL48" s="139"/>
      <c r="IM48" s="139"/>
      <c r="IN48" s="139"/>
      <c r="IO48" s="139"/>
      <c r="IP48" s="139"/>
      <c r="IQ48" s="139"/>
      <c r="IR48" s="139"/>
      <c r="IS48" s="139"/>
      <c r="IT48" s="139"/>
      <c r="IU48" s="139"/>
      <c r="IV48" s="139"/>
      <c r="IW48" s="139"/>
      <c r="IX48" s="139"/>
      <c r="IY48" s="139"/>
      <c r="IZ48" s="139"/>
      <c r="JA48" s="139"/>
      <c r="JB48" s="139"/>
      <c r="JC48" s="139"/>
      <c r="JD48" s="139"/>
      <c r="JE48" s="139"/>
      <c r="JF48" s="139"/>
      <c r="JG48" s="139"/>
      <c r="JH48" s="139"/>
      <c r="JI48" s="139"/>
      <c r="JJ48" s="139"/>
      <c r="JK48" s="139"/>
      <c r="JL48" s="139"/>
      <c r="JM48" s="139"/>
      <c r="JN48" s="139"/>
      <c r="JO48" s="139"/>
      <c r="JP48" s="139"/>
      <c r="JQ48" s="139"/>
      <c r="JR48" s="139"/>
      <c r="JS48" s="139"/>
      <c r="JT48" s="139"/>
      <c r="JU48" s="139"/>
      <c r="JV48" s="139"/>
      <c r="JW48" s="139"/>
      <c r="JX48" s="139"/>
      <c r="JY48" s="139"/>
      <c r="JZ48" s="139"/>
      <c r="KA48" s="139"/>
      <c r="KB48" s="139"/>
      <c r="KC48" s="139"/>
      <c r="KD48" s="139"/>
      <c r="KE48" s="139"/>
      <c r="KF48" s="139"/>
      <c r="KG48" s="139"/>
      <c r="KH48" s="139"/>
      <c r="KI48" s="139"/>
      <c r="KJ48" s="139"/>
      <c r="KK48" s="139"/>
      <c r="KL48" s="139"/>
      <c r="KM48" s="139"/>
      <c r="KN48" s="139"/>
      <c r="KO48" s="139"/>
      <c r="KP48" s="139"/>
      <c r="KQ48" s="139"/>
      <c r="KR48" s="139"/>
      <c r="KS48" s="139"/>
      <c r="KT48" s="139"/>
      <c r="KU48" s="139"/>
    </row>
    <row r="49" spans="1:307" s="152" customFormat="1" x14ac:dyDescent="0.2">
      <c r="A49" s="150" t="s">
        <v>530</v>
      </c>
      <c r="B49" s="186" t="s">
        <v>598</v>
      </c>
      <c r="C49" s="284">
        <f>'[8]ф_4 (Л) '!C54</f>
        <v>0.28274117569839596</v>
      </c>
      <c r="D49" s="284">
        <f>'[8]ф_4 (Л) '!D54</f>
        <v>0.28274117569839596</v>
      </c>
      <c r="E49" s="284">
        <f>'[8]ф_4 (Л) '!E54</f>
        <v>0.28274117569839596</v>
      </c>
      <c r="F49" s="284">
        <f>'[8]ф_4 (Л) '!F54</f>
        <v>0.28274117569839596</v>
      </c>
      <c r="G49" s="284">
        <f>'[8]ф_4 (Л) '!G54</f>
        <v>0.28274117569839596</v>
      </c>
      <c r="H49" s="284">
        <f>'[8]ф_4 (Л) '!H54</f>
        <v>0.28274117569839596</v>
      </c>
      <c r="I49" s="284">
        <f>'[8]ф_4 (Л) '!I54</f>
        <v>0.25875629060409044</v>
      </c>
      <c r="J49" s="151">
        <f>'[8]ф_4 (Л) '!J54</f>
        <v>0.14121962402567628</v>
      </c>
      <c r="K49" s="151">
        <f>'[8]ф_4 (Л) '!K54</f>
        <v>0.14121962402567628</v>
      </c>
      <c r="L49" s="151">
        <f>'[8]ф_4 (Л) '!L54</f>
        <v>0.14121962402567628</v>
      </c>
      <c r="M49" s="151">
        <f>'[8]ф_4 (Л) '!M54</f>
        <v>0.14121962402567628</v>
      </c>
      <c r="N49" s="151">
        <f>'[8]ф_4 (Л) '!N54</f>
        <v>0.14121962402567628</v>
      </c>
      <c r="O49" s="151">
        <f>'[8]ф_4 (Л) '!O54</f>
        <v>0.46511627906976744</v>
      </c>
      <c r="P49" s="151">
        <f>'[8]ф_4 (Л) '!P54</f>
        <v>0</v>
      </c>
      <c r="Q49" s="151">
        <f>'[8]ф_4 (Л) '!Q54</f>
        <v>0</v>
      </c>
      <c r="R49" s="151">
        <f>'[8]ф_4 (Л) '!R54</f>
        <v>0</v>
      </c>
      <c r="S49" s="151">
        <f>'[8]ф_4 (Л) '!S54</f>
        <v>0</v>
      </c>
      <c r="T49" s="151">
        <f>'[8]ф_4 (Л) '!T54</f>
        <v>0</v>
      </c>
      <c r="U49" s="151">
        <f>'[8]ф_4 (Л) '!U54</f>
        <v>0</v>
      </c>
      <c r="V49" s="151">
        <f>'[8]ф_4 (Л) '!V54</f>
        <v>0</v>
      </c>
      <c r="W49" s="151">
        <f>'[8]ф_4 (Л) '!W54</f>
        <v>0</v>
      </c>
      <c r="X49" s="151">
        <f>'[8]ф_4 (Л) '!X54</f>
        <v>0</v>
      </c>
      <c r="Y49" s="151">
        <f>'[8]ф_4 (Л) '!Y54</f>
        <v>0</v>
      </c>
      <c r="Z49" s="151">
        <f>'[8]ф_4 (Л) '!Z54</f>
        <v>0</v>
      </c>
      <c r="AA49" s="151">
        <f>'[8]ф_4 (Л) '!AA54</f>
        <v>0</v>
      </c>
      <c r="AB49" s="151">
        <f>'[8]ф_4 (Л) '!AB54</f>
        <v>0</v>
      </c>
      <c r="AC49" s="151">
        <f>'[8]ф_4 (Л) '!AC54</f>
        <v>0</v>
      </c>
      <c r="AD49" s="151">
        <f>'[8]ф_4 (Л) '!AD54</f>
        <v>0</v>
      </c>
      <c r="AE49" s="151">
        <f>'[8]ф_4 (Л) '!AE54</f>
        <v>0</v>
      </c>
      <c r="AF49" s="151">
        <f>'[8]ф_4 (Л) '!AF54</f>
        <v>0</v>
      </c>
      <c r="AG49" s="151">
        <f>'[8]ф_4 (Л) '!AG54</f>
        <v>0</v>
      </c>
      <c r="AH49" s="151">
        <f>'[8]ф_4 (Л) '!AH54</f>
        <v>0</v>
      </c>
      <c r="AI49" s="151">
        <f>'[8]ф_4 (Л) '!AI54</f>
        <v>0</v>
      </c>
      <c r="AJ49" s="151">
        <f>'[8]ф_4 (Л) '!AJ54</f>
        <v>163.96105759036709</v>
      </c>
      <c r="AK49" s="151">
        <f>'[8]ф_4 (Л) '!AK54</f>
        <v>163.96105759036709</v>
      </c>
      <c r="AL49" s="151">
        <f>'[8]ф_4 (Л) '!AL54</f>
        <v>163.96105759036709</v>
      </c>
      <c r="AM49" s="151">
        <f>'[8]ф_4 (Л) '!AM54</f>
        <v>163.96105759036709</v>
      </c>
      <c r="AN49" s="151">
        <f>'[8]ф_4 (Л) '!AN54</f>
        <v>163.96105759036709</v>
      </c>
      <c r="AO49" s="151">
        <f>'[8]ф_4 (Л) '!AO54</f>
        <v>159.62803065367675</v>
      </c>
      <c r="AP49" s="151">
        <f>'[8]ф_4 (Л) '!AP54</f>
        <v>159.62803065367675</v>
      </c>
      <c r="AQ49" s="151">
        <f>'[8]ф_4 (Л) '!AQ54</f>
        <v>159.62803065367675</v>
      </c>
      <c r="AR49" s="151">
        <f>'[8]ф_4 (Л) '!AR54</f>
        <v>159.62803065367675</v>
      </c>
      <c r="AS49" s="151">
        <f>'[8]ф_4 (Л) '!AS54</f>
        <v>159.62803065367675</v>
      </c>
      <c r="AT49" s="151">
        <f>'[8]ф_4 (Л) '!AT54</f>
        <v>159.62803065367675</v>
      </c>
      <c r="AU49" s="151">
        <f>'[8]ф_4 (Л) '!AU54</f>
        <v>159.62803065367675</v>
      </c>
      <c r="AV49" s="151">
        <f>'[8]ф_4 (Л) '!AV54</f>
        <v>159.62803065367675</v>
      </c>
      <c r="AW49" s="151">
        <f>'[8]ф_4 (Л) '!AW54</f>
        <v>159.62803065367675</v>
      </c>
      <c r="AX49" s="151">
        <f>'[8]ф_4 (Л) '!AX54</f>
        <v>159.62803065367675</v>
      </c>
      <c r="AY49" s="151">
        <f>'[8]ф_4 (Л) '!AY54</f>
        <v>159.62803065367675</v>
      </c>
      <c r="AZ49" s="151">
        <f>'[8]ф_4 (Л) '!AZ54</f>
        <v>159.62803065367675</v>
      </c>
      <c r="BA49" s="151">
        <f>'[8]ф_4 (Л) '!BA54</f>
        <v>159.62803065367675</v>
      </c>
      <c r="BB49" s="151">
        <f>'[8]ф_4 (Л) '!BB54</f>
        <v>159.62803065367675</v>
      </c>
      <c r="BC49" s="151">
        <f>'[8]ф_4 (Л) '!BC54</f>
        <v>159.62803065367675</v>
      </c>
      <c r="BD49" s="151">
        <f>'[8]ф_4 (Л) '!BD54</f>
        <v>159.62803065367675</v>
      </c>
      <c r="BE49" s="151">
        <f>'[8]ф_4 (Л) '!BE54</f>
        <v>159.62803065367675</v>
      </c>
      <c r="BF49" s="151">
        <f>'[8]ф_4 (Л) '!BF54</f>
        <v>159.62803065367675</v>
      </c>
      <c r="BG49" s="151">
        <f>'[8]ф_4 (Л) '!BG54</f>
        <v>159.62803065367675</v>
      </c>
      <c r="BH49" s="151">
        <f>'[8]ф_4 (Л) '!BH54</f>
        <v>159.62803065367675</v>
      </c>
      <c r="BI49" s="151">
        <f>'[8]ф_4 (Л) '!BI54</f>
        <v>159.62803065367675</v>
      </c>
      <c r="BJ49" s="151">
        <f>'[8]ф_4 (Л) '!BJ54</f>
        <v>6.5137219620032951</v>
      </c>
      <c r="BK49" s="151">
        <f>'[8]ф_4 (Л) '!BK54</f>
        <v>3.0965859394664847</v>
      </c>
      <c r="BL49" s="151">
        <f>'[8]ф_4 (Л) '!BL54</f>
        <v>6.5137219620032951</v>
      </c>
      <c r="BM49" s="151">
        <f>'[8]ф_4 (Л) '!BM54</f>
        <v>6.5137219620032969</v>
      </c>
      <c r="BN49" s="151">
        <f>'[8]ф_4 (Л) '!BN54</f>
        <v>5.542278146826483</v>
      </c>
      <c r="BO49" s="151">
        <f>'[8]ф_4 (Л) '!BO54</f>
        <v>4.6728650762226351</v>
      </c>
      <c r="BP49" s="151">
        <f>'[8]ф_4 (Л) '!BP54</f>
        <v>4.7782437724527975</v>
      </c>
      <c r="BQ49" s="151">
        <f>'[8]ф_4 (Л) '!BQ54</f>
        <v>5.6775838528105576</v>
      </c>
      <c r="BR49" s="151">
        <f>'[8]ф_4 (Л) '!BR54</f>
        <v>4.5139247420820459</v>
      </c>
      <c r="BS49" s="151">
        <f>'[8]ф_4 (Л) '!BS54</f>
        <v>4.5322903417004472</v>
      </c>
      <c r="BT49" s="151">
        <f>'[8]ф_4 (Л) '!BT54</f>
        <v>4.5538396616654042</v>
      </c>
      <c r="BU49" s="151">
        <f>'[8]ф_4 (Л) '!BU54</f>
        <v>4.430969651797187</v>
      </c>
      <c r="BV49" s="151">
        <f>'[8]ф_4 (Л) '!BV54</f>
        <v>4.4330393850797742</v>
      </c>
      <c r="BW49" s="151">
        <f>'[8]ф_4 (Л) '!BW54</f>
        <v>4.4467962804886554</v>
      </c>
      <c r="BX49" s="151">
        <f>'[8]ф_4 (Л) '!BX54</f>
        <v>4.4522677238107589</v>
      </c>
      <c r="BY49" s="151">
        <f>'[8]ф_4 (Л) '!BY54</f>
        <v>4.4812500067152756</v>
      </c>
      <c r="BZ49" s="151">
        <f>'[8]ф_4 (Л) '!BZ54</f>
        <v>4.491769361254442</v>
      </c>
      <c r="CA49" s="151">
        <f>'[8]ф_4 (Л) '!CA54</f>
        <v>4.5145092708006196</v>
      </c>
      <c r="CB49" s="151">
        <f>'[8]ф_4 (Л) '!CB54</f>
        <v>4.5184980776002295</v>
      </c>
      <c r="CC49" s="151">
        <f>'[8]ф_4 (Л) '!CC54</f>
        <v>4.5292802297287551</v>
      </c>
      <c r="CD49" s="151">
        <f>'[8]ф_4 (Л) '!CD54</f>
        <v>4.5401844981623167</v>
      </c>
      <c r="CE49" s="151">
        <f>'[8]ф_4 (Л) '!CE54</f>
        <v>4.5676443309875587</v>
      </c>
      <c r="CF49" s="151">
        <f>'[8]ф_4 (Л) '!CF54</f>
        <v>4.5706385081379715</v>
      </c>
      <c r="CG49" s="151">
        <f>'[8]ф_4 (Л) '!CG54</f>
        <v>4.570673569874554</v>
      </c>
      <c r="CH49" s="151">
        <f>'[8]ф_4 (Л) '!CH54</f>
        <v>4.5703757890708232</v>
      </c>
      <c r="CI49" s="151">
        <f>'[8]ф_4 (Л) '!CI54</f>
        <v>4.5703757890708214</v>
      </c>
      <c r="CJ49" s="151">
        <f t="shared" si="103"/>
        <v>7268.421329686882</v>
      </c>
      <c r="CK49" s="151">
        <v>7268.421329686882</v>
      </c>
      <c r="CL49" s="151">
        <v>7268.421329686882</v>
      </c>
      <c r="CM49" s="151">
        <v>7268.421329686882</v>
      </c>
      <c r="CN49" s="151">
        <v>5750.0694191446491</v>
      </c>
      <c r="CO49" s="151">
        <v>4946.9497219945179</v>
      </c>
      <c r="CP49" s="151">
        <v>5050.9365453354858</v>
      </c>
      <c r="CQ49" s="151">
        <v>5068.8568031484374</v>
      </c>
      <c r="CR49" s="151">
        <v>4761.4765693021473</v>
      </c>
      <c r="CS49" s="151">
        <v>4779.2480922498517</v>
      </c>
      <c r="CT49" s="151">
        <v>4800.0935377912128</v>
      </c>
      <c r="CU49" s="151">
        <v>4669.8869134448069</v>
      </c>
      <c r="CV49" s="151">
        <v>4671.8862723236643</v>
      </c>
      <c r="CW49" s="151">
        <v>4685.1707383031808</v>
      </c>
      <c r="CX49" s="151">
        <v>4690.4520271274041</v>
      </c>
      <c r="CY49" s="151">
        <v>4718.405614470722</v>
      </c>
      <c r="CZ49" s="151">
        <v>4728.6490653304145</v>
      </c>
      <c r="DA49" s="151">
        <v>4751.0156602156021</v>
      </c>
      <c r="DB49" s="151">
        <v>4755.0468529947366</v>
      </c>
      <c r="DC49" s="151">
        <v>4765.9438467302007</v>
      </c>
      <c r="DD49" s="151">
        <v>4792.9504766289683</v>
      </c>
      <c r="DE49" s="151">
        <v>4820.832174882572</v>
      </c>
      <c r="DF49" s="151">
        <v>4823.7347674883713</v>
      </c>
      <c r="DG49" s="151">
        <v>4823.7687546132083</v>
      </c>
      <c r="DH49" s="151">
        <v>4823.48009894182</v>
      </c>
      <c r="DI49" s="151">
        <v>4823.4800989418191</v>
      </c>
      <c r="DJ49" s="139"/>
      <c r="DK49" s="139">
        <v>1115.8629999999998</v>
      </c>
      <c r="DL49" s="139">
        <v>11694</v>
      </c>
      <c r="DM49" s="139">
        <f t="shared" si="100"/>
        <v>24.900000000000002</v>
      </c>
      <c r="DN49" s="139">
        <v>28.958700000000004</v>
      </c>
      <c r="DO49" s="139"/>
      <c r="DP49" s="139"/>
      <c r="DQ49" s="284">
        <f>'[8]ф_4 (Л) '!DQ54</f>
        <v>0</v>
      </c>
      <c r="DR49" s="284">
        <f>'[8]ф_4 (Л) '!DR54</f>
        <v>0</v>
      </c>
      <c r="DS49" s="284">
        <f>'[8]ф_4 (Л) '!DS54</f>
        <v>0</v>
      </c>
      <c r="DT49" s="284">
        <f>'[8]ф_4 (Л) '!DT54</f>
        <v>0</v>
      </c>
      <c r="DU49" s="284">
        <f>'[8]ф_4 (Л) '!DU54</f>
        <v>0</v>
      </c>
      <c r="DV49" s="284">
        <f>'[8]ф_4 (Л) '!DV54</f>
        <v>0</v>
      </c>
      <c r="DW49" s="284">
        <f>'[8]ф_4 (Л) '!DW54</f>
        <v>379.44935636657641</v>
      </c>
      <c r="DX49" s="284">
        <f>'[8]ф_4 (Л) '!DX54</f>
        <v>0</v>
      </c>
      <c r="DY49" s="284">
        <f>'[8]ф_4 (Л) '!DY54</f>
        <v>0</v>
      </c>
      <c r="DZ49" s="284">
        <f>'[8]ф_4 (Л) '!DZ54</f>
        <v>335.65232831186682</v>
      </c>
      <c r="EA49" s="284">
        <f>'[8]ф_4 (Л) '!EA54</f>
        <v>0</v>
      </c>
      <c r="EB49" s="284">
        <f>'[8]ф_4 (Л) '!EB54</f>
        <v>0</v>
      </c>
      <c r="EC49" s="284">
        <f>'[8]ф_4 (Л) '!EC54</f>
        <v>0</v>
      </c>
      <c r="ED49" s="284">
        <f>'[8]ф_4 (Л) '!ED54</f>
        <v>0</v>
      </c>
      <c r="EE49" s="284">
        <f>'[8]ф_4 (Л) '!EE54</f>
        <v>0</v>
      </c>
      <c r="EF49" s="284">
        <f>'[8]ф_4 (Л) '!EF54</f>
        <v>0</v>
      </c>
      <c r="EG49" s="284">
        <f>'[8]ф_4 (Л) '!EG54</f>
        <v>0</v>
      </c>
      <c r="EH49" s="284">
        <f>'[8]ф_4 (Л) '!EH54</f>
        <v>0</v>
      </c>
      <c r="EI49" s="284">
        <f>'[8]ф_4 (Л) '!EI54</f>
        <v>0</v>
      </c>
      <c r="EJ49" s="284">
        <f>'[8]ф_4 (Л) '!EJ54</f>
        <v>0</v>
      </c>
      <c r="EK49" s="284">
        <f>'[8]ф_4 (Л) '!EK54</f>
        <v>0</v>
      </c>
      <c r="EL49" s="284">
        <f>'[8]ф_4 (Л) '!EL54</f>
        <v>0</v>
      </c>
      <c r="EM49" s="284">
        <f>'[8]ф_4 (Л) '!EM54</f>
        <v>0</v>
      </c>
      <c r="EN49" s="284">
        <f>'[8]ф_4 (Л) '!EN54</f>
        <v>0</v>
      </c>
      <c r="EO49" s="284">
        <f>'[8]ф_4 (Л) '!EO54</f>
        <v>0</v>
      </c>
      <c r="EP49" s="139"/>
      <c r="EQ49" s="139"/>
      <c r="ER49" s="139"/>
      <c r="ES49" s="139">
        <v>0</v>
      </c>
      <c r="ET49" s="139">
        <v>0</v>
      </c>
      <c r="EU49" s="139">
        <v>0</v>
      </c>
      <c r="EV49" s="139">
        <v>0</v>
      </c>
      <c r="EW49" s="139">
        <v>0</v>
      </c>
      <c r="EX49" s="139">
        <v>0</v>
      </c>
      <c r="EY49" s="139">
        <v>172.39000000000001</v>
      </c>
      <c r="EZ49" s="139">
        <v>0</v>
      </c>
      <c r="FA49" s="139">
        <v>0</v>
      </c>
      <c r="FB49" s="139">
        <v>0</v>
      </c>
      <c r="FC49" s="139">
        <v>0</v>
      </c>
      <c r="FD49" s="139">
        <v>0</v>
      </c>
      <c r="FE49" s="139">
        <v>0</v>
      </c>
      <c r="FF49" s="139">
        <v>0</v>
      </c>
      <c r="FG49" s="139">
        <v>0</v>
      </c>
      <c r="FH49" s="139">
        <v>0</v>
      </c>
      <c r="FI49" s="139">
        <v>0</v>
      </c>
      <c r="FJ49" s="139">
        <v>0</v>
      </c>
      <c r="FK49" s="139">
        <v>0</v>
      </c>
      <c r="FL49" s="139">
        <v>0</v>
      </c>
      <c r="FM49" s="139">
        <v>0</v>
      </c>
      <c r="FN49" s="139">
        <v>0</v>
      </c>
      <c r="FO49" s="139">
        <v>0</v>
      </c>
      <c r="FP49" s="139">
        <v>0</v>
      </c>
      <c r="FQ49" s="139">
        <v>0</v>
      </c>
      <c r="FR49" s="139"/>
      <c r="FS49" s="139"/>
      <c r="FT49" s="139"/>
      <c r="FU49" s="139">
        <v>2025</v>
      </c>
      <c r="FV49" s="139"/>
      <c r="FW49" s="139"/>
      <c r="FX49" s="139"/>
      <c r="FY49" s="139">
        <v>2.15</v>
      </c>
      <c r="FZ49" s="139"/>
      <c r="GA49" s="139"/>
      <c r="GB49" s="139"/>
      <c r="GC49" s="139"/>
      <c r="GD49" s="139"/>
      <c r="GE49" s="139"/>
      <c r="GF49" s="139"/>
      <c r="GG49" s="139"/>
      <c r="GH49" s="139"/>
      <c r="GI49" s="139"/>
      <c r="GJ49" s="139"/>
      <c r="GK49" s="139"/>
      <c r="GL49" s="139"/>
      <c r="GM49" s="139"/>
      <c r="GN49" s="139"/>
      <c r="GO49" s="139"/>
      <c r="GP49" s="139"/>
      <c r="GQ49" s="139"/>
      <c r="GR49" s="139">
        <v>10702</v>
      </c>
      <c r="GS49" s="139"/>
      <c r="GT49" s="139"/>
      <c r="GU49" s="139"/>
      <c r="GV49" s="139">
        <f t="shared" si="104"/>
        <v>0.25875629060409044</v>
      </c>
      <c r="GW49" s="139"/>
      <c r="GX49" s="139"/>
      <c r="GY49" s="139"/>
      <c r="GZ49" s="139">
        <f t="shared" si="109"/>
        <v>24.900000000000002</v>
      </c>
      <c r="HA49" s="139">
        <f t="shared" si="109"/>
        <v>24.900000000000002</v>
      </c>
      <c r="HB49" s="139">
        <f t="shared" si="109"/>
        <v>24.900000000000002</v>
      </c>
      <c r="HC49" s="139">
        <f t="shared" si="109"/>
        <v>24.900000000000002</v>
      </c>
      <c r="HD49" s="139">
        <f t="shared" si="109"/>
        <v>2.15</v>
      </c>
      <c r="HE49" s="139">
        <f t="shared" si="109"/>
        <v>2.15</v>
      </c>
      <c r="HF49" s="139">
        <f t="shared" si="109"/>
        <v>2.15</v>
      </c>
      <c r="HG49" s="139">
        <f t="shared" si="109"/>
        <v>2.15</v>
      </c>
      <c r="HH49" s="139">
        <f t="shared" si="109"/>
        <v>2.15</v>
      </c>
      <c r="HI49" s="139">
        <f t="shared" si="109"/>
        <v>2.15</v>
      </c>
      <c r="HJ49" s="139">
        <f t="shared" si="109"/>
        <v>2.15</v>
      </c>
      <c r="HK49" s="139">
        <f t="shared" si="109"/>
        <v>2.15</v>
      </c>
      <c r="HL49" s="139">
        <f t="shared" si="109"/>
        <v>2.15</v>
      </c>
      <c r="HM49" s="139">
        <f t="shared" si="109"/>
        <v>2.15</v>
      </c>
      <c r="HN49" s="139">
        <f t="shared" si="109"/>
        <v>2.15</v>
      </c>
      <c r="HO49" s="139">
        <f t="shared" si="109"/>
        <v>2.15</v>
      </c>
      <c r="HP49" s="139">
        <f t="shared" si="110"/>
        <v>2.15</v>
      </c>
      <c r="HQ49" s="139">
        <f t="shared" si="110"/>
        <v>2.15</v>
      </c>
      <c r="HR49" s="139">
        <f t="shared" si="110"/>
        <v>2.15</v>
      </c>
      <c r="HS49" s="139">
        <f t="shared" si="110"/>
        <v>2.15</v>
      </c>
      <c r="HT49" s="139">
        <f t="shared" si="110"/>
        <v>2.15</v>
      </c>
      <c r="HU49" s="139">
        <f t="shared" si="110"/>
        <v>2.15</v>
      </c>
      <c r="HV49" s="139">
        <f t="shared" si="110"/>
        <v>2.15</v>
      </c>
      <c r="HW49" s="139">
        <f t="shared" si="110"/>
        <v>2.15</v>
      </c>
      <c r="HX49" s="139">
        <f t="shared" si="110"/>
        <v>2.15</v>
      </c>
      <c r="HY49" s="139"/>
      <c r="HZ49" s="139"/>
      <c r="IA49" s="139"/>
      <c r="IB49" s="139"/>
      <c r="IC49" s="139"/>
      <c r="ID49" s="139"/>
      <c r="IE49" s="139"/>
      <c r="IF49" s="139"/>
      <c r="IG49" s="139"/>
      <c r="IH49" s="139"/>
      <c r="II49" s="139"/>
      <c r="IJ49" s="139"/>
      <c r="IK49" s="139"/>
      <c r="IL49" s="139"/>
      <c r="IM49" s="139"/>
      <c r="IN49" s="139"/>
      <c r="IO49" s="139"/>
      <c r="IP49" s="139"/>
      <c r="IQ49" s="139"/>
      <c r="IR49" s="139"/>
      <c r="IS49" s="139"/>
      <c r="IT49" s="139"/>
      <c r="IU49" s="139"/>
      <c r="IV49" s="139"/>
      <c r="IW49" s="139"/>
      <c r="IX49" s="139"/>
      <c r="IY49" s="139"/>
      <c r="IZ49" s="139"/>
      <c r="JA49" s="139"/>
      <c r="JB49" s="139"/>
      <c r="JC49" s="139"/>
      <c r="JD49" s="139"/>
      <c r="JE49" s="139"/>
      <c r="JF49" s="139"/>
      <c r="JG49" s="139"/>
      <c r="JH49" s="139"/>
      <c r="JI49" s="139"/>
      <c r="JJ49" s="139"/>
      <c r="JK49" s="139"/>
      <c r="JL49" s="139"/>
      <c r="JM49" s="139"/>
      <c r="JN49" s="139"/>
      <c r="JO49" s="139"/>
      <c r="JP49" s="139"/>
      <c r="JQ49" s="139"/>
      <c r="JR49" s="139"/>
      <c r="JS49" s="139"/>
      <c r="JT49" s="139"/>
      <c r="JU49" s="139"/>
      <c r="JV49" s="139"/>
      <c r="JW49" s="139"/>
      <c r="JX49" s="139"/>
      <c r="JY49" s="139"/>
      <c r="JZ49" s="139"/>
      <c r="KA49" s="139"/>
      <c r="KB49" s="139"/>
      <c r="KC49" s="139"/>
      <c r="KD49" s="139"/>
      <c r="KE49" s="139"/>
      <c r="KF49" s="139"/>
      <c r="KG49" s="139"/>
      <c r="KH49" s="139"/>
      <c r="KI49" s="139"/>
      <c r="KJ49" s="139"/>
      <c r="KK49" s="139"/>
      <c r="KL49" s="139"/>
      <c r="KM49" s="139"/>
      <c r="KN49" s="139"/>
      <c r="KO49" s="139"/>
      <c r="KP49" s="139"/>
      <c r="KQ49" s="139"/>
      <c r="KR49" s="139"/>
      <c r="KS49" s="139"/>
      <c r="KT49" s="139"/>
      <c r="KU49" s="139"/>
    </row>
    <row r="50" spans="1:307" s="152" customFormat="1" x14ac:dyDescent="0.2">
      <c r="A50" s="150" t="s">
        <v>531</v>
      </c>
      <c r="B50" s="186" t="s">
        <v>599</v>
      </c>
      <c r="C50" s="284">
        <f>'[8]ф_4 (Л) '!C55</f>
        <v>0.28274117569839596</v>
      </c>
      <c r="D50" s="284">
        <f>'[8]ф_4 (Л) '!D55</f>
        <v>0.28274117569839596</v>
      </c>
      <c r="E50" s="284">
        <f>'[8]ф_4 (Л) '!E55</f>
        <v>0.28274117569839596</v>
      </c>
      <c r="F50" s="284">
        <f>'[8]ф_4 (Л) '!F55</f>
        <v>0.28274117569839596</v>
      </c>
      <c r="G50" s="284">
        <f>'[8]ф_4 (Л) '!G55</f>
        <v>0.28274117569839596</v>
      </c>
      <c r="H50" s="284">
        <f>'[8]ф_4 (Л) '!H55</f>
        <v>0.28274117569839596</v>
      </c>
      <c r="I50" s="284">
        <f>'[8]ф_4 (Л) '!I55</f>
        <v>0.23073592773695736</v>
      </c>
      <c r="J50" s="151">
        <f>'[8]ф_4 (Л) '!J55</f>
        <v>0.19379844961240308</v>
      </c>
      <c r="K50" s="151">
        <f>'[8]ф_4 (Л) '!K55</f>
        <v>0.19379844961240308</v>
      </c>
      <c r="L50" s="151">
        <f>'[8]ф_4 (Л) '!L55</f>
        <v>0.19379844961240308</v>
      </c>
      <c r="M50" s="151">
        <f>'[8]ф_4 (Л) '!M55</f>
        <v>0.19379844961240308</v>
      </c>
      <c r="N50" s="151">
        <f>'[8]ф_4 (Л) '!N55</f>
        <v>0.19379844961240308</v>
      </c>
      <c r="O50" s="151">
        <f>'[8]ф_4 (Л) '!O55</f>
        <v>0.19379844961240308</v>
      </c>
      <c r="P50" s="151">
        <f>'[8]ф_4 (Л) '!P55</f>
        <v>0.40723530071964997</v>
      </c>
      <c r="Q50" s="151">
        <f>'[8]ф_4 (Л) '!Q55</f>
        <v>0</v>
      </c>
      <c r="R50" s="151">
        <f>'[8]ф_4 (Л) '!R55</f>
        <v>0</v>
      </c>
      <c r="S50" s="151">
        <f>'[8]ф_4 (Л) '!S55</f>
        <v>0</v>
      </c>
      <c r="T50" s="151">
        <f>'[8]ф_4 (Л) '!T55</f>
        <v>0</v>
      </c>
      <c r="U50" s="151">
        <f>'[8]ф_4 (Л) '!U55</f>
        <v>0</v>
      </c>
      <c r="V50" s="151">
        <f>'[8]ф_4 (Л) '!V55</f>
        <v>0</v>
      </c>
      <c r="W50" s="151">
        <f>'[8]ф_4 (Л) '!W55</f>
        <v>0</v>
      </c>
      <c r="X50" s="151">
        <f>'[8]ф_4 (Л) '!X55</f>
        <v>0</v>
      </c>
      <c r="Y50" s="151">
        <f>'[8]ф_4 (Л) '!Y55</f>
        <v>0</v>
      </c>
      <c r="Z50" s="151">
        <f>'[8]ф_4 (Л) '!Z55</f>
        <v>0</v>
      </c>
      <c r="AA50" s="151">
        <f>'[8]ф_4 (Л) '!AA55</f>
        <v>0</v>
      </c>
      <c r="AB50" s="151">
        <f>'[8]ф_4 (Л) '!AB55</f>
        <v>0</v>
      </c>
      <c r="AC50" s="151">
        <f>'[8]ф_4 (Л) '!AC55</f>
        <v>0</v>
      </c>
      <c r="AD50" s="151">
        <f>'[8]ф_4 (Л) '!AD55</f>
        <v>0</v>
      </c>
      <c r="AE50" s="151">
        <f>'[8]ф_4 (Л) '!AE55</f>
        <v>0</v>
      </c>
      <c r="AF50" s="151">
        <f>'[8]ф_4 (Л) '!AF55</f>
        <v>0</v>
      </c>
      <c r="AG50" s="151">
        <f>'[8]ф_4 (Л) '!AG55</f>
        <v>0</v>
      </c>
      <c r="AH50" s="151">
        <f>'[8]ф_4 (Л) '!AH55</f>
        <v>0</v>
      </c>
      <c r="AI50" s="151">
        <f>'[8]ф_4 (Л) '!AI55</f>
        <v>0</v>
      </c>
      <c r="AJ50" s="151">
        <f>'[8]ф_4 (Л) '!AJ55</f>
        <v>168.66853859847245</v>
      </c>
      <c r="AK50" s="151">
        <f>'[8]ф_4 (Л) '!AK55</f>
        <v>168.66853859847245</v>
      </c>
      <c r="AL50" s="151">
        <f>'[8]ф_4 (Л) '!AL55</f>
        <v>168.66853859847245</v>
      </c>
      <c r="AM50" s="151">
        <f>'[8]ф_4 (Л) '!AM55</f>
        <v>168.66853859847245</v>
      </c>
      <c r="AN50" s="151">
        <f>'[8]ф_4 (Л) '!AN55</f>
        <v>168.66853859847245</v>
      </c>
      <c r="AO50" s="151">
        <f>'[8]ф_4 (Л) '!AO55</f>
        <v>168.66853859847245</v>
      </c>
      <c r="AP50" s="151">
        <f>'[8]ф_4 (Л) '!AP55</f>
        <v>156.27634668656435</v>
      </c>
      <c r="AQ50" s="151">
        <f>'[8]ф_4 (Л) '!AQ55</f>
        <v>156.27634668656435</v>
      </c>
      <c r="AR50" s="151">
        <f>'[8]ф_4 (Л) '!AR55</f>
        <v>156.27634668656435</v>
      </c>
      <c r="AS50" s="151">
        <f>'[8]ф_4 (Л) '!AS55</f>
        <v>156.27634668656435</v>
      </c>
      <c r="AT50" s="151">
        <f>'[8]ф_4 (Л) '!AT55</f>
        <v>156.27634668656435</v>
      </c>
      <c r="AU50" s="151">
        <f>'[8]ф_4 (Л) '!AU55</f>
        <v>156.27634668656435</v>
      </c>
      <c r="AV50" s="151">
        <f>'[8]ф_4 (Л) '!AV55</f>
        <v>156.27634668656435</v>
      </c>
      <c r="AW50" s="151">
        <f>'[8]ф_4 (Л) '!AW55</f>
        <v>156.27634668656435</v>
      </c>
      <c r="AX50" s="151">
        <f>'[8]ф_4 (Л) '!AX55</f>
        <v>156.27634668656435</v>
      </c>
      <c r="AY50" s="151">
        <f>'[8]ф_4 (Л) '!AY55</f>
        <v>156.27634668656435</v>
      </c>
      <c r="AZ50" s="151">
        <f>'[8]ф_4 (Л) '!AZ55</f>
        <v>156.27634668656435</v>
      </c>
      <c r="BA50" s="151">
        <f>'[8]ф_4 (Л) '!BA55</f>
        <v>156.27634668656435</v>
      </c>
      <c r="BB50" s="151">
        <f>'[8]ф_4 (Л) '!BB55</f>
        <v>156.27634668656435</v>
      </c>
      <c r="BC50" s="151">
        <f>'[8]ф_4 (Л) '!BC55</f>
        <v>156.27634668656435</v>
      </c>
      <c r="BD50" s="151">
        <f>'[8]ф_4 (Л) '!BD55</f>
        <v>156.27634668656435</v>
      </c>
      <c r="BE50" s="151">
        <f>'[8]ф_4 (Л) '!BE55</f>
        <v>156.27634668656435</v>
      </c>
      <c r="BF50" s="151">
        <f>'[8]ф_4 (Л) '!BF55</f>
        <v>156.27634668656435</v>
      </c>
      <c r="BG50" s="151">
        <f>'[8]ф_4 (Л) '!BG55</f>
        <v>156.27634668656435</v>
      </c>
      <c r="BH50" s="151">
        <f>'[8]ф_4 (Л) '!BH55</f>
        <v>156.27634668656435</v>
      </c>
      <c r="BI50" s="151">
        <f>'[8]ф_4 (Л) '!BI55</f>
        <v>156.27634668656435</v>
      </c>
      <c r="BJ50" s="151">
        <f>'[8]ф_4 (Л) '!BJ55</f>
        <v>5.1011308002924691</v>
      </c>
      <c r="BK50" s="151">
        <f>'[8]ф_4 (Л) '!BK55</f>
        <v>0.15946469448341885</v>
      </c>
      <c r="BL50" s="151">
        <f>'[8]ф_4 (Л) '!BL55</f>
        <v>5.1011308002924691</v>
      </c>
      <c r="BM50" s="151">
        <f>'[8]ф_4 (Л) '!BM55</f>
        <v>5.1011308002924709</v>
      </c>
      <c r="BN50" s="151">
        <f>'[8]ф_4 (Л) '!BN55</f>
        <v>4.3403580815214005</v>
      </c>
      <c r="BO50" s="151">
        <f>'[8]ф_4 (Л) '!BO55</f>
        <v>3.6594893219235995</v>
      </c>
      <c r="BP50" s="151">
        <f>'[8]ф_4 (Л) '!BP55</f>
        <v>5.1494837060524015</v>
      </c>
      <c r="BQ50" s="151">
        <f>'[8]ф_4 (Л) '!BQ55</f>
        <v>3.2808448871865137</v>
      </c>
      <c r="BR50" s="151">
        <f>'[8]ф_4 (Л) '!BR55</f>
        <v>3.27081269426054</v>
      </c>
      <c r="BS50" s="151">
        <f>'[8]ф_4 (Л) '!BS55</f>
        <v>3.284120500615741</v>
      </c>
      <c r="BT50" s="151">
        <f>'[8]ф_4 (Л) '!BT55</f>
        <v>3.2997352468335857</v>
      </c>
      <c r="BU50" s="151">
        <f>'[8]ф_4 (Л) '!BU55</f>
        <v>3.1617273688159537</v>
      </c>
      <c r="BV50" s="151">
        <f>'[8]ф_4 (Л) '!BV55</f>
        <v>3.1632042311914508</v>
      </c>
      <c r="BW50" s="151">
        <f>'[8]ф_4 (Л) '!BW55</f>
        <v>3.1730204917714699</v>
      </c>
      <c r="BX50" s="151">
        <f>'[8]ф_4 (Л) '!BX55</f>
        <v>3.1769246512349412</v>
      </c>
      <c r="BY50" s="151">
        <f>'[8]ф_4 (Л) '!BY55</f>
        <v>3.1976050178975317</v>
      </c>
      <c r="BZ50" s="151">
        <f>'[8]ф_4 (Л) '!BZ55</f>
        <v>3.2051111246331692</v>
      </c>
      <c r="CA50" s="151">
        <f>'[8]ф_4 (Л) '!CA55</f>
        <v>3.2213372331436143</v>
      </c>
      <c r="CB50" s="151">
        <f>'[8]ф_4 (Л) '!CB55</f>
        <v>3.2241834543137662</v>
      </c>
      <c r="CC50" s="151">
        <f>'[8]ф_4 (Л) '!CC55</f>
        <v>3.2318770808015187</v>
      </c>
      <c r="CD50" s="151">
        <f>'[8]ф_4 (Л) '!CD55</f>
        <v>3.2396578436260448</v>
      </c>
      <c r="CE50" s="151">
        <f>'[8]ф_4 (Л) '!CE55</f>
        <v>3.2592518629512424</v>
      </c>
      <c r="CF50" s="151">
        <f>'[8]ф_4 (Л) '!CF55</f>
        <v>3.2613883641208457</v>
      </c>
      <c r="CG50" s="151">
        <f>'[8]ф_4 (Л) '!CG55</f>
        <v>3.2614133824939944</v>
      </c>
      <c r="CH50" s="151">
        <f>'[8]ф_4 (Л) '!CH55</f>
        <v>3.2612009003984133</v>
      </c>
      <c r="CI50" s="151">
        <f>'[8]ф_4 (Л) '!CI55</f>
        <v>3.2612009003984133</v>
      </c>
      <c r="CJ50" s="151">
        <f t="shared" si="103"/>
        <v>3236.8919425407844</v>
      </c>
      <c r="CK50" s="151">
        <v>3236.8919425407844</v>
      </c>
      <c r="CL50" s="151">
        <v>3236.8919425407844</v>
      </c>
      <c r="CM50" s="151">
        <v>3236.8919425407844</v>
      </c>
      <c r="CN50" s="151">
        <v>2560.7147037362638</v>
      </c>
      <c r="CO50" s="151">
        <v>2203.0563404293243</v>
      </c>
      <c r="CP50" s="151">
        <v>2249.3654487398207</v>
      </c>
      <c r="CQ50" s="151">
        <v>1969.9918492095405</v>
      </c>
      <c r="CR50" s="151">
        <v>1961.9768407216056</v>
      </c>
      <c r="CS50" s="151">
        <v>1969.2996356446224</v>
      </c>
      <c r="CT50" s="151">
        <v>1977.8890470995377</v>
      </c>
      <c r="CU50" s="151">
        <v>1894.8850589995602</v>
      </c>
      <c r="CV50" s="151">
        <v>1895.6963324495061</v>
      </c>
      <c r="CW50" s="151">
        <v>1901.0867276706199</v>
      </c>
      <c r="CX50" s="151">
        <v>1903.22969932513</v>
      </c>
      <c r="CY50" s="151">
        <v>1914.5723369487077</v>
      </c>
      <c r="CZ50" s="151">
        <v>1918.7287892025608</v>
      </c>
      <c r="DA50" s="151">
        <v>1927.8044107870192</v>
      </c>
      <c r="DB50" s="151">
        <v>1929.4401349723605</v>
      </c>
      <c r="DC50" s="151">
        <v>1933.8617732261457</v>
      </c>
      <c r="DD50" s="151">
        <v>1944.8201669597868</v>
      </c>
      <c r="DE50" s="151">
        <v>1956.1336343776341</v>
      </c>
      <c r="DF50" s="151">
        <v>1957.3114100846335</v>
      </c>
      <c r="DG50" s="151">
        <v>1957.3252009314465</v>
      </c>
      <c r="DH50" s="151">
        <v>1957.2080740439969</v>
      </c>
      <c r="DI50" s="151">
        <v>1957.2080740439969</v>
      </c>
      <c r="DJ50" s="139"/>
      <c r="DK50" s="139">
        <v>634.54399999999998</v>
      </c>
      <c r="DL50" s="139">
        <v>5676</v>
      </c>
      <c r="DM50" s="139">
        <f t="shared" si="100"/>
        <v>5.16</v>
      </c>
      <c r="DN50" s="139">
        <v>6.00108</v>
      </c>
      <c r="DO50" s="139"/>
      <c r="DP50" s="139"/>
      <c r="DQ50" s="284">
        <f>'[8]ф_4 (Л) '!DQ55</f>
        <v>0</v>
      </c>
      <c r="DR50" s="284">
        <f>'[8]ф_4 (Л) '!DR55</f>
        <v>0</v>
      </c>
      <c r="DS50" s="284">
        <f>'[8]ф_4 (Л) '!DS55</f>
        <v>0</v>
      </c>
      <c r="DT50" s="284">
        <f>'[8]ф_4 (Л) '!DT55</f>
        <v>0</v>
      </c>
      <c r="DU50" s="284">
        <f>'[8]ф_4 (Л) '!DU55</f>
        <v>0</v>
      </c>
      <c r="DV50" s="284">
        <f>'[8]ф_4 (Л) '!DV55</f>
        <v>369.5861874547661</v>
      </c>
      <c r="DW50" s="284">
        <f>'[8]ф_4 (Л) '!DW55</f>
        <v>0</v>
      </c>
      <c r="DX50" s="284">
        <f>'[8]ф_4 (Л) '!DX55</f>
        <v>0</v>
      </c>
      <c r="DY50" s="284">
        <f>'[8]ф_4 (Л) '!DY55</f>
        <v>0</v>
      </c>
      <c r="DZ50" s="284">
        <f>'[8]ф_4 (Л) '!DZ55</f>
        <v>286.97689317520468</v>
      </c>
      <c r="EA50" s="284">
        <f>'[8]ф_4 (Л) '!EA55</f>
        <v>0</v>
      </c>
      <c r="EB50" s="284">
        <f>'[8]ф_4 (Л) '!EB55</f>
        <v>0</v>
      </c>
      <c r="EC50" s="284">
        <f>'[8]ф_4 (Л) '!EC55</f>
        <v>0</v>
      </c>
      <c r="ED50" s="284">
        <f>'[8]ф_4 (Л) '!ED55</f>
        <v>0</v>
      </c>
      <c r="EE50" s="284">
        <f>'[8]ф_4 (Л) '!EE55</f>
        <v>0</v>
      </c>
      <c r="EF50" s="284">
        <f>'[8]ф_4 (Л) '!EF55</f>
        <v>0</v>
      </c>
      <c r="EG50" s="284">
        <f>'[8]ф_4 (Л) '!EG55</f>
        <v>0</v>
      </c>
      <c r="EH50" s="284">
        <f>'[8]ф_4 (Л) '!EH55</f>
        <v>0</v>
      </c>
      <c r="EI50" s="284">
        <f>'[8]ф_4 (Л) '!EI55</f>
        <v>0</v>
      </c>
      <c r="EJ50" s="284">
        <f>'[8]ф_4 (Л) '!EJ55</f>
        <v>0</v>
      </c>
      <c r="EK50" s="284">
        <f>'[8]ф_4 (Л) '!EK55</f>
        <v>0</v>
      </c>
      <c r="EL50" s="284">
        <f>'[8]ф_4 (Л) '!EL55</f>
        <v>0</v>
      </c>
      <c r="EM50" s="284">
        <f>'[8]ф_4 (Л) '!EM55</f>
        <v>0</v>
      </c>
      <c r="EN50" s="284">
        <f>'[8]ф_4 (Л) '!EN55</f>
        <v>0</v>
      </c>
      <c r="EO50" s="284">
        <f>'[8]ф_4 (Л) '!EO55</f>
        <v>0</v>
      </c>
      <c r="EP50" s="139"/>
      <c r="EQ50" s="139"/>
      <c r="ER50" s="139"/>
      <c r="ES50" s="139">
        <v>0</v>
      </c>
      <c r="ET50" s="139">
        <v>0</v>
      </c>
      <c r="EU50" s="139">
        <v>0</v>
      </c>
      <c r="EV50" s="139">
        <v>0</v>
      </c>
      <c r="EW50" s="139">
        <v>0</v>
      </c>
      <c r="EX50" s="139">
        <v>173.435</v>
      </c>
      <c r="EY50" s="139">
        <v>0</v>
      </c>
      <c r="EZ50" s="139">
        <v>0</v>
      </c>
      <c r="FA50" s="139">
        <v>0</v>
      </c>
      <c r="FB50" s="139">
        <v>0</v>
      </c>
      <c r="FC50" s="139">
        <v>0</v>
      </c>
      <c r="FD50" s="139">
        <v>0</v>
      </c>
      <c r="FE50" s="139">
        <v>0</v>
      </c>
      <c r="FF50" s="139">
        <v>0</v>
      </c>
      <c r="FG50" s="139">
        <v>0</v>
      </c>
      <c r="FH50" s="139">
        <v>0</v>
      </c>
      <c r="FI50" s="139">
        <v>0</v>
      </c>
      <c r="FJ50" s="139">
        <v>0</v>
      </c>
      <c r="FK50" s="139">
        <v>0</v>
      </c>
      <c r="FL50" s="139">
        <v>0</v>
      </c>
      <c r="FM50" s="139">
        <v>0</v>
      </c>
      <c r="FN50" s="139">
        <v>0</v>
      </c>
      <c r="FO50" s="139">
        <v>0</v>
      </c>
      <c r="FP50" s="139">
        <v>0</v>
      </c>
      <c r="FQ50" s="139">
        <v>0</v>
      </c>
      <c r="FR50" s="139"/>
      <c r="FS50" s="139"/>
      <c r="FT50" s="139"/>
      <c r="FU50" s="139">
        <v>2026</v>
      </c>
      <c r="FV50" s="139"/>
      <c r="FW50" s="139"/>
      <c r="FX50" s="139"/>
      <c r="FY50" s="139">
        <v>2.4555827999999997</v>
      </c>
      <c r="FZ50" s="139"/>
      <c r="GA50" s="139"/>
      <c r="GB50" s="139"/>
      <c r="GC50" s="139"/>
      <c r="GD50" s="139"/>
      <c r="GE50" s="139"/>
      <c r="GF50" s="139"/>
      <c r="GG50" s="139"/>
      <c r="GH50" s="139"/>
      <c r="GI50" s="139"/>
      <c r="GJ50" s="139"/>
      <c r="GK50" s="139"/>
      <c r="GL50" s="139"/>
      <c r="GM50" s="139"/>
      <c r="GN50" s="139"/>
      <c r="GO50" s="139"/>
      <c r="GP50" s="139"/>
      <c r="GQ50" s="139"/>
      <c r="GR50" s="139">
        <v>4632</v>
      </c>
      <c r="GS50" s="139"/>
      <c r="GT50" s="139"/>
      <c r="GU50" s="139"/>
      <c r="GV50" s="139">
        <f t="shared" si="104"/>
        <v>0.23073592773695736</v>
      </c>
      <c r="GW50" s="139"/>
      <c r="GX50" s="139"/>
      <c r="GY50" s="139"/>
      <c r="GZ50" s="139">
        <f t="shared" si="109"/>
        <v>5.16</v>
      </c>
      <c r="HA50" s="139">
        <f t="shared" si="109"/>
        <v>5.16</v>
      </c>
      <c r="HB50" s="139">
        <f t="shared" si="109"/>
        <v>5.16</v>
      </c>
      <c r="HC50" s="139">
        <f t="shared" si="109"/>
        <v>5.16</v>
      </c>
      <c r="HD50" s="139">
        <f t="shared" si="109"/>
        <v>5.16</v>
      </c>
      <c r="HE50" s="139">
        <f t="shared" si="109"/>
        <v>2.4555827999999997</v>
      </c>
      <c r="HF50" s="139">
        <f t="shared" si="109"/>
        <v>2.4555827999999997</v>
      </c>
      <c r="HG50" s="139">
        <f t="shared" si="109"/>
        <v>2.4555827999999997</v>
      </c>
      <c r="HH50" s="139">
        <f t="shared" si="109"/>
        <v>2.4555827999999997</v>
      </c>
      <c r="HI50" s="139">
        <f t="shared" si="109"/>
        <v>2.4555827999999997</v>
      </c>
      <c r="HJ50" s="139">
        <f t="shared" si="109"/>
        <v>2.4555827999999997</v>
      </c>
      <c r="HK50" s="139">
        <f t="shared" si="109"/>
        <v>2.4555827999999997</v>
      </c>
      <c r="HL50" s="139">
        <f t="shared" si="109"/>
        <v>2.4555827999999997</v>
      </c>
      <c r="HM50" s="139">
        <f t="shared" si="109"/>
        <v>2.4555827999999997</v>
      </c>
      <c r="HN50" s="139">
        <f t="shared" si="109"/>
        <v>2.4555827999999997</v>
      </c>
      <c r="HO50" s="139">
        <f t="shared" si="109"/>
        <v>2.4555827999999997</v>
      </c>
      <c r="HP50" s="139">
        <f t="shared" si="110"/>
        <v>2.4555827999999997</v>
      </c>
      <c r="HQ50" s="139">
        <f t="shared" si="110"/>
        <v>2.4555827999999997</v>
      </c>
      <c r="HR50" s="139">
        <f t="shared" si="110"/>
        <v>2.4555827999999997</v>
      </c>
      <c r="HS50" s="139">
        <f t="shared" si="110"/>
        <v>2.4555827999999997</v>
      </c>
      <c r="HT50" s="139">
        <f t="shared" si="110"/>
        <v>2.4555827999999997</v>
      </c>
      <c r="HU50" s="139">
        <f t="shared" si="110"/>
        <v>2.4555827999999997</v>
      </c>
      <c r="HV50" s="139">
        <f t="shared" si="110"/>
        <v>2.4555827999999997</v>
      </c>
      <c r="HW50" s="139">
        <f t="shared" si="110"/>
        <v>2.4555827999999997</v>
      </c>
      <c r="HX50" s="139">
        <f t="shared" si="110"/>
        <v>2.4555827999999997</v>
      </c>
      <c r="HY50" s="139"/>
      <c r="HZ50" s="139"/>
      <c r="IA50" s="139"/>
      <c r="IB50" s="139"/>
      <c r="IC50" s="139"/>
      <c r="ID50" s="139"/>
      <c r="IE50" s="139"/>
      <c r="IF50" s="139"/>
      <c r="IG50" s="139"/>
      <c r="IH50" s="139"/>
      <c r="II50" s="139"/>
      <c r="IJ50" s="139"/>
      <c r="IK50" s="139"/>
      <c r="IL50" s="139"/>
      <c r="IM50" s="139"/>
      <c r="IN50" s="139"/>
      <c r="IO50" s="139"/>
      <c r="IP50" s="139"/>
      <c r="IQ50" s="139"/>
      <c r="IR50" s="139"/>
      <c r="IS50" s="139"/>
      <c r="IT50" s="139"/>
      <c r="IU50" s="139"/>
      <c r="IV50" s="139"/>
      <c r="IW50" s="139"/>
      <c r="IX50" s="139"/>
      <c r="IY50" s="139"/>
      <c r="IZ50" s="139"/>
      <c r="JA50" s="139"/>
      <c r="JB50" s="139"/>
      <c r="JC50" s="139"/>
      <c r="JD50" s="139"/>
      <c r="JE50" s="139"/>
      <c r="JF50" s="139"/>
      <c r="JG50" s="139"/>
      <c r="JH50" s="139"/>
      <c r="JI50" s="139"/>
      <c r="JJ50" s="139"/>
      <c r="JK50" s="139"/>
      <c r="JL50" s="139"/>
      <c r="JM50" s="139"/>
      <c r="JN50" s="139"/>
      <c r="JO50" s="139"/>
      <c r="JP50" s="139"/>
      <c r="JQ50" s="139"/>
      <c r="JR50" s="139"/>
      <c r="JS50" s="139"/>
      <c r="JT50" s="139"/>
      <c r="JU50" s="139"/>
      <c r="JV50" s="139"/>
      <c r="JW50" s="139"/>
      <c r="JX50" s="139"/>
      <c r="JY50" s="139"/>
      <c r="JZ50" s="139"/>
      <c r="KA50" s="139"/>
      <c r="KB50" s="139"/>
      <c r="KC50" s="139"/>
      <c r="KD50" s="139"/>
      <c r="KE50" s="139"/>
      <c r="KF50" s="139"/>
      <c r="KG50" s="139"/>
      <c r="KH50" s="139"/>
      <c r="KI50" s="139"/>
      <c r="KJ50" s="139"/>
      <c r="KK50" s="139"/>
      <c r="KL50" s="139"/>
      <c r="KM50" s="139"/>
      <c r="KN50" s="139"/>
      <c r="KO50" s="139"/>
      <c r="KP50" s="139"/>
      <c r="KQ50" s="139"/>
      <c r="KR50" s="139"/>
      <c r="KS50" s="139"/>
      <c r="KT50" s="139"/>
      <c r="KU50" s="139"/>
    </row>
    <row r="51" spans="1:307" s="152" customFormat="1" x14ac:dyDescent="0.2">
      <c r="A51" s="150" t="s">
        <v>532</v>
      </c>
      <c r="B51" s="186" t="s">
        <v>600</v>
      </c>
      <c r="C51" s="284">
        <f>'[8]ф_4 (Л) '!C56</f>
        <v>0.29931158335827596</v>
      </c>
      <c r="D51" s="284">
        <f>'[8]ф_4 (Л) '!D56</f>
        <v>0.29931158335827596</v>
      </c>
      <c r="E51" s="284">
        <f>'[8]ф_4 (Л) '!E56</f>
        <v>0.29931158335827596</v>
      </c>
      <c r="F51" s="284">
        <f>'[8]ф_4 (Л) '!F56</f>
        <v>0.29931158335827596</v>
      </c>
      <c r="G51" s="284">
        <f>'[8]ф_4 (Л) '!G56</f>
        <v>0.29931158335827596</v>
      </c>
      <c r="H51" s="284">
        <f>'[8]ф_4 (Л) '!H56</f>
        <v>0.29931158335827596</v>
      </c>
      <c r="I51" s="284">
        <f>'[8]ф_4 (Л) '!I56</f>
        <v>0.28274117569839596</v>
      </c>
      <c r="J51" s="151">
        <f>'[8]ф_4 (Л) '!J56</f>
        <v>0.61523317337270822</v>
      </c>
      <c r="K51" s="151">
        <f>'[8]ф_4 (Л) '!K56</f>
        <v>0.61523317337270822</v>
      </c>
      <c r="L51" s="151">
        <f>'[8]ф_4 (Л) '!L56</f>
        <v>0.61523317337270822</v>
      </c>
      <c r="M51" s="151">
        <f>'[8]ф_4 (Л) '!M56</f>
        <v>0.61523317337270822</v>
      </c>
      <c r="N51" s="151">
        <f>'[8]ф_4 (Л) '!N56</f>
        <v>1.4534883720930232</v>
      </c>
      <c r="O51" s="151">
        <f>'[8]ф_4 (Л) '!O56</f>
        <v>0</v>
      </c>
      <c r="P51" s="151">
        <f>'[8]ф_4 (Л) '!P56</f>
        <v>0</v>
      </c>
      <c r="Q51" s="151">
        <f>'[8]ф_4 (Л) '!Q56</f>
        <v>0</v>
      </c>
      <c r="R51" s="151">
        <f>'[8]ф_4 (Л) '!R56</f>
        <v>0</v>
      </c>
      <c r="S51" s="151">
        <f>'[8]ф_4 (Л) '!S56</f>
        <v>0</v>
      </c>
      <c r="T51" s="151">
        <f>'[8]ф_4 (Л) '!T56</f>
        <v>0</v>
      </c>
      <c r="U51" s="151">
        <f>'[8]ф_4 (Л) '!U56</f>
        <v>0</v>
      </c>
      <c r="V51" s="151">
        <f>'[8]ф_4 (Л) '!V56</f>
        <v>0</v>
      </c>
      <c r="W51" s="151">
        <f>'[8]ф_4 (Л) '!W56</f>
        <v>0</v>
      </c>
      <c r="X51" s="151">
        <f>'[8]ф_4 (Л) '!X56</f>
        <v>0</v>
      </c>
      <c r="Y51" s="151">
        <f>'[8]ф_4 (Л) '!Y56</f>
        <v>0</v>
      </c>
      <c r="Z51" s="151">
        <f>'[8]ф_4 (Л) '!Z56</f>
        <v>0</v>
      </c>
      <c r="AA51" s="151">
        <f>'[8]ф_4 (Л) '!AA56</f>
        <v>0</v>
      </c>
      <c r="AB51" s="151">
        <f>'[8]ф_4 (Л) '!AB56</f>
        <v>0</v>
      </c>
      <c r="AC51" s="151">
        <f>'[8]ф_4 (Л) '!AC56</f>
        <v>0</v>
      </c>
      <c r="AD51" s="151">
        <f>'[8]ф_4 (Л) '!AD56</f>
        <v>0</v>
      </c>
      <c r="AE51" s="151">
        <f>'[8]ф_4 (Л) '!AE56</f>
        <v>0</v>
      </c>
      <c r="AF51" s="151">
        <f>'[8]ф_4 (Л) '!AF56</f>
        <v>0</v>
      </c>
      <c r="AG51" s="151">
        <f>'[8]ф_4 (Л) '!AG56</f>
        <v>0</v>
      </c>
      <c r="AH51" s="151">
        <f>'[8]ф_4 (Л) '!AH56</f>
        <v>0</v>
      </c>
      <c r="AI51" s="151">
        <f>'[8]ф_4 (Л) '!AI56</f>
        <v>0</v>
      </c>
      <c r="AJ51" s="151">
        <f>'[8]ф_4 (Л) '!AJ56</f>
        <v>173.33053557337811</v>
      </c>
      <c r="AK51" s="151">
        <f>'[8]ф_4 (Л) '!AK56</f>
        <v>173.33053557337811</v>
      </c>
      <c r="AL51" s="151">
        <f>'[8]ф_4 (Л) '!AL56</f>
        <v>173.33053557337811</v>
      </c>
      <c r="AM51" s="151">
        <f>'[8]ф_4 (Л) '!AM56</f>
        <v>173.33053557337811</v>
      </c>
      <c r="AN51" s="151">
        <f>'[8]ф_4 (Л) '!AN56</f>
        <v>161.96895627898667</v>
      </c>
      <c r="AO51" s="151">
        <f>'[8]ф_4 (Л) '!AO56</f>
        <v>161.96895627898667</v>
      </c>
      <c r="AP51" s="151">
        <f>'[8]ф_4 (Л) '!AP56</f>
        <v>161.96895627898667</v>
      </c>
      <c r="AQ51" s="151">
        <f>'[8]ф_4 (Л) '!AQ56</f>
        <v>161.96895627898667</v>
      </c>
      <c r="AR51" s="151">
        <f>'[8]ф_4 (Л) '!AR56</f>
        <v>161.96895627898667</v>
      </c>
      <c r="AS51" s="151">
        <f>'[8]ф_4 (Л) '!AS56</f>
        <v>161.96895627898667</v>
      </c>
      <c r="AT51" s="151">
        <f>'[8]ф_4 (Л) '!AT56</f>
        <v>161.96895627898667</v>
      </c>
      <c r="AU51" s="151">
        <f>'[8]ф_4 (Л) '!AU56</f>
        <v>161.96895627898667</v>
      </c>
      <c r="AV51" s="151">
        <f>'[8]ф_4 (Л) '!AV56</f>
        <v>161.96895627898667</v>
      </c>
      <c r="AW51" s="151">
        <f>'[8]ф_4 (Л) '!AW56</f>
        <v>161.96895627898667</v>
      </c>
      <c r="AX51" s="151">
        <f>'[8]ф_4 (Л) '!AX56</f>
        <v>161.96895627898667</v>
      </c>
      <c r="AY51" s="151">
        <f>'[8]ф_4 (Л) '!AY56</f>
        <v>161.96895627898667</v>
      </c>
      <c r="AZ51" s="151">
        <f>'[8]ф_4 (Л) '!AZ56</f>
        <v>161.96895627898667</v>
      </c>
      <c r="BA51" s="151">
        <f>'[8]ф_4 (Л) '!BA56</f>
        <v>161.96895627898667</v>
      </c>
      <c r="BB51" s="151">
        <f>'[8]ф_4 (Л) '!BB56</f>
        <v>161.96895627898667</v>
      </c>
      <c r="BC51" s="151">
        <f>'[8]ф_4 (Л) '!BC56</f>
        <v>161.96895627898667</v>
      </c>
      <c r="BD51" s="151">
        <f>'[8]ф_4 (Л) '!BD56</f>
        <v>161.96895627898667</v>
      </c>
      <c r="BE51" s="151">
        <f>'[8]ф_4 (Л) '!BE56</f>
        <v>161.96895627898667</v>
      </c>
      <c r="BF51" s="151">
        <f>'[8]ф_4 (Л) '!BF56</f>
        <v>161.96895627898667</v>
      </c>
      <c r="BG51" s="151">
        <f>'[8]ф_4 (Л) '!BG56</f>
        <v>161.96895627898667</v>
      </c>
      <c r="BH51" s="151">
        <f>'[8]ф_4 (Л) '!BH56</f>
        <v>161.96895627898667</v>
      </c>
      <c r="BI51" s="151">
        <f>'[8]ф_4 (Л) '!BI56</f>
        <v>161.96895627898667</v>
      </c>
      <c r="BJ51" s="151">
        <f>'[8]ф_4 (Л) '!BJ56</f>
        <v>3.428997964232102</v>
      </c>
      <c r="BK51" s="151">
        <f>'[8]ф_4 (Л) '!BK56</f>
        <v>14.083439951761834</v>
      </c>
      <c r="BL51" s="151">
        <f>'[8]ф_4 (Л) '!BL56</f>
        <v>3.428997964232102</v>
      </c>
      <c r="BM51" s="151">
        <f>'[8]ф_4 (Л) '!BM56</f>
        <v>3.4289979642321029</v>
      </c>
      <c r="BN51" s="151">
        <f>'[8]ф_4 (Л) '!BN56</f>
        <v>2.9176038820102246</v>
      </c>
      <c r="BO51" s="151">
        <f>'[8]ф_4 (Л) '!BO56</f>
        <v>2.4599215205941567</v>
      </c>
      <c r="BP51" s="151">
        <f>'[8]ф_4 (Л) '!BP56</f>
        <v>2.5153956929574375</v>
      </c>
      <c r="BQ51" s="151">
        <f>'[8]ф_4 (Л) '!BQ56</f>
        <v>2.509296213254419</v>
      </c>
      <c r="BR51" s="151">
        <f>'[8]ф_4 (Л) '!BR56</f>
        <v>2.5340195667286665</v>
      </c>
      <c r="BS51" s="151">
        <f>'[8]ф_4 (Л) '!BS56</f>
        <v>2.54432961650727</v>
      </c>
      <c r="BT51" s="151">
        <f>'[8]ф_4 (Л) '!BT56</f>
        <v>2.5564269379206768</v>
      </c>
      <c r="BU51" s="151">
        <f>'[8]ф_4 (Л) '!BU56</f>
        <v>2.5609807909602713</v>
      </c>
      <c r="BV51" s="151">
        <f>'[8]ф_4 (Л) '!BV56</f>
        <v>2.5621770409000488</v>
      </c>
      <c r="BW51" s="151">
        <f>'[8]ф_4 (Л) '!BW56</f>
        <v>2.5701281549121036</v>
      </c>
      <c r="BX51" s="151">
        <f>'[8]ф_4 (Л) '!BX56</f>
        <v>2.5732905013842919</v>
      </c>
      <c r="BY51" s="151">
        <f>'[8]ф_4 (Л) '!BY56</f>
        <v>2.5900414781747871</v>
      </c>
      <c r="BZ51" s="151">
        <f>'[8]ф_4 (Л) '!BZ56</f>
        <v>2.5961213810008372</v>
      </c>
      <c r="CA51" s="151">
        <f>'[8]ф_4 (Л) '!CA56</f>
        <v>2.609264434578809</v>
      </c>
      <c r="CB51" s="151">
        <f>'[8]ф_4 (Л) '!CB56</f>
        <v>2.6115698571827548</v>
      </c>
      <c r="CC51" s="151">
        <f>'[8]ф_4 (Л) '!CC56</f>
        <v>2.6178016499180461</v>
      </c>
      <c r="CD51" s="151">
        <f>'[8]ф_4 (Л) '!CD56</f>
        <v>2.6241040225796364</v>
      </c>
      <c r="CE51" s="151">
        <f>'[8]ф_4 (Л) '!CE56</f>
        <v>2.6399750643413209</v>
      </c>
      <c r="CF51" s="151">
        <f>'[8]ф_4 (Л) '!CF56</f>
        <v>2.6417056178701244</v>
      </c>
      <c r="CG51" s="151">
        <f>'[8]ф_4 (Л) '!CG56</f>
        <v>2.6417258826069525</v>
      </c>
      <c r="CH51" s="151">
        <f>'[8]ф_4 (Л) '!CH56</f>
        <v>2.6459627060804651</v>
      </c>
      <c r="CI51" s="151">
        <f>'[8]ф_4 (Л) '!CI56</f>
        <v>2.6459627060804647</v>
      </c>
      <c r="CJ51" s="151">
        <f t="shared" si="103"/>
        <v>1304.8777433048122</v>
      </c>
      <c r="CK51" s="151">
        <v>1304.8777433048122</v>
      </c>
      <c r="CL51" s="151">
        <v>1304.8777433048122</v>
      </c>
      <c r="CM51" s="151">
        <v>1304.8777433048122</v>
      </c>
      <c r="CN51" s="151">
        <v>1032.2926075919581</v>
      </c>
      <c r="CO51" s="151">
        <v>888.11095238980272</v>
      </c>
      <c r="CP51" s="151">
        <v>906.77939292452936</v>
      </c>
      <c r="CQ51" s="151">
        <v>909.9965627216211</v>
      </c>
      <c r="CR51" s="151">
        <v>911.56789358199842</v>
      </c>
      <c r="CS51" s="151">
        <v>914.97018896314705</v>
      </c>
      <c r="CT51" s="151">
        <v>918.96097598191034</v>
      </c>
      <c r="CU51" s="151">
        <v>920.46150030082208</v>
      </c>
      <c r="CV51" s="151">
        <v>920.85558540553336</v>
      </c>
      <c r="CW51" s="151">
        <v>923.47402985886629</v>
      </c>
      <c r="CX51" s="151">
        <v>924.51500218320029</v>
      </c>
      <c r="CY51" s="151">
        <v>930.0248146094375</v>
      </c>
      <c r="CZ51" s="151">
        <v>932.04385753731299</v>
      </c>
      <c r="DA51" s="151">
        <v>936.4524416992482</v>
      </c>
      <c r="DB51" s="151">
        <v>937.24701292169095</v>
      </c>
      <c r="DC51" s="151">
        <v>939.39487289954934</v>
      </c>
      <c r="DD51" s="151">
        <v>944.71803458107081</v>
      </c>
      <c r="DE51" s="151">
        <v>950.2136772553207</v>
      </c>
      <c r="DF51" s="151">
        <v>950.78579490917741</v>
      </c>
      <c r="DG51" s="151">
        <v>950.79249396645628</v>
      </c>
      <c r="DH51" s="151">
        <v>952.32244059175559</v>
      </c>
      <c r="DI51" s="151">
        <v>952.32244059175548</v>
      </c>
      <c r="DJ51" s="139"/>
      <c r="DK51" s="139">
        <v>380.54199999999986</v>
      </c>
      <c r="DL51" s="139">
        <v>3341</v>
      </c>
      <c r="DM51" s="139">
        <f t="shared" si="100"/>
        <v>1.6254000000000002</v>
      </c>
      <c r="DN51" s="139">
        <v>1.8903402000000002</v>
      </c>
      <c r="DO51" s="139"/>
      <c r="DP51" s="139"/>
      <c r="DQ51" s="284">
        <f>'[8]ф_4 (Л) '!DQ56</f>
        <v>0</v>
      </c>
      <c r="DR51" s="284">
        <f>'[8]ф_4 (Л) '!DR56</f>
        <v>0</v>
      </c>
      <c r="DS51" s="284">
        <f>'[8]ф_4 (Л) '!DS56</f>
        <v>0</v>
      </c>
      <c r="DT51" s="284">
        <f>'[8]ф_4 (Л) '!DT56</f>
        <v>0</v>
      </c>
      <c r="DU51" s="284">
        <f>'[8]ф_4 (Л) '!DU56</f>
        <v>0</v>
      </c>
      <c r="DV51" s="284">
        <f>'[8]ф_4 (Л) '!DV56</f>
        <v>0</v>
      </c>
      <c r="DW51" s="284">
        <f>'[8]ф_4 (Л) '!DW56</f>
        <v>-8.7754389411000506</v>
      </c>
      <c r="DX51" s="284">
        <f>'[8]ф_4 (Л) '!DX56</f>
        <v>0</v>
      </c>
      <c r="DY51" s="284">
        <f>'[8]ф_4 (Л) '!DY56</f>
        <v>0</v>
      </c>
      <c r="DZ51" s="284">
        <f>'[8]ф_4 (Л) '!DZ56</f>
        <v>0</v>
      </c>
      <c r="EA51" s="284">
        <f>'[8]ф_4 (Л) '!EA56</f>
        <v>0</v>
      </c>
      <c r="EB51" s="284">
        <f>'[8]ф_4 (Л) '!EB56</f>
        <v>0</v>
      </c>
      <c r="EC51" s="284">
        <f>'[8]ф_4 (Л) '!EC56</f>
        <v>0</v>
      </c>
      <c r="ED51" s="284">
        <f>'[8]ф_4 (Л) '!ED56</f>
        <v>0</v>
      </c>
      <c r="EE51" s="284">
        <f>'[8]ф_4 (Л) '!EE56</f>
        <v>0</v>
      </c>
      <c r="EF51" s="284">
        <f>'[8]ф_4 (Л) '!EF56</f>
        <v>0</v>
      </c>
      <c r="EG51" s="284">
        <f>'[8]ф_4 (Л) '!EG56</f>
        <v>0</v>
      </c>
      <c r="EH51" s="284">
        <f>'[8]ф_4 (Л) '!EH56</f>
        <v>0</v>
      </c>
      <c r="EI51" s="284">
        <f>'[8]ф_4 (Л) '!EI56</f>
        <v>0</v>
      </c>
      <c r="EJ51" s="284">
        <f>'[8]ф_4 (Л) '!EJ56</f>
        <v>0</v>
      </c>
      <c r="EK51" s="284">
        <f>'[8]ф_4 (Л) '!EK56</f>
        <v>0</v>
      </c>
      <c r="EL51" s="284">
        <f>'[8]ф_4 (Л) '!EL56</f>
        <v>0</v>
      </c>
      <c r="EM51" s="284">
        <f>'[8]ф_4 (Л) '!EM56</f>
        <v>13.092755130240027</v>
      </c>
      <c r="EN51" s="284">
        <f>'[8]ф_4 (Л) '!EN56</f>
        <v>0</v>
      </c>
      <c r="EO51" s="284">
        <f>'[8]ф_4 (Л) '!EO56</f>
        <v>0</v>
      </c>
      <c r="EP51" s="139"/>
      <c r="EQ51" s="139"/>
      <c r="ER51" s="139"/>
      <c r="ES51" s="139">
        <v>0</v>
      </c>
      <c r="ET51" s="139">
        <v>0</v>
      </c>
      <c r="EU51" s="139">
        <v>0</v>
      </c>
      <c r="EV51" s="139">
        <v>0</v>
      </c>
      <c r="EW51" s="139">
        <v>0</v>
      </c>
      <c r="EX51" s="139">
        <v>0</v>
      </c>
      <c r="EY51" s="139">
        <v>-2.6979999999999995</v>
      </c>
      <c r="EZ51" s="139">
        <v>0</v>
      </c>
      <c r="FA51" s="139">
        <v>0</v>
      </c>
      <c r="FB51" s="139">
        <v>0</v>
      </c>
      <c r="FC51" s="139">
        <v>0</v>
      </c>
      <c r="FD51" s="139">
        <v>0</v>
      </c>
      <c r="FE51" s="139">
        <v>0</v>
      </c>
      <c r="FF51" s="139">
        <v>0</v>
      </c>
      <c r="FG51" s="139">
        <v>0</v>
      </c>
      <c r="FH51" s="139">
        <v>0</v>
      </c>
      <c r="FI51" s="139">
        <v>0</v>
      </c>
      <c r="FJ51" s="139">
        <v>0</v>
      </c>
      <c r="FK51" s="139">
        <v>0</v>
      </c>
      <c r="FL51" s="139">
        <v>0</v>
      </c>
      <c r="FM51" s="139">
        <v>0</v>
      </c>
      <c r="FN51" s="139">
        <v>0</v>
      </c>
      <c r="FO51" s="139">
        <v>0</v>
      </c>
      <c r="FP51" s="139">
        <v>0</v>
      </c>
      <c r="FQ51" s="139">
        <v>0</v>
      </c>
      <c r="FR51" s="139"/>
      <c r="FS51" s="139"/>
      <c r="FT51" s="139"/>
      <c r="FU51" s="139">
        <v>2024</v>
      </c>
      <c r="FV51" s="139"/>
      <c r="FW51" s="139"/>
      <c r="FX51" s="139"/>
      <c r="FY51" s="139">
        <v>0.68800000000000006</v>
      </c>
      <c r="FZ51" s="139"/>
      <c r="GA51" s="139"/>
      <c r="GB51" s="139"/>
      <c r="GC51" s="139"/>
      <c r="GD51" s="139"/>
      <c r="GE51" s="139"/>
      <c r="GF51" s="139"/>
      <c r="GG51" s="139"/>
      <c r="GH51" s="139"/>
      <c r="GI51" s="139"/>
      <c r="GJ51" s="139"/>
      <c r="GK51" s="139"/>
      <c r="GL51" s="139"/>
      <c r="GM51" s="139"/>
      <c r="GN51" s="139"/>
      <c r="GO51" s="139"/>
      <c r="GP51" s="139"/>
      <c r="GQ51" s="139"/>
      <c r="GR51" s="139">
        <v>3341</v>
      </c>
      <c r="GS51" s="139"/>
      <c r="GT51" s="139"/>
      <c r="GU51" s="139"/>
      <c r="GV51" s="139">
        <f t="shared" si="104"/>
        <v>0.28274117569839596</v>
      </c>
      <c r="GW51" s="139"/>
      <c r="GX51" s="139"/>
      <c r="GY51" s="139"/>
      <c r="GZ51" s="139">
        <f t="shared" si="109"/>
        <v>1.6254000000000002</v>
      </c>
      <c r="HA51" s="139">
        <f t="shared" si="109"/>
        <v>1.6254000000000002</v>
      </c>
      <c r="HB51" s="139">
        <f t="shared" si="109"/>
        <v>1.6254000000000002</v>
      </c>
      <c r="HC51" s="139">
        <f t="shared" si="109"/>
        <v>0.68800000000000006</v>
      </c>
      <c r="HD51" s="139">
        <f t="shared" si="109"/>
        <v>0.68800000000000006</v>
      </c>
      <c r="HE51" s="139">
        <f t="shared" si="109"/>
        <v>0.68800000000000006</v>
      </c>
      <c r="HF51" s="139">
        <f t="shared" si="109"/>
        <v>0.68800000000000006</v>
      </c>
      <c r="HG51" s="139">
        <f t="shared" si="109"/>
        <v>0.68800000000000006</v>
      </c>
      <c r="HH51" s="139">
        <f t="shared" si="109"/>
        <v>0.68800000000000006</v>
      </c>
      <c r="HI51" s="139">
        <f t="shared" si="109"/>
        <v>0.68800000000000006</v>
      </c>
      <c r="HJ51" s="139">
        <f t="shared" si="109"/>
        <v>0.68800000000000006</v>
      </c>
      <c r="HK51" s="139">
        <f t="shared" si="109"/>
        <v>0.68800000000000006</v>
      </c>
      <c r="HL51" s="139">
        <f t="shared" si="109"/>
        <v>0.68800000000000006</v>
      </c>
      <c r="HM51" s="139">
        <f t="shared" si="109"/>
        <v>0.68800000000000006</v>
      </c>
      <c r="HN51" s="139">
        <f t="shared" si="109"/>
        <v>0.68800000000000006</v>
      </c>
      <c r="HO51" s="139">
        <f t="shared" si="109"/>
        <v>0.68800000000000006</v>
      </c>
      <c r="HP51" s="139">
        <f t="shared" si="110"/>
        <v>0.68800000000000006</v>
      </c>
      <c r="HQ51" s="139">
        <f t="shared" si="110"/>
        <v>0.68800000000000006</v>
      </c>
      <c r="HR51" s="139">
        <f t="shared" si="110"/>
        <v>0.68800000000000006</v>
      </c>
      <c r="HS51" s="139">
        <f t="shared" si="110"/>
        <v>0.68800000000000006</v>
      </c>
      <c r="HT51" s="139">
        <f t="shared" si="110"/>
        <v>0.68800000000000006</v>
      </c>
      <c r="HU51" s="139">
        <f t="shared" si="110"/>
        <v>0.68800000000000006</v>
      </c>
      <c r="HV51" s="139">
        <f t="shared" si="110"/>
        <v>0.68800000000000006</v>
      </c>
      <c r="HW51" s="139">
        <f t="shared" si="110"/>
        <v>0.68800000000000006</v>
      </c>
      <c r="HX51" s="139">
        <f t="shared" si="110"/>
        <v>0.68800000000000006</v>
      </c>
      <c r="HY51" s="139"/>
      <c r="HZ51" s="139"/>
      <c r="IA51" s="139"/>
      <c r="IB51" s="139"/>
      <c r="IC51" s="139"/>
      <c r="ID51" s="139"/>
      <c r="IE51" s="139"/>
      <c r="IF51" s="139"/>
      <c r="IG51" s="139"/>
      <c r="IH51" s="139"/>
      <c r="II51" s="139"/>
      <c r="IJ51" s="139"/>
      <c r="IK51" s="139"/>
      <c r="IL51" s="139"/>
      <c r="IM51" s="139"/>
      <c r="IN51" s="139"/>
      <c r="IO51" s="139"/>
      <c r="IP51" s="139"/>
      <c r="IQ51" s="139"/>
      <c r="IR51" s="139"/>
      <c r="IS51" s="139"/>
      <c r="IT51" s="139"/>
      <c r="IU51" s="139"/>
      <c r="IV51" s="139"/>
      <c r="IW51" s="139"/>
      <c r="IX51" s="139"/>
      <c r="IY51" s="139"/>
      <c r="IZ51" s="139"/>
      <c r="JA51" s="139"/>
      <c r="JB51" s="139"/>
      <c r="JC51" s="139"/>
      <c r="JD51" s="139"/>
      <c r="JE51" s="139"/>
      <c r="JF51" s="139"/>
      <c r="JG51" s="139"/>
      <c r="JH51" s="139"/>
      <c r="JI51" s="139"/>
      <c r="JJ51" s="139"/>
      <c r="JK51" s="139"/>
      <c r="JL51" s="139"/>
      <c r="JM51" s="139"/>
      <c r="JN51" s="139"/>
      <c r="JO51" s="139"/>
      <c r="JP51" s="139"/>
      <c r="JQ51" s="139"/>
      <c r="JR51" s="139"/>
      <c r="JS51" s="139"/>
      <c r="JT51" s="139"/>
      <c r="JU51" s="139"/>
      <c r="JV51" s="139"/>
      <c r="JW51" s="139"/>
      <c r="JX51" s="139"/>
      <c r="JY51" s="139"/>
      <c r="JZ51" s="139"/>
      <c r="KA51" s="139"/>
      <c r="KB51" s="139"/>
      <c r="KC51" s="139"/>
      <c r="KD51" s="139"/>
      <c r="KE51" s="139"/>
      <c r="KF51" s="139"/>
      <c r="KG51" s="139"/>
      <c r="KH51" s="139"/>
      <c r="KI51" s="139"/>
      <c r="KJ51" s="139"/>
      <c r="KK51" s="139"/>
      <c r="KL51" s="139"/>
      <c r="KM51" s="139"/>
      <c r="KN51" s="139"/>
      <c r="KO51" s="139"/>
      <c r="KP51" s="139"/>
      <c r="KQ51" s="139"/>
      <c r="KR51" s="139"/>
      <c r="KS51" s="139"/>
      <c r="KT51" s="139"/>
      <c r="KU51" s="139"/>
    </row>
    <row r="52" spans="1:307" s="152" customFormat="1" x14ac:dyDescent="0.2">
      <c r="A52" s="150" t="s">
        <v>533</v>
      </c>
      <c r="B52" s="186" t="s">
        <v>601</v>
      </c>
      <c r="C52" s="284">
        <f>'[8]ф_4 (Л) '!C57</f>
        <v>0.28274117569839596</v>
      </c>
      <c r="D52" s="284">
        <f>'[8]ф_4 (Л) '!D57</f>
        <v>0.28274117569839596</v>
      </c>
      <c r="E52" s="284">
        <f>'[8]ф_4 (Л) '!E57</f>
        <v>0.28274117569839596</v>
      </c>
      <c r="F52" s="284">
        <f>'[8]ф_4 (Л) '!F57</f>
        <v>0.28274117569839596</v>
      </c>
      <c r="G52" s="284">
        <f>'[8]ф_4 (Л) '!G57</f>
        <v>0.28274117569839596</v>
      </c>
      <c r="H52" s="284">
        <f>'[8]ф_4 (Л) '!H57</f>
        <v>0.28274117569839596</v>
      </c>
      <c r="I52" s="284">
        <f>'[8]ф_4 (Л) '!I57</f>
        <v>0.28274117569839596</v>
      </c>
      <c r="J52" s="151">
        <f>'[8]ф_4 (Л) '!J57</f>
        <v>0.14121962402567628</v>
      </c>
      <c r="K52" s="151">
        <f>'[8]ф_4 (Л) '!K57</f>
        <v>0.14121962402567628</v>
      </c>
      <c r="L52" s="151">
        <f>'[8]ф_4 (Л) '!L57</f>
        <v>0.14121962402567628</v>
      </c>
      <c r="M52" s="151">
        <f>'[8]ф_4 (Л) '!M57</f>
        <v>0.14121962402567628</v>
      </c>
      <c r="N52" s="151">
        <f>'[8]ф_4 (Л) '!N57</f>
        <v>0.29069767441860467</v>
      </c>
      <c r="O52" s="151">
        <f>'[8]ф_4 (Л) '!O57</f>
        <v>0</v>
      </c>
      <c r="P52" s="151">
        <f>'[8]ф_4 (Л) '!P57</f>
        <v>0</v>
      </c>
      <c r="Q52" s="151">
        <f>'[8]ф_4 (Л) '!Q57</f>
        <v>0</v>
      </c>
      <c r="R52" s="151">
        <f>'[8]ф_4 (Л) '!R57</f>
        <v>0</v>
      </c>
      <c r="S52" s="151">
        <f>'[8]ф_4 (Л) '!S57</f>
        <v>0</v>
      </c>
      <c r="T52" s="151">
        <f>'[8]ф_4 (Л) '!T57</f>
        <v>0</v>
      </c>
      <c r="U52" s="151">
        <f>'[8]ф_4 (Л) '!U57</f>
        <v>0</v>
      </c>
      <c r="V52" s="151">
        <f>'[8]ф_4 (Л) '!V57</f>
        <v>0</v>
      </c>
      <c r="W52" s="151">
        <f>'[8]ф_4 (Л) '!W57</f>
        <v>0</v>
      </c>
      <c r="X52" s="151">
        <f>'[8]ф_4 (Л) '!X57</f>
        <v>0</v>
      </c>
      <c r="Y52" s="151">
        <f>'[8]ф_4 (Л) '!Y57</f>
        <v>0</v>
      </c>
      <c r="Z52" s="151">
        <f>'[8]ф_4 (Л) '!Z57</f>
        <v>0</v>
      </c>
      <c r="AA52" s="151">
        <f>'[8]ф_4 (Л) '!AA57</f>
        <v>0</v>
      </c>
      <c r="AB52" s="151">
        <f>'[8]ф_4 (Л) '!AB57</f>
        <v>0</v>
      </c>
      <c r="AC52" s="151">
        <f>'[8]ф_4 (Л) '!AC57</f>
        <v>0</v>
      </c>
      <c r="AD52" s="151">
        <f>'[8]ф_4 (Л) '!AD57</f>
        <v>0</v>
      </c>
      <c r="AE52" s="151">
        <f>'[8]ф_4 (Л) '!AE57</f>
        <v>0</v>
      </c>
      <c r="AF52" s="151">
        <f>'[8]ф_4 (Л) '!AF57</f>
        <v>0</v>
      </c>
      <c r="AG52" s="151">
        <f>'[8]ф_4 (Л) '!AG57</f>
        <v>0</v>
      </c>
      <c r="AH52" s="151">
        <f>'[8]ф_4 (Л) '!AH57</f>
        <v>0</v>
      </c>
      <c r="AI52" s="151">
        <f>'[8]ф_4 (Л) '!AI57</f>
        <v>0</v>
      </c>
      <c r="AJ52" s="151">
        <f>'[8]ф_4 (Л) '!AJ57</f>
        <v>178.20276830326961</v>
      </c>
      <c r="AK52" s="151">
        <f>'[8]ф_4 (Л) '!AK57</f>
        <v>178.20276830326961</v>
      </c>
      <c r="AL52" s="151">
        <f>'[8]ф_4 (Л) '!AL57</f>
        <v>178.20276830326961</v>
      </c>
      <c r="AM52" s="151">
        <f>'[8]ф_4 (Л) '!AM57</f>
        <v>178.20276830326961</v>
      </c>
      <c r="AN52" s="151">
        <f>'[8]ф_4 (Л) '!AN57</f>
        <v>157.89912152299974</v>
      </c>
      <c r="AO52" s="151">
        <f>'[8]ф_4 (Л) '!AO57</f>
        <v>157.89912152299974</v>
      </c>
      <c r="AP52" s="151">
        <f>'[8]ф_4 (Л) '!AP57</f>
        <v>157.89912152299974</v>
      </c>
      <c r="AQ52" s="151">
        <f>'[8]ф_4 (Л) '!AQ57</f>
        <v>157.89912152299974</v>
      </c>
      <c r="AR52" s="151">
        <f>'[8]ф_4 (Л) '!AR57</f>
        <v>157.89912152299974</v>
      </c>
      <c r="AS52" s="151">
        <f>'[8]ф_4 (Л) '!AS57</f>
        <v>157.89912152299974</v>
      </c>
      <c r="AT52" s="151">
        <f>'[8]ф_4 (Л) '!AT57</f>
        <v>157.89912152299974</v>
      </c>
      <c r="AU52" s="151">
        <f>'[8]ф_4 (Л) '!AU57</f>
        <v>157.89912152299974</v>
      </c>
      <c r="AV52" s="151">
        <f>'[8]ф_4 (Л) '!AV57</f>
        <v>157.89912152299974</v>
      </c>
      <c r="AW52" s="151">
        <f>'[8]ф_4 (Л) '!AW57</f>
        <v>157.89912152299974</v>
      </c>
      <c r="AX52" s="151">
        <f>'[8]ф_4 (Л) '!AX57</f>
        <v>157.89912152299974</v>
      </c>
      <c r="AY52" s="151">
        <f>'[8]ф_4 (Л) '!AY57</f>
        <v>157.89912152299974</v>
      </c>
      <c r="AZ52" s="151">
        <f>'[8]ф_4 (Л) '!AZ57</f>
        <v>157.89912152299974</v>
      </c>
      <c r="BA52" s="151">
        <f>'[8]ф_4 (Л) '!BA57</f>
        <v>157.89912152299974</v>
      </c>
      <c r="BB52" s="151">
        <f>'[8]ф_4 (Л) '!BB57</f>
        <v>157.89912152299974</v>
      </c>
      <c r="BC52" s="151">
        <f>'[8]ф_4 (Л) '!BC57</f>
        <v>157.89912152299974</v>
      </c>
      <c r="BD52" s="151">
        <f>'[8]ф_4 (Л) '!BD57</f>
        <v>157.89912152299974</v>
      </c>
      <c r="BE52" s="151">
        <f>'[8]ф_4 (Л) '!BE57</f>
        <v>157.89912152299974</v>
      </c>
      <c r="BF52" s="151">
        <f>'[8]ф_4 (Л) '!BF57</f>
        <v>157.89912152299974</v>
      </c>
      <c r="BG52" s="151">
        <f>'[8]ф_4 (Л) '!BG57</f>
        <v>157.89912152299974</v>
      </c>
      <c r="BH52" s="151">
        <f>'[8]ф_4 (Л) '!BH57</f>
        <v>157.89912152299974</v>
      </c>
      <c r="BI52" s="151">
        <f>'[8]ф_4 (Л) '!BI57</f>
        <v>157.89912152299974</v>
      </c>
      <c r="BJ52" s="151">
        <f>'[8]ф_4 (Л) '!BJ57</f>
        <v>3.4247840951137292</v>
      </c>
      <c r="BK52" s="151">
        <f>'[8]ф_4 (Л) '!BK57</f>
        <v>9.1822838704336824</v>
      </c>
      <c r="BL52" s="151">
        <f>'[8]ф_4 (Л) '!BL57</f>
        <v>3.4247840951137292</v>
      </c>
      <c r="BM52" s="151">
        <f>'[8]ф_4 (Л) '!BM57</f>
        <v>3.4247840951137296</v>
      </c>
      <c r="BN52" s="151">
        <f>'[8]ф_4 (Л) '!BN57</f>
        <v>2.9140184611303375</v>
      </c>
      <c r="BO52" s="151">
        <f>'[8]ф_4 (Л) '!BO57</f>
        <v>2.4568985420338372</v>
      </c>
      <c r="BP52" s="151">
        <f>'[8]ф_4 (Л) '!BP57</f>
        <v>2.5123045426150905</v>
      </c>
      <c r="BQ52" s="151">
        <f>'[8]ф_4 (Л) '!BQ57</f>
        <v>2.523981323810538</v>
      </c>
      <c r="BR52" s="151">
        <f>'[8]ф_4 (Л) '!BR57</f>
        <v>2.5162634741551293</v>
      </c>
      <c r="BS52" s="151">
        <f>'[8]ф_4 (Л) '!BS57</f>
        <v>2.5265012805301268</v>
      </c>
      <c r="BT52" s="151">
        <f>'[8]ф_4 (Л) '!BT57</f>
        <v>2.5370296619422517</v>
      </c>
      <c r="BU52" s="151">
        <f>'[8]ф_4 (Л) '!BU57</f>
        <v>2.5415489619332678</v>
      </c>
      <c r="BV52" s="151">
        <f>'[8]ф_4 (Л) '!BV57</f>
        <v>2.542736135145728</v>
      </c>
      <c r="BW52" s="151">
        <f>'[8]ф_4 (Л) '!BW57</f>
        <v>2.5506269188778363</v>
      </c>
      <c r="BX52" s="151">
        <f>'[8]ф_4 (Л) '!BX57</f>
        <v>2.4092190863406522</v>
      </c>
      <c r="BY52" s="151">
        <f>'[8]ф_4 (Л) '!BY57</f>
        <v>2.4249020311837621</v>
      </c>
      <c r="BZ52" s="151">
        <f>'[8]ф_4 (Л) '!BZ57</f>
        <v>2.4305942831559886</v>
      </c>
      <c r="CA52" s="151">
        <f>'[8]ф_4 (Л) '!CA57</f>
        <v>2.4428993437450726</v>
      </c>
      <c r="CB52" s="151">
        <f>'[8]ф_4 (Л) '!CB57</f>
        <v>2.4450577740258823</v>
      </c>
      <c r="CC52" s="151">
        <f>'[8]ф_4 (Л) '!CC57</f>
        <v>2.4508922315004291</v>
      </c>
      <c r="CD52" s="151">
        <f>'[8]ф_4 (Л) '!CD57</f>
        <v>2.4567927687687119</v>
      </c>
      <c r="CE52" s="151">
        <f>'[8]ф_4 (Л) '!CE57</f>
        <v>2.4716518826976639</v>
      </c>
      <c r="CF52" s="151">
        <f>'[8]ф_4 (Л) '!CF57</f>
        <v>2.4732720972009559</v>
      </c>
      <c r="CG52" s="151">
        <f>'[8]ф_4 (Л) '!CG57</f>
        <v>2.4732910698706645</v>
      </c>
      <c r="CH52" s="151">
        <f>'[8]ф_4 (Л) '!CH57</f>
        <v>2.4731299341887145</v>
      </c>
      <c r="CI52" s="151">
        <f>'[8]ф_4 (Л) '!CI57</f>
        <v>2.4731299341887145</v>
      </c>
      <c r="CJ52" s="151">
        <f t="shared" si="103"/>
        <v>2340.8776016352804</v>
      </c>
      <c r="CK52" s="151">
        <v>2340.8776016352804</v>
      </c>
      <c r="CL52" s="151">
        <v>2340.8776016352804</v>
      </c>
      <c r="CM52" s="151">
        <v>2340.8776016352804</v>
      </c>
      <c r="CN52" s="151">
        <v>1851.8751322446449</v>
      </c>
      <c r="CO52" s="151">
        <v>1593.2213166200295</v>
      </c>
      <c r="CP52" s="151">
        <v>1626.7114535538722</v>
      </c>
      <c r="CQ52" s="151">
        <v>1632.4828760164828</v>
      </c>
      <c r="CR52" s="151">
        <v>1625.8410393444526</v>
      </c>
      <c r="CS52" s="151">
        <v>1631.9092559826092</v>
      </c>
      <c r="CT52" s="151">
        <v>1638.0688088497391</v>
      </c>
      <c r="CU52" s="151">
        <v>1640.7435275243859</v>
      </c>
      <c r="CV52" s="151">
        <v>1641.4459931730166</v>
      </c>
      <c r="CW52" s="151">
        <v>1646.1134298746974</v>
      </c>
      <c r="CX52" s="151">
        <v>1554.6919609924385</v>
      </c>
      <c r="CY52" s="151">
        <v>1563.9574256581482</v>
      </c>
      <c r="CZ52" s="151">
        <v>1567.3527083755237</v>
      </c>
      <c r="DA52" s="151">
        <v>1574.7663147958997</v>
      </c>
      <c r="DB52" s="151">
        <v>1576.1024894269769</v>
      </c>
      <c r="DC52" s="151">
        <v>1579.7143947319512</v>
      </c>
      <c r="DD52" s="151">
        <v>1588.6659819466329</v>
      </c>
      <c r="DE52" s="151">
        <v>1597.9076183354064</v>
      </c>
      <c r="DF52" s="151">
        <v>1598.8697084205776</v>
      </c>
      <c r="DG52" s="151">
        <v>1598.8809737548052</v>
      </c>
      <c r="DH52" s="151">
        <v>1598.7852962701597</v>
      </c>
      <c r="DI52" s="151">
        <v>1598.7852962701597</v>
      </c>
      <c r="DJ52" s="139"/>
      <c r="DK52" s="139">
        <v>683.51100000000008</v>
      </c>
      <c r="DL52" s="139">
        <v>7806</v>
      </c>
      <c r="DM52" s="139">
        <f t="shared" si="100"/>
        <v>16.600000000000001</v>
      </c>
      <c r="DN52" s="139">
        <v>19.305800000000001</v>
      </c>
      <c r="DO52" s="139"/>
      <c r="DP52" s="139"/>
      <c r="DQ52" s="284">
        <f>'[8]ф_4 (Л) '!DQ57</f>
        <v>0</v>
      </c>
      <c r="DR52" s="284">
        <f>'[8]ф_4 (Л) '!DR57</f>
        <v>0</v>
      </c>
      <c r="DS52" s="284">
        <f>'[8]ф_4 (Л) '!DS57</f>
        <v>0</v>
      </c>
      <c r="DT52" s="284">
        <f>'[8]ф_4 (Л) '!DT57</f>
        <v>0</v>
      </c>
      <c r="DU52" s="284">
        <f>'[8]ф_4 (Л) '!DU57</f>
        <v>0</v>
      </c>
      <c r="DV52" s="284">
        <f>'[8]ф_4 (Л) '!DV57</f>
        <v>0</v>
      </c>
      <c r="DW52" s="284">
        <f>'[8]ф_4 (Л) '!DW57</f>
        <v>0</v>
      </c>
      <c r="DX52" s="284">
        <f>'[8]ф_4 (Л) '!DX57</f>
        <v>0</v>
      </c>
      <c r="DY52" s="284">
        <f>'[8]ф_4 (Л) '!DY57</f>
        <v>1.2275859455999996</v>
      </c>
      <c r="DZ52" s="284">
        <f>'[8]ф_4 (Л) '!DZ57</f>
        <v>0</v>
      </c>
      <c r="EA52" s="284">
        <f>'[8]ф_4 (Л) '!EA57</f>
        <v>0</v>
      </c>
      <c r="EB52" s="284">
        <f>'[8]ф_4 (Л) '!EB57</f>
        <v>0</v>
      </c>
      <c r="EC52" s="284">
        <f>'[8]ф_4 (Л) '!EC57</f>
        <v>581.93144041078142</v>
      </c>
      <c r="ED52" s="284">
        <f>'[8]ф_4 (Л) '!ED57</f>
        <v>0</v>
      </c>
      <c r="EE52" s="284">
        <f>'[8]ф_4 (Л) '!EE57</f>
        <v>0</v>
      </c>
      <c r="EF52" s="284">
        <f>'[8]ф_4 (Л) '!EF57</f>
        <v>0</v>
      </c>
      <c r="EG52" s="284">
        <f>'[8]ф_4 (Л) '!EG57</f>
        <v>0</v>
      </c>
      <c r="EH52" s="284">
        <f>'[8]ф_4 (Л) '!EH57</f>
        <v>0</v>
      </c>
      <c r="EI52" s="284">
        <f>'[8]ф_4 (Л) '!EI57</f>
        <v>0</v>
      </c>
      <c r="EJ52" s="284">
        <f>'[8]ф_4 (Л) '!EJ57</f>
        <v>0</v>
      </c>
      <c r="EK52" s="284">
        <f>'[8]ф_4 (Л) '!EK57</f>
        <v>0</v>
      </c>
      <c r="EL52" s="284">
        <f>'[8]ф_4 (Л) '!EL57</f>
        <v>0</v>
      </c>
      <c r="EM52" s="284">
        <f>'[8]ф_4 (Л) '!EM57</f>
        <v>0</v>
      </c>
      <c r="EN52" s="284">
        <f>'[8]ф_4 (Л) '!EN57</f>
        <v>0</v>
      </c>
      <c r="EO52" s="284">
        <f>'[8]ф_4 (Л) '!EO57</f>
        <v>0</v>
      </c>
      <c r="EP52" s="139"/>
      <c r="EQ52" s="139"/>
      <c r="ER52" s="139"/>
      <c r="ES52" s="139">
        <v>0</v>
      </c>
      <c r="ET52" s="139">
        <v>0</v>
      </c>
      <c r="EU52" s="139">
        <v>0</v>
      </c>
      <c r="EV52" s="139">
        <v>0</v>
      </c>
      <c r="EW52" s="139">
        <v>0</v>
      </c>
      <c r="EX52" s="139">
        <v>0</v>
      </c>
      <c r="EY52" s="139">
        <v>0</v>
      </c>
      <c r="EZ52" s="139">
        <v>0</v>
      </c>
      <c r="FA52" s="139">
        <v>0</v>
      </c>
      <c r="FB52" s="139">
        <v>0</v>
      </c>
      <c r="FC52" s="139">
        <v>0</v>
      </c>
      <c r="FD52" s="139">
        <v>0</v>
      </c>
      <c r="FE52" s="139">
        <v>0</v>
      </c>
      <c r="FF52" s="139">
        <v>0</v>
      </c>
      <c r="FG52" s="139">
        <v>0</v>
      </c>
      <c r="FH52" s="139">
        <v>0</v>
      </c>
      <c r="FI52" s="139">
        <v>0</v>
      </c>
      <c r="FJ52" s="139">
        <v>0</v>
      </c>
      <c r="FK52" s="139">
        <v>0</v>
      </c>
      <c r="FL52" s="139">
        <v>0</v>
      </c>
      <c r="FM52" s="139">
        <v>0</v>
      </c>
      <c r="FN52" s="139">
        <v>0</v>
      </c>
      <c r="FO52" s="139">
        <v>0</v>
      </c>
      <c r="FP52" s="139">
        <v>0</v>
      </c>
      <c r="FQ52" s="139">
        <v>0</v>
      </c>
      <c r="FR52" s="139"/>
      <c r="FS52" s="139"/>
      <c r="FT52" s="139"/>
      <c r="FU52" s="139">
        <v>2024</v>
      </c>
      <c r="FV52" s="139"/>
      <c r="FW52" s="139"/>
      <c r="FX52" s="139"/>
      <c r="FY52" s="139">
        <v>3.44</v>
      </c>
      <c r="FZ52" s="139"/>
      <c r="GA52" s="139"/>
      <c r="GB52" s="139"/>
      <c r="GC52" s="139"/>
      <c r="GD52" s="139"/>
      <c r="GE52" s="139"/>
      <c r="GF52" s="139"/>
      <c r="GG52" s="139"/>
      <c r="GH52" s="139"/>
      <c r="GI52" s="139"/>
      <c r="GJ52" s="139"/>
      <c r="GK52" s="139"/>
      <c r="GL52" s="139"/>
      <c r="GM52" s="139"/>
      <c r="GN52" s="139"/>
      <c r="GO52" s="139"/>
      <c r="GP52" s="139"/>
      <c r="GQ52" s="139"/>
      <c r="GR52" s="139">
        <v>7806</v>
      </c>
      <c r="GS52" s="139"/>
      <c r="GT52" s="139"/>
      <c r="GU52" s="139"/>
      <c r="GV52" s="139">
        <f t="shared" si="104"/>
        <v>0.28274117569839596</v>
      </c>
      <c r="GW52" s="139"/>
      <c r="GX52" s="139"/>
      <c r="GY52" s="139"/>
      <c r="GZ52" s="139">
        <f t="shared" si="109"/>
        <v>16.600000000000001</v>
      </c>
      <c r="HA52" s="139">
        <f t="shared" si="109"/>
        <v>16.600000000000001</v>
      </c>
      <c r="HB52" s="139">
        <f t="shared" si="109"/>
        <v>16.600000000000001</v>
      </c>
      <c r="HC52" s="139">
        <f t="shared" si="109"/>
        <v>3.44</v>
      </c>
      <c r="HD52" s="139">
        <f t="shared" si="109"/>
        <v>3.44</v>
      </c>
      <c r="HE52" s="139">
        <f t="shared" si="109"/>
        <v>3.44</v>
      </c>
      <c r="HF52" s="139">
        <f t="shared" si="109"/>
        <v>3.44</v>
      </c>
      <c r="HG52" s="139">
        <f t="shared" si="109"/>
        <v>3.44</v>
      </c>
      <c r="HH52" s="139">
        <f t="shared" si="109"/>
        <v>3.44</v>
      </c>
      <c r="HI52" s="139">
        <f t="shared" si="109"/>
        <v>3.44</v>
      </c>
      <c r="HJ52" s="139">
        <f t="shared" si="109"/>
        <v>3.44</v>
      </c>
      <c r="HK52" s="139">
        <f t="shared" si="109"/>
        <v>3.44</v>
      </c>
      <c r="HL52" s="139">
        <f t="shared" si="109"/>
        <v>3.44</v>
      </c>
      <c r="HM52" s="139">
        <f t="shared" si="109"/>
        <v>3.44</v>
      </c>
      <c r="HN52" s="139">
        <f t="shared" si="109"/>
        <v>3.44</v>
      </c>
      <c r="HO52" s="139">
        <f t="shared" si="109"/>
        <v>3.44</v>
      </c>
      <c r="HP52" s="139">
        <f t="shared" si="110"/>
        <v>3.44</v>
      </c>
      <c r="HQ52" s="139">
        <f t="shared" si="110"/>
        <v>3.44</v>
      </c>
      <c r="HR52" s="139">
        <f t="shared" si="110"/>
        <v>3.44</v>
      </c>
      <c r="HS52" s="139">
        <f t="shared" si="110"/>
        <v>3.44</v>
      </c>
      <c r="HT52" s="139">
        <f t="shared" si="110"/>
        <v>3.44</v>
      </c>
      <c r="HU52" s="139">
        <f t="shared" si="110"/>
        <v>3.44</v>
      </c>
      <c r="HV52" s="139">
        <f t="shared" si="110"/>
        <v>3.44</v>
      </c>
      <c r="HW52" s="139">
        <f t="shared" si="110"/>
        <v>3.44</v>
      </c>
      <c r="HX52" s="139">
        <f t="shared" si="110"/>
        <v>3.44</v>
      </c>
      <c r="HY52" s="139"/>
      <c r="HZ52" s="139"/>
      <c r="IA52" s="139"/>
      <c r="IB52" s="139"/>
      <c r="IC52" s="139"/>
      <c r="ID52" s="139"/>
      <c r="IE52" s="139"/>
      <c r="IF52" s="139"/>
      <c r="IG52" s="139"/>
      <c r="IH52" s="139"/>
      <c r="II52" s="139"/>
      <c r="IJ52" s="139"/>
      <c r="IK52" s="139"/>
      <c r="IL52" s="139"/>
      <c r="IM52" s="139"/>
      <c r="IN52" s="139"/>
      <c r="IO52" s="139"/>
      <c r="IP52" s="139"/>
      <c r="IQ52" s="139"/>
      <c r="IR52" s="139"/>
      <c r="IS52" s="139"/>
      <c r="IT52" s="139"/>
      <c r="IU52" s="139"/>
      <c r="IV52" s="139"/>
      <c r="IW52" s="139"/>
      <c r="IX52" s="139"/>
      <c r="IY52" s="139"/>
      <c r="IZ52" s="139"/>
      <c r="JA52" s="139"/>
      <c r="JB52" s="139"/>
      <c r="JC52" s="139"/>
      <c r="JD52" s="139"/>
      <c r="JE52" s="139"/>
      <c r="JF52" s="139"/>
      <c r="JG52" s="139"/>
      <c r="JH52" s="139"/>
      <c r="JI52" s="139"/>
      <c r="JJ52" s="139"/>
      <c r="JK52" s="139"/>
      <c r="JL52" s="139"/>
      <c r="JM52" s="139"/>
      <c r="JN52" s="139"/>
      <c r="JO52" s="139"/>
      <c r="JP52" s="139"/>
      <c r="JQ52" s="139"/>
      <c r="JR52" s="139"/>
      <c r="JS52" s="139"/>
      <c r="JT52" s="139"/>
      <c r="JU52" s="139"/>
      <c r="JV52" s="139"/>
      <c r="JW52" s="139"/>
      <c r="JX52" s="139"/>
      <c r="JY52" s="139"/>
      <c r="JZ52" s="139"/>
      <c r="KA52" s="139"/>
      <c r="KB52" s="139"/>
      <c r="KC52" s="139"/>
      <c r="KD52" s="139"/>
      <c r="KE52" s="139"/>
      <c r="KF52" s="139"/>
      <c r="KG52" s="139"/>
      <c r="KH52" s="139"/>
      <c r="KI52" s="139"/>
      <c r="KJ52" s="139"/>
      <c r="KK52" s="139"/>
      <c r="KL52" s="139"/>
      <c r="KM52" s="139"/>
      <c r="KN52" s="139"/>
      <c r="KO52" s="139"/>
      <c r="KP52" s="139"/>
      <c r="KQ52" s="139"/>
      <c r="KR52" s="139"/>
      <c r="KS52" s="139"/>
      <c r="KT52" s="139"/>
      <c r="KU52" s="139"/>
    </row>
    <row r="53" spans="1:307" s="152" customFormat="1" x14ac:dyDescent="0.2">
      <c r="A53" s="150" t="s">
        <v>534</v>
      </c>
      <c r="B53" s="186" t="s">
        <v>602</v>
      </c>
      <c r="C53" s="284">
        <f>'[8]ф_4 (Л) '!C58</f>
        <v>0.28274117569839596</v>
      </c>
      <c r="D53" s="284">
        <f>'[8]ф_4 (Л) '!D58</f>
        <v>0.28274117569839596</v>
      </c>
      <c r="E53" s="284">
        <f>'[8]ф_4 (Л) '!E58</f>
        <v>0.28274117569839596</v>
      </c>
      <c r="F53" s="284">
        <f>'[8]ф_4 (Л) '!F58</f>
        <v>0.28274117569839596</v>
      </c>
      <c r="G53" s="284">
        <f>'[8]ф_4 (Л) '!G58</f>
        <v>0.28274117569839596</v>
      </c>
      <c r="H53" s="284">
        <f>'[8]ф_4 (Л) '!H58</f>
        <v>0.28274117569839596</v>
      </c>
      <c r="I53" s="284">
        <f>'[8]ф_4 (Л) '!I58</f>
        <v>0.28274117569839596</v>
      </c>
      <c r="J53" s="151">
        <f>'[8]ф_4 (Л) '!J58</f>
        <v>0.19379844961240308</v>
      </c>
      <c r="K53" s="151">
        <f>'[8]ф_4 (Л) '!K58</f>
        <v>0.19379844961240308</v>
      </c>
      <c r="L53" s="151">
        <f>'[8]ф_4 (Л) '!L58</f>
        <v>0.19379844961240308</v>
      </c>
      <c r="M53" s="151">
        <f>'[8]ф_4 (Л) '!M58</f>
        <v>0.19379844961240308</v>
      </c>
      <c r="N53" s="151">
        <f>'[8]ф_4 (Л) '!N58</f>
        <v>0.19379844961240308</v>
      </c>
      <c r="O53" s="151">
        <f>'[8]ф_4 (Л) '!O58</f>
        <v>0.40308297205006555</v>
      </c>
      <c r="P53" s="151">
        <f>'[8]ф_4 (Л) '!P58</f>
        <v>0</v>
      </c>
      <c r="Q53" s="151">
        <f>'[8]ф_4 (Л) '!Q58</f>
        <v>0</v>
      </c>
      <c r="R53" s="151">
        <f>'[8]ф_4 (Л) '!R58</f>
        <v>0</v>
      </c>
      <c r="S53" s="151">
        <f>'[8]ф_4 (Л) '!S58</f>
        <v>0</v>
      </c>
      <c r="T53" s="151">
        <f>'[8]ф_4 (Л) '!T58</f>
        <v>0</v>
      </c>
      <c r="U53" s="151">
        <f>'[8]ф_4 (Л) '!U58</f>
        <v>0</v>
      </c>
      <c r="V53" s="151">
        <f>'[8]ф_4 (Л) '!V58</f>
        <v>0</v>
      </c>
      <c r="W53" s="151">
        <f>'[8]ф_4 (Л) '!W58</f>
        <v>0</v>
      </c>
      <c r="X53" s="151">
        <f>'[8]ф_4 (Л) '!X58</f>
        <v>0</v>
      </c>
      <c r="Y53" s="151">
        <f>'[8]ф_4 (Л) '!Y58</f>
        <v>0</v>
      </c>
      <c r="Z53" s="151">
        <f>'[8]ф_4 (Л) '!Z58</f>
        <v>0</v>
      </c>
      <c r="AA53" s="151">
        <f>'[8]ф_4 (Л) '!AA58</f>
        <v>0</v>
      </c>
      <c r="AB53" s="151">
        <f>'[8]ф_4 (Л) '!AB58</f>
        <v>0</v>
      </c>
      <c r="AC53" s="151">
        <f>'[8]ф_4 (Л) '!AC58</f>
        <v>0</v>
      </c>
      <c r="AD53" s="151">
        <f>'[8]ф_4 (Л) '!AD58</f>
        <v>0</v>
      </c>
      <c r="AE53" s="151">
        <f>'[8]ф_4 (Л) '!AE58</f>
        <v>0</v>
      </c>
      <c r="AF53" s="151">
        <f>'[8]ф_4 (Л) '!AF58</f>
        <v>0</v>
      </c>
      <c r="AG53" s="151">
        <f>'[8]ф_4 (Л) '!AG58</f>
        <v>0</v>
      </c>
      <c r="AH53" s="151">
        <f>'[8]ф_4 (Л) '!AH58</f>
        <v>0</v>
      </c>
      <c r="AI53" s="151">
        <f>'[8]ф_4 (Л) '!AI58</f>
        <v>0</v>
      </c>
      <c r="AJ53" s="151">
        <f>'[8]ф_4 (Л) '!AJ58</f>
        <v>168.60211838766347</v>
      </c>
      <c r="AK53" s="151">
        <f>'[8]ф_4 (Л) '!AK58</f>
        <v>168.60211838766347</v>
      </c>
      <c r="AL53" s="151">
        <f>'[8]ф_4 (Л) '!AL58</f>
        <v>168.60211838766347</v>
      </c>
      <c r="AM53" s="151">
        <f>'[8]ф_4 (Л) '!AM58</f>
        <v>168.60211838766347</v>
      </c>
      <c r="AN53" s="151">
        <f>'[8]ф_4 (Л) '!AN58</f>
        <v>168.60211838766347</v>
      </c>
      <c r="AO53" s="151">
        <f>'[8]ф_4 (Л) '!AO58</f>
        <v>155.66351833189768</v>
      </c>
      <c r="AP53" s="151">
        <f>'[8]ф_4 (Л) '!AP58</f>
        <v>155.66351833189768</v>
      </c>
      <c r="AQ53" s="151">
        <f>'[8]ф_4 (Л) '!AQ58</f>
        <v>155.66351833189768</v>
      </c>
      <c r="AR53" s="151">
        <f>'[8]ф_4 (Л) '!AR58</f>
        <v>155.66351833189768</v>
      </c>
      <c r="AS53" s="151">
        <f>'[8]ф_4 (Л) '!AS58</f>
        <v>155.66351833189768</v>
      </c>
      <c r="AT53" s="151">
        <f>'[8]ф_4 (Л) '!AT58</f>
        <v>155.66351833189768</v>
      </c>
      <c r="AU53" s="151">
        <f>'[8]ф_4 (Л) '!AU58</f>
        <v>155.66351833189768</v>
      </c>
      <c r="AV53" s="151">
        <f>'[8]ф_4 (Л) '!AV58</f>
        <v>155.66351833189768</v>
      </c>
      <c r="AW53" s="151">
        <f>'[8]ф_4 (Л) '!AW58</f>
        <v>155.66351833189768</v>
      </c>
      <c r="AX53" s="151">
        <f>'[8]ф_4 (Л) '!AX58</f>
        <v>155.66351833189768</v>
      </c>
      <c r="AY53" s="151">
        <f>'[8]ф_4 (Л) '!AY58</f>
        <v>155.66351833189768</v>
      </c>
      <c r="AZ53" s="151">
        <f>'[8]ф_4 (Л) '!AZ58</f>
        <v>155.66351833189768</v>
      </c>
      <c r="BA53" s="151">
        <f>'[8]ф_4 (Л) '!BA58</f>
        <v>155.66351833189768</v>
      </c>
      <c r="BB53" s="151">
        <f>'[8]ф_4 (Л) '!BB58</f>
        <v>155.66351833189768</v>
      </c>
      <c r="BC53" s="151">
        <f>'[8]ф_4 (Л) '!BC58</f>
        <v>155.66351833189768</v>
      </c>
      <c r="BD53" s="151">
        <f>'[8]ф_4 (Л) '!BD58</f>
        <v>155.66351833189768</v>
      </c>
      <c r="BE53" s="151">
        <f>'[8]ф_4 (Л) '!BE58</f>
        <v>155.66351833189768</v>
      </c>
      <c r="BF53" s="151">
        <f>'[8]ф_4 (Л) '!BF58</f>
        <v>155.66351833189768</v>
      </c>
      <c r="BG53" s="151">
        <f>'[8]ф_4 (Л) '!BG58</f>
        <v>155.66351833189768</v>
      </c>
      <c r="BH53" s="151">
        <f>'[8]ф_4 (Л) '!BH58</f>
        <v>155.66351833189768</v>
      </c>
      <c r="BI53" s="151">
        <f>'[8]ф_4 (Л) '!BI58</f>
        <v>155.66351833189768</v>
      </c>
      <c r="BJ53" s="151">
        <f>'[8]ф_4 (Л) '!BJ58</f>
        <v>1.632281306817571</v>
      </c>
      <c r="BK53" s="151">
        <f>'[8]ф_4 (Л) '!BK58</f>
        <v>4.8409652166450368</v>
      </c>
      <c r="BL53" s="151">
        <f>'[8]ф_4 (Л) '!BL58</f>
        <v>1.632281306817571</v>
      </c>
      <c r="BM53" s="151">
        <f>'[8]ф_4 (Л) '!BM58</f>
        <v>1.632281306817571</v>
      </c>
      <c r="BN53" s="151">
        <f>'[8]ф_4 (Л) '!BN58</f>
        <v>1.3888460497730739</v>
      </c>
      <c r="BO53" s="151">
        <f>'[8]ф_4 (Л) '!BO58</f>
        <v>1.1842856667458148</v>
      </c>
      <c r="BP53" s="151">
        <f>'[8]ф_4 (Л) '!BP58</f>
        <v>1.2049839495232952</v>
      </c>
      <c r="BQ53" s="151">
        <f>'[8]ф_4 (Л) '!BQ58</f>
        <v>1.2105845181183601</v>
      </c>
      <c r="BR53" s="151">
        <f>'[8]ф_4 (Л) '!BR58</f>
        <v>1.2068827833955786</v>
      </c>
      <c r="BS53" s="151">
        <f>'[8]ф_4 (Л) '!BS58</f>
        <v>1.2117931723038264</v>
      </c>
      <c r="BT53" s="151">
        <f>'[8]ф_4 (Л) '!BT58</f>
        <v>1.2175547888006917</v>
      </c>
      <c r="BU53" s="151">
        <f>'[8]ф_4 (Л) '!BU58</f>
        <v>1.2197236618842942</v>
      </c>
      <c r="BV53" s="151">
        <f>'[8]ф_4 (Л) '!BV58</f>
        <v>1.2202934023377272</v>
      </c>
      <c r="BW53" s="151">
        <f>'[8]ф_4 (Л) '!BW58</f>
        <v>1.2240802959892045</v>
      </c>
      <c r="BX53" s="151">
        <f>'[8]ф_4 (Л) '!BX58</f>
        <v>1.2255864333381532</v>
      </c>
      <c r="BY53" s="151">
        <f>'[8]ф_4 (Л) '!BY58</f>
        <v>1.2335644559860233</v>
      </c>
      <c r="BZ53" s="151">
        <f>'[8]ф_4 (Л) '!BZ58</f>
        <v>1.2364601439837883</v>
      </c>
      <c r="CA53" s="151">
        <f>'[8]ф_4 (Л) '!CA58</f>
        <v>1.2427198135194018</v>
      </c>
      <c r="CB53" s="151">
        <f>'[8]ф_4 (Л) '!CB58</f>
        <v>1.2438178219506253</v>
      </c>
      <c r="CC53" s="151">
        <f>'[8]ф_4 (Л) '!CC58</f>
        <v>1.2467858508722098</v>
      </c>
      <c r="CD53" s="151">
        <f>'[8]ф_4 (Л) '!CD58</f>
        <v>1.2497874950424781</v>
      </c>
      <c r="CE53" s="151">
        <f>'[8]ф_4 (Л) '!CE58</f>
        <v>1.2573464291991927</v>
      </c>
      <c r="CF53" s="151">
        <f>'[8]ф_4 (Л) '!CF58</f>
        <v>1.2581706435371875</v>
      </c>
      <c r="CG53" s="151">
        <f>'[8]ф_4 (Л) '!CG58</f>
        <v>1.258180295065656</v>
      </c>
      <c r="CH53" s="151">
        <f>'[8]ф_4 (Л) '!CH58</f>
        <v>1.2580983242283654</v>
      </c>
      <c r="CI53" s="151">
        <f>'[8]ф_4 (Л) '!CI58</f>
        <v>1.2580983242283654</v>
      </c>
      <c r="CJ53" s="151">
        <f t="shared" si="103"/>
        <v>1506.8845599839242</v>
      </c>
      <c r="CK53" s="151">
        <v>1506.8845599839242</v>
      </c>
      <c r="CL53" s="151">
        <v>1506.8845599839242</v>
      </c>
      <c r="CM53" s="151">
        <v>1506.884559983924</v>
      </c>
      <c r="CN53" s="151">
        <v>1192.100792390095</v>
      </c>
      <c r="CO53" s="151">
        <v>1025.5985195359383</v>
      </c>
      <c r="CP53" s="151">
        <v>1053.8018841506921</v>
      </c>
      <c r="CQ53" s="151">
        <v>1057.5406762099976</v>
      </c>
      <c r="CR53" s="151">
        <v>1053.2380200850191</v>
      </c>
      <c r="CS53" s="151">
        <v>1057.1690787326684</v>
      </c>
      <c r="CT53" s="151">
        <v>1061.7800886725936</v>
      </c>
      <c r="CU53" s="151">
        <v>1063.5138150070411</v>
      </c>
      <c r="CV53" s="151">
        <v>1063.9691463305264</v>
      </c>
      <c r="CW53" s="151">
        <v>1066.9945328882889</v>
      </c>
      <c r="CX53" s="151">
        <v>1068.1972865587113</v>
      </c>
      <c r="CY53" s="151">
        <v>1074.5633992440171</v>
      </c>
      <c r="CZ53" s="151">
        <v>1076.8962290757765</v>
      </c>
      <c r="DA53" s="151">
        <v>1081.9899675529502</v>
      </c>
      <c r="DB53" s="151">
        <v>1082.908026017969</v>
      </c>
      <c r="DC53" s="151">
        <v>1085.3896928322861</v>
      </c>
      <c r="DD53" s="151">
        <v>1091.5401466926203</v>
      </c>
      <c r="DE53" s="151">
        <v>1097.8898874525507</v>
      </c>
      <c r="DF53" s="151">
        <v>1098.5509200198956</v>
      </c>
      <c r="DG53" s="151">
        <v>1098.5586602023595</v>
      </c>
      <c r="DH53" s="151">
        <v>1098.4929221448879</v>
      </c>
      <c r="DI53" s="151">
        <v>1098.4929221448879</v>
      </c>
      <c r="DJ53" s="139"/>
      <c r="DK53" s="139">
        <v>923.17699999999968</v>
      </c>
      <c r="DL53" s="139">
        <v>8854</v>
      </c>
      <c r="DM53" s="139">
        <f t="shared" si="100"/>
        <v>5.16</v>
      </c>
      <c r="DN53" s="139">
        <v>6.00108</v>
      </c>
      <c r="DO53" s="139"/>
      <c r="DP53" s="139"/>
      <c r="DQ53" s="284">
        <f>'[8]ф_4 (Л) '!DQ58</f>
        <v>0</v>
      </c>
      <c r="DR53" s="284">
        <f>'[8]ф_4 (Л) '!DR58</f>
        <v>0</v>
      </c>
      <c r="DS53" s="284">
        <f>'[8]ф_4 (Л) '!DS58</f>
        <v>0</v>
      </c>
      <c r="DT53" s="284">
        <f>'[8]ф_4 (Л) '!DT58</f>
        <v>0</v>
      </c>
      <c r="DU53" s="284">
        <f>'[8]ф_4 (Л) '!DU58</f>
        <v>-8.5767671968528347</v>
      </c>
      <c r="DV53" s="284">
        <f>'[8]ф_4 (Л) '!DV58</f>
        <v>0</v>
      </c>
      <c r="DW53" s="284">
        <f>'[8]ф_4 (Л) '!DW58</f>
        <v>0</v>
      </c>
      <c r="DX53" s="284">
        <f>'[8]ф_4 (Л) '!DX58</f>
        <v>0</v>
      </c>
      <c r="DY53" s="284">
        <f>'[8]ф_4 (Л) '!DY58</f>
        <v>0</v>
      </c>
      <c r="DZ53" s="284">
        <f>'[8]ф_4 (Л) '!DZ58</f>
        <v>0</v>
      </c>
      <c r="EA53" s="284">
        <f>'[8]ф_4 (Л) '!EA58</f>
        <v>0</v>
      </c>
      <c r="EB53" s="284">
        <f>'[8]ф_4 (Л) '!EB58</f>
        <v>0</v>
      </c>
      <c r="EC53" s="284">
        <f>'[8]ф_4 (Л) '!EC58</f>
        <v>0</v>
      </c>
      <c r="ED53" s="284">
        <f>'[8]ф_4 (Л) '!ED58</f>
        <v>0</v>
      </c>
      <c r="EE53" s="284">
        <f>'[8]ф_4 (Л) '!EE58</f>
        <v>0</v>
      </c>
      <c r="EF53" s="284">
        <f>'[8]ф_4 (Л) '!EF58</f>
        <v>0</v>
      </c>
      <c r="EG53" s="284">
        <f>'[8]ф_4 (Л) '!EG58</f>
        <v>0</v>
      </c>
      <c r="EH53" s="284">
        <f>'[8]ф_4 (Л) '!EH58</f>
        <v>0</v>
      </c>
      <c r="EI53" s="284">
        <f>'[8]ф_4 (Л) '!EI58</f>
        <v>0</v>
      </c>
      <c r="EJ53" s="284">
        <f>'[8]ф_4 (Л) '!EJ58</f>
        <v>0</v>
      </c>
      <c r="EK53" s="284">
        <f>'[8]ф_4 (Л) '!EK58</f>
        <v>0</v>
      </c>
      <c r="EL53" s="284">
        <f>'[8]ф_4 (Л) '!EL58</f>
        <v>0</v>
      </c>
      <c r="EM53" s="284">
        <f>'[8]ф_4 (Л) '!EM58</f>
        <v>0</v>
      </c>
      <c r="EN53" s="284">
        <f>'[8]ф_4 (Л) '!EN58</f>
        <v>-4.4666055069572916</v>
      </c>
      <c r="EO53" s="284">
        <f>'[8]ф_4 (Л) '!EO58</f>
        <v>0</v>
      </c>
      <c r="EP53" s="139"/>
      <c r="EQ53" s="139"/>
      <c r="ER53" s="139"/>
      <c r="ES53" s="139">
        <v>0</v>
      </c>
      <c r="ET53" s="139">
        <v>0</v>
      </c>
      <c r="EU53" s="139">
        <v>0</v>
      </c>
      <c r="EV53" s="139">
        <v>0</v>
      </c>
      <c r="EW53" s="139">
        <v>10.373000000000001</v>
      </c>
      <c r="EX53" s="139">
        <v>0</v>
      </c>
      <c r="EY53" s="139">
        <v>0</v>
      </c>
      <c r="EZ53" s="139">
        <v>0</v>
      </c>
      <c r="FA53" s="139">
        <v>0</v>
      </c>
      <c r="FB53" s="139">
        <v>0</v>
      </c>
      <c r="FC53" s="139">
        <v>0</v>
      </c>
      <c r="FD53" s="139">
        <v>0</v>
      </c>
      <c r="FE53" s="139">
        <v>0</v>
      </c>
      <c r="FF53" s="139">
        <v>0</v>
      </c>
      <c r="FG53" s="139">
        <v>0</v>
      </c>
      <c r="FH53" s="139">
        <v>0</v>
      </c>
      <c r="FI53" s="139">
        <v>0</v>
      </c>
      <c r="FJ53" s="139">
        <v>0</v>
      </c>
      <c r="FK53" s="139">
        <v>0</v>
      </c>
      <c r="FL53" s="139">
        <v>0</v>
      </c>
      <c r="FM53" s="139">
        <v>0</v>
      </c>
      <c r="FN53" s="139">
        <v>0</v>
      </c>
      <c r="FO53" s="139">
        <v>0</v>
      </c>
      <c r="FP53" s="139">
        <v>185.59499999999997</v>
      </c>
      <c r="FQ53" s="139">
        <v>0</v>
      </c>
      <c r="FR53" s="139"/>
      <c r="FS53" s="139"/>
      <c r="FT53" s="139"/>
      <c r="FU53" s="139">
        <v>2025</v>
      </c>
      <c r="FV53" s="139"/>
      <c r="FW53" s="139"/>
      <c r="FX53" s="139"/>
      <c r="FY53" s="139">
        <v>2.4808787999999997</v>
      </c>
      <c r="FZ53" s="139"/>
      <c r="GA53" s="139"/>
      <c r="GB53" s="139"/>
      <c r="GC53" s="139"/>
      <c r="GD53" s="139"/>
      <c r="GE53" s="139"/>
      <c r="GF53" s="139"/>
      <c r="GG53" s="139"/>
      <c r="GH53" s="139"/>
      <c r="GI53" s="139"/>
      <c r="GJ53" s="139"/>
      <c r="GK53" s="139"/>
      <c r="GL53" s="139"/>
      <c r="GM53" s="139"/>
      <c r="GN53" s="139"/>
      <c r="GO53" s="139"/>
      <c r="GP53" s="139"/>
      <c r="GQ53" s="139"/>
      <c r="GR53" s="139">
        <v>8854</v>
      </c>
      <c r="GS53" s="139"/>
      <c r="GT53" s="139"/>
      <c r="GU53" s="139"/>
      <c r="GV53" s="139">
        <f t="shared" si="104"/>
        <v>0.28274117569839596</v>
      </c>
      <c r="GW53" s="139"/>
      <c r="GX53" s="139"/>
      <c r="GY53" s="139"/>
      <c r="GZ53" s="139">
        <f t="shared" si="109"/>
        <v>5.16</v>
      </c>
      <c r="HA53" s="139">
        <f t="shared" si="109"/>
        <v>5.16</v>
      </c>
      <c r="HB53" s="139">
        <f t="shared" si="109"/>
        <v>5.16</v>
      </c>
      <c r="HC53" s="139">
        <f t="shared" si="109"/>
        <v>5.16</v>
      </c>
      <c r="HD53" s="139">
        <f t="shared" si="109"/>
        <v>2.4808787999999997</v>
      </c>
      <c r="HE53" s="139">
        <f t="shared" si="109"/>
        <v>2.4808787999999997</v>
      </c>
      <c r="HF53" s="139">
        <f t="shared" si="109"/>
        <v>2.4808787999999997</v>
      </c>
      <c r="HG53" s="139">
        <f t="shared" si="109"/>
        <v>2.4808787999999997</v>
      </c>
      <c r="HH53" s="139">
        <f t="shared" si="109"/>
        <v>2.4808787999999997</v>
      </c>
      <c r="HI53" s="139">
        <f t="shared" si="109"/>
        <v>2.4808787999999997</v>
      </c>
      <c r="HJ53" s="139">
        <f t="shared" si="109"/>
        <v>2.4808787999999997</v>
      </c>
      <c r="HK53" s="139">
        <f t="shared" si="109"/>
        <v>2.4808787999999997</v>
      </c>
      <c r="HL53" s="139">
        <f t="shared" si="109"/>
        <v>2.4808787999999997</v>
      </c>
      <c r="HM53" s="139">
        <f t="shared" si="109"/>
        <v>2.4808787999999997</v>
      </c>
      <c r="HN53" s="139">
        <f t="shared" si="109"/>
        <v>2.4808787999999997</v>
      </c>
      <c r="HO53" s="139">
        <f t="shared" si="109"/>
        <v>2.4808787999999997</v>
      </c>
      <c r="HP53" s="139">
        <f t="shared" si="110"/>
        <v>2.4808787999999997</v>
      </c>
      <c r="HQ53" s="139">
        <f t="shared" si="110"/>
        <v>2.4808787999999997</v>
      </c>
      <c r="HR53" s="139">
        <f t="shared" si="110"/>
        <v>2.4808787999999997</v>
      </c>
      <c r="HS53" s="139">
        <f t="shared" si="110"/>
        <v>2.4808787999999997</v>
      </c>
      <c r="HT53" s="139">
        <f t="shared" si="110"/>
        <v>2.4808787999999997</v>
      </c>
      <c r="HU53" s="139">
        <f t="shared" si="110"/>
        <v>2.4808787999999997</v>
      </c>
      <c r="HV53" s="139">
        <f t="shared" si="110"/>
        <v>2.4808787999999997</v>
      </c>
      <c r="HW53" s="139">
        <f t="shared" si="110"/>
        <v>2.4808787999999997</v>
      </c>
      <c r="HX53" s="139">
        <f t="shared" si="110"/>
        <v>2.4808787999999997</v>
      </c>
      <c r="HY53" s="139"/>
      <c r="HZ53" s="139"/>
      <c r="IA53" s="139"/>
      <c r="IB53" s="139"/>
      <c r="IC53" s="139"/>
      <c r="ID53" s="139"/>
      <c r="IE53" s="139"/>
      <c r="IF53" s="139"/>
      <c r="IG53" s="139"/>
      <c r="IH53" s="139"/>
      <c r="II53" s="139"/>
      <c r="IJ53" s="139"/>
      <c r="IK53" s="139"/>
      <c r="IL53" s="139"/>
      <c r="IM53" s="139"/>
      <c r="IN53" s="139"/>
      <c r="IO53" s="139"/>
      <c r="IP53" s="139"/>
      <c r="IQ53" s="139"/>
      <c r="IR53" s="139"/>
      <c r="IS53" s="139"/>
      <c r="IT53" s="139"/>
      <c r="IU53" s="139"/>
      <c r="IV53" s="139"/>
      <c r="IW53" s="139"/>
      <c r="IX53" s="139"/>
      <c r="IY53" s="139"/>
      <c r="IZ53" s="139"/>
      <c r="JA53" s="139"/>
      <c r="JB53" s="139"/>
      <c r="JC53" s="139"/>
      <c r="JD53" s="139"/>
      <c r="JE53" s="139"/>
      <c r="JF53" s="139"/>
      <c r="JG53" s="139"/>
      <c r="JH53" s="139"/>
      <c r="JI53" s="139"/>
      <c r="JJ53" s="139"/>
      <c r="JK53" s="139"/>
      <c r="JL53" s="139"/>
      <c r="JM53" s="139"/>
      <c r="JN53" s="139"/>
      <c r="JO53" s="139"/>
      <c r="JP53" s="139"/>
      <c r="JQ53" s="139"/>
      <c r="JR53" s="139"/>
      <c r="JS53" s="139"/>
      <c r="JT53" s="139"/>
      <c r="JU53" s="139"/>
      <c r="JV53" s="139"/>
      <c r="JW53" s="139"/>
      <c r="JX53" s="139"/>
      <c r="JY53" s="139"/>
      <c r="JZ53" s="139"/>
      <c r="KA53" s="139"/>
      <c r="KB53" s="139"/>
      <c r="KC53" s="139"/>
      <c r="KD53" s="139"/>
      <c r="KE53" s="139"/>
      <c r="KF53" s="139"/>
      <c r="KG53" s="139"/>
      <c r="KH53" s="139"/>
      <c r="KI53" s="139"/>
      <c r="KJ53" s="139"/>
      <c r="KK53" s="139"/>
      <c r="KL53" s="139"/>
      <c r="KM53" s="139"/>
      <c r="KN53" s="139"/>
      <c r="KO53" s="139"/>
      <c r="KP53" s="139"/>
      <c r="KQ53" s="139"/>
      <c r="KR53" s="139"/>
      <c r="KS53" s="139"/>
      <c r="KT53" s="139"/>
      <c r="KU53" s="139"/>
    </row>
    <row r="54" spans="1:307" s="152" customFormat="1" x14ac:dyDescent="0.2">
      <c r="A54" s="150" t="s">
        <v>535</v>
      </c>
      <c r="B54" s="186" t="s">
        <v>603</v>
      </c>
      <c r="C54" s="284">
        <f>'[8]ф_4 (Л) '!C59</f>
        <v>0.28274117569839596</v>
      </c>
      <c r="D54" s="284">
        <f>'[8]ф_4 (Л) '!D59</f>
        <v>0.28274117569839596</v>
      </c>
      <c r="E54" s="284">
        <f>'[8]ф_4 (Л) '!E59</f>
        <v>0.28274117569839596</v>
      </c>
      <c r="F54" s="284">
        <f>'[8]ф_4 (Л) '!F59</f>
        <v>0.28274117569839596</v>
      </c>
      <c r="G54" s="284">
        <f>'[8]ф_4 (Л) '!G59</f>
        <v>0.28274117569839596</v>
      </c>
      <c r="H54" s="284">
        <f>'[8]ф_4 (Л) '!H59</f>
        <v>0.28274117569839596</v>
      </c>
      <c r="I54" s="284">
        <f>'[8]ф_4 (Л) '!I59</f>
        <v>0.28274117569839596</v>
      </c>
      <c r="J54" s="151">
        <f>'[8]ф_4 (Л) '!J59</f>
        <v>0.20764119601328904</v>
      </c>
      <c r="K54" s="151">
        <f>'[8]ф_4 (Л) '!K59</f>
        <v>0.20764119601328904</v>
      </c>
      <c r="L54" s="151">
        <f>'[8]ф_4 (Л) '!L59</f>
        <v>0.20764119601328904</v>
      </c>
      <c r="M54" s="151">
        <f>'[8]ф_4 (Л) '!M59</f>
        <v>0.20764119601328904</v>
      </c>
      <c r="N54" s="151">
        <f>'[8]ф_4 (Л) '!N59</f>
        <v>0.41950461538977857</v>
      </c>
      <c r="O54" s="151">
        <f>'[8]ф_4 (Л) '!O59</f>
        <v>0</v>
      </c>
      <c r="P54" s="151">
        <f>'[8]ф_4 (Л) '!P59</f>
        <v>0</v>
      </c>
      <c r="Q54" s="151">
        <f>'[8]ф_4 (Л) '!Q59</f>
        <v>0</v>
      </c>
      <c r="R54" s="151">
        <f>'[8]ф_4 (Л) '!R59</f>
        <v>0</v>
      </c>
      <c r="S54" s="151">
        <f>'[8]ф_4 (Л) '!S59</f>
        <v>0</v>
      </c>
      <c r="T54" s="151">
        <f>'[8]ф_4 (Л) '!T59</f>
        <v>0</v>
      </c>
      <c r="U54" s="151">
        <f>'[8]ф_4 (Л) '!U59</f>
        <v>0</v>
      </c>
      <c r="V54" s="151">
        <f>'[8]ф_4 (Л) '!V59</f>
        <v>0</v>
      </c>
      <c r="W54" s="151">
        <f>'[8]ф_4 (Л) '!W59</f>
        <v>0</v>
      </c>
      <c r="X54" s="151">
        <f>'[8]ф_4 (Л) '!X59</f>
        <v>0</v>
      </c>
      <c r="Y54" s="151">
        <f>'[8]ф_4 (Л) '!Y59</f>
        <v>0</v>
      </c>
      <c r="Z54" s="151">
        <f>'[8]ф_4 (Л) '!Z59</f>
        <v>0</v>
      </c>
      <c r="AA54" s="151">
        <f>'[8]ф_4 (Л) '!AA59</f>
        <v>0</v>
      </c>
      <c r="AB54" s="151">
        <f>'[8]ф_4 (Л) '!AB59</f>
        <v>0</v>
      </c>
      <c r="AC54" s="151">
        <f>'[8]ф_4 (Л) '!AC59</f>
        <v>0</v>
      </c>
      <c r="AD54" s="151">
        <f>'[8]ф_4 (Л) '!AD59</f>
        <v>0</v>
      </c>
      <c r="AE54" s="151">
        <f>'[8]ф_4 (Л) '!AE59</f>
        <v>0</v>
      </c>
      <c r="AF54" s="151">
        <f>'[8]ф_4 (Л) '!AF59</f>
        <v>0</v>
      </c>
      <c r="AG54" s="151">
        <f>'[8]ф_4 (Л) '!AG59</f>
        <v>0</v>
      </c>
      <c r="AH54" s="151">
        <f>'[8]ф_4 (Л) '!AH59</f>
        <v>0</v>
      </c>
      <c r="AI54" s="151">
        <f>'[8]ф_4 (Л) '!AI59</f>
        <v>0</v>
      </c>
      <c r="AJ54" s="151">
        <f>'[8]ф_4 (Л) '!AJ59</f>
        <v>170.59151287005602</v>
      </c>
      <c r="AK54" s="151">
        <f>'[8]ф_4 (Л) '!AK59</f>
        <v>170.59151287005602</v>
      </c>
      <c r="AL54" s="151">
        <f>'[8]ф_4 (Л) '!AL59</f>
        <v>170.59151287005602</v>
      </c>
      <c r="AM54" s="151">
        <f>'[8]ф_4 (Л) '!AM59</f>
        <v>170.59151287005602</v>
      </c>
      <c r="AN54" s="151">
        <f>'[8]ф_4 (Л) '!AN59</f>
        <v>157.26869167466498</v>
      </c>
      <c r="AO54" s="151">
        <f>'[8]ф_4 (Л) '!AO59</f>
        <v>157.26869167466498</v>
      </c>
      <c r="AP54" s="151">
        <f>'[8]ф_4 (Л) '!AP59</f>
        <v>157.26869167466498</v>
      </c>
      <c r="AQ54" s="151">
        <f>'[8]ф_4 (Л) '!AQ59</f>
        <v>157.26869167466498</v>
      </c>
      <c r="AR54" s="151">
        <f>'[8]ф_4 (Л) '!AR59</f>
        <v>157.26869167466498</v>
      </c>
      <c r="AS54" s="151">
        <f>'[8]ф_4 (Л) '!AS59</f>
        <v>157.26869167466498</v>
      </c>
      <c r="AT54" s="151">
        <f>'[8]ф_4 (Л) '!AT59</f>
        <v>157.26869167466498</v>
      </c>
      <c r="AU54" s="151">
        <f>'[8]ф_4 (Л) '!AU59</f>
        <v>157.26869167466498</v>
      </c>
      <c r="AV54" s="151">
        <f>'[8]ф_4 (Л) '!AV59</f>
        <v>157.26869167466498</v>
      </c>
      <c r="AW54" s="151">
        <f>'[8]ф_4 (Л) '!AW59</f>
        <v>157.26869167466498</v>
      </c>
      <c r="AX54" s="151">
        <f>'[8]ф_4 (Л) '!AX59</f>
        <v>157.26869167466498</v>
      </c>
      <c r="AY54" s="151">
        <f>'[8]ф_4 (Л) '!AY59</f>
        <v>157.26869167466498</v>
      </c>
      <c r="AZ54" s="151">
        <f>'[8]ф_4 (Л) '!AZ59</f>
        <v>157.26869167466498</v>
      </c>
      <c r="BA54" s="151">
        <f>'[8]ф_4 (Л) '!BA59</f>
        <v>157.26869167466498</v>
      </c>
      <c r="BB54" s="151">
        <f>'[8]ф_4 (Л) '!BB59</f>
        <v>157.26869167466498</v>
      </c>
      <c r="BC54" s="151">
        <f>'[8]ф_4 (Л) '!BC59</f>
        <v>157.26869167466498</v>
      </c>
      <c r="BD54" s="151">
        <f>'[8]ф_4 (Л) '!BD59</f>
        <v>157.26869167466498</v>
      </c>
      <c r="BE54" s="151">
        <f>'[8]ф_4 (Л) '!BE59</f>
        <v>157.26869167466498</v>
      </c>
      <c r="BF54" s="151">
        <f>'[8]ф_4 (Л) '!BF59</f>
        <v>157.26869167466498</v>
      </c>
      <c r="BG54" s="151">
        <f>'[8]ф_4 (Л) '!BG59</f>
        <v>157.26869167466498</v>
      </c>
      <c r="BH54" s="151">
        <f>'[8]ф_4 (Л) '!BH59</f>
        <v>157.26869167466498</v>
      </c>
      <c r="BI54" s="151">
        <f>'[8]ф_4 (Л) '!BI59</f>
        <v>157.26869167466498</v>
      </c>
      <c r="BJ54" s="151">
        <f>'[8]ф_4 (Л) '!BJ59</f>
        <v>5.4405525885486359</v>
      </c>
      <c r="BK54" s="151">
        <f>'[8]ф_4 (Л) '!BK59</f>
        <v>0.17038096926861646</v>
      </c>
      <c r="BL54" s="151">
        <f>'[8]ф_4 (Л) '!BL59</f>
        <v>5.4405525885486359</v>
      </c>
      <c r="BM54" s="151">
        <f>'[8]ф_4 (Л) '!BM59</f>
        <v>5.4405525885486368</v>
      </c>
      <c r="BN54" s="151">
        <f>'[8]ф_4 (Л) '!BN59</f>
        <v>4.6291591649238564</v>
      </c>
      <c r="BO54" s="151">
        <f>'[8]ф_4 (Л) '!BO59</f>
        <v>3.9029863931377786</v>
      </c>
      <c r="BP54" s="151">
        <f>'[8]ф_4 (Л) '!BP59</f>
        <v>3.9910034042870479</v>
      </c>
      <c r="BQ54" s="151">
        <f>'[8]ф_4 (Л) '!BQ59</f>
        <v>4.0095529362851208</v>
      </c>
      <c r="BR54" s="151">
        <f>'[8]ф_4 (Л) '!BR59</f>
        <v>3.9972924942383758</v>
      </c>
      <c r="BS54" s="151">
        <f>'[8]ф_4 (Л) '!BS59</f>
        <v>4.0135560958049732</v>
      </c>
      <c r="BT54" s="151">
        <f>'[8]ф_4 (Л) '!BT59</f>
        <v>4.0326390313596594</v>
      </c>
      <c r="BU54" s="151">
        <f>'[8]ф_4 (Л) '!BU59</f>
        <v>4.0398225128189358</v>
      </c>
      <c r="BV54" s="151">
        <f>'[8]ф_4 (Л) '!BV59</f>
        <v>4.0417095388578375</v>
      </c>
      <c r="BW54" s="151">
        <f>'[8]ф_4 (Л) '!BW59</f>
        <v>3.7456240528000966</v>
      </c>
      <c r="BX54" s="151">
        <f>'[8]ф_4 (Л) '!BX59</f>
        <v>3.7502327572286593</v>
      </c>
      <c r="BY54" s="151">
        <f>'[8]ф_4 (Л) '!BY59</f>
        <v>3.7746451047041965</v>
      </c>
      <c r="BZ54" s="151">
        <f>'[8]ф_4 (Л) '!BZ59</f>
        <v>3.7835057641310095</v>
      </c>
      <c r="CA54" s="151">
        <f>'[8]ф_4 (Л) '!CA59</f>
        <v>3.8026600376308743</v>
      </c>
      <c r="CB54" s="151">
        <f>'[8]ф_4 (Л) '!CB59</f>
        <v>3.8060198881273202</v>
      </c>
      <c r="CC54" s="151">
        <f>'[8]ф_4 (Л) '!CC59</f>
        <v>3.8151019071374463</v>
      </c>
      <c r="CD54" s="151">
        <f>'[8]ф_4 (Л) '!CD59</f>
        <v>3.8242867871154531</v>
      </c>
      <c r="CE54" s="151">
        <f>'[8]ф_4 (Л) '!CE59</f>
        <v>3.8474167449161722</v>
      </c>
      <c r="CF54" s="151">
        <f>'[8]ф_4 (Л) '!CF59</f>
        <v>3.8499387992774521</v>
      </c>
      <c r="CG54" s="151">
        <f>'[8]ф_4 (Л) '!CG59</f>
        <v>3.8499683324684497</v>
      </c>
      <c r="CH54" s="151">
        <f>'[8]ф_4 (Л) '!CH59</f>
        <v>3.8497175058349442</v>
      </c>
      <c r="CI54" s="151">
        <f>'[8]ф_4 (Л) '!CI59</f>
        <v>3.8497175058349433</v>
      </c>
      <c r="CJ54" s="151">
        <f t="shared" si="103"/>
        <v>3455.3656761708894</v>
      </c>
      <c r="CK54" s="151">
        <v>3455.3656761708894</v>
      </c>
      <c r="CL54" s="151">
        <v>3455.3656761708894</v>
      </c>
      <c r="CM54" s="151">
        <v>3455.3656761708894</v>
      </c>
      <c r="CN54" s="151">
        <v>2733.5499148022323</v>
      </c>
      <c r="CO54" s="151">
        <v>2351.7514320897731</v>
      </c>
      <c r="CP54" s="151">
        <v>2401.1861695449147</v>
      </c>
      <c r="CQ54" s="151">
        <v>2409.7053569924151</v>
      </c>
      <c r="CR54" s="151">
        <v>2399.901352525359</v>
      </c>
      <c r="CS54" s="151">
        <v>2408.8586373797257</v>
      </c>
      <c r="CT54" s="151">
        <v>2419.3652548586888</v>
      </c>
      <c r="CU54" s="151">
        <v>2423.3157124908721</v>
      </c>
      <c r="CV54" s="151">
        <v>2424.3532275048001</v>
      </c>
      <c r="CW54" s="151">
        <v>2246.1693592864985</v>
      </c>
      <c r="CX54" s="151">
        <v>2248.7013201897653</v>
      </c>
      <c r="CY54" s="151">
        <v>2262.1028576960457</v>
      </c>
      <c r="CZ54" s="151">
        <v>2267.0137834102979</v>
      </c>
      <c r="DA54" s="151">
        <v>2277.7367992636919</v>
      </c>
      <c r="DB54" s="151">
        <v>2279.6694378392399</v>
      </c>
      <c r="DC54" s="151">
        <v>2284.8936857491035</v>
      </c>
      <c r="DD54" s="151">
        <v>2297.8412319463573</v>
      </c>
      <c r="DE54" s="151">
        <v>2311.2083043115367</v>
      </c>
      <c r="DF54" s="151">
        <v>2312.5998682347754</v>
      </c>
      <c r="DG54" s="151">
        <v>2312.6161623770136</v>
      </c>
      <c r="DH54" s="151">
        <v>2312.4777747790636</v>
      </c>
      <c r="DI54" s="151">
        <v>2312.4777747790636</v>
      </c>
      <c r="DJ54" s="139"/>
      <c r="DK54" s="139">
        <v>635.11299999999994</v>
      </c>
      <c r="DL54" s="139">
        <v>5906</v>
      </c>
      <c r="DM54" s="139">
        <f t="shared" si="100"/>
        <v>4.8159999999999998</v>
      </c>
      <c r="DN54" s="139">
        <v>5.6010080000000002</v>
      </c>
      <c r="DO54" s="139"/>
      <c r="DP54" s="139"/>
      <c r="DQ54" s="284">
        <f>'[8]ф_4 (Л) '!DQ59</f>
        <v>0</v>
      </c>
      <c r="DR54" s="284">
        <f>'[8]ф_4 (Л) '!DR59</f>
        <v>0</v>
      </c>
      <c r="DS54" s="284">
        <f>'[8]ф_4 (Л) '!DS59</f>
        <v>0</v>
      </c>
      <c r="DT54" s="284">
        <f>'[8]ф_4 (Л) '!DT59</f>
        <v>0</v>
      </c>
      <c r="DU54" s="284">
        <f>'[8]ф_4 (Л) '!DU59</f>
        <v>0</v>
      </c>
      <c r="DV54" s="284">
        <f>'[8]ф_4 (Л) '!DV59</f>
        <v>0</v>
      </c>
      <c r="DW54" s="284">
        <f>'[8]ф_4 (Л) '!DW59</f>
        <v>0</v>
      </c>
      <c r="DX54" s="284">
        <f>'[8]ф_4 (Л) '!DX59</f>
        <v>0</v>
      </c>
      <c r="DY54" s="284">
        <f>'[8]ф_4 (Л) '!DY59</f>
        <v>0</v>
      </c>
      <c r="DZ54" s="284">
        <f>'[8]ф_4 (Л) '!DZ59</f>
        <v>0</v>
      </c>
      <c r="EA54" s="284">
        <f>'[8]ф_4 (Л) '!EA59</f>
        <v>0</v>
      </c>
      <c r="EB54" s="284">
        <f>'[8]ф_4 (Л) '!EB59</f>
        <v>570.59288264191434</v>
      </c>
      <c r="EC54" s="284">
        <f>'[8]ф_4 (Л) '!EC59</f>
        <v>0</v>
      </c>
      <c r="ED54" s="284">
        <f>'[8]ф_4 (Л) '!ED59</f>
        <v>0</v>
      </c>
      <c r="EE54" s="284">
        <f>'[8]ф_4 (Л) '!EE59</f>
        <v>0</v>
      </c>
      <c r="EF54" s="284">
        <f>'[8]ф_4 (Л) '!EF59</f>
        <v>0</v>
      </c>
      <c r="EG54" s="284">
        <f>'[8]ф_4 (Л) '!EG59</f>
        <v>0</v>
      </c>
      <c r="EH54" s="284">
        <f>'[8]ф_4 (Л) '!EH59</f>
        <v>0</v>
      </c>
      <c r="EI54" s="284">
        <f>'[8]ф_4 (Л) '!EI59</f>
        <v>0</v>
      </c>
      <c r="EJ54" s="284">
        <f>'[8]ф_4 (Л) '!EJ59</f>
        <v>0</v>
      </c>
      <c r="EK54" s="284">
        <f>'[8]ф_4 (Л) '!EK59</f>
        <v>0</v>
      </c>
      <c r="EL54" s="284">
        <f>'[8]ф_4 (Л) '!EL59</f>
        <v>0</v>
      </c>
      <c r="EM54" s="284">
        <f>'[8]ф_4 (Л) '!EM59</f>
        <v>0</v>
      </c>
      <c r="EN54" s="284">
        <f>'[8]ф_4 (Л) '!EN59</f>
        <v>0</v>
      </c>
      <c r="EO54" s="284">
        <f>'[8]ф_4 (Л) '!EO59</f>
        <v>0</v>
      </c>
      <c r="EP54" s="139"/>
      <c r="EQ54" s="139"/>
      <c r="ER54" s="139"/>
      <c r="ES54" s="139">
        <v>0</v>
      </c>
      <c r="ET54" s="139">
        <v>0</v>
      </c>
      <c r="EU54" s="139">
        <v>0</v>
      </c>
      <c r="EV54" s="139">
        <v>0</v>
      </c>
      <c r="EW54" s="139">
        <v>0</v>
      </c>
      <c r="EX54" s="139">
        <v>0</v>
      </c>
      <c r="EY54" s="139">
        <v>0</v>
      </c>
      <c r="EZ54" s="139">
        <v>0</v>
      </c>
      <c r="FA54" s="139">
        <v>0</v>
      </c>
      <c r="FB54" s="139">
        <v>0</v>
      </c>
      <c r="FC54" s="139">
        <v>0</v>
      </c>
      <c r="FD54" s="139">
        <v>0</v>
      </c>
      <c r="FE54" s="139">
        <v>0</v>
      </c>
      <c r="FF54" s="139">
        <v>0</v>
      </c>
      <c r="FG54" s="139">
        <v>0</v>
      </c>
      <c r="FH54" s="139">
        <v>0</v>
      </c>
      <c r="FI54" s="139">
        <v>0</v>
      </c>
      <c r="FJ54" s="139">
        <v>0</v>
      </c>
      <c r="FK54" s="139">
        <v>0</v>
      </c>
      <c r="FL54" s="139">
        <v>0</v>
      </c>
      <c r="FM54" s="139">
        <v>0</v>
      </c>
      <c r="FN54" s="139">
        <v>0</v>
      </c>
      <c r="FO54" s="139">
        <v>0</v>
      </c>
      <c r="FP54" s="139">
        <v>0</v>
      </c>
      <c r="FQ54" s="139">
        <v>0</v>
      </c>
      <c r="FR54" s="139"/>
      <c r="FS54" s="139"/>
      <c r="FT54" s="139"/>
      <c r="FU54" s="139">
        <v>2024</v>
      </c>
      <c r="FV54" s="139"/>
      <c r="FW54" s="139"/>
      <c r="FX54" s="139"/>
      <c r="FY54" s="139">
        <v>2.3837639999999998</v>
      </c>
      <c r="FZ54" s="139"/>
      <c r="GA54" s="139"/>
      <c r="GB54" s="139"/>
      <c r="GC54" s="139"/>
      <c r="GD54" s="139"/>
      <c r="GE54" s="139"/>
      <c r="GF54" s="139"/>
      <c r="GG54" s="139"/>
      <c r="GH54" s="139"/>
      <c r="GI54" s="139"/>
      <c r="GJ54" s="139"/>
      <c r="GK54" s="139"/>
      <c r="GL54" s="139"/>
      <c r="GM54" s="139"/>
      <c r="GN54" s="139"/>
      <c r="GO54" s="139"/>
      <c r="GP54" s="139"/>
      <c r="GQ54" s="139"/>
      <c r="GR54" s="139">
        <v>5906</v>
      </c>
      <c r="GS54" s="139"/>
      <c r="GT54" s="139"/>
      <c r="GU54" s="139"/>
      <c r="GV54" s="139">
        <f t="shared" si="104"/>
        <v>0.28274117569839596</v>
      </c>
      <c r="GW54" s="139"/>
      <c r="GX54" s="139"/>
      <c r="GY54" s="139"/>
      <c r="GZ54" s="139">
        <f t="shared" si="109"/>
        <v>4.8159999999999998</v>
      </c>
      <c r="HA54" s="139">
        <f t="shared" si="109"/>
        <v>4.8159999999999998</v>
      </c>
      <c r="HB54" s="139">
        <f t="shared" si="109"/>
        <v>4.8159999999999998</v>
      </c>
      <c r="HC54" s="139">
        <f t="shared" si="109"/>
        <v>2.3837639999999998</v>
      </c>
      <c r="HD54" s="139">
        <f t="shared" si="109"/>
        <v>2.3837639999999998</v>
      </c>
      <c r="HE54" s="139">
        <f t="shared" si="109"/>
        <v>2.3837639999999998</v>
      </c>
      <c r="HF54" s="139">
        <f t="shared" si="109"/>
        <v>2.3837639999999998</v>
      </c>
      <c r="HG54" s="139">
        <f t="shared" si="109"/>
        <v>2.3837639999999998</v>
      </c>
      <c r="HH54" s="139">
        <f t="shared" si="109"/>
        <v>2.3837639999999998</v>
      </c>
      <c r="HI54" s="139">
        <f t="shared" si="109"/>
        <v>2.3837639999999998</v>
      </c>
      <c r="HJ54" s="139">
        <f t="shared" si="109"/>
        <v>2.3837639999999998</v>
      </c>
      <c r="HK54" s="139">
        <f t="shared" si="109"/>
        <v>2.3837639999999998</v>
      </c>
      <c r="HL54" s="139">
        <f t="shared" si="109"/>
        <v>2.3837639999999998</v>
      </c>
      <c r="HM54" s="139">
        <f t="shared" si="109"/>
        <v>2.3837639999999998</v>
      </c>
      <c r="HN54" s="139">
        <f t="shared" si="109"/>
        <v>2.3837639999999998</v>
      </c>
      <c r="HO54" s="139">
        <f t="shared" si="109"/>
        <v>2.3837639999999998</v>
      </c>
      <c r="HP54" s="139">
        <f t="shared" si="110"/>
        <v>2.3837639999999998</v>
      </c>
      <c r="HQ54" s="139">
        <f t="shared" si="110"/>
        <v>2.3837639999999998</v>
      </c>
      <c r="HR54" s="139">
        <f t="shared" si="110"/>
        <v>2.3837639999999998</v>
      </c>
      <c r="HS54" s="139">
        <f t="shared" si="110"/>
        <v>2.3837639999999998</v>
      </c>
      <c r="HT54" s="139">
        <f t="shared" si="110"/>
        <v>2.3837639999999998</v>
      </c>
      <c r="HU54" s="139">
        <f t="shared" si="110"/>
        <v>2.3837639999999998</v>
      </c>
      <c r="HV54" s="139">
        <f t="shared" si="110"/>
        <v>2.3837639999999998</v>
      </c>
      <c r="HW54" s="139">
        <f t="shared" si="110"/>
        <v>2.3837639999999998</v>
      </c>
      <c r="HX54" s="139">
        <f t="shared" si="110"/>
        <v>2.3837639999999998</v>
      </c>
      <c r="HY54" s="139"/>
      <c r="HZ54" s="139"/>
      <c r="IA54" s="139"/>
      <c r="IB54" s="139"/>
      <c r="IC54" s="139"/>
      <c r="ID54" s="139"/>
      <c r="IE54" s="139"/>
      <c r="IF54" s="139"/>
      <c r="IG54" s="139"/>
      <c r="IH54" s="139"/>
      <c r="II54" s="139"/>
      <c r="IJ54" s="139"/>
      <c r="IK54" s="139"/>
      <c r="IL54" s="139"/>
      <c r="IM54" s="139"/>
      <c r="IN54" s="139"/>
      <c r="IO54" s="139"/>
      <c r="IP54" s="139"/>
      <c r="IQ54" s="139"/>
      <c r="IR54" s="139"/>
      <c r="IS54" s="139"/>
      <c r="IT54" s="139"/>
      <c r="IU54" s="139"/>
      <c r="IV54" s="139"/>
      <c r="IW54" s="139"/>
      <c r="IX54" s="139"/>
      <c r="IY54" s="139"/>
      <c r="IZ54" s="139"/>
      <c r="JA54" s="139"/>
      <c r="JB54" s="139"/>
      <c r="JC54" s="139"/>
      <c r="JD54" s="139"/>
      <c r="JE54" s="139"/>
      <c r="JF54" s="139"/>
      <c r="JG54" s="139"/>
      <c r="JH54" s="139"/>
      <c r="JI54" s="139"/>
      <c r="JJ54" s="139"/>
      <c r="JK54" s="139"/>
      <c r="JL54" s="139"/>
      <c r="JM54" s="139"/>
      <c r="JN54" s="139"/>
      <c r="JO54" s="139"/>
      <c r="JP54" s="139"/>
      <c r="JQ54" s="139"/>
      <c r="JR54" s="139"/>
      <c r="JS54" s="139"/>
      <c r="JT54" s="139"/>
      <c r="JU54" s="139"/>
      <c r="JV54" s="139"/>
      <c r="JW54" s="139"/>
      <c r="JX54" s="139"/>
      <c r="JY54" s="139"/>
      <c r="JZ54" s="139"/>
      <c r="KA54" s="139"/>
      <c r="KB54" s="139"/>
      <c r="KC54" s="139"/>
      <c r="KD54" s="139"/>
      <c r="KE54" s="139"/>
      <c r="KF54" s="139"/>
      <c r="KG54" s="139"/>
      <c r="KH54" s="139"/>
      <c r="KI54" s="139"/>
      <c r="KJ54" s="139"/>
      <c r="KK54" s="139"/>
      <c r="KL54" s="139"/>
      <c r="KM54" s="139"/>
      <c r="KN54" s="139"/>
      <c r="KO54" s="139"/>
      <c r="KP54" s="139"/>
      <c r="KQ54" s="139"/>
      <c r="KR54" s="139"/>
      <c r="KS54" s="139"/>
      <c r="KT54" s="139"/>
      <c r="KU54" s="139"/>
    </row>
    <row r="55" spans="1:307" s="152" customFormat="1" x14ac:dyDescent="0.2">
      <c r="A55" s="150" t="s">
        <v>536</v>
      </c>
      <c r="B55" s="186" t="s">
        <v>604</v>
      </c>
      <c r="C55" s="284">
        <f>'[8]ф_4 (Л) '!C60</f>
        <v>0.76335877862595414</v>
      </c>
      <c r="D55" s="284">
        <f>'[8]ф_4 (Л) '!D60</f>
        <v>0.76335877862595414</v>
      </c>
      <c r="E55" s="284">
        <f>'[8]ф_4 (Л) '!E60</f>
        <v>0.76335877862595414</v>
      </c>
      <c r="F55" s="284">
        <f>'[8]ф_4 (Л) '!F60</f>
        <v>0.76335877862595414</v>
      </c>
      <c r="G55" s="284">
        <f>'[8]ф_4 (Л) '!G60</f>
        <v>0.76335877862595414</v>
      </c>
      <c r="H55" s="284">
        <f>'[8]ф_4 (Л) '!H60</f>
        <v>0.76335877862595414</v>
      </c>
      <c r="I55" s="284">
        <f>'[8]ф_4 (Л) '!I60</f>
        <v>0.28274117569839596</v>
      </c>
      <c r="J55" s="151">
        <f>'[8]ф_4 (Л) '!J60</f>
        <v>1.5503875968992247</v>
      </c>
      <c r="K55" s="151">
        <f>'[8]ф_4 (Л) '!K60</f>
        <v>1.5503875968992247</v>
      </c>
      <c r="L55" s="151">
        <f>'[8]ф_4 (Л) '!L60</f>
        <v>1.5503875968992247</v>
      </c>
      <c r="M55" s="151">
        <f>'[8]ф_4 (Л) '!M60</f>
        <v>1.5503875968992247</v>
      </c>
      <c r="N55" s="151">
        <f>'[8]ф_4 (Л) '!N60</f>
        <v>1.5503875968992247</v>
      </c>
      <c r="O55" s="151">
        <f>'[8]ф_4 (Л) '!O60</f>
        <v>2.3255813953488373</v>
      </c>
      <c r="P55" s="151">
        <f>'[8]ф_4 (Л) '!P60</f>
        <v>0</v>
      </c>
      <c r="Q55" s="151">
        <f>'[8]ф_4 (Л) '!Q60</f>
        <v>0</v>
      </c>
      <c r="R55" s="151">
        <f>'[8]ф_4 (Л) '!R60</f>
        <v>0</v>
      </c>
      <c r="S55" s="151">
        <f>'[8]ф_4 (Л) '!S60</f>
        <v>0</v>
      </c>
      <c r="T55" s="151">
        <f>'[8]ф_4 (Л) '!T60</f>
        <v>0</v>
      </c>
      <c r="U55" s="151">
        <f>'[8]ф_4 (Л) '!U60</f>
        <v>0</v>
      </c>
      <c r="V55" s="151">
        <f>'[8]ф_4 (Л) '!V60</f>
        <v>0</v>
      </c>
      <c r="W55" s="151">
        <f>'[8]ф_4 (Л) '!W60</f>
        <v>0</v>
      </c>
      <c r="X55" s="151">
        <f>'[8]ф_4 (Л) '!X60</f>
        <v>0</v>
      </c>
      <c r="Y55" s="151">
        <f>'[8]ф_4 (Л) '!Y60</f>
        <v>0</v>
      </c>
      <c r="Z55" s="151">
        <f>'[8]ф_4 (Л) '!Z60</f>
        <v>0</v>
      </c>
      <c r="AA55" s="151">
        <f>'[8]ф_4 (Л) '!AA60</f>
        <v>0</v>
      </c>
      <c r="AB55" s="151">
        <f>'[8]ф_4 (Л) '!AB60</f>
        <v>0</v>
      </c>
      <c r="AC55" s="151">
        <f>'[8]ф_4 (Л) '!AC60</f>
        <v>0</v>
      </c>
      <c r="AD55" s="151">
        <f>'[8]ф_4 (Л) '!AD60</f>
        <v>0</v>
      </c>
      <c r="AE55" s="151">
        <f>'[8]ф_4 (Л) '!AE60</f>
        <v>0</v>
      </c>
      <c r="AF55" s="151">
        <f>'[8]ф_4 (Л) '!AF60</f>
        <v>0</v>
      </c>
      <c r="AG55" s="151">
        <f>'[8]ф_4 (Л) '!AG60</f>
        <v>0</v>
      </c>
      <c r="AH55" s="151">
        <f>'[8]ф_4 (Л) '!AH60</f>
        <v>0</v>
      </c>
      <c r="AI55" s="151">
        <f>'[8]ф_4 (Л) '!AI60</f>
        <v>0</v>
      </c>
      <c r="AJ55" s="151">
        <f>'[8]ф_4 (Л) '!AJ60</f>
        <v>173.22609728570205</v>
      </c>
      <c r="AK55" s="151">
        <f>'[8]ф_4 (Л) '!AK60</f>
        <v>173.22609728570205</v>
      </c>
      <c r="AL55" s="151">
        <f>'[8]ф_4 (Л) '!AL60</f>
        <v>173.22609728570205</v>
      </c>
      <c r="AM55" s="151">
        <f>'[8]ф_4 (Л) '!AM60</f>
        <v>173.22609728570205</v>
      </c>
      <c r="AN55" s="151">
        <f>'[8]ф_4 (Л) '!AN60</f>
        <v>173.22609728570205</v>
      </c>
      <c r="AO55" s="151">
        <f>'[8]ф_4 (Л) '!AO60</f>
        <v>161.50982159299426</v>
      </c>
      <c r="AP55" s="151">
        <f>'[8]ф_4 (Л) '!AP60</f>
        <v>161.50982159299426</v>
      </c>
      <c r="AQ55" s="151">
        <f>'[8]ф_4 (Л) '!AQ60</f>
        <v>161.50982159299426</v>
      </c>
      <c r="AR55" s="151">
        <f>'[8]ф_4 (Л) '!AR60</f>
        <v>161.50982159299426</v>
      </c>
      <c r="AS55" s="151">
        <f>'[8]ф_4 (Л) '!AS60</f>
        <v>161.50982159299426</v>
      </c>
      <c r="AT55" s="151">
        <f>'[8]ф_4 (Л) '!AT60</f>
        <v>161.50982159299426</v>
      </c>
      <c r="AU55" s="151">
        <f>'[8]ф_4 (Л) '!AU60</f>
        <v>161.50982159299426</v>
      </c>
      <c r="AV55" s="151">
        <f>'[8]ф_4 (Л) '!AV60</f>
        <v>161.50982159299426</v>
      </c>
      <c r="AW55" s="151">
        <f>'[8]ф_4 (Л) '!AW60</f>
        <v>161.50982159299426</v>
      </c>
      <c r="AX55" s="151">
        <f>'[8]ф_4 (Л) '!AX60</f>
        <v>161.50982159299426</v>
      </c>
      <c r="AY55" s="151">
        <f>'[8]ф_4 (Л) '!AY60</f>
        <v>161.50982159299426</v>
      </c>
      <c r="AZ55" s="151">
        <f>'[8]ф_4 (Л) '!AZ60</f>
        <v>161.50982159299426</v>
      </c>
      <c r="BA55" s="151">
        <f>'[8]ф_4 (Л) '!BA60</f>
        <v>161.50982159299426</v>
      </c>
      <c r="BB55" s="151">
        <f>'[8]ф_4 (Л) '!BB60</f>
        <v>161.50982159299426</v>
      </c>
      <c r="BC55" s="151">
        <f>'[8]ф_4 (Л) '!BC60</f>
        <v>161.50982159299426</v>
      </c>
      <c r="BD55" s="151">
        <f>'[8]ф_4 (Л) '!BD60</f>
        <v>161.50982159299426</v>
      </c>
      <c r="BE55" s="151">
        <f>'[8]ф_4 (Л) '!BE60</f>
        <v>161.50982159299426</v>
      </c>
      <c r="BF55" s="151">
        <f>'[8]ф_4 (Л) '!BF60</f>
        <v>161.50982159299426</v>
      </c>
      <c r="BG55" s="151">
        <f>'[8]ф_4 (Л) '!BG60</f>
        <v>161.50982159299426</v>
      </c>
      <c r="BH55" s="151">
        <f>'[8]ф_4 (Л) '!BH60</f>
        <v>161.50982159299426</v>
      </c>
      <c r="BI55" s="151">
        <f>'[8]ф_4 (Л) '!BI60</f>
        <v>161.50982159299426</v>
      </c>
      <c r="BJ55" s="151">
        <f>'[8]ф_4 (Л) '!BJ60</f>
        <v>1.0769081331221095</v>
      </c>
      <c r="BK55" s="151">
        <f>'[8]ф_4 (Л) '!BK60</f>
        <v>27.522027146959736</v>
      </c>
      <c r="BL55" s="151">
        <f>'[8]ф_4 (Л) '!BL60</f>
        <v>1.0769081331221095</v>
      </c>
      <c r="BM55" s="151">
        <f>'[8]ф_4 (Л) '!BM60</f>
        <v>1.07690813312211</v>
      </c>
      <c r="BN55" s="151">
        <f>'[8]ф_4 (Л) '!BN60</f>
        <v>0.9163001502303536</v>
      </c>
      <c r="BO55" s="151">
        <f>'[8]ф_4 (Л) '!BO60</f>
        <v>0.77256082389165326</v>
      </c>
      <c r="BP55" s="151">
        <f>'[8]ф_4 (Л) '!BP60</f>
        <v>0.82686000794534076</v>
      </c>
      <c r="BQ55" s="151">
        <f>'[8]ф_4 (Л) '!BQ60</f>
        <v>0.83070311821651543</v>
      </c>
      <c r="BR55" s="151">
        <f>'[8]ф_4 (Л) '!BR60</f>
        <v>0.82816298778282638</v>
      </c>
      <c r="BS55" s="151">
        <f>'[8]ф_4 (Л) '!BS60</f>
        <v>0.83153249674043139</v>
      </c>
      <c r="BT55" s="151">
        <f>'[8]ф_4 (Л) '!BT60</f>
        <v>0.83548611808473283</v>
      </c>
      <c r="BU55" s="151">
        <f>'[8]ф_4 (Л) '!BU60</f>
        <v>0.83697439883390778</v>
      </c>
      <c r="BV55" s="151">
        <f>'[8]ф_4 (Л) '!BV60</f>
        <v>0.83736535474335239</v>
      </c>
      <c r="BW55" s="151">
        <f>'[8]ф_4 (Л) '!BW60</f>
        <v>0.83996392123545172</v>
      </c>
      <c r="BX55" s="151">
        <f>'[8]ф_4 (Л) '!BX60</f>
        <v>0.8409974327115266</v>
      </c>
      <c r="BY55" s="151">
        <f>'[8]ф_4 (Л) '!BY60</f>
        <v>0.84647195199671355</v>
      </c>
      <c r="BZ55" s="151">
        <f>'[8]ф_4 (Л) '!BZ60</f>
        <v>0.84845897315312502</v>
      </c>
      <c r="CA55" s="151">
        <f>'[8]ф_4 (Л) '!CA60</f>
        <v>0.85275435850161885</v>
      </c>
      <c r="CB55" s="151">
        <f>'[8]ф_4 (Л) '!CB60</f>
        <v>0.85350781190697289</v>
      </c>
      <c r="CC55" s="151">
        <f>'[8]ф_4 (Л) '!CC60</f>
        <v>0.85554447340661754</v>
      </c>
      <c r="CD55" s="151">
        <f>'[8]ф_4 (Л) '!CD60</f>
        <v>0.85760420169051621</v>
      </c>
      <c r="CE55" s="151">
        <f>'[8]ф_4 (Л) '!CE60</f>
        <v>0.86279114244549637</v>
      </c>
      <c r="CF55" s="151">
        <f>'[8]ф_4 (Л) '!CF60</f>
        <v>0.86335671833912775</v>
      </c>
      <c r="CG55" s="151">
        <f>'[8]ф_4 (Л) '!CG60</f>
        <v>0.8633633412181374</v>
      </c>
      <c r="CH55" s="151">
        <f>'[8]ф_4 (Л) '!CH60</f>
        <v>0.86330709282810669</v>
      </c>
      <c r="CI55" s="151">
        <f>'[8]ф_4 (Л) '!CI60</f>
        <v>0.86330709282810669</v>
      </c>
      <c r="CJ55" s="151">
        <f t="shared" si="103"/>
        <v>101.18736509628653</v>
      </c>
      <c r="CK55" s="151">
        <v>101.18736509628653</v>
      </c>
      <c r="CL55" s="151">
        <v>101.18736509628653</v>
      </c>
      <c r="CM55" s="151">
        <v>101.18736509628653</v>
      </c>
      <c r="CN55" s="151">
        <v>80.049621128532849</v>
      </c>
      <c r="CO55" s="151">
        <v>68.868986115035298</v>
      </c>
      <c r="CP55" s="151">
        <v>73.599073988678271</v>
      </c>
      <c r="CQ55" s="151">
        <v>73.860196726775158</v>
      </c>
      <c r="CR55" s="151">
        <v>73.559692892750093</v>
      </c>
      <c r="CS55" s="151">
        <v>73.834243812248005</v>
      </c>
      <c r="CT55" s="151">
        <v>74.156283530372619</v>
      </c>
      <c r="CU55" s="151">
        <v>74.27736952830476</v>
      </c>
      <c r="CV55" s="151">
        <v>74.309170537840359</v>
      </c>
      <c r="CW55" s="151">
        <v>74.520467986116017</v>
      </c>
      <c r="CX55" s="151">
        <v>74.604470072002329</v>
      </c>
      <c r="CY55" s="151">
        <v>75.049088748048547</v>
      </c>
      <c r="CZ55" s="151">
        <v>75.212017015660265</v>
      </c>
      <c r="DA55" s="151">
        <v>75.567771205037758</v>
      </c>
      <c r="DB55" s="151">
        <v>75.631889758922554</v>
      </c>
      <c r="DC55" s="151">
        <v>75.805213020371625</v>
      </c>
      <c r="DD55" s="151">
        <v>76.234769766795111</v>
      </c>
      <c r="DE55" s="151">
        <v>76.678245003486012</v>
      </c>
      <c r="DF55" s="151">
        <v>76.724412490529502</v>
      </c>
      <c r="DG55" s="151">
        <v>76.724953076260505</v>
      </c>
      <c r="DH55" s="151">
        <v>76.720361833609942</v>
      </c>
      <c r="DI55" s="151">
        <v>76.720361833609957</v>
      </c>
      <c r="DJ55" s="139"/>
      <c r="DK55" s="139">
        <v>93.960999999999984</v>
      </c>
      <c r="DL55" s="139">
        <v>1310</v>
      </c>
      <c r="DM55" s="139">
        <f t="shared" si="100"/>
        <v>0.64500000000000002</v>
      </c>
      <c r="DN55" s="139">
        <v>0.750135</v>
      </c>
      <c r="DO55" s="139"/>
      <c r="DP55" s="139"/>
      <c r="DQ55" s="284">
        <f>'[8]ф_4 (Л) '!DQ60</f>
        <v>0</v>
      </c>
      <c r="DR55" s="284">
        <f>'[8]ф_4 (Л) '!DR60</f>
        <v>0</v>
      </c>
      <c r="DS55" s="284">
        <f>'[8]ф_4 (Л) '!DS60</f>
        <v>0</v>
      </c>
      <c r="DT55" s="284">
        <f>'[8]ф_4 (Л) '!DT60</f>
        <v>0</v>
      </c>
      <c r="DU55" s="284">
        <f>'[8]ф_4 (Л) '!DU60</f>
        <v>-4.2367465727999996</v>
      </c>
      <c r="DV55" s="284">
        <f>'[8]ф_4 (Л) '!DV60</f>
        <v>0</v>
      </c>
      <c r="DW55" s="284">
        <f>'[8]ф_4 (Л) '!DW60</f>
        <v>0</v>
      </c>
      <c r="DX55" s="284">
        <f>'[8]ф_4 (Л) '!DX60</f>
        <v>0</v>
      </c>
      <c r="DY55" s="284">
        <f>'[8]ф_4 (Л) '!DY60</f>
        <v>0</v>
      </c>
      <c r="DZ55" s="284">
        <f>'[8]ф_4 (Л) '!DZ60</f>
        <v>0</v>
      </c>
      <c r="EA55" s="284">
        <f>'[8]ф_4 (Л) '!EA60</f>
        <v>0</v>
      </c>
      <c r="EB55" s="284">
        <f>'[8]ф_4 (Л) '!EB60</f>
        <v>0</v>
      </c>
      <c r="EC55" s="284">
        <f>'[8]ф_4 (Л) '!EC60</f>
        <v>0</v>
      </c>
      <c r="ED55" s="284">
        <f>'[8]ф_4 (Л) '!ED60</f>
        <v>0</v>
      </c>
      <c r="EE55" s="284">
        <f>'[8]ф_4 (Л) '!EE60</f>
        <v>0</v>
      </c>
      <c r="EF55" s="284">
        <f>'[8]ф_4 (Л) '!EF60</f>
        <v>0</v>
      </c>
      <c r="EG55" s="284">
        <f>'[8]ф_4 (Л) '!EG60</f>
        <v>0.57117887999999795</v>
      </c>
      <c r="EH55" s="284">
        <f>'[8]ф_4 (Л) '!EH60</f>
        <v>0</v>
      </c>
      <c r="EI55" s="284">
        <f>'[8]ф_4 (Л) '!EI60</f>
        <v>0</v>
      </c>
      <c r="EJ55" s="284">
        <f>'[8]ф_4 (Л) '!EJ60</f>
        <v>0</v>
      </c>
      <c r="EK55" s="284">
        <f>'[8]ф_4 (Л) '!EK60</f>
        <v>0</v>
      </c>
      <c r="EL55" s="284">
        <f>'[8]ф_4 (Л) '!EL60</f>
        <v>0</v>
      </c>
      <c r="EM55" s="284">
        <f>'[8]ф_4 (Л) '!EM60</f>
        <v>0</v>
      </c>
      <c r="EN55" s="284">
        <f>'[8]ф_4 (Л) '!EN60</f>
        <v>0</v>
      </c>
      <c r="EO55" s="284">
        <f>'[8]ф_4 (Л) '!EO60</f>
        <v>0</v>
      </c>
      <c r="EP55" s="139"/>
      <c r="EQ55" s="139"/>
      <c r="ER55" s="139"/>
      <c r="ES55" s="139">
        <v>0</v>
      </c>
      <c r="ET55" s="139">
        <v>0</v>
      </c>
      <c r="EU55" s="139">
        <v>0</v>
      </c>
      <c r="EV55" s="139">
        <v>0</v>
      </c>
      <c r="EW55" s="139">
        <v>0</v>
      </c>
      <c r="EX55" s="139">
        <v>0</v>
      </c>
      <c r="EY55" s="139">
        <v>0</v>
      </c>
      <c r="EZ55" s="139">
        <v>0</v>
      </c>
      <c r="FA55" s="139">
        <v>0</v>
      </c>
      <c r="FB55" s="139">
        <v>0</v>
      </c>
      <c r="FC55" s="139">
        <v>0</v>
      </c>
      <c r="FD55" s="139">
        <v>0</v>
      </c>
      <c r="FE55" s="139">
        <v>0</v>
      </c>
      <c r="FF55" s="139">
        <v>0</v>
      </c>
      <c r="FG55" s="139">
        <v>0</v>
      </c>
      <c r="FH55" s="139">
        <v>0</v>
      </c>
      <c r="FI55" s="139">
        <v>0</v>
      </c>
      <c r="FJ55" s="139">
        <v>0</v>
      </c>
      <c r="FK55" s="139">
        <v>0</v>
      </c>
      <c r="FL55" s="139">
        <v>0</v>
      </c>
      <c r="FM55" s="139">
        <v>0</v>
      </c>
      <c r="FN55" s="139">
        <v>0</v>
      </c>
      <c r="FO55" s="139">
        <v>0</v>
      </c>
      <c r="FP55" s="139">
        <v>0</v>
      </c>
      <c r="FQ55" s="139">
        <v>0</v>
      </c>
      <c r="FR55" s="139"/>
      <c r="FS55" s="139"/>
      <c r="FT55" s="139"/>
      <c r="FU55" s="139">
        <v>2025</v>
      </c>
      <c r="FV55" s="139"/>
      <c r="FW55" s="139"/>
      <c r="FX55" s="139"/>
      <c r="FY55" s="139">
        <v>0.43</v>
      </c>
      <c r="FZ55" s="139"/>
      <c r="GA55" s="139"/>
      <c r="GB55" s="139"/>
      <c r="GC55" s="139"/>
      <c r="GD55" s="139"/>
      <c r="GE55" s="139"/>
      <c r="GF55" s="139"/>
      <c r="GG55" s="139"/>
      <c r="GH55" s="139"/>
      <c r="GI55" s="139"/>
      <c r="GJ55" s="139"/>
      <c r="GK55" s="139"/>
      <c r="GL55" s="139"/>
      <c r="GM55" s="139"/>
      <c r="GN55" s="139"/>
      <c r="GO55" s="139"/>
      <c r="GP55" s="139"/>
      <c r="GQ55" s="139"/>
      <c r="GR55" s="139">
        <v>1310</v>
      </c>
      <c r="GS55" s="139"/>
      <c r="GT55" s="139"/>
      <c r="GU55" s="139"/>
      <c r="GV55" s="139">
        <f t="shared" si="104"/>
        <v>0.28274117569839596</v>
      </c>
      <c r="GW55" s="139"/>
      <c r="GX55" s="139"/>
      <c r="GY55" s="139"/>
      <c r="GZ55" s="139">
        <f t="shared" si="109"/>
        <v>0.64500000000000002</v>
      </c>
      <c r="HA55" s="139">
        <f t="shared" si="109"/>
        <v>0.64500000000000002</v>
      </c>
      <c r="HB55" s="139">
        <f t="shared" si="109"/>
        <v>0.64500000000000002</v>
      </c>
      <c r="HC55" s="139">
        <f t="shared" si="109"/>
        <v>0.64500000000000002</v>
      </c>
      <c r="HD55" s="139">
        <f t="shared" si="109"/>
        <v>0.43</v>
      </c>
      <c r="HE55" s="139">
        <f t="shared" si="109"/>
        <v>0.43</v>
      </c>
      <c r="HF55" s="139">
        <f t="shared" si="109"/>
        <v>0.43</v>
      </c>
      <c r="HG55" s="139">
        <f t="shared" si="109"/>
        <v>0.43</v>
      </c>
      <c r="HH55" s="139">
        <f t="shared" si="109"/>
        <v>0.43</v>
      </c>
      <c r="HI55" s="139">
        <f t="shared" si="109"/>
        <v>0.43</v>
      </c>
      <c r="HJ55" s="139">
        <f t="shared" si="109"/>
        <v>0.43</v>
      </c>
      <c r="HK55" s="139">
        <f t="shared" si="109"/>
        <v>0.43</v>
      </c>
      <c r="HL55" s="139">
        <f t="shared" si="109"/>
        <v>0.43</v>
      </c>
      <c r="HM55" s="139">
        <f t="shared" si="109"/>
        <v>0.43</v>
      </c>
      <c r="HN55" s="139">
        <f t="shared" si="109"/>
        <v>0.43</v>
      </c>
      <c r="HO55" s="139">
        <f t="shared" si="109"/>
        <v>0.43</v>
      </c>
      <c r="HP55" s="139">
        <f t="shared" si="110"/>
        <v>0.43</v>
      </c>
      <c r="HQ55" s="139">
        <f t="shared" si="110"/>
        <v>0.43</v>
      </c>
      <c r="HR55" s="139">
        <f t="shared" si="110"/>
        <v>0.43</v>
      </c>
      <c r="HS55" s="139">
        <f t="shared" si="110"/>
        <v>0.43</v>
      </c>
      <c r="HT55" s="139">
        <f t="shared" si="110"/>
        <v>0.43</v>
      </c>
      <c r="HU55" s="139">
        <f t="shared" si="110"/>
        <v>0.43</v>
      </c>
      <c r="HV55" s="139">
        <f t="shared" si="110"/>
        <v>0.43</v>
      </c>
      <c r="HW55" s="139">
        <f t="shared" si="110"/>
        <v>0.43</v>
      </c>
      <c r="HX55" s="139">
        <f t="shared" si="110"/>
        <v>0.43</v>
      </c>
      <c r="HY55" s="139"/>
      <c r="HZ55" s="139"/>
      <c r="IA55" s="139"/>
      <c r="IB55" s="139"/>
      <c r="IC55" s="139"/>
      <c r="ID55" s="139"/>
      <c r="IE55" s="139"/>
      <c r="IF55" s="139"/>
      <c r="IG55" s="139"/>
      <c r="IH55" s="139"/>
      <c r="II55" s="139"/>
      <c r="IJ55" s="139"/>
      <c r="IK55" s="139"/>
      <c r="IL55" s="139"/>
      <c r="IM55" s="139"/>
      <c r="IN55" s="139"/>
      <c r="IO55" s="139"/>
      <c r="IP55" s="139"/>
      <c r="IQ55" s="139"/>
      <c r="IR55" s="139"/>
      <c r="IS55" s="139"/>
      <c r="IT55" s="139"/>
      <c r="IU55" s="139"/>
      <c r="IV55" s="139"/>
      <c r="IW55" s="139"/>
      <c r="IX55" s="139"/>
      <c r="IY55" s="139"/>
      <c r="IZ55" s="139"/>
      <c r="JA55" s="139"/>
      <c r="JB55" s="139"/>
      <c r="JC55" s="139"/>
      <c r="JD55" s="139"/>
      <c r="JE55" s="139"/>
      <c r="JF55" s="139"/>
      <c r="JG55" s="139"/>
      <c r="JH55" s="139"/>
      <c r="JI55" s="139"/>
      <c r="JJ55" s="139"/>
      <c r="JK55" s="139"/>
      <c r="JL55" s="139"/>
      <c r="JM55" s="139"/>
      <c r="JN55" s="139"/>
      <c r="JO55" s="139"/>
      <c r="JP55" s="139"/>
      <c r="JQ55" s="139"/>
      <c r="JR55" s="139"/>
      <c r="JS55" s="139"/>
      <c r="JT55" s="139"/>
      <c r="JU55" s="139"/>
      <c r="JV55" s="139"/>
      <c r="JW55" s="139"/>
      <c r="JX55" s="139"/>
      <c r="JY55" s="139"/>
      <c r="JZ55" s="139"/>
      <c r="KA55" s="139"/>
      <c r="KB55" s="139"/>
      <c r="KC55" s="139"/>
      <c r="KD55" s="139"/>
      <c r="KE55" s="139"/>
      <c r="KF55" s="139"/>
      <c r="KG55" s="139"/>
      <c r="KH55" s="139"/>
      <c r="KI55" s="139"/>
      <c r="KJ55" s="139"/>
      <c r="KK55" s="139"/>
      <c r="KL55" s="139"/>
      <c r="KM55" s="139"/>
      <c r="KN55" s="139"/>
      <c r="KO55" s="139"/>
      <c r="KP55" s="139"/>
      <c r="KQ55" s="139"/>
      <c r="KR55" s="139"/>
      <c r="KS55" s="139"/>
      <c r="KT55" s="139"/>
      <c r="KU55" s="139"/>
    </row>
    <row r="56" spans="1:307" s="152" customFormat="1" x14ac:dyDescent="0.2">
      <c r="A56" s="150" t="s">
        <v>537</v>
      </c>
      <c r="B56" s="186" t="s">
        <v>605</v>
      </c>
      <c r="C56" s="284">
        <f>'[8]ф_4 (Л) '!C61</f>
        <v>0.28274117569839596</v>
      </c>
      <c r="D56" s="284">
        <f>'[8]ф_4 (Л) '!D61</f>
        <v>0.28274117569839596</v>
      </c>
      <c r="E56" s="284">
        <f>'[8]ф_4 (Л) '!E61</f>
        <v>0.28274117569839596</v>
      </c>
      <c r="F56" s="284">
        <f>'[8]ф_4 (Л) '!F61</f>
        <v>0.28274117569839596</v>
      </c>
      <c r="G56" s="284">
        <f>'[8]ф_4 (Л) '!G61</f>
        <v>0.28274117569839596</v>
      </c>
      <c r="H56" s="284">
        <f>'[8]ф_4 (Л) '!H61</f>
        <v>0.28274117569839596</v>
      </c>
      <c r="I56" s="284">
        <f>'[8]ф_4 (Л) '!I61</f>
        <v>0.19603580677024246</v>
      </c>
      <c r="J56" s="151">
        <f>'[8]ф_4 (Л) '!J61</f>
        <v>0.1941747572815534</v>
      </c>
      <c r="K56" s="151">
        <f>'[8]ф_4 (Л) '!K61</f>
        <v>0.1941747572815534</v>
      </c>
      <c r="L56" s="151">
        <f>'[8]ф_4 (Л) '!L61</f>
        <v>0.1941747572815534</v>
      </c>
      <c r="M56" s="151">
        <f>'[8]ф_4 (Л) '!M61</f>
        <v>0.1941747572815534</v>
      </c>
      <c r="N56" s="151">
        <f>'[8]ф_4 (Л) '!N61</f>
        <v>0.1941747572815534</v>
      </c>
      <c r="O56" s="151">
        <f>'[8]ф_4 (Л) '!O61</f>
        <v>0.1941747572815534</v>
      </c>
      <c r="P56" s="151">
        <f>'[8]ф_4 (Л) '!P61</f>
        <v>0.1941747572815534</v>
      </c>
      <c r="Q56" s="151">
        <f>'[8]ф_4 (Л) '!Q61</f>
        <v>0.1941747572815534</v>
      </c>
      <c r="R56" s="151">
        <f>'[8]ф_4 (Л) '!R61</f>
        <v>0.1941747572815534</v>
      </c>
      <c r="S56" s="151">
        <f>'[8]ф_4 (Л) '!S61</f>
        <v>0.1941747572815534</v>
      </c>
      <c r="T56" s="151">
        <f>'[8]ф_4 (Л) '!T61</f>
        <v>0.1941747572815534</v>
      </c>
      <c r="U56" s="151">
        <f>'[8]ф_4 (Л) '!U61</f>
        <v>0.1941747572815534</v>
      </c>
      <c r="V56" s="151">
        <f>'[8]ф_4 (Л) '!V61</f>
        <v>0.1941747572815534</v>
      </c>
      <c r="W56" s="151">
        <f>'[8]ф_4 (Л) '!W61</f>
        <v>0.1941747572815534</v>
      </c>
      <c r="X56" s="151">
        <f>'[8]ф_4 (Л) '!X61</f>
        <v>0.1941747572815534</v>
      </c>
      <c r="Y56" s="151">
        <f>'[8]ф_4 (Л) '!Y61</f>
        <v>0.1941747572815534</v>
      </c>
      <c r="Z56" s="151">
        <f>'[8]ф_4 (Л) '!Z61</f>
        <v>0.1941747572815534</v>
      </c>
      <c r="AA56" s="151">
        <f>'[8]ф_4 (Л) '!AA61</f>
        <v>0.1941747572815534</v>
      </c>
      <c r="AB56" s="151">
        <f>'[8]ф_4 (Л) '!AB61</f>
        <v>0.1941747572815534</v>
      </c>
      <c r="AC56" s="151">
        <f>'[8]ф_4 (Л) '!AC61</f>
        <v>0.1941747572815534</v>
      </c>
      <c r="AD56" s="151">
        <f>'[8]ф_4 (Л) '!AD61</f>
        <v>0.1941747572815534</v>
      </c>
      <c r="AE56" s="151">
        <f>'[8]ф_4 (Л) '!AE61</f>
        <v>0.1941747572815534</v>
      </c>
      <c r="AF56" s="151">
        <f>'[8]ф_4 (Л) '!AF61</f>
        <v>0.1941747572815534</v>
      </c>
      <c r="AG56" s="151">
        <f>'[8]ф_4 (Л) '!AG61</f>
        <v>0.1941747572815534</v>
      </c>
      <c r="AH56" s="151">
        <f>'[8]ф_4 (Л) '!AH61</f>
        <v>0.1941747572815534</v>
      </c>
      <c r="AI56" s="151">
        <f>'[8]ф_4 (Л) '!AI61</f>
        <v>0.25839793281653745</v>
      </c>
      <c r="AJ56" s="151">
        <f>'[8]ф_4 (Л) '!AJ61</f>
        <v>165.11945206597576</v>
      </c>
      <c r="AK56" s="151">
        <f>'[8]ф_4 (Л) '!AK61</f>
        <v>165.11945206597576</v>
      </c>
      <c r="AL56" s="151">
        <f>'[8]ф_4 (Л) '!AL61</f>
        <v>165.11945206597576</v>
      </c>
      <c r="AM56" s="151">
        <f>'[8]ф_4 (Л) '!AM61</f>
        <v>165.11945206597576</v>
      </c>
      <c r="AN56" s="151">
        <f>'[8]ф_4 (Л) '!AN61</f>
        <v>165.11945206597576</v>
      </c>
      <c r="AO56" s="151">
        <f>'[8]ф_4 (Л) '!AO61</f>
        <v>165.11945206597576</v>
      </c>
      <c r="AP56" s="151">
        <f>'[8]ф_4 (Л) '!AP61</f>
        <v>165.11945206597576</v>
      </c>
      <c r="AQ56" s="151">
        <f>'[8]ф_4 (Л) '!AQ61</f>
        <v>165.11945206597576</v>
      </c>
      <c r="AR56" s="151">
        <f>'[8]ф_4 (Л) '!AR61</f>
        <v>165.11945206597576</v>
      </c>
      <c r="AS56" s="151">
        <f>'[8]ф_4 (Л) '!AS61</f>
        <v>165.11945206597576</v>
      </c>
      <c r="AT56" s="151">
        <f>'[8]ф_4 (Л) '!AT61</f>
        <v>165.11945206597576</v>
      </c>
      <c r="AU56" s="151">
        <f>'[8]ф_4 (Л) '!AU61</f>
        <v>165.11945206597576</v>
      </c>
      <c r="AV56" s="151">
        <f>'[8]ф_4 (Л) '!AV61</f>
        <v>165.11945206597576</v>
      </c>
      <c r="AW56" s="151">
        <f>'[8]ф_4 (Л) '!AW61</f>
        <v>165.11945206597576</v>
      </c>
      <c r="AX56" s="151">
        <f>'[8]ф_4 (Л) '!AX61</f>
        <v>165.11945206597576</v>
      </c>
      <c r="AY56" s="151">
        <f>'[8]ф_4 (Л) '!AY61</f>
        <v>165.11945206597576</v>
      </c>
      <c r="AZ56" s="151">
        <f>'[8]ф_4 (Л) '!AZ61</f>
        <v>165.11945206597576</v>
      </c>
      <c r="BA56" s="151">
        <f>'[8]ф_4 (Л) '!BA61</f>
        <v>165.11945206597576</v>
      </c>
      <c r="BB56" s="151">
        <f>'[8]ф_4 (Л) '!BB61</f>
        <v>165.11945206597576</v>
      </c>
      <c r="BC56" s="151">
        <f>'[8]ф_4 (Л) '!BC61</f>
        <v>165.11945206597576</v>
      </c>
      <c r="BD56" s="151">
        <f>'[8]ф_4 (Л) '!BD61</f>
        <v>165.11945206597576</v>
      </c>
      <c r="BE56" s="151">
        <f>'[8]ф_4 (Л) '!BE61</f>
        <v>165.11945206597576</v>
      </c>
      <c r="BF56" s="151">
        <f>'[8]ф_4 (Л) '!BF61</f>
        <v>165.11945206597576</v>
      </c>
      <c r="BG56" s="151">
        <f>'[8]ф_4 (Л) '!BG61</f>
        <v>165.11945206597576</v>
      </c>
      <c r="BH56" s="151">
        <f>'[8]ф_4 (Л) '!BH61</f>
        <v>165.11945206597576</v>
      </c>
      <c r="BI56" s="151">
        <f>'[8]ф_4 (Л) '!BI61</f>
        <v>165.11945206597576</v>
      </c>
      <c r="BJ56" s="151">
        <f>'[8]ф_4 (Л) '!BJ61</f>
        <v>3.6275732244859871</v>
      </c>
      <c r="BK56" s="151">
        <f>'[8]ф_4 (Л) '!BK61</f>
        <v>0.19321661231550935</v>
      </c>
      <c r="BL56" s="151">
        <f>'[8]ф_4 (Л) '!BL61</f>
        <v>3.6275732244859871</v>
      </c>
      <c r="BM56" s="151">
        <f>'[8]ф_4 (Л) '!BM61</f>
        <v>3.6275732244859871</v>
      </c>
      <c r="BN56" s="151">
        <f>'[8]ф_4 (Л) '!BN61</f>
        <v>3.0865640144545354</v>
      </c>
      <c r="BO56" s="151">
        <f>'[8]ф_4 (Л) '!BO61</f>
        <v>2.6023770021230024</v>
      </c>
      <c r="BP56" s="151">
        <f>'[8]ф_4 (Л) '!BP61</f>
        <v>2.6610637159719635</v>
      </c>
      <c r="BQ56" s="151">
        <f>'[8]ф_4 (Л) '!BQ61</f>
        <v>5.3607756513907452</v>
      </c>
      <c r="BR56" s="151">
        <f>'[8]ф_4 (Л) '!BR61</f>
        <v>2.0643955220578407</v>
      </c>
      <c r="BS56" s="151">
        <f>'[8]ф_4 (Л) '!BS61</f>
        <v>2.0727948339158067</v>
      </c>
      <c r="BT56" s="151">
        <f>'[8]ф_4 (Л) '!BT61</f>
        <v>2.0826501864484519</v>
      </c>
      <c r="BU56" s="151">
        <f>'[8]ф_4 (Л) '!BU61</f>
        <v>2.086360084330253</v>
      </c>
      <c r="BV56" s="151">
        <f>'[8]ф_4 (Л) '!BV61</f>
        <v>2.0873346360075016</v>
      </c>
      <c r="BW56" s="151">
        <f>'[8]ф_4 (Л) '!BW61</f>
        <v>2.0938121882637573</v>
      </c>
      <c r="BX56" s="151">
        <f>'[8]ф_4 (Л) '!BX61</f>
        <v>2.096388464304439</v>
      </c>
      <c r="BY56" s="151">
        <f>'[8]ф_4 (Л) '!BY61</f>
        <v>2.1100350209176675</v>
      </c>
      <c r="BZ56" s="151">
        <f>'[8]ф_4 (Л) '!BZ61</f>
        <v>2.1149881492728873</v>
      </c>
      <c r="CA56" s="151">
        <f>'[8]ф_4 (Л) '!CA61</f>
        <v>2.1256954308222391</v>
      </c>
      <c r="CB56" s="151">
        <f>'[8]ф_4 (Л) '!CB61</f>
        <v>2.1275735947332546</v>
      </c>
      <c r="CC56" s="151">
        <f>'[8]ф_4 (Л) '!CC61</f>
        <v>2.1326504635885866</v>
      </c>
      <c r="CD56" s="151">
        <f>'[8]ф_4 (Л) '!CD61</f>
        <v>2.1377848319540704</v>
      </c>
      <c r="CE56" s="151">
        <f>'[8]ф_4 (Л) '!CE61</f>
        <v>2.1507145298827686</v>
      </c>
      <c r="CF56" s="151">
        <f>'[8]ф_4 (Л) '!CF61</f>
        <v>2.1530322752098017</v>
      </c>
      <c r="CG56" s="151">
        <f>'[8]ф_4 (Л) '!CG61</f>
        <v>2.1514487141274317</v>
      </c>
      <c r="CH56" s="151">
        <f>'[8]ф_4 (Л) '!CH61</f>
        <v>2.1513085465749939</v>
      </c>
      <c r="CI56" s="151">
        <f>'[8]ф_4 (Л) '!CI61</f>
        <v>2.1513085465749939</v>
      </c>
      <c r="CJ56" s="151">
        <f t="shared" si="103"/>
        <v>5359.3404061233496</v>
      </c>
      <c r="CK56" s="151">
        <v>5359.3404061233496</v>
      </c>
      <c r="CL56" s="151">
        <v>5359.3404061233496</v>
      </c>
      <c r="CM56" s="151">
        <v>5359.3404061233487</v>
      </c>
      <c r="CN56" s="151">
        <v>4239.7899046069324</v>
      </c>
      <c r="CO56" s="151">
        <v>3647.6129175202914</v>
      </c>
      <c r="CP56" s="151">
        <v>3724.2871716336904</v>
      </c>
      <c r="CQ56" s="151">
        <v>3737.500599616028</v>
      </c>
      <c r="CR56" s="151">
        <v>2883.1319810390046</v>
      </c>
      <c r="CS56" s="151">
        <v>2893.8928543556203</v>
      </c>
      <c r="CT56" s="151">
        <v>2906.515025193713</v>
      </c>
      <c r="CU56" s="151">
        <v>2911.2609247395844</v>
      </c>
      <c r="CV56" s="151">
        <v>2912.5073479370694</v>
      </c>
      <c r="CW56" s="151">
        <v>2920.7890360012616</v>
      </c>
      <c r="CX56" s="151">
        <v>2924.0814518715388</v>
      </c>
      <c r="CY56" s="151">
        <v>2941.5080380067607</v>
      </c>
      <c r="CZ56" s="151">
        <v>2947.8939224564365</v>
      </c>
      <c r="DA56" s="151">
        <v>2961.8375135787956</v>
      </c>
      <c r="DB56" s="151">
        <v>2964.3506052736288</v>
      </c>
      <c r="DC56" s="151">
        <v>2971.1439158285048</v>
      </c>
      <c r="DD56" s="151">
        <v>2987.9801578597258</v>
      </c>
      <c r="DE56" s="151">
        <v>3005.3619275140195</v>
      </c>
      <c r="DF56" s="151">
        <v>3007.1714369497558</v>
      </c>
      <c r="DG56" s="151">
        <v>3006.2254693201958</v>
      </c>
      <c r="DH56" s="151">
        <v>3006.0455759473298</v>
      </c>
      <c r="DI56" s="151">
        <v>3006.0455759473298</v>
      </c>
      <c r="DJ56" s="139"/>
      <c r="DK56" s="139">
        <v>1477.3899999999992</v>
      </c>
      <c r="DL56" s="139">
        <v>13709</v>
      </c>
      <c r="DM56" s="139">
        <f t="shared" si="100"/>
        <v>5.15</v>
      </c>
      <c r="DN56" s="139">
        <v>5.9894500000000006</v>
      </c>
      <c r="DO56" s="139"/>
      <c r="DP56" s="139"/>
      <c r="DQ56" s="284">
        <f>'[8]ф_4 (Л) '!DQ61</f>
        <v>0</v>
      </c>
      <c r="DR56" s="284">
        <f>'[8]ф_4 (Л) '!DR61</f>
        <v>0</v>
      </c>
      <c r="DS56" s="284">
        <f>'[8]ф_4 (Л) '!DS61</f>
        <v>0</v>
      </c>
      <c r="DT56" s="284">
        <f>'[8]ф_4 (Л) '!DT61</f>
        <v>0</v>
      </c>
      <c r="DU56" s="284">
        <f>'[8]ф_4 (Л) '!DU61</f>
        <v>0</v>
      </c>
      <c r="DV56" s="284">
        <f>'[8]ф_4 (Л) '!DV61</f>
        <v>0</v>
      </c>
      <c r="DW56" s="284">
        <f>'[8]ф_4 (Л) '!DW61</f>
        <v>1084.9118904292511</v>
      </c>
      <c r="DX56" s="284">
        <f>'[8]ф_4 (Л) '!DX61</f>
        <v>0</v>
      </c>
      <c r="DY56" s="284">
        <f>'[8]ф_4 (Л) '!DY61</f>
        <v>0</v>
      </c>
      <c r="DZ56" s="284">
        <f>'[8]ф_4 (Л) '!DZ61</f>
        <v>0</v>
      </c>
      <c r="EA56" s="284">
        <f>'[8]ф_4 (Л) '!EA61</f>
        <v>0</v>
      </c>
      <c r="EB56" s="284">
        <f>'[8]ф_4 (Л) '!EB61</f>
        <v>0</v>
      </c>
      <c r="EC56" s="284">
        <f>'[8]ф_4 (Л) '!EC61</f>
        <v>0</v>
      </c>
      <c r="ED56" s="284">
        <f>'[8]ф_4 (Л) '!ED61</f>
        <v>0</v>
      </c>
      <c r="EE56" s="284">
        <f>'[8]ф_4 (Л) '!EE61</f>
        <v>0</v>
      </c>
      <c r="EF56" s="284">
        <f>'[8]ф_4 (Л) '!EF61</f>
        <v>0</v>
      </c>
      <c r="EG56" s="284">
        <f>'[8]ф_4 (Л) '!EG61</f>
        <v>0</v>
      </c>
      <c r="EH56" s="284">
        <f>'[8]ф_4 (Л) '!EH61</f>
        <v>0</v>
      </c>
      <c r="EI56" s="284">
        <f>'[8]ф_4 (Л) '!EI61</f>
        <v>0</v>
      </c>
      <c r="EJ56" s="284">
        <f>'[8]ф_4 (Л) '!EJ61</f>
        <v>0</v>
      </c>
      <c r="EK56" s="284">
        <f>'[8]ф_4 (Л) '!EK61</f>
        <v>0</v>
      </c>
      <c r="EL56" s="284">
        <f>'[8]ф_4 (Л) '!EL61</f>
        <v>216.93840633857442</v>
      </c>
      <c r="EM56" s="284">
        <f>'[8]ф_4 (Л) '!EM61</f>
        <v>0</v>
      </c>
      <c r="EN56" s="284">
        <f>'[8]ф_4 (Л) '!EN61</f>
        <v>0</v>
      </c>
      <c r="EO56" s="284">
        <f>'[8]ф_4 (Л) '!EO61</f>
        <v>0</v>
      </c>
      <c r="EP56" s="139"/>
      <c r="EQ56" s="139"/>
      <c r="ER56" s="139"/>
      <c r="ES56" s="139">
        <v>0</v>
      </c>
      <c r="ET56" s="139">
        <v>0</v>
      </c>
      <c r="EU56" s="139">
        <v>0</v>
      </c>
      <c r="EV56" s="139">
        <v>0</v>
      </c>
      <c r="EW56" s="139">
        <v>0</v>
      </c>
      <c r="EX56" s="139">
        <v>0</v>
      </c>
      <c r="EY56" s="139">
        <v>740.61199999999997</v>
      </c>
      <c r="EZ56" s="139">
        <v>0</v>
      </c>
      <c r="FA56" s="139">
        <v>0</v>
      </c>
      <c r="FB56" s="139">
        <v>0</v>
      </c>
      <c r="FC56" s="139">
        <v>0</v>
      </c>
      <c r="FD56" s="139">
        <v>0</v>
      </c>
      <c r="FE56" s="139">
        <v>0</v>
      </c>
      <c r="FF56" s="139">
        <v>0</v>
      </c>
      <c r="FG56" s="139">
        <v>0</v>
      </c>
      <c r="FH56" s="139">
        <v>0</v>
      </c>
      <c r="FI56" s="139">
        <v>0</v>
      </c>
      <c r="FJ56" s="139">
        <v>0</v>
      </c>
      <c r="FK56" s="139">
        <v>0</v>
      </c>
      <c r="FL56" s="139">
        <v>0</v>
      </c>
      <c r="FM56" s="139">
        <v>0</v>
      </c>
      <c r="FN56" s="139">
        <v>133.72999999999999</v>
      </c>
      <c r="FO56" s="139">
        <v>0</v>
      </c>
      <c r="FP56" s="139">
        <v>0</v>
      </c>
      <c r="FQ56" s="139">
        <v>0</v>
      </c>
      <c r="FR56" s="139"/>
      <c r="FS56" s="139"/>
      <c r="FT56" s="139"/>
      <c r="FU56" s="139">
        <v>2045</v>
      </c>
      <c r="FV56" s="139"/>
      <c r="FW56" s="139"/>
      <c r="FX56" s="139"/>
      <c r="FY56" s="139">
        <v>3.87</v>
      </c>
      <c r="FZ56" s="139"/>
      <c r="GA56" s="139"/>
      <c r="GB56" s="139"/>
      <c r="GC56" s="139"/>
      <c r="GD56" s="139"/>
      <c r="GE56" s="139"/>
      <c r="GF56" s="139"/>
      <c r="GG56" s="139"/>
      <c r="GH56" s="139"/>
      <c r="GI56" s="139"/>
      <c r="GJ56" s="139"/>
      <c r="GK56" s="139"/>
      <c r="GL56" s="139"/>
      <c r="GM56" s="139"/>
      <c r="GN56" s="139"/>
      <c r="GO56" s="139"/>
      <c r="GP56" s="139"/>
      <c r="GQ56" s="139"/>
      <c r="GR56" s="139">
        <v>9505</v>
      </c>
      <c r="GS56" s="139"/>
      <c r="GT56" s="139"/>
      <c r="GU56" s="139"/>
      <c r="GV56" s="139">
        <f t="shared" si="104"/>
        <v>0.19603580677024246</v>
      </c>
      <c r="GW56" s="139"/>
      <c r="GX56" s="139"/>
      <c r="GY56" s="139"/>
      <c r="GZ56" s="139">
        <f t="shared" si="109"/>
        <v>5.15</v>
      </c>
      <c r="HA56" s="139">
        <f t="shared" si="109"/>
        <v>5.15</v>
      </c>
      <c r="HB56" s="139">
        <f t="shared" si="109"/>
        <v>5.15</v>
      </c>
      <c r="HC56" s="139">
        <f t="shared" si="109"/>
        <v>5.15</v>
      </c>
      <c r="HD56" s="139">
        <f t="shared" si="109"/>
        <v>5.15</v>
      </c>
      <c r="HE56" s="139">
        <f t="shared" si="109"/>
        <v>5.15</v>
      </c>
      <c r="HF56" s="139">
        <f t="shared" si="109"/>
        <v>5.15</v>
      </c>
      <c r="HG56" s="139">
        <f t="shared" si="109"/>
        <v>5.15</v>
      </c>
      <c r="HH56" s="139">
        <f t="shared" si="109"/>
        <v>5.15</v>
      </c>
      <c r="HI56" s="139">
        <f t="shared" si="109"/>
        <v>5.15</v>
      </c>
      <c r="HJ56" s="139">
        <f t="shared" si="109"/>
        <v>5.15</v>
      </c>
      <c r="HK56" s="139">
        <f t="shared" si="109"/>
        <v>5.15</v>
      </c>
      <c r="HL56" s="139">
        <f t="shared" si="109"/>
        <v>5.15</v>
      </c>
      <c r="HM56" s="139">
        <f t="shared" si="109"/>
        <v>5.15</v>
      </c>
      <c r="HN56" s="139">
        <f t="shared" si="109"/>
        <v>5.15</v>
      </c>
      <c r="HO56" s="139">
        <f t="shared" si="109"/>
        <v>5.15</v>
      </c>
      <c r="HP56" s="139">
        <f t="shared" si="110"/>
        <v>5.15</v>
      </c>
      <c r="HQ56" s="139">
        <f t="shared" si="110"/>
        <v>5.15</v>
      </c>
      <c r="HR56" s="139">
        <f t="shared" si="110"/>
        <v>5.15</v>
      </c>
      <c r="HS56" s="139">
        <f t="shared" si="110"/>
        <v>5.15</v>
      </c>
      <c r="HT56" s="139">
        <f t="shared" si="110"/>
        <v>5.15</v>
      </c>
      <c r="HU56" s="139">
        <f t="shared" si="110"/>
        <v>5.15</v>
      </c>
      <c r="HV56" s="139">
        <f t="shared" si="110"/>
        <v>5.15</v>
      </c>
      <c r="HW56" s="139">
        <f t="shared" si="110"/>
        <v>5.15</v>
      </c>
      <c r="HX56" s="139">
        <f t="shared" si="110"/>
        <v>3.87</v>
      </c>
      <c r="HY56" s="139"/>
      <c r="HZ56" s="139"/>
      <c r="IA56" s="139"/>
      <c r="IB56" s="139"/>
      <c r="IC56" s="139"/>
      <c r="ID56" s="139"/>
      <c r="IE56" s="139"/>
      <c r="IF56" s="139"/>
      <c r="IG56" s="139"/>
      <c r="IH56" s="139"/>
      <c r="II56" s="139"/>
      <c r="IJ56" s="139"/>
      <c r="IK56" s="139"/>
      <c r="IL56" s="139"/>
      <c r="IM56" s="139"/>
      <c r="IN56" s="139"/>
      <c r="IO56" s="139"/>
      <c r="IP56" s="139"/>
      <c r="IQ56" s="139"/>
      <c r="IR56" s="139"/>
      <c r="IS56" s="139"/>
      <c r="IT56" s="139"/>
      <c r="IU56" s="139"/>
      <c r="IV56" s="139"/>
      <c r="IW56" s="139"/>
      <c r="IX56" s="139"/>
      <c r="IY56" s="139"/>
      <c r="IZ56" s="139"/>
      <c r="JA56" s="139"/>
      <c r="JB56" s="139"/>
      <c r="JC56" s="139"/>
      <c r="JD56" s="139"/>
      <c r="JE56" s="139"/>
      <c r="JF56" s="139"/>
      <c r="JG56" s="139"/>
      <c r="JH56" s="139"/>
      <c r="JI56" s="139"/>
      <c r="JJ56" s="139"/>
      <c r="JK56" s="139"/>
      <c r="JL56" s="139"/>
      <c r="JM56" s="139"/>
      <c r="JN56" s="139"/>
      <c r="JO56" s="139"/>
      <c r="JP56" s="139"/>
      <c r="JQ56" s="139"/>
      <c r="JR56" s="139"/>
      <c r="JS56" s="139"/>
      <c r="JT56" s="139"/>
      <c r="JU56" s="139"/>
      <c r="JV56" s="139"/>
      <c r="JW56" s="139"/>
      <c r="JX56" s="139"/>
      <c r="JY56" s="139"/>
      <c r="JZ56" s="139"/>
      <c r="KA56" s="139"/>
      <c r="KB56" s="139"/>
      <c r="KC56" s="139"/>
      <c r="KD56" s="139"/>
      <c r="KE56" s="139"/>
      <c r="KF56" s="139"/>
      <c r="KG56" s="139"/>
      <c r="KH56" s="139"/>
      <c r="KI56" s="139"/>
      <c r="KJ56" s="139"/>
      <c r="KK56" s="139"/>
      <c r="KL56" s="139"/>
      <c r="KM56" s="139"/>
      <c r="KN56" s="139"/>
      <c r="KO56" s="139"/>
      <c r="KP56" s="139"/>
      <c r="KQ56" s="139"/>
      <c r="KR56" s="139"/>
      <c r="KS56" s="139"/>
      <c r="KT56" s="139"/>
      <c r="KU56" s="139"/>
    </row>
    <row r="57" spans="1:307" s="152" customFormat="1" x14ac:dyDescent="0.2">
      <c r="A57" s="150" t="s">
        <v>538</v>
      </c>
      <c r="B57" s="186" t="s">
        <v>606</v>
      </c>
      <c r="C57" s="284">
        <f>'[8]ф_4 (Л) '!C62</f>
        <v>0.28274117569839596</v>
      </c>
      <c r="D57" s="284">
        <f>'[8]ф_4 (Л) '!D62</f>
        <v>0.28274117569839596</v>
      </c>
      <c r="E57" s="284">
        <f>'[8]ф_4 (Л) '!E62</f>
        <v>0.28274117569839596</v>
      </c>
      <c r="F57" s="284">
        <f>'[8]ф_4 (Л) '!F62</f>
        <v>0.28274117569839596</v>
      </c>
      <c r="G57" s="284">
        <f>'[8]ф_4 (Л) '!G62</f>
        <v>0.28274117569839596</v>
      </c>
      <c r="H57" s="284">
        <f>'[8]ф_4 (Л) '!H62</f>
        <v>0.28274117569839596</v>
      </c>
      <c r="I57" s="284">
        <f>'[8]ф_4 (Л) '!I62</f>
        <v>0.28274117569839596</v>
      </c>
      <c r="J57" s="151">
        <f>'[8]ф_4 (Л) '!J62</f>
        <v>0.15503875968992248</v>
      </c>
      <c r="K57" s="151">
        <f>'[8]ф_4 (Л) '!K62</f>
        <v>0.15503875968992248</v>
      </c>
      <c r="L57" s="151">
        <f>'[8]ф_4 (Л) '!L62</f>
        <v>0.15503875968992248</v>
      </c>
      <c r="M57" s="151">
        <f>'[8]ф_4 (Л) '!M62</f>
        <v>0.15503875968992248</v>
      </c>
      <c r="N57" s="151">
        <f>'[8]ф_4 (Л) '!N62</f>
        <v>0.15503875968992248</v>
      </c>
      <c r="O57" s="151">
        <f>'[8]ф_4 (Л) '!O62</f>
        <v>0.15503875968992248</v>
      </c>
      <c r="P57" s="151">
        <f>'[8]ф_4 (Л) '!P62</f>
        <v>0.15503875968992248</v>
      </c>
      <c r="Q57" s="151">
        <f>'[8]ф_4 (Л) '!Q62</f>
        <v>0.15503875968992248</v>
      </c>
      <c r="R57" s="151">
        <f>'[8]ф_4 (Л) '!R62</f>
        <v>0.15503875968992248</v>
      </c>
      <c r="S57" s="151">
        <f>'[8]ф_4 (Л) '!S62</f>
        <v>0.15503875968992248</v>
      </c>
      <c r="T57" s="151">
        <f>'[8]ф_4 (Л) '!T62</f>
        <v>0.15503875968992248</v>
      </c>
      <c r="U57" s="151">
        <f>'[8]ф_4 (Л) '!U62</f>
        <v>0.15503875968992248</v>
      </c>
      <c r="V57" s="151">
        <f>'[8]ф_4 (Л) '!V62</f>
        <v>0.15503875968992248</v>
      </c>
      <c r="W57" s="151">
        <f>'[8]ф_4 (Л) '!W62</f>
        <v>0.15503875968992248</v>
      </c>
      <c r="X57" s="151">
        <f>'[8]ф_4 (Л) '!X62</f>
        <v>0.15503875968992248</v>
      </c>
      <c r="Y57" s="151">
        <f>'[8]ф_4 (Л) '!Y62</f>
        <v>0.15503875968992248</v>
      </c>
      <c r="Z57" s="151">
        <f>'[8]ф_4 (Л) '!Z62</f>
        <v>0.15503875968992248</v>
      </c>
      <c r="AA57" s="151">
        <f>'[8]ф_4 (Л) '!AA62</f>
        <v>0.15503875968992248</v>
      </c>
      <c r="AB57" s="151">
        <f>'[8]ф_4 (Л) '!AB62</f>
        <v>0.15503875968992248</v>
      </c>
      <c r="AC57" s="151">
        <f>'[8]ф_4 (Л) '!AC62</f>
        <v>0.15503875968992248</v>
      </c>
      <c r="AD57" s="151">
        <f>'[8]ф_4 (Л) '!AD62</f>
        <v>0.15503875968992248</v>
      </c>
      <c r="AE57" s="151">
        <f>'[8]ф_4 (Л) '!AE62</f>
        <v>0.15503875968992248</v>
      </c>
      <c r="AF57" s="151">
        <f>'[8]ф_4 (Л) '!AF62</f>
        <v>0.15503875968992248</v>
      </c>
      <c r="AG57" s="151">
        <f>'[8]ф_4 (Л) '!AG62</f>
        <v>0.15503875968992248</v>
      </c>
      <c r="AH57" s="151">
        <f>'[8]ф_4 (Л) '!AH62</f>
        <v>0.15503875968992248</v>
      </c>
      <c r="AI57" s="151">
        <f>'[8]ф_4 (Л) '!AI62</f>
        <v>0.23255813953488372</v>
      </c>
      <c r="AJ57" s="151">
        <f>'[8]ф_4 (Л) '!AJ62</f>
        <v>173.29460519680887</v>
      </c>
      <c r="AK57" s="151">
        <f>'[8]ф_4 (Л) '!AK62</f>
        <v>173.29460519680887</v>
      </c>
      <c r="AL57" s="151">
        <f>'[8]ф_4 (Л) '!AL62</f>
        <v>173.29460519680887</v>
      </c>
      <c r="AM57" s="151">
        <f>'[8]ф_4 (Л) '!AM62</f>
        <v>173.29460519680887</v>
      </c>
      <c r="AN57" s="151">
        <f>'[8]ф_4 (Л) '!AN62</f>
        <v>173.29460519680887</v>
      </c>
      <c r="AO57" s="151">
        <f>'[8]ф_4 (Л) '!AO62</f>
        <v>173.29460519680887</v>
      </c>
      <c r="AP57" s="151">
        <f>'[8]ф_4 (Л) '!AP62</f>
        <v>173.29460519680887</v>
      </c>
      <c r="AQ57" s="151">
        <f>'[8]ф_4 (Л) '!AQ62</f>
        <v>173.29460519680887</v>
      </c>
      <c r="AR57" s="151">
        <f>'[8]ф_4 (Л) '!AR62</f>
        <v>173.29460519680887</v>
      </c>
      <c r="AS57" s="151">
        <f>'[8]ф_4 (Л) '!AS62</f>
        <v>173.29460519680887</v>
      </c>
      <c r="AT57" s="151">
        <f>'[8]ф_4 (Л) '!AT62</f>
        <v>173.29460519680887</v>
      </c>
      <c r="AU57" s="151">
        <f>'[8]ф_4 (Л) '!AU62</f>
        <v>173.29460519680887</v>
      </c>
      <c r="AV57" s="151">
        <f>'[8]ф_4 (Л) '!AV62</f>
        <v>173.29460519680887</v>
      </c>
      <c r="AW57" s="151">
        <f>'[8]ф_4 (Л) '!AW62</f>
        <v>173.29460519680887</v>
      </c>
      <c r="AX57" s="151">
        <f>'[8]ф_4 (Л) '!AX62</f>
        <v>173.29460519680887</v>
      </c>
      <c r="AY57" s="151">
        <f>'[8]ф_4 (Л) '!AY62</f>
        <v>173.29460519680887</v>
      </c>
      <c r="AZ57" s="151">
        <f>'[8]ф_4 (Л) '!AZ62</f>
        <v>173.29460519680887</v>
      </c>
      <c r="BA57" s="151">
        <f>'[8]ф_4 (Л) '!BA62</f>
        <v>173.29460519680887</v>
      </c>
      <c r="BB57" s="151">
        <f>'[8]ф_4 (Л) '!BB62</f>
        <v>173.29460519680887</v>
      </c>
      <c r="BC57" s="151">
        <f>'[8]ф_4 (Л) '!BC62</f>
        <v>173.29460519680887</v>
      </c>
      <c r="BD57" s="151">
        <f>'[8]ф_4 (Л) '!BD62</f>
        <v>173.29460519680887</v>
      </c>
      <c r="BE57" s="151">
        <f>'[8]ф_4 (Л) '!BE62</f>
        <v>173.29460519680887</v>
      </c>
      <c r="BF57" s="151">
        <f>'[8]ф_4 (Л) '!BF62</f>
        <v>173.29460519680887</v>
      </c>
      <c r="BG57" s="151">
        <f>'[8]ф_4 (Л) '!BG62</f>
        <v>173.29460519680887</v>
      </c>
      <c r="BH57" s="151">
        <f>'[8]ф_4 (Л) '!BH62</f>
        <v>173.29460519680887</v>
      </c>
      <c r="BI57" s="151">
        <f>'[8]ф_4 (Л) '!BI62</f>
        <v>160.417475568627</v>
      </c>
      <c r="BJ57" s="151">
        <f>'[8]ф_4 (Л) '!BJ62</f>
        <v>4.828950682167668</v>
      </c>
      <c r="BK57" s="151">
        <f>'[8]ф_4 (Л) '!BK62</f>
        <v>1.2103622236245209E-2</v>
      </c>
      <c r="BL57" s="151">
        <f>'[8]ф_4 (Л) '!BL62</f>
        <v>4.828950682167668</v>
      </c>
      <c r="BM57" s="151">
        <f>'[8]ф_4 (Л) '!BM62</f>
        <v>4.8289506821676698</v>
      </c>
      <c r="BN57" s="151">
        <f>'[8]ф_4 (Л) '!BN62</f>
        <v>4.1087703764453627</v>
      </c>
      <c r="BO57" s="151">
        <f>'[8]ф_4 (Л) '!BO62</f>
        <v>3.4385853241853774</v>
      </c>
      <c r="BP57" s="151">
        <f>'[8]ф_4 (Л) '!BP62</f>
        <v>3.5161295358046303</v>
      </c>
      <c r="BQ57" s="151">
        <f>'[8]ф_4 (Л) '!BQ62</f>
        <v>3.5324719316201088</v>
      </c>
      <c r="BR57" s="151">
        <f>'[8]ф_4 (Л) '!BR62</f>
        <v>3.5216703115672963</v>
      </c>
      <c r="BS57" s="151">
        <f>'[8]ф_4 (Л) '!BS62</f>
        <v>3.5359987708628822</v>
      </c>
      <c r="BT57" s="151">
        <f>'[8]ф_4 (Л) '!BT62</f>
        <v>3.5528111026342897</v>
      </c>
      <c r="BU57" s="151">
        <f>'[8]ф_4 (Л) '!BU62</f>
        <v>3.559139849761324</v>
      </c>
      <c r="BV57" s="151">
        <f>'[8]ф_4 (Л) '!BV62</f>
        <v>3.5574011813002842</v>
      </c>
      <c r="BW57" s="151">
        <f>'[8]ф_4 (Л) '!BW62</f>
        <v>3.5684407394290241</v>
      </c>
      <c r="BX57" s="151">
        <f>'[8]ф_4 (Л) '!BX62</f>
        <v>3.5728314333179574</v>
      </c>
      <c r="BY57" s="151">
        <f>'[8]ф_4 (Л) '!BY62</f>
        <v>3.5960889770673563</v>
      </c>
      <c r="BZ57" s="151">
        <f>'[8]ф_4 (Л) '!BZ62</f>
        <v>3.6045304911197911</v>
      </c>
      <c r="CA57" s="151">
        <f>'[8]ф_4 (Л) '!CA62</f>
        <v>3.6227786892645009</v>
      </c>
      <c r="CB57" s="151">
        <f>'[8]ф_4 (Л) '!CB62</f>
        <v>3.6259796051121391</v>
      </c>
      <c r="CC57" s="151">
        <f>'[8]ф_4 (Л) '!CC62</f>
        <v>3.6346320075356489</v>
      </c>
      <c r="CD57" s="151">
        <f>'[8]ф_4 (Л) '!CD62</f>
        <v>3.643382405183214</v>
      </c>
      <c r="CE57" s="151">
        <f>'[8]ф_4 (Л) '!CE62</f>
        <v>3.6654182215261968</v>
      </c>
      <c r="CF57" s="151">
        <f>'[8]ф_4 (Л) '!CF62</f>
        <v>3.6678209724170974</v>
      </c>
      <c r="CG57" s="151">
        <f>'[8]ф_4 (Л) '!CG62</f>
        <v>3.6678491085675589</v>
      </c>
      <c r="CH57" s="151">
        <f>'[8]ф_4 (Л) '!CH62</f>
        <v>3.6676101470580962</v>
      </c>
      <c r="CI57" s="151">
        <f>'[8]ф_4 (Л) '!CI62</f>
        <v>3.6676101470580962</v>
      </c>
      <c r="CJ57" s="151">
        <f t="shared" si="103"/>
        <v>6276.1920305639969</v>
      </c>
      <c r="CK57" s="151">
        <v>6276.1920305639969</v>
      </c>
      <c r="CL57" s="151">
        <v>6276.1920305639969</v>
      </c>
      <c r="CM57" s="151">
        <v>6276.1920305639978</v>
      </c>
      <c r="CN57" s="151">
        <v>4965.1139121815422</v>
      </c>
      <c r="CO57" s="151">
        <v>4240.0076093153912</v>
      </c>
      <c r="CP57" s="151">
        <v>4329.1342321864386</v>
      </c>
      <c r="CQ57" s="151">
        <v>4344.4936018501312</v>
      </c>
      <c r="CR57" s="151">
        <v>4326.8178164865622</v>
      </c>
      <c r="CS57" s="151">
        <v>4342.967038476223</v>
      </c>
      <c r="CT57" s="151">
        <v>4361.9095752813928</v>
      </c>
      <c r="CU57" s="151">
        <v>4369.0319140592846</v>
      </c>
      <c r="CV57" s="151">
        <v>4366.7275188801868</v>
      </c>
      <c r="CW57" s="151">
        <v>4379.1442687291792</v>
      </c>
      <c r="CX57" s="151">
        <v>4384.0805937806927</v>
      </c>
      <c r="CY57" s="151">
        <v>4410.2083057985556</v>
      </c>
      <c r="CZ57" s="151">
        <v>4419.7826738696067</v>
      </c>
      <c r="DA57" s="151">
        <v>4440.6883251838071</v>
      </c>
      <c r="DB57" s="151">
        <v>4444.4562080937221</v>
      </c>
      <c r="DC57" s="151">
        <v>4454.6414308590111</v>
      </c>
      <c r="DD57" s="151">
        <v>4479.8840388971794</v>
      </c>
      <c r="DE57" s="151">
        <v>4505.9445574843694</v>
      </c>
      <c r="DF57" s="151">
        <v>4508.657558244453</v>
      </c>
      <c r="DG57" s="151">
        <v>4508.6893253947355</v>
      </c>
      <c r="DH57" s="151">
        <v>4508.419524164512</v>
      </c>
      <c r="DI57" s="151">
        <v>4508.419524164512</v>
      </c>
      <c r="DJ57" s="139"/>
      <c r="DK57" s="139">
        <v>1299.7009999999993</v>
      </c>
      <c r="DL57" s="139">
        <v>12541</v>
      </c>
      <c r="DM57" s="139">
        <f t="shared" si="100"/>
        <v>6.45</v>
      </c>
      <c r="DN57" s="139">
        <v>7.5013500000000004</v>
      </c>
      <c r="DO57" s="139"/>
      <c r="DP57" s="139"/>
      <c r="DQ57" s="284">
        <f>'[8]ф_4 (Л) '!DQ62</f>
        <v>0</v>
      </c>
      <c r="DR57" s="284">
        <f>'[8]ф_4 (Л) '!DR62</f>
        <v>0</v>
      </c>
      <c r="DS57" s="284">
        <f>'[8]ф_4 (Л) '!DS62</f>
        <v>0</v>
      </c>
      <c r="DT57" s="284">
        <f>'[8]ф_4 (Л) '!DT62</f>
        <v>41.673996467793124</v>
      </c>
      <c r="DU57" s="284">
        <f>'[8]ф_4 (Л) '!DU62</f>
        <v>0</v>
      </c>
      <c r="DV57" s="284">
        <f>'[8]ф_4 (Л) '!DV62</f>
        <v>0</v>
      </c>
      <c r="DW57" s="284">
        <f>'[8]ф_4 (Л) '!DW62</f>
        <v>0</v>
      </c>
      <c r="DX57" s="284">
        <f>'[8]ф_4 (Л) '!DX62</f>
        <v>0</v>
      </c>
      <c r="DY57" s="284">
        <f>'[8]ф_4 (Л) '!DY62</f>
        <v>0</v>
      </c>
      <c r="DZ57" s="284">
        <f>'[8]ф_4 (Л) '!DZ62</f>
        <v>309.22190866704102</v>
      </c>
      <c r="EA57" s="284">
        <f>'[8]ф_4 (Л) '!EA62</f>
        <v>766.67941008121011</v>
      </c>
      <c r="EB57" s="284">
        <f>'[8]ф_4 (Л) '!EB62</f>
        <v>0</v>
      </c>
      <c r="EC57" s="284">
        <f>'[8]ф_4 (Л) '!EC62</f>
        <v>0</v>
      </c>
      <c r="ED57" s="284">
        <f>'[8]ф_4 (Л) '!ED62</f>
        <v>0</v>
      </c>
      <c r="EE57" s="284">
        <f>'[8]ф_4 (Л) '!EE62</f>
        <v>0</v>
      </c>
      <c r="EF57" s="284">
        <f>'[8]ф_4 (Л) '!EF62</f>
        <v>0</v>
      </c>
      <c r="EG57" s="284">
        <f>'[8]ф_4 (Л) '!EG62</f>
        <v>0</v>
      </c>
      <c r="EH57" s="284">
        <f>'[8]ф_4 (Л) '!EH62</f>
        <v>0</v>
      </c>
      <c r="EI57" s="284">
        <f>'[8]ф_4 (Л) '!EI62</f>
        <v>0</v>
      </c>
      <c r="EJ57" s="284">
        <f>'[8]ф_4 (Л) '!EJ62</f>
        <v>0</v>
      </c>
      <c r="EK57" s="284">
        <f>'[8]ф_4 (Л) '!EK62</f>
        <v>0</v>
      </c>
      <c r="EL57" s="284">
        <f>'[8]ф_4 (Л) '!EL62</f>
        <v>0</v>
      </c>
      <c r="EM57" s="284">
        <f>'[8]ф_4 (Л) '!EM62</f>
        <v>0</v>
      </c>
      <c r="EN57" s="284">
        <f>'[8]ф_4 (Л) '!EN62</f>
        <v>0</v>
      </c>
      <c r="EO57" s="284">
        <f>'[8]ф_4 (Л) '!EO62</f>
        <v>0</v>
      </c>
      <c r="EP57" s="139"/>
      <c r="EQ57" s="139"/>
      <c r="ER57" s="139"/>
      <c r="ES57" s="139">
        <v>0</v>
      </c>
      <c r="ET57" s="139">
        <v>0</v>
      </c>
      <c r="EU57" s="139">
        <v>0</v>
      </c>
      <c r="EV57" s="139">
        <v>0</v>
      </c>
      <c r="EW57" s="139">
        <v>0</v>
      </c>
      <c r="EX57" s="139">
        <v>0</v>
      </c>
      <c r="EY57" s="139">
        <v>0</v>
      </c>
      <c r="EZ57" s="139">
        <v>0</v>
      </c>
      <c r="FA57" s="139">
        <v>0</v>
      </c>
      <c r="FB57" s="139">
        <v>0</v>
      </c>
      <c r="FC57" s="139">
        <v>0</v>
      </c>
      <c r="FD57" s="139">
        <v>0</v>
      </c>
      <c r="FE57" s="139">
        <v>0</v>
      </c>
      <c r="FF57" s="139">
        <v>0</v>
      </c>
      <c r="FG57" s="139">
        <v>0</v>
      </c>
      <c r="FH57" s="139">
        <v>0</v>
      </c>
      <c r="FI57" s="139">
        <v>0</v>
      </c>
      <c r="FJ57" s="139">
        <v>0</v>
      </c>
      <c r="FK57" s="139">
        <v>0</v>
      </c>
      <c r="FL57" s="139">
        <v>0</v>
      </c>
      <c r="FM57" s="139">
        <v>0</v>
      </c>
      <c r="FN57" s="139">
        <v>0</v>
      </c>
      <c r="FO57" s="139">
        <v>0</v>
      </c>
      <c r="FP57" s="139">
        <v>0</v>
      </c>
      <c r="FQ57" s="139">
        <v>0</v>
      </c>
      <c r="FR57" s="139"/>
      <c r="FS57" s="139"/>
      <c r="FT57" s="139"/>
      <c r="FU57" s="139">
        <v>2045</v>
      </c>
      <c r="FV57" s="139"/>
      <c r="FW57" s="139"/>
      <c r="FX57" s="139"/>
      <c r="FY57" s="139">
        <v>4.3</v>
      </c>
      <c r="FZ57" s="139"/>
      <c r="GA57" s="139"/>
      <c r="GB57" s="139"/>
      <c r="GC57" s="139"/>
      <c r="GD57" s="139"/>
      <c r="GE57" s="139"/>
      <c r="GF57" s="139"/>
      <c r="GG57" s="139"/>
      <c r="GH57" s="139"/>
      <c r="GI57" s="139"/>
      <c r="GJ57" s="139"/>
      <c r="GK57" s="139"/>
      <c r="GL57" s="139"/>
      <c r="GM57" s="139"/>
      <c r="GN57" s="139"/>
      <c r="GO57" s="139"/>
      <c r="GP57" s="139"/>
      <c r="GQ57" s="139"/>
      <c r="GR57" s="139">
        <v>12541</v>
      </c>
      <c r="GS57" s="139"/>
      <c r="GT57" s="139"/>
      <c r="GU57" s="139"/>
      <c r="GV57" s="139">
        <f t="shared" si="104"/>
        <v>0.28274117569839596</v>
      </c>
      <c r="GW57" s="139"/>
      <c r="GX57" s="139"/>
      <c r="GY57" s="139"/>
      <c r="GZ57" s="139">
        <f t="shared" si="109"/>
        <v>6.45</v>
      </c>
      <c r="HA57" s="139">
        <f t="shared" si="109"/>
        <v>6.45</v>
      </c>
      <c r="HB57" s="139">
        <f t="shared" si="109"/>
        <v>6.45</v>
      </c>
      <c r="HC57" s="139">
        <f t="shared" si="109"/>
        <v>6.45</v>
      </c>
      <c r="HD57" s="139">
        <f t="shared" si="109"/>
        <v>6.45</v>
      </c>
      <c r="HE57" s="139">
        <f t="shared" si="109"/>
        <v>6.45</v>
      </c>
      <c r="HF57" s="139">
        <f t="shared" si="109"/>
        <v>6.45</v>
      </c>
      <c r="HG57" s="139">
        <f t="shared" si="109"/>
        <v>6.45</v>
      </c>
      <c r="HH57" s="139">
        <f t="shared" si="109"/>
        <v>6.45</v>
      </c>
      <c r="HI57" s="139">
        <f t="shared" si="109"/>
        <v>6.45</v>
      </c>
      <c r="HJ57" s="139">
        <f t="shared" si="109"/>
        <v>6.45</v>
      </c>
      <c r="HK57" s="139">
        <f t="shared" si="109"/>
        <v>6.45</v>
      </c>
      <c r="HL57" s="139">
        <f t="shared" si="109"/>
        <v>6.45</v>
      </c>
      <c r="HM57" s="139">
        <f t="shared" si="109"/>
        <v>6.45</v>
      </c>
      <c r="HN57" s="139">
        <f t="shared" si="109"/>
        <v>6.45</v>
      </c>
      <c r="HO57" s="139">
        <f t="shared" si="109"/>
        <v>6.45</v>
      </c>
      <c r="HP57" s="139">
        <f t="shared" si="110"/>
        <v>6.45</v>
      </c>
      <c r="HQ57" s="139">
        <f t="shared" si="110"/>
        <v>6.45</v>
      </c>
      <c r="HR57" s="139">
        <f t="shared" si="110"/>
        <v>6.45</v>
      </c>
      <c r="HS57" s="139">
        <f t="shared" si="110"/>
        <v>6.45</v>
      </c>
      <c r="HT57" s="139">
        <f t="shared" si="110"/>
        <v>6.45</v>
      </c>
      <c r="HU57" s="139">
        <f t="shared" si="110"/>
        <v>6.45</v>
      </c>
      <c r="HV57" s="139">
        <f t="shared" si="110"/>
        <v>6.45</v>
      </c>
      <c r="HW57" s="139">
        <f t="shared" si="110"/>
        <v>6.45</v>
      </c>
      <c r="HX57" s="139">
        <f t="shared" si="110"/>
        <v>4.3</v>
      </c>
      <c r="HY57" s="139"/>
      <c r="HZ57" s="139"/>
      <c r="IA57" s="139"/>
      <c r="IB57" s="139"/>
      <c r="IC57" s="139"/>
      <c r="ID57" s="139"/>
      <c r="IE57" s="139"/>
      <c r="IF57" s="139"/>
      <c r="IG57" s="139"/>
      <c r="IH57" s="139"/>
      <c r="II57" s="139"/>
      <c r="IJ57" s="139"/>
      <c r="IK57" s="139"/>
      <c r="IL57" s="139"/>
      <c r="IM57" s="139"/>
      <c r="IN57" s="139"/>
      <c r="IO57" s="139"/>
      <c r="IP57" s="139"/>
      <c r="IQ57" s="139"/>
      <c r="IR57" s="139"/>
      <c r="IS57" s="139"/>
      <c r="IT57" s="139"/>
      <c r="IU57" s="139"/>
      <c r="IV57" s="139"/>
      <c r="IW57" s="139"/>
      <c r="IX57" s="139"/>
      <c r="IY57" s="139"/>
      <c r="IZ57" s="139"/>
      <c r="JA57" s="139"/>
      <c r="JB57" s="139"/>
      <c r="JC57" s="139"/>
      <c r="JD57" s="139"/>
      <c r="JE57" s="139"/>
      <c r="JF57" s="139"/>
      <c r="JG57" s="139"/>
      <c r="JH57" s="139"/>
      <c r="JI57" s="139"/>
      <c r="JJ57" s="139"/>
      <c r="JK57" s="139"/>
      <c r="JL57" s="139"/>
      <c r="JM57" s="139"/>
      <c r="JN57" s="139"/>
      <c r="JO57" s="139"/>
      <c r="JP57" s="139"/>
      <c r="JQ57" s="139"/>
      <c r="JR57" s="139"/>
      <c r="JS57" s="139"/>
      <c r="JT57" s="139"/>
      <c r="JU57" s="139"/>
      <c r="JV57" s="139"/>
      <c r="JW57" s="139"/>
      <c r="JX57" s="139"/>
      <c r="JY57" s="139"/>
      <c r="JZ57" s="139"/>
      <c r="KA57" s="139"/>
      <c r="KB57" s="139"/>
      <c r="KC57" s="139"/>
      <c r="KD57" s="139"/>
      <c r="KE57" s="139"/>
      <c r="KF57" s="139"/>
      <c r="KG57" s="139"/>
      <c r="KH57" s="139"/>
      <c r="KI57" s="139"/>
      <c r="KJ57" s="139"/>
      <c r="KK57" s="139"/>
      <c r="KL57" s="139"/>
      <c r="KM57" s="139"/>
      <c r="KN57" s="139"/>
      <c r="KO57" s="139"/>
      <c r="KP57" s="139"/>
      <c r="KQ57" s="139"/>
      <c r="KR57" s="139"/>
      <c r="KS57" s="139"/>
      <c r="KT57" s="139"/>
      <c r="KU57" s="139"/>
    </row>
    <row r="58" spans="1:307" s="152" customFormat="1" x14ac:dyDescent="0.2">
      <c r="A58" s="150" t="s">
        <v>539</v>
      </c>
      <c r="B58" s="186" t="s">
        <v>607</v>
      </c>
      <c r="C58" s="284">
        <f>'[8]ф_4 (Л) '!C63</f>
        <v>0.28274117569839596</v>
      </c>
      <c r="D58" s="284">
        <f>'[8]ф_4 (Л) '!D63</f>
        <v>0.28274117569839596</v>
      </c>
      <c r="E58" s="284">
        <f>'[8]ф_4 (Л) '!E63</f>
        <v>0.28274117569839596</v>
      </c>
      <c r="F58" s="284">
        <f>'[8]ф_4 (Л) '!F63</f>
        <v>0.28274117569839596</v>
      </c>
      <c r="G58" s="284">
        <f>'[8]ф_4 (Л) '!G63</f>
        <v>0.28274117569839596</v>
      </c>
      <c r="H58" s="284">
        <f>'[8]ф_4 (Л) '!H63</f>
        <v>0.28274117569839596</v>
      </c>
      <c r="I58" s="284">
        <f>'[8]ф_4 (Л) '!I63</f>
        <v>0.28274117569839596</v>
      </c>
      <c r="J58" s="151">
        <f>'[8]ф_4 (Л) '!J63</f>
        <v>0.15503875968992248</v>
      </c>
      <c r="K58" s="151">
        <f>'[8]ф_4 (Л) '!K63</f>
        <v>0.15503875968992248</v>
      </c>
      <c r="L58" s="151">
        <f>'[8]ф_4 (Л) '!L63</f>
        <v>0.15503875968992248</v>
      </c>
      <c r="M58" s="151">
        <f>'[8]ф_4 (Л) '!M63</f>
        <v>0.15503875968992248</v>
      </c>
      <c r="N58" s="151">
        <f>'[8]ф_4 (Л) '!N63</f>
        <v>0.23255813953488372</v>
      </c>
      <c r="O58" s="151">
        <f>'[8]ф_4 (Л) '!O63</f>
        <v>0</v>
      </c>
      <c r="P58" s="151">
        <f>'[8]ф_4 (Л) '!P63</f>
        <v>0</v>
      </c>
      <c r="Q58" s="151">
        <f>'[8]ф_4 (Л) '!Q63</f>
        <v>0</v>
      </c>
      <c r="R58" s="151">
        <f>'[8]ф_4 (Л) '!R63</f>
        <v>0</v>
      </c>
      <c r="S58" s="151">
        <f>'[8]ф_4 (Л) '!S63</f>
        <v>0</v>
      </c>
      <c r="T58" s="151">
        <f>'[8]ф_4 (Л) '!T63</f>
        <v>0</v>
      </c>
      <c r="U58" s="151">
        <f>'[8]ф_4 (Л) '!U63</f>
        <v>0</v>
      </c>
      <c r="V58" s="151">
        <f>'[8]ф_4 (Л) '!V63</f>
        <v>0</v>
      </c>
      <c r="W58" s="151">
        <f>'[8]ф_4 (Л) '!W63</f>
        <v>0</v>
      </c>
      <c r="X58" s="151">
        <f>'[8]ф_4 (Л) '!X63</f>
        <v>0</v>
      </c>
      <c r="Y58" s="151">
        <f>'[8]ф_4 (Л) '!Y63</f>
        <v>0</v>
      </c>
      <c r="Z58" s="151">
        <f>'[8]ф_4 (Л) '!Z63</f>
        <v>0</v>
      </c>
      <c r="AA58" s="151">
        <f>'[8]ф_4 (Л) '!AA63</f>
        <v>0</v>
      </c>
      <c r="AB58" s="151">
        <f>'[8]ф_4 (Л) '!AB63</f>
        <v>0</v>
      </c>
      <c r="AC58" s="151">
        <f>'[8]ф_4 (Л) '!AC63</f>
        <v>0</v>
      </c>
      <c r="AD58" s="151">
        <f>'[8]ф_4 (Л) '!AD63</f>
        <v>0</v>
      </c>
      <c r="AE58" s="151">
        <f>'[8]ф_4 (Л) '!AE63</f>
        <v>0</v>
      </c>
      <c r="AF58" s="151">
        <f>'[8]ф_4 (Л) '!AF63</f>
        <v>0</v>
      </c>
      <c r="AG58" s="151">
        <f>'[8]ф_4 (Л) '!AG63</f>
        <v>0</v>
      </c>
      <c r="AH58" s="151">
        <f>'[8]ф_4 (Л) '!AH63</f>
        <v>0</v>
      </c>
      <c r="AI58" s="151">
        <f>'[8]ф_4 (Л) '!AI63</f>
        <v>0</v>
      </c>
      <c r="AJ58" s="151">
        <f>'[8]ф_4 (Л) '!AJ63</f>
        <v>179.87116322453986</v>
      </c>
      <c r="AK58" s="151">
        <f>'[8]ф_4 (Л) '!AK63</f>
        <v>179.87116322453986</v>
      </c>
      <c r="AL58" s="151">
        <f>'[8]ф_4 (Л) '!AL63</f>
        <v>179.87116322453986</v>
      </c>
      <c r="AM58" s="151">
        <f>'[8]ф_4 (Л) '!AM63</f>
        <v>179.87116322453986</v>
      </c>
      <c r="AN58" s="151">
        <f>'[8]ф_4 (Л) '!AN63</f>
        <v>158.67126404555827</v>
      </c>
      <c r="AO58" s="151">
        <f>'[8]ф_4 (Л) '!AO63</f>
        <v>158.67126404555827</v>
      </c>
      <c r="AP58" s="151">
        <f>'[8]ф_4 (Л) '!AP63</f>
        <v>158.67126404555827</v>
      </c>
      <c r="AQ58" s="151">
        <f>'[8]ф_4 (Л) '!AQ63</f>
        <v>158.67126404555827</v>
      </c>
      <c r="AR58" s="151">
        <f>'[8]ф_4 (Л) '!AR63</f>
        <v>158.67126404555827</v>
      </c>
      <c r="AS58" s="151">
        <f>'[8]ф_4 (Л) '!AS63</f>
        <v>158.67126404555827</v>
      </c>
      <c r="AT58" s="151">
        <f>'[8]ф_4 (Л) '!AT63</f>
        <v>158.67126404555827</v>
      </c>
      <c r="AU58" s="151">
        <f>'[8]ф_4 (Л) '!AU63</f>
        <v>158.67126404555827</v>
      </c>
      <c r="AV58" s="151">
        <f>'[8]ф_4 (Л) '!AV63</f>
        <v>158.67126404555827</v>
      </c>
      <c r="AW58" s="151">
        <f>'[8]ф_4 (Л) '!AW63</f>
        <v>158.67126404555827</v>
      </c>
      <c r="AX58" s="151">
        <f>'[8]ф_4 (Л) '!AX63</f>
        <v>158.67126404555827</v>
      </c>
      <c r="AY58" s="151">
        <f>'[8]ф_4 (Л) '!AY63</f>
        <v>158.67126404555827</v>
      </c>
      <c r="AZ58" s="151">
        <f>'[8]ф_4 (Л) '!AZ63</f>
        <v>158.67126404555827</v>
      </c>
      <c r="BA58" s="151">
        <f>'[8]ф_4 (Л) '!BA63</f>
        <v>158.67126404555827</v>
      </c>
      <c r="BB58" s="151">
        <f>'[8]ф_4 (Л) '!BB63</f>
        <v>158.67126404555827</v>
      </c>
      <c r="BC58" s="151">
        <f>'[8]ф_4 (Л) '!BC63</f>
        <v>158.67126404555827</v>
      </c>
      <c r="BD58" s="151">
        <f>'[8]ф_4 (Л) '!BD63</f>
        <v>158.67126404555827</v>
      </c>
      <c r="BE58" s="151">
        <f>'[8]ф_4 (Л) '!BE63</f>
        <v>158.67126404555827</v>
      </c>
      <c r="BF58" s="151">
        <f>'[8]ф_4 (Л) '!BF63</f>
        <v>158.67126404555827</v>
      </c>
      <c r="BG58" s="151">
        <f>'[8]ф_4 (Л) '!BG63</f>
        <v>158.67126404555827</v>
      </c>
      <c r="BH58" s="151">
        <f>'[8]ф_4 (Л) '!BH63</f>
        <v>158.67126404555827</v>
      </c>
      <c r="BI58" s="151">
        <f>'[8]ф_4 (Л) '!BI63</f>
        <v>158.67126404555827</v>
      </c>
      <c r="BJ58" s="151">
        <f>'[8]ф_4 (Л) '!BJ63</f>
        <v>4.6001205810399624</v>
      </c>
      <c r="BK58" s="151">
        <f>'[8]ф_4 (Л) '!BK63</f>
        <v>3.2488072597496157E-2</v>
      </c>
      <c r="BL58" s="151">
        <f>'[8]ф_4 (Л) '!BL63</f>
        <v>4.6001205810399624</v>
      </c>
      <c r="BM58" s="151">
        <f>'[8]ф_4 (Л) '!BM63</f>
        <v>4.6001205810399632</v>
      </c>
      <c r="BN58" s="151">
        <f>'[8]ф_4 (Л) '!BN63</f>
        <v>3.9140675512074647</v>
      </c>
      <c r="BO58" s="151">
        <f>'[8]ф_4 (Л) '!BO63</f>
        <v>3.2914199601232377</v>
      </c>
      <c r="BP58" s="151">
        <f>'[8]ф_4 (Л) '!BP63</f>
        <v>3.3656454167726508</v>
      </c>
      <c r="BQ58" s="151">
        <f>'[8]ф_4 (Л) '!BQ63</f>
        <v>3.3812883869804762</v>
      </c>
      <c r="BR58" s="151">
        <f>'[8]ф_4 (Л) '!BR63</f>
        <v>3.3709490571422931</v>
      </c>
      <c r="BS58" s="151">
        <f>'[8]ф_4 (Л) '!BS63</f>
        <v>3.3846642837477212</v>
      </c>
      <c r="BT58" s="151">
        <f>'[8]ф_4 (Л) '!BT63</f>
        <v>3.400757077484557</v>
      </c>
      <c r="BU58" s="151">
        <f>'[8]ф_4 (Л) '!BU63</f>
        <v>3.4068149654392283</v>
      </c>
      <c r="BV58" s="151">
        <f>'[8]ф_4 (Л) '!BV63</f>
        <v>3.3488631863323368</v>
      </c>
      <c r="BW58" s="151">
        <f>'[8]ф_4 (Л) '!BW63</f>
        <v>3.3592555958263928</v>
      </c>
      <c r="BX58" s="151">
        <f>'[8]ф_4 (Л) '!BX63</f>
        <v>3.3633889033668507</v>
      </c>
      <c r="BY58" s="151">
        <f>'[8]ф_4 (Л) '!BY63</f>
        <v>3.3852830693879041</v>
      </c>
      <c r="BZ58" s="151">
        <f>'[8]ф_4 (Л) '!BZ63</f>
        <v>3.3932297344409501</v>
      </c>
      <c r="CA58" s="151">
        <f>'[8]ф_4 (Л) '!CA63</f>
        <v>3.4104082071150317</v>
      </c>
      <c r="CB58" s="151">
        <f>'[8]ф_4 (Л) '!CB63</f>
        <v>3.413421482452391</v>
      </c>
      <c r="CC58" s="151">
        <f>'[8]ф_4 (Л) '!CC63</f>
        <v>3.4215666734141914</v>
      </c>
      <c r="CD58" s="151">
        <f>'[8]ф_4 (Л) '!CD63</f>
        <v>3.429804115033579</v>
      </c>
      <c r="CE58" s="151">
        <f>'[8]ф_4 (Л) '!CE63</f>
        <v>3.4505481723863736</v>
      </c>
      <c r="CF58" s="151">
        <f>'[8]ф_4 (Л) '!CF63</f>
        <v>3.4528100719007613</v>
      </c>
      <c r="CG58" s="151">
        <f>'[8]ф_4 (Л) '!CG63</f>
        <v>3.4528365586852665</v>
      </c>
      <c r="CH58" s="151">
        <f>'[8]ф_4 (Л) '!CH63</f>
        <v>3.4526116053102589</v>
      </c>
      <c r="CI58" s="151">
        <f>'[8]ф_4 (Л) '!CI63</f>
        <v>3.4526116053102585</v>
      </c>
      <c r="CJ58" s="151">
        <f t="shared" si="103"/>
        <v>4469.0677458067139</v>
      </c>
      <c r="CK58" s="151">
        <v>4469.0677458067139</v>
      </c>
      <c r="CL58" s="151">
        <v>4469.0677458067139</v>
      </c>
      <c r="CM58" s="151">
        <v>4469.0677458067139</v>
      </c>
      <c r="CN58" s="151">
        <v>3535.492593459207</v>
      </c>
      <c r="CO58" s="151">
        <v>3033.7123421211818</v>
      </c>
      <c r="CP58" s="151">
        <v>3097.4821653690074</v>
      </c>
      <c r="CQ58" s="151">
        <v>3108.4717469003172</v>
      </c>
      <c r="CR58" s="151">
        <v>3095.8247770938647</v>
      </c>
      <c r="CS58" s="151">
        <v>3107.3794955236267</v>
      </c>
      <c r="CT58" s="151">
        <v>3120.9328220720686</v>
      </c>
      <c r="CU58" s="151">
        <v>3126.0288334584129</v>
      </c>
      <c r="CV58" s="151">
        <v>3072.7336937565824</v>
      </c>
      <c r="CW58" s="151">
        <v>3081.4709839728794</v>
      </c>
      <c r="CX58" s="151">
        <v>3084.9445261720512</v>
      </c>
      <c r="CY58" s="151">
        <v>3103.329804555221</v>
      </c>
      <c r="CZ58" s="151">
        <v>3110.0669969358182</v>
      </c>
      <c r="DA58" s="151">
        <v>3124.7776696089645</v>
      </c>
      <c r="DB58" s="151">
        <v>3127.4290145168784</v>
      </c>
      <c r="DC58" s="151">
        <v>3134.5960468160101</v>
      </c>
      <c r="DD58" s="151">
        <v>3152.358504377607</v>
      </c>
      <c r="DE58" s="151">
        <v>3170.6965007818712</v>
      </c>
      <c r="DF58" s="151">
        <v>3172.6055571199763</v>
      </c>
      <c r="DG58" s="151">
        <v>3172.6279106999991</v>
      </c>
      <c r="DH58" s="151">
        <v>3172.4380597585009</v>
      </c>
      <c r="DI58" s="151">
        <v>3172.4380597585009</v>
      </c>
      <c r="DJ58" s="139"/>
      <c r="DK58" s="139">
        <v>971.51099999999974</v>
      </c>
      <c r="DL58" s="139">
        <v>10402</v>
      </c>
      <c r="DM58" s="139">
        <f t="shared" si="100"/>
        <v>6.45</v>
      </c>
      <c r="DN58" s="139">
        <v>7.5013500000000004</v>
      </c>
      <c r="DO58" s="139"/>
      <c r="DP58" s="139"/>
      <c r="DQ58" s="284">
        <f>'[8]ф_4 (Л) '!DQ63</f>
        <v>0</v>
      </c>
      <c r="DR58" s="284">
        <f>'[8]ф_4 (Л) '!DR63</f>
        <v>0</v>
      </c>
      <c r="DS58" s="284">
        <f>'[8]ф_4 (Л) '!DS63</f>
        <v>0</v>
      </c>
      <c r="DT58" s="284">
        <f>'[8]ф_4 (Л) '!DT63</f>
        <v>10.507846588232542</v>
      </c>
      <c r="DU58" s="284">
        <f>'[8]ф_4 (Л) '!DU63</f>
        <v>0</v>
      </c>
      <c r="DV58" s="284">
        <f>'[8]ф_4 (Л) '!DV63</f>
        <v>0</v>
      </c>
      <c r="DW58" s="284">
        <f>'[8]ф_4 (Л) '!DW63</f>
        <v>0</v>
      </c>
      <c r="DX58" s="284">
        <f>'[8]ф_4 (Л) '!DX63</f>
        <v>0</v>
      </c>
      <c r="DY58" s="284">
        <f>'[8]ф_4 (Л) '!DY63</f>
        <v>0</v>
      </c>
      <c r="DZ58" s="284">
        <f>'[8]ф_4 (Л) '!DZ63</f>
        <v>0</v>
      </c>
      <c r="EA58" s="284">
        <f>'[8]ф_4 (Л) '!EA63</f>
        <v>793.98749850680565</v>
      </c>
      <c r="EB58" s="284">
        <f>'[8]ф_4 (Л) '!EB63</f>
        <v>0</v>
      </c>
      <c r="EC58" s="284">
        <f>'[8]ф_4 (Л) '!EC63</f>
        <v>0</v>
      </c>
      <c r="ED58" s="284">
        <f>'[8]ф_4 (Л) '!ED63</f>
        <v>0</v>
      </c>
      <c r="EE58" s="284">
        <f>'[8]ф_4 (Л) '!EE63</f>
        <v>0</v>
      </c>
      <c r="EF58" s="284">
        <f>'[8]ф_4 (Л) '!EF63</f>
        <v>0</v>
      </c>
      <c r="EG58" s="284">
        <f>'[8]ф_4 (Л) '!EG63</f>
        <v>0</v>
      </c>
      <c r="EH58" s="284">
        <f>'[8]ф_4 (Л) '!EH63</f>
        <v>0</v>
      </c>
      <c r="EI58" s="284">
        <f>'[8]ф_4 (Л) '!EI63</f>
        <v>0</v>
      </c>
      <c r="EJ58" s="284">
        <f>'[8]ф_4 (Л) '!EJ63</f>
        <v>0</v>
      </c>
      <c r="EK58" s="284">
        <f>'[8]ф_4 (Л) '!EK63</f>
        <v>0</v>
      </c>
      <c r="EL58" s="284">
        <f>'[8]ф_4 (Л) '!EL63</f>
        <v>0</v>
      </c>
      <c r="EM58" s="284">
        <f>'[8]ф_4 (Л) '!EM63</f>
        <v>0</v>
      </c>
      <c r="EN58" s="284">
        <f>'[8]ф_4 (Л) '!EN63</f>
        <v>0</v>
      </c>
      <c r="EO58" s="284">
        <f>'[8]ф_4 (Л) '!EO63</f>
        <v>0</v>
      </c>
      <c r="EP58" s="139"/>
      <c r="EQ58" s="139"/>
      <c r="ER58" s="139"/>
      <c r="ES58" s="139">
        <v>0</v>
      </c>
      <c r="ET58" s="139">
        <v>0</v>
      </c>
      <c r="EU58" s="139">
        <v>0</v>
      </c>
      <c r="EV58" s="139">
        <v>0</v>
      </c>
      <c r="EW58" s="139">
        <v>0</v>
      </c>
      <c r="EX58" s="139">
        <v>0</v>
      </c>
      <c r="EY58" s="139">
        <v>0</v>
      </c>
      <c r="EZ58" s="139">
        <v>0</v>
      </c>
      <c r="FA58" s="139">
        <v>0</v>
      </c>
      <c r="FB58" s="139">
        <v>0</v>
      </c>
      <c r="FC58" s="139">
        <v>0</v>
      </c>
      <c r="FD58" s="139">
        <v>0</v>
      </c>
      <c r="FE58" s="139">
        <v>0</v>
      </c>
      <c r="FF58" s="139">
        <v>0</v>
      </c>
      <c r="FG58" s="139">
        <v>0</v>
      </c>
      <c r="FH58" s="139">
        <v>0</v>
      </c>
      <c r="FI58" s="139">
        <v>0</v>
      </c>
      <c r="FJ58" s="139">
        <v>0</v>
      </c>
      <c r="FK58" s="139">
        <v>0</v>
      </c>
      <c r="FL58" s="139">
        <v>0</v>
      </c>
      <c r="FM58" s="139">
        <v>0</v>
      </c>
      <c r="FN58" s="139">
        <v>0</v>
      </c>
      <c r="FO58" s="139">
        <v>0</v>
      </c>
      <c r="FP58" s="139">
        <v>0</v>
      </c>
      <c r="FQ58" s="139">
        <v>0</v>
      </c>
      <c r="FR58" s="139"/>
      <c r="FS58" s="139"/>
      <c r="FT58" s="139"/>
      <c r="FU58" s="139">
        <v>2024</v>
      </c>
      <c r="FV58" s="139"/>
      <c r="FW58" s="139"/>
      <c r="FX58" s="139"/>
      <c r="FY58" s="139">
        <v>4.3</v>
      </c>
      <c r="FZ58" s="139"/>
      <c r="GA58" s="139"/>
      <c r="GB58" s="139"/>
      <c r="GC58" s="139"/>
      <c r="GD58" s="139"/>
      <c r="GE58" s="139"/>
      <c r="GF58" s="139"/>
      <c r="GG58" s="139"/>
      <c r="GH58" s="139"/>
      <c r="GI58" s="139"/>
      <c r="GJ58" s="139"/>
      <c r="GK58" s="139"/>
      <c r="GL58" s="139"/>
      <c r="GM58" s="139"/>
      <c r="GN58" s="139"/>
      <c r="GO58" s="139"/>
      <c r="GP58" s="139"/>
      <c r="GQ58" s="139"/>
      <c r="GR58" s="139">
        <v>10402</v>
      </c>
      <c r="GS58" s="139"/>
      <c r="GT58" s="139"/>
      <c r="GU58" s="139"/>
      <c r="GV58" s="139">
        <f t="shared" si="104"/>
        <v>0.28274117569839596</v>
      </c>
      <c r="GW58" s="139"/>
      <c r="GX58" s="139"/>
      <c r="GY58" s="139"/>
      <c r="GZ58" s="139">
        <f t="shared" si="109"/>
        <v>6.45</v>
      </c>
      <c r="HA58" s="139">
        <f t="shared" si="109"/>
        <v>6.45</v>
      </c>
      <c r="HB58" s="139">
        <f t="shared" si="109"/>
        <v>6.45</v>
      </c>
      <c r="HC58" s="139">
        <f t="shared" si="109"/>
        <v>4.3</v>
      </c>
      <c r="HD58" s="139">
        <f t="shared" si="109"/>
        <v>4.3</v>
      </c>
      <c r="HE58" s="139">
        <f t="shared" si="109"/>
        <v>4.3</v>
      </c>
      <c r="HF58" s="139">
        <f t="shared" si="109"/>
        <v>4.3</v>
      </c>
      <c r="HG58" s="139">
        <f t="shared" si="109"/>
        <v>4.3</v>
      </c>
      <c r="HH58" s="139">
        <f t="shared" si="109"/>
        <v>4.3</v>
      </c>
      <c r="HI58" s="139">
        <f t="shared" si="109"/>
        <v>4.3</v>
      </c>
      <c r="HJ58" s="139">
        <f t="shared" si="109"/>
        <v>4.3</v>
      </c>
      <c r="HK58" s="139">
        <f t="shared" si="109"/>
        <v>4.3</v>
      </c>
      <c r="HL58" s="139">
        <f t="shared" si="109"/>
        <v>4.3</v>
      </c>
      <c r="HM58" s="139">
        <f t="shared" si="109"/>
        <v>4.3</v>
      </c>
      <c r="HN58" s="139">
        <f t="shared" si="109"/>
        <v>4.3</v>
      </c>
      <c r="HO58" s="139">
        <f t="shared" si="109"/>
        <v>4.3</v>
      </c>
      <c r="HP58" s="139">
        <f t="shared" si="110"/>
        <v>4.3</v>
      </c>
      <c r="HQ58" s="139">
        <f t="shared" si="110"/>
        <v>4.3</v>
      </c>
      <c r="HR58" s="139">
        <f t="shared" si="110"/>
        <v>4.3</v>
      </c>
      <c r="HS58" s="139">
        <f t="shared" si="110"/>
        <v>4.3</v>
      </c>
      <c r="HT58" s="139">
        <f t="shared" si="110"/>
        <v>4.3</v>
      </c>
      <c r="HU58" s="139">
        <f t="shared" si="110"/>
        <v>4.3</v>
      </c>
      <c r="HV58" s="139">
        <f t="shared" si="110"/>
        <v>4.3</v>
      </c>
      <c r="HW58" s="139">
        <f t="shared" si="110"/>
        <v>4.3</v>
      </c>
      <c r="HX58" s="139">
        <f t="shared" si="110"/>
        <v>4.3</v>
      </c>
      <c r="HY58" s="139"/>
      <c r="HZ58" s="139"/>
      <c r="IA58" s="139"/>
      <c r="IB58" s="139"/>
      <c r="IC58" s="139"/>
      <c r="ID58" s="139"/>
      <c r="IE58" s="139"/>
      <c r="IF58" s="139"/>
      <c r="IG58" s="139"/>
      <c r="IH58" s="139"/>
      <c r="II58" s="139"/>
      <c r="IJ58" s="139"/>
      <c r="IK58" s="139"/>
      <c r="IL58" s="139"/>
      <c r="IM58" s="139"/>
      <c r="IN58" s="139"/>
      <c r="IO58" s="139"/>
      <c r="IP58" s="139"/>
      <c r="IQ58" s="139"/>
      <c r="IR58" s="139"/>
      <c r="IS58" s="139"/>
      <c r="IT58" s="139"/>
      <c r="IU58" s="139"/>
      <c r="IV58" s="139"/>
      <c r="IW58" s="139"/>
      <c r="IX58" s="139"/>
      <c r="IY58" s="139"/>
      <c r="IZ58" s="139"/>
      <c r="JA58" s="139"/>
      <c r="JB58" s="139"/>
      <c r="JC58" s="139"/>
      <c r="JD58" s="139"/>
      <c r="JE58" s="139"/>
      <c r="JF58" s="139"/>
      <c r="JG58" s="139"/>
      <c r="JH58" s="139"/>
      <c r="JI58" s="139"/>
      <c r="JJ58" s="139"/>
      <c r="JK58" s="139"/>
      <c r="JL58" s="139"/>
      <c r="JM58" s="139"/>
      <c r="JN58" s="139"/>
      <c r="JO58" s="139"/>
      <c r="JP58" s="139"/>
      <c r="JQ58" s="139"/>
      <c r="JR58" s="139"/>
      <c r="JS58" s="139"/>
      <c r="JT58" s="139"/>
      <c r="JU58" s="139"/>
      <c r="JV58" s="139"/>
      <c r="JW58" s="139"/>
      <c r="JX58" s="139"/>
      <c r="JY58" s="139"/>
      <c r="JZ58" s="139"/>
      <c r="KA58" s="139"/>
      <c r="KB58" s="139"/>
      <c r="KC58" s="139"/>
      <c r="KD58" s="139"/>
      <c r="KE58" s="139"/>
      <c r="KF58" s="139"/>
      <c r="KG58" s="139"/>
      <c r="KH58" s="139"/>
      <c r="KI58" s="139"/>
      <c r="KJ58" s="139"/>
      <c r="KK58" s="139"/>
      <c r="KL58" s="139"/>
      <c r="KM58" s="139"/>
      <c r="KN58" s="139"/>
      <c r="KO58" s="139"/>
      <c r="KP58" s="139"/>
      <c r="KQ58" s="139"/>
      <c r="KR58" s="139"/>
      <c r="KS58" s="139"/>
      <c r="KT58" s="139"/>
      <c r="KU58" s="139"/>
    </row>
    <row r="59" spans="1:307" s="152" customFormat="1" x14ac:dyDescent="0.2">
      <c r="A59" s="150" t="s">
        <v>540</v>
      </c>
      <c r="B59" s="186" t="s">
        <v>608</v>
      </c>
      <c r="C59" s="284">
        <f>'[8]ф_4 (Л) '!C64</f>
        <v>0.46425255338904364</v>
      </c>
      <c r="D59" s="284">
        <f>'[8]ф_4 (Л) '!D64</f>
        <v>0.46425255338904364</v>
      </c>
      <c r="E59" s="284">
        <f>'[8]ф_4 (Л) '!E64</f>
        <v>0.46425255338904364</v>
      </c>
      <c r="F59" s="284">
        <f>'[8]ф_4 (Л) '!F64</f>
        <v>0.46425255338904364</v>
      </c>
      <c r="G59" s="284">
        <f>'[8]ф_4 (Л) '!G64</f>
        <v>0.46425255338904364</v>
      </c>
      <c r="H59" s="284">
        <f>'[8]ф_4 (Л) '!H64</f>
        <v>0.46425255338904364</v>
      </c>
      <c r="I59" s="284">
        <f>'[8]ф_4 (Л) '!I64</f>
        <v>0.28274117569839596</v>
      </c>
      <c r="J59" s="151">
        <f>'[8]ф_4 (Л) '!J64</f>
        <v>1.1627906976744187</v>
      </c>
      <c r="K59" s="151">
        <f>'[8]ф_4 (Л) '!K64</f>
        <v>1.1627906976744187</v>
      </c>
      <c r="L59" s="151">
        <f>'[8]ф_4 (Л) '!L64</f>
        <v>1.1627906976744187</v>
      </c>
      <c r="M59" s="151">
        <f>'[8]ф_4 (Л) '!M64</f>
        <v>1.1627906976744187</v>
      </c>
      <c r="N59" s="151">
        <f>'[8]ф_4 (Л) '!N64</f>
        <v>1.1627906976744187</v>
      </c>
      <c r="O59" s="151">
        <f>'[8]ф_4 (Л) '!O64</f>
        <v>1.1627906976744187</v>
      </c>
      <c r="P59" s="151">
        <f>'[8]ф_4 (Л) '!P64</f>
        <v>1.1627906976744187</v>
      </c>
      <c r="Q59" s="151">
        <f>'[8]ф_4 (Л) '!Q64</f>
        <v>1.1627906976744187</v>
      </c>
      <c r="R59" s="151">
        <f>'[8]ф_4 (Л) '!R64</f>
        <v>1.1627906976744187</v>
      </c>
      <c r="S59" s="151">
        <f>'[8]ф_4 (Л) '!S64</f>
        <v>1.1627906976744187</v>
      </c>
      <c r="T59" s="151">
        <f>'[8]ф_4 (Л) '!T64</f>
        <v>1.1627906976744187</v>
      </c>
      <c r="U59" s="151">
        <f>'[8]ф_4 (Л) '!U64</f>
        <v>1.1627906976744187</v>
      </c>
      <c r="V59" s="151">
        <f>'[8]ф_4 (Л) '!V64</f>
        <v>1.1627906976744187</v>
      </c>
      <c r="W59" s="151">
        <f>'[8]ф_4 (Л) '!W64</f>
        <v>1.1627906976744187</v>
      </c>
      <c r="X59" s="151">
        <f>'[8]ф_4 (Л) '!X64</f>
        <v>1.1627906976744187</v>
      </c>
      <c r="Y59" s="151">
        <f>'[8]ф_4 (Л) '!Y64</f>
        <v>1.1627906976744187</v>
      </c>
      <c r="Z59" s="151">
        <f>'[8]ф_4 (Л) '!Z64</f>
        <v>1.1627906976744187</v>
      </c>
      <c r="AA59" s="151">
        <f>'[8]ф_4 (Л) '!AA64</f>
        <v>1.1627906976744187</v>
      </c>
      <c r="AB59" s="151">
        <f>'[8]ф_4 (Л) '!AB64</f>
        <v>1.1627906976744187</v>
      </c>
      <c r="AC59" s="151">
        <f>'[8]ф_4 (Л) '!AC64</f>
        <v>1.1627906976744187</v>
      </c>
      <c r="AD59" s="151">
        <f>'[8]ф_4 (Л) '!AD64</f>
        <v>1.1627906976744187</v>
      </c>
      <c r="AE59" s="151">
        <f>'[8]ф_4 (Л) '!AE64</f>
        <v>1.1627906976744187</v>
      </c>
      <c r="AF59" s="151">
        <f>'[8]ф_4 (Л) '!AF64</f>
        <v>1.1627906976744187</v>
      </c>
      <c r="AG59" s="151">
        <f>'[8]ф_4 (Л) '!AG64</f>
        <v>1.1627906976744187</v>
      </c>
      <c r="AH59" s="151">
        <f>'[8]ф_4 (Л) '!AH64</f>
        <v>1.1627906976744187</v>
      </c>
      <c r="AI59" s="151">
        <f>'[8]ф_4 (Л) '!AI64</f>
        <v>1.1627906976744187</v>
      </c>
      <c r="AJ59" s="151">
        <f>'[8]ф_4 (Л) '!AJ64</f>
        <v>167.38952968205638</v>
      </c>
      <c r="AK59" s="151">
        <f>'[8]ф_4 (Л) '!AK64</f>
        <v>167.38952968205638</v>
      </c>
      <c r="AL59" s="151">
        <f>'[8]ф_4 (Л) '!AL64</f>
        <v>167.38952968205638</v>
      </c>
      <c r="AM59" s="151">
        <f>'[8]ф_4 (Л) '!AM64</f>
        <v>167.38952968205638</v>
      </c>
      <c r="AN59" s="151">
        <f>'[8]ф_4 (Л) '!AN64</f>
        <v>167.38952968205638</v>
      </c>
      <c r="AO59" s="151">
        <f>'[8]ф_4 (Л) '!AO64</f>
        <v>167.38952968205638</v>
      </c>
      <c r="AP59" s="151">
        <f>'[8]ф_4 (Л) '!AP64</f>
        <v>167.38952968205638</v>
      </c>
      <c r="AQ59" s="151">
        <f>'[8]ф_4 (Л) '!AQ64</f>
        <v>167.38952968205638</v>
      </c>
      <c r="AR59" s="151">
        <f>'[8]ф_4 (Л) '!AR64</f>
        <v>167.38952968205638</v>
      </c>
      <c r="AS59" s="151">
        <f>'[8]ф_4 (Л) '!AS64</f>
        <v>167.38952968205638</v>
      </c>
      <c r="AT59" s="151">
        <f>'[8]ф_4 (Л) '!AT64</f>
        <v>167.38952968205638</v>
      </c>
      <c r="AU59" s="151">
        <f>'[8]ф_4 (Л) '!AU64</f>
        <v>167.38952968205638</v>
      </c>
      <c r="AV59" s="151">
        <f>'[8]ф_4 (Л) '!AV64</f>
        <v>167.38952968205638</v>
      </c>
      <c r="AW59" s="151">
        <f>'[8]ф_4 (Л) '!AW64</f>
        <v>167.38952968205638</v>
      </c>
      <c r="AX59" s="151">
        <f>'[8]ф_4 (Л) '!AX64</f>
        <v>167.38952968205638</v>
      </c>
      <c r="AY59" s="151">
        <f>'[8]ф_4 (Л) '!AY64</f>
        <v>167.38952968205638</v>
      </c>
      <c r="AZ59" s="151">
        <f>'[8]ф_4 (Л) '!AZ64</f>
        <v>167.38952968205638</v>
      </c>
      <c r="BA59" s="151">
        <f>'[8]ф_4 (Л) '!BA64</f>
        <v>167.38952968205638</v>
      </c>
      <c r="BB59" s="151">
        <f>'[8]ф_4 (Л) '!BB64</f>
        <v>167.38952968205638</v>
      </c>
      <c r="BC59" s="151">
        <f>'[8]ф_4 (Л) '!BC64</f>
        <v>167.38952968205638</v>
      </c>
      <c r="BD59" s="151">
        <f>'[8]ф_4 (Л) '!BD64</f>
        <v>167.38952968205638</v>
      </c>
      <c r="BE59" s="151">
        <f>'[8]ф_4 (Л) '!BE64</f>
        <v>167.38952968205638</v>
      </c>
      <c r="BF59" s="151">
        <f>'[8]ф_4 (Л) '!BF64</f>
        <v>167.38952968205638</v>
      </c>
      <c r="BG59" s="151">
        <f>'[8]ф_4 (Л) '!BG64</f>
        <v>167.38952968205638</v>
      </c>
      <c r="BH59" s="151">
        <f>'[8]ф_4 (Л) '!BH64</f>
        <v>167.38952968205638</v>
      </c>
      <c r="BI59" s="151">
        <f>'[8]ф_4 (Л) '!BI64</f>
        <v>156.65204154802797</v>
      </c>
      <c r="BJ59" s="151">
        <f>'[8]ф_4 (Л) '!BJ64</f>
        <v>0.64693287738897332</v>
      </c>
      <c r="BK59" s="151">
        <f>'[8]ф_4 (Л) '!BK64</f>
        <v>6.7187438601445812</v>
      </c>
      <c r="BL59" s="151">
        <f>'[8]ф_4 (Л) '!BL64</f>
        <v>0.64693287738897332</v>
      </c>
      <c r="BM59" s="151">
        <f>'[8]ф_4 (Л) '!BM64</f>
        <v>0.64693287738897354</v>
      </c>
      <c r="BN59" s="151">
        <f>'[8]ф_4 (Л) '!BN64</f>
        <v>0.55045056723817676</v>
      </c>
      <c r="BO59" s="151">
        <f>'[8]ф_4 (Л) '!BO64</f>
        <v>0.46410179418855957</v>
      </c>
      <c r="BP59" s="151">
        <f>'[8]ф_4 (Л) '!BP64</f>
        <v>0.47456784471471841</v>
      </c>
      <c r="BQ59" s="151">
        <f>'[8]ф_4 (Л) '!BQ64</f>
        <v>0.4760620326851111</v>
      </c>
      <c r="BR59" s="151">
        <f>'[8]ф_4 (Л) '!BR64</f>
        <v>0.47285192044731561</v>
      </c>
      <c r="BS59" s="151">
        <f>'[8]ф_4 (Л) '!BS64</f>
        <v>0.47568582486211836</v>
      </c>
      <c r="BT59" s="151">
        <f>'[8]ф_4 (Л) '!BT64</f>
        <v>0.47077981923141937</v>
      </c>
      <c r="BU59" s="151">
        <f>'[8]ф_4 (Л) '!BU64</f>
        <v>0.47161843584861507</v>
      </c>
      <c r="BV59" s="151">
        <f>'[8]ф_4 (Л) '!BV64</f>
        <v>0.47183873173192409</v>
      </c>
      <c r="BW59" s="151">
        <f>'[8]ф_4 (Л) '!BW64</f>
        <v>0.47330297229431156</v>
      </c>
      <c r="BX59" s="151">
        <f>'[8]ф_4 (Л) '!BX64</f>
        <v>0.47388533546629985</v>
      </c>
      <c r="BY59" s="151">
        <f>'[8]ф_4 (Л) '!BY64</f>
        <v>0.47697011825762553</v>
      </c>
      <c r="BZ59" s="151">
        <f>'[8]ф_4 (Л) '!BZ64</f>
        <v>0.47808976518002916</v>
      </c>
      <c r="CA59" s="151">
        <f>'[8]ф_4 (Л) '!CA64</f>
        <v>0.48051012943758115</v>
      </c>
      <c r="CB59" s="151">
        <f>'[8]ф_4 (Л) '!CB64</f>
        <v>0.48093468545388574</v>
      </c>
      <c r="CC59" s="151">
        <f>'[8]ф_4 (Л) '!CC64</f>
        <v>0.48208230372291977</v>
      </c>
      <c r="CD59" s="151">
        <f>'[8]ф_4 (Л) '!CD64</f>
        <v>0.48324291966634508</v>
      </c>
      <c r="CE59" s="151">
        <f>'[8]ф_4 (Л) '!CE64</f>
        <v>0.48616565767256281</v>
      </c>
      <c r="CF59" s="151">
        <f>'[8]ф_4 (Л) '!CF64</f>
        <v>0.486484348445757</v>
      </c>
      <c r="CG59" s="151">
        <f>'[8]ф_4 (Л) '!CG64</f>
        <v>0.48648808030642521</v>
      </c>
      <c r="CH59" s="151">
        <f>'[8]ф_4 (Л) '!CH64</f>
        <v>0.48645638545678321</v>
      </c>
      <c r="CI59" s="151">
        <f>'[8]ф_4 (Л) '!CI64</f>
        <v>0.48645638545678332</v>
      </c>
      <c r="CJ59" s="151">
        <f t="shared" si="103"/>
        <v>108.21116853509879</v>
      </c>
      <c r="CK59" s="151">
        <v>108.21116853509879</v>
      </c>
      <c r="CL59" s="151">
        <v>108.21116853509879</v>
      </c>
      <c r="CM59" s="151">
        <v>108.21116853509879</v>
      </c>
      <c r="CN59" s="151">
        <v>85.606172617181542</v>
      </c>
      <c r="CO59" s="151">
        <v>73.649446808344251</v>
      </c>
      <c r="CP59" s="151">
        <v>75.197587065434135</v>
      </c>
      <c r="CQ59" s="151">
        <v>75.464381180749058</v>
      </c>
      <c r="CR59" s="151">
        <v>74.767779251086267</v>
      </c>
      <c r="CS59" s="151">
        <v>75.046839178268556</v>
      </c>
      <c r="CT59" s="151">
        <v>74.386100012403148</v>
      </c>
      <c r="CU59" s="151">
        <v>74.507561265900193</v>
      </c>
      <c r="CV59" s="151">
        <v>74.539460829405755</v>
      </c>
      <c r="CW59" s="151">
        <v>74.751413106023819</v>
      </c>
      <c r="CX59" s="151">
        <v>74.835675521351433</v>
      </c>
      <c r="CY59" s="151">
        <v>75.281672107604422</v>
      </c>
      <c r="CZ59" s="151">
        <v>75.445105303450219</v>
      </c>
      <c r="DA59" s="151">
        <v>75.80196200460928</v>
      </c>
      <c r="DB59" s="151">
        <v>75.866279267218204</v>
      </c>
      <c r="DC59" s="151">
        <v>76.040139671850639</v>
      </c>
      <c r="DD59" s="151">
        <v>76.471027650309964</v>
      </c>
      <c r="DE59" s="151">
        <v>76.915877253594104</v>
      </c>
      <c r="DF59" s="151">
        <v>76.962187817514589</v>
      </c>
      <c r="DG59" s="151">
        <v>76.96273007856567</v>
      </c>
      <c r="DH59" s="151">
        <v>76.958124607272794</v>
      </c>
      <c r="DI59" s="151">
        <v>76.958124607272822</v>
      </c>
      <c r="DJ59" s="139"/>
      <c r="DK59" s="139">
        <v>167.268</v>
      </c>
      <c r="DL59" s="139">
        <v>2154</v>
      </c>
      <c r="DM59" s="139">
        <f t="shared" si="100"/>
        <v>0.86</v>
      </c>
      <c r="DN59" s="139">
        <v>1.0001800000000001</v>
      </c>
      <c r="DO59" s="139"/>
      <c r="DP59" s="139"/>
      <c r="DQ59" s="284">
        <f>'[8]ф_4 (Л) '!DQ64</f>
        <v>0</v>
      </c>
      <c r="DR59" s="284">
        <f>'[8]ф_4 (Л) '!DR64</f>
        <v>0</v>
      </c>
      <c r="DS59" s="284">
        <f>'[8]ф_4 (Л) '!DS64</f>
        <v>0</v>
      </c>
      <c r="DT59" s="284">
        <f>'[8]ф_4 (Л) '!DT64</f>
        <v>0</v>
      </c>
      <c r="DU59" s="284">
        <f>'[8]ф_4 (Л) '!DU64</f>
        <v>0</v>
      </c>
      <c r="DV59" s="284">
        <f>'[8]ф_4 (Л) '!DV64</f>
        <v>0</v>
      </c>
      <c r="DW59" s="284">
        <f>'[8]ф_4 (Л) '!DW64</f>
        <v>1.7688506192064115</v>
      </c>
      <c r="DX59" s="284">
        <f>'[8]ф_4 (Л) '!DX64</f>
        <v>0</v>
      </c>
      <c r="DY59" s="284">
        <f>'[8]ф_4 (Л) '!DY64</f>
        <v>49.389275899230597</v>
      </c>
      <c r="DZ59" s="284">
        <f>'[8]ф_4 (Л) '!DZ64</f>
        <v>0</v>
      </c>
      <c r="EA59" s="284">
        <f>'[8]ф_4 (Л) '!EA64</f>
        <v>0</v>
      </c>
      <c r="EB59" s="284">
        <f>'[8]ф_4 (Л) '!EB64</f>
        <v>0</v>
      </c>
      <c r="EC59" s="284">
        <f>'[8]ф_4 (Л) '!EC64</f>
        <v>0</v>
      </c>
      <c r="ED59" s="284">
        <f>'[8]ф_4 (Л) '!ED64</f>
        <v>0</v>
      </c>
      <c r="EE59" s="284">
        <f>'[8]ф_4 (Л) '!EE64</f>
        <v>0</v>
      </c>
      <c r="EF59" s="284">
        <f>'[8]ф_4 (Л) '!EF64</f>
        <v>0</v>
      </c>
      <c r="EG59" s="284">
        <f>'[8]ф_4 (Л) '!EG64</f>
        <v>0</v>
      </c>
      <c r="EH59" s="284">
        <f>'[8]ф_4 (Л) '!EH64</f>
        <v>0</v>
      </c>
      <c r="EI59" s="284">
        <f>'[8]ф_4 (Л) '!EI64</f>
        <v>0</v>
      </c>
      <c r="EJ59" s="284">
        <f>'[8]ф_4 (Л) '!EJ64</f>
        <v>0</v>
      </c>
      <c r="EK59" s="284">
        <f>'[8]ф_4 (Л) '!EK64</f>
        <v>0</v>
      </c>
      <c r="EL59" s="284">
        <f>'[8]ф_4 (Л) '!EL64</f>
        <v>0</v>
      </c>
      <c r="EM59" s="284">
        <f>'[8]ф_4 (Л) '!EM64</f>
        <v>0</v>
      </c>
      <c r="EN59" s="284">
        <f>'[8]ф_4 (Л) '!EN64</f>
        <v>0</v>
      </c>
      <c r="EO59" s="284">
        <f>'[8]ф_4 (Л) '!EO64</f>
        <v>0</v>
      </c>
      <c r="EP59" s="139"/>
      <c r="EQ59" s="139"/>
      <c r="ER59" s="139"/>
      <c r="ES59" s="139">
        <v>0</v>
      </c>
      <c r="ET59" s="139">
        <v>0</v>
      </c>
      <c r="EU59" s="139">
        <v>0</v>
      </c>
      <c r="EV59" s="139">
        <v>0</v>
      </c>
      <c r="EW59" s="139">
        <v>0</v>
      </c>
      <c r="EX59" s="139">
        <v>0</v>
      </c>
      <c r="EY59" s="139">
        <v>-0.25000000000000006</v>
      </c>
      <c r="EZ59" s="139">
        <v>0</v>
      </c>
      <c r="FA59" s="139">
        <v>12.564</v>
      </c>
      <c r="FB59" s="139">
        <v>0</v>
      </c>
      <c r="FC59" s="139">
        <v>0</v>
      </c>
      <c r="FD59" s="139">
        <v>0</v>
      </c>
      <c r="FE59" s="139">
        <v>0</v>
      </c>
      <c r="FF59" s="139">
        <v>0</v>
      </c>
      <c r="FG59" s="139">
        <v>0</v>
      </c>
      <c r="FH59" s="139">
        <v>0</v>
      </c>
      <c r="FI59" s="139">
        <v>0</v>
      </c>
      <c r="FJ59" s="139">
        <v>0</v>
      </c>
      <c r="FK59" s="139">
        <v>0</v>
      </c>
      <c r="FL59" s="139">
        <v>0</v>
      </c>
      <c r="FM59" s="139">
        <v>0</v>
      </c>
      <c r="FN59" s="139">
        <v>0</v>
      </c>
      <c r="FO59" s="139">
        <v>0</v>
      </c>
      <c r="FP59" s="139">
        <v>0</v>
      </c>
      <c r="FQ59" s="139">
        <v>0</v>
      </c>
      <c r="FR59" s="139"/>
      <c r="FS59" s="139"/>
      <c r="FT59" s="139"/>
      <c r="FU59" s="139">
        <v>2045</v>
      </c>
      <c r="FV59" s="139"/>
      <c r="FW59" s="139"/>
      <c r="FX59" s="139"/>
      <c r="FY59" s="139">
        <v>0.86</v>
      </c>
      <c r="FZ59" s="139"/>
      <c r="GA59" s="139"/>
      <c r="GB59" s="139"/>
      <c r="GC59" s="139"/>
      <c r="GD59" s="139"/>
      <c r="GE59" s="139"/>
      <c r="GF59" s="139"/>
      <c r="GG59" s="139"/>
      <c r="GH59" s="139"/>
      <c r="GI59" s="139"/>
      <c r="GJ59" s="139"/>
      <c r="GK59" s="139"/>
      <c r="GL59" s="139"/>
      <c r="GM59" s="139"/>
      <c r="GN59" s="139"/>
      <c r="GO59" s="139"/>
      <c r="GP59" s="139"/>
      <c r="GQ59" s="139"/>
      <c r="GR59" s="139">
        <v>2154</v>
      </c>
      <c r="GS59" s="139"/>
      <c r="GT59" s="139"/>
      <c r="GU59" s="139"/>
      <c r="GV59" s="139">
        <f t="shared" si="104"/>
        <v>0.28274117569839596</v>
      </c>
      <c r="GW59" s="139"/>
      <c r="GX59" s="139"/>
      <c r="GY59" s="139"/>
      <c r="GZ59" s="139">
        <f t="shared" si="109"/>
        <v>0.86</v>
      </c>
      <c r="HA59" s="139">
        <f t="shared" si="109"/>
        <v>0.86</v>
      </c>
      <c r="HB59" s="139">
        <f t="shared" si="109"/>
        <v>0.86</v>
      </c>
      <c r="HC59" s="139">
        <f t="shared" si="109"/>
        <v>0.86</v>
      </c>
      <c r="HD59" s="139">
        <f t="shared" si="109"/>
        <v>0.86</v>
      </c>
      <c r="HE59" s="139">
        <f t="shared" si="109"/>
        <v>0.86</v>
      </c>
      <c r="HF59" s="139">
        <f t="shared" si="109"/>
        <v>0.86</v>
      </c>
      <c r="HG59" s="139">
        <f t="shared" si="109"/>
        <v>0.86</v>
      </c>
      <c r="HH59" s="139">
        <f t="shared" si="109"/>
        <v>0.86</v>
      </c>
      <c r="HI59" s="139">
        <f t="shared" si="109"/>
        <v>0.86</v>
      </c>
      <c r="HJ59" s="139">
        <f t="shared" si="109"/>
        <v>0.86</v>
      </c>
      <c r="HK59" s="139">
        <f t="shared" si="109"/>
        <v>0.86</v>
      </c>
      <c r="HL59" s="139">
        <f t="shared" si="109"/>
        <v>0.86</v>
      </c>
      <c r="HM59" s="139">
        <f t="shared" si="109"/>
        <v>0.86</v>
      </c>
      <c r="HN59" s="139">
        <f t="shared" si="109"/>
        <v>0.86</v>
      </c>
      <c r="HO59" s="139">
        <f t="shared" ref="HO59" si="111">IF($FU59&gt;HO$10,$DM59,$FY59)</f>
        <v>0.86</v>
      </c>
      <c r="HP59" s="139">
        <f t="shared" si="110"/>
        <v>0.86</v>
      </c>
      <c r="HQ59" s="139">
        <f t="shared" si="110"/>
        <v>0.86</v>
      </c>
      <c r="HR59" s="139">
        <f t="shared" si="110"/>
        <v>0.86</v>
      </c>
      <c r="HS59" s="139">
        <f t="shared" si="110"/>
        <v>0.86</v>
      </c>
      <c r="HT59" s="139">
        <f t="shared" si="110"/>
        <v>0.86</v>
      </c>
      <c r="HU59" s="139">
        <f t="shared" si="110"/>
        <v>0.86</v>
      </c>
      <c r="HV59" s="139">
        <f t="shared" si="110"/>
        <v>0.86</v>
      </c>
      <c r="HW59" s="139">
        <f t="shared" si="110"/>
        <v>0.86</v>
      </c>
      <c r="HX59" s="139">
        <f t="shared" si="110"/>
        <v>0.86</v>
      </c>
      <c r="HY59" s="139"/>
      <c r="HZ59" s="139"/>
      <c r="IA59" s="139"/>
      <c r="IB59" s="139"/>
      <c r="IC59" s="139"/>
      <c r="ID59" s="139"/>
      <c r="IE59" s="139"/>
      <c r="IF59" s="139"/>
      <c r="IG59" s="139"/>
      <c r="IH59" s="139"/>
      <c r="II59" s="139"/>
      <c r="IJ59" s="139"/>
      <c r="IK59" s="139"/>
      <c r="IL59" s="139"/>
      <c r="IM59" s="139"/>
      <c r="IN59" s="139"/>
      <c r="IO59" s="139"/>
      <c r="IP59" s="139"/>
      <c r="IQ59" s="139"/>
      <c r="IR59" s="139"/>
      <c r="IS59" s="139"/>
      <c r="IT59" s="139"/>
      <c r="IU59" s="139"/>
      <c r="IV59" s="139"/>
      <c r="IW59" s="139"/>
      <c r="IX59" s="139"/>
      <c r="IY59" s="139"/>
      <c r="IZ59" s="139"/>
      <c r="JA59" s="139"/>
      <c r="JB59" s="139"/>
      <c r="JC59" s="139"/>
      <c r="JD59" s="139"/>
      <c r="JE59" s="139"/>
      <c r="JF59" s="139"/>
      <c r="JG59" s="139"/>
      <c r="JH59" s="139"/>
      <c r="JI59" s="139"/>
      <c r="JJ59" s="139"/>
      <c r="JK59" s="139"/>
      <c r="JL59" s="139"/>
      <c r="JM59" s="139"/>
      <c r="JN59" s="139"/>
      <c r="JO59" s="139"/>
      <c r="JP59" s="139"/>
      <c r="JQ59" s="139"/>
      <c r="JR59" s="139"/>
      <c r="JS59" s="139"/>
      <c r="JT59" s="139"/>
      <c r="JU59" s="139"/>
      <c r="JV59" s="139"/>
      <c r="JW59" s="139"/>
      <c r="JX59" s="139"/>
      <c r="JY59" s="139"/>
      <c r="JZ59" s="139"/>
      <c r="KA59" s="139"/>
      <c r="KB59" s="139"/>
      <c r="KC59" s="139"/>
      <c r="KD59" s="139"/>
      <c r="KE59" s="139"/>
      <c r="KF59" s="139"/>
      <c r="KG59" s="139"/>
      <c r="KH59" s="139"/>
      <c r="KI59" s="139"/>
      <c r="KJ59" s="139"/>
      <c r="KK59" s="139"/>
      <c r="KL59" s="139"/>
      <c r="KM59" s="139"/>
      <c r="KN59" s="139"/>
      <c r="KO59" s="139"/>
      <c r="KP59" s="139"/>
      <c r="KQ59" s="139"/>
      <c r="KR59" s="139"/>
      <c r="KS59" s="139"/>
      <c r="KT59" s="139"/>
      <c r="KU59" s="139"/>
    </row>
    <row r="60" spans="1:307" s="152" customFormat="1" x14ac:dyDescent="0.2">
      <c r="A60" s="150" t="s">
        <v>541</v>
      </c>
      <c r="B60" s="186" t="s">
        <v>609</v>
      </c>
      <c r="C60" s="284">
        <f>'[8]ф_4 (Л) '!C65</f>
        <v>0.66172578083642131</v>
      </c>
      <c r="D60" s="284">
        <f>'[8]ф_4 (Л) '!D65</f>
        <v>0.66172578083642131</v>
      </c>
      <c r="E60" s="284">
        <f>'[8]ф_4 (Л) '!E65</f>
        <v>0.66172578083642131</v>
      </c>
      <c r="F60" s="284">
        <f>'[8]ф_4 (Л) '!F65</f>
        <v>0.66172578083642131</v>
      </c>
      <c r="G60" s="284">
        <f>'[8]ф_4 (Л) '!G65</f>
        <v>0.66172578083642131</v>
      </c>
      <c r="H60" s="284">
        <f>'[8]ф_4 (Л) '!H65</f>
        <v>0.66172578083642131</v>
      </c>
      <c r="I60" s="284">
        <f>'[8]ф_4 (Л) '!I65</f>
        <v>0.28274117569839596</v>
      </c>
      <c r="J60" s="151">
        <f>'[8]ф_4 (Л) '!J65</f>
        <v>0.9228497600590625</v>
      </c>
      <c r="K60" s="151">
        <f>'[8]ф_4 (Л) '!K65</f>
        <v>0.9228497600590625</v>
      </c>
      <c r="L60" s="151">
        <f>'[8]ф_4 (Л) '!L65</f>
        <v>0.9228497600590625</v>
      </c>
      <c r="M60" s="151">
        <f>'[8]ф_4 (Л) '!M65</f>
        <v>0.9228497600590625</v>
      </c>
      <c r="N60" s="151">
        <f>'[8]ф_4 (Л) '!N65</f>
        <v>0.9228497600590625</v>
      </c>
      <c r="O60" s="151">
        <f>'[8]ф_4 (Л) '!O65</f>
        <v>0.9228497600590625</v>
      </c>
      <c r="P60" s="151">
        <f>'[8]ф_4 (Л) '!P65</f>
        <v>0.9228497600590625</v>
      </c>
      <c r="Q60" s="151">
        <f>'[8]ф_4 (Л) '!Q65</f>
        <v>0.9228497600590625</v>
      </c>
      <c r="R60" s="151">
        <f>'[8]ф_4 (Л) '!R65</f>
        <v>0.9228497600590625</v>
      </c>
      <c r="S60" s="151">
        <f>'[8]ф_4 (Л) '!S65</f>
        <v>0.9228497600590625</v>
      </c>
      <c r="T60" s="151">
        <f>'[8]ф_4 (Л) '!T65</f>
        <v>0.9228497600590625</v>
      </c>
      <c r="U60" s="151">
        <f>'[8]ф_4 (Л) '!U65</f>
        <v>0.9228497600590625</v>
      </c>
      <c r="V60" s="151">
        <f>'[8]ф_4 (Л) '!V65</f>
        <v>0.9228497600590625</v>
      </c>
      <c r="W60" s="151">
        <f>'[8]ф_4 (Л) '!W65</f>
        <v>0.9228497600590625</v>
      </c>
      <c r="X60" s="151">
        <f>'[8]ф_4 (Л) '!X65</f>
        <v>0.9228497600590625</v>
      </c>
      <c r="Y60" s="151">
        <f>'[8]ф_4 (Л) '!Y65</f>
        <v>0.9228497600590625</v>
      </c>
      <c r="Z60" s="151">
        <f>'[8]ф_4 (Л) '!Z65</f>
        <v>0.9228497600590625</v>
      </c>
      <c r="AA60" s="151">
        <f>'[8]ф_4 (Л) '!AA65</f>
        <v>0.9228497600590625</v>
      </c>
      <c r="AB60" s="151">
        <f>'[8]ф_4 (Л) '!AB65</f>
        <v>0.9228497600590625</v>
      </c>
      <c r="AC60" s="151">
        <f>'[8]ф_4 (Л) '!AC65</f>
        <v>0.9228497600590625</v>
      </c>
      <c r="AD60" s="151">
        <f>'[8]ф_4 (Л) '!AD65</f>
        <v>0.9228497600590625</v>
      </c>
      <c r="AE60" s="151">
        <f>'[8]ф_4 (Л) '!AE65</f>
        <v>0.9228497600590625</v>
      </c>
      <c r="AF60" s="151">
        <f>'[8]ф_4 (Л) '!AF65</f>
        <v>0.9228497600590625</v>
      </c>
      <c r="AG60" s="151">
        <f>'[8]ф_4 (Л) '!AG65</f>
        <v>0.9228497600590625</v>
      </c>
      <c r="AH60" s="151">
        <f>'[8]ф_4 (Л) '!AH65</f>
        <v>0.9228497600590625</v>
      </c>
      <c r="AI60" s="151">
        <f>'[8]ф_4 (Л) '!AI65</f>
        <v>2.9069767441860463</v>
      </c>
      <c r="AJ60" s="151">
        <f>'[8]ф_4 (Л) '!AJ65</f>
        <v>167.34768632098832</v>
      </c>
      <c r="AK60" s="151">
        <f>'[8]ф_4 (Л) '!AK65</f>
        <v>167.34768632098832</v>
      </c>
      <c r="AL60" s="151">
        <f>'[8]ф_4 (Л) '!AL65</f>
        <v>167.34768632098832</v>
      </c>
      <c r="AM60" s="151">
        <f>'[8]ф_4 (Л) '!AM65</f>
        <v>167.34768632098832</v>
      </c>
      <c r="AN60" s="151">
        <f>'[8]ф_4 (Л) '!AN65</f>
        <v>167.34768632098832</v>
      </c>
      <c r="AO60" s="151">
        <f>'[8]ф_4 (Л) '!AO65</f>
        <v>167.34768632098832</v>
      </c>
      <c r="AP60" s="151">
        <f>'[8]ф_4 (Л) '!AP65</f>
        <v>167.34768632098832</v>
      </c>
      <c r="AQ60" s="151">
        <f>'[8]ф_4 (Л) '!AQ65</f>
        <v>167.34768632098832</v>
      </c>
      <c r="AR60" s="151">
        <f>'[8]ф_4 (Л) '!AR65</f>
        <v>167.34768632098832</v>
      </c>
      <c r="AS60" s="151">
        <f>'[8]ф_4 (Л) '!AS65</f>
        <v>167.34768632098832</v>
      </c>
      <c r="AT60" s="151">
        <f>'[8]ф_4 (Л) '!AT65</f>
        <v>167.34768632098832</v>
      </c>
      <c r="AU60" s="151">
        <f>'[8]ф_4 (Л) '!AU65</f>
        <v>167.34768632098832</v>
      </c>
      <c r="AV60" s="151">
        <f>'[8]ф_4 (Л) '!AV65</f>
        <v>167.34768632098832</v>
      </c>
      <c r="AW60" s="151">
        <f>'[8]ф_4 (Л) '!AW65</f>
        <v>167.34768632098832</v>
      </c>
      <c r="AX60" s="151">
        <f>'[8]ф_4 (Л) '!AX65</f>
        <v>167.34768632098832</v>
      </c>
      <c r="AY60" s="151">
        <f>'[8]ф_4 (Л) '!AY65</f>
        <v>167.34768632098832</v>
      </c>
      <c r="AZ60" s="151">
        <f>'[8]ф_4 (Л) '!AZ65</f>
        <v>167.34768632098832</v>
      </c>
      <c r="BA60" s="151">
        <f>'[8]ф_4 (Л) '!BA65</f>
        <v>167.34768632098832</v>
      </c>
      <c r="BB60" s="151">
        <f>'[8]ф_4 (Л) '!BB65</f>
        <v>167.34768632098832</v>
      </c>
      <c r="BC60" s="151">
        <f>'[8]ф_4 (Л) '!BC65</f>
        <v>167.34768632098832</v>
      </c>
      <c r="BD60" s="151">
        <f>'[8]ф_4 (Л) '!BD65</f>
        <v>167.34768632098832</v>
      </c>
      <c r="BE60" s="151">
        <f>'[8]ф_4 (Л) '!BE65</f>
        <v>167.34768632098832</v>
      </c>
      <c r="BF60" s="151">
        <f>'[8]ф_4 (Л) '!BF65</f>
        <v>167.34768632098832</v>
      </c>
      <c r="BG60" s="151">
        <f>'[8]ф_4 (Л) '!BG65</f>
        <v>167.34768632098832</v>
      </c>
      <c r="BH60" s="151">
        <f>'[8]ф_4 (Л) '!BH65</f>
        <v>167.34768632098832</v>
      </c>
      <c r="BI60" s="151">
        <f>'[8]ф_4 (Л) '!BI65</f>
        <v>156.24022683477878</v>
      </c>
      <c r="BJ60" s="151">
        <f>'[8]ф_4 (Л) '!BJ65</f>
        <v>27.551936338076089</v>
      </c>
      <c r="BK60" s="151">
        <f>'[8]ф_4 (Л) '!BK65</f>
        <v>17.812763787428761</v>
      </c>
      <c r="BL60" s="151">
        <f>'[8]ф_4 (Л) '!BL65</f>
        <v>27.551936338076089</v>
      </c>
      <c r="BM60" s="151">
        <f>'[8]ф_4 (Л) '!BM65</f>
        <v>27.551936338076093</v>
      </c>
      <c r="BN60" s="151">
        <f>'[8]ф_4 (Л) '!BN65</f>
        <v>23.44289417939947</v>
      </c>
      <c r="BO60" s="151">
        <f>'[8]ф_4 (Л) '!BO65</f>
        <v>19.765424721461258</v>
      </c>
      <c r="BP60" s="151">
        <f>'[8]ф_4 (Л) '!BP65</f>
        <v>20.211158688440403</v>
      </c>
      <c r="BQ60" s="151">
        <f>'[8]ф_4 (Л) '!BQ65</f>
        <v>20.305096853065027</v>
      </c>
      <c r="BR60" s="151">
        <f>'[8]ф_4 (Л) '!BR65</f>
        <v>20.243007770522269</v>
      </c>
      <c r="BS60" s="151">
        <f>'[8]ф_4 (Л) '!BS65</f>
        <v>20.325369572507949</v>
      </c>
      <c r="BT60" s="151">
        <f>'[8]ф_4 (Л) '!BT65</f>
        <v>20.422008988631411</v>
      </c>
      <c r="BU60" s="151">
        <f>'[8]ф_4 (Л) '!BU65</f>
        <v>20.458387430091257</v>
      </c>
      <c r="BV60" s="151">
        <f>'[8]ф_4 (Л) '!BV65</f>
        <v>20.46794366917652</v>
      </c>
      <c r="BW60" s="151">
        <f>'[8]ф_4 (Л) '!BW65</f>
        <v>20.531461119808569</v>
      </c>
      <c r="BX60" s="151">
        <f>'[8]ф_4 (Л) '!BX65</f>
        <v>20.556723515194193</v>
      </c>
      <c r="BY60" s="151">
        <f>'[8]ф_4 (Л) '!BY65</f>
        <v>20.690538643453671</v>
      </c>
      <c r="BZ60" s="151">
        <f>'[8]ф_4 (Л) '!BZ65</f>
        <v>20.739107929092867</v>
      </c>
      <c r="CA60" s="151">
        <f>'[8]ф_4 (Л) '!CA65</f>
        <v>20.844101173502079</v>
      </c>
      <c r="CB60" s="151">
        <f>'[8]ф_4 (Л) '!CB65</f>
        <v>20.862518035115453</v>
      </c>
      <c r="CC60" s="151">
        <f>'[8]ф_4 (Л) '!CC65</f>
        <v>20.912300692842766</v>
      </c>
      <c r="CD60" s="151">
        <f>'[8]ф_4 (Л) '!CD65</f>
        <v>20.962647178101371</v>
      </c>
      <c r="CE60" s="151">
        <f>'[8]ф_4 (Л) '!CE65</f>
        <v>21.089432948000852</v>
      </c>
      <c r="CF60" s="151">
        <f>'[8]ф_4 (Л) '!CF65</f>
        <v>21.103257469717583</v>
      </c>
      <c r="CG60" s="151">
        <f>'[8]ф_4 (Л) '!CG65</f>
        <v>21.103419354507455</v>
      </c>
      <c r="CH60" s="151">
        <f>'[8]ф_4 (Л) '!CH65</f>
        <v>21.102044460177151</v>
      </c>
      <c r="CI60" s="151">
        <f>'[8]ф_4 (Л) '!CI65</f>
        <v>21.102044460177151</v>
      </c>
      <c r="CJ60" s="151">
        <f t="shared" si="103"/>
        <v>2585.9971927554834</v>
      </c>
      <c r="CK60" s="151">
        <v>2585.9971927554834</v>
      </c>
      <c r="CL60" s="151">
        <v>2585.9971927554834</v>
      </c>
      <c r="CM60" s="151">
        <v>2585.9971927554834</v>
      </c>
      <c r="CN60" s="151">
        <v>2045.7899592754879</v>
      </c>
      <c r="CO60" s="151">
        <v>1760.0518067836665</v>
      </c>
      <c r="CP60" s="151">
        <v>1797.0487860513624</v>
      </c>
      <c r="CQ60" s="151">
        <v>1803.424549686373</v>
      </c>
      <c r="CR60" s="151">
        <v>1796.0872284284774</v>
      </c>
      <c r="CS60" s="151">
        <v>1802.7908643555938</v>
      </c>
      <c r="CT60" s="151">
        <v>1810.6540215008204</v>
      </c>
      <c r="CU60" s="151">
        <v>1813.6105457313458</v>
      </c>
      <c r="CV60" s="151">
        <v>1814.387022424381</v>
      </c>
      <c r="CW60" s="151">
        <v>1819.5462153644708</v>
      </c>
      <c r="CX60" s="151">
        <v>1821.5972716928561</v>
      </c>
      <c r="CY60" s="151">
        <v>1832.4534062709552</v>
      </c>
      <c r="CZ60" s="151">
        <v>1836.4315819416195</v>
      </c>
      <c r="DA60" s="151">
        <v>1845.1179362597704</v>
      </c>
      <c r="DB60" s="151">
        <v>1846.6835017373985</v>
      </c>
      <c r="DC60" s="151">
        <v>1850.9154891755747</v>
      </c>
      <c r="DD60" s="151">
        <v>1861.4038606708364</v>
      </c>
      <c r="DE60" s="151">
        <v>1872.2320761978663</v>
      </c>
      <c r="DF60" s="151">
        <v>1873.3593353065787</v>
      </c>
      <c r="DG60" s="151">
        <v>1873.3725346429153</v>
      </c>
      <c r="DH60" s="151">
        <v>1873.2604315064968</v>
      </c>
      <c r="DI60" s="151">
        <v>1873.2604315064968</v>
      </c>
      <c r="DJ60" s="139"/>
      <c r="DK60" s="139">
        <v>93.858999999999995</v>
      </c>
      <c r="DL60" s="139">
        <v>1511.2</v>
      </c>
      <c r="DM60" s="139">
        <f t="shared" si="100"/>
        <v>1.0835999999999999</v>
      </c>
      <c r="DN60" s="139">
        <v>1.2602267999999999</v>
      </c>
      <c r="DO60" s="139"/>
      <c r="DP60" s="139"/>
      <c r="DQ60" s="284">
        <f>'[8]ф_4 (Л) '!DQ65</f>
        <v>0</v>
      </c>
      <c r="DR60" s="284">
        <f>'[8]ф_4 (Л) '!DR65</f>
        <v>0</v>
      </c>
      <c r="DS60" s="284">
        <f>'[8]ф_4 (Л) '!DS65</f>
        <v>0</v>
      </c>
      <c r="DT60" s="284">
        <f>'[8]ф_4 (Л) '!DT65</f>
        <v>0</v>
      </c>
      <c r="DU60" s="284">
        <f>'[8]ф_4 (Л) '!DU65</f>
        <v>0</v>
      </c>
      <c r="DV60" s="284">
        <f>'[8]ф_4 (Л) '!DV65</f>
        <v>0</v>
      </c>
      <c r="DW60" s="284">
        <f>'[8]ф_4 (Л) '!DW65</f>
        <v>6.0758914406400004</v>
      </c>
      <c r="DX60" s="284">
        <f>'[8]ф_4 (Л) '!DX65</f>
        <v>0</v>
      </c>
      <c r="DY60" s="284">
        <f>'[8]ф_4 (Л) '!DY65</f>
        <v>0</v>
      </c>
      <c r="DZ60" s="284">
        <f>'[8]ф_4 (Л) '!DZ65</f>
        <v>0</v>
      </c>
      <c r="EA60" s="284">
        <f>'[8]ф_4 (Л) '!EA65</f>
        <v>0</v>
      </c>
      <c r="EB60" s="284">
        <f>'[8]ф_4 (Л) '!EB65</f>
        <v>0</v>
      </c>
      <c r="EC60" s="284">
        <f>'[8]ф_4 (Л) '!EC65</f>
        <v>0</v>
      </c>
      <c r="ED60" s="284">
        <f>'[8]ф_4 (Л) '!ED65</f>
        <v>0</v>
      </c>
      <c r="EE60" s="284">
        <f>'[8]ф_4 (Л) '!EE65</f>
        <v>0</v>
      </c>
      <c r="EF60" s="284">
        <f>'[8]ф_4 (Л) '!EF65</f>
        <v>0</v>
      </c>
      <c r="EG60" s="284">
        <f>'[8]ф_4 (Л) '!EG65</f>
        <v>0</v>
      </c>
      <c r="EH60" s="284">
        <f>'[8]ф_4 (Л) '!EH65</f>
        <v>0</v>
      </c>
      <c r="EI60" s="284">
        <f>'[8]ф_4 (Л) '!EI65</f>
        <v>0</v>
      </c>
      <c r="EJ60" s="284">
        <f>'[8]ф_4 (Л) '!EJ65</f>
        <v>0</v>
      </c>
      <c r="EK60" s="284">
        <f>'[8]ф_4 (Л) '!EK65</f>
        <v>0</v>
      </c>
      <c r="EL60" s="284">
        <f>'[8]ф_4 (Л) '!EL65</f>
        <v>0</v>
      </c>
      <c r="EM60" s="284">
        <f>'[8]ф_4 (Л) '!EM65</f>
        <v>0</v>
      </c>
      <c r="EN60" s="284">
        <f>'[8]ф_4 (Л) '!EN65</f>
        <v>0</v>
      </c>
      <c r="EO60" s="284">
        <f>'[8]ф_4 (Л) '!EO65</f>
        <v>0</v>
      </c>
      <c r="EP60" s="139"/>
      <c r="EQ60" s="139"/>
      <c r="ER60" s="139"/>
      <c r="ES60" s="139">
        <v>0</v>
      </c>
      <c r="ET60" s="139">
        <v>0</v>
      </c>
      <c r="EU60" s="139">
        <v>0</v>
      </c>
      <c r="EV60" s="139">
        <v>0</v>
      </c>
      <c r="EW60" s="139">
        <v>0</v>
      </c>
      <c r="EX60" s="139">
        <v>0</v>
      </c>
      <c r="EY60" s="139">
        <v>3.024</v>
      </c>
      <c r="EZ60" s="139">
        <v>0</v>
      </c>
      <c r="FA60" s="139">
        <v>0</v>
      </c>
      <c r="FB60" s="139">
        <v>0</v>
      </c>
      <c r="FC60" s="139">
        <v>0</v>
      </c>
      <c r="FD60" s="139">
        <v>0</v>
      </c>
      <c r="FE60" s="139">
        <v>0</v>
      </c>
      <c r="FF60" s="139">
        <v>0</v>
      </c>
      <c r="FG60" s="139">
        <v>0</v>
      </c>
      <c r="FH60" s="139">
        <v>0</v>
      </c>
      <c r="FI60" s="139">
        <v>0</v>
      </c>
      <c r="FJ60" s="139">
        <v>0</v>
      </c>
      <c r="FK60" s="139">
        <v>0</v>
      </c>
      <c r="FL60" s="139">
        <v>0</v>
      </c>
      <c r="FM60" s="139">
        <v>0</v>
      </c>
      <c r="FN60" s="139">
        <v>0</v>
      </c>
      <c r="FO60" s="139">
        <v>0</v>
      </c>
      <c r="FP60" s="139">
        <v>0</v>
      </c>
      <c r="FQ60" s="139">
        <v>0</v>
      </c>
      <c r="FR60" s="139"/>
      <c r="FS60" s="139"/>
      <c r="FT60" s="139"/>
      <c r="FU60" s="139">
        <v>2045</v>
      </c>
      <c r="FV60" s="139"/>
      <c r="FW60" s="139"/>
      <c r="FX60" s="139"/>
      <c r="FY60" s="139">
        <v>0.34400000000000003</v>
      </c>
      <c r="FZ60" s="139"/>
      <c r="GA60" s="139"/>
      <c r="GB60" s="139"/>
      <c r="GC60" s="139"/>
      <c r="GD60" s="139"/>
      <c r="GE60" s="139"/>
      <c r="GF60" s="139"/>
      <c r="GG60" s="139"/>
      <c r="GH60" s="139"/>
      <c r="GI60" s="139"/>
      <c r="GJ60" s="139"/>
      <c r="GK60" s="139"/>
      <c r="GL60" s="139"/>
      <c r="GM60" s="139"/>
      <c r="GN60" s="139"/>
      <c r="GO60" s="139"/>
      <c r="GP60" s="139"/>
      <c r="GQ60" s="139"/>
      <c r="GR60" s="139">
        <v>1511.2</v>
      </c>
      <c r="GS60" s="139"/>
      <c r="GT60" s="139"/>
      <c r="GU60" s="139"/>
      <c r="GV60" s="139">
        <f t="shared" si="104"/>
        <v>0.28274117569839596</v>
      </c>
      <c r="GW60" s="139"/>
      <c r="GX60" s="139"/>
      <c r="GY60" s="139"/>
      <c r="GZ60" s="139">
        <f t="shared" ref="GZ60:HO71" si="112">IF($FU60&gt;GZ$10,$DM60,$FY60)</f>
        <v>1.0835999999999999</v>
      </c>
      <c r="HA60" s="139">
        <f t="shared" si="112"/>
        <v>1.0835999999999999</v>
      </c>
      <c r="HB60" s="139">
        <f t="shared" si="112"/>
        <v>1.0835999999999999</v>
      </c>
      <c r="HC60" s="139">
        <f t="shared" si="112"/>
        <v>1.0835999999999999</v>
      </c>
      <c r="HD60" s="139">
        <f t="shared" si="112"/>
        <v>1.0835999999999999</v>
      </c>
      <c r="HE60" s="139">
        <f t="shared" si="112"/>
        <v>1.0835999999999999</v>
      </c>
      <c r="HF60" s="139">
        <f t="shared" si="112"/>
        <v>1.0835999999999999</v>
      </c>
      <c r="HG60" s="139">
        <f t="shared" si="112"/>
        <v>1.0835999999999999</v>
      </c>
      <c r="HH60" s="139">
        <f t="shared" si="112"/>
        <v>1.0835999999999999</v>
      </c>
      <c r="HI60" s="139">
        <f t="shared" si="112"/>
        <v>1.0835999999999999</v>
      </c>
      <c r="HJ60" s="139">
        <f t="shared" si="112"/>
        <v>1.0835999999999999</v>
      </c>
      <c r="HK60" s="139">
        <f t="shared" si="112"/>
        <v>1.0835999999999999</v>
      </c>
      <c r="HL60" s="139">
        <f t="shared" si="112"/>
        <v>1.0835999999999999</v>
      </c>
      <c r="HM60" s="139">
        <f t="shared" si="112"/>
        <v>1.0835999999999999</v>
      </c>
      <c r="HN60" s="139">
        <f t="shared" si="112"/>
        <v>1.0835999999999999</v>
      </c>
      <c r="HO60" s="139">
        <f t="shared" si="112"/>
        <v>1.0835999999999999</v>
      </c>
      <c r="HP60" s="139">
        <f t="shared" ref="HP60:HX71" si="113">IF($FU60&gt;HP$10,$DM60,$FY60)</f>
        <v>1.0835999999999999</v>
      </c>
      <c r="HQ60" s="139">
        <f t="shared" si="113"/>
        <v>1.0835999999999999</v>
      </c>
      <c r="HR60" s="139">
        <f t="shared" si="113"/>
        <v>1.0835999999999999</v>
      </c>
      <c r="HS60" s="139">
        <f t="shared" si="113"/>
        <v>1.0835999999999999</v>
      </c>
      <c r="HT60" s="139">
        <f t="shared" si="113"/>
        <v>1.0835999999999999</v>
      </c>
      <c r="HU60" s="139">
        <f t="shared" si="113"/>
        <v>1.0835999999999999</v>
      </c>
      <c r="HV60" s="139">
        <f t="shared" si="113"/>
        <v>1.0835999999999999</v>
      </c>
      <c r="HW60" s="139">
        <f t="shared" si="113"/>
        <v>1.0835999999999999</v>
      </c>
      <c r="HX60" s="139">
        <f t="shared" si="113"/>
        <v>0.34400000000000003</v>
      </c>
      <c r="HY60" s="139"/>
      <c r="HZ60" s="139"/>
      <c r="IA60" s="139"/>
      <c r="IB60" s="139"/>
      <c r="IC60" s="139"/>
      <c r="ID60" s="139"/>
      <c r="IE60" s="139"/>
      <c r="IF60" s="139"/>
      <c r="IG60" s="139"/>
      <c r="IH60" s="139"/>
      <c r="II60" s="139"/>
      <c r="IJ60" s="139"/>
      <c r="IK60" s="139"/>
      <c r="IL60" s="139"/>
      <c r="IM60" s="139"/>
      <c r="IN60" s="139"/>
      <c r="IO60" s="139"/>
      <c r="IP60" s="139"/>
      <c r="IQ60" s="139"/>
      <c r="IR60" s="139"/>
      <c r="IS60" s="139"/>
      <c r="IT60" s="139"/>
      <c r="IU60" s="139"/>
      <c r="IV60" s="139"/>
      <c r="IW60" s="139"/>
      <c r="IX60" s="139"/>
      <c r="IY60" s="139"/>
      <c r="IZ60" s="139"/>
      <c r="JA60" s="139"/>
      <c r="JB60" s="139"/>
      <c r="JC60" s="139"/>
      <c r="JD60" s="139"/>
      <c r="JE60" s="139"/>
      <c r="JF60" s="139"/>
      <c r="JG60" s="139"/>
      <c r="JH60" s="139"/>
      <c r="JI60" s="139"/>
      <c r="JJ60" s="139"/>
      <c r="JK60" s="139"/>
      <c r="JL60" s="139"/>
      <c r="JM60" s="139"/>
      <c r="JN60" s="139"/>
      <c r="JO60" s="139"/>
      <c r="JP60" s="139"/>
      <c r="JQ60" s="139"/>
      <c r="JR60" s="139"/>
      <c r="JS60" s="139"/>
      <c r="JT60" s="139"/>
      <c r="JU60" s="139"/>
      <c r="JV60" s="139"/>
      <c r="JW60" s="139"/>
      <c r="JX60" s="139"/>
      <c r="JY60" s="139"/>
      <c r="JZ60" s="139"/>
      <c r="KA60" s="139"/>
      <c r="KB60" s="139"/>
      <c r="KC60" s="139"/>
      <c r="KD60" s="139"/>
      <c r="KE60" s="139"/>
      <c r="KF60" s="139"/>
      <c r="KG60" s="139"/>
      <c r="KH60" s="139"/>
      <c r="KI60" s="139"/>
      <c r="KJ60" s="139"/>
      <c r="KK60" s="139"/>
      <c r="KL60" s="139"/>
      <c r="KM60" s="139"/>
      <c r="KN60" s="139"/>
      <c r="KO60" s="139"/>
      <c r="KP60" s="139"/>
      <c r="KQ60" s="139"/>
      <c r="KR60" s="139"/>
      <c r="KS60" s="139"/>
      <c r="KT60" s="139"/>
      <c r="KU60" s="139"/>
    </row>
    <row r="61" spans="1:307" s="152" customFormat="1" x14ac:dyDescent="0.2">
      <c r="A61" s="150" t="s">
        <v>542</v>
      </c>
      <c r="B61" s="186" t="s">
        <v>610</v>
      </c>
      <c r="C61" s="284">
        <f>'[8]ф_4 (Л) '!C66</f>
        <v>1.5723270440251571</v>
      </c>
      <c r="D61" s="284">
        <f>'[8]ф_4 (Л) '!D66</f>
        <v>1.5723270440251571</v>
      </c>
      <c r="E61" s="284">
        <f>'[8]ф_4 (Л) '!E66</f>
        <v>1.5723270440251571</v>
      </c>
      <c r="F61" s="284">
        <f>'[8]ф_4 (Л) '!F66</f>
        <v>1.5723270440251571</v>
      </c>
      <c r="G61" s="284">
        <f>'[8]ф_4 (Л) '!G66</f>
        <v>1.5723270440251571</v>
      </c>
      <c r="H61" s="284">
        <f>'[8]ф_4 (Л) '!H66</f>
        <v>1.5723270440251571</v>
      </c>
      <c r="I61" s="284">
        <f>'[8]ф_4 (Л) '!I66</f>
        <v>1.5723270440251571</v>
      </c>
      <c r="J61" s="151">
        <f>'[8]ф_4 (Л) '!J66</f>
        <v>3.8759689922480618</v>
      </c>
      <c r="K61" s="151">
        <f>'[8]ф_4 (Л) '!K66</f>
        <v>3.8759689922480618</v>
      </c>
      <c r="L61" s="151">
        <f>'[8]ф_4 (Л) '!L66</f>
        <v>3.8759689922480618</v>
      </c>
      <c r="M61" s="151">
        <f>'[8]ф_4 (Л) '!M66</f>
        <v>3.8759689922480618</v>
      </c>
      <c r="N61" s="151">
        <f>'[8]ф_4 (Л) '!N66</f>
        <v>3.8759689922480618</v>
      </c>
      <c r="O61" s="151">
        <f>'[8]ф_4 (Л) '!O66</f>
        <v>3.8759689922480618</v>
      </c>
      <c r="P61" s="151">
        <f>'[8]ф_4 (Л) '!P66</f>
        <v>5.8139534883720927</v>
      </c>
      <c r="Q61" s="151">
        <f>'[8]ф_4 (Л) '!Q66</f>
        <v>0</v>
      </c>
      <c r="R61" s="151">
        <f>'[8]ф_4 (Л) '!R66</f>
        <v>0</v>
      </c>
      <c r="S61" s="151">
        <f>'[8]ф_4 (Л) '!S66</f>
        <v>0</v>
      </c>
      <c r="T61" s="151">
        <f>'[8]ф_4 (Л) '!T66</f>
        <v>0</v>
      </c>
      <c r="U61" s="151">
        <f>'[8]ф_4 (Л) '!U66</f>
        <v>0</v>
      </c>
      <c r="V61" s="151">
        <f>'[8]ф_4 (Л) '!V66</f>
        <v>0</v>
      </c>
      <c r="W61" s="151">
        <f>'[8]ф_4 (Л) '!W66</f>
        <v>0</v>
      </c>
      <c r="X61" s="151">
        <f>'[8]ф_4 (Л) '!X66</f>
        <v>0</v>
      </c>
      <c r="Y61" s="151">
        <f>'[8]ф_4 (Л) '!Y66</f>
        <v>0</v>
      </c>
      <c r="Z61" s="151">
        <f>'[8]ф_4 (Л) '!Z66</f>
        <v>0</v>
      </c>
      <c r="AA61" s="151">
        <f>'[8]ф_4 (Л) '!AA66</f>
        <v>0</v>
      </c>
      <c r="AB61" s="151">
        <f>'[8]ф_4 (Л) '!AB66</f>
        <v>0</v>
      </c>
      <c r="AC61" s="151">
        <f>'[8]ф_4 (Л) '!AC66</f>
        <v>0</v>
      </c>
      <c r="AD61" s="151">
        <f>'[8]ф_4 (Л) '!AD66</f>
        <v>0</v>
      </c>
      <c r="AE61" s="151">
        <f>'[8]ф_4 (Л) '!AE66</f>
        <v>0</v>
      </c>
      <c r="AF61" s="151">
        <f>'[8]ф_4 (Л) '!AF66</f>
        <v>0</v>
      </c>
      <c r="AG61" s="151">
        <f>'[8]ф_4 (Л) '!AG66</f>
        <v>0</v>
      </c>
      <c r="AH61" s="151">
        <f>'[8]ф_4 (Л) '!AH66</f>
        <v>0</v>
      </c>
      <c r="AI61" s="151">
        <f>'[8]ф_4 (Л) '!AI66</f>
        <v>0</v>
      </c>
      <c r="AJ61" s="151">
        <f>'[8]ф_4 (Л) '!AJ66</f>
        <v>170.04763411434342</v>
      </c>
      <c r="AK61" s="151">
        <f>'[8]ф_4 (Л) '!AK66</f>
        <v>170.04763411434342</v>
      </c>
      <c r="AL61" s="151">
        <f>'[8]ф_4 (Л) '!AL66</f>
        <v>170.04763411434342</v>
      </c>
      <c r="AM61" s="151">
        <f>'[8]ф_4 (Л) '!AM66</f>
        <v>170.04763411434342</v>
      </c>
      <c r="AN61" s="151">
        <f>'[8]ф_4 (Л) '!AN66</f>
        <v>170.04763411434342</v>
      </c>
      <c r="AO61" s="151">
        <f>'[8]ф_4 (Л) '!AO66</f>
        <v>170.04763411434342</v>
      </c>
      <c r="AP61" s="151">
        <f>'[8]ф_4 (Л) '!AP66</f>
        <v>156.77225834570618</v>
      </c>
      <c r="AQ61" s="151">
        <f>'[8]ф_4 (Л) '!AQ66</f>
        <v>156.77225834570618</v>
      </c>
      <c r="AR61" s="151">
        <f>'[8]ф_4 (Л) '!AR66</f>
        <v>156.77225834570618</v>
      </c>
      <c r="AS61" s="151">
        <f>'[8]ф_4 (Л) '!AS66</f>
        <v>156.77225834570618</v>
      </c>
      <c r="AT61" s="151">
        <f>'[8]ф_4 (Л) '!AT66</f>
        <v>156.77225834570618</v>
      </c>
      <c r="AU61" s="151">
        <f>'[8]ф_4 (Л) '!AU66</f>
        <v>156.77225834570618</v>
      </c>
      <c r="AV61" s="151">
        <f>'[8]ф_4 (Л) '!AV66</f>
        <v>156.77225834570618</v>
      </c>
      <c r="AW61" s="151">
        <f>'[8]ф_4 (Л) '!AW66</f>
        <v>156.77225834570618</v>
      </c>
      <c r="AX61" s="151">
        <f>'[8]ф_4 (Л) '!AX66</f>
        <v>156.77225834570618</v>
      </c>
      <c r="AY61" s="151">
        <f>'[8]ф_4 (Л) '!AY66</f>
        <v>156.77225834570618</v>
      </c>
      <c r="AZ61" s="151">
        <f>'[8]ф_4 (Л) '!AZ66</f>
        <v>156.77225834570618</v>
      </c>
      <c r="BA61" s="151">
        <f>'[8]ф_4 (Л) '!BA66</f>
        <v>156.77225834570618</v>
      </c>
      <c r="BB61" s="151">
        <f>'[8]ф_4 (Л) '!BB66</f>
        <v>156.77225834570618</v>
      </c>
      <c r="BC61" s="151">
        <f>'[8]ф_4 (Л) '!BC66</f>
        <v>156.77225834570618</v>
      </c>
      <c r="BD61" s="151">
        <f>'[8]ф_4 (Л) '!BD66</f>
        <v>156.77225834570618</v>
      </c>
      <c r="BE61" s="151">
        <f>'[8]ф_4 (Л) '!BE66</f>
        <v>156.77225834570618</v>
      </c>
      <c r="BF61" s="151">
        <f>'[8]ф_4 (Л) '!BF66</f>
        <v>156.77225834570618</v>
      </c>
      <c r="BG61" s="151">
        <f>'[8]ф_4 (Л) '!BG66</f>
        <v>156.77225834570618</v>
      </c>
      <c r="BH61" s="151">
        <f>'[8]ф_4 (Л) '!BH66</f>
        <v>156.77225834570618</v>
      </c>
      <c r="BI61" s="151">
        <f>'[8]ф_4 (Л) '!BI66</f>
        <v>156.77225834570618</v>
      </c>
      <c r="BJ61" s="151">
        <f>'[8]ф_4 (Л) '!BJ66</f>
        <v>6.9879140971556959</v>
      </c>
      <c r="BK61" s="151">
        <v>6.9879140971556959</v>
      </c>
      <c r="BL61" s="151">
        <f>'[8]ф_4 (Л) '!BL66</f>
        <v>6.9879140971556959</v>
      </c>
      <c r="BM61" s="151">
        <f>'[8]ф_4 (Л) '!BM66</f>
        <v>6.9879140971556977</v>
      </c>
      <c r="BN61" s="151">
        <f>'[8]ф_4 (Л) '!BN66</f>
        <v>5.9457501899045795</v>
      </c>
      <c r="BO61" s="151">
        <f>'[8]ф_4 (Л) '!BO66</f>
        <v>5.0130447585453988</v>
      </c>
      <c r="BP61" s="151">
        <f>'[8]ф_4 (Л) '!BP66</f>
        <v>5.1260949134679095</v>
      </c>
      <c r="BQ61" s="151">
        <f>'[8]ф_4 (Л) '!BQ66</f>
        <v>5.1499201654134223</v>
      </c>
      <c r="BR61" s="151">
        <f>'[8]ф_4 (Л) '!BR66</f>
        <v>5.1341726996144237</v>
      </c>
      <c r="BS61" s="151">
        <f>'[8]ф_4 (Л) '!BS66</f>
        <v>5.1550618737944438</v>
      </c>
      <c r="BT61" s="151">
        <f>'[8]ф_4 (Л) '!BT66</f>
        <v>5.1795722359694896</v>
      </c>
      <c r="BU61" s="151">
        <f>'[8]ф_4 (Л) '!BU66</f>
        <v>5.1887987898055066</v>
      </c>
      <c r="BV61" s="151">
        <f>'[8]ф_4 (Л) '!BV66</f>
        <v>5.19122250975754</v>
      </c>
      <c r="BW61" s="151">
        <f>'[8]ф_4 (Л) '!BW66</f>
        <v>5.2073322482253097</v>
      </c>
      <c r="BX61" s="151">
        <f>'[8]ф_4 (Л) '!BX66</f>
        <v>5.2137394729908211</v>
      </c>
      <c r="BY61" s="151">
        <f>'[8]ф_4 (Л) '!BY66</f>
        <v>5.2476785983467718</v>
      </c>
      <c r="BZ61" s="151">
        <f>'[8]ф_4 (Л) '!BZ66</f>
        <v>5.2599970790387403</v>
      </c>
      <c r="CA61" s="151">
        <f>'[8]ф_4 (Л) '!CA66</f>
        <v>5.2866261973595199</v>
      </c>
      <c r="CB61" s="151">
        <f>'[8]ф_4 (Л) '!CB66</f>
        <v>5.2912972101447657</v>
      </c>
      <c r="CC61" s="151">
        <f>'[8]ф_4 (Л) '!CC66</f>
        <v>5.3039234347214332</v>
      </c>
      <c r="CD61" s="151">
        <f>'[8]ф_4 (Л) '!CD66</f>
        <v>5.316692661165769</v>
      </c>
      <c r="CE61" s="151">
        <f>'[8]ф_4 (Л) '!CE66</f>
        <v>5.3488489516684794</v>
      </c>
      <c r="CF61" s="151">
        <f>'[8]ф_4 (Л) '!CF66</f>
        <v>5.3523552232061817</v>
      </c>
      <c r="CG61" s="151">
        <f>'[8]ф_4 (Л) '!CG66</f>
        <v>5.3523962815547259</v>
      </c>
      <c r="CH61" s="151">
        <f>'[8]ф_4 (Л) '!CH66</f>
        <v>5.3520475712733546</v>
      </c>
      <c r="CI61" s="151">
        <f>'[8]ф_4 (Л) '!CI66</f>
        <v>5.3520475712733546</v>
      </c>
      <c r="CJ61" s="151">
        <f t="shared" si="103"/>
        <v>285.45629086881019</v>
      </c>
      <c r="CK61" s="151">
        <v>285.45629086881019</v>
      </c>
      <c r="CL61" s="151">
        <v>285.45629086881019</v>
      </c>
      <c r="CM61" s="151">
        <v>285.45629086881019</v>
      </c>
      <c r="CN61" s="151">
        <v>225.82530843708193</v>
      </c>
      <c r="CO61" s="151">
        <v>194.28399300235392</v>
      </c>
      <c r="CP61" s="151">
        <v>198.36791873309053</v>
      </c>
      <c r="CQ61" s="151">
        <v>199.07170984462189</v>
      </c>
      <c r="CR61" s="151">
        <v>198.26177682649669</v>
      </c>
      <c r="CS61" s="151">
        <v>199.00176024660649</v>
      </c>
      <c r="CT61" s="151">
        <v>199.86973786061284</v>
      </c>
      <c r="CU61" s="151">
        <v>200.19609492050208</v>
      </c>
      <c r="CV61" s="151">
        <v>200.28180659774631</v>
      </c>
      <c r="CW61" s="151">
        <v>200.85130608702659</v>
      </c>
      <c r="CX61" s="151">
        <v>201.07771272563548</v>
      </c>
      <c r="CY61" s="151">
        <v>202.27607130023816</v>
      </c>
      <c r="CZ61" s="151">
        <v>202.71520374576195</v>
      </c>
      <c r="DA61" s="151">
        <v>203.67405029508458</v>
      </c>
      <c r="DB61" s="151">
        <v>203.84686584013153</v>
      </c>
      <c r="DC61" s="151">
        <v>204.31401539485242</v>
      </c>
      <c r="DD61" s="151">
        <v>205.47177830065868</v>
      </c>
      <c r="DE61" s="151">
        <v>206.66705502011271</v>
      </c>
      <c r="DF61" s="151">
        <v>206.79148794870312</v>
      </c>
      <c r="DG61" s="151">
        <v>206.79294496250156</v>
      </c>
      <c r="DH61" s="151">
        <v>206.78057041483913</v>
      </c>
      <c r="DI61" s="151">
        <v>206.78057041483913</v>
      </c>
      <c r="DJ61" s="139"/>
      <c r="DK61" s="139">
        <v>40.85</v>
      </c>
      <c r="DL61" s="139">
        <v>636</v>
      </c>
      <c r="DM61" s="139">
        <f t="shared" si="100"/>
        <v>0.25800000000000001</v>
      </c>
      <c r="DN61" s="139">
        <v>0.30005400000000004</v>
      </c>
      <c r="DO61" s="139"/>
      <c r="DP61" s="139"/>
      <c r="DQ61" s="284">
        <f>'[8]ф_4 (Л) '!DQ66</f>
        <v>0</v>
      </c>
      <c r="DR61" s="284">
        <f>'[8]ф_4 (Л) '!DR66</f>
        <v>0</v>
      </c>
      <c r="DS61" s="284">
        <f>'[8]ф_4 (Л) '!DS66</f>
        <v>0</v>
      </c>
      <c r="DT61" s="284">
        <f>'[8]ф_4 (Л) '!DT66</f>
        <v>0</v>
      </c>
      <c r="DU61" s="284">
        <f>'[8]ф_4 (Л) '!DU66</f>
        <v>0</v>
      </c>
      <c r="DV61" s="284">
        <f>'[8]ф_4 (Л) '!DV66</f>
        <v>0</v>
      </c>
      <c r="DW61" s="284">
        <f>'[8]ф_4 (Л) '!DW66</f>
        <v>0</v>
      </c>
      <c r="DX61" s="284">
        <f>'[8]ф_4 (Л) '!DX66</f>
        <v>0</v>
      </c>
      <c r="DY61" s="284">
        <f>'[8]ф_4 (Л) '!DY66</f>
        <v>0</v>
      </c>
      <c r="DZ61" s="284">
        <f>'[8]ф_4 (Л) '!DZ66</f>
        <v>0</v>
      </c>
      <c r="EA61" s="284">
        <f>'[8]ф_4 (Л) '!EA66</f>
        <v>0</v>
      </c>
      <c r="EB61" s="284">
        <f>'[8]ф_4 (Л) '!EB66</f>
        <v>0</v>
      </c>
      <c r="EC61" s="284">
        <f>'[8]ф_4 (Л) '!EC66</f>
        <v>0</v>
      </c>
      <c r="ED61" s="284">
        <f>'[8]ф_4 (Л) '!ED66</f>
        <v>0</v>
      </c>
      <c r="EE61" s="284">
        <f>'[8]ф_4 (Л) '!EE66</f>
        <v>0</v>
      </c>
      <c r="EF61" s="284">
        <f>'[8]ф_4 (Л) '!EF66</f>
        <v>0</v>
      </c>
      <c r="EG61" s="284">
        <f>'[8]ф_4 (Л) '!EG66</f>
        <v>0</v>
      </c>
      <c r="EH61" s="284">
        <f>'[8]ф_4 (Л) '!EH66</f>
        <v>0</v>
      </c>
      <c r="EI61" s="284">
        <f>'[8]ф_4 (Л) '!EI66</f>
        <v>0</v>
      </c>
      <c r="EJ61" s="284">
        <f>'[8]ф_4 (Л) '!EJ66</f>
        <v>0</v>
      </c>
      <c r="EK61" s="284">
        <f>'[8]ф_4 (Л) '!EK66</f>
        <v>0</v>
      </c>
      <c r="EL61" s="284">
        <f>'[8]ф_4 (Л) '!EL66</f>
        <v>0</v>
      </c>
      <c r="EM61" s="284">
        <f>'[8]ф_4 (Л) '!EM66</f>
        <v>0</v>
      </c>
      <c r="EN61" s="284">
        <f>'[8]ф_4 (Л) '!EN66</f>
        <v>0</v>
      </c>
      <c r="EO61" s="284">
        <f>'[8]ф_4 (Л) '!EO66</f>
        <v>0</v>
      </c>
      <c r="EP61" s="139"/>
      <c r="EQ61" s="139"/>
      <c r="ER61" s="139"/>
      <c r="ES61" s="139">
        <v>0</v>
      </c>
      <c r="ET61" s="139">
        <v>0</v>
      </c>
      <c r="EU61" s="139">
        <v>0</v>
      </c>
      <c r="EV61" s="139">
        <v>0</v>
      </c>
      <c r="EW61" s="139">
        <v>0</v>
      </c>
      <c r="EX61" s="139">
        <v>0</v>
      </c>
      <c r="EY61" s="139">
        <v>0</v>
      </c>
      <c r="EZ61" s="139">
        <v>0</v>
      </c>
      <c r="FA61" s="139">
        <v>0</v>
      </c>
      <c r="FB61" s="139">
        <v>0</v>
      </c>
      <c r="FC61" s="139">
        <v>0</v>
      </c>
      <c r="FD61" s="139">
        <v>0</v>
      </c>
      <c r="FE61" s="139">
        <v>0</v>
      </c>
      <c r="FF61" s="139">
        <v>0</v>
      </c>
      <c r="FG61" s="139">
        <v>0</v>
      </c>
      <c r="FH61" s="139">
        <v>0</v>
      </c>
      <c r="FI61" s="139">
        <v>0</v>
      </c>
      <c r="FJ61" s="139">
        <v>0</v>
      </c>
      <c r="FK61" s="139">
        <v>0</v>
      </c>
      <c r="FL61" s="139">
        <v>0</v>
      </c>
      <c r="FM61" s="139">
        <v>0</v>
      </c>
      <c r="FN61" s="139">
        <v>0</v>
      </c>
      <c r="FO61" s="139">
        <v>0</v>
      </c>
      <c r="FP61" s="139">
        <v>0</v>
      </c>
      <c r="FQ61" s="139">
        <v>0</v>
      </c>
      <c r="FR61" s="139"/>
      <c r="FS61" s="139"/>
      <c r="FT61" s="139"/>
      <c r="FU61" s="139">
        <v>2026</v>
      </c>
      <c r="FV61" s="139"/>
      <c r="FW61" s="139"/>
      <c r="FX61" s="139"/>
      <c r="FY61" s="139">
        <v>0.17200000000000001</v>
      </c>
      <c r="FZ61" s="139"/>
      <c r="GA61" s="139"/>
      <c r="GB61" s="139"/>
      <c r="GC61" s="139"/>
      <c r="GD61" s="139"/>
      <c r="GE61" s="139"/>
      <c r="GF61" s="139"/>
      <c r="GG61" s="139"/>
      <c r="GH61" s="139"/>
      <c r="GI61" s="139"/>
      <c r="GJ61" s="139"/>
      <c r="GK61" s="139"/>
      <c r="GL61" s="139"/>
      <c r="GM61" s="139"/>
      <c r="GN61" s="139"/>
      <c r="GO61" s="139"/>
      <c r="GP61" s="139"/>
      <c r="GQ61" s="139"/>
      <c r="GR61" s="139">
        <v>0</v>
      </c>
      <c r="GS61" s="139"/>
      <c r="GT61" s="139"/>
      <c r="GU61" s="139"/>
      <c r="GV61" s="139">
        <f t="shared" si="104"/>
        <v>1.5723270440251571</v>
      </c>
      <c r="GW61" s="139"/>
      <c r="GX61" s="139"/>
      <c r="GY61" s="139"/>
      <c r="GZ61" s="139">
        <f t="shared" si="112"/>
        <v>0.25800000000000001</v>
      </c>
      <c r="HA61" s="139">
        <f t="shared" si="112"/>
        <v>0.25800000000000001</v>
      </c>
      <c r="HB61" s="139">
        <f t="shared" si="112"/>
        <v>0.25800000000000001</v>
      </c>
      <c r="HC61" s="139">
        <f t="shared" si="112"/>
        <v>0.25800000000000001</v>
      </c>
      <c r="HD61" s="139">
        <f t="shared" si="112"/>
        <v>0.25800000000000001</v>
      </c>
      <c r="HE61" s="139">
        <f t="shared" si="112"/>
        <v>0.17200000000000001</v>
      </c>
      <c r="HF61" s="139">
        <f t="shared" si="112"/>
        <v>0.17200000000000001</v>
      </c>
      <c r="HG61" s="139">
        <f t="shared" si="112"/>
        <v>0.17200000000000001</v>
      </c>
      <c r="HH61" s="139">
        <f t="shared" si="112"/>
        <v>0.17200000000000001</v>
      </c>
      <c r="HI61" s="139">
        <f t="shared" si="112"/>
        <v>0.17200000000000001</v>
      </c>
      <c r="HJ61" s="139">
        <f t="shared" si="112"/>
        <v>0.17200000000000001</v>
      </c>
      <c r="HK61" s="139">
        <f t="shared" si="112"/>
        <v>0.17200000000000001</v>
      </c>
      <c r="HL61" s="139">
        <f t="shared" si="112"/>
        <v>0.17200000000000001</v>
      </c>
      <c r="HM61" s="139">
        <f t="shared" si="112"/>
        <v>0.17200000000000001</v>
      </c>
      <c r="HN61" s="139">
        <f t="shared" si="112"/>
        <v>0.17200000000000001</v>
      </c>
      <c r="HO61" s="139">
        <f t="shared" si="112"/>
        <v>0.17200000000000001</v>
      </c>
      <c r="HP61" s="139">
        <f t="shared" si="113"/>
        <v>0.17200000000000001</v>
      </c>
      <c r="HQ61" s="139">
        <f t="shared" si="113"/>
        <v>0.17200000000000001</v>
      </c>
      <c r="HR61" s="139">
        <f t="shared" si="113"/>
        <v>0.17200000000000001</v>
      </c>
      <c r="HS61" s="139">
        <f t="shared" si="113"/>
        <v>0.17200000000000001</v>
      </c>
      <c r="HT61" s="139">
        <f t="shared" si="113"/>
        <v>0.17200000000000001</v>
      </c>
      <c r="HU61" s="139">
        <f t="shared" si="113"/>
        <v>0.17200000000000001</v>
      </c>
      <c r="HV61" s="139">
        <f t="shared" si="113"/>
        <v>0.17200000000000001</v>
      </c>
      <c r="HW61" s="139">
        <f t="shared" si="113"/>
        <v>0.17200000000000001</v>
      </c>
      <c r="HX61" s="139">
        <f t="shared" si="113"/>
        <v>0.17200000000000001</v>
      </c>
      <c r="HY61" s="139"/>
      <c r="HZ61" s="139"/>
      <c r="IA61" s="139"/>
      <c r="IB61" s="139"/>
      <c r="IC61" s="139"/>
      <c r="ID61" s="139"/>
      <c r="IE61" s="139"/>
      <c r="IF61" s="139"/>
      <c r="IG61" s="139"/>
      <c r="IH61" s="139"/>
      <c r="II61" s="139"/>
      <c r="IJ61" s="139"/>
      <c r="IK61" s="139"/>
      <c r="IL61" s="139"/>
      <c r="IM61" s="139"/>
      <c r="IN61" s="139"/>
      <c r="IO61" s="139"/>
      <c r="IP61" s="139"/>
      <c r="IQ61" s="139"/>
      <c r="IR61" s="139"/>
      <c r="IS61" s="139"/>
      <c r="IT61" s="139"/>
      <c r="IU61" s="139"/>
      <c r="IV61" s="139"/>
      <c r="IW61" s="139"/>
      <c r="IX61" s="139"/>
      <c r="IY61" s="139"/>
      <c r="IZ61" s="139"/>
      <c r="JA61" s="139"/>
      <c r="JB61" s="139"/>
      <c r="JC61" s="139"/>
      <c r="JD61" s="139"/>
      <c r="JE61" s="139"/>
      <c r="JF61" s="139"/>
      <c r="JG61" s="139"/>
      <c r="JH61" s="139"/>
      <c r="JI61" s="139"/>
      <c r="JJ61" s="139"/>
      <c r="JK61" s="139"/>
      <c r="JL61" s="139"/>
      <c r="JM61" s="139"/>
      <c r="JN61" s="139"/>
      <c r="JO61" s="139"/>
      <c r="JP61" s="139"/>
      <c r="JQ61" s="139"/>
      <c r="JR61" s="139"/>
      <c r="JS61" s="139"/>
      <c r="JT61" s="139"/>
      <c r="JU61" s="139"/>
      <c r="JV61" s="139"/>
      <c r="JW61" s="139"/>
      <c r="JX61" s="139"/>
      <c r="JY61" s="139"/>
      <c r="JZ61" s="139"/>
      <c r="KA61" s="139"/>
      <c r="KB61" s="139"/>
      <c r="KC61" s="139"/>
      <c r="KD61" s="139"/>
      <c r="KE61" s="139"/>
      <c r="KF61" s="139"/>
      <c r="KG61" s="139"/>
      <c r="KH61" s="139"/>
      <c r="KI61" s="139"/>
      <c r="KJ61" s="139"/>
      <c r="KK61" s="139"/>
      <c r="KL61" s="139"/>
      <c r="KM61" s="139"/>
      <c r="KN61" s="139"/>
      <c r="KO61" s="139"/>
      <c r="KP61" s="139"/>
      <c r="KQ61" s="139"/>
      <c r="KR61" s="139"/>
      <c r="KS61" s="139"/>
      <c r="KT61" s="139"/>
      <c r="KU61" s="139"/>
    </row>
    <row r="62" spans="1:307" s="152" customFormat="1" x14ac:dyDescent="0.2">
      <c r="A62" s="150" t="s">
        <v>543</v>
      </c>
      <c r="B62" s="186" t="s">
        <v>611</v>
      </c>
      <c r="C62" s="284">
        <f>'[8]ф_4 (Л) '!C67</f>
        <v>1.5723270440251571</v>
      </c>
      <c r="D62" s="284">
        <f>'[8]ф_4 (Л) '!D67</f>
        <v>1.5723270440251571</v>
      </c>
      <c r="E62" s="284">
        <f>'[8]ф_4 (Л) '!E67</f>
        <v>1.5723270440251571</v>
      </c>
      <c r="F62" s="284">
        <f>'[8]ф_4 (Л) '!F67</f>
        <v>1.5723270440251571</v>
      </c>
      <c r="G62" s="284">
        <f>'[8]ф_4 (Л) '!G67</f>
        <v>1.5723270440251571</v>
      </c>
      <c r="H62" s="284">
        <f>'[8]ф_4 (Л) '!H67</f>
        <v>1.5723270440251571</v>
      </c>
      <c r="I62" s="284">
        <f>'[8]ф_4 (Л) '!I67</f>
        <v>0.28274117569839596</v>
      </c>
      <c r="J62" s="151">
        <f>'[8]ф_4 (Л) '!J67</f>
        <v>3.8759689922480618</v>
      </c>
      <c r="K62" s="151">
        <f>'[8]ф_4 (Л) '!K67</f>
        <v>3.8759689922480618</v>
      </c>
      <c r="L62" s="151">
        <f>'[8]ф_4 (Л) '!L67</f>
        <v>3.8759689922480618</v>
      </c>
      <c r="M62" s="151">
        <f>'[8]ф_4 (Л) '!M67</f>
        <v>3.8759689922480618</v>
      </c>
      <c r="N62" s="151">
        <f>'[8]ф_4 (Л) '!N67</f>
        <v>3.8759689922480618</v>
      </c>
      <c r="O62" s="151">
        <f>'[8]ф_4 (Л) '!O67</f>
        <v>3.8759689922480618</v>
      </c>
      <c r="P62" s="151">
        <f>'[8]ф_4 (Л) '!P67</f>
        <v>5.8139534883720927</v>
      </c>
      <c r="Q62" s="151">
        <f>'[8]ф_4 (Л) '!Q67</f>
        <v>0</v>
      </c>
      <c r="R62" s="151">
        <f>'[8]ф_4 (Л) '!R67</f>
        <v>0</v>
      </c>
      <c r="S62" s="151">
        <f>'[8]ф_4 (Л) '!S67</f>
        <v>0</v>
      </c>
      <c r="T62" s="151">
        <f>'[8]ф_4 (Л) '!T67</f>
        <v>0</v>
      </c>
      <c r="U62" s="151">
        <f>'[8]ф_4 (Л) '!U67</f>
        <v>0</v>
      </c>
      <c r="V62" s="151">
        <f>'[8]ф_4 (Л) '!V67</f>
        <v>0</v>
      </c>
      <c r="W62" s="151">
        <f>'[8]ф_4 (Л) '!W67</f>
        <v>0</v>
      </c>
      <c r="X62" s="151">
        <f>'[8]ф_4 (Л) '!X67</f>
        <v>0</v>
      </c>
      <c r="Y62" s="151">
        <f>'[8]ф_4 (Л) '!Y67</f>
        <v>0</v>
      </c>
      <c r="Z62" s="151">
        <f>'[8]ф_4 (Л) '!Z67</f>
        <v>0</v>
      </c>
      <c r="AA62" s="151">
        <f>'[8]ф_4 (Л) '!AA67</f>
        <v>0</v>
      </c>
      <c r="AB62" s="151">
        <f>'[8]ф_4 (Л) '!AB67</f>
        <v>0</v>
      </c>
      <c r="AC62" s="151">
        <f>'[8]ф_4 (Л) '!AC67</f>
        <v>0</v>
      </c>
      <c r="AD62" s="151">
        <f>'[8]ф_4 (Л) '!AD67</f>
        <v>0</v>
      </c>
      <c r="AE62" s="151">
        <f>'[8]ф_4 (Л) '!AE67</f>
        <v>0</v>
      </c>
      <c r="AF62" s="151">
        <f>'[8]ф_4 (Л) '!AF67</f>
        <v>0</v>
      </c>
      <c r="AG62" s="151">
        <f>'[8]ф_4 (Л) '!AG67</f>
        <v>0</v>
      </c>
      <c r="AH62" s="151">
        <f>'[8]ф_4 (Л) '!AH67</f>
        <v>0</v>
      </c>
      <c r="AI62" s="151">
        <f>'[8]ф_4 (Л) '!AI67</f>
        <v>0</v>
      </c>
      <c r="AJ62" s="151">
        <f>'[8]ф_4 (Л) '!AJ67</f>
        <v>169.47665792399746</v>
      </c>
      <c r="AK62" s="151">
        <f>'[8]ф_4 (Л) '!AK67</f>
        <v>169.47665792399746</v>
      </c>
      <c r="AL62" s="151">
        <f>'[8]ф_4 (Л) '!AL67</f>
        <v>169.47665792399746</v>
      </c>
      <c r="AM62" s="151">
        <f>'[8]ф_4 (Л) '!AM67</f>
        <v>169.47665792399746</v>
      </c>
      <c r="AN62" s="151">
        <f>'[8]ф_4 (Л) '!AN67</f>
        <v>169.47665792399746</v>
      </c>
      <c r="AO62" s="151">
        <f>'[8]ф_4 (Л) '!AO67</f>
        <v>169.47665792399746</v>
      </c>
      <c r="AP62" s="151">
        <f>'[8]ф_4 (Л) '!AP67</f>
        <v>156.25435589906178</v>
      </c>
      <c r="AQ62" s="151">
        <f>'[8]ф_4 (Л) '!AQ67</f>
        <v>156.25435589906178</v>
      </c>
      <c r="AR62" s="151">
        <f>'[8]ф_4 (Л) '!AR67</f>
        <v>156.25435589906178</v>
      </c>
      <c r="AS62" s="151">
        <f>'[8]ф_4 (Л) '!AS67</f>
        <v>156.25435589906178</v>
      </c>
      <c r="AT62" s="151">
        <f>'[8]ф_4 (Л) '!AT67</f>
        <v>156.25435589906178</v>
      </c>
      <c r="AU62" s="151">
        <f>'[8]ф_4 (Л) '!AU67</f>
        <v>156.25435589906178</v>
      </c>
      <c r="AV62" s="151">
        <f>'[8]ф_4 (Л) '!AV67</f>
        <v>156.25435589906178</v>
      </c>
      <c r="AW62" s="151">
        <f>'[8]ф_4 (Л) '!AW67</f>
        <v>156.25435589906178</v>
      </c>
      <c r="AX62" s="151">
        <f>'[8]ф_4 (Л) '!AX67</f>
        <v>156.25435589906178</v>
      </c>
      <c r="AY62" s="151">
        <f>'[8]ф_4 (Л) '!AY67</f>
        <v>156.25435589906178</v>
      </c>
      <c r="AZ62" s="151">
        <f>'[8]ф_4 (Л) '!AZ67</f>
        <v>156.25435589906178</v>
      </c>
      <c r="BA62" s="151">
        <f>'[8]ф_4 (Л) '!BA67</f>
        <v>156.25435589906178</v>
      </c>
      <c r="BB62" s="151">
        <f>'[8]ф_4 (Л) '!BB67</f>
        <v>156.25435589906178</v>
      </c>
      <c r="BC62" s="151">
        <f>'[8]ф_4 (Л) '!BC67</f>
        <v>156.25435589906178</v>
      </c>
      <c r="BD62" s="151">
        <f>'[8]ф_4 (Л) '!BD67</f>
        <v>156.25435589906178</v>
      </c>
      <c r="BE62" s="151">
        <f>'[8]ф_4 (Л) '!BE67</f>
        <v>156.25435589906178</v>
      </c>
      <c r="BF62" s="151">
        <f>'[8]ф_4 (Л) '!BF67</f>
        <v>156.25435589906178</v>
      </c>
      <c r="BG62" s="151">
        <f>'[8]ф_4 (Л) '!BG67</f>
        <v>156.25435589906178</v>
      </c>
      <c r="BH62" s="151">
        <f>'[8]ф_4 (Л) '!BH67</f>
        <v>156.25435589906178</v>
      </c>
      <c r="BI62" s="151">
        <f>'[8]ф_4 (Л) '!BI67</f>
        <v>156.25435589906178</v>
      </c>
      <c r="BJ62" s="151">
        <f>'[8]ф_4 (Л) '!BJ67</f>
        <v>0.38054792017199973</v>
      </c>
      <c r="BK62" s="151">
        <v>0.38054792017199973</v>
      </c>
      <c r="BL62" s="151">
        <f>'[8]ф_4 (Л) '!BL67</f>
        <v>0.38054792017199973</v>
      </c>
      <c r="BM62" s="151">
        <f>'[8]ф_4 (Л) '!BM67</f>
        <v>0.38054792017199984</v>
      </c>
      <c r="BN62" s="151">
        <f>'[8]ф_4 (Л) '!BN67</f>
        <v>0.32379374405180911</v>
      </c>
      <c r="BO62" s="151">
        <f>'[8]ф_4 (Л) '!BO67</f>
        <v>0.27300045908836984</v>
      </c>
      <c r="BP62" s="151">
        <f>'[8]ф_4 (Л) '!BP67</f>
        <v>0.27915694595022106</v>
      </c>
      <c r="BQ62" s="151">
        <f>'[8]ф_4 (Л) '!BQ67</f>
        <v>0.28045442184207964</v>
      </c>
      <c r="BR62" s="151">
        <f>'[8]ф_4 (Л) '!BR67</f>
        <v>0.27959684613715974</v>
      </c>
      <c r="BS62" s="151">
        <f>'[8]ф_4 (Л) '!BS67</f>
        <v>0.28073442906645657</v>
      </c>
      <c r="BT62" s="151">
        <f>'[8]ф_4 (Л) '!BT67</f>
        <v>0.2820692147004375</v>
      </c>
      <c r="BU62" s="151">
        <f>'[8]ф_4 (Л) '!BU67</f>
        <v>0.28257167449370835</v>
      </c>
      <c r="BV62" s="151">
        <f>'[8]ф_4 (Л) '!BV67</f>
        <v>0.28270366546755288</v>
      </c>
      <c r="BW62" s="151">
        <f>'[8]ф_4 (Л) '!BW67</f>
        <v>0.28358096982235603</v>
      </c>
      <c r="BX62" s="151">
        <f>'[8]ф_4 (Л) '!BX67</f>
        <v>0.28392989455507162</v>
      </c>
      <c r="BY62" s="151">
        <f>'[8]ф_4 (Л) '!BY67</f>
        <v>0.28577815190155509</v>
      </c>
      <c r="BZ62" s="151">
        <f>'[8]ф_4 (Л) '!BZ67</f>
        <v>0.28644899188925838</v>
      </c>
      <c r="CA62" s="151">
        <f>'[8]ф_4 (Л) '!CA67</f>
        <v>0.28789916077400635</v>
      </c>
      <c r="CB62" s="151">
        <f>'[8]ф_4 (Л) '!CB67</f>
        <v>0.28815353485127865</v>
      </c>
      <c r="CC62" s="151">
        <f>'[8]ф_4 (Л) '!CC67</f>
        <v>0.28884113395960648</v>
      </c>
      <c r="CD62" s="151">
        <f>'[8]ф_4 (Л) '!CD67</f>
        <v>0.28953652066557289</v>
      </c>
      <c r="CE62" s="151">
        <f>'[8]ф_4 (Л) '!CE67</f>
        <v>0.29128768836756763</v>
      </c>
      <c r="CF62" s="151">
        <f>'[8]ф_4 (Л) '!CF67</f>
        <v>0.29147863295026855</v>
      </c>
      <c r="CG62" s="151">
        <f>'[8]ф_4 (Л) '!CG67</f>
        <v>0.29148086890636743</v>
      </c>
      <c r="CH62" s="151">
        <f>'[8]ф_4 (Л) '!CH67</f>
        <v>0.29146187883716029</v>
      </c>
      <c r="CI62" s="151">
        <f>'[8]ф_4 (Л) '!CI67</f>
        <v>0.29146187883716024</v>
      </c>
      <c r="CJ62" s="151">
        <f t="shared" si="103"/>
        <v>15.731089924070126</v>
      </c>
      <c r="CK62" s="151">
        <v>15.731089924070126</v>
      </c>
      <c r="CL62" s="151">
        <v>15.731089924070126</v>
      </c>
      <c r="CM62" s="151">
        <v>15.731089924070126</v>
      </c>
      <c r="CN62" s="151">
        <v>12.444911349973554</v>
      </c>
      <c r="CO62" s="151">
        <v>10.70671434644281</v>
      </c>
      <c r="CP62" s="151">
        <v>10.931773681158841</v>
      </c>
      <c r="CQ62" s="151">
        <v>10.970558607669181</v>
      </c>
      <c r="CR62" s="151">
        <v>10.925924351749222</v>
      </c>
      <c r="CS62" s="151">
        <v>10.966703784875879</v>
      </c>
      <c r="CT62" s="151">
        <v>11.014536795864904</v>
      </c>
      <c r="CU62" s="151">
        <v>11.032521868959098</v>
      </c>
      <c r="CV62" s="151">
        <v>11.037245317505869</v>
      </c>
      <c r="CW62" s="151">
        <v>11.068629623839822</v>
      </c>
      <c r="CX62" s="151">
        <v>11.081106571468204</v>
      </c>
      <c r="CY62" s="151">
        <v>11.147146406992512</v>
      </c>
      <c r="CZ62" s="151">
        <v>11.17134637108539</v>
      </c>
      <c r="DA62" s="151">
        <v>11.224187039773652</v>
      </c>
      <c r="DB62" s="151">
        <v>11.233710658507491</v>
      </c>
      <c r="DC62" s="151">
        <v>11.25945460561385</v>
      </c>
      <c r="DD62" s="151">
        <v>11.32325727160716</v>
      </c>
      <c r="DE62" s="151">
        <v>11.389127270480367</v>
      </c>
      <c r="DF62" s="151">
        <v>11.395984592080158</v>
      </c>
      <c r="DG62" s="151">
        <v>11.396064886036944</v>
      </c>
      <c r="DH62" s="151">
        <v>11.395382942326911</v>
      </c>
      <c r="DI62" s="151">
        <v>11.395382942326911</v>
      </c>
      <c r="DJ62" s="139"/>
      <c r="DK62" s="139">
        <v>41.338000000000001</v>
      </c>
      <c r="DL62" s="139">
        <v>636</v>
      </c>
      <c r="DM62" s="139">
        <f t="shared" si="100"/>
        <v>0.25800000000000001</v>
      </c>
      <c r="DN62" s="139">
        <v>0.30005400000000004</v>
      </c>
      <c r="DO62" s="139"/>
      <c r="DP62" s="139"/>
      <c r="DQ62" s="284">
        <f>'[8]ф_4 (Л) '!DQ67</f>
        <v>0</v>
      </c>
      <c r="DR62" s="284">
        <f>'[8]ф_4 (Л) '!DR67</f>
        <v>0</v>
      </c>
      <c r="DS62" s="284">
        <f>'[8]ф_4 (Л) '!DS67</f>
        <v>0</v>
      </c>
      <c r="DT62" s="284">
        <f>'[8]ф_4 (Л) '!DT67</f>
        <v>0</v>
      </c>
      <c r="DU62" s="284">
        <f>'[8]ф_4 (Л) '!DU67</f>
        <v>0</v>
      </c>
      <c r="DV62" s="284">
        <f>'[8]ф_4 (Л) '!DV67</f>
        <v>0</v>
      </c>
      <c r="DW62" s="284">
        <f>'[8]ф_4 (Л) '!DW67</f>
        <v>0</v>
      </c>
      <c r="DX62" s="284">
        <f>'[8]ф_4 (Л) '!DX67</f>
        <v>0</v>
      </c>
      <c r="DY62" s="284">
        <f>'[8]ф_4 (Л) '!DY67</f>
        <v>0</v>
      </c>
      <c r="DZ62" s="284">
        <f>'[8]ф_4 (Л) '!DZ67</f>
        <v>0</v>
      </c>
      <c r="EA62" s="284">
        <f>'[8]ф_4 (Л) '!EA67</f>
        <v>0</v>
      </c>
      <c r="EB62" s="284">
        <f>'[8]ф_4 (Л) '!EB67</f>
        <v>0</v>
      </c>
      <c r="EC62" s="284">
        <f>'[8]ф_4 (Л) '!EC67</f>
        <v>0</v>
      </c>
      <c r="ED62" s="284">
        <f>'[8]ф_4 (Л) '!ED67</f>
        <v>0</v>
      </c>
      <c r="EE62" s="284">
        <f>'[8]ф_4 (Л) '!EE67</f>
        <v>0</v>
      </c>
      <c r="EF62" s="284">
        <f>'[8]ф_4 (Л) '!EF67</f>
        <v>0</v>
      </c>
      <c r="EG62" s="284">
        <f>'[8]ф_4 (Л) '!EG67</f>
        <v>0</v>
      </c>
      <c r="EH62" s="284">
        <f>'[8]ф_4 (Л) '!EH67</f>
        <v>0</v>
      </c>
      <c r="EI62" s="284">
        <f>'[8]ф_4 (Л) '!EI67</f>
        <v>0</v>
      </c>
      <c r="EJ62" s="284">
        <f>'[8]ф_4 (Л) '!EJ67</f>
        <v>0</v>
      </c>
      <c r="EK62" s="284">
        <f>'[8]ф_4 (Л) '!EK67</f>
        <v>0</v>
      </c>
      <c r="EL62" s="284">
        <f>'[8]ф_4 (Л) '!EL67</f>
        <v>0</v>
      </c>
      <c r="EM62" s="284">
        <f>'[8]ф_4 (Л) '!EM67</f>
        <v>0</v>
      </c>
      <c r="EN62" s="284">
        <f>'[8]ф_4 (Л) '!EN67</f>
        <v>0</v>
      </c>
      <c r="EO62" s="284">
        <f>'[8]ф_4 (Л) '!EO67</f>
        <v>0</v>
      </c>
      <c r="EP62" s="139"/>
      <c r="EQ62" s="139"/>
      <c r="ER62" s="139"/>
      <c r="ES62" s="139">
        <v>0</v>
      </c>
      <c r="ET62" s="139">
        <v>0</v>
      </c>
      <c r="EU62" s="139">
        <v>0</v>
      </c>
      <c r="EV62" s="139">
        <v>0</v>
      </c>
      <c r="EW62" s="139">
        <v>0</v>
      </c>
      <c r="EX62" s="139">
        <v>0</v>
      </c>
      <c r="EY62" s="139">
        <v>0</v>
      </c>
      <c r="EZ62" s="139">
        <v>0</v>
      </c>
      <c r="FA62" s="139">
        <v>0</v>
      </c>
      <c r="FB62" s="139">
        <v>0</v>
      </c>
      <c r="FC62" s="139">
        <v>0</v>
      </c>
      <c r="FD62" s="139">
        <v>0</v>
      </c>
      <c r="FE62" s="139">
        <v>0</v>
      </c>
      <c r="FF62" s="139">
        <v>0</v>
      </c>
      <c r="FG62" s="139">
        <v>0</v>
      </c>
      <c r="FH62" s="139">
        <v>0</v>
      </c>
      <c r="FI62" s="139">
        <v>0</v>
      </c>
      <c r="FJ62" s="139">
        <v>0</v>
      </c>
      <c r="FK62" s="139">
        <v>0</v>
      </c>
      <c r="FL62" s="139">
        <v>0</v>
      </c>
      <c r="FM62" s="139">
        <v>0</v>
      </c>
      <c r="FN62" s="139">
        <v>0</v>
      </c>
      <c r="FO62" s="139">
        <v>0</v>
      </c>
      <c r="FP62" s="139">
        <v>0</v>
      </c>
      <c r="FQ62" s="139">
        <v>0</v>
      </c>
      <c r="FR62" s="139"/>
      <c r="FS62" s="139"/>
      <c r="FT62" s="139"/>
      <c r="FU62" s="139">
        <v>2026</v>
      </c>
      <c r="FV62" s="139"/>
      <c r="FW62" s="139"/>
      <c r="FX62" s="139"/>
      <c r="FY62" s="139">
        <v>0.17200000000000001</v>
      </c>
      <c r="FZ62" s="139"/>
      <c r="GA62" s="139"/>
      <c r="GB62" s="139"/>
      <c r="GC62" s="139"/>
      <c r="GD62" s="139"/>
      <c r="GE62" s="139"/>
      <c r="GF62" s="139"/>
      <c r="GG62" s="139"/>
      <c r="GH62" s="139"/>
      <c r="GI62" s="139"/>
      <c r="GJ62" s="139"/>
      <c r="GK62" s="139"/>
      <c r="GL62" s="139"/>
      <c r="GM62" s="139"/>
      <c r="GN62" s="139"/>
      <c r="GO62" s="139"/>
      <c r="GP62" s="139"/>
      <c r="GQ62" s="139"/>
      <c r="GR62" s="139">
        <v>636</v>
      </c>
      <c r="GS62" s="139"/>
      <c r="GT62" s="139"/>
      <c r="GU62" s="139"/>
      <c r="GV62" s="139">
        <f t="shared" si="104"/>
        <v>0.28274117569839596</v>
      </c>
      <c r="GW62" s="139"/>
      <c r="GX62" s="139"/>
      <c r="GY62" s="139"/>
      <c r="GZ62" s="139">
        <f t="shared" si="112"/>
        <v>0.25800000000000001</v>
      </c>
      <c r="HA62" s="139">
        <f t="shared" si="112"/>
        <v>0.25800000000000001</v>
      </c>
      <c r="HB62" s="139">
        <f t="shared" si="112"/>
        <v>0.25800000000000001</v>
      </c>
      <c r="HC62" s="139">
        <f t="shared" si="112"/>
        <v>0.25800000000000001</v>
      </c>
      <c r="HD62" s="139">
        <f t="shared" si="112"/>
        <v>0.25800000000000001</v>
      </c>
      <c r="HE62" s="139">
        <f t="shared" si="112"/>
        <v>0.17200000000000001</v>
      </c>
      <c r="HF62" s="139">
        <f t="shared" si="112"/>
        <v>0.17200000000000001</v>
      </c>
      <c r="HG62" s="139">
        <f t="shared" si="112"/>
        <v>0.17200000000000001</v>
      </c>
      <c r="HH62" s="139">
        <f t="shared" si="112"/>
        <v>0.17200000000000001</v>
      </c>
      <c r="HI62" s="139">
        <f t="shared" si="112"/>
        <v>0.17200000000000001</v>
      </c>
      <c r="HJ62" s="139">
        <f t="shared" si="112"/>
        <v>0.17200000000000001</v>
      </c>
      <c r="HK62" s="139">
        <f t="shared" si="112"/>
        <v>0.17200000000000001</v>
      </c>
      <c r="HL62" s="139">
        <f t="shared" si="112"/>
        <v>0.17200000000000001</v>
      </c>
      <c r="HM62" s="139">
        <f t="shared" si="112"/>
        <v>0.17200000000000001</v>
      </c>
      <c r="HN62" s="139">
        <f t="shared" si="112"/>
        <v>0.17200000000000001</v>
      </c>
      <c r="HO62" s="139">
        <f t="shared" si="112"/>
        <v>0.17200000000000001</v>
      </c>
      <c r="HP62" s="139">
        <f t="shared" si="113"/>
        <v>0.17200000000000001</v>
      </c>
      <c r="HQ62" s="139">
        <f t="shared" si="113"/>
        <v>0.17200000000000001</v>
      </c>
      <c r="HR62" s="139">
        <f t="shared" si="113"/>
        <v>0.17200000000000001</v>
      </c>
      <c r="HS62" s="139">
        <f t="shared" si="113"/>
        <v>0.17200000000000001</v>
      </c>
      <c r="HT62" s="139">
        <f t="shared" si="113"/>
        <v>0.17200000000000001</v>
      </c>
      <c r="HU62" s="139">
        <f t="shared" si="113"/>
        <v>0.17200000000000001</v>
      </c>
      <c r="HV62" s="139">
        <f t="shared" si="113"/>
        <v>0.17200000000000001</v>
      </c>
      <c r="HW62" s="139">
        <f t="shared" si="113"/>
        <v>0.17200000000000001</v>
      </c>
      <c r="HX62" s="139">
        <f t="shared" si="113"/>
        <v>0.17200000000000001</v>
      </c>
      <c r="HY62" s="139"/>
      <c r="HZ62" s="139"/>
      <c r="IA62" s="139"/>
      <c r="IB62" s="139"/>
      <c r="IC62" s="139"/>
      <c r="ID62" s="139"/>
      <c r="IE62" s="139"/>
      <c r="IF62" s="139"/>
      <c r="IG62" s="139"/>
      <c r="IH62" s="139"/>
      <c r="II62" s="139"/>
      <c r="IJ62" s="139"/>
      <c r="IK62" s="139"/>
      <c r="IL62" s="139"/>
      <c r="IM62" s="139"/>
      <c r="IN62" s="139"/>
      <c r="IO62" s="139"/>
      <c r="IP62" s="139"/>
      <c r="IQ62" s="139"/>
      <c r="IR62" s="139"/>
      <c r="IS62" s="139"/>
      <c r="IT62" s="139"/>
      <c r="IU62" s="139"/>
      <c r="IV62" s="139"/>
      <c r="IW62" s="139"/>
      <c r="IX62" s="139"/>
      <c r="IY62" s="139"/>
      <c r="IZ62" s="139"/>
      <c r="JA62" s="139"/>
      <c r="JB62" s="139"/>
      <c r="JC62" s="139"/>
      <c r="JD62" s="139"/>
      <c r="JE62" s="139"/>
      <c r="JF62" s="139"/>
      <c r="JG62" s="139"/>
      <c r="JH62" s="139"/>
      <c r="JI62" s="139"/>
      <c r="JJ62" s="139"/>
      <c r="JK62" s="139"/>
      <c r="JL62" s="139"/>
      <c r="JM62" s="139"/>
      <c r="JN62" s="139"/>
      <c r="JO62" s="139"/>
      <c r="JP62" s="139"/>
      <c r="JQ62" s="139"/>
      <c r="JR62" s="139"/>
      <c r="JS62" s="139"/>
      <c r="JT62" s="139"/>
      <c r="JU62" s="139"/>
      <c r="JV62" s="139"/>
      <c r="JW62" s="139"/>
      <c r="JX62" s="139"/>
      <c r="JY62" s="139"/>
      <c r="JZ62" s="139"/>
      <c r="KA62" s="139"/>
      <c r="KB62" s="139"/>
      <c r="KC62" s="139"/>
      <c r="KD62" s="139"/>
      <c r="KE62" s="139"/>
      <c r="KF62" s="139"/>
      <c r="KG62" s="139"/>
      <c r="KH62" s="139"/>
      <c r="KI62" s="139"/>
      <c r="KJ62" s="139"/>
      <c r="KK62" s="139"/>
      <c r="KL62" s="139"/>
      <c r="KM62" s="139"/>
      <c r="KN62" s="139"/>
      <c r="KO62" s="139"/>
      <c r="KP62" s="139"/>
      <c r="KQ62" s="139"/>
      <c r="KR62" s="139"/>
      <c r="KS62" s="139"/>
      <c r="KT62" s="139"/>
      <c r="KU62" s="139"/>
    </row>
    <row r="63" spans="1:307" s="152" customFormat="1" x14ac:dyDescent="0.2">
      <c r="A63" s="150" t="s">
        <v>544</v>
      </c>
      <c r="B63" s="186" t="s">
        <v>612</v>
      </c>
      <c r="C63" s="284">
        <f>'[8]ф_4 (Л) '!C68</f>
        <v>3.9215686274509802</v>
      </c>
      <c r="D63" s="284">
        <f>'[8]ф_4 (Л) '!D68</f>
        <v>3.9215686274509802</v>
      </c>
      <c r="E63" s="284">
        <f>'[8]ф_4 (Л) '!E68</f>
        <v>3.9215686274509802</v>
      </c>
      <c r="F63" s="284">
        <f>'[8]ф_4 (Л) '!F68</f>
        <v>3.9215686274509802</v>
      </c>
      <c r="G63" s="284">
        <f>'[8]ф_4 (Л) '!G68</f>
        <v>3.9215686274509802</v>
      </c>
      <c r="H63" s="284">
        <f>'[8]ф_4 (Л) '!H68</f>
        <v>3.9215686274509802</v>
      </c>
      <c r="I63" s="284">
        <f>'[8]ф_4 (Л) '!I68</f>
        <v>3.9215686274509802</v>
      </c>
      <c r="J63" s="151">
        <f>'[8]ф_4 (Л) '!J68</f>
        <v>11.627906976744185</v>
      </c>
      <c r="K63" s="151">
        <f>'[8]ф_4 (Л) '!K68</f>
        <v>11.627906976744185</v>
      </c>
      <c r="L63" s="151">
        <f>'[8]ф_4 (Л) '!L68</f>
        <v>11.627906976744185</v>
      </c>
      <c r="M63" s="151">
        <f>'[8]ф_4 (Л) '!M68</f>
        <v>11.627906976744185</v>
      </c>
      <c r="N63" s="151">
        <f>'[8]ф_4 (Л) '!N68</f>
        <v>11.627906976744185</v>
      </c>
      <c r="O63" s="151">
        <f>'[8]ф_4 (Л) '!O68</f>
        <v>13.679890560875513</v>
      </c>
      <c r="P63" s="151">
        <f>'[8]ф_4 (Л) '!P68</f>
        <v>0</v>
      </c>
      <c r="Q63" s="151">
        <f>'[8]ф_4 (Л) '!Q68</f>
        <v>0</v>
      </c>
      <c r="R63" s="151">
        <f>'[8]ф_4 (Л) '!R68</f>
        <v>0</v>
      </c>
      <c r="S63" s="151">
        <f>'[8]ф_4 (Л) '!S68</f>
        <v>0</v>
      </c>
      <c r="T63" s="151">
        <f>'[8]ф_4 (Л) '!T68</f>
        <v>0</v>
      </c>
      <c r="U63" s="151">
        <f>'[8]ф_4 (Л) '!U68</f>
        <v>0</v>
      </c>
      <c r="V63" s="151">
        <f>'[8]ф_4 (Л) '!V68</f>
        <v>0</v>
      </c>
      <c r="W63" s="151">
        <f>'[8]ф_4 (Л) '!W68</f>
        <v>0</v>
      </c>
      <c r="X63" s="151">
        <f>'[8]ф_4 (Л) '!X68</f>
        <v>0</v>
      </c>
      <c r="Y63" s="151">
        <f>'[8]ф_4 (Л) '!Y68</f>
        <v>0</v>
      </c>
      <c r="Z63" s="151">
        <f>'[8]ф_4 (Л) '!Z68</f>
        <v>0</v>
      </c>
      <c r="AA63" s="151">
        <f>'[8]ф_4 (Л) '!AA68</f>
        <v>0</v>
      </c>
      <c r="AB63" s="151">
        <f>'[8]ф_4 (Л) '!AB68</f>
        <v>0</v>
      </c>
      <c r="AC63" s="151">
        <f>'[8]ф_4 (Л) '!AC68</f>
        <v>0</v>
      </c>
      <c r="AD63" s="151">
        <f>'[8]ф_4 (Л) '!AD68</f>
        <v>0</v>
      </c>
      <c r="AE63" s="151">
        <f>'[8]ф_4 (Л) '!AE68</f>
        <v>0</v>
      </c>
      <c r="AF63" s="151">
        <f>'[8]ф_4 (Л) '!AF68</f>
        <v>0</v>
      </c>
      <c r="AG63" s="151">
        <f>'[8]ф_4 (Л) '!AG68</f>
        <v>0</v>
      </c>
      <c r="AH63" s="151">
        <f>'[8]ф_4 (Л) '!AH68</f>
        <v>0</v>
      </c>
      <c r="AI63" s="151">
        <f>'[8]ф_4 (Л) '!AI68</f>
        <v>0</v>
      </c>
      <c r="AJ63" s="151">
        <f>'[8]ф_4 (Л) '!AJ68</f>
        <v>202.73751378604064</v>
      </c>
      <c r="AK63" s="151">
        <f>'[8]ф_4 (Л) '!AK68</f>
        <v>202.73751378604064</v>
      </c>
      <c r="AL63" s="151">
        <f>'[8]ф_4 (Л) '!AL68</f>
        <v>202.73751378604064</v>
      </c>
      <c r="AM63" s="151">
        <f>'[8]ф_4 (Л) '!AM68</f>
        <v>202.73751378604064</v>
      </c>
      <c r="AN63" s="151">
        <f>'[8]ф_4 (Л) '!AN68</f>
        <v>202.73751378604064</v>
      </c>
      <c r="AO63" s="151">
        <f>'[8]ф_4 (Л) '!AO68</f>
        <v>159.33726169844022</v>
      </c>
      <c r="AP63" s="151">
        <f>'[8]ф_4 (Л) '!AP68</f>
        <v>159.33726169844022</v>
      </c>
      <c r="AQ63" s="151">
        <f>'[8]ф_4 (Л) '!AQ68</f>
        <v>159.33726169844022</v>
      </c>
      <c r="AR63" s="151">
        <f>'[8]ф_4 (Л) '!AR68</f>
        <v>159.33726169844022</v>
      </c>
      <c r="AS63" s="151">
        <f>'[8]ф_4 (Л) '!AS68</f>
        <v>159.33726169844022</v>
      </c>
      <c r="AT63" s="151">
        <f>'[8]ф_4 (Л) '!AT68</f>
        <v>159.33726169844022</v>
      </c>
      <c r="AU63" s="151">
        <f>'[8]ф_4 (Л) '!AU68</f>
        <v>159.33726169844022</v>
      </c>
      <c r="AV63" s="151">
        <f>'[8]ф_4 (Л) '!AV68</f>
        <v>159.33726169844022</v>
      </c>
      <c r="AW63" s="151">
        <f>'[8]ф_4 (Л) '!AW68</f>
        <v>159.33726169844022</v>
      </c>
      <c r="AX63" s="151">
        <f>'[8]ф_4 (Л) '!AX68</f>
        <v>159.33726169844022</v>
      </c>
      <c r="AY63" s="151">
        <f>'[8]ф_4 (Л) '!AY68</f>
        <v>159.33726169844022</v>
      </c>
      <c r="AZ63" s="151">
        <f>'[8]ф_4 (Л) '!AZ68</f>
        <v>159.33726169844022</v>
      </c>
      <c r="BA63" s="151">
        <f>'[8]ф_4 (Л) '!BA68</f>
        <v>159.33726169844022</v>
      </c>
      <c r="BB63" s="151">
        <f>'[8]ф_4 (Л) '!BB68</f>
        <v>159.33726169844022</v>
      </c>
      <c r="BC63" s="151">
        <f>'[8]ф_4 (Л) '!BC68</f>
        <v>159.33726169844022</v>
      </c>
      <c r="BD63" s="151">
        <f>'[8]ф_4 (Л) '!BD68</f>
        <v>159.33726169844022</v>
      </c>
      <c r="BE63" s="151">
        <f>'[8]ф_4 (Л) '!BE68</f>
        <v>159.33726169844022</v>
      </c>
      <c r="BF63" s="151">
        <f>'[8]ф_4 (Л) '!BF68</f>
        <v>159.33726169844022</v>
      </c>
      <c r="BG63" s="151">
        <f>'[8]ф_4 (Л) '!BG68</f>
        <v>159.33726169844022</v>
      </c>
      <c r="BH63" s="151">
        <f>'[8]ф_4 (Л) '!BH68</f>
        <v>159.33726169844022</v>
      </c>
      <c r="BI63" s="151">
        <f>'[8]ф_4 (Л) '!BI68</f>
        <v>159.33726169844022</v>
      </c>
      <c r="BJ63" s="151">
        <f>'[8]ф_4 (Л) '!BJ68</f>
        <v>1.8665002896076925</v>
      </c>
      <c r="BK63" s="151">
        <v>1.8665002896076925</v>
      </c>
      <c r="BL63" s="151">
        <f>'[8]ф_4 (Л) '!BL68</f>
        <v>1.8665002896076925</v>
      </c>
      <c r="BM63" s="151">
        <f>'[8]ф_4 (Л) '!BM68</f>
        <v>1.866500289607693</v>
      </c>
      <c r="BN63" s="151">
        <f>'[8]ф_4 (Л) '!BN68</f>
        <v>1.5881340693511139</v>
      </c>
      <c r="BO63" s="151">
        <f>'[8]ф_4 (Л) '!BO68</f>
        <v>1.3390046533986228</v>
      </c>
      <c r="BP63" s="151">
        <f>'[8]ф_4 (Л) '!BP68</f>
        <v>1.3692008097865425</v>
      </c>
      <c r="BQ63" s="151">
        <f>'[8]ф_4 (Л) '!BQ68</f>
        <v>1.3755646315276218</v>
      </c>
      <c r="BR63" s="151">
        <f>'[8]ф_4 (Л) '!BR68</f>
        <v>1.3713584193352912</v>
      </c>
      <c r="BS63" s="151">
        <f>'[8]ф_4 (Л) '!BS68</f>
        <v>1.3769380027581242</v>
      </c>
      <c r="BT63" s="151">
        <f>'[8]ф_4 (Л) '!BT68</f>
        <v>1.3834848202292684</v>
      </c>
      <c r="BU63" s="151">
        <f>'[8]ф_4 (Л) '!BU68</f>
        <v>1.3859492703022902</v>
      </c>
      <c r="BV63" s="151">
        <f>'[8]ф_4 (Л) '!BV68</f>
        <v>1.3865966557637457</v>
      </c>
      <c r="BW63" s="151">
        <f>'[8]ф_4 (Л) '!BW68</f>
        <v>1.3908996324600158</v>
      </c>
      <c r="BX63" s="151">
        <f>'[8]ф_4 (Л) '!BX68</f>
        <v>1.39261102826628</v>
      </c>
      <c r="BY63" s="151">
        <f>'[8]ф_4 (Л) '!BY68</f>
        <v>1.4016763067492679</v>
      </c>
      <c r="BZ63" s="151">
        <f>'[8]ф_4 (Л) '!BZ68</f>
        <v>1.4049666230667568</v>
      </c>
      <c r="CA63" s="151">
        <f>'[8]ф_4 (Л) '!CA68</f>
        <v>1.4120793689257773</v>
      </c>
      <c r="CB63" s="151">
        <f>'[8]ф_4 (Л) '!CB68</f>
        <v>1.4133270154473585</v>
      </c>
      <c r="CC63" s="151">
        <f>'[8]ф_4 (Л) '!CC68</f>
        <v>1.4166995314086801</v>
      </c>
      <c r="CD63" s="151">
        <f>'[8]ф_4 (Л) '!CD68</f>
        <v>1.4201102437507394</v>
      </c>
      <c r="CE63" s="151">
        <f>'[8]ф_4 (Л) '!CE68</f>
        <v>1.4286993197899607</v>
      </c>
      <c r="CF63" s="151">
        <f>'[8]ф_4 (Л) '!CF68</f>
        <v>1.4296358591849183</v>
      </c>
      <c r="CG63" s="151">
        <f>'[8]ф_4 (Л) '!CG68</f>
        <v>1.4296468260368833</v>
      </c>
      <c r="CH63" s="151">
        <f>'[8]ф_4 (Л) '!CH68</f>
        <v>1.4295536841018051</v>
      </c>
      <c r="CI63" s="151">
        <f>'[8]ф_4 (Л) '!CI68</f>
        <v>1.4295536841018051</v>
      </c>
      <c r="CJ63" s="151">
        <f t="shared" si="103"/>
        <v>31.562519897266082</v>
      </c>
      <c r="CK63" s="151">
        <v>31.562519897266082</v>
      </c>
      <c r="CL63" s="151">
        <v>31.562519897266082</v>
      </c>
      <c r="CM63" s="151">
        <v>31.562519897266082</v>
      </c>
      <c r="CN63" s="151">
        <v>24.969202006927755</v>
      </c>
      <c r="CO63" s="151">
        <v>21.481720988504275</v>
      </c>
      <c r="CP63" s="151">
        <v>21.93327518877436</v>
      </c>
      <c r="CQ63" s="151">
        <v>22.011092429703325</v>
      </c>
      <c r="CR63" s="151">
        <v>21.921539220270724</v>
      </c>
      <c r="CS63" s="151">
        <v>22.003358196303015</v>
      </c>
      <c r="CT63" s="151">
        <v>22.099329318989003</v>
      </c>
      <c r="CU63" s="151">
        <v>22.135414182156726</v>
      </c>
      <c r="CV63" s="151">
        <v>22.144891207554259</v>
      </c>
      <c r="CW63" s="151">
        <v>22.20786000360771</v>
      </c>
      <c r="CX63" s="151">
        <v>22.232893482513418</v>
      </c>
      <c r="CY63" s="151">
        <v>22.365394385680897</v>
      </c>
      <c r="CZ63" s="151">
        <v>22.41394867224853</v>
      </c>
      <c r="DA63" s="151">
        <v>22.519967051452266</v>
      </c>
      <c r="DB63" s="151">
        <v>22.539075034893443</v>
      </c>
      <c r="DC63" s="151">
        <v>22.590727135714211</v>
      </c>
      <c r="DD63" s="151">
        <v>22.718739430134519</v>
      </c>
      <c r="DE63" s="151">
        <v>22.850899576704364</v>
      </c>
      <c r="DF63" s="151">
        <v>22.864657959021166</v>
      </c>
      <c r="DG63" s="151">
        <v>22.864819059086134</v>
      </c>
      <c r="DH63" s="151">
        <v>22.8634508219188</v>
      </c>
      <c r="DI63" s="151">
        <v>22.8634508219188</v>
      </c>
      <c r="DJ63" s="139"/>
      <c r="DK63" s="139">
        <v>16.91</v>
      </c>
      <c r="DL63" s="139">
        <v>255</v>
      </c>
      <c r="DM63" s="139">
        <f t="shared" si="100"/>
        <v>8.6000000000000007E-2</v>
      </c>
      <c r="DN63" s="139">
        <v>0.10001800000000001</v>
      </c>
      <c r="DO63" s="139"/>
      <c r="DP63" s="139"/>
      <c r="DQ63" s="284">
        <f>'[8]ф_4 (Л) '!DQ68</f>
        <v>0</v>
      </c>
      <c r="DR63" s="284">
        <f>'[8]ф_4 (Л) '!DR68</f>
        <v>0</v>
      </c>
      <c r="DS63" s="284">
        <f>'[8]ф_4 (Л) '!DS68</f>
        <v>0</v>
      </c>
      <c r="DT63" s="284">
        <f>'[8]ф_4 (Л) '!DT68</f>
        <v>0</v>
      </c>
      <c r="DU63" s="284">
        <f>'[8]ф_4 (Л) '!DU68</f>
        <v>0</v>
      </c>
      <c r="DV63" s="284">
        <f>'[8]ф_4 (Л) '!DV68</f>
        <v>0</v>
      </c>
      <c r="DW63" s="284">
        <f>'[8]ф_4 (Л) '!DW68</f>
        <v>0</v>
      </c>
      <c r="DX63" s="284">
        <f>'[8]ф_4 (Л) '!DX68</f>
        <v>0</v>
      </c>
      <c r="DY63" s="284">
        <f>'[8]ф_4 (Л) '!DY68</f>
        <v>0</v>
      </c>
      <c r="DZ63" s="284">
        <f>'[8]ф_4 (Л) '!DZ68</f>
        <v>0</v>
      </c>
      <c r="EA63" s="284">
        <f>'[8]ф_4 (Л) '!EA68</f>
        <v>0</v>
      </c>
      <c r="EB63" s="284">
        <f>'[8]ф_4 (Л) '!EB68</f>
        <v>0</v>
      </c>
      <c r="EC63" s="284">
        <f>'[8]ф_4 (Л) '!EC68</f>
        <v>0</v>
      </c>
      <c r="ED63" s="284">
        <f>'[8]ф_4 (Л) '!ED68</f>
        <v>0</v>
      </c>
      <c r="EE63" s="284">
        <f>'[8]ф_4 (Л) '!EE68</f>
        <v>0</v>
      </c>
      <c r="EF63" s="284">
        <f>'[8]ф_4 (Л) '!EF68</f>
        <v>0</v>
      </c>
      <c r="EG63" s="284">
        <f>'[8]ф_4 (Л) '!EG68</f>
        <v>0</v>
      </c>
      <c r="EH63" s="284">
        <f>'[8]ф_4 (Л) '!EH68</f>
        <v>0</v>
      </c>
      <c r="EI63" s="284">
        <f>'[8]ф_4 (Л) '!EI68</f>
        <v>0</v>
      </c>
      <c r="EJ63" s="284">
        <f>'[8]ф_4 (Л) '!EJ68</f>
        <v>0</v>
      </c>
      <c r="EK63" s="284">
        <f>'[8]ф_4 (Л) '!EK68</f>
        <v>0</v>
      </c>
      <c r="EL63" s="284">
        <f>'[8]ф_4 (Л) '!EL68</f>
        <v>0</v>
      </c>
      <c r="EM63" s="284">
        <f>'[8]ф_4 (Л) '!EM68</f>
        <v>0</v>
      </c>
      <c r="EN63" s="284">
        <f>'[8]ф_4 (Л) '!EN68</f>
        <v>0</v>
      </c>
      <c r="EO63" s="284">
        <f>'[8]ф_4 (Л) '!EO68</f>
        <v>0</v>
      </c>
      <c r="EP63" s="139"/>
      <c r="EQ63" s="139"/>
      <c r="ER63" s="139"/>
      <c r="ES63" s="139">
        <v>0</v>
      </c>
      <c r="ET63" s="139">
        <v>0</v>
      </c>
      <c r="EU63" s="139">
        <v>0</v>
      </c>
      <c r="EV63" s="139">
        <v>0</v>
      </c>
      <c r="EW63" s="139">
        <v>0</v>
      </c>
      <c r="EX63" s="139">
        <v>0</v>
      </c>
      <c r="EY63" s="139">
        <v>0</v>
      </c>
      <c r="EZ63" s="139">
        <v>0</v>
      </c>
      <c r="FA63" s="139">
        <v>0</v>
      </c>
      <c r="FB63" s="139">
        <v>0</v>
      </c>
      <c r="FC63" s="139">
        <v>0</v>
      </c>
      <c r="FD63" s="139">
        <v>0</v>
      </c>
      <c r="FE63" s="139">
        <v>0</v>
      </c>
      <c r="FF63" s="139">
        <v>0</v>
      </c>
      <c r="FG63" s="139">
        <v>0</v>
      </c>
      <c r="FH63" s="139">
        <v>0</v>
      </c>
      <c r="FI63" s="139">
        <v>0</v>
      </c>
      <c r="FJ63" s="139">
        <v>0</v>
      </c>
      <c r="FK63" s="139">
        <v>0</v>
      </c>
      <c r="FL63" s="139">
        <v>0</v>
      </c>
      <c r="FM63" s="139">
        <v>0</v>
      </c>
      <c r="FN63" s="139">
        <v>0</v>
      </c>
      <c r="FO63" s="139">
        <v>0</v>
      </c>
      <c r="FP63" s="139">
        <v>0</v>
      </c>
      <c r="FQ63" s="139">
        <v>0</v>
      </c>
      <c r="FR63" s="139"/>
      <c r="FS63" s="139"/>
      <c r="FT63" s="139"/>
      <c r="FU63" s="139">
        <v>2025</v>
      </c>
      <c r="FV63" s="139"/>
      <c r="FW63" s="139"/>
      <c r="FX63" s="139"/>
      <c r="FY63" s="139">
        <v>7.3099999999999998E-2</v>
      </c>
      <c r="FZ63" s="139"/>
      <c r="GA63" s="139"/>
      <c r="GB63" s="139"/>
      <c r="GC63" s="139"/>
      <c r="GD63" s="139"/>
      <c r="GE63" s="139"/>
      <c r="GF63" s="139"/>
      <c r="GG63" s="139"/>
      <c r="GH63" s="139"/>
      <c r="GI63" s="139"/>
      <c r="GJ63" s="139"/>
      <c r="GK63" s="139"/>
      <c r="GL63" s="139"/>
      <c r="GM63" s="139"/>
      <c r="GN63" s="139"/>
      <c r="GO63" s="139"/>
      <c r="GP63" s="139"/>
      <c r="GQ63" s="139"/>
      <c r="GR63" s="139">
        <v>0</v>
      </c>
      <c r="GS63" s="139"/>
      <c r="GT63" s="139"/>
      <c r="GU63" s="139"/>
      <c r="GV63" s="139">
        <f t="shared" si="104"/>
        <v>3.9215686274509802</v>
      </c>
      <c r="GW63" s="139"/>
      <c r="GX63" s="139"/>
      <c r="GY63" s="139"/>
      <c r="GZ63" s="139">
        <f t="shared" si="112"/>
        <v>8.6000000000000007E-2</v>
      </c>
      <c r="HA63" s="139">
        <f t="shared" si="112"/>
        <v>8.6000000000000007E-2</v>
      </c>
      <c r="HB63" s="139">
        <f t="shared" si="112"/>
        <v>8.6000000000000007E-2</v>
      </c>
      <c r="HC63" s="139">
        <f t="shared" si="112"/>
        <v>8.6000000000000007E-2</v>
      </c>
      <c r="HD63" s="139">
        <f t="shared" si="112"/>
        <v>7.3099999999999998E-2</v>
      </c>
      <c r="HE63" s="139">
        <f t="shared" si="112"/>
        <v>7.3099999999999998E-2</v>
      </c>
      <c r="HF63" s="139">
        <f t="shared" si="112"/>
        <v>7.3099999999999998E-2</v>
      </c>
      <c r="HG63" s="139">
        <f t="shared" si="112"/>
        <v>7.3099999999999998E-2</v>
      </c>
      <c r="HH63" s="139">
        <f t="shared" si="112"/>
        <v>7.3099999999999998E-2</v>
      </c>
      <c r="HI63" s="139">
        <f t="shared" si="112"/>
        <v>7.3099999999999998E-2</v>
      </c>
      <c r="HJ63" s="139">
        <f t="shared" si="112"/>
        <v>7.3099999999999998E-2</v>
      </c>
      <c r="HK63" s="139">
        <f t="shared" si="112"/>
        <v>7.3099999999999998E-2</v>
      </c>
      <c r="HL63" s="139">
        <f t="shared" si="112"/>
        <v>7.3099999999999998E-2</v>
      </c>
      <c r="HM63" s="139">
        <f t="shared" si="112"/>
        <v>7.3099999999999998E-2</v>
      </c>
      <c r="HN63" s="139">
        <f t="shared" si="112"/>
        <v>7.3099999999999998E-2</v>
      </c>
      <c r="HO63" s="139">
        <f t="shared" si="112"/>
        <v>7.3099999999999998E-2</v>
      </c>
      <c r="HP63" s="139">
        <f t="shared" si="113"/>
        <v>7.3099999999999998E-2</v>
      </c>
      <c r="HQ63" s="139">
        <f t="shared" si="113"/>
        <v>7.3099999999999998E-2</v>
      </c>
      <c r="HR63" s="139">
        <f t="shared" si="113"/>
        <v>7.3099999999999998E-2</v>
      </c>
      <c r="HS63" s="139">
        <f t="shared" si="113"/>
        <v>7.3099999999999998E-2</v>
      </c>
      <c r="HT63" s="139">
        <f t="shared" si="113"/>
        <v>7.3099999999999998E-2</v>
      </c>
      <c r="HU63" s="139">
        <f t="shared" si="113"/>
        <v>7.3099999999999998E-2</v>
      </c>
      <c r="HV63" s="139">
        <f t="shared" si="113"/>
        <v>7.3099999999999998E-2</v>
      </c>
      <c r="HW63" s="139">
        <f t="shared" si="113"/>
        <v>7.3099999999999998E-2</v>
      </c>
      <c r="HX63" s="139">
        <f t="shared" si="113"/>
        <v>7.3099999999999998E-2</v>
      </c>
      <c r="HY63" s="139"/>
      <c r="HZ63" s="139"/>
      <c r="IA63" s="139"/>
      <c r="IB63" s="139"/>
      <c r="IC63" s="139"/>
      <c r="ID63" s="139"/>
      <c r="IE63" s="139"/>
      <c r="IF63" s="139"/>
      <c r="IG63" s="139"/>
      <c r="IH63" s="139"/>
      <c r="II63" s="139"/>
      <c r="IJ63" s="139"/>
      <c r="IK63" s="139"/>
      <c r="IL63" s="139"/>
      <c r="IM63" s="139"/>
      <c r="IN63" s="139"/>
      <c r="IO63" s="139"/>
      <c r="IP63" s="139"/>
      <c r="IQ63" s="139"/>
      <c r="IR63" s="139"/>
      <c r="IS63" s="139"/>
      <c r="IT63" s="139"/>
      <c r="IU63" s="139"/>
      <c r="IV63" s="139"/>
      <c r="IW63" s="139"/>
      <c r="IX63" s="139"/>
      <c r="IY63" s="139"/>
      <c r="IZ63" s="139"/>
      <c r="JA63" s="139"/>
      <c r="JB63" s="139"/>
      <c r="JC63" s="139"/>
      <c r="JD63" s="139"/>
      <c r="JE63" s="139"/>
      <c r="JF63" s="139"/>
      <c r="JG63" s="139"/>
      <c r="JH63" s="139"/>
      <c r="JI63" s="139"/>
      <c r="JJ63" s="139"/>
      <c r="JK63" s="139"/>
      <c r="JL63" s="139"/>
      <c r="JM63" s="139"/>
      <c r="JN63" s="139"/>
      <c r="JO63" s="139"/>
      <c r="JP63" s="139"/>
      <c r="JQ63" s="139"/>
      <c r="JR63" s="139"/>
      <c r="JS63" s="139"/>
      <c r="JT63" s="139"/>
      <c r="JU63" s="139"/>
      <c r="JV63" s="139"/>
      <c r="JW63" s="139"/>
      <c r="JX63" s="139"/>
      <c r="JY63" s="139"/>
      <c r="JZ63" s="139"/>
      <c r="KA63" s="139"/>
      <c r="KB63" s="139"/>
      <c r="KC63" s="139"/>
      <c r="KD63" s="139"/>
      <c r="KE63" s="139"/>
      <c r="KF63" s="139"/>
      <c r="KG63" s="139"/>
      <c r="KH63" s="139"/>
      <c r="KI63" s="139"/>
      <c r="KJ63" s="139"/>
      <c r="KK63" s="139"/>
      <c r="KL63" s="139"/>
      <c r="KM63" s="139"/>
      <c r="KN63" s="139"/>
      <c r="KO63" s="139"/>
      <c r="KP63" s="139"/>
      <c r="KQ63" s="139"/>
      <c r="KR63" s="139"/>
      <c r="KS63" s="139"/>
      <c r="KT63" s="139"/>
      <c r="KU63" s="139"/>
    </row>
    <row r="64" spans="1:307" s="152" customFormat="1" x14ac:dyDescent="0.2">
      <c r="A64" s="150" t="s">
        <v>545</v>
      </c>
      <c r="B64" s="186" t="s">
        <v>613</v>
      </c>
      <c r="C64" s="284">
        <f>'[8]ф_4 (Л) '!C69</f>
        <v>0.28274117569839596</v>
      </c>
      <c r="D64" s="284">
        <f>'[8]ф_4 (Л) '!D69</f>
        <v>0.28274117569839596</v>
      </c>
      <c r="E64" s="284">
        <f>'[8]ф_4 (Л) '!E69</f>
        <v>0.28274117569839596</v>
      </c>
      <c r="F64" s="284">
        <f>'[8]ф_4 (Л) '!F69</f>
        <v>0.28274117569839596</v>
      </c>
      <c r="G64" s="284">
        <f>'[8]ф_4 (Л) '!G69</f>
        <v>0.28274117569839596</v>
      </c>
      <c r="H64" s="284">
        <f>'[8]ф_4 (Л) '!H69</f>
        <v>0.28274117569839596</v>
      </c>
      <c r="I64" s="284">
        <f>'[8]ф_4 (Л) '!I69</f>
        <v>0.28274117569839596</v>
      </c>
      <c r="J64" s="151">
        <f>'[8]ф_4 (Л) '!J69</f>
        <v>0.23255813953488372</v>
      </c>
      <c r="K64" s="151">
        <f>'[8]ф_4 (Л) '!K69</f>
        <v>0.23255813953488372</v>
      </c>
      <c r="L64" s="151">
        <f>'[8]ф_4 (Л) '!L69</f>
        <v>0.23255813953488372</v>
      </c>
      <c r="M64" s="151">
        <f>'[8]ф_4 (Л) '!M69</f>
        <v>0.23255813953488372</v>
      </c>
      <c r="N64" s="151">
        <f>'[8]ф_4 (Л) '!N69</f>
        <v>0.23255813953488372</v>
      </c>
      <c r="O64" s="151">
        <f>'[8]ф_4 (Л) '!O69</f>
        <v>0.77519379844961234</v>
      </c>
      <c r="P64" s="151">
        <f>'[8]ф_4 (Л) '!P69</f>
        <v>0</v>
      </c>
      <c r="Q64" s="151">
        <f>'[8]ф_4 (Л) '!Q69</f>
        <v>0</v>
      </c>
      <c r="R64" s="151">
        <f>'[8]ф_4 (Л) '!R69</f>
        <v>0</v>
      </c>
      <c r="S64" s="151">
        <f>'[8]ф_4 (Л) '!S69</f>
        <v>0</v>
      </c>
      <c r="T64" s="151">
        <f>'[8]ф_4 (Л) '!T69</f>
        <v>0</v>
      </c>
      <c r="U64" s="151">
        <f>'[8]ф_4 (Л) '!U69</f>
        <v>0</v>
      </c>
      <c r="V64" s="151">
        <f>'[8]ф_4 (Л) '!V69</f>
        <v>0</v>
      </c>
      <c r="W64" s="151">
        <f>'[8]ф_4 (Л) '!W69</f>
        <v>0</v>
      </c>
      <c r="X64" s="151">
        <f>'[8]ф_4 (Л) '!X69</f>
        <v>0</v>
      </c>
      <c r="Y64" s="151">
        <f>'[8]ф_4 (Л) '!Y69</f>
        <v>0</v>
      </c>
      <c r="Z64" s="151">
        <f>'[8]ф_4 (Л) '!Z69</f>
        <v>0</v>
      </c>
      <c r="AA64" s="151">
        <f>'[8]ф_4 (Л) '!AA69</f>
        <v>0</v>
      </c>
      <c r="AB64" s="151">
        <f>'[8]ф_4 (Л) '!AB69</f>
        <v>0</v>
      </c>
      <c r="AC64" s="151">
        <f>'[8]ф_4 (Л) '!AC69</f>
        <v>0</v>
      </c>
      <c r="AD64" s="151">
        <f>'[8]ф_4 (Л) '!AD69</f>
        <v>0</v>
      </c>
      <c r="AE64" s="151">
        <f>'[8]ф_4 (Л) '!AE69</f>
        <v>0</v>
      </c>
      <c r="AF64" s="151">
        <f>'[8]ф_4 (Л) '!AF69</f>
        <v>0</v>
      </c>
      <c r="AG64" s="151">
        <f>'[8]ф_4 (Л) '!AG69</f>
        <v>0</v>
      </c>
      <c r="AH64" s="151">
        <f>'[8]ф_4 (Л) '!AH69</f>
        <v>0</v>
      </c>
      <c r="AI64" s="151">
        <f>'[8]ф_4 (Л) '!AI69</f>
        <v>0</v>
      </c>
      <c r="AJ64" s="151">
        <f>'[8]ф_4 (Л) '!AJ69</f>
        <v>170.59927712002144</v>
      </c>
      <c r="AK64" s="151">
        <f>'[8]ф_4 (Л) '!AK69</f>
        <v>170.59927712002144</v>
      </c>
      <c r="AL64" s="151">
        <f>'[8]ф_4 (Л) '!AL69</f>
        <v>170.59927712002144</v>
      </c>
      <c r="AM64" s="151">
        <f>'[8]ф_4 (Л) '!AM69</f>
        <v>170.59927712002144</v>
      </c>
      <c r="AN64" s="151">
        <f>'[8]ф_4 (Л) '!AN69</f>
        <v>170.59927712002144</v>
      </c>
      <c r="AO64" s="151">
        <f>'[8]ф_4 (Л) '!AO69</f>
        <v>157.31892409370764</v>
      </c>
      <c r="AP64" s="151">
        <f>'[8]ф_4 (Л) '!AP69</f>
        <v>157.31892409370764</v>
      </c>
      <c r="AQ64" s="151">
        <f>'[8]ф_4 (Л) '!AQ69</f>
        <v>157.31892409370764</v>
      </c>
      <c r="AR64" s="151">
        <f>'[8]ф_4 (Л) '!AR69</f>
        <v>157.31892409370764</v>
      </c>
      <c r="AS64" s="151">
        <f>'[8]ф_4 (Л) '!AS69</f>
        <v>157.31892409370764</v>
      </c>
      <c r="AT64" s="151">
        <f>'[8]ф_4 (Л) '!AT69</f>
        <v>157.31892409370764</v>
      </c>
      <c r="AU64" s="151">
        <f>'[8]ф_4 (Л) '!AU69</f>
        <v>157.31892409370764</v>
      </c>
      <c r="AV64" s="151">
        <f>'[8]ф_4 (Л) '!AV69</f>
        <v>157.31892409370764</v>
      </c>
      <c r="AW64" s="151">
        <f>'[8]ф_4 (Л) '!AW69</f>
        <v>157.31892409370764</v>
      </c>
      <c r="AX64" s="151">
        <f>'[8]ф_4 (Л) '!AX69</f>
        <v>157.31892409370764</v>
      </c>
      <c r="AY64" s="151">
        <f>'[8]ф_4 (Л) '!AY69</f>
        <v>157.31892409370764</v>
      </c>
      <c r="AZ64" s="151">
        <f>'[8]ф_4 (Л) '!AZ69</f>
        <v>157.31892409370764</v>
      </c>
      <c r="BA64" s="151">
        <f>'[8]ф_4 (Л) '!BA69</f>
        <v>157.31892409370764</v>
      </c>
      <c r="BB64" s="151">
        <f>'[8]ф_4 (Л) '!BB69</f>
        <v>157.31892409370764</v>
      </c>
      <c r="BC64" s="151">
        <f>'[8]ф_4 (Л) '!BC69</f>
        <v>157.31892409370764</v>
      </c>
      <c r="BD64" s="151">
        <f>'[8]ф_4 (Л) '!BD69</f>
        <v>157.31892409370764</v>
      </c>
      <c r="BE64" s="151">
        <f>'[8]ф_4 (Л) '!BE69</f>
        <v>157.31892409370764</v>
      </c>
      <c r="BF64" s="151">
        <f>'[8]ф_4 (Л) '!BF69</f>
        <v>157.31892409370764</v>
      </c>
      <c r="BG64" s="151">
        <f>'[8]ф_4 (Л) '!BG69</f>
        <v>157.31892409370764</v>
      </c>
      <c r="BH64" s="151">
        <f>'[8]ф_4 (Л) '!BH69</f>
        <v>157.31892409370764</v>
      </c>
      <c r="BI64" s="151">
        <f>'[8]ф_4 (Л) '!BI69</f>
        <v>157.31892409370764</v>
      </c>
      <c r="BJ64" s="151">
        <f>'[8]ф_4 (Л) '!BJ69</f>
        <v>2.1793225010106365</v>
      </c>
      <c r="BK64" s="151">
        <v>2.1793225010106365</v>
      </c>
      <c r="BL64" s="151">
        <f>'[8]ф_4 (Л) '!BL69</f>
        <v>2.1793225010106365</v>
      </c>
      <c r="BM64" s="151">
        <f>'[8]ф_4 (Л) '!BM69</f>
        <v>2.179322501010637</v>
      </c>
      <c r="BN64" s="151">
        <f>'[8]ф_4 (Л) '!BN69</f>
        <v>1.8543025850191139</v>
      </c>
      <c r="BO64" s="151">
        <f>'[8]ф_4 (Л) '!BO69</f>
        <v>1.5634195110266542</v>
      </c>
      <c r="BP64" s="151">
        <f>'[8]ф_4 (Л) '!BP69</f>
        <v>1.5986764908549622</v>
      </c>
      <c r="BQ64" s="151">
        <f>'[8]ф_4 (Л) '!BQ69</f>
        <v>1.6061068780828527</v>
      </c>
      <c r="BR64" s="151">
        <f>'[8]ф_4 (Л) '!BR69</f>
        <v>1.601195712022065</v>
      </c>
      <c r="BS64" s="151">
        <f>'[8]ф_4 (Л) '!BS69</f>
        <v>1.6077104239497026</v>
      </c>
      <c r="BT64" s="151">
        <f>'[8]ф_4 (Л) '!BT69</f>
        <v>1.615354476674641</v>
      </c>
      <c r="BU64" s="151">
        <f>'[8]ф_4 (Л) '!BU69</f>
        <v>1.6182319643057212</v>
      </c>
      <c r="BV64" s="151">
        <f>'[8]ф_4 (Л) '!BV69</f>
        <v>1.6189878504477337</v>
      </c>
      <c r="BW64" s="151">
        <f>'[8]ф_4 (Л) '!BW69</f>
        <v>1.624011998575499</v>
      </c>
      <c r="BX64" s="151">
        <f>'[8]ф_4 (Л) '!BX69</f>
        <v>1.6260102213507608</v>
      </c>
      <c r="BY64" s="151">
        <f>'[8]ф_4 (Л) '!BY69</f>
        <v>1.6365948247852751</v>
      </c>
      <c r="BZ64" s="151">
        <f>'[8]ф_4 (Л) '!BZ69</f>
        <v>1.6404365924110669</v>
      </c>
      <c r="CA64" s="151">
        <f>'[8]ф_4 (Л) '!CA69</f>
        <v>1.648741422140181</v>
      </c>
      <c r="CB64" s="151">
        <f>'[8]ф_4 (Л) '!CB69</f>
        <v>1.6501981720549428</v>
      </c>
      <c r="CC64" s="151">
        <f>'[8]ф_4 (Л) '!CC69</f>
        <v>1.6541359158423123</v>
      </c>
      <c r="CD64" s="151">
        <f>'[8]ф_4 (Л) '!CD69</f>
        <v>1.6581182576575859</v>
      </c>
      <c r="CE64" s="151">
        <f>'[8]ф_4 (Л) '!CE69</f>
        <v>1.668146847944652</v>
      </c>
      <c r="CF64" s="151">
        <f>'[8]ф_4 (Л) '!CF69</f>
        <v>1.669240349717932</v>
      </c>
      <c r="CG64" s="151">
        <f>'[8]ф_4 (Л) '!CG69</f>
        <v>1.6692531545952665</v>
      </c>
      <c r="CH64" s="151">
        <f>'[8]ф_4 (Л) '!CH69</f>
        <v>1.6691444022334079</v>
      </c>
      <c r="CI64" s="151">
        <f>'[8]ф_4 (Л) '!CI69</f>
        <v>1.6691444022334079</v>
      </c>
      <c r="CJ64" s="151">
        <f t="shared" si="103"/>
        <v>1123.8308479986638</v>
      </c>
      <c r="CK64" s="151">
        <v>1123.8308479986638</v>
      </c>
      <c r="CL64" s="151">
        <v>1123.8308479986638</v>
      </c>
      <c r="CM64" s="151">
        <v>1123.8308479986638</v>
      </c>
      <c r="CN64" s="151">
        <v>889.06587802978902</v>
      </c>
      <c r="CO64" s="151">
        <v>764.88888699512859</v>
      </c>
      <c r="CP64" s="151">
        <v>780.9671513877903</v>
      </c>
      <c r="CQ64" s="151">
        <v>783.73795093569606</v>
      </c>
      <c r="CR64" s="151">
        <v>780.54927463148385</v>
      </c>
      <c r="CS64" s="151">
        <v>783.46256195822605</v>
      </c>
      <c r="CT64" s="151">
        <v>786.8797576872945</v>
      </c>
      <c r="CU64" s="151">
        <v>788.16461334855649</v>
      </c>
      <c r="CV64" s="151">
        <v>788.50205704835241</v>
      </c>
      <c r="CW64" s="151">
        <v>790.74415545166562</v>
      </c>
      <c r="CX64" s="151">
        <v>791.63551000505765</v>
      </c>
      <c r="CY64" s="151">
        <v>796.3534033434853</v>
      </c>
      <c r="CZ64" s="151">
        <v>798.08225152242926</v>
      </c>
      <c r="DA64" s="151">
        <v>801.85719488537359</v>
      </c>
      <c r="DB64" s="151">
        <v>802.53756328764757</v>
      </c>
      <c r="DC64" s="151">
        <v>804.37671378815446</v>
      </c>
      <c r="DD64" s="151">
        <v>808.93478348160409</v>
      </c>
      <c r="DE64" s="151">
        <v>813.64054367041831</v>
      </c>
      <c r="DF64" s="151">
        <v>814.1304315030917</v>
      </c>
      <c r="DG64" s="151">
        <v>814.13616771246973</v>
      </c>
      <c r="DH64" s="151">
        <v>814.08744957649583</v>
      </c>
      <c r="DI64" s="151">
        <v>814.08744957649583</v>
      </c>
      <c r="DJ64" s="139"/>
      <c r="DK64" s="139">
        <v>515.67899999999986</v>
      </c>
      <c r="DL64" s="139">
        <v>5010</v>
      </c>
      <c r="DM64" s="139">
        <f t="shared" si="100"/>
        <v>4.3</v>
      </c>
      <c r="DN64" s="139">
        <v>5.0008999999999997</v>
      </c>
      <c r="DO64" s="139"/>
      <c r="DP64" s="139"/>
      <c r="DQ64" s="284">
        <f>'[8]ф_4 (Л) '!DQ69</f>
        <v>0</v>
      </c>
      <c r="DR64" s="284">
        <f>'[8]ф_4 (Л) '!DR69</f>
        <v>0</v>
      </c>
      <c r="DS64" s="284">
        <f>'[8]ф_4 (Л) '!DS69</f>
        <v>0</v>
      </c>
      <c r="DT64" s="284">
        <f>'[8]ф_4 (Л) '!DT69</f>
        <v>0</v>
      </c>
      <c r="DU64" s="284">
        <f>'[8]ф_4 (Л) '!DU69</f>
        <v>0</v>
      </c>
      <c r="DV64" s="284">
        <f>'[8]ф_4 (Л) '!DV69</f>
        <v>0</v>
      </c>
      <c r="DW64" s="284">
        <f>'[8]ф_4 (Л) '!DW69</f>
        <v>0</v>
      </c>
      <c r="DX64" s="284">
        <f>'[8]ф_4 (Л) '!DX69</f>
        <v>0</v>
      </c>
      <c r="DY64" s="284">
        <f>'[8]ф_4 (Л) '!DY69</f>
        <v>0</v>
      </c>
      <c r="DZ64" s="284">
        <f>'[8]ф_4 (Л) '!DZ69</f>
        <v>0</v>
      </c>
      <c r="EA64" s="284">
        <f>'[8]ф_4 (Л) '!EA69</f>
        <v>0</v>
      </c>
      <c r="EB64" s="284">
        <f>'[8]ф_4 (Л) '!EB69</f>
        <v>0</v>
      </c>
      <c r="EC64" s="284">
        <f>'[8]ф_4 (Л) '!EC69</f>
        <v>0</v>
      </c>
      <c r="ED64" s="284">
        <f>'[8]ф_4 (Л) '!ED69</f>
        <v>0</v>
      </c>
      <c r="EE64" s="284">
        <f>'[8]ф_4 (Л) '!EE69</f>
        <v>0</v>
      </c>
      <c r="EF64" s="284">
        <f>'[8]ф_4 (Л) '!EF69</f>
        <v>0</v>
      </c>
      <c r="EG64" s="284">
        <f>'[8]ф_4 (Л) '!EG69</f>
        <v>0</v>
      </c>
      <c r="EH64" s="284">
        <f>'[8]ф_4 (Л) '!EH69</f>
        <v>0</v>
      </c>
      <c r="EI64" s="284">
        <f>'[8]ф_4 (Л) '!EI69</f>
        <v>0</v>
      </c>
      <c r="EJ64" s="284">
        <f>'[8]ф_4 (Л) '!EJ69</f>
        <v>0</v>
      </c>
      <c r="EK64" s="284">
        <f>'[8]ф_4 (Л) '!EK69</f>
        <v>355.89421088856409</v>
      </c>
      <c r="EL64" s="284">
        <f>'[8]ф_4 (Л) '!EL69</f>
        <v>0</v>
      </c>
      <c r="EM64" s="284">
        <f>'[8]ф_4 (Л) '!EM69</f>
        <v>0</v>
      </c>
      <c r="EN64" s="284">
        <f>'[8]ф_4 (Л) '!EN69</f>
        <v>0</v>
      </c>
      <c r="EO64" s="284">
        <f>'[8]ф_4 (Л) '!EO69</f>
        <v>0</v>
      </c>
      <c r="EP64" s="139"/>
      <c r="EQ64" s="139"/>
      <c r="ER64" s="139"/>
      <c r="ES64" s="139">
        <v>0</v>
      </c>
      <c r="ET64" s="139">
        <v>0</v>
      </c>
      <c r="EU64" s="139">
        <v>0</v>
      </c>
      <c r="EV64" s="139">
        <v>0</v>
      </c>
      <c r="EW64" s="139">
        <v>0</v>
      </c>
      <c r="EX64" s="139">
        <v>0</v>
      </c>
      <c r="EY64" s="139">
        <v>0</v>
      </c>
      <c r="EZ64" s="139">
        <v>0</v>
      </c>
      <c r="FA64" s="139">
        <v>0</v>
      </c>
      <c r="FB64" s="139">
        <v>0</v>
      </c>
      <c r="FC64" s="139">
        <v>0</v>
      </c>
      <c r="FD64" s="139">
        <v>0</v>
      </c>
      <c r="FE64" s="139">
        <v>0</v>
      </c>
      <c r="FF64" s="139">
        <v>0</v>
      </c>
      <c r="FG64" s="139">
        <v>0</v>
      </c>
      <c r="FH64" s="139">
        <v>0</v>
      </c>
      <c r="FI64" s="139">
        <v>0</v>
      </c>
      <c r="FJ64" s="139">
        <v>0</v>
      </c>
      <c r="FK64" s="139">
        <v>0</v>
      </c>
      <c r="FL64" s="139">
        <v>0</v>
      </c>
      <c r="FM64" s="139">
        <v>0</v>
      </c>
      <c r="FN64" s="139">
        <v>0</v>
      </c>
      <c r="FO64" s="139">
        <v>0</v>
      </c>
      <c r="FP64" s="139">
        <v>0</v>
      </c>
      <c r="FQ64" s="139">
        <v>0</v>
      </c>
      <c r="FR64" s="139"/>
      <c r="FS64" s="139"/>
      <c r="FT64" s="139"/>
      <c r="FU64" s="139">
        <v>2025</v>
      </c>
      <c r="FV64" s="139"/>
      <c r="FW64" s="139"/>
      <c r="FX64" s="139"/>
      <c r="FY64" s="139">
        <v>1.29</v>
      </c>
      <c r="FZ64" s="139"/>
      <c r="GA64" s="139"/>
      <c r="GB64" s="139"/>
      <c r="GC64" s="139"/>
      <c r="GD64" s="139"/>
      <c r="GE64" s="139"/>
      <c r="GF64" s="139"/>
      <c r="GG64" s="139"/>
      <c r="GH64" s="139"/>
      <c r="GI64" s="139"/>
      <c r="GJ64" s="139"/>
      <c r="GK64" s="139"/>
      <c r="GL64" s="139"/>
      <c r="GM64" s="139"/>
      <c r="GN64" s="139"/>
      <c r="GO64" s="139"/>
      <c r="GP64" s="139"/>
      <c r="GQ64" s="139"/>
      <c r="GR64" s="139">
        <v>5010</v>
      </c>
      <c r="GS64" s="139"/>
      <c r="GT64" s="139"/>
      <c r="GU64" s="139"/>
      <c r="GV64" s="139">
        <f t="shared" si="104"/>
        <v>0.28274117569839596</v>
      </c>
      <c r="GW64" s="139"/>
      <c r="GX64" s="139"/>
      <c r="GY64" s="139"/>
      <c r="GZ64" s="139">
        <f t="shared" si="112"/>
        <v>4.3</v>
      </c>
      <c r="HA64" s="139">
        <f t="shared" si="112"/>
        <v>4.3</v>
      </c>
      <c r="HB64" s="139">
        <f t="shared" si="112"/>
        <v>4.3</v>
      </c>
      <c r="HC64" s="139">
        <f t="shared" si="112"/>
        <v>4.3</v>
      </c>
      <c r="HD64" s="139">
        <f t="shared" si="112"/>
        <v>1.29</v>
      </c>
      <c r="HE64" s="139">
        <f t="shared" si="112"/>
        <v>1.29</v>
      </c>
      <c r="HF64" s="139">
        <f t="shared" si="112"/>
        <v>1.29</v>
      </c>
      <c r="HG64" s="139">
        <f t="shared" si="112"/>
        <v>1.29</v>
      </c>
      <c r="HH64" s="139">
        <f t="shared" si="112"/>
        <v>1.29</v>
      </c>
      <c r="HI64" s="139">
        <f t="shared" si="112"/>
        <v>1.29</v>
      </c>
      <c r="HJ64" s="139">
        <f t="shared" si="112"/>
        <v>1.29</v>
      </c>
      <c r="HK64" s="139">
        <f t="shared" si="112"/>
        <v>1.29</v>
      </c>
      <c r="HL64" s="139">
        <f t="shared" si="112"/>
        <v>1.29</v>
      </c>
      <c r="HM64" s="139">
        <f t="shared" si="112"/>
        <v>1.29</v>
      </c>
      <c r="HN64" s="139">
        <f t="shared" si="112"/>
        <v>1.29</v>
      </c>
      <c r="HO64" s="139">
        <f t="shared" si="112"/>
        <v>1.29</v>
      </c>
      <c r="HP64" s="139">
        <f t="shared" si="113"/>
        <v>1.29</v>
      </c>
      <c r="HQ64" s="139">
        <f t="shared" si="113"/>
        <v>1.29</v>
      </c>
      <c r="HR64" s="139">
        <f t="shared" si="113"/>
        <v>1.29</v>
      </c>
      <c r="HS64" s="139">
        <f t="shared" si="113"/>
        <v>1.29</v>
      </c>
      <c r="HT64" s="139">
        <f t="shared" si="113"/>
        <v>1.29</v>
      </c>
      <c r="HU64" s="139">
        <f t="shared" si="113"/>
        <v>1.29</v>
      </c>
      <c r="HV64" s="139">
        <f t="shared" si="113"/>
        <v>1.29</v>
      </c>
      <c r="HW64" s="139">
        <f t="shared" si="113"/>
        <v>1.29</v>
      </c>
      <c r="HX64" s="139">
        <f t="shared" si="113"/>
        <v>1.29</v>
      </c>
      <c r="HY64" s="139"/>
      <c r="HZ64" s="139"/>
      <c r="IA64" s="139"/>
      <c r="IB64" s="139"/>
      <c r="IC64" s="139"/>
      <c r="ID64" s="139"/>
      <c r="IE64" s="139"/>
      <c r="IF64" s="139"/>
      <c r="IG64" s="139"/>
      <c r="IH64" s="139"/>
      <c r="II64" s="139"/>
      <c r="IJ64" s="139"/>
      <c r="IK64" s="139"/>
      <c r="IL64" s="139"/>
      <c r="IM64" s="139"/>
      <c r="IN64" s="139"/>
      <c r="IO64" s="139"/>
      <c r="IP64" s="139"/>
      <c r="IQ64" s="139"/>
      <c r="IR64" s="139"/>
      <c r="IS64" s="139"/>
      <c r="IT64" s="139"/>
      <c r="IU64" s="139"/>
      <c r="IV64" s="139"/>
      <c r="IW64" s="139"/>
      <c r="IX64" s="139"/>
      <c r="IY64" s="139"/>
      <c r="IZ64" s="139"/>
      <c r="JA64" s="139"/>
      <c r="JB64" s="139"/>
      <c r="JC64" s="139"/>
      <c r="JD64" s="139"/>
      <c r="JE64" s="139"/>
      <c r="JF64" s="139"/>
      <c r="JG64" s="139"/>
      <c r="JH64" s="139"/>
      <c r="JI64" s="139"/>
      <c r="JJ64" s="139"/>
      <c r="JK64" s="139"/>
      <c r="JL64" s="139"/>
      <c r="JM64" s="139"/>
      <c r="JN64" s="139"/>
      <c r="JO64" s="139"/>
      <c r="JP64" s="139"/>
      <c r="JQ64" s="139"/>
      <c r="JR64" s="139"/>
      <c r="JS64" s="139"/>
      <c r="JT64" s="139"/>
      <c r="JU64" s="139"/>
      <c r="JV64" s="139"/>
      <c r="JW64" s="139"/>
      <c r="JX64" s="139"/>
      <c r="JY64" s="139"/>
      <c r="JZ64" s="139"/>
      <c r="KA64" s="139"/>
      <c r="KB64" s="139"/>
      <c r="KC64" s="139"/>
      <c r="KD64" s="139"/>
      <c r="KE64" s="139"/>
      <c r="KF64" s="139"/>
      <c r="KG64" s="139"/>
      <c r="KH64" s="139"/>
      <c r="KI64" s="139"/>
      <c r="KJ64" s="139"/>
      <c r="KK64" s="139"/>
      <c r="KL64" s="139"/>
      <c r="KM64" s="139"/>
      <c r="KN64" s="139"/>
      <c r="KO64" s="139"/>
      <c r="KP64" s="139"/>
      <c r="KQ64" s="139"/>
      <c r="KR64" s="139"/>
      <c r="KS64" s="139"/>
      <c r="KT64" s="139"/>
      <c r="KU64" s="139"/>
    </row>
    <row r="65" spans="1:307" s="152" customFormat="1" x14ac:dyDescent="0.2">
      <c r="A65" s="150" t="s">
        <v>546</v>
      </c>
      <c r="B65" s="186" t="s">
        <v>614</v>
      </c>
      <c r="C65" s="284">
        <f>'[8]ф_4 (Л) '!C70</f>
        <v>0.28274117569839596</v>
      </c>
      <c r="D65" s="284">
        <f>'[8]ф_4 (Л) '!D70</f>
        <v>0.28274117569839596</v>
      </c>
      <c r="E65" s="284">
        <f>'[8]ф_4 (Л) '!E70</f>
        <v>0.28274117569839596</v>
      </c>
      <c r="F65" s="284">
        <f>'[8]ф_4 (Л) '!F70</f>
        <v>0.28274117569839596</v>
      </c>
      <c r="G65" s="284">
        <f>'[8]ф_4 (Л) '!G70</f>
        <v>0.28274117569839596</v>
      </c>
      <c r="H65" s="284">
        <f>'[8]ф_4 (Л) '!H70</f>
        <v>0.28274117569839596</v>
      </c>
      <c r="I65" s="284">
        <f>'[8]ф_4 (Л) '!I70</f>
        <v>0.28274117569839596</v>
      </c>
      <c r="J65" s="151">
        <f>'[8]ф_4 (Л) '!J70</f>
        <v>0.61349693251533743</v>
      </c>
      <c r="K65" s="151">
        <f>'[8]ф_4 (Л) '!K70</f>
        <v>0.61349693251533743</v>
      </c>
      <c r="L65" s="151">
        <f>'[8]ф_4 (Л) '!L70</f>
        <v>0.61349693251533743</v>
      </c>
      <c r="M65" s="151">
        <f>'[8]ф_4 (Л) '!M70</f>
        <v>0.61349693251533743</v>
      </c>
      <c r="N65" s="151">
        <f>'[8]ф_4 (Л) '!N70</f>
        <v>0.61349693251533743</v>
      </c>
      <c r="O65" s="151">
        <f>'[8]ф_4 (Л) '!O70</f>
        <v>0.61349693251533743</v>
      </c>
      <c r="P65" s="151">
        <f>'[8]ф_4 (Л) '!P70</f>
        <v>3.3222591362126246</v>
      </c>
      <c r="Q65" s="151">
        <f>'[8]ф_4 (Л) '!Q70</f>
        <v>0</v>
      </c>
      <c r="R65" s="151">
        <f>'[8]ф_4 (Л) '!R70</f>
        <v>0</v>
      </c>
      <c r="S65" s="151">
        <f>'[8]ф_4 (Л) '!S70</f>
        <v>0</v>
      </c>
      <c r="T65" s="151">
        <f>'[8]ф_4 (Л) '!T70</f>
        <v>0</v>
      </c>
      <c r="U65" s="151">
        <f>'[8]ф_4 (Л) '!U70</f>
        <v>0</v>
      </c>
      <c r="V65" s="151">
        <f>'[8]ф_4 (Л) '!V70</f>
        <v>0</v>
      </c>
      <c r="W65" s="151">
        <f>'[8]ф_4 (Л) '!W70</f>
        <v>0</v>
      </c>
      <c r="X65" s="151">
        <f>'[8]ф_4 (Л) '!X70</f>
        <v>0</v>
      </c>
      <c r="Y65" s="151">
        <f>'[8]ф_4 (Л) '!Y70</f>
        <v>0</v>
      </c>
      <c r="Z65" s="151">
        <f>'[8]ф_4 (Л) '!Z70</f>
        <v>0</v>
      </c>
      <c r="AA65" s="151">
        <f>'[8]ф_4 (Л) '!AA70</f>
        <v>0</v>
      </c>
      <c r="AB65" s="151">
        <f>'[8]ф_4 (Л) '!AB70</f>
        <v>0</v>
      </c>
      <c r="AC65" s="151">
        <f>'[8]ф_4 (Л) '!AC70</f>
        <v>0</v>
      </c>
      <c r="AD65" s="151">
        <f>'[8]ф_4 (Л) '!AD70</f>
        <v>0</v>
      </c>
      <c r="AE65" s="151">
        <f>'[8]ф_4 (Л) '!AE70</f>
        <v>0</v>
      </c>
      <c r="AF65" s="151">
        <f>'[8]ф_4 (Л) '!AF70</f>
        <v>0</v>
      </c>
      <c r="AG65" s="151">
        <f>'[8]ф_4 (Л) '!AG70</f>
        <v>0</v>
      </c>
      <c r="AH65" s="151">
        <f>'[8]ф_4 (Л) '!AH70</f>
        <v>0</v>
      </c>
      <c r="AI65" s="151">
        <f>'[8]ф_4 (Л) '!AI70</f>
        <v>0</v>
      </c>
      <c r="AJ65" s="151">
        <f>'[8]ф_4 (Л) '!AJ70</f>
        <v>201.06894691003913</v>
      </c>
      <c r="AK65" s="151">
        <f>'[8]ф_4 (Л) '!AK70</f>
        <v>201.06894691003913</v>
      </c>
      <c r="AL65" s="151">
        <f>'[8]ф_4 (Л) '!AL70</f>
        <v>201.06894691003913</v>
      </c>
      <c r="AM65" s="151">
        <f>'[8]ф_4 (Л) '!AM70</f>
        <v>201.06894691003913</v>
      </c>
      <c r="AN65" s="151">
        <f>'[8]ф_4 (Л) '!AN70</f>
        <v>201.06894691003913</v>
      </c>
      <c r="AO65" s="151">
        <f>'[8]ф_4 (Л) '!AO70</f>
        <v>201.06894691003913</v>
      </c>
      <c r="AP65" s="151">
        <f>'[8]ф_4 (Л) '!AP70</f>
        <v>180.41545382249114</v>
      </c>
      <c r="AQ65" s="151">
        <f>'[8]ф_4 (Л) '!AQ70</f>
        <v>180.41545382249114</v>
      </c>
      <c r="AR65" s="151">
        <f>'[8]ф_4 (Л) '!AR70</f>
        <v>180.41545382249114</v>
      </c>
      <c r="AS65" s="151">
        <f>'[8]ф_4 (Л) '!AS70</f>
        <v>180.41545382249114</v>
      </c>
      <c r="AT65" s="151">
        <f>'[8]ф_4 (Л) '!AT70</f>
        <v>180.41545382249114</v>
      </c>
      <c r="AU65" s="151">
        <f>'[8]ф_4 (Л) '!AU70</f>
        <v>180.41545382249114</v>
      </c>
      <c r="AV65" s="151">
        <f>'[8]ф_4 (Л) '!AV70</f>
        <v>180.41545382249114</v>
      </c>
      <c r="AW65" s="151">
        <f>'[8]ф_4 (Л) '!AW70</f>
        <v>180.41545382249114</v>
      </c>
      <c r="AX65" s="151">
        <f>'[8]ф_4 (Л) '!AX70</f>
        <v>180.41545382249114</v>
      </c>
      <c r="AY65" s="151">
        <f>'[8]ф_4 (Л) '!AY70</f>
        <v>180.41545382249114</v>
      </c>
      <c r="AZ65" s="151">
        <f>'[8]ф_4 (Л) '!AZ70</f>
        <v>180.41545382249114</v>
      </c>
      <c r="BA65" s="151">
        <f>'[8]ф_4 (Л) '!BA70</f>
        <v>180.41545382249114</v>
      </c>
      <c r="BB65" s="151">
        <f>'[8]ф_4 (Л) '!BB70</f>
        <v>180.41545382249114</v>
      </c>
      <c r="BC65" s="151">
        <f>'[8]ф_4 (Л) '!BC70</f>
        <v>180.41545382249114</v>
      </c>
      <c r="BD65" s="151">
        <f>'[8]ф_4 (Л) '!BD70</f>
        <v>180.41545382249114</v>
      </c>
      <c r="BE65" s="151">
        <f>'[8]ф_4 (Л) '!BE70</f>
        <v>180.41545382249114</v>
      </c>
      <c r="BF65" s="151">
        <f>'[8]ф_4 (Л) '!BF70</f>
        <v>180.41545382249114</v>
      </c>
      <c r="BG65" s="151">
        <f>'[8]ф_4 (Л) '!BG70</f>
        <v>180.41545382249114</v>
      </c>
      <c r="BH65" s="151">
        <f>'[8]ф_4 (Л) '!BH70</f>
        <v>180.41545382249114</v>
      </c>
      <c r="BI65" s="151">
        <f>'[8]ф_4 (Л) '!BI70</f>
        <v>180.41545382249114</v>
      </c>
      <c r="BJ65" s="151">
        <f>'[8]ф_4 (Л) '!BJ70</f>
        <v>3.6380312763756439</v>
      </c>
      <c r="BK65" s="151">
        <v>3.6380312763756439</v>
      </c>
      <c r="BL65" s="151">
        <f>'[8]ф_4 (Л) '!BL70</f>
        <v>3.6380312763756439</v>
      </c>
      <c r="BM65" s="151">
        <f>'[8]ф_4 (Л) '!BM70</f>
        <v>3.6380312763756448</v>
      </c>
      <c r="BN65" s="151">
        <f>'[8]ф_4 (Л) '!BN70</f>
        <v>3.0954623728408057</v>
      </c>
      <c r="BO65" s="151">
        <f>'[8]ф_4 (Л) '!BO70</f>
        <v>2.6098794816156143</v>
      </c>
      <c r="BP65" s="151">
        <f>'[8]ф_4 (Л) '!BP70</f>
        <v>2.6687353853501228</v>
      </c>
      <c r="BQ65" s="151">
        <f>'[8]ф_4 (Л) '!BQ70</f>
        <v>2.6811392315537534</v>
      </c>
      <c r="BR65" s="151">
        <f>'[8]ф_4 (Л) '!BR70</f>
        <v>2.6729408232299123</v>
      </c>
      <c r="BS65" s="151">
        <f>'[8]ф_4 (Л) '!BS70</f>
        <v>2.6838160955855788</v>
      </c>
      <c r="BT65" s="151">
        <f>'[8]ф_4 (Л) '!BT70</f>
        <v>2.6965766222532439</v>
      </c>
      <c r="BU65" s="151">
        <f>'[8]ф_4 (Л) '!BU70</f>
        <v>2.7013801288450412</v>
      </c>
      <c r="BV65" s="151">
        <f>'[8]ф_4 (Л) '!BV70</f>
        <v>2.7026419601824148</v>
      </c>
      <c r="BW65" s="151">
        <f>'[8]ф_4 (Л) '!BW70</f>
        <v>2.711028974044511</v>
      </c>
      <c r="BX65" s="151">
        <f>'[8]ф_4 (Л) '!BX70</f>
        <v>2.7143646882172408</v>
      </c>
      <c r="BY65" s="151">
        <f>'[8]ф_4 (Л) '!BY70</f>
        <v>2.7320339952266148</v>
      </c>
      <c r="BZ65" s="151">
        <f>'[8]ф_4 (Л) '!BZ70</f>
        <v>2.7384472134504976</v>
      </c>
      <c r="CA65" s="151">
        <f>'[8]ф_4 (Л) '!CA70</f>
        <v>2.7523108019214466</v>
      </c>
      <c r="CB65" s="151">
        <f>'[8]ф_4 (Л) '!CB70</f>
        <v>2.7547426135277155</v>
      </c>
      <c r="CC65" s="151">
        <f>'[8]ф_4 (Л) '!CC70</f>
        <v>2.7613160486435198</v>
      </c>
      <c r="CD65" s="151">
        <f>'[8]ф_4 (Л) '!CD70</f>
        <v>2.7679639330527634</v>
      </c>
      <c r="CE65" s="151">
        <f>'[8]ф_4 (Л) '!CE70</f>
        <v>2.7847050648060425</v>
      </c>
      <c r="CF65" s="151">
        <f>'[8]ф_4 (Л) '!CF70</f>
        <v>2.786530491584374</v>
      </c>
      <c r="CG65" s="151">
        <f>'[8]ф_4 (Л) '!CG70</f>
        <v>2.7865518672844871</v>
      </c>
      <c r="CH65" s="151">
        <f>'[8]ф_4 (Л) '!CH70</f>
        <v>2.7863703225642191</v>
      </c>
      <c r="CI65" s="151">
        <f>'[8]ф_4 (Л) '!CI70</f>
        <v>2.7863703225642187</v>
      </c>
      <c r="CJ65" s="151">
        <f t="shared" si="103"/>
        <v>1671.8881963242759</v>
      </c>
      <c r="CK65" s="151">
        <v>1671.8881963242759</v>
      </c>
      <c r="CL65" s="151">
        <v>1671.8881963242759</v>
      </c>
      <c r="CM65" s="151">
        <v>1671.8881963242759</v>
      </c>
      <c r="CN65" s="151">
        <v>1322.6356527583503</v>
      </c>
      <c r="CO65" s="151">
        <v>1137.901405664466</v>
      </c>
      <c r="CP65" s="151">
        <v>1161.8205394943857</v>
      </c>
      <c r="CQ65" s="151">
        <v>1165.9425717973556</v>
      </c>
      <c r="CR65" s="151">
        <v>1161.1988772418936</v>
      </c>
      <c r="CS65" s="151">
        <v>1165.532884181421</v>
      </c>
      <c r="CT65" s="151">
        <v>1170.6165399772494</v>
      </c>
      <c r="CU65" s="151">
        <v>1172.5279797796632</v>
      </c>
      <c r="CV65" s="151">
        <v>1173.0299842758175</v>
      </c>
      <c r="CW65" s="151">
        <v>1176.3654843309835</v>
      </c>
      <c r="CX65" s="151">
        <v>1177.6915247748907</v>
      </c>
      <c r="CY65" s="151">
        <v>1184.7101879465597</v>
      </c>
      <c r="CZ65" s="151">
        <v>1187.2821416073446</v>
      </c>
      <c r="DA65" s="151">
        <v>1192.8980074305139</v>
      </c>
      <c r="DB65" s="151">
        <v>1193.9101703400295</v>
      </c>
      <c r="DC65" s="151">
        <v>1196.6462173337006</v>
      </c>
      <c r="DD65" s="151">
        <v>1203.4271158399774</v>
      </c>
      <c r="DE65" s="151">
        <v>1210.4277289023628</v>
      </c>
      <c r="DF65" s="151">
        <v>1211.1565197932948</v>
      </c>
      <c r="DG65" s="151">
        <v>1211.165053373564</v>
      </c>
      <c r="DH65" s="151">
        <v>1211.0925769180312</v>
      </c>
      <c r="DI65" s="151">
        <v>1211.0925769180312</v>
      </c>
      <c r="DJ65" s="139"/>
      <c r="DK65" s="139">
        <v>459.55849999999987</v>
      </c>
      <c r="DL65" s="139">
        <v>4958</v>
      </c>
      <c r="DM65" s="139">
        <f t="shared" si="100"/>
        <v>1.63</v>
      </c>
      <c r="DN65" s="139">
        <v>1.8956899999999999</v>
      </c>
      <c r="DO65" s="139"/>
      <c r="DP65" s="139"/>
      <c r="DQ65" s="284">
        <f>'[8]ф_4 (Л) '!DQ70</f>
        <v>0</v>
      </c>
      <c r="DR65" s="284">
        <f>'[8]ф_4 (Л) '!DR70</f>
        <v>0</v>
      </c>
      <c r="DS65" s="284">
        <f>'[8]ф_4 (Л) '!DS70</f>
        <v>0</v>
      </c>
      <c r="DT65" s="284">
        <f>'[8]ф_4 (Л) '!DT70</f>
        <v>0</v>
      </c>
      <c r="DU65" s="284">
        <f>'[8]ф_4 (Л) '!DU70</f>
        <v>0</v>
      </c>
      <c r="DV65" s="284">
        <f>'[8]ф_4 (Л) '!DV70</f>
        <v>0</v>
      </c>
      <c r="DW65" s="284">
        <f>'[8]ф_4 (Л) '!DW70</f>
        <v>0</v>
      </c>
      <c r="DX65" s="284">
        <f>'[8]ф_4 (Л) '!DX70</f>
        <v>0</v>
      </c>
      <c r="DY65" s="284">
        <f>'[8]ф_4 (Л) '!DY70</f>
        <v>0</v>
      </c>
      <c r="DZ65" s="284">
        <f>'[8]ф_4 (Л) '!DZ70</f>
        <v>0</v>
      </c>
      <c r="EA65" s="284">
        <f>'[8]ф_4 (Л) '!EA70</f>
        <v>0</v>
      </c>
      <c r="EB65" s="284">
        <f>'[8]ф_4 (Л) '!EB70</f>
        <v>0</v>
      </c>
      <c r="EC65" s="284">
        <f>'[8]ф_4 (Л) '!EC70</f>
        <v>0</v>
      </c>
      <c r="ED65" s="284">
        <f>'[8]ф_4 (Л) '!ED70</f>
        <v>0</v>
      </c>
      <c r="EE65" s="284">
        <f>'[8]ф_4 (Л) '!EE70</f>
        <v>0</v>
      </c>
      <c r="EF65" s="284">
        <f>'[8]ф_4 (Л) '!EF70</f>
        <v>0</v>
      </c>
      <c r="EG65" s="284">
        <f>'[8]ф_4 (Л) '!EG70</f>
        <v>0</v>
      </c>
      <c r="EH65" s="284">
        <f>'[8]ф_4 (Л) '!EH70</f>
        <v>0</v>
      </c>
      <c r="EI65" s="284">
        <f>'[8]ф_4 (Л) '!EI70</f>
        <v>0</v>
      </c>
      <c r="EJ65" s="284">
        <f>'[8]ф_4 (Л) '!EJ70</f>
        <v>0</v>
      </c>
      <c r="EK65" s="284">
        <f>'[8]ф_4 (Л) '!EK70</f>
        <v>0</v>
      </c>
      <c r="EL65" s="284">
        <f>'[8]ф_4 (Л) '!EL70</f>
        <v>0</v>
      </c>
      <c r="EM65" s="284">
        <f>'[8]ф_4 (Л) '!EM70</f>
        <v>0</v>
      </c>
      <c r="EN65" s="284">
        <f>'[8]ф_4 (Л) '!EN70</f>
        <v>0</v>
      </c>
      <c r="EO65" s="284">
        <f>'[8]ф_4 (Л) '!EO70</f>
        <v>0</v>
      </c>
      <c r="EP65" s="139"/>
      <c r="EQ65" s="139"/>
      <c r="ER65" s="139"/>
      <c r="ES65" s="139">
        <v>0</v>
      </c>
      <c r="ET65" s="139">
        <v>0</v>
      </c>
      <c r="EU65" s="139">
        <v>0</v>
      </c>
      <c r="EV65" s="139">
        <v>0</v>
      </c>
      <c r="EW65" s="139">
        <v>0</v>
      </c>
      <c r="EX65" s="139">
        <v>0</v>
      </c>
      <c r="EY65" s="139">
        <v>0</v>
      </c>
      <c r="EZ65" s="139">
        <v>0</v>
      </c>
      <c r="FA65" s="139">
        <v>0</v>
      </c>
      <c r="FB65" s="139">
        <v>0</v>
      </c>
      <c r="FC65" s="139">
        <v>0</v>
      </c>
      <c r="FD65" s="139">
        <v>0</v>
      </c>
      <c r="FE65" s="139">
        <v>0</v>
      </c>
      <c r="FF65" s="139">
        <v>0</v>
      </c>
      <c r="FG65" s="139">
        <v>0</v>
      </c>
      <c r="FH65" s="139">
        <v>0</v>
      </c>
      <c r="FI65" s="139">
        <v>0</v>
      </c>
      <c r="FJ65" s="139">
        <v>0</v>
      </c>
      <c r="FK65" s="139">
        <v>0</v>
      </c>
      <c r="FL65" s="139">
        <v>0</v>
      </c>
      <c r="FM65" s="139">
        <v>0</v>
      </c>
      <c r="FN65" s="139">
        <v>0</v>
      </c>
      <c r="FO65" s="139">
        <v>0</v>
      </c>
      <c r="FP65" s="139">
        <v>0</v>
      </c>
      <c r="FQ65" s="139">
        <v>0</v>
      </c>
      <c r="FR65" s="139"/>
      <c r="FS65" s="139"/>
      <c r="FT65" s="139"/>
      <c r="FU65" s="139">
        <v>2026</v>
      </c>
      <c r="FV65" s="139"/>
      <c r="FW65" s="139"/>
      <c r="FX65" s="139"/>
      <c r="FY65" s="139">
        <v>0.30099999999999999</v>
      </c>
      <c r="FZ65" s="139"/>
      <c r="GA65" s="139"/>
      <c r="GB65" s="139"/>
      <c r="GC65" s="139"/>
      <c r="GD65" s="139"/>
      <c r="GE65" s="139"/>
      <c r="GF65" s="139"/>
      <c r="GG65" s="139"/>
      <c r="GH65" s="139"/>
      <c r="GI65" s="139"/>
      <c r="GJ65" s="139"/>
      <c r="GK65" s="139"/>
      <c r="GL65" s="139"/>
      <c r="GM65" s="139"/>
      <c r="GN65" s="139"/>
      <c r="GO65" s="139"/>
      <c r="GP65" s="139"/>
      <c r="GQ65" s="139"/>
      <c r="GR65" s="139">
        <v>0</v>
      </c>
      <c r="GS65" s="139"/>
      <c r="GT65" s="139"/>
      <c r="GU65" s="139"/>
      <c r="GV65" s="139">
        <f t="shared" si="104"/>
        <v>0.28274117569839596</v>
      </c>
      <c r="GW65" s="139"/>
      <c r="GX65" s="139"/>
      <c r="GY65" s="139"/>
      <c r="GZ65" s="139">
        <f t="shared" si="112"/>
        <v>1.63</v>
      </c>
      <c r="HA65" s="139">
        <f t="shared" si="112"/>
        <v>1.63</v>
      </c>
      <c r="HB65" s="139">
        <f t="shared" si="112"/>
        <v>1.63</v>
      </c>
      <c r="HC65" s="139">
        <f t="shared" si="112"/>
        <v>1.63</v>
      </c>
      <c r="HD65" s="139">
        <f t="shared" si="112"/>
        <v>1.63</v>
      </c>
      <c r="HE65" s="139">
        <f t="shared" si="112"/>
        <v>0.30099999999999999</v>
      </c>
      <c r="HF65" s="139">
        <f t="shared" si="112"/>
        <v>0.30099999999999999</v>
      </c>
      <c r="HG65" s="139">
        <f t="shared" si="112"/>
        <v>0.30099999999999999</v>
      </c>
      <c r="HH65" s="139">
        <f t="shared" si="112"/>
        <v>0.30099999999999999</v>
      </c>
      <c r="HI65" s="139">
        <f t="shared" si="112"/>
        <v>0.30099999999999999</v>
      </c>
      <c r="HJ65" s="139">
        <f t="shared" si="112"/>
        <v>0.30099999999999999</v>
      </c>
      <c r="HK65" s="139">
        <f t="shared" si="112"/>
        <v>0.30099999999999999</v>
      </c>
      <c r="HL65" s="139">
        <f t="shared" si="112"/>
        <v>0.30099999999999999</v>
      </c>
      <c r="HM65" s="139">
        <f t="shared" si="112"/>
        <v>0.30099999999999999</v>
      </c>
      <c r="HN65" s="139">
        <f t="shared" si="112"/>
        <v>0.30099999999999999</v>
      </c>
      <c r="HO65" s="139">
        <f t="shared" si="112"/>
        <v>0.30099999999999999</v>
      </c>
      <c r="HP65" s="139">
        <f t="shared" si="113"/>
        <v>0.30099999999999999</v>
      </c>
      <c r="HQ65" s="139">
        <f t="shared" si="113"/>
        <v>0.30099999999999999</v>
      </c>
      <c r="HR65" s="139">
        <f t="shared" si="113"/>
        <v>0.30099999999999999</v>
      </c>
      <c r="HS65" s="139">
        <f t="shared" si="113"/>
        <v>0.30099999999999999</v>
      </c>
      <c r="HT65" s="139">
        <f t="shared" si="113"/>
        <v>0.30099999999999999</v>
      </c>
      <c r="HU65" s="139">
        <f t="shared" si="113"/>
        <v>0.30099999999999999</v>
      </c>
      <c r="HV65" s="139">
        <f t="shared" si="113"/>
        <v>0.30099999999999999</v>
      </c>
      <c r="HW65" s="139">
        <f t="shared" si="113"/>
        <v>0.30099999999999999</v>
      </c>
      <c r="HX65" s="139">
        <f t="shared" si="113"/>
        <v>0.30099999999999999</v>
      </c>
      <c r="HY65" s="139"/>
      <c r="HZ65" s="139"/>
      <c r="IA65" s="139"/>
      <c r="IB65" s="139"/>
      <c r="IC65" s="139"/>
      <c r="ID65" s="139"/>
      <c r="IE65" s="139"/>
      <c r="IF65" s="139"/>
      <c r="IG65" s="139"/>
      <c r="IH65" s="139"/>
      <c r="II65" s="139"/>
      <c r="IJ65" s="139"/>
      <c r="IK65" s="139"/>
      <c r="IL65" s="139"/>
      <c r="IM65" s="139"/>
      <c r="IN65" s="139"/>
      <c r="IO65" s="139"/>
      <c r="IP65" s="139"/>
      <c r="IQ65" s="139"/>
      <c r="IR65" s="139"/>
      <c r="IS65" s="139"/>
      <c r="IT65" s="139"/>
      <c r="IU65" s="139"/>
      <c r="IV65" s="139"/>
      <c r="IW65" s="139"/>
      <c r="IX65" s="139"/>
      <c r="IY65" s="139"/>
      <c r="IZ65" s="139"/>
      <c r="JA65" s="139"/>
      <c r="JB65" s="139"/>
      <c r="JC65" s="139"/>
      <c r="JD65" s="139"/>
      <c r="JE65" s="139"/>
      <c r="JF65" s="139"/>
      <c r="JG65" s="139"/>
      <c r="JH65" s="139"/>
      <c r="JI65" s="139"/>
      <c r="JJ65" s="139"/>
      <c r="JK65" s="139"/>
      <c r="JL65" s="139"/>
      <c r="JM65" s="139"/>
      <c r="JN65" s="139"/>
      <c r="JO65" s="139"/>
      <c r="JP65" s="139"/>
      <c r="JQ65" s="139"/>
      <c r="JR65" s="139"/>
      <c r="JS65" s="139"/>
      <c r="JT65" s="139"/>
      <c r="JU65" s="139"/>
      <c r="JV65" s="139"/>
      <c r="JW65" s="139"/>
      <c r="JX65" s="139"/>
      <c r="JY65" s="139"/>
      <c r="JZ65" s="139"/>
      <c r="KA65" s="139"/>
      <c r="KB65" s="139"/>
      <c r="KC65" s="139"/>
      <c r="KD65" s="139"/>
      <c r="KE65" s="139"/>
      <c r="KF65" s="139"/>
      <c r="KG65" s="139"/>
      <c r="KH65" s="139"/>
      <c r="KI65" s="139"/>
      <c r="KJ65" s="139"/>
      <c r="KK65" s="139"/>
      <c r="KL65" s="139"/>
      <c r="KM65" s="139"/>
      <c r="KN65" s="139"/>
      <c r="KO65" s="139"/>
      <c r="KP65" s="139"/>
      <c r="KQ65" s="139"/>
      <c r="KR65" s="139"/>
      <c r="KS65" s="139"/>
      <c r="KT65" s="139"/>
      <c r="KU65" s="139"/>
    </row>
    <row r="66" spans="1:307" s="152" customFormat="1" ht="22.5" x14ac:dyDescent="0.2">
      <c r="A66" s="150" t="s">
        <v>547</v>
      </c>
      <c r="B66" s="186" t="s">
        <v>615</v>
      </c>
      <c r="C66" s="284">
        <f>'[8]ф_4 (Л) '!C71</f>
        <v>0.28274117569839596</v>
      </c>
      <c r="D66" s="284" t="str">
        <f>'[8]ф_4 (Л) '!D71</f>
        <v>-</v>
      </c>
      <c r="E66" s="284" t="str">
        <f>'[8]ф_4 (Л) '!E71</f>
        <v>-</v>
      </c>
      <c r="F66" s="284" t="str">
        <f>'[8]ф_4 (Л) '!F71</f>
        <v>-</v>
      </c>
      <c r="G66" s="284" t="str">
        <f>'[8]ф_4 (Л) '!G71</f>
        <v>-</v>
      </c>
      <c r="H66" s="284">
        <f>'[8]ф_4 (Л) '!H71</f>
        <v>0.28274117569839596</v>
      </c>
      <c r="I66" s="284">
        <f>'[8]ф_4 (Л) '!I71</f>
        <v>0.18201263959840372</v>
      </c>
      <c r="J66" s="151" t="str">
        <f>'[8]ф_4 (Л) '!J71</f>
        <v>-</v>
      </c>
      <c r="K66" s="151" t="str">
        <f>'[8]ф_4 (Л) '!K71</f>
        <v>-</v>
      </c>
      <c r="L66" s="151" t="str">
        <f>'[8]ф_4 (Л) '!L71</f>
        <v>-</v>
      </c>
      <c r="M66" s="151" t="str">
        <f>'[8]ф_4 (Л) '!M71</f>
        <v>-</v>
      </c>
      <c r="N66" s="151" t="str">
        <f>'[8]ф_4 (Л) '!N71</f>
        <v>-</v>
      </c>
      <c r="O66" s="151">
        <f>'[8]ф_4 (Л) '!O71</f>
        <v>0.14121962402567628</v>
      </c>
      <c r="P66" s="151">
        <f>'[8]ф_4 (Л) '!P71</f>
        <v>0</v>
      </c>
      <c r="Q66" s="151">
        <f>'[8]ф_4 (Л) '!Q71</f>
        <v>0</v>
      </c>
      <c r="R66" s="151">
        <f>'[8]ф_4 (Л) '!R71</f>
        <v>0</v>
      </c>
      <c r="S66" s="151">
        <f>'[8]ф_4 (Л) '!S71</f>
        <v>0</v>
      </c>
      <c r="T66" s="151">
        <f>'[8]ф_4 (Л) '!T71</f>
        <v>0</v>
      </c>
      <c r="U66" s="151">
        <f>'[8]ф_4 (Л) '!U71</f>
        <v>0</v>
      </c>
      <c r="V66" s="151">
        <f>'[8]ф_4 (Л) '!V71</f>
        <v>0</v>
      </c>
      <c r="W66" s="151">
        <f>'[8]ф_4 (Л) '!W71</f>
        <v>0</v>
      </c>
      <c r="X66" s="151">
        <f>'[8]ф_4 (Л) '!X71</f>
        <v>0</v>
      </c>
      <c r="Y66" s="151">
        <f>'[8]ф_4 (Л) '!Y71</f>
        <v>0</v>
      </c>
      <c r="Z66" s="151">
        <f>'[8]ф_4 (Л) '!Z71</f>
        <v>0</v>
      </c>
      <c r="AA66" s="151">
        <f>'[8]ф_4 (Л) '!AA71</f>
        <v>0</v>
      </c>
      <c r="AB66" s="151">
        <f>'[8]ф_4 (Л) '!AB71</f>
        <v>0</v>
      </c>
      <c r="AC66" s="151">
        <f>'[8]ф_4 (Л) '!AC71</f>
        <v>0</v>
      </c>
      <c r="AD66" s="151">
        <f>'[8]ф_4 (Л) '!AD71</f>
        <v>0</v>
      </c>
      <c r="AE66" s="151">
        <f>'[8]ф_4 (Л) '!AE71</f>
        <v>0</v>
      </c>
      <c r="AF66" s="151">
        <f>'[8]ф_4 (Л) '!AF71</f>
        <v>0</v>
      </c>
      <c r="AG66" s="151">
        <f>'[8]ф_4 (Л) '!AG71</f>
        <v>0</v>
      </c>
      <c r="AH66" s="151">
        <f>'[8]ф_4 (Л) '!AH71</f>
        <v>0</v>
      </c>
      <c r="AI66" s="151">
        <f>'[8]ф_4 (Л) '!AI71</f>
        <v>0</v>
      </c>
      <c r="AJ66" s="151" t="str">
        <f>'[8]ф_4 (Л) '!AJ71</f>
        <v>-</v>
      </c>
      <c r="AK66" s="151" t="str">
        <f>'[8]ф_4 (Л) '!AK71</f>
        <v>-</v>
      </c>
      <c r="AL66" s="151" t="str">
        <f>'[8]ф_4 (Л) '!AL71</f>
        <v>-</v>
      </c>
      <c r="AM66" s="151" t="str">
        <f>'[8]ф_4 (Л) '!AM71</f>
        <v>-</v>
      </c>
      <c r="AN66" s="151" t="str">
        <f>'[8]ф_4 (Л) '!AN71</f>
        <v>-</v>
      </c>
      <c r="AO66" s="151">
        <f>'[8]ф_4 (Л) '!AO71</f>
        <v>158.041</v>
      </c>
      <c r="AP66" s="151">
        <f>'[8]ф_4 (Л) '!AP71</f>
        <v>158.041</v>
      </c>
      <c r="AQ66" s="151">
        <f>'[8]ф_4 (Л) '!AQ71</f>
        <v>158.041</v>
      </c>
      <c r="AR66" s="151">
        <f>'[8]ф_4 (Л) '!AR71</f>
        <v>158.041</v>
      </c>
      <c r="AS66" s="151">
        <f>'[8]ф_4 (Л) '!AS71</f>
        <v>158.041</v>
      </c>
      <c r="AT66" s="151">
        <f>'[8]ф_4 (Л) '!AT71</f>
        <v>158.041</v>
      </c>
      <c r="AU66" s="151">
        <f>'[8]ф_4 (Л) '!AU71</f>
        <v>158.041</v>
      </c>
      <c r="AV66" s="151">
        <f>'[8]ф_4 (Л) '!AV71</f>
        <v>158.041</v>
      </c>
      <c r="AW66" s="151">
        <f>'[8]ф_4 (Л) '!AW71</f>
        <v>158.041</v>
      </c>
      <c r="AX66" s="151">
        <f>'[8]ф_4 (Л) '!AX71</f>
        <v>158.041</v>
      </c>
      <c r="AY66" s="151">
        <f>'[8]ф_4 (Л) '!AY71</f>
        <v>158.041</v>
      </c>
      <c r="AZ66" s="151">
        <f>'[8]ф_4 (Л) '!AZ71</f>
        <v>158.041</v>
      </c>
      <c r="BA66" s="151">
        <f>'[8]ф_4 (Л) '!BA71</f>
        <v>158.041</v>
      </c>
      <c r="BB66" s="151">
        <f>'[8]ф_4 (Л) '!BB71</f>
        <v>158.041</v>
      </c>
      <c r="BC66" s="151">
        <f>'[8]ф_4 (Л) '!BC71</f>
        <v>158.041</v>
      </c>
      <c r="BD66" s="151">
        <f>'[8]ф_4 (Л) '!BD71</f>
        <v>158.041</v>
      </c>
      <c r="BE66" s="151">
        <f>'[8]ф_4 (Л) '!BE71</f>
        <v>158.041</v>
      </c>
      <c r="BF66" s="151">
        <f>'[8]ф_4 (Л) '!BF71</f>
        <v>158.041</v>
      </c>
      <c r="BG66" s="151">
        <f>'[8]ф_4 (Л) '!BG71</f>
        <v>158.041</v>
      </c>
      <c r="BH66" s="151">
        <f>'[8]ф_4 (Л) '!BH71</f>
        <v>158.041</v>
      </c>
      <c r="BI66" s="151">
        <f>'[8]ф_4 (Л) '!BI71</f>
        <v>158.041</v>
      </c>
      <c r="BJ66" s="151" t="str">
        <f>'[8]ф_4 (Л) '!BJ71</f>
        <v>-</v>
      </c>
      <c r="BK66" s="151" t="str">
        <f>'[8]ф_4 (Л) '!BK71</f>
        <v>-</v>
      </c>
      <c r="BL66" s="151" t="str">
        <f>'[8]ф_4 (Л) '!BL71</f>
        <v>-</v>
      </c>
      <c r="BM66" s="151" t="str">
        <f>'[8]ф_4 (Л) '!BM71</f>
        <v>-</v>
      </c>
      <c r="BN66" s="151" t="str">
        <f>'[8]ф_4 (Л) '!BN71</f>
        <v>-</v>
      </c>
      <c r="BO66" s="151">
        <f>'[8]ф_4 (Л) '!BO71</f>
        <v>15.043811879330383</v>
      </c>
      <c r="BP66" s="151">
        <f>'[8]ф_4 (Л) '!BP71</f>
        <v>29.074544638413109</v>
      </c>
      <c r="BQ66" s="151">
        <f>'[8]ф_4 (Л) '!BQ71</f>
        <v>15.034406551400251</v>
      </c>
      <c r="BR66" s="151">
        <f>'[8]ф_4 (Л) '!BR71</f>
        <v>14.98843422651521</v>
      </c>
      <c r="BS66" s="151">
        <f>'[8]ф_4 (Л) '!BS71</f>
        <v>15.04941698489943</v>
      </c>
      <c r="BT66" s="151">
        <f>'[8]ф_4 (Л) '!BT71</f>
        <v>15.120971249397844</v>
      </c>
      <c r="BU66" s="151">
        <f>'[8]ф_4 (Л) '!BU71</f>
        <v>15.14790676625705</v>
      </c>
      <c r="BV66" s="151">
        <f>'[8]ф_4 (Л) '!BV71</f>
        <v>15.154982447035623</v>
      </c>
      <c r="BW66" s="151">
        <f>'[8]ф_4 (Л) '!BW71</f>
        <v>15.202012371729952</v>
      </c>
      <c r="BX66" s="151">
        <f>'[8]ф_4 (Л) '!BX71</f>
        <v>15.220717287320261</v>
      </c>
      <c r="BY66" s="151">
        <f>'[8]ф_4 (Л) '!BY71</f>
        <v>15.319797388023012</v>
      </c>
      <c r="BZ66" s="151">
        <f>'[8]ф_4 (Л) '!BZ71</f>
        <v>15.355759313814099</v>
      </c>
      <c r="CA66" s="151">
        <f>'[8]ф_4 (Л) '!CA71</f>
        <v>15.433498963766095</v>
      </c>
      <c r="CB66" s="151">
        <f>'[8]ф_4 (Л) '!CB71</f>
        <v>15.447135273255281</v>
      </c>
      <c r="CC66" s="151">
        <f>'[8]ф_4 (Л) '!CC71</f>
        <v>15.483995610386286</v>
      </c>
      <c r="CD66" s="151">
        <f>'[8]ф_4 (Л) '!CD71</f>
        <v>15.521273419661924</v>
      </c>
      <c r="CE66" s="151">
        <f>'[8]ф_4 (Л) '!CE71</f>
        <v>15.615148805895965</v>
      </c>
      <c r="CF66" s="151">
        <f>'[8]ф_4 (Л) '!CF71</f>
        <v>15.625384830937957</v>
      </c>
      <c r="CG66" s="151">
        <f>'[8]ф_4 (Л) '!CG71</f>
        <v>15.625504694525064</v>
      </c>
      <c r="CH66" s="151">
        <f>'[8]ф_4 (Л) '!CH71</f>
        <v>15.624486688037504</v>
      </c>
      <c r="CI66" s="151">
        <f>'[8]ф_4 (Л) '!CI71</f>
        <v>15.624486688037504</v>
      </c>
      <c r="CJ66" s="151" t="s">
        <v>132</v>
      </c>
      <c r="CK66" s="151" t="s">
        <v>132</v>
      </c>
      <c r="CL66" s="151" t="s">
        <v>132</v>
      </c>
      <c r="CM66" s="151" t="s">
        <v>132</v>
      </c>
      <c r="CN66" s="151" t="s">
        <v>132</v>
      </c>
      <c r="CO66" s="151">
        <v>18153.039227121702</v>
      </c>
      <c r="CP66" s="151">
        <v>19335.197316615198</v>
      </c>
      <c r="CQ66" s="151">
        <v>19020.586120697873</v>
      </c>
      <c r="CR66" s="151">
        <v>18931.487128505112</v>
      </c>
      <c r="CS66" s="151">
        <v>18999.947221373386</v>
      </c>
      <c r="CT66" s="151">
        <v>19079.22012323669</v>
      </c>
      <c r="CU66" s="151">
        <v>19109.406551236701</v>
      </c>
      <c r="CV66" s="151">
        <v>19117.33418749498</v>
      </c>
      <c r="CW66" s="151">
        <v>19170.005401217844</v>
      </c>
      <c r="CX66" s="151">
        <v>19190.94365334565</v>
      </c>
      <c r="CY66" s="151">
        <v>19301.75573204485</v>
      </c>
      <c r="CZ66" s="151">
        <v>19332.77780132382</v>
      </c>
      <c r="DA66" s="151">
        <v>19460.160065902943</v>
      </c>
      <c r="DB66" s="151">
        <v>19458.321567513092</v>
      </c>
      <c r="DC66" s="151">
        <v>19587.567510562592</v>
      </c>
      <c r="DD66" s="151">
        <v>19521.546949254887</v>
      </c>
      <c r="DE66" s="151">
        <v>19465.072423958049</v>
      </c>
      <c r="DF66" s="151">
        <v>19476.521657535588</v>
      </c>
      <c r="DG66" s="151">
        <v>19476.655718374117</v>
      </c>
      <c r="DH66" s="151">
        <v>19475.517127117299</v>
      </c>
      <c r="DI66" s="151">
        <v>19475.517127117288</v>
      </c>
      <c r="DJ66" s="139"/>
      <c r="DK66" s="139">
        <v>734.79099999999994</v>
      </c>
      <c r="DL66" s="139">
        <v>4435</v>
      </c>
      <c r="DM66" s="139"/>
      <c r="DN66" s="139">
        <v>42.565800000000003</v>
      </c>
      <c r="DO66" s="139"/>
      <c r="DP66" s="139"/>
      <c r="DQ66" s="284">
        <f>'[8]ф_4 (Л) '!DQ71</f>
        <v>0</v>
      </c>
      <c r="DR66" s="284">
        <f>'[8]ф_4 (Л) '!DR71</f>
        <v>0</v>
      </c>
      <c r="DS66" s="284">
        <f>'[8]ф_4 (Л) '!DS71</f>
        <v>0</v>
      </c>
      <c r="DT66" s="284">
        <f>'[8]ф_4 (Л) '!DT71</f>
        <v>0</v>
      </c>
      <c r="DU66" s="284">
        <f>'[8]ф_4 (Л) '!DU71</f>
        <v>0</v>
      </c>
      <c r="DV66" s="284">
        <f>'[8]ф_4 (Л) '!DV71</f>
        <v>375.74484765131416</v>
      </c>
      <c r="DW66" s="284">
        <f>'[8]ф_4 (Л) '!DW71</f>
        <v>0</v>
      </c>
      <c r="DX66" s="284">
        <f>'[8]ф_4 (Л) '!DX71</f>
        <v>0</v>
      </c>
      <c r="DY66" s="284">
        <f>'[8]ф_4 (Л) '!DY71</f>
        <v>0</v>
      </c>
      <c r="DZ66" s="284">
        <f>'[8]ф_4 (Л) '!DZ71</f>
        <v>0</v>
      </c>
      <c r="EA66" s="284">
        <f>'[8]ф_4 (Л) '!EA71</f>
        <v>0</v>
      </c>
      <c r="EB66" s="284">
        <f>'[8]ф_4 (Л) '!EB71</f>
        <v>0</v>
      </c>
      <c r="EC66" s="284">
        <f>'[8]ф_4 (Л) '!EC71</f>
        <v>0</v>
      </c>
      <c r="ED66" s="284">
        <f>'[8]ф_4 (Л) '!ED71</f>
        <v>0</v>
      </c>
      <c r="EE66" s="284">
        <f>'[8]ф_4 (Л) '!EE71</f>
        <v>0</v>
      </c>
      <c r="EF66" s="284">
        <f>'[8]ф_4 (Л) '!EF71</f>
        <v>0</v>
      </c>
      <c r="EG66" s="284">
        <f>'[8]ф_4 (Л) '!EG71</f>
        <v>0</v>
      </c>
      <c r="EH66" s="284">
        <f>'[8]ф_4 (Л) '!EH71</f>
        <v>0</v>
      </c>
      <c r="EI66" s="284">
        <f>'[8]ф_4 (Л) '!EI71</f>
        <v>0</v>
      </c>
      <c r="EJ66" s="284">
        <f>'[8]ф_4 (Л) '!EJ71</f>
        <v>0</v>
      </c>
      <c r="EK66" s="284">
        <f>'[8]ф_4 (Л) '!EK71</f>
        <v>0</v>
      </c>
      <c r="EL66" s="284">
        <f>'[8]ф_4 (Л) '!EL71</f>
        <v>0</v>
      </c>
      <c r="EM66" s="284">
        <f>'[8]ф_4 (Л) '!EM71</f>
        <v>0</v>
      </c>
      <c r="EN66" s="284">
        <f>'[8]ф_4 (Л) '!EN71</f>
        <v>4.1744385725905886E-14</v>
      </c>
      <c r="EO66" s="284">
        <f>'[8]ф_4 (Л) '!EO71</f>
        <v>0</v>
      </c>
      <c r="EP66" s="139"/>
      <c r="EQ66" s="139"/>
      <c r="ER66" s="139"/>
      <c r="ES66" s="139">
        <v>0</v>
      </c>
      <c r="ET66" s="139">
        <v>0</v>
      </c>
      <c r="EU66" s="139">
        <v>0</v>
      </c>
      <c r="EV66" s="139">
        <v>0</v>
      </c>
      <c r="EW66" s="139">
        <v>0</v>
      </c>
      <c r="EX66" s="139">
        <v>346.02</v>
      </c>
      <c r="EY66" s="139">
        <v>0</v>
      </c>
      <c r="EZ66" s="139">
        <v>0</v>
      </c>
      <c r="FA66" s="139">
        <v>0</v>
      </c>
      <c r="FB66" s="139">
        <v>0</v>
      </c>
      <c r="FC66" s="139">
        <v>0</v>
      </c>
      <c r="FD66" s="139">
        <v>0</v>
      </c>
      <c r="FE66" s="139">
        <v>0</v>
      </c>
      <c r="FF66" s="139">
        <v>0</v>
      </c>
      <c r="FG66" s="139">
        <v>0</v>
      </c>
      <c r="FH66" s="139">
        <v>0</v>
      </c>
      <c r="FI66" s="139">
        <v>0</v>
      </c>
      <c r="FJ66" s="139">
        <v>0</v>
      </c>
      <c r="FK66" s="139">
        <v>0</v>
      </c>
      <c r="FL66" s="139">
        <v>0</v>
      </c>
      <c r="FM66" s="139">
        <v>0</v>
      </c>
      <c r="FN66" s="139">
        <v>0</v>
      </c>
      <c r="FO66" s="139">
        <v>0</v>
      </c>
      <c r="FP66" s="139">
        <v>0</v>
      </c>
      <c r="FQ66" s="139">
        <v>0</v>
      </c>
      <c r="FR66" s="139"/>
      <c r="FS66" s="139"/>
      <c r="FT66" s="139"/>
      <c r="FU66" s="139">
        <v>2025</v>
      </c>
      <c r="FV66" s="139"/>
      <c r="FW66" s="139"/>
      <c r="FX66" s="139"/>
      <c r="FY66" s="139">
        <v>36.6</v>
      </c>
      <c r="FZ66" s="139"/>
      <c r="GA66" s="139"/>
      <c r="GB66" s="139"/>
      <c r="GD66" s="191">
        <v>721.74962989712674</v>
      </c>
      <c r="GE66" s="139"/>
      <c r="GF66" s="139"/>
      <c r="GG66" s="139"/>
      <c r="GH66" s="139"/>
      <c r="GI66" s="139"/>
      <c r="GJ66" s="139"/>
      <c r="GK66" s="139">
        <v>3041.2480284003718</v>
      </c>
      <c r="GL66" s="139"/>
      <c r="GM66" s="139"/>
      <c r="GN66" s="139">
        <v>18339.87</v>
      </c>
      <c r="GO66" s="139"/>
      <c r="GP66" s="139"/>
      <c r="GQ66" s="139"/>
      <c r="GR66" s="139">
        <v>2855</v>
      </c>
      <c r="GS66" s="139"/>
      <c r="GT66" s="139"/>
      <c r="GU66" s="139"/>
      <c r="GV66" s="139">
        <f t="shared" si="104"/>
        <v>0.18201263959840372</v>
      </c>
      <c r="GW66" s="139"/>
      <c r="GX66" s="139"/>
      <c r="GY66" s="139"/>
      <c r="GZ66" s="139">
        <f t="shared" si="112"/>
        <v>0</v>
      </c>
      <c r="HA66" s="139">
        <f t="shared" si="112"/>
        <v>0</v>
      </c>
      <c r="HB66" s="139">
        <f t="shared" si="112"/>
        <v>0</v>
      </c>
      <c r="HC66" s="139">
        <f t="shared" si="112"/>
        <v>0</v>
      </c>
      <c r="HD66" s="139">
        <f t="shared" si="112"/>
        <v>36.6</v>
      </c>
      <c r="HE66" s="139">
        <f t="shared" si="112"/>
        <v>36.6</v>
      </c>
      <c r="HF66" s="139">
        <f t="shared" si="112"/>
        <v>36.6</v>
      </c>
      <c r="HG66" s="139">
        <f t="shared" si="112"/>
        <v>36.6</v>
      </c>
      <c r="HH66" s="139">
        <f t="shared" si="112"/>
        <v>36.6</v>
      </c>
      <c r="HI66" s="139">
        <f t="shared" si="112"/>
        <v>36.6</v>
      </c>
      <c r="HJ66" s="139">
        <f t="shared" si="112"/>
        <v>36.6</v>
      </c>
      <c r="HK66" s="139">
        <f t="shared" si="112"/>
        <v>36.6</v>
      </c>
      <c r="HL66" s="139">
        <f t="shared" si="112"/>
        <v>36.6</v>
      </c>
      <c r="HM66" s="139">
        <f t="shared" si="112"/>
        <v>36.6</v>
      </c>
      <c r="HN66" s="139">
        <f t="shared" si="112"/>
        <v>36.6</v>
      </c>
      <c r="HO66" s="139">
        <f t="shared" si="112"/>
        <v>36.6</v>
      </c>
      <c r="HP66" s="139">
        <f t="shared" si="113"/>
        <v>36.6</v>
      </c>
      <c r="HQ66" s="139">
        <f t="shared" si="113"/>
        <v>36.6</v>
      </c>
      <c r="HR66" s="139">
        <f t="shared" si="113"/>
        <v>36.6</v>
      </c>
      <c r="HS66" s="139">
        <f t="shared" si="113"/>
        <v>36.6</v>
      </c>
      <c r="HT66" s="139">
        <f t="shared" si="113"/>
        <v>36.6</v>
      </c>
      <c r="HU66" s="139">
        <f t="shared" si="113"/>
        <v>36.6</v>
      </c>
      <c r="HV66" s="139">
        <f t="shared" si="113"/>
        <v>36.6</v>
      </c>
      <c r="HW66" s="139">
        <f t="shared" si="113"/>
        <v>36.6</v>
      </c>
      <c r="HX66" s="139">
        <f t="shared" si="113"/>
        <v>36.6</v>
      </c>
      <c r="HY66" s="139"/>
      <c r="HZ66" s="139"/>
      <c r="IA66" s="139"/>
      <c r="IB66" s="139"/>
      <c r="IC66" s="139"/>
      <c r="ID66" s="139"/>
      <c r="IE66" s="139"/>
      <c r="IF66" s="139"/>
      <c r="IG66" s="139"/>
      <c r="IH66" s="139"/>
      <c r="II66" s="139"/>
      <c r="IJ66" s="139"/>
      <c r="IK66" s="139"/>
      <c r="IL66" s="139"/>
      <c r="IM66" s="139"/>
      <c r="IN66" s="139"/>
      <c r="IO66" s="139"/>
      <c r="IP66" s="139"/>
      <c r="IQ66" s="139"/>
      <c r="IR66" s="139"/>
      <c r="IS66" s="139"/>
      <c r="IT66" s="139"/>
      <c r="IU66" s="139"/>
      <c r="IV66" s="139"/>
      <c r="IW66" s="139"/>
      <c r="IX66" s="139"/>
      <c r="IY66" s="139"/>
      <c r="IZ66" s="139"/>
      <c r="JA66" s="139"/>
      <c r="JB66" s="139"/>
      <c r="JC66" s="139"/>
      <c r="JD66" s="139"/>
      <c r="JE66" s="139"/>
      <c r="JF66" s="139"/>
      <c r="JG66" s="139"/>
      <c r="JH66" s="139"/>
      <c r="JI66" s="139"/>
      <c r="JJ66" s="139"/>
      <c r="JK66" s="139"/>
      <c r="JL66" s="139"/>
      <c r="JM66" s="139"/>
      <c r="JN66" s="139"/>
      <c r="JO66" s="139"/>
      <c r="JP66" s="139"/>
      <c r="JQ66" s="139"/>
      <c r="JR66" s="139"/>
      <c r="JS66" s="139"/>
      <c r="JT66" s="139"/>
      <c r="JU66" s="139"/>
      <c r="JV66" s="139"/>
      <c r="JW66" s="139"/>
      <c r="JX66" s="139"/>
      <c r="JY66" s="139"/>
      <c r="JZ66" s="139"/>
      <c r="KA66" s="139"/>
      <c r="KB66" s="139"/>
      <c r="KC66" s="139"/>
      <c r="KD66" s="139"/>
      <c r="KE66" s="139"/>
      <c r="KF66" s="139"/>
      <c r="KG66" s="139"/>
      <c r="KH66" s="139"/>
      <c r="KI66" s="139"/>
      <c r="KJ66" s="139"/>
      <c r="KK66" s="139"/>
      <c r="KL66" s="139"/>
      <c r="KM66" s="139"/>
      <c r="KN66" s="139"/>
      <c r="KO66" s="139"/>
      <c r="KP66" s="139"/>
      <c r="KQ66" s="139"/>
      <c r="KR66" s="139"/>
      <c r="KS66" s="139"/>
      <c r="KT66" s="139"/>
      <c r="KU66" s="139"/>
    </row>
    <row r="67" spans="1:307" s="152" customFormat="1" ht="22.5" x14ac:dyDescent="0.2">
      <c r="A67" s="150" t="s">
        <v>548</v>
      </c>
      <c r="B67" s="186" t="s">
        <v>616</v>
      </c>
      <c r="C67" s="284">
        <f>'[8]ф_4 (Л) '!C72</f>
        <v>0.28274117569839596</v>
      </c>
      <c r="D67" s="284" t="str">
        <f>'[8]ф_4 (Л) '!D72</f>
        <v>-</v>
      </c>
      <c r="E67" s="284" t="str">
        <f>'[8]ф_4 (Л) '!E72</f>
        <v>-</v>
      </c>
      <c r="F67" s="284" t="str">
        <f>'[8]ф_4 (Л) '!F72</f>
        <v>-</v>
      </c>
      <c r="G67" s="284" t="str">
        <f>'[8]ф_4 (Л) '!G72</f>
        <v>-</v>
      </c>
      <c r="H67" s="284">
        <f>'[8]ф_4 (Л) '!H72</f>
        <v>0.28274117569839596</v>
      </c>
      <c r="I67" s="284">
        <f>'[8]ф_4 (Л) '!I72</f>
        <v>0.27277474429819987</v>
      </c>
      <c r="J67" s="151" t="str">
        <f>'[8]ф_4 (Л) '!J72</f>
        <v>-</v>
      </c>
      <c r="K67" s="151" t="str">
        <f>'[8]ф_4 (Л) '!K72</f>
        <v>-</v>
      </c>
      <c r="L67" s="151" t="str">
        <f>'[8]ф_4 (Л) '!L72</f>
        <v>-</v>
      </c>
      <c r="M67" s="151" t="str">
        <f>'[8]ф_4 (Л) '!M72</f>
        <v>-</v>
      </c>
      <c r="N67" s="151" t="str">
        <f>'[8]ф_4 (Л) '!N72</f>
        <v>-</v>
      </c>
      <c r="O67" s="151">
        <f>'[8]ф_4 (Л) '!O72</f>
        <v>0.14121962402567628</v>
      </c>
      <c r="P67" s="151">
        <f>'[8]ф_4 (Л) '!P72</f>
        <v>0</v>
      </c>
      <c r="Q67" s="151">
        <f>'[8]ф_4 (Л) '!Q72</f>
        <v>0</v>
      </c>
      <c r="R67" s="151">
        <f>'[8]ф_4 (Л) '!R72</f>
        <v>0</v>
      </c>
      <c r="S67" s="151">
        <f>'[8]ф_4 (Л) '!S72</f>
        <v>0</v>
      </c>
      <c r="T67" s="151">
        <f>'[8]ф_4 (Л) '!T72</f>
        <v>0</v>
      </c>
      <c r="U67" s="151">
        <f>'[8]ф_4 (Л) '!U72</f>
        <v>0</v>
      </c>
      <c r="V67" s="151">
        <f>'[8]ф_4 (Л) '!V72</f>
        <v>0</v>
      </c>
      <c r="W67" s="151">
        <f>'[8]ф_4 (Л) '!W72</f>
        <v>0</v>
      </c>
      <c r="X67" s="151">
        <f>'[8]ф_4 (Л) '!X72</f>
        <v>0</v>
      </c>
      <c r="Y67" s="151">
        <f>'[8]ф_4 (Л) '!Y72</f>
        <v>0</v>
      </c>
      <c r="Z67" s="151">
        <f>'[8]ф_4 (Л) '!Z72</f>
        <v>0</v>
      </c>
      <c r="AA67" s="151">
        <f>'[8]ф_4 (Л) '!AA72</f>
        <v>0</v>
      </c>
      <c r="AB67" s="151">
        <f>'[8]ф_4 (Л) '!AB72</f>
        <v>0</v>
      </c>
      <c r="AC67" s="151">
        <f>'[8]ф_4 (Л) '!AC72</f>
        <v>0</v>
      </c>
      <c r="AD67" s="151">
        <f>'[8]ф_4 (Л) '!AD72</f>
        <v>0</v>
      </c>
      <c r="AE67" s="151">
        <f>'[8]ф_4 (Л) '!AE72</f>
        <v>0</v>
      </c>
      <c r="AF67" s="151">
        <f>'[8]ф_4 (Л) '!AF72</f>
        <v>0</v>
      </c>
      <c r="AG67" s="151">
        <f>'[8]ф_4 (Л) '!AG72</f>
        <v>0</v>
      </c>
      <c r="AH67" s="151">
        <f>'[8]ф_4 (Л) '!AH72</f>
        <v>0</v>
      </c>
      <c r="AI67" s="151">
        <f>'[8]ф_4 (Л) '!AI72</f>
        <v>0</v>
      </c>
      <c r="AJ67" s="151" t="str">
        <f>'[8]ф_4 (Л) '!AJ72</f>
        <v>-</v>
      </c>
      <c r="AK67" s="151" t="str">
        <f>'[8]ф_4 (Л) '!AK72</f>
        <v>-</v>
      </c>
      <c r="AL67" s="151" t="str">
        <f>'[8]ф_4 (Л) '!AL72</f>
        <v>-</v>
      </c>
      <c r="AM67" s="151" t="str">
        <f>'[8]ф_4 (Л) '!AM72</f>
        <v>-</v>
      </c>
      <c r="AN67" s="151" t="str">
        <f>'[8]ф_4 (Л) '!AN72</f>
        <v>-</v>
      </c>
      <c r="AO67" s="151">
        <f>'[8]ф_4 (Л) '!AO72</f>
        <v>158.041</v>
      </c>
      <c r="AP67" s="151">
        <f>'[8]ф_4 (Л) '!AP72</f>
        <v>158.041</v>
      </c>
      <c r="AQ67" s="151">
        <f>'[8]ф_4 (Л) '!AQ72</f>
        <v>158.041</v>
      </c>
      <c r="AR67" s="151">
        <f>'[8]ф_4 (Л) '!AR72</f>
        <v>158.041</v>
      </c>
      <c r="AS67" s="151">
        <f>'[8]ф_4 (Л) '!AS72</f>
        <v>158.041</v>
      </c>
      <c r="AT67" s="151">
        <f>'[8]ф_4 (Л) '!AT72</f>
        <v>158.041</v>
      </c>
      <c r="AU67" s="151">
        <f>'[8]ф_4 (Л) '!AU72</f>
        <v>158.041</v>
      </c>
      <c r="AV67" s="151">
        <f>'[8]ф_4 (Л) '!AV72</f>
        <v>158.041</v>
      </c>
      <c r="AW67" s="151">
        <f>'[8]ф_4 (Л) '!AW72</f>
        <v>158.041</v>
      </c>
      <c r="AX67" s="151">
        <f>'[8]ф_4 (Л) '!AX72</f>
        <v>158.041</v>
      </c>
      <c r="AY67" s="151">
        <f>'[8]ф_4 (Л) '!AY72</f>
        <v>158.041</v>
      </c>
      <c r="AZ67" s="151">
        <f>'[8]ф_4 (Л) '!AZ72</f>
        <v>158.041</v>
      </c>
      <c r="BA67" s="151">
        <f>'[8]ф_4 (Л) '!BA72</f>
        <v>158.041</v>
      </c>
      <c r="BB67" s="151">
        <f>'[8]ф_4 (Л) '!BB72</f>
        <v>158.041</v>
      </c>
      <c r="BC67" s="151">
        <f>'[8]ф_4 (Л) '!BC72</f>
        <v>158.041</v>
      </c>
      <c r="BD67" s="151">
        <f>'[8]ф_4 (Л) '!BD72</f>
        <v>158.041</v>
      </c>
      <c r="BE67" s="151">
        <f>'[8]ф_4 (Л) '!BE72</f>
        <v>158.041</v>
      </c>
      <c r="BF67" s="151">
        <f>'[8]ф_4 (Л) '!BF72</f>
        <v>158.041</v>
      </c>
      <c r="BG67" s="151">
        <f>'[8]ф_4 (Л) '!BG72</f>
        <v>158.041</v>
      </c>
      <c r="BH67" s="151">
        <f>'[8]ф_4 (Л) '!BH72</f>
        <v>158.041</v>
      </c>
      <c r="BI67" s="151">
        <f>'[8]ф_4 (Л) '!BI72</f>
        <v>158.041</v>
      </c>
      <c r="BJ67" s="151" t="str">
        <f>'[8]ф_4 (Л) '!BJ72</f>
        <v>-</v>
      </c>
      <c r="BK67" s="151" t="str">
        <f>'[8]ф_4 (Л) '!BK72</f>
        <v>-</v>
      </c>
      <c r="BL67" s="151" t="str">
        <f>'[8]ф_4 (Л) '!BL72</f>
        <v>-</v>
      </c>
      <c r="BM67" s="151" t="str">
        <f>'[8]ф_4 (Л) '!BM72</f>
        <v>-</v>
      </c>
      <c r="BN67" s="151" t="str">
        <f>'[8]ф_4 (Л) '!BN72</f>
        <v>-</v>
      </c>
      <c r="BO67" s="151">
        <f>'[8]ф_4 (Л) '!BO72</f>
        <v>0.94843177854055127</v>
      </c>
      <c r="BP67" s="151">
        <f>'[8]ф_4 (Л) '!BP72</f>
        <v>0.48582629941116873</v>
      </c>
      <c r="BQ67" s="151">
        <f>'[8]ф_4 (Л) '!BQ72</f>
        <v>0.48548802558906401</v>
      </c>
      <c r="BR67" s="151">
        <f>'[8]ф_4 (Л) '!BR72</f>
        <v>0.48474304485951114</v>
      </c>
      <c r="BS67" s="151">
        <f>'[8]ф_4 (Л) '!BS72</f>
        <v>0.48671529676630498</v>
      </c>
      <c r="BT67" s="151">
        <f>'[8]ф_4 (Л) '!BT72</f>
        <v>0.48797722437480573</v>
      </c>
      <c r="BU67" s="151">
        <f>'[8]ф_4 (Л) '!BU72</f>
        <v>0.48884647533344233</v>
      </c>
      <c r="BV67" s="151">
        <f>'[8]ф_4 (Л) '!BV72</f>
        <v>0.48907481854036605</v>
      </c>
      <c r="BW67" s="151">
        <f>'[8]ф_4 (Л) '!BW72</f>
        <v>0.49059254724551188</v>
      </c>
      <c r="BX67" s="151">
        <f>'[8]ф_4 (Л) '!BX72</f>
        <v>0.49119618391946479</v>
      </c>
      <c r="BY67" s="151">
        <f>'[8]ф_4 (Л) '!BY72</f>
        <v>0.4943936526358762</v>
      </c>
      <c r="BZ67" s="151">
        <f>'[8]ф_4 (Л) '!BZ72</f>
        <v>0.48550009891900847</v>
      </c>
      <c r="CA67" s="151">
        <f>'[8]ф_4 (Л) '!CA72</f>
        <v>0.46514427841431172</v>
      </c>
      <c r="CB67" s="151">
        <f>'[8]ф_4 (Л) '!CB72</f>
        <v>0.44774803818988701</v>
      </c>
      <c r="CC67" s="151">
        <f>'[8]ф_4 (Л) '!CC72</f>
        <v>0.43512291070519254</v>
      </c>
      <c r="CD67" s="151">
        <f>'[8]ф_4 (Л) '!CD72</f>
        <v>0.43617047163745271</v>
      </c>
      <c r="CE67" s="151">
        <f>'[8]ф_4 (Л) '!CE72</f>
        <v>0.34054722013477828</v>
      </c>
      <c r="CF67" s="151">
        <f>'[8]ф_4 (Л) '!CF72</f>
        <v>0.3407704552711584</v>
      </c>
      <c r="CG67" s="151">
        <f>'[8]ф_4 (Л) '!CG72</f>
        <v>0.34077306934880131</v>
      </c>
      <c r="CH67" s="151">
        <f>'[8]ф_4 (Л) '!CH72</f>
        <v>0.34075086787741438</v>
      </c>
      <c r="CI67" s="151">
        <f>'[8]ф_4 (Л) '!CI72</f>
        <v>0.34075086787741438</v>
      </c>
      <c r="CJ67" s="151" t="s">
        <v>132</v>
      </c>
      <c r="CK67" s="151" t="s">
        <v>132</v>
      </c>
      <c r="CL67" s="151" t="s">
        <v>132</v>
      </c>
      <c r="CM67" s="151" t="s">
        <v>132</v>
      </c>
      <c r="CN67" s="151" t="s">
        <v>132</v>
      </c>
      <c r="CO67" s="151">
        <v>1805.3516542460236</v>
      </c>
      <c r="CP67" s="151">
        <v>940.37789111113477</v>
      </c>
      <c r="CQ67" s="151">
        <v>954.81872447901412</v>
      </c>
      <c r="CR67" s="151">
        <v>959.88654227052484</v>
      </c>
      <c r="CS67" s="151">
        <v>966.73524765998911</v>
      </c>
      <c r="CT67" s="151">
        <v>972.44271593450082</v>
      </c>
      <c r="CU67" s="151">
        <v>975.47477913672833</v>
      </c>
      <c r="CV67" s="151">
        <v>976.27181590518251</v>
      </c>
      <c r="CW67" s="151">
        <v>981.57523424519206</v>
      </c>
      <c r="CX67" s="151">
        <v>983.68730531479605</v>
      </c>
      <c r="CY67" s="151">
        <v>994.90121152909057</v>
      </c>
      <c r="CZ67" s="151">
        <v>976.33445058332393</v>
      </c>
      <c r="DA67" s="151">
        <v>932.89129016734637</v>
      </c>
      <c r="DB67" s="151">
        <v>894.66406083033451</v>
      </c>
      <c r="DC67" s="151">
        <v>866.6235079222439</v>
      </c>
      <c r="DD67" s="151">
        <v>863.79081433094552</v>
      </c>
      <c r="DE67" s="151">
        <v>655.56072826799516</v>
      </c>
      <c r="DF67" s="151">
        <v>656.3201037821932</v>
      </c>
      <c r="DG67" s="151">
        <v>656.32899792192484</v>
      </c>
      <c r="DH67" s="151">
        <v>656.25346099778983</v>
      </c>
      <c r="DI67" s="151">
        <v>656.25346099778926</v>
      </c>
      <c r="DJ67" s="139"/>
      <c r="DK67" s="139">
        <v>6614.2519999999977</v>
      </c>
      <c r="DL67" s="139">
        <v>51462</v>
      </c>
      <c r="DM67" s="139"/>
      <c r="DN67" s="139">
        <v>30.703199999999999</v>
      </c>
      <c r="DO67" s="139"/>
      <c r="DP67" s="139"/>
      <c r="DQ67" s="284">
        <f>'[8]ф_4 (Л) '!DQ72</f>
        <v>0</v>
      </c>
      <c r="DR67" s="284">
        <f>'[8]ф_4 (Л) '!DR72</f>
        <v>0</v>
      </c>
      <c r="DS67" s="284">
        <f>'[8]ф_4 (Л) '!DS72</f>
        <v>0</v>
      </c>
      <c r="DT67" s="284">
        <f>'[8]ф_4 (Л) '!DT72</f>
        <v>0</v>
      </c>
      <c r="DU67" s="284">
        <f>'[8]ф_4 (Л) '!DU72</f>
        <v>3987.1762723308361</v>
      </c>
      <c r="DV67" s="284">
        <f>'[8]ф_4 (Л) '!DV72</f>
        <v>0</v>
      </c>
      <c r="DW67" s="284">
        <f>'[8]ф_4 (Л) '!DW72</f>
        <v>113.16779457924115</v>
      </c>
      <c r="DX67" s="284">
        <f>'[8]ф_4 (Л) '!DX72</f>
        <v>0</v>
      </c>
      <c r="DY67" s="284">
        <f>'[8]ф_4 (Л) '!DY72</f>
        <v>8.4218728460234722</v>
      </c>
      <c r="DZ67" s="284">
        <f>'[8]ф_4 (Л) '!DZ72</f>
        <v>0</v>
      </c>
      <c r="EA67" s="284">
        <f>'[8]ф_4 (Л) '!EA72</f>
        <v>0</v>
      </c>
      <c r="EB67" s="284">
        <f>'[8]ф_4 (Л) '!EB72</f>
        <v>0</v>
      </c>
      <c r="EC67" s="284">
        <f>'[8]ф_4 (Л) '!EC72</f>
        <v>0</v>
      </c>
      <c r="ED67" s="284">
        <f>'[8]ф_4 (Л) '!ED72</f>
        <v>0</v>
      </c>
      <c r="EE67" s="284">
        <f>'[8]ф_4 (Л) '!EE72</f>
        <v>125.43580767233385</v>
      </c>
      <c r="EF67" s="284">
        <f>'[8]ф_4 (Л) '!EF72</f>
        <v>31.809513359999997</v>
      </c>
      <c r="EG67" s="284">
        <f>'[8]ф_4 (Л) '!EG72</f>
        <v>1383.4229392453244</v>
      </c>
      <c r="EH67" s="284">
        <f>'[8]ф_4 (Л) '!EH72</f>
        <v>446.06267457740739</v>
      </c>
      <c r="EI67" s="284">
        <f>'[8]ф_4 (Л) '!EI72</f>
        <v>0</v>
      </c>
      <c r="EJ67" s="284">
        <f>'[8]ф_4 (Л) '!EJ72</f>
        <v>312.8823728373838</v>
      </c>
      <c r="EK67" s="284">
        <f>'[8]ф_4 (Л) '!EK72</f>
        <v>0</v>
      </c>
      <c r="EL67" s="284">
        <f>'[8]ф_4 (Л) '!EL72</f>
        <v>0</v>
      </c>
      <c r="EM67" s="284">
        <f>'[8]ф_4 (Л) '!EM72</f>
        <v>0</v>
      </c>
      <c r="EN67" s="284">
        <f>'[8]ф_4 (Л) '!EN72</f>
        <v>0</v>
      </c>
      <c r="EO67" s="284">
        <f>'[8]ф_4 (Л) '!EO72</f>
        <v>0</v>
      </c>
      <c r="EP67" s="139"/>
      <c r="EQ67" s="139"/>
      <c r="ER67" s="139"/>
      <c r="ES67" s="139">
        <v>0</v>
      </c>
      <c r="ET67" s="139">
        <v>0</v>
      </c>
      <c r="EU67" s="139">
        <v>0</v>
      </c>
      <c r="EV67" s="139">
        <v>0</v>
      </c>
      <c r="EW67" s="139">
        <v>529.77800000000013</v>
      </c>
      <c r="EX67" s="139">
        <v>0</v>
      </c>
      <c r="EY67" s="139">
        <v>-35.372</v>
      </c>
      <c r="EZ67" s="139">
        <v>0</v>
      </c>
      <c r="FA67" s="139">
        <v>0</v>
      </c>
      <c r="FB67" s="139">
        <v>0</v>
      </c>
      <c r="FC67" s="139">
        <v>0</v>
      </c>
      <c r="FD67" s="139">
        <v>0</v>
      </c>
      <c r="FE67" s="139">
        <v>0</v>
      </c>
      <c r="FF67" s="139">
        <v>0</v>
      </c>
      <c r="FG67" s="139">
        <v>0</v>
      </c>
      <c r="FH67" s="139">
        <v>0</v>
      </c>
      <c r="FI67" s="139">
        <v>0</v>
      </c>
      <c r="FJ67" s="139">
        <v>0</v>
      </c>
      <c r="FK67" s="139">
        <v>0</v>
      </c>
      <c r="FL67" s="139">
        <v>0</v>
      </c>
      <c r="FM67" s="139">
        <v>0</v>
      </c>
      <c r="FN67" s="139">
        <v>0</v>
      </c>
      <c r="FO67" s="139">
        <v>0</v>
      </c>
      <c r="FP67" s="139">
        <v>0</v>
      </c>
      <c r="FQ67" s="139">
        <v>0</v>
      </c>
      <c r="FR67" s="139"/>
      <c r="FS67" s="139"/>
      <c r="FT67" s="139"/>
      <c r="FU67" s="139">
        <v>2025</v>
      </c>
      <c r="FV67" s="139"/>
      <c r="FW67" s="139"/>
      <c r="FX67" s="139"/>
      <c r="FY67" s="139">
        <v>26.4</v>
      </c>
      <c r="FZ67" s="139"/>
      <c r="GA67" s="139"/>
      <c r="GB67" s="139"/>
      <c r="GD67" s="191">
        <v>483.42116744004579</v>
      </c>
      <c r="GE67" s="139"/>
      <c r="GF67" s="139"/>
      <c r="GG67" s="139"/>
      <c r="GH67" s="139"/>
      <c r="GI67" s="139"/>
      <c r="GJ67" s="139"/>
      <c r="GK67" s="139">
        <v>1763.4414840451921</v>
      </c>
      <c r="GL67" s="139"/>
      <c r="GM67" s="139"/>
      <c r="GN67" s="139">
        <v>9467.59</v>
      </c>
      <c r="GO67" s="139"/>
      <c r="GP67" s="139"/>
      <c r="GQ67" s="139"/>
      <c r="GR67" s="139">
        <v>49648</v>
      </c>
      <c r="GS67" s="139"/>
      <c r="GT67" s="139"/>
      <c r="GU67" s="139"/>
      <c r="GV67" s="139">
        <f t="shared" si="104"/>
        <v>0.27277474429819987</v>
      </c>
      <c r="GW67" s="139"/>
      <c r="GX67" s="139"/>
      <c r="GY67" s="139"/>
      <c r="GZ67" s="139">
        <f t="shared" si="112"/>
        <v>0</v>
      </c>
      <c r="HA67" s="139">
        <f t="shared" si="112"/>
        <v>0</v>
      </c>
      <c r="HB67" s="139">
        <f t="shared" si="112"/>
        <v>0</v>
      </c>
      <c r="HC67" s="139">
        <f t="shared" si="112"/>
        <v>0</v>
      </c>
      <c r="HD67" s="139">
        <f t="shared" si="112"/>
        <v>26.4</v>
      </c>
      <c r="HE67" s="139">
        <f t="shared" si="112"/>
        <v>26.4</v>
      </c>
      <c r="HF67" s="139">
        <f t="shared" si="112"/>
        <v>26.4</v>
      </c>
      <c r="HG67" s="139">
        <f t="shared" si="112"/>
        <v>26.4</v>
      </c>
      <c r="HH67" s="139">
        <f t="shared" si="112"/>
        <v>26.4</v>
      </c>
      <c r="HI67" s="139">
        <f t="shared" si="112"/>
        <v>26.4</v>
      </c>
      <c r="HJ67" s="139">
        <f t="shared" si="112"/>
        <v>26.4</v>
      </c>
      <c r="HK67" s="139">
        <f t="shared" si="112"/>
        <v>26.4</v>
      </c>
      <c r="HL67" s="139">
        <f t="shared" si="112"/>
        <v>26.4</v>
      </c>
      <c r="HM67" s="139">
        <f t="shared" si="112"/>
        <v>26.4</v>
      </c>
      <c r="HN67" s="139">
        <f t="shared" si="112"/>
        <v>26.4</v>
      </c>
      <c r="HO67" s="139">
        <f t="shared" si="112"/>
        <v>26.4</v>
      </c>
      <c r="HP67" s="139">
        <f t="shared" si="113"/>
        <v>26.4</v>
      </c>
      <c r="HQ67" s="139">
        <f t="shared" si="113"/>
        <v>26.4</v>
      </c>
      <c r="HR67" s="139">
        <f t="shared" si="113"/>
        <v>26.4</v>
      </c>
      <c r="HS67" s="139">
        <f t="shared" si="113"/>
        <v>26.4</v>
      </c>
      <c r="HT67" s="139">
        <f t="shared" si="113"/>
        <v>26.4</v>
      </c>
      <c r="HU67" s="139">
        <f t="shared" si="113"/>
        <v>26.4</v>
      </c>
      <c r="HV67" s="139">
        <f t="shared" si="113"/>
        <v>26.4</v>
      </c>
      <c r="HW67" s="139">
        <f t="shared" si="113"/>
        <v>26.4</v>
      </c>
      <c r="HX67" s="139">
        <f t="shared" si="113"/>
        <v>26.4</v>
      </c>
      <c r="HY67" s="139"/>
      <c r="HZ67" s="139"/>
      <c r="IA67" s="139"/>
      <c r="IB67" s="139"/>
      <c r="IC67" s="139"/>
      <c r="ID67" s="139"/>
      <c r="IE67" s="139"/>
      <c r="IF67" s="139"/>
      <c r="IG67" s="139"/>
      <c r="IH67" s="139"/>
      <c r="II67" s="139"/>
      <c r="IJ67" s="139"/>
      <c r="IK67" s="139"/>
      <c r="IL67" s="139"/>
      <c r="IM67" s="139"/>
      <c r="IN67" s="139"/>
      <c r="IO67" s="139"/>
      <c r="IP67" s="139"/>
      <c r="IQ67" s="139"/>
      <c r="IR67" s="139"/>
      <c r="IS67" s="139"/>
      <c r="IT67" s="139"/>
      <c r="IU67" s="139"/>
      <c r="IV67" s="139"/>
      <c r="IW67" s="139"/>
      <c r="IX67" s="139"/>
      <c r="IY67" s="139"/>
      <c r="IZ67" s="139"/>
      <c r="JA67" s="139"/>
      <c r="JB67" s="139"/>
      <c r="JC67" s="139"/>
      <c r="JD67" s="139"/>
      <c r="JE67" s="139"/>
      <c r="JF67" s="139"/>
      <c r="JG67" s="139"/>
      <c r="JH67" s="139"/>
      <c r="JI67" s="139"/>
      <c r="JJ67" s="139"/>
      <c r="JK67" s="139"/>
      <c r="JL67" s="139"/>
      <c r="JM67" s="139"/>
      <c r="JN67" s="139"/>
      <c r="JO67" s="139"/>
      <c r="JP67" s="139"/>
      <c r="JQ67" s="139"/>
      <c r="JR67" s="139"/>
      <c r="JS67" s="139"/>
      <c r="JT67" s="139"/>
      <c r="JU67" s="139"/>
      <c r="JV67" s="139"/>
      <c r="JW67" s="139"/>
      <c r="JX67" s="139"/>
      <c r="JY67" s="139"/>
      <c r="JZ67" s="139"/>
      <c r="KA67" s="139"/>
      <c r="KB67" s="139"/>
      <c r="KC67" s="139"/>
      <c r="KD67" s="139"/>
      <c r="KE67" s="139"/>
      <c r="KF67" s="139"/>
      <c r="KG67" s="139"/>
      <c r="KH67" s="139"/>
      <c r="KI67" s="139"/>
      <c r="KJ67" s="139"/>
      <c r="KK67" s="139"/>
      <c r="KL67" s="139"/>
      <c r="KM67" s="139"/>
      <c r="KN67" s="139"/>
      <c r="KO67" s="139"/>
      <c r="KP67" s="139"/>
      <c r="KQ67" s="139"/>
      <c r="KR67" s="139"/>
      <c r="KS67" s="139"/>
      <c r="KT67" s="139"/>
      <c r="KU67" s="139"/>
    </row>
    <row r="68" spans="1:307" s="152" customFormat="1" ht="22.5" x14ac:dyDescent="0.2">
      <c r="A68" s="150" t="s">
        <v>549</v>
      </c>
      <c r="B68" s="186" t="s">
        <v>617</v>
      </c>
      <c r="C68" s="284">
        <f>'[8]ф_4 (Л) '!C73</f>
        <v>0.28274117569839596</v>
      </c>
      <c r="D68" s="284" t="str">
        <f>'[8]ф_4 (Л) '!D73</f>
        <v>-</v>
      </c>
      <c r="E68" s="284" t="str">
        <f>'[8]ф_4 (Л) '!E73</f>
        <v>-</v>
      </c>
      <c r="F68" s="284" t="str">
        <f>'[8]ф_4 (Л) '!F73</f>
        <v>-</v>
      </c>
      <c r="G68" s="284" t="str">
        <f>'[8]ф_4 (Л) '!G73</f>
        <v>-</v>
      </c>
      <c r="H68" s="284">
        <f>'[8]ф_4 (Л) '!H73</f>
        <v>0.28274117569839596</v>
      </c>
      <c r="I68" s="284">
        <f>'[8]ф_4 (Л) '!I73</f>
        <v>0.26835727897142947</v>
      </c>
      <c r="J68" s="151" t="str">
        <f>'[8]ф_4 (Л) '!J73</f>
        <v>-</v>
      </c>
      <c r="K68" s="151" t="str">
        <f>'[8]ф_4 (Л) '!K73</f>
        <v>-</v>
      </c>
      <c r="L68" s="151" t="str">
        <f>'[8]ф_4 (Л) '!L73</f>
        <v>-</v>
      </c>
      <c r="M68" s="151" t="str">
        <f>'[8]ф_4 (Л) '!M73</f>
        <v>-</v>
      </c>
      <c r="N68" s="151" t="str">
        <f>'[8]ф_4 (Л) '!N73</f>
        <v>-</v>
      </c>
      <c r="O68" s="151">
        <f>'[8]ф_4 (Л) '!O73</f>
        <v>0.14121962402567628</v>
      </c>
      <c r="P68" s="151">
        <f>'[8]ф_4 (Л) '!P73</f>
        <v>0</v>
      </c>
      <c r="Q68" s="151">
        <f>'[8]ф_4 (Л) '!Q73</f>
        <v>0</v>
      </c>
      <c r="R68" s="151">
        <f>'[8]ф_4 (Л) '!R73</f>
        <v>0</v>
      </c>
      <c r="S68" s="151">
        <f>'[8]ф_4 (Л) '!S73</f>
        <v>0</v>
      </c>
      <c r="T68" s="151">
        <f>'[8]ф_4 (Л) '!T73</f>
        <v>0</v>
      </c>
      <c r="U68" s="151">
        <f>'[8]ф_4 (Л) '!U73</f>
        <v>0</v>
      </c>
      <c r="V68" s="151">
        <f>'[8]ф_4 (Л) '!V73</f>
        <v>0</v>
      </c>
      <c r="W68" s="151">
        <f>'[8]ф_4 (Л) '!W73</f>
        <v>0</v>
      </c>
      <c r="X68" s="151">
        <f>'[8]ф_4 (Л) '!X73</f>
        <v>0</v>
      </c>
      <c r="Y68" s="151">
        <f>'[8]ф_4 (Л) '!Y73</f>
        <v>0</v>
      </c>
      <c r="Z68" s="151">
        <f>'[8]ф_4 (Л) '!Z73</f>
        <v>0</v>
      </c>
      <c r="AA68" s="151">
        <f>'[8]ф_4 (Л) '!AA73</f>
        <v>0</v>
      </c>
      <c r="AB68" s="151">
        <f>'[8]ф_4 (Л) '!AB73</f>
        <v>0</v>
      </c>
      <c r="AC68" s="151">
        <f>'[8]ф_4 (Л) '!AC73</f>
        <v>0</v>
      </c>
      <c r="AD68" s="151">
        <f>'[8]ф_4 (Л) '!AD73</f>
        <v>0</v>
      </c>
      <c r="AE68" s="151">
        <f>'[8]ф_4 (Л) '!AE73</f>
        <v>0</v>
      </c>
      <c r="AF68" s="151">
        <f>'[8]ф_4 (Л) '!AF73</f>
        <v>0</v>
      </c>
      <c r="AG68" s="151">
        <f>'[8]ф_4 (Л) '!AG73</f>
        <v>0</v>
      </c>
      <c r="AH68" s="151">
        <f>'[8]ф_4 (Л) '!AH73</f>
        <v>0</v>
      </c>
      <c r="AI68" s="151">
        <f>'[8]ф_4 (Л) '!AI73</f>
        <v>0</v>
      </c>
      <c r="AJ68" s="151" t="str">
        <f>'[8]ф_4 (Л) '!AJ73</f>
        <v>-</v>
      </c>
      <c r="AK68" s="151" t="str">
        <f>'[8]ф_4 (Л) '!AK73</f>
        <v>-</v>
      </c>
      <c r="AL68" s="151" t="str">
        <f>'[8]ф_4 (Л) '!AL73</f>
        <v>-</v>
      </c>
      <c r="AM68" s="151" t="str">
        <f>'[8]ф_4 (Л) '!AM73</f>
        <v>-</v>
      </c>
      <c r="AN68" s="151" t="str">
        <f>'[8]ф_4 (Л) '!AN73</f>
        <v>-</v>
      </c>
      <c r="AO68" s="151">
        <f>'[8]ф_4 (Л) '!AO73</f>
        <v>158.041</v>
      </c>
      <c r="AP68" s="151">
        <f>'[8]ф_4 (Л) '!AP73</f>
        <v>158.041</v>
      </c>
      <c r="AQ68" s="151">
        <f>'[8]ф_4 (Л) '!AQ73</f>
        <v>158.041</v>
      </c>
      <c r="AR68" s="151">
        <f>'[8]ф_4 (Л) '!AR73</f>
        <v>158.041</v>
      </c>
      <c r="AS68" s="151">
        <f>'[8]ф_4 (Л) '!AS73</f>
        <v>158.041</v>
      </c>
      <c r="AT68" s="151">
        <f>'[8]ф_4 (Л) '!AT73</f>
        <v>158.041</v>
      </c>
      <c r="AU68" s="151">
        <f>'[8]ф_4 (Л) '!AU73</f>
        <v>158.041</v>
      </c>
      <c r="AV68" s="151">
        <f>'[8]ф_4 (Л) '!AV73</f>
        <v>158.041</v>
      </c>
      <c r="AW68" s="151">
        <f>'[8]ф_4 (Л) '!AW73</f>
        <v>158.041</v>
      </c>
      <c r="AX68" s="151">
        <f>'[8]ф_4 (Л) '!AX73</f>
        <v>158.041</v>
      </c>
      <c r="AY68" s="151">
        <f>'[8]ф_4 (Л) '!AY73</f>
        <v>158.041</v>
      </c>
      <c r="AZ68" s="151">
        <f>'[8]ф_4 (Л) '!AZ73</f>
        <v>158.041</v>
      </c>
      <c r="BA68" s="151">
        <f>'[8]ф_4 (Л) '!BA73</f>
        <v>158.041</v>
      </c>
      <c r="BB68" s="151">
        <f>'[8]ф_4 (Л) '!BB73</f>
        <v>158.041</v>
      </c>
      <c r="BC68" s="151">
        <f>'[8]ф_4 (Л) '!BC73</f>
        <v>158.041</v>
      </c>
      <c r="BD68" s="151">
        <f>'[8]ф_4 (Л) '!BD73</f>
        <v>158.041</v>
      </c>
      <c r="BE68" s="151">
        <f>'[8]ф_4 (Л) '!BE73</f>
        <v>158.041</v>
      </c>
      <c r="BF68" s="151">
        <f>'[8]ф_4 (Л) '!BF73</f>
        <v>158.041</v>
      </c>
      <c r="BG68" s="151">
        <f>'[8]ф_4 (Л) '!BG73</f>
        <v>158.041</v>
      </c>
      <c r="BH68" s="151">
        <f>'[8]ф_4 (Л) '!BH73</f>
        <v>158.041</v>
      </c>
      <c r="BI68" s="151">
        <f>'[8]ф_4 (Л) '!BI73</f>
        <v>158.041</v>
      </c>
      <c r="BJ68" s="151" t="str">
        <f>'[8]ф_4 (Л) '!BJ73</f>
        <v>-</v>
      </c>
      <c r="BK68" s="151" t="str">
        <f>'[8]ф_4 (Л) '!BK73</f>
        <v>-</v>
      </c>
      <c r="BL68" s="151" t="str">
        <f>'[8]ф_4 (Л) '!BL73</f>
        <v>-</v>
      </c>
      <c r="BM68" s="151" t="str">
        <f>'[8]ф_4 (Л) '!BM73</f>
        <v>-</v>
      </c>
      <c r="BN68" s="151" t="str">
        <f>'[8]ф_4 (Л) '!BN73</f>
        <v>-</v>
      </c>
      <c r="BO68" s="151">
        <f>'[8]ф_4 (Л) '!BO73</f>
        <v>2.3296358150419918</v>
      </c>
      <c r="BP68" s="151">
        <f>'[8]ф_4 (Л) '!BP73</f>
        <v>1.3133943576595457</v>
      </c>
      <c r="BQ68" s="151">
        <f>'[8]ф_4 (Л) '!BQ73</f>
        <v>1.3147153257314743</v>
      </c>
      <c r="BR68" s="151">
        <f>'[8]ф_4 (Л) '!BR73</f>
        <v>1.3130841584856767</v>
      </c>
      <c r="BS68" s="151">
        <f>'[8]ф_4 (Л) '!BS73</f>
        <v>1.3184266440825658</v>
      </c>
      <c r="BT68" s="151">
        <f>'[8]ф_4 (Л) '!BT73</f>
        <v>1.324695262256087</v>
      </c>
      <c r="BU68" s="151">
        <f>'[8]ф_4 (Л) '!BU73</f>
        <v>1.3270549884258747</v>
      </c>
      <c r="BV68" s="151">
        <f>'[8]ф_4 (Л) '!BV73</f>
        <v>1.3276748640046332</v>
      </c>
      <c r="BW68" s="151">
        <f>'[8]ф_4 (Л) '!BW73</f>
        <v>1.3317949907742228</v>
      </c>
      <c r="BX68" s="151">
        <f>'[8]ф_4 (Л) '!BX73</f>
        <v>1.3334336628313745</v>
      </c>
      <c r="BY68" s="151">
        <f>'[8]ф_4 (Л) '!BY73</f>
        <v>1.3421137229822737</v>
      </c>
      <c r="BZ68" s="151">
        <f>'[8]ф_4 (Л) '!BZ73</f>
        <v>1.3452642211831716</v>
      </c>
      <c r="CA68" s="151">
        <f>'[8]ф_4 (Л) '!CA73</f>
        <v>1.3198805070269879</v>
      </c>
      <c r="CB68" s="151">
        <f>'[8]ф_4 (Л) '!CB73</f>
        <v>1.3210466909963405</v>
      </c>
      <c r="CC68" s="151">
        <f>'[8]ф_4 (Л) '!CC73</f>
        <v>1.2712119371202149</v>
      </c>
      <c r="CD68" s="151">
        <f>'[8]ф_4 (Л) '!CD73</f>
        <v>1.2459801343782619</v>
      </c>
      <c r="CE68" s="151">
        <f>'[8]ф_4 (Л) '!CE73</f>
        <v>1.2535160409493384</v>
      </c>
      <c r="CF68" s="151">
        <f>'[8]ф_4 (Л) '!CF73</f>
        <v>1.2543377443954722</v>
      </c>
      <c r="CG68" s="151">
        <f>'[8]ф_4 (Л) '!CG73</f>
        <v>1.2543473665214624</v>
      </c>
      <c r="CH68" s="151">
        <f>'[8]ф_4 (Л) '!CH73</f>
        <v>1.2542656454006578</v>
      </c>
      <c r="CI68" s="151">
        <f>'[8]ф_4 (Л) '!CI73</f>
        <v>1.2542656454006578</v>
      </c>
      <c r="CJ68" s="151" t="s">
        <v>132</v>
      </c>
      <c r="CK68" s="151" t="s">
        <v>132</v>
      </c>
      <c r="CL68" s="151" t="s">
        <v>132</v>
      </c>
      <c r="CM68" s="151" t="s">
        <v>132</v>
      </c>
      <c r="CN68" s="151" t="s">
        <v>132</v>
      </c>
      <c r="CO68" s="151">
        <v>13378.305999054866</v>
      </c>
      <c r="CP68" s="151">
        <v>8766.598288676636</v>
      </c>
      <c r="CQ68" s="151">
        <v>8863.793889955783</v>
      </c>
      <c r="CR68" s="151">
        <v>8801.2911548786469</v>
      </c>
      <c r="CS68" s="151">
        <v>8833.0244947551291</v>
      </c>
      <c r="CT68" s="151">
        <v>8867.3732169417362</v>
      </c>
      <c r="CU68" s="151">
        <v>8881.3608185146386</v>
      </c>
      <c r="CV68" s="151">
        <v>8885.0342401518847</v>
      </c>
      <c r="CW68" s="151">
        <v>8909.440053043023</v>
      </c>
      <c r="CX68" s="151">
        <v>8919.1418396457448</v>
      </c>
      <c r="CY68" s="151">
        <v>8970.4850266719041</v>
      </c>
      <c r="CZ68" s="151">
        <v>8962.0240301334597</v>
      </c>
      <c r="DA68" s="151">
        <v>8748.6190028390956</v>
      </c>
      <c r="DB68" s="151">
        <v>8708.107835493769</v>
      </c>
      <c r="DC68" s="151">
        <v>8374.0635735114756</v>
      </c>
      <c r="DD68" s="151">
        <v>8230.2516953359936</v>
      </c>
      <c r="DE68" s="151">
        <v>7990.3649226705375</v>
      </c>
      <c r="DF68" s="151">
        <v>7995.0523279327972</v>
      </c>
      <c r="DG68" s="151">
        <v>7995.1072133348525</v>
      </c>
      <c r="DH68" s="151">
        <v>7994.6410663661491</v>
      </c>
      <c r="DI68" s="151">
        <v>7994.6410663661463</v>
      </c>
      <c r="DJ68" s="139"/>
      <c r="DK68" s="139">
        <v>4293.9077000000025</v>
      </c>
      <c r="DL68" s="139">
        <v>27519.5</v>
      </c>
      <c r="DM68" s="139"/>
      <c r="DN68" s="139">
        <v>42.565800000000003</v>
      </c>
      <c r="DO68" s="139"/>
      <c r="DP68" s="139"/>
      <c r="DQ68" s="284">
        <f>'[8]ф_4 (Л) '!DQ73</f>
        <v>0</v>
      </c>
      <c r="DR68" s="284">
        <f>'[8]ф_4 (Л) '!DR73</f>
        <v>89.56463185517471</v>
      </c>
      <c r="DS68" s="284">
        <f>'[8]ф_4 (Л) '!DS73</f>
        <v>163.87740401733677</v>
      </c>
      <c r="DT68" s="284">
        <f>'[8]ф_4 (Л) '!DT73</f>
        <v>0</v>
      </c>
      <c r="DU68" s="284">
        <f>'[8]ф_4 (Л) '!DU73</f>
        <v>3528.7329228413523</v>
      </c>
      <c r="DV68" s="284">
        <f>'[8]ф_4 (Л) '!DV73</f>
        <v>0</v>
      </c>
      <c r="DW68" s="284">
        <f>'[8]ф_4 (Л) '!DW73</f>
        <v>67.032838558083313</v>
      </c>
      <c r="DX68" s="284">
        <f>'[8]ф_4 (Л) '!DX73</f>
        <v>0</v>
      </c>
      <c r="DY68" s="284">
        <f>'[8]ф_4 (Л) '!DY73</f>
        <v>0</v>
      </c>
      <c r="DZ68" s="284">
        <f>'[8]ф_4 (Л) '!DZ73</f>
        <v>0</v>
      </c>
      <c r="EA68" s="284">
        <f>'[8]ф_4 (Л) '!EA73</f>
        <v>0</v>
      </c>
      <c r="EB68" s="284">
        <f>'[8]ф_4 (Л) '!EB73</f>
        <v>0</v>
      </c>
      <c r="EC68" s="284">
        <f>'[8]ф_4 (Л) '!EC73</f>
        <v>0</v>
      </c>
      <c r="ED68" s="284">
        <f>'[8]ф_4 (Л) '!ED73</f>
        <v>0</v>
      </c>
      <c r="EE68" s="284">
        <f>'[8]ф_4 (Л) '!EE73</f>
        <v>0</v>
      </c>
      <c r="EF68" s="284">
        <f>'[8]ф_4 (Л) '!EF73</f>
        <v>49.5722253290905</v>
      </c>
      <c r="EG68" s="284">
        <f>'[8]ф_4 (Л) '!EG73</f>
        <v>0</v>
      </c>
      <c r="EH68" s="284">
        <f>'[8]ф_4 (Л) '!EH73</f>
        <v>886.15731494640534</v>
      </c>
      <c r="EI68" s="284">
        <f>'[8]ф_4 (Л) '!EI73</f>
        <v>74.310491034427514</v>
      </c>
      <c r="EJ68" s="284">
        <f>'[8]ф_4 (Л) '!EJ73</f>
        <v>0</v>
      </c>
      <c r="EK68" s="284">
        <f>'[8]ф_4 (Л) '!EK73</f>
        <v>0</v>
      </c>
      <c r="EL68" s="284">
        <f>'[8]ф_4 (Л) '!EL73</f>
        <v>0</v>
      </c>
      <c r="EM68" s="284">
        <f>'[8]ф_4 (Л) '!EM73</f>
        <v>0</v>
      </c>
      <c r="EN68" s="284">
        <f>'[8]ф_4 (Л) '!EN73</f>
        <v>0</v>
      </c>
      <c r="EO68" s="284">
        <f>'[8]ф_4 (Л) '!EO73</f>
        <v>0</v>
      </c>
      <c r="EP68" s="139"/>
      <c r="EQ68" s="139"/>
      <c r="ER68" s="139"/>
      <c r="ES68" s="139">
        <v>0</v>
      </c>
      <c r="ET68" s="139">
        <v>0</v>
      </c>
      <c r="EU68" s="139">
        <v>0</v>
      </c>
      <c r="EV68" s="139">
        <v>0</v>
      </c>
      <c r="EW68" s="139">
        <v>821.34109999999976</v>
      </c>
      <c r="EX68" s="139">
        <v>0</v>
      </c>
      <c r="EY68" s="139">
        <v>-15.622999999999999</v>
      </c>
      <c r="EZ68" s="139">
        <v>0</v>
      </c>
      <c r="FA68" s="139">
        <v>0</v>
      </c>
      <c r="FB68" s="139">
        <v>0</v>
      </c>
      <c r="FC68" s="139">
        <v>0</v>
      </c>
      <c r="FD68" s="139">
        <v>0</v>
      </c>
      <c r="FE68" s="139">
        <v>0</v>
      </c>
      <c r="FF68" s="139">
        <v>0</v>
      </c>
      <c r="FG68" s="139">
        <v>0</v>
      </c>
      <c r="FH68" s="139">
        <v>0</v>
      </c>
      <c r="FI68" s="139">
        <v>0</v>
      </c>
      <c r="FJ68" s="139">
        <v>0</v>
      </c>
      <c r="FK68" s="139">
        <v>0</v>
      </c>
      <c r="FL68" s="139">
        <v>0</v>
      </c>
      <c r="FM68" s="139">
        <v>0</v>
      </c>
      <c r="FN68" s="139">
        <v>0</v>
      </c>
      <c r="FO68" s="139">
        <v>0</v>
      </c>
      <c r="FP68" s="139">
        <v>0</v>
      </c>
      <c r="FQ68" s="139">
        <v>0</v>
      </c>
      <c r="FR68" s="139"/>
      <c r="FS68" s="139"/>
      <c r="FT68" s="139"/>
      <c r="FU68" s="139">
        <v>2025</v>
      </c>
      <c r="FV68" s="139"/>
      <c r="FW68" s="139"/>
      <c r="FX68" s="139"/>
      <c r="FY68" s="139">
        <v>36.6</v>
      </c>
      <c r="FZ68" s="139"/>
      <c r="GA68" s="139"/>
      <c r="GB68" s="139"/>
      <c r="GD68" s="191">
        <v>235.61989649390088</v>
      </c>
      <c r="GE68" s="139"/>
      <c r="GF68" s="139"/>
      <c r="GG68" s="139"/>
      <c r="GH68" s="139"/>
      <c r="GI68" s="139"/>
      <c r="GJ68" s="139"/>
      <c r="GK68" s="139">
        <v>1208.3970304824522</v>
      </c>
      <c r="GL68" s="139"/>
      <c r="GM68" s="139"/>
      <c r="GN68" s="139">
        <v>13714.46</v>
      </c>
      <c r="GO68" s="139"/>
      <c r="GP68" s="139"/>
      <c r="GQ68" s="139"/>
      <c r="GR68" s="139">
        <v>26119.5</v>
      </c>
      <c r="GS68" s="139"/>
      <c r="GT68" s="139"/>
      <c r="GU68" s="139"/>
      <c r="GV68" s="139">
        <f t="shared" si="104"/>
        <v>0.26835727897142947</v>
      </c>
      <c r="GW68" s="139"/>
      <c r="GX68" s="139"/>
      <c r="GY68" s="139"/>
      <c r="GZ68" s="139">
        <f t="shared" si="112"/>
        <v>0</v>
      </c>
      <c r="HA68" s="139">
        <f t="shared" si="112"/>
        <v>0</v>
      </c>
      <c r="HB68" s="139">
        <f t="shared" si="112"/>
        <v>0</v>
      </c>
      <c r="HC68" s="139">
        <f t="shared" si="112"/>
        <v>0</v>
      </c>
      <c r="HD68" s="139">
        <f t="shared" si="112"/>
        <v>36.6</v>
      </c>
      <c r="HE68" s="139">
        <f t="shared" si="112"/>
        <v>36.6</v>
      </c>
      <c r="HF68" s="139">
        <f t="shared" si="112"/>
        <v>36.6</v>
      </c>
      <c r="HG68" s="139">
        <f t="shared" si="112"/>
        <v>36.6</v>
      </c>
      <c r="HH68" s="139">
        <f t="shared" si="112"/>
        <v>36.6</v>
      </c>
      <c r="HI68" s="139">
        <f t="shared" si="112"/>
        <v>36.6</v>
      </c>
      <c r="HJ68" s="139">
        <f t="shared" si="112"/>
        <v>36.6</v>
      </c>
      <c r="HK68" s="139">
        <f t="shared" si="112"/>
        <v>36.6</v>
      </c>
      <c r="HL68" s="139">
        <f t="shared" si="112"/>
        <v>36.6</v>
      </c>
      <c r="HM68" s="139">
        <f t="shared" si="112"/>
        <v>36.6</v>
      </c>
      <c r="HN68" s="139">
        <f t="shared" si="112"/>
        <v>36.6</v>
      </c>
      <c r="HO68" s="139">
        <f t="shared" si="112"/>
        <v>36.6</v>
      </c>
      <c r="HP68" s="139">
        <f t="shared" si="113"/>
        <v>36.6</v>
      </c>
      <c r="HQ68" s="139">
        <f t="shared" si="113"/>
        <v>36.6</v>
      </c>
      <c r="HR68" s="139">
        <f t="shared" si="113"/>
        <v>36.6</v>
      </c>
      <c r="HS68" s="139">
        <f t="shared" si="113"/>
        <v>36.6</v>
      </c>
      <c r="HT68" s="139">
        <f t="shared" si="113"/>
        <v>36.6</v>
      </c>
      <c r="HU68" s="139">
        <f t="shared" si="113"/>
        <v>36.6</v>
      </c>
      <c r="HV68" s="139">
        <f t="shared" si="113"/>
        <v>36.6</v>
      </c>
      <c r="HW68" s="139">
        <f t="shared" si="113"/>
        <v>36.6</v>
      </c>
      <c r="HX68" s="139">
        <f t="shared" si="113"/>
        <v>36.6</v>
      </c>
      <c r="HY68" s="139"/>
      <c r="HZ68" s="139"/>
      <c r="IA68" s="139"/>
      <c r="IB68" s="139"/>
      <c r="IC68" s="139"/>
      <c r="ID68" s="139"/>
      <c r="IE68" s="139"/>
      <c r="IF68" s="139"/>
      <c r="IG68" s="139"/>
      <c r="IH68" s="139"/>
      <c r="II68" s="139"/>
      <c r="IJ68" s="139"/>
      <c r="IK68" s="139"/>
      <c r="IL68" s="139"/>
      <c r="IM68" s="139"/>
      <c r="IN68" s="139"/>
      <c r="IO68" s="139"/>
      <c r="IP68" s="139"/>
      <c r="IQ68" s="139"/>
      <c r="IR68" s="139"/>
      <c r="IS68" s="139"/>
      <c r="IT68" s="139"/>
      <c r="IU68" s="139"/>
      <c r="IV68" s="139"/>
      <c r="IW68" s="139"/>
      <c r="IX68" s="139"/>
      <c r="IY68" s="139"/>
      <c r="IZ68" s="139"/>
      <c r="JA68" s="139"/>
      <c r="JB68" s="139"/>
      <c r="JC68" s="139"/>
      <c r="JD68" s="139"/>
      <c r="JE68" s="139"/>
      <c r="JF68" s="139"/>
      <c r="JG68" s="139"/>
      <c r="JH68" s="139"/>
      <c r="JI68" s="139"/>
      <c r="JJ68" s="139"/>
      <c r="JK68" s="139"/>
      <c r="JL68" s="139"/>
      <c r="JM68" s="139"/>
      <c r="JN68" s="139"/>
      <c r="JO68" s="139"/>
      <c r="JP68" s="139"/>
      <c r="JQ68" s="139"/>
      <c r="JR68" s="139"/>
      <c r="JS68" s="139"/>
      <c r="JT68" s="139"/>
      <c r="JU68" s="139"/>
      <c r="JV68" s="139"/>
      <c r="JW68" s="139"/>
      <c r="JX68" s="139"/>
      <c r="JY68" s="139"/>
      <c r="JZ68" s="139"/>
      <c r="KA68" s="139"/>
      <c r="KB68" s="139"/>
      <c r="KC68" s="139"/>
      <c r="KD68" s="139"/>
      <c r="KE68" s="139"/>
      <c r="KF68" s="139"/>
      <c r="KG68" s="139"/>
      <c r="KH68" s="139"/>
      <c r="KI68" s="139"/>
      <c r="KJ68" s="139"/>
      <c r="KK68" s="139"/>
      <c r="KL68" s="139"/>
      <c r="KM68" s="139"/>
      <c r="KN68" s="139"/>
      <c r="KO68" s="139"/>
      <c r="KP68" s="139"/>
      <c r="KQ68" s="139"/>
      <c r="KR68" s="139"/>
      <c r="KS68" s="139"/>
      <c r="KT68" s="139"/>
      <c r="KU68" s="139"/>
    </row>
    <row r="69" spans="1:307" s="152" customFormat="1" ht="12.75" x14ac:dyDescent="0.2">
      <c r="A69" s="150" t="s">
        <v>550</v>
      </c>
      <c r="B69" s="186" t="s">
        <v>618</v>
      </c>
      <c r="C69" s="284">
        <f>'[8]ф_4 (Л) '!C74</f>
        <v>0.28274117569839596</v>
      </c>
      <c r="D69" s="284" t="str">
        <f>'[8]ф_4 (Л) '!D74</f>
        <v>-</v>
      </c>
      <c r="E69" s="284" t="str">
        <f>'[8]ф_4 (Л) '!E74</f>
        <v>-</v>
      </c>
      <c r="F69" s="284" t="str">
        <f>'[8]ф_4 (Л) '!F74</f>
        <v>-</v>
      </c>
      <c r="G69" s="284">
        <f>'[8]ф_4 (Л) '!G74</f>
        <v>0.28274117569839596</v>
      </c>
      <c r="H69" s="284">
        <f>'[8]ф_4 (Л) '!H74</f>
        <v>0.28274117569839596</v>
      </c>
      <c r="I69" s="284">
        <f>'[8]ф_4 (Л) '!I74</f>
        <v>0.25001099032053309</v>
      </c>
      <c r="J69" s="151" t="str">
        <f>'[8]ф_4 (Л) '!J74</f>
        <v>-</v>
      </c>
      <c r="K69" s="151" t="str">
        <f>'[8]ф_4 (Л) '!K74</f>
        <v>-</v>
      </c>
      <c r="L69" s="151" t="str">
        <f>'[8]ф_4 (Л) '!L74</f>
        <v>-</v>
      </c>
      <c r="M69" s="151" t="str">
        <f>'[8]ф_4 (Л) '!M74</f>
        <v>-</v>
      </c>
      <c r="N69" s="151">
        <f>'[8]ф_4 (Л) '!N74</f>
        <v>0.14121962402567628</v>
      </c>
      <c r="O69" s="151">
        <f>'[8]ф_4 (Л) '!O74</f>
        <v>0</v>
      </c>
      <c r="P69" s="151">
        <f>'[8]ф_4 (Л) '!P74</f>
        <v>0</v>
      </c>
      <c r="Q69" s="151">
        <f>'[8]ф_4 (Л) '!Q74</f>
        <v>0</v>
      </c>
      <c r="R69" s="151">
        <f>'[8]ф_4 (Л) '!R74</f>
        <v>0</v>
      </c>
      <c r="S69" s="151">
        <f>'[8]ф_4 (Л) '!S74</f>
        <v>0</v>
      </c>
      <c r="T69" s="151">
        <f>'[8]ф_4 (Л) '!T74</f>
        <v>0</v>
      </c>
      <c r="U69" s="151">
        <f>'[8]ф_4 (Л) '!U74</f>
        <v>0</v>
      </c>
      <c r="V69" s="151">
        <f>'[8]ф_4 (Л) '!V74</f>
        <v>0</v>
      </c>
      <c r="W69" s="151">
        <f>'[8]ф_4 (Л) '!W74</f>
        <v>0</v>
      </c>
      <c r="X69" s="151">
        <f>'[8]ф_4 (Л) '!X74</f>
        <v>0</v>
      </c>
      <c r="Y69" s="151">
        <f>'[8]ф_4 (Л) '!Y74</f>
        <v>0</v>
      </c>
      <c r="Z69" s="151">
        <f>'[8]ф_4 (Л) '!Z74</f>
        <v>0</v>
      </c>
      <c r="AA69" s="151">
        <f>'[8]ф_4 (Л) '!AA74</f>
        <v>0</v>
      </c>
      <c r="AB69" s="151">
        <f>'[8]ф_4 (Л) '!AB74</f>
        <v>0</v>
      </c>
      <c r="AC69" s="151">
        <f>'[8]ф_4 (Л) '!AC74</f>
        <v>0</v>
      </c>
      <c r="AD69" s="151">
        <f>'[8]ф_4 (Л) '!AD74</f>
        <v>0</v>
      </c>
      <c r="AE69" s="151">
        <f>'[8]ф_4 (Л) '!AE74</f>
        <v>0</v>
      </c>
      <c r="AF69" s="151">
        <f>'[8]ф_4 (Л) '!AF74</f>
        <v>0</v>
      </c>
      <c r="AG69" s="151">
        <f>'[8]ф_4 (Л) '!AG74</f>
        <v>0</v>
      </c>
      <c r="AH69" s="151">
        <f>'[8]ф_4 (Л) '!AH74</f>
        <v>0</v>
      </c>
      <c r="AI69" s="151">
        <f>'[8]ф_4 (Л) '!AI74</f>
        <v>0</v>
      </c>
      <c r="AJ69" s="151" t="str">
        <f>'[8]ф_4 (Л) '!AJ74</f>
        <v>-</v>
      </c>
      <c r="AK69" s="151" t="str">
        <f>'[8]ф_4 (Л) '!AK74</f>
        <v>-</v>
      </c>
      <c r="AL69" s="151" t="str">
        <f>'[8]ф_4 (Л) '!AL74</f>
        <v>-</v>
      </c>
      <c r="AM69" s="151" t="str">
        <f>'[8]ф_4 (Л) '!AM74</f>
        <v>-</v>
      </c>
      <c r="AN69" s="151">
        <f>'[8]ф_4 (Л) '!AN74</f>
        <v>158.041</v>
      </c>
      <c r="AO69" s="151">
        <f>'[8]ф_4 (Л) '!AO74</f>
        <v>158.041</v>
      </c>
      <c r="AP69" s="151">
        <f>'[8]ф_4 (Л) '!AP74</f>
        <v>158.041</v>
      </c>
      <c r="AQ69" s="151">
        <f>'[8]ф_4 (Л) '!AQ74</f>
        <v>158.041</v>
      </c>
      <c r="AR69" s="151">
        <f>'[8]ф_4 (Л) '!AR74</f>
        <v>158.041</v>
      </c>
      <c r="AS69" s="151">
        <f>'[8]ф_4 (Л) '!AS74</f>
        <v>158.041</v>
      </c>
      <c r="AT69" s="151">
        <f>'[8]ф_4 (Л) '!AT74</f>
        <v>158.041</v>
      </c>
      <c r="AU69" s="151">
        <f>'[8]ф_4 (Л) '!AU74</f>
        <v>158.041</v>
      </c>
      <c r="AV69" s="151">
        <f>'[8]ф_4 (Л) '!AV74</f>
        <v>158.041</v>
      </c>
      <c r="AW69" s="151">
        <f>'[8]ф_4 (Л) '!AW74</f>
        <v>158.041</v>
      </c>
      <c r="AX69" s="151">
        <f>'[8]ф_4 (Л) '!AX74</f>
        <v>158.041</v>
      </c>
      <c r="AY69" s="151">
        <f>'[8]ф_4 (Л) '!AY74</f>
        <v>158.041</v>
      </c>
      <c r="AZ69" s="151">
        <f>'[8]ф_4 (Л) '!AZ74</f>
        <v>158.041</v>
      </c>
      <c r="BA69" s="151">
        <f>'[8]ф_4 (Л) '!BA74</f>
        <v>158.041</v>
      </c>
      <c r="BB69" s="151">
        <f>'[8]ф_4 (Л) '!BB74</f>
        <v>158.041</v>
      </c>
      <c r="BC69" s="151">
        <f>'[8]ф_4 (Л) '!BC74</f>
        <v>158.041</v>
      </c>
      <c r="BD69" s="151">
        <f>'[8]ф_4 (Л) '!BD74</f>
        <v>158.041</v>
      </c>
      <c r="BE69" s="151">
        <f>'[8]ф_4 (Л) '!BE74</f>
        <v>158.041</v>
      </c>
      <c r="BF69" s="151">
        <f>'[8]ф_4 (Л) '!BF74</f>
        <v>158.041</v>
      </c>
      <c r="BG69" s="151">
        <f>'[8]ф_4 (Л) '!BG74</f>
        <v>158.041</v>
      </c>
      <c r="BH69" s="151">
        <f>'[8]ф_4 (Л) '!BH74</f>
        <v>158.041</v>
      </c>
      <c r="BI69" s="151">
        <f>'[8]ф_4 (Л) '!BI74</f>
        <v>158.041</v>
      </c>
      <c r="BJ69" s="151" t="str">
        <f>'[8]ф_4 (Л) '!BJ74</f>
        <v>-</v>
      </c>
      <c r="BK69" s="151" t="str">
        <f>'[8]ф_4 (Л) '!BK74</f>
        <v>-</v>
      </c>
      <c r="BL69" s="151" t="str">
        <f>'[8]ф_4 (Л) '!BL74</f>
        <v>-</v>
      </c>
      <c r="BM69" s="151" t="str">
        <f>'[8]ф_4 (Л) '!BM74</f>
        <v>-</v>
      </c>
      <c r="BN69" s="151">
        <f>'[8]ф_4 (Л) '!BN74</f>
        <v>6.4232035318317759</v>
      </c>
      <c r="BO69" s="151">
        <f>'[8]ф_4 (Л) '!BO74</f>
        <v>2.4745959991307283</v>
      </c>
      <c r="BP69" s="151">
        <f>'[8]ф_4 (Л) '!BP74</f>
        <v>2.5304010985357315</v>
      </c>
      <c r="BQ69" s="151">
        <f>'[8]ф_4 (Л) '!BQ74</f>
        <v>2.5421619895675032</v>
      </c>
      <c r="BR69" s="151">
        <f>'[8]ф_4 (Л) '!BR74</f>
        <v>2.5343885469314245</v>
      </c>
      <c r="BS69" s="151">
        <f>'[8]ф_4 (Л) '!BS74</f>
        <v>2.5447000979629419</v>
      </c>
      <c r="BT69" s="151">
        <f>'[8]ф_4 (Л) '!BT74</f>
        <v>2.5567991808750223</v>
      </c>
      <c r="BU69" s="151">
        <f>'[8]ф_4 (Л) '!BU74</f>
        <v>2.561353697004058</v>
      </c>
      <c r="BV69" s="151">
        <f>'[8]ф_4 (Л) '!BV74</f>
        <v>2.5625501211305513</v>
      </c>
      <c r="BW69" s="151">
        <f>'[8]ф_4 (Л) '!BW74</f>
        <v>2.5705023929093804</v>
      </c>
      <c r="BX69" s="151">
        <f>'[8]ф_4 (Л) '!BX74</f>
        <v>2.573665199852853</v>
      </c>
      <c r="BY69" s="151">
        <f>'[8]ф_4 (Л) '!BY74</f>
        <v>2.590418615763745</v>
      </c>
      <c r="BZ69" s="151">
        <f>'[8]ф_4 (Л) '!BZ74</f>
        <v>2.5964994038883176</v>
      </c>
      <c r="CA69" s="151">
        <f>'[8]ф_4 (Л) '!CA74</f>
        <v>2.60964437123469</v>
      </c>
      <c r="CB69" s="151">
        <f>'[8]ф_4 (Л) '!CB74</f>
        <v>2.6119501295326892</v>
      </c>
      <c r="CC69" s="151">
        <f>'[8]ф_4 (Л) '!CC74</f>
        <v>2.6181828296832887</v>
      </c>
      <c r="CD69" s="151">
        <f>'[8]ф_4 (Л) '!CD74</f>
        <v>2.6221052341855997</v>
      </c>
      <c r="CE69" s="151">
        <f>'[8]ф_4 (Л) '!CE74</f>
        <v>2.5620839677146861</v>
      </c>
      <c r="CF69" s="151">
        <f>'[8]ф_4 (Л) '!CF74</f>
        <v>2.5637634621581391</v>
      </c>
      <c r="CG69" s="151">
        <f>'[8]ф_4 (Л) '!CG74</f>
        <v>2.5637831289944057</v>
      </c>
      <c r="CH69" s="151">
        <f>'[8]ф_4 (Л) '!CH74</f>
        <v>2.5636160977266784</v>
      </c>
      <c r="CI69" s="151">
        <f>'[8]ф_4 (Л) '!CI74</f>
        <v>2.5636160977266784</v>
      </c>
      <c r="CJ69" s="151" t="s">
        <v>132</v>
      </c>
      <c r="CK69" s="151" t="s">
        <v>132</v>
      </c>
      <c r="CL69" s="151" t="s">
        <v>132</v>
      </c>
      <c r="CM69" s="151" t="s">
        <v>132</v>
      </c>
      <c r="CN69" s="151">
        <v>12984.131951181267</v>
      </c>
      <c r="CO69" s="151">
        <v>1704.2840862315272</v>
      </c>
      <c r="CP69" s="151">
        <v>1588.3012015881768</v>
      </c>
      <c r="CQ69" s="151">
        <v>1613.6798537460272</v>
      </c>
      <c r="CR69" s="151">
        <v>1629.1116563692963</v>
      </c>
      <c r="CS69" s="151">
        <v>1640.9510898408512</v>
      </c>
      <c r="CT69" s="151">
        <v>1654.3960469502731</v>
      </c>
      <c r="CU69" s="151">
        <v>1659.6504403571337</v>
      </c>
      <c r="CV69" s="151">
        <v>1661.0317283868319</v>
      </c>
      <c r="CW69" s="151">
        <v>1670.223432671411</v>
      </c>
      <c r="CX69" s="151">
        <v>1673.8843528033708</v>
      </c>
      <c r="CY69" s="151">
        <v>1693.3251027210263</v>
      </c>
      <c r="CZ69" s="151">
        <v>1695.7110600584476</v>
      </c>
      <c r="DA69" s="151">
        <v>1697.2599114852583</v>
      </c>
      <c r="DB69" s="151">
        <v>1691.5062179674258</v>
      </c>
      <c r="DC69" s="151">
        <v>1686.9880895125923</v>
      </c>
      <c r="DD69" s="151">
        <v>1678.9366058811875</v>
      </c>
      <c r="DE69" s="151">
        <v>1589.7930444557169</v>
      </c>
      <c r="DF69" s="151">
        <v>1591.6632195045729</v>
      </c>
      <c r="DG69" s="151">
        <v>1591.6851240908932</v>
      </c>
      <c r="DH69" s="151">
        <v>1591.4990911154587</v>
      </c>
      <c r="DI69" s="151">
        <v>1591.4990911154573</v>
      </c>
      <c r="DJ69" s="139"/>
      <c r="DK69" s="139">
        <v>2060.1329999999998</v>
      </c>
      <c r="DL69" s="139">
        <v>11161</v>
      </c>
      <c r="DM69" s="139"/>
      <c r="DN69" s="139">
        <v>17.270550000000004</v>
      </c>
      <c r="DO69" s="139"/>
      <c r="DP69" s="139"/>
      <c r="DQ69" s="284">
        <f>'[8]ф_4 (Л) '!DQ74</f>
        <v>0</v>
      </c>
      <c r="DR69" s="284">
        <f>'[8]ф_4 (Л) '!DR74</f>
        <v>0</v>
      </c>
      <c r="DS69" s="284">
        <f>'[8]ф_4 (Л) '!DS74</f>
        <v>0</v>
      </c>
      <c r="DT69" s="284">
        <f>'[8]ф_4 (Л) '!DT74</f>
        <v>2610.1614149785696</v>
      </c>
      <c r="DU69" s="284">
        <f>'[8]ф_4 (Л) '!DU74</f>
        <v>0</v>
      </c>
      <c r="DV69" s="284">
        <f>'[8]ф_4 (Л) '!DV74</f>
        <v>0</v>
      </c>
      <c r="DW69" s="284">
        <f>'[8]ф_4 (Л) '!DW74</f>
        <v>0</v>
      </c>
      <c r="DX69" s="284">
        <f>'[8]ф_4 (Л) '!DX74</f>
        <v>0</v>
      </c>
      <c r="DY69" s="284">
        <f>'[8]ф_4 (Л) '!DY74</f>
        <v>0</v>
      </c>
      <c r="DZ69" s="284">
        <f>'[8]ф_4 (Л) '!DZ74</f>
        <v>0</v>
      </c>
      <c r="EA69" s="284">
        <f>'[8]ф_4 (Л) '!EA74</f>
        <v>0</v>
      </c>
      <c r="EB69" s="284">
        <f>'[8]ф_4 (Л) '!EB74</f>
        <v>0</v>
      </c>
      <c r="EC69" s="284">
        <f>'[8]ф_4 (Л) '!EC74</f>
        <v>0</v>
      </c>
      <c r="ED69" s="284">
        <f>'[8]ф_4 (Л) '!ED74</f>
        <v>0</v>
      </c>
      <c r="EE69" s="284">
        <f>'[8]ф_4 (Л) '!EE74</f>
        <v>0</v>
      </c>
      <c r="EF69" s="284">
        <f>'[8]ф_4 (Л) '!EF74</f>
        <v>0</v>
      </c>
      <c r="EG69" s="284">
        <f>'[8]ф_4 (Л) '!EG74</f>
        <v>0</v>
      </c>
      <c r="EH69" s="284">
        <f>'[8]ф_4 (Л) '!EH74</f>
        <v>0</v>
      </c>
      <c r="EI69" s="284">
        <f>'[8]ф_4 (Л) '!EI74</f>
        <v>169.52332671245338</v>
      </c>
      <c r="EJ69" s="284">
        <f>'[8]ф_4 (Л) '!EJ74</f>
        <v>242.67248174226921</v>
      </c>
      <c r="EK69" s="284">
        <f>'[8]ф_4 (Л) '!EK74</f>
        <v>0</v>
      </c>
      <c r="EL69" s="284">
        <f>'[8]ф_4 (Л) '!EL74</f>
        <v>0</v>
      </c>
      <c r="EM69" s="284">
        <f>'[8]ф_4 (Л) '!EM74</f>
        <v>0</v>
      </c>
      <c r="EN69" s="284">
        <f>'[8]ф_4 (Л) '!EN74</f>
        <v>0</v>
      </c>
      <c r="EO69" s="284">
        <f>'[8]ф_4 (Л) '!EO74</f>
        <v>0</v>
      </c>
      <c r="EP69" s="139"/>
      <c r="EQ69" s="139"/>
      <c r="ER69" s="139"/>
      <c r="ES69" s="139">
        <v>0</v>
      </c>
      <c r="ET69" s="139">
        <v>0</v>
      </c>
      <c r="EU69" s="139">
        <v>0</v>
      </c>
      <c r="EV69" s="139">
        <v>761.20199999999988</v>
      </c>
      <c r="EW69" s="139">
        <v>0</v>
      </c>
      <c r="EX69" s="139">
        <v>0</v>
      </c>
      <c r="EY69" s="139">
        <v>0</v>
      </c>
      <c r="EZ69" s="139">
        <v>0</v>
      </c>
      <c r="FA69" s="139">
        <v>0</v>
      </c>
      <c r="FB69" s="139">
        <v>0</v>
      </c>
      <c r="FC69" s="139">
        <v>0</v>
      </c>
      <c r="FD69" s="139">
        <v>0</v>
      </c>
      <c r="FE69" s="139">
        <v>0</v>
      </c>
      <c r="FF69" s="139">
        <v>0</v>
      </c>
      <c r="FG69" s="139">
        <v>0</v>
      </c>
      <c r="FH69" s="139">
        <v>0</v>
      </c>
      <c r="FI69" s="139">
        <v>0</v>
      </c>
      <c r="FJ69" s="139">
        <v>0</v>
      </c>
      <c r="FK69" s="139">
        <v>0</v>
      </c>
      <c r="FL69" s="139">
        <v>0</v>
      </c>
      <c r="FM69" s="139">
        <v>0</v>
      </c>
      <c r="FN69" s="139">
        <v>0</v>
      </c>
      <c r="FO69" s="139">
        <v>0</v>
      </c>
      <c r="FP69" s="139">
        <v>0</v>
      </c>
      <c r="FQ69" s="139">
        <v>0</v>
      </c>
      <c r="FR69" s="139"/>
      <c r="FS69" s="139"/>
      <c r="FT69" s="139"/>
      <c r="FU69" s="139">
        <v>2024</v>
      </c>
      <c r="FV69" s="139"/>
      <c r="FW69" s="139"/>
      <c r="FX69" s="139"/>
      <c r="FY69" s="139">
        <v>14.850000000000003</v>
      </c>
      <c r="FZ69" s="139"/>
      <c r="GA69" s="139"/>
      <c r="GB69" s="139"/>
      <c r="GC69" s="191">
        <v>162.59408562123349</v>
      </c>
      <c r="GD69" s="139"/>
      <c r="GE69" s="139"/>
      <c r="GF69" s="139"/>
      <c r="GG69" s="139"/>
      <c r="GH69" s="139"/>
      <c r="GI69" s="139"/>
      <c r="GJ69" s="139">
        <v>423.61931127185522</v>
      </c>
      <c r="GK69" s="139"/>
      <c r="GL69" s="139"/>
      <c r="GM69" s="139"/>
      <c r="GN69" s="139">
        <v>9044.5</v>
      </c>
      <c r="GO69" s="139"/>
      <c r="GP69" s="139"/>
      <c r="GQ69" s="139"/>
      <c r="GR69" s="139">
        <v>9869</v>
      </c>
      <c r="GS69" s="139"/>
      <c r="GT69" s="139"/>
      <c r="GU69" s="139"/>
      <c r="GV69" s="139">
        <f t="shared" si="104"/>
        <v>0.25001099032053309</v>
      </c>
      <c r="GW69" s="139"/>
      <c r="GX69" s="139"/>
      <c r="GY69" s="139"/>
      <c r="GZ69" s="139">
        <f t="shared" si="112"/>
        <v>0</v>
      </c>
      <c r="HA69" s="139">
        <f t="shared" si="112"/>
        <v>0</v>
      </c>
      <c r="HB69" s="139">
        <f t="shared" si="112"/>
        <v>0</v>
      </c>
      <c r="HC69" s="139">
        <f t="shared" si="112"/>
        <v>14.850000000000003</v>
      </c>
      <c r="HD69" s="139">
        <f t="shared" si="112"/>
        <v>14.850000000000003</v>
      </c>
      <c r="HE69" s="139">
        <f t="shared" si="112"/>
        <v>14.850000000000003</v>
      </c>
      <c r="HF69" s="139">
        <f t="shared" si="112"/>
        <v>14.850000000000003</v>
      </c>
      <c r="HG69" s="139">
        <f t="shared" si="112"/>
        <v>14.850000000000003</v>
      </c>
      <c r="HH69" s="139">
        <f t="shared" si="112"/>
        <v>14.850000000000003</v>
      </c>
      <c r="HI69" s="139">
        <f t="shared" si="112"/>
        <v>14.850000000000003</v>
      </c>
      <c r="HJ69" s="139">
        <f t="shared" si="112"/>
        <v>14.850000000000003</v>
      </c>
      <c r="HK69" s="139">
        <f t="shared" si="112"/>
        <v>14.850000000000003</v>
      </c>
      <c r="HL69" s="139">
        <f t="shared" si="112"/>
        <v>14.850000000000003</v>
      </c>
      <c r="HM69" s="139">
        <f t="shared" si="112"/>
        <v>14.850000000000003</v>
      </c>
      <c r="HN69" s="139">
        <f t="shared" si="112"/>
        <v>14.850000000000003</v>
      </c>
      <c r="HO69" s="139">
        <f t="shared" si="112"/>
        <v>14.850000000000003</v>
      </c>
      <c r="HP69" s="139">
        <f t="shared" si="113"/>
        <v>14.850000000000003</v>
      </c>
      <c r="HQ69" s="139">
        <f t="shared" si="113"/>
        <v>14.850000000000003</v>
      </c>
      <c r="HR69" s="139">
        <f t="shared" si="113"/>
        <v>14.850000000000003</v>
      </c>
      <c r="HS69" s="139">
        <f t="shared" si="113"/>
        <v>14.850000000000003</v>
      </c>
      <c r="HT69" s="139">
        <f t="shared" si="113"/>
        <v>14.850000000000003</v>
      </c>
      <c r="HU69" s="139">
        <f t="shared" si="113"/>
        <v>14.850000000000003</v>
      </c>
      <c r="HV69" s="139">
        <f t="shared" si="113"/>
        <v>14.850000000000003</v>
      </c>
      <c r="HW69" s="139">
        <f t="shared" si="113"/>
        <v>14.850000000000003</v>
      </c>
      <c r="HX69" s="139">
        <f t="shared" si="113"/>
        <v>14.850000000000003</v>
      </c>
      <c r="HY69" s="139"/>
      <c r="HZ69" s="139"/>
      <c r="IA69" s="139"/>
      <c r="IB69" s="139"/>
      <c r="IC69" s="139"/>
      <c r="ID69" s="139"/>
      <c r="IE69" s="139"/>
      <c r="IF69" s="139"/>
      <c r="IG69" s="139"/>
      <c r="IH69" s="139"/>
      <c r="II69" s="139"/>
      <c r="IJ69" s="139"/>
      <c r="IK69" s="139"/>
      <c r="IL69" s="139"/>
      <c r="IM69" s="139"/>
      <c r="IN69" s="139"/>
      <c r="IO69" s="139"/>
      <c r="IP69" s="139"/>
      <c r="IQ69" s="139"/>
      <c r="IR69" s="139"/>
      <c r="IS69" s="139"/>
      <c r="IT69" s="139"/>
      <c r="IU69" s="139"/>
      <c r="IV69" s="139"/>
      <c r="IW69" s="139"/>
      <c r="IX69" s="139"/>
      <c r="IY69" s="139"/>
      <c r="IZ69" s="139"/>
      <c r="JA69" s="139"/>
      <c r="JB69" s="139"/>
      <c r="JC69" s="139"/>
      <c r="JD69" s="139"/>
      <c r="JE69" s="139"/>
      <c r="JF69" s="139"/>
      <c r="JG69" s="139"/>
      <c r="JH69" s="139"/>
      <c r="JI69" s="139"/>
      <c r="JJ69" s="139"/>
      <c r="JK69" s="139"/>
      <c r="JL69" s="139"/>
      <c r="JM69" s="139"/>
      <c r="JN69" s="139"/>
      <c r="JO69" s="139"/>
      <c r="JP69" s="139"/>
      <c r="JQ69" s="139"/>
      <c r="JR69" s="139"/>
      <c r="JS69" s="139"/>
      <c r="JT69" s="139"/>
      <c r="JU69" s="139"/>
      <c r="JV69" s="139"/>
      <c r="JW69" s="139"/>
      <c r="JX69" s="139"/>
      <c r="JY69" s="139"/>
      <c r="JZ69" s="139"/>
      <c r="KA69" s="139"/>
      <c r="KB69" s="139"/>
      <c r="KC69" s="139"/>
      <c r="KD69" s="139"/>
      <c r="KE69" s="139"/>
      <c r="KF69" s="139"/>
      <c r="KG69" s="139"/>
      <c r="KH69" s="139"/>
      <c r="KI69" s="139"/>
      <c r="KJ69" s="139"/>
      <c r="KK69" s="139"/>
      <c r="KL69" s="139"/>
      <c r="KM69" s="139"/>
      <c r="KN69" s="139"/>
      <c r="KO69" s="139"/>
      <c r="KP69" s="139"/>
      <c r="KQ69" s="139"/>
      <c r="KR69" s="139"/>
      <c r="KS69" s="139"/>
      <c r="KT69" s="139"/>
      <c r="KU69" s="139"/>
    </row>
    <row r="70" spans="1:307" s="152" customFormat="1" ht="12.75" x14ac:dyDescent="0.2">
      <c r="A70" s="150" t="s">
        <v>551</v>
      </c>
      <c r="B70" s="186" t="s">
        <v>619</v>
      </c>
      <c r="C70" s="284">
        <f>'[8]ф_4 (Л) '!C75</f>
        <v>0.28274117569839596</v>
      </c>
      <c r="D70" s="284" t="str">
        <f>'[8]ф_4 (Л) '!D75</f>
        <v>-</v>
      </c>
      <c r="E70" s="284" t="str">
        <f>'[8]ф_4 (Л) '!E75</f>
        <v>-</v>
      </c>
      <c r="F70" s="284" t="str">
        <f>'[8]ф_4 (Л) '!F75</f>
        <v>-</v>
      </c>
      <c r="G70" s="284">
        <f>'[8]ф_4 (Л) '!G75</f>
        <v>0.28274117569839596</v>
      </c>
      <c r="H70" s="284">
        <f>'[8]ф_4 (Л) '!H75</f>
        <v>0.28274117569839596</v>
      </c>
      <c r="I70" s="284">
        <f>'[8]ф_4 (Л) '!I75</f>
        <v>0.25472266558920165</v>
      </c>
      <c r="J70" s="151" t="str">
        <f>'[8]ф_4 (Л) '!J75</f>
        <v>-</v>
      </c>
      <c r="K70" s="151" t="str">
        <f>'[8]ф_4 (Л) '!K75</f>
        <v>-</v>
      </c>
      <c r="L70" s="151" t="str">
        <f>'[8]ф_4 (Л) '!L75</f>
        <v>-</v>
      </c>
      <c r="M70" s="151" t="str">
        <f>'[8]ф_4 (Л) '!M75</f>
        <v>-</v>
      </c>
      <c r="N70" s="151">
        <f>'[8]ф_4 (Л) '!N75</f>
        <v>0.14121962402567628</v>
      </c>
      <c r="O70" s="151">
        <f>'[8]ф_4 (Л) '!O75</f>
        <v>0</v>
      </c>
      <c r="P70" s="151">
        <f>'[8]ф_4 (Л) '!P75</f>
        <v>0</v>
      </c>
      <c r="Q70" s="151">
        <f>'[8]ф_4 (Л) '!Q75</f>
        <v>0</v>
      </c>
      <c r="R70" s="151">
        <f>'[8]ф_4 (Л) '!R75</f>
        <v>0</v>
      </c>
      <c r="S70" s="151">
        <f>'[8]ф_4 (Л) '!S75</f>
        <v>0</v>
      </c>
      <c r="T70" s="151">
        <f>'[8]ф_4 (Л) '!T75</f>
        <v>0</v>
      </c>
      <c r="U70" s="151">
        <f>'[8]ф_4 (Л) '!U75</f>
        <v>0</v>
      </c>
      <c r="V70" s="151">
        <f>'[8]ф_4 (Л) '!V75</f>
        <v>0</v>
      </c>
      <c r="W70" s="151">
        <f>'[8]ф_4 (Л) '!W75</f>
        <v>0</v>
      </c>
      <c r="X70" s="151">
        <f>'[8]ф_4 (Л) '!X75</f>
        <v>0</v>
      </c>
      <c r="Y70" s="151">
        <f>'[8]ф_4 (Л) '!Y75</f>
        <v>0</v>
      </c>
      <c r="Z70" s="151">
        <f>'[8]ф_4 (Л) '!Z75</f>
        <v>0</v>
      </c>
      <c r="AA70" s="151">
        <f>'[8]ф_4 (Л) '!AA75</f>
        <v>0</v>
      </c>
      <c r="AB70" s="151">
        <f>'[8]ф_4 (Л) '!AB75</f>
        <v>0</v>
      </c>
      <c r="AC70" s="151">
        <f>'[8]ф_4 (Л) '!AC75</f>
        <v>0</v>
      </c>
      <c r="AD70" s="151">
        <f>'[8]ф_4 (Л) '!AD75</f>
        <v>0</v>
      </c>
      <c r="AE70" s="151">
        <f>'[8]ф_4 (Л) '!AE75</f>
        <v>0</v>
      </c>
      <c r="AF70" s="151">
        <f>'[8]ф_4 (Л) '!AF75</f>
        <v>0</v>
      </c>
      <c r="AG70" s="151">
        <f>'[8]ф_4 (Л) '!AG75</f>
        <v>0</v>
      </c>
      <c r="AH70" s="151">
        <f>'[8]ф_4 (Л) '!AH75</f>
        <v>0</v>
      </c>
      <c r="AI70" s="151">
        <f>'[8]ф_4 (Л) '!AI75</f>
        <v>0</v>
      </c>
      <c r="AJ70" s="151" t="str">
        <f>'[8]ф_4 (Л) '!AJ75</f>
        <v>-</v>
      </c>
      <c r="AK70" s="151" t="str">
        <f>'[8]ф_4 (Л) '!AK75</f>
        <v>-</v>
      </c>
      <c r="AL70" s="151" t="str">
        <f>'[8]ф_4 (Л) '!AL75</f>
        <v>-</v>
      </c>
      <c r="AM70" s="151" t="str">
        <f>'[8]ф_4 (Л) '!AM75</f>
        <v>-</v>
      </c>
      <c r="AN70" s="151">
        <f>'[8]ф_4 (Л) '!AN75</f>
        <v>158.041</v>
      </c>
      <c r="AO70" s="151">
        <f>'[8]ф_4 (Л) '!AO75</f>
        <v>158.041</v>
      </c>
      <c r="AP70" s="151">
        <f>'[8]ф_4 (Л) '!AP75</f>
        <v>158.041</v>
      </c>
      <c r="AQ70" s="151">
        <f>'[8]ф_4 (Л) '!AQ75</f>
        <v>158.041</v>
      </c>
      <c r="AR70" s="151">
        <f>'[8]ф_4 (Л) '!AR75</f>
        <v>158.041</v>
      </c>
      <c r="AS70" s="151">
        <f>'[8]ф_4 (Л) '!AS75</f>
        <v>158.041</v>
      </c>
      <c r="AT70" s="151">
        <f>'[8]ф_4 (Л) '!AT75</f>
        <v>158.041</v>
      </c>
      <c r="AU70" s="151">
        <f>'[8]ф_4 (Л) '!AU75</f>
        <v>158.041</v>
      </c>
      <c r="AV70" s="151">
        <f>'[8]ф_4 (Л) '!AV75</f>
        <v>158.041</v>
      </c>
      <c r="AW70" s="151">
        <f>'[8]ф_4 (Л) '!AW75</f>
        <v>158.041</v>
      </c>
      <c r="AX70" s="151">
        <f>'[8]ф_4 (Л) '!AX75</f>
        <v>158.041</v>
      </c>
      <c r="AY70" s="151">
        <f>'[8]ф_4 (Л) '!AY75</f>
        <v>158.041</v>
      </c>
      <c r="AZ70" s="151">
        <f>'[8]ф_4 (Л) '!AZ75</f>
        <v>158.041</v>
      </c>
      <c r="BA70" s="151">
        <f>'[8]ф_4 (Л) '!BA75</f>
        <v>158.041</v>
      </c>
      <c r="BB70" s="151">
        <f>'[8]ф_4 (Л) '!BB75</f>
        <v>158.041</v>
      </c>
      <c r="BC70" s="151">
        <f>'[8]ф_4 (Л) '!BC75</f>
        <v>158.041</v>
      </c>
      <c r="BD70" s="151">
        <f>'[8]ф_4 (Л) '!BD75</f>
        <v>158.041</v>
      </c>
      <c r="BE70" s="151">
        <f>'[8]ф_4 (Л) '!BE75</f>
        <v>158.041</v>
      </c>
      <c r="BF70" s="151">
        <f>'[8]ф_4 (Л) '!BF75</f>
        <v>158.041</v>
      </c>
      <c r="BG70" s="151">
        <f>'[8]ф_4 (Л) '!BG75</f>
        <v>158.041</v>
      </c>
      <c r="BH70" s="151">
        <f>'[8]ф_4 (Л) '!BH75</f>
        <v>158.041</v>
      </c>
      <c r="BI70" s="151">
        <f>'[8]ф_4 (Л) '!BI75</f>
        <v>158.041</v>
      </c>
      <c r="BJ70" s="151" t="str">
        <f>'[8]ф_4 (Л) '!BJ75</f>
        <v>-</v>
      </c>
      <c r="BK70" s="151" t="str">
        <f>'[8]ф_4 (Л) '!BK75</f>
        <v>-</v>
      </c>
      <c r="BL70" s="151" t="str">
        <f>'[8]ф_4 (Л) '!BL75</f>
        <v>-</v>
      </c>
      <c r="BM70" s="151" t="str">
        <f>'[8]ф_4 (Л) '!BM75</f>
        <v>-</v>
      </c>
      <c r="BN70" s="151">
        <f>'[8]ф_4 (Л) '!BN75</f>
        <v>4.392212183346051</v>
      </c>
      <c r="BO70" s="151">
        <f>'[8]ф_4 (Л) '!BO75</f>
        <v>2.3612304471369376</v>
      </c>
      <c r="BP70" s="151">
        <f>'[8]ф_4 (Л) '!BP75</f>
        <v>2.4144790177589237</v>
      </c>
      <c r="BQ70" s="151">
        <f>'[8]ф_4 (Л) '!BQ75</f>
        <v>2.4257011218920561</v>
      </c>
      <c r="BR70" s="151">
        <f>'[8]ф_4 (Л) '!BR75</f>
        <v>2.4182837941998474</v>
      </c>
      <c r="BS70" s="151">
        <f>'[8]ф_4 (Л) '!BS75</f>
        <v>2.4281229551220251</v>
      </c>
      <c r="BT70" s="151">
        <f>'[8]ф_4 (Л) '!BT75</f>
        <v>2.4396677579765016</v>
      </c>
      <c r="BU70" s="151">
        <f>'[8]ф_4 (Л) '!BU75</f>
        <v>2.4440136237904091</v>
      </c>
      <c r="BV70" s="151">
        <f>'[8]ф_4 (Л) '!BV75</f>
        <v>2.4451552376442085</v>
      </c>
      <c r="BW70" s="151">
        <f>'[8]ф_4 (Л) '!BW75</f>
        <v>2.4527432020047244</v>
      </c>
      <c r="BX70" s="151">
        <f>'[8]ф_4 (Л) '!BX75</f>
        <v>2.4557611152543894</v>
      </c>
      <c r="BY70" s="151">
        <f>'[8]ф_4 (Л) '!BY75</f>
        <v>2.4717470280079228</v>
      </c>
      <c r="BZ70" s="151">
        <f>'[8]ф_4 (Л) '!BZ75</f>
        <v>2.4775492446393943</v>
      </c>
      <c r="CA70" s="151">
        <f>'[8]ф_4 (Л) '!CA75</f>
        <v>2.4900920181409192</v>
      </c>
      <c r="CB70" s="151">
        <f>'[8]ф_4 (Л) '!CB75</f>
        <v>2.4922921456360276</v>
      </c>
      <c r="CC70" s="151">
        <f>'[8]ф_4 (Л) '!CC75</f>
        <v>2.4982393149390734</v>
      </c>
      <c r="CD70" s="151">
        <f>'[8]ф_4 (Л) '!CD75</f>
        <v>2.3920194002481088</v>
      </c>
      <c r="CE70" s="151">
        <f>'[8]ф_4 (Л) '!CE75</f>
        <v>2.406486753473982</v>
      </c>
      <c r="CF70" s="151">
        <f>'[8]ф_4 (Л) '!CF75</f>
        <v>2.4080642510039758</v>
      </c>
      <c r="CG70" s="151">
        <f>'[8]ф_4 (Л) '!CG75</f>
        <v>2.4080827234590374</v>
      </c>
      <c r="CH70" s="151">
        <f>'[8]ф_4 (Л) '!CH75</f>
        <v>2.4079258361211253</v>
      </c>
      <c r="CI70" s="151">
        <f>'[8]ф_4 (Л) '!CI75</f>
        <v>2.4079258361211249</v>
      </c>
      <c r="CJ70" s="151" t="s">
        <v>132</v>
      </c>
      <c r="CK70" s="151" t="s">
        <v>132</v>
      </c>
      <c r="CL70" s="151" t="s">
        <v>132</v>
      </c>
      <c r="CM70" s="151" t="s">
        <v>132</v>
      </c>
      <c r="CN70" s="151">
        <v>5985.9351584975311</v>
      </c>
      <c r="CO70" s="151">
        <v>4092.843518005704</v>
      </c>
      <c r="CP70" s="151">
        <v>4185.1420343904647</v>
      </c>
      <c r="CQ70" s="151">
        <v>4204.5938910338382</v>
      </c>
      <c r="CR70" s="151">
        <v>4191.7370512438929</v>
      </c>
      <c r="CS70" s="151">
        <v>4208.7917805066718</v>
      </c>
      <c r="CT70" s="151">
        <v>4228.8029876240844</v>
      </c>
      <c r="CU70" s="151">
        <v>4236.3359028243522</v>
      </c>
      <c r="CV70" s="151">
        <v>4238.3147214810633</v>
      </c>
      <c r="CW70" s="151">
        <v>4251.4673346812924</v>
      </c>
      <c r="CX70" s="151">
        <v>4256.6984406484253</v>
      </c>
      <c r="CY70" s="151">
        <v>4284.4076544915879</v>
      </c>
      <c r="CZ70" s="151">
        <v>4294.4649382941825</v>
      </c>
      <c r="DA70" s="151">
        <v>4316.2059798285973</v>
      </c>
      <c r="DB70" s="151">
        <v>4320.019575222499</v>
      </c>
      <c r="DC70" s="151">
        <v>4330.3281130282721</v>
      </c>
      <c r="DD70" s="151">
        <v>4146.2116114588589</v>
      </c>
      <c r="DE70" s="151">
        <v>4171.2886271076331</v>
      </c>
      <c r="DF70" s="151">
        <v>4174.0229856062424</v>
      </c>
      <c r="DG70" s="151">
        <v>4174.0550048731684</v>
      </c>
      <c r="DH70" s="151">
        <v>4173.7830638922242</v>
      </c>
      <c r="DI70" s="151">
        <v>4173.7830638922233</v>
      </c>
      <c r="DJ70" s="139"/>
      <c r="DK70" s="139">
        <v>1733.3519999999996</v>
      </c>
      <c r="DL70" s="139">
        <v>11504</v>
      </c>
      <c r="DM70" s="139"/>
      <c r="DN70" s="139">
        <v>18.42192</v>
      </c>
      <c r="DO70" s="139"/>
      <c r="DP70" s="139"/>
      <c r="DQ70" s="284">
        <f>'[8]ф_4 (Л) '!DQ75</f>
        <v>0</v>
      </c>
      <c r="DR70" s="284">
        <f>'[8]ф_4 (Л) '!DR75</f>
        <v>0</v>
      </c>
      <c r="DS70" s="284">
        <f>'[8]ф_4 (Л) '!DS75</f>
        <v>0</v>
      </c>
      <c r="DT70" s="284">
        <f>'[8]ф_4 (Л) '!DT75</f>
        <v>1192.8891002610801</v>
      </c>
      <c r="DU70" s="284">
        <f>'[8]ф_4 (Л) '!DU75</f>
        <v>0</v>
      </c>
      <c r="DV70" s="284">
        <f>'[8]ф_4 (Л) '!DV75</f>
        <v>0</v>
      </c>
      <c r="DW70" s="284">
        <f>'[8]ф_4 (Л) '!DW75</f>
        <v>0</v>
      </c>
      <c r="DX70" s="284">
        <f>'[8]ф_4 (Л) '!DX75</f>
        <v>0</v>
      </c>
      <c r="DY70" s="284">
        <f>'[8]ф_4 (Л) '!DY75</f>
        <v>0</v>
      </c>
      <c r="DZ70" s="284">
        <f>'[8]ф_4 (Л) '!DZ75</f>
        <v>0</v>
      </c>
      <c r="EA70" s="284">
        <f>'[8]ф_4 (Л) '!EA75</f>
        <v>0</v>
      </c>
      <c r="EB70" s="284">
        <f>'[8]ф_4 (Л) '!EB75</f>
        <v>0</v>
      </c>
      <c r="EC70" s="284">
        <f>'[8]ф_4 (Л) '!EC75</f>
        <v>0</v>
      </c>
      <c r="ED70" s="284">
        <f>'[8]ф_4 (Л) '!ED75</f>
        <v>0</v>
      </c>
      <c r="EE70" s="284">
        <f>'[8]ф_4 (Л) '!EE75</f>
        <v>0</v>
      </c>
      <c r="EF70" s="284">
        <f>'[8]ф_4 (Л) '!EF75</f>
        <v>0</v>
      </c>
      <c r="EG70" s="284">
        <f>'[8]ф_4 (Л) '!EG75</f>
        <v>0</v>
      </c>
      <c r="EH70" s="284">
        <f>'[8]ф_4 (Л) '!EH75</f>
        <v>0</v>
      </c>
      <c r="EI70" s="284">
        <f>'[8]ф_4 (Л) '!EI75</f>
        <v>817.52030954539316</v>
      </c>
      <c r="EJ70" s="284">
        <f>'[8]ф_4 (Л) '!EJ75</f>
        <v>0</v>
      </c>
      <c r="EK70" s="284">
        <f>'[8]ф_4 (Л) '!EK75</f>
        <v>0</v>
      </c>
      <c r="EL70" s="284">
        <f>'[8]ф_4 (Л) '!EL75</f>
        <v>0</v>
      </c>
      <c r="EM70" s="284">
        <f>'[8]ф_4 (Л) '!EM75</f>
        <v>0</v>
      </c>
      <c r="EN70" s="284">
        <f>'[8]ф_4 (Л) '!EN75</f>
        <v>0</v>
      </c>
      <c r="EO70" s="284">
        <f>'[8]ф_4 (Л) '!EO75</f>
        <v>0</v>
      </c>
      <c r="EP70" s="139"/>
      <c r="EQ70" s="139"/>
      <c r="ER70" s="139"/>
      <c r="ES70" s="139">
        <v>0</v>
      </c>
      <c r="ET70" s="139">
        <v>0</v>
      </c>
      <c r="EU70" s="139">
        <v>0</v>
      </c>
      <c r="EV70" s="139">
        <v>370.5</v>
      </c>
      <c r="EW70" s="139">
        <v>0</v>
      </c>
      <c r="EX70" s="139">
        <v>0</v>
      </c>
      <c r="EY70" s="139">
        <v>0</v>
      </c>
      <c r="EZ70" s="139">
        <v>0</v>
      </c>
      <c r="FA70" s="139">
        <v>0</v>
      </c>
      <c r="FB70" s="139">
        <v>0</v>
      </c>
      <c r="FC70" s="139">
        <v>0</v>
      </c>
      <c r="FD70" s="139">
        <v>0</v>
      </c>
      <c r="FE70" s="139">
        <v>0</v>
      </c>
      <c r="FF70" s="139">
        <v>0</v>
      </c>
      <c r="FG70" s="139">
        <v>0</v>
      </c>
      <c r="FH70" s="139">
        <v>0</v>
      </c>
      <c r="FI70" s="139">
        <v>0</v>
      </c>
      <c r="FJ70" s="139">
        <v>0</v>
      </c>
      <c r="FK70" s="139">
        <v>0</v>
      </c>
      <c r="FL70" s="139">
        <v>0</v>
      </c>
      <c r="FM70" s="139">
        <v>0</v>
      </c>
      <c r="FN70" s="139">
        <v>0</v>
      </c>
      <c r="FO70" s="139">
        <v>0</v>
      </c>
      <c r="FP70" s="139">
        <v>0</v>
      </c>
      <c r="FQ70" s="139">
        <v>0</v>
      </c>
      <c r="FR70" s="139"/>
      <c r="FS70" s="139"/>
      <c r="FT70" s="139"/>
      <c r="FU70" s="139">
        <v>2024</v>
      </c>
      <c r="FV70" s="139"/>
      <c r="FW70" s="139"/>
      <c r="FX70" s="139"/>
      <c r="FY70" s="139">
        <v>15.84</v>
      </c>
      <c r="FZ70" s="139"/>
      <c r="GA70" s="139"/>
      <c r="GB70" s="139"/>
      <c r="GC70" s="191">
        <v>578.35924023780751</v>
      </c>
      <c r="GD70" s="139"/>
      <c r="GE70" s="139"/>
      <c r="GF70" s="139"/>
      <c r="GG70" s="139"/>
      <c r="GH70" s="139"/>
      <c r="GI70" s="139"/>
      <c r="GJ70" s="139">
        <v>1814.6061202120261</v>
      </c>
      <c r="GK70" s="139"/>
      <c r="GL70" s="139"/>
      <c r="GM70" s="139"/>
      <c r="GN70" s="139">
        <v>6027.31</v>
      </c>
      <c r="GO70" s="139"/>
      <c r="GP70" s="139"/>
      <c r="GQ70" s="139"/>
      <c r="GR70" s="139">
        <v>10364</v>
      </c>
      <c r="GS70" s="139"/>
      <c r="GT70" s="139"/>
      <c r="GU70" s="139"/>
      <c r="GV70" s="139">
        <f t="shared" si="104"/>
        <v>0.25472266558920165</v>
      </c>
      <c r="GW70" s="139"/>
      <c r="GX70" s="139"/>
      <c r="GY70" s="139"/>
      <c r="GZ70" s="139">
        <f t="shared" si="112"/>
        <v>0</v>
      </c>
      <c r="HA70" s="139">
        <f t="shared" si="112"/>
        <v>0</v>
      </c>
      <c r="HB70" s="139">
        <f t="shared" si="112"/>
        <v>0</v>
      </c>
      <c r="HC70" s="139">
        <f t="shared" si="112"/>
        <v>15.84</v>
      </c>
      <c r="HD70" s="139">
        <f t="shared" si="112"/>
        <v>15.84</v>
      </c>
      <c r="HE70" s="139">
        <f t="shared" si="112"/>
        <v>15.84</v>
      </c>
      <c r="HF70" s="139">
        <f t="shared" si="112"/>
        <v>15.84</v>
      </c>
      <c r="HG70" s="139">
        <f t="shared" si="112"/>
        <v>15.84</v>
      </c>
      <c r="HH70" s="139">
        <f t="shared" si="112"/>
        <v>15.84</v>
      </c>
      <c r="HI70" s="139">
        <f t="shared" si="112"/>
        <v>15.84</v>
      </c>
      <c r="HJ70" s="139">
        <f t="shared" si="112"/>
        <v>15.84</v>
      </c>
      <c r="HK70" s="139">
        <f t="shared" si="112"/>
        <v>15.84</v>
      </c>
      <c r="HL70" s="139">
        <f t="shared" si="112"/>
        <v>15.84</v>
      </c>
      <c r="HM70" s="139">
        <f t="shared" si="112"/>
        <v>15.84</v>
      </c>
      <c r="HN70" s="139">
        <f t="shared" si="112"/>
        <v>15.84</v>
      </c>
      <c r="HO70" s="139">
        <f t="shared" si="112"/>
        <v>15.84</v>
      </c>
      <c r="HP70" s="139">
        <f t="shared" si="113"/>
        <v>15.84</v>
      </c>
      <c r="HQ70" s="139">
        <f t="shared" si="113"/>
        <v>15.84</v>
      </c>
      <c r="HR70" s="139">
        <f t="shared" si="113"/>
        <v>15.84</v>
      </c>
      <c r="HS70" s="139">
        <f t="shared" si="113"/>
        <v>15.84</v>
      </c>
      <c r="HT70" s="139">
        <f t="shared" si="113"/>
        <v>15.84</v>
      </c>
      <c r="HU70" s="139">
        <f t="shared" si="113"/>
        <v>15.84</v>
      </c>
      <c r="HV70" s="139">
        <f t="shared" si="113"/>
        <v>15.84</v>
      </c>
      <c r="HW70" s="139">
        <f t="shared" si="113"/>
        <v>15.84</v>
      </c>
      <c r="HX70" s="139">
        <f t="shared" si="113"/>
        <v>15.84</v>
      </c>
      <c r="HY70" s="139"/>
      <c r="HZ70" s="139"/>
      <c r="IA70" s="139"/>
      <c r="IB70" s="139"/>
      <c r="IC70" s="139"/>
      <c r="ID70" s="139"/>
      <c r="IE70" s="139"/>
      <c r="IF70" s="139"/>
      <c r="IG70" s="139"/>
      <c r="IH70" s="139"/>
      <c r="II70" s="139"/>
      <c r="IJ70" s="139"/>
      <c r="IK70" s="139"/>
      <c r="IL70" s="139"/>
      <c r="IM70" s="139"/>
      <c r="IN70" s="139"/>
      <c r="IO70" s="139"/>
      <c r="IP70" s="139"/>
      <c r="IQ70" s="139"/>
      <c r="IR70" s="139"/>
      <c r="IS70" s="139"/>
      <c r="IT70" s="139"/>
      <c r="IU70" s="139"/>
      <c r="IV70" s="139"/>
      <c r="IW70" s="139"/>
      <c r="IX70" s="139"/>
      <c r="IY70" s="139"/>
      <c r="IZ70" s="139"/>
      <c r="JA70" s="139"/>
      <c r="JB70" s="139"/>
      <c r="JC70" s="139"/>
      <c r="JD70" s="139"/>
      <c r="JE70" s="139"/>
      <c r="JF70" s="139"/>
      <c r="JG70" s="139"/>
      <c r="JH70" s="139"/>
      <c r="JI70" s="139"/>
      <c r="JJ70" s="139"/>
      <c r="JK70" s="139"/>
      <c r="JL70" s="139"/>
      <c r="JM70" s="139"/>
      <c r="JN70" s="139"/>
      <c r="JO70" s="139"/>
      <c r="JP70" s="139"/>
      <c r="JQ70" s="139"/>
      <c r="JR70" s="139"/>
      <c r="JS70" s="139"/>
      <c r="JT70" s="139"/>
      <c r="JU70" s="139"/>
      <c r="JV70" s="139"/>
      <c r="JW70" s="139"/>
      <c r="JX70" s="139"/>
      <c r="JY70" s="139"/>
      <c r="JZ70" s="139"/>
      <c r="KA70" s="139"/>
      <c r="KB70" s="139"/>
      <c r="KC70" s="139"/>
      <c r="KD70" s="139"/>
      <c r="KE70" s="139"/>
      <c r="KF70" s="139"/>
      <c r="KG70" s="139"/>
      <c r="KH70" s="139"/>
      <c r="KI70" s="139"/>
      <c r="KJ70" s="139"/>
      <c r="KK70" s="139"/>
      <c r="KL70" s="139"/>
      <c r="KM70" s="139"/>
      <c r="KN70" s="139"/>
      <c r="KO70" s="139"/>
      <c r="KP70" s="139"/>
      <c r="KQ70" s="139"/>
      <c r="KR70" s="139"/>
      <c r="KS70" s="139"/>
      <c r="KT70" s="139"/>
      <c r="KU70" s="139"/>
    </row>
    <row r="71" spans="1:307" s="152" customFormat="1" ht="12.75" x14ac:dyDescent="0.2">
      <c r="A71" s="150" t="s">
        <v>552</v>
      </c>
      <c r="B71" s="186" t="s">
        <v>620</v>
      </c>
      <c r="C71" s="284">
        <f>'[8]ф_4 (Л) '!C76</f>
        <v>0.28274117569839596</v>
      </c>
      <c r="D71" s="284" t="str">
        <f>'[8]ф_4 (Л) '!D76</f>
        <v>-</v>
      </c>
      <c r="E71" s="284" t="str">
        <f>'[8]ф_4 (Л) '!E76</f>
        <v>-</v>
      </c>
      <c r="F71" s="284" t="str">
        <f>'[8]ф_4 (Л) '!F76</f>
        <v>-</v>
      </c>
      <c r="G71" s="284">
        <f>'[8]ф_4 (Л) '!G76</f>
        <v>0.28274117569839596</v>
      </c>
      <c r="H71" s="284">
        <f>'[8]ф_4 (Л) '!H76</f>
        <v>0.28274117569839596</v>
      </c>
      <c r="I71" s="284">
        <f>'[8]ф_4 (Л) '!I76</f>
        <v>0.28274117569839596</v>
      </c>
      <c r="J71" s="151" t="str">
        <f>'[8]ф_4 (Л) '!J76</f>
        <v>-</v>
      </c>
      <c r="K71" s="151" t="str">
        <f>'[8]ф_4 (Л) '!K76</f>
        <v>-</v>
      </c>
      <c r="L71" s="151" t="str">
        <f>'[8]ф_4 (Л) '!L76</f>
        <v>-</v>
      </c>
      <c r="M71" s="151" t="str">
        <f>'[8]ф_4 (Л) '!M76</f>
        <v>-</v>
      </c>
      <c r="N71" s="151">
        <f>'[8]ф_4 (Л) '!N76</f>
        <v>3.322857142857143</v>
      </c>
      <c r="O71" s="151">
        <f>'[8]ф_4 (Л) '!O76</f>
        <v>0</v>
      </c>
      <c r="P71" s="151">
        <f>'[8]ф_4 (Л) '!P76</f>
        <v>0</v>
      </c>
      <c r="Q71" s="151">
        <f>'[8]ф_4 (Л) '!Q76</f>
        <v>0</v>
      </c>
      <c r="R71" s="151">
        <f>'[8]ф_4 (Л) '!R76</f>
        <v>0</v>
      </c>
      <c r="S71" s="151">
        <f>'[8]ф_4 (Л) '!S76</f>
        <v>0</v>
      </c>
      <c r="T71" s="151">
        <f>'[8]ф_4 (Л) '!T76</f>
        <v>0</v>
      </c>
      <c r="U71" s="151">
        <f>'[8]ф_4 (Л) '!U76</f>
        <v>0</v>
      </c>
      <c r="V71" s="151">
        <f>'[8]ф_4 (Л) '!V76</f>
        <v>0</v>
      </c>
      <c r="W71" s="151">
        <f>'[8]ф_4 (Л) '!W76</f>
        <v>0</v>
      </c>
      <c r="X71" s="151">
        <f>'[8]ф_4 (Л) '!X76</f>
        <v>0</v>
      </c>
      <c r="Y71" s="151">
        <f>'[8]ф_4 (Л) '!Y76</f>
        <v>0</v>
      </c>
      <c r="Z71" s="151">
        <f>'[8]ф_4 (Л) '!Z76</f>
        <v>0</v>
      </c>
      <c r="AA71" s="151">
        <f>'[8]ф_4 (Л) '!AA76</f>
        <v>0</v>
      </c>
      <c r="AB71" s="151">
        <f>'[8]ф_4 (Л) '!AB76</f>
        <v>0</v>
      </c>
      <c r="AC71" s="151">
        <f>'[8]ф_4 (Л) '!AC76</f>
        <v>0</v>
      </c>
      <c r="AD71" s="151">
        <f>'[8]ф_4 (Л) '!AD76</f>
        <v>0</v>
      </c>
      <c r="AE71" s="151">
        <f>'[8]ф_4 (Л) '!AE76</f>
        <v>0</v>
      </c>
      <c r="AF71" s="151">
        <f>'[8]ф_4 (Л) '!AF76</f>
        <v>0</v>
      </c>
      <c r="AG71" s="151">
        <f>'[8]ф_4 (Л) '!AG76</f>
        <v>0</v>
      </c>
      <c r="AH71" s="151">
        <f>'[8]ф_4 (Л) '!AH76</f>
        <v>0</v>
      </c>
      <c r="AI71" s="151">
        <f>'[8]ф_4 (Л) '!AI76</f>
        <v>0</v>
      </c>
      <c r="AJ71" s="151" t="str">
        <f>'[8]ф_4 (Л) '!AJ76</f>
        <v>-</v>
      </c>
      <c r="AK71" s="151" t="str">
        <f>'[8]ф_4 (Л) '!AK76</f>
        <v>-</v>
      </c>
      <c r="AL71" s="151" t="str">
        <f>'[8]ф_4 (Л) '!AL76</f>
        <v>-</v>
      </c>
      <c r="AM71" s="151" t="str">
        <f>'[8]ф_4 (Л) '!AM76</f>
        <v>-</v>
      </c>
      <c r="AN71" s="151">
        <f>'[8]ф_4 (Л) '!AN76</f>
        <v>158.041</v>
      </c>
      <c r="AO71" s="151">
        <f>'[8]ф_4 (Л) '!AO76</f>
        <v>158.041</v>
      </c>
      <c r="AP71" s="151">
        <f>'[8]ф_4 (Л) '!AP76</f>
        <v>158.041</v>
      </c>
      <c r="AQ71" s="151">
        <f>'[8]ф_4 (Л) '!AQ76</f>
        <v>158.041</v>
      </c>
      <c r="AR71" s="151">
        <f>'[8]ф_4 (Л) '!AR76</f>
        <v>158.041</v>
      </c>
      <c r="AS71" s="151">
        <f>'[8]ф_4 (Л) '!AS76</f>
        <v>158.041</v>
      </c>
      <c r="AT71" s="151">
        <f>'[8]ф_4 (Л) '!AT76</f>
        <v>158.041</v>
      </c>
      <c r="AU71" s="151">
        <f>'[8]ф_4 (Л) '!AU76</f>
        <v>158.041</v>
      </c>
      <c r="AV71" s="151">
        <f>'[8]ф_4 (Л) '!AV76</f>
        <v>158.041</v>
      </c>
      <c r="AW71" s="151">
        <f>'[8]ф_4 (Л) '!AW76</f>
        <v>158.041</v>
      </c>
      <c r="AX71" s="151">
        <f>'[8]ф_4 (Л) '!AX76</f>
        <v>158.041</v>
      </c>
      <c r="AY71" s="151">
        <f>'[8]ф_4 (Л) '!AY76</f>
        <v>158.041</v>
      </c>
      <c r="AZ71" s="151">
        <f>'[8]ф_4 (Л) '!AZ76</f>
        <v>158.041</v>
      </c>
      <c r="BA71" s="151">
        <f>'[8]ф_4 (Л) '!BA76</f>
        <v>158.041</v>
      </c>
      <c r="BB71" s="151">
        <f>'[8]ф_4 (Л) '!BB76</f>
        <v>158.041</v>
      </c>
      <c r="BC71" s="151">
        <f>'[8]ф_4 (Л) '!BC76</f>
        <v>158.041</v>
      </c>
      <c r="BD71" s="151">
        <f>'[8]ф_4 (Л) '!BD76</f>
        <v>158.041</v>
      </c>
      <c r="BE71" s="151">
        <f>'[8]ф_4 (Л) '!BE76</f>
        <v>158.041</v>
      </c>
      <c r="BF71" s="151">
        <f>'[8]ф_4 (Л) '!BF76</f>
        <v>158.041</v>
      </c>
      <c r="BG71" s="151">
        <f>'[8]ф_4 (Л) '!BG76</f>
        <v>158.041</v>
      </c>
      <c r="BH71" s="151">
        <f>'[8]ф_4 (Л) '!BH76</f>
        <v>158.041</v>
      </c>
      <c r="BI71" s="151">
        <f>'[8]ф_4 (Л) '!BI76</f>
        <v>158.041</v>
      </c>
      <c r="BJ71" s="151" t="str">
        <f>'[8]ф_4 (Л) '!BJ76</f>
        <v>-</v>
      </c>
      <c r="BK71" s="151" t="str">
        <f>'[8]ф_4 (Л) '!BK76</f>
        <v>-</v>
      </c>
      <c r="BL71" s="151" t="str">
        <f>'[8]ф_4 (Л) '!BL76</f>
        <v>-</v>
      </c>
      <c r="BM71" s="151" t="str">
        <f>'[8]ф_4 (Л) '!BM76</f>
        <v>-</v>
      </c>
      <c r="BN71" s="151">
        <f>'[8]ф_4 (Л) '!BN76</f>
        <v>3.9302726410566184</v>
      </c>
      <c r="BO71" s="151">
        <f>'[8]ф_4 (Л) '!BO76</f>
        <v>3.3137336809670885</v>
      </c>
      <c r="BP71" s="151">
        <f>'[8]ф_4 (Л) '!BP76</f>
        <v>3.3884623387088104</v>
      </c>
      <c r="BQ71" s="151">
        <f>'[8]ф_4 (Л) '!BQ76</f>
        <v>3.4042113582432538</v>
      </c>
      <c r="BR71" s="151">
        <f>'[8]ф_4 (Л) '!BR76</f>
        <v>3.3938019343658659</v>
      </c>
      <c r="BS71" s="151">
        <f>'[8]ф_4 (Л) '!BS76</f>
        <v>3.4076101414300304</v>
      </c>
      <c r="BT71" s="151">
        <f>'[8]ф_4 (Л) '!BT76</f>
        <v>3.4238120340091265</v>
      </c>
      <c r="BU71" s="151">
        <f>'[8]ф_4 (Л) '!BU76</f>
        <v>3.4299109905671235</v>
      </c>
      <c r="BV71" s="151">
        <f>'[8]ф_4 (Л) '!BV76</f>
        <v>3.4315131231681919</v>
      </c>
      <c r="BW71" s="151">
        <f>'[8]ф_4 (Л) '!BW76</f>
        <v>3.4421620173080711</v>
      </c>
      <c r="BX71" s="151">
        <f>'[8]ф_4 (Л) '!BX76</f>
        <v>3.4463973348704782</v>
      </c>
      <c r="BY71" s="151">
        <f>'[8]ф_4 (Л) '!BY76</f>
        <v>3.4688318488657628</v>
      </c>
      <c r="BZ71" s="151">
        <f>'[8]ф_4 (Л) '!BZ76</f>
        <v>3.4769746375966504</v>
      </c>
      <c r="CA71" s="151">
        <f>'[8]ф_4 (Л) '!CA76</f>
        <v>3.4945770749424585</v>
      </c>
      <c r="CB71" s="151">
        <f>'[8]ф_4 (Л) '!CB76</f>
        <v>3.4976647179092031</v>
      </c>
      <c r="CC71" s="151">
        <f>'[8]ф_4 (Л) '!CC76</f>
        <v>3.5060109321678805</v>
      </c>
      <c r="CD71" s="151">
        <f>'[8]ф_4 (Л) '!CD76</f>
        <v>3.5144516738301927</v>
      </c>
      <c r="CE71" s="151">
        <f>'[8]ф_4 (Л) '!CE76</f>
        <v>3.5357076944775554</v>
      </c>
      <c r="CF71" s="151">
        <f>'[8]ф_4 (Л) '!CF76</f>
        <v>3.5380254176674977</v>
      </c>
      <c r="CG71" s="151">
        <f>'[8]ф_4 (Л) '!CG76</f>
        <v>3.5380525581457918</v>
      </c>
      <c r="CH71" s="151">
        <f>'[8]ф_4 (Л) '!CH76</f>
        <v>3.5378220529219329</v>
      </c>
      <c r="CI71" s="151">
        <f>'[8]ф_4 (Л) '!CI76</f>
        <v>3.5378220529219329</v>
      </c>
      <c r="CJ71" s="151" t="s">
        <v>132</v>
      </c>
      <c r="CK71" s="151" t="s">
        <v>132</v>
      </c>
      <c r="CL71" s="151" t="s">
        <v>132</v>
      </c>
      <c r="CM71" s="151" t="s">
        <v>132</v>
      </c>
      <c r="CN71" s="151">
        <v>3433.958131253522</v>
      </c>
      <c r="CO71" s="151">
        <v>378.38798400034244</v>
      </c>
      <c r="CP71" s="151">
        <v>350.32152208483404</v>
      </c>
      <c r="CQ71" s="151">
        <v>354.35048668263573</v>
      </c>
      <c r="CR71" s="151">
        <v>357.86770504333055</v>
      </c>
      <c r="CS71" s="151">
        <v>360.50253027707447</v>
      </c>
      <c r="CT71" s="151">
        <v>363.53088478029531</v>
      </c>
      <c r="CU71" s="151">
        <v>364.70077742760105</v>
      </c>
      <c r="CV71" s="151">
        <v>365.00834051050083</v>
      </c>
      <c r="CW71" s="151">
        <v>367.05520131861158</v>
      </c>
      <c r="CX71" s="151">
        <v>367.87053238164088</v>
      </c>
      <c r="CY71" s="151">
        <v>372.20114573573727</v>
      </c>
      <c r="CZ71" s="151">
        <v>373.07335372473523</v>
      </c>
      <c r="DA71" s="151">
        <v>373.51879281636673</v>
      </c>
      <c r="DB71" s="151">
        <v>372.85715688082763</v>
      </c>
      <c r="DC71" s="151">
        <v>371.23690116752817</v>
      </c>
      <c r="DD71" s="151">
        <v>370.25261111241758</v>
      </c>
      <c r="DE71" s="151">
        <v>365.5243669166577</v>
      </c>
      <c r="DF71" s="151">
        <v>365.95752584286276</v>
      </c>
      <c r="DG71" s="151">
        <v>365.96259931795737</v>
      </c>
      <c r="DH71" s="151">
        <v>365.91951096089258</v>
      </c>
      <c r="DI71" s="151">
        <v>365.91951096089241</v>
      </c>
      <c r="DJ71" s="139"/>
      <c r="DK71" s="139">
        <v>561.43200000000002</v>
      </c>
      <c r="DL71" s="139">
        <v>3854</v>
      </c>
      <c r="DM71" s="189"/>
      <c r="DN71" s="139">
        <v>0.35</v>
      </c>
      <c r="DO71" s="139"/>
      <c r="DP71" s="139"/>
      <c r="DQ71" s="284">
        <f>'[8]ф_4 (Л) '!DQ76</f>
        <v>0</v>
      </c>
      <c r="DR71" s="284">
        <f>'[8]ф_4 (Л) '!DR76</f>
        <v>0</v>
      </c>
      <c r="DS71" s="284">
        <f>'[8]ф_4 (Л) '!DS76</f>
        <v>0</v>
      </c>
      <c r="DT71" s="284">
        <f>'[8]ф_4 (Л) '!DT76</f>
        <v>0</v>
      </c>
      <c r="DU71" s="284">
        <f>'[8]ф_4 (Л) '!DU76</f>
        <v>0</v>
      </c>
      <c r="DV71" s="284">
        <f>'[8]ф_4 (Л) '!DV76</f>
        <v>0</v>
      </c>
      <c r="DW71" s="284">
        <f>'[8]ф_4 (Л) '!DW76</f>
        <v>0</v>
      </c>
      <c r="DX71" s="284">
        <f>'[8]ф_4 (Л) '!DX76</f>
        <v>0</v>
      </c>
      <c r="DY71" s="284">
        <f>'[8]ф_4 (Л) '!DY76</f>
        <v>0</v>
      </c>
      <c r="DZ71" s="284">
        <f>'[8]ф_4 (Л) '!DZ76</f>
        <v>0</v>
      </c>
      <c r="EA71" s="284">
        <f>'[8]ф_4 (Л) '!EA76</f>
        <v>0</v>
      </c>
      <c r="EB71" s="284">
        <f>'[8]ф_4 (Л) '!EB76</f>
        <v>0</v>
      </c>
      <c r="EC71" s="284">
        <f>'[8]ф_4 (Л) '!EC76</f>
        <v>0</v>
      </c>
      <c r="ED71" s="284">
        <f>'[8]ф_4 (Л) '!ED76</f>
        <v>0</v>
      </c>
      <c r="EE71" s="284">
        <f>'[8]ф_4 (Л) '!EE76</f>
        <v>0</v>
      </c>
      <c r="EF71" s="284">
        <f>'[8]ф_4 (Л) '!EF76</f>
        <v>0</v>
      </c>
      <c r="EG71" s="284">
        <f>'[8]ф_4 (Л) '!EG76</f>
        <v>0</v>
      </c>
      <c r="EH71" s="284">
        <f>'[8]ф_4 (Л) '!EH76</f>
        <v>0</v>
      </c>
      <c r="EI71" s="284">
        <f>'[8]ф_4 (Л) '!EI76</f>
        <v>26.219399017287706</v>
      </c>
      <c r="EJ71" s="284">
        <f>'[8]ф_4 (Л) '!EJ76</f>
        <v>432.10459094399994</v>
      </c>
      <c r="EK71" s="284">
        <f>'[8]ф_4 (Л) '!EK76</f>
        <v>0</v>
      </c>
      <c r="EL71" s="284">
        <f>'[8]ф_4 (Л) '!EL76</f>
        <v>0</v>
      </c>
      <c r="EM71" s="284">
        <f>'[8]ф_4 (Л) '!EM76</f>
        <v>0</v>
      </c>
      <c r="EN71" s="284">
        <f>'[8]ф_4 (Л) '!EN76</f>
        <v>0</v>
      </c>
      <c r="EO71" s="284">
        <f>'[8]ф_4 (Л) '!EO76</f>
        <v>0</v>
      </c>
      <c r="EP71" s="139"/>
      <c r="EQ71" s="139"/>
      <c r="ER71" s="139"/>
      <c r="ES71" s="139">
        <v>0</v>
      </c>
      <c r="ET71" s="139">
        <v>0</v>
      </c>
      <c r="EU71" s="139">
        <v>0</v>
      </c>
      <c r="EV71" s="139">
        <v>0</v>
      </c>
      <c r="EW71" s="139">
        <v>0</v>
      </c>
      <c r="EX71" s="139">
        <v>0</v>
      </c>
      <c r="EY71" s="139">
        <v>0</v>
      </c>
      <c r="EZ71" s="139">
        <v>0</v>
      </c>
      <c r="FA71" s="139">
        <v>0</v>
      </c>
      <c r="FB71" s="139">
        <v>0</v>
      </c>
      <c r="FC71" s="139">
        <v>0</v>
      </c>
      <c r="FD71" s="139">
        <v>0</v>
      </c>
      <c r="FE71" s="139">
        <v>0</v>
      </c>
      <c r="FF71" s="139">
        <v>0</v>
      </c>
      <c r="FG71" s="139">
        <v>0</v>
      </c>
      <c r="FH71" s="139">
        <v>0</v>
      </c>
      <c r="FI71" s="139">
        <v>0</v>
      </c>
      <c r="FJ71" s="139">
        <v>0</v>
      </c>
      <c r="FK71" s="139">
        <v>0</v>
      </c>
      <c r="FL71" s="139">
        <v>0</v>
      </c>
      <c r="FM71" s="139">
        <v>0</v>
      </c>
      <c r="FN71" s="139">
        <v>0</v>
      </c>
      <c r="FO71" s="139">
        <v>0</v>
      </c>
      <c r="FP71" s="139">
        <v>0</v>
      </c>
      <c r="FQ71" s="139">
        <v>0</v>
      </c>
      <c r="FR71" s="139"/>
      <c r="FS71" s="139"/>
      <c r="FT71" s="139"/>
      <c r="FU71" s="139">
        <v>2024</v>
      </c>
      <c r="FV71" s="139"/>
      <c r="FW71" s="139"/>
      <c r="FX71" s="139"/>
      <c r="FY71" s="139">
        <v>0.30094582975064488</v>
      </c>
      <c r="FZ71" s="139"/>
      <c r="GA71" s="139"/>
      <c r="GB71" s="139"/>
      <c r="GC71" s="191">
        <v>39.101908132975062</v>
      </c>
      <c r="GD71" s="139"/>
      <c r="GE71" s="139"/>
      <c r="GF71" s="139"/>
      <c r="GG71" s="139"/>
      <c r="GH71" s="139"/>
      <c r="GI71" s="139"/>
      <c r="GJ71" s="139">
        <v>18.409637846172586</v>
      </c>
      <c r="GK71" s="139"/>
      <c r="GL71" s="139"/>
      <c r="GM71" s="139"/>
      <c r="GN71" s="139">
        <v>2395.9299999999998</v>
      </c>
      <c r="GO71" s="139"/>
      <c r="GP71" s="139"/>
      <c r="GQ71" s="139"/>
      <c r="GR71" s="139">
        <v>3854</v>
      </c>
      <c r="GS71" s="139"/>
      <c r="GT71" s="139"/>
      <c r="GU71" s="139"/>
      <c r="GV71" s="139">
        <f t="shared" si="104"/>
        <v>0.28274117569839596</v>
      </c>
      <c r="GW71" s="139"/>
      <c r="GX71" s="139"/>
      <c r="GY71" s="139"/>
      <c r="GZ71" s="139">
        <f>IF($FU71&gt;GZ$10,$DM71,$FY71)</f>
        <v>0</v>
      </c>
      <c r="HA71" s="139">
        <f t="shared" si="112"/>
        <v>0</v>
      </c>
      <c r="HB71" s="139">
        <f t="shared" si="112"/>
        <v>0</v>
      </c>
      <c r="HC71" s="139">
        <f t="shared" si="112"/>
        <v>0.30094582975064488</v>
      </c>
      <c r="HD71" s="139">
        <f t="shared" si="112"/>
        <v>0.30094582975064488</v>
      </c>
      <c r="HE71" s="139">
        <f t="shared" si="112"/>
        <v>0.30094582975064488</v>
      </c>
      <c r="HF71" s="139">
        <f t="shared" si="112"/>
        <v>0.30094582975064488</v>
      </c>
      <c r="HG71" s="139">
        <f t="shared" si="112"/>
        <v>0.30094582975064488</v>
      </c>
      <c r="HH71" s="139">
        <f t="shared" si="112"/>
        <v>0.30094582975064488</v>
      </c>
      <c r="HI71" s="139">
        <f t="shared" si="112"/>
        <v>0.30094582975064488</v>
      </c>
      <c r="HJ71" s="139">
        <f t="shared" si="112"/>
        <v>0.30094582975064488</v>
      </c>
      <c r="HK71" s="139">
        <f t="shared" si="112"/>
        <v>0.30094582975064488</v>
      </c>
      <c r="HL71" s="139">
        <f t="shared" si="112"/>
        <v>0.30094582975064488</v>
      </c>
      <c r="HM71" s="139">
        <f t="shared" si="112"/>
        <v>0.30094582975064488</v>
      </c>
      <c r="HN71" s="139">
        <f t="shared" si="112"/>
        <v>0.30094582975064488</v>
      </c>
      <c r="HO71" s="139">
        <f t="shared" si="112"/>
        <v>0.30094582975064488</v>
      </c>
      <c r="HP71" s="139">
        <f t="shared" si="113"/>
        <v>0.30094582975064488</v>
      </c>
      <c r="HQ71" s="139">
        <f t="shared" si="113"/>
        <v>0.30094582975064488</v>
      </c>
      <c r="HR71" s="139">
        <f t="shared" si="113"/>
        <v>0.30094582975064488</v>
      </c>
      <c r="HS71" s="139">
        <f t="shared" si="113"/>
        <v>0.30094582975064488</v>
      </c>
      <c r="HT71" s="139">
        <f t="shared" si="113"/>
        <v>0.30094582975064488</v>
      </c>
      <c r="HU71" s="139">
        <f t="shared" si="113"/>
        <v>0.30094582975064488</v>
      </c>
      <c r="HV71" s="139">
        <f t="shared" si="113"/>
        <v>0.30094582975064488</v>
      </c>
      <c r="HW71" s="139">
        <f t="shared" si="113"/>
        <v>0.30094582975064488</v>
      </c>
      <c r="HX71" s="139">
        <f t="shared" si="113"/>
        <v>0.30094582975064488</v>
      </c>
      <c r="HY71" s="139"/>
      <c r="HZ71" s="139"/>
      <c r="IA71" s="139"/>
      <c r="IB71" s="139"/>
      <c r="IC71" s="139"/>
      <c r="ID71" s="139"/>
      <c r="IE71" s="139"/>
      <c r="IF71" s="139"/>
      <c r="IG71" s="139"/>
      <c r="IH71" s="139"/>
      <c r="II71" s="139"/>
      <c r="IJ71" s="139"/>
      <c r="IK71" s="139"/>
      <c r="IL71" s="139"/>
      <c r="IM71" s="139"/>
      <c r="IN71" s="139"/>
      <c r="IO71" s="139"/>
      <c r="IP71" s="139"/>
      <c r="IQ71" s="139"/>
      <c r="IR71" s="139"/>
      <c r="IS71" s="139"/>
      <c r="IT71" s="139"/>
      <c r="IU71" s="139"/>
      <c r="IV71" s="139"/>
      <c r="IW71" s="139"/>
      <c r="IX71" s="139"/>
      <c r="IY71" s="139"/>
      <c r="IZ71" s="139"/>
      <c r="JA71" s="139"/>
      <c r="JB71" s="139"/>
      <c r="JC71" s="139"/>
      <c r="JD71" s="139"/>
      <c r="JE71" s="139"/>
      <c r="JF71" s="139"/>
      <c r="JG71" s="139"/>
      <c r="JH71" s="139"/>
      <c r="JI71" s="139"/>
      <c r="JJ71" s="139"/>
      <c r="JK71" s="139"/>
      <c r="JL71" s="139"/>
      <c r="JM71" s="139"/>
      <c r="JN71" s="139"/>
      <c r="JO71" s="139"/>
      <c r="JP71" s="139"/>
      <c r="JQ71" s="139"/>
      <c r="JR71" s="139"/>
      <c r="JS71" s="139"/>
      <c r="JT71" s="139"/>
      <c r="JU71" s="139"/>
      <c r="JV71" s="139"/>
      <c r="JW71" s="139"/>
      <c r="JX71" s="139"/>
      <c r="JY71" s="139"/>
      <c r="JZ71" s="139"/>
      <c r="KA71" s="139"/>
      <c r="KB71" s="139"/>
      <c r="KC71" s="139"/>
      <c r="KD71" s="139"/>
      <c r="KE71" s="139"/>
      <c r="KF71" s="139"/>
      <c r="KG71" s="139"/>
      <c r="KH71" s="139"/>
      <c r="KI71" s="139"/>
      <c r="KJ71" s="139"/>
      <c r="KK71" s="139"/>
      <c r="KL71" s="139"/>
      <c r="KM71" s="139"/>
      <c r="KN71" s="139"/>
      <c r="KO71" s="139"/>
      <c r="KP71" s="139"/>
      <c r="KQ71" s="139"/>
      <c r="KR71" s="139"/>
      <c r="KS71" s="139"/>
      <c r="KT71" s="139"/>
      <c r="KU71" s="139"/>
    </row>
    <row r="72" spans="1:307" s="157" customFormat="1" ht="45.75" customHeight="1" x14ac:dyDescent="0.2">
      <c r="A72" s="150"/>
      <c r="B72" s="153" t="s">
        <v>661</v>
      </c>
      <c r="C72" s="183">
        <v>0.28299999999999997</v>
      </c>
      <c r="D72" s="183">
        <v>0.28274117569839596</v>
      </c>
      <c r="E72" s="183">
        <v>0.28274117569839596</v>
      </c>
      <c r="F72" s="183">
        <v>0.28274117569839596</v>
      </c>
      <c r="G72" s="183">
        <v>0.28274117569839596</v>
      </c>
      <c r="H72" s="183">
        <v>0.28274117569839596</v>
      </c>
      <c r="I72" s="183">
        <v>0.26031470346217966</v>
      </c>
      <c r="J72" s="183">
        <v>0.18867362498290374</v>
      </c>
      <c r="K72" s="183">
        <v>0.18867362498290374</v>
      </c>
      <c r="L72" s="183">
        <v>0.18867362498290374</v>
      </c>
      <c r="M72" s="183">
        <v>0.18867362498290374</v>
      </c>
      <c r="N72" s="183">
        <v>0.18856316183798777</v>
      </c>
      <c r="O72" s="183">
        <v>0.15606659590464328</v>
      </c>
      <c r="P72" s="183">
        <v>0.15496613985220306</v>
      </c>
      <c r="Q72" s="183">
        <v>3.3130534825040921E-2</v>
      </c>
      <c r="R72" s="183">
        <v>3.3130534825040921E-2</v>
      </c>
      <c r="S72" s="183">
        <v>3.3130534825040921E-2</v>
      </c>
      <c r="T72" s="183">
        <v>3.3130534825040921E-2</v>
      </c>
      <c r="U72" s="183">
        <v>3.3130534825040921E-2</v>
      </c>
      <c r="V72" s="183">
        <v>3.3130534825040921E-2</v>
      </c>
      <c r="W72" s="183">
        <v>3.3130534825040921E-2</v>
      </c>
      <c r="X72" s="183">
        <v>3.3130534825040921E-2</v>
      </c>
      <c r="Y72" s="183">
        <v>3.3130534825040921E-2</v>
      </c>
      <c r="Z72" s="183">
        <v>3.3130534825040921E-2</v>
      </c>
      <c r="AA72" s="183">
        <v>3.3130534825040921E-2</v>
      </c>
      <c r="AB72" s="183">
        <v>3.3130534825040921E-2</v>
      </c>
      <c r="AC72" s="183">
        <v>3.3130534825040921E-2</v>
      </c>
      <c r="AD72" s="183">
        <v>3.3130534825040921E-2</v>
      </c>
      <c r="AE72" s="183">
        <v>3.3130534825040921E-2</v>
      </c>
      <c r="AF72" s="183">
        <v>3.3130534825040921E-2</v>
      </c>
      <c r="AG72" s="183">
        <v>3.3130534825040921E-2</v>
      </c>
      <c r="AH72" s="183">
        <v>3.3130534825040921E-2</v>
      </c>
      <c r="AI72" s="183">
        <v>3.3144260913671557E-2</v>
      </c>
      <c r="AJ72" s="595">
        <v>164.18</v>
      </c>
      <c r="AK72" s="595">
        <v>164.18</v>
      </c>
      <c r="AL72" s="595">
        <v>164.18</v>
      </c>
      <c r="AM72" s="595">
        <v>164.18</v>
      </c>
      <c r="AN72" s="595">
        <v>163.18279999999999</v>
      </c>
      <c r="AO72" s="595">
        <v>162.18799999999999</v>
      </c>
      <c r="AP72" s="595">
        <v>161.19330000000002</v>
      </c>
      <c r="AQ72" s="595">
        <v>160.1985</v>
      </c>
      <c r="AR72" s="595">
        <v>159.2038</v>
      </c>
      <c r="AS72" s="595">
        <v>158.209</v>
      </c>
      <c r="AT72" s="595">
        <v>158.209</v>
      </c>
      <c r="AU72" s="595">
        <v>158.209</v>
      </c>
      <c r="AV72" s="595">
        <v>158.209</v>
      </c>
      <c r="AW72" s="595">
        <v>158.209</v>
      </c>
      <c r="AX72" s="595">
        <v>158.209</v>
      </c>
      <c r="AY72" s="595">
        <v>158.209</v>
      </c>
      <c r="AZ72" s="595">
        <v>158.209</v>
      </c>
      <c r="BA72" s="595">
        <v>158.209</v>
      </c>
      <c r="BB72" s="595">
        <v>158.209</v>
      </c>
      <c r="BC72" s="595">
        <v>158.209</v>
      </c>
      <c r="BD72" s="595">
        <v>158.209</v>
      </c>
      <c r="BE72" s="595">
        <v>158.209</v>
      </c>
      <c r="BF72" s="595">
        <v>158.209</v>
      </c>
      <c r="BG72" s="595">
        <v>158.209</v>
      </c>
      <c r="BH72" s="595">
        <v>158.209</v>
      </c>
      <c r="BI72" s="595">
        <v>158.209</v>
      </c>
      <c r="BJ72" s="182">
        <v>2.84</v>
      </c>
      <c r="BK72" s="595">
        <v>2.84</v>
      </c>
      <c r="BL72" s="595">
        <v>2.84</v>
      </c>
      <c r="BM72" s="595">
        <v>2.86</v>
      </c>
      <c r="BN72" s="595">
        <v>2.87</v>
      </c>
      <c r="BO72" s="595">
        <v>2.87</v>
      </c>
      <c r="BP72" s="595">
        <v>2.85</v>
      </c>
      <c r="BQ72" s="595">
        <v>2.81</v>
      </c>
      <c r="BR72" s="595">
        <v>2.75</v>
      </c>
      <c r="BS72" s="595">
        <v>2.75</v>
      </c>
      <c r="BT72" s="595">
        <v>2.75</v>
      </c>
      <c r="BU72" s="595">
        <v>2.75</v>
      </c>
      <c r="BV72" s="595">
        <v>2.75</v>
      </c>
      <c r="BW72" s="595">
        <v>2.75</v>
      </c>
      <c r="BX72" s="595">
        <v>2.75</v>
      </c>
      <c r="BY72" s="595">
        <v>2.75</v>
      </c>
      <c r="BZ72" s="595">
        <v>2.75</v>
      </c>
      <c r="CA72" s="595">
        <v>2.75</v>
      </c>
      <c r="CB72" s="595">
        <v>2.75</v>
      </c>
      <c r="CC72" s="595">
        <v>2.75</v>
      </c>
      <c r="CD72" s="595">
        <v>2.75</v>
      </c>
      <c r="CE72" s="595">
        <v>2.75</v>
      </c>
      <c r="CF72" s="595">
        <v>2.75</v>
      </c>
      <c r="CG72" s="595">
        <v>2.75</v>
      </c>
      <c r="CH72" s="595">
        <v>2.75</v>
      </c>
      <c r="CI72" s="595">
        <v>2.75</v>
      </c>
      <c r="CJ72" s="158">
        <f>CK72</f>
        <v>150478.1</v>
      </c>
      <c r="CK72" s="158">
        <v>150478.1</v>
      </c>
      <c r="CL72" s="158">
        <v>150478.1</v>
      </c>
      <c r="CM72" s="158">
        <v>150478.1</v>
      </c>
      <c r="CN72" s="158">
        <v>146592.79999999999</v>
      </c>
      <c r="CO72" s="158">
        <v>142810.99</v>
      </c>
      <c r="CP72" s="158">
        <v>139838.22</v>
      </c>
      <c r="CQ72" s="158">
        <v>138027.51</v>
      </c>
      <c r="CR72" s="158">
        <v>135325.26999999999</v>
      </c>
      <c r="CS72" s="158">
        <v>135325.26999999999</v>
      </c>
      <c r="CT72" s="158">
        <v>135325.26999999999</v>
      </c>
      <c r="CU72" s="158">
        <v>135325.26999999999</v>
      </c>
      <c r="CV72" s="158">
        <v>135325.26999999999</v>
      </c>
      <c r="CW72" s="158">
        <v>135325.26999999999</v>
      </c>
      <c r="CX72" s="158">
        <v>135325.26999999999</v>
      </c>
      <c r="CY72" s="158">
        <v>135325.26999999999</v>
      </c>
      <c r="CZ72" s="158">
        <v>135325.26999999999</v>
      </c>
      <c r="DA72" s="158">
        <v>135325.26999999999</v>
      </c>
      <c r="DB72" s="158">
        <v>135325.26999999999</v>
      </c>
      <c r="DC72" s="158">
        <v>135325.26999999999</v>
      </c>
      <c r="DD72" s="158">
        <v>135325.26999999999</v>
      </c>
      <c r="DE72" s="158">
        <v>135325.26999999999</v>
      </c>
      <c r="DF72" s="158">
        <v>135325.26999999999</v>
      </c>
      <c r="DG72" s="158">
        <v>135325.26999999999</v>
      </c>
      <c r="DH72" s="158">
        <v>135325.26999999999</v>
      </c>
      <c r="DI72" s="158">
        <v>135325.26999999999</v>
      </c>
      <c r="DJ72" s="155"/>
      <c r="DK72" s="156">
        <f>SUM(DK12:DK71)</f>
        <v>54376.486300000004</v>
      </c>
      <c r="DL72" s="156">
        <f>SUM(DL12:DL71)</f>
        <v>466489.8</v>
      </c>
      <c r="DM72" s="156">
        <f>SUM(DM12:DM71)</f>
        <v>392.31125399999991</v>
      </c>
      <c r="DN72" s="156">
        <f>SUM(DN12:DN71)</f>
        <v>608.13525840199998</v>
      </c>
      <c r="DO72" s="156"/>
      <c r="DP72" s="156"/>
      <c r="DQ72" s="156">
        <f t="shared" ref="DQ72:EO72" si="114">SUM(DQ12:DQ71)</f>
        <v>0</v>
      </c>
      <c r="DR72" s="156">
        <f t="shared" si="114"/>
        <v>481.4438078110382</v>
      </c>
      <c r="DS72" s="156">
        <f t="shared" si="114"/>
        <v>163.87740401733677</v>
      </c>
      <c r="DT72" s="156">
        <f t="shared" si="114"/>
        <v>8130.6812887858832</v>
      </c>
      <c r="DU72" s="156">
        <f t="shared" si="114"/>
        <v>8416.7308510479761</v>
      </c>
      <c r="DV72" s="156">
        <f t="shared" si="114"/>
        <v>3426.0457188407695</v>
      </c>
      <c r="DW72" s="156">
        <f t="shared" si="114"/>
        <v>3160.2677708347178</v>
      </c>
      <c r="DX72" s="156">
        <f t="shared" si="114"/>
        <v>1402.7061493631234</v>
      </c>
      <c r="DY72" s="156">
        <f t="shared" si="114"/>
        <v>1371.5332348341465</v>
      </c>
      <c r="DZ72" s="156">
        <f t="shared" si="114"/>
        <v>1108.3295524767677</v>
      </c>
      <c r="EA72" s="156">
        <f t="shared" si="114"/>
        <v>1560.6669085880158</v>
      </c>
      <c r="EB72" s="156">
        <f t="shared" si="114"/>
        <v>1343.7201263498748</v>
      </c>
      <c r="EC72" s="156">
        <f t="shared" si="114"/>
        <v>1576.7759413130807</v>
      </c>
      <c r="ED72" s="156">
        <f t="shared" si="114"/>
        <v>1365.5219239799853</v>
      </c>
      <c r="EE72" s="156">
        <f t="shared" si="114"/>
        <v>1471.5176877280094</v>
      </c>
      <c r="EF72" s="156">
        <f t="shared" si="114"/>
        <v>1138.5712861977622</v>
      </c>
      <c r="EG72" s="156">
        <f t="shared" si="114"/>
        <v>1383.9941181253243</v>
      </c>
      <c r="EH72" s="156">
        <f t="shared" si="114"/>
        <v>1332.2199895238127</v>
      </c>
      <c r="EI72" s="156">
        <f t="shared" si="114"/>
        <v>1087.5735263095619</v>
      </c>
      <c r="EJ72" s="156">
        <f t="shared" si="114"/>
        <v>987.65944552365295</v>
      </c>
      <c r="EK72" s="156">
        <f t="shared" si="114"/>
        <v>1216.1139955928479</v>
      </c>
      <c r="EL72" s="156">
        <f t="shared" si="114"/>
        <v>626.78016551923952</v>
      </c>
      <c r="EM72" s="156">
        <f t="shared" si="114"/>
        <v>241.91134629796133</v>
      </c>
      <c r="EN72" s="156">
        <f t="shared" si="114"/>
        <v>-4.4666055069572499</v>
      </c>
      <c r="EO72" s="156">
        <f t="shared" si="114"/>
        <v>0</v>
      </c>
      <c r="EP72" s="156"/>
      <c r="EQ72" s="156"/>
      <c r="ER72" s="156"/>
      <c r="ES72" s="156">
        <f t="shared" ref="ES72:FQ72" si="115">SUM(ES12:ES71)</f>
        <v>0</v>
      </c>
      <c r="ET72" s="156">
        <f t="shared" si="115"/>
        <v>0</v>
      </c>
      <c r="EU72" s="156">
        <f t="shared" si="115"/>
        <v>0</v>
      </c>
      <c r="EV72" s="156">
        <f t="shared" si="115"/>
        <v>2619.8964999999998</v>
      </c>
      <c r="EW72" s="156">
        <f t="shared" si="115"/>
        <v>1945.8321000000001</v>
      </c>
      <c r="EX72" s="156">
        <f t="shared" si="115"/>
        <v>966.39099999999985</v>
      </c>
      <c r="EY72" s="156">
        <f t="shared" si="115"/>
        <v>972.899</v>
      </c>
      <c r="EZ72" s="156">
        <f t="shared" si="115"/>
        <v>306.44400000000007</v>
      </c>
      <c r="FA72" s="156">
        <f t="shared" si="115"/>
        <v>12.564</v>
      </c>
      <c r="FB72" s="156">
        <f t="shared" si="115"/>
        <v>0</v>
      </c>
      <c r="FC72" s="156">
        <f t="shared" si="115"/>
        <v>0</v>
      </c>
      <c r="FD72" s="156">
        <f t="shared" si="115"/>
        <v>0</v>
      </c>
      <c r="FE72" s="156">
        <f t="shared" si="115"/>
        <v>196.75550000000001</v>
      </c>
      <c r="FF72" s="156">
        <f t="shared" si="115"/>
        <v>0</v>
      </c>
      <c r="FG72" s="156">
        <f t="shared" si="115"/>
        <v>0</v>
      </c>
      <c r="FH72" s="156">
        <f t="shared" si="115"/>
        <v>10.64</v>
      </c>
      <c r="FI72" s="156">
        <f t="shared" si="115"/>
        <v>0</v>
      </c>
      <c r="FJ72" s="156">
        <f t="shared" si="115"/>
        <v>0</v>
      </c>
      <c r="FK72" s="156">
        <f t="shared" si="115"/>
        <v>0</v>
      </c>
      <c r="FL72" s="156">
        <f t="shared" si="115"/>
        <v>0</v>
      </c>
      <c r="FM72" s="156">
        <f t="shared" si="115"/>
        <v>66.104700000000008</v>
      </c>
      <c r="FN72" s="156">
        <f t="shared" si="115"/>
        <v>253.797</v>
      </c>
      <c r="FO72" s="156">
        <f t="shared" si="115"/>
        <v>121.47300000000003</v>
      </c>
      <c r="FP72" s="156">
        <f t="shared" si="115"/>
        <v>185.59499999999997</v>
      </c>
      <c r="FQ72" s="156">
        <f t="shared" si="115"/>
        <v>0</v>
      </c>
      <c r="FR72" s="156"/>
      <c r="FS72" s="156"/>
      <c r="FT72" s="156"/>
      <c r="FU72" s="156"/>
      <c r="FV72" s="156"/>
      <c r="FW72" s="156"/>
      <c r="FX72" s="156"/>
      <c r="FY72" s="156">
        <f>SUM(FY12:FY71)</f>
        <v>419.45527142975067</v>
      </c>
      <c r="FZ72" s="156"/>
      <c r="GA72" s="156"/>
      <c r="GB72" s="156"/>
      <c r="GC72" s="156">
        <f>SUM(GC66:GC71)</f>
        <v>780.05523399201604</v>
      </c>
      <c r="GD72" s="156">
        <f>SUM(GD66:GD71)</f>
        <v>1440.7906938310734</v>
      </c>
      <c r="GE72" s="156"/>
      <c r="GF72" s="156"/>
      <c r="GG72" s="156"/>
      <c r="GH72" s="156"/>
      <c r="GI72" s="156"/>
      <c r="GJ72" s="156">
        <f>SUM(GJ66:GJ71)</f>
        <v>2256.6350693300542</v>
      </c>
      <c r="GK72" s="156">
        <f>SUM(GK66:GK71)</f>
        <v>6013.0865429280166</v>
      </c>
      <c r="GL72" s="156"/>
      <c r="GM72" s="156"/>
      <c r="GN72" s="156"/>
      <c r="GO72" s="156"/>
      <c r="GP72" s="156"/>
      <c r="GQ72" s="156"/>
      <c r="GR72" s="156">
        <f>SUM(GR12:GR71)</f>
        <v>426139.8</v>
      </c>
      <c r="GS72" s="156"/>
      <c r="GT72" s="156"/>
      <c r="GU72" s="156"/>
      <c r="GV72" s="139">
        <f t="shared" si="104"/>
        <v>0.25828489296846213</v>
      </c>
      <c r="GW72" s="156"/>
      <c r="GX72" s="156"/>
      <c r="GY72" s="156"/>
      <c r="GZ72" s="156">
        <f t="shared" ref="GZ72:HX72" si="116">SUM(GZ12:GZ71)</f>
        <v>392.31125399999991</v>
      </c>
      <c r="HA72" s="156">
        <f t="shared" si="116"/>
        <v>392.31125399999991</v>
      </c>
      <c r="HB72" s="156">
        <f t="shared" si="116"/>
        <v>392.31125399999991</v>
      </c>
      <c r="HC72" s="156">
        <f t="shared" si="116"/>
        <v>373.71616382975043</v>
      </c>
      <c r="HD72" s="156">
        <f t="shared" si="116"/>
        <v>440.82814262975046</v>
      </c>
      <c r="HE72" s="156">
        <f t="shared" si="116"/>
        <v>432.25247342975052</v>
      </c>
      <c r="HF72" s="156">
        <f t="shared" si="116"/>
        <v>433.05247342975053</v>
      </c>
      <c r="HG72" s="156">
        <f t="shared" si="116"/>
        <v>433.05247342975053</v>
      </c>
      <c r="HH72" s="156">
        <f t="shared" si="116"/>
        <v>433.05247342975053</v>
      </c>
      <c r="HI72" s="156">
        <f t="shared" si="116"/>
        <v>433.05247342975053</v>
      </c>
      <c r="HJ72" s="156">
        <f t="shared" si="116"/>
        <v>433.05247342975053</v>
      </c>
      <c r="HK72" s="156">
        <f t="shared" si="116"/>
        <v>433.05247342975053</v>
      </c>
      <c r="HL72" s="156">
        <f t="shared" si="116"/>
        <v>433.05247342975053</v>
      </c>
      <c r="HM72" s="156">
        <f t="shared" si="116"/>
        <v>433.05247342975053</v>
      </c>
      <c r="HN72" s="156">
        <f t="shared" si="116"/>
        <v>433.05247342975053</v>
      </c>
      <c r="HO72" s="156">
        <f t="shared" si="116"/>
        <v>433.05247342975053</v>
      </c>
      <c r="HP72" s="156">
        <f t="shared" si="116"/>
        <v>433.05247342975053</v>
      </c>
      <c r="HQ72" s="156">
        <f t="shared" si="116"/>
        <v>433.05247342975053</v>
      </c>
      <c r="HR72" s="156">
        <f t="shared" si="116"/>
        <v>433.05247342975053</v>
      </c>
      <c r="HS72" s="156">
        <f t="shared" si="116"/>
        <v>433.05247342975053</v>
      </c>
      <c r="HT72" s="156">
        <f t="shared" si="116"/>
        <v>433.05247342975053</v>
      </c>
      <c r="HU72" s="156">
        <f t="shared" si="116"/>
        <v>433.05247342975053</v>
      </c>
      <c r="HV72" s="156">
        <f t="shared" si="116"/>
        <v>433.05247342975053</v>
      </c>
      <c r="HW72" s="156">
        <f t="shared" si="116"/>
        <v>433.05247342975053</v>
      </c>
      <c r="HX72" s="156">
        <f t="shared" si="116"/>
        <v>419.45527142975067</v>
      </c>
      <c r="HY72" s="156"/>
      <c r="HZ72" s="156"/>
      <c r="IA72" s="156"/>
      <c r="IB72" s="156"/>
      <c r="IC72" s="156"/>
      <c r="ID72" s="156"/>
      <c r="IE72" s="156"/>
      <c r="IF72" s="156"/>
      <c r="IG72" s="156"/>
      <c r="IH72" s="156"/>
      <c r="II72" s="156"/>
      <c r="IJ72" s="156"/>
      <c r="IK72" s="156"/>
      <c r="IL72" s="156"/>
      <c r="IM72" s="156"/>
      <c r="IN72" s="156"/>
      <c r="IO72" s="156"/>
      <c r="IP72" s="156"/>
      <c r="IQ72" s="156"/>
      <c r="IR72" s="156"/>
      <c r="IS72" s="156"/>
      <c r="IT72" s="156"/>
      <c r="IU72" s="156"/>
      <c r="IV72" s="156"/>
      <c r="IW72" s="156"/>
      <c r="IX72" s="156"/>
      <c r="IY72" s="156"/>
      <c r="IZ72" s="156"/>
      <c r="JA72" s="156"/>
      <c r="JB72" s="156"/>
      <c r="JC72" s="156"/>
      <c r="JD72" s="156"/>
      <c r="JE72" s="156"/>
      <c r="JF72" s="156"/>
      <c r="JG72" s="156"/>
      <c r="JH72" s="156"/>
      <c r="JI72" s="156"/>
      <c r="JJ72" s="156"/>
      <c r="JK72" s="156"/>
      <c r="JL72" s="156"/>
      <c r="JM72" s="156"/>
      <c r="JN72" s="156"/>
      <c r="JO72" s="156"/>
      <c r="JP72" s="156"/>
      <c r="JQ72" s="156"/>
      <c r="JR72" s="156"/>
      <c r="JS72" s="156"/>
      <c r="JT72" s="156"/>
      <c r="JU72" s="156"/>
      <c r="JV72" s="156"/>
      <c r="JW72" s="156"/>
      <c r="JX72" s="156"/>
      <c r="JY72" s="156"/>
      <c r="JZ72" s="156"/>
      <c r="KA72" s="156"/>
      <c r="KB72" s="156"/>
      <c r="KC72" s="156"/>
      <c r="KD72" s="156"/>
      <c r="KE72" s="156"/>
      <c r="KF72" s="156"/>
    </row>
    <row r="73" spans="1:307" s="597" customFormat="1" x14ac:dyDescent="0.2">
      <c r="A73" s="150"/>
      <c r="B73" s="598" t="s">
        <v>1509</v>
      </c>
      <c r="C73" s="284"/>
      <c r="D73" s="284"/>
      <c r="E73" s="284"/>
      <c r="F73" s="284"/>
      <c r="G73" s="284"/>
      <c r="H73" s="284"/>
      <c r="I73" s="284"/>
      <c r="J73" s="151"/>
      <c r="K73" s="151"/>
      <c r="L73" s="151"/>
      <c r="M73" s="151"/>
      <c r="N73" s="151"/>
      <c r="O73" s="151"/>
      <c r="P73" s="151"/>
      <c r="Q73" s="151"/>
      <c r="R73" s="151"/>
      <c r="S73" s="151"/>
      <c r="T73" s="151"/>
      <c r="U73" s="151"/>
      <c r="V73" s="151"/>
      <c r="W73" s="151"/>
      <c r="X73" s="151"/>
      <c r="Y73" s="151"/>
      <c r="Z73" s="151"/>
      <c r="AA73" s="151"/>
      <c r="AB73" s="151"/>
      <c r="AC73" s="151"/>
      <c r="AD73" s="151"/>
      <c r="AE73" s="151"/>
      <c r="AF73" s="151"/>
      <c r="AG73" s="151"/>
      <c r="AH73" s="151"/>
      <c r="AI73" s="151"/>
      <c r="AJ73" s="595">
        <f>AK73</f>
        <v>164.18</v>
      </c>
      <c r="AK73" s="595">
        <v>164.18</v>
      </c>
      <c r="AL73" s="595">
        <v>164.18</v>
      </c>
      <c r="AM73" s="595">
        <v>164.18</v>
      </c>
      <c r="AN73" s="595">
        <v>163.18279999999999</v>
      </c>
      <c r="AO73" s="595">
        <v>162.18799999999999</v>
      </c>
      <c r="AP73" s="595">
        <v>161.19330000000002</v>
      </c>
      <c r="AQ73" s="595">
        <v>160.1985</v>
      </c>
      <c r="AR73" s="595">
        <v>159.2038</v>
      </c>
      <c r="AS73" s="595">
        <v>158.209</v>
      </c>
      <c r="AT73" s="595">
        <v>158.209</v>
      </c>
      <c r="AU73" s="595">
        <v>158.209</v>
      </c>
      <c r="AV73" s="595">
        <v>158.209</v>
      </c>
      <c r="AW73" s="595">
        <v>158.209</v>
      </c>
      <c r="AX73" s="595">
        <v>158.209</v>
      </c>
      <c r="AY73" s="595">
        <v>158.209</v>
      </c>
      <c r="AZ73" s="595">
        <v>158.209</v>
      </c>
      <c r="BA73" s="595">
        <v>158.209</v>
      </c>
      <c r="BB73" s="595">
        <v>158.209</v>
      </c>
      <c r="BC73" s="595">
        <v>158.209</v>
      </c>
      <c r="BD73" s="595">
        <v>158.209</v>
      </c>
      <c r="BE73" s="595">
        <v>158.209</v>
      </c>
      <c r="BF73" s="595">
        <v>158.209</v>
      </c>
      <c r="BG73" s="595">
        <v>158.209</v>
      </c>
      <c r="BH73" s="595">
        <v>158.209</v>
      </c>
      <c r="BI73" s="595">
        <v>158.209</v>
      </c>
      <c r="BJ73" s="182"/>
      <c r="BK73" s="595"/>
      <c r="BL73" s="595"/>
      <c r="BM73" s="595"/>
      <c r="BN73" s="595"/>
      <c r="BO73" s="595"/>
      <c r="BP73" s="595"/>
      <c r="BQ73" s="595"/>
      <c r="BR73" s="595"/>
      <c r="BS73" s="595"/>
      <c r="BT73" s="595"/>
      <c r="BU73" s="595"/>
      <c r="BV73" s="595"/>
      <c r="BW73" s="595"/>
      <c r="BX73" s="595"/>
      <c r="BY73" s="595"/>
      <c r="BZ73" s="595"/>
      <c r="CA73" s="595"/>
      <c r="CB73" s="595"/>
      <c r="CC73" s="595"/>
      <c r="CD73" s="595"/>
      <c r="CE73" s="595"/>
      <c r="CF73" s="595"/>
      <c r="CG73" s="595"/>
      <c r="CH73" s="595"/>
      <c r="CI73" s="595"/>
      <c r="CJ73" s="158"/>
      <c r="CK73" s="158"/>
      <c r="CL73" s="158"/>
      <c r="CM73" s="158"/>
      <c r="CN73" s="158"/>
      <c r="CO73" s="158"/>
      <c r="CP73" s="158"/>
      <c r="CQ73" s="158"/>
      <c r="CR73" s="158"/>
      <c r="CS73" s="158"/>
      <c r="CT73" s="158"/>
      <c r="CU73" s="158"/>
      <c r="CV73" s="158"/>
      <c r="CW73" s="158"/>
      <c r="CX73" s="158"/>
      <c r="CY73" s="158"/>
      <c r="CZ73" s="158"/>
      <c r="DA73" s="158"/>
      <c r="DB73" s="158"/>
      <c r="DC73" s="158"/>
      <c r="DD73" s="158"/>
      <c r="DE73" s="158"/>
      <c r="DF73" s="158"/>
      <c r="DG73" s="158"/>
      <c r="DH73" s="158"/>
      <c r="DI73" s="158"/>
      <c r="DJ73" s="155"/>
      <c r="DK73" s="156"/>
      <c r="DL73" s="156"/>
      <c r="DM73" s="156"/>
      <c r="DN73" s="156"/>
      <c r="DO73" s="156"/>
      <c r="DP73" s="156"/>
      <c r="DQ73" s="156"/>
      <c r="DR73" s="156"/>
      <c r="DS73" s="156"/>
      <c r="DT73" s="156"/>
      <c r="DU73" s="156"/>
      <c r="DV73" s="156"/>
      <c r="DW73" s="156"/>
      <c r="DX73" s="156"/>
      <c r="DY73" s="156"/>
      <c r="DZ73" s="156"/>
      <c r="EA73" s="156"/>
      <c r="EB73" s="156"/>
      <c r="EC73" s="156"/>
      <c r="ED73" s="156"/>
      <c r="EE73" s="156"/>
      <c r="EF73" s="156"/>
      <c r="EG73" s="156"/>
      <c r="EH73" s="156"/>
      <c r="EI73" s="156"/>
      <c r="EJ73" s="156"/>
      <c r="EK73" s="156"/>
      <c r="EL73" s="156"/>
      <c r="EM73" s="156"/>
      <c r="EN73" s="156"/>
      <c r="EO73" s="156"/>
      <c r="EP73" s="156"/>
      <c r="EQ73" s="156"/>
      <c r="ER73" s="156"/>
      <c r="ES73" s="156"/>
      <c r="ET73" s="156"/>
      <c r="EU73" s="156"/>
      <c r="EV73" s="156"/>
      <c r="EW73" s="156"/>
      <c r="EX73" s="156"/>
      <c r="EY73" s="156"/>
      <c r="EZ73" s="156"/>
      <c r="FA73" s="156"/>
      <c r="FB73" s="156"/>
      <c r="FC73" s="156"/>
      <c r="FD73" s="156"/>
      <c r="FE73" s="156"/>
      <c r="FF73" s="156"/>
      <c r="FG73" s="156"/>
      <c r="FH73" s="156"/>
      <c r="FI73" s="156"/>
      <c r="FJ73" s="156"/>
      <c r="FK73" s="156"/>
      <c r="FL73" s="156"/>
      <c r="FM73" s="156"/>
      <c r="FN73" s="156"/>
      <c r="FO73" s="156"/>
      <c r="FP73" s="156"/>
      <c r="FQ73" s="156"/>
      <c r="FR73" s="156"/>
      <c r="FS73" s="156"/>
      <c r="FT73" s="156"/>
      <c r="FU73" s="156"/>
      <c r="FV73" s="156"/>
      <c r="FW73" s="156"/>
      <c r="FX73" s="156"/>
      <c r="FY73" s="156"/>
      <c r="FZ73" s="156"/>
      <c r="GA73" s="156"/>
      <c r="GB73" s="156"/>
      <c r="GC73" s="156"/>
      <c r="GD73" s="156"/>
      <c r="GE73" s="156"/>
      <c r="GF73" s="156"/>
      <c r="GG73" s="156"/>
      <c r="GH73" s="156"/>
      <c r="GI73" s="156"/>
      <c r="GJ73" s="156"/>
      <c r="GK73" s="156"/>
      <c r="GL73" s="156"/>
      <c r="GM73" s="156"/>
      <c r="GN73" s="156"/>
      <c r="GO73" s="156"/>
      <c r="GP73" s="156"/>
      <c r="GQ73" s="156"/>
      <c r="GR73" s="156"/>
      <c r="GS73" s="156"/>
      <c r="GT73" s="156"/>
      <c r="GU73" s="156"/>
      <c r="GV73" s="139"/>
      <c r="GW73" s="156"/>
      <c r="GX73" s="156"/>
      <c r="GY73" s="156"/>
      <c r="GZ73" s="156"/>
      <c r="HA73" s="156"/>
      <c r="HB73" s="156"/>
      <c r="HC73" s="156"/>
      <c r="HD73" s="156"/>
      <c r="HE73" s="156"/>
      <c r="HF73" s="156"/>
      <c r="HG73" s="156"/>
      <c r="HH73" s="156"/>
      <c r="HI73" s="156"/>
      <c r="HJ73" s="156"/>
      <c r="HK73" s="156"/>
      <c r="HL73" s="156"/>
      <c r="HM73" s="156"/>
      <c r="HN73" s="156"/>
      <c r="HO73" s="156"/>
      <c r="HP73" s="156"/>
      <c r="HQ73" s="156"/>
      <c r="HR73" s="156"/>
      <c r="HS73" s="156"/>
      <c r="HT73" s="156"/>
      <c r="HU73" s="156"/>
      <c r="HV73" s="156"/>
      <c r="HW73" s="156"/>
      <c r="HX73" s="156"/>
      <c r="HY73" s="156"/>
      <c r="HZ73" s="156"/>
      <c r="IA73" s="156"/>
      <c r="IB73" s="156"/>
      <c r="IC73" s="156"/>
      <c r="ID73" s="156"/>
      <c r="IE73" s="156"/>
      <c r="IF73" s="156"/>
      <c r="IG73" s="156"/>
      <c r="IH73" s="156"/>
      <c r="II73" s="156"/>
      <c r="IJ73" s="156"/>
      <c r="IK73" s="156"/>
      <c r="IL73" s="156"/>
      <c r="IM73" s="156"/>
      <c r="IN73" s="156"/>
      <c r="IO73" s="156"/>
      <c r="IP73" s="156"/>
      <c r="IQ73" s="156"/>
      <c r="IR73" s="156"/>
      <c r="IS73" s="156"/>
      <c r="IT73" s="156"/>
      <c r="IU73" s="156"/>
      <c r="IV73" s="156"/>
      <c r="IW73" s="156"/>
      <c r="IX73" s="156"/>
      <c r="IY73" s="156"/>
      <c r="IZ73" s="156"/>
      <c r="JA73" s="156"/>
      <c r="JB73" s="156"/>
      <c r="JC73" s="156"/>
      <c r="JD73" s="156"/>
      <c r="JE73" s="156"/>
      <c r="JF73" s="156"/>
      <c r="JG73" s="156"/>
      <c r="JH73" s="156"/>
      <c r="JI73" s="156"/>
      <c r="JJ73" s="156"/>
      <c r="JK73" s="156"/>
      <c r="JL73" s="156"/>
      <c r="JM73" s="156"/>
      <c r="JN73" s="156"/>
      <c r="JO73" s="156"/>
      <c r="JP73" s="156"/>
      <c r="JQ73" s="156"/>
      <c r="JR73" s="156"/>
      <c r="JS73" s="156"/>
      <c r="JT73" s="156"/>
      <c r="JU73" s="156"/>
      <c r="JV73" s="156"/>
      <c r="JW73" s="156"/>
      <c r="JX73" s="156"/>
      <c r="JY73" s="156"/>
      <c r="JZ73" s="156"/>
      <c r="KA73" s="156"/>
      <c r="KB73" s="156"/>
      <c r="KC73" s="156"/>
      <c r="KD73" s="156"/>
      <c r="KE73" s="156"/>
      <c r="KF73" s="156"/>
    </row>
    <row r="74" spans="1:307" s="597" customFormat="1" x14ac:dyDescent="0.2">
      <c r="A74" s="150"/>
      <c r="B74" s="598" t="s">
        <v>1510</v>
      </c>
      <c r="C74" s="284"/>
      <c r="D74" s="284"/>
      <c r="E74" s="284"/>
      <c r="F74" s="284"/>
      <c r="G74" s="284"/>
      <c r="H74" s="284"/>
      <c r="I74" s="284"/>
      <c r="J74" s="151"/>
      <c r="K74" s="151"/>
      <c r="L74" s="151"/>
      <c r="M74" s="151"/>
      <c r="N74" s="151"/>
      <c r="O74" s="151"/>
      <c r="P74" s="151"/>
      <c r="Q74" s="151"/>
      <c r="R74" s="151"/>
      <c r="S74" s="151"/>
      <c r="T74" s="151"/>
      <c r="U74" s="151"/>
      <c r="V74" s="151"/>
      <c r="W74" s="151"/>
      <c r="X74" s="151"/>
      <c r="Y74" s="151"/>
      <c r="Z74" s="151"/>
      <c r="AA74" s="151"/>
      <c r="AB74" s="151"/>
      <c r="AC74" s="151"/>
      <c r="AD74" s="151"/>
      <c r="AE74" s="151"/>
      <c r="AF74" s="151"/>
      <c r="AG74" s="151"/>
      <c r="AH74" s="151"/>
      <c r="AI74" s="151"/>
      <c r="AJ74" s="595">
        <f>AK74</f>
        <v>224.4</v>
      </c>
      <c r="AK74" s="595">
        <v>224.4</v>
      </c>
      <c r="AL74" s="595">
        <v>224.4</v>
      </c>
      <c r="AM74" s="595">
        <v>224.4</v>
      </c>
      <c r="AN74" s="595" t="s">
        <v>132</v>
      </c>
      <c r="AO74" s="595" t="s">
        <v>132</v>
      </c>
      <c r="AP74" s="595" t="s">
        <v>132</v>
      </c>
      <c r="AQ74" s="595" t="s">
        <v>132</v>
      </c>
      <c r="AR74" s="595" t="s">
        <v>132</v>
      </c>
      <c r="AS74" s="595" t="s">
        <v>132</v>
      </c>
      <c r="AT74" s="595" t="s">
        <v>132</v>
      </c>
      <c r="AU74" s="595" t="s">
        <v>132</v>
      </c>
      <c r="AV74" s="595" t="s">
        <v>132</v>
      </c>
      <c r="AW74" s="595" t="s">
        <v>132</v>
      </c>
      <c r="AX74" s="595" t="s">
        <v>132</v>
      </c>
      <c r="AY74" s="595" t="s">
        <v>132</v>
      </c>
      <c r="AZ74" s="595" t="s">
        <v>132</v>
      </c>
      <c r="BA74" s="595" t="s">
        <v>132</v>
      </c>
      <c r="BB74" s="595" t="s">
        <v>132</v>
      </c>
      <c r="BC74" s="595" t="s">
        <v>132</v>
      </c>
      <c r="BD74" s="595" t="s">
        <v>132</v>
      </c>
      <c r="BE74" s="595" t="s">
        <v>132</v>
      </c>
      <c r="BF74" s="595" t="s">
        <v>132</v>
      </c>
      <c r="BG74" s="595" t="s">
        <v>132</v>
      </c>
      <c r="BH74" s="595" t="s">
        <v>132</v>
      </c>
      <c r="BI74" s="595" t="s">
        <v>132</v>
      </c>
      <c r="BJ74" s="182"/>
      <c r="BK74" s="595"/>
      <c r="BL74" s="595"/>
      <c r="BM74" s="595"/>
      <c r="BN74" s="595"/>
      <c r="BO74" s="595"/>
      <c r="BP74" s="595"/>
      <c r="BQ74" s="595"/>
      <c r="BR74" s="595"/>
      <c r="BS74" s="595"/>
      <c r="BT74" s="595"/>
      <c r="BU74" s="595"/>
      <c r="BV74" s="595"/>
      <c r="BW74" s="595"/>
      <c r="BX74" s="595"/>
      <c r="BY74" s="595"/>
      <c r="BZ74" s="595"/>
      <c r="CA74" s="595"/>
      <c r="CB74" s="595"/>
      <c r="CC74" s="595"/>
      <c r="CD74" s="595"/>
      <c r="CE74" s="595"/>
      <c r="CF74" s="595"/>
      <c r="CG74" s="595"/>
      <c r="CH74" s="595"/>
      <c r="CI74" s="595"/>
      <c r="CJ74" s="158"/>
      <c r="CK74" s="158"/>
      <c r="CL74" s="158"/>
      <c r="CM74" s="158"/>
      <c r="CN74" s="158"/>
      <c r="CO74" s="158"/>
      <c r="CP74" s="158"/>
      <c r="CQ74" s="158"/>
      <c r="CR74" s="158"/>
      <c r="CS74" s="158"/>
      <c r="CT74" s="158"/>
      <c r="CU74" s="158"/>
      <c r="CV74" s="158"/>
      <c r="CW74" s="158"/>
      <c r="CX74" s="158"/>
      <c r="CY74" s="158"/>
      <c r="CZ74" s="158"/>
      <c r="DA74" s="158"/>
      <c r="DB74" s="158"/>
      <c r="DC74" s="158"/>
      <c r="DD74" s="158"/>
      <c r="DE74" s="158"/>
      <c r="DF74" s="158"/>
      <c r="DG74" s="158"/>
      <c r="DH74" s="158"/>
      <c r="DI74" s="158"/>
      <c r="DJ74" s="155"/>
      <c r="DK74" s="156"/>
      <c r="DL74" s="156"/>
      <c r="DM74" s="156"/>
      <c r="DN74" s="156"/>
      <c r="DO74" s="156"/>
      <c r="DP74" s="156"/>
      <c r="DQ74" s="156"/>
      <c r="DR74" s="156"/>
      <c r="DS74" s="156"/>
      <c r="DT74" s="156"/>
      <c r="DU74" s="156"/>
      <c r="DV74" s="156"/>
      <c r="DW74" s="156"/>
      <c r="DX74" s="156"/>
      <c r="DY74" s="156"/>
      <c r="DZ74" s="156"/>
      <c r="EA74" s="156"/>
      <c r="EB74" s="156"/>
      <c r="EC74" s="156"/>
      <c r="ED74" s="156"/>
      <c r="EE74" s="156"/>
      <c r="EF74" s="156"/>
      <c r="EG74" s="156"/>
      <c r="EH74" s="156"/>
      <c r="EI74" s="156"/>
      <c r="EJ74" s="156"/>
      <c r="EK74" s="156"/>
      <c r="EL74" s="156"/>
      <c r="EM74" s="156"/>
      <c r="EN74" s="156"/>
      <c r="EO74" s="156"/>
      <c r="EP74" s="156"/>
      <c r="EQ74" s="156"/>
      <c r="ER74" s="156"/>
      <c r="ES74" s="156"/>
      <c r="ET74" s="156"/>
      <c r="EU74" s="156"/>
      <c r="EV74" s="156"/>
      <c r="EW74" s="156"/>
      <c r="EX74" s="156"/>
      <c r="EY74" s="156"/>
      <c r="EZ74" s="156"/>
      <c r="FA74" s="156"/>
      <c r="FB74" s="156"/>
      <c r="FC74" s="156"/>
      <c r="FD74" s="156"/>
      <c r="FE74" s="156"/>
      <c r="FF74" s="156"/>
      <c r="FG74" s="156"/>
      <c r="FH74" s="156"/>
      <c r="FI74" s="156"/>
      <c r="FJ74" s="156"/>
      <c r="FK74" s="156"/>
      <c r="FL74" s="156"/>
      <c r="FM74" s="156"/>
      <c r="FN74" s="156"/>
      <c r="FO74" s="156"/>
      <c r="FP74" s="156"/>
      <c r="FQ74" s="156"/>
      <c r="FR74" s="156"/>
      <c r="FS74" s="156"/>
      <c r="FT74" s="156"/>
      <c r="FU74" s="156"/>
      <c r="FV74" s="156"/>
      <c r="FW74" s="156"/>
      <c r="FX74" s="156"/>
      <c r="FY74" s="156"/>
      <c r="FZ74" s="156"/>
      <c r="GA74" s="156"/>
      <c r="GB74" s="156"/>
      <c r="GC74" s="156"/>
      <c r="GD74" s="156"/>
      <c r="GE74" s="156"/>
      <c r="GF74" s="156"/>
      <c r="GG74" s="156"/>
      <c r="GH74" s="156"/>
      <c r="GI74" s="156"/>
      <c r="GJ74" s="156"/>
      <c r="GK74" s="156"/>
      <c r="GL74" s="156"/>
      <c r="GM74" s="156"/>
      <c r="GN74" s="156"/>
      <c r="GO74" s="156"/>
      <c r="GP74" s="156"/>
      <c r="GQ74" s="156"/>
      <c r="GR74" s="156"/>
      <c r="GS74" s="156"/>
      <c r="GT74" s="156"/>
      <c r="GU74" s="156"/>
      <c r="GV74" s="139"/>
      <c r="GW74" s="156"/>
      <c r="GX74" s="156"/>
      <c r="GY74" s="156"/>
      <c r="GZ74" s="156"/>
      <c r="HA74" s="156"/>
      <c r="HB74" s="156"/>
      <c r="HC74" s="156"/>
      <c r="HD74" s="156"/>
      <c r="HE74" s="156"/>
      <c r="HF74" s="156"/>
      <c r="HG74" s="156"/>
      <c r="HH74" s="156"/>
      <c r="HI74" s="156"/>
      <c r="HJ74" s="156"/>
      <c r="HK74" s="156"/>
      <c r="HL74" s="156"/>
      <c r="HM74" s="156"/>
      <c r="HN74" s="156"/>
      <c r="HO74" s="156"/>
      <c r="HP74" s="156"/>
      <c r="HQ74" s="156"/>
      <c r="HR74" s="156"/>
      <c r="HS74" s="156"/>
      <c r="HT74" s="156"/>
      <c r="HU74" s="156"/>
      <c r="HV74" s="156"/>
      <c r="HW74" s="156"/>
      <c r="HX74" s="156"/>
      <c r="HY74" s="156"/>
      <c r="HZ74" s="156"/>
      <c r="IA74" s="156"/>
      <c r="IB74" s="156"/>
      <c r="IC74" s="156"/>
      <c r="ID74" s="156"/>
      <c r="IE74" s="156"/>
      <c r="IF74" s="156"/>
      <c r="IG74" s="156"/>
      <c r="IH74" s="156"/>
      <c r="II74" s="156"/>
      <c r="IJ74" s="156"/>
      <c r="IK74" s="156"/>
      <c r="IL74" s="156"/>
      <c r="IM74" s="156"/>
      <c r="IN74" s="156"/>
      <c r="IO74" s="156"/>
      <c r="IP74" s="156"/>
      <c r="IQ74" s="156"/>
      <c r="IR74" s="156"/>
      <c r="IS74" s="156"/>
      <c r="IT74" s="156"/>
      <c r="IU74" s="156"/>
      <c r="IV74" s="156"/>
      <c r="IW74" s="156"/>
      <c r="IX74" s="156"/>
      <c r="IY74" s="156"/>
      <c r="IZ74" s="156"/>
      <c r="JA74" s="156"/>
      <c r="JB74" s="156"/>
      <c r="JC74" s="156"/>
      <c r="JD74" s="156"/>
      <c r="JE74" s="156"/>
      <c r="JF74" s="156"/>
      <c r="JG74" s="156"/>
      <c r="JH74" s="156"/>
      <c r="JI74" s="156"/>
      <c r="JJ74" s="156"/>
      <c r="JK74" s="156"/>
      <c r="JL74" s="156"/>
      <c r="JM74" s="156"/>
      <c r="JN74" s="156"/>
      <c r="JO74" s="156"/>
      <c r="JP74" s="156"/>
      <c r="JQ74" s="156"/>
      <c r="JR74" s="156"/>
      <c r="JS74" s="156"/>
      <c r="JT74" s="156"/>
      <c r="JU74" s="156"/>
      <c r="JV74" s="156"/>
      <c r="JW74" s="156"/>
      <c r="JX74" s="156"/>
      <c r="JY74" s="156"/>
      <c r="JZ74" s="156"/>
      <c r="KA74" s="156"/>
      <c r="KB74" s="156"/>
      <c r="KC74" s="156"/>
      <c r="KD74" s="156"/>
      <c r="KE74" s="156"/>
      <c r="KF74" s="156"/>
    </row>
    <row r="75" spans="1:307" s="155" customFormat="1" ht="18.75" customHeight="1" x14ac:dyDescent="0.2">
      <c r="AJ75" s="156"/>
      <c r="AK75" s="156"/>
      <c r="AL75" s="156"/>
      <c r="AM75" s="156"/>
      <c r="AN75" s="156"/>
      <c r="BK75" s="156"/>
      <c r="CK75" s="156"/>
      <c r="IC75" s="155">
        <v>225762.9249999999</v>
      </c>
      <c r="ID75" s="155">
        <v>225762.9249999999</v>
      </c>
      <c r="IE75" s="155">
        <v>225762.9249999999</v>
      </c>
      <c r="IF75" s="155">
        <v>226542.98023399193</v>
      </c>
      <c r="IG75" s="155">
        <v>220074.47329601247</v>
      </c>
      <c r="IH75" s="155">
        <v>212140.83696451987</v>
      </c>
      <c r="II75" s="155">
        <v>208764.71624849609</v>
      </c>
      <c r="IJ75" s="155">
        <v>205744.55438917797</v>
      </c>
      <c r="IK75" s="155">
        <v>204341.84823981483</v>
      </c>
      <c r="IL75" s="155">
        <v>202969.0492561743</v>
      </c>
      <c r="IM75" s="155">
        <v>201540.47921913204</v>
      </c>
      <c r="IN75" s="155">
        <v>199979.81231054402</v>
      </c>
      <c r="IO75" s="155">
        <v>198586.16718137718</v>
      </c>
      <c r="IP75" s="155">
        <v>197009.39124006411</v>
      </c>
      <c r="IQ75" s="155">
        <v>195643.86931608414</v>
      </c>
      <c r="IR75" s="155">
        <v>194158.31669362332</v>
      </c>
      <c r="IS75" s="155">
        <v>192722.29969296156</v>
      </c>
      <c r="IT75" s="155">
        <v>191338.30557483624</v>
      </c>
      <c r="IU75" s="155">
        <v>189812.27667190443</v>
      </c>
      <c r="IV75" s="155">
        <v>188458.14418003967</v>
      </c>
      <c r="IW75" s="155">
        <v>186770.04570386186</v>
      </c>
      <c r="IX75" s="155">
        <v>185373.52475969345</v>
      </c>
      <c r="IY75" s="155">
        <v>184343.15950263987</v>
      </c>
      <c r="IZ75" s="155">
        <v>184111.41899316397</v>
      </c>
      <c r="JA75" s="155">
        <v>184115.88559867092</v>
      </c>
    </row>
    <row r="76" spans="1:307" s="155" customFormat="1" ht="12.75" x14ac:dyDescent="0.2">
      <c r="B76" s="252" t="s">
        <v>1515</v>
      </c>
      <c r="C76" s="252"/>
      <c r="D76" s="195"/>
      <c r="E76" s="251"/>
      <c r="F76" s="252"/>
      <c r="G76" s="252"/>
      <c r="H76" s="195"/>
      <c r="I76" s="1067"/>
      <c r="J76" s="1067"/>
      <c r="K76" s="1074" t="s">
        <v>1514</v>
      </c>
      <c r="L76" s="1074"/>
      <c r="M76" s="1074"/>
      <c r="N76" s="1074"/>
      <c r="P76" s="141"/>
      <c r="Q76" s="141"/>
      <c r="R76" s="141"/>
      <c r="S76" s="141"/>
      <c r="T76" s="141"/>
      <c r="U76" s="141"/>
      <c r="V76" s="141"/>
      <c r="W76" s="141"/>
      <c r="X76" s="141"/>
      <c r="Y76" s="141"/>
      <c r="Z76" s="141"/>
      <c r="AA76" s="141"/>
      <c r="AB76" s="141"/>
      <c r="AC76" s="141"/>
      <c r="AD76" s="141"/>
      <c r="AE76" s="141"/>
      <c r="AF76" s="141"/>
      <c r="AG76" s="141"/>
      <c r="AH76" s="141"/>
      <c r="AI76" s="141"/>
      <c r="AJ76" s="156"/>
      <c r="AK76" s="156"/>
      <c r="AL76" s="156"/>
      <c r="AM76" s="156"/>
      <c r="AN76" s="156"/>
      <c r="BK76" s="252" t="s">
        <v>1515</v>
      </c>
      <c r="BL76" s="252"/>
      <c r="CA76" s="252"/>
      <c r="CB76" s="252"/>
      <c r="CC76" s="195"/>
      <c r="CD76" s="251"/>
      <c r="CE76" s="170"/>
      <c r="CF76" s="170"/>
      <c r="CG76" s="170"/>
      <c r="CH76" s="170"/>
      <c r="CI76" s="170"/>
      <c r="CJ76" s="170"/>
      <c r="CK76" s="170"/>
      <c r="CL76" s="170"/>
      <c r="CM76" s="170"/>
      <c r="CN76" s="170"/>
      <c r="CO76" s="170"/>
      <c r="CP76" s="170"/>
      <c r="CQ76" s="170"/>
      <c r="CR76" s="170"/>
      <c r="CS76" s="170"/>
      <c r="CT76" s="170"/>
      <c r="CU76" s="170"/>
      <c r="CV76" s="170"/>
      <c r="CW76" s="170"/>
      <c r="CX76" s="170"/>
      <c r="CY76" s="170"/>
      <c r="CZ76" s="170"/>
      <c r="DA76" s="170"/>
      <c r="DB76" s="170"/>
      <c r="DY76" s="155">
        <f>SUM(DQ72:EO72)</f>
        <v>42990.175633553932</v>
      </c>
      <c r="IC76" s="155">
        <v>152045</v>
      </c>
      <c r="ID76" s="155">
        <v>152045</v>
      </c>
      <c r="IE76" s="155">
        <v>152408</v>
      </c>
      <c r="IF76" s="155">
        <v>146365</v>
      </c>
      <c r="IG76" s="155">
        <v>139130</v>
      </c>
      <c r="IH76" s="155">
        <v>135947</v>
      </c>
      <c r="II76" s="155">
        <v>133193</v>
      </c>
      <c r="IJ76" s="155">
        <v>131914</v>
      </c>
      <c r="IK76" s="155">
        <v>130662</v>
      </c>
      <c r="IL76" s="155">
        <v>129359.00000000001</v>
      </c>
      <c r="IM76" s="155">
        <v>127936</v>
      </c>
      <c r="IN76" s="155">
        <v>126665</v>
      </c>
      <c r="IO76" s="155">
        <v>125228</v>
      </c>
      <c r="IP76" s="155">
        <v>123982</v>
      </c>
      <c r="IQ76" s="155">
        <v>122619</v>
      </c>
      <c r="IR76" s="155">
        <v>121310</v>
      </c>
      <c r="IS76" s="155">
        <v>120048</v>
      </c>
      <c r="IT76" s="155">
        <v>118658</v>
      </c>
      <c r="IU76" s="155">
        <v>117424</v>
      </c>
      <c r="IV76" s="155">
        <v>115884</v>
      </c>
      <c r="IW76" s="155">
        <v>114611</v>
      </c>
      <c r="IX76" s="155">
        <v>113671</v>
      </c>
      <c r="IY76" s="155">
        <v>113322</v>
      </c>
      <c r="IZ76" s="155">
        <v>113326</v>
      </c>
      <c r="JA76" s="155">
        <v>113326</v>
      </c>
    </row>
    <row r="77" spans="1:307" s="155" customFormat="1" ht="12.75" x14ac:dyDescent="0.2">
      <c r="B77" s="1"/>
      <c r="C77" s="1"/>
      <c r="D77" s="1"/>
      <c r="E77" s="1" t="s">
        <v>1</v>
      </c>
      <c r="F77" s="1"/>
      <c r="G77" s="1"/>
      <c r="H77" s="1"/>
      <c r="K77" s="174"/>
      <c r="L77" s="174"/>
      <c r="M77" s="174"/>
      <c r="N77" s="128"/>
      <c r="O77" s="1"/>
      <c r="P77" s="252"/>
      <c r="Q77" s="252"/>
      <c r="R77" s="195"/>
      <c r="S77" s="251"/>
      <c r="T77" s="252"/>
      <c r="U77" s="252"/>
      <c r="V77" s="195"/>
      <c r="W77" s="251"/>
      <c r="X77" s="252"/>
      <c r="Y77" s="252"/>
      <c r="Z77" s="195"/>
      <c r="AA77" s="251"/>
      <c r="AB77" s="252"/>
      <c r="AC77" s="252"/>
      <c r="AD77" s="195"/>
      <c r="AE77" s="251"/>
      <c r="AF77" s="252"/>
      <c r="AG77" s="252"/>
      <c r="AH77" s="195"/>
      <c r="AI77" s="251"/>
      <c r="AJ77" s="170"/>
      <c r="AK77" s="170"/>
      <c r="AL77" s="170"/>
      <c r="AM77" s="170"/>
      <c r="AN77" s="170"/>
      <c r="AO77" s="170"/>
      <c r="AP77" s="170"/>
      <c r="AQ77" s="170"/>
      <c r="AR77" s="170"/>
      <c r="AS77" s="170"/>
      <c r="AT77" s="170"/>
      <c r="AU77" s="170"/>
      <c r="AV77" s="170"/>
      <c r="AW77" s="170"/>
      <c r="AX77" s="170"/>
      <c r="AY77" s="170"/>
      <c r="AZ77" s="170"/>
      <c r="BA77" s="170"/>
      <c r="BB77" s="170"/>
      <c r="BC77" s="170"/>
      <c r="BD77" s="170"/>
      <c r="BE77" s="170"/>
      <c r="BF77" s="170"/>
      <c r="BG77" s="170"/>
      <c r="BK77" s="1"/>
      <c r="BL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95"/>
      <c r="DD77" s="195"/>
      <c r="DY77" s="187">
        <f>CJ72-DI72</f>
        <v>15152.830000000016</v>
      </c>
      <c r="IC77" s="155">
        <v>0.67347196179354984</v>
      </c>
      <c r="ID77" s="155">
        <v>0.67347196179354984</v>
      </c>
      <c r="IE77" s="155">
        <v>0.67507984315848168</v>
      </c>
      <c r="IF77" s="155">
        <v>0.64608049143179092</v>
      </c>
      <c r="IG77" s="155">
        <v>0.63219508340189179</v>
      </c>
      <c r="IH77" s="155">
        <v>0.64083371191156779</v>
      </c>
      <c r="II77" s="155">
        <v>0.63800532194079274</v>
      </c>
      <c r="IJ77" s="155">
        <v>0.64115427206144604</v>
      </c>
      <c r="IK77" s="155">
        <v>0.63942849262406376</v>
      </c>
      <c r="IL77" s="155">
        <v>0.63733362536832661</v>
      </c>
      <c r="IM77" s="155">
        <v>0.63479059142703065</v>
      </c>
      <c r="IN77" s="155">
        <v>0.6333889332954511</v>
      </c>
      <c r="IO77" s="155">
        <v>0.63059779932015081</v>
      </c>
      <c r="IP77" s="155">
        <v>0.62932025331179664</v>
      </c>
      <c r="IQ77" s="155">
        <v>0.62674593601446082</v>
      </c>
      <c r="IR77" s="155">
        <v>0.62479940115789101</v>
      </c>
      <c r="IS77" s="155">
        <v>0.6229066391966902</v>
      </c>
      <c r="IT77" s="155">
        <v>0.6201476470877938</v>
      </c>
      <c r="IU77" s="155">
        <v>0.61863227215260952</v>
      </c>
      <c r="IV77" s="155">
        <v>0.61490576862145352</v>
      </c>
      <c r="IW77" s="155">
        <v>0.61364765194588256</v>
      </c>
      <c r="IX77" s="155">
        <v>0.61319975518270975</v>
      </c>
      <c r="IY77" s="155">
        <v>0.61473395761331295</v>
      </c>
      <c r="IZ77" s="155">
        <v>0.6155294474386066</v>
      </c>
      <c r="JA77" s="155">
        <v>0.61551451484758823</v>
      </c>
    </row>
    <row r="78" spans="1:307" s="155" customFormat="1" ht="16.5" customHeight="1" x14ac:dyDescent="0.2">
      <c r="C78" s="173"/>
      <c r="D78" s="173"/>
      <c r="E78" s="173"/>
      <c r="F78" s="173"/>
      <c r="G78" s="173"/>
      <c r="H78" s="173"/>
      <c r="I78" s="173"/>
      <c r="J78" s="173"/>
      <c r="K78" s="173"/>
      <c r="L78" s="173"/>
      <c r="M78" s="141"/>
      <c r="N78" s="14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56"/>
      <c r="BI78" s="156"/>
      <c r="BK78" s="156"/>
      <c r="CJ78" s="187"/>
      <c r="CK78" s="188"/>
      <c r="CM78" s="187"/>
    </row>
    <row r="79" spans="1:307" x14ac:dyDescent="0.2">
      <c r="AJ79" s="156"/>
      <c r="AK79" s="156"/>
      <c r="AL79" s="156"/>
      <c r="AM79" s="156"/>
      <c r="AN79" s="156"/>
      <c r="AO79" s="156"/>
      <c r="AP79" s="156"/>
      <c r="AQ79" s="156"/>
      <c r="AR79" s="156"/>
      <c r="AS79" s="156"/>
      <c r="AT79" s="156"/>
      <c r="AU79" s="156"/>
      <c r="AV79" s="156"/>
      <c r="AW79" s="156"/>
      <c r="AX79" s="156"/>
      <c r="AY79" s="156"/>
      <c r="AZ79" s="156"/>
      <c r="BA79" s="156"/>
      <c r="BB79" s="156"/>
      <c r="BC79" s="156"/>
      <c r="BD79" s="156"/>
      <c r="BE79" s="156"/>
      <c r="BF79" s="156"/>
      <c r="BG79" s="156"/>
      <c r="BH79" s="156"/>
      <c r="BI79" s="156"/>
      <c r="CO79" s="155"/>
      <c r="CP79" s="155"/>
      <c r="CQ79" s="155"/>
      <c r="CR79" s="155"/>
      <c r="CS79" s="155"/>
      <c r="CT79" s="155"/>
      <c r="CU79" s="155"/>
      <c r="CV79" s="155"/>
      <c r="CW79" s="155"/>
      <c r="CX79" s="155"/>
      <c r="CY79" s="155"/>
      <c r="CZ79" s="155"/>
      <c r="DA79" s="155"/>
      <c r="DB79" s="155"/>
      <c r="DC79" s="155"/>
      <c r="DD79" s="155"/>
      <c r="DE79" s="155"/>
      <c r="DF79" s="155"/>
      <c r="DG79" s="155"/>
      <c r="DH79" s="155"/>
      <c r="DI79" s="155"/>
    </row>
    <row r="80" spans="1:307" x14ac:dyDescent="0.2">
      <c r="AJ80" s="156"/>
      <c r="AK80" s="156"/>
      <c r="AL80" s="156"/>
      <c r="AM80" s="156"/>
      <c r="AN80" s="156"/>
      <c r="AO80" s="156"/>
      <c r="AP80" s="156"/>
      <c r="AQ80" s="156"/>
      <c r="AR80" s="156"/>
      <c r="AS80" s="156"/>
      <c r="AT80" s="156"/>
      <c r="AU80" s="156"/>
      <c r="AV80" s="156"/>
      <c r="AW80" s="156"/>
      <c r="AX80" s="156"/>
      <c r="AY80" s="156"/>
      <c r="AZ80" s="156"/>
      <c r="BA80" s="156"/>
      <c r="BB80" s="156"/>
      <c r="BC80" s="156"/>
      <c r="BD80" s="156"/>
      <c r="BE80" s="156"/>
      <c r="BF80" s="156"/>
      <c r="BG80" s="156"/>
      <c r="BH80" s="156"/>
      <c r="BI80" s="156"/>
    </row>
    <row r="81" spans="36:113" x14ac:dyDescent="0.2">
      <c r="AJ81" s="156"/>
      <c r="AK81" s="156"/>
      <c r="AL81" s="156"/>
      <c r="AM81" s="156"/>
      <c r="AN81" s="156"/>
      <c r="AO81" s="156"/>
      <c r="AP81" s="156"/>
      <c r="AQ81" s="156"/>
      <c r="AR81" s="156"/>
      <c r="AS81" s="156"/>
      <c r="AT81" s="156"/>
      <c r="AU81" s="156"/>
      <c r="AV81" s="156"/>
      <c r="AW81" s="156"/>
      <c r="AX81" s="156"/>
      <c r="AY81" s="156"/>
      <c r="AZ81" s="156"/>
      <c r="BA81" s="156"/>
      <c r="BB81" s="156"/>
      <c r="BC81" s="156"/>
      <c r="BD81" s="156"/>
      <c r="BE81" s="156"/>
      <c r="BF81" s="156"/>
      <c r="BG81" s="156"/>
      <c r="BH81" s="156"/>
      <c r="BI81" s="156"/>
      <c r="CK81" s="139">
        <f t="shared" ref="CK81:DI81" si="117">CK$72/SUM(CK$12:CK$71)*CK12</f>
        <v>10107.197403979188</v>
      </c>
      <c r="CL81" s="139">
        <f t="shared" si="117"/>
        <v>10107.197403979188</v>
      </c>
      <c r="CM81" s="139">
        <f t="shared" si="117"/>
        <v>10107.197403979188</v>
      </c>
      <c r="CN81" s="139">
        <f t="shared" si="117"/>
        <v>7682.1427231596736</v>
      </c>
      <c r="CO81" s="139">
        <f t="shared" si="117"/>
        <v>6694.7993987467617</v>
      </c>
      <c r="CP81" s="139">
        <f t="shared" si="117"/>
        <v>6827.0810621126766</v>
      </c>
      <c r="CQ81" s="139">
        <f t="shared" si="117"/>
        <v>5962.2031099206642</v>
      </c>
      <c r="CR81" s="139">
        <f t="shared" si="117"/>
        <v>5935.1737441036548</v>
      </c>
      <c r="CS81" s="139">
        <f t="shared" si="117"/>
        <v>5956.6442447088511</v>
      </c>
      <c r="CT81" s="139">
        <f t="shared" si="117"/>
        <v>5977.3624330520752</v>
      </c>
      <c r="CU81" s="139">
        <f t="shared" si="117"/>
        <v>5986.8200599424017</v>
      </c>
      <c r="CV81" s="139">
        <f t="shared" si="117"/>
        <v>5989.3037573796137</v>
      </c>
      <c r="CW81" s="139">
        <f t="shared" si="117"/>
        <v>6005.8045026584614</v>
      </c>
      <c r="CX81" s="139">
        <f t="shared" si="117"/>
        <v>6012.3635454364494</v>
      </c>
      <c r="CY81" s="139">
        <f t="shared" si="117"/>
        <v>6047.0717790251874</v>
      </c>
      <c r="CZ81" s="139">
        <f t="shared" si="117"/>
        <v>6059.756590003205</v>
      </c>
      <c r="DA81" s="139">
        <f t="shared" si="117"/>
        <v>5734.4761499256783</v>
      </c>
      <c r="DB81" s="139">
        <f t="shared" si="117"/>
        <v>5739.1358469309562</v>
      </c>
      <c r="DC81" s="139">
        <f t="shared" si="117"/>
        <v>5751.8877710963534</v>
      </c>
      <c r="DD81" s="139">
        <f t="shared" si="117"/>
        <v>5792.0867729861538</v>
      </c>
      <c r="DE81" s="139">
        <f t="shared" si="117"/>
        <v>5824.3426534969885</v>
      </c>
      <c r="DF81" s="139">
        <f t="shared" si="117"/>
        <v>5827.7424158851773</v>
      </c>
      <c r="DG81" s="139">
        <f t="shared" si="117"/>
        <v>5827.782223674958</v>
      </c>
      <c r="DH81" s="139">
        <f t="shared" si="117"/>
        <v>5827.4441319820189</v>
      </c>
      <c r="DI81" s="139">
        <f t="shared" si="117"/>
        <v>5827.444131982018</v>
      </c>
    </row>
    <row r="82" spans="36:113" x14ac:dyDescent="0.2">
      <c r="AJ82" s="156"/>
      <c r="AK82" s="156"/>
      <c r="AL82" s="156"/>
      <c r="AM82" s="156"/>
      <c r="AN82" s="156"/>
      <c r="AO82" s="156"/>
      <c r="AP82" s="156"/>
      <c r="AQ82" s="156"/>
      <c r="AR82" s="156"/>
      <c r="AS82" s="156"/>
      <c r="AT82" s="156"/>
      <c r="AU82" s="156"/>
      <c r="AV82" s="156"/>
      <c r="AW82" s="156"/>
      <c r="AX82" s="156"/>
      <c r="AY82" s="156"/>
      <c r="AZ82" s="156"/>
      <c r="BA82" s="156"/>
      <c r="BB82" s="156"/>
      <c r="BC82" s="156"/>
      <c r="BD82" s="156"/>
      <c r="BE82" s="156"/>
      <c r="BF82" s="156"/>
      <c r="BG82" s="156"/>
      <c r="BH82" s="156"/>
      <c r="BI82" s="156"/>
      <c r="CK82" s="139">
        <f t="shared" ref="CK82:DI82" si="118">CK$72/SUM(CK$12:CK$71)*CK13</f>
        <v>24103.93187669697</v>
      </c>
      <c r="CL82" s="139">
        <f t="shared" si="118"/>
        <v>24103.93187669697</v>
      </c>
      <c r="CM82" s="139">
        <f t="shared" si="118"/>
        <v>24103.931876696966</v>
      </c>
      <c r="CN82" s="139">
        <f t="shared" si="118"/>
        <v>18320.59249116902</v>
      </c>
      <c r="CO82" s="139">
        <f t="shared" si="118"/>
        <v>15967.357343528167</v>
      </c>
      <c r="CP82" s="139">
        <f t="shared" si="118"/>
        <v>16282.854263324642</v>
      </c>
      <c r="CQ82" s="139">
        <f t="shared" si="118"/>
        <v>16332.946175631536</v>
      </c>
      <c r="CR82" s="139">
        <f t="shared" si="118"/>
        <v>15489.544665168167</v>
      </c>
      <c r="CS82" s="139">
        <f t="shared" si="118"/>
        <v>15545.578118011581</v>
      </c>
      <c r="CT82" s="139">
        <f t="shared" si="118"/>
        <v>15611.277489607925</v>
      </c>
      <c r="CU82" s="139">
        <f t="shared" si="118"/>
        <v>15635.97829024227</v>
      </c>
      <c r="CV82" s="139">
        <f t="shared" si="118"/>
        <v>15642.46504595214</v>
      </c>
      <c r="CW82" s="139">
        <f t="shared" si="118"/>
        <v>15685.560594568877</v>
      </c>
      <c r="CX82" s="139">
        <f t="shared" si="118"/>
        <v>15702.691066080386</v>
      </c>
      <c r="CY82" s="139">
        <f t="shared" si="118"/>
        <v>14998.618724964321</v>
      </c>
      <c r="CZ82" s="139">
        <f t="shared" si="118"/>
        <v>14804.455938967407</v>
      </c>
      <c r="DA82" s="139">
        <f t="shared" si="118"/>
        <v>14872.191392437206</v>
      </c>
      <c r="DB82" s="139">
        <f t="shared" si="118"/>
        <v>14884.27617644911</v>
      </c>
      <c r="DC82" s="139">
        <f t="shared" si="118"/>
        <v>14917.347908173391</v>
      </c>
      <c r="DD82" s="139">
        <f t="shared" si="118"/>
        <v>15021.602810323049</v>
      </c>
      <c r="DE82" s="139">
        <f t="shared" si="118"/>
        <v>15105.257466118404</v>
      </c>
      <c r="DF82" s="139">
        <f t="shared" si="118"/>
        <v>15114.074647601774</v>
      </c>
      <c r="DG82" s="139">
        <f t="shared" si="118"/>
        <v>15114.17788790709</v>
      </c>
      <c r="DH82" s="139">
        <f t="shared" si="118"/>
        <v>15113.301057271801</v>
      </c>
      <c r="DI82" s="139">
        <f t="shared" si="118"/>
        <v>15113.301057271799</v>
      </c>
    </row>
    <row r="83" spans="36:113" x14ac:dyDescent="0.2">
      <c r="AJ83" s="156"/>
      <c r="AK83" s="156"/>
      <c r="AL83" s="156"/>
      <c r="AM83" s="156"/>
      <c r="AN83" s="156"/>
      <c r="AO83" s="156"/>
      <c r="AP83" s="156"/>
      <c r="AQ83" s="156"/>
      <c r="AR83" s="156"/>
      <c r="AS83" s="156"/>
      <c r="AT83" s="156"/>
      <c r="AU83" s="156"/>
      <c r="AV83" s="156"/>
      <c r="AW83" s="156"/>
      <c r="AX83" s="156"/>
      <c r="AY83" s="156"/>
      <c r="AZ83" s="156"/>
      <c r="BA83" s="156"/>
      <c r="BB83" s="156"/>
      <c r="BC83" s="156"/>
      <c r="BD83" s="156"/>
      <c r="BE83" s="156"/>
      <c r="BF83" s="156"/>
      <c r="BG83" s="156"/>
      <c r="BH83" s="156"/>
      <c r="BI83" s="156"/>
      <c r="CK83" s="139">
        <f t="shared" ref="CK83:DI83" si="119">CK$72/SUM(CK$12:CK$71)*CK14</f>
        <v>3321.4228594821748</v>
      </c>
      <c r="CL83" s="139">
        <f t="shared" si="119"/>
        <v>3321.4228594821748</v>
      </c>
      <c r="CM83" s="139">
        <f t="shared" si="119"/>
        <v>3321.4228594821748</v>
      </c>
      <c r="CN83" s="139">
        <f t="shared" si="119"/>
        <v>2524.5024343208847</v>
      </c>
      <c r="CO83" s="139">
        <f t="shared" si="119"/>
        <v>2200.2362916395068</v>
      </c>
      <c r="CP83" s="139">
        <f t="shared" si="119"/>
        <v>2243.7104719877052</v>
      </c>
      <c r="CQ83" s="139">
        <f t="shared" si="119"/>
        <v>2250.6129318628164</v>
      </c>
      <c r="CR83" s="139">
        <f t="shared" si="119"/>
        <v>2240.4098845787362</v>
      </c>
      <c r="CS83" s="139">
        <f t="shared" si="119"/>
        <v>2248.5145709546855</v>
      </c>
      <c r="CT83" s="139">
        <f t="shared" si="119"/>
        <v>2258.0173371571077</v>
      </c>
      <c r="CU83" s="139">
        <f t="shared" si="119"/>
        <v>2261.5900643801774</v>
      </c>
      <c r="CV83" s="139">
        <f t="shared" si="119"/>
        <v>2262.5283096240109</v>
      </c>
      <c r="CW83" s="139">
        <f t="shared" si="119"/>
        <v>2268.7616557416268</v>
      </c>
      <c r="CX83" s="139">
        <f t="shared" si="119"/>
        <v>2271.2394095124137</v>
      </c>
      <c r="CY83" s="139">
        <f t="shared" si="119"/>
        <v>2284.3508435375793</v>
      </c>
      <c r="CZ83" s="139">
        <f t="shared" si="119"/>
        <v>2289.1426766291361</v>
      </c>
      <c r="DA83" s="139">
        <f t="shared" si="119"/>
        <v>2299.6162879457406</v>
      </c>
      <c r="DB83" s="139">
        <f t="shared" si="119"/>
        <v>2301.4849006751465</v>
      </c>
      <c r="DC83" s="139">
        <f t="shared" si="119"/>
        <v>2306.5986254072263</v>
      </c>
      <c r="DD83" s="139">
        <f t="shared" si="119"/>
        <v>2322.719065546496</v>
      </c>
      <c r="DE83" s="139">
        <f t="shared" si="119"/>
        <v>2335.6541874766331</v>
      </c>
      <c r="DF83" s="139">
        <f t="shared" si="119"/>
        <v>2337.0175463534724</v>
      </c>
      <c r="DG83" s="139">
        <f t="shared" si="119"/>
        <v>2337.0335099113236</v>
      </c>
      <c r="DH83" s="139">
        <f t="shared" si="119"/>
        <v>2336.8979297565579</v>
      </c>
      <c r="DI83" s="139">
        <f t="shared" si="119"/>
        <v>2336.8979297565588</v>
      </c>
    </row>
    <row r="84" spans="36:113" x14ac:dyDescent="0.2">
      <c r="AJ84" s="156"/>
      <c r="AK84" s="156"/>
      <c r="AL84" s="156"/>
      <c r="AM84" s="156"/>
      <c r="AN84" s="156"/>
      <c r="AO84" s="156"/>
      <c r="AP84" s="156"/>
      <c r="AQ84" s="156"/>
      <c r="AR84" s="156"/>
      <c r="AS84" s="156"/>
      <c r="AT84" s="156"/>
      <c r="AU84" s="156"/>
      <c r="AV84" s="156"/>
      <c r="AW84" s="156"/>
      <c r="AX84" s="156"/>
      <c r="AY84" s="156"/>
      <c r="AZ84" s="156"/>
      <c r="BA84" s="156"/>
      <c r="BB84" s="156"/>
      <c r="BC84" s="156"/>
      <c r="BD84" s="156"/>
      <c r="BE84" s="156"/>
      <c r="BF84" s="156"/>
      <c r="BG84" s="156"/>
      <c r="BH84" s="156"/>
      <c r="BI84" s="156"/>
      <c r="CK84" s="139">
        <f t="shared" ref="CK84:DI84" si="120">CK$72/SUM(CK$12:CK$71)*CK15</f>
        <v>374.40216997173803</v>
      </c>
      <c r="CL84" s="139">
        <f t="shared" si="120"/>
        <v>374.40216997173803</v>
      </c>
      <c r="CM84" s="139">
        <f t="shared" si="120"/>
        <v>374.40216997173798</v>
      </c>
      <c r="CN84" s="139">
        <f t="shared" si="120"/>
        <v>284.57056794509805</v>
      </c>
      <c r="CO84" s="139">
        <f t="shared" si="120"/>
        <v>248.01817681499034</v>
      </c>
      <c r="CP84" s="139">
        <f t="shared" si="120"/>
        <v>252.91873544565084</v>
      </c>
      <c r="CQ84" s="139">
        <f t="shared" si="120"/>
        <v>253.69680438318653</v>
      </c>
      <c r="CR84" s="139">
        <f t="shared" si="120"/>
        <v>252.54668191908112</v>
      </c>
      <c r="CS84" s="139">
        <f t="shared" si="120"/>
        <v>253.46026994881151</v>
      </c>
      <c r="CT84" s="139">
        <f t="shared" si="120"/>
        <v>254.53145432895263</v>
      </c>
      <c r="CU84" s="139">
        <f t="shared" si="120"/>
        <v>254.93418438821496</v>
      </c>
      <c r="CV84" s="139">
        <f t="shared" si="120"/>
        <v>255.03994660823881</v>
      </c>
      <c r="CW84" s="139">
        <f t="shared" si="120"/>
        <v>255.74259074942609</v>
      </c>
      <c r="CX84" s="139">
        <f t="shared" si="120"/>
        <v>256.02189164777133</v>
      </c>
      <c r="CY84" s="139">
        <f t="shared" si="120"/>
        <v>257.49985743476805</v>
      </c>
      <c r="CZ84" s="139">
        <f t="shared" si="120"/>
        <v>258.04000928640585</v>
      </c>
      <c r="DA84" s="139">
        <f t="shared" si="120"/>
        <v>259.22063065570313</v>
      </c>
      <c r="DB84" s="139">
        <f t="shared" si="120"/>
        <v>259.43126708783626</v>
      </c>
      <c r="DC84" s="139">
        <f t="shared" si="120"/>
        <v>260.00770366858137</v>
      </c>
      <c r="DD84" s="139">
        <f t="shared" si="120"/>
        <v>261.82485493910133</v>
      </c>
      <c r="DE84" s="139">
        <f t="shared" si="120"/>
        <v>263.28294622237956</v>
      </c>
      <c r="DF84" s="139">
        <f t="shared" si="120"/>
        <v>263.43662870833032</v>
      </c>
      <c r="DG84" s="139">
        <f t="shared" si="120"/>
        <v>263.43842817529151</v>
      </c>
      <c r="DH84" s="139">
        <f t="shared" si="120"/>
        <v>263.42314511550171</v>
      </c>
      <c r="DI84" s="139">
        <f t="shared" si="120"/>
        <v>263.42314511550171</v>
      </c>
    </row>
    <row r="85" spans="36:113" x14ac:dyDescent="0.2">
      <c r="AJ85" s="156"/>
      <c r="AK85" s="156"/>
      <c r="AL85" s="156"/>
      <c r="AM85" s="156"/>
      <c r="AN85" s="156"/>
      <c r="AO85" s="156"/>
      <c r="AP85" s="156"/>
      <c r="AQ85" s="156"/>
      <c r="AR85" s="156"/>
      <c r="AS85" s="156"/>
      <c r="AT85" s="156"/>
      <c r="AU85" s="156"/>
      <c r="AV85" s="156"/>
      <c r="AW85" s="156"/>
      <c r="AX85" s="156"/>
      <c r="AY85" s="156"/>
      <c r="AZ85" s="156"/>
      <c r="BA85" s="156"/>
      <c r="BB85" s="156"/>
      <c r="BC85" s="156"/>
      <c r="BD85" s="156"/>
      <c r="BE85" s="156"/>
      <c r="BF85" s="156"/>
      <c r="BG85" s="156"/>
      <c r="BH85" s="156"/>
      <c r="BI85" s="156"/>
      <c r="CK85" s="139">
        <f t="shared" ref="CK85:DI85" si="121">CK$72/SUM(CK$12:CK$71)*CK16</f>
        <v>4041.7306254739005</v>
      </c>
      <c r="CL85" s="139">
        <f t="shared" si="121"/>
        <v>4041.7306254739005</v>
      </c>
      <c r="CM85" s="139">
        <f t="shared" si="121"/>
        <v>4041.7306254739005</v>
      </c>
      <c r="CN85" s="139">
        <f t="shared" si="121"/>
        <v>3071.9842773855316</v>
      </c>
      <c r="CO85" s="139">
        <f t="shared" si="121"/>
        <v>2677.3954354565212</v>
      </c>
      <c r="CP85" s="139">
        <f t="shared" si="121"/>
        <v>2730.2977407528965</v>
      </c>
      <c r="CQ85" s="139">
        <f t="shared" si="121"/>
        <v>2114.1153802819808</v>
      </c>
      <c r="CR85" s="139">
        <f t="shared" si="121"/>
        <v>2104.5311381923539</v>
      </c>
      <c r="CS85" s="139">
        <f t="shared" si="121"/>
        <v>1808.9930570282795</v>
      </c>
      <c r="CT85" s="139">
        <f t="shared" si="121"/>
        <v>1816.6382990493025</v>
      </c>
      <c r="CU85" s="139">
        <f t="shared" si="121"/>
        <v>1819.5126583372855</v>
      </c>
      <c r="CV85" s="139">
        <f t="shared" si="121"/>
        <v>1820.2675029595125</v>
      </c>
      <c r="CW85" s="139">
        <f t="shared" si="121"/>
        <v>1825.2824047949202</v>
      </c>
      <c r="CX85" s="139">
        <f t="shared" si="121"/>
        <v>1827.2758272197864</v>
      </c>
      <c r="CY85" s="139">
        <f t="shared" si="121"/>
        <v>1837.8243437495851</v>
      </c>
      <c r="CZ85" s="139">
        <f t="shared" si="121"/>
        <v>1841.6795079122014</v>
      </c>
      <c r="DA85" s="139">
        <f t="shared" si="121"/>
        <v>1850.1058220657735</v>
      </c>
      <c r="DB85" s="139">
        <f t="shared" si="121"/>
        <v>1851.6091734326881</v>
      </c>
      <c r="DC85" s="139">
        <f t="shared" si="121"/>
        <v>1855.7233084511497</v>
      </c>
      <c r="DD85" s="139">
        <f t="shared" si="121"/>
        <v>1868.6926548209162</v>
      </c>
      <c r="DE85" s="139">
        <f t="shared" si="121"/>
        <v>1879.0993233236231</v>
      </c>
      <c r="DF85" s="139">
        <f t="shared" si="121"/>
        <v>1880.1961837906613</v>
      </c>
      <c r="DG85" s="139">
        <f t="shared" si="121"/>
        <v>1880.209026920829</v>
      </c>
      <c r="DH85" s="139">
        <f t="shared" si="121"/>
        <v>1880.0999488824616</v>
      </c>
      <c r="DI85" s="139">
        <f t="shared" si="121"/>
        <v>1880.0999488824614</v>
      </c>
    </row>
    <row r="86" spans="36:113" x14ac:dyDescent="0.2">
      <c r="AJ86" s="156"/>
      <c r="AK86" s="156"/>
      <c r="AL86" s="156"/>
      <c r="AM86" s="156"/>
      <c r="AN86" s="156"/>
      <c r="AO86" s="156"/>
      <c r="AP86" s="156"/>
      <c r="AQ86" s="156"/>
      <c r="AR86" s="156"/>
      <c r="AS86" s="156"/>
      <c r="AT86" s="156"/>
      <c r="AU86" s="156"/>
      <c r="AV86" s="156"/>
      <c r="AW86" s="156"/>
      <c r="AX86" s="156"/>
      <c r="AY86" s="156"/>
      <c r="AZ86" s="156"/>
      <c r="BA86" s="156"/>
      <c r="BB86" s="156"/>
      <c r="BC86" s="156"/>
      <c r="BD86" s="156"/>
      <c r="BE86" s="156"/>
      <c r="BF86" s="156"/>
      <c r="BG86" s="156"/>
      <c r="BH86" s="156"/>
      <c r="BI86" s="156"/>
      <c r="CK86" s="139">
        <f t="shared" ref="CK86:DI86" si="122">CK$72/SUM(CK$12:CK$71)*CK17</f>
        <v>2076.3031898790032</v>
      </c>
      <c r="CL86" s="139">
        <f t="shared" si="122"/>
        <v>2076.3031898790032</v>
      </c>
      <c r="CM86" s="139">
        <f t="shared" si="122"/>
        <v>2076.3031898790032</v>
      </c>
      <c r="CN86" s="139">
        <f t="shared" si="122"/>
        <v>1578.1286150523322</v>
      </c>
      <c r="CO86" s="139">
        <f t="shared" si="122"/>
        <v>1375.42186710032</v>
      </c>
      <c r="CP86" s="139">
        <f t="shared" si="122"/>
        <v>1402.5986473999569</v>
      </c>
      <c r="CQ86" s="139">
        <f t="shared" si="122"/>
        <v>1280.1481474891864</v>
      </c>
      <c r="CR86" s="139">
        <f t="shared" si="122"/>
        <v>1274.3446564070262</v>
      </c>
      <c r="CS86" s="139">
        <f t="shared" si="122"/>
        <v>1278.9546002597733</v>
      </c>
      <c r="CT86" s="139">
        <f t="shared" si="122"/>
        <v>1284.3597716145757</v>
      </c>
      <c r="CU86" s="139">
        <f t="shared" si="122"/>
        <v>1286.3919380841389</v>
      </c>
      <c r="CV86" s="139">
        <f t="shared" si="122"/>
        <v>1286.9256117753273</v>
      </c>
      <c r="CW86" s="139">
        <f t="shared" si="122"/>
        <v>1090.9514052019654</v>
      </c>
      <c r="CX86" s="139">
        <f t="shared" si="122"/>
        <v>1059.1427403097123</v>
      </c>
      <c r="CY86" s="139">
        <f t="shared" si="122"/>
        <v>1065.2569703220322</v>
      </c>
      <c r="CZ86" s="139">
        <f t="shared" si="122"/>
        <v>1067.4915367047929</v>
      </c>
      <c r="DA86" s="139">
        <f t="shared" si="122"/>
        <v>1072.375675886399</v>
      </c>
      <c r="DB86" s="139">
        <f t="shared" si="122"/>
        <v>1073.2470624951873</v>
      </c>
      <c r="DC86" s="139">
        <f t="shared" si="122"/>
        <v>1075.6317359925035</v>
      </c>
      <c r="DD86" s="139">
        <f t="shared" si="122"/>
        <v>1083.1491500848247</v>
      </c>
      <c r="DE86" s="139">
        <f t="shared" si="122"/>
        <v>1089.181160814273</v>
      </c>
      <c r="DF86" s="139">
        <f t="shared" si="122"/>
        <v>1089.8169333580192</v>
      </c>
      <c r="DG86" s="139">
        <f t="shared" si="122"/>
        <v>1089.8243776134932</v>
      </c>
      <c r="DH86" s="139">
        <f t="shared" si="122"/>
        <v>1089.7611527786091</v>
      </c>
      <c r="DI86" s="139">
        <f t="shared" si="122"/>
        <v>1089.7611527786091</v>
      </c>
    </row>
    <row r="87" spans="36:113" x14ac:dyDescent="0.2">
      <c r="AJ87" s="156"/>
      <c r="AK87" s="156"/>
      <c r="AL87" s="156"/>
      <c r="AM87" s="156"/>
      <c r="AN87" s="156"/>
      <c r="AO87" s="156"/>
      <c r="AP87" s="156"/>
      <c r="AQ87" s="156"/>
      <c r="AR87" s="156"/>
      <c r="AS87" s="156"/>
      <c r="AT87" s="156"/>
      <c r="AU87" s="156"/>
      <c r="AV87" s="156"/>
      <c r="AW87" s="156"/>
      <c r="AX87" s="156"/>
      <c r="AY87" s="156"/>
      <c r="AZ87" s="156"/>
      <c r="BA87" s="156"/>
      <c r="BB87" s="156"/>
      <c r="BC87" s="156"/>
      <c r="BD87" s="156"/>
      <c r="BE87" s="156"/>
      <c r="BF87" s="156"/>
      <c r="BG87" s="156"/>
      <c r="BH87" s="156"/>
      <c r="BI87" s="156"/>
      <c r="CK87" s="139">
        <f t="shared" ref="CK87:DI87" si="123">CK$72/SUM(CK$12:CK$71)*CK18</f>
        <v>2466.1465785217811</v>
      </c>
      <c r="CL87" s="139">
        <f t="shared" si="123"/>
        <v>2466.1465785217811</v>
      </c>
      <c r="CM87" s="139">
        <f t="shared" si="123"/>
        <v>2466.1465785217806</v>
      </c>
      <c r="CN87" s="139">
        <f t="shared" si="123"/>
        <v>12568.788811381184</v>
      </c>
      <c r="CO87" s="139">
        <f t="shared" si="123"/>
        <v>8325.7095299065804</v>
      </c>
      <c r="CP87" s="139">
        <f t="shared" si="123"/>
        <v>8490.2161326770329</v>
      </c>
      <c r="CQ87" s="139">
        <f t="shared" si="123"/>
        <v>8516.3350891638293</v>
      </c>
      <c r="CR87" s="139">
        <f t="shared" si="123"/>
        <v>8477.726686816346</v>
      </c>
      <c r="CS87" s="139">
        <f t="shared" si="123"/>
        <v>8508.3948767982802</v>
      </c>
      <c r="CT87" s="139">
        <f t="shared" si="123"/>
        <v>8544.3534106305833</v>
      </c>
      <c r="CU87" s="139">
        <f t="shared" si="123"/>
        <v>8557.8726354528862</v>
      </c>
      <c r="CV87" s="139">
        <f t="shared" si="123"/>
        <v>8561.4229620235637</v>
      </c>
      <c r="CW87" s="139">
        <f t="shared" si="123"/>
        <v>8585.0099873679974</v>
      </c>
      <c r="CX87" s="139">
        <f t="shared" si="123"/>
        <v>8594.3858249817076</v>
      </c>
      <c r="CY87" s="139">
        <f t="shared" si="123"/>
        <v>8643.9995831170745</v>
      </c>
      <c r="CZ87" s="139">
        <f t="shared" si="123"/>
        <v>8662.1319130798565</v>
      </c>
      <c r="DA87" s="139">
        <f t="shared" si="123"/>
        <v>8701.7641316204463</v>
      </c>
      <c r="DB87" s="139">
        <f t="shared" si="123"/>
        <v>8708.8349752693939</v>
      </c>
      <c r="DC87" s="139">
        <f t="shared" si="123"/>
        <v>8728.1853454532556</v>
      </c>
      <c r="DD87" s="139">
        <f t="shared" si="123"/>
        <v>8431.565513476251</v>
      </c>
      <c r="DE87" s="139">
        <f t="shared" si="123"/>
        <v>8478.5205368350871</v>
      </c>
      <c r="DF87" s="139">
        <f t="shared" si="123"/>
        <v>8405.3860858933022</v>
      </c>
      <c r="DG87" s="139">
        <f t="shared" si="123"/>
        <v>8405.4435008952769</v>
      </c>
      <c r="DH87" s="139">
        <f t="shared" si="123"/>
        <v>8404.9558693205145</v>
      </c>
      <c r="DI87" s="139">
        <f t="shared" si="123"/>
        <v>8404.9558693205126</v>
      </c>
    </row>
    <row r="88" spans="36:113" x14ac:dyDescent="0.2">
      <c r="AJ88" s="156"/>
      <c r="AK88" s="156"/>
      <c r="AL88" s="156"/>
      <c r="AM88" s="156"/>
      <c r="AN88" s="156"/>
      <c r="AO88" s="156"/>
      <c r="AP88" s="156"/>
      <c r="AQ88" s="156"/>
      <c r="AR88" s="156"/>
      <c r="AS88" s="156"/>
      <c r="AT88" s="156"/>
      <c r="AU88" s="156"/>
      <c r="AV88" s="156"/>
      <c r="AW88" s="156"/>
      <c r="AX88" s="156"/>
      <c r="AY88" s="156"/>
      <c r="AZ88" s="156"/>
      <c r="BA88" s="156"/>
      <c r="BB88" s="156"/>
      <c r="BC88" s="156"/>
      <c r="BD88" s="156"/>
      <c r="BE88" s="156"/>
      <c r="BF88" s="156"/>
      <c r="BG88" s="156"/>
      <c r="BH88" s="156"/>
      <c r="BI88" s="156"/>
      <c r="CK88" s="139">
        <f t="shared" ref="CK88:DI88" si="124">CK$72/SUM(CK$12:CK$71)*CK19</f>
        <v>35.631866334038364</v>
      </c>
      <c r="CL88" s="139">
        <f t="shared" si="124"/>
        <v>35.631866334038364</v>
      </c>
      <c r="CM88" s="139">
        <f t="shared" si="124"/>
        <v>35.631866334038364</v>
      </c>
      <c r="CN88" s="139">
        <f t="shared" si="124"/>
        <v>27.082589933670857</v>
      </c>
      <c r="CO88" s="139">
        <f t="shared" si="124"/>
        <v>23.60389771605951</v>
      </c>
      <c r="CP88" s="139">
        <f t="shared" si="124"/>
        <v>24.070284035623285</v>
      </c>
      <c r="CQ88" s="139">
        <f t="shared" si="124"/>
        <v>24.144332880967944</v>
      </c>
      <c r="CR88" s="139">
        <f t="shared" si="124"/>
        <v>24.034875689755953</v>
      </c>
      <c r="CS88" s="139">
        <f t="shared" si="124"/>
        <v>24.121821891382375</v>
      </c>
      <c r="CT88" s="139">
        <f t="shared" si="124"/>
        <v>24.223766542651834</v>
      </c>
      <c r="CU88" s="139">
        <f t="shared" si="124"/>
        <v>24.262094375103811</v>
      </c>
      <c r="CV88" s="139">
        <f t="shared" si="124"/>
        <v>24.272159768921817</v>
      </c>
      <c r="CW88" s="139">
        <f t="shared" si="124"/>
        <v>24.339030434017236</v>
      </c>
      <c r="CX88" s="139">
        <f t="shared" si="124"/>
        <v>24.365611509328765</v>
      </c>
      <c r="CY88" s="139">
        <f t="shared" si="124"/>
        <v>24.506269559928537</v>
      </c>
      <c r="CZ88" s="139">
        <f t="shared" si="124"/>
        <v>24.557675828698539</v>
      </c>
      <c r="DA88" s="139">
        <f t="shared" si="124"/>
        <v>24.670035601680315</v>
      </c>
      <c r="DB88" s="139">
        <f t="shared" si="124"/>
        <v>24.690081877575064</v>
      </c>
      <c r="DC88" s="139">
        <f t="shared" si="124"/>
        <v>24.74494136515953</v>
      </c>
      <c r="DD88" s="139">
        <f t="shared" si="124"/>
        <v>24.917879708932436</v>
      </c>
      <c r="DE88" s="139">
        <f t="shared" si="124"/>
        <v>25.056646302385992</v>
      </c>
      <c r="DF88" s="139">
        <f t="shared" si="124"/>
        <v>25.071272269424842</v>
      </c>
      <c r="DG88" s="139">
        <f t="shared" si="124"/>
        <v>25.071443524752343</v>
      </c>
      <c r="DH88" s="139">
        <f t="shared" si="124"/>
        <v>25.069989035469735</v>
      </c>
      <c r="DI88" s="139">
        <f t="shared" si="124"/>
        <v>25.069989035469732</v>
      </c>
    </row>
    <row r="89" spans="36:113" x14ac:dyDescent="0.2">
      <c r="AJ89" s="156"/>
      <c r="AK89" s="156"/>
      <c r="AL89" s="156"/>
      <c r="AM89" s="156"/>
      <c r="AN89" s="156"/>
      <c r="AO89" s="156"/>
      <c r="AP89" s="156"/>
      <c r="AQ89" s="156"/>
      <c r="AR89" s="156"/>
      <c r="AS89" s="156"/>
      <c r="AT89" s="156"/>
      <c r="AU89" s="156"/>
      <c r="AV89" s="156"/>
      <c r="AW89" s="156"/>
      <c r="AX89" s="156"/>
      <c r="AY89" s="156"/>
      <c r="AZ89" s="156"/>
      <c r="BA89" s="156"/>
      <c r="BB89" s="156"/>
      <c r="BC89" s="156"/>
      <c r="BD89" s="156"/>
      <c r="BE89" s="156"/>
      <c r="BF89" s="156"/>
      <c r="BG89" s="156"/>
      <c r="BH89" s="156"/>
      <c r="BI89" s="156"/>
      <c r="CK89" s="139">
        <f t="shared" ref="CK89:DI89" si="125">CK$72/SUM(CK$12:CK$71)*CK20</f>
        <v>9431.0950040745847</v>
      </c>
      <c r="CL89" s="139">
        <f t="shared" si="125"/>
        <v>9431.0950040745847</v>
      </c>
      <c r="CM89" s="139">
        <f t="shared" si="125"/>
        <v>9431.0950040745847</v>
      </c>
      <c r="CN89" s="139">
        <f t="shared" si="125"/>
        <v>7168.259900460167</v>
      </c>
      <c r="CO89" s="139">
        <f t="shared" si="125"/>
        <v>6247.51450680991</v>
      </c>
      <c r="CP89" s="139">
        <f t="shared" si="125"/>
        <v>6370.958326652848</v>
      </c>
      <c r="CQ89" s="139">
        <f t="shared" si="125"/>
        <v>6390.5576843974159</v>
      </c>
      <c r="CR89" s="139">
        <f t="shared" si="125"/>
        <v>6271.1148205553873</v>
      </c>
      <c r="CS89" s="139">
        <f t="shared" si="125"/>
        <v>6099.2371792959411</v>
      </c>
      <c r="CT89" s="139">
        <f t="shared" si="125"/>
        <v>5565.7613954999351</v>
      </c>
      <c r="CU89" s="139">
        <f t="shared" si="125"/>
        <v>5574.5677704234549</v>
      </c>
      <c r="CV89" s="139">
        <f t="shared" si="125"/>
        <v>5576.8804405131423</v>
      </c>
      <c r="CW89" s="139">
        <f t="shared" si="125"/>
        <v>5592.2449448574253</v>
      </c>
      <c r="CX89" s="139">
        <f t="shared" si="125"/>
        <v>5598.3523321028943</v>
      </c>
      <c r="CY89" s="139">
        <f t="shared" si="125"/>
        <v>5630.6705575372425</v>
      </c>
      <c r="CZ89" s="139">
        <f t="shared" si="125"/>
        <v>5642.481892727541</v>
      </c>
      <c r="DA89" s="139">
        <f t="shared" si="125"/>
        <v>5668.2981788021279</v>
      </c>
      <c r="DB89" s="139">
        <f t="shared" si="125"/>
        <v>5672.9041011842683</v>
      </c>
      <c r="DC89" s="139">
        <f t="shared" si="125"/>
        <v>5685.5088634385993</v>
      </c>
      <c r="DD89" s="139">
        <f t="shared" si="125"/>
        <v>5725.2439540108335</v>
      </c>
      <c r="DE89" s="139">
        <f t="shared" si="125"/>
        <v>5757.1275897562882</v>
      </c>
      <c r="DF89" s="139">
        <f t="shared" si="125"/>
        <v>5760.4881176318086</v>
      </c>
      <c r="DG89" s="139">
        <f t="shared" si="125"/>
        <v>5760.5274660250043</v>
      </c>
      <c r="DH89" s="139">
        <f t="shared" si="125"/>
        <v>5760.1932760349764</v>
      </c>
      <c r="DI89" s="139">
        <f t="shared" si="125"/>
        <v>5760.1932760349764</v>
      </c>
    </row>
    <row r="90" spans="36:113" x14ac:dyDescent="0.2">
      <c r="AJ90" s="156"/>
      <c r="AK90" s="156"/>
      <c r="AL90" s="156"/>
      <c r="AM90" s="156"/>
      <c r="AN90" s="156"/>
      <c r="AO90" s="156"/>
      <c r="AP90" s="156"/>
      <c r="AQ90" s="156"/>
      <c r="AR90" s="156"/>
      <c r="AS90" s="156"/>
      <c r="AT90" s="156"/>
      <c r="AU90" s="156"/>
      <c r="AV90" s="156"/>
      <c r="AW90" s="156"/>
      <c r="AX90" s="156"/>
      <c r="AY90" s="156"/>
      <c r="AZ90" s="156"/>
      <c r="BA90" s="156"/>
      <c r="BB90" s="156"/>
      <c r="BC90" s="156"/>
      <c r="BD90" s="156"/>
      <c r="BE90" s="156"/>
      <c r="BF90" s="156"/>
      <c r="BG90" s="156"/>
      <c r="BH90" s="156"/>
      <c r="BI90" s="156"/>
      <c r="CK90" s="139">
        <f t="shared" ref="CK90:DI90" si="126">CK$72/SUM(CK$12:CK$71)*CK21</f>
        <v>275.89053951880851</v>
      </c>
      <c r="CL90" s="139">
        <f t="shared" si="126"/>
        <v>275.89053951880851</v>
      </c>
      <c r="CM90" s="139">
        <f t="shared" si="126"/>
        <v>275.89053951880851</v>
      </c>
      <c r="CN90" s="139">
        <f t="shared" si="126"/>
        <v>209.69517224612579</v>
      </c>
      <c r="CO90" s="139">
        <f t="shared" si="126"/>
        <v>182.76034195294358</v>
      </c>
      <c r="CP90" s="139">
        <f t="shared" si="126"/>
        <v>186.37147958245711</v>
      </c>
      <c r="CQ90" s="139">
        <f t="shared" si="126"/>
        <v>186.94482524168703</v>
      </c>
      <c r="CR90" s="139">
        <f t="shared" si="126"/>
        <v>186.09731971799124</v>
      </c>
      <c r="CS90" s="139">
        <f t="shared" si="126"/>
        <v>186.77052707263687</v>
      </c>
      <c r="CT90" s="139">
        <f t="shared" si="126"/>
        <v>187.55986447573889</v>
      </c>
      <c r="CU90" s="139">
        <f t="shared" si="126"/>
        <v>187.85662935116335</v>
      </c>
      <c r="CV90" s="139">
        <f t="shared" si="126"/>
        <v>187.93456371769039</v>
      </c>
      <c r="CW90" s="139">
        <f t="shared" si="126"/>
        <v>188.45233013773142</v>
      </c>
      <c r="CX90" s="139">
        <f t="shared" si="126"/>
        <v>188.65814218080371</v>
      </c>
      <c r="CY90" s="139">
        <f t="shared" si="126"/>
        <v>189.74722982790695</v>
      </c>
      <c r="CZ90" s="139">
        <f t="shared" si="126"/>
        <v>190.14525846588643</v>
      </c>
      <c r="DA90" s="139">
        <f t="shared" si="126"/>
        <v>191.01523810988115</v>
      </c>
      <c r="DB90" s="139">
        <f t="shared" si="126"/>
        <v>191.17045248512881</v>
      </c>
      <c r="DC90" s="139">
        <f t="shared" si="126"/>
        <v>191.59521871784634</v>
      </c>
      <c r="DD90" s="139">
        <f t="shared" si="126"/>
        <v>192.93424633205296</v>
      </c>
      <c r="DE90" s="139">
        <f t="shared" si="126"/>
        <v>194.00868879813606</v>
      </c>
      <c r="DF90" s="139">
        <f t="shared" si="126"/>
        <v>194.12193478697941</v>
      </c>
      <c r="DG90" s="139">
        <f t="shared" si="126"/>
        <v>194.12326078332933</v>
      </c>
      <c r="DH90" s="139">
        <f t="shared" si="126"/>
        <v>194.11199895861489</v>
      </c>
      <c r="DI90" s="139">
        <f t="shared" si="126"/>
        <v>194.11199895861483</v>
      </c>
    </row>
    <row r="91" spans="36:113" x14ac:dyDescent="0.2">
      <c r="AJ91" s="156"/>
      <c r="AK91" s="156"/>
      <c r="AL91" s="156"/>
      <c r="AM91" s="156"/>
      <c r="AN91" s="156"/>
      <c r="AO91" s="156"/>
      <c r="AP91" s="156"/>
      <c r="AQ91" s="156"/>
      <c r="AR91" s="156"/>
      <c r="AS91" s="156"/>
      <c r="AT91" s="156"/>
      <c r="AU91" s="156"/>
      <c r="AV91" s="156"/>
      <c r="AW91" s="156"/>
      <c r="AX91" s="156"/>
      <c r="AY91" s="156"/>
      <c r="AZ91" s="156"/>
      <c r="BA91" s="156"/>
      <c r="BB91" s="156"/>
      <c r="BC91" s="156"/>
      <c r="BD91" s="156"/>
      <c r="BE91" s="156"/>
      <c r="BF91" s="156"/>
      <c r="BG91" s="156"/>
      <c r="BH91" s="156"/>
      <c r="BI91" s="156"/>
      <c r="CK91" s="139">
        <f t="shared" ref="CK91:DI91" si="127">CK$72/SUM(CK$12:CK$71)*CK22</f>
        <v>281.08592428466068</v>
      </c>
      <c r="CL91" s="139">
        <f t="shared" si="127"/>
        <v>281.08592428466068</v>
      </c>
      <c r="CM91" s="139">
        <f t="shared" si="127"/>
        <v>281.08592428466068</v>
      </c>
      <c r="CN91" s="139">
        <f t="shared" si="127"/>
        <v>213.64401045297555</v>
      </c>
      <c r="CO91" s="139">
        <f t="shared" si="127"/>
        <v>186.2019615823819</v>
      </c>
      <c r="CP91" s="139">
        <f t="shared" si="127"/>
        <v>189.88110172282052</v>
      </c>
      <c r="CQ91" s="139">
        <f t="shared" si="127"/>
        <v>190.46524424122774</v>
      </c>
      <c r="CR91" s="139">
        <f t="shared" si="127"/>
        <v>188.64951074445892</v>
      </c>
      <c r="CS91" s="139">
        <f t="shared" si="127"/>
        <v>189.33195065426489</v>
      </c>
      <c r="CT91" s="139">
        <f t="shared" si="127"/>
        <v>190.13211325270069</v>
      </c>
      <c r="CU91" s="139">
        <f t="shared" si="127"/>
        <v>190.43294804516202</v>
      </c>
      <c r="CV91" s="139">
        <f t="shared" si="127"/>
        <v>190.51195122552906</v>
      </c>
      <c r="CW91" s="139">
        <f t="shared" si="127"/>
        <v>191.03681843999874</v>
      </c>
      <c r="CX91" s="139">
        <f t="shared" si="127"/>
        <v>191.24545304736301</v>
      </c>
      <c r="CY91" s="139">
        <f t="shared" si="127"/>
        <v>192.3494767490219</v>
      </c>
      <c r="CZ91" s="139">
        <f t="shared" si="127"/>
        <v>192.75296406378229</v>
      </c>
      <c r="DA91" s="139">
        <f t="shared" si="127"/>
        <v>193.63487485350214</v>
      </c>
      <c r="DB91" s="139">
        <f t="shared" si="127"/>
        <v>193.79221788238263</v>
      </c>
      <c r="DC91" s="139">
        <f t="shared" si="127"/>
        <v>194.22280947878156</v>
      </c>
      <c r="DD91" s="139">
        <f t="shared" si="127"/>
        <v>195.58020089460737</v>
      </c>
      <c r="DE91" s="139">
        <f t="shared" si="127"/>
        <v>196.66937856711129</v>
      </c>
      <c r="DF91" s="139">
        <f t="shared" si="127"/>
        <v>194.59457522014935</v>
      </c>
      <c r="DG91" s="139">
        <f t="shared" si="127"/>
        <v>194.59590444498289</v>
      </c>
      <c r="DH91" s="139">
        <f t="shared" si="127"/>
        <v>194.58461520042164</v>
      </c>
      <c r="DI91" s="139">
        <f t="shared" si="127"/>
        <v>194.58461520042161</v>
      </c>
    </row>
    <row r="92" spans="36:113" x14ac:dyDescent="0.2">
      <c r="AJ92" s="156"/>
      <c r="AK92" s="156"/>
      <c r="AL92" s="156"/>
      <c r="AM92" s="156"/>
      <c r="AN92" s="156"/>
      <c r="AO92" s="156"/>
      <c r="AP92" s="156"/>
      <c r="AQ92" s="156"/>
      <c r="AR92" s="156"/>
      <c r="AS92" s="156"/>
      <c r="AT92" s="156"/>
      <c r="AU92" s="156"/>
      <c r="AV92" s="156"/>
      <c r="AW92" s="156"/>
      <c r="AX92" s="156"/>
      <c r="AY92" s="156"/>
      <c r="AZ92" s="156"/>
      <c r="BA92" s="156"/>
      <c r="BB92" s="156"/>
      <c r="BC92" s="156"/>
      <c r="BD92" s="156"/>
      <c r="BE92" s="156"/>
      <c r="BF92" s="156"/>
      <c r="BG92" s="156"/>
      <c r="BH92" s="156"/>
      <c r="BI92" s="156"/>
      <c r="CK92" s="139">
        <f t="shared" ref="CK92:DI92" si="128">CK$72/SUM(CK$12:CK$71)*CK23</f>
        <v>992.69755268547271</v>
      </c>
      <c r="CL92" s="139">
        <f t="shared" si="128"/>
        <v>992.69755268547271</v>
      </c>
      <c r="CM92" s="139">
        <f t="shared" si="128"/>
        <v>992.69755268547271</v>
      </c>
      <c r="CN92" s="139">
        <f t="shared" si="128"/>
        <v>754.5162101670993</v>
      </c>
      <c r="CO92" s="139">
        <f t="shared" si="128"/>
        <v>657.60045451750182</v>
      </c>
      <c r="CP92" s="139">
        <f t="shared" si="128"/>
        <v>670.5938956607929</v>
      </c>
      <c r="CQ92" s="139">
        <f t="shared" si="128"/>
        <v>672.65688351732877</v>
      </c>
      <c r="CR92" s="139">
        <f t="shared" si="128"/>
        <v>694.88193353558086</v>
      </c>
      <c r="CS92" s="139">
        <f t="shared" si="128"/>
        <v>697.39567005244965</v>
      </c>
      <c r="CT92" s="139">
        <f t="shared" si="128"/>
        <v>700.34303276412481</v>
      </c>
      <c r="CU92" s="139">
        <f t="shared" si="128"/>
        <v>701.45114410475503</v>
      </c>
      <c r="CV92" s="139">
        <f t="shared" si="128"/>
        <v>701.74214874352811</v>
      </c>
      <c r="CW92" s="139">
        <f t="shared" si="128"/>
        <v>703.6754733697137</v>
      </c>
      <c r="CX92" s="139">
        <f t="shared" si="128"/>
        <v>704.44396950201553</v>
      </c>
      <c r="CY92" s="139">
        <f t="shared" si="128"/>
        <v>708.51059083302448</v>
      </c>
      <c r="CZ92" s="139">
        <f t="shared" si="128"/>
        <v>709.99681809293804</v>
      </c>
      <c r="DA92" s="139">
        <f t="shared" si="128"/>
        <v>713.24529656684479</v>
      </c>
      <c r="DB92" s="139">
        <f t="shared" si="128"/>
        <v>713.8248624915343</v>
      </c>
      <c r="DC92" s="139">
        <f t="shared" si="128"/>
        <v>715.41092714597778</v>
      </c>
      <c r="DD92" s="139">
        <f t="shared" si="128"/>
        <v>720.41081698333517</v>
      </c>
      <c r="DE92" s="139">
        <f t="shared" si="128"/>
        <v>724.42275363796284</v>
      </c>
      <c r="DF92" s="139">
        <f t="shared" si="128"/>
        <v>724.8456108387644</v>
      </c>
      <c r="DG92" s="139">
        <f t="shared" si="128"/>
        <v>724.85056207024309</v>
      </c>
      <c r="DH92" s="139">
        <f t="shared" si="128"/>
        <v>731.27599996267338</v>
      </c>
      <c r="DI92" s="139">
        <f t="shared" si="128"/>
        <v>731.27599996267338</v>
      </c>
    </row>
    <row r="93" spans="36:113" x14ac:dyDescent="0.2">
      <c r="AJ93" s="156"/>
      <c r="AK93" s="156"/>
      <c r="AL93" s="156"/>
      <c r="AM93" s="156"/>
      <c r="AN93" s="156"/>
      <c r="AO93" s="156"/>
      <c r="AP93" s="156"/>
      <c r="AQ93" s="156"/>
      <c r="AR93" s="156"/>
      <c r="AS93" s="156"/>
      <c r="AT93" s="156"/>
      <c r="AU93" s="156"/>
      <c r="AV93" s="156"/>
      <c r="AW93" s="156"/>
      <c r="AX93" s="156"/>
      <c r="AY93" s="156"/>
      <c r="AZ93" s="156"/>
      <c r="BA93" s="156"/>
      <c r="BB93" s="156"/>
      <c r="BC93" s="156"/>
      <c r="BD93" s="156"/>
      <c r="BE93" s="156"/>
      <c r="BF93" s="156"/>
      <c r="BG93" s="156"/>
      <c r="BH93" s="156"/>
      <c r="BI93" s="156"/>
      <c r="CK93" s="139">
        <f t="shared" ref="CK93:CO102" si="129">CK$72/SUM(CK$12:CK$71)*CK24</f>
        <v>372.67409134790341</v>
      </c>
      <c r="CL93" s="139">
        <f t="shared" si="129"/>
        <v>372.67409134790341</v>
      </c>
      <c r="CM93" s="139">
        <f t="shared" si="129"/>
        <v>372.67409134790341</v>
      </c>
      <c r="CN93" s="139">
        <f t="shared" si="129"/>
        <v>283.25711317672562</v>
      </c>
      <c r="CO93" s="139">
        <f t="shared" si="129"/>
        <v>246.8734320884607</v>
      </c>
      <c r="CP93" s="139">
        <f t="shared" ref="CP93:DI93" si="130">CP$72/SUM(CP$12:CP$71)*CP24</f>
        <v>251.75137185819113</v>
      </c>
      <c r="CQ93" s="139">
        <f t="shared" si="130"/>
        <v>252.52584956574296</v>
      </c>
      <c r="CR93" s="139">
        <f t="shared" si="130"/>
        <v>251.38103556992223</v>
      </c>
      <c r="CS93" s="139">
        <f t="shared" si="130"/>
        <v>252.29040687210195</v>
      </c>
      <c r="CT93" s="139">
        <f t="shared" si="130"/>
        <v>253.35664712804197</v>
      </c>
      <c r="CU93" s="139">
        <f t="shared" si="130"/>
        <v>253.7575183593849</v>
      </c>
      <c r="CV93" s="139">
        <f t="shared" si="130"/>
        <v>253.86279242670483</v>
      </c>
      <c r="CW93" s="139">
        <f t="shared" si="130"/>
        <v>254.56219346617442</v>
      </c>
      <c r="CX93" s="139">
        <f t="shared" si="130"/>
        <v>254.84020523226897</v>
      </c>
      <c r="CY93" s="139">
        <f t="shared" si="130"/>
        <v>256.31134936787555</v>
      </c>
      <c r="CZ93" s="139">
        <f t="shared" si="130"/>
        <v>256.84900811198531</v>
      </c>
      <c r="DA93" s="139">
        <f t="shared" si="130"/>
        <v>258.02418024323129</v>
      </c>
      <c r="DB93" s="139">
        <f t="shared" si="130"/>
        <v>258.23384446861724</v>
      </c>
      <c r="DC93" s="139">
        <f t="shared" si="130"/>
        <v>258.80762046720491</v>
      </c>
      <c r="DD93" s="139">
        <f t="shared" si="130"/>
        <v>260.61638455271702</v>
      </c>
      <c r="DE93" s="139">
        <f t="shared" si="130"/>
        <v>262.06774591672581</v>
      </c>
      <c r="DF93" s="139">
        <f t="shared" si="130"/>
        <v>262.2207190707332</v>
      </c>
      <c r="DG93" s="139">
        <f t="shared" si="130"/>
        <v>262.22251023213261</v>
      </c>
      <c r="DH93" s="139">
        <f t="shared" si="130"/>
        <v>262.20729771234227</v>
      </c>
      <c r="DI93" s="139">
        <f t="shared" si="130"/>
        <v>262.20729771234227</v>
      </c>
    </row>
    <row r="94" spans="36:113" x14ac:dyDescent="0.2">
      <c r="AJ94" s="156"/>
      <c r="AK94" s="156"/>
      <c r="AL94" s="156"/>
      <c r="AM94" s="156"/>
      <c r="AN94" s="156"/>
      <c r="AO94" s="156"/>
      <c r="AP94" s="156"/>
      <c r="AQ94" s="156"/>
      <c r="AR94" s="156"/>
      <c r="AS94" s="156"/>
      <c r="AT94" s="156"/>
      <c r="AU94" s="156"/>
      <c r="AV94" s="156"/>
      <c r="AW94" s="156"/>
      <c r="AX94" s="156"/>
      <c r="AY94" s="156"/>
      <c r="AZ94" s="156"/>
      <c r="BA94" s="156"/>
      <c r="BB94" s="156"/>
      <c r="BC94" s="156"/>
      <c r="BD94" s="156"/>
      <c r="BE94" s="156"/>
      <c r="BF94" s="156"/>
      <c r="BG94" s="156"/>
      <c r="BH94" s="156"/>
      <c r="BI94" s="156"/>
      <c r="CK94" s="139">
        <f t="shared" si="129"/>
        <v>929.53906620789894</v>
      </c>
      <c r="CL94" s="139">
        <f t="shared" si="129"/>
        <v>929.53906620789894</v>
      </c>
      <c r="CM94" s="139">
        <f t="shared" si="129"/>
        <v>929.53906620789894</v>
      </c>
      <c r="CN94" s="139">
        <f t="shared" si="129"/>
        <v>706.51155685851234</v>
      </c>
      <c r="CO94" s="139">
        <f t="shared" si="129"/>
        <v>576.64050670818278</v>
      </c>
      <c r="CP94" s="139">
        <f t="shared" ref="CP94:DI94" si="131">CP$72/SUM(CP$12:CP$71)*CP25</f>
        <v>588.03427085977205</v>
      </c>
      <c r="CQ94" s="139">
        <f t="shared" si="131"/>
        <v>589.84327563577767</v>
      </c>
      <c r="CR94" s="139">
        <f t="shared" si="131"/>
        <v>587.16924904226335</v>
      </c>
      <c r="CS94" s="139">
        <f t="shared" si="131"/>
        <v>589.29333474901091</v>
      </c>
      <c r="CT94" s="139">
        <f t="shared" si="131"/>
        <v>591.78383085568623</v>
      </c>
      <c r="CU94" s="139">
        <f t="shared" si="131"/>
        <v>592.72017539471119</v>
      </c>
      <c r="CV94" s="139">
        <f t="shared" si="131"/>
        <v>592.96607180814476</v>
      </c>
      <c r="CW94" s="139">
        <f t="shared" si="131"/>
        <v>594.59971446616646</v>
      </c>
      <c r="CX94" s="139">
        <f t="shared" si="131"/>
        <v>595.24908707915051</v>
      </c>
      <c r="CY94" s="139">
        <f t="shared" si="131"/>
        <v>598.68534707934759</v>
      </c>
      <c r="CZ94" s="139">
        <f t="shared" si="131"/>
        <v>599.94119631357557</v>
      </c>
      <c r="DA94" s="139">
        <f t="shared" si="131"/>
        <v>602.68613264592318</v>
      </c>
      <c r="DB94" s="139">
        <f t="shared" si="131"/>
        <v>603.17586086067035</v>
      </c>
      <c r="DC94" s="139">
        <f t="shared" si="131"/>
        <v>604.51607183340877</v>
      </c>
      <c r="DD94" s="139">
        <f t="shared" si="131"/>
        <v>608.74093568352771</v>
      </c>
      <c r="DE94" s="139">
        <f t="shared" si="131"/>
        <v>612.13098760316393</v>
      </c>
      <c r="DF94" s="139">
        <f t="shared" si="131"/>
        <v>612.48829829590773</v>
      </c>
      <c r="DG94" s="139">
        <f t="shared" si="131"/>
        <v>612.4924820438639</v>
      </c>
      <c r="DH94" s="139">
        <f t="shared" si="131"/>
        <v>612.45694903795891</v>
      </c>
      <c r="DI94" s="139">
        <f t="shared" si="131"/>
        <v>612.45694903795902</v>
      </c>
    </row>
    <row r="95" spans="36:113" x14ac:dyDescent="0.2">
      <c r="AJ95" s="156"/>
      <c r="AK95" s="156"/>
      <c r="AL95" s="156"/>
      <c r="AM95" s="156"/>
      <c r="AN95" s="156"/>
      <c r="AO95" s="156"/>
      <c r="AP95" s="156"/>
      <c r="AQ95" s="156"/>
      <c r="AR95" s="156"/>
      <c r="AS95" s="156"/>
      <c r="AT95" s="156"/>
      <c r="AU95" s="156"/>
      <c r="AV95" s="156"/>
      <c r="AW95" s="156"/>
      <c r="AX95" s="156"/>
      <c r="AY95" s="156"/>
      <c r="AZ95" s="156"/>
      <c r="BA95" s="156"/>
      <c r="BB95" s="156"/>
      <c r="BC95" s="156"/>
      <c r="BD95" s="156"/>
      <c r="BE95" s="156"/>
      <c r="BF95" s="156"/>
      <c r="BG95" s="156"/>
      <c r="BH95" s="156"/>
      <c r="BI95" s="156"/>
      <c r="CK95" s="139">
        <f t="shared" si="129"/>
        <v>516.6063173718195</v>
      </c>
      <c r="CL95" s="139">
        <f t="shared" si="129"/>
        <v>516.6063173718195</v>
      </c>
      <c r="CM95" s="139">
        <f t="shared" si="129"/>
        <v>516.6063173718195</v>
      </c>
      <c r="CN95" s="139">
        <f t="shared" si="129"/>
        <v>392.65518452957008</v>
      </c>
      <c r="CO95" s="139">
        <f t="shared" si="129"/>
        <v>342.21958963361988</v>
      </c>
      <c r="CP95" s="139">
        <f t="shared" ref="CP95:DI95" si="132">CP$72/SUM(CP$12:CP$71)*CP26</f>
        <v>348.98146162661948</v>
      </c>
      <c r="CQ95" s="139">
        <f t="shared" si="132"/>
        <v>350.05505403798844</v>
      </c>
      <c r="CR95" s="139">
        <f t="shared" si="132"/>
        <v>261.15851820984983</v>
      </c>
      <c r="CS95" s="139">
        <f t="shared" si="132"/>
        <v>262.10325957127117</v>
      </c>
      <c r="CT95" s="139">
        <f t="shared" si="132"/>
        <v>263.21097131518087</v>
      </c>
      <c r="CU95" s="139">
        <f t="shared" si="132"/>
        <v>263.62743446059329</v>
      </c>
      <c r="CV95" s="139">
        <f t="shared" si="132"/>
        <v>263.73680316999054</v>
      </c>
      <c r="CW95" s="139">
        <f t="shared" si="132"/>
        <v>264.46340746091562</v>
      </c>
      <c r="CX95" s="139">
        <f t="shared" si="132"/>
        <v>264.75223251374251</v>
      </c>
      <c r="CY95" s="139">
        <f t="shared" si="132"/>
        <v>266.28059690152156</v>
      </c>
      <c r="CZ95" s="139">
        <f t="shared" si="132"/>
        <v>266.8391679194026</v>
      </c>
      <c r="DA95" s="139">
        <f t="shared" si="132"/>
        <v>268.06004845138824</v>
      </c>
      <c r="DB95" s="139">
        <f t="shared" si="132"/>
        <v>268.27786758121755</v>
      </c>
      <c r="DC95" s="139">
        <f t="shared" si="132"/>
        <v>268.87396063666932</v>
      </c>
      <c r="DD95" s="139">
        <f t="shared" si="132"/>
        <v>270.75307672548888</v>
      </c>
      <c r="DE95" s="139">
        <f t="shared" si="132"/>
        <v>272.26088888941052</v>
      </c>
      <c r="DF95" s="139">
        <f t="shared" si="132"/>
        <v>272.41981194474715</v>
      </c>
      <c r="DG95" s="139">
        <f t="shared" si="132"/>
        <v>272.42167277349211</v>
      </c>
      <c r="DH95" s="139">
        <f t="shared" si="132"/>
        <v>272.37529175295174</v>
      </c>
      <c r="DI95" s="139">
        <f t="shared" si="132"/>
        <v>272.37529175295163</v>
      </c>
    </row>
    <row r="96" spans="36:113" x14ac:dyDescent="0.2">
      <c r="AJ96" s="156"/>
      <c r="AK96" s="156"/>
      <c r="AL96" s="156"/>
      <c r="AM96" s="156"/>
      <c r="AN96" s="156"/>
      <c r="AO96" s="156"/>
      <c r="AP96" s="156"/>
      <c r="AQ96" s="156"/>
      <c r="AR96" s="156"/>
      <c r="AS96" s="156"/>
      <c r="AT96" s="156"/>
      <c r="AU96" s="156"/>
      <c r="AV96" s="156"/>
      <c r="AW96" s="156"/>
      <c r="AX96" s="156"/>
      <c r="AY96" s="156"/>
      <c r="AZ96" s="156"/>
      <c r="BA96" s="156"/>
      <c r="BB96" s="156"/>
      <c r="BC96" s="156"/>
      <c r="BD96" s="156"/>
      <c r="BE96" s="156"/>
      <c r="BF96" s="156"/>
      <c r="BG96" s="156"/>
      <c r="BH96" s="156"/>
      <c r="BI96" s="156"/>
      <c r="CK96" s="139">
        <f t="shared" si="129"/>
        <v>1511.9461580176073</v>
      </c>
      <c r="CL96" s="139">
        <f t="shared" si="129"/>
        <v>1511.9461580176073</v>
      </c>
      <c r="CM96" s="139">
        <f t="shared" si="129"/>
        <v>1511.9461580176071</v>
      </c>
      <c r="CN96" s="139">
        <f t="shared" si="129"/>
        <v>1149.1797094070198</v>
      </c>
      <c r="CO96" s="139">
        <f t="shared" si="129"/>
        <v>1002.8566448638409</v>
      </c>
      <c r="CP96" s="139">
        <f t="shared" ref="CP96:DI96" si="133">CP$72/SUM(CP$12:CP$71)*CP27</f>
        <v>1022.6719577953955</v>
      </c>
      <c r="CQ96" s="139">
        <f t="shared" si="133"/>
        <v>1025.8180643194828</v>
      </c>
      <c r="CR96" s="139">
        <f t="shared" si="133"/>
        <v>1021.1675666408557</v>
      </c>
      <c r="CS96" s="139">
        <f t="shared" si="133"/>
        <v>1024.8616419624673</v>
      </c>
      <c r="CT96" s="139">
        <f t="shared" si="133"/>
        <v>1029.1929550432019</v>
      </c>
      <c r="CU96" s="139">
        <f t="shared" si="133"/>
        <v>1030.821386157422</v>
      </c>
      <c r="CV96" s="139">
        <f t="shared" si="133"/>
        <v>1031.2490336245896</v>
      </c>
      <c r="CW96" s="139">
        <f t="shared" si="133"/>
        <v>1034.0901614605143</v>
      </c>
      <c r="CX96" s="139">
        <f t="shared" si="133"/>
        <v>1035.2195091777623</v>
      </c>
      <c r="CY96" s="139">
        <f t="shared" si="133"/>
        <v>1041.1956349174363</v>
      </c>
      <c r="CZ96" s="139">
        <f t="shared" si="133"/>
        <v>1043.3797283601298</v>
      </c>
      <c r="DA96" s="139">
        <f t="shared" si="133"/>
        <v>1048.1535477651132</v>
      </c>
      <c r="DB96" s="139">
        <f t="shared" si="133"/>
        <v>1049.005252056822</v>
      </c>
      <c r="DC96" s="139">
        <f t="shared" si="133"/>
        <v>1051.3360620916612</v>
      </c>
      <c r="DD96" s="139">
        <f t="shared" si="133"/>
        <v>1058.6836776969603</v>
      </c>
      <c r="DE96" s="139">
        <f t="shared" si="133"/>
        <v>1064.5794412697426</v>
      </c>
      <c r="DF96" s="139">
        <f t="shared" si="133"/>
        <v>1065.2008533945072</v>
      </c>
      <c r="DG96" s="139">
        <f t="shared" si="133"/>
        <v>1065.2081295039541</v>
      </c>
      <c r="DH96" s="139">
        <f t="shared" si="133"/>
        <v>1065.1463327507443</v>
      </c>
      <c r="DI96" s="139">
        <f t="shared" si="133"/>
        <v>1065.1463327507443</v>
      </c>
    </row>
    <row r="97" spans="36:113" x14ac:dyDescent="0.2">
      <c r="AJ97" s="156"/>
      <c r="AK97" s="156"/>
      <c r="AL97" s="156"/>
      <c r="AM97" s="156"/>
      <c r="AN97" s="156"/>
      <c r="AO97" s="156"/>
      <c r="AP97" s="156"/>
      <c r="AQ97" s="156"/>
      <c r="AR97" s="156"/>
      <c r="AS97" s="156"/>
      <c r="AT97" s="156"/>
      <c r="AU97" s="156"/>
      <c r="AV97" s="156"/>
      <c r="AW97" s="156"/>
      <c r="AX97" s="156"/>
      <c r="AY97" s="156"/>
      <c r="AZ97" s="156"/>
      <c r="BA97" s="156"/>
      <c r="BB97" s="156"/>
      <c r="BC97" s="156"/>
      <c r="BD97" s="156"/>
      <c r="BE97" s="156"/>
      <c r="BF97" s="156"/>
      <c r="BG97" s="156"/>
      <c r="BH97" s="156"/>
      <c r="BI97" s="156"/>
      <c r="CK97" s="139">
        <f t="shared" si="129"/>
        <v>10186.622127309494</v>
      </c>
      <c r="CL97" s="139">
        <f t="shared" si="129"/>
        <v>10186.622127309494</v>
      </c>
      <c r="CM97" s="139">
        <f t="shared" si="129"/>
        <v>10186.622127309494</v>
      </c>
      <c r="CN97" s="139">
        <f t="shared" si="129"/>
        <v>7742.5107990944189</v>
      </c>
      <c r="CO97" s="139">
        <f t="shared" si="129"/>
        <v>6283.2434242907111</v>
      </c>
      <c r="CP97" s="139">
        <f t="shared" ref="CP97:DI97" si="134">CP$72/SUM(CP$12:CP$71)*CP28</f>
        <v>6323.6837487493594</v>
      </c>
      <c r="CQ97" s="139">
        <f t="shared" si="134"/>
        <v>6343.1376729002604</v>
      </c>
      <c r="CR97" s="139">
        <f t="shared" si="134"/>
        <v>6314.3813582582452</v>
      </c>
      <c r="CS97" s="139">
        <f t="shared" si="134"/>
        <v>6337.2236430201037</v>
      </c>
      <c r="CT97" s="139">
        <f t="shared" si="134"/>
        <v>6364.0062822922664</v>
      </c>
      <c r="CU97" s="139">
        <f t="shared" si="134"/>
        <v>6374.0756728670794</v>
      </c>
      <c r="CV97" s="139">
        <f t="shared" si="134"/>
        <v>6376.7200275085734</v>
      </c>
      <c r="CW97" s="139">
        <f t="shared" si="134"/>
        <v>6394.2881184171029</v>
      </c>
      <c r="CX97" s="139">
        <f t="shared" si="134"/>
        <v>6401.2714308584109</v>
      </c>
      <c r="CY97" s="139">
        <f t="shared" si="134"/>
        <v>6438.2247558541658</v>
      </c>
      <c r="CZ97" s="139">
        <f t="shared" si="134"/>
        <v>6451.7300799261047</v>
      </c>
      <c r="DA97" s="139">
        <f t="shared" si="134"/>
        <v>6481.2489534618917</v>
      </c>
      <c r="DB97" s="139">
        <f t="shared" si="134"/>
        <v>6486.5154600353471</v>
      </c>
      <c r="DC97" s="139">
        <f t="shared" si="134"/>
        <v>6500.9280049637409</v>
      </c>
      <c r="DD97" s="139">
        <f t="shared" si="134"/>
        <v>6546.3619264095314</v>
      </c>
      <c r="DE97" s="139">
        <f t="shared" si="134"/>
        <v>6582.8183325987084</v>
      </c>
      <c r="DF97" s="139">
        <f t="shared" si="134"/>
        <v>6586.6608294274311</v>
      </c>
      <c r="DG97" s="139">
        <f t="shared" si="134"/>
        <v>6586.7058211911253</v>
      </c>
      <c r="DH97" s="139">
        <f t="shared" si="134"/>
        <v>6586.3237014693332</v>
      </c>
      <c r="DI97" s="139">
        <f t="shared" si="134"/>
        <v>6586.3237014693341</v>
      </c>
    </row>
    <row r="98" spans="36:113" x14ac:dyDescent="0.2">
      <c r="AJ98" s="156"/>
      <c r="AK98" s="156"/>
      <c r="AL98" s="156"/>
      <c r="AM98" s="156"/>
      <c r="AN98" s="156"/>
      <c r="AO98" s="156"/>
      <c r="AP98" s="156"/>
      <c r="AQ98" s="156"/>
      <c r="AR98" s="156"/>
      <c r="AS98" s="156"/>
      <c r="AT98" s="156"/>
      <c r="AU98" s="156"/>
      <c r="AV98" s="156"/>
      <c r="AW98" s="156"/>
      <c r="AX98" s="156"/>
      <c r="AY98" s="156"/>
      <c r="AZ98" s="156"/>
      <c r="BA98" s="156"/>
      <c r="BB98" s="156"/>
      <c r="BC98" s="156"/>
      <c r="BD98" s="156"/>
      <c r="BE98" s="156"/>
      <c r="BF98" s="156"/>
      <c r="BG98" s="156"/>
      <c r="BH98" s="156"/>
      <c r="BI98" s="156"/>
      <c r="CK98" s="139">
        <f t="shared" si="129"/>
        <v>2515.0790758121725</v>
      </c>
      <c r="CL98" s="139">
        <f t="shared" si="129"/>
        <v>2515.0790758121725</v>
      </c>
      <c r="CM98" s="139">
        <f t="shared" si="129"/>
        <v>2515.0790758121725</v>
      </c>
      <c r="CN98" s="139">
        <f t="shared" si="129"/>
        <v>1911.6274915947431</v>
      </c>
      <c r="CO98" s="139">
        <f t="shared" si="129"/>
        <v>1666.0836313410066</v>
      </c>
      <c r="CP98" s="139">
        <f t="shared" ref="CP98:DI98" si="135">CP$72/SUM(CP$12:CP$71)*CP29</f>
        <v>1699.0035593229816</v>
      </c>
      <c r="CQ98" s="139">
        <f t="shared" si="135"/>
        <v>1650.7335173744277</v>
      </c>
      <c r="CR98" s="139">
        <f t="shared" si="135"/>
        <v>1643.249995044692</v>
      </c>
      <c r="CS98" s="139">
        <f t="shared" si="135"/>
        <v>1649.1944545557797</v>
      </c>
      <c r="CT98" s="139">
        <f t="shared" si="135"/>
        <v>1656.164349048089</v>
      </c>
      <c r="CU98" s="139">
        <f t="shared" si="135"/>
        <v>1658.7847999004155</v>
      </c>
      <c r="CV98" s="139">
        <f t="shared" si="135"/>
        <v>1659.4729648218849</v>
      </c>
      <c r="CW98" s="139">
        <f t="shared" si="135"/>
        <v>1664.0448719748524</v>
      </c>
      <c r="CX98" s="139">
        <f t="shared" si="135"/>
        <v>1665.8622041066162</v>
      </c>
      <c r="CY98" s="139">
        <f t="shared" si="135"/>
        <v>1675.4789104268236</v>
      </c>
      <c r="CZ98" s="139">
        <f t="shared" si="135"/>
        <v>1678.9935261041403</v>
      </c>
      <c r="DA98" s="139">
        <f t="shared" si="135"/>
        <v>1686.6754962037078</v>
      </c>
      <c r="DB98" s="139">
        <f t="shared" si="135"/>
        <v>1688.0460480297256</v>
      </c>
      <c r="DC98" s="139">
        <f t="shared" si="135"/>
        <v>1691.7967582004364</v>
      </c>
      <c r="DD98" s="139">
        <f t="shared" si="135"/>
        <v>1703.6204487497901</v>
      </c>
      <c r="DE98" s="139">
        <f t="shared" si="135"/>
        <v>1713.1078372825345</v>
      </c>
      <c r="DF98" s="139">
        <f t="shared" si="135"/>
        <v>1714.1078058521391</v>
      </c>
      <c r="DG98" s="139">
        <f t="shared" si="135"/>
        <v>1714.1195144758781</v>
      </c>
      <c r="DH98" s="139">
        <f t="shared" si="135"/>
        <v>1714.0200719184345</v>
      </c>
      <c r="DI98" s="139">
        <f t="shared" si="135"/>
        <v>1714.0200719184343</v>
      </c>
    </row>
    <row r="99" spans="36:113" x14ac:dyDescent="0.2">
      <c r="AJ99" s="156"/>
      <c r="AK99" s="156"/>
      <c r="AL99" s="156"/>
      <c r="AM99" s="156"/>
      <c r="AN99" s="156"/>
      <c r="AO99" s="156"/>
      <c r="AP99" s="156"/>
      <c r="AQ99" s="156"/>
      <c r="AR99" s="156"/>
      <c r="AS99" s="156"/>
      <c r="AT99" s="156"/>
      <c r="AU99" s="156"/>
      <c r="AV99" s="156"/>
      <c r="AW99" s="156"/>
      <c r="AX99" s="156"/>
      <c r="AY99" s="156"/>
      <c r="AZ99" s="156"/>
      <c r="BA99" s="156"/>
      <c r="BB99" s="156"/>
      <c r="BC99" s="156"/>
      <c r="BD99" s="156"/>
      <c r="BE99" s="156"/>
      <c r="BF99" s="156"/>
      <c r="BG99" s="156"/>
      <c r="BH99" s="156"/>
      <c r="BI99" s="156"/>
      <c r="CK99" s="139">
        <f t="shared" si="129"/>
        <v>1531.479020914114</v>
      </c>
      <c r="CL99" s="139">
        <f t="shared" si="129"/>
        <v>1531.479020914114</v>
      </c>
      <c r="CM99" s="139">
        <f t="shared" si="129"/>
        <v>1531.479020914114</v>
      </c>
      <c r="CN99" s="139">
        <f t="shared" si="129"/>
        <v>1164.0259852404963</v>
      </c>
      <c r="CO99" s="139">
        <f t="shared" si="129"/>
        <v>524.98511461424289</v>
      </c>
      <c r="CP99" s="139">
        <f t="shared" ref="CP99:DI99" si="136">CP$72/SUM(CP$12:CP$71)*CP30</f>
        <v>535.35822664752015</v>
      </c>
      <c r="CQ99" s="139">
        <f t="shared" si="136"/>
        <v>537.00518097802751</v>
      </c>
      <c r="CR99" s="139">
        <f t="shared" si="136"/>
        <v>534.57069338767144</v>
      </c>
      <c r="CS99" s="139">
        <f t="shared" si="136"/>
        <v>536.5045037343865</v>
      </c>
      <c r="CT99" s="139">
        <f t="shared" si="136"/>
        <v>538.77190147838701</v>
      </c>
      <c r="CU99" s="139">
        <f t="shared" si="136"/>
        <v>539.62436837833559</v>
      </c>
      <c r="CV99" s="139">
        <f t="shared" si="136"/>
        <v>539.84823741855723</v>
      </c>
      <c r="CW99" s="139">
        <f t="shared" si="136"/>
        <v>541.33553854999559</v>
      </c>
      <c r="CX99" s="139">
        <f t="shared" si="136"/>
        <v>541.92674043694046</v>
      </c>
      <c r="CY99" s="139">
        <f t="shared" si="136"/>
        <v>545.05518065066406</v>
      </c>
      <c r="CZ99" s="139">
        <f t="shared" si="136"/>
        <v>546.19853105095603</v>
      </c>
      <c r="DA99" s="139">
        <f t="shared" si="136"/>
        <v>548.697576293672</v>
      </c>
      <c r="DB99" s="139">
        <f t="shared" si="136"/>
        <v>549.14343470971789</v>
      </c>
      <c r="DC99" s="139">
        <f t="shared" si="136"/>
        <v>550.36358973342044</v>
      </c>
      <c r="DD99" s="139">
        <f t="shared" si="136"/>
        <v>554.20999075239456</v>
      </c>
      <c r="DE99" s="139">
        <f t="shared" si="136"/>
        <v>557.29636220024577</v>
      </c>
      <c r="DF99" s="139">
        <f t="shared" si="136"/>
        <v>557.62166504109848</v>
      </c>
      <c r="DG99" s="139">
        <f t="shared" si="136"/>
        <v>557.6254740093807</v>
      </c>
      <c r="DH99" s="139">
        <f t="shared" si="136"/>
        <v>557.59312404617049</v>
      </c>
      <c r="DI99" s="139">
        <f t="shared" si="136"/>
        <v>557.59312404617049</v>
      </c>
    </row>
    <row r="100" spans="36:113" x14ac:dyDescent="0.2">
      <c r="AJ100" s="156"/>
      <c r="AK100" s="156"/>
      <c r="AL100" s="156"/>
      <c r="AM100" s="156"/>
      <c r="AN100" s="156"/>
      <c r="AO100" s="156"/>
      <c r="AP100" s="156"/>
      <c r="AQ100" s="156"/>
      <c r="AR100" s="156"/>
      <c r="AS100" s="156"/>
      <c r="AT100" s="156"/>
      <c r="AU100" s="156"/>
      <c r="AV100" s="156"/>
      <c r="AW100" s="156"/>
      <c r="AX100" s="156"/>
      <c r="AY100" s="156"/>
      <c r="AZ100" s="156"/>
      <c r="BA100" s="156"/>
      <c r="BB100" s="156"/>
      <c r="BC100" s="156"/>
      <c r="BD100" s="156"/>
      <c r="BE100" s="156"/>
      <c r="BF100" s="156"/>
      <c r="BG100" s="156"/>
      <c r="BH100" s="156"/>
      <c r="BI100" s="156"/>
      <c r="CK100" s="139">
        <f t="shared" si="129"/>
        <v>10156.074156797833</v>
      </c>
      <c r="CL100" s="139">
        <f t="shared" si="129"/>
        <v>10156.074156797833</v>
      </c>
      <c r="CM100" s="139">
        <f t="shared" si="129"/>
        <v>10156.074156797831</v>
      </c>
      <c r="CN100" s="139">
        <f t="shared" si="129"/>
        <v>7719.2923083502819</v>
      </c>
      <c r="CO100" s="139">
        <f t="shared" si="129"/>
        <v>6727.7681541134752</v>
      </c>
      <c r="CP100" s="139">
        <f t="shared" ref="CP100:DI100" si="137">CP$72/SUM(CP$12:CP$71)*CP31</f>
        <v>6860.7012427931677</v>
      </c>
      <c r="CQ100" s="139">
        <f t="shared" si="137"/>
        <v>6881.8072257774829</v>
      </c>
      <c r="CR100" s="139">
        <f t="shared" si="137"/>
        <v>6850.6088781938242</v>
      </c>
      <c r="CS100" s="139">
        <f t="shared" si="137"/>
        <v>6875.3909668751112</v>
      </c>
      <c r="CT100" s="139">
        <f t="shared" si="137"/>
        <v>6904.4480313711256</v>
      </c>
      <c r="CU100" s="139">
        <f t="shared" si="137"/>
        <v>6915.3725309469373</v>
      </c>
      <c r="CV100" s="139">
        <f t="shared" si="137"/>
        <v>6918.2414484792034</v>
      </c>
      <c r="CW100" s="139">
        <f t="shared" si="137"/>
        <v>6937.3014501994803</v>
      </c>
      <c r="CX100" s="139">
        <f t="shared" si="137"/>
        <v>6944.8777968746854</v>
      </c>
      <c r="CY100" s="139">
        <f t="shared" si="137"/>
        <v>6984.9692582438383</v>
      </c>
      <c r="CZ100" s="139">
        <f t="shared" si="137"/>
        <v>6999.6214763695452</v>
      </c>
      <c r="DA100" s="139">
        <f t="shared" si="137"/>
        <v>7031.6471405866869</v>
      </c>
      <c r="DB100" s="139">
        <f t="shared" si="137"/>
        <v>7037.3608874515312</v>
      </c>
      <c r="DC100" s="139">
        <f t="shared" si="137"/>
        <v>7052.9973691022142</v>
      </c>
      <c r="DD100" s="139">
        <f t="shared" si="137"/>
        <v>7102.2896129450137</v>
      </c>
      <c r="DE100" s="139">
        <f t="shared" si="137"/>
        <v>7141.8419563555035</v>
      </c>
      <c r="DF100" s="139">
        <f t="shared" si="137"/>
        <v>7146.0107642554012</v>
      </c>
      <c r="DG100" s="139">
        <f t="shared" si="137"/>
        <v>7146.0595767927362</v>
      </c>
      <c r="DH100" s="139">
        <f t="shared" si="137"/>
        <v>7145.6450068435834</v>
      </c>
      <c r="DI100" s="139">
        <f t="shared" si="137"/>
        <v>7145.6450068435825</v>
      </c>
    </row>
    <row r="101" spans="36:113" x14ac:dyDescent="0.2">
      <c r="AJ101" s="156"/>
      <c r="AK101" s="156"/>
      <c r="AL101" s="156"/>
      <c r="AM101" s="156"/>
      <c r="AN101" s="156"/>
      <c r="AO101" s="156"/>
      <c r="AP101" s="156"/>
      <c r="AQ101" s="156"/>
      <c r="AR101" s="156"/>
      <c r="AS101" s="156"/>
      <c r="AT101" s="156"/>
      <c r="AU101" s="156"/>
      <c r="AV101" s="156"/>
      <c r="AW101" s="156"/>
      <c r="AX101" s="156"/>
      <c r="AY101" s="156"/>
      <c r="AZ101" s="156"/>
      <c r="BA101" s="156"/>
      <c r="BB101" s="156"/>
      <c r="BC101" s="156"/>
      <c r="BD101" s="156"/>
      <c r="BE101" s="156"/>
      <c r="BF101" s="156"/>
      <c r="BG101" s="156"/>
      <c r="BH101" s="156"/>
      <c r="BI101" s="156"/>
      <c r="CK101" s="139">
        <f t="shared" si="129"/>
        <v>242.56649431466582</v>
      </c>
      <c r="CL101" s="139">
        <f t="shared" si="129"/>
        <v>242.56649431466582</v>
      </c>
      <c r="CM101" s="139">
        <f t="shared" si="129"/>
        <v>242.56649431466582</v>
      </c>
      <c r="CN101" s="139">
        <f t="shared" si="129"/>
        <v>184.36667997086244</v>
      </c>
      <c r="CO101" s="139">
        <f t="shared" si="129"/>
        <v>160.68523235554017</v>
      </c>
      <c r="CP101" s="139">
        <f t="shared" ref="CP101:DI101" si="138">CP$72/SUM(CP$12:CP$71)*CP32</f>
        <v>163.86019078944159</v>
      </c>
      <c r="CQ101" s="139">
        <f t="shared" si="138"/>
        <v>164.36428363304725</v>
      </c>
      <c r="CR101" s="139">
        <f t="shared" si="138"/>
        <v>163.61914592678968</v>
      </c>
      <c r="CS101" s="139">
        <f t="shared" si="138"/>
        <v>164.21103845144111</v>
      </c>
      <c r="CT101" s="139">
        <f t="shared" si="138"/>
        <v>164.90503400140034</v>
      </c>
      <c r="CU101" s="139">
        <f t="shared" si="138"/>
        <v>165.16595347907798</v>
      </c>
      <c r="CV101" s="139">
        <f t="shared" si="138"/>
        <v>165.23447437184964</v>
      </c>
      <c r="CW101" s="139">
        <f t="shared" si="138"/>
        <v>165.68970123683121</v>
      </c>
      <c r="CX101" s="139">
        <f t="shared" si="138"/>
        <v>165.87065381992039</v>
      </c>
      <c r="CY101" s="139">
        <f t="shared" si="138"/>
        <v>166.82819362182872</v>
      </c>
      <c r="CZ101" s="139">
        <f t="shared" si="138"/>
        <v>167.17814549593041</v>
      </c>
      <c r="DA101" s="139">
        <f t="shared" si="138"/>
        <v>167.94304273647001</v>
      </c>
      <c r="DB101" s="139">
        <f t="shared" si="138"/>
        <v>168.07950920225284</v>
      </c>
      <c r="DC101" s="139">
        <f t="shared" si="138"/>
        <v>168.45296911194475</v>
      </c>
      <c r="DD101" s="139">
        <f t="shared" si="138"/>
        <v>169.63025933267917</v>
      </c>
      <c r="DE101" s="139">
        <f t="shared" si="138"/>
        <v>170.57492290394606</v>
      </c>
      <c r="DF101" s="139">
        <f t="shared" si="138"/>
        <v>170.67449022712003</v>
      </c>
      <c r="DG101" s="139">
        <f t="shared" si="138"/>
        <v>170.67565606008642</v>
      </c>
      <c r="DH101" s="139">
        <f t="shared" si="138"/>
        <v>170.66575451962279</v>
      </c>
      <c r="DI101" s="139">
        <f t="shared" si="138"/>
        <v>170.66575451962279</v>
      </c>
    </row>
    <row r="102" spans="36:113" x14ac:dyDescent="0.2">
      <c r="AJ102" s="156"/>
      <c r="AK102" s="156"/>
      <c r="AL102" s="156"/>
      <c r="AM102" s="156"/>
      <c r="AN102" s="156"/>
      <c r="AO102" s="156"/>
      <c r="AP102" s="156"/>
      <c r="AQ102" s="156"/>
      <c r="AR102" s="156"/>
      <c r="AS102" s="156"/>
      <c r="AT102" s="156"/>
      <c r="AU102" s="156"/>
      <c r="AV102" s="156"/>
      <c r="AW102" s="156"/>
      <c r="AX102" s="156"/>
      <c r="AY102" s="156"/>
      <c r="AZ102" s="156"/>
      <c r="BA102" s="156"/>
      <c r="BB102" s="156"/>
      <c r="BC102" s="156"/>
      <c r="BD102" s="156"/>
      <c r="BE102" s="156"/>
      <c r="BF102" s="156"/>
      <c r="BG102" s="156"/>
      <c r="BH102" s="156"/>
      <c r="BI102" s="156"/>
      <c r="CK102" s="139">
        <f t="shared" si="129"/>
        <v>107.78751054990066</v>
      </c>
      <c r="CL102" s="139">
        <f t="shared" si="129"/>
        <v>107.78751054990066</v>
      </c>
      <c r="CM102" s="139">
        <f t="shared" si="129"/>
        <v>107.78751054990066</v>
      </c>
      <c r="CN102" s="139">
        <f t="shared" si="129"/>
        <v>81.925681939527394</v>
      </c>
      <c r="CO102" s="139">
        <f t="shared" si="129"/>
        <v>71.4025291360648</v>
      </c>
      <c r="CP102" s="139">
        <f t="shared" ref="CP102:DI102" si="139">CP$72/SUM(CP$12:CP$71)*CP33</f>
        <v>72.813362345558716</v>
      </c>
      <c r="CQ102" s="139">
        <f t="shared" si="139"/>
        <v>73.037362419648886</v>
      </c>
      <c r="CR102" s="139">
        <f t="shared" si="139"/>
        <v>72.70625099141435</v>
      </c>
      <c r="CS102" s="139">
        <f t="shared" si="139"/>
        <v>72.969265971803665</v>
      </c>
      <c r="CT102" s="139">
        <f t="shared" si="139"/>
        <v>73.277651731651346</v>
      </c>
      <c r="CU102" s="139">
        <f t="shared" si="139"/>
        <v>73.393594624062388</v>
      </c>
      <c r="CV102" s="139">
        <f t="shared" si="139"/>
        <v>73.424042755299098</v>
      </c>
      <c r="CW102" s="139">
        <f t="shared" si="139"/>
        <v>73.626328609536429</v>
      </c>
      <c r="CX102" s="139">
        <f t="shared" si="139"/>
        <v>73.70673719405201</v>
      </c>
      <c r="CY102" s="139">
        <f t="shared" si="139"/>
        <v>74.132232198181754</v>
      </c>
      <c r="CZ102" s="139">
        <f t="shared" si="139"/>
        <v>74.287737769667459</v>
      </c>
      <c r="DA102" s="139">
        <f t="shared" si="139"/>
        <v>74.627629598574771</v>
      </c>
      <c r="DB102" s="139">
        <f t="shared" si="139"/>
        <v>74.688270210386563</v>
      </c>
      <c r="DC102" s="139">
        <f t="shared" si="139"/>
        <v>74.854221876834202</v>
      </c>
      <c r="DD102" s="139">
        <f t="shared" si="139"/>
        <v>75.377365777834314</v>
      </c>
      <c r="DE102" s="139">
        <f t="shared" si="139"/>
        <v>75.797139064914745</v>
      </c>
      <c r="DF102" s="139">
        <f t="shared" si="139"/>
        <v>75.841383072840785</v>
      </c>
      <c r="DG102" s="139">
        <f t="shared" si="139"/>
        <v>75.84190112556486</v>
      </c>
      <c r="DH102" s="139">
        <f t="shared" si="139"/>
        <v>75.837501249975318</v>
      </c>
      <c r="DI102" s="139">
        <f t="shared" si="139"/>
        <v>75.837501249975332</v>
      </c>
    </row>
    <row r="103" spans="36:113" x14ac:dyDescent="0.2">
      <c r="AJ103" s="156"/>
      <c r="AK103" s="156"/>
      <c r="AL103" s="156"/>
      <c r="AM103" s="156"/>
      <c r="AN103" s="156"/>
      <c r="AO103" s="156"/>
      <c r="AP103" s="156"/>
      <c r="AQ103" s="156"/>
      <c r="AR103" s="156"/>
      <c r="AS103" s="156"/>
      <c r="AT103" s="156"/>
      <c r="AU103" s="156"/>
      <c r="AV103" s="156"/>
      <c r="AW103" s="156"/>
      <c r="AX103" s="156"/>
      <c r="AY103" s="156"/>
      <c r="AZ103" s="156"/>
      <c r="BA103" s="156"/>
      <c r="BB103" s="156"/>
      <c r="BC103" s="156"/>
      <c r="BD103" s="156"/>
      <c r="BE103" s="156"/>
      <c r="BF103" s="156"/>
      <c r="BG103" s="156"/>
      <c r="BH103" s="156"/>
      <c r="BI103" s="156"/>
      <c r="CK103" s="139">
        <f t="shared" ref="CK103:CO112" si="140">CK$72/SUM(CK$12:CK$71)*CK34</f>
        <v>292.76996556065274</v>
      </c>
      <c r="CL103" s="139">
        <f t="shared" si="140"/>
        <v>292.76996556065274</v>
      </c>
      <c r="CM103" s="139">
        <f t="shared" si="140"/>
        <v>292.76996556065274</v>
      </c>
      <c r="CN103" s="139">
        <f t="shared" si="140"/>
        <v>222.52465946752056</v>
      </c>
      <c r="CO103" s="139">
        <f t="shared" si="140"/>
        <v>193.94191302369271</v>
      </c>
      <c r="CP103" s="139">
        <f t="shared" ref="CP103:DI103" si="141">CP$72/SUM(CP$12:CP$71)*CP34</f>
        <v>197.77398584964536</v>
      </c>
      <c r="CQ103" s="139">
        <f t="shared" si="141"/>
        <v>198.3824097165886</v>
      </c>
      <c r="CR103" s="139">
        <f t="shared" si="141"/>
        <v>197.48305244461525</v>
      </c>
      <c r="CS103" s="139">
        <f t="shared" si="141"/>
        <v>198.19744770578856</v>
      </c>
      <c r="CT103" s="139">
        <f t="shared" si="141"/>
        <v>199.03507803818408</v>
      </c>
      <c r="CU103" s="139">
        <f t="shared" si="141"/>
        <v>199.34999946502663</v>
      </c>
      <c r="CV103" s="139">
        <f t="shared" si="141"/>
        <v>199.43270198119086</v>
      </c>
      <c r="CW103" s="139">
        <f t="shared" si="141"/>
        <v>199.98214618188101</v>
      </c>
      <c r="CX103" s="139">
        <f t="shared" si="141"/>
        <v>200.200550136099</v>
      </c>
      <c r="CY103" s="139">
        <f t="shared" si="141"/>
        <v>201.35626991355517</v>
      </c>
      <c r="CZ103" s="139">
        <f t="shared" si="141"/>
        <v>201.77865058248517</v>
      </c>
      <c r="DA103" s="139">
        <f t="shared" si="141"/>
        <v>202.70185697751066</v>
      </c>
      <c r="DB103" s="139">
        <f t="shared" si="141"/>
        <v>202.8665676173718</v>
      </c>
      <c r="DC103" s="139">
        <f t="shared" si="141"/>
        <v>203.31732173000256</v>
      </c>
      <c r="DD103" s="139">
        <f t="shared" si="141"/>
        <v>204.73827320293017</v>
      </c>
      <c r="DE103" s="139">
        <f t="shared" si="141"/>
        <v>205.87845178368437</v>
      </c>
      <c r="DF103" s="139">
        <f t="shared" si="141"/>
        <v>205.99862634389714</v>
      </c>
      <c r="DG103" s="139">
        <f t="shared" si="141"/>
        <v>206.00003346683209</v>
      </c>
      <c r="DH103" s="139">
        <f t="shared" si="141"/>
        <v>205.98808262560519</v>
      </c>
      <c r="DI103" s="139">
        <f t="shared" si="141"/>
        <v>205.98808262560519</v>
      </c>
    </row>
    <row r="104" spans="36:113" x14ac:dyDescent="0.2">
      <c r="AJ104" s="156"/>
      <c r="AK104" s="156"/>
      <c r="AL104" s="156"/>
      <c r="AM104" s="156"/>
      <c r="AN104" s="156"/>
      <c r="AO104" s="156"/>
      <c r="AP104" s="156"/>
      <c r="AQ104" s="156"/>
      <c r="AR104" s="156"/>
      <c r="AS104" s="156"/>
      <c r="AT104" s="156"/>
      <c r="AU104" s="156"/>
      <c r="AV104" s="156"/>
      <c r="AW104" s="156"/>
      <c r="AX104" s="156"/>
      <c r="AY104" s="156"/>
      <c r="AZ104" s="156"/>
      <c r="BA104" s="156"/>
      <c r="BB104" s="156"/>
      <c r="BC104" s="156"/>
      <c r="BD104" s="156"/>
      <c r="BE104" s="156"/>
      <c r="BF104" s="156"/>
      <c r="BG104" s="156"/>
      <c r="BH104" s="156"/>
      <c r="BI104" s="156"/>
      <c r="CK104" s="139">
        <f t="shared" si="140"/>
        <v>1913.5962257741978</v>
      </c>
      <c r="CL104" s="139">
        <f t="shared" si="140"/>
        <v>1913.5962257741978</v>
      </c>
      <c r="CM104" s="139">
        <f t="shared" si="140"/>
        <v>1913.5962257741978</v>
      </c>
      <c r="CN104" s="139">
        <f t="shared" si="140"/>
        <v>1454.4604931837484</v>
      </c>
      <c r="CO104" s="139">
        <f t="shared" si="140"/>
        <v>1257.9501529046124</v>
      </c>
      <c r="CP104" s="139">
        <f t="shared" ref="CP104:DI104" si="142">CP$72/SUM(CP$12:CP$71)*CP35</f>
        <v>1282.8058250086603</v>
      </c>
      <c r="CQ104" s="139">
        <f t="shared" si="142"/>
        <v>1286.7521968089561</v>
      </c>
      <c r="CR104" s="139">
        <f t="shared" si="142"/>
        <v>1280.9187665815427</v>
      </c>
      <c r="CS104" s="139">
        <f t="shared" si="142"/>
        <v>1285.5524922884638</v>
      </c>
      <c r="CT104" s="139">
        <f t="shared" si="142"/>
        <v>1290.9855479301584</v>
      </c>
      <c r="CU104" s="139">
        <f t="shared" si="142"/>
        <v>1293.0281979735307</v>
      </c>
      <c r="CV104" s="139">
        <f t="shared" si="142"/>
        <v>1293.5646247893355</v>
      </c>
      <c r="CW104" s="139">
        <f t="shared" si="142"/>
        <v>1297.1284414264658</v>
      </c>
      <c r="CX104" s="139">
        <f t="shared" si="142"/>
        <v>1271.7686332052604</v>
      </c>
      <c r="CY104" s="139">
        <f t="shared" si="142"/>
        <v>1279.1103121404308</v>
      </c>
      <c r="CZ104" s="139">
        <f t="shared" si="142"/>
        <v>1281.7934740281096</v>
      </c>
      <c r="DA104" s="139">
        <f t="shared" si="142"/>
        <v>1287.6581179282875</v>
      </c>
      <c r="DB104" s="139">
        <f t="shared" si="142"/>
        <v>1288.7044378569192</v>
      </c>
      <c r="DC104" s="139">
        <f t="shared" si="142"/>
        <v>1291.5678412858433</v>
      </c>
      <c r="DD104" s="139">
        <f t="shared" si="142"/>
        <v>1300.5943974633744</v>
      </c>
      <c r="DE104" s="139">
        <f t="shared" si="142"/>
        <v>1307.8373513627009</v>
      </c>
      <c r="DF104" s="139">
        <f t="shared" si="142"/>
        <v>1308.6007570380805</v>
      </c>
      <c r="DG104" s="139">
        <f t="shared" si="142"/>
        <v>1308.6096957488407</v>
      </c>
      <c r="DH104" s="139">
        <f t="shared" si="142"/>
        <v>1308.5337783499999</v>
      </c>
      <c r="DI104" s="139">
        <f t="shared" si="142"/>
        <v>1308.5337783499997</v>
      </c>
    </row>
    <row r="105" spans="36:113" x14ac:dyDescent="0.2">
      <c r="AJ105" s="156"/>
      <c r="AK105" s="156"/>
      <c r="AL105" s="156"/>
      <c r="AM105" s="156"/>
      <c r="AN105" s="156"/>
      <c r="AO105" s="156"/>
      <c r="AP105" s="156"/>
      <c r="AQ105" s="156"/>
      <c r="AR105" s="156"/>
      <c r="AS105" s="156"/>
      <c r="AT105" s="156"/>
      <c r="AU105" s="156"/>
      <c r="AV105" s="156"/>
      <c r="AW105" s="156"/>
      <c r="AX105" s="156"/>
      <c r="AY105" s="156"/>
      <c r="AZ105" s="156"/>
      <c r="BA105" s="156"/>
      <c r="BB105" s="156"/>
      <c r="BC105" s="156"/>
      <c r="BD105" s="156"/>
      <c r="BE105" s="156"/>
      <c r="BF105" s="156"/>
      <c r="BG105" s="156"/>
      <c r="BH105" s="156"/>
      <c r="BI105" s="156"/>
      <c r="CK105" s="139">
        <f t="shared" si="140"/>
        <v>1505.3237147752991</v>
      </c>
      <c r="CL105" s="139">
        <f t="shared" si="140"/>
        <v>1505.3237147752991</v>
      </c>
      <c r="CM105" s="139">
        <f t="shared" si="140"/>
        <v>1505.3237147752989</v>
      </c>
      <c r="CN105" s="139">
        <f t="shared" si="140"/>
        <v>1144.146211778547</v>
      </c>
      <c r="CO105" s="139">
        <f t="shared" si="140"/>
        <v>997.18343855517878</v>
      </c>
      <c r="CP105" s="139">
        <f t="shared" ref="CP105:DI105" si="143">CP$72/SUM(CP$12:CP$71)*CP36</f>
        <v>1016.8866553472633</v>
      </c>
      <c r="CQ105" s="139">
        <f t="shared" si="143"/>
        <v>1020.0149642015922</v>
      </c>
      <c r="CR105" s="139">
        <f t="shared" si="143"/>
        <v>1015.3907746028929</v>
      </c>
      <c r="CS105" s="139">
        <f t="shared" si="143"/>
        <v>1019.0639523699767</v>
      </c>
      <c r="CT105" s="139">
        <f t="shared" si="143"/>
        <v>1023.3707630127807</v>
      </c>
      <c r="CU105" s="139">
        <f t="shared" si="143"/>
        <v>1024.9899820170567</v>
      </c>
      <c r="CV105" s="139">
        <f t="shared" si="143"/>
        <v>1025.4152102627722</v>
      </c>
      <c r="CW105" s="139">
        <f t="shared" si="143"/>
        <v>1028.2402657074479</v>
      </c>
      <c r="CX105" s="139">
        <f t="shared" si="143"/>
        <v>1029.3632246525551</v>
      </c>
      <c r="CY105" s="139">
        <f t="shared" si="143"/>
        <v>1035.3055431732002</v>
      </c>
      <c r="CZ105" s="139">
        <f t="shared" si="143"/>
        <v>1037.477281098521</v>
      </c>
      <c r="DA105" s="139">
        <f t="shared" si="143"/>
        <v>1042.2240947868816</v>
      </c>
      <c r="DB105" s="139">
        <f t="shared" si="143"/>
        <v>1043.070980948117</v>
      </c>
      <c r="DC105" s="139">
        <f t="shared" si="143"/>
        <v>1045.3886054830525</v>
      </c>
      <c r="DD105" s="139">
        <f t="shared" si="143"/>
        <v>1052.6946552878765</v>
      </c>
      <c r="DE105" s="139">
        <f t="shared" si="143"/>
        <v>1058.5570662541159</v>
      </c>
      <c r="DF105" s="139">
        <f t="shared" si="143"/>
        <v>1059.1749630218205</v>
      </c>
      <c r="DG105" s="139">
        <f t="shared" si="143"/>
        <v>1059.1821979699805</v>
      </c>
      <c r="DH105" s="139">
        <f t="shared" si="143"/>
        <v>1059.1207508038549</v>
      </c>
      <c r="DI105" s="139">
        <f t="shared" si="143"/>
        <v>1059.1207508038549</v>
      </c>
    </row>
    <row r="106" spans="36:113" x14ac:dyDescent="0.2">
      <c r="AJ106" s="156"/>
      <c r="AK106" s="156"/>
      <c r="AL106" s="156"/>
      <c r="AM106" s="156"/>
      <c r="AN106" s="156"/>
      <c r="AO106" s="156"/>
      <c r="AP106" s="156"/>
      <c r="AQ106" s="156"/>
      <c r="AR106" s="156"/>
      <c r="AS106" s="156"/>
      <c r="AT106" s="156"/>
      <c r="AU106" s="156"/>
      <c r="AV106" s="156"/>
      <c r="AW106" s="156"/>
      <c r="AX106" s="156"/>
      <c r="AY106" s="156"/>
      <c r="AZ106" s="156"/>
      <c r="BA106" s="156"/>
      <c r="BB106" s="156"/>
      <c r="BC106" s="156"/>
      <c r="BD106" s="156"/>
      <c r="BE106" s="156"/>
      <c r="BF106" s="156"/>
      <c r="BG106" s="156"/>
      <c r="BH106" s="156"/>
      <c r="BI106" s="156"/>
      <c r="CK106" s="139">
        <f t="shared" si="140"/>
        <v>2636.4124929940676</v>
      </c>
      <c r="CL106" s="139">
        <f t="shared" si="140"/>
        <v>2636.4124929940676</v>
      </c>
      <c r="CM106" s="139">
        <f t="shared" si="140"/>
        <v>2636.4124929940676</v>
      </c>
      <c r="CN106" s="139">
        <f t="shared" si="140"/>
        <v>2003.8489641379654</v>
      </c>
      <c r="CO106" s="139">
        <f t="shared" si="140"/>
        <v>1746.4594820430946</v>
      </c>
      <c r="CP106" s="139">
        <f t="shared" ref="CP106:DI106" si="144">CP$72/SUM(CP$12:CP$71)*CP37</f>
        <v>1355.3387913591891</v>
      </c>
      <c r="CQ106" s="139">
        <f t="shared" si="144"/>
        <v>1359.5083006347108</v>
      </c>
      <c r="CR106" s="139">
        <f t="shared" si="144"/>
        <v>1353.3450340515967</v>
      </c>
      <c r="CS106" s="139">
        <f t="shared" si="144"/>
        <v>1358.2407618980658</v>
      </c>
      <c r="CT106" s="139">
        <f t="shared" si="144"/>
        <v>1363.9810157410452</v>
      </c>
      <c r="CU106" s="139">
        <f t="shared" si="144"/>
        <v>1366.1391621939081</v>
      </c>
      <c r="CV106" s="139">
        <f t="shared" si="144"/>
        <v>1366.7059198886516</v>
      </c>
      <c r="CW106" s="139">
        <f t="shared" si="144"/>
        <v>1370.471243400151</v>
      </c>
      <c r="CX106" s="139">
        <f t="shared" si="144"/>
        <v>1371.967958704068</v>
      </c>
      <c r="CY106" s="139">
        <f t="shared" si="144"/>
        <v>1379.8880693273036</v>
      </c>
      <c r="CZ106" s="139">
        <f t="shared" si="144"/>
        <v>1382.7826305248327</v>
      </c>
      <c r="DA106" s="139">
        <f t="shared" si="144"/>
        <v>1389.1093343844605</v>
      </c>
      <c r="DB106" s="139">
        <f t="shared" si="144"/>
        <v>1390.2380911246069</v>
      </c>
      <c r="DC106" s="139">
        <f t="shared" si="144"/>
        <v>1393.3270946231644</v>
      </c>
      <c r="DD106" s="139">
        <f t="shared" si="144"/>
        <v>1403.0648295614783</v>
      </c>
      <c r="DE106" s="139">
        <f t="shared" si="144"/>
        <v>1410.8784368614181</v>
      </c>
      <c r="DF106" s="139">
        <f t="shared" si="144"/>
        <v>1411.7019892739929</v>
      </c>
      <c r="DG106" s="139">
        <f t="shared" si="144"/>
        <v>1411.7116322424031</v>
      </c>
      <c r="DH106" s="139">
        <f t="shared" si="144"/>
        <v>1411.6297335101983</v>
      </c>
      <c r="DI106" s="139">
        <f t="shared" si="144"/>
        <v>1411.6297335101985</v>
      </c>
    </row>
    <row r="107" spans="36:113" x14ac:dyDescent="0.2">
      <c r="AJ107" s="156"/>
      <c r="AK107" s="156"/>
      <c r="AL107" s="156"/>
      <c r="AM107" s="156"/>
      <c r="AN107" s="156"/>
      <c r="AO107" s="156"/>
      <c r="AP107" s="156"/>
      <c r="AQ107" s="156"/>
      <c r="AR107" s="156"/>
      <c r="AS107" s="156"/>
      <c r="AT107" s="156"/>
      <c r="AU107" s="156"/>
      <c r="AV107" s="156"/>
      <c r="AW107" s="156"/>
      <c r="AX107" s="156"/>
      <c r="AY107" s="156"/>
      <c r="AZ107" s="156"/>
      <c r="BA107" s="156"/>
      <c r="BB107" s="156"/>
      <c r="BC107" s="156"/>
      <c r="BD107" s="156"/>
      <c r="BE107" s="156"/>
      <c r="BF107" s="156"/>
      <c r="BG107" s="156"/>
      <c r="BH107" s="156"/>
      <c r="BI107" s="156"/>
      <c r="CK107" s="139">
        <f t="shared" si="140"/>
        <v>342.40618334776434</v>
      </c>
      <c r="CL107" s="139">
        <f t="shared" si="140"/>
        <v>342.40618334776434</v>
      </c>
      <c r="CM107" s="139">
        <f t="shared" si="140"/>
        <v>342.40618334776434</v>
      </c>
      <c r="CN107" s="139">
        <f t="shared" si="140"/>
        <v>260.25148858122776</v>
      </c>
      <c r="CO107" s="139">
        <f t="shared" si="140"/>
        <v>135.67886336744144</v>
      </c>
      <c r="CP107" s="139">
        <f t="shared" ref="CP107:DI107" si="145">CP$72/SUM(CP$12:CP$71)*CP38</f>
        <v>138.35972423583453</v>
      </c>
      <c r="CQ107" s="139">
        <f t="shared" si="145"/>
        <v>138.78536847861562</v>
      </c>
      <c r="CR107" s="139">
        <f t="shared" si="145"/>
        <v>138.15619157445832</v>
      </c>
      <c r="CS107" s="139">
        <f t="shared" si="145"/>
        <v>138.65597182061504</v>
      </c>
      <c r="CT107" s="139">
        <f t="shared" si="145"/>
        <v>139.24196548051893</v>
      </c>
      <c r="CU107" s="139">
        <f t="shared" si="145"/>
        <v>139.46227980338955</v>
      </c>
      <c r="CV107" s="139">
        <f t="shared" si="145"/>
        <v>139.52013724748636</v>
      </c>
      <c r="CW107" s="139">
        <f t="shared" si="145"/>
        <v>139.90452019736662</v>
      </c>
      <c r="CX107" s="139">
        <f t="shared" si="145"/>
        <v>140.05731233910251</v>
      </c>
      <c r="CY107" s="139">
        <f t="shared" si="145"/>
        <v>140.86583662006788</v>
      </c>
      <c r="CZ107" s="139">
        <f t="shared" si="145"/>
        <v>141.16132782243528</v>
      </c>
      <c r="DA107" s="139">
        <f t="shared" si="145"/>
        <v>141.80718921659047</v>
      </c>
      <c r="DB107" s="139">
        <f t="shared" si="145"/>
        <v>141.92241831819342</v>
      </c>
      <c r="DC107" s="139">
        <f t="shared" si="145"/>
        <v>142.23775915765646</v>
      </c>
      <c r="DD107" s="139">
        <f t="shared" si="145"/>
        <v>143.23183556817199</v>
      </c>
      <c r="DE107" s="139">
        <f t="shared" si="145"/>
        <v>144.02948746022963</v>
      </c>
      <c r="DF107" s="139">
        <f t="shared" si="145"/>
        <v>144.11355978622223</v>
      </c>
      <c r="DG107" s="139">
        <f t="shared" si="145"/>
        <v>144.11454418839423</v>
      </c>
      <c r="DH107" s="139">
        <f t="shared" si="145"/>
        <v>144.1061835585094</v>
      </c>
      <c r="DI107" s="139">
        <f t="shared" si="145"/>
        <v>144.10618355850937</v>
      </c>
    </row>
    <row r="108" spans="36:113" x14ac:dyDescent="0.2">
      <c r="AJ108" s="156"/>
      <c r="AK108" s="156"/>
      <c r="AL108" s="156"/>
      <c r="AM108" s="156"/>
      <c r="AN108" s="156"/>
      <c r="AO108" s="156"/>
      <c r="AP108" s="156"/>
      <c r="AQ108" s="156"/>
      <c r="AR108" s="156"/>
      <c r="AS108" s="156"/>
      <c r="AT108" s="156"/>
      <c r="AU108" s="156"/>
      <c r="AV108" s="156"/>
      <c r="AW108" s="156"/>
      <c r="AX108" s="156"/>
      <c r="AY108" s="156"/>
      <c r="AZ108" s="156"/>
      <c r="BA108" s="156"/>
      <c r="BB108" s="156"/>
      <c r="BC108" s="156"/>
      <c r="BD108" s="156"/>
      <c r="BE108" s="156"/>
      <c r="BF108" s="156"/>
      <c r="BG108" s="156"/>
      <c r="BH108" s="156"/>
      <c r="BI108" s="156"/>
      <c r="CK108" s="139">
        <f t="shared" si="140"/>
        <v>4158.6713782829493</v>
      </c>
      <c r="CL108" s="139">
        <f t="shared" si="140"/>
        <v>4158.6713782829493</v>
      </c>
      <c r="CM108" s="139">
        <f t="shared" si="140"/>
        <v>4158.6713782829493</v>
      </c>
      <c r="CN108" s="139">
        <f t="shared" si="140"/>
        <v>3160.8670326465658</v>
      </c>
      <c r="CO108" s="139">
        <f t="shared" si="140"/>
        <v>2250.5536224343364</v>
      </c>
      <c r="CP108" s="139">
        <f t="shared" ref="CP108:DI108" si="146">CP$72/SUM(CP$12:CP$71)*CP39</f>
        <v>2295.0220163231106</v>
      </c>
      <c r="CQ108" s="139">
        <f t="shared" si="146"/>
        <v>2302.0823289516529</v>
      </c>
      <c r="CR108" s="139">
        <f t="shared" si="146"/>
        <v>2291.6459475901102</v>
      </c>
      <c r="CS108" s="139">
        <f t="shared" si="146"/>
        <v>2299.9359805067552</v>
      </c>
      <c r="CT108" s="139">
        <f t="shared" si="146"/>
        <v>2309.6560660181485</v>
      </c>
      <c r="CU108" s="139">
        <f t="shared" si="146"/>
        <v>2313.3104981463721</v>
      </c>
      <c r="CV108" s="139">
        <f t="shared" si="146"/>
        <v>2314.2702001748603</v>
      </c>
      <c r="CW108" s="139">
        <f t="shared" si="146"/>
        <v>2320.6460970447529</v>
      </c>
      <c r="CX108" s="139">
        <f t="shared" si="146"/>
        <v>2323.1805147095884</v>
      </c>
      <c r="CY108" s="139">
        <f t="shared" si="146"/>
        <v>2336.5917948765291</v>
      </c>
      <c r="CZ108" s="139">
        <f t="shared" si="146"/>
        <v>2341.4932126757358</v>
      </c>
      <c r="DA108" s="139">
        <f t="shared" si="146"/>
        <v>2352.2063456142841</v>
      </c>
      <c r="DB108" s="139">
        <f t="shared" si="146"/>
        <v>2354.1176917560924</v>
      </c>
      <c r="DC108" s="139">
        <f t="shared" si="146"/>
        <v>2359.3483625543367</v>
      </c>
      <c r="DD108" s="139">
        <f t="shared" si="146"/>
        <v>2375.837461969943</v>
      </c>
      <c r="DE108" s="139">
        <f t="shared" si="146"/>
        <v>2389.0683979503715</v>
      </c>
      <c r="DF108" s="139">
        <f t="shared" si="146"/>
        <v>2390.462935560085</v>
      </c>
      <c r="DG108" s="139">
        <f t="shared" si="146"/>
        <v>2390.4792641894633</v>
      </c>
      <c r="DH108" s="139">
        <f t="shared" si="146"/>
        <v>2390.3405834443106</v>
      </c>
      <c r="DI108" s="139">
        <f t="shared" si="146"/>
        <v>2390.3405834443101</v>
      </c>
    </row>
    <row r="109" spans="36:113" x14ac:dyDescent="0.2">
      <c r="AJ109" s="156"/>
      <c r="AK109" s="156"/>
      <c r="AL109" s="156"/>
      <c r="AM109" s="156"/>
      <c r="AN109" s="156"/>
      <c r="AO109" s="156"/>
      <c r="AP109" s="156"/>
      <c r="AQ109" s="156"/>
      <c r="AR109" s="156"/>
      <c r="AS109" s="156"/>
      <c r="AT109" s="156"/>
      <c r="AU109" s="156"/>
      <c r="AV109" s="156"/>
      <c r="AW109" s="156"/>
      <c r="AX109" s="156"/>
      <c r="AY109" s="156"/>
      <c r="AZ109" s="156"/>
      <c r="BA109" s="156"/>
      <c r="BB109" s="156"/>
      <c r="BC109" s="156"/>
      <c r="BD109" s="156"/>
      <c r="BE109" s="156"/>
      <c r="BF109" s="156"/>
      <c r="BG109" s="156"/>
      <c r="BH109" s="156"/>
      <c r="BI109" s="156"/>
      <c r="CK109" s="139">
        <f t="shared" si="140"/>
        <v>21.227494837299513</v>
      </c>
      <c r="CL109" s="139">
        <f t="shared" si="140"/>
        <v>21.227494837299513</v>
      </c>
      <c r="CM109" s="139">
        <f t="shared" si="140"/>
        <v>21.22749483729951</v>
      </c>
      <c r="CN109" s="139">
        <f t="shared" si="140"/>
        <v>16.134308896655028</v>
      </c>
      <c r="CO109" s="139">
        <f t="shared" si="140"/>
        <v>14.061896511695069</v>
      </c>
      <c r="CP109" s="139">
        <f t="shared" ref="CP109:DI109" si="147">CP$72/SUM(CP$12:CP$71)*CP40</f>
        <v>14.339743680796893</v>
      </c>
      <c r="CQ109" s="139">
        <f t="shared" si="147"/>
        <v>14.383857886534132</v>
      </c>
      <c r="CR109" s="139">
        <f t="shared" si="147"/>
        <v>14.318649347088693</v>
      </c>
      <c r="CS109" s="139">
        <f t="shared" si="147"/>
        <v>14.370447084227839</v>
      </c>
      <c r="CT109" s="139">
        <f t="shared" si="147"/>
        <v>14.431180067962838</v>
      </c>
      <c r="CU109" s="139">
        <f t="shared" si="147"/>
        <v>14.454013670274655</v>
      </c>
      <c r="CV109" s="139">
        <f t="shared" si="147"/>
        <v>14.460010075102401</v>
      </c>
      <c r="CW109" s="139">
        <f t="shared" si="147"/>
        <v>14.499847918137972</v>
      </c>
      <c r="CX109" s="139">
        <f t="shared" si="147"/>
        <v>14.515683452366114</v>
      </c>
      <c r="CY109" s="139">
        <f t="shared" si="147"/>
        <v>14.599479737829808</v>
      </c>
      <c r="CZ109" s="139">
        <f t="shared" si="147"/>
        <v>14.630104749011936</v>
      </c>
      <c r="DA109" s="139">
        <f t="shared" si="147"/>
        <v>14.697042486107462</v>
      </c>
      <c r="DB109" s="139">
        <f t="shared" si="147"/>
        <v>14.708984948342632</v>
      </c>
      <c r="DC109" s="139">
        <f t="shared" si="147"/>
        <v>14.741667196265299</v>
      </c>
      <c r="DD109" s="139">
        <f t="shared" si="147"/>
        <v>14.844694294683196</v>
      </c>
      <c r="DE109" s="139">
        <f t="shared" si="147"/>
        <v>14.927363754612974</v>
      </c>
      <c r="DF109" s="139">
        <f t="shared" si="147"/>
        <v>14.936077096678671</v>
      </c>
      <c r="DG109" s="139">
        <f t="shared" si="147"/>
        <v>14.936179121129095</v>
      </c>
      <c r="DH109" s="139">
        <f t="shared" si="147"/>
        <v>14.935312616875631</v>
      </c>
      <c r="DI109" s="139">
        <f t="shared" si="147"/>
        <v>14.935312616875631</v>
      </c>
    </row>
    <row r="110" spans="36:113" x14ac:dyDescent="0.2">
      <c r="AJ110" s="156"/>
      <c r="AK110" s="156"/>
      <c r="AL110" s="156"/>
      <c r="AM110" s="156"/>
      <c r="AN110" s="156"/>
      <c r="AO110" s="156"/>
      <c r="AP110" s="156"/>
      <c r="AQ110" s="156"/>
      <c r="AR110" s="156"/>
      <c r="AS110" s="156"/>
      <c r="AT110" s="156"/>
      <c r="AU110" s="156"/>
      <c r="AV110" s="156"/>
      <c r="AW110" s="156"/>
      <c r="AX110" s="156"/>
      <c r="AY110" s="156"/>
      <c r="AZ110" s="156"/>
      <c r="BA110" s="156"/>
      <c r="BB110" s="156"/>
      <c r="BC110" s="156"/>
      <c r="BD110" s="156"/>
      <c r="BE110" s="156"/>
      <c r="BF110" s="156"/>
      <c r="BG110" s="156"/>
      <c r="BH110" s="156"/>
      <c r="BI110" s="156"/>
      <c r="CK110" s="139">
        <f t="shared" si="140"/>
        <v>3999.5878048410245</v>
      </c>
      <c r="CL110" s="139">
        <f t="shared" si="140"/>
        <v>3999.5878048410245</v>
      </c>
      <c r="CM110" s="139">
        <f t="shared" si="140"/>
        <v>3999.5878048410245</v>
      </c>
      <c r="CN110" s="139">
        <f t="shared" si="140"/>
        <v>3039.9529288406998</v>
      </c>
      <c r="CO110" s="139">
        <f t="shared" si="140"/>
        <v>2411.0052531203214</v>
      </c>
      <c r="CP110" s="139">
        <f t="shared" ref="CP110:DI110" si="148">CP$72/SUM(CP$12:CP$71)*CP41</f>
        <v>2458.6439897382434</v>
      </c>
      <c r="CQ110" s="139">
        <f t="shared" si="148"/>
        <v>2466.2076623681237</v>
      </c>
      <c r="CR110" s="139">
        <f t="shared" si="148"/>
        <v>2388.1343106492805</v>
      </c>
      <c r="CS110" s="139">
        <f t="shared" si="148"/>
        <v>2396.7733903751305</v>
      </c>
      <c r="CT110" s="139">
        <f t="shared" si="148"/>
        <v>2406.9027341931032</v>
      </c>
      <c r="CU110" s="139">
        <f t="shared" si="148"/>
        <v>2410.7110339701808</v>
      </c>
      <c r="CV110" s="139">
        <f t="shared" si="148"/>
        <v>2411.7111436706527</v>
      </c>
      <c r="CW110" s="139">
        <f t="shared" si="148"/>
        <v>2418.3554938121583</v>
      </c>
      <c r="CX110" s="139">
        <f t="shared" si="148"/>
        <v>2420.9966215960012</v>
      </c>
      <c r="CY110" s="139">
        <f t="shared" si="148"/>
        <v>2434.972575582296</v>
      </c>
      <c r="CZ110" s="139">
        <f t="shared" si="148"/>
        <v>2440.0803646059121</v>
      </c>
      <c r="DA110" s="139">
        <f t="shared" si="148"/>
        <v>2451.2445675108147</v>
      </c>
      <c r="DB110" s="139">
        <f t="shared" si="148"/>
        <v>2453.2363897229593</v>
      </c>
      <c r="DC110" s="139">
        <f t="shared" si="148"/>
        <v>2458.6872947434895</v>
      </c>
      <c r="DD110" s="139">
        <f t="shared" si="148"/>
        <v>2475.870657691647</v>
      </c>
      <c r="DE110" s="139">
        <f t="shared" si="148"/>
        <v>2489.6586742088125</v>
      </c>
      <c r="DF110" s="139">
        <f t="shared" si="148"/>
        <v>2491.1119279789905</v>
      </c>
      <c r="DG110" s="139">
        <f t="shared" si="148"/>
        <v>2491.1289441154063</v>
      </c>
      <c r="DH110" s="139">
        <f t="shared" si="148"/>
        <v>2490.98442430157</v>
      </c>
      <c r="DI110" s="139">
        <f t="shared" si="148"/>
        <v>2490.9844243015696</v>
      </c>
    </row>
    <row r="111" spans="36:113" x14ac:dyDescent="0.2">
      <c r="AJ111" s="156"/>
      <c r="AK111" s="156"/>
      <c r="AL111" s="156"/>
      <c r="AM111" s="156"/>
      <c r="AN111" s="156"/>
      <c r="AO111" s="156"/>
      <c r="AP111" s="156"/>
      <c r="AQ111" s="156"/>
      <c r="AR111" s="156"/>
      <c r="AS111" s="156"/>
      <c r="AT111" s="156"/>
      <c r="AU111" s="156"/>
      <c r="AV111" s="156"/>
      <c r="AW111" s="156"/>
      <c r="AX111" s="156"/>
      <c r="AY111" s="156"/>
      <c r="AZ111" s="156"/>
      <c r="BA111" s="156"/>
      <c r="BB111" s="156"/>
      <c r="BC111" s="156"/>
      <c r="BD111" s="156"/>
      <c r="BE111" s="156"/>
      <c r="BF111" s="156"/>
      <c r="BG111" s="156"/>
      <c r="BH111" s="156"/>
      <c r="BI111" s="156"/>
      <c r="CK111" s="139">
        <f t="shared" si="140"/>
        <v>3939.7182421959083</v>
      </c>
      <c r="CL111" s="139">
        <f t="shared" si="140"/>
        <v>3939.7182421959083</v>
      </c>
      <c r="CM111" s="139">
        <f t="shared" si="140"/>
        <v>3939.7182421959083</v>
      </c>
      <c r="CN111" s="139">
        <f t="shared" si="140"/>
        <v>2994.4480765428843</v>
      </c>
      <c r="CO111" s="139">
        <f t="shared" si="140"/>
        <v>2609.8185693420173</v>
      </c>
      <c r="CP111" s="139">
        <f t="shared" ref="CP111:DI111" si="149">CP$72/SUM(CP$12:CP$71)*CP42</f>
        <v>2398.921206590177</v>
      </c>
      <c r="CQ111" s="139">
        <f t="shared" si="149"/>
        <v>2406.3011504727629</v>
      </c>
      <c r="CR111" s="139">
        <f t="shared" si="149"/>
        <v>2395.3922980128732</v>
      </c>
      <c r="CS111" s="139">
        <f t="shared" si="149"/>
        <v>2404.0576335197334</v>
      </c>
      <c r="CT111" s="139">
        <f t="shared" si="149"/>
        <v>2414.2177623103544</v>
      </c>
      <c r="CU111" s="139">
        <f t="shared" si="149"/>
        <v>2418.0376362235829</v>
      </c>
      <c r="CV111" s="139">
        <f t="shared" si="149"/>
        <v>2419.0407854447117</v>
      </c>
      <c r="CW111" s="139">
        <f t="shared" si="149"/>
        <v>2425.7053290104959</v>
      </c>
      <c r="CX111" s="139">
        <f t="shared" si="149"/>
        <v>2428.3544836762412</v>
      </c>
      <c r="CY111" s="139">
        <f t="shared" si="149"/>
        <v>2442.3729132037879</v>
      </c>
      <c r="CZ111" s="139">
        <f t="shared" si="149"/>
        <v>2447.4962257547122</v>
      </c>
      <c r="DA111" s="139">
        <f t="shared" si="149"/>
        <v>2458.694358762812</v>
      </c>
      <c r="DB111" s="139">
        <f t="shared" si="149"/>
        <v>2460.6922344956415</v>
      </c>
      <c r="DC111" s="139">
        <f t="shared" si="149"/>
        <v>2466.1597058372458</v>
      </c>
      <c r="DD111" s="139">
        <f t="shared" si="149"/>
        <v>2483.395292243099</v>
      </c>
      <c r="DE111" s="139">
        <f t="shared" si="149"/>
        <v>2497.225213124354</v>
      </c>
      <c r="DF111" s="139">
        <f t="shared" si="149"/>
        <v>2498.6828836048708</v>
      </c>
      <c r="DG111" s="139">
        <f t="shared" si="149"/>
        <v>2498.6999514565118</v>
      </c>
      <c r="DH111" s="139">
        <f t="shared" si="149"/>
        <v>2498.5549924198986</v>
      </c>
      <c r="DI111" s="139">
        <f t="shared" si="149"/>
        <v>2498.5549924198986</v>
      </c>
    </row>
    <row r="112" spans="36:113" x14ac:dyDescent="0.2">
      <c r="AJ112" s="156"/>
      <c r="AK112" s="156"/>
      <c r="AL112" s="156"/>
      <c r="AM112" s="156"/>
      <c r="AN112" s="156"/>
      <c r="AO112" s="156"/>
      <c r="AP112" s="156"/>
      <c r="AQ112" s="156"/>
      <c r="AR112" s="156"/>
      <c r="AS112" s="156"/>
      <c r="AT112" s="156"/>
      <c r="AU112" s="156"/>
      <c r="AV112" s="156"/>
      <c r="AW112" s="156"/>
      <c r="AX112" s="156"/>
      <c r="AY112" s="156"/>
      <c r="AZ112" s="156"/>
      <c r="BA112" s="156"/>
      <c r="BB112" s="156"/>
      <c r="BC112" s="156"/>
      <c r="BD112" s="156"/>
      <c r="BE112" s="156"/>
      <c r="BF112" s="156"/>
      <c r="BG112" s="156"/>
      <c r="BH112" s="156"/>
      <c r="BI112" s="156"/>
      <c r="CK112" s="139">
        <f t="shared" si="140"/>
        <v>156.11796754553774</v>
      </c>
      <c r="CL112" s="139">
        <f t="shared" si="140"/>
        <v>156.11796754553774</v>
      </c>
      <c r="CM112" s="139">
        <f t="shared" si="140"/>
        <v>156.11796754553771</v>
      </c>
      <c r="CN112" s="139">
        <f t="shared" si="140"/>
        <v>118.6600459453043</v>
      </c>
      <c r="CO112" s="139">
        <f t="shared" si="140"/>
        <v>103.41845422965611</v>
      </c>
      <c r="CP112" s="139">
        <f t="shared" ref="CP112:DI112" si="150">CP$72/SUM(CP$12:CP$71)*CP43</f>
        <v>105.46188590451577</v>
      </c>
      <c r="CQ112" s="139">
        <f t="shared" si="150"/>
        <v>105.78632457202556</v>
      </c>
      <c r="CR112" s="139">
        <f t="shared" si="150"/>
        <v>105.30674727273221</v>
      </c>
      <c r="CS112" s="139">
        <f t="shared" si="150"/>
        <v>105.68769460107225</v>
      </c>
      <c r="CT112" s="139">
        <f t="shared" si="150"/>
        <v>106.13435635067371</v>
      </c>
      <c r="CU112" s="139">
        <f t="shared" si="150"/>
        <v>106.302286462634</v>
      </c>
      <c r="CV112" s="139">
        <f t="shared" si="150"/>
        <v>106.34638712271958</v>
      </c>
      <c r="CW112" s="139">
        <f t="shared" si="150"/>
        <v>106.63937520886824</v>
      </c>
      <c r="CX112" s="139">
        <f t="shared" si="150"/>
        <v>106.75583791149258</v>
      </c>
      <c r="CY112" s="139">
        <f t="shared" si="150"/>
        <v>107.37211910127623</v>
      </c>
      <c r="CZ112" s="139">
        <f t="shared" si="150"/>
        <v>107.59735126072124</v>
      </c>
      <c r="DA112" s="139">
        <f t="shared" si="150"/>
        <v>108.08964597319431</v>
      </c>
      <c r="DB112" s="139">
        <f t="shared" si="150"/>
        <v>108.17747701241652</v>
      </c>
      <c r="DC112" s="139">
        <f t="shared" si="150"/>
        <v>108.4178391540452</v>
      </c>
      <c r="DD112" s="139">
        <f t="shared" si="150"/>
        <v>109.17555368090753</v>
      </c>
      <c r="DE112" s="139">
        <f t="shared" si="150"/>
        <v>109.78354761336377</v>
      </c>
      <c r="DF112" s="139">
        <f t="shared" si="150"/>
        <v>109.84763003402864</v>
      </c>
      <c r="DG112" s="139">
        <f t="shared" si="150"/>
        <v>109.848380374564</v>
      </c>
      <c r="DH112" s="139">
        <f t="shared" si="150"/>
        <v>109.84200765446876</v>
      </c>
      <c r="DI112" s="139">
        <f t="shared" si="150"/>
        <v>109.84200765446877</v>
      </c>
    </row>
    <row r="113" spans="36:113" x14ac:dyDescent="0.2">
      <c r="AJ113" s="156"/>
      <c r="AK113" s="156"/>
      <c r="AL113" s="156"/>
      <c r="AM113" s="156"/>
      <c r="AN113" s="156"/>
      <c r="AO113" s="156"/>
      <c r="AP113" s="156"/>
      <c r="AQ113" s="156"/>
      <c r="AR113" s="156"/>
      <c r="AS113" s="156"/>
      <c r="AT113" s="156"/>
      <c r="AU113" s="156"/>
      <c r="AV113" s="156"/>
      <c r="AW113" s="156"/>
      <c r="AX113" s="156"/>
      <c r="AY113" s="156"/>
      <c r="AZ113" s="156"/>
      <c r="BA113" s="156"/>
      <c r="BB113" s="156"/>
      <c r="BC113" s="156"/>
      <c r="BD113" s="156"/>
      <c r="BE113" s="156"/>
      <c r="BF113" s="156"/>
      <c r="BG113" s="156"/>
      <c r="BH113" s="156"/>
      <c r="BI113" s="156"/>
      <c r="CK113" s="139">
        <f t="shared" ref="CK113:CO122" si="151">CK$72/SUM(CK$12:CK$71)*CK44</f>
        <v>2237.33781983171</v>
      </c>
      <c r="CL113" s="139">
        <f t="shared" si="151"/>
        <v>2237.33781983171</v>
      </c>
      <c r="CM113" s="139">
        <f t="shared" si="151"/>
        <v>2237.33781983171</v>
      </c>
      <c r="CN113" s="139">
        <f t="shared" si="151"/>
        <v>1700.5256516612003</v>
      </c>
      <c r="CO113" s="139">
        <f t="shared" si="151"/>
        <v>1336.1904374579356</v>
      </c>
      <c r="CP113" s="139">
        <f t="shared" ref="CP113:DI113" si="152">CP$72/SUM(CP$12:CP$71)*CP44</f>
        <v>1362.5920490840665</v>
      </c>
      <c r="CQ113" s="139">
        <f t="shared" si="152"/>
        <v>1366.7838719874089</v>
      </c>
      <c r="CR113" s="139">
        <f t="shared" si="152"/>
        <v>1360.5876219456645</v>
      </c>
      <c r="CS113" s="139">
        <f t="shared" si="152"/>
        <v>1365.5095498655382</v>
      </c>
      <c r="CT113" s="139">
        <f t="shared" si="152"/>
        <v>1361.939921874791</v>
      </c>
      <c r="CU113" s="139">
        <f t="shared" si="152"/>
        <v>1364.0948388256031</v>
      </c>
      <c r="CV113" s="139">
        <f t="shared" si="152"/>
        <v>1364.6607484105555</v>
      </c>
      <c r="CW113" s="139">
        <f t="shared" si="152"/>
        <v>1368.4204374017536</v>
      </c>
      <c r="CX113" s="139">
        <f t="shared" si="152"/>
        <v>1369.9149129850364</v>
      </c>
      <c r="CY113" s="139">
        <f t="shared" si="152"/>
        <v>1377.8231717650081</v>
      </c>
      <c r="CZ113" s="139">
        <f t="shared" si="152"/>
        <v>1380.7134014718215</v>
      </c>
      <c r="DA113" s="139">
        <f t="shared" si="152"/>
        <v>1387.030637900237</v>
      </c>
      <c r="DB113" s="139">
        <f t="shared" si="152"/>
        <v>1388.1577055417581</v>
      </c>
      <c r="DC113" s="139">
        <f t="shared" si="152"/>
        <v>1391.2420865814831</v>
      </c>
      <c r="DD113" s="139">
        <f t="shared" si="152"/>
        <v>1400.9652497399668</v>
      </c>
      <c r="DE113" s="139">
        <f t="shared" si="152"/>
        <v>1408.7671645707674</v>
      </c>
      <c r="DF113" s="139">
        <f t="shared" si="152"/>
        <v>1409.5894845997836</v>
      </c>
      <c r="DG113" s="139">
        <f t="shared" si="152"/>
        <v>1409.599113138225</v>
      </c>
      <c r="DH113" s="139">
        <f t="shared" si="152"/>
        <v>1409.5173369612446</v>
      </c>
      <c r="DI113" s="139">
        <f t="shared" si="152"/>
        <v>1409.5173369612448</v>
      </c>
    </row>
    <row r="114" spans="36:113" x14ac:dyDescent="0.2">
      <c r="AJ114" s="156"/>
      <c r="AK114" s="156"/>
      <c r="AL114" s="156"/>
      <c r="AM114" s="156"/>
      <c r="AN114" s="156"/>
      <c r="AO114" s="156"/>
      <c r="AP114" s="156"/>
      <c r="AQ114" s="156"/>
      <c r="AR114" s="156"/>
      <c r="AS114" s="156"/>
      <c r="AT114" s="156"/>
      <c r="AU114" s="156"/>
      <c r="AV114" s="156"/>
      <c r="AW114" s="156"/>
      <c r="AX114" s="156"/>
      <c r="AY114" s="156"/>
      <c r="AZ114" s="156"/>
      <c r="BA114" s="156"/>
      <c r="BB114" s="156"/>
      <c r="BC114" s="156"/>
      <c r="BD114" s="156"/>
      <c r="BE114" s="156"/>
      <c r="BF114" s="156"/>
      <c r="BG114" s="156"/>
      <c r="BH114" s="156"/>
      <c r="BI114" s="156"/>
      <c r="CK114" s="139">
        <f t="shared" si="151"/>
        <v>498.16604612134984</v>
      </c>
      <c r="CL114" s="139">
        <f t="shared" si="151"/>
        <v>498.16604612134984</v>
      </c>
      <c r="CM114" s="139">
        <f t="shared" si="151"/>
        <v>498.16604612134984</v>
      </c>
      <c r="CN114" s="139">
        <f t="shared" si="151"/>
        <v>378.63935106577389</v>
      </c>
      <c r="CO114" s="139">
        <f t="shared" si="151"/>
        <v>330.00405558406936</v>
      </c>
      <c r="CP114" s="139">
        <f t="shared" ref="CP114:DI114" si="153">CP$72/SUM(CP$12:CP$71)*CP45</f>
        <v>336.52456244172527</v>
      </c>
      <c r="CQ114" s="139">
        <f t="shared" si="153"/>
        <v>337.55983295378257</v>
      </c>
      <c r="CR114" s="139">
        <f t="shared" si="153"/>
        <v>336.02952141594614</v>
      </c>
      <c r="CS114" s="139">
        <f t="shared" si="153"/>
        <v>337.24510875238957</v>
      </c>
      <c r="CT114" s="139">
        <f t="shared" si="153"/>
        <v>338.67038811805708</v>
      </c>
      <c r="CU114" s="139">
        <f t="shared" si="153"/>
        <v>339.20624623365524</v>
      </c>
      <c r="CV114" s="139">
        <f t="shared" si="153"/>
        <v>339.34696963539812</v>
      </c>
      <c r="CW114" s="139">
        <f t="shared" si="153"/>
        <v>340.28188262928376</v>
      </c>
      <c r="CX114" s="139">
        <f t="shared" si="153"/>
        <v>340.65351034772709</v>
      </c>
      <c r="CY114" s="139">
        <f t="shared" si="153"/>
        <v>342.62003840622185</v>
      </c>
      <c r="CZ114" s="139">
        <f t="shared" si="153"/>
        <v>343.33874501055544</v>
      </c>
      <c r="DA114" s="139">
        <f t="shared" si="153"/>
        <v>344.90963729345435</v>
      </c>
      <c r="DB114" s="139">
        <f t="shared" si="153"/>
        <v>345.18990254558361</v>
      </c>
      <c r="DC114" s="139">
        <f t="shared" si="153"/>
        <v>345.95688830394931</v>
      </c>
      <c r="DD114" s="139">
        <f t="shared" si="153"/>
        <v>348.37472435363793</v>
      </c>
      <c r="DE114" s="139">
        <f t="shared" si="153"/>
        <v>350.31480811311383</v>
      </c>
      <c r="DF114" s="139">
        <f t="shared" si="153"/>
        <v>350.51929249521555</v>
      </c>
      <c r="DG114" s="139">
        <f t="shared" si="153"/>
        <v>350.52168680116</v>
      </c>
      <c r="DH114" s="139">
        <f t="shared" si="153"/>
        <v>350.50135171210667</v>
      </c>
      <c r="DI114" s="139">
        <f t="shared" si="153"/>
        <v>350.50135171210661</v>
      </c>
    </row>
    <row r="115" spans="36:113" x14ac:dyDescent="0.2">
      <c r="AJ115" s="156"/>
      <c r="AK115" s="156"/>
      <c r="AL115" s="156"/>
      <c r="AM115" s="156"/>
      <c r="AN115" s="156"/>
      <c r="AO115" s="156"/>
      <c r="AP115" s="156"/>
      <c r="AQ115" s="156"/>
      <c r="AR115" s="156"/>
      <c r="AS115" s="156"/>
      <c r="AT115" s="156"/>
      <c r="AU115" s="156"/>
      <c r="AV115" s="156"/>
      <c r="AW115" s="156"/>
      <c r="AX115" s="156"/>
      <c r="AY115" s="156"/>
      <c r="AZ115" s="156"/>
      <c r="BA115" s="156"/>
      <c r="BB115" s="156"/>
      <c r="BC115" s="156"/>
      <c r="BD115" s="156"/>
      <c r="BE115" s="156"/>
      <c r="BF115" s="156"/>
      <c r="BG115" s="156"/>
      <c r="BH115" s="156"/>
      <c r="BI115" s="156"/>
      <c r="CK115" s="139">
        <f t="shared" si="151"/>
        <v>10.268131693882863</v>
      </c>
      <c r="CL115" s="139">
        <f t="shared" si="151"/>
        <v>10.268131693882863</v>
      </c>
      <c r="CM115" s="139">
        <f t="shared" si="151"/>
        <v>10.268131693882863</v>
      </c>
      <c r="CN115" s="139">
        <f t="shared" si="151"/>
        <v>7.8044634946530289</v>
      </c>
      <c r="CO115" s="139">
        <f t="shared" si="151"/>
        <v>6.8019993105416159</v>
      </c>
      <c r="CP115" s="139">
        <f t="shared" ref="CP115:DI115" si="154">CP$72/SUM(CP$12:CP$71)*CP46</f>
        <v>6.9363991229065221</v>
      </c>
      <c r="CQ115" s="139">
        <f t="shared" si="154"/>
        <v>6.9577379797783721</v>
      </c>
      <c r="CR115" s="139">
        <f t="shared" si="154"/>
        <v>6.9261954037125886</v>
      </c>
      <c r="CS115" s="139">
        <f t="shared" si="154"/>
        <v>6.9512509267720173</v>
      </c>
      <c r="CT115" s="139">
        <f t="shared" si="154"/>
        <v>6.9806285937992927</v>
      </c>
      <c r="CU115" s="139">
        <f t="shared" si="154"/>
        <v>6.9916736293713431</v>
      </c>
      <c r="CV115" s="139">
        <f t="shared" si="154"/>
        <v>6.9945742012444283</v>
      </c>
      <c r="CW115" s="139">
        <f t="shared" si="154"/>
        <v>7.0138445024186726</v>
      </c>
      <c r="CX115" s="139">
        <f t="shared" si="154"/>
        <v>7.0215044430826001</v>
      </c>
      <c r="CY115" s="139">
        <f t="shared" si="154"/>
        <v>7.0620382555364145</v>
      </c>
      <c r="CZ115" s="139">
        <f t="shared" si="154"/>
        <v>7.076852139621888</v>
      </c>
      <c r="DA115" s="139">
        <f t="shared" si="154"/>
        <v>7.1092311605593794</v>
      </c>
      <c r="DB115" s="139">
        <f t="shared" si="154"/>
        <v>7.1150079503275467</v>
      </c>
      <c r="DC115" s="139">
        <f t="shared" si="154"/>
        <v>7.1308169578573626</v>
      </c>
      <c r="DD115" s="139">
        <f t="shared" si="154"/>
        <v>7.1806530700647633</v>
      </c>
      <c r="DE115" s="139">
        <f t="shared" si="154"/>
        <v>7.2206418161757515</v>
      </c>
      <c r="DF115" s="139">
        <f t="shared" si="154"/>
        <v>7.224856620819927</v>
      </c>
      <c r="DG115" s="139">
        <f t="shared" si="154"/>
        <v>7.2249059719327642</v>
      </c>
      <c r="DH115" s="139">
        <f t="shared" si="154"/>
        <v>7.2244868278059542</v>
      </c>
      <c r="DI115" s="139">
        <f t="shared" si="154"/>
        <v>7.2244868278059542</v>
      </c>
    </row>
    <row r="116" spans="36:113" x14ac:dyDescent="0.2">
      <c r="AJ116" s="156"/>
      <c r="AK116" s="156"/>
      <c r="AL116" s="156"/>
      <c r="AM116" s="156"/>
      <c r="AN116" s="156"/>
      <c r="AO116" s="156"/>
      <c r="AP116" s="156"/>
      <c r="AQ116" s="156"/>
      <c r="AR116" s="156"/>
      <c r="AS116" s="156"/>
      <c r="AT116" s="156"/>
      <c r="AU116" s="156"/>
      <c r="AV116" s="156"/>
      <c r="AW116" s="156"/>
      <c r="AX116" s="156"/>
      <c r="AY116" s="156"/>
      <c r="AZ116" s="156"/>
      <c r="BA116" s="156"/>
      <c r="BB116" s="156"/>
      <c r="BC116" s="156"/>
      <c r="BD116" s="156"/>
      <c r="BE116" s="156"/>
      <c r="BF116" s="156"/>
      <c r="BG116" s="156"/>
      <c r="BH116" s="156"/>
      <c r="BI116" s="156"/>
      <c r="CK116" s="139">
        <f t="shared" si="151"/>
        <v>1085.1553335078074</v>
      </c>
      <c r="CL116" s="139">
        <f t="shared" si="151"/>
        <v>1085.1553335078074</v>
      </c>
      <c r="CM116" s="139">
        <f t="shared" si="151"/>
        <v>1085.1553335078074</v>
      </c>
      <c r="CN116" s="139">
        <f t="shared" si="151"/>
        <v>824.79027722590206</v>
      </c>
      <c r="CO116" s="139">
        <f t="shared" si="151"/>
        <v>718.8479901117704</v>
      </c>
      <c r="CP116" s="139">
        <f t="shared" ref="CP116:DI116" si="155">CP$72/SUM(CP$12:CP$71)*CP47</f>
        <v>733.05161327888584</v>
      </c>
      <c r="CQ116" s="139">
        <f t="shared" si="155"/>
        <v>735.30674352417088</v>
      </c>
      <c r="CR116" s="139">
        <f t="shared" si="155"/>
        <v>731.97326517866509</v>
      </c>
      <c r="CS116" s="139">
        <f t="shared" si="155"/>
        <v>734.62117964765912</v>
      </c>
      <c r="CT116" s="139">
        <f t="shared" si="155"/>
        <v>737.72586636293136</v>
      </c>
      <c r="CU116" s="139">
        <f t="shared" si="155"/>
        <v>738.89312634917928</v>
      </c>
      <c r="CV116" s="139">
        <f t="shared" si="155"/>
        <v>739.19966420164735</v>
      </c>
      <c r="CW116" s="139">
        <f t="shared" si="155"/>
        <v>741.23618561770888</v>
      </c>
      <c r="CX116" s="139">
        <f t="shared" si="155"/>
        <v>742.0457024522824</v>
      </c>
      <c r="CY116" s="139">
        <f t="shared" si="155"/>
        <v>746.32939145072646</v>
      </c>
      <c r="CZ116" s="139">
        <f t="shared" si="155"/>
        <v>747.89495038633061</v>
      </c>
      <c r="DA116" s="139">
        <f t="shared" si="155"/>
        <v>751.31682578796858</v>
      </c>
      <c r="DB116" s="139">
        <f t="shared" si="155"/>
        <v>751.9273277190274</v>
      </c>
      <c r="DC116" s="139">
        <f t="shared" si="155"/>
        <v>753.59805315865776</v>
      </c>
      <c r="DD116" s="139">
        <f t="shared" si="155"/>
        <v>758.86482656743374</v>
      </c>
      <c r="DE116" s="139">
        <f t="shared" si="155"/>
        <v>763.09091193683776</v>
      </c>
      <c r="DF116" s="139">
        <f t="shared" si="155"/>
        <v>763.53634036293045</v>
      </c>
      <c r="DG116" s="139">
        <f t="shared" si="155"/>
        <v>763.5415558807</v>
      </c>
      <c r="DH116" s="139">
        <f t="shared" si="155"/>
        <v>763.49725994661253</v>
      </c>
      <c r="DI116" s="139">
        <f t="shared" si="155"/>
        <v>763.4972599466123</v>
      </c>
    </row>
    <row r="117" spans="36:113" x14ac:dyDescent="0.2">
      <c r="AJ117" s="156"/>
      <c r="AK117" s="156"/>
      <c r="AL117" s="156"/>
      <c r="AM117" s="156"/>
      <c r="AN117" s="156"/>
      <c r="AO117" s="156"/>
      <c r="AP117" s="156"/>
      <c r="AQ117" s="156"/>
      <c r="AR117" s="156"/>
      <c r="AS117" s="156"/>
      <c r="AT117" s="156"/>
      <c r="AU117" s="156"/>
      <c r="AV117" s="156"/>
      <c r="AW117" s="156"/>
      <c r="AX117" s="156"/>
      <c r="AY117" s="156"/>
      <c r="AZ117" s="156"/>
      <c r="BA117" s="156"/>
      <c r="BB117" s="156"/>
      <c r="BC117" s="156"/>
      <c r="BD117" s="156"/>
      <c r="BE117" s="156"/>
      <c r="BF117" s="156"/>
      <c r="BG117" s="156"/>
      <c r="BH117" s="156"/>
      <c r="BI117" s="156"/>
      <c r="CK117" s="139">
        <f t="shared" si="151"/>
        <v>961.64788192818378</v>
      </c>
      <c r="CL117" s="139">
        <f t="shared" si="151"/>
        <v>961.64788192818378</v>
      </c>
      <c r="CM117" s="139">
        <f t="shared" si="151"/>
        <v>961.64788192818378</v>
      </c>
      <c r="CN117" s="139">
        <f t="shared" si="151"/>
        <v>730.91639384504913</v>
      </c>
      <c r="CO117" s="139">
        <f t="shared" si="151"/>
        <v>637.03197668920859</v>
      </c>
      <c r="CP117" s="139">
        <f t="shared" ref="CP117:DI117" si="156">CP$72/SUM(CP$12:CP$71)*CP48</f>
        <v>649.61900797643432</v>
      </c>
      <c r="CQ117" s="139">
        <f t="shared" si="156"/>
        <v>651.61746953938916</v>
      </c>
      <c r="CR117" s="139">
        <f t="shared" si="156"/>
        <v>648.66339255941716</v>
      </c>
      <c r="CS117" s="139">
        <f t="shared" si="156"/>
        <v>651.00993342965717</v>
      </c>
      <c r="CT117" s="139">
        <f t="shared" si="156"/>
        <v>653.76125880363952</v>
      </c>
      <c r="CU117" s="139">
        <f t="shared" si="156"/>
        <v>654.79566655962969</v>
      </c>
      <c r="CV117" s="139">
        <f t="shared" si="156"/>
        <v>655.06731566594146</v>
      </c>
      <c r="CW117" s="139">
        <f t="shared" si="156"/>
        <v>656.87204946375289</v>
      </c>
      <c r="CX117" s="139">
        <f t="shared" si="156"/>
        <v>657.58943076882031</v>
      </c>
      <c r="CY117" s="139">
        <f t="shared" si="156"/>
        <v>661.38556974081143</v>
      </c>
      <c r="CZ117" s="139">
        <f t="shared" si="156"/>
        <v>662.77294386870778</v>
      </c>
      <c r="DA117" s="139">
        <f t="shared" si="156"/>
        <v>665.80535695335834</v>
      </c>
      <c r="DB117" s="139">
        <f t="shared" si="156"/>
        <v>666.34637432735747</v>
      </c>
      <c r="DC117" s="139">
        <f t="shared" si="156"/>
        <v>667.82694538542955</v>
      </c>
      <c r="DD117" s="139">
        <f t="shared" si="156"/>
        <v>672.49427856507043</v>
      </c>
      <c r="DE117" s="139">
        <f t="shared" si="156"/>
        <v>676.23937009145845</v>
      </c>
      <c r="DF117" s="139">
        <f t="shared" si="156"/>
        <v>676.63410187710804</v>
      </c>
      <c r="DG117" s="139">
        <f t="shared" si="156"/>
        <v>676.63872378833264</v>
      </c>
      <c r="DH117" s="139">
        <f t="shared" si="156"/>
        <v>676.59946941628266</v>
      </c>
      <c r="DI117" s="139">
        <f t="shared" si="156"/>
        <v>676.59946941628277</v>
      </c>
    </row>
    <row r="118" spans="36:113" x14ac:dyDescent="0.2">
      <c r="AJ118" s="156"/>
      <c r="AK118" s="156"/>
      <c r="AL118" s="156"/>
      <c r="AM118" s="156"/>
      <c r="AN118" s="156"/>
      <c r="AO118" s="156"/>
      <c r="AP118" s="156"/>
      <c r="AQ118" s="156"/>
      <c r="AR118" s="156"/>
      <c r="AS118" s="156"/>
      <c r="AT118" s="156"/>
      <c r="AU118" s="156"/>
      <c r="AV118" s="156"/>
      <c r="AW118" s="156"/>
      <c r="AX118" s="156"/>
      <c r="AY118" s="156"/>
      <c r="AZ118" s="156"/>
      <c r="BA118" s="156"/>
      <c r="BB118" s="156"/>
      <c r="BC118" s="156"/>
      <c r="BD118" s="156"/>
      <c r="BE118" s="156"/>
      <c r="BF118" s="156"/>
      <c r="BG118" s="156"/>
      <c r="BH118" s="156"/>
      <c r="BI118" s="156"/>
      <c r="CK118" s="139">
        <f t="shared" si="151"/>
        <v>7268.421329686882</v>
      </c>
      <c r="CL118" s="139">
        <f t="shared" si="151"/>
        <v>7268.421329686882</v>
      </c>
      <c r="CM118" s="139">
        <f t="shared" si="151"/>
        <v>7268.421329686882</v>
      </c>
      <c r="CN118" s="139">
        <f t="shared" si="151"/>
        <v>5524.483968694396</v>
      </c>
      <c r="CO118" s="139">
        <f t="shared" si="151"/>
        <v>4814.8775597326467</v>
      </c>
      <c r="CP118" s="139">
        <f t="shared" ref="CP118:DI118" si="157">CP$72/SUM(CP$12:CP$71)*CP49</f>
        <v>4910.0140940138499</v>
      </c>
      <c r="CQ118" s="139">
        <f t="shared" si="157"/>
        <v>4925.119062187453</v>
      </c>
      <c r="CR118" s="139">
        <f t="shared" si="157"/>
        <v>4624.2955773527956</v>
      </c>
      <c r="CS118" s="139">
        <f t="shared" si="157"/>
        <v>4641.0239740725692</v>
      </c>
      <c r="CT118" s="139">
        <f t="shared" si="157"/>
        <v>4660.6380634519073</v>
      </c>
      <c r="CU118" s="139">
        <f t="shared" si="157"/>
        <v>4533.9851943171197</v>
      </c>
      <c r="CV118" s="139">
        <f t="shared" si="157"/>
        <v>4535.8661674037876</v>
      </c>
      <c r="CW118" s="139">
        <f t="shared" si="157"/>
        <v>4548.3626403293847</v>
      </c>
      <c r="CX118" s="139">
        <f t="shared" si="157"/>
        <v>4553.3299856891144</v>
      </c>
      <c r="CY118" s="139">
        <f t="shared" si="157"/>
        <v>4579.6154954650256</v>
      </c>
      <c r="CZ118" s="139">
        <f t="shared" si="157"/>
        <v>4589.2220553066791</v>
      </c>
      <c r="DA118" s="139">
        <f t="shared" si="157"/>
        <v>4610.2193170953797</v>
      </c>
      <c r="DB118" s="139">
        <f t="shared" si="157"/>
        <v>4613.9654701150976</v>
      </c>
      <c r="DC118" s="139">
        <f t="shared" si="157"/>
        <v>4624.2173511205174</v>
      </c>
      <c r="DD118" s="139">
        <f t="shared" si="157"/>
        <v>4656.5352490758014</v>
      </c>
      <c r="DE118" s="139">
        <f t="shared" si="157"/>
        <v>4682.4672923057469</v>
      </c>
      <c r="DF118" s="139">
        <f t="shared" si="157"/>
        <v>4685.2005236987789</v>
      </c>
      <c r="DG118" s="139">
        <f t="shared" si="157"/>
        <v>4685.2325270826295</v>
      </c>
      <c r="DH118" s="139">
        <f t="shared" si="157"/>
        <v>4684.9607190197867</v>
      </c>
      <c r="DI118" s="139">
        <f t="shared" si="157"/>
        <v>4684.9607190197858</v>
      </c>
    </row>
    <row r="119" spans="36:113" x14ac:dyDescent="0.2">
      <c r="AJ119" s="156"/>
      <c r="AK119" s="156"/>
      <c r="AL119" s="156"/>
      <c r="AM119" s="156"/>
      <c r="AN119" s="156"/>
      <c r="AO119" s="156"/>
      <c r="AP119" s="156"/>
      <c r="AQ119" s="156"/>
      <c r="AR119" s="156"/>
      <c r="AS119" s="156"/>
      <c r="AT119" s="156"/>
      <c r="AU119" s="156"/>
      <c r="AV119" s="156"/>
      <c r="AW119" s="156"/>
      <c r="AX119" s="156"/>
      <c r="AY119" s="156"/>
      <c r="AZ119" s="156"/>
      <c r="BA119" s="156"/>
      <c r="BB119" s="156"/>
      <c r="BC119" s="156"/>
      <c r="BD119" s="156"/>
      <c r="BE119" s="156"/>
      <c r="BF119" s="156"/>
      <c r="BG119" s="156"/>
      <c r="BH119" s="156"/>
      <c r="BI119" s="156"/>
      <c r="CK119" s="139">
        <f t="shared" si="151"/>
        <v>3236.8919425407844</v>
      </c>
      <c r="CL119" s="139">
        <f t="shared" si="151"/>
        <v>3236.8919425407844</v>
      </c>
      <c r="CM119" s="139">
        <f t="shared" si="151"/>
        <v>3236.8919425407844</v>
      </c>
      <c r="CN119" s="139">
        <f t="shared" si="151"/>
        <v>2460.2533113931327</v>
      </c>
      <c r="CO119" s="139">
        <f t="shared" si="151"/>
        <v>2144.2398108875777</v>
      </c>
      <c r="CP119" s="139">
        <f t="shared" ref="CP119:DI119" si="158">CP$72/SUM(CP$12:CP$71)*CP50</f>
        <v>2186.6075641159596</v>
      </c>
      <c r="CQ119" s="139">
        <f t="shared" si="158"/>
        <v>1914.1287248180506</v>
      </c>
      <c r="CR119" s="139">
        <f t="shared" si="158"/>
        <v>1905.4511127726196</v>
      </c>
      <c r="CS119" s="139">
        <f t="shared" si="158"/>
        <v>1912.3440852505687</v>
      </c>
      <c r="CT119" s="139">
        <f t="shared" si="158"/>
        <v>1920.4261137041385</v>
      </c>
      <c r="CU119" s="139">
        <f t="shared" si="158"/>
        <v>1839.740653612354</v>
      </c>
      <c r="CV119" s="139">
        <f t="shared" si="158"/>
        <v>1840.503890038497</v>
      </c>
      <c r="CW119" s="139">
        <f t="shared" si="158"/>
        <v>1845.574543841426</v>
      </c>
      <c r="CX119" s="139">
        <f t="shared" si="158"/>
        <v>1847.5901276616555</v>
      </c>
      <c r="CY119" s="139">
        <f t="shared" si="158"/>
        <v>1858.2559147922093</v>
      </c>
      <c r="CZ119" s="139">
        <f t="shared" si="158"/>
        <v>1862.1539378171194</v>
      </c>
      <c r="DA119" s="139">
        <f t="shared" si="158"/>
        <v>1870.673929495882</v>
      </c>
      <c r="DB119" s="139">
        <f t="shared" si="158"/>
        <v>1872.1939940107964</v>
      </c>
      <c r="DC119" s="139">
        <f t="shared" si="158"/>
        <v>1876.3538669378856</v>
      </c>
      <c r="DD119" s="139">
        <f t="shared" si="158"/>
        <v>1889.4673969031257</v>
      </c>
      <c r="DE119" s="139">
        <f t="shared" si="158"/>
        <v>1899.9897590451906</v>
      </c>
      <c r="DF119" s="139">
        <f t="shared" si="158"/>
        <v>1901.0988135952123</v>
      </c>
      <c r="DG119" s="139">
        <f t="shared" si="158"/>
        <v>1901.1117995057975</v>
      </c>
      <c r="DH119" s="139">
        <f t="shared" si="158"/>
        <v>1901.0015088185182</v>
      </c>
      <c r="DI119" s="139">
        <f t="shared" si="158"/>
        <v>1901.0015088185182</v>
      </c>
    </row>
    <row r="120" spans="36:113" x14ac:dyDescent="0.2">
      <c r="AJ120" s="156"/>
      <c r="AK120" s="156"/>
      <c r="AL120" s="156"/>
      <c r="AM120" s="156"/>
      <c r="AN120" s="156"/>
      <c r="AO120" s="156"/>
      <c r="AP120" s="156"/>
      <c r="AQ120" s="156"/>
      <c r="AR120" s="156"/>
      <c r="AS120" s="156"/>
      <c r="AT120" s="156"/>
      <c r="AU120" s="156"/>
      <c r="AV120" s="156"/>
      <c r="AW120" s="156"/>
      <c r="AX120" s="156"/>
      <c r="AY120" s="156"/>
      <c r="AZ120" s="156"/>
      <c r="BA120" s="156"/>
      <c r="BB120" s="156"/>
      <c r="BC120" s="156"/>
      <c r="BD120" s="156"/>
      <c r="BE120" s="156"/>
      <c r="BF120" s="156"/>
      <c r="BG120" s="156"/>
      <c r="BH120" s="156"/>
      <c r="BI120" s="156"/>
      <c r="CK120" s="139">
        <f t="shared" si="151"/>
        <v>1304.8777433048122</v>
      </c>
      <c r="CL120" s="139">
        <f t="shared" si="151"/>
        <v>1304.8777433048122</v>
      </c>
      <c r="CM120" s="139">
        <f t="shared" si="151"/>
        <v>1304.8777433048122</v>
      </c>
      <c r="CN120" s="139">
        <f t="shared" si="151"/>
        <v>991.79393254905085</v>
      </c>
      <c r="CO120" s="139">
        <f t="shared" si="151"/>
        <v>864.40043572757145</v>
      </c>
      <c r="CP120" s="139">
        <f t="shared" ref="CP120:DI120" si="159">CP$72/SUM(CP$12:CP$71)*CP51</f>
        <v>881.48001057990678</v>
      </c>
      <c r="CQ120" s="139">
        <f t="shared" si="159"/>
        <v>884.19175992533349</v>
      </c>
      <c r="CR120" s="139">
        <f t="shared" si="159"/>
        <v>885.30507656490511</v>
      </c>
      <c r="CS120" s="139">
        <f t="shared" si="159"/>
        <v>888.50766910923517</v>
      </c>
      <c r="CT120" s="139">
        <f t="shared" si="159"/>
        <v>892.26271733425926</v>
      </c>
      <c r="CU120" s="139">
        <f t="shared" si="159"/>
        <v>893.67449183567362</v>
      </c>
      <c r="CV120" s="139">
        <f t="shared" si="159"/>
        <v>894.04524242160267</v>
      </c>
      <c r="CW120" s="139">
        <f t="shared" si="159"/>
        <v>896.50836892354164</v>
      </c>
      <c r="CX120" s="139">
        <f t="shared" si="159"/>
        <v>897.48746119002988</v>
      </c>
      <c r="CY120" s="139">
        <f t="shared" si="159"/>
        <v>902.66848595849899</v>
      </c>
      <c r="CZ120" s="139">
        <f t="shared" si="159"/>
        <v>904.5619940130772</v>
      </c>
      <c r="DA120" s="139">
        <f t="shared" si="159"/>
        <v>908.7006747662648</v>
      </c>
      <c r="DB120" s="139">
        <f t="shared" si="159"/>
        <v>909.43906301694381</v>
      </c>
      <c r="DC120" s="139">
        <f t="shared" si="159"/>
        <v>911.45976757490325</v>
      </c>
      <c r="DD120" s="139">
        <f t="shared" si="159"/>
        <v>917.82981065942533</v>
      </c>
      <c r="DE120" s="139">
        <f t="shared" si="159"/>
        <v>922.94116514395932</v>
      </c>
      <c r="DF120" s="139">
        <f t="shared" si="159"/>
        <v>923.47990073120798</v>
      </c>
      <c r="DG120" s="139">
        <f t="shared" si="159"/>
        <v>923.48620878175836</v>
      </c>
      <c r="DH120" s="139">
        <f t="shared" si="159"/>
        <v>924.97390566454669</v>
      </c>
      <c r="DI120" s="139">
        <f t="shared" si="159"/>
        <v>924.97390566454658</v>
      </c>
    </row>
    <row r="121" spans="36:113" x14ac:dyDescent="0.2">
      <c r="AJ121" s="156"/>
      <c r="AK121" s="156"/>
      <c r="AL121" s="156"/>
      <c r="AM121" s="156"/>
      <c r="AN121" s="156"/>
      <c r="AO121" s="156"/>
      <c r="AP121" s="156"/>
      <c r="AQ121" s="156"/>
      <c r="AR121" s="156"/>
      <c r="AS121" s="156"/>
      <c r="AT121" s="156"/>
      <c r="AU121" s="156"/>
      <c r="AV121" s="156"/>
      <c r="AW121" s="156"/>
      <c r="AX121" s="156"/>
      <c r="AY121" s="156"/>
      <c r="AZ121" s="156"/>
      <c r="BA121" s="156"/>
      <c r="BB121" s="156"/>
      <c r="BC121" s="156"/>
      <c r="BD121" s="156"/>
      <c r="BE121" s="156"/>
      <c r="BF121" s="156"/>
      <c r="BG121" s="156"/>
      <c r="BH121" s="156"/>
      <c r="BI121" s="156"/>
      <c r="CK121" s="139">
        <f t="shared" si="151"/>
        <v>2340.8776016352804</v>
      </c>
      <c r="CL121" s="139">
        <f t="shared" si="151"/>
        <v>2340.8776016352804</v>
      </c>
      <c r="CM121" s="139">
        <f t="shared" si="151"/>
        <v>2340.8776016352804</v>
      </c>
      <c r="CN121" s="139">
        <f t="shared" si="151"/>
        <v>1779.2227770410493</v>
      </c>
      <c r="CO121" s="139">
        <f t="shared" si="151"/>
        <v>1550.6859774569552</v>
      </c>
      <c r="CP121" s="139">
        <f t="shared" ref="CP121:DI121" si="160">CP$72/SUM(CP$12:CP$71)*CP52</f>
        <v>1581.3257783290476</v>
      </c>
      <c r="CQ121" s="139">
        <f t="shared" si="160"/>
        <v>1586.1905048036383</v>
      </c>
      <c r="CR121" s="139">
        <f t="shared" si="160"/>
        <v>1578.9995851688363</v>
      </c>
      <c r="CS121" s="139">
        <f t="shared" si="160"/>
        <v>1584.7116187184276</v>
      </c>
      <c r="CT121" s="139">
        <f t="shared" si="160"/>
        <v>1590.478556505682</v>
      </c>
      <c r="CU121" s="139">
        <f t="shared" si="160"/>
        <v>1592.995076615174</v>
      </c>
      <c r="CV121" s="139">
        <f t="shared" si="160"/>
        <v>1593.6559479541597</v>
      </c>
      <c r="CW121" s="139">
        <f t="shared" si="160"/>
        <v>1598.0465268802848</v>
      </c>
      <c r="CX121" s="139">
        <f t="shared" si="160"/>
        <v>1509.2416431411882</v>
      </c>
      <c r="CY121" s="139">
        <f t="shared" si="160"/>
        <v>1517.9542086898491</v>
      </c>
      <c r="CZ121" s="139">
        <f t="shared" si="160"/>
        <v>1521.1383882256878</v>
      </c>
      <c r="DA121" s="139">
        <f t="shared" si="160"/>
        <v>1528.0981170358211</v>
      </c>
      <c r="DB121" s="139">
        <f t="shared" si="160"/>
        <v>1529.3398127083747</v>
      </c>
      <c r="DC121" s="139">
        <f t="shared" si="160"/>
        <v>1532.7378896723847</v>
      </c>
      <c r="DD121" s="139">
        <f t="shared" si="160"/>
        <v>1543.4499438319119</v>
      </c>
      <c r="DE121" s="139">
        <f t="shared" si="160"/>
        <v>1552.0453497562314</v>
      </c>
      <c r="DF121" s="139">
        <f t="shared" si="160"/>
        <v>1552.9513035640309</v>
      </c>
      <c r="DG121" s="139">
        <f t="shared" si="160"/>
        <v>1552.9619113696992</v>
      </c>
      <c r="DH121" s="139">
        <f t="shared" si="160"/>
        <v>1552.8718181744605</v>
      </c>
      <c r="DI121" s="139">
        <f t="shared" si="160"/>
        <v>1552.8718181744605</v>
      </c>
    </row>
    <row r="122" spans="36:113" x14ac:dyDescent="0.2">
      <c r="AJ122" s="156"/>
      <c r="AK122" s="156"/>
      <c r="AL122" s="156"/>
      <c r="AM122" s="156"/>
      <c r="AN122" s="156"/>
      <c r="AO122" s="156"/>
      <c r="AP122" s="156"/>
      <c r="AQ122" s="156"/>
      <c r="AR122" s="156"/>
      <c r="AS122" s="156"/>
      <c r="AT122" s="156"/>
      <c r="AU122" s="156"/>
      <c r="AV122" s="156"/>
      <c r="AW122" s="156"/>
      <c r="AX122" s="156"/>
      <c r="AY122" s="156"/>
      <c r="AZ122" s="156"/>
      <c r="BA122" s="156"/>
      <c r="BB122" s="156"/>
      <c r="BC122" s="156"/>
      <c r="BD122" s="156"/>
      <c r="BE122" s="156"/>
      <c r="BF122" s="156"/>
      <c r="BG122" s="156"/>
      <c r="BH122" s="156"/>
      <c r="BI122" s="156"/>
      <c r="CK122" s="139">
        <f t="shared" si="151"/>
        <v>1506.8845599839242</v>
      </c>
      <c r="CL122" s="139">
        <f t="shared" si="151"/>
        <v>1506.8845599839242</v>
      </c>
      <c r="CM122" s="139">
        <f t="shared" si="151"/>
        <v>1506.884559983924</v>
      </c>
      <c r="CN122" s="139">
        <f t="shared" si="151"/>
        <v>1145.3325580209478</v>
      </c>
      <c r="CO122" s="139">
        <f t="shared" si="151"/>
        <v>998.21740153398025</v>
      </c>
      <c r="CP122" s="139">
        <f t="shared" ref="CP122:DI122" si="161">CP$72/SUM(CP$12:CP$71)*CP53</f>
        <v>1024.4005358286631</v>
      </c>
      <c r="CQ122" s="139">
        <f t="shared" si="161"/>
        <v>1027.5519600800885</v>
      </c>
      <c r="CR122" s="139">
        <f t="shared" si="161"/>
        <v>1022.8936018670355</v>
      </c>
      <c r="CS122" s="139">
        <f t="shared" si="161"/>
        <v>1026.5939211238649</v>
      </c>
      <c r="CT122" s="139">
        <f t="shared" si="161"/>
        <v>1030.9325552351511</v>
      </c>
      <c r="CU122" s="139">
        <f t="shared" si="161"/>
        <v>1032.5637388158202</v>
      </c>
      <c r="CV122" s="139">
        <f t="shared" si="161"/>
        <v>1032.9921091169451</v>
      </c>
      <c r="CW122" s="139">
        <f t="shared" si="161"/>
        <v>1035.8380391879648</v>
      </c>
      <c r="CX122" s="139">
        <f t="shared" si="161"/>
        <v>1036.9692957926534</v>
      </c>
      <c r="CY122" s="139">
        <f t="shared" si="161"/>
        <v>1042.9555227183419</v>
      </c>
      <c r="CZ122" s="139">
        <f t="shared" si="161"/>
        <v>1045.1433078394066</v>
      </c>
      <c r="DA122" s="139">
        <f t="shared" si="161"/>
        <v>1049.9251962241792</v>
      </c>
      <c r="DB122" s="139">
        <f t="shared" si="161"/>
        <v>1050.7783401146942</v>
      </c>
      <c r="DC122" s="139">
        <f t="shared" si="161"/>
        <v>1053.1130898165941</v>
      </c>
      <c r="DD122" s="139">
        <f t="shared" si="161"/>
        <v>1060.4731247777142</v>
      </c>
      <c r="DE122" s="139">
        <f t="shared" si="161"/>
        <v>1066.3788537038274</v>
      </c>
      <c r="DF122" s="139">
        <f t="shared" si="161"/>
        <v>1067.0013161745419</v>
      </c>
      <c r="DG122" s="139">
        <f t="shared" si="161"/>
        <v>1067.0086045824803</v>
      </c>
      <c r="DH122" s="139">
        <f t="shared" si="161"/>
        <v>1066.9467033769004</v>
      </c>
      <c r="DI122" s="139">
        <f t="shared" si="161"/>
        <v>1066.9467033769004</v>
      </c>
    </row>
    <row r="123" spans="36:113" x14ac:dyDescent="0.2">
      <c r="AJ123" s="156"/>
      <c r="AK123" s="156"/>
      <c r="AL123" s="156"/>
      <c r="AM123" s="156"/>
      <c r="AN123" s="156"/>
      <c r="AO123" s="156"/>
      <c r="AP123" s="156"/>
      <c r="AQ123" s="156"/>
      <c r="AR123" s="156"/>
      <c r="AS123" s="156"/>
      <c r="AT123" s="156"/>
      <c r="AU123" s="156"/>
      <c r="AV123" s="156"/>
      <c r="AW123" s="156"/>
      <c r="AX123" s="156"/>
      <c r="AY123" s="156"/>
      <c r="AZ123" s="156"/>
      <c r="BA123" s="156"/>
      <c r="BB123" s="156"/>
      <c r="BC123" s="156"/>
      <c r="BD123" s="156"/>
      <c r="BE123" s="156"/>
      <c r="BF123" s="156"/>
      <c r="BG123" s="156"/>
      <c r="BH123" s="156"/>
      <c r="BI123" s="156"/>
      <c r="CK123" s="139">
        <f t="shared" ref="CK123:CO132" si="162">CK$72/SUM(CK$12:CK$71)*CK54</f>
        <v>3455.3656761708894</v>
      </c>
      <c r="CL123" s="139">
        <f t="shared" si="162"/>
        <v>3455.3656761708894</v>
      </c>
      <c r="CM123" s="139">
        <f t="shared" si="162"/>
        <v>3455.3656761708894</v>
      </c>
      <c r="CN123" s="139">
        <f t="shared" si="162"/>
        <v>2626.3078897223609</v>
      </c>
      <c r="CO123" s="139">
        <f t="shared" si="162"/>
        <v>2288.9650861203377</v>
      </c>
      <c r="CP123" s="139">
        <f t="shared" ref="CP123:DI123" si="163">CP$72/SUM(CP$12:CP$71)*CP54</f>
        <v>2334.1924470828158</v>
      </c>
      <c r="CQ123" s="139">
        <f t="shared" si="163"/>
        <v>2341.3732620355145</v>
      </c>
      <c r="CR123" s="139">
        <f t="shared" si="163"/>
        <v>2330.7587570870978</v>
      </c>
      <c r="CS123" s="139">
        <f t="shared" si="163"/>
        <v>2339.1902806552689</v>
      </c>
      <c r="CT123" s="139">
        <f t="shared" si="163"/>
        <v>2349.0762643296407</v>
      </c>
      <c r="CU123" s="139">
        <f t="shared" si="163"/>
        <v>2352.793068705113</v>
      </c>
      <c r="CV123" s="139">
        <f t="shared" si="163"/>
        <v>2353.7691505075595</v>
      </c>
      <c r="CW123" s="139">
        <f t="shared" si="163"/>
        <v>2180.5806806800283</v>
      </c>
      <c r="CX123" s="139">
        <f t="shared" si="163"/>
        <v>2182.9621304856464</v>
      </c>
      <c r="CY123" s="139">
        <f t="shared" si="163"/>
        <v>2195.5639565342012</v>
      </c>
      <c r="CZ123" s="139">
        <f t="shared" si="163"/>
        <v>2200.1695433035507</v>
      </c>
      <c r="DA123" s="139">
        <f t="shared" si="163"/>
        <v>2210.2360720797838</v>
      </c>
      <c r="DB123" s="139">
        <f t="shared" si="163"/>
        <v>2212.0320566016071</v>
      </c>
      <c r="DC123" s="139">
        <f t="shared" si="163"/>
        <v>2216.9470239049683</v>
      </c>
      <c r="DD123" s="139">
        <f t="shared" si="163"/>
        <v>2232.4409036797738</v>
      </c>
      <c r="DE123" s="139">
        <f t="shared" si="163"/>
        <v>2244.873270434437</v>
      </c>
      <c r="DF123" s="139">
        <f t="shared" si="163"/>
        <v>2246.1836390313961</v>
      </c>
      <c r="DG123" s="139">
        <f t="shared" si="163"/>
        <v>2246.198982126497</v>
      </c>
      <c r="DH123" s="139">
        <f t="shared" si="163"/>
        <v>2246.0686716263103</v>
      </c>
      <c r="DI123" s="139">
        <f t="shared" si="163"/>
        <v>2246.0686716263103</v>
      </c>
    </row>
    <row r="124" spans="36:113" x14ac:dyDescent="0.2">
      <c r="AJ124" s="156"/>
      <c r="AK124" s="156"/>
      <c r="AL124" s="156"/>
      <c r="AM124" s="156"/>
      <c r="AN124" s="156"/>
      <c r="AO124" s="156"/>
      <c r="AP124" s="156"/>
      <c r="AQ124" s="156"/>
      <c r="AR124" s="156"/>
      <c r="AS124" s="156"/>
      <c r="AT124" s="156"/>
      <c r="AU124" s="156"/>
      <c r="AV124" s="156"/>
      <c r="AW124" s="156"/>
      <c r="AX124" s="156"/>
      <c r="AY124" s="156"/>
      <c r="AZ124" s="156"/>
      <c r="BA124" s="156"/>
      <c r="BB124" s="156"/>
      <c r="BC124" s="156"/>
      <c r="BD124" s="156"/>
      <c r="BE124" s="156"/>
      <c r="BF124" s="156"/>
      <c r="BG124" s="156"/>
      <c r="BH124" s="156"/>
      <c r="BI124" s="156"/>
      <c r="CK124" s="139">
        <f t="shared" si="162"/>
        <v>101.18736509628653</v>
      </c>
      <c r="CL124" s="139">
        <f t="shared" si="162"/>
        <v>101.18736509628653</v>
      </c>
      <c r="CM124" s="139">
        <f t="shared" si="162"/>
        <v>101.18736509628653</v>
      </c>
      <c r="CN124" s="139">
        <f t="shared" si="162"/>
        <v>76.909132114517021</v>
      </c>
      <c r="CO124" s="139">
        <f t="shared" si="162"/>
        <v>67.03034282570583</v>
      </c>
      <c r="CP124" s="139">
        <f t="shared" ref="CP124:DI124" si="164">CP$72/SUM(CP$12:CP$71)*CP55</f>
        <v>71.545640565313391</v>
      </c>
      <c r="CQ124" s="139">
        <f t="shared" si="164"/>
        <v>71.765740671546638</v>
      </c>
      <c r="CR124" s="139">
        <f t="shared" si="164"/>
        <v>71.44039408036592</v>
      </c>
      <c r="CS124" s="139">
        <f t="shared" si="164"/>
        <v>71.698829821335039</v>
      </c>
      <c r="CT124" s="139">
        <f t="shared" si="164"/>
        <v>72.001846410856231</v>
      </c>
      <c r="CU124" s="139">
        <f t="shared" si="164"/>
        <v>72.115770671999087</v>
      </c>
      <c r="CV124" s="139">
        <f t="shared" si="164"/>
        <v>72.145688684066798</v>
      </c>
      <c r="CW124" s="139">
        <f t="shared" si="164"/>
        <v>72.34445262728407</v>
      </c>
      <c r="CX124" s="139">
        <f t="shared" si="164"/>
        <v>72.423461252909917</v>
      </c>
      <c r="CY124" s="139">
        <f t="shared" si="164"/>
        <v>72.841548148599855</v>
      </c>
      <c r="CZ124" s="139">
        <f t="shared" si="164"/>
        <v>72.994346280220512</v>
      </c>
      <c r="DA124" s="139">
        <f t="shared" si="164"/>
        <v>73.328320400337162</v>
      </c>
      <c r="DB124" s="139">
        <f t="shared" si="164"/>
        <v>73.38790522483346</v>
      </c>
      <c r="DC124" s="139">
        <f t="shared" si="164"/>
        <v>73.5509675790004</v>
      </c>
      <c r="DD124" s="139">
        <f t="shared" si="164"/>
        <v>74.065003249091589</v>
      </c>
      <c r="DE124" s="139">
        <f t="shared" si="164"/>
        <v>74.477468046058988</v>
      </c>
      <c r="DF124" s="139">
        <f t="shared" si="164"/>
        <v>74.520941740807785</v>
      </c>
      <c r="DG124" s="139">
        <f t="shared" si="164"/>
        <v>74.521450773941268</v>
      </c>
      <c r="DH124" s="139">
        <f t="shared" si="164"/>
        <v>74.517127502671769</v>
      </c>
      <c r="DI124" s="139">
        <f t="shared" si="164"/>
        <v>74.517127502671784</v>
      </c>
    </row>
    <row r="125" spans="36:113" x14ac:dyDescent="0.2">
      <c r="AJ125" s="156"/>
      <c r="AK125" s="156"/>
      <c r="AL125" s="156"/>
      <c r="AM125" s="156"/>
      <c r="AN125" s="156"/>
      <c r="AO125" s="156"/>
      <c r="AP125" s="156"/>
      <c r="AQ125" s="156"/>
      <c r="AR125" s="156"/>
      <c r="AS125" s="156"/>
      <c r="AT125" s="156"/>
      <c r="AU125" s="156"/>
      <c r="AV125" s="156"/>
      <c r="AW125" s="156"/>
      <c r="AX125" s="156"/>
      <c r="AY125" s="156"/>
      <c r="AZ125" s="156"/>
      <c r="BA125" s="156"/>
      <c r="BB125" s="156"/>
      <c r="BC125" s="156"/>
      <c r="BD125" s="156"/>
      <c r="BE125" s="156"/>
      <c r="BF125" s="156"/>
      <c r="BG125" s="156"/>
      <c r="BH125" s="156"/>
      <c r="BI125" s="156"/>
      <c r="CK125" s="139">
        <f t="shared" si="162"/>
        <v>5359.3404061233496</v>
      </c>
      <c r="CL125" s="139">
        <f t="shared" si="162"/>
        <v>5359.3404061233496</v>
      </c>
      <c r="CM125" s="139">
        <f t="shared" si="162"/>
        <v>5359.3404061233487</v>
      </c>
      <c r="CN125" s="139">
        <f t="shared" si="162"/>
        <v>4073.4554057118803</v>
      </c>
      <c r="CO125" s="139">
        <f t="shared" si="162"/>
        <v>3550.2300549111669</v>
      </c>
      <c r="CP125" s="139">
        <f t="shared" ref="CP125:DI125" si="165">CP$72/SUM(CP$12:CP$71)*CP56</f>
        <v>3620.3785849900855</v>
      </c>
      <c r="CQ125" s="139">
        <f t="shared" si="165"/>
        <v>3631.5161708005512</v>
      </c>
      <c r="CR125" s="139">
        <f t="shared" si="165"/>
        <v>2800.0672217519927</v>
      </c>
      <c r="CS125" s="139">
        <f t="shared" si="165"/>
        <v>2810.1964694490694</v>
      </c>
      <c r="CT125" s="139">
        <f t="shared" si="165"/>
        <v>2822.0730391529114</v>
      </c>
      <c r="CU125" s="139">
        <f t="shared" si="165"/>
        <v>2826.5382383374167</v>
      </c>
      <c r="CV125" s="139">
        <f t="shared" si="165"/>
        <v>2827.7108584777329</v>
      </c>
      <c r="CW125" s="139">
        <f t="shared" si="165"/>
        <v>2835.5013026575739</v>
      </c>
      <c r="CX125" s="139">
        <f t="shared" si="165"/>
        <v>2838.5980025806134</v>
      </c>
      <c r="CY125" s="139">
        <f t="shared" si="165"/>
        <v>2854.9846900777238</v>
      </c>
      <c r="CZ125" s="139">
        <f t="shared" si="165"/>
        <v>2860.9735293808039</v>
      </c>
      <c r="DA125" s="139">
        <f t="shared" si="165"/>
        <v>2874.0634625858206</v>
      </c>
      <c r="DB125" s="139">
        <f t="shared" si="165"/>
        <v>2876.3988572338158</v>
      </c>
      <c r="DC125" s="139">
        <f t="shared" si="165"/>
        <v>2882.7899971327765</v>
      </c>
      <c r="DD125" s="139">
        <f t="shared" si="165"/>
        <v>2902.9373444306448</v>
      </c>
      <c r="DE125" s="139">
        <f t="shared" si="165"/>
        <v>2919.1036768393906</v>
      </c>
      <c r="DF125" s="139">
        <f t="shared" si="165"/>
        <v>2920.8076045576172</v>
      </c>
      <c r="DG125" s="139">
        <f t="shared" si="165"/>
        <v>2919.8881764664138</v>
      </c>
      <c r="DH125" s="139">
        <f t="shared" si="165"/>
        <v>2919.718782707539</v>
      </c>
      <c r="DI125" s="139">
        <f t="shared" si="165"/>
        <v>2919.718782707539</v>
      </c>
    </row>
    <row r="126" spans="36:113" x14ac:dyDescent="0.2">
      <c r="AJ126" s="156"/>
      <c r="AK126" s="156"/>
      <c r="AL126" s="156"/>
      <c r="AM126" s="156"/>
      <c r="AN126" s="156"/>
      <c r="AO126" s="156"/>
      <c r="AP126" s="156"/>
      <c r="AQ126" s="156"/>
      <c r="AR126" s="156"/>
      <c r="AS126" s="156"/>
      <c r="AT126" s="156"/>
      <c r="AU126" s="156"/>
      <c r="AV126" s="156"/>
      <c r="AW126" s="156"/>
      <c r="AX126" s="156"/>
      <c r="AY126" s="156"/>
      <c r="AZ126" s="156"/>
      <c r="BA126" s="156"/>
      <c r="BB126" s="156"/>
      <c r="BC126" s="156"/>
      <c r="BD126" s="156"/>
      <c r="BE126" s="156"/>
      <c r="BF126" s="156"/>
      <c r="BG126" s="156"/>
      <c r="BH126" s="156"/>
      <c r="BI126" s="156"/>
      <c r="CK126" s="139">
        <f t="shared" si="162"/>
        <v>6276.1920305639969</v>
      </c>
      <c r="CL126" s="139">
        <f t="shared" si="162"/>
        <v>6276.1920305639969</v>
      </c>
      <c r="CM126" s="139">
        <f t="shared" si="162"/>
        <v>6276.1920305639978</v>
      </c>
      <c r="CN126" s="139">
        <f t="shared" si="162"/>
        <v>4770.3236624000183</v>
      </c>
      <c r="CO126" s="139">
        <f t="shared" si="162"/>
        <v>4126.8091730185097</v>
      </c>
      <c r="CP126" s="139">
        <f t="shared" ref="CP126:DI126" si="166">CP$72/SUM(CP$12:CP$71)*CP57</f>
        <v>4208.3502542797032</v>
      </c>
      <c r="CQ126" s="139">
        <f t="shared" si="166"/>
        <v>4221.296652281244</v>
      </c>
      <c r="CR126" s="139">
        <f t="shared" si="166"/>
        <v>4202.1596035539405</v>
      </c>
      <c r="CS126" s="139">
        <f t="shared" si="166"/>
        <v>4217.3609227067063</v>
      </c>
      <c r="CT126" s="139">
        <f t="shared" si="166"/>
        <v>4235.1845096015413</v>
      </c>
      <c r="CU126" s="139">
        <f t="shared" si="166"/>
        <v>4241.8855914502874</v>
      </c>
      <c r="CV126" s="139">
        <f t="shared" si="166"/>
        <v>4239.5919893204791</v>
      </c>
      <c r="CW126" s="139">
        <f t="shared" si="166"/>
        <v>4251.2722163278049</v>
      </c>
      <c r="CX126" s="139">
        <f t="shared" si="166"/>
        <v>4255.9151041066907</v>
      </c>
      <c r="CY126" s="139">
        <f t="shared" si="166"/>
        <v>4280.4836942211859</v>
      </c>
      <c r="CZ126" s="139">
        <f t="shared" si="166"/>
        <v>4289.4627717879557</v>
      </c>
      <c r="DA126" s="139">
        <f t="shared" si="166"/>
        <v>4309.088532247285</v>
      </c>
      <c r="DB126" s="139">
        <f t="shared" si="166"/>
        <v>4312.5899936544347</v>
      </c>
      <c r="DC126" s="139">
        <f t="shared" si="166"/>
        <v>4322.1722412300769</v>
      </c>
      <c r="DD126" s="139">
        <f t="shared" si="166"/>
        <v>4352.3791953654381</v>
      </c>
      <c r="DE126" s="139">
        <f t="shared" si="166"/>
        <v>4376.6174066985832</v>
      </c>
      <c r="DF126" s="139">
        <f t="shared" si="166"/>
        <v>4379.1721085992094</v>
      </c>
      <c r="DG126" s="139">
        <f t="shared" si="166"/>
        <v>4379.202021582706</v>
      </c>
      <c r="DH126" s="139">
        <f t="shared" si="166"/>
        <v>4378.9479675071807</v>
      </c>
      <c r="DI126" s="139">
        <f t="shared" si="166"/>
        <v>4378.9479675071807</v>
      </c>
    </row>
    <row r="127" spans="36:113" x14ac:dyDescent="0.2">
      <c r="AJ127" s="156"/>
      <c r="AK127" s="156"/>
      <c r="AL127" s="156"/>
      <c r="AM127" s="156"/>
      <c r="AN127" s="156"/>
      <c r="AO127" s="156"/>
      <c r="AP127" s="156"/>
      <c r="AQ127" s="156"/>
      <c r="AR127" s="156"/>
      <c r="AS127" s="156"/>
      <c r="AT127" s="156"/>
      <c r="AU127" s="156"/>
      <c r="AV127" s="156"/>
      <c r="AW127" s="156"/>
      <c r="AX127" s="156"/>
      <c r="AY127" s="156"/>
      <c r="AZ127" s="156"/>
      <c r="BA127" s="156"/>
      <c r="BB127" s="156"/>
      <c r="BC127" s="156"/>
      <c r="BD127" s="156"/>
      <c r="BE127" s="156"/>
      <c r="BF127" s="156"/>
      <c r="BG127" s="156"/>
      <c r="BH127" s="156"/>
      <c r="BI127" s="156"/>
      <c r="CK127" s="139">
        <f t="shared" si="162"/>
        <v>4469.0677458067139</v>
      </c>
      <c r="CL127" s="139">
        <f t="shared" si="162"/>
        <v>4469.0677458067139</v>
      </c>
      <c r="CM127" s="139">
        <f t="shared" si="162"/>
        <v>4469.0677458067139</v>
      </c>
      <c r="CN127" s="139">
        <f t="shared" si="162"/>
        <v>3396.7889307514847</v>
      </c>
      <c r="CO127" s="139">
        <f t="shared" si="162"/>
        <v>2952.719210753166</v>
      </c>
      <c r="CP127" s="139">
        <f t="shared" ref="CP127:DI127" si="167">CP$72/SUM(CP$12:CP$71)*CP58</f>
        <v>3011.0616024197539</v>
      </c>
      <c r="CQ127" s="139">
        <f t="shared" si="167"/>
        <v>3020.3247101832867</v>
      </c>
      <c r="CR127" s="139">
        <f t="shared" si="167"/>
        <v>3006.632210955634</v>
      </c>
      <c r="CS127" s="139">
        <f t="shared" si="167"/>
        <v>3017.5087078347783</v>
      </c>
      <c r="CT127" s="139">
        <f t="shared" si="167"/>
        <v>3030.2614291801206</v>
      </c>
      <c r="CU127" s="139">
        <f t="shared" si="167"/>
        <v>3035.0560325354172</v>
      </c>
      <c r="CV127" s="139">
        <f t="shared" si="167"/>
        <v>2983.2722781627194</v>
      </c>
      <c r="CW127" s="139">
        <f t="shared" si="167"/>
        <v>2991.4912995971822</v>
      </c>
      <c r="CX127" s="139">
        <f t="shared" si="167"/>
        <v>2994.7583588887974</v>
      </c>
      <c r="CY127" s="139">
        <f t="shared" si="167"/>
        <v>3012.0465304833165</v>
      </c>
      <c r="CZ127" s="139">
        <f t="shared" si="167"/>
        <v>3018.3648349937248</v>
      </c>
      <c r="DA127" s="139">
        <f t="shared" si="167"/>
        <v>3032.174887296791</v>
      </c>
      <c r="DB127" s="139">
        <f t="shared" si="167"/>
        <v>3034.6387594748976</v>
      </c>
      <c r="DC127" s="139">
        <f t="shared" si="167"/>
        <v>3041.3814964238577</v>
      </c>
      <c r="DD127" s="139">
        <f t="shared" si="167"/>
        <v>3062.637213744476</v>
      </c>
      <c r="DE127" s="139">
        <f t="shared" si="167"/>
        <v>3079.6929078123399</v>
      </c>
      <c r="DF127" s="139">
        <f t="shared" si="167"/>
        <v>3081.4905740449176</v>
      </c>
      <c r="DG127" s="139">
        <f t="shared" si="167"/>
        <v>3081.5116229040177</v>
      </c>
      <c r="DH127" s="139">
        <f t="shared" si="167"/>
        <v>3081.3328527576032</v>
      </c>
      <c r="DI127" s="139">
        <f t="shared" si="167"/>
        <v>3081.3328527576032</v>
      </c>
    </row>
    <row r="128" spans="36:113" x14ac:dyDescent="0.2">
      <c r="AJ128" s="156"/>
      <c r="AK128" s="156"/>
      <c r="AL128" s="156"/>
      <c r="AM128" s="156"/>
      <c r="AN128" s="156"/>
      <c r="AO128" s="156"/>
      <c r="AP128" s="156"/>
      <c r="AQ128" s="156"/>
      <c r="AR128" s="156"/>
      <c r="AS128" s="156"/>
      <c r="AT128" s="156"/>
      <c r="AU128" s="156"/>
      <c r="AV128" s="156"/>
      <c r="AW128" s="156"/>
      <c r="AX128" s="156"/>
      <c r="AY128" s="156"/>
      <c r="AZ128" s="156"/>
      <c r="BA128" s="156"/>
      <c r="BB128" s="156"/>
      <c r="BC128" s="156"/>
      <c r="BD128" s="156"/>
      <c r="BE128" s="156"/>
      <c r="BF128" s="156"/>
      <c r="BG128" s="156"/>
      <c r="BH128" s="156"/>
      <c r="BI128" s="156"/>
      <c r="CK128" s="139">
        <f t="shared" si="162"/>
        <v>108.21116853509879</v>
      </c>
      <c r="CL128" s="139">
        <f t="shared" si="162"/>
        <v>108.21116853509879</v>
      </c>
      <c r="CM128" s="139">
        <f t="shared" si="162"/>
        <v>108.21116853509879</v>
      </c>
      <c r="CN128" s="139">
        <f t="shared" si="162"/>
        <v>82.247690205321959</v>
      </c>
      <c r="CO128" s="139">
        <f t="shared" si="162"/>
        <v>71.683176230310778</v>
      </c>
      <c r="CP128" s="139">
        <f t="shared" ref="CP128:DI128" si="168">CP$72/SUM(CP$12:CP$71)*CP59</f>
        <v>73.099554708935926</v>
      </c>
      <c r="CQ128" s="139">
        <f t="shared" si="168"/>
        <v>73.324435213602783</v>
      </c>
      <c r="CR128" s="139">
        <f t="shared" si="168"/>
        <v>72.613674747109386</v>
      </c>
      <c r="CS128" s="139">
        <f t="shared" si="168"/>
        <v>72.87635483278541</v>
      </c>
      <c r="CT128" s="139">
        <f t="shared" si="168"/>
        <v>72.22498611330731</v>
      </c>
      <c r="CU128" s="139">
        <f t="shared" si="168"/>
        <v>72.339263435197907</v>
      </c>
      <c r="CV128" s="139">
        <f t="shared" si="168"/>
        <v>72.369274165670035</v>
      </c>
      <c r="CW128" s="139">
        <f t="shared" si="168"/>
        <v>72.568654094856512</v>
      </c>
      <c r="CX128" s="139">
        <f t="shared" si="168"/>
        <v>72.647907574775559</v>
      </c>
      <c r="CY128" s="139">
        <f t="shared" si="168"/>
        <v>73.067290156481249</v>
      </c>
      <c r="CZ128" s="139">
        <f t="shared" si="168"/>
        <v>73.220561822203138</v>
      </c>
      <c r="DA128" s="139">
        <f t="shared" si="168"/>
        <v>73.555570955857675</v>
      </c>
      <c r="DB128" s="139">
        <f t="shared" si="168"/>
        <v>73.615340438674153</v>
      </c>
      <c r="DC128" s="139">
        <f t="shared" si="168"/>
        <v>73.778908136620515</v>
      </c>
      <c r="DD128" s="139">
        <f t="shared" si="168"/>
        <v>74.29453684594877</v>
      </c>
      <c r="DE128" s="139">
        <f t="shared" si="168"/>
        <v>74.708279905580994</v>
      </c>
      <c r="DF128" s="139">
        <f t="shared" si="168"/>
        <v>74.751888328920728</v>
      </c>
      <c r="DG128" s="139">
        <f t="shared" si="168"/>
        <v>74.752398939590165</v>
      </c>
      <c r="DH128" s="139">
        <f t="shared" si="168"/>
        <v>74.748062270143919</v>
      </c>
      <c r="DI128" s="139">
        <f t="shared" si="168"/>
        <v>74.748062270143947</v>
      </c>
    </row>
    <row r="129" spans="36:113" x14ac:dyDescent="0.2">
      <c r="AJ129" s="156"/>
      <c r="AK129" s="156"/>
      <c r="AL129" s="156"/>
      <c r="AM129" s="156"/>
      <c r="AN129" s="156"/>
      <c r="AO129" s="156"/>
      <c r="AP129" s="156"/>
      <c r="AQ129" s="156"/>
      <c r="AR129" s="156"/>
      <c r="AS129" s="156"/>
      <c r="AT129" s="156"/>
      <c r="AU129" s="156"/>
      <c r="AV129" s="156"/>
      <c r="AW129" s="156"/>
      <c r="AX129" s="156"/>
      <c r="AY129" s="156"/>
      <c r="AZ129" s="156"/>
      <c r="BA129" s="156"/>
      <c r="BB129" s="156"/>
      <c r="BC129" s="156"/>
      <c r="BD129" s="156"/>
      <c r="BE129" s="156"/>
      <c r="BF129" s="156"/>
      <c r="BG129" s="156"/>
      <c r="BH129" s="156"/>
      <c r="BI129" s="156"/>
      <c r="CK129" s="139">
        <f t="shared" si="162"/>
        <v>2585.9971927554834</v>
      </c>
      <c r="CL129" s="139">
        <f t="shared" si="162"/>
        <v>2585.9971927554834</v>
      </c>
      <c r="CM129" s="139">
        <f t="shared" si="162"/>
        <v>2585.9971927554834</v>
      </c>
      <c r="CN129" s="139">
        <f t="shared" si="162"/>
        <v>1965.5299805084114</v>
      </c>
      <c r="CO129" s="139">
        <f t="shared" si="162"/>
        <v>1713.0624778278202</v>
      </c>
      <c r="CP129" s="139">
        <f t="shared" ref="CP129:DI129" si="169">CP$72/SUM(CP$12:CP$71)*CP60</f>
        <v>1746.9106546767368</v>
      </c>
      <c r="CQ129" s="139">
        <f t="shared" si="169"/>
        <v>1752.284779747619</v>
      </c>
      <c r="CR129" s="139">
        <f t="shared" si="169"/>
        <v>1744.3408795727712</v>
      </c>
      <c r="CS129" s="139">
        <f t="shared" si="169"/>
        <v>1750.6510355219111</v>
      </c>
      <c r="CT129" s="139">
        <f t="shared" si="169"/>
        <v>1758.0497100546399</v>
      </c>
      <c r="CU129" s="139">
        <f t="shared" si="169"/>
        <v>1760.8313680850119</v>
      </c>
      <c r="CV129" s="139">
        <f t="shared" si="169"/>
        <v>1761.5618681355377</v>
      </c>
      <c r="CW129" s="139">
        <f t="shared" si="169"/>
        <v>1766.4150338550457</v>
      </c>
      <c r="CX129" s="139">
        <f t="shared" si="169"/>
        <v>1768.3441662078569</v>
      </c>
      <c r="CY129" s="139">
        <f t="shared" si="169"/>
        <v>1778.552481443985</v>
      </c>
      <c r="CZ129" s="139">
        <f t="shared" si="169"/>
        <v>1782.2833123099024</v>
      </c>
      <c r="DA129" s="139">
        <f t="shared" si="169"/>
        <v>1790.437868537342</v>
      </c>
      <c r="DB129" s="139">
        <f t="shared" si="169"/>
        <v>1791.8927351643954</v>
      </c>
      <c r="DC129" s="139">
        <f t="shared" si="169"/>
        <v>1795.874184790398</v>
      </c>
      <c r="DD129" s="139">
        <f t="shared" si="169"/>
        <v>1808.4252554338493</v>
      </c>
      <c r="DE129" s="139">
        <f t="shared" si="169"/>
        <v>1818.4962973982251</v>
      </c>
      <c r="DF129" s="139">
        <f t="shared" si="169"/>
        <v>1819.5577829053052</v>
      </c>
      <c r="DG129" s="139">
        <f t="shared" si="169"/>
        <v>1819.5702118303579</v>
      </c>
      <c r="DH129" s="139">
        <f t="shared" si="169"/>
        <v>1819.4646516790469</v>
      </c>
      <c r="DI129" s="139">
        <f t="shared" si="169"/>
        <v>1819.4646516790469</v>
      </c>
    </row>
    <row r="130" spans="36:113" x14ac:dyDescent="0.2">
      <c r="AJ130" s="156"/>
      <c r="AK130" s="156"/>
      <c r="AL130" s="156"/>
      <c r="AM130" s="156"/>
      <c r="AN130" s="156"/>
      <c r="AO130" s="156"/>
      <c r="AP130" s="156"/>
      <c r="AQ130" s="156"/>
      <c r="AR130" s="156"/>
      <c r="AS130" s="156"/>
      <c r="AT130" s="156"/>
      <c r="AU130" s="156"/>
      <c r="AV130" s="156"/>
      <c r="AW130" s="156"/>
      <c r="AX130" s="156"/>
      <c r="AY130" s="156"/>
      <c r="AZ130" s="156"/>
      <c r="BA130" s="156"/>
      <c r="BB130" s="156"/>
      <c r="BC130" s="156"/>
      <c r="BD130" s="156"/>
      <c r="BE130" s="156"/>
      <c r="BF130" s="156"/>
      <c r="BG130" s="156"/>
      <c r="BH130" s="156"/>
      <c r="BI130" s="156"/>
      <c r="CK130" s="139">
        <f t="shared" si="162"/>
        <v>285.45629086881019</v>
      </c>
      <c r="CL130" s="139">
        <f t="shared" si="162"/>
        <v>285.45629086881019</v>
      </c>
      <c r="CM130" s="139">
        <f t="shared" si="162"/>
        <v>285.45629086881019</v>
      </c>
      <c r="CN130" s="139">
        <f t="shared" si="162"/>
        <v>216.96577993169836</v>
      </c>
      <c r="CO130" s="139">
        <f t="shared" si="162"/>
        <v>189.09705792302472</v>
      </c>
      <c r="CP130" s="139">
        <f t="shared" ref="CP130:DI130" si="170">CP$72/SUM(CP$12:CP$71)*CP61</f>
        <v>192.8334018923961</v>
      </c>
      <c r="CQ130" s="139">
        <f t="shared" si="170"/>
        <v>193.42662674727868</v>
      </c>
      <c r="CR130" s="139">
        <f t="shared" si="170"/>
        <v>192.54973628301335</v>
      </c>
      <c r="CS130" s="139">
        <f t="shared" si="170"/>
        <v>193.24628526500427</v>
      </c>
      <c r="CT130" s="139">
        <f t="shared" si="170"/>
        <v>194.06299078787762</v>
      </c>
      <c r="CU130" s="139">
        <f t="shared" si="170"/>
        <v>194.37004517526825</v>
      </c>
      <c r="CV130" s="139">
        <f t="shared" si="170"/>
        <v>194.45068170321451</v>
      </c>
      <c r="CW130" s="139">
        <f t="shared" si="170"/>
        <v>194.98640026050583</v>
      </c>
      <c r="CX130" s="139">
        <f t="shared" si="170"/>
        <v>195.19934827435949</v>
      </c>
      <c r="CY130" s="139">
        <f t="shared" si="170"/>
        <v>196.32619706270634</v>
      </c>
      <c r="CZ130" s="139">
        <f t="shared" si="170"/>
        <v>196.73802625719549</v>
      </c>
      <c r="DA130" s="139">
        <f t="shared" si="170"/>
        <v>197.6381700705326</v>
      </c>
      <c r="DB130" s="139">
        <f t="shared" si="170"/>
        <v>197.79876608054795</v>
      </c>
      <c r="DC130" s="139">
        <f t="shared" si="170"/>
        <v>198.23825992288607</v>
      </c>
      <c r="DD130" s="139">
        <f t="shared" si="170"/>
        <v>199.62371466442596</v>
      </c>
      <c r="DE130" s="139">
        <f t="shared" si="170"/>
        <v>200.73541049007829</v>
      </c>
      <c r="DF130" s="139">
        <f t="shared" si="170"/>
        <v>200.85258297445336</v>
      </c>
      <c r="DG130" s="139">
        <f t="shared" si="170"/>
        <v>200.85395494610705</v>
      </c>
      <c r="DH130" s="139">
        <f t="shared" si="170"/>
        <v>200.84230264836248</v>
      </c>
      <c r="DI130" s="139">
        <f t="shared" si="170"/>
        <v>200.84230264836248</v>
      </c>
    </row>
    <row r="131" spans="36:113" x14ac:dyDescent="0.2">
      <c r="AJ131" s="156"/>
      <c r="AK131" s="156"/>
      <c r="AL131" s="156"/>
      <c r="AM131" s="156"/>
      <c r="AN131" s="156"/>
      <c r="AO131" s="156"/>
      <c r="AP131" s="156"/>
      <c r="AQ131" s="156"/>
      <c r="AR131" s="156"/>
      <c r="AS131" s="156"/>
      <c r="AT131" s="156"/>
      <c r="AU131" s="156"/>
      <c r="AV131" s="156"/>
      <c r="AW131" s="156"/>
      <c r="AX131" s="156"/>
      <c r="AY131" s="156"/>
      <c r="AZ131" s="156"/>
      <c r="BA131" s="156"/>
      <c r="BB131" s="156"/>
      <c r="BC131" s="156"/>
      <c r="BD131" s="156"/>
      <c r="BE131" s="156"/>
      <c r="BF131" s="156"/>
      <c r="BG131" s="156"/>
      <c r="BH131" s="156"/>
      <c r="BI131" s="156"/>
      <c r="CK131" s="139">
        <f t="shared" si="162"/>
        <v>15.731089924070126</v>
      </c>
      <c r="CL131" s="139">
        <f t="shared" si="162"/>
        <v>15.731089924070126</v>
      </c>
      <c r="CM131" s="139">
        <f t="shared" si="162"/>
        <v>15.731089924070126</v>
      </c>
      <c r="CN131" s="139">
        <f t="shared" si="162"/>
        <v>11.956675343056812</v>
      </c>
      <c r="CO131" s="139">
        <f t="shared" si="162"/>
        <v>10.420869736345423</v>
      </c>
      <c r="CP131" s="139">
        <f t="shared" ref="CP131:DI131" si="171">CP$72/SUM(CP$12:CP$71)*CP62</f>
        <v>10.626774334876234</v>
      </c>
      <c r="CQ131" s="139">
        <f t="shared" si="171"/>
        <v>10.659466112342228</v>
      </c>
      <c r="CR131" s="139">
        <f t="shared" si="171"/>
        <v>10.611141926860338</v>
      </c>
      <c r="CS131" s="139">
        <f t="shared" si="171"/>
        <v>10.649527749918812</v>
      </c>
      <c r="CT131" s="139">
        <f t="shared" si="171"/>
        <v>10.694535228936713</v>
      </c>
      <c r="CU131" s="139">
        <f t="shared" si="171"/>
        <v>10.711456559221363</v>
      </c>
      <c r="CV131" s="139">
        <f t="shared" si="171"/>
        <v>10.715900323513353</v>
      </c>
      <c r="CW131" s="139">
        <f t="shared" si="171"/>
        <v>10.745423010762927</v>
      </c>
      <c r="CX131" s="139">
        <f t="shared" si="171"/>
        <v>10.757158272735568</v>
      </c>
      <c r="CY131" s="139">
        <f t="shared" si="171"/>
        <v>10.819257305713126</v>
      </c>
      <c r="CZ131" s="139">
        <f t="shared" si="171"/>
        <v>10.841952626499884</v>
      </c>
      <c r="DA131" s="139">
        <f t="shared" si="171"/>
        <v>10.891558270954604</v>
      </c>
      <c r="DB131" s="139">
        <f t="shared" si="171"/>
        <v>10.900408488503881</v>
      </c>
      <c r="DC131" s="139">
        <f t="shared" si="171"/>
        <v>10.924628368660853</v>
      </c>
      <c r="DD131" s="139">
        <f t="shared" si="171"/>
        <v>11.000978807666979</v>
      </c>
      <c r="DE131" s="139">
        <f t="shared" si="171"/>
        <v>11.062242782436368</v>
      </c>
      <c r="DF131" s="139">
        <f t="shared" si="171"/>
        <v>11.068699991288623</v>
      </c>
      <c r="DG131" s="139">
        <f t="shared" si="171"/>
        <v>11.068775598693847</v>
      </c>
      <c r="DH131" s="139">
        <f t="shared" si="171"/>
        <v>11.068133457148869</v>
      </c>
      <c r="DI131" s="139">
        <f t="shared" si="171"/>
        <v>11.068133457148869</v>
      </c>
    </row>
    <row r="132" spans="36:113" x14ac:dyDescent="0.2">
      <c r="AJ132" s="156"/>
      <c r="AK132" s="156"/>
      <c r="AL132" s="156"/>
      <c r="AM132" s="156"/>
      <c r="AN132" s="156"/>
      <c r="AO132" s="156"/>
      <c r="AP132" s="156"/>
      <c r="AQ132" s="156"/>
      <c r="AR132" s="156"/>
      <c r="AS132" s="156"/>
      <c r="AT132" s="156"/>
      <c r="AU132" s="156"/>
      <c r="AV132" s="156"/>
      <c r="AW132" s="156"/>
      <c r="AX132" s="156"/>
      <c r="AY132" s="156"/>
      <c r="AZ132" s="156"/>
      <c r="BA132" s="156"/>
      <c r="BB132" s="156"/>
      <c r="BC132" s="156"/>
      <c r="BD132" s="156"/>
      <c r="BE132" s="156"/>
      <c r="BF132" s="156"/>
      <c r="BG132" s="156"/>
      <c r="BH132" s="156"/>
      <c r="BI132" s="156"/>
      <c r="CK132" s="139">
        <f t="shared" si="162"/>
        <v>31.562519897266082</v>
      </c>
      <c r="CL132" s="139">
        <f t="shared" si="162"/>
        <v>31.562519897266082</v>
      </c>
      <c r="CM132" s="139">
        <f t="shared" si="162"/>
        <v>31.562519897266082</v>
      </c>
      <c r="CN132" s="139">
        <f t="shared" si="162"/>
        <v>23.989615801696509</v>
      </c>
      <c r="CO132" s="139">
        <f t="shared" si="162"/>
        <v>20.908208521328017</v>
      </c>
      <c r="CP132" s="139">
        <f t="shared" ref="CP132:DI132" si="172">CP$72/SUM(CP$12:CP$71)*CP63</f>
        <v>21.321331071604938</v>
      </c>
      <c r="CQ132" s="139">
        <f t="shared" si="172"/>
        <v>21.386923149568243</v>
      </c>
      <c r="CR132" s="139">
        <f t="shared" si="172"/>
        <v>21.289966544962127</v>
      </c>
      <c r="CS132" s="139">
        <f t="shared" si="172"/>
        <v>21.366983033323955</v>
      </c>
      <c r="CT132" s="139">
        <f t="shared" si="172"/>
        <v>21.457285069539175</v>
      </c>
      <c r="CU132" s="139">
        <f t="shared" si="172"/>
        <v>21.491235662052173</v>
      </c>
      <c r="CV132" s="139">
        <f t="shared" si="172"/>
        <v>21.50015153498671</v>
      </c>
      <c r="CW132" s="139">
        <f t="shared" si="172"/>
        <v>21.559385218617855</v>
      </c>
      <c r="CX132" s="139">
        <f t="shared" si="172"/>
        <v>21.5829305954035</v>
      </c>
      <c r="CY132" s="139">
        <f t="shared" si="172"/>
        <v>21.707524757245789</v>
      </c>
      <c r="CZ132" s="139">
        <f t="shared" si="172"/>
        <v>21.753060159901565</v>
      </c>
      <c r="DA132" s="139">
        <f t="shared" si="172"/>
        <v>21.852587856181735</v>
      </c>
      <c r="DB132" s="139">
        <f t="shared" si="172"/>
        <v>21.870344741994636</v>
      </c>
      <c r="DC132" s="139">
        <f t="shared" si="172"/>
        <v>21.918938987724182</v>
      </c>
      <c r="DD132" s="139">
        <f t="shared" si="172"/>
        <v>22.072126863575591</v>
      </c>
      <c r="DE132" s="139">
        <f t="shared" si="172"/>
        <v>22.195045582620338</v>
      </c>
      <c r="DF132" s="139">
        <f t="shared" si="172"/>
        <v>22.208001187340916</v>
      </c>
      <c r="DG132" s="139">
        <f t="shared" si="172"/>
        <v>22.208152884409802</v>
      </c>
      <c r="DH132" s="139">
        <f t="shared" si="172"/>
        <v>22.206864505448898</v>
      </c>
      <c r="DI132" s="139">
        <f t="shared" si="172"/>
        <v>22.206864505448898</v>
      </c>
    </row>
    <row r="133" spans="36:113" x14ac:dyDescent="0.2">
      <c r="AJ133" s="156"/>
      <c r="AK133" s="156"/>
      <c r="AL133" s="156"/>
      <c r="AM133" s="156"/>
      <c r="AN133" s="156"/>
      <c r="AO133" s="156"/>
      <c r="AP133" s="156"/>
      <c r="AQ133" s="156"/>
      <c r="AR133" s="156"/>
      <c r="AS133" s="156"/>
      <c r="AT133" s="156"/>
      <c r="AU133" s="156"/>
      <c r="AV133" s="156"/>
      <c r="AW133" s="156"/>
      <c r="AX133" s="156"/>
      <c r="AY133" s="156"/>
      <c r="AZ133" s="156"/>
      <c r="BA133" s="156"/>
      <c r="BB133" s="156"/>
      <c r="BC133" s="156"/>
      <c r="BD133" s="156"/>
      <c r="BE133" s="156"/>
      <c r="BF133" s="156"/>
      <c r="BG133" s="156"/>
      <c r="BH133" s="156"/>
      <c r="BI133" s="156"/>
      <c r="CK133" s="139">
        <f t="shared" ref="CK133:CO141" si="173">CK$72/SUM(CK$12:CK$71)*CK64</f>
        <v>1123.8308479986638</v>
      </c>
      <c r="CL133" s="139">
        <f t="shared" si="173"/>
        <v>1123.8308479986638</v>
      </c>
      <c r="CM133" s="139">
        <f t="shared" si="173"/>
        <v>1123.8308479986638</v>
      </c>
      <c r="CN133" s="139">
        <f t="shared" si="173"/>
        <v>854.18624233225444</v>
      </c>
      <c r="CO133" s="139">
        <f t="shared" si="173"/>
        <v>744.46811563649158</v>
      </c>
      <c r="CP133" s="139">
        <f t="shared" ref="CP133:DI133" si="174">CP$72/SUM(CP$12:CP$71)*CP64</f>
        <v>759.17796350403466</v>
      </c>
      <c r="CQ133" s="139">
        <f t="shared" si="174"/>
        <v>761.51346779328117</v>
      </c>
      <c r="CR133" s="139">
        <f t="shared" si="174"/>
        <v>758.06118250274585</v>
      </c>
      <c r="CS133" s="139">
        <f t="shared" si="174"/>
        <v>760.80347005479427</v>
      </c>
      <c r="CT133" s="139">
        <f t="shared" si="174"/>
        <v>764.01880945944515</v>
      </c>
      <c r="CU133" s="139">
        <f t="shared" si="174"/>
        <v>765.22767121377046</v>
      </c>
      <c r="CV133" s="139">
        <f t="shared" si="174"/>
        <v>765.54513423869003</v>
      </c>
      <c r="CW133" s="139">
        <f t="shared" si="174"/>
        <v>767.65423836351749</v>
      </c>
      <c r="CX133" s="139">
        <f t="shared" si="174"/>
        <v>768.49260680956002</v>
      </c>
      <c r="CY133" s="139">
        <f t="shared" si="174"/>
        <v>772.92896876718157</v>
      </c>
      <c r="CZ133" s="139">
        <f t="shared" si="174"/>
        <v>774.5503250577176</v>
      </c>
      <c r="DA133" s="139">
        <f t="shared" si="174"/>
        <v>778.09415792258301</v>
      </c>
      <c r="DB133" s="139">
        <f t="shared" si="174"/>
        <v>778.72641846787167</v>
      </c>
      <c r="DC133" s="139">
        <f t="shared" si="174"/>
        <v>780.45668945269313</v>
      </c>
      <c r="DD133" s="139">
        <f t="shared" si="174"/>
        <v>785.91117347302998</v>
      </c>
      <c r="DE133" s="139">
        <f t="shared" si="174"/>
        <v>790.28787877756838</v>
      </c>
      <c r="DF133" s="139">
        <f t="shared" si="174"/>
        <v>790.74918251018721</v>
      </c>
      <c r="DG133" s="139">
        <f t="shared" si="174"/>
        <v>790.75458391179018</v>
      </c>
      <c r="DH133" s="139">
        <f t="shared" si="174"/>
        <v>790.70870924700125</v>
      </c>
      <c r="DI133" s="139">
        <f t="shared" si="174"/>
        <v>790.70870924700125</v>
      </c>
    </row>
    <row r="134" spans="36:113" x14ac:dyDescent="0.2">
      <c r="AJ134" s="156"/>
      <c r="AK134" s="156"/>
      <c r="AL134" s="156"/>
      <c r="AM134" s="156"/>
      <c r="AN134" s="156"/>
      <c r="AO134" s="156"/>
      <c r="AP134" s="156"/>
      <c r="AQ134" s="156"/>
      <c r="AR134" s="156"/>
      <c r="AS134" s="156"/>
      <c r="AT134" s="156"/>
      <c r="AU134" s="156"/>
      <c r="AV134" s="156"/>
      <c r="AW134" s="156"/>
      <c r="AX134" s="156"/>
      <c r="AY134" s="156"/>
      <c r="AZ134" s="156"/>
      <c r="BA134" s="156"/>
      <c r="BB134" s="156"/>
      <c r="BC134" s="156"/>
      <c r="BD134" s="156"/>
      <c r="BE134" s="156"/>
      <c r="BF134" s="156"/>
      <c r="BG134" s="156"/>
      <c r="BH134" s="156"/>
      <c r="BI134" s="156"/>
      <c r="CK134" s="139">
        <f t="shared" si="173"/>
        <v>1671.8881963242759</v>
      </c>
      <c r="CL134" s="139">
        <f t="shared" si="173"/>
        <v>1671.8881963242759</v>
      </c>
      <c r="CM134" s="139">
        <f t="shared" si="173"/>
        <v>1671.8881963242759</v>
      </c>
      <c r="CN134" s="139">
        <f t="shared" si="173"/>
        <v>1270.7463036462068</v>
      </c>
      <c r="CO134" s="139">
        <f t="shared" si="173"/>
        <v>1107.5220592929534</v>
      </c>
      <c r="CP134" s="139">
        <f t="shared" ref="CP134:DI134" si="175">CP$72/SUM(CP$12:CP$71)*CP65</f>
        <v>1129.4054424224228</v>
      </c>
      <c r="CQ134" s="139">
        <f t="shared" si="175"/>
        <v>1132.879899508745</v>
      </c>
      <c r="CR134" s="139">
        <f t="shared" si="175"/>
        <v>1127.7440420637668</v>
      </c>
      <c r="CS134" s="139">
        <f t="shared" si="175"/>
        <v>1131.8236579573518</v>
      </c>
      <c r="CT134" s="139">
        <f t="shared" si="175"/>
        <v>1136.6070183779925</v>
      </c>
      <c r="CU134" s="139">
        <f t="shared" si="175"/>
        <v>1138.4054044088123</v>
      </c>
      <c r="CV134" s="139">
        <f t="shared" si="175"/>
        <v>1138.8776842764428</v>
      </c>
      <c r="CW134" s="139">
        <f t="shared" si="175"/>
        <v>1142.0153328802314</v>
      </c>
      <c r="CX134" s="139">
        <f t="shared" si="175"/>
        <v>1143.2625475403436</v>
      </c>
      <c r="CY134" s="139">
        <f t="shared" si="175"/>
        <v>1149.8623852336918</v>
      </c>
      <c r="CZ134" s="139">
        <f t="shared" si="175"/>
        <v>1152.2744265555782</v>
      </c>
      <c r="DA134" s="139">
        <f t="shared" si="175"/>
        <v>1157.5464764793417</v>
      </c>
      <c r="DB134" s="139">
        <f t="shared" si="175"/>
        <v>1158.4870708263929</v>
      </c>
      <c r="DC134" s="139">
        <f t="shared" si="175"/>
        <v>1161.0611411512264</v>
      </c>
      <c r="DD134" s="139">
        <f t="shared" si="175"/>
        <v>1169.1756073690565</v>
      </c>
      <c r="DE134" s="139">
        <f t="shared" si="175"/>
        <v>1175.686695715206</v>
      </c>
      <c r="DF134" s="139">
        <f t="shared" si="175"/>
        <v>1176.3729629295822</v>
      </c>
      <c r="DG134" s="139">
        <f t="shared" si="175"/>
        <v>1176.3809984267384</v>
      </c>
      <c r="DH134" s="139">
        <f t="shared" si="175"/>
        <v>1176.3127521148426</v>
      </c>
      <c r="DI134" s="139">
        <f t="shared" si="175"/>
        <v>1176.3127521148426</v>
      </c>
    </row>
    <row r="135" spans="36:113" x14ac:dyDescent="0.2">
      <c r="AJ135" s="156"/>
      <c r="AK135" s="156"/>
      <c r="AL135" s="156"/>
      <c r="AM135" s="156"/>
      <c r="AN135" s="156"/>
      <c r="AO135" s="156"/>
      <c r="AP135" s="156"/>
      <c r="AQ135" s="156"/>
      <c r="AR135" s="156"/>
      <c r="AS135" s="156"/>
      <c r="AT135" s="156"/>
      <c r="AU135" s="156"/>
      <c r="AV135" s="156"/>
      <c r="AW135" s="156"/>
      <c r="AX135" s="156"/>
      <c r="AY135" s="156"/>
      <c r="AZ135" s="156"/>
      <c r="BA135" s="156"/>
      <c r="BB135" s="156"/>
      <c r="BC135" s="156"/>
      <c r="BD135" s="156"/>
      <c r="BE135" s="156"/>
      <c r="BF135" s="156"/>
      <c r="BG135" s="156"/>
      <c r="BH135" s="156"/>
      <c r="BI135" s="156"/>
      <c r="CK135" s="139" t="e">
        <f t="shared" si="173"/>
        <v>#VALUE!</v>
      </c>
      <c r="CL135" s="139" t="e">
        <f t="shared" si="173"/>
        <v>#VALUE!</v>
      </c>
      <c r="CM135" s="139" t="e">
        <f t="shared" si="173"/>
        <v>#VALUE!</v>
      </c>
      <c r="CN135" s="139" t="e">
        <f t="shared" si="173"/>
        <v>#VALUE!</v>
      </c>
      <c r="CO135" s="139">
        <f t="shared" si="173"/>
        <v>17668.394895344685</v>
      </c>
      <c r="CP135" s="139">
        <f t="shared" ref="CP135:DI135" si="176">CP$72/SUM(CP$12:CP$71)*CP66</f>
        <v>18795.740251932562</v>
      </c>
      <c r="CQ135" s="139">
        <f t="shared" si="176"/>
        <v>18481.218727433814</v>
      </c>
      <c r="CR135" s="139">
        <f t="shared" si="176"/>
        <v>18386.059644915636</v>
      </c>
      <c r="CS135" s="139">
        <f t="shared" si="176"/>
        <v>18450.435896705385</v>
      </c>
      <c r="CT135" s="139">
        <f t="shared" si="176"/>
        <v>18524.918072378256</v>
      </c>
      <c r="CU135" s="139">
        <f t="shared" si="176"/>
        <v>18553.290043501562</v>
      </c>
      <c r="CV135" s="139">
        <f t="shared" si="176"/>
        <v>18560.740629690314</v>
      </c>
      <c r="CW135" s="139">
        <f t="shared" si="176"/>
        <v>18610.236691905484</v>
      </c>
      <c r="CX135" s="139">
        <f t="shared" si="176"/>
        <v>18629.91001401738</v>
      </c>
      <c r="CY135" s="139">
        <f t="shared" si="176"/>
        <v>18734.001877468723</v>
      </c>
      <c r="CZ135" s="139">
        <f t="shared" si="176"/>
        <v>18762.73943157995</v>
      </c>
      <c r="DA135" s="139">
        <f t="shared" si="176"/>
        <v>18883.458246804123</v>
      </c>
      <c r="DB135" s="139">
        <f t="shared" si="176"/>
        <v>18880.996674587481</v>
      </c>
      <c r="DC135" s="139">
        <f t="shared" si="176"/>
        <v>19005.085343322051</v>
      </c>
      <c r="DD135" s="139">
        <f t="shared" si="176"/>
        <v>18965.93172179578</v>
      </c>
      <c r="DE135" s="139">
        <f t="shared" si="176"/>
        <v>18906.396584893821</v>
      </c>
      <c r="DF135" s="139">
        <f t="shared" si="176"/>
        <v>18917.169759155156</v>
      </c>
      <c r="DG135" s="139">
        <f t="shared" si="176"/>
        <v>18917.295901310958</v>
      </c>
      <c r="DH135" s="139">
        <f t="shared" si="176"/>
        <v>18916.224562252966</v>
      </c>
      <c r="DI135" s="139">
        <f t="shared" si="176"/>
        <v>18916.224562252955</v>
      </c>
    </row>
    <row r="136" spans="36:113" x14ac:dyDescent="0.2">
      <c r="CK136" s="139" t="e">
        <f t="shared" si="173"/>
        <v>#VALUE!</v>
      </c>
      <c r="CL136" s="139" t="e">
        <f t="shared" si="173"/>
        <v>#VALUE!</v>
      </c>
      <c r="CM136" s="139" t="e">
        <f t="shared" si="173"/>
        <v>#VALUE!</v>
      </c>
      <c r="CN136" s="139" t="e">
        <f t="shared" si="173"/>
        <v>#VALUE!</v>
      </c>
      <c r="CO136" s="139">
        <f t="shared" si="173"/>
        <v>1757.1529237112841</v>
      </c>
      <c r="CP136" s="139">
        <f t="shared" ref="CP136:DI136" si="177">CP$72/SUM(CP$12:CP$71)*CP67</f>
        <v>914.14110187519918</v>
      </c>
      <c r="CQ136" s="139">
        <f t="shared" si="177"/>
        <v>927.74289815095233</v>
      </c>
      <c r="CR136" s="139">
        <f t="shared" si="177"/>
        <v>932.23163604323179</v>
      </c>
      <c r="CS136" s="139">
        <f t="shared" si="177"/>
        <v>938.77559280645892</v>
      </c>
      <c r="CT136" s="139">
        <f t="shared" si="177"/>
        <v>944.19067060439022</v>
      </c>
      <c r="CU136" s="139">
        <f t="shared" si="177"/>
        <v>947.08678989683654</v>
      </c>
      <c r="CV136" s="139">
        <f t="shared" si="177"/>
        <v>947.84805147915029</v>
      </c>
      <c r="CW136" s="139">
        <f t="shared" si="177"/>
        <v>952.91300434662855</v>
      </c>
      <c r="CX136" s="139">
        <f t="shared" si="177"/>
        <v>954.92990396806408</v>
      </c>
      <c r="CY136" s="139">
        <f t="shared" si="177"/>
        <v>965.63656816660523</v>
      </c>
      <c r="CZ136" s="139">
        <f t="shared" si="177"/>
        <v>947.54665276892069</v>
      </c>
      <c r="DA136" s="139">
        <f t="shared" si="177"/>
        <v>905.24505795553591</v>
      </c>
      <c r="DB136" s="139">
        <f t="shared" si="177"/>
        <v>868.1195394372038</v>
      </c>
      <c r="DC136" s="139">
        <f t="shared" si="177"/>
        <v>840.8524294662825</v>
      </c>
      <c r="DD136" s="139">
        <f t="shared" si="177"/>
        <v>839.20591175999971</v>
      </c>
      <c r="DE136" s="139">
        <f t="shared" si="177"/>
        <v>636.74518358644059</v>
      </c>
      <c r="DF136" s="139">
        <f t="shared" si="177"/>
        <v>637.47105555628605</v>
      </c>
      <c r="DG136" s="139">
        <f t="shared" si="177"/>
        <v>637.47955715964281</v>
      </c>
      <c r="DH136" s="139">
        <f t="shared" si="177"/>
        <v>637.4073539082126</v>
      </c>
      <c r="DI136" s="139">
        <f t="shared" si="177"/>
        <v>637.40735390821203</v>
      </c>
    </row>
    <row r="137" spans="36:113" x14ac:dyDescent="0.2">
      <c r="CK137" s="139" t="e">
        <f t="shared" si="173"/>
        <v>#VALUE!</v>
      </c>
      <c r="CL137" s="139" t="e">
        <f t="shared" si="173"/>
        <v>#VALUE!</v>
      </c>
      <c r="CM137" s="139" t="e">
        <f t="shared" si="173"/>
        <v>#VALUE!</v>
      </c>
      <c r="CN137" s="139" t="e">
        <f t="shared" si="173"/>
        <v>#VALUE!</v>
      </c>
      <c r="CO137" s="139">
        <f t="shared" si="173"/>
        <v>13021.136045853127</v>
      </c>
      <c r="CP137" s="139">
        <f t="shared" ref="CP137:DI137" si="178">CP$72/SUM(CP$12:CP$71)*CP68</f>
        <v>8522.0079024178212</v>
      </c>
      <c r="CQ137" s="139">
        <f t="shared" si="178"/>
        <v>8612.4429918016558</v>
      </c>
      <c r="CR137" s="139">
        <f t="shared" si="178"/>
        <v>8547.7206849858885</v>
      </c>
      <c r="CS137" s="139">
        <f t="shared" si="178"/>
        <v>8577.5581540130024</v>
      </c>
      <c r="CT137" s="139">
        <f t="shared" si="178"/>
        <v>8609.7524584343319</v>
      </c>
      <c r="CU137" s="139">
        <f t="shared" si="178"/>
        <v>8622.8979850883206</v>
      </c>
      <c r="CV137" s="139">
        <f t="shared" si="178"/>
        <v>8626.3500130289794</v>
      </c>
      <c r="CW137" s="139">
        <f t="shared" si="178"/>
        <v>8649.2822880968051</v>
      </c>
      <c r="CX137" s="139">
        <f t="shared" si="178"/>
        <v>8658.3970479163854</v>
      </c>
      <c r="CY137" s="139">
        <f t="shared" si="178"/>
        <v>8706.6215977686497</v>
      </c>
      <c r="CZ137" s="139">
        <f t="shared" si="178"/>
        <v>8697.773459406224</v>
      </c>
      <c r="DA137" s="139">
        <f t="shared" si="178"/>
        <v>8489.3536896837322</v>
      </c>
      <c r="DB137" s="139">
        <f t="shared" si="178"/>
        <v>8449.7398459285887</v>
      </c>
      <c r="DC137" s="139">
        <f t="shared" si="178"/>
        <v>8125.0411925405506</v>
      </c>
      <c r="DD137" s="139">
        <f t="shared" si="178"/>
        <v>7996.0052403989612</v>
      </c>
      <c r="DE137" s="139">
        <f t="shared" si="178"/>
        <v>7761.0298485247095</v>
      </c>
      <c r="DF137" s="139">
        <f t="shared" si="178"/>
        <v>7765.4400914198241</v>
      </c>
      <c r="DG137" s="139">
        <f t="shared" si="178"/>
        <v>7765.4917304245937</v>
      </c>
      <c r="DH137" s="139">
        <f t="shared" si="178"/>
        <v>7765.0531546309667</v>
      </c>
      <c r="DI137" s="139">
        <f t="shared" si="178"/>
        <v>7765.0531546309639</v>
      </c>
    </row>
    <row r="138" spans="36:113" x14ac:dyDescent="0.2">
      <c r="CK138" s="139" t="e">
        <f t="shared" si="173"/>
        <v>#VALUE!</v>
      </c>
      <c r="CL138" s="139" t="e">
        <f t="shared" si="173"/>
        <v>#VALUE!</v>
      </c>
      <c r="CM138" s="139" t="e">
        <f t="shared" si="173"/>
        <v>#VALUE!</v>
      </c>
      <c r="CN138" s="139">
        <f t="shared" si="173"/>
        <v>12474.741361015409</v>
      </c>
      <c r="CO138" s="139">
        <f t="shared" si="173"/>
        <v>1658.7836269532906</v>
      </c>
      <c r="CP138" s="139">
        <f t="shared" ref="CP138:DI138" si="179">CP$72/SUM(CP$12:CP$71)*CP69</f>
        <v>1543.9871824442205</v>
      </c>
      <c r="CQ138" s="139">
        <f t="shared" si="179"/>
        <v>1567.9206804611092</v>
      </c>
      <c r="CR138" s="139">
        <f t="shared" si="179"/>
        <v>1582.1759737581885</v>
      </c>
      <c r="CS138" s="139">
        <f t="shared" si="179"/>
        <v>1593.4919471081027</v>
      </c>
      <c r="CT138" s="139">
        <f t="shared" si="179"/>
        <v>1606.3314449469783</v>
      </c>
      <c r="CU138" s="139">
        <f t="shared" si="179"/>
        <v>1611.3517658547187</v>
      </c>
      <c r="CV138" s="139">
        <f t="shared" si="179"/>
        <v>1612.6714523011626</v>
      </c>
      <c r="CW138" s="139">
        <f t="shared" si="179"/>
        <v>1621.4525118708179</v>
      </c>
      <c r="CX138" s="139">
        <f t="shared" si="179"/>
        <v>1624.949529835236</v>
      </c>
      <c r="CY138" s="139">
        <f t="shared" si="179"/>
        <v>1643.5165843941534</v>
      </c>
      <c r="CZ138" s="139">
        <f t="shared" si="179"/>
        <v>1645.7120181118642</v>
      </c>
      <c r="DA138" s="139">
        <f t="shared" si="179"/>
        <v>1646.9616161412198</v>
      </c>
      <c r="DB138" s="139">
        <f t="shared" si="179"/>
        <v>1641.3195334282277</v>
      </c>
      <c r="DC138" s="139">
        <f t="shared" si="179"/>
        <v>1636.8215500503345</v>
      </c>
      <c r="DD138" s="139">
        <f t="shared" si="179"/>
        <v>1631.1513178304522</v>
      </c>
      <c r="DE138" s="139">
        <f t="shared" si="179"/>
        <v>1544.1636759280877</v>
      </c>
      <c r="DF138" s="139">
        <f t="shared" si="179"/>
        <v>1545.9517799022283</v>
      </c>
      <c r="DG138" s="139">
        <f t="shared" si="179"/>
        <v>1545.9727229113771</v>
      </c>
      <c r="DH138" s="139">
        <f t="shared" si="179"/>
        <v>1545.7948562630838</v>
      </c>
      <c r="DI138" s="139">
        <f t="shared" si="179"/>
        <v>1545.7948562630825</v>
      </c>
    </row>
    <row r="139" spans="36:113" x14ac:dyDescent="0.2">
      <c r="CK139" s="139" t="e">
        <f t="shared" si="173"/>
        <v>#VALUE!</v>
      </c>
      <c r="CL139" s="139" t="e">
        <f t="shared" si="173"/>
        <v>#VALUE!</v>
      </c>
      <c r="CM139" s="139" t="e">
        <f t="shared" si="173"/>
        <v>#VALUE!</v>
      </c>
      <c r="CN139" s="139">
        <f t="shared" si="173"/>
        <v>5751.0962755790461</v>
      </c>
      <c r="CO139" s="139">
        <f t="shared" si="173"/>
        <v>3983.57402395381</v>
      </c>
      <c r="CP139" s="139">
        <f t="shared" ref="CP139:DI139" si="180">CP$72/SUM(CP$12:CP$71)*CP70</f>
        <v>4068.3754764814798</v>
      </c>
      <c r="CQ139" s="139">
        <f t="shared" si="180"/>
        <v>4085.3640822177417</v>
      </c>
      <c r="CR139" s="139">
        <f t="shared" si="180"/>
        <v>4070.9705960674128</v>
      </c>
      <c r="CS139" s="139">
        <f t="shared" si="180"/>
        <v>4087.0662451874823</v>
      </c>
      <c r="CT139" s="139">
        <f t="shared" si="180"/>
        <v>4105.9450220691142</v>
      </c>
      <c r="CU139" s="139">
        <f t="shared" si="180"/>
        <v>4113.051261746934</v>
      </c>
      <c r="CV139" s="139">
        <f t="shared" si="180"/>
        <v>4114.9178792859775</v>
      </c>
      <c r="CW139" s="139">
        <f t="shared" si="180"/>
        <v>4127.3234790688666</v>
      </c>
      <c r="CX139" s="139">
        <f t="shared" si="180"/>
        <v>4132.2568779604117</v>
      </c>
      <c r="CY139" s="139">
        <f t="shared" si="180"/>
        <v>4158.3834215574498</v>
      </c>
      <c r="CZ139" s="139">
        <f t="shared" si="180"/>
        <v>4167.8401036478235</v>
      </c>
      <c r="DA139" s="139">
        <f t="shared" si="180"/>
        <v>4188.2952210402491</v>
      </c>
      <c r="DB139" s="139">
        <f t="shared" si="180"/>
        <v>4191.8453732468333</v>
      </c>
      <c r="DC139" s="139">
        <f t="shared" si="180"/>
        <v>4201.5556708769336</v>
      </c>
      <c r="DD139" s="139">
        <f t="shared" si="180"/>
        <v>4028.2036321945807</v>
      </c>
      <c r="DE139" s="139">
        <f t="shared" si="180"/>
        <v>4051.5665873961279</v>
      </c>
      <c r="DF139" s="139">
        <f t="shared" si="180"/>
        <v>4054.1480037211127</v>
      </c>
      <c r="DG139" s="139">
        <f t="shared" si="180"/>
        <v>4054.1782314836391</v>
      </c>
      <c r="DH139" s="139">
        <f t="shared" si="180"/>
        <v>4053.9215054157476</v>
      </c>
      <c r="DI139" s="139">
        <f t="shared" si="180"/>
        <v>4053.9215054157471</v>
      </c>
    </row>
    <row r="140" spans="36:113" x14ac:dyDescent="0.2">
      <c r="CK140" s="139" t="e">
        <f t="shared" si="173"/>
        <v>#VALUE!</v>
      </c>
      <c r="CL140" s="139" t="e">
        <f t="shared" si="173"/>
        <v>#VALUE!</v>
      </c>
      <c r="CM140" s="139" t="e">
        <f t="shared" si="173"/>
        <v>#VALUE!</v>
      </c>
      <c r="CN140" s="139">
        <f t="shared" si="173"/>
        <v>3299.2378460884488</v>
      </c>
      <c r="CO140" s="139">
        <f t="shared" si="173"/>
        <v>368.28589644553165</v>
      </c>
      <c r="CP140" s="139">
        <f t="shared" ref="CP140:DI140" si="181">CP$72/SUM(CP$12:CP$71)*CP71</f>
        <v>340.54745994807791</v>
      </c>
      <c r="CQ140" s="139">
        <f t="shared" si="181"/>
        <v>344.30215814580453</v>
      </c>
      <c r="CR140" s="139">
        <f t="shared" si="181"/>
        <v>347.55732210855172</v>
      </c>
      <c r="CS140" s="139">
        <f t="shared" si="181"/>
        <v>350.07617379036407</v>
      </c>
      <c r="CT140" s="139">
        <f t="shared" si="181"/>
        <v>352.96934643215894</v>
      </c>
      <c r="CU140" s="139">
        <f t="shared" si="181"/>
        <v>354.08735925746942</v>
      </c>
      <c r="CV140" s="139">
        <f t="shared" si="181"/>
        <v>354.38126830050572</v>
      </c>
      <c r="CW140" s="139">
        <f t="shared" si="181"/>
        <v>356.3371022889965</v>
      </c>
      <c r="CX140" s="139">
        <f t="shared" si="181"/>
        <v>357.11609803428564</v>
      </c>
      <c r="CY140" s="139">
        <f t="shared" si="181"/>
        <v>361.25298961446362</v>
      </c>
      <c r="CZ140" s="139">
        <f t="shared" si="181"/>
        <v>362.07306558520241</v>
      </c>
      <c r="DA140" s="139">
        <f t="shared" si="181"/>
        <v>362.44956386062847</v>
      </c>
      <c r="DB140" s="139">
        <f t="shared" si="181"/>
        <v>361.79455225555705</v>
      </c>
      <c r="DC140" s="139">
        <f t="shared" si="181"/>
        <v>360.19730298183629</v>
      </c>
      <c r="DD140" s="139">
        <f t="shared" si="181"/>
        <v>359.71461485242315</v>
      </c>
      <c r="DE140" s="139">
        <f t="shared" si="181"/>
        <v>355.03328689713317</v>
      </c>
      <c r="DF140" s="139">
        <f t="shared" si="181"/>
        <v>355.44748506627406</v>
      </c>
      <c r="DG140" s="139">
        <f t="shared" si="181"/>
        <v>355.45233638748243</v>
      </c>
      <c r="DH140" s="139">
        <f t="shared" si="181"/>
        <v>355.41113470143705</v>
      </c>
      <c r="DI140" s="139">
        <f t="shared" si="181"/>
        <v>355.41113470143688</v>
      </c>
    </row>
    <row r="141" spans="36:113" x14ac:dyDescent="0.2">
      <c r="CK141" s="139">
        <f t="shared" si="173"/>
        <v>150478.1</v>
      </c>
      <c r="CL141" s="139">
        <f t="shared" si="173"/>
        <v>150478.1</v>
      </c>
      <c r="CM141" s="139">
        <f t="shared" si="173"/>
        <v>150478.1</v>
      </c>
      <c r="CN141" s="139">
        <f t="shared" si="173"/>
        <v>140841.70372442092</v>
      </c>
      <c r="CO141" s="139">
        <f t="shared" si="173"/>
        <v>138998.26553259749</v>
      </c>
      <c r="CP141" s="139">
        <f t="shared" ref="CP141:DI141" si="182">CP$72/SUM(CP$12:CP$71)*CP72</f>
        <v>135936.69706975197</v>
      </c>
      <c r="CQ141" s="139">
        <f t="shared" si="182"/>
        <v>134113.4593080281</v>
      </c>
      <c r="CR141" s="139">
        <f t="shared" si="182"/>
        <v>131426.46791534862</v>
      </c>
      <c r="CS141" s="139">
        <f t="shared" si="182"/>
        <v>131411.42921337386</v>
      </c>
      <c r="CT141" s="139">
        <f t="shared" si="182"/>
        <v>131393.71125653671</v>
      </c>
      <c r="CU141" s="139">
        <f t="shared" si="182"/>
        <v>131387.0725285644</v>
      </c>
      <c r="CV141" s="139">
        <f t="shared" si="182"/>
        <v>131385.32875340892</v>
      </c>
      <c r="CW141" s="139">
        <f t="shared" si="182"/>
        <v>131373.7399852805</v>
      </c>
      <c r="CX141" s="139">
        <f t="shared" si="182"/>
        <v>131369.13162074189</v>
      </c>
      <c r="CY141" s="139">
        <f t="shared" si="182"/>
        <v>131344.7282953664</v>
      </c>
      <c r="CZ141" s="139">
        <f t="shared" si="182"/>
        <v>131335.12450261231</v>
      </c>
      <c r="DA141" s="139">
        <f t="shared" si="182"/>
        <v>131314.90579360374</v>
      </c>
      <c r="DB141" s="139">
        <f t="shared" si="182"/>
        <v>131310.19363579203</v>
      </c>
      <c r="DC141" s="139">
        <f t="shared" si="182"/>
        <v>131301.05634970852</v>
      </c>
      <c r="DD141" s="139">
        <f t="shared" si="182"/>
        <v>131473.69097977871</v>
      </c>
      <c r="DE141" s="139">
        <f t="shared" si="182"/>
        <v>131441.23827809439</v>
      </c>
      <c r="DF141" s="139">
        <f t="shared" si="182"/>
        <v>131438.82415487868</v>
      </c>
      <c r="DG141" s="139">
        <f t="shared" si="182"/>
        <v>131438.79588628386</v>
      </c>
      <c r="DH141" s="139">
        <f t="shared" si="182"/>
        <v>131439.03597318311</v>
      </c>
      <c r="DI141" s="139">
        <f t="shared" si="182"/>
        <v>131439.03597318311</v>
      </c>
    </row>
    <row r="142" spans="36:113" x14ac:dyDescent="0.2">
      <c r="CK142" s="139">
        <f t="shared" ref="CK142:DI143" si="183">CK$72/SUM(CK$12:CK$71)*CK75</f>
        <v>0</v>
      </c>
      <c r="CL142" s="139">
        <f t="shared" si="183"/>
        <v>0</v>
      </c>
      <c r="CM142" s="139">
        <f t="shared" si="183"/>
        <v>0</v>
      </c>
      <c r="CN142" s="139">
        <f t="shared" si="183"/>
        <v>0</v>
      </c>
      <c r="CO142" s="139">
        <f t="shared" si="183"/>
        <v>0</v>
      </c>
      <c r="CP142" s="139">
        <f t="shared" si="183"/>
        <v>0</v>
      </c>
      <c r="CQ142" s="139">
        <f t="shared" si="183"/>
        <v>0</v>
      </c>
      <c r="CR142" s="139">
        <f t="shared" si="183"/>
        <v>0</v>
      </c>
      <c r="CS142" s="139">
        <f t="shared" si="183"/>
        <v>0</v>
      </c>
      <c r="CT142" s="139">
        <f t="shared" si="183"/>
        <v>0</v>
      </c>
      <c r="CU142" s="139">
        <f t="shared" si="183"/>
        <v>0</v>
      </c>
      <c r="CV142" s="139">
        <f t="shared" si="183"/>
        <v>0</v>
      </c>
      <c r="CW142" s="139">
        <f t="shared" si="183"/>
        <v>0</v>
      </c>
      <c r="CX142" s="139">
        <f t="shared" si="183"/>
        <v>0</v>
      </c>
      <c r="CY142" s="139">
        <f t="shared" si="183"/>
        <v>0</v>
      </c>
      <c r="CZ142" s="139">
        <f t="shared" si="183"/>
        <v>0</v>
      </c>
      <c r="DA142" s="139">
        <f t="shared" si="183"/>
        <v>0</v>
      </c>
      <c r="DB142" s="139">
        <f t="shared" si="183"/>
        <v>0</v>
      </c>
      <c r="DC142" s="139">
        <f t="shared" si="183"/>
        <v>0</v>
      </c>
      <c r="DD142" s="139">
        <f t="shared" si="183"/>
        <v>0</v>
      </c>
      <c r="DE142" s="139">
        <f t="shared" si="183"/>
        <v>0</v>
      </c>
      <c r="DF142" s="139">
        <f t="shared" si="183"/>
        <v>0</v>
      </c>
      <c r="DG142" s="139">
        <f t="shared" si="183"/>
        <v>0</v>
      </c>
      <c r="DH142" s="139">
        <f t="shared" si="183"/>
        <v>0</v>
      </c>
      <c r="DI142" s="139">
        <f t="shared" si="183"/>
        <v>0</v>
      </c>
    </row>
    <row r="143" spans="36:113" x14ac:dyDescent="0.2">
      <c r="CK143" s="139">
        <f t="shared" si="183"/>
        <v>0</v>
      </c>
      <c r="CL143" s="139">
        <f t="shared" si="183"/>
        <v>0</v>
      </c>
      <c r="CM143" s="139">
        <f t="shared" si="183"/>
        <v>0</v>
      </c>
      <c r="CN143" s="139">
        <f t="shared" si="183"/>
        <v>0</v>
      </c>
      <c r="CO143" s="139">
        <f>CO$72/SUM(CO$12:CO$71)*CO78</f>
        <v>0</v>
      </c>
      <c r="CP143" s="139">
        <f t="shared" si="183"/>
        <v>0</v>
      </c>
      <c r="CQ143" s="139">
        <f t="shared" si="183"/>
        <v>0</v>
      </c>
      <c r="CR143" s="139">
        <f t="shared" si="183"/>
        <v>0</v>
      </c>
      <c r="CS143" s="139">
        <f t="shared" si="183"/>
        <v>0</v>
      </c>
      <c r="CT143" s="139">
        <f t="shared" si="183"/>
        <v>0</v>
      </c>
      <c r="CU143" s="139">
        <f t="shared" si="183"/>
        <v>0</v>
      </c>
      <c r="CV143" s="139">
        <f t="shared" si="183"/>
        <v>0</v>
      </c>
      <c r="CW143" s="139">
        <f t="shared" si="183"/>
        <v>0</v>
      </c>
      <c r="CX143" s="139">
        <f t="shared" si="183"/>
        <v>0</v>
      </c>
      <c r="CY143" s="139">
        <f t="shared" si="183"/>
        <v>0</v>
      </c>
      <c r="CZ143" s="139">
        <f t="shared" si="183"/>
        <v>0</v>
      </c>
      <c r="DA143" s="139">
        <f t="shared" si="183"/>
        <v>0</v>
      </c>
      <c r="DB143" s="139">
        <f t="shared" si="183"/>
        <v>0</v>
      </c>
      <c r="DC143" s="139" t="e">
        <f>DC$72/SUM(DC$12:DC$71)*#REF!</f>
        <v>#REF!</v>
      </c>
      <c r="DD143" s="139" t="e">
        <f>DD$72/SUM(DD$12:DD$71)*#REF!</f>
        <v>#REF!</v>
      </c>
      <c r="DE143" s="139">
        <f>DE$72/SUM(DE$12:DE$71)*O76</f>
        <v>0</v>
      </c>
      <c r="DF143" s="139">
        <f t="shared" si="183"/>
        <v>0</v>
      </c>
      <c r="DG143" s="139">
        <f t="shared" si="183"/>
        <v>0</v>
      </c>
      <c r="DH143" s="139">
        <f t="shared" si="183"/>
        <v>0</v>
      </c>
      <c r="DI143" s="139">
        <f t="shared" si="183"/>
        <v>0</v>
      </c>
    </row>
    <row r="148" spans="89:113" x14ac:dyDescent="0.2">
      <c r="CK148" s="436">
        <f>CK18</f>
        <v>2466.1465785217811</v>
      </c>
      <c r="CL148" s="436">
        <f>CL18</f>
        <v>2466.1465785217811</v>
      </c>
      <c r="CM148" s="436">
        <f>CM18</f>
        <v>2466.1465785217806</v>
      </c>
      <c r="CN148" s="436">
        <f>CN18+CN70</f>
        <v>19067.954871026501</v>
      </c>
      <c r="CO148" s="436">
        <f t="shared" ref="CO148:DI148" si="184">CO18+CO70</f>
        <v>12646.927382739625</v>
      </c>
      <c r="CP148" s="436">
        <f t="shared" si="184"/>
        <v>12919.036096857157</v>
      </c>
      <c r="CQ148" s="436">
        <f t="shared" si="184"/>
        <v>12969.475005486951</v>
      </c>
      <c r="CR148" s="436">
        <f t="shared" si="184"/>
        <v>12920.957816870556</v>
      </c>
      <c r="CS148" s="436">
        <f t="shared" si="184"/>
        <v>12970.593100693248</v>
      </c>
      <c r="CT148" s="436">
        <f t="shared" si="184"/>
        <v>13028.820288387262</v>
      </c>
      <c r="CU148" s="436">
        <f t="shared" si="184"/>
        <v>13050.722301200765</v>
      </c>
      <c r="CV148" s="436">
        <f t="shared" si="184"/>
        <v>13056.474898973316</v>
      </c>
      <c r="CW148" s="436">
        <f t="shared" si="184"/>
        <v>13094.701870163335</v>
      </c>
      <c r="CX148" s="436">
        <f t="shared" si="184"/>
        <v>13109.901380342595</v>
      </c>
      <c r="CY148" s="436">
        <f t="shared" si="184"/>
        <v>13190.372839745789</v>
      </c>
      <c r="CZ148" s="436">
        <f t="shared" si="184"/>
        <v>13219.764581877591</v>
      </c>
      <c r="DA148" s="436">
        <f t="shared" si="184"/>
        <v>13283.722450797355</v>
      </c>
      <c r="DB148" s="436">
        <f t="shared" si="184"/>
        <v>13295.144900850957</v>
      </c>
      <c r="DC148" s="436">
        <f t="shared" si="184"/>
        <v>13326.021455644148</v>
      </c>
      <c r="DD148" s="436">
        <f t="shared" si="184"/>
        <v>12824.783507712644</v>
      </c>
      <c r="DE148" s="436">
        <f t="shared" si="184"/>
        <v>12900.34577749944</v>
      </c>
      <c r="DF148" s="436">
        <f t="shared" si="184"/>
        <v>12827.943536412804</v>
      </c>
      <c r="DG148" s="436">
        <f t="shared" si="184"/>
        <v>12828.036529570763</v>
      </c>
      <c r="DH148" s="436">
        <f t="shared" si="184"/>
        <v>12827.246731915035</v>
      </c>
      <c r="DI148" s="436">
        <f t="shared" si="184"/>
        <v>12827.246731915031</v>
      </c>
    </row>
  </sheetData>
  <mergeCells count="30">
    <mergeCell ref="GZ9:HX9"/>
    <mergeCell ref="DQ10:EO10"/>
    <mergeCell ref="ES10:FQ10"/>
    <mergeCell ref="GC10:GD10"/>
    <mergeCell ref="GJ10:GK10"/>
    <mergeCell ref="DL2:DN2"/>
    <mergeCell ref="A3:DI3"/>
    <mergeCell ref="A4:DI4"/>
    <mergeCell ref="A5:DI5"/>
    <mergeCell ref="CJ9:CJ10"/>
    <mergeCell ref="CL9:DI9"/>
    <mergeCell ref="AJ9:AJ10"/>
    <mergeCell ref="AK9:BI9"/>
    <mergeCell ref="BJ9:BJ10"/>
    <mergeCell ref="BK9:CI9"/>
    <mergeCell ref="CN1:DI1"/>
    <mergeCell ref="AJ7:DI7"/>
    <mergeCell ref="C8:I8"/>
    <mergeCell ref="J8:AI8"/>
    <mergeCell ref="AJ8:BI8"/>
    <mergeCell ref="BJ8:CI8"/>
    <mergeCell ref="CJ8:DI8"/>
    <mergeCell ref="I76:J76"/>
    <mergeCell ref="K76:N76"/>
    <mergeCell ref="A7:A10"/>
    <mergeCell ref="B7:B10"/>
    <mergeCell ref="C7:AI7"/>
    <mergeCell ref="C9:C10"/>
    <mergeCell ref="D9:I9"/>
    <mergeCell ref="J9:J10"/>
  </mergeCells>
  <pageMargins left="0.25" right="0.25" top="0.75" bottom="0.75" header="0.3" footer="0.3"/>
  <pageSetup paperSize="8" scale="71" fitToWidth="0" orientation="landscape" r:id="rId1"/>
  <colBreaks count="2" manualBreakCount="2">
    <brk id="40" max="77" man="1"/>
    <brk id="113" max="77"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VR81"/>
  <sheetViews>
    <sheetView tabSelected="1" view="pageBreakPreview" zoomScale="55" zoomScaleNormal="86" zoomScaleSheetLayoutView="55" workbookViewId="0">
      <selection activeCell="AZ32" sqref="AZ32"/>
    </sheetView>
  </sheetViews>
  <sheetFormatPr defaultColWidth="2.85546875" defaultRowHeight="11.25" x14ac:dyDescent="0.2"/>
  <cols>
    <col min="1" max="1" width="3.5703125" style="139" customWidth="1"/>
    <col min="2" max="2" width="18.140625" style="139" customWidth="1"/>
    <col min="3" max="3" width="7.7109375" style="139" customWidth="1"/>
    <col min="4" max="4" width="7.7109375" style="139" hidden="1" customWidth="1"/>
    <col min="5" max="6" width="4.42578125" style="139" bestFit="1" customWidth="1"/>
    <col min="7" max="7" width="5.42578125" style="139" bestFit="1" customWidth="1"/>
    <col min="8" max="8" width="4.42578125" style="139" bestFit="1" customWidth="1"/>
    <col min="9" max="9" width="8.42578125" style="139" bestFit="1" customWidth="1"/>
    <col min="10" max="10" width="7.28515625" style="139" customWidth="1"/>
    <col min="11" max="11" width="7.28515625" style="139" hidden="1" customWidth="1"/>
    <col min="12" max="35" width="4.42578125" style="139" bestFit="1" customWidth="1"/>
    <col min="36" max="36" width="10" style="139" customWidth="1"/>
    <col min="37" max="37" width="10" style="139" hidden="1" customWidth="1"/>
    <col min="38" max="60" width="7.140625" style="139" customWidth="1"/>
    <col min="61" max="61" width="9.28515625" style="139" customWidth="1"/>
    <col min="62" max="62" width="9.42578125" style="139" customWidth="1"/>
    <col min="63" max="63" width="10" style="139" hidden="1" customWidth="1"/>
    <col min="64" max="85" width="4.85546875" style="139" bestFit="1" customWidth="1"/>
    <col min="86" max="87" width="4.42578125" style="139" bestFit="1" customWidth="1"/>
    <col min="88" max="88" width="8.5703125" style="139" customWidth="1"/>
    <col min="89" max="89" width="10" style="139" hidden="1" customWidth="1"/>
    <col min="90" max="91" width="10" style="139" customWidth="1"/>
    <col min="92" max="102" width="10" style="139" bestFit="1" customWidth="1"/>
    <col min="103" max="103" width="10" style="139" customWidth="1"/>
    <col min="104" max="112" width="10" style="139" bestFit="1" customWidth="1"/>
    <col min="113" max="113" width="11.85546875" style="139" customWidth="1"/>
    <col min="114" max="114" width="0" style="139" hidden="1" customWidth="1"/>
    <col min="115" max="115" width="13" style="139" hidden="1" customWidth="1"/>
    <col min="116" max="116" width="11.5703125" style="139" hidden="1" customWidth="1"/>
    <col min="117" max="117" width="8.5703125" style="139" hidden="1" customWidth="1"/>
    <col min="118" max="118" width="10.42578125" style="139" hidden="1" customWidth="1"/>
    <col min="119" max="122" width="0" style="139" hidden="1" customWidth="1"/>
    <col min="123" max="123" width="5.28515625" style="139" hidden="1" customWidth="1"/>
    <col min="124" max="124" width="6" style="139" hidden="1" customWidth="1"/>
    <col min="125" max="125" width="3.42578125" style="139" hidden="1" customWidth="1"/>
    <col min="126" max="126" width="5" style="139" hidden="1" customWidth="1"/>
    <col min="127" max="145" width="3.42578125" style="139" hidden="1" customWidth="1"/>
    <col min="146" max="176" width="0" style="139" hidden="1" customWidth="1"/>
    <col min="177" max="177" width="6.85546875" style="139" hidden="1" customWidth="1"/>
    <col min="178" max="180" width="0" style="139" hidden="1" customWidth="1"/>
    <col min="181" max="181" width="5.28515625" style="139" hidden="1" customWidth="1"/>
    <col min="182" max="184" width="0" style="139" hidden="1" customWidth="1"/>
    <col min="185" max="185" width="6.7109375" style="139" hidden="1" customWidth="1"/>
    <col min="186" max="186" width="4.5703125" style="139" hidden="1" customWidth="1"/>
    <col min="187" max="191" width="0" style="139" hidden="1" customWidth="1"/>
    <col min="192" max="192" width="4.5703125" style="139" hidden="1" customWidth="1"/>
    <col min="193" max="193" width="5.42578125" style="139" hidden="1" customWidth="1"/>
    <col min="194" max="195" width="0" style="139" hidden="1" customWidth="1"/>
    <col min="196" max="196" width="7.42578125" style="139" hidden="1" customWidth="1"/>
    <col min="197" max="199" width="0" style="139" hidden="1" customWidth="1"/>
    <col min="200" max="200" width="6.5703125" style="139" hidden="1" customWidth="1"/>
    <col min="201" max="203" width="0" style="139" hidden="1" customWidth="1"/>
    <col min="204" max="204" width="10" style="139" hidden="1" customWidth="1"/>
    <col min="205" max="207" width="0" style="139" hidden="1" customWidth="1"/>
    <col min="208" max="208" width="10" style="139" hidden="1" customWidth="1"/>
    <col min="209" max="209" width="4.5703125" style="139" hidden="1" customWidth="1"/>
    <col min="210" max="231" width="5.140625" style="139" hidden="1" customWidth="1"/>
    <col min="232" max="232" width="5" style="139" hidden="1" customWidth="1"/>
    <col min="233" max="238" width="0" style="139" hidden="1" customWidth="1"/>
    <col min="239" max="263" width="10.140625" style="139" hidden="1" customWidth="1"/>
    <col min="264" max="264" width="6.7109375" style="139" hidden="1" customWidth="1"/>
    <col min="265" max="5938" width="0" style="139" hidden="1" customWidth="1"/>
    <col min="5939" max="5998" width="2.85546875" style="185"/>
    <col min="5999" max="16384" width="2.85546875" style="139"/>
  </cols>
  <sheetData>
    <row r="1" spans="1:307 5938:5998" s="1" customFormat="1" ht="12.75" customHeight="1" x14ac:dyDescent="0.2">
      <c r="C1" s="131"/>
      <c r="D1" s="131"/>
      <c r="CN1" s="1072" t="s">
        <v>1521</v>
      </c>
      <c r="CO1" s="1072"/>
      <c r="CP1" s="1072"/>
      <c r="CQ1" s="1072"/>
      <c r="CR1" s="1072"/>
      <c r="CS1" s="1072"/>
      <c r="CT1" s="1072"/>
      <c r="CU1" s="1072"/>
      <c r="CV1" s="1072"/>
      <c r="CW1" s="1072"/>
      <c r="CX1" s="1072"/>
      <c r="CY1" s="1072"/>
      <c r="CZ1" s="1072"/>
      <c r="DA1" s="1072"/>
      <c r="DB1" s="1072"/>
      <c r="DC1" s="1072"/>
      <c r="DD1" s="1072"/>
      <c r="DE1" s="1072"/>
      <c r="DF1" s="1072"/>
      <c r="DG1" s="1072"/>
      <c r="DH1" s="1072"/>
      <c r="DI1" s="1072"/>
      <c r="HTK1" s="631"/>
      <c r="HTL1" s="631"/>
      <c r="HTM1" s="631"/>
      <c r="HTN1" s="631"/>
      <c r="HTO1" s="631"/>
      <c r="HTP1" s="631"/>
      <c r="HTQ1" s="631"/>
      <c r="HTR1" s="631"/>
      <c r="HTS1" s="631"/>
      <c r="HTT1" s="631"/>
      <c r="HTU1" s="631"/>
      <c r="HTV1" s="631"/>
      <c r="HTW1" s="631"/>
      <c r="HTX1" s="631"/>
      <c r="HTY1" s="631"/>
      <c r="HTZ1" s="631"/>
      <c r="HUA1" s="631"/>
      <c r="HUB1" s="631"/>
      <c r="HUC1" s="631"/>
      <c r="HUD1" s="631"/>
      <c r="HUE1" s="631"/>
      <c r="HUF1" s="631"/>
      <c r="HUG1" s="631"/>
      <c r="HUH1" s="631"/>
      <c r="HUI1" s="631"/>
      <c r="HUJ1" s="631"/>
      <c r="HUK1" s="631"/>
      <c r="HUL1" s="631"/>
      <c r="HUM1" s="631"/>
      <c r="HUN1" s="631"/>
      <c r="HUO1" s="631"/>
      <c r="HUP1" s="631"/>
      <c r="HUQ1" s="631"/>
      <c r="HUR1" s="631"/>
      <c r="HUS1" s="631"/>
      <c r="HUT1" s="631"/>
      <c r="HUU1" s="631"/>
      <c r="HUV1" s="631"/>
      <c r="HUW1" s="631"/>
      <c r="HUX1" s="631"/>
      <c r="HUY1" s="631"/>
      <c r="HUZ1" s="631"/>
      <c r="HVA1" s="631"/>
      <c r="HVB1" s="631"/>
      <c r="HVC1" s="631"/>
      <c r="HVD1" s="631"/>
      <c r="HVE1" s="631"/>
      <c r="HVF1" s="631"/>
      <c r="HVG1" s="631"/>
      <c r="HVH1" s="631"/>
      <c r="HVI1" s="631"/>
      <c r="HVJ1" s="631"/>
      <c r="HVK1" s="631"/>
      <c r="HVL1" s="631"/>
      <c r="HVM1" s="631"/>
      <c r="HVN1" s="631"/>
      <c r="HVO1" s="631"/>
      <c r="HVP1" s="631"/>
      <c r="HVQ1" s="631"/>
      <c r="HVR1" s="631"/>
    </row>
    <row r="2" spans="1:307 5938:5998" s="3" customFormat="1" ht="10.5" customHeight="1" x14ac:dyDescent="0.2">
      <c r="C2" s="128"/>
      <c r="D2" s="128"/>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DI2" s="163" t="s">
        <v>659</v>
      </c>
      <c r="DL2" s="997" t="s">
        <v>652</v>
      </c>
      <c r="DM2" s="997"/>
      <c r="DN2" s="997"/>
      <c r="HTK2" s="171"/>
      <c r="HTL2" s="171"/>
      <c r="HTM2" s="171"/>
      <c r="HTN2" s="171"/>
      <c r="HTO2" s="171"/>
      <c r="HTP2" s="171"/>
      <c r="HTQ2" s="171"/>
      <c r="HTR2" s="171"/>
      <c r="HTS2" s="171"/>
      <c r="HTT2" s="171"/>
      <c r="HTU2" s="171"/>
      <c r="HTV2" s="171"/>
      <c r="HTW2" s="171"/>
      <c r="HTX2" s="171"/>
      <c r="HTY2" s="171"/>
      <c r="HTZ2" s="171"/>
      <c r="HUA2" s="171"/>
      <c r="HUB2" s="171"/>
      <c r="HUC2" s="171"/>
      <c r="HUD2" s="171"/>
      <c r="HUE2" s="171"/>
      <c r="HUF2" s="171"/>
      <c r="HUG2" s="171"/>
      <c r="HUH2" s="171"/>
      <c r="HUI2" s="171"/>
      <c r="HUJ2" s="171"/>
      <c r="HUK2" s="171"/>
      <c r="HUL2" s="171"/>
      <c r="HUM2" s="171"/>
      <c r="HUN2" s="171"/>
      <c r="HUO2" s="171"/>
      <c r="HUP2" s="171"/>
      <c r="HUQ2" s="171"/>
      <c r="HUR2" s="171"/>
      <c r="HUS2" s="171"/>
      <c r="HUT2" s="171"/>
      <c r="HUU2" s="171"/>
      <c r="HUV2" s="171"/>
      <c r="HUW2" s="171"/>
      <c r="HUX2" s="171"/>
      <c r="HUY2" s="171"/>
      <c r="HUZ2" s="171"/>
      <c r="HVA2" s="171"/>
      <c r="HVB2" s="171"/>
      <c r="HVC2" s="171"/>
      <c r="HVD2" s="171"/>
      <c r="HVE2" s="171"/>
      <c r="HVF2" s="171"/>
      <c r="HVG2" s="171"/>
      <c r="HVH2" s="171"/>
      <c r="HVI2" s="171"/>
      <c r="HVJ2" s="171"/>
      <c r="HVK2" s="171"/>
      <c r="HVL2" s="171"/>
      <c r="HVM2" s="171"/>
      <c r="HVN2" s="171"/>
      <c r="HVO2" s="171"/>
      <c r="HVP2" s="171"/>
      <c r="HVQ2" s="171"/>
      <c r="HVR2" s="171"/>
    </row>
    <row r="3" spans="1:307 5938:5998" s="4" customFormat="1" ht="15.75" x14ac:dyDescent="0.25">
      <c r="A3" s="1088"/>
      <c r="B3" s="1088"/>
      <c r="C3" s="1088"/>
      <c r="D3" s="1088"/>
      <c r="E3" s="1088"/>
      <c r="F3" s="1088"/>
      <c r="G3" s="1088"/>
      <c r="H3" s="1088"/>
      <c r="I3" s="1088"/>
      <c r="J3" s="1088"/>
      <c r="K3" s="1088"/>
      <c r="L3" s="1088"/>
      <c r="M3" s="1088"/>
      <c r="N3" s="1088"/>
      <c r="O3" s="1088"/>
      <c r="P3" s="1088"/>
      <c r="Q3" s="1088"/>
      <c r="R3" s="1088"/>
      <c r="S3" s="1088"/>
      <c r="T3" s="1088"/>
      <c r="U3" s="1088"/>
      <c r="V3" s="1088"/>
      <c r="W3" s="1088"/>
      <c r="X3" s="1088"/>
      <c r="Y3" s="1088"/>
      <c r="Z3" s="1088"/>
      <c r="AA3" s="1088"/>
      <c r="AB3" s="1088"/>
      <c r="AC3" s="1088"/>
      <c r="AD3" s="1088"/>
      <c r="AE3" s="1088"/>
      <c r="AF3" s="1088"/>
      <c r="AG3" s="1088"/>
      <c r="AH3" s="1088"/>
      <c r="AI3" s="1088"/>
      <c r="AJ3" s="1088"/>
      <c r="AK3" s="1088"/>
      <c r="AL3" s="1088"/>
      <c r="AM3" s="1088"/>
      <c r="AN3" s="1088"/>
      <c r="AO3" s="1088"/>
      <c r="AP3" s="1073" t="s">
        <v>512</v>
      </c>
      <c r="AQ3" s="1073"/>
      <c r="AR3" s="1073"/>
      <c r="AS3" s="1073"/>
      <c r="AT3" s="1073"/>
      <c r="AU3" s="1073"/>
      <c r="AV3" s="1073"/>
      <c r="AW3" s="1073"/>
      <c r="AX3" s="1073"/>
      <c r="AY3" s="1073"/>
      <c r="AZ3" s="1073"/>
      <c r="BA3" s="1073"/>
      <c r="BB3" s="1073"/>
      <c r="BC3" s="1073"/>
      <c r="BD3" s="1073"/>
      <c r="BE3" s="1073"/>
      <c r="BF3" s="1073"/>
      <c r="BG3" s="1073"/>
      <c r="BH3" s="1073"/>
      <c r="BI3" s="1073"/>
      <c r="BJ3" s="1073"/>
      <c r="BK3" s="1073"/>
      <c r="BL3" s="1073"/>
      <c r="BM3" s="1073"/>
      <c r="BN3" s="1073"/>
      <c r="BO3" s="1088"/>
      <c r="BP3" s="1088"/>
      <c r="BQ3" s="1088"/>
      <c r="BR3" s="1088"/>
      <c r="BS3" s="1088"/>
      <c r="BT3" s="1088"/>
      <c r="BU3" s="1088"/>
      <c r="BV3" s="1088"/>
      <c r="BW3" s="1088"/>
      <c r="BX3" s="1088"/>
      <c r="BY3" s="1088"/>
      <c r="BZ3" s="1088"/>
      <c r="CA3" s="1088"/>
      <c r="CB3" s="1088"/>
      <c r="CC3" s="1088"/>
      <c r="CD3" s="1088"/>
      <c r="CE3" s="1088"/>
      <c r="CF3" s="1088"/>
      <c r="CG3" s="1088"/>
      <c r="CH3" s="1088"/>
      <c r="CI3" s="1088"/>
      <c r="CJ3" s="1088"/>
      <c r="CK3" s="1088"/>
      <c r="CL3" s="1088"/>
      <c r="CM3" s="1088"/>
      <c r="CN3" s="1088"/>
      <c r="CO3" s="1088"/>
      <c r="CP3" s="1088"/>
      <c r="CQ3" s="1088"/>
      <c r="CR3" s="1088"/>
      <c r="CS3" s="1088"/>
      <c r="CT3" s="1088"/>
      <c r="CU3" s="1088"/>
      <c r="CV3" s="1088"/>
      <c r="CW3" s="1088"/>
      <c r="CX3" s="1088"/>
      <c r="CY3" s="1088"/>
      <c r="CZ3" s="1088"/>
      <c r="DA3" s="1088"/>
      <c r="DB3" s="1088"/>
      <c r="DC3" s="1088"/>
      <c r="DD3" s="1088"/>
      <c r="DE3" s="1088"/>
      <c r="DF3" s="1088"/>
      <c r="DG3" s="1088"/>
      <c r="DH3" s="1088"/>
      <c r="DI3" s="1088"/>
      <c r="DL3" s="4" t="s">
        <v>653</v>
      </c>
      <c r="DM3" s="4" t="s">
        <v>654</v>
      </c>
      <c r="DN3" s="4" t="s">
        <v>655</v>
      </c>
      <c r="HTK3" s="632"/>
      <c r="HTL3" s="632"/>
      <c r="HTM3" s="632"/>
      <c r="HTN3" s="632"/>
      <c r="HTO3" s="632"/>
      <c r="HTP3" s="632"/>
      <c r="HTQ3" s="632"/>
      <c r="HTR3" s="632"/>
      <c r="HTS3" s="632"/>
      <c r="HTT3" s="632"/>
      <c r="HTU3" s="632"/>
      <c r="HTV3" s="632"/>
      <c r="HTW3" s="632"/>
      <c r="HTX3" s="632"/>
      <c r="HTY3" s="632"/>
      <c r="HTZ3" s="632"/>
      <c r="HUA3" s="632"/>
      <c r="HUB3" s="632"/>
      <c r="HUC3" s="632"/>
      <c r="HUD3" s="632"/>
      <c r="HUE3" s="632"/>
      <c r="HUF3" s="632"/>
      <c r="HUG3" s="632"/>
      <c r="HUH3" s="632"/>
      <c r="HUI3" s="632"/>
      <c r="HUJ3" s="632"/>
      <c r="HUK3" s="632"/>
      <c r="HUL3" s="632"/>
      <c r="HUM3" s="632"/>
      <c r="HUN3" s="632"/>
      <c r="HUO3" s="632"/>
      <c r="HUP3" s="632"/>
      <c r="HUQ3" s="632"/>
      <c r="HUR3" s="632"/>
      <c r="HUS3" s="632"/>
      <c r="HUT3" s="632"/>
      <c r="HUU3" s="632"/>
      <c r="HUV3" s="632"/>
      <c r="HUW3" s="632"/>
      <c r="HUX3" s="632"/>
      <c r="HUY3" s="632"/>
      <c r="HUZ3" s="632"/>
      <c r="HVA3" s="632"/>
      <c r="HVB3" s="632"/>
      <c r="HVC3" s="632"/>
      <c r="HVD3" s="632"/>
      <c r="HVE3" s="632"/>
      <c r="HVF3" s="632"/>
      <c r="HVG3" s="632"/>
      <c r="HVH3" s="632"/>
      <c r="HVI3" s="632"/>
      <c r="HVJ3" s="632"/>
      <c r="HVK3" s="632"/>
      <c r="HVL3" s="632"/>
      <c r="HVM3" s="632"/>
      <c r="HVN3" s="632"/>
      <c r="HVO3" s="632"/>
      <c r="HVP3" s="632"/>
      <c r="HVQ3" s="632"/>
      <c r="HVR3" s="632"/>
    </row>
    <row r="4" spans="1:307 5938:5998" s="165" customFormat="1" ht="14.25" customHeight="1" x14ac:dyDescent="0.2">
      <c r="A4" s="179"/>
      <c r="B4" s="179"/>
      <c r="C4" s="179"/>
      <c r="D4" s="179"/>
      <c r="E4" s="179"/>
      <c r="F4" s="179"/>
      <c r="G4" s="179"/>
      <c r="H4" s="179"/>
      <c r="I4" s="179"/>
      <c r="J4" s="179"/>
      <c r="K4" s="179"/>
      <c r="L4" s="179"/>
      <c r="M4" s="179"/>
      <c r="N4" s="179"/>
      <c r="O4" s="179"/>
      <c r="P4" s="179"/>
      <c r="Q4" s="179"/>
      <c r="R4" s="179"/>
      <c r="S4" s="179"/>
      <c r="T4" s="179"/>
      <c r="U4" s="179"/>
      <c r="V4" s="179"/>
      <c r="W4" s="179"/>
      <c r="X4" s="179"/>
      <c r="Y4" s="179"/>
      <c r="Z4" s="179"/>
      <c r="AA4" s="179"/>
      <c r="AB4" s="179"/>
      <c r="AC4" s="179"/>
      <c r="AD4" s="179"/>
      <c r="AE4" s="179"/>
      <c r="AF4" s="179"/>
      <c r="AG4" s="179"/>
      <c r="AH4" s="179"/>
      <c r="AI4" s="179"/>
      <c r="AJ4" s="179"/>
      <c r="AK4" s="179"/>
      <c r="AL4" s="179"/>
      <c r="AM4" s="179"/>
      <c r="AN4" s="179"/>
      <c r="AO4" s="179"/>
      <c r="AP4" s="997" t="s">
        <v>1527</v>
      </c>
      <c r="AQ4" s="997"/>
      <c r="AR4" s="997"/>
      <c r="AS4" s="997"/>
      <c r="AT4" s="997"/>
      <c r="AU4" s="997"/>
      <c r="AV4" s="997"/>
      <c r="AW4" s="997"/>
      <c r="AX4" s="997"/>
      <c r="AY4" s="997"/>
      <c r="AZ4" s="997"/>
      <c r="BA4" s="997"/>
      <c r="BB4" s="997"/>
      <c r="BC4" s="997"/>
      <c r="BD4" s="997"/>
      <c r="BE4" s="997"/>
      <c r="BF4" s="997"/>
      <c r="BG4" s="997"/>
      <c r="BH4" s="997"/>
      <c r="BI4" s="997"/>
      <c r="BJ4" s="997"/>
      <c r="BK4" s="997"/>
      <c r="BL4" s="997"/>
      <c r="BM4" s="997"/>
      <c r="BN4" s="997"/>
      <c r="BO4" s="179"/>
      <c r="BP4" s="179"/>
      <c r="BQ4" s="179"/>
      <c r="BR4" s="179"/>
      <c r="BS4" s="179"/>
      <c r="BT4" s="179"/>
      <c r="BU4" s="179"/>
      <c r="BV4" s="179"/>
      <c r="BW4" s="179"/>
      <c r="BX4" s="179"/>
      <c r="BY4" s="179"/>
      <c r="BZ4" s="179"/>
      <c r="CA4" s="179"/>
      <c r="CB4" s="179"/>
      <c r="CC4" s="179"/>
      <c r="CD4" s="179"/>
      <c r="CE4" s="179"/>
      <c r="CF4" s="179"/>
      <c r="CG4" s="179"/>
      <c r="CH4" s="179"/>
      <c r="CI4" s="179"/>
      <c r="CJ4" s="179"/>
      <c r="CK4" s="179"/>
      <c r="CL4" s="179"/>
      <c r="CM4" s="179"/>
      <c r="CN4" s="179"/>
      <c r="CO4" s="179"/>
      <c r="CP4" s="179"/>
      <c r="CQ4" s="179"/>
      <c r="CR4" s="179"/>
      <c r="CS4" s="179"/>
      <c r="CT4" s="179"/>
      <c r="CU4" s="179"/>
      <c r="CV4" s="179"/>
      <c r="CW4" s="179"/>
      <c r="CX4" s="179"/>
      <c r="CY4" s="179"/>
      <c r="CZ4" s="179"/>
      <c r="DA4" s="179"/>
      <c r="DB4" s="179"/>
      <c r="DC4" s="179"/>
      <c r="DD4" s="179"/>
      <c r="DE4" s="179"/>
      <c r="DF4" s="179"/>
      <c r="DG4" s="179"/>
      <c r="DH4" s="179"/>
      <c r="DI4" s="179"/>
      <c r="DJ4" s="179"/>
      <c r="DK4" s="165" t="s">
        <v>656</v>
      </c>
      <c r="DL4" s="179">
        <v>56</v>
      </c>
      <c r="DM4" s="179">
        <v>198.06100000000001</v>
      </c>
      <c r="DN4" s="179">
        <f>DL4/DM4</f>
        <v>0.28274117569839596</v>
      </c>
      <c r="DO4" s="179"/>
      <c r="DP4" s="179"/>
      <c r="DQ4" s="179"/>
      <c r="DR4" s="179"/>
      <c r="DS4" s="179"/>
      <c r="DT4" s="179"/>
      <c r="DU4" s="179"/>
      <c r="DV4" s="179"/>
      <c r="DW4" s="179"/>
      <c r="DX4" s="179"/>
      <c r="DY4" s="179"/>
      <c r="DZ4" s="179"/>
      <c r="EA4" s="179"/>
      <c r="EB4" s="179"/>
      <c r="EC4" s="179"/>
      <c r="ED4" s="179"/>
      <c r="EE4" s="179"/>
      <c r="EF4" s="179"/>
      <c r="EG4" s="179"/>
      <c r="EH4" s="179"/>
      <c r="EI4" s="179"/>
      <c r="EJ4" s="179"/>
      <c r="EK4" s="179"/>
      <c r="EL4" s="179"/>
      <c r="EM4" s="179"/>
      <c r="EN4" s="179"/>
      <c r="EO4" s="179"/>
      <c r="EP4" s="179"/>
      <c r="EQ4" s="179"/>
      <c r="ER4" s="179"/>
      <c r="ES4" s="179"/>
      <c r="ET4" s="179"/>
      <c r="EU4" s="179"/>
      <c r="EV4" s="179"/>
      <c r="EW4" s="179"/>
      <c r="EX4" s="179"/>
      <c r="EY4" s="179"/>
      <c r="EZ4" s="179"/>
      <c r="FA4" s="179"/>
      <c r="FB4" s="179"/>
      <c r="FC4" s="179"/>
      <c r="FD4" s="179"/>
      <c r="FE4" s="179"/>
      <c r="FF4" s="179"/>
      <c r="FG4" s="179"/>
      <c r="FH4" s="179"/>
      <c r="FI4" s="179"/>
      <c r="FJ4" s="179"/>
      <c r="FK4" s="179"/>
      <c r="FL4" s="179"/>
      <c r="FM4" s="179"/>
      <c r="FN4" s="179"/>
      <c r="FO4" s="179"/>
      <c r="FP4" s="179"/>
      <c r="FQ4" s="179"/>
      <c r="FR4" s="179"/>
      <c r="FS4" s="179"/>
      <c r="FT4" s="179"/>
      <c r="FU4" s="179"/>
      <c r="FV4" s="179"/>
      <c r="FW4" s="179"/>
      <c r="FX4" s="179"/>
      <c r="FY4" s="179"/>
      <c r="FZ4" s="179"/>
      <c r="GA4" s="179"/>
      <c r="GB4" s="179"/>
      <c r="GC4" s="179"/>
      <c r="GD4" s="179"/>
      <c r="GE4" s="179"/>
      <c r="GF4" s="179"/>
      <c r="GG4" s="179"/>
      <c r="GH4" s="179"/>
      <c r="GI4" s="179"/>
      <c r="GJ4" s="179"/>
      <c r="GK4" s="179"/>
      <c r="GL4" s="179"/>
      <c r="GM4" s="179"/>
      <c r="GN4" s="179"/>
      <c r="GO4" s="179"/>
      <c r="GP4" s="179"/>
      <c r="GQ4" s="179"/>
      <c r="GR4" s="179"/>
      <c r="GS4" s="179"/>
      <c r="GT4" s="179"/>
      <c r="GU4" s="179"/>
      <c r="GV4" s="179"/>
      <c r="GW4" s="179"/>
      <c r="GX4" s="179"/>
      <c r="GY4" s="179"/>
      <c r="GZ4" s="179"/>
      <c r="HA4" s="179"/>
      <c r="HB4" s="179"/>
      <c r="HC4" s="179"/>
      <c r="HD4" s="179"/>
      <c r="HE4" s="179"/>
      <c r="HF4" s="179"/>
      <c r="HG4" s="179"/>
      <c r="HH4" s="179"/>
      <c r="HI4" s="179"/>
      <c r="HJ4" s="179"/>
      <c r="HK4" s="179"/>
      <c r="HL4" s="179"/>
      <c r="HM4" s="179"/>
      <c r="HN4" s="179"/>
      <c r="HO4" s="179"/>
      <c r="HP4" s="179"/>
      <c r="HQ4" s="179"/>
      <c r="HR4" s="179"/>
      <c r="HS4" s="179"/>
      <c r="HT4" s="179"/>
      <c r="HU4" s="179"/>
      <c r="HV4" s="179"/>
      <c r="HW4" s="179"/>
      <c r="HX4" s="179"/>
      <c r="HY4" s="179"/>
      <c r="HZ4" s="179"/>
      <c r="IA4" s="179"/>
      <c r="IB4" s="179"/>
      <c r="IC4" s="179"/>
      <c r="ID4" s="179"/>
      <c r="IE4" s="179"/>
      <c r="IF4" s="179"/>
      <c r="IG4" s="179"/>
      <c r="HTK4" s="633"/>
      <c r="HTL4" s="633"/>
      <c r="HTM4" s="633"/>
      <c r="HTN4" s="633"/>
      <c r="HTO4" s="633"/>
      <c r="HTP4" s="633"/>
      <c r="HTQ4" s="633"/>
      <c r="HTR4" s="633"/>
      <c r="HTS4" s="633"/>
      <c r="HTT4" s="633"/>
      <c r="HTU4" s="633"/>
      <c r="HTV4" s="633"/>
      <c r="HTW4" s="633"/>
      <c r="HTX4" s="633"/>
      <c r="HTY4" s="633"/>
      <c r="HTZ4" s="633"/>
      <c r="HUA4" s="633"/>
      <c r="HUB4" s="633"/>
      <c r="HUC4" s="633"/>
      <c r="HUD4" s="633"/>
      <c r="HUE4" s="633"/>
      <c r="HUF4" s="633"/>
      <c r="HUG4" s="633"/>
      <c r="HUH4" s="633"/>
      <c r="HUI4" s="633"/>
      <c r="HUJ4" s="633"/>
      <c r="HUK4" s="633"/>
      <c r="HUL4" s="633"/>
      <c r="HUM4" s="633"/>
      <c r="HUN4" s="633"/>
      <c r="HUO4" s="633"/>
      <c r="HUP4" s="633"/>
      <c r="HUQ4" s="633"/>
      <c r="HUR4" s="633"/>
      <c r="HUS4" s="633"/>
      <c r="HUT4" s="633"/>
      <c r="HUU4" s="633"/>
      <c r="HUV4" s="633"/>
      <c r="HUW4" s="633"/>
      <c r="HUX4" s="633"/>
      <c r="HUY4" s="633"/>
      <c r="HUZ4" s="633"/>
      <c r="HVA4" s="633"/>
      <c r="HVB4" s="633"/>
      <c r="HVC4" s="633"/>
      <c r="HVD4" s="633"/>
      <c r="HVE4" s="633"/>
      <c r="HVF4" s="633"/>
      <c r="HVG4" s="633"/>
      <c r="HVH4" s="633"/>
      <c r="HVI4" s="633"/>
      <c r="HVJ4" s="633"/>
      <c r="HVK4" s="633"/>
      <c r="HVL4" s="633"/>
      <c r="HVM4" s="633"/>
      <c r="HVN4" s="633"/>
      <c r="HVO4" s="633"/>
      <c r="HVP4" s="633"/>
      <c r="HVQ4" s="633"/>
      <c r="HVR4" s="633"/>
    </row>
    <row r="5" spans="1:307 5938:5998" s="165" customFormat="1" ht="14.25" customHeight="1" x14ac:dyDescent="0.2">
      <c r="A5" s="179"/>
      <c r="B5" s="179"/>
      <c r="C5" s="179"/>
      <c r="D5" s="179"/>
      <c r="E5" s="179"/>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997" t="s">
        <v>1503</v>
      </c>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179"/>
      <c r="BP5" s="179"/>
      <c r="BQ5" s="179"/>
      <c r="BR5" s="179"/>
      <c r="BS5" s="179"/>
      <c r="BT5" s="179"/>
      <c r="BU5" s="179"/>
      <c r="BV5" s="179"/>
      <c r="BW5" s="179"/>
      <c r="BX5" s="179"/>
      <c r="BY5" s="179"/>
      <c r="BZ5" s="179"/>
      <c r="CA5" s="179"/>
      <c r="CB5" s="179"/>
      <c r="CC5" s="179"/>
      <c r="CD5" s="179"/>
      <c r="CE5" s="179"/>
      <c r="CF5" s="179"/>
      <c r="CG5" s="179"/>
      <c r="CH5" s="179"/>
      <c r="CI5" s="179"/>
      <c r="CJ5" s="179"/>
      <c r="CK5" s="179"/>
      <c r="CL5" s="179"/>
      <c r="CM5" s="179"/>
      <c r="CN5" s="179"/>
      <c r="CO5" s="179"/>
      <c r="CP5" s="179"/>
      <c r="CQ5" s="179"/>
      <c r="CR5" s="179"/>
      <c r="CS5" s="179"/>
      <c r="CT5" s="179"/>
      <c r="CU5" s="179"/>
      <c r="CV5" s="179"/>
      <c r="CW5" s="179"/>
      <c r="CX5" s="179"/>
      <c r="CY5" s="179"/>
      <c r="CZ5" s="179"/>
      <c r="DA5" s="179"/>
      <c r="DB5" s="179"/>
      <c r="DC5" s="179"/>
      <c r="DD5" s="179"/>
      <c r="DE5" s="179"/>
      <c r="DF5" s="179"/>
      <c r="DG5" s="179"/>
      <c r="DH5" s="179"/>
      <c r="DI5" s="179"/>
      <c r="DJ5" s="179"/>
      <c r="DK5" s="179" t="s">
        <v>657</v>
      </c>
      <c r="DL5" s="179">
        <v>77</v>
      </c>
      <c r="DM5" s="179">
        <v>545.25</v>
      </c>
      <c r="DN5" s="179">
        <f>DL5/DM5</f>
        <v>0.14121962402567628</v>
      </c>
      <c r="DO5" s="179"/>
      <c r="DP5" s="179"/>
      <c r="DQ5" s="179"/>
      <c r="DR5" s="179"/>
      <c r="DS5" s="179"/>
      <c r="DT5" s="179"/>
      <c r="DU5" s="179"/>
      <c r="DV5" s="179"/>
      <c r="DW5" s="179"/>
      <c r="DX5" s="179"/>
      <c r="DY5" s="179"/>
      <c r="DZ5" s="179"/>
      <c r="EA5" s="179"/>
      <c r="EB5" s="179"/>
      <c r="EC5" s="179"/>
      <c r="ED5" s="179"/>
      <c r="EE5" s="179"/>
      <c r="EF5" s="179"/>
      <c r="EG5" s="179"/>
      <c r="EH5" s="179"/>
      <c r="EI5" s="179"/>
      <c r="EJ5" s="179"/>
      <c r="EK5" s="179"/>
      <c r="EL5" s="179"/>
      <c r="EM5" s="179"/>
      <c r="EN5" s="179"/>
      <c r="EO5" s="179"/>
      <c r="EP5" s="179"/>
      <c r="EQ5" s="179"/>
      <c r="ER5" s="179"/>
      <c r="ES5" s="179"/>
      <c r="ET5" s="179"/>
      <c r="EU5" s="179"/>
      <c r="EV5" s="179"/>
      <c r="EW5" s="179"/>
      <c r="EX5" s="179"/>
      <c r="EY5" s="179"/>
      <c r="EZ5" s="179"/>
      <c r="FA5" s="179"/>
      <c r="FB5" s="179"/>
      <c r="FC5" s="179"/>
      <c r="FD5" s="179"/>
      <c r="FE5" s="179"/>
      <c r="FF5" s="179"/>
      <c r="FG5" s="179"/>
      <c r="FH5" s="179"/>
      <c r="FI5" s="179"/>
      <c r="FJ5" s="179"/>
      <c r="FK5" s="179"/>
      <c r="FL5" s="179"/>
      <c r="FM5" s="179"/>
      <c r="FN5" s="179"/>
      <c r="FO5" s="179"/>
      <c r="FP5" s="179"/>
      <c r="FQ5" s="179"/>
      <c r="FR5" s="179"/>
      <c r="FS5" s="179"/>
      <c r="FT5" s="179"/>
      <c r="FU5" s="179"/>
      <c r="FV5" s="179"/>
      <c r="FW5" s="179"/>
      <c r="FX5" s="179"/>
      <c r="FY5" s="179"/>
      <c r="FZ5" s="179"/>
      <c r="GA5" s="179"/>
      <c r="GB5" s="179"/>
      <c r="GC5" s="179"/>
      <c r="GD5" s="179"/>
      <c r="GE5" s="179"/>
      <c r="GF5" s="179"/>
      <c r="GG5" s="179"/>
      <c r="GH5" s="179"/>
      <c r="GI5" s="179"/>
      <c r="GJ5" s="179"/>
      <c r="GK5" s="179"/>
      <c r="GL5" s="179"/>
      <c r="GM5" s="179"/>
      <c r="GN5" s="179"/>
      <c r="GO5" s="179"/>
      <c r="GP5" s="179"/>
      <c r="GQ5" s="179"/>
      <c r="GR5" s="179"/>
      <c r="GS5" s="179"/>
      <c r="GT5" s="179"/>
      <c r="GU5" s="179"/>
      <c r="GV5" s="179"/>
      <c r="GW5" s="179"/>
      <c r="GX5" s="179"/>
      <c r="GY5" s="179"/>
      <c r="GZ5" s="179"/>
      <c r="HA5" s="179"/>
      <c r="HB5" s="179"/>
      <c r="HC5" s="179"/>
      <c r="HD5" s="179"/>
      <c r="HE5" s="179"/>
      <c r="HF5" s="179"/>
      <c r="HG5" s="179"/>
      <c r="HH5" s="179"/>
      <c r="HI5" s="179"/>
      <c r="HJ5" s="179"/>
      <c r="HK5" s="179"/>
      <c r="HL5" s="179"/>
      <c r="HM5" s="179"/>
      <c r="HN5" s="179"/>
      <c r="HO5" s="179"/>
      <c r="HP5" s="179"/>
      <c r="HQ5" s="179"/>
      <c r="HR5" s="179"/>
      <c r="HS5" s="179"/>
      <c r="HT5" s="179"/>
      <c r="HU5" s="179"/>
      <c r="HV5" s="179"/>
      <c r="HW5" s="179"/>
      <c r="HX5" s="179"/>
      <c r="HY5" s="179"/>
      <c r="HZ5" s="179"/>
      <c r="IA5" s="179"/>
      <c r="IB5" s="179"/>
      <c r="IC5" s="179"/>
      <c r="ID5" s="179"/>
      <c r="IE5" s="179"/>
      <c r="IF5" s="179"/>
      <c r="IG5" s="179"/>
      <c r="HTK5" s="633"/>
      <c r="HTL5" s="633"/>
      <c r="HTM5" s="633"/>
      <c r="HTN5" s="633"/>
      <c r="HTO5" s="633"/>
      <c r="HTP5" s="633"/>
      <c r="HTQ5" s="633"/>
      <c r="HTR5" s="633"/>
      <c r="HTS5" s="633"/>
      <c r="HTT5" s="633"/>
      <c r="HTU5" s="633"/>
      <c r="HTV5" s="633"/>
      <c r="HTW5" s="633"/>
      <c r="HTX5" s="633"/>
      <c r="HTY5" s="633"/>
      <c r="HTZ5" s="633"/>
      <c r="HUA5" s="633"/>
      <c r="HUB5" s="633"/>
      <c r="HUC5" s="633"/>
      <c r="HUD5" s="633"/>
      <c r="HUE5" s="633"/>
      <c r="HUF5" s="633"/>
      <c r="HUG5" s="633"/>
      <c r="HUH5" s="633"/>
      <c r="HUI5" s="633"/>
      <c r="HUJ5" s="633"/>
      <c r="HUK5" s="633"/>
      <c r="HUL5" s="633"/>
      <c r="HUM5" s="633"/>
      <c r="HUN5" s="633"/>
      <c r="HUO5" s="633"/>
      <c r="HUP5" s="633"/>
      <c r="HUQ5" s="633"/>
      <c r="HUR5" s="633"/>
      <c r="HUS5" s="633"/>
      <c r="HUT5" s="633"/>
      <c r="HUU5" s="633"/>
      <c r="HUV5" s="633"/>
      <c r="HUW5" s="633"/>
      <c r="HUX5" s="633"/>
      <c r="HUY5" s="633"/>
      <c r="HUZ5" s="633"/>
      <c r="HVA5" s="633"/>
      <c r="HVB5" s="633"/>
      <c r="HVC5" s="633"/>
      <c r="HVD5" s="633"/>
      <c r="HVE5" s="633"/>
      <c r="HVF5" s="633"/>
      <c r="HVG5" s="633"/>
      <c r="HVH5" s="633"/>
      <c r="HVI5" s="633"/>
      <c r="HVJ5" s="633"/>
      <c r="HVK5" s="633"/>
      <c r="HVL5" s="633"/>
      <c r="HVM5" s="633"/>
      <c r="HVN5" s="633"/>
      <c r="HVO5" s="633"/>
      <c r="HVP5" s="633"/>
      <c r="HVQ5" s="633"/>
      <c r="HVR5" s="633"/>
    </row>
    <row r="6" spans="1:307 5938:5998" s="155" customFormat="1" ht="19.5" customHeight="1" x14ac:dyDescent="0.2">
      <c r="O6" s="94"/>
      <c r="P6" s="94"/>
      <c r="Q6" s="94"/>
      <c r="R6" s="94"/>
      <c r="S6" s="94"/>
      <c r="T6" s="94"/>
      <c r="U6" s="94"/>
      <c r="V6" s="94"/>
      <c r="W6" s="94"/>
      <c r="X6" s="94"/>
      <c r="Y6" s="94"/>
      <c r="Z6" s="94"/>
      <c r="AA6" s="94"/>
      <c r="AB6" s="94"/>
      <c r="AC6" s="94"/>
      <c r="AD6" s="94"/>
      <c r="AE6" s="94"/>
      <c r="AF6" s="94"/>
      <c r="AG6" s="94"/>
      <c r="AH6" s="94"/>
      <c r="AI6" s="172"/>
      <c r="HTK6" s="634"/>
      <c r="HTL6" s="634"/>
      <c r="HTM6" s="634"/>
      <c r="HTN6" s="634"/>
      <c r="HTO6" s="634"/>
      <c r="HTP6" s="634"/>
      <c r="HTQ6" s="634"/>
      <c r="HTR6" s="634"/>
      <c r="HTS6" s="634"/>
      <c r="HTT6" s="634"/>
      <c r="HTU6" s="634"/>
      <c r="HTV6" s="634"/>
      <c r="HTW6" s="634"/>
      <c r="HTX6" s="634"/>
      <c r="HTY6" s="634"/>
      <c r="HTZ6" s="634"/>
      <c r="HUA6" s="634"/>
      <c r="HUB6" s="634"/>
      <c r="HUC6" s="634"/>
      <c r="HUD6" s="634"/>
      <c r="HUE6" s="634"/>
      <c r="HUF6" s="634"/>
      <c r="HUG6" s="634"/>
      <c r="HUH6" s="634"/>
      <c r="HUI6" s="634"/>
      <c r="HUJ6" s="634"/>
      <c r="HUK6" s="634"/>
      <c r="HUL6" s="634"/>
      <c r="HUM6" s="634"/>
      <c r="HUN6" s="634"/>
      <c r="HUO6" s="634"/>
      <c r="HUP6" s="634"/>
      <c r="HUQ6" s="634"/>
      <c r="HUR6" s="634"/>
      <c r="HUS6" s="634"/>
      <c r="HUT6" s="634"/>
      <c r="HUU6" s="634"/>
      <c r="HUV6" s="634"/>
      <c r="HUW6" s="634"/>
      <c r="HUX6" s="634"/>
      <c r="HUY6" s="634"/>
      <c r="HUZ6" s="634"/>
      <c r="HVA6" s="634"/>
      <c r="HVB6" s="634"/>
      <c r="HVC6" s="634"/>
      <c r="HVD6" s="634"/>
      <c r="HVE6" s="634"/>
      <c r="HVF6" s="634"/>
      <c r="HVG6" s="634"/>
      <c r="HVH6" s="634"/>
      <c r="HVI6" s="634"/>
      <c r="HVJ6" s="634"/>
      <c r="HVK6" s="634"/>
      <c r="HVL6" s="634"/>
      <c r="HVM6" s="634"/>
      <c r="HVN6" s="634"/>
      <c r="HVO6" s="634"/>
      <c r="HVP6" s="634"/>
      <c r="HVQ6" s="634"/>
      <c r="HVR6" s="634"/>
    </row>
    <row r="7" spans="1:307 5938:5998" s="138" customFormat="1" ht="18" customHeight="1" x14ac:dyDescent="0.2">
      <c r="A7" s="1047" t="s">
        <v>0</v>
      </c>
      <c r="B7" s="1047" t="s">
        <v>423</v>
      </c>
      <c r="C7" s="1047" t="s">
        <v>424</v>
      </c>
      <c r="D7" s="1047"/>
      <c r="E7" s="1047"/>
      <c r="F7" s="1047"/>
      <c r="G7" s="1047"/>
      <c r="H7" s="1047"/>
      <c r="I7" s="1047"/>
      <c r="J7" s="1047"/>
      <c r="K7" s="1047"/>
      <c r="L7" s="1047"/>
      <c r="M7" s="1047"/>
      <c r="N7" s="1047"/>
      <c r="O7" s="1047"/>
      <c r="P7" s="1047"/>
      <c r="Q7" s="1047"/>
      <c r="R7" s="1047"/>
      <c r="S7" s="1047"/>
      <c r="T7" s="1047"/>
      <c r="U7" s="1047"/>
      <c r="V7" s="1047"/>
      <c r="W7" s="1047"/>
      <c r="X7" s="1047"/>
      <c r="Y7" s="1047"/>
      <c r="Z7" s="1047"/>
      <c r="AA7" s="1047"/>
      <c r="AB7" s="1047"/>
      <c r="AC7" s="1047"/>
      <c r="AD7" s="1047"/>
      <c r="AE7" s="1047"/>
      <c r="AF7" s="1047"/>
      <c r="AG7" s="1047"/>
      <c r="AH7" s="1047"/>
      <c r="AI7" s="1047"/>
      <c r="AJ7" s="1047" t="s">
        <v>425</v>
      </c>
      <c r="AK7" s="1047"/>
      <c r="AL7" s="1047"/>
      <c r="AM7" s="1047"/>
      <c r="AN7" s="1047"/>
      <c r="AO7" s="1047"/>
      <c r="AP7" s="1047"/>
      <c r="AQ7" s="1047"/>
      <c r="AR7" s="1047"/>
      <c r="AS7" s="1047"/>
      <c r="AT7" s="1047"/>
      <c r="AU7" s="1047"/>
      <c r="AV7" s="1047"/>
      <c r="AW7" s="1047"/>
      <c r="AX7" s="1047"/>
      <c r="AY7" s="1047"/>
      <c r="AZ7" s="1047"/>
      <c r="BA7" s="1047"/>
      <c r="BB7" s="1047"/>
      <c r="BC7" s="1047"/>
      <c r="BD7" s="1047"/>
      <c r="BE7" s="1047"/>
      <c r="BF7" s="1047"/>
      <c r="BG7" s="1047"/>
      <c r="BH7" s="1047"/>
      <c r="BI7" s="1047"/>
      <c r="BJ7" s="1047"/>
      <c r="BK7" s="1047"/>
      <c r="BL7" s="1047"/>
      <c r="BM7" s="1047"/>
      <c r="BN7" s="1047"/>
      <c r="BO7" s="1047"/>
      <c r="BP7" s="1047"/>
      <c r="BQ7" s="1047"/>
      <c r="BR7" s="1047"/>
      <c r="BS7" s="1047"/>
      <c r="BT7" s="1047"/>
      <c r="BU7" s="1047"/>
      <c r="BV7" s="1047"/>
      <c r="BW7" s="1047"/>
      <c r="BX7" s="1047"/>
      <c r="BY7" s="1047"/>
      <c r="BZ7" s="1047"/>
      <c r="CA7" s="1047"/>
      <c r="CB7" s="1047"/>
      <c r="CC7" s="1047"/>
      <c r="CD7" s="1047"/>
      <c r="CE7" s="1047"/>
      <c r="CF7" s="1047"/>
      <c r="CG7" s="1047"/>
      <c r="CH7" s="1047"/>
      <c r="CI7" s="1047"/>
      <c r="CJ7" s="1047"/>
      <c r="CK7" s="1047"/>
      <c r="CL7" s="1047"/>
      <c r="CM7" s="1047"/>
      <c r="CN7" s="1047"/>
      <c r="CO7" s="1047"/>
      <c r="CP7" s="1047"/>
      <c r="CQ7" s="1047"/>
      <c r="CR7" s="1047"/>
      <c r="CS7" s="1047"/>
      <c r="CT7" s="1047"/>
      <c r="CU7" s="1047"/>
      <c r="CV7" s="1047"/>
      <c r="CW7" s="1047"/>
      <c r="CX7" s="1047"/>
      <c r="CY7" s="1047"/>
      <c r="CZ7" s="1047"/>
      <c r="DA7" s="1047"/>
      <c r="DB7" s="1047"/>
      <c r="DC7" s="1047"/>
      <c r="DD7" s="1047"/>
      <c r="DE7" s="1047"/>
      <c r="DF7" s="1047"/>
      <c r="DG7" s="1047"/>
      <c r="DH7" s="1047"/>
      <c r="DI7" s="1047"/>
      <c r="HTK7" s="635"/>
      <c r="HTL7" s="635"/>
      <c r="HTM7" s="635"/>
      <c r="HTN7" s="635"/>
      <c r="HTO7" s="635"/>
      <c r="HTP7" s="635"/>
      <c r="HTQ7" s="635"/>
      <c r="HTR7" s="635"/>
      <c r="HTS7" s="635"/>
      <c r="HTT7" s="635"/>
      <c r="HTU7" s="635"/>
      <c r="HTV7" s="635"/>
      <c r="HTW7" s="635"/>
      <c r="HTX7" s="635"/>
      <c r="HTY7" s="635"/>
      <c r="HTZ7" s="635"/>
      <c r="HUA7" s="635"/>
      <c r="HUB7" s="635"/>
      <c r="HUC7" s="635"/>
      <c r="HUD7" s="635"/>
      <c r="HUE7" s="635"/>
      <c r="HUF7" s="635"/>
      <c r="HUG7" s="635"/>
      <c r="HUH7" s="635"/>
      <c r="HUI7" s="635"/>
      <c r="HUJ7" s="635"/>
      <c r="HUK7" s="635"/>
      <c r="HUL7" s="635"/>
      <c r="HUM7" s="635"/>
      <c r="HUN7" s="635"/>
      <c r="HUO7" s="635"/>
      <c r="HUP7" s="635"/>
      <c r="HUQ7" s="635"/>
      <c r="HUR7" s="635"/>
      <c r="HUS7" s="635"/>
      <c r="HUT7" s="635"/>
      <c r="HUU7" s="635"/>
      <c r="HUV7" s="635"/>
      <c r="HUW7" s="635"/>
      <c r="HUX7" s="635"/>
      <c r="HUY7" s="635"/>
      <c r="HUZ7" s="635"/>
      <c r="HVA7" s="635"/>
      <c r="HVB7" s="635"/>
      <c r="HVC7" s="635"/>
      <c r="HVD7" s="635"/>
      <c r="HVE7" s="635"/>
      <c r="HVF7" s="635"/>
      <c r="HVG7" s="635"/>
      <c r="HVH7" s="635"/>
      <c r="HVI7" s="635"/>
      <c r="HVJ7" s="635"/>
      <c r="HVK7" s="635"/>
      <c r="HVL7" s="635"/>
      <c r="HVM7" s="635"/>
      <c r="HVN7" s="635"/>
      <c r="HVO7" s="635"/>
      <c r="HVP7" s="635"/>
      <c r="HVQ7" s="635"/>
      <c r="HVR7" s="635"/>
    </row>
    <row r="8" spans="1:307 5938:5998" s="138" customFormat="1" ht="58.5" customHeight="1" x14ac:dyDescent="0.2">
      <c r="A8" s="1047"/>
      <c r="B8" s="1047"/>
      <c r="C8" s="1047" t="s">
        <v>488</v>
      </c>
      <c r="D8" s="1047"/>
      <c r="E8" s="1047"/>
      <c r="F8" s="1047"/>
      <c r="G8" s="1047"/>
      <c r="H8" s="1047"/>
      <c r="I8" s="1047"/>
      <c r="J8" s="1047" t="s">
        <v>427</v>
      </c>
      <c r="K8" s="1047"/>
      <c r="L8" s="1047"/>
      <c r="M8" s="1047"/>
      <c r="N8" s="1047"/>
      <c r="O8" s="1047"/>
      <c r="P8" s="1047"/>
      <c r="Q8" s="1047"/>
      <c r="R8" s="1047"/>
      <c r="S8" s="1047"/>
      <c r="T8" s="1047"/>
      <c r="U8" s="1047"/>
      <c r="V8" s="1047"/>
      <c r="W8" s="1047"/>
      <c r="X8" s="1047"/>
      <c r="Y8" s="1047"/>
      <c r="Z8" s="1047"/>
      <c r="AA8" s="1047"/>
      <c r="AB8" s="1047"/>
      <c r="AC8" s="1047"/>
      <c r="AD8" s="1047"/>
      <c r="AE8" s="1047"/>
      <c r="AF8" s="1047"/>
      <c r="AG8" s="1047"/>
      <c r="AH8" s="1047"/>
      <c r="AI8" s="1047"/>
      <c r="AJ8" s="1092" t="s">
        <v>1457</v>
      </c>
      <c r="AK8" s="1092"/>
      <c r="AL8" s="1092"/>
      <c r="AM8" s="1092"/>
      <c r="AN8" s="1092"/>
      <c r="AO8" s="1092"/>
      <c r="AP8" s="1092"/>
      <c r="AQ8" s="1092"/>
      <c r="AR8" s="1092"/>
      <c r="AS8" s="1092"/>
      <c r="AT8" s="1092"/>
      <c r="AU8" s="1092"/>
      <c r="AV8" s="1092"/>
      <c r="AW8" s="1092"/>
      <c r="AX8" s="1092"/>
      <c r="AY8" s="1092"/>
      <c r="AZ8" s="1092"/>
      <c r="BA8" s="1092"/>
      <c r="BB8" s="1092"/>
      <c r="BC8" s="1092"/>
      <c r="BD8" s="1092"/>
      <c r="BE8" s="1092"/>
      <c r="BF8" s="1092"/>
      <c r="BG8" s="1092"/>
      <c r="BH8" s="1092"/>
      <c r="BI8" s="1092"/>
      <c r="BJ8" s="1047" t="s">
        <v>487</v>
      </c>
      <c r="BK8" s="1047"/>
      <c r="BL8" s="1047"/>
      <c r="BM8" s="1047"/>
      <c r="BN8" s="1047"/>
      <c r="BO8" s="1047"/>
      <c r="BP8" s="1047"/>
      <c r="BQ8" s="1047"/>
      <c r="BR8" s="1047"/>
      <c r="BS8" s="1047"/>
      <c r="BT8" s="1047"/>
      <c r="BU8" s="1047"/>
      <c r="BV8" s="1047"/>
      <c r="BW8" s="1047"/>
      <c r="BX8" s="1047"/>
      <c r="BY8" s="1047"/>
      <c r="BZ8" s="1047"/>
      <c r="CA8" s="1047"/>
      <c r="CB8" s="1047"/>
      <c r="CC8" s="1047"/>
      <c r="CD8" s="1047"/>
      <c r="CE8" s="1047"/>
      <c r="CF8" s="1047"/>
      <c r="CG8" s="1047"/>
      <c r="CH8" s="1047"/>
      <c r="CI8" s="1047"/>
      <c r="CJ8" s="1047" t="s">
        <v>489</v>
      </c>
      <c r="CK8" s="1047"/>
      <c r="CL8" s="1047"/>
      <c r="CM8" s="1047"/>
      <c r="CN8" s="1047"/>
      <c r="CO8" s="1047"/>
      <c r="CP8" s="1047"/>
      <c r="CQ8" s="1047"/>
      <c r="CR8" s="1047"/>
      <c r="CS8" s="1047"/>
      <c r="CT8" s="1047"/>
      <c r="CU8" s="1047"/>
      <c r="CV8" s="1047"/>
      <c r="CW8" s="1047"/>
      <c r="CX8" s="1047"/>
      <c r="CY8" s="1047"/>
      <c r="CZ8" s="1047"/>
      <c r="DA8" s="1047"/>
      <c r="DB8" s="1047"/>
      <c r="DC8" s="1047"/>
      <c r="DD8" s="1047"/>
      <c r="DE8" s="1047"/>
      <c r="DF8" s="1047"/>
      <c r="DG8" s="1047"/>
      <c r="DH8" s="1047"/>
      <c r="DI8" s="1047"/>
      <c r="DK8" s="139"/>
      <c r="DL8" s="139"/>
      <c r="HTK8" s="635"/>
      <c r="HTL8" s="635"/>
      <c r="HTM8" s="635"/>
      <c r="HTN8" s="635"/>
      <c r="HTO8" s="635"/>
      <c r="HTP8" s="635"/>
      <c r="HTQ8" s="635"/>
      <c r="HTR8" s="635"/>
      <c r="HTS8" s="635"/>
      <c r="HTT8" s="635"/>
      <c r="HTU8" s="635"/>
      <c r="HTV8" s="635"/>
      <c r="HTW8" s="635"/>
      <c r="HTX8" s="635"/>
      <c r="HTY8" s="635"/>
      <c r="HTZ8" s="635"/>
      <c r="HUA8" s="635"/>
      <c r="HUB8" s="635"/>
      <c r="HUC8" s="635"/>
      <c r="HUD8" s="635"/>
      <c r="HUE8" s="635"/>
      <c r="HUF8" s="635"/>
      <c r="HUG8" s="635"/>
      <c r="HUH8" s="635"/>
      <c r="HUI8" s="635"/>
      <c r="HUJ8" s="635"/>
      <c r="HUK8" s="635"/>
      <c r="HUL8" s="635"/>
      <c r="HUM8" s="635"/>
      <c r="HUN8" s="635"/>
      <c r="HUO8" s="635"/>
      <c r="HUP8" s="635"/>
      <c r="HUQ8" s="635"/>
      <c r="HUR8" s="635"/>
      <c r="HUS8" s="635"/>
      <c r="HUT8" s="635"/>
      <c r="HUU8" s="635"/>
      <c r="HUV8" s="635"/>
      <c r="HUW8" s="635"/>
      <c r="HUX8" s="635"/>
      <c r="HUY8" s="635"/>
      <c r="HUZ8" s="635"/>
      <c r="HVA8" s="635"/>
      <c r="HVB8" s="635"/>
      <c r="HVC8" s="635"/>
      <c r="HVD8" s="635"/>
      <c r="HVE8" s="635"/>
      <c r="HVF8" s="635"/>
      <c r="HVG8" s="635"/>
      <c r="HVH8" s="635"/>
      <c r="HVI8" s="635"/>
      <c r="HVJ8" s="635"/>
      <c r="HVK8" s="635"/>
      <c r="HVL8" s="635"/>
      <c r="HVM8" s="635"/>
      <c r="HVN8" s="635"/>
      <c r="HVO8" s="635"/>
      <c r="HVP8" s="635"/>
      <c r="HVQ8" s="635"/>
      <c r="HVR8" s="635"/>
    </row>
    <row r="9" spans="1:307 5938:5998" ht="13.5" customHeight="1" x14ac:dyDescent="0.2">
      <c r="A9" s="1047"/>
      <c r="B9" s="1047"/>
      <c r="C9" s="1047" t="s">
        <v>431</v>
      </c>
      <c r="D9" s="1068"/>
      <c r="E9" s="1069"/>
      <c r="F9" s="1069"/>
      <c r="G9" s="1069"/>
      <c r="H9" s="1069"/>
      <c r="I9" s="1070"/>
      <c r="J9" s="1047" t="s">
        <v>431</v>
      </c>
      <c r="K9" s="176"/>
      <c r="L9" s="177"/>
      <c r="M9" s="177"/>
      <c r="N9" s="177"/>
      <c r="O9" s="177"/>
      <c r="P9" s="177"/>
      <c r="Q9" s="177"/>
      <c r="R9" s="177"/>
      <c r="S9" s="177"/>
      <c r="T9" s="177"/>
      <c r="U9" s="177"/>
      <c r="V9" s="177"/>
      <c r="W9" s="177"/>
      <c r="X9" s="177"/>
      <c r="Y9" s="177"/>
      <c r="Z9" s="177"/>
      <c r="AA9" s="177"/>
      <c r="AB9" s="177"/>
      <c r="AC9" s="177"/>
      <c r="AD9" s="177"/>
      <c r="AE9" s="177"/>
      <c r="AF9" s="177"/>
      <c r="AG9" s="177"/>
      <c r="AH9" s="177"/>
      <c r="AI9" s="178"/>
      <c r="AJ9" s="1047" t="s">
        <v>431</v>
      </c>
      <c r="AK9" s="1068"/>
      <c r="AL9" s="1069"/>
      <c r="AM9" s="1069"/>
      <c r="AN9" s="1069"/>
      <c r="AO9" s="1069"/>
      <c r="AP9" s="1069"/>
      <c r="AQ9" s="1069"/>
      <c r="AR9" s="1069"/>
      <c r="AS9" s="1069"/>
      <c r="AT9" s="1069"/>
      <c r="AU9" s="1069"/>
      <c r="AV9" s="1069"/>
      <c r="AW9" s="1069"/>
      <c r="AX9" s="1069"/>
      <c r="AY9" s="1069"/>
      <c r="AZ9" s="1069"/>
      <c r="BA9" s="1069"/>
      <c r="BB9" s="1069"/>
      <c r="BC9" s="1069"/>
      <c r="BD9" s="1069"/>
      <c r="BE9" s="1069"/>
      <c r="BF9" s="1069"/>
      <c r="BG9" s="1069"/>
      <c r="BH9" s="1069"/>
      <c r="BI9" s="1070"/>
      <c r="BJ9" s="891" t="s">
        <v>510</v>
      </c>
      <c r="BK9" s="1046" t="s">
        <v>432</v>
      </c>
      <c r="BL9" s="1046"/>
      <c r="BM9" s="1046"/>
      <c r="BN9" s="1046"/>
      <c r="BO9" s="1046"/>
      <c r="BP9" s="1046"/>
      <c r="BQ9" s="1046"/>
      <c r="BR9" s="1046"/>
      <c r="BS9" s="1046"/>
      <c r="BT9" s="1046"/>
      <c r="BU9" s="1046"/>
      <c r="BV9" s="1046"/>
      <c r="BW9" s="1046"/>
      <c r="BX9" s="1046"/>
      <c r="BY9" s="1046"/>
      <c r="BZ9" s="1046"/>
      <c r="CA9" s="1046"/>
      <c r="CB9" s="1046"/>
      <c r="CC9" s="1046"/>
      <c r="CD9" s="1046"/>
      <c r="CE9" s="1046"/>
      <c r="CF9" s="1046"/>
      <c r="CG9" s="1046"/>
      <c r="CH9" s="1046"/>
      <c r="CI9" s="1046"/>
      <c r="CJ9" s="891" t="s">
        <v>510</v>
      </c>
      <c r="CK9" s="427"/>
      <c r="CL9" s="1046"/>
      <c r="CM9" s="1046"/>
      <c r="CN9" s="1046"/>
      <c r="CO9" s="1046"/>
      <c r="CP9" s="1046"/>
      <c r="CQ9" s="1046"/>
      <c r="CR9" s="1046"/>
      <c r="CS9" s="1046"/>
      <c r="CT9" s="1046"/>
      <c r="CU9" s="1046"/>
      <c r="CV9" s="1046"/>
      <c r="CW9" s="1046"/>
      <c r="CX9" s="1046"/>
      <c r="CY9" s="1046"/>
      <c r="CZ9" s="1046"/>
      <c r="DA9" s="1046"/>
      <c r="DB9" s="1046"/>
      <c r="DC9" s="1046"/>
      <c r="DD9" s="1046"/>
      <c r="DE9" s="1046"/>
      <c r="DF9" s="1046"/>
      <c r="DG9" s="1046"/>
      <c r="DH9" s="1046"/>
      <c r="DI9" s="1046"/>
      <c r="DN9" s="155"/>
      <c r="GZ9" s="1071" t="s">
        <v>664</v>
      </c>
      <c r="HA9" s="1071"/>
      <c r="HB9" s="1071"/>
      <c r="HC9" s="1071"/>
      <c r="HD9" s="1071"/>
      <c r="HE9" s="1071"/>
      <c r="HF9" s="1071"/>
      <c r="HG9" s="1071"/>
      <c r="HH9" s="1071"/>
      <c r="HI9" s="1071"/>
      <c r="HJ9" s="1071"/>
      <c r="HK9" s="1071"/>
      <c r="HL9" s="1071"/>
      <c r="HM9" s="1071"/>
      <c r="HN9" s="1071"/>
      <c r="HO9" s="1071"/>
      <c r="HP9" s="1071"/>
      <c r="HQ9" s="1071"/>
      <c r="HR9" s="1071"/>
      <c r="HS9" s="1071"/>
      <c r="HT9" s="1071"/>
      <c r="HU9" s="1071"/>
      <c r="HV9" s="1071"/>
      <c r="HW9" s="1071"/>
      <c r="HX9" s="1071"/>
    </row>
    <row r="10" spans="1:307 5938:5998" s="155" customFormat="1" ht="24" customHeight="1" x14ac:dyDescent="0.2">
      <c r="A10" s="1047"/>
      <c r="B10" s="1047"/>
      <c r="C10" s="1047"/>
      <c r="D10" s="427">
        <v>2021</v>
      </c>
      <c r="E10" s="175" t="s">
        <v>484</v>
      </c>
      <c r="F10" s="175" t="s">
        <v>518</v>
      </c>
      <c r="G10" s="175" t="s">
        <v>621</v>
      </c>
      <c r="H10" s="427">
        <v>2025</v>
      </c>
      <c r="I10" s="427" t="s">
        <v>660</v>
      </c>
      <c r="J10" s="1047"/>
      <c r="K10" s="194">
        <v>2021</v>
      </c>
      <c r="L10" s="194">
        <v>2022</v>
      </c>
      <c r="M10" s="194">
        <v>2023</v>
      </c>
      <c r="N10" s="194">
        <v>2024</v>
      </c>
      <c r="O10" s="194">
        <v>2025</v>
      </c>
      <c r="P10" s="194">
        <v>2026</v>
      </c>
      <c r="Q10" s="194">
        <v>2027</v>
      </c>
      <c r="R10" s="194">
        <v>2028</v>
      </c>
      <c r="S10" s="194">
        <v>2029</v>
      </c>
      <c r="T10" s="194">
        <v>2030</v>
      </c>
      <c r="U10" s="194">
        <v>2031</v>
      </c>
      <c r="V10" s="194">
        <v>2032</v>
      </c>
      <c r="W10" s="194">
        <v>2033</v>
      </c>
      <c r="X10" s="194">
        <v>2034</v>
      </c>
      <c r="Y10" s="194">
        <v>2035</v>
      </c>
      <c r="Z10" s="194">
        <v>2036</v>
      </c>
      <c r="AA10" s="194">
        <v>2037</v>
      </c>
      <c r="AB10" s="194">
        <v>2038</v>
      </c>
      <c r="AC10" s="194">
        <v>2039</v>
      </c>
      <c r="AD10" s="194">
        <v>2040</v>
      </c>
      <c r="AE10" s="194">
        <v>2041</v>
      </c>
      <c r="AF10" s="194">
        <v>2042</v>
      </c>
      <c r="AG10" s="194">
        <v>2043</v>
      </c>
      <c r="AH10" s="194">
        <v>2044</v>
      </c>
      <c r="AI10" s="194">
        <v>2045</v>
      </c>
      <c r="AJ10" s="1047"/>
      <c r="AK10" s="427">
        <v>2021</v>
      </c>
      <c r="AL10" s="194">
        <v>2022</v>
      </c>
      <c r="AM10" s="194">
        <v>2023</v>
      </c>
      <c r="AN10" s="194">
        <v>2024</v>
      </c>
      <c r="AO10" s="427">
        <v>2025</v>
      </c>
      <c r="AP10" s="427">
        <v>2026</v>
      </c>
      <c r="AQ10" s="194">
        <v>2027</v>
      </c>
      <c r="AR10" s="194">
        <v>2028</v>
      </c>
      <c r="AS10" s="194">
        <v>2029</v>
      </c>
      <c r="AT10" s="194">
        <v>2030</v>
      </c>
      <c r="AU10" s="194">
        <v>2031</v>
      </c>
      <c r="AV10" s="194">
        <v>2032</v>
      </c>
      <c r="AW10" s="194">
        <v>2033</v>
      </c>
      <c r="AX10" s="194">
        <v>2034</v>
      </c>
      <c r="AY10" s="194">
        <v>2035</v>
      </c>
      <c r="AZ10" s="194">
        <v>2036</v>
      </c>
      <c r="BA10" s="194">
        <v>2037</v>
      </c>
      <c r="BB10" s="194">
        <v>2038</v>
      </c>
      <c r="BC10" s="427">
        <v>2039</v>
      </c>
      <c r="BD10" s="194">
        <v>2040</v>
      </c>
      <c r="BE10" s="194">
        <v>2041</v>
      </c>
      <c r="BF10" s="194">
        <v>2042</v>
      </c>
      <c r="BG10" s="194">
        <v>2043</v>
      </c>
      <c r="BH10" s="194">
        <v>2044</v>
      </c>
      <c r="BI10" s="194">
        <v>2045</v>
      </c>
      <c r="BJ10" s="891"/>
      <c r="BK10" s="427">
        <v>2021</v>
      </c>
      <c r="BL10" s="194">
        <v>2022</v>
      </c>
      <c r="BM10" s="194">
        <v>2023</v>
      </c>
      <c r="BN10" s="194">
        <v>2024</v>
      </c>
      <c r="BO10" s="194">
        <v>2025</v>
      </c>
      <c r="BP10" s="194">
        <v>2026</v>
      </c>
      <c r="BQ10" s="194">
        <v>2027</v>
      </c>
      <c r="BR10" s="194">
        <v>2028</v>
      </c>
      <c r="BS10" s="194">
        <v>2029</v>
      </c>
      <c r="BT10" s="194">
        <v>2030</v>
      </c>
      <c r="BU10" s="194">
        <v>2031</v>
      </c>
      <c r="BV10" s="194">
        <v>2032</v>
      </c>
      <c r="BW10" s="194">
        <v>2033</v>
      </c>
      <c r="BX10" s="194">
        <v>2034</v>
      </c>
      <c r="BY10" s="194">
        <v>2035</v>
      </c>
      <c r="BZ10" s="194">
        <v>2036</v>
      </c>
      <c r="CA10" s="194">
        <v>2037</v>
      </c>
      <c r="CB10" s="194">
        <v>2038</v>
      </c>
      <c r="CC10" s="194">
        <v>2039</v>
      </c>
      <c r="CD10" s="194">
        <v>2040</v>
      </c>
      <c r="CE10" s="194">
        <v>2041</v>
      </c>
      <c r="CF10" s="194">
        <v>2042</v>
      </c>
      <c r="CG10" s="194">
        <v>2043</v>
      </c>
      <c r="CH10" s="194">
        <v>2044</v>
      </c>
      <c r="CI10" s="427">
        <v>2045</v>
      </c>
      <c r="CJ10" s="891"/>
      <c r="CK10" s="427">
        <v>2021</v>
      </c>
      <c r="CL10" s="194">
        <v>2022</v>
      </c>
      <c r="CM10" s="194">
        <v>2023</v>
      </c>
      <c r="CN10" s="194">
        <v>2024</v>
      </c>
      <c r="CO10" s="427">
        <v>2025</v>
      </c>
      <c r="CP10" s="194">
        <v>2026</v>
      </c>
      <c r="CQ10" s="194">
        <v>2027</v>
      </c>
      <c r="CR10" s="194">
        <v>2028</v>
      </c>
      <c r="CS10" s="194">
        <v>2029</v>
      </c>
      <c r="CT10" s="194">
        <v>2030</v>
      </c>
      <c r="CU10" s="194">
        <v>2031</v>
      </c>
      <c r="CV10" s="194">
        <v>2032</v>
      </c>
      <c r="CW10" s="194">
        <v>2033</v>
      </c>
      <c r="CX10" s="194">
        <v>2034</v>
      </c>
      <c r="CY10" s="194">
        <v>2035</v>
      </c>
      <c r="CZ10" s="194">
        <v>2036</v>
      </c>
      <c r="DA10" s="194">
        <v>2037</v>
      </c>
      <c r="DB10" s="194">
        <v>2038</v>
      </c>
      <c r="DC10" s="194">
        <v>2039</v>
      </c>
      <c r="DD10" s="194">
        <v>2040</v>
      </c>
      <c r="DE10" s="194">
        <v>2041</v>
      </c>
      <c r="DF10" s="194">
        <v>2042</v>
      </c>
      <c r="DG10" s="194">
        <v>2043</v>
      </c>
      <c r="DH10" s="194">
        <v>2044</v>
      </c>
      <c r="DI10" s="427">
        <v>2045</v>
      </c>
      <c r="DK10" s="155" t="s">
        <v>622</v>
      </c>
      <c r="DL10" s="155" t="s">
        <v>623</v>
      </c>
      <c r="DN10" s="155" t="s">
        <v>624</v>
      </c>
      <c r="DQ10" s="1066" t="s">
        <v>647</v>
      </c>
      <c r="DR10" s="1066"/>
      <c r="DS10" s="1066"/>
      <c r="DT10" s="1066"/>
      <c r="DU10" s="1066"/>
      <c r="DV10" s="1066"/>
      <c r="DW10" s="1066"/>
      <c r="DX10" s="1066"/>
      <c r="DY10" s="1066"/>
      <c r="DZ10" s="1066"/>
      <c r="EA10" s="1066"/>
      <c r="EB10" s="1066"/>
      <c r="EC10" s="1066"/>
      <c r="ED10" s="1066"/>
      <c r="EE10" s="1066"/>
      <c r="EF10" s="1066"/>
      <c r="EG10" s="1066"/>
      <c r="EH10" s="1066"/>
      <c r="EI10" s="1066"/>
      <c r="EJ10" s="1066"/>
      <c r="EK10" s="1066"/>
      <c r="EL10" s="1066"/>
      <c r="EM10" s="1066"/>
      <c r="EN10" s="1066"/>
      <c r="EO10" s="1066"/>
      <c r="ES10" s="1066" t="s">
        <v>648</v>
      </c>
      <c r="ET10" s="1066"/>
      <c r="EU10" s="1066"/>
      <c r="EV10" s="1066"/>
      <c r="EW10" s="1066"/>
      <c r="EX10" s="1066"/>
      <c r="EY10" s="1066"/>
      <c r="EZ10" s="1066"/>
      <c r="FA10" s="1066"/>
      <c r="FB10" s="1066"/>
      <c r="FC10" s="1066"/>
      <c r="FD10" s="1066"/>
      <c r="FE10" s="1066"/>
      <c r="FF10" s="1066"/>
      <c r="FG10" s="1066"/>
      <c r="FH10" s="1066"/>
      <c r="FI10" s="1066"/>
      <c r="FJ10" s="1066"/>
      <c r="FK10" s="1066"/>
      <c r="FL10" s="1066"/>
      <c r="FM10" s="1066"/>
      <c r="FN10" s="1066"/>
      <c r="FO10" s="1066"/>
      <c r="FP10" s="1066"/>
      <c r="FQ10" s="1066"/>
      <c r="FU10" s="155" t="s">
        <v>646</v>
      </c>
      <c r="GC10" s="1066" t="s">
        <v>649</v>
      </c>
      <c r="GD10" s="1066"/>
      <c r="GJ10" s="1066" t="s">
        <v>650</v>
      </c>
      <c r="GK10" s="1066"/>
      <c r="GN10" s="155" t="s">
        <v>651</v>
      </c>
      <c r="GZ10" s="155">
        <v>2021</v>
      </c>
      <c r="HA10" s="155">
        <v>2022</v>
      </c>
      <c r="HB10" s="155">
        <v>2023</v>
      </c>
      <c r="HC10" s="155">
        <v>2024</v>
      </c>
      <c r="HD10" s="155">
        <v>2025</v>
      </c>
      <c r="HE10" s="155">
        <v>2026</v>
      </c>
      <c r="HF10" s="155">
        <v>2027</v>
      </c>
      <c r="HG10" s="155">
        <v>2028</v>
      </c>
      <c r="HH10" s="155">
        <v>2029</v>
      </c>
      <c r="HI10" s="155">
        <v>2030</v>
      </c>
      <c r="HJ10" s="155">
        <v>2031</v>
      </c>
      <c r="HK10" s="155">
        <v>2032</v>
      </c>
      <c r="HL10" s="155">
        <v>2033</v>
      </c>
      <c r="HM10" s="155">
        <v>2034</v>
      </c>
      <c r="HN10" s="155">
        <v>2035</v>
      </c>
      <c r="HO10" s="155">
        <v>2036</v>
      </c>
      <c r="HP10" s="155">
        <v>2037</v>
      </c>
      <c r="HQ10" s="155">
        <v>2038</v>
      </c>
      <c r="HR10" s="155">
        <v>2039</v>
      </c>
      <c r="HS10" s="155">
        <v>2040</v>
      </c>
      <c r="HT10" s="155">
        <v>2041</v>
      </c>
      <c r="HU10" s="155">
        <v>2042</v>
      </c>
      <c r="HV10" s="155">
        <v>2043</v>
      </c>
      <c r="HW10" s="155">
        <v>2044</v>
      </c>
      <c r="HX10" s="155">
        <v>2045</v>
      </c>
      <c r="IA10" s="155" t="s">
        <v>1210</v>
      </c>
      <c r="HTK10" s="634"/>
      <c r="HTL10" s="634"/>
      <c r="HTM10" s="634"/>
      <c r="HTN10" s="634"/>
      <c r="HTO10" s="634"/>
      <c r="HTP10" s="634"/>
      <c r="HTQ10" s="634"/>
      <c r="HTR10" s="634"/>
      <c r="HTS10" s="634"/>
      <c r="HTT10" s="634"/>
      <c r="HTU10" s="634"/>
      <c r="HTV10" s="634"/>
      <c r="HTW10" s="634"/>
      <c r="HTX10" s="634"/>
      <c r="HTY10" s="634"/>
      <c r="HTZ10" s="634"/>
      <c r="HUA10" s="634"/>
      <c r="HUB10" s="634"/>
      <c r="HUC10" s="634"/>
      <c r="HUD10" s="634"/>
      <c r="HUE10" s="634"/>
      <c r="HUF10" s="634"/>
      <c r="HUG10" s="634"/>
      <c r="HUH10" s="634"/>
      <c r="HUI10" s="634"/>
      <c r="HUJ10" s="634"/>
      <c r="HUK10" s="634"/>
      <c r="HUL10" s="634"/>
      <c r="HUM10" s="634"/>
      <c r="HUN10" s="634"/>
      <c r="HUO10" s="634"/>
      <c r="HUP10" s="634"/>
      <c r="HUQ10" s="634"/>
      <c r="HUR10" s="634"/>
      <c r="HUS10" s="634"/>
      <c r="HUT10" s="634"/>
      <c r="HUU10" s="634"/>
      <c r="HUV10" s="634"/>
      <c r="HUW10" s="634"/>
      <c r="HUX10" s="634"/>
      <c r="HUY10" s="634"/>
      <c r="HUZ10" s="634"/>
      <c r="HVA10" s="634"/>
      <c r="HVB10" s="634"/>
      <c r="HVC10" s="634"/>
      <c r="HVD10" s="634"/>
      <c r="HVE10" s="634"/>
      <c r="HVF10" s="634"/>
      <c r="HVG10" s="634"/>
      <c r="HVH10" s="634"/>
      <c r="HVI10" s="634"/>
      <c r="HVJ10" s="634"/>
      <c r="HVK10" s="634"/>
      <c r="HVL10" s="634"/>
      <c r="HVM10" s="634"/>
      <c r="HVN10" s="634"/>
      <c r="HVO10" s="634"/>
      <c r="HVP10" s="634"/>
      <c r="HVQ10" s="634"/>
      <c r="HVR10" s="634"/>
    </row>
    <row r="11" spans="1:307 5938:5998" ht="11.25" customHeight="1" x14ac:dyDescent="0.2">
      <c r="A11" s="140">
        <v>1</v>
      </c>
      <c r="B11" s="140">
        <v>2</v>
      </c>
      <c r="C11" s="140">
        <f t="shared" ref="C11:N11" si="0">B11+1</f>
        <v>3</v>
      </c>
      <c r="D11" s="140">
        <f t="shared" si="0"/>
        <v>4</v>
      </c>
      <c r="E11" s="140">
        <v>4</v>
      </c>
      <c r="F11" s="140">
        <v>5</v>
      </c>
      <c r="G11" s="140">
        <f t="shared" si="0"/>
        <v>6</v>
      </c>
      <c r="H11" s="140">
        <f t="shared" si="0"/>
        <v>7</v>
      </c>
      <c r="I11" s="140">
        <f t="shared" si="0"/>
        <v>8</v>
      </c>
      <c r="J11" s="140">
        <f t="shared" si="0"/>
        <v>9</v>
      </c>
      <c r="K11" s="140">
        <f t="shared" si="0"/>
        <v>10</v>
      </c>
      <c r="L11" s="140">
        <f t="shared" si="0"/>
        <v>11</v>
      </c>
      <c r="M11" s="140">
        <f t="shared" si="0"/>
        <v>12</v>
      </c>
      <c r="N11" s="140">
        <f t="shared" si="0"/>
        <v>13</v>
      </c>
      <c r="O11" s="140">
        <f t="shared" ref="O11" si="1">N11+1</f>
        <v>14</v>
      </c>
      <c r="P11" s="140">
        <f t="shared" ref="P11" si="2">O11+1</f>
        <v>15</v>
      </c>
      <c r="Q11" s="140">
        <f t="shared" ref="Q11" si="3">P11+1</f>
        <v>16</v>
      </c>
      <c r="R11" s="140">
        <f t="shared" ref="R11" si="4">Q11+1</f>
        <v>17</v>
      </c>
      <c r="S11" s="140">
        <f t="shared" ref="S11" si="5">R11+1</f>
        <v>18</v>
      </c>
      <c r="T11" s="140">
        <f t="shared" ref="T11" si="6">S11+1</f>
        <v>19</v>
      </c>
      <c r="U11" s="140">
        <f t="shared" ref="U11" si="7">T11+1</f>
        <v>20</v>
      </c>
      <c r="V11" s="140">
        <f t="shared" ref="V11" si="8">U11+1</f>
        <v>21</v>
      </c>
      <c r="W11" s="140">
        <f t="shared" ref="W11" si="9">V11+1</f>
        <v>22</v>
      </c>
      <c r="X11" s="140">
        <f t="shared" ref="X11" si="10">W11+1</f>
        <v>23</v>
      </c>
      <c r="Y11" s="140">
        <f t="shared" ref="Y11" si="11">X11+1</f>
        <v>24</v>
      </c>
      <c r="Z11" s="140">
        <f t="shared" ref="Z11" si="12">Y11+1</f>
        <v>25</v>
      </c>
      <c r="AA11" s="140">
        <f t="shared" ref="AA11" si="13">Z11+1</f>
        <v>26</v>
      </c>
      <c r="AB11" s="140">
        <f t="shared" ref="AB11" si="14">AA11+1</f>
        <v>27</v>
      </c>
      <c r="AC11" s="140">
        <f t="shared" ref="AC11" si="15">AB11+1</f>
        <v>28</v>
      </c>
      <c r="AD11" s="140">
        <f t="shared" ref="AD11" si="16">AC11+1</f>
        <v>29</v>
      </c>
      <c r="AE11" s="140">
        <f t="shared" ref="AE11" si="17">AD11+1</f>
        <v>30</v>
      </c>
      <c r="AF11" s="140">
        <f t="shared" ref="AF11" si="18">AE11+1</f>
        <v>31</v>
      </c>
      <c r="AG11" s="140">
        <f t="shared" ref="AG11" si="19">AF11+1</f>
        <v>32</v>
      </c>
      <c r="AH11" s="140">
        <f t="shared" ref="AH11" si="20">AG11+1</f>
        <v>33</v>
      </c>
      <c r="AI11" s="140">
        <f t="shared" ref="AI11" si="21">AH11+1</f>
        <v>34</v>
      </c>
      <c r="AJ11" s="140">
        <f t="shared" ref="AJ11" si="22">AI11+1</f>
        <v>35</v>
      </c>
      <c r="AK11" s="140">
        <f t="shared" ref="AK11" si="23">AJ11+1</f>
        <v>36</v>
      </c>
      <c r="AL11" s="140">
        <f t="shared" ref="AL11" si="24">AK11+1</f>
        <v>37</v>
      </c>
      <c r="AM11" s="140">
        <f t="shared" ref="AM11" si="25">AL11+1</f>
        <v>38</v>
      </c>
      <c r="AN11" s="140">
        <f t="shared" ref="AN11" si="26">AM11+1</f>
        <v>39</v>
      </c>
      <c r="AO11" s="140">
        <f t="shared" ref="AO11" si="27">AN11+1</f>
        <v>40</v>
      </c>
      <c r="AP11" s="140">
        <f t="shared" ref="AP11" si="28">AO11+1</f>
        <v>41</v>
      </c>
      <c r="AQ11" s="140">
        <f t="shared" ref="AQ11" si="29">AP11+1</f>
        <v>42</v>
      </c>
      <c r="AR11" s="140">
        <f t="shared" ref="AR11" si="30">AQ11+1</f>
        <v>43</v>
      </c>
      <c r="AS11" s="140">
        <f t="shared" ref="AS11" si="31">AR11+1</f>
        <v>44</v>
      </c>
      <c r="AT11" s="140">
        <f t="shared" ref="AT11" si="32">AS11+1</f>
        <v>45</v>
      </c>
      <c r="AU11" s="140">
        <f t="shared" ref="AU11" si="33">AT11+1</f>
        <v>46</v>
      </c>
      <c r="AV11" s="140">
        <f t="shared" ref="AV11" si="34">AU11+1</f>
        <v>47</v>
      </c>
      <c r="AW11" s="140">
        <f t="shared" ref="AW11" si="35">AV11+1</f>
        <v>48</v>
      </c>
      <c r="AX11" s="140">
        <f t="shared" ref="AX11" si="36">AW11+1</f>
        <v>49</v>
      </c>
      <c r="AY11" s="140">
        <f t="shared" ref="AY11" si="37">AX11+1</f>
        <v>50</v>
      </c>
      <c r="AZ11" s="140">
        <f t="shared" ref="AZ11" si="38">AY11+1</f>
        <v>51</v>
      </c>
      <c r="BA11" s="140">
        <f t="shared" ref="BA11" si="39">AZ11+1</f>
        <v>52</v>
      </c>
      <c r="BB11" s="140">
        <f t="shared" ref="BB11" si="40">BA11+1</f>
        <v>53</v>
      </c>
      <c r="BC11" s="140">
        <f t="shared" ref="BC11" si="41">BB11+1</f>
        <v>54</v>
      </c>
      <c r="BD11" s="140">
        <f t="shared" ref="BD11" si="42">BC11+1</f>
        <v>55</v>
      </c>
      <c r="BE11" s="140">
        <f t="shared" ref="BE11" si="43">BD11+1</f>
        <v>56</v>
      </c>
      <c r="BF11" s="140">
        <f t="shared" ref="BF11" si="44">BE11+1</f>
        <v>57</v>
      </c>
      <c r="BG11" s="140">
        <f t="shared" ref="BG11" si="45">BF11+1</f>
        <v>58</v>
      </c>
      <c r="BH11" s="140">
        <f t="shared" ref="BH11" si="46">BG11+1</f>
        <v>59</v>
      </c>
      <c r="BI11" s="140">
        <f t="shared" ref="BI11" si="47">BH11+1</f>
        <v>60</v>
      </c>
      <c r="BJ11" s="140">
        <f t="shared" ref="BJ11" si="48">BI11+1</f>
        <v>61</v>
      </c>
      <c r="BK11" s="140">
        <f t="shared" ref="BK11" si="49">BJ11+1</f>
        <v>62</v>
      </c>
      <c r="BL11" s="140">
        <f t="shared" ref="BL11" si="50">BK11+1</f>
        <v>63</v>
      </c>
      <c r="BM11" s="140">
        <f t="shared" ref="BM11" si="51">BL11+1</f>
        <v>64</v>
      </c>
      <c r="BN11" s="140">
        <f t="shared" ref="BN11" si="52">BM11+1</f>
        <v>65</v>
      </c>
      <c r="BO11" s="140">
        <f t="shared" ref="BO11" si="53">BN11+1</f>
        <v>66</v>
      </c>
      <c r="BP11" s="140">
        <f t="shared" ref="BP11" si="54">BO11+1</f>
        <v>67</v>
      </c>
      <c r="BQ11" s="140">
        <f t="shared" ref="BQ11" si="55">BP11+1</f>
        <v>68</v>
      </c>
      <c r="BR11" s="140">
        <f t="shared" ref="BR11" si="56">BQ11+1</f>
        <v>69</v>
      </c>
      <c r="BS11" s="140">
        <f t="shared" ref="BS11" si="57">BR11+1</f>
        <v>70</v>
      </c>
      <c r="BT11" s="140">
        <f t="shared" ref="BT11" si="58">BS11+1</f>
        <v>71</v>
      </c>
      <c r="BU11" s="140">
        <f t="shared" ref="BU11" si="59">BT11+1</f>
        <v>72</v>
      </c>
      <c r="BV11" s="140">
        <f t="shared" ref="BV11" si="60">BU11+1</f>
        <v>73</v>
      </c>
      <c r="BW11" s="140">
        <f t="shared" ref="BW11" si="61">BV11+1</f>
        <v>74</v>
      </c>
      <c r="BX11" s="140">
        <f t="shared" ref="BX11" si="62">BW11+1</f>
        <v>75</v>
      </c>
      <c r="BY11" s="140">
        <f t="shared" ref="BY11" si="63">BX11+1</f>
        <v>76</v>
      </c>
      <c r="BZ11" s="140">
        <f t="shared" ref="BZ11" si="64">BY11+1</f>
        <v>77</v>
      </c>
      <c r="CA11" s="140">
        <f t="shared" ref="CA11" si="65">BZ11+1</f>
        <v>78</v>
      </c>
      <c r="CB11" s="140">
        <f t="shared" ref="CB11" si="66">CA11+1</f>
        <v>79</v>
      </c>
      <c r="CC11" s="140">
        <f t="shared" ref="CC11" si="67">CB11+1</f>
        <v>80</v>
      </c>
      <c r="CD11" s="140">
        <f t="shared" ref="CD11" si="68">CC11+1</f>
        <v>81</v>
      </c>
      <c r="CE11" s="140">
        <f t="shared" ref="CE11" si="69">CD11+1</f>
        <v>82</v>
      </c>
      <c r="CF11" s="140">
        <f t="shared" ref="CF11" si="70">CE11+1</f>
        <v>83</v>
      </c>
      <c r="CG11" s="140">
        <f t="shared" ref="CG11" si="71">CF11+1</f>
        <v>84</v>
      </c>
      <c r="CH11" s="140">
        <f t="shared" ref="CH11" si="72">CG11+1</f>
        <v>85</v>
      </c>
      <c r="CI11" s="140">
        <f t="shared" ref="CI11" si="73">CH11+1</f>
        <v>86</v>
      </c>
      <c r="CJ11" s="140">
        <f t="shared" ref="CJ11" si="74">CI11+1</f>
        <v>87</v>
      </c>
      <c r="CK11" s="140">
        <f t="shared" ref="CK11" si="75">CJ11+1</f>
        <v>88</v>
      </c>
      <c r="CL11" s="140">
        <f t="shared" ref="CL11" si="76">CK11+1</f>
        <v>89</v>
      </c>
      <c r="CM11" s="140">
        <f t="shared" ref="CM11" si="77">CL11+1</f>
        <v>90</v>
      </c>
      <c r="CN11" s="140">
        <f t="shared" ref="CN11" si="78">CM11+1</f>
        <v>91</v>
      </c>
      <c r="CO11" s="140">
        <f t="shared" ref="CO11" si="79">CN11+1</f>
        <v>92</v>
      </c>
      <c r="CP11" s="140">
        <f t="shared" ref="CP11" si="80">CO11+1</f>
        <v>93</v>
      </c>
      <c r="CQ11" s="140">
        <f t="shared" ref="CQ11" si="81">CP11+1</f>
        <v>94</v>
      </c>
      <c r="CR11" s="140">
        <f t="shared" ref="CR11" si="82">CQ11+1</f>
        <v>95</v>
      </c>
      <c r="CS11" s="140">
        <f t="shared" ref="CS11" si="83">CR11+1</f>
        <v>96</v>
      </c>
      <c r="CT11" s="140">
        <f t="shared" ref="CT11" si="84">CS11+1</f>
        <v>97</v>
      </c>
      <c r="CU11" s="140">
        <f t="shared" ref="CU11" si="85">CT11+1</f>
        <v>98</v>
      </c>
      <c r="CV11" s="140">
        <f t="shared" ref="CV11" si="86">CU11+1</f>
        <v>99</v>
      </c>
      <c r="CW11" s="140">
        <f t="shared" ref="CW11" si="87">CV11+1</f>
        <v>100</v>
      </c>
      <c r="CX11" s="140">
        <f t="shared" ref="CX11" si="88">CW11+1</f>
        <v>101</v>
      </c>
      <c r="CY11" s="140">
        <f t="shared" ref="CY11" si="89">CX11+1</f>
        <v>102</v>
      </c>
      <c r="CZ11" s="140">
        <f t="shared" ref="CZ11" si="90">CY11+1</f>
        <v>103</v>
      </c>
      <c r="DA11" s="140">
        <f t="shared" ref="DA11" si="91">CZ11+1</f>
        <v>104</v>
      </c>
      <c r="DB11" s="140">
        <f t="shared" ref="DB11" si="92">DA11+1</f>
        <v>105</v>
      </c>
      <c r="DC11" s="140">
        <f t="shared" ref="DC11" si="93">DB11+1</f>
        <v>106</v>
      </c>
      <c r="DD11" s="140">
        <f t="shared" ref="DD11" si="94">DC11+1</f>
        <v>107</v>
      </c>
      <c r="DE11" s="140">
        <f t="shared" ref="DE11" si="95">DD11+1</f>
        <v>108</v>
      </c>
      <c r="DF11" s="140">
        <f t="shared" ref="DF11" si="96">DE11+1</f>
        <v>109</v>
      </c>
      <c r="DG11" s="140">
        <f t="shared" ref="DG11" si="97">DF11+1</f>
        <v>110</v>
      </c>
      <c r="DH11" s="140">
        <f t="shared" ref="DH11" si="98">DG11+1</f>
        <v>111</v>
      </c>
      <c r="DI11" s="140">
        <f t="shared" ref="DI11" si="99">DH11+1</f>
        <v>112</v>
      </c>
      <c r="DM11" s="139" t="s">
        <v>74</v>
      </c>
      <c r="DN11" s="139" t="s">
        <v>73</v>
      </c>
      <c r="GC11" s="139">
        <v>2024</v>
      </c>
      <c r="GD11" s="139">
        <v>2025</v>
      </c>
      <c r="GJ11" s="139">
        <v>2024</v>
      </c>
      <c r="GK11" s="139">
        <v>2025</v>
      </c>
    </row>
    <row r="12" spans="1:307 5938:5998" s="152" customFormat="1" ht="22.5" x14ac:dyDescent="0.2">
      <c r="A12" s="150" t="s">
        <v>419</v>
      </c>
      <c r="B12" s="186" t="s">
        <v>662</v>
      </c>
      <c r="C12" s="391">
        <f>'[8]ф_4 (Л) '!C16</f>
        <v>0.28274117569839596</v>
      </c>
      <c r="D12" s="391">
        <f>'[8]ф_4 (Л) '!D16</f>
        <v>0.28274117569839596</v>
      </c>
      <c r="E12" s="391">
        <f>'[8]ф_4 (Л) '!E16</f>
        <v>0.28274117569839596</v>
      </c>
      <c r="F12" s="391">
        <f>'[8]ф_4 (Л) '!F16</f>
        <v>0.28274117569839596</v>
      </c>
      <c r="G12" s="391">
        <f>'[8]ф_4 (Л) '!G16</f>
        <v>0.28274117569839596</v>
      </c>
      <c r="H12" s="391">
        <f>'[8]ф_4 (Л) '!H16</f>
        <v>0.28274117569839596</v>
      </c>
      <c r="I12" s="391">
        <f>'[8]ф_4 (Л) '!I16</f>
        <v>0.28274117569839596</v>
      </c>
      <c r="J12" s="391">
        <f>'[8]ф_4 (Л) '!J16</f>
        <v>0.14121962402567628</v>
      </c>
      <c r="K12" s="391">
        <f>'[8]ф_4 (Л) '!K16</f>
        <v>0.14121962402567628</v>
      </c>
      <c r="L12" s="391">
        <f>'[8]ф_4 (Л) '!L16</f>
        <v>0.14121962402567628</v>
      </c>
      <c r="M12" s="391">
        <f>'[8]ф_4 (Л) '!M16</f>
        <v>0.14121962402567628</v>
      </c>
      <c r="N12" s="391">
        <f>'[8]ф_4 (Л) '!N16</f>
        <v>0.14121962402567628</v>
      </c>
      <c r="O12" s="391">
        <f>'[8]ф_4 (Л) '!O16</f>
        <v>0</v>
      </c>
      <c r="P12" s="391">
        <f>'[8]ф_4 (Л) '!P16</f>
        <v>0</v>
      </c>
      <c r="Q12" s="391">
        <f>'[8]ф_4 (Л) '!Q16</f>
        <v>0</v>
      </c>
      <c r="R12" s="391">
        <f>'[8]ф_4 (Л) '!R16</f>
        <v>0</v>
      </c>
      <c r="S12" s="391">
        <f>'[8]ф_4 (Л) '!S16</f>
        <v>0</v>
      </c>
      <c r="T12" s="391">
        <f>'[8]ф_4 (Л) '!T16</f>
        <v>0</v>
      </c>
      <c r="U12" s="391">
        <f>'[8]ф_4 (Л) '!U16</f>
        <v>0</v>
      </c>
      <c r="V12" s="391">
        <f>'[8]ф_4 (Л) '!V16</f>
        <v>0</v>
      </c>
      <c r="W12" s="391">
        <f>'[8]ф_4 (Л) '!W16</f>
        <v>0</v>
      </c>
      <c r="X12" s="391">
        <f>'[8]ф_4 (Л) '!X16</f>
        <v>0</v>
      </c>
      <c r="Y12" s="391">
        <f>'[8]ф_4 (Л) '!Y16</f>
        <v>0</v>
      </c>
      <c r="Z12" s="391">
        <f>'[8]ф_4 (Л) '!Z16</f>
        <v>0</v>
      </c>
      <c r="AA12" s="391">
        <f>'[8]ф_4 (Л) '!AA16</f>
        <v>0</v>
      </c>
      <c r="AB12" s="391">
        <f>'[8]ф_4 (Л) '!AB16</f>
        <v>0</v>
      </c>
      <c r="AC12" s="391">
        <f>'[8]ф_4 (Л) '!AC16</f>
        <v>0</v>
      </c>
      <c r="AD12" s="391">
        <f>'[8]ф_4 (Л) '!AD16</f>
        <v>0</v>
      </c>
      <c r="AE12" s="391">
        <f>'[8]ф_4 (Л) '!AE16</f>
        <v>0</v>
      </c>
      <c r="AF12" s="391">
        <f>'[8]ф_4 (Л) '!AF16</f>
        <v>0</v>
      </c>
      <c r="AG12" s="391">
        <f>'[8]ф_4 (Л) '!AG16</f>
        <v>0</v>
      </c>
      <c r="AH12" s="391">
        <f>'[8]ф_4 (Л) '!AH16</f>
        <v>0</v>
      </c>
      <c r="AI12" s="391">
        <f>'[8]ф_4 (Л) '!AI16</f>
        <v>0</v>
      </c>
      <c r="AJ12" s="391">
        <f>'[8]ф_4 (Л) '!AJ16</f>
        <v>162.61766010609111</v>
      </c>
      <c r="AK12" s="391">
        <f>'[8]ф_4 (Л) '!AK16</f>
        <v>162.61766010609111</v>
      </c>
      <c r="AL12" s="391">
        <f>'[8]ф_4 (Л) '!AL16</f>
        <v>162.61766010609111</v>
      </c>
      <c r="AM12" s="391">
        <f>'[8]ф_4 (Л) '!AM16</f>
        <v>162.61766010609111</v>
      </c>
      <c r="AN12" s="391">
        <f>'[8]ф_4 (Л) '!AN16</f>
        <v>162.61766010609111</v>
      </c>
      <c r="AO12" s="391">
        <f>'[8]ф_4 (Л) '!AO16</f>
        <v>162.61766010609111</v>
      </c>
      <c r="AP12" s="391">
        <f>'[8]ф_4 (Л) '!AP16</f>
        <v>162.61766010609111</v>
      </c>
      <c r="AQ12" s="391">
        <f>'[8]ф_4 (Л) '!AQ16</f>
        <v>162.61766010609111</v>
      </c>
      <c r="AR12" s="391">
        <f>'[8]ф_4 (Л) '!AR16</f>
        <v>162.61766010609111</v>
      </c>
      <c r="AS12" s="391">
        <f>'[8]ф_4 (Л) '!AS16</f>
        <v>162.61766010609111</v>
      </c>
      <c r="AT12" s="391">
        <f>'[8]ф_4 (Л) '!AT16</f>
        <v>162.61766010609111</v>
      </c>
      <c r="AU12" s="391">
        <f>'[8]ф_4 (Л) '!AU16</f>
        <v>162.61766010609111</v>
      </c>
      <c r="AV12" s="391">
        <f>'[8]ф_4 (Л) '!AV16</f>
        <v>162.61766010609111</v>
      </c>
      <c r="AW12" s="391">
        <f>'[8]ф_4 (Л) '!AW16</f>
        <v>162.61766010609111</v>
      </c>
      <c r="AX12" s="391">
        <f>'[8]ф_4 (Л) '!AX16</f>
        <v>162.61766010609111</v>
      </c>
      <c r="AY12" s="391">
        <f>'[8]ф_4 (Л) '!AY16</f>
        <v>162.61766010609111</v>
      </c>
      <c r="AZ12" s="391">
        <f>'[8]ф_4 (Л) '!AZ16</f>
        <v>162.61766010609111</v>
      </c>
      <c r="BA12" s="391">
        <f>'[8]ф_4 (Л) '!BA16</f>
        <v>162.61766010609111</v>
      </c>
      <c r="BB12" s="391">
        <f>'[8]ф_4 (Л) '!BB16</f>
        <v>162.61766010609111</v>
      </c>
      <c r="BC12" s="391">
        <f>'[8]ф_4 (Л) '!BC16</f>
        <v>162.61766010609111</v>
      </c>
      <c r="BD12" s="391">
        <f>'[8]ф_4 (Л) '!BD16</f>
        <v>162.61766010609111</v>
      </c>
      <c r="BE12" s="391">
        <f>'[8]ф_4 (Л) '!BE16</f>
        <v>162.61766010609111</v>
      </c>
      <c r="BF12" s="391">
        <f>'[8]ф_4 (Л) '!BF16</f>
        <v>162.61766010609111</v>
      </c>
      <c r="BG12" s="391">
        <f>'[8]ф_4 (Л) '!BG16</f>
        <v>162.61766010609111</v>
      </c>
      <c r="BH12" s="391">
        <f>'[8]ф_4 (Л) '!BH16</f>
        <v>162.61766010609111</v>
      </c>
      <c r="BI12" s="391">
        <f>'[8]ф_4 (Л) '!BI16</f>
        <v>162.61766010609111</v>
      </c>
      <c r="BJ12" s="391">
        <f>'[8]ф_4 (Л) '!BJ16</f>
        <v>3.1094042211374107</v>
      </c>
      <c r="BK12" s="391">
        <f>'[8]ф_4 (Л) '!BK16</f>
        <v>4.5776601925122753</v>
      </c>
      <c r="BL12" s="391">
        <f>'[8]ф_4 (Л) '!BL16</f>
        <v>3.1094042211374107</v>
      </c>
      <c r="BM12" s="391">
        <f>'[8]ф_4 (Л) '!BM16</f>
        <v>3.1258487618766972</v>
      </c>
      <c r="BN12" s="391">
        <f>'[8]ф_4 (Л) '!BN16</f>
        <v>3.0529585219146789</v>
      </c>
      <c r="BO12" s="391">
        <f>'[8]ф_4 (Л) '!BO16</f>
        <v>3.0226571628502703</v>
      </c>
      <c r="BP12" s="391">
        <f>'[8]ф_4 (Л) '!BP16</f>
        <v>3.0226571628502703</v>
      </c>
      <c r="BQ12" s="391">
        <f>'[8]ф_4 (Л) '!BQ16</f>
        <v>3.0011667552099959</v>
      </c>
      <c r="BR12" s="391">
        <f>'[8]ф_4 (Л) '!BR16</f>
        <v>3.0011667552099959</v>
      </c>
      <c r="BS12" s="391">
        <f>'[8]ф_4 (Л) '!BS16</f>
        <v>3.0011667552099959</v>
      </c>
      <c r="BT12" s="391">
        <f>'[8]ф_4 (Л) '!BT16</f>
        <v>3.0011667552099959</v>
      </c>
      <c r="BU12" s="391">
        <f>'[8]ф_4 (Л) '!BU16</f>
        <v>3.0011667552099959</v>
      </c>
      <c r="BV12" s="391">
        <f>'[8]ф_4 (Л) '!BV16</f>
        <v>3.0011667552099959</v>
      </c>
      <c r="BW12" s="391">
        <f>'[8]ф_4 (Л) '!BW16</f>
        <v>3.0011667552099959</v>
      </c>
      <c r="BX12" s="391">
        <f>'[8]ф_4 (Л) '!BX16</f>
        <v>3.0011667552099959</v>
      </c>
      <c r="BY12" s="391">
        <f>'[8]ф_4 (Л) '!BY16</f>
        <v>3.0008553977396004</v>
      </c>
      <c r="BZ12" s="391">
        <f>'[8]ф_4 (Л) '!BZ16</f>
        <v>2.9990805567955263</v>
      </c>
      <c r="CA12" s="391">
        <f>'[8]ф_4 (Л) '!CA16</f>
        <v>2.9990805567955263</v>
      </c>
      <c r="CB12" s="391">
        <f>'[8]ф_4 (Л) '!CB16</f>
        <v>2.9990805567955263</v>
      </c>
      <c r="CC12" s="391">
        <f>'[8]ф_4 (Л) '!CC16</f>
        <v>2.9990805567955268</v>
      </c>
      <c r="CD12" s="391">
        <f>'[8]ф_4 (Л) '!CD16</f>
        <v>2.9990805567955268</v>
      </c>
      <c r="CE12" s="391">
        <f>'[8]ф_4 (Л) '!CE16</f>
        <v>2.9990805567955268</v>
      </c>
      <c r="CF12" s="391">
        <f>'[8]ф_4 (Л) '!CF16</f>
        <v>2.9990805567955268</v>
      </c>
      <c r="CG12" s="391">
        <f>'[8]ф_4 (Л) '!CG16</f>
        <v>2.9990805567955268</v>
      </c>
      <c r="CH12" s="391">
        <f>'[8]ф_4 (Л) '!CH16</f>
        <v>2.9702376700484709</v>
      </c>
      <c r="CI12" s="391">
        <f>'[8]ф_4 (Л) '!CI16</f>
        <v>2.9702376700484709</v>
      </c>
      <c r="CJ12" s="391">
        <f>CK12</f>
        <v>2745.3707219477483</v>
      </c>
      <c r="CK12" s="391">
        <v>2745.3707219477483</v>
      </c>
      <c r="CL12" s="391">
        <v>2745.3707219477483</v>
      </c>
      <c r="CM12" s="391">
        <v>2759.8900180799828</v>
      </c>
      <c r="CN12" s="391">
        <v>2695.5334029615178</v>
      </c>
      <c r="CO12" s="391">
        <v>2668.7795755095749</v>
      </c>
      <c r="CP12" s="391">
        <v>2668.7795755095749</v>
      </c>
      <c r="CQ12" s="391">
        <v>2649.8051573437856</v>
      </c>
      <c r="CR12" s="391">
        <v>2649.8051573437856</v>
      </c>
      <c r="CS12" s="391">
        <v>2649.8051573437856</v>
      </c>
      <c r="CT12" s="391">
        <v>2649.8051573437856</v>
      </c>
      <c r="CU12" s="391">
        <v>2649.8051573437856</v>
      </c>
      <c r="CV12" s="391">
        <v>2649.8051573437856</v>
      </c>
      <c r="CW12" s="391">
        <v>2649.8051573437856</v>
      </c>
      <c r="CX12" s="391">
        <v>2649.8051573437856</v>
      </c>
      <c r="CY12" s="391">
        <v>2649.5302520492364</v>
      </c>
      <c r="CZ12" s="391">
        <v>2647.9632006086899</v>
      </c>
      <c r="DA12" s="391">
        <v>2647.9632006086899</v>
      </c>
      <c r="DB12" s="391">
        <v>2647.9632006086899</v>
      </c>
      <c r="DC12" s="391">
        <v>2647.9632006086904</v>
      </c>
      <c r="DD12" s="391">
        <v>2647.9632006086904</v>
      </c>
      <c r="DE12" s="391">
        <v>2647.9632006086904</v>
      </c>
      <c r="DF12" s="391">
        <v>2647.9632006086904</v>
      </c>
      <c r="DG12" s="391">
        <v>2647.9632006086904</v>
      </c>
      <c r="DH12" s="391">
        <v>2622.4970948275459</v>
      </c>
      <c r="DI12" s="391">
        <v>2622.4970948275459</v>
      </c>
      <c r="DJ12" s="139"/>
      <c r="DK12" s="139">
        <v>882.92499999999995</v>
      </c>
      <c r="DL12" s="139">
        <v>5917</v>
      </c>
      <c r="DM12" s="139">
        <f t="shared" ref="DM12:DM16" si="100">DN12/1.163</f>
        <v>12.62327178</v>
      </c>
      <c r="DN12" s="139">
        <v>14.68086508014</v>
      </c>
      <c r="DO12" s="139"/>
      <c r="DP12" s="139"/>
      <c r="DQ12" s="283">
        <f>'[8]ф_4 (Л) '!DQ16</f>
        <v>0</v>
      </c>
      <c r="DR12" s="283">
        <f>'[8]ф_4 (Л) '!DR16</f>
        <v>0</v>
      </c>
      <c r="DS12" s="283">
        <f>'[8]ф_4 (Л) '!DS16</f>
        <v>381.65693140128002</v>
      </c>
      <c r="DT12" s="283">
        <f>'[8]ф_4 (Л) '!DT16</f>
        <v>160.01201080896004</v>
      </c>
      <c r="DU12" s="283">
        <f>'[8]ф_4 (Л) '!DU16</f>
        <v>0</v>
      </c>
      <c r="DV12" s="283">
        <f>'[8]ф_4 (Л) '!DV16</f>
        <v>0</v>
      </c>
      <c r="DW12" s="283">
        <f>'[8]ф_4 (Л) '!DW16</f>
        <v>0</v>
      </c>
      <c r="DX12" s="283">
        <f>'[8]ф_4 (Л) '!DX16</f>
        <v>0</v>
      </c>
      <c r="DY12" s="283">
        <f>'[8]ф_4 (Л) '!DY16</f>
        <v>0</v>
      </c>
      <c r="DZ12" s="283">
        <f>'[8]ф_4 (Л) '!DZ16</f>
        <v>0</v>
      </c>
      <c r="EA12" s="283">
        <f>'[8]ф_4 (Л) '!EA16</f>
        <v>0</v>
      </c>
      <c r="EB12" s="283">
        <f>'[8]ф_4 (Л) '!EB16</f>
        <v>0</v>
      </c>
      <c r="EC12" s="283">
        <f>'[8]ф_4 (Л) '!EC16</f>
        <v>0</v>
      </c>
      <c r="ED12" s="283">
        <f>'[8]ф_4 (Л) '!ED16</f>
        <v>0</v>
      </c>
      <c r="EE12" s="283">
        <f>'[8]ф_4 (Л) '!EE16</f>
        <v>0</v>
      </c>
      <c r="EF12" s="283">
        <f>'[8]ф_4 (Л) '!EF16</f>
        <v>0</v>
      </c>
      <c r="EG12" s="283">
        <f>'[8]ф_4 (Л) '!EG16</f>
        <v>0</v>
      </c>
      <c r="EH12" s="283">
        <f>'[8]ф_4 (Л) '!EH16</f>
        <v>0</v>
      </c>
      <c r="EI12" s="283">
        <f>'[8]ф_4 (Л) '!EI16</f>
        <v>0</v>
      </c>
      <c r="EJ12" s="283">
        <f>'[8]ф_4 (Л) '!EJ16</f>
        <v>0</v>
      </c>
      <c r="EK12" s="283">
        <f>'[8]ф_4 (Л) '!EK16</f>
        <v>0</v>
      </c>
      <c r="EL12" s="283">
        <f>'[8]ф_4 (Л) '!EL16</f>
        <v>0</v>
      </c>
      <c r="EM12" s="283">
        <f>'[8]ф_4 (Л) '!EM16</f>
        <v>0</v>
      </c>
      <c r="EN12" s="283">
        <f>'[8]ф_4 (Л) '!EN16</f>
        <v>0</v>
      </c>
      <c r="EO12" s="283">
        <f>'[8]ф_4 (Л) '!EO16</f>
        <v>0</v>
      </c>
      <c r="EP12" s="139"/>
      <c r="EQ12" s="139"/>
      <c r="ER12" s="139"/>
      <c r="ES12" s="139">
        <v>0</v>
      </c>
      <c r="ET12" s="139">
        <v>0</v>
      </c>
      <c r="EU12" s="139">
        <v>0</v>
      </c>
      <c r="EV12" s="139">
        <v>0</v>
      </c>
      <c r="EW12" s="139">
        <v>0</v>
      </c>
      <c r="EX12" s="139">
        <v>0</v>
      </c>
      <c r="EY12" s="139">
        <v>0</v>
      </c>
      <c r="EZ12" s="139">
        <v>0</v>
      </c>
      <c r="FA12" s="139">
        <v>0</v>
      </c>
      <c r="FB12" s="139">
        <v>0</v>
      </c>
      <c r="FC12" s="139">
        <v>0</v>
      </c>
      <c r="FD12" s="139">
        <v>0</v>
      </c>
      <c r="FE12" s="139">
        <v>0</v>
      </c>
      <c r="FF12" s="139">
        <v>0</v>
      </c>
      <c r="FG12" s="139">
        <v>0</v>
      </c>
      <c r="FH12" s="139">
        <v>0</v>
      </c>
      <c r="FI12" s="139">
        <v>0</v>
      </c>
      <c r="FJ12" s="139">
        <v>0</v>
      </c>
      <c r="FK12" s="139">
        <v>0</v>
      </c>
      <c r="FL12" s="139">
        <v>0</v>
      </c>
      <c r="FM12" s="139">
        <v>0</v>
      </c>
      <c r="FN12" s="139">
        <v>0</v>
      </c>
      <c r="FO12" s="139">
        <v>0</v>
      </c>
      <c r="FP12" s="139">
        <v>0</v>
      </c>
      <c r="FQ12" s="139">
        <v>0</v>
      </c>
      <c r="FR12" s="139"/>
      <c r="FS12" s="139"/>
      <c r="FT12" s="139"/>
      <c r="FU12" s="139">
        <v>2024</v>
      </c>
      <c r="FV12" s="139"/>
      <c r="FW12" s="139"/>
      <c r="FX12" s="139"/>
      <c r="FY12" s="139">
        <v>12.752271779999999</v>
      </c>
      <c r="FZ12" s="139"/>
      <c r="GA12" s="139"/>
      <c r="GB12" s="139"/>
      <c r="GC12" s="139"/>
      <c r="GD12" s="139"/>
      <c r="GE12" s="139"/>
      <c r="GF12" s="139"/>
      <c r="GG12" s="139"/>
      <c r="GH12" s="139"/>
      <c r="GI12" s="139"/>
      <c r="GJ12" s="139"/>
      <c r="GK12" s="139"/>
      <c r="GL12" s="139"/>
      <c r="GM12" s="139"/>
      <c r="GN12" s="139"/>
      <c r="GO12" s="139"/>
      <c r="GP12" s="139"/>
      <c r="GQ12" s="139"/>
      <c r="GR12" s="139">
        <v>5917</v>
      </c>
      <c r="GS12" s="139"/>
      <c r="GT12" s="139"/>
      <c r="GU12" s="139"/>
      <c r="GV12" s="139">
        <f t="shared" ref="GV12:GV17" si="101">IF($GR12=0,IF($DN$4*$DL12/1000&gt;=1,$DN$4,1/($DL12/1000)),$DN$4/$DL12*$GR12)</f>
        <v>0.28274117569839596</v>
      </c>
      <c r="GW12" s="139"/>
      <c r="GX12" s="139"/>
      <c r="GY12" s="139"/>
      <c r="GZ12" s="139">
        <f t="shared" ref="GZ12:HO16" si="102">IF($FU12&gt;GZ$10,$DM12,$FY12)</f>
        <v>12.62327178</v>
      </c>
      <c r="HA12" s="139">
        <f t="shared" si="102"/>
        <v>12.62327178</v>
      </c>
      <c r="HB12" s="139">
        <f t="shared" si="102"/>
        <v>12.62327178</v>
      </c>
      <c r="HC12" s="139">
        <f t="shared" si="102"/>
        <v>12.752271779999999</v>
      </c>
      <c r="HD12" s="139">
        <f t="shared" si="102"/>
        <v>12.752271779999999</v>
      </c>
      <c r="HE12" s="139">
        <f t="shared" si="102"/>
        <v>12.752271779999999</v>
      </c>
      <c r="HF12" s="139">
        <f t="shared" si="102"/>
        <v>12.752271779999999</v>
      </c>
      <c r="HG12" s="139">
        <f t="shared" si="102"/>
        <v>12.752271779999999</v>
      </c>
      <c r="HH12" s="139">
        <f t="shared" si="102"/>
        <v>12.752271779999999</v>
      </c>
      <c r="HI12" s="139">
        <f t="shared" si="102"/>
        <v>12.752271779999999</v>
      </c>
      <c r="HJ12" s="139">
        <f t="shared" si="102"/>
        <v>12.752271779999999</v>
      </c>
      <c r="HK12" s="139">
        <f t="shared" si="102"/>
        <v>12.752271779999999</v>
      </c>
      <c r="HL12" s="139">
        <f t="shared" si="102"/>
        <v>12.752271779999999</v>
      </c>
      <c r="HM12" s="139">
        <f t="shared" si="102"/>
        <v>12.752271779999999</v>
      </c>
      <c r="HN12" s="139">
        <f t="shared" si="102"/>
        <v>12.752271779999999</v>
      </c>
      <c r="HO12" s="139">
        <f t="shared" si="102"/>
        <v>12.752271779999999</v>
      </c>
      <c r="HP12" s="139">
        <f t="shared" ref="HP12:HX16" si="103">IF($FU12&gt;HP$10,$DM12,$FY12)</f>
        <v>12.752271779999999</v>
      </c>
      <c r="HQ12" s="139">
        <f t="shared" si="103"/>
        <v>12.752271779999999</v>
      </c>
      <c r="HR12" s="139">
        <f t="shared" si="103"/>
        <v>12.752271779999999</v>
      </c>
      <c r="HS12" s="139">
        <f t="shared" si="103"/>
        <v>12.752271779999999</v>
      </c>
      <c r="HT12" s="139">
        <f t="shared" si="103"/>
        <v>12.752271779999999</v>
      </c>
      <c r="HU12" s="139">
        <f t="shared" si="103"/>
        <v>12.752271779999999</v>
      </c>
      <c r="HV12" s="139">
        <f t="shared" si="103"/>
        <v>12.752271779999999</v>
      </c>
      <c r="HW12" s="139">
        <f t="shared" si="103"/>
        <v>12.752271779999999</v>
      </c>
      <c r="HX12" s="139">
        <f t="shared" si="103"/>
        <v>12.752271779999999</v>
      </c>
      <c r="HY12" s="139"/>
      <c r="HZ12" s="139"/>
      <c r="IA12" s="139">
        <v>1</v>
      </c>
      <c r="IB12" s="139"/>
      <c r="IC12" s="139"/>
      <c r="ID12" s="139"/>
      <c r="IE12" s="152">
        <f t="shared" ref="IE12:IN16" si="104">CK12*$IE$26</f>
        <v>1848.8933754458433</v>
      </c>
      <c r="IF12" s="152">
        <f t="shared" si="104"/>
        <v>1848.8933754458433</v>
      </c>
      <c r="IG12" s="152">
        <f t="shared" si="104"/>
        <v>1858.6715195122954</v>
      </c>
      <c r="IH12" s="152">
        <f t="shared" si="104"/>
        <v>1815.3300070500989</v>
      </c>
      <c r="II12" s="152">
        <f t="shared" si="104"/>
        <v>1797.3124133064662</v>
      </c>
      <c r="IJ12" s="152">
        <f t="shared" si="104"/>
        <v>1797.3124133064662</v>
      </c>
      <c r="IK12" s="152">
        <f t="shared" si="104"/>
        <v>1784.533929231726</v>
      </c>
      <c r="IL12" s="152">
        <f t="shared" si="104"/>
        <v>1784.533929231726</v>
      </c>
      <c r="IM12" s="152">
        <f t="shared" si="104"/>
        <v>1784.533929231726</v>
      </c>
      <c r="IN12" s="152">
        <f t="shared" si="104"/>
        <v>1784.533929231726</v>
      </c>
      <c r="IO12" s="152">
        <f t="shared" ref="IO12:IX16" si="105">CU12*$IE$26</f>
        <v>1784.533929231726</v>
      </c>
      <c r="IP12" s="152">
        <f t="shared" si="105"/>
        <v>1784.533929231726</v>
      </c>
      <c r="IQ12" s="152">
        <f t="shared" si="105"/>
        <v>1784.533929231726</v>
      </c>
      <c r="IR12" s="152">
        <f t="shared" si="105"/>
        <v>1784.533929231726</v>
      </c>
      <c r="IS12" s="152">
        <f t="shared" si="105"/>
        <v>1784.3487919116899</v>
      </c>
      <c r="IT12" s="152">
        <f t="shared" si="105"/>
        <v>1783.2934477265687</v>
      </c>
      <c r="IU12" s="152">
        <f t="shared" si="105"/>
        <v>1783.2934477265687</v>
      </c>
      <c r="IV12" s="152">
        <f t="shared" si="105"/>
        <v>1783.2934477265687</v>
      </c>
      <c r="IW12" s="152">
        <f t="shared" si="105"/>
        <v>1783.2934477265692</v>
      </c>
      <c r="IX12" s="152">
        <f t="shared" si="105"/>
        <v>1783.2934477265692</v>
      </c>
      <c r="IY12" s="152">
        <f t="shared" ref="IY12:JC16" si="106">DE12*$IE$26</f>
        <v>1783.2934477265692</v>
      </c>
      <c r="IZ12" s="152">
        <f t="shared" si="106"/>
        <v>1783.2934477265692</v>
      </c>
      <c r="JA12" s="152">
        <f t="shared" si="106"/>
        <v>1783.2934477265692</v>
      </c>
      <c r="JB12" s="152">
        <f t="shared" si="106"/>
        <v>1766.1430811473858</v>
      </c>
      <c r="JC12" s="152">
        <f t="shared" si="106"/>
        <v>1766.1430811473858</v>
      </c>
      <c r="JD12" s="139"/>
      <c r="JE12" s="139"/>
      <c r="JF12" s="139"/>
      <c r="JG12" s="139"/>
      <c r="JH12" s="139"/>
      <c r="JI12" s="139"/>
      <c r="JJ12" s="139"/>
      <c r="JK12" s="139"/>
      <c r="JL12" s="139"/>
      <c r="JM12" s="139"/>
      <c r="JN12" s="139"/>
      <c r="JO12" s="139"/>
      <c r="JP12" s="139"/>
      <c r="JQ12" s="139"/>
      <c r="JR12" s="139"/>
      <c r="JS12" s="139"/>
      <c r="JT12" s="139"/>
      <c r="JU12" s="139"/>
      <c r="JV12" s="139"/>
      <c r="JW12" s="139"/>
      <c r="JX12" s="139"/>
      <c r="JY12" s="139"/>
      <c r="JZ12" s="139"/>
      <c r="KA12" s="139"/>
      <c r="KB12" s="139"/>
      <c r="KC12" s="139"/>
      <c r="KD12" s="139"/>
      <c r="KE12" s="139"/>
      <c r="KF12" s="139"/>
      <c r="KG12" s="139"/>
      <c r="KH12" s="139"/>
      <c r="KI12" s="139"/>
      <c r="KJ12" s="139"/>
      <c r="KK12" s="139"/>
      <c r="KL12" s="139"/>
      <c r="KM12" s="139"/>
      <c r="KN12" s="139"/>
      <c r="KO12" s="139"/>
      <c r="KP12" s="139"/>
      <c r="KQ12" s="139"/>
      <c r="KR12" s="139"/>
      <c r="KS12" s="139"/>
      <c r="KT12" s="139"/>
      <c r="KU12" s="139"/>
      <c r="HTJ12" s="629"/>
      <c r="HTK12" s="185"/>
      <c r="HTL12" s="185"/>
      <c r="HTM12" s="185"/>
      <c r="HTN12" s="185"/>
      <c r="HTO12" s="185"/>
      <c r="HTP12" s="185"/>
      <c r="HTQ12" s="185"/>
      <c r="HTR12" s="185"/>
      <c r="HTS12" s="185"/>
      <c r="HTT12" s="185"/>
      <c r="HTU12" s="185"/>
      <c r="HTV12" s="185"/>
      <c r="HTW12" s="185"/>
      <c r="HTX12" s="185"/>
      <c r="HTY12" s="185"/>
      <c r="HTZ12" s="185"/>
      <c r="HUA12" s="185"/>
      <c r="HUB12" s="185"/>
      <c r="HUC12" s="185"/>
      <c r="HUD12" s="185"/>
      <c r="HUE12" s="185"/>
      <c r="HUF12" s="185"/>
      <c r="HUG12" s="185"/>
      <c r="HUH12" s="185"/>
      <c r="HUI12" s="185"/>
      <c r="HUJ12" s="185"/>
      <c r="HUK12" s="185"/>
      <c r="HUL12" s="185"/>
      <c r="HUM12" s="185"/>
      <c r="HUN12" s="185"/>
      <c r="HUO12" s="185"/>
      <c r="HUP12" s="185"/>
      <c r="HUQ12" s="185"/>
      <c r="HUR12" s="185"/>
      <c r="HUS12" s="185"/>
      <c r="HUT12" s="185"/>
      <c r="HUU12" s="185"/>
      <c r="HUV12" s="185"/>
      <c r="HUW12" s="185"/>
      <c r="HUX12" s="185"/>
      <c r="HUY12" s="185"/>
      <c r="HUZ12" s="185"/>
      <c r="HVA12" s="185"/>
      <c r="HVB12" s="185"/>
      <c r="HVC12" s="185"/>
      <c r="HVD12" s="185"/>
      <c r="HVE12" s="185"/>
      <c r="HVF12" s="185"/>
      <c r="HVG12" s="185"/>
      <c r="HVH12" s="185"/>
      <c r="HVI12" s="185"/>
      <c r="HVJ12" s="185"/>
      <c r="HVK12" s="185"/>
      <c r="HVL12" s="185"/>
      <c r="HVM12" s="185"/>
      <c r="HVN12" s="185"/>
      <c r="HVO12" s="185"/>
      <c r="HVP12" s="185"/>
      <c r="HVQ12" s="185"/>
      <c r="HVR12" s="185"/>
    </row>
    <row r="13" spans="1:307 5938:5998" s="152" customFormat="1" ht="22.5" x14ac:dyDescent="0.2">
      <c r="A13" s="150" t="s">
        <v>398</v>
      </c>
      <c r="B13" s="186" t="s">
        <v>663</v>
      </c>
      <c r="C13" s="391">
        <f>'[8]ф_4 (Л) '!C17</f>
        <v>5.8139534883720936</v>
      </c>
      <c r="D13" s="391">
        <f>'[8]ф_4 (Л) '!D17</f>
        <v>5.8139534883720936</v>
      </c>
      <c r="E13" s="391">
        <f>'[8]ф_4 (Л) '!E17</f>
        <v>5.8139534883720936</v>
      </c>
      <c r="F13" s="391">
        <f>'[8]ф_4 (Л) '!F17</f>
        <v>5.8139534883720936</v>
      </c>
      <c r="G13" s="391">
        <f>'[8]ф_4 (Л) '!G17</f>
        <v>5.8139534883720936</v>
      </c>
      <c r="H13" s="391">
        <f>'[8]ф_4 (Л) '!H17</f>
        <v>5.8139534883720936</v>
      </c>
      <c r="I13" s="391">
        <f>'[8]ф_4 (Л) '!I17</f>
        <v>0.28274117569839596</v>
      </c>
      <c r="J13" s="391">
        <f>'[8]ф_4 (Л) '!J17</f>
        <v>3.3333333333333335</v>
      </c>
      <c r="K13" s="391">
        <f>'[8]ф_4 (Л) '!K17</f>
        <v>3.3333333333333335</v>
      </c>
      <c r="L13" s="391">
        <f>'[8]ф_4 (Л) '!L17</f>
        <v>3.3333333333333335</v>
      </c>
      <c r="M13" s="391">
        <f>'[8]ф_4 (Л) '!M17</f>
        <v>3.3333333333333335</v>
      </c>
      <c r="N13" s="391">
        <f>'[8]ф_4 (Л) '!N17</f>
        <v>3.3333333333333335</v>
      </c>
      <c r="O13" s="391">
        <f>'[8]ф_4 (Л) '!O17</f>
        <v>3.3333333333333335</v>
      </c>
      <c r="P13" s="391">
        <f>'[8]ф_4 (Л) '!P17</f>
        <v>4</v>
      </c>
      <c r="Q13" s="391">
        <f>'[8]ф_4 (Л) '!Q17</f>
        <v>0</v>
      </c>
      <c r="R13" s="391">
        <f>'[8]ф_4 (Л) '!R17</f>
        <v>0</v>
      </c>
      <c r="S13" s="391">
        <f>'[8]ф_4 (Л) '!S17</f>
        <v>0</v>
      </c>
      <c r="T13" s="391">
        <f>'[8]ф_4 (Л) '!T17</f>
        <v>0</v>
      </c>
      <c r="U13" s="391">
        <f>'[8]ф_4 (Л) '!U17</f>
        <v>0</v>
      </c>
      <c r="V13" s="391">
        <f>'[8]ф_4 (Л) '!V17</f>
        <v>0</v>
      </c>
      <c r="W13" s="391">
        <f>'[8]ф_4 (Л) '!W17</f>
        <v>0</v>
      </c>
      <c r="X13" s="391">
        <f>'[8]ф_4 (Л) '!X17</f>
        <v>0</v>
      </c>
      <c r="Y13" s="391">
        <f>'[8]ф_4 (Л) '!Y17</f>
        <v>0</v>
      </c>
      <c r="Z13" s="391">
        <f>'[8]ф_4 (Л) '!Z17</f>
        <v>0</v>
      </c>
      <c r="AA13" s="391">
        <f>'[8]ф_4 (Л) '!AA17</f>
        <v>0</v>
      </c>
      <c r="AB13" s="391">
        <f>'[8]ф_4 (Л) '!AB17</f>
        <v>0</v>
      </c>
      <c r="AC13" s="391">
        <f>'[8]ф_4 (Л) '!AC17</f>
        <v>0</v>
      </c>
      <c r="AD13" s="391">
        <f>'[8]ф_4 (Л) '!AD17</f>
        <v>0</v>
      </c>
      <c r="AE13" s="391">
        <f>'[8]ф_4 (Л) '!AE17</f>
        <v>0</v>
      </c>
      <c r="AF13" s="391">
        <f>'[8]ф_4 (Л) '!AF17</f>
        <v>0</v>
      </c>
      <c r="AG13" s="391">
        <f>'[8]ф_4 (Л) '!AG17</f>
        <v>0</v>
      </c>
      <c r="AH13" s="391">
        <f>'[8]ф_4 (Л) '!AH17</f>
        <v>0</v>
      </c>
      <c r="AI13" s="391">
        <f>'[8]ф_4 (Л) '!AI17</f>
        <v>0</v>
      </c>
      <c r="AJ13" s="391">
        <f>'[8]ф_4 (Л) '!AJ17</f>
        <v>224.30868619470456</v>
      </c>
      <c r="AK13" s="391">
        <f>'[8]ф_4 (Л) '!AK17</f>
        <v>224.30868619470456</v>
      </c>
      <c r="AL13" s="391">
        <f>'[8]ф_4 (Л) '!AL17</f>
        <v>224.30868619470456</v>
      </c>
      <c r="AM13" s="391">
        <f>'[8]ф_4 (Л) '!AM17</f>
        <v>224.30868619470456</v>
      </c>
      <c r="AN13" s="391">
        <f>'[8]ф_4 (Л) '!AN17</f>
        <v>224.30868619470456</v>
      </c>
      <c r="AO13" s="391">
        <f>'[8]ф_4 (Л) '!AO17</f>
        <v>224.30868619470456</v>
      </c>
      <c r="AP13" s="391">
        <f>'[8]ф_4 (Л) '!AP17</f>
        <v>224.30868619470456</v>
      </c>
      <c r="AQ13" s="391">
        <f>'[8]ф_4 (Л) '!AQ17</f>
        <v>205.12448559670779</v>
      </c>
      <c r="AR13" s="391">
        <f>'[8]ф_4 (Л) '!AR17</f>
        <v>205.12448559670779</v>
      </c>
      <c r="AS13" s="391">
        <f>'[8]ф_4 (Л) '!AS17</f>
        <v>205.12448559670779</v>
      </c>
      <c r="AT13" s="391">
        <f>'[8]ф_4 (Л) '!AT17</f>
        <v>205.12448559670779</v>
      </c>
      <c r="AU13" s="391">
        <f>'[8]ф_4 (Л) '!AU17</f>
        <v>205.12448559670779</v>
      </c>
      <c r="AV13" s="391">
        <f>'[8]ф_4 (Л) '!AV17</f>
        <v>205.12448559670779</v>
      </c>
      <c r="AW13" s="391">
        <f>'[8]ф_4 (Л) '!AW17</f>
        <v>205.12448559670779</v>
      </c>
      <c r="AX13" s="391">
        <f>'[8]ф_4 (Л) '!AX17</f>
        <v>205.12448559670779</v>
      </c>
      <c r="AY13" s="391">
        <f>'[8]ф_4 (Л) '!AY17</f>
        <v>205.12448559670779</v>
      </c>
      <c r="AZ13" s="391">
        <f>'[8]ф_4 (Л) '!AZ17</f>
        <v>205.12448559670779</v>
      </c>
      <c r="BA13" s="391">
        <f>'[8]ф_4 (Л) '!BA17</f>
        <v>205.12448559670779</v>
      </c>
      <c r="BB13" s="391">
        <f>'[8]ф_4 (Л) '!BB17</f>
        <v>205.12448559670779</v>
      </c>
      <c r="BC13" s="391">
        <f>'[8]ф_4 (Л) '!BC17</f>
        <v>205.12448559670779</v>
      </c>
      <c r="BD13" s="391">
        <f>'[8]ф_4 (Л) '!BD17</f>
        <v>205.12448559670779</v>
      </c>
      <c r="BE13" s="391">
        <f>'[8]ф_4 (Л) '!BE17</f>
        <v>205.12448559670779</v>
      </c>
      <c r="BF13" s="391">
        <f>'[8]ф_4 (Л) '!BF17</f>
        <v>205.12448559670779</v>
      </c>
      <c r="BG13" s="391">
        <f>'[8]ф_4 (Л) '!BG17</f>
        <v>205.12448559670779</v>
      </c>
      <c r="BH13" s="391">
        <f>'[8]ф_4 (Л) '!BH17</f>
        <v>205.12448559670779</v>
      </c>
      <c r="BI13" s="391">
        <f>'[8]ф_4 (Л) '!BI17</f>
        <v>205.12448559670779</v>
      </c>
      <c r="BJ13" s="391">
        <f>'[8]ф_4 (Л) '!BJ17</f>
        <v>2.016125243026019</v>
      </c>
      <c r="BK13" s="391">
        <f>'[8]ф_4 (Л) '!BK17</f>
        <v>158.88454161914626</v>
      </c>
      <c r="BL13" s="391">
        <f>'[8]ф_4 (Л) '!BL17</f>
        <v>2.016125243026019</v>
      </c>
      <c r="BM13" s="391">
        <f>'[8]ф_4 (Л) '!BM17</f>
        <v>2.0267878173767793</v>
      </c>
      <c r="BN13" s="391">
        <f>'[8]ф_4 (Л) '!BN17</f>
        <v>1.9795260777294672</v>
      </c>
      <c r="BO13" s="391">
        <f>'[8]ф_4 (Л) '!BO17</f>
        <v>1.9598787978768009</v>
      </c>
      <c r="BP13" s="391">
        <f>'[8]ф_4 (Л) '!BP17</f>
        <v>1.9598787978768009</v>
      </c>
      <c r="BQ13" s="391">
        <f>'[8]ф_4 (Л) '!BQ17</f>
        <v>1.9459445036374277</v>
      </c>
      <c r="BR13" s="391">
        <f>'[8]ф_4 (Л) '!BR17</f>
        <v>1.9459445036374277</v>
      </c>
      <c r="BS13" s="391">
        <f>'[8]ф_4 (Л) '!BS17</f>
        <v>1.9459445036374277</v>
      </c>
      <c r="BT13" s="391">
        <f>'[8]ф_4 (Л) '!BT17</f>
        <v>1.9459445036374277</v>
      </c>
      <c r="BU13" s="391">
        <f>'[8]ф_4 (Л) '!BU17</f>
        <v>1.9459445036374277</v>
      </c>
      <c r="BV13" s="391">
        <f>'[8]ф_4 (Л) '!BV17</f>
        <v>1.9459445036374277</v>
      </c>
      <c r="BW13" s="391">
        <f>'[8]ф_4 (Л) '!BW17</f>
        <v>1.9459445036374277</v>
      </c>
      <c r="BX13" s="391">
        <f>'[8]ф_4 (Л) '!BX17</f>
        <v>1.9459445036374277</v>
      </c>
      <c r="BY13" s="391">
        <f>'[8]ф_4 (Л) '!BY17</f>
        <v>1.9457426207006896</v>
      </c>
      <c r="BZ13" s="391">
        <f>'[8]ф_4 (Л) '!BZ17</f>
        <v>1.9445918209412441</v>
      </c>
      <c r="CA13" s="391">
        <f>'[8]ф_4 (Л) '!CA17</f>
        <v>1.9445918209412441</v>
      </c>
      <c r="CB13" s="391">
        <f>'[8]ф_4 (Л) '!CB17</f>
        <v>1.9445918209412441</v>
      </c>
      <c r="CC13" s="391">
        <f>'[8]ф_4 (Л) '!CC17</f>
        <v>1.9445918209412447</v>
      </c>
      <c r="CD13" s="391">
        <f>'[8]ф_4 (Л) '!CD17</f>
        <v>1.9445918209412447</v>
      </c>
      <c r="CE13" s="391">
        <f>'[8]ф_4 (Л) '!CE17</f>
        <v>1.9445918209412447</v>
      </c>
      <c r="CF13" s="391">
        <f>'[8]ф_4 (Л) '!CF17</f>
        <v>1.9445918209412447</v>
      </c>
      <c r="CG13" s="391">
        <f>'[8]ф_4 (Л) '!CG17</f>
        <v>1.9445918209412447</v>
      </c>
      <c r="CH13" s="391">
        <f>'[8]ф_4 (Л) '!CH17</f>
        <v>1.9258902086975946</v>
      </c>
      <c r="CI13" s="391">
        <f>'[8]ф_4 (Л) '!CI17</f>
        <v>1.9258902086975946</v>
      </c>
      <c r="CJ13" s="391">
        <f t="shared" ref="CJ13:CJ16" si="107">CK13</f>
        <v>26.346724675864017</v>
      </c>
      <c r="CK13" s="391">
        <v>26.346724675864017</v>
      </c>
      <c r="CL13" s="391">
        <v>26.346724675864017</v>
      </c>
      <c r="CM13" s="391">
        <v>26.486063197479751</v>
      </c>
      <c r="CN13" s="391">
        <v>25.868446783768675</v>
      </c>
      <c r="CO13" s="391">
        <v>25.611696130654032</v>
      </c>
      <c r="CP13" s="391">
        <v>25.611696130654032</v>
      </c>
      <c r="CQ13" s="391">
        <v>25.429602773533905</v>
      </c>
      <c r="CR13" s="391">
        <v>25.429602773533905</v>
      </c>
      <c r="CS13" s="391">
        <v>25.429602773533905</v>
      </c>
      <c r="CT13" s="391">
        <v>25.429602773533905</v>
      </c>
      <c r="CU13" s="391">
        <v>25.429602773533905</v>
      </c>
      <c r="CV13" s="391">
        <v>25.429602773533905</v>
      </c>
      <c r="CW13" s="391">
        <v>25.429602773533905</v>
      </c>
      <c r="CX13" s="391">
        <v>25.429602773533905</v>
      </c>
      <c r="CY13" s="391">
        <v>25.42696456731661</v>
      </c>
      <c r="CZ13" s="391">
        <v>25.411925916060177</v>
      </c>
      <c r="DA13" s="391">
        <v>25.411925916060177</v>
      </c>
      <c r="DB13" s="391">
        <v>25.411925916060177</v>
      </c>
      <c r="DC13" s="391">
        <v>25.411925916060184</v>
      </c>
      <c r="DD13" s="391">
        <v>25.411925916060184</v>
      </c>
      <c r="DE13" s="391">
        <v>25.411925916060184</v>
      </c>
      <c r="DF13" s="391">
        <v>25.411925916060184</v>
      </c>
      <c r="DG13" s="391">
        <v>25.411925916060184</v>
      </c>
      <c r="DH13" s="391">
        <v>25.167533247260167</v>
      </c>
      <c r="DI13" s="391">
        <v>25.167533247260167</v>
      </c>
      <c r="DJ13" s="139"/>
      <c r="DK13" s="139">
        <v>13.068</v>
      </c>
      <c r="DL13" s="139">
        <v>172</v>
      </c>
      <c r="DM13" s="139">
        <f t="shared" si="100"/>
        <v>0.3</v>
      </c>
      <c r="DN13" s="139">
        <v>0.34889999999999999</v>
      </c>
      <c r="DO13" s="139"/>
      <c r="DP13" s="139"/>
      <c r="DQ13" s="283">
        <f>'[8]ф_4 (Л) '!DQ17</f>
        <v>0</v>
      </c>
      <c r="DR13" s="283">
        <f>'[8]ф_4 (Л) '!DR17</f>
        <v>0</v>
      </c>
      <c r="DS13" s="283">
        <f>'[8]ф_4 (Л) '!DS17</f>
        <v>0</v>
      </c>
      <c r="DT13" s="283">
        <f>'[8]ф_4 (Л) '!DT17</f>
        <v>0</v>
      </c>
      <c r="DU13" s="283">
        <f>'[8]ф_4 (Л) '!DU17</f>
        <v>0</v>
      </c>
      <c r="DV13" s="283">
        <f>'[8]ф_4 (Л) '!DV17</f>
        <v>0</v>
      </c>
      <c r="DW13" s="283">
        <f>'[8]ф_4 (Л) '!DW17</f>
        <v>0</v>
      </c>
      <c r="DX13" s="283">
        <f>'[8]ф_4 (Л) '!DX17</f>
        <v>0</v>
      </c>
      <c r="DY13" s="283">
        <f>'[8]ф_4 (Л) '!DY17</f>
        <v>0</v>
      </c>
      <c r="DZ13" s="283">
        <f>'[8]ф_4 (Л) '!DZ17</f>
        <v>0</v>
      </c>
      <c r="EA13" s="283">
        <f>'[8]ф_4 (Л) '!EA17</f>
        <v>0</v>
      </c>
      <c r="EB13" s="283">
        <f>'[8]ф_4 (Л) '!EB17</f>
        <v>0</v>
      </c>
      <c r="EC13" s="283">
        <f>'[8]ф_4 (Л) '!EC17</f>
        <v>0</v>
      </c>
      <c r="ED13" s="283">
        <f>'[8]ф_4 (Л) '!ED17</f>
        <v>0</v>
      </c>
      <c r="EE13" s="283">
        <f>'[8]ф_4 (Л) '!EE17</f>
        <v>0</v>
      </c>
      <c r="EF13" s="283">
        <f>'[8]ф_4 (Л) '!EF17</f>
        <v>0</v>
      </c>
      <c r="EG13" s="283">
        <f>'[8]ф_4 (Л) '!EG17</f>
        <v>0</v>
      </c>
      <c r="EH13" s="283">
        <f>'[8]ф_4 (Л) '!EH17</f>
        <v>0</v>
      </c>
      <c r="EI13" s="283">
        <f>'[8]ф_4 (Л) '!EI17</f>
        <v>0</v>
      </c>
      <c r="EJ13" s="283">
        <f>'[8]ф_4 (Л) '!EJ17</f>
        <v>0</v>
      </c>
      <c r="EK13" s="283">
        <f>'[8]ф_4 (Л) '!EK17</f>
        <v>0</v>
      </c>
      <c r="EL13" s="283">
        <f>'[8]ф_4 (Л) '!EL17</f>
        <v>0</v>
      </c>
      <c r="EM13" s="283">
        <f>'[8]ф_4 (Л) '!EM17</f>
        <v>0</v>
      </c>
      <c r="EN13" s="283">
        <f>'[8]ф_4 (Л) '!EN17</f>
        <v>0</v>
      </c>
      <c r="EO13" s="283">
        <f>'[8]ф_4 (Л) '!EO17</f>
        <v>0</v>
      </c>
      <c r="EP13" s="139"/>
      <c r="EQ13" s="139"/>
      <c r="ER13" s="139"/>
      <c r="ES13" s="139">
        <v>0</v>
      </c>
      <c r="ET13" s="139">
        <v>0</v>
      </c>
      <c r="EU13" s="139">
        <v>0</v>
      </c>
      <c r="EV13" s="139">
        <v>0</v>
      </c>
      <c r="EW13" s="139">
        <v>0</v>
      </c>
      <c r="EX13" s="139">
        <v>0</v>
      </c>
      <c r="EY13" s="139">
        <v>0</v>
      </c>
      <c r="EZ13" s="139">
        <v>0</v>
      </c>
      <c r="FA13" s="139">
        <v>0</v>
      </c>
      <c r="FB13" s="139">
        <v>0</v>
      </c>
      <c r="FC13" s="139">
        <v>0</v>
      </c>
      <c r="FD13" s="139">
        <v>0</v>
      </c>
      <c r="FE13" s="139">
        <v>0</v>
      </c>
      <c r="FF13" s="139">
        <v>0</v>
      </c>
      <c r="FG13" s="139">
        <v>0</v>
      </c>
      <c r="FH13" s="139">
        <v>0</v>
      </c>
      <c r="FI13" s="139">
        <v>0</v>
      </c>
      <c r="FJ13" s="139">
        <v>0</v>
      </c>
      <c r="FK13" s="139">
        <v>0</v>
      </c>
      <c r="FL13" s="139">
        <v>0</v>
      </c>
      <c r="FM13" s="139">
        <v>0</v>
      </c>
      <c r="FN13" s="139">
        <v>0</v>
      </c>
      <c r="FO13" s="139">
        <v>0</v>
      </c>
      <c r="FP13" s="139">
        <v>0</v>
      </c>
      <c r="FQ13" s="139">
        <v>0</v>
      </c>
      <c r="FR13" s="139"/>
      <c r="FS13" s="139"/>
      <c r="FT13" s="139"/>
      <c r="FU13" s="139">
        <v>2026</v>
      </c>
      <c r="FV13" s="139"/>
      <c r="FW13" s="139"/>
      <c r="FX13" s="139"/>
      <c r="FY13" s="139">
        <v>0.25</v>
      </c>
      <c r="FZ13" s="139"/>
      <c r="GA13" s="139"/>
      <c r="GB13" s="139"/>
      <c r="GC13" s="139"/>
      <c r="GD13" s="139"/>
      <c r="GE13" s="139"/>
      <c r="GF13" s="139"/>
      <c r="GG13" s="139"/>
      <c r="GH13" s="139"/>
      <c r="GI13" s="139"/>
      <c r="GJ13" s="139"/>
      <c r="GK13" s="139"/>
      <c r="GL13" s="139"/>
      <c r="GM13" s="139"/>
      <c r="GN13" s="139"/>
      <c r="GO13" s="139"/>
      <c r="GP13" s="139"/>
      <c r="GQ13" s="139"/>
      <c r="GR13" s="139">
        <v>172</v>
      </c>
      <c r="GS13" s="139"/>
      <c r="GT13" s="139"/>
      <c r="GU13" s="139"/>
      <c r="GV13" s="139">
        <f t="shared" si="101"/>
        <v>0.28274117569839596</v>
      </c>
      <c r="GW13" s="139"/>
      <c r="GX13" s="139"/>
      <c r="GY13" s="139"/>
      <c r="GZ13" s="139">
        <f t="shared" si="102"/>
        <v>0.3</v>
      </c>
      <c r="HA13" s="139">
        <f t="shared" si="102"/>
        <v>0.3</v>
      </c>
      <c r="HB13" s="139">
        <f t="shared" si="102"/>
        <v>0.3</v>
      </c>
      <c r="HC13" s="139">
        <f t="shared" si="102"/>
        <v>0.3</v>
      </c>
      <c r="HD13" s="139">
        <f t="shared" si="102"/>
        <v>0.3</v>
      </c>
      <c r="HE13" s="139">
        <f t="shared" si="102"/>
        <v>0.25</v>
      </c>
      <c r="HF13" s="139">
        <f t="shared" si="102"/>
        <v>0.25</v>
      </c>
      <c r="HG13" s="139">
        <f t="shared" si="102"/>
        <v>0.25</v>
      </c>
      <c r="HH13" s="139">
        <f t="shared" si="102"/>
        <v>0.25</v>
      </c>
      <c r="HI13" s="139">
        <f t="shared" si="102"/>
        <v>0.25</v>
      </c>
      <c r="HJ13" s="139">
        <f t="shared" si="102"/>
        <v>0.25</v>
      </c>
      <c r="HK13" s="139">
        <f t="shared" si="102"/>
        <v>0.25</v>
      </c>
      <c r="HL13" s="139">
        <f t="shared" si="102"/>
        <v>0.25</v>
      </c>
      <c r="HM13" s="139">
        <f t="shared" si="102"/>
        <v>0.25</v>
      </c>
      <c r="HN13" s="139">
        <f t="shared" si="102"/>
        <v>0.25</v>
      </c>
      <c r="HO13" s="139">
        <f t="shared" si="102"/>
        <v>0.25</v>
      </c>
      <c r="HP13" s="139">
        <f t="shared" si="103"/>
        <v>0.25</v>
      </c>
      <c r="HQ13" s="139">
        <f t="shared" si="103"/>
        <v>0.25</v>
      </c>
      <c r="HR13" s="139">
        <f t="shared" si="103"/>
        <v>0.25</v>
      </c>
      <c r="HS13" s="139">
        <f t="shared" si="103"/>
        <v>0.25</v>
      </c>
      <c r="HT13" s="139">
        <f t="shared" si="103"/>
        <v>0.25</v>
      </c>
      <c r="HU13" s="139">
        <f t="shared" si="103"/>
        <v>0.25</v>
      </c>
      <c r="HV13" s="139">
        <f t="shared" si="103"/>
        <v>0.25</v>
      </c>
      <c r="HW13" s="139">
        <f t="shared" si="103"/>
        <v>0.25</v>
      </c>
      <c r="HX13" s="139">
        <f t="shared" si="103"/>
        <v>0.25</v>
      </c>
      <c r="HY13" s="139"/>
      <c r="HZ13" s="139"/>
      <c r="IA13" s="139">
        <v>1</v>
      </c>
      <c r="IB13" s="139"/>
      <c r="IC13" s="139"/>
      <c r="ID13" s="139"/>
      <c r="IE13" s="152">
        <f t="shared" si="104"/>
        <v>17.743426899861738</v>
      </c>
      <c r="IF13" s="152">
        <f t="shared" si="104"/>
        <v>17.743426899861738</v>
      </c>
      <c r="IG13" s="152">
        <f t="shared" si="104"/>
        <v>17.837265618072067</v>
      </c>
      <c r="IH13" s="152">
        <f t="shared" si="104"/>
        <v>17.421326565925813</v>
      </c>
      <c r="II13" s="152">
        <f t="shared" si="104"/>
        <v>17.24841564431874</v>
      </c>
      <c r="IJ13" s="152">
        <f t="shared" si="104"/>
        <v>17.24841564431874</v>
      </c>
      <c r="IK13" s="152">
        <f t="shared" si="104"/>
        <v>17.125783316742506</v>
      </c>
      <c r="IL13" s="152">
        <f t="shared" si="104"/>
        <v>17.125783316742506</v>
      </c>
      <c r="IM13" s="152">
        <f t="shared" si="104"/>
        <v>17.125783316742506</v>
      </c>
      <c r="IN13" s="152">
        <f t="shared" si="104"/>
        <v>17.125783316742506</v>
      </c>
      <c r="IO13" s="152">
        <f t="shared" si="105"/>
        <v>17.125783316742506</v>
      </c>
      <c r="IP13" s="152">
        <f t="shared" si="105"/>
        <v>17.125783316742506</v>
      </c>
      <c r="IQ13" s="152">
        <f t="shared" si="105"/>
        <v>17.125783316742506</v>
      </c>
      <c r="IR13" s="152">
        <f t="shared" si="105"/>
        <v>17.125783316742506</v>
      </c>
      <c r="IS13" s="152">
        <f t="shared" si="105"/>
        <v>17.124006594218578</v>
      </c>
      <c r="IT13" s="152">
        <f t="shared" si="105"/>
        <v>17.113878686005172</v>
      </c>
      <c r="IU13" s="152">
        <f t="shared" si="105"/>
        <v>17.113878686005172</v>
      </c>
      <c r="IV13" s="152">
        <f t="shared" si="105"/>
        <v>17.113878686005172</v>
      </c>
      <c r="IW13" s="152">
        <f t="shared" si="105"/>
        <v>17.113878686005176</v>
      </c>
      <c r="IX13" s="152">
        <f t="shared" si="105"/>
        <v>17.113878686005176</v>
      </c>
      <c r="IY13" s="152">
        <f t="shared" si="106"/>
        <v>17.113878686005176</v>
      </c>
      <c r="IZ13" s="152">
        <f t="shared" si="106"/>
        <v>17.113878686005176</v>
      </c>
      <c r="JA13" s="152">
        <f t="shared" si="106"/>
        <v>17.113878686005176</v>
      </c>
      <c r="JB13" s="152">
        <f t="shared" si="106"/>
        <v>16.949290354549778</v>
      </c>
      <c r="JC13" s="152">
        <f t="shared" si="106"/>
        <v>16.949290354549778</v>
      </c>
      <c r="JD13" s="139"/>
      <c r="JE13" s="139"/>
      <c r="JF13" s="139"/>
      <c r="JG13" s="139"/>
      <c r="JH13" s="139"/>
      <c r="JI13" s="139"/>
      <c r="JJ13" s="139"/>
      <c r="JK13" s="139"/>
      <c r="JL13" s="139"/>
      <c r="JM13" s="139"/>
      <c r="JN13" s="139"/>
      <c r="JO13" s="139"/>
      <c r="JP13" s="139"/>
      <c r="JQ13" s="139"/>
      <c r="JR13" s="139"/>
      <c r="JS13" s="139"/>
      <c r="JT13" s="139"/>
      <c r="JU13" s="139"/>
      <c r="JV13" s="139"/>
      <c r="JW13" s="139"/>
      <c r="JX13" s="139"/>
      <c r="JY13" s="139"/>
      <c r="JZ13" s="139"/>
      <c r="KA13" s="139"/>
      <c r="KB13" s="139"/>
      <c r="KC13" s="139"/>
      <c r="KD13" s="139"/>
      <c r="KE13" s="139"/>
      <c r="KF13" s="139"/>
      <c r="KG13" s="139"/>
      <c r="KH13" s="139"/>
      <c r="KI13" s="139"/>
      <c r="KJ13" s="139"/>
      <c r="KK13" s="139"/>
      <c r="KL13" s="139"/>
      <c r="KM13" s="139"/>
      <c r="KN13" s="139"/>
      <c r="KO13" s="139"/>
      <c r="KP13" s="139"/>
      <c r="KQ13" s="139"/>
      <c r="KR13" s="139"/>
      <c r="KS13" s="139"/>
      <c r="KT13" s="139"/>
      <c r="KU13" s="139"/>
      <c r="HTJ13" s="629"/>
      <c r="HTK13" s="185"/>
      <c r="HTL13" s="185"/>
      <c r="HTM13" s="185"/>
      <c r="HTN13" s="185"/>
      <c r="HTO13" s="185"/>
      <c r="HTP13" s="185"/>
      <c r="HTQ13" s="185"/>
      <c r="HTR13" s="185"/>
      <c r="HTS13" s="185"/>
      <c r="HTT13" s="185"/>
      <c r="HTU13" s="185"/>
      <c r="HTV13" s="185"/>
      <c r="HTW13" s="185"/>
      <c r="HTX13" s="185"/>
      <c r="HTY13" s="185"/>
      <c r="HTZ13" s="185"/>
      <c r="HUA13" s="185"/>
      <c r="HUB13" s="185"/>
      <c r="HUC13" s="185"/>
      <c r="HUD13" s="185"/>
      <c r="HUE13" s="185"/>
      <c r="HUF13" s="185"/>
      <c r="HUG13" s="185"/>
      <c r="HUH13" s="185"/>
      <c r="HUI13" s="185"/>
      <c r="HUJ13" s="185"/>
      <c r="HUK13" s="185"/>
      <c r="HUL13" s="185"/>
      <c r="HUM13" s="185"/>
      <c r="HUN13" s="185"/>
      <c r="HUO13" s="185"/>
      <c r="HUP13" s="185"/>
      <c r="HUQ13" s="185"/>
      <c r="HUR13" s="185"/>
      <c r="HUS13" s="185"/>
      <c r="HUT13" s="185"/>
      <c r="HUU13" s="185"/>
      <c r="HUV13" s="185"/>
      <c r="HUW13" s="185"/>
      <c r="HUX13" s="185"/>
      <c r="HUY13" s="185"/>
      <c r="HUZ13" s="185"/>
      <c r="HVA13" s="185"/>
      <c r="HVB13" s="185"/>
      <c r="HVC13" s="185"/>
      <c r="HVD13" s="185"/>
      <c r="HVE13" s="185"/>
      <c r="HVF13" s="185"/>
      <c r="HVG13" s="185"/>
      <c r="HVH13" s="185"/>
      <c r="HVI13" s="185"/>
      <c r="HVJ13" s="185"/>
      <c r="HVK13" s="185"/>
      <c r="HVL13" s="185"/>
      <c r="HVM13" s="185"/>
      <c r="HVN13" s="185"/>
      <c r="HVO13" s="185"/>
      <c r="HVP13" s="185"/>
      <c r="HVQ13" s="185"/>
      <c r="HVR13" s="185"/>
    </row>
    <row r="14" spans="1:307 5938:5998" s="152" customFormat="1" x14ac:dyDescent="0.2">
      <c r="A14" s="150" t="s">
        <v>399</v>
      </c>
      <c r="B14" s="186" t="s">
        <v>588</v>
      </c>
      <c r="C14" s="391">
        <f>'[8]ф_4 (Л) '!C43</f>
        <v>0.28274117569839596</v>
      </c>
      <c r="D14" s="391">
        <f>'[8]ф_4 (Л) '!D43</f>
        <v>0.28274117569839596</v>
      </c>
      <c r="E14" s="391">
        <f>'[8]ф_4 (Л) '!E43</f>
        <v>0.28274117569839596</v>
      </c>
      <c r="F14" s="391">
        <f>'[8]ф_4 (Л) '!F43</f>
        <v>0.28274117569839596</v>
      </c>
      <c r="G14" s="391">
        <f>'[8]ф_4 (Л) '!G43</f>
        <v>0.28274117569839596</v>
      </c>
      <c r="H14" s="391">
        <f>'[8]ф_4 (Л) '!H43</f>
        <v>0.28274117569839596</v>
      </c>
      <c r="I14" s="391">
        <f>'[8]ф_4 (Л) '!I43</f>
        <v>0.28274117569839596</v>
      </c>
      <c r="J14" s="391">
        <f>'[8]ф_4 (Л) '!J43</f>
        <v>0.14121962402567628</v>
      </c>
      <c r="K14" s="391">
        <f>'[8]ф_4 (Л) '!K43</f>
        <v>0.14121962402567628</v>
      </c>
      <c r="L14" s="391">
        <f>'[8]ф_4 (Л) '!L43</f>
        <v>0.14121962402567628</v>
      </c>
      <c r="M14" s="391">
        <f>'[8]ф_4 (Л) '!M43</f>
        <v>0.14121962402567628</v>
      </c>
      <c r="N14" s="391">
        <f>'[8]ф_4 (Л) '!N43</f>
        <v>0.14121962402567628</v>
      </c>
      <c r="O14" s="391">
        <f>'[8]ф_4 (Л) '!O43</f>
        <v>0.14121962402567628</v>
      </c>
      <c r="P14" s="391">
        <f>'[8]ф_4 (Л) '!P43</f>
        <v>0.14121962402567628</v>
      </c>
      <c r="Q14" s="391">
        <f>'[8]ф_4 (Л) '!Q43</f>
        <v>0</v>
      </c>
      <c r="R14" s="391">
        <f>'[8]ф_4 (Л) '!R43</f>
        <v>0</v>
      </c>
      <c r="S14" s="391">
        <f>'[8]ф_4 (Л) '!S43</f>
        <v>0</v>
      </c>
      <c r="T14" s="391">
        <f>'[8]ф_4 (Л) '!T43</f>
        <v>0</v>
      </c>
      <c r="U14" s="391">
        <f>'[8]ф_4 (Л) '!U43</f>
        <v>0</v>
      </c>
      <c r="V14" s="391">
        <f>'[8]ф_4 (Л) '!V43</f>
        <v>0</v>
      </c>
      <c r="W14" s="391">
        <f>'[8]ф_4 (Л) '!W43</f>
        <v>0</v>
      </c>
      <c r="X14" s="391">
        <f>'[8]ф_4 (Л) '!X43</f>
        <v>0</v>
      </c>
      <c r="Y14" s="391">
        <f>'[8]ф_4 (Л) '!Y43</f>
        <v>0</v>
      </c>
      <c r="Z14" s="391">
        <f>'[8]ф_4 (Л) '!Z43</f>
        <v>0</v>
      </c>
      <c r="AA14" s="391">
        <f>'[8]ф_4 (Л) '!AA43</f>
        <v>0</v>
      </c>
      <c r="AB14" s="391">
        <f>'[8]ф_4 (Л) '!AB43</f>
        <v>0</v>
      </c>
      <c r="AC14" s="391">
        <f>'[8]ф_4 (Л) '!AC43</f>
        <v>0</v>
      </c>
      <c r="AD14" s="391">
        <f>'[8]ф_4 (Л) '!AD43</f>
        <v>0</v>
      </c>
      <c r="AE14" s="391">
        <f>'[8]ф_4 (Л) '!AE43</f>
        <v>0</v>
      </c>
      <c r="AF14" s="391">
        <f>'[8]ф_4 (Л) '!AF43</f>
        <v>0</v>
      </c>
      <c r="AG14" s="391">
        <f>'[8]ф_4 (Л) '!AG43</f>
        <v>0</v>
      </c>
      <c r="AH14" s="391">
        <f>'[8]ф_4 (Л) '!AH43</f>
        <v>0</v>
      </c>
      <c r="AI14" s="391">
        <f>'[8]ф_4 (Л) '!AI43</f>
        <v>0</v>
      </c>
      <c r="AJ14" s="391">
        <f>'[8]ф_4 (Л) '!AJ43</f>
        <v>164.09398998447992</v>
      </c>
      <c r="AK14" s="391">
        <f>'[8]ф_4 (Л) '!AK43</f>
        <v>164.09398998447992</v>
      </c>
      <c r="AL14" s="391">
        <f>'[8]ф_4 (Л) '!AL43</f>
        <v>164.09398998447992</v>
      </c>
      <c r="AM14" s="391">
        <f>'[8]ф_4 (Л) '!AM43</f>
        <v>164.09398998447992</v>
      </c>
      <c r="AN14" s="391">
        <f>'[8]ф_4 (Л) '!AN43</f>
        <v>164.09398998447992</v>
      </c>
      <c r="AO14" s="391">
        <f>'[8]ф_4 (Л) '!AO43</f>
        <v>164.09398998447992</v>
      </c>
      <c r="AP14" s="391">
        <f>'[8]ф_4 (Л) '!AP43</f>
        <v>164.09398998447992</v>
      </c>
      <c r="AQ14" s="391">
        <f>'[8]ф_4 (Л) '!AQ43</f>
        <v>163.25202766059436</v>
      </c>
      <c r="AR14" s="391">
        <f>'[8]ф_4 (Л) '!AR43</f>
        <v>163.25202766059436</v>
      </c>
      <c r="AS14" s="391">
        <f>'[8]ф_4 (Л) '!AS43</f>
        <v>163.25202766059436</v>
      </c>
      <c r="AT14" s="391">
        <f>'[8]ф_4 (Л) '!AT43</f>
        <v>163.25202766059436</v>
      </c>
      <c r="AU14" s="391">
        <f>'[8]ф_4 (Л) '!AU43</f>
        <v>163.25202766059436</v>
      </c>
      <c r="AV14" s="391">
        <f>'[8]ф_4 (Л) '!AV43</f>
        <v>163.25202766059436</v>
      </c>
      <c r="AW14" s="391">
        <f>'[8]ф_4 (Л) '!AW43</f>
        <v>163.25202766059436</v>
      </c>
      <c r="AX14" s="391">
        <f>'[8]ф_4 (Л) '!AX43</f>
        <v>163.25202766059436</v>
      </c>
      <c r="AY14" s="391">
        <f>'[8]ф_4 (Л) '!AY43</f>
        <v>163.25202766059436</v>
      </c>
      <c r="AZ14" s="391">
        <f>'[8]ф_4 (Л) '!AZ43</f>
        <v>163.25202766059436</v>
      </c>
      <c r="BA14" s="391">
        <f>'[8]ф_4 (Л) '!BA43</f>
        <v>163.25202766059436</v>
      </c>
      <c r="BB14" s="391">
        <f>'[8]ф_4 (Л) '!BB43</f>
        <v>163.25202766059436</v>
      </c>
      <c r="BC14" s="391">
        <f>'[8]ф_4 (Л) '!BC43</f>
        <v>163.25202766059436</v>
      </c>
      <c r="BD14" s="391">
        <f>'[8]ф_4 (Л) '!BD43</f>
        <v>163.25202766059436</v>
      </c>
      <c r="BE14" s="391">
        <f>'[8]ф_4 (Л) '!BE43</f>
        <v>163.25202766059436</v>
      </c>
      <c r="BF14" s="391">
        <f>'[8]ф_4 (Л) '!BF43</f>
        <v>163.25202766059436</v>
      </c>
      <c r="BG14" s="391">
        <f>'[8]ф_4 (Л) '!BG43</f>
        <v>163.25202766059436</v>
      </c>
      <c r="BH14" s="391">
        <f>'[8]ф_4 (Л) '!BH43</f>
        <v>163.25202766059436</v>
      </c>
      <c r="BI14" s="391">
        <f>'[8]ф_4 (Л) '!BI43</f>
        <v>163.25202766059436</v>
      </c>
      <c r="BJ14" s="391">
        <f>'[8]ф_4 (Л) '!BJ43</f>
        <v>2.6059443427087126</v>
      </c>
      <c r="BK14" s="391">
        <f>'[8]ф_4 (Л) '!BK43</f>
        <v>3.1330939574276906E-2</v>
      </c>
      <c r="BL14" s="391">
        <f>'[8]ф_4 (Л) '!BL43</f>
        <v>2.6059443427087126</v>
      </c>
      <c r="BM14" s="391">
        <f>'[8]ф_4 (Л) '!BM43</f>
        <v>2.6023547815315808</v>
      </c>
      <c r="BN14" s="391">
        <f>'[8]ф_4 (Л) '!BN43</f>
        <v>2.5416716586608952</v>
      </c>
      <c r="BO14" s="391">
        <f>'[8]ф_4 (Л) '!BO43</f>
        <v>2.5164449466043513</v>
      </c>
      <c r="BP14" s="391">
        <f>'[8]ф_4 (Л) '!BP43</f>
        <v>2.5125074217654348</v>
      </c>
      <c r="BQ14" s="391">
        <f>'[8]ф_4 (Л) '!BQ43</f>
        <v>2.4985535931384355</v>
      </c>
      <c r="BR14" s="391">
        <f>'[8]ф_4 (Л) '!BR43</f>
        <v>2.4985535931384355</v>
      </c>
      <c r="BS14" s="391">
        <f>'[8]ф_4 (Л) '!BS43</f>
        <v>2.4985535931384355</v>
      </c>
      <c r="BT14" s="391">
        <f>'[8]ф_4 (Л) '!BT43</f>
        <v>2.4985535931384355</v>
      </c>
      <c r="BU14" s="391">
        <f>'[8]ф_4 (Л) '!BU43</f>
        <v>2.4985535931384355</v>
      </c>
      <c r="BV14" s="391">
        <f>'[8]ф_4 (Л) '!BV43</f>
        <v>2.4985535931384355</v>
      </c>
      <c r="BW14" s="391">
        <f>'[8]ф_4 (Л) '!BW43</f>
        <v>2.4985535931384355</v>
      </c>
      <c r="BX14" s="391">
        <f>'[8]ф_4 (Л) '!BX43</f>
        <v>2.4985535931384355</v>
      </c>
      <c r="BY14" s="391">
        <f>'[8]ф_4 (Л) '!BY43</f>
        <v>2.4986215571336396</v>
      </c>
      <c r="BZ14" s="391">
        <f>'[8]ф_4 (Л) '!BZ43</f>
        <v>2.4971437598873325</v>
      </c>
      <c r="CA14" s="391">
        <f>'[8]ф_4 (Л) '!CA43</f>
        <v>2.4971437598873325</v>
      </c>
      <c r="CB14" s="391">
        <f>'[8]ф_4 (Л) '!CB43</f>
        <v>2.4971437598873325</v>
      </c>
      <c r="CC14" s="391">
        <f>'[8]ф_4 (Л) '!CC43</f>
        <v>2.4971437598873329</v>
      </c>
      <c r="CD14" s="391">
        <f>'[8]ф_4 (Л) '!CD43</f>
        <v>2.4971437598873329</v>
      </c>
      <c r="CE14" s="391">
        <f>'[8]ф_4 (Л) '!CE43</f>
        <v>2.4971437598873329</v>
      </c>
      <c r="CF14" s="391">
        <f>'[8]ф_4 (Л) '!CF43</f>
        <v>2.4971437598873329</v>
      </c>
      <c r="CG14" s="391">
        <f>'[8]ф_4 (Л) '!CG43</f>
        <v>2.4971437598873329</v>
      </c>
      <c r="CH14" s="391">
        <f>'[8]ф_4 (Л) '!CH43</f>
        <v>2.4731281213295926</v>
      </c>
      <c r="CI14" s="391">
        <f>'[8]ф_4 (Л) '!CI43</f>
        <v>2.4731281213295926</v>
      </c>
      <c r="CJ14" s="391">
        <f t="shared" si="107"/>
        <v>12985.079281008631</v>
      </c>
      <c r="CK14" s="391">
        <v>12985.079281008631</v>
      </c>
      <c r="CL14" s="391">
        <v>12985.079281008631</v>
      </c>
      <c r="CM14" s="391">
        <v>12967.192967895497</v>
      </c>
      <c r="CN14" s="391">
        <v>12664.816916119968</v>
      </c>
      <c r="CO14" s="391">
        <v>12539.115514641488</v>
      </c>
      <c r="CP14" s="391">
        <v>12539.115514641488</v>
      </c>
      <c r="CQ14" s="391">
        <v>12449.965244088133</v>
      </c>
      <c r="CR14" s="391">
        <v>12449.965244088133</v>
      </c>
      <c r="CS14" s="391">
        <v>12449.965244088133</v>
      </c>
      <c r="CT14" s="391">
        <v>12449.965244088133</v>
      </c>
      <c r="CU14" s="391">
        <v>12449.965244088133</v>
      </c>
      <c r="CV14" s="391">
        <v>12449.965244088133</v>
      </c>
      <c r="CW14" s="391">
        <v>12449.965244088133</v>
      </c>
      <c r="CX14" s="391">
        <v>12449.965244088133</v>
      </c>
      <c r="CY14" s="391">
        <v>12450.303899772953</v>
      </c>
      <c r="CZ14" s="391">
        <v>12442.940229686043</v>
      </c>
      <c r="DA14" s="391">
        <v>12442.940229686043</v>
      </c>
      <c r="DB14" s="391">
        <v>12442.940229686043</v>
      </c>
      <c r="DC14" s="391">
        <v>12442.940229686044</v>
      </c>
      <c r="DD14" s="391">
        <v>12442.940229686044</v>
      </c>
      <c r="DE14" s="391">
        <v>12442.940229686044</v>
      </c>
      <c r="DF14" s="391">
        <v>12442.940229686044</v>
      </c>
      <c r="DG14" s="391">
        <v>12442.940229686044</v>
      </c>
      <c r="DH14" s="391">
        <v>12323.273448801476</v>
      </c>
      <c r="DI14" s="391">
        <v>12323.273448801476</v>
      </c>
      <c r="DJ14" s="139"/>
      <c r="DK14" s="139">
        <v>4982.8690000000042</v>
      </c>
      <c r="DL14" s="139">
        <v>38126.699999999997</v>
      </c>
      <c r="DM14" s="139">
        <f t="shared" si="100"/>
        <v>40</v>
      </c>
      <c r="DN14" s="139">
        <v>46.52</v>
      </c>
      <c r="DO14" s="139"/>
      <c r="DP14" s="139"/>
      <c r="DQ14" s="283">
        <f>'[8]ф_4 (Л) '!DQ43</f>
        <v>0</v>
      </c>
      <c r="DR14" s="283">
        <f>'[8]ф_4 (Л) '!DR43</f>
        <v>0</v>
      </c>
      <c r="DS14" s="283">
        <f>'[8]ф_4 (Л) '!DS43</f>
        <v>0</v>
      </c>
      <c r="DT14" s="283">
        <f>'[8]ф_4 (Л) '!DT43</f>
        <v>0</v>
      </c>
      <c r="DU14" s="283">
        <f>'[8]ф_4 (Л) '!DU43</f>
        <v>0</v>
      </c>
      <c r="DV14" s="283">
        <f>'[8]ф_4 (Л) '!DV43</f>
        <v>112.52484610866743</v>
      </c>
      <c r="DW14" s="283">
        <f>'[8]ф_4 (Л) '!DW43</f>
        <v>0</v>
      </c>
      <c r="DX14" s="283">
        <f>'[8]ф_4 (Л) '!DX43</f>
        <v>0</v>
      </c>
      <c r="DY14" s="283">
        <f>'[8]ф_4 (Л) '!DY43</f>
        <v>0</v>
      </c>
      <c r="DZ14" s="283">
        <f>'[8]ф_4 (Л) '!DZ43</f>
        <v>0</v>
      </c>
      <c r="EA14" s="283">
        <f>'[8]ф_4 (Л) '!EA43</f>
        <v>0</v>
      </c>
      <c r="EB14" s="283">
        <f>'[8]ф_4 (Л) '!EB43</f>
        <v>0</v>
      </c>
      <c r="EC14" s="283">
        <f>'[8]ф_4 (Л) '!EC43</f>
        <v>0</v>
      </c>
      <c r="ED14" s="283">
        <f>'[8]ф_4 (Л) '!ED43</f>
        <v>0</v>
      </c>
      <c r="EE14" s="283">
        <f>'[8]ф_4 (Л) '!EE43</f>
        <v>9.2941199155199978</v>
      </c>
      <c r="EF14" s="283">
        <f>'[8]ф_4 (Л) '!EF43</f>
        <v>0</v>
      </c>
      <c r="EG14" s="283">
        <f>'[8]ф_4 (Л) '!EG43</f>
        <v>0</v>
      </c>
      <c r="EH14" s="283">
        <f>'[8]ф_4 (Л) '!EH43</f>
        <v>0</v>
      </c>
      <c r="EI14" s="283">
        <f>'[8]ф_4 (Л) '!EI43</f>
        <v>0</v>
      </c>
      <c r="EJ14" s="283">
        <f>'[8]ф_4 (Л) '!EJ43</f>
        <v>0</v>
      </c>
      <c r="EK14" s="283">
        <f>'[8]ф_4 (Л) '!EK43</f>
        <v>0</v>
      </c>
      <c r="EL14" s="283">
        <f>'[8]ф_4 (Л) '!EL43</f>
        <v>0</v>
      </c>
      <c r="EM14" s="283">
        <f>'[8]ф_4 (Л) '!EM43</f>
        <v>151.03846292929805</v>
      </c>
      <c r="EN14" s="283">
        <f>'[8]ф_4 (Л) '!EN43</f>
        <v>6.9722005946459831E-14</v>
      </c>
      <c r="EO14" s="283">
        <f>'[8]ф_4 (Л) '!EO43</f>
        <v>4.1744385725905886E-14</v>
      </c>
      <c r="EP14" s="139"/>
      <c r="EQ14" s="139"/>
      <c r="ER14" s="139"/>
      <c r="ES14" s="139">
        <v>0</v>
      </c>
      <c r="ET14" s="139">
        <v>0</v>
      </c>
      <c r="EU14" s="139">
        <v>0</v>
      </c>
      <c r="EV14" s="139">
        <v>0</v>
      </c>
      <c r="EW14" s="139">
        <v>0</v>
      </c>
      <c r="EX14" s="139">
        <v>-7.8090000000000002</v>
      </c>
      <c r="EY14" s="139">
        <v>0</v>
      </c>
      <c r="EZ14" s="139">
        <v>0</v>
      </c>
      <c r="FA14" s="139">
        <v>0</v>
      </c>
      <c r="FB14" s="139">
        <v>0</v>
      </c>
      <c r="FC14" s="139">
        <v>0</v>
      </c>
      <c r="FD14" s="139">
        <v>0</v>
      </c>
      <c r="FE14" s="139">
        <v>0</v>
      </c>
      <c r="FF14" s="139">
        <v>0</v>
      </c>
      <c r="FG14" s="139">
        <v>0</v>
      </c>
      <c r="FH14" s="139">
        <v>0</v>
      </c>
      <c r="FI14" s="139">
        <v>0</v>
      </c>
      <c r="FJ14" s="139">
        <v>0</v>
      </c>
      <c r="FK14" s="139">
        <v>0</v>
      </c>
      <c r="FL14" s="139">
        <v>0</v>
      </c>
      <c r="FM14" s="139">
        <v>0</v>
      </c>
      <c r="FN14" s="139">
        <v>0</v>
      </c>
      <c r="FO14" s="139">
        <v>0</v>
      </c>
      <c r="FP14" s="139">
        <v>0</v>
      </c>
      <c r="FQ14" s="139">
        <v>0</v>
      </c>
      <c r="FR14" s="139"/>
      <c r="FS14" s="139"/>
      <c r="FT14" s="139"/>
      <c r="FU14" s="139">
        <v>2026</v>
      </c>
      <c r="FV14" s="139"/>
      <c r="FW14" s="139"/>
      <c r="FX14" s="139"/>
      <c r="FY14" s="139">
        <v>45</v>
      </c>
      <c r="FZ14" s="139"/>
      <c r="GA14" s="139"/>
      <c r="GB14" s="139"/>
      <c r="GC14" s="139"/>
      <c r="GD14" s="139"/>
      <c r="GE14" s="139"/>
      <c r="GF14" s="139"/>
      <c r="GG14" s="139"/>
      <c r="GH14" s="139"/>
      <c r="GI14" s="139"/>
      <c r="GJ14" s="139"/>
      <c r="GK14" s="139"/>
      <c r="GL14" s="139"/>
      <c r="GM14" s="139"/>
      <c r="GN14" s="139"/>
      <c r="GO14" s="139"/>
      <c r="GP14" s="139"/>
      <c r="GQ14" s="139"/>
      <c r="GR14" s="139">
        <v>38126.699999999997</v>
      </c>
      <c r="GS14" s="139"/>
      <c r="GT14" s="139"/>
      <c r="GU14" s="139"/>
      <c r="GV14" s="139">
        <f t="shared" si="101"/>
        <v>0.28274117569839596</v>
      </c>
      <c r="GW14" s="139"/>
      <c r="GX14" s="139"/>
      <c r="GY14" s="139"/>
      <c r="GZ14" s="139">
        <f t="shared" si="102"/>
        <v>40</v>
      </c>
      <c r="HA14" s="139">
        <f t="shared" si="102"/>
        <v>40</v>
      </c>
      <c r="HB14" s="139">
        <f t="shared" si="102"/>
        <v>40</v>
      </c>
      <c r="HC14" s="139">
        <f t="shared" si="102"/>
        <v>40</v>
      </c>
      <c r="HD14" s="139">
        <f t="shared" si="102"/>
        <v>40</v>
      </c>
      <c r="HE14" s="139">
        <f t="shared" si="102"/>
        <v>45</v>
      </c>
      <c r="HF14" s="139">
        <f t="shared" si="102"/>
        <v>45</v>
      </c>
      <c r="HG14" s="139">
        <f t="shared" si="102"/>
        <v>45</v>
      </c>
      <c r="HH14" s="139">
        <f t="shared" si="102"/>
        <v>45</v>
      </c>
      <c r="HI14" s="139">
        <f t="shared" si="102"/>
        <v>45</v>
      </c>
      <c r="HJ14" s="139">
        <f t="shared" si="102"/>
        <v>45</v>
      </c>
      <c r="HK14" s="139">
        <f t="shared" si="102"/>
        <v>45</v>
      </c>
      <c r="HL14" s="139">
        <f t="shared" si="102"/>
        <v>45</v>
      </c>
      <c r="HM14" s="139">
        <f t="shared" si="102"/>
        <v>45</v>
      </c>
      <c r="HN14" s="139">
        <f t="shared" si="102"/>
        <v>45</v>
      </c>
      <c r="HO14" s="139">
        <f t="shared" si="102"/>
        <v>45</v>
      </c>
      <c r="HP14" s="139">
        <f t="shared" si="103"/>
        <v>45</v>
      </c>
      <c r="HQ14" s="139">
        <f t="shared" si="103"/>
        <v>45</v>
      </c>
      <c r="HR14" s="139">
        <f t="shared" si="103"/>
        <v>45</v>
      </c>
      <c r="HS14" s="139">
        <f t="shared" si="103"/>
        <v>45</v>
      </c>
      <c r="HT14" s="139">
        <f t="shared" si="103"/>
        <v>45</v>
      </c>
      <c r="HU14" s="139">
        <f t="shared" si="103"/>
        <v>45</v>
      </c>
      <c r="HV14" s="139">
        <f t="shared" si="103"/>
        <v>45</v>
      </c>
      <c r="HW14" s="139">
        <f t="shared" si="103"/>
        <v>45</v>
      </c>
      <c r="HX14" s="139">
        <f t="shared" si="103"/>
        <v>45</v>
      </c>
      <c r="HY14" s="139"/>
      <c r="HZ14" s="139"/>
      <c r="IA14" s="139">
        <v>1</v>
      </c>
      <c r="IB14" s="139"/>
      <c r="IC14" s="139"/>
      <c r="ID14" s="139"/>
      <c r="IE14" s="152">
        <f t="shared" si="104"/>
        <v>8744.9126161231306</v>
      </c>
      <c r="IF14" s="152">
        <f t="shared" si="104"/>
        <v>8744.9126161231306</v>
      </c>
      <c r="IG14" s="152">
        <f t="shared" si="104"/>
        <v>8732.866925695369</v>
      </c>
      <c r="IH14" s="152">
        <f t="shared" si="104"/>
        <v>8529.2291894319715</v>
      </c>
      <c r="II14" s="152">
        <f t="shared" si="104"/>
        <v>8444.574506324936</v>
      </c>
      <c r="IJ14" s="152">
        <f t="shared" si="104"/>
        <v>8444.574506324936</v>
      </c>
      <c r="IK14" s="152">
        <f t="shared" si="104"/>
        <v>8384.5354947162014</v>
      </c>
      <c r="IL14" s="152">
        <f t="shared" si="104"/>
        <v>8384.5354947162014</v>
      </c>
      <c r="IM14" s="152">
        <f t="shared" si="104"/>
        <v>8384.5354947162014</v>
      </c>
      <c r="IN14" s="152">
        <f t="shared" si="104"/>
        <v>8384.5354947162014</v>
      </c>
      <c r="IO14" s="152">
        <f t="shared" si="105"/>
        <v>8384.5354947162014</v>
      </c>
      <c r="IP14" s="152">
        <f t="shared" si="105"/>
        <v>8384.5354947162014</v>
      </c>
      <c r="IQ14" s="152">
        <f t="shared" si="105"/>
        <v>8384.5354947162014</v>
      </c>
      <c r="IR14" s="152">
        <f t="shared" si="105"/>
        <v>8384.5354947162014</v>
      </c>
      <c r="IS14" s="152">
        <f t="shared" si="105"/>
        <v>8384.7635652813951</v>
      </c>
      <c r="IT14" s="152">
        <f t="shared" si="105"/>
        <v>8379.804438729263</v>
      </c>
      <c r="IU14" s="152">
        <f t="shared" si="105"/>
        <v>8379.804438729263</v>
      </c>
      <c r="IV14" s="152">
        <f t="shared" si="105"/>
        <v>8379.804438729263</v>
      </c>
      <c r="IW14" s="152">
        <f t="shared" si="105"/>
        <v>8379.8044387292648</v>
      </c>
      <c r="IX14" s="152">
        <f t="shared" si="105"/>
        <v>8379.8044387292648</v>
      </c>
      <c r="IY14" s="152">
        <f t="shared" si="106"/>
        <v>8379.8044387292648</v>
      </c>
      <c r="IZ14" s="152">
        <f t="shared" si="106"/>
        <v>8379.8044387292648</v>
      </c>
      <c r="JA14" s="152">
        <f t="shared" si="106"/>
        <v>8379.8044387292648</v>
      </c>
      <c r="JB14" s="152">
        <f t="shared" si="106"/>
        <v>8299.213822434851</v>
      </c>
      <c r="JC14" s="152">
        <f t="shared" si="106"/>
        <v>8299.213822434851</v>
      </c>
      <c r="JD14" s="139"/>
      <c r="JE14" s="139"/>
      <c r="JF14" s="139"/>
      <c r="JG14" s="139"/>
      <c r="JH14" s="139"/>
      <c r="JI14" s="139"/>
      <c r="JJ14" s="139"/>
      <c r="JK14" s="139"/>
      <c r="JL14" s="139"/>
      <c r="JM14" s="139"/>
      <c r="JN14" s="139"/>
      <c r="JO14" s="139"/>
      <c r="JP14" s="139"/>
      <c r="JQ14" s="139"/>
      <c r="JR14" s="139"/>
      <c r="JS14" s="139"/>
      <c r="JT14" s="139"/>
      <c r="JU14" s="139"/>
      <c r="JV14" s="139"/>
      <c r="JW14" s="139"/>
      <c r="JX14" s="139"/>
      <c r="JY14" s="139"/>
      <c r="JZ14" s="139"/>
      <c r="KA14" s="139"/>
      <c r="KB14" s="139"/>
      <c r="KC14" s="139"/>
      <c r="KD14" s="139"/>
      <c r="KE14" s="139"/>
      <c r="KF14" s="139"/>
      <c r="KG14" s="139"/>
      <c r="KH14" s="139"/>
      <c r="KI14" s="139"/>
      <c r="KJ14" s="139"/>
      <c r="KK14" s="139"/>
      <c r="KL14" s="139"/>
      <c r="KM14" s="139"/>
      <c r="KN14" s="139"/>
      <c r="KO14" s="139"/>
      <c r="KP14" s="139"/>
      <c r="KQ14" s="139"/>
      <c r="KR14" s="139"/>
      <c r="KS14" s="139"/>
      <c r="KT14" s="139"/>
      <c r="KU14" s="139"/>
      <c r="HTJ14" s="629"/>
      <c r="HTK14" s="185"/>
      <c r="HTL14" s="185"/>
      <c r="HTM14" s="185"/>
      <c r="HTN14" s="185"/>
      <c r="HTO14" s="185"/>
      <c r="HTP14" s="185"/>
      <c r="HTQ14" s="185"/>
      <c r="HTR14" s="185"/>
      <c r="HTS14" s="185"/>
      <c r="HTT14" s="185"/>
      <c r="HTU14" s="185"/>
      <c r="HTV14" s="185"/>
      <c r="HTW14" s="185"/>
      <c r="HTX14" s="185"/>
      <c r="HTY14" s="185"/>
      <c r="HTZ14" s="185"/>
      <c r="HUA14" s="185"/>
      <c r="HUB14" s="185"/>
      <c r="HUC14" s="185"/>
      <c r="HUD14" s="185"/>
      <c r="HUE14" s="185"/>
      <c r="HUF14" s="185"/>
      <c r="HUG14" s="185"/>
      <c r="HUH14" s="185"/>
      <c r="HUI14" s="185"/>
      <c r="HUJ14" s="185"/>
      <c r="HUK14" s="185"/>
      <c r="HUL14" s="185"/>
      <c r="HUM14" s="185"/>
      <c r="HUN14" s="185"/>
      <c r="HUO14" s="185"/>
      <c r="HUP14" s="185"/>
      <c r="HUQ14" s="185"/>
      <c r="HUR14" s="185"/>
      <c r="HUS14" s="185"/>
      <c r="HUT14" s="185"/>
      <c r="HUU14" s="185"/>
      <c r="HUV14" s="185"/>
      <c r="HUW14" s="185"/>
      <c r="HUX14" s="185"/>
      <c r="HUY14" s="185"/>
      <c r="HUZ14" s="185"/>
      <c r="HVA14" s="185"/>
      <c r="HVB14" s="185"/>
      <c r="HVC14" s="185"/>
      <c r="HVD14" s="185"/>
      <c r="HVE14" s="185"/>
      <c r="HVF14" s="185"/>
      <c r="HVG14" s="185"/>
      <c r="HVH14" s="185"/>
      <c r="HVI14" s="185"/>
      <c r="HVJ14" s="185"/>
      <c r="HVK14" s="185"/>
      <c r="HVL14" s="185"/>
      <c r="HVM14" s="185"/>
      <c r="HVN14" s="185"/>
      <c r="HVO14" s="185"/>
      <c r="HVP14" s="185"/>
      <c r="HVQ14" s="185"/>
      <c r="HVR14" s="185"/>
    </row>
    <row r="15" spans="1:307 5938:5998" s="152" customFormat="1" x14ac:dyDescent="0.2">
      <c r="A15" s="150" t="s">
        <v>401</v>
      </c>
      <c r="B15" s="186" t="s">
        <v>590</v>
      </c>
      <c r="C15" s="391">
        <f>'[8]ф_4 (Л) '!C45</f>
        <v>3.9215686274509802</v>
      </c>
      <c r="D15" s="391">
        <f>'[8]ф_4 (Л) '!D45</f>
        <v>3.9215686274509802</v>
      </c>
      <c r="E15" s="391">
        <f>'[8]ф_4 (Л) '!E45</f>
        <v>3.9215686274509802</v>
      </c>
      <c r="F15" s="391">
        <f>'[8]ф_4 (Л) '!F45</f>
        <v>3.9215686274509802</v>
      </c>
      <c r="G15" s="391">
        <f>'[8]ф_4 (Л) '!G45</f>
        <v>3.9215686274509802</v>
      </c>
      <c r="H15" s="391">
        <f>'[8]ф_4 (Л) '!H45</f>
        <v>3.9215686274509802</v>
      </c>
      <c r="I15" s="391">
        <f>'[8]ф_4 (Л) '!I45</f>
        <v>3.9215686274509802</v>
      </c>
      <c r="J15" s="391">
        <f>'[8]ф_4 (Л) '!J45</f>
        <v>0.51679586563307489</v>
      </c>
      <c r="K15" s="391">
        <f>'[8]ф_4 (Л) '!K45</f>
        <v>0.51679586563307489</v>
      </c>
      <c r="L15" s="391">
        <f>'[8]ф_4 (Л) '!L45</f>
        <v>0.51679586563307489</v>
      </c>
      <c r="M15" s="391">
        <f>'[8]ф_4 (Л) '!M45</f>
        <v>0.51679586563307489</v>
      </c>
      <c r="N15" s="391">
        <f>'[8]ф_4 (Л) '!N45</f>
        <v>0.51679586563307489</v>
      </c>
      <c r="O15" s="391">
        <f>'[8]ф_4 (Л) '!O45</f>
        <v>0.51679586563307489</v>
      </c>
      <c r="P15" s="391">
        <f>'[8]ф_4 (Л) '!P45</f>
        <v>0.51679586563307489</v>
      </c>
      <c r="Q15" s="391">
        <f>'[8]ф_4 (Л) '!Q45</f>
        <v>0.51679586563307489</v>
      </c>
      <c r="R15" s="391">
        <f>'[8]ф_4 (Л) '!R45</f>
        <v>0.51679586563307489</v>
      </c>
      <c r="S15" s="391">
        <f>'[8]ф_4 (Л) '!S45</f>
        <v>0.51679586563307489</v>
      </c>
      <c r="T15" s="391">
        <f>'[8]ф_4 (Л) '!T45</f>
        <v>0.51679586563307489</v>
      </c>
      <c r="U15" s="391">
        <f>'[8]ф_4 (Л) '!U45</f>
        <v>0.51679586563307489</v>
      </c>
      <c r="V15" s="391">
        <f>'[8]ф_4 (Л) '!V45</f>
        <v>0.51679586563307489</v>
      </c>
      <c r="W15" s="391">
        <f>'[8]ф_4 (Л) '!W45</f>
        <v>0.51679586563307489</v>
      </c>
      <c r="X15" s="391">
        <f>'[8]ф_4 (Л) '!X45</f>
        <v>0.51679586563307489</v>
      </c>
      <c r="Y15" s="391">
        <f>'[8]ф_4 (Л) '!Y45</f>
        <v>0.51679586563307489</v>
      </c>
      <c r="Z15" s="391">
        <f>'[8]ф_4 (Л) '!Z45</f>
        <v>0.51679586563307489</v>
      </c>
      <c r="AA15" s="391">
        <f>'[8]ф_4 (Л) '!AA45</f>
        <v>0.51679586563307489</v>
      </c>
      <c r="AB15" s="391">
        <f>'[8]ф_4 (Л) '!AB45</f>
        <v>0.51679586563307489</v>
      </c>
      <c r="AC15" s="391">
        <f>'[8]ф_4 (Л) '!AC45</f>
        <v>0.51679586563307489</v>
      </c>
      <c r="AD15" s="391">
        <f>'[8]ф_4 (Л) '!AD45</f>
        <v>0.51679586563307489</v>
      </c>
      <c r="AE15" s="391">
        <f>'[8]ф_4 (Л) '!AE45</f>
        <v>0.51679586563307489</v>
      </c>
      <c r="AF15" s="391">
        <f>'[8]ф_4 (Л) '!AF45</f>
        <v>0.51679586563307489</v>
      </c>
      <c r="AG15" s="391">
        <f>'[8]ф_4 (Л) '!AG45</f>
        <v>0.51679586563307489</v>
      </c>
      <c r="AH15" s="391">
        <f>'[8]ф_4 (Л) '!AH45</f>
        <v>0.51679586563307489</v>
      </c>
      <c r="AI15" s="391">
        <f>'[8]ф_4 (Л) '!AI45</f>
        <v>0.51546391752577325</v>
      </c>
      <c r="AJ15" s="391">
        <f>'[8]ф_4 (Л) '!AJ45</f>
        <v>159.10347279288109</v>
      </c>
      <c r="AK15" s="391">
        <f>'[8]ф_4 (Л) '!AK45</f>
        <v>159.10347279288109</v>
      </c>
      <c r="AL15" s="391">
        <f>'[8]ф_4 (Л) '!AL45</f>
        <v>159.10347279288109</v>
      </c>
      <c r="AM15" s="391">
        <f>'[8]ф_4 (Л) '!AM45</f>
        <v>159.10347279288109</v>
      </c>
      <c r="AN15" s="391">
        <f>'[8]ф_4 (Л) '!AN45</f>
        <v>159.10347279288109</v>
      </c>
      <c r="AO15" s="391">
        <f>'[8]ф_4 (Л) '!AO45</f>
        <v>159.10347279288109</v>
      </c>
      <c r="AP15" s="391">
        <f>'[8]ф_4 (Л) '!AP45</f>
        <v>159.10347279288109</v>
      </c>
      <c r="AQ15" s="391">
        <f>'[8]ф_4 (Л) '!AQ45</f>
        <v>159.10347279288109</v>
      </c>
      <c r="AR15" s="391">
        <f>'[8]ф_4 (Л) '!AR45</f>
        <v>159.10347279288109</v>
      </c>
      <c r="AS15" s="391">
        <f>'[8]ф_4 (Л) '!AS45</f>
        <v>159.10347279288109</v>
      </c>
      <c r="AT15" s="391">
        <f>'[8]ф_4 (Л) '!AT45</f>
        <v>159.10347279288109</v>
      </c>
      <c r="AU15" s="391">
        <f>'[8]ф_4 (Л) '!AU45</f>
        <v>159.10347279288109</v>
      </c>
      <c r="AV15" s="391">
        <f>'[8]ф_4 (Л) '!AV45</f>
        <v>159.10347279288109</v>
      </c>
      <c r="AW15" s="391">
        <f>'[8]ф_4 (Л) '!AW45</f>
        <v>159.10347279288109</v>
      </c>
      <c r="AX15" s="391">
        <f>'[8]ф_4 (Л) '!AX45</f>
        <v>159.10347279288109</v>
      </c>
      <c r="AY15" s="391">
        <f>'[8]ф_4 (Л) '!AY45</f>
        <v>159.10347279288109</v>
      </c>
      <c r="AZ15" s="391">
        <f>'[8]ф_4 (Л) '!AZ45</f>
        <v>159.10347279288109</v>
      </c>
      <c r="BA15" s="391">
        <f>'[8]ф_4 (Л) '!BA45</f>
        <v>159.10347279288109</v>
      </c>
      <c r="BB15" s="391">
        <f>'[8]ф_4 (Л) '!BB45</f>
        <v>159.10347279288109</v>
      </c>
      <c r="BC15" s="391">
        <f>'[8]ф_4 (Л) '!BC45</f>
        <v>159.10347279288109</v>
      </c>
      <c r="BD15" s="391">
        <f>'[8]ф_4 (Л) '!BD45</f>
        <v>159.10347279288109</v>
      </c>
      <c r="BE15" s="391">
        <f>'[8]ф_4 (Л) '!BE45</f>
        <v>159.10347279288109</v>
      </c>
      <c r="BF15" s="391">
        <f>'[8]ф_4 (Л) '!BF45</f>
        <v>159.10347279288109</v>
      </c>
      <c r="BG15" s="391">
        <f>'[8]ф_4 (Л) '!BG45</f>
        <v>159.10347279288109</v>
      </c>
      <c r="BH15" s="391">
        <f>'[8]ф_4 (Л) '!BH45</f>
        <v>159.10347279288109</v>
      </c>
      <c r="BI15" s="391">
        <f>'[8]ф_4 (Л) '!BI45</f>
        <v>159.10347279288109</v>
      </c>
      <c r="BJ15" s="391">
        <f>'[8]ф_4 (Л) '!BJ45</f>
        <v>2.2181888737527782</v>
      </c>
      <c r="BK15" s="391">
        <f>'[8]ф_4 (Л) '!BK45</f>
        <v>29.45984897228562</v>
      </c>
      <c r="BL15" s="391">
        <f>'[8]ф_4 (Л) '!BL45</f>
        <v>2.2181888737527782</v>
      </c>
      <c r="BM15" s="391">
        <f>'[8]ф_4 (Л) '!BM45</f>
        <v>2.2299200912811687</v>
      </c>
      <c r="BN15" s="391">
        <f>'[8]ф_4 (Л) '!BN45</f>
        <v>2.1779216028923623</v>
      </c>
      <c r="BO15" s="391">
        <f>'[8]ф_4 (Л) '!BO45</f>
        <v>2.1563051989911446</v>
      </c>
      <c r="BP15" s="391">
        <f>'[8]ф_4 (Л) '!BP45</f>
        <v>2.1563051989911446</v>
      </c>
      <c r="BQ15" s="391">
        <f>'[8]ф_4 (Л) '!BQ45</f>
        <v>2.1409743575405495</v>
      </c>
      <c r="BR15" s="391">
        <f>'[8]ф_4 (Л) '!BR45</f>
        <v>2.1409743575405495</v>
      </c>
      <c r="BS15" s="391">
        <f>'[8]ф_4 (Л) '!BS45</f>
        <v>2.1409743575405495</v>
      </c>
      <c r="BT15" s="391">
        <f>'[8]ф_4 (Л) '!BT45</f>
        <v>2.1409743575405495</v>
      </c>
      <c r="BU15" s="391">
        <f>'[8]ф_4 (Л) '!BU45</f>
        <v>2.1409743575405495</v>
      </c>
      <c r="BV15" s="391">
        <f>'[8]ф_4 (Л) '!BV45</f>
        <v>2.1409743575405495</v>
      </c>
      <c r="BW15" s="391">
        <f>'[8]ф_4 (Л) '!BW45</f>
        <v>2.1409743575405495</v>
      </c>
      <c r="BX15" s="391">
        <f>'[8]ф_4 (Л) '!BX45</f>
        <v>2.1409743575405495</v>
      </c>
      <c r="BY15" s="391">
        <f>'[8]ф_4 (Л) '!BY45</f>
        <v>2.1407522411389905</v>
      </c>
      <c r="BZ15" s="391">
        <f>'[8]ф_4 (Л) '!BZ45</f>
        <v>2.1394861039130668</v>
      </c>
      <c r="CA15" s="391">
        <f>'[8]ф_4 (Л) '!CA45</f>
        <v>2.1394861039130668</v>
      </c>
      <c r="CB15" s="391">
        <f>'[8]ф_4 (Л) '!CB45</f>
        <v>2.1394861039130668</v>
      </c>
      <c r="CC15" s="391">
        <f>'[8]ф_4 (Л) '!CC45</f>
        <v>2.1394861039130668</v>
      </c>
      <c r="CD15" s="391">
        <f>'[8]ф_4 (Л) '!CD45</f>
        <v>2.1394861039130668</v>
      </c>
      <c r="CE15" s="391">
        <f>'[8]ф_4 (Л) '!CE45</f>
        <v>2.1394861039130668</v>
      </c>
      <c r="CF15" s="391">
        <f>'[8]ф_4 (Л) '!CF45</f>
        <v>2.1394861039130668</v>
      </c>
      <c r="CG15" s="391">
        <f>'[8]ф_4 (Л) '!CG45</f>
        <v>2.1394861039130668</v>
      </c>
      <c r="CH15" s="391">
        <f>'[8]ф_4 (Л) '!CH45</f>
        <v>2.1189101459741444</v>
      </c>
      <c r="CI15" s="391">
        <f>'[8]ф_4 (Л) '!CI45</f>
        <v>2.1189101459741444</v>
      </c>
      <c r="CJ15" s="391">
        <f t="shared" si="107"/>
        <v>37.509573855159481</v>
      </c>
      <c r="CK15" s="391">
        <v>37.509573855159481</v>
      </c>
      <c r="CL15" s="391">
        <v>37.509573855159481</v>
      </c>
      <c r="CM15" s="391">
        <v>37.707948743564565</v>
      </c>
      <c r="CN15" s="391">
        <v>36.828654304909847</v>
      </c>
      <c r="CO15" s="391">
        <v>36.463120914940255</v>
      </c>
      <c r="CP15" s="391">
        <v>36.463120914940255</v>
      </c>
      <c r="CQ15" s="391">
        <v>36.203876386010691</v>
      </c>
      <c r="CR15" s="391">
        <v>36.203876386010691</v>
      </c>
      <c r="CS15" s="391">
        <v>36.203876386010691</v>
      </c>
      <c r="CT15" s="391">
        <v>36.203876386010691</v>
      </c>
      <c r="CU15" s="391">
        <v>36.203876386010691</v>
      </c>
      <c r="CV15" s="391">
        <v>36.203876386010691</v>
      </c>
      <c r="CW15" s="391">
        <v>36.203876386010691</v>
      </c>
      <c r="CX15" s="391">
        <v>36.203876386010691</v>
      </c>
      <c r="CY15" s="391">
        <v>36.200120397660328</v>
      </c>
      <c r="CZ15" s="391">
        <v>36.178710017169962</v>
      </c>
      <c r="DA15" s="391">
        <v>36.178710017169962</v>
      </c>
      <c r="DB15" s="391">
        <v>36.178710017169962</v>
      </c>
      <c r="DC15" s="391">
        <v>36.178710017169962</v>
      </c>
      <c r="DD15" s="391">
        <v>36.178710017169962</v>
      </c>
      <c r="DE15" s="391">
        <v>36.178710017169962</v>
      </c>
      <c r="DF15" s="391">
        <v>36.178710017169962</v>
      </c>
      <c r="DG15" s="391">
        <v>36.178710017169962</v>
      </c>
      <c r="DH15" s="391">
        <v>35.830770568422786</v>
      </c>
      <c r="DI15" s="391">
        <v>35.830770568422786</v>
      </c>
      <c r="DJ15" s="139"/>
      <c r="DK15" s="139">
        <v>16.91</v>
      </c>
      <c r="DL15" s="139">
        <v>255</v>
      </c>
      <c r="DM15" s="139">
        <f t="shared" si="100"/>
        <v>1.9350000000000001</v>
      </c>
      <c r="DN15" s="139">
        <v>2.2504050000000002</v>
      </c>
      <c r="DO15" s="139"/>
      <c r="DP15" s="139"/>
      <c r="DQ15" s="283">
        <f>'[8]ф_4 (Л) '!DQ45</f>
        <v>0</v>
      </c>
      <c r="DR15" s="283">
        <f>'[8]ф_4 (Л) '!DR45</f>
        <v>0</v>
      </c>
      <c r="DS15" s="283">
        <f>'[8]ф_4 (Л) '!DS45</f>
        <v>0</v>
      </c>
      <c r="DT15" s="283">
        <f>'[8]ф_4 (Л) '!DT45</f>
        <v>0</v>
      </c>
      <c r="DU15" s="283">
        <f>'[8]ф_4 (Л) '!DU45</f>
        <v>0</v>
      </c>
      <c r="DV15" s="283">
        <f>'[8]ф_4 (Л) '!DV45</f>
        <v>0</v>
      </c>
      <c r="DW15" s="283">
        <f>'[8]ф_4 (Л) '!DW45</f>
        <v>0</v>
      </c>
      <c r="DX15" s="283">
        <f>'[8]ф_4 (Л) '!DX45</f>
        <v>0</v>
      </c>
      <c r="DY15" s="283">
        <f>'[8]ф_4 (Л) '!DY45</f>
        <v>0</v>
      </c>
      <c r="DZ15" s="283">
        <f>'[8]ф_4 (Л) '!DZ45</f>
        <v>0</v>
      </c>
      <c r="EA15" s="283">
        <f>'[8]ф_4 (Л) '!EA45</f>
        <v>0</v>
      </c>
      <c r="EB15" s="283">
        <f>'[8]ф_4 (Л) '!EB45</f>
        <v>0</v>
      </c>
      <c r="EC15" s="283">
        <f>'[8]ф_4 (Л) '!EC45</f>
        <v>0</v>
      </c>
      <c r="ED15" s="283">
        <f>'[8]ф_4 (Л) '!ED45</f>
        <v>0</v>
      </c>
      <c r="EE15" s="283">
        <f>'[8]ф_4 (Л) '!EE45</f>
        <v>0</v>
      </c>
      <c r="EF15" s="283">
        <f>'[8]ф_4 (Л) '!EF45</f>
        <v>0</v>
      </c>
      <c r="EG15" s="283">
        <f>'[8]ф_4 (Л) '!EG45</f>
        <v>0</v>
      </c>
      <c r="EH15" s="283">
        <f>'[8]ф_4 (Л) '!EH45</f>
        <v>0</v>
      </c>
      <c r="EI15" s="283">
        <f>'[8]ф_4 (Л) '!EI45</f>
        <v>0</v>
      </c>
      <c r="EJ15" s="283">
        <f>'[8]ф_4 (Л) '!EJ45</f>
        <v>0</v>
      </c>
      <c r="EK15" s="283">
        <f>'[8]ф_4 (Л) '!EK45</f>
        <v>0</v>
      </c>
      <c r="EL15" s="283">
        <f>'[8]ф_4 (Л) '!EL45</f>
        <v>0</v>
      </c>
      <c r="EM15" s="283">
        <f>'[8]ф_4 (Л) '!EM45</f>
        <v>0</v>
      </c>
      <c r="EN15" s="283">
        <f>'[8]ф_4 (Л) '!EN45</f>
        <v>0</v>
      </c>
      <c r="EO15" s="283">
        <f>'[8]ф_4 (Л) '!EO45</f>
        <v>0</v>
      </c>
      <c r="EP15" s="139"/>
      <c r="EQ15" s="139"/>
      <c r="ER15" s="139"/>
      <c r="ES15" s="139">
        <v>0</v>
      </c>
      <c r="ET15" s="139">
        <v>0</v>
      </c>
      <c r="EU15" s="139">
        <v>0</v>
      </c>
      <c r="EV15" s="139">
        <v>0</v>
      </c>
      <c r="EW15" s="139">
        <v>0</v>
      </c>
      <c r="EX15" s="139">
        <v>0</v>
      </c>
      <c r="EY15" s="139">
        <v>0</v>
      </c>
      <c r="EZ15" s="139">
        <v>0</v>
      </c>
      <c r="FA15" s="139">
        <v>0</v>
      </c>
      <c r="FB15" s="139">
        <v>0</v>
      </c>
      <c r="FC15" s="139">
        <v>0</v>
      </c>
      <c r="FD15" s="139">
        <v>0</v>
      </c>
      <c r="FE15" s="139">
        <v>0</v>
      </c>
      <c r="FF15" s="139">
        <v>0</v>
      </c>
      <c r="FG15" s="139">
        <v>0</v>
      </c>
      <c r="FH15" s="139">
        <v>0</v>
      </c>
      <c r="FI15" s="139">
        <v>0</v>
      </c>
      <c r="FJ15" s="139">
        <v>0</v>
      </c>
      <c r="FK15" s="139">
        <v>0</v>
      </c>
      <c r="FL15" s="139">
        <v>0</v>
      </c>
      <c r="FM15" s="139">
        <v>0</v>
      </c>
      <c r="FN15" s="139">
        <v>0</v>
      </c>
      <c r="FO15" s="139">
        <v>0</v>
      </c>
      <c r="FP15" s="139">
        <v>0</v>
      </c>
      <c r="FQ15" s="139">
        <v>0</v>
      </c>
      <c r="FR15" s="139"/>
      <c r="FS15" s="139"/>
      <c r="FT15" s="139"/>
      <c r="FU15" s="139">
        <v>2045</v>
      </c>
      <c r="FV15" s="139"/>
      <c r="FW15" s="139"/>
      <c r="FX15" s="139"/>
      <c r="FY15" s="139">
        <v>1.94</v>
      </c>
      <c r="FZ15" s="139"/>
      <c r="GA15" s="139"/>
      <c r="GB15" s="139"/>
      <c r="GC15" s="139"/>
      <c r="GD15" s="139"/>
      <c r="GE15" s="139"/>
      <c r="GF15" s="139"/>
      <c r="GG15" s="139"/>
      <c r="GH15" s="139"/>
      <c r="GI15" s="139"/>
      <c r="GJ15" s="139"/>
      <c r="GK15" s="139"/>
      <c r="GL15" s="139"/>
      <c r="GM15" s="139"/>
      <c r="GN15" s="139"/>
      <c r="GO15" s="139"/>
      <c r="GP15" s="139"/>
      <c r="GQ15" s="139"/>
      <c r="GR15" s="139">
        <v>0</v>
      </c>
      <c r="GS15" s="139"/>
      <c r="GT15" s="139"/>
      <c r="GU15" s="139"/>
      <c r="GV15" s="139">
        <f t="shared" si="101"/>
        <v>3.9215686274509802</v>
      </c>
      <c r="GW15" s="139"/>
      <c r="GX15" s="139"/>
      <c r="GY15" s="139"/>
      <c r="GZ15" s="139">
        <f t="shared" si="102"/>
        <v>1.9350000000000001</v>
      </c>
      <c r="HA15" s="139">
        <f t="shared" si="102"/>
        <v>1.9350000000000001</v>
      </c>
      <c r="HB15" s="139">
        <f t="shared" si="102"/>
        <v>1.9350000000000001</v>
      </c>
      <c r="HC15" s="139">
        <f t="shared" si="102"/>
        <v>1.9350000000000001</v>
      </c>
      <c r="HD15" s="139">
        <f t="shared" si="102"/>
        <v>1.9350000000000001</v>
      </c>
      <c r="HE15" s="139">
        <f t="shared" si="102"/>
        <v>1.9350000000000001</v>
      </c>
      <c r="HF15" s="139">
        <f t="shared" si="102"/>
        <v>1.9350000000000001</v>
      </c>
      <c r="HG15" s="139">
        <f t="shared" si="102"/>
        <v>1.9350000000000001</v>
      </c>
      <c r="HH15" s="139">
        <f t="shared" si="102"/>
        <v>1.9350000000000001</v>
      </c>
      <c r="HI15" s="139">
        <f t="shared" si="102"/>
        <v>1.9350000000000001</v>
      </c>
      <c r="HJ15" s="139">
        <f t="shared" si="102"/>
        <v>1.9350000000000001</v>
      </c>
      <c r="HK15" s="139">
        <f t="shared" si="102"/>
        <v>1.9350000000000001</v>
      </c>
      <c r="HL15" s="139">
        <f t="shared" si="102"/>
        <v>1.9350000000000001</v>
      </c>
      <c r="HM15" s="139">
        <f t="shared" si="102"/>
        <v>1.9350000000000001</v>
      </c>
      <c r="HN15" s="139">
        <f t="shared" si="102"/>
        <v>1.9350000000000001</v>
      </c>
      <c r="HO15" s="139">
        <f t="shared" si="102"/>
        <v>1.9350000000000001</v>
      </c>
      <c r="HP15" s="139">
        <f t="shared" si="103"/>
        <v>1.9350000000000001</v>
      </c>
      <c r="HQ15" s="139">
        <f t="shared" si="103"/>
        <v>1.9350000000000001</v>
      </c>
      <c r="HR15" s="139">
        <f t="shared" si="103"/>
        <v>1.9350000000000001</v>
      </c>
      <c r="HS15" s="139">
        <f t="shared" si="103"/>
        <v>1.9350000000000001</v>
      </c>
      <c r="HT15" s="139">
        <f t="shared" si="103"/>
        <v>1.9350000000000001</v>
      </c>
      <c r="HU15" s="139">
        <f t="shared" si="103"/>
        <v>1.9350000000000001</v>
      </c>
      <c r="HV15" s="139">
        <f t="shared" si="103"/>
        <v>1.9350000000000001</v>
      </c>
      <c r="HW15" s="139">
        <f t="shared" si="103"/>
        <v>1.9350000000000001</v>
      </c>
      <c r="HX15" s="139">
        <f t="shared" si="103"/>
        <v>1.94</v>
      </c>
      <c r="HY15" s="139"/>
      <c r="HZ15" s="139"/>
      <c r="IA15" s="139">
        <v>1</v>
      </c>
      <c r="IB15" s="139"/>
      <c r="IC15" s="139"/>
      <c r="ID15" s="139"/>
      <c r="IE15" s="152">
        <f t="shared" si="104"/>
        <v>25.261143080668763</v>
      </c>
      <c r="IF15" s="152">
        <f t="shared" si="104"/>
        <v>25.261143080668763</v>
      </c>
      <c r="IG15" s="152">
        <f t="shared" si="104"/>
        <v>25.394740344635629</v>
      </c>
      <c r="IH15" s="152">
        <f t="shared" si="104"/>
        <v>24.802571990213288</v>
      </c>
      <c r="II15" s="152">
        <f t="shared" si="104"/>
        <v>24.556400404781808</v>
      </c>
      <c r="IJ15" s="152">
        <f t="shared" si="104"/>
        <v>24.556400404781808</v>
      </c>
      <c r="IK15" s="152">
        <f t="shared" si="104"/>
        <v>24.381809961193778</v>
      </c>
      <c r="IL15" s="152">
        <f t="shared" si="104"/>
        <v>24.381809961193778</v>
      </c>
      <c r="IM15" s="152">
        <f t="shared" si="104"/>
        <v>24.381809961193778</v>
      </c>
      <c r="IN15" s="152">
        <f t="shared" si="104"/>
        <v>24.381809961193778</v>
      </c>
      <c r="IO15" s="152">
        <f t="shared" si="105"/>
        <v>24.381809961193778</v>
      </c>
      <c r="IP15" s="152">
        <f t="shared" si="105"/>
        <v>24.381809961193778</v>
      </c>
      <c r="IQ15" s="152">
        <f t="shared" si="105"/>
        <v>24.381809961193778</v>
      </c>
      <c r="IR15" s="152">
        <f t="shared" si="105"/>
        <v>24.381809961193778</v>
      </c>
      <c r="IS15" s="152">
        <f t="shared" si="105"/>
        <v>24.379280458739437</v>
      </c>
      <c r="IT15" s="152">
        <f t="shared" si="105"/>
        <v>24.364861455018758</v>
      </c>
      <c r="IU15" s="152">
        <f t="shared" si="105"/>
        <v>24.364861455018758</v>
      </c>
      <c r="IV15" s="152">
        <f t="shared" si="105"/>
        <v>24.364861455018758</v>
      </c>
      <c r="IW15" s="152">
        <f t="shared" si="105"/>
        <v>24.364861455018758</v>
      </c>
      <c r="IX15" s="152">
        <f t="shared" si="105"/>
        <v>24.364861455018758</v>
      </c>
      <c r="IY15" s="152">
        <f t="shared" si="106"/>
        <v>24.364861455018758</v>
      </c>
      <c r="IZ15" s="152">
        <f t="shared" si="106"/>
        <v>24.364861455018758</v>
      </c>
      <c r="JA15" s="152">
        <f t="shared" si="106"/>
        <v>24.364861455018758</v>
      </c>
      <c r="JB15" s="152">
        <f t="shared" si="106"/>
        <v>24.130538659666541</v>
      </c>
      <c r="JC15" s="152">
        <f t="shared" si="106"/>
        <v>24.130538659666541</v>
      </c>
      <c r="JD15" s="139"/>
      <c r="JE15" s="139"/>
      <c r="JF15" s="139"/>
      <c r="JG15" s="139"/>
      <c r="JH15" s="139"/>
      <c r="JI15" s="139"/>
      <c r="JJ15" s="139"/>
      <c r="JK15" s="139"/>
      <c r="JL15" s="139"/>
      <c r="JM15" s="139"/>
      <c r="JN15" s="139"/>
      <c r="JO15" s="139"/>
      <c r="JP15" s="139"/>
      <c r="JQ15" s="139"/>
      <c r="JR15" s="139"/>
      <c r="JS15" s="139"/>
      <c r="JT15" s="139"/>
      <c r="JU15" s="139"/>
      <c r="JV15" s="139"/>
      <c r="JW15" s="139"/>
      <c r="JX15" s="139"/>
      <c r="JY15" s="139"/>
      <c r="JZ15" s="139"/>
      <c r="KA15" s="139"/>
      <c r="KB15" s="139"/>
      <c r="KC15" s="139"/>
      <c r="KD15" s="139"/>
      <c r="KE15" s="139"/>
      <c r="KF15" s="139"/>
      <c r="KG15" s="139"/>
      <c r="KH15" s="139"/>
      <c r="KI15" s="139"/>
      <c r="KJ15" s="139"/>
      <c r="KK15" s="139"/>
      <c r="KL15" s="139"/>
      <c r="KM15" s="139"/>
      <c r="KN15" s="139"/>
      <c r="KO15" s="139"/>
      <c r="KP15" s="139"/>
      <c r="KQ15" s="139"/>
      <c r="KR15" s="139"/>
      <c r="KS15" s="139"/>
      <c r="KT15" s="139"/>
      <c r="KU15" s="139"/>
      <c r="HTJ15" s="629"/>
      <c r="HTK15" s="185"/>
      <c r="HTL15" s="185"/>
      <c r="HTM15" s="185"/>
      <c r="HTN15" s="185"/>
      <c r="HTO15" s="185"/>
      <c r="HTP15" s="185"/>
      <c r="HTQ15" s="185"/>
      <c r="HTR15" s="185"/>
      <c r="HTS15" s="185"/>
      <c r="HTT15" s="185"/>
      <c r="HTU15" s="185"/>
      <c r="HTV15" s="185"/>
      <c r="HTW15" s="185"/>
      <c r="HTX15" s="185"/>
      <c r="HTY15" s="185"/>
      <c r="HTZ15" s="185"/>
      <c r="HUA15" s="185"/>
      <c r="HUB15" s="185"/>
      <c r="HUC15" s="185"/>
      <c r="HUD15" s="185"/>
      <c r="HUE15" s="185"/>
      <c r="HUF15" s="185"/>
      <c r="HUG15" s="185"/>
      <c r="HUH15" s="185"/>
      <c r="HUI15" s="185"/>
      <c r="HUJ15" s="185"/>
      <c r="HUK15" s="185"/>
      <c r="HUL15" s="185"/>
      <c r="HUM15" s="185"/>
      <c r="HUN15" s="185"/>
      <c r="HUO15" s="185"/>
      <c r="HUP15" s="185"/>
      <c r="HUQ15" s="185"/>
      <c r="HUR15" s="185"/>
      <c r="HUS15" s="185"/>
      <c r="HUT15" s="185"/>
      <c r="HUU15" s="185"/>
      <c r="HUV15" s="185"/>
      <c r="HUW15" s="185"/>
      <c r="HUX15" s="185"/>
      <c r="HUY15" s="185"/>
      <c r="HUZ15" s="185"/>
      <c r="HVA15" s="185"/>
      <c r="HVB15" s="185"/>
      <c r="HVC15" s="185"/>
      <c r="HVD15" s="185"/>
      <c r="HVE15" s="185"/>
      <c r="HVF15" s="185"/>
      <c r="HVG15" s="185"/>
      <c r="HVH15" s="185"/>
      <c r="HVI15" s="185"/>
      <c r="HVJ15" s="185"/>
      <c r="HVK15" s="185"/>
      <c r="HVL15" s="185"/>
      <c r="HVM15" s="185"/>
      <c r="HVN15" s="185"/>
      <c r="HVO15" s="185"/>
      <c r="HVP15" s="185"/>
      <c r="HVQ15" s="185"/>
      <c r="HVR15" s="185"/>
    </row>
    <row r="16" spans="1:307 5938:5998" s="152" customFormat="1" x14ac:dyDescent="0.2">
      <c r="A16" s="150" t="s">
        <v>404</v>
      </c>
      <c r="B16" s="186" t="s">
        <v>596</v>
      </c>
      <c r="C16" s="391">
        <f>'[8]ф_4 (Л) '!C52</f>
        <v>1.0351966873706004</v>
      </c>
      <c r="D16" s="391">
        <f>'[8]ф_4 (Л) '!D52</f>
        <v>1.0351966873706004</v>
      </c>
      <c r="E16" s="391">
        <f>'[8]ф_4 (Л) '!E52</f>
        <v>1.0351966873706004</v>
      </c>
      <c r="F16" s="391">
        <f>'[8]ф_4 (Л) '!F52</f>
        <v>1.0351966873706004</v>
      </c>
      <c r="G16" s="391">
        <f>'[8]ф_4 (Л) '!G52</f>
        <v>1.0351966873706004</v>
      </c>
      <c r="H16" s="391">
        <f>'[8]ф_4 (Л) '!H52</f>
        <v>1.0351966873706004</v>
      </c>
      <c r="I16" s="391">
        <f>'[8]ф_4 (Л) '!I52</f>
        <v>0.28274117569839596</v>
      </c>
      <c r="J16" s="391">
        <f>'[8]ф_4 (Л) '!J52</f>
        <v>2.3255813953488373</v>
      </c>
      <c r="K16" s="391">
        <f>'[8]ф_4 (Л) '!K52</f>
        <v>2.3255813953488373</v>
      </c>
      <c r="L16" s="391">
        <f>'[8]ф_4 (Л) '!L52</f>
        <v>2.3255813953488373</v>
      </c>
      <c r="M16" s="391">
        <f>'[8]ф_4 (Л) '!M52</f>
        <v>2.3255813953488373</v>
      </c>
      <c r="N16" s="391">
        <f>'[8]ф_4 (Л) '!N52</f>
        <v>2.3255813953488373</v>
      </c>
      <c r="O16" s="391">
        <f>'[8]ф_4 (Л) '!O52</f>
        <v>2.3255813953488373</v>
      </c>
      <c r="P16" s="391">
        <f>'[8]ф_4 (Л) '!P52</f>
        <v>2.3255813953488373</v>
      </c>
      <c r="Q16" s="391">
        <f>'[8]ф_4 (Л) '!Q52</f>
        <v>2.3255813953488373</v>
      </c>
      <c r="R16" s="391">
        <f>'[8]ф_4 (Л) '!R52</f>
        <v>2.3255813953488373</v>
      </c>
      <c r="S16" s="391">
        <f>'[8]ф_4 (Л) '!S52</f>
        <v>2.3255813953488373</v>
      </c>
      <c r="T16" s="391">
        <f>'[8]ф_4 (Л) '!T52</f>
        <v>2.3255813953488373</v>
      </c>
      <c r="U16" s="391">
        <f>'[8]ф_4 (Л) '!U52</f>
        <v>2.3255813953488373</v>
      </c>
      <c r="V16" s="391">
        <f>'[8]ф_4 (Л) '!V52</f>
        <v>2.3255813953488373</v>
      </c>
      <c r="W16" s="391">
        <f>'[8]ф_4 (Л) '!W52</f>
        <v>2.3255813953488373</v>
      </c>
      <c r="X16" s="391">
        <f>'[8]ф_4 (Л) '!X52</f>
        <v>2.3255813953488373</v>
      </c>
      <c r="Y16" s="391">
        <f>'[8]ф_4 (Л) '!Y52</f>
        <v>2.3255813953488373</v>
      </c>
      <c r="Z16" s="391">
        <f>'[8]ф_4 (Л) '!Z52</f>
        <v>2.3255813953488373</v>
      </c>
      <c r="AA16" s="391">
        <f>'[8]ф_4 (Л) '!AA52</f>
        <v>2.3255813953488373</v>
      </c>
      <c r="AB16" s="391">
        <f>'[8]ф_4 (Л) '!AB52</f>
        <v>2.3255813953488373</v>
      </c>
      <c r="AC16" s="391">
        <f>'[8]ф_4 (Л) '!AC52</f>
        <v>2.3255813953488373</v>
      </c>
      <c r="AD16" s="391">
        <f>'[8]ф_4 (Л) '!AD52</f>
        <v>2.3255813953488373</v>
      </c>
      <c r="AE16" s="391">
        <f>'[8]ф_4 (Л) '!AE52</f>
        <v>2.3255813953488373</v>
      </c>
      <c r="AF16" s="391">
        <f>'[8]ф_4 (Л) '!AF52</f>
        <v>2.3255813953488373</v>
      </c>
      <c r="AG16" s="391">
        <f>'[8]ф_4 (Л) '!AG52</f>
        <v>2.3255813953488373</v>
      </c>
      <c r="AH16" s="391">
        <f>'[8]ф_4 (Л) '!AH52</f>
        <v>2.3255813953488373</v>
      </c>
      <c r="AI16" s="391">
        <f>'[8]ф_4 (Л) '!AI52</f>
        <v>2.5</v>
      </c>
      <c r="AJ16" s="391">
        <f>'[8]ф_4 (Л) '!AJ52</f>
        <v>158.68183114184242</v>
      </c>
      <c r="AK16" s="391">
        <f>'[8]ф_4 (Л) '!AK52</f>
        <v>158.68183114184242</v>
      </c>
      <c r="AL16" s="391">
        <f>'[8]ф_4 (Л) '!AL52</f>
        <v>158.68183114184242</v>
      </c>
      <c r="AM16" s="391">
        <f>'[8]ф_4 (Л) '!AM52</f>
        <v>158.68183114184242</v>
      </c>
      <c r="AN16" s="391">
        <f>'[8]ф_4 (Л) '!AN52</f>
        <v>158.68183114184242</v>
      </c>
      <c r="AO16" s="391">
        <f>'[8]ф_4 (Л) '!AO52</f>
        <v>158.68183114184242</v>
      </c>
      <c r="AP16" s="391">
        <f>'[8]ф_4 (Л) '!AP52</f>
        <v>158.68183114184242</v>
      </c>
      <c r="AQ16" s="391">
        <f>'[8]ф_4 (Л) '!AQ52</f>
        <v>158.68183114184242</v>
      </c>
      <c r="AR16" s="391">
        <f>'[8]ф_4 (Л) '!AR52</f>
        <v>158.68183114184242</v>
      </c>
      <c r="AS16" s="391">
        <f>'[8]ф_4 (Л) '!AS52</f>
        <v>158.68183114184242</v>
      </c>
      <c r="AT16" s="391">
        <f>'[8]ф_4 (Л) '!AT52</f>
        <v>158.68183114184242</v>
      </c>
      <c r="AU16" s="391">
        <f>'[8]ф_4 (Л) '!AU52</f>
        <v>158.68183114184242</v>
      </c>
      <c r="AV16" s="391">
        <f>'[8]ф_4 (Л) '!AV52</f>
        <v>158.68183114184242</v>
      </c>
      <c r="AW16" s="391">
        <f>'[8]ф_4 (Л) '!AW52</f>
        <v>158.68183114184242</v>
      </c>
      <c r="AX16" s="391">
        <f>'[8]ф_4 (Л) '!AX52</f>
        <v>158.68183114184242</v>
      </c>
      <c r="AY16" s="391">
        <f>'[8]ф_4 (Л) '!AY52</f>
        <v>158.68183114184242</v>
      </c>
      <c r="AZ16" s="391">
        <f>'[8]ф_4 (Л) '!AZ52</f>
        <v>158.68183114184242</v>
      </c>
      <c r="BA16" s="391">
        <f>'[8]ф_4 (Л) '!BA52</f>
        <v>158.68183114184242</v>
      </c>
      <c r="BB16" s="391">
        <f>'[8]ф_4 (Л) '!BB52</f>
        <v>158.68183114184242</v>
      </c>
      <c r="BC16" s="391">
        <f>'[8]ф_4 (Л) '!BC52</f>
        <v>158.68183114184242</v>
      </c>
      <c r="BD16" s="391">
        <f>'[8]ф_4 (Л) '!BD52</f>
        <v>158.68183114184242</v>
      </c>
      <c r="BE16" s="391">
        <f>'[8]ф_4 (Л) '!BE52</f>
        <v>158.68183114184242</v>
      </c>
      <c r="BF16" s="391">
        <f>'[8]ф_4 (Л) '!BF52</f>
        <v>158.68183114184242</v>
      </c>
      <c r="BG16" s="391">
        <f>'[8]ф_4 (Л) '!BG52</f>
        <v>158.68183114184242</v>
      </c>
      <c r="BH16" s="391">
        <f>'[8]ф_4 (Л) '!BH52</f>
        <v>158.68183114184242</v>
      </c>
      <c r="BI16" s="391">
        <f>'[8]ф_4 (Л) '!BI52</f>
        <v>158.68183114184242</v>
      </c>
      <c r="BJ16" s="391">
        <f>'[8]ф_4 (Л) '!BJ52</f>
        <v>10.390080312006925</v>
      </c>
      <c r="BK16" s="391">
        <f>'[8]ф_4 (Л) '!BK52</f>
        <v>42.4618956960012</v>
      </c>
      <c r="BL16" s="391">
        <f>'[8]ф_4 (Л) '!BL52</f>
        <v>10.390080312006925</v>
      </c>
      <c r="BM16" s="391">
        <f>'[8]ф_4 (Л) '!BM52</f>
        <v>10.44502977718542</v>
      </c>
      <c r="BN16" s="391">
        <f>'[8]ф_4 (Л) '!BN52</f>
        <v>10.201466897191064</v>
      </c>
      <c r="BO16" s="391">
        <f>'[8]ф_4 (Л) '!BO52</f>
        <v>10.100214846363466</v>
      </c>
      <c r="BP16" s="391">
        <f>'[8]ф_4 (Л) '!BP52</f>
        <v>10.100214846363466</v>
      </c>
      <c r="BQ16" s="391">
        <f>'[8]ф_4 (Л) '!BQ52</f>
        <v>10.028404607024902</v>
      </c>
      <c r="BR16" s="391">
        <f>'[8]ф_4 (Л) '!BR52</f>
        <v>10.028404607024902</v>
      </c>
      <c r="BS16" s="391">
        <f>'[8]ф_4 (Л) '!BS52</f>
        <v>10.028404607024902</v>
      </c>
      <c r="BT16" s="391">
        <f>'[8]ф_4 (Л) '!BT52</f>
        <v>10.028404607024902</v>
      </c>
      <c r="BU16" s="391">
        <f>'[8]ф_4 (Л) '!BU52</f>
        <v>10.028404607024902</v>
      </c>
      <c r="BV16" s="391">
        <f>'[8]ф_4 (Л) '!BV52</f>
        <v>10.028404607024902</v>
      </c>
      <c r="BW16" s="391">
        <f>'[8]ф_4 (Л) '!BW52</f>
        <v>10.028404607024902</v>
      </c>
      <c r="BX16" s="391">
        <f>'[8]ф_4 (Л) '!BX52</f>
        <v>10.028404607024902</v>
      </c>
      <c r="BY16" s="391">
        <f>'[8]ф_4 (Л) '!BY52</f>
        <v>10.027364205426045</v>
      </c>
      <c r="BZ16" s="391">
        <f>'[8]ф_4 (Л) '!BZ52</f>
        <v>10.021433570925517</v>
      </c>
      <c r="CA16" s="391">
        <f>'[8]ф_4 (Л) '!CA52</f>
        <v>10.021433570925517</v>
      </c>
      <c r="CB16" s="391">
        <f>'[8]ф_4 (Л) '!CB52</f>
        <v>10.021433570925517</v>
      </c>
      <c r="CC16" s="391">
        <f>'[8]ф_4 (Л) '!CC52</f>
        <v>10.021433570925518</v>
      </c>
      <c r="CD16" s="391">
        <f>'[8]ф_4 (Л) '!CD52</f>
        <v>10.021433570925518</v>
      </c>
      <c r="CE16" s="391">
        <f>'[8]ф_4 (Л) '!CE52</f>
        <v>10.021433570925518</v>
      </c>
      <c r="CF16" s="391">
        <f>'[8]ф_4 (Л) '!CF52</f>
        <v>10.021433570925518</v>
      </c>
      <c r="CG16" s="391">
        <f>'[8]ф_4 (Л) '!CG52</f>
        <v>10.021433570925518</v>
      </c>
      <c r="CH16" s="391">
        <f>'[8]ф_4 (Л) '!CH52</f>
        <v>9.9250550082108884</v>
      </c>
      <c r="CI16" s="391">
        <f>'[8]ф_4 (Л) '!CI52</f>
        <v>9.9250550082108884</v>
      </c>
      <c r="CJ16" s="391">
        <f t="shared" si="107"/>
        <v>572.79369851259844</v>
      </c>
      <c r="CK16" s="391">
        <v>572.79369851259844</v>
      </c>
      <c r="CL16" s="391">
        <v>572.79369851259844</v>
      </c>
      <c r="CM16" s="391">
        <v>575.82300208347726</v>
      </c>
      <c r="CN16" s="391">
        <v>562.39564842855646</v>
      </c>
      <c r="CO16" s="391">
        <v>556.81373424368678</v>
      </c>
      <c r="CP16" s="391">
        <v>556.81373424368678</v>
      </c>
      <c r="CQ16" s="391">
        <v>552.85491474021501</v>
      </c>
      <c r="CR16" s="391">
        <v>552.85491474021501</v>
      </c>
      <c r="CS16" s="391">
        <v>552.85491474021501</v>
      </c>
      <c r="CT16" s="391">
        <v>552.85491474021501</v>
      </c>
      <c r="CU16" s="391">
        <v>552.85491474021501</v>
      </c>
      <c r="CV16" s="391">
        <v>552.85491474021501</v>
      </c>
      <c r="CW16" s="391">
        <v>552.85491474021501</v>
      </c>
      <c r="CX16" s="391">
        <v>552.85491474021501</v>
      </c>
      <c r="CY16" s="391">
        <v>552.79755854451184</v>
      </c>
      <c r="CZ16" s="391">
        <v>552.47060918819568</v>
      </c>
      <c r="DA16" s="391">
        <v>552.47060918819568</v>
      </c>
      <c r="DB16" s="391">
        <v>552.47060918819568</v>
      </c>
      <c r="DC16" s="391">
        <v>552.47060918819579</v>
      </c>
      <c r="DD16" s="391">
        <v>552.47060918819579</v>
      </c>
      <c r="DE16" s="391">
        <v>552.47060918819579</v>
      </c>
      <c r="DF16" s="391">
        <v>552.47060918819579</v>
      </c>
      <c r="DG16" s="391">
        <v>552.47060918819579</v>
      </c>
      <c r="DH16" s="391">
        <v>547.15736504215715</v>
      </c>
      <c r="DI16" s="391">
        <v>547.15736504215715</v>
      </c>
      <c r="DJ16" s="139"/>
      <c r="DK16" s="139">
        <v>55.128899999999994</v>
      </c>
      <c r="DL16" s="139">
        <v>966</v>
      </c>
      <c r="DM16" s="139">
        <f t="shared" si="100"/>
        <v>0.43</v>
      </c>
      <c r="DN16" s="139">
        <v>0.50009000000000003</v>
      </c>
      <c r="DO16" s="139"/>
      <c r="DP16" s="139"/>
      <c r="DQ16" s="283">
        <f>'[8]ф_4 (Л) '!DQ52</f>
        <v>0</v>
      </c>
      <c r="DR16" s="283">
        <f>'[8]ф_4 (Л) '!DR52</f>
        <v>0</v>
      </c>
      <c r="DS16" s="283">
        <f>'[8]ф_4 (Л) '!DS52</f>
        <v>0</v>
      </c>
      <c r="DT16" s="283">
        <f>'[8]ф_4 (Л) '!DT52</f>
        <v>-1.3525836505837203</v>
      </c>
      <c r="DU16" s="283">
        <f>'[8]ф_4 (Л) '!DU52</f>
        <v>0</v>
      </c>
      <c r="DV16" s="283">
        <f>'[8]ф_4 (Л) '!DV52</f>
        <v>0</v>
      </c>
      <c r="DW16" s="283">
        <f>'[8]ф_4 (Л) '!DW52</f>
        <v>0</v>
      </c>
      <c r="DX16" s="283">
        <f>'[8]ф_4 (Л) '!DX52</f>
        <v>0</v>
      </c>
      <c r="DY16" s="283">
        <f>'[8]ф_4 (Л) '!DY52</f>
        <v>0</v>
      </c>
      <c r="DZ16" s="283">
        <f>'[8]ф_4 (Л) '!DZ52</f>
        <v>0</v>
      </c>
      <c r="EA16" s="283">
        <f>'[8]ф_4 (Л) '!EA52</f>
        <v>0</v>
      </c>
      <c r="EB16" s="283">
        <f>'[8]ф_4 (Л) '!EB52</f>
        <v>0</v>
      </c>
      <c r="EC16" s="283">
        <f>'[8]ф_4 (Л) '!EC52</f>
        <v>0</v>
      </c>
      <c r="ED16" s="283">
        <f>'[8]ф_4 (Л) '!ED52</f>
        <v>0</v>
      </c>
      <c r="EE16" s="283">
        <f>'[8]ф_4 (Л) '!EE52</f>
        <v>0</v>
      </c>
      <c r="EF16" s="283">
        <f>'[8]ф_4 (Л) '!EF52</f>
        <v>0</v>
      </c>
      <c r="EG16" s="283">
        <f>'[8]ф_4 (Л) '!EG52</f>
        <v>0</v>
      </c>
      <c r="EH16" s="283">
        <f>'[8]ф_4 (Л) '!EH52</f>
        <v>0</v>
      </c>
      <c r="EI16" s="283">
        <f>'[8]ф_4 (Л) '!EI52</f>
        <v>0</v>
      </c>
      <c r="EJ16" s="283">
        <f>'[8]ф_4 (Л) '!EJ52</f>
        <v>0</v>
      </c>
      <c r="EK16" s="283">
        <f>'[8]ф_4 (Л) '!EK52</f>
        <v>0</v>
      </c>
      <c r="EL16" s="283">
        <f>'[8]ф_4 (Л) '!EL52</f>
        <v>0</v>
      </c>
      <c r="EM16" s="283">
        <f>'[8]ф_4 (Л) '!EM52</f>
        <v>0</v>
      </c>
      <c r="EN16" s="283">
        <f>'[8]ф_4 (Л) '!EN52</f>
        <v>0</v>
      </c>
      <c r="EO16" s="283">
        <f>'[8]ф_4 (Л) '!EO52</f>
        <v>0</v>
      </c>
      <c r="EP16" s="139"/>
      <c r="EQ16" s="139"/>
      <c r="ER16" s="139"/>
      <c r="ES16" s="139">
        <v>0</v>
      </c>
      <c r="ET16" s="139">
        <v>0</v>
      </c>
      <c r="EU16" s="139">
        <v>0</v>
      </c>
      <c r="EV16" s="139">
        <v>0</v>
      </c>
      <c r="EW16" s="139">
        <v>0</v>
      </c>
      <c r="EX16" s="139">
        <v>0</v>
      </c>
      <c r="EY16" s="139">
        <v>0</v>
      </c>
      <c r="EZ16" s="139">
        <v>0</v>
      </c>
      <c r="FA16" s="139">
        <v>0</v>
      </c>
      <c r="FB16" s="139">
        <v>0</v>
      </c>
      <c r="FC16" s="139">
        <v>0</v>
      </c>
      <c r="FD16" s="139">
        <v>0</v>
      </c>
      <c r="FE16" s="139">
        <v>0</v>
      </c>
      <c r="FF16" s="139">
        <v>0</v>
      </c>
      <c r="FG16" s="139">
        <v>0</v>
      </c>
      <c r="FH16" s="139">
        <v>0</v>
      </c>
      <c r="FI16" s="139">
        <v>0</v>
      </c>
      <c r="FJ16" s="139">
        <v>0</v>
      </c>
      <c r="FK16" s="139">
        <v>0</v>
      </c>
      <c r="FL16" s="139">
        <v>0</v>
      </c>
      <c r="FM16" s="139">
        <v>0</v>
      </c>
      <c r="FN16" s="139">
        <v>0</v>
      </c>
      <c r="FO16" s="139">
        <v>0</v>
      </c>
      <c r="FP16" s="139">
        <v>0</v>
      </c>
      <c r="FQ16" s="139">
        <v>0</v>
      </c>
      <c r="FR16" s="139"/>
      <c r="FS16" s="139"/>
      <c r="FT16" s="139"/>
      <c r="FU16" s="139">
        <v>2045</v>
      </c>
      <c r="FV16" s="139"/>
      <c r="FW16" s="139"/>
      <c r="FX16" s="139"/>
      <c r="FY16" s="139">
        <v>0.4</v>
      </c>
      <c r="FZ16" s="139"/>
      <c r="GA16" s="139"/>
      <c r="GB16" s="139"/>
      <c r="GC16" s="139"/>
      <c r="GD16" s="139"/>
      <c r="GE16" s="139"/>
      <c r="GF16" s="139"/>
      <c r="GG16" s="139"/>
      <c r="GH16" s="139"/>
      <c r="GI16" s="139"/>
      <c r="GJ16" s="139"/>
      <c r="GK16" s="139"/>
      <c r="GL16" s="139"/>
      <c r="GM16" s="139"/>
      <c r="GN16" s="139"/>
      <c r="GO16" s="139"/>
      <c r="GP16" s="139"/>
      <c r="GQ16" s="139"/>
      <c r="GR16" s="139">
        <v>966</v>
      </c>
      <c r="GS16" s="139"/>
      <c r="GT16" s="139"/>
      <c r="GU16" s="139"/>
      <c r="GV16" s="139">
        <f t="shared" si="101"/>
        <v>0.28274117569839596</v>
      </c>
      <c r="GW16" s="139"/>
      <c r="GX16" s="139"/>
      <c r="GY16" s="139"/>
      <c r="GZ16" s="139">
        <f t="shared" si="102"/>
        <v>0.43</v>
      </c>
      <c r="HA16" s="139">
        <f t="shared" si="102"/>
        <v>0.43</v>
      </c>
      <c r="HB16" s="139">
        <f t="shared" si="102"/>
        <v>0.43</v>
      </c>
      <c r="HC16" s="139">
        <f t="shared" si="102"/>
        <v>0.43</v>
      </c>
      <c r="HD16" s="139">
        <f t="shared" si="102"/>
        <v>0.43</v>
      </c>
      <c r="HE16" s="139">
        <f t="shared" si="102"/>
        <v>0.43</v>
      </c>
      <c r="HF16" s="139">
        <f t="shared" si="102"/>
        <v>0.43</v>
      </c>
      <c r="HG16" s="139">
        <f t="shared" si="102"/>
        <v>0.43</v>
      </c>
      <c r="HH16" s="139">
        <f t="shared" si="102"/>
        <v>0.43</v>
      </c>
      <c r="HI16" s="139">
        <f t="shared" si="102"/>
        <v>0.43</v>
      </c>
      <c r="HJ16" s="139">
        <f t="shared" si="102"/>
        <v>0.43</v>
      </c>
      <c r="HK16" s="139">
        <f t="shared" si="102"/>
        <v>0.43</v>
      </c>
      <c r="HL16" s="139">
        <f t="shared" si="102"/>
        <v>0.43</v>
      </c>
      <c r="HM16" s="139">
        <f t="shared" si="102"/>
        <v>0.43</v>
      </c>
      <c r="HN16" s="139">
        <f t="shared" si="102"/>
        <v>0.43</v>
      </c>
      <c r="HO16" s="139">
        <f t="shared" si="102"/>
        <v>0.43</v>
      </c>
      <c r="HP16" s="139">
        <f t="shared" si="103"/>
        <v>0.43</v>
      </c>
      <c r="HQ16" s="139">
        <f t="shared" si="103"/>
        <v>0.43</v>
      </c>
      <c r="HR16" s="139">
        <f t="shared" si="103"/>
        <v>0.43</v>
      </c>
      <c r="HS16" s="139">
        <f t="shared" si="103"/>
        <v>0.43</v>
      </c>
      <c r="HT16" s="139">
        <f t="shared" si="103"/>
        <v>0.43</v>
      </c>
      <c r="HU16" s="139">
        <f t="shared" si="103"/>
        <v>0.43</v>
      </c>
      <c r="HV16" s="139">
        <f t="shared" si="103"/>
        <v>0.43</v>
      </c>
      <c r="HW16" s="139">
        <f t="shared" si="103"/>
        <v>0.43</v>
      </c>
      <c r="HX16" s="139">
        <f t="shared" si="103"/>
        <v>0.4</v>
      </c>
      <c r="HY16" s="139"/>
      <c r="HZ16" s="139"/>
      <c r="IA16" s="139">
        <v>1</v>
      </c>
      <c r="IB16" s="139"/>
      <c r="IC16" s="139"/>
      <c r="ID16" s="139"/>
      <c r="IE16" s="152">
        <f t="shared" si="104"/>
        <v>385.75281152766041</v>
      </c>
      <c r="IF16" s="152">
        <f t="shared" si="104"/>
        <v>385.75281152766041</v>
      </c>
      <c r="IG16" s="152">
        <f t="shared" si="104"/>
        <v>387.79292190679303</v>
      </c>
      <c r="IH16" s="152">
        <f t="shared" si="104"/>
        <v>378.75015583375114</v>
      </c>
      <c r="II16" s="152">
        <f t="shared" si="104"/>
        <v>374.99096802126115</v>
      </c>
      <c r="IJ16" s="152">
        <f t="shared" si="104"/>
        <v>374.99096802126115</v>
      </c>
      <c r="IK16" s="152">
        <f t="shared" si="104"/>
        <v>372.32486719340579</v>
      </c>
      <c r="IL16" s="152">
        <f t="shared" si="104"/>
        <v>372.32486719340579</v>
      </c>
      <c r="IM16" s="152">
        <f t="shared" si="104"/>
        <v>372.32486719340579</v>
      </c>
      <c r="IN16" s="152">
        <f t="shared" si="104"/>
        <v>372.32486719340579</v>
      </c>
      <c r="IO16" s="152">
        <f t="shared" si="105"/>
        <v>372.32486719340579</v>
      </c>
      <c r="IP16" s="152">
        <f t="shared" si="105"/>
        <v>372.32486719340579</v>
      </c>
      <c r="IQ16" s="152">
        <f t="shared" si="105"/>
        <v>372.32486719340579</v>
      </c>
      <c r="IR16" s="152">
        <f t="shared" si="105"/>
        <v>372.32486719340579</v>
      </c>
      <c r="IS16" s="152">
        <f t="shared" si="105"/>
        <v>372.28624017322647</v>
      </c>
      <c r="IT16" s="152">
        <f t="shared" si="105"/>
        <v>372.06605333500949</v>
      </c>
      <c r="IU16" s="152">
        <f t="shared" si="105"/>
        <v>372.06605333500949</v>
      </c>
      <c r="IV16" s="152">
        <f t="shared" si="105"/>
        <v>372.06605333500949</v>
      </c>
      <c r="IW16" s="152">
        <f t="shared" si="105"/>
        <v>372.06605333500954</v>
      </c>
      <c r="IX16" s="152">
        <f t="shared" si="105"/>
        <v>372.06605333500954</v>
      </c>
      <c r="IY16" s="152">
        <f t="shared" si="106"/>
        <v>372.06605333500954</v>
      </c>
      <c r="IZ16" s="152">
        <f t="shared" si="106"/>
        <v>372.06605333500954</v>
      </c>
      <c r="JA16" s="152">
        <f t="shared" si="106"/>
        <v>372.06605333500954</v>
      </c>
      <c r="JB16" s="152">
        <f t="shared" si="106"/>
        <v>368.48780365630398</v>
      </c>
      <c r="JC16" s="152">
        <f t="shared" si="106"/>
        <v>368.48780365630398</v>
      </c>
      <c r="JE16" s="139"/>
      <c r="JF16" s="139"/>
      <c r="JG16" s="139"/>
      <c r="JH16" s="139"/>
      <c r="JI16" s="139"/>
      <c r="JJ16" s="139"/>
      <c r="JK16" s="139"/>
      <c r="JL16" s="139"/>
      <c r="JM16" s="139"/>
      <c r="JN16" s="139"/>
      <c r="JO16" s="139"/>
      <c r="JP16" s="139"/>
      <c r="JQ16" s="139"/>
      <c r="JR16" s="139"/>
      <c r="JS16" s="139"/>
      <c r="JT16" s="139"/>
      <c r="JU16" s="139"/>
      <c r="JV16" s="139"/>
      <c r="JW16" s="139"/>
      <c r="JX16" s="139"/>
      <c r="JY16" s="139"/>
      <c r="JZ16" s="139"/>
      <c r="KA16" s="139"/>
      <c r="KB16" s="139"/>
      <c r="KC16" s="139"/>
      <c r="KD16" s="139"/>
      <c r="KE16" s="139"/>
      <c r="KF16" s="139"/>
      <c r="KG16" s="139"/>
      <c r="KH16" s="139"/>
      <c r="KI16" s="139"/>
      <c r="KJ16" s="139"/>
      <c r="KK16" s="139"/>
      <c r="KL16" s="139"/>
      <c r="KM16" s="139"/>
      <c r="KN16" s="139"/>
      <c r="KO16" s="139"/>
      <c r="KP16" s="139"/>
      <c r="KQ16" s="139"/>
      <c r="KR16" s="139"/>
      <c r="KS16" s="139"/>
      <c r="KT16" s="139"/>
      <c r="KU16" s="139"/>
      <c r="HTJ16" s="629"/>
      <c r="HTK16" s="185"/>
      <c r="HTL16" s="185"/>
      <c r="HTM16" s="185"/>
      <c r="HTN16" s="185"/>
      <c r="HTO16" s="185"/>
      <c r="HTP16" s="185"/>
      <c r="HTQ16" s="185"/>
      <c r="HTR16" s="185"/>
      <c r="HTS16" s="185"/>
      <c r="HTT16" s="185"/>
      <c r="HTU16" s="185"/>
      <c r="HTV16" s="185"/>
      <c r="HTW16" s="185"/>
      <c r="HTX16" s="185"/>
      <c r="HTY16" s="185"/>
      <c r="HTZ16" s="185"/>
      <c r="HUA16" s="185"/>
      <c r="HUB16" s="185"/>
      <c r="HUC16" s="185"/>
      <c r="HUD16" s="185"/>
      <c r="HUE16" s="185"/>
      <c r="HUF16" s="185"/>
      <c r="HUG16" s="185"/>
      <c r="HUH16" s="185"/>
      <c r="HUI16" s="185"/>
      <c r="HUJ16" s="185"/>
      <c r="HUK16" s="185"/>
      <c r="HUL16" s="185"/>
      <c r="HUM16" s="185"/>
      <c r="HUN16" s="185"/>
      <c r="HUO16" s="185"/>
      <c r="HUP16" s="185"/>
      <c r="HUQ16" s="185"/>
      <c r="HUR16" s="185"/>
      <c r="HUS16" s="185"/>
      <c r="HUT16" s="185"/>
      <c r="HUU16" s="185"/>
      <c r="HUV16" s="185"/>
      <c r="HUW16" s="185"/>
      <c r="HUX16" s="185"/>
      <c r="HUY16" s="185"/>
      <c r="HUZ16" s="185"/>
      <c r="HVA16" s="185"/>
      <c r="HVB16" s="185"/>
      <c r="HVC16" s="185"/>
      <c r="HVD16" s="185"/>
      <c r="HVE16" s="185"/>
      <c r="HVF16" s="185"/>
      <c r="HVG16" s="185"/>
      <c r="HVH16" s="185"/>
      <c r="HVI16" s="185"/>
      <c r="HVJ16" s="185"/>
      <c r="HVK16" s="185"/>
      <c r="HVL16" s="185"/>
      <c r="HVM16" s="185"/>
      <c r="HVN16" s="185"/>
      <c r="HVO16" s="185"/>
      <c r="HVP16" s="185"/>
      <c r="HVQ16" s="185"/>
      <c r="HVR16" s="185"/>
    </row>
    <row r="17" spans="1:292 5938:5998" s="157" customFormat="1" ht="22.5" x14ac:dyDescent="0.2">
      <c r="A17" s="150"/>
      <c r="B17" s="153" t="s">
        <v>661</v>
      </c>
      <c r="C17" s="596">
        <v>0.28274117569839596</v>
      </c>
      <c r="D17" s="596">
        <v>0.28274117569839596</v>
      </c>
      <c r="E17" s="596">
        <v>0.28274117569839596</v>
      </c>
      <c r="F17" s="596">
        <v>0.28274117569839596</v>
      </c>
      <c r="G17" s="596">
        <v>0.28274117569839596</v>
      </c>
      <c r="H17" s="596">
        <v>0.28274117569839596</v>
      </c>
      <c r="I17" s="596">
        <v>0.26031470346217966</v>
      </c>
      <c r="J17" s="596">
        <v>0.2108935658829402</v>
      </c>
      <c r="K17" s="596">
        <v>0.2108935658829402</v>
      </c>
      <c r="L17" s="596">
        <v>0.2108935658829402</v>
      </c>
      <c r="M17" s="596">
        <v>0.2108935658829402</v>
      </c>
      <c r="N17" s="596">
        <v>0.22548880839611921</v>
      </c>
      <c r="O17" s="596">
        <v>0.18030583900462877</v>
      </c>
      <c r="P17" s="596">
        <v>0.13811569968611379</v>
      </c>
      <c r="Q17" s="596">
        <v>0.10061963801038146</v>
      </c>
      <c r="R17" s="596">
        <v>9.0573910822850962E-2</v>
      </c>
      <c r="S17" s="596">
        <v>9.0573910822850962E-2</v>
      </c>
      <c r="T17" s="596">
        <v>9.0573910822850962E-2</v>
      </c>
      <c r="U17" s="596">
        <v>9.0573910822850962E-2</v>
      </c>
      <c r="V17" s="596">
        <v>9.0573910822850962E-2</v>
      </c>
      <c r="W17" s="596">
        <v>9.0573910822850962E-2</v>
      </c>
      <c r="X17" s="596">
        <v>9.0573910822850962E-2</v>
      </c>
      <c r="Y17" s="596">
        <v>9.0573910822850962E-2</v>
      </c>
      <c r="Z17" s="596">
        <v>9.0573910822850962E-2</v>
      </c>
      <c r="AA17" s="596">
        <v>9.0573910822850962E-2</v>
      </c>
      <c r="AB17" s="596">
        <v>9.0573910822850962E-2</v>
      </c>
      <c r="AC17" s="596">
        <v>9.0573910822850962E-2</v>
      </c>
      <c r="AD17" s="596">
        <v>9.0573910822850962E-2</v>
      </c>
      <c r="AE17" s="596">
        <v>9.0573910822850962E-2</v>
      </c>
      <c r="AF17" s="596">
        <v>9.0573910822850962E-2</v>
      </c>
      <c r="AG17" s="596">
        <v>9.0573910822850962E-2</v>
      </c>
      <c r="AH17" s="596">
        <v>9.0573910822850962E-2</v>
      </c>
      <c r="AI17" s="596">
        <v>9.1583822226392789E-2</v>
      </c>
      <c r="AJ17" s="595">
        <v>163.69999999999999</v>
      </c>
      <c r="AK17" s="595">
        <v>163.69999999999999</v>
      </c>
      <c r="AL17" s="595">
        <v>163.69999999999999</v>
      </c>
      <c r="AM17" s="595">
        <v>163.69999999999999</v>
      </c>
      <c r="AN17" s="595">
        <v>163.59</v>
      </c>
      <c r="AO17" s="595">
        <v>163.47999999999999</v>
      </c>
      <c r="AP17" s="595">
        <v>163.37</v>
      </c>
      <c r="AQ17" s="595">
        <v>163.25</v>
      </c>
      <c r="AR17" s="595">
        <v>163.13999999999999</v>
      </c>
      <c r="AS17" s="595">
        <v>163.03</v>
      </c>
      <c r="AT17" s="595">
        <v>163.03</v>
      </c>
      <c r="AU17" s="595">
        <v>163.03</v>
      </c>
      <c r="AV17" s="595">
        <v>163.03</v>
      </c>
      <c r="AW17" s="595">
        <v>163.03</v>
      </c>
      <c r="AX17" s="595">
        <v>163.03</v>
      </c>
      <c r="AY17" s="595">
        <v>163.03</v>
      </c>
      <c r="AZ17" s="595">
        <v>163.03</v>
      </c>
      <c r="BA17" s="595">
        <v>163.03</v>
      </c>
      <c r="BB17" s="595">
        <v>163.03</v>
      </c>
      <c r="BC17" s="595">
        <v>163.03</v>
      </c>
      <c r="BD17" s="595">
        <v>163.03</v>
      </c>
      <c r="BE17" s="595">
        <v>163.03</v>
      </c>
      <c r="BF17" s="595">
        <v>163.03</v>
      </c>
      <c r="BG17" s="595">
        <v>163.03</v>
      </c>
      <c r="BH17" s="595">
        <v>163.03</v>
      </c>
      <c r="BI17" s="595">
        <v>163.03</v>
      </c>
      <c r="BJ17" s="182">
        <v>2.63</v>
      </c>
      <c r="BK17" s="595">
        <v>2.63</v>
      </c>
      <c r="BL17" s="595">
        <v>2.63</v>
      </c>
      <c r="BM17" s="595">
        <v>2.63</v>
      </c>
      <c r="BN17" s="595">
        <v>2.63</v>
      </c>
      <c r="BO17" s="595">
        <v>2.63</v>
      </c>
      <c r="BP17" s="595">
        <v>2.63</v>
      </c>
      <c r="BQ17" s="595">
        <v>2.42</v>
      </c>
      <c r="BR17" s="595">
        <v>2.42</v>
      </c>
      <c r="BS17" s="595">
        <v>2.42</v>
      </c>
      <c r="BT17" s="595">
        <v>2.42</v>
      </c>
      <c r="BU17" s="595">
        <v>2.42</v>
      </c>
      <c r="BV17" s="595">
        <v>2.42</v>
      </c>
      <c r="BW17" s="595">
        <v>2.42</v>
      </c>
      <c r="BX17" s="595">
        <v>2.42</v>
      </c>
      <c r="BY17" s="595">
        <v>2.42</v>
      </c>
      <c r="BZ17" s="595">
        <v>2.42</v>
      </c>
      <c r="CA17" s="595">
        <v>2.42</v>
      </c>
      <c r="CB17" s="595">
        <v>2.42</v>
      </c>
      <c r="CC17" s="595">
        <v>2.42</v>
      </c>
      <c r="CD17" s="595">
        <v>2.42</v>
      </c>
      <c r="CE17" s="595">
        <v>2.42</v>
      </c>
      <c r="CF17" s="595">
        <v>2.42</v>
      </c>
      <c r="CG17" s="595">
        <v>2.42</v>
      </c>
      <c r="CH17" s="595">
        <v>2.42</v>
      </c>
      <c r="CI17" s="595">
        <v>2.42</v>
      </c>
      <c r="CJ17" s="595">
        <f>CK17</f>
        <v>16367.1</v>
      </c>
      <c r="CK17" s="595">
        <v>16367.1</v>
      </c>
      <c r="CL17" s="595">
        <v>16367.1</v>
      </c>
      <c r="CM17" s="595">
        <v>16367.1</v>
      </c>
      <c r="CN17" s="595">
        <v>16367.1</v>
      </c>
      <c r="CO17" s="595">
        <v>16363.5</v>
      </c>
      <c r="CP17" s="595">
        <v>16363.5</v>
      </c>
      <c r="CQ17" s="595">
        <v>15076</v>
      </c>
      <c r="CR17" s="595">
        <v>15076</v>
      </c>
      <c r="CS17" s="595">
        <v>15076</v>
      </c>
      <c r="CT17" s="595">
        <v>15076</v>
      </c>
      <c r="CU17" s="595">
        <v>15076</v>
      </c>
      <c r="CV17" s="595">
        <v>15076</v>
      </c>
      <c r="CW17" s="595">
        <v>15076</v>
      </c>
      <c r="CX17" s="595">
        <v>15076</v>
      </c>
      <c r="CY17" s="595">
        <v>15076</v>
      </c>
      <c r="CZ17" s="595">
        <v>15076</v>
      </c>
      <c r="DA17" s="595">
        <v>15076</v>
      </c>
      <c r="DB17" s="595">
        <v>15076</v>
      </c>
      <c r="DC17" s="595">
        <v>15076</v>
      </c>
      <c r="DD17" s="595">
        <v>15076</v>
      </c>
      <c r="DE17" s="595">
        <v>15076</v>
      </c>
      <c r="DF17" s="595">
        <v>15076</v>
      </c>
      <c r="DG17" s="595">
        <v>15076</v>
      </c>
      <c r="DH17" s="595">
        <v>15076</v>
      </c>
      <c r="DI17" s="595">
        <v>15076</v>
      </c>
      <c r="DJ17" s="155"/>
      <c r="DK17" s="156">
        <f>SUM(DK12:DK16)</f>
        <v>5950.9009000000042</v>
      </c>
      <c r="DL17" s="156">
        <f>SUM(DL12:DL16)</f>
        <v>45436.7</v>
      </c>
      <c r="DM17" s="156">
        <f>SUM(DM12:DM16)</f>
        <v>55.288271780000002</v>
      </c>
      <c r="DN17" s="156">
        <f>SUM(DN12:DN16)</f>
        <v>64.300260080140006</v>
      </c>
      <c r="DO17" s="156"/>
      <c r="DP17" s="156"/>
      <c r="DQ17" s="156">
        <f t="shared" ref="DQ17:EO17" si="108">SUM(DQ12:DQ16)</f>
        <v>0</v>
      </c>
      <c r="DR17" s="156">
        <f t="shared" si="108"/>
        <v>0</v>
      </c>
      <c r="DS17" s="156">
        <f t="shared" si="108"/>
        <v>381.65693140128002</v>
      </c>
      <c r="DT17" s="156">
        <f t="shared" si="108"/>
        <v>158.65942715837633</v>
      </c>
      <c r="DU17" s="156">
        <f t="shared" si="108"/>
        <v>0</v>
      </c>
      <c r="DV17" s="156">
        <f t="shared" si="108"/>
        <v>112.52484610866743</v>
      </c>
      <c r="DW17" s="156">
        <f t="shared" si="108"/>
        <v>0</v>
      </c>
      <c r="DX17" s="156">
        <f t="shared" si="108"/>
        <v>0</v>
      </c>
      <c r="DY17" s="156">
        <f t="shared" si="108"/>
        <v>0</v>
      </c>
      <c r="DZ17" s="156">
        <f t="shared" si="108"/>
        <v>0</v>
      </c>
      <c r="EA17" s="156">
        <f t="shared" si="108"/>
        <v>0</v>
      </c>
      <c r="EB17" s="156">
        <f t="shared" si="108"/>
        <v>0</v>
      </c>
      <c r="EC17" s="156">
        <f t="shared" si="108"/>
        <v>0</v>
      </c>
      <c r="ED17" s="156">
        <f t="shared" si="108"/>
        <v>0</v>
      </c>
      <c r="EE17" s="156">
        <f t="shared" si="108"/>
        <v>9.2941199155199978</v>
      </c>
      <c r="EF17" s="156">
        <f t="shared" si="108"/>
        <v>0</v>
      </c>
      <c r="EG17" s="156">
        <f t="shared" si="108"/>
        <v>0</v>
      </c>
      <c r="EH17" s="156">
        <f t="shared" si="108"/>
        <v>0</v>
      </c>
      <c r="EI17" s="156">
        <f t="shared" si="108"/>
        <v>0</v>
      </c>
      <c r="EJ17" s="156">
        <f t="shared" si="108"/>
        <v>0</v>
      </c>
      <c r="EK17" s="156">
        <f t="shared" si="108"/>
        <v>0</v>
      </c>
      <c r="EL17" s="156">
        <f t="shared" si="108"/>
        <v>0</v>
      </c>
      <c r="EM17" s="156">
        <f t="shared" si="108"/>
        <v>151.03846292929805</v>
      </c>
      <c r="EN17" s="156">
        <f t="shared" si="108"/>
        <v>6.9722005946459831E-14</v>
      </c>
      <c r="EO17" s="156">
        <f t="shared" si="108"/>
        <v>4.1744385725905886E-14</v>
      </c>
      <c r="EP17" s="156"/>
      <c r="EQ17" s="156"/>
      <c r="ER17" s="156"/>
      <c r="ES17" s="156">
        <f t="shared" ref="ES17:FQ17" si="109">SUM(ES12:ES16)</f>
        <v>0</v>
      </c>
      <c r="ET17" s="156">
        <f t="shared" si="109"/>
        <v>0</v>
      </c>
      <c r="EU17" s="156">
        <f t="shared" si="109"/>
        <v>0</v>
      </c>
      <c r="EV17" s="156">
        <f t="shared" si="109"/>
        <v>0</v>
      </c>
      <c r="EW17" s="156">
        <f t="shared" si="109"/>
        <v>0</v>
      </c>
      <c r="EX17" s="156">
        <f t="shared" si="109"/>
        <v>-7.8090000000000002</v>
      </c>
      <c r="EY17" s="156">
        <f t="shared" si="109"/>
        <v>0</v>
      </c>
      <c r="EZ17" s="156">
        <f t="shared" si="109"/>
        <v>0</v>
      </c>
      <c r="FA17" s="156">
        <f t="shared" si="109"/>
        <v>0</v>
      </c>
      <c r="FB17" s="156">
        <f t="shared" si="109"/>
        <v>0</v>
      </c>
      <c r="FC17" s="156">
        <f t="shared" si="109"/>
        <v>0</v>
      </c>
      <c r="FD17" s="156">
        <f t="shared" si="109"/>
        <v>0</v>
      </c>
      <c r="FE17" s="156">
        <f t="shared" si="109"/>
        <v>0</v>
      </c>
      <c r="FF17" s="156">
        <f t="shared" si="109"/>
        <v>0</v>
      </c>
      <c r="FG17" s="156">
        <f t="shared" si="109"/>
        <v>0</v>
      </c>
      <c r="FH17" s="156">
        <f t="shared" si="109"/>
        <v>0</v>
      </c>
      <c r="FI17" s="156">
        <f t="shared" si="109"/>
        <v>0</v>
      </c>
      <c r="FJ17" s="156">
        <f t="shared" si="109"/>
        <v>0</v>
      </c>
      <c r="FK17" s="156">
        <f t="shared" si="109"/>
        <v>0</v>
      </c>
      <c r="FL17" s="156">
        <f t="shared" si="109"/>
        <v>0</v>
      </c>
      <c r="FM17" s="156">
        <f t="shared" si="109"/>
        <v>0</v>
      </c>
      <c r="FN17" s="156">
        <f t="shared" si="109"/>
        <v>0</v>
      </c>
      <c r="FO17" s="156">
        <f t="shared" si="109"/>
        <v>0</v>
      </c>
      <c r="FP17" s="156">
        <f t="shared" si="109"/>
        <v>0</v>
      </c>
      <c r="FQ17" s="156">
        <f t="shared" si="109"/>
        <v>0</v>
      </c>
      <c r="FR17" s="156"/>
      <c r="FS17" s="156"/>
      <c r="FT17" s="156"/>
      <c r="FU17" s="156"/>
      <c r="FV17" s="156"/>
      <c r="FW17" s="156"/>
      <c r="FX17" s="156"/>
      <c r="FY17" s="156">
        <f>SUM(FY12:FY16)</f>
        <v>60.342271779999997</v>
      </c>
      <c r="FZ17" s="156"/>
      <c r="GA17" s="156"/>
      <c r="GB17" s="156"/>
      <c r="GC17" s="156"/>
      <c r="GD17" s="156"/>
      <c r="GE17" s="156"/>
      <c r="GF17" s="156"/>
      <c r="GG17" s="156"/>
      <c r="GH17" s="156"/>
      <c r="GI17" s="156"/>
      <c r="GJ17" s="156"/>
      <c r="GK17" s="156"/>
      <c r="GL17" s="156"/>
      <c r="GM17" s="156"/>
      <c r="GN17" s="156"/>
      <c r="GO17" s="156"/>
      <c r="GP17" s="156"/>
      <c r="GQ17" s="156"/>
      <c r="GR17" s="156">
        <f>SUM(GR12:GR16)</f>
        <v>45181.7</v>
      </c>
      <c r="GS17" s="156"/>
      <c r="GT17" s="156"/>
      <c r="GU17" s="156"/>
      <c r="GV17" s="139">
        <f t="shared" si="101"/>
        <v>0.28115437472466565</v>
      </c>
      <c r="GW17" s="156"/>
      <c r="GX17" s="156"/>
      <c r="GY17" s="156"/>
      <c r="GZ17" s="156">
        <f t="shared" ref="GZ17:HX17" si="110">SUM(GZ12:GZ16)</f>
        <v>55.288271780000002</v>
      </c>
      <c r="HA17" s="156">
        <f t="shared" si="110"/>
        <v>55.288271780000002</v>
      </c>
      <c r="HB17" s="156">
        <f t="shared" si="110"/>
        <v>55.288271780000002</v>
      </c>
      <c r="HC17" s="156">
        <f t="shared" si="110"/>
        <v>55.41727178</v>
      </c>
      <c r="HD17" s="156">
        <f t="shared" si="110"/>
        <v>55.41727178</v>
      </c>
      <c r="HE17" s="156">
        <f t="shared" si="110"/>
        <v>60.367271780000003</v>
      </c>
      <c r="HF17" s="156">
        <f t="shared" si="110"/>
        <v>60.367271780000003</v>
      </c>
      <c r="HG17" s="156">
        <f t="shared" si="110"/>
        <v>60.367271780000003</v>
      </c>
      <c r="HH17" s="156">
        <f t="shared" si="110"/>
        <v>60.367271780000003</v>
      </c>
      <c r="HI17" s="156">
        <f t="shared" si="110"/>
        <v>60.367271780000003</v>
      </c>
      <c r="HJ17" s="156">
        <f t="shared" si="110"/>
        <v>60.367271780000003</v>
      </c>
      <c r="HK17" s="156">
        <f t="shared" si="110"/>
        <v>60.367271780000003</v>
      </c>
      <c r="HL17" s="156">
        <f t="shared" si="110"/>
        <v>60.367271780000003</v>
      </c>
      <c r="HM17" s="156">
        <f t="shared" si="110"/>
        <v>60.367271780000003</v>
      </c>
      <c r="HN17" s="156">
        <f t="shared" si="110"/>
        <v>60.367271780000003</v>
      </c>
      <c r="HO17" s="156">
        <f t="shared" si="110"/>
        <v>60.367271780000003</v>
      </c>
      <c r="HP17" s="156">
        <f t="shared" si="110"/>
        <v>60.367271780000003</v>
      </c>
      <c r="HQ17" s="156">
        <f t="shared" si="110"/>
        <v>60.367271780000003</v>
      </c>
      <c r="HR17" s="156">
        <f t="shared" si="110"/>
        <v>60.367271780000003</v>
      </c>
      <c r="HS17" s="156">
        <f t="shared" si="110"/>
        <v>60.367271780000003</v>
      </c>
      <c r="HT17" s="156">
        <f t="shared" si="110"/>
        <v>60.367271780000003</v>
      </c>
      <c r="HU17" s="156">
        <f t="shared" si="110"/>
        <v>60.367271780000003</v>
      </c>
      <c r="HV17" s="156">
        <f t="shared" si="110"/>
        <v>60.367271780000003</v>
      </c>
      <c r="HW17" s="156">
        <f t="shared" si="110"/>
        <v>60.367271780000003</v>
      </c>
      <c r="HX17" s="156">
        <f t="shared" si="110"/>
        <v>60.342271779999997</v>
      </c>
      <c r="HY17" s="156"/>
      <c r="HZ17" s="156"/>
      <c r="IA17" s="156"/>
      <c r="IB17" s="156"/>
      <c r="IC17" s="156"/>
      <c r="ID17" s="156"/>
      <c r="IE17" s="156"/>
      <c r="IF17" s="156"/>
      <c r="IG17" s="156"/>
      <c r="IH17" s="156"/>
      <c r="II17" s="156"/>
      <c r="IJ17" s="156"/>
      <c r="IK17" s="156"/>
      <c r="IL17" s="156"/>
      <c r="IM17" s="156"/>
      <c r="IN17" s="156"/>
      <c r="IO17" s="156"/>
      <c r="IP17" s="156"/>
      <c r="IQ17" s="156"/>
      <c r="IR17" s="156"/>
      <c r="IS17" s="156"/>
      <c r="IT17" s="156"/>
      <c r="IU17" s="156"/>
      <c r="IV17" s="156"/>
      <c r="IW17" s="156"/>
      <c r="IX17" s="156"/>
      <c r="IY17" s="156"/>
      <c r="IZ17" s="156"/>
      <c r="JA17" s="156"/>
      <c r="JB17" s="156"/>
      <c r="JC17" s="156"/>
      <c r="JD17" s="156"/>
      <c r="JE17" s="156"/>
      <c r="JF17" s="156"/>
      <c r="JG17" s="156"/>
      <c r="JH17" s="156"/>
      <c r="JI17" s="156"/>
      <c r="JJ17" s="156"/>
      <c r="JK17" s="156"/>
      <c r="JL17" s="156"/>
      <c r="JM17" s="156"/>
      <c r="JN17" s="156"/>
      <c r="JO17" s="156"/>
      <c r="JP17" s="156"/>
      <c r="JQ17" s="156"/>
      <c r="JR17" s="156"/>
      <c r="JS17" s="156"/>
      <c r="JT17" s="156"/>
      <c r="JU17" s="156"/>
      <c r="JV17" s="156"/>
      <c r="JW17" s="156"/>
      <c r="JX17" s="156"/>
      <c r="JY17" s="156"/>
      <c r="JZ17" s="156"/>
      <c r="KA17" s="156"/>
      <c r="KB17" s="156"/>
      <c r="KC17" s="156"/>
      <c r="KD17" s="156"/>
      <c r="KE17" s="156"/>
      <c r="KF17" s="156"/>
      <c r="HTJ17" s="630"/>
      <c r="HTK17" s="597"/>
      <c r="HTL17" s="597"/>
      <c r="HTM17" s="597"/>
      <c r="HTN17" s="597"/>
      <c r="HTO17" s="597"/>
      <c r="HTP17" s="597"/>
      <c r="HTQ17" s="597"/>
      <c r="HTR17" s="597"/>
      <c r="HTS17" s="597"/>
      <c r="HTT17" s="597"/>
      <c r="HTU17" s="597"/>
      <c r="HTV17" s="597"/>
      <c r="HTW17" s="597"/>
      <c r="HTX17" s="597"/>
      <c r="HTY17" s="597"/>
      <c r="HTZ17" s="597"/>
      <c r="HUA17" s="597"/>
      <c r="HUB17" s="597"/>
      <c r="HUC17" s="597"/>
      <c r="HUD17" s="597"/>
      <c r="HUE17" s="597"/>
      <c r="HUF17" s="597"/>
      <c r="HUG17" s="597"/>
      <c r="HUH17" s="597"/>
      <c r="HUI17" s="597"/>
      <c r="HUJ17" s="597"/>
      <c r="HUK17" s="597"/>
      <c r="HUL17" s="597"/>
      <c r="HUM17" s="597"/>
      <c r="HUN17" s="597"/>
      <c r="HUO17" s="597"/>
      <c r="HUP17" s="597"/>
      <c r="HUQ17" s="597"/>
      <c r="HUR17" s="597"/>
      <c r="HUS17" s="597"/>
      <c r="HUT17" s="597"/>
      <c r="HUU17" s="597"/>
      <c r="HUV17" s="597"/>
      <c r="HUW17" s="597"/>
      <c r="HUX17" s="597"/>
      <c r="HUY17" s="597"/>
      <c r="HUZ17" s="597"/>
      <c r="HVA17" s="597"/>
      <c r="HVB17" s="597"/>
      <c r="HVC17" s="597"/>
      <c r="HVD17" s="597"/>
      <c r="HVE17" s="597"/>
      <c r="HVF17" s="597"/>
      <c r="HVG17" s="597"/>
      <c r="HVH17" s="597"/>
      <c r="HVI17" s="597"/>
      <c r="HVJ17" s="597"/>
      <c r="HVK17" s="597"/>
      <c r="HVL17" s="597"/>
      <c r="HVM17" s="597"/>
      <c r="HVN17" s="597"/>
      <c r="HVO17" s="597"/>
      <c r="HVP17" s="597"/>
      <c r="HVQ17" s="597"/>
      <c r="HVR17" s="597"/>
    </row>
    <row r="18" spans="1:292 5938:5998" s="597" customFormat="1" x14ac:dyDescent="0.2">
      <c r="A18" s="150"/>
      <c r="B18" s="598" t="s">
        <v>1509</v>
      </c>
      <c r="C18" s="183"/>
      <c r="D18" s="183"/>
      <c r="E18" s="183"/>
      <c r="F18" s="183"/>
      <c r="G18" s="183"/>
      <c r="H18" s="183"/>
      <c r="I18" s="183"/>
      <c r="J18" s="183"/>
      <c r="K18" s="183"/>
      <c r="L18" s="183"/>
      <c r="M18" s="183"/>
      <c r="N18" s="183"/>
      <c r="O18" s="183"/>
      <c r="P18" s="183"/>
      <c r="Q18" s="183"/>
      <c r="R18" s="183"/>
      <c r="S18" s="183"/>
      <c r="T18" s="183"/>
      <c r="U18" s="183"/>
      <c r="V18" s="183"/>
      <c r="W18" s="183"/>
      <c r="X18" s="183"/>
      <c r="Y18" s="183"/>
      <c r="Z18" s="183"/>
      <c r="AA18" s="183"/>
      <c r="AB18" s="183"/>
      <c r="AC18" s="183"/>
      <c r="AD18" s="183"/>
      <c r="AE18" s="183"/>
      <c r="AF18" s="183"/>
      <c r="AG18" s="183"/>
      <c r="AH18" s="183"/>
      <c r="AI18" s="183"/>
      <c r="AJ18" s="595">
        <v>163.69999999999999</v>
      </c>
      <c r="AK18" s="595">
        <v>163.69999999999999</v>
      </c>
      <c r="AL18" s="595">
        <v>163.69999999999999</v>
      </c>
      <c r="AM18" s="595">
        <v>163.69999999999999</v>
      </c>
      <c r="AN18" s="595">
        <v>163.59</v>
      </c>
      <c r="AO18" s="595">
        <v>163.47999999999999</v>
      </c>
      <c r="AP18" s="595">
        <v>163.37</v>
      </c>
      <c r="AQ18" s="595">
        <v>163.25</v>
      </c>
      <c r="AR18" s="595">
        <v>163.13999999999999</v>
      </c>
      <c r="AS18" s="595">
        <v>163.03</v>
      </c>
      <c r="AT18" s="595">
        <v>163.03</v>
      </c>
      <c r="AU18" s="595">
        <v>163.03</v>
      </c>
      <c r="AV18" s="595">
        <v>163.03</v>
      </c>
      <c r="AW18" s="595">
        <v>163.03</v>
      </c>
      <c r="AX18" s="595">
        <v>163.03</v>
      </c>
      <c r="AY18" s="595">
        <v>163.03</v>
      </c>
      <c r="AZ18" s="595">
        <v>163.03</v>
      </c>
      <c r="BA18" s="595">
        <v>163.03</v>
      </c>
      <c r="BB18" s="595">
        <v>163.03</v>
      </c>
      <c r="BC18" s="595">
        <v>163.03</v>
      </c>
      <c r="BD18" s="595">
        <v>163.03</v>
      </c>
      <c r="BE18" s="595">
        <v>163.03</v>
      </c>
      <c r="BF18" s="595">
        <v>163.03</v>
      </c>
      <c r="BG18" s="595">
        <v>163.03</v>
      </c>
      <c r="BH18" s="595">
        <v>163.03</v>
      </c>
      <c r="BI18" s="595">
        <v>163.03</v>
      </c>
      <c r="BJ18" s="182"/>
      <c r="BK18" s="595"/>
      <c r="BL18" s="595"/>
      <c r="BM18" s="595"/>
      <c r="BN18" s="595"/>
      <c r="BO18" s="595"/>
      <c r="BP18" s="595"/>
      <c r="BQ18" s="595"/>
      <c r="BR18" s="595"/>
      <c r="BS18" s="595"/>
      <c r="BT18" s="595"/>
      <c r="BU18" s="595"/>
      <c r="BV18" s="595"/>
      <c r="BW18" s="595"/>
      <c r="BX18" s="595"/>
      <c r="BY18" s="595"/>
      <c r="BZ18" s="595"/>
      <c r="CA18" s="595"/>
      <c r="CB18" s="595"/>
      <c r="CC18" s="595"/>
      <c r="CD18" s="595"/>
      <c r="CE18" s="595"/>
      <c r="CF18" s="595"/>
      <c r="CG18" s="595"/>
      <c r="CH18" s="595"/>
      <c r="CI18" s="595"/>
      <c r="CJ18" s="158"/>
      <c r="CK18" s="158"/>
      <c r="CL18" s="158"/>
      <c r="CM18" s="158"/>
      <c r="CN18" s="158"/>
      <c r="CO18" s="158"/>
      <c r="CP18" s="158"/>
      <c r="CQ18" s="158"/>
      <c r="CR18" s="158"/>
      <c r="CS18" s="158"/>
      <c r="CT18" s="158"/>
      <c r="CU18" s="158"/>
      <c r="CV18" s="158"/>
      <c r="CW18" s="158"/>
      <c r="CX18" s="158"/>
      <c r="CY18" s="158"/>
      <c r="CZ18" s="158"/>
      <c r="DA18" s="158"/>
      <c r="DB18" s="158"/>
      <c r="DC18" s="158"/>
      <c r="DD18" s="158"/>
      <c r="DE18" s="158"/>
      <c r="DF18" s="158"/>
      <c r="DG18" s="158"/>
      <c r="DH18" s="158"/>
      <c r="DI18" s="158"/>
      <c r="DJ18" s="155"/>
      <c r="DK18" s="156"/>
      <c r="DL18" s="156"/>
      <c r="DM18" s="156"/>
      <c r="DN18" s="156"/>
      <c r="DO18" s="156"/>
      <c r="DP18" s="156"/>
      <c r="DQ18" s="156"/>
      <c r="DR18" s="156"/>
      <c r="DS18" s="156"/>
      <c r="DT18" s="156"/>
      <c r="DU18" s="156"/>
      <c r="DV18" s="156"/>
      <c r="DW18" s="156"/>
      <c r="DX18" s="156"/>
      <c r="DY18" s="156"/>
      <c r="DZ18" s="156"/>
      <c r="EA18" s="156"/>
      <c r="EB18" s="156"/>
      <c r="EC18" s="156"/>
      <c r="ED18" s="156"/>
      <c r="EE18" s="156"/>
      <c r="EF18" s="156"/>
      <c r="EG18" s="156"/>
      <c r="EH18" s="156"/>
      <c r="EI18" s="156"/>
      <c r="EJ18" s="156"/>
      <c r="EK18" s="156"/>
      <c r="EL18" s="156"/>
      <c r="EM18" s="156"/>
      <c r="EN18" s="156"/>
      <c r="EO18" s="156"/>
      <c r="EP18" s="156"/>
      <c r="EQ18" s="156"/>
      <c r="ER18" s="156"/>
      <c r="ES18" s="156"/>
      <c r="ET18" s="156"/>
      <c r="EU18" s="156"/>
      <c r="EV18" s="156"/>
      <c r="EW18" s="156"/>
      <c r="EX18" s="156"/>
      <c r="EY18" s="156"/>
      <c r="EZ18" s="156"/>
      <c r="FA18" s="156"/>
      <c r="FB18" s="156"/>
      <c r="FC18" s="156"/>
      <c r="FD18" s="156"/>
      <c r="FE18" s="156"/>
      <c r="FF18" s="156"/>
      <c r="FG18" s="156"/>
      <c r="FH18" s="156"/>
      <c r="FI18" s="156"/>
      <c r="FJ18" s="156"/>
      <c r="FK18" s="156"/>
      <c r="FL18" s="156"/>
      <c r="FM18" s="156"/>
      <c r="FN18" s="156"/>
      <c r="FO18" s="156"/>
      <c r="FP18" s="156"/>
      <c r="FQ18" s="156"/>
      <c r="FR18" s="156"/>
      <c r="FS18" s="156"/>
      <c r="FT18" s="156"/>
      <c r="FU18" s="156"/>
      <c r="FV18" s="156"/>
      <c r="FW18" s="156"/>
      <c r="FX18" s="156"/>
      <c r="FY18" s="156"/>
      <c r="FZ18" s="156"/>
      <c r="GA18" s="156"/>
      <c r="GB18" s="156"/>
      <c r="GC18" s="156"/>
      <c r="GD18" s="156"/>
      <c r="GE18" s="156"/>
      <c r="GF18" s="156"/>
      <c r="GG18" s="156"/>
      <c r="GH18" s="156"/>
      <c r="GI18" s="156"/>
      <c r="GJ18" s="156"/>
      <c r="GK18" s="156"/>
      <c r="GL18" s="156"/>
      <c r="GM18" s="156"/>
      <c r="GN18" s="156"/>
      <c r="GO18" s="156"/>
      <c r="GP18" s="156"/>
      <c r="GQ18" s="156"/>
      <c r="GR18" s="156"/>
      <c r="GS18" s="156"/>
      <c r="GT18" s="156"/>
      <c r="GU18" s="156"/>
      <c r="GV18" s="139"/>
      <c r="GW18" s="156"/>
      <c r="GX18" s="156"/>
      <c r="GY18" s="156"/>
      <c r="GZ18" s="156"/>
      <c r="HA18" s="156"/>
      <c r="HB18" s="156"/>
      <c r="HC18" s="156"/>
      <c r="HD18" s="156"/>
      <c r="HE18" s="156"/>
      <c r="HF18" s="156"/>
      <c r="HG18" s="156"/>
      <c r="HH18" s="156"/>
      <c r="HI18" s="156"/>
      <c r="HJ18" s="156"/>
      <c r="HK18" s="156"/>
      <c r="HL18" s="156"/>
      <c r="HM18" s="156"/>
      <c r="HN18" s="156"/>
      <c r="HO18" s="156"/>
      <c r="HP18" s="156"/>
      <c r="HQ18" s="156"/>
      <c r="HR18" s="156"/>
      <c r="HS18" s="156"/>
      <c r="HT18" s="156"/>
      <c r="HU18" s="156"/>
      <c r="HV18" s="156"/>
      <c r="HW18" s="156"/>
      <c r="HX18" s="156"/>
      <c r="HY18" s="156"/>
      <c r="HZ18" s="156"/>
      <c r="IA18" s="156"/>
      <c r="IB18" s="156"/>
      <c r="IC18" s="156"/>
      <c r="ID18" s="156"/>
      <c r="IE18" s="156"/>
      <c r="IF18" s="156"/>
      <c r="IG18" s="156"/>
      <c r="IH18" s="156"/>
      <c r="II18" s="156"/>
      <c r="IJ18" s="156"/>
      <c r="IK18" s="156"/>
      <c r="IL18" s="156"/>
      <c r="IM18" s="156"/>
      <c r="IN18" s="156"/>
      <c r="IO18" s="156"/>
      <c r="IP18" s="156"/>
      <c r="IQ18" s="156"/>
      <c r="IR18" s="156"/>
      <c r="IS18" s="156"/>
      <c r="IT18" s="156"/>
      <c r="IU18" s="156"/>
      <c r="IV18" s="156"/>
      <c r="IW18" s="156"/>
      <c r="IX18" s="156"/>
      <c r="IY18" s="156"/>
      <c r="IZ18" s="156"/>
      <c r="JA18" s="156"/>
      <c r="JB18" s="156"/>
      <c r="JC18" s="156"/>
      <c r="JD18" s="156"/>
      <c r="JE18" s="156"/>
      <c r="JF18" s="156"/>
      <c r="JG18" s="156"/>
      <c r="JH18" s="156"/>
      <c r="JI18" s="156"/>
      <c r="JJ18" s="156"/>
      <c r="JK18" s="156"/>
      <c r="JL18" s="156"/>
      <c r="JM18" s="156"/>
      <c r="JN18" s="156"/>
      <c r="JO18" s="156"/>
      <c r="JP18" s="156"/>
      <c r="JQ18" s="156"/>
      <c r="JR18" s="156"/>
      <c r="JS18" s="156"/>
      <c r="JT18" s="156"/>
      <c r="JU18" s="156"/>
      <c r="JV18" s="156"/>
      <c r="JW18" s="156"/>
      <c r="JX18" s="156"/>
      <c r="JY18" s="156"/>
      <c r="JZ18" s="156"/>
      <c r="KA18" s="156"/>
      <c r="KB18" s="156"/>
      <c r="KC18" s="156"/>
      <c r="KD18" s="156"/>
      <c r="KE18" s="156"/>
      <c r="KF18" s="156"/>
    </row>
    <row r="19" spans="1:292 5938:5998" s="597" customFormat="1" x14ac:dyDescent="0.2">
      <c r="A19" s="150"/>
      <c r="B19" s="598" t="s">
        <v>1510</v>
      </c>
      <c r="C19" s="183"/>
      <c r="D19" s="183"/>
      <c r="E19" s="183"/>
      <c r="F19" s="183"/>
      <c r="G19" s="183"/>
      <c r="H19" s="183"/>
      <c r="I19" s="183"/>
      <c r="J19" s="183"/>
      <c r="K19" s="183"/>
      <c r="L19" s="183"/>
      <c r="M19" s="183"/>
      <c r="N19" s="183"/>
      <c r="O19" s="183"/>
      <c r="P19" s="183"/>
      <c r="Q19" s="183"/>
      <c r="R19" s="183"/>
      <c r="S19" s="183"/>
      <c r="T19" s="183"/>
      <c r="U19" s="183"/>
      <c r="V19" s="183"/>
      <c r="W19" s="183"/>
      <c r="X19" s="183"/>
      <c r="Y19" s="183"/>
      <c r="Z19" s="183"/>
      <c r="AA19" s="183"/>
      <c r="AB19" s="183"/>
      <c r="AC19" s="183"/>
      <c r="AD19" s="183"/>
      <c r="AE19" s="183"/>
      <c r="AF19" s="183"/>
      <c r="AG19" s="183"/>
      <c r="AH19" s="183"/>
      <c r="AI19" s="183"/>
      <c r="AJ19" s="595">
        <f>AK19</f>
        <v>224.92</v>
      </c>
      <c r="AK19" s="595">
        <v>224.92</v>
      </c>
      <c r="AL19" s="595">
        <v>224.92</v>
      </c>
      <c r="AM19" s="595">
        <v>224.92</v>
      </c>
      <c r="AN19" s="595" t="s">
        <v>132</v>
      </c>
      <c r="AO19" s="595" t="s">
        <v>132</v>
      </c>
      <c r="AP19" s="595" t="s">
        <v>132</v>
      </c>
      <c r="AQ19" s="595" t="s">
        <v>132</v>
      </c>
      <c r="AR19" s="595" t="s">
        <v>132</v>
      </c>
      <c r="AS19" s="595" t="s">
        <v>132</v>
      </c>
      <c r="AT19" s="595" t="s">
        <v>132</v>
      </c>
      <c r="AU19" s="595" t="s">
        <v>132</v>
      </c>
      <c r="AV19" s="595" t="s">
        <v>132</v>
      </c>
      <c r="AW19" s="595" t="s">
        <v>132</v>
      </c>
      <c r="AX19" s="595" t="s">
        <v>132</v>
      </c>
      <c r="AY19" s="595" t="s">
        <v>132</v>
      </c>
      <c r="AZ19" s="595" t="s">
        <v>132</v>
      </c>
      <c r="BA19" s="595" t="s">
        <v>132</v>
      </c>
      <c r="BB19" s="595" t="s">
        <v>132</v>
      </c>
      <c r="BC19" s="595" t="s">
        <v>132</v>
      </c>
      <c r="BD19" s="595" t="s">
        <v>132</v>
      </c>
      <c r="BE19" s="595" t="s">
        <v>132</v>
      </c>
      <c r="BF19" s="595" t="s">
        <v>132</v>
      </c>
      <c r="BG19" s="595" t="s">
        <v>132</v>
      </c>
      <c r="BH19" s="595" t="s">
        <v>132</v>
      </c>
      <c r="BI19" s="595" t="s">
        <v>132</v>
      </c>
      <c r="BJ19" s="182"/>
      <c r="BK19" s="595"/>
      <c r="BL19" s="595"/>
      <c r="BM19" s="595"/>
      <c r="BN19" s="595"/>
      <c r="BO19" s="595"/>
      <c r="BP19" s="595"/>
      <c r="BQ19" s="595"/>
      <c r="BR19" s="595"/>
      <c r="BS19" s="595"/>
      <c r="BT19" s="595"/>
      <c r="BU19" s="595"/>
      <c r="BV19" s="595"/>
      <c r="BW19" s="595"/>
      <c r="BX19" s="595"/>
      <c r="BY19" s="595"/>
      <c r="BZ19" s="595"/>
      <c r="CA19" s="595"/>
      <c r="CB19" s="595"/>
      <c r="CC19" s="595"/>
      <c r="CD19" s="595"/>
      <c r="CE19" s="595"/>
      <c r="CF19" s="595"/>
      <c r="CG19" s="595"/>
      <c r="CH19" s="595"/>
      <c r="CI19" s="595"/>
      <c r="CJ19" s="158"/>
      <c r="CK19" s="158"/>
      <c r="CL19" s="158"/>
      <c r="CM19" s="158"/>
      <c r="CN19" s="158"/>
      <c r="CO19" s="158"/>
      <c r="CP19" s="158"/>
      <c r="CQ19" s="158"/>
      <c r="CR19" s="158"/>
      <c r="CS19" s="158"/>
      <c r="CT19" s="158"/>
      <c r="CU19" s="158"/>
      <c r="CV19" s="158"/>
      <c r="CW19" s="158"/>
      <c r="CX19" s="158"/>
      <c r="CY19" s="158"/>
      <c r="CZ19" s="158"/>
      <c r="DA19" s="158"/>
      <c r="DB19" s="158"/>
      <c r="DC19" s="158"/>
      <c r="DD19" s="158"/>
      <c r="DE19" s="158"/>
      <c r="DF19" s="158"/>
      <c r="DG19" s="158"/>
      <c r="DH19" s="158"/>
      <c r="DI19" s="158"/>
      <c r="DJ19" s="155"/>
      <c r="DK19" s="156"/>
      <c r="DL19" s="156"/>
      <c r="DM19" s="156"/>
      <c r="DN19" s="156"/>
      <c r="DO19" s="156"/>
      <c r="DP19" s="156"/>
      <c r="DQ19" s="156"/>
      <c r="DR19" s="156"/>
      <c r="DS19" s="156"/>
      <c r="DT19" s="156"/>
      <c r="DU19" s="156"/>
      <c r="DV19" s="156"/>
      <c r="DW19" s="156"/>
      <c r="DX19" s="156"/>
      <c r="DY19" s="156"/>
      <c r="DZ19" s="156"/>
      <c r="EA19" s="156"/>
      <c r="EB19" s="156"/>
      <c r="EC19" s="156"/>
      <c r="ED19" s="156"/>
      <c r="EE19" s="156"/>
      <c r="EF19" s="156"/>
      <c r="EG19" s="156"/>
      <c r="EH19" s="156"/>
      <c r="EI19" s="156"/>
      <c r="EJ19" s="156"/>
      <c r="EK19" s="156"/>
      <c r="EL19" s="156"/>
      <c r="EM19" s="156"/>
      <c r="EN19" s="156"/>
      <c r="EO19" s="156"/>
      <c r="EP19" s="156"/>
      <c r="EQ19" s="156"/>
      <c r="ER19" s="156"/>
      <c r="ES19" s="156"/>
      <c r="ET19" s="156"/>
      <c r="EU19" s="156"/>
      <c r="EV19" s="156"/>
      <c r="EW19" s="156"/>
      <c r="EX19" s="156"/>
      <c r="EY19" s="156"/>
      <c r="EZ19" s="156"/>
      <c r="FA19" s="156"/>
      <c r="FB19" s="156"/>
      <c r="FC19" s="156"/>
      <c r="FD19" s="156"/>
      <c r="FE19" s="156"/>
      <c r="FF19" s="156"/>
      <c r="FG19" s="156"/>
      <c r="FH19" s="156"/>
      <c r="FI19" s="156"/>
      <c r="FJ19" s="156"/>
      <c r="FK19" s="156"/>
      <c r="FL19" s="156"/>
      <c r="FM19" s="156"/>
      <c r="FN19" s="156"/>
      <c r="FO19" s="156"/>
      <c r="FP19" s="156"/>
      <c r="FQ19" s="156"/>
      <c r="FR19" s="156"/>
      <c r="FS19" s="156"/>
      <c r="FT19" s="156"/>
      <c r="FU19" s="156"/>
      <c r="FV19" s="156"/>
      <c r="FW19" s="156"/>
      <c r="FX19" s="156"/>
      <c r="FY19" s="156"/>
      <c r="FZ19" s="156"/>
      <c r="GA19" s="156"/>
      <c r="GB19" s="156"/>
      <c r="GC19" s="156"/>
      <c r="GD19" s="156"/>
      <c r="GE19" s="156"/>
      <c r="GF19" s="156"/>
      <c r="GG19" s="156"/>
      <c r="GH19" s="156"/>
      <c r="GI19" s="156"/>
      <c r="GJ19" s="156"/>
      <c r="GK19" s="156"/>
      <c r="GL19" s="156"/>
      <c r="GM19" s="156"/>
      <c r="GN19" s="156"/>
      <c r="GO19" s="156"/>
      <c r="GP19" s="156"/>
      <c r="GQ19" s="156"/>
      <c r="GR19" s="156"/>
      <c r="GS19" s="156"/>
      <c r="GT19" s="156"/>
      <c r="GU19" s="156"/>
      <c r="GV19" s="139"/>
      <c r="GW19" s="156"/>
      <c r="GX19" s="156"/>
      <c r="GY19" s="156"/>
      <c r="GZ19" s="156"/>
      <c r="HA19" s="156"/>
      <c r="HB19" s="156"/>
      <c r="HC19" s="156"/>
      <c r="HD19" s="156"/>
      <c r="HE19" s="156"/>
      <c r="HF19" s="156"/>
      <c r="HG19" s="156"/>
      <c r="HH19" s="156"/>
      <c r="HI19" s="156"/>
      <c r="HJ19" s="156"/>
      <c r="HK19" s="156"/>
      <c r="HL19" s="156"/>
      <c r="HM19" s="156"/>
      <c r="HN19" s="156"/>
      <c r="HO19" s="156"/>
      <c r="HP19" s="156"/>
      <c r="HQ19" s="156"/>
      <c r="HR19" s="156"/>
      <c r="HS19" s="156"/>
      <c r="HT19" s="156"/>
      <c r="HU19" s="156"/>
      <c r="HV19" s="156"/>
      <c r="HW19" s="156"/>
      <c r="HX19" s="156"/>
      <c r="HY19" s="156"/>
      <c r="HZ19" s="156"/>
      <c r="IA19" s="156"/>
      <c r="IB19" s="156"/>
      <c r="IC19" s="156"/>
      <c r="ID19" s="156"/>
      <c r="IE19" s="156"/>
      <c r="IF19" s="156"/>
      <c r="IG19" s="156"/>
      <c r="IH19" s="156"/>
      <c r="II19" s="156"/>
      <c r="IJ19" s="156"/>
      <c r="IK19" s="156"/>
      <c r="IL19" s="156"/>
      <c r="IM19" s="156"/>
      <c r="IN19" s="156"/>
      <c r="IO19" s="156"/>
      <c r="IP19" s="156"/>
      <c r="IQ19" s="156"/>
      <c r="IR19" s="156"/>
      <c r="IS19" s="156"/>
      <c r="IT19" s="156"/>
      <c r="IU19" s="156"/>
      <c r="IV19" s="156"/>
      <c r="IW19" s="156"/>
      <c r="IX19" s="156"/>
      <c r="IY19" s="156"/>
      <c r="IZ19" s="156"/>
      <c r="JA19" s="156"/>
      <c r="JB19" s="156"/>
      <c r="JC19" s="156"/>
      <c r="JD19" s="156"/>
      <c r="JE19" s="156"/>
      <c r="JF19" s="156"/>
      <c r="JG19" s="156"/>
      <c r="JH19" s="156"/>
      <c r="JI19" s="156"/>
      <c r="JJ19" s="156"/>
      <c r="JK19" s="156"/>
      <c r="JL19" s="156"/>
      <c r="JM19" s="156"/>
      <c r="JN19" s="156"/>
      <c r="JO19" s="156"/>
      <c r="JP19" s="156"/>
      <c r="JQ19" s="156"/>
      <c r="JR19" s="156"/>
      <c r="JS19" s="156"/>
      <c r="JT19" s="156"/>
      <c r="JU19" s="156"/>
      <c r="JV19" s="156"/>
      <c r="JW19" s="156"/>
      <c r="JX19" s="156"/>
      <c r="JY19" s="156"/>
      <c r="JZ19" s="156"/>
      <c r="KA19" s="156"/>
      <c r="KB19" s="156"/>
      <c r="KC19" s="156"/>
      <c r="KD19" s="156"/>
      <c r="KE19" s="156"/>
      <c r="KF19" s="156"/>
    </row>
    <row r="20" spans="1:292 5938:5998" s="597" customFormat="1" x14ac:dyDescent="0.2">
      <c r="A20" s="150"/>
      <c r="B20" s="598" t="s">
        <v>1511</v>
      </c>
      <c r="C20" s="183"/>
      <c r="D20" s="183"/>
      <c r="E20" s="183"/>
      <c r="F20" s="183"/>
      <c r="G20" s="183"/>
      <c r="H20" s="183"/>
      <c r="I20" s="183"/>
      <c r="J20" s="183"/>
      <c r="K20" s="183"/>
      <c r="L20" s="183"/>
      <c r="M20" s="183"/>
      <c r="N20" s="183"/>
      <c r="O20" s="183"/>
      <c r="P20" s="183"/>
      <c r="Q20" s="183"/>
      <c r="R20" s="183"/>
      <c r="S20" s="183"/>
      <c r="T20" s="183"/>
      <c r="U20" s="183"/>
      <c r="V20" s="183"/>
      <c r="W20" s="183"/>
      <c r="X20" s="183"/>
      <c r="Y20" s="183"/>
      <c r="Z20" s="183"/>
      <c r="AA20" s="183"/>
      <c r="AB20" s="183"/>
      <c r="AC20" s="183"/>
      <c r="AD20" s="183"/>
      <c r="AE20" s="183"/>
      <c r="AF20" s="183"/>
      <c r="AG20" s="183"/>
      <c r="AH20" s="183"/>
      <c r="AI20" s="183"/>
      <c r="AJ20" s="595" t="str">
        <f>AK20</f>
        <v>-</v>
      </c>
      <c r="AK20" s="595" t="s">
        <v>132</v>
      </c>
      <c r="AL20" s="595" t="s">
        <v>132</v>
      </c>
      <c r="AM20" s="595" t="s">
        <v>132</v>
      </c>
      <c r="AN20" s="595">
        <v>248.25</v>
      </c>
      <c r="AO20" s="595">
        <v>248.25</v>
      </c>
      <c r="AP20" s="595">
        <v>248.25</v>
      </c>
      <c r="AQ20" s="595">
        <v>248.25</v>
      </c>
      <c r="AR20" s="595">
        <v>248.25</v>
      </c>
      <c r="AS20" s="595">
        <v>248.25</v>
      </c>
      <c r="AT20" s="595">
        <v>248.25</v>
      </c>
      <c r="AU20" s="595">
        <v>248.25</v>
      </c>
      <c r="AV20" s="595">
        <v>248.25</v>
      </c>
      <c r="AW20" s="595">
        <v>248.25</v>
      </c>
      <c r="AX20" s="595">
        <v>248.25</v>
      </c>
      <c r="AY20" s="595">
        <v>248.25</v>
      </c>
      <c r="AZ20" s="595">
        <v>248.25</v>
      </c>
      <c r="BA20" s="595">
        <v>248.25</v>
      </c>
      <c r="BB20" s="595">
        <v>248.25</v>
      </c>
      <c r="BC20" s="595">
        <v>248.25</v>
      </c>
      <c r="BD20" s="595">
        <v>248.25</v>
      </c>
      <c r="BE20" s="595">
        <v>248.25</v>
      </c>
      <c r="BF20" s="595">
        <v>248.25</v>
      </c>
      <c r="BG20" s="595">
        <v>248.25</v>
      </c>
      <c r="BH20" s="595">
        <v>248.25</v>
      </c>
      <c r="BI20" s="595">
        <v>248.25</v>
      </c>
      <c r="BJ20" s="182"/>
      <c r="BK20" s="595"/>
      <c r="BL20" s="595"/>
      <c r="BM20" s="595"/>
      <c r="BN20" s="595"/>
      <c r="BO20" s="595"/>
      <c r="BP20" s="595"/>
      <c r="BQ20" s="595"/>
      <c r="BR20" s="595"/>
      <c r="BS20" s="595"/>
      <c r="BT20" s="595"/>
      <c r="BU20" s="595"/>
      <c r="BV20" s="595"/>
      <c r="BW20" s="595"/>
      <c r="BX20" s="595"/>
      <c r="BY20" s="595"/>
      <c r="BZ20" s="595"/>
      <c r="CA20" s="595"/>
      <c r="CB20" s="595"/>
      <c r="CC20" s="595"/>
      <c r="CD20" s="595"/>
      <c r="CE20" s="595"/>
      <c r="CF20" s="595"/>
      <c r="CG20" s="595"/>
      <c r="CH20" s="595"/>
      <c r="CI20" s="595"/>
      <c r="CJ20" s="158"/>
      <c r="CK20" s="158"/>
      <c r="CL20" s="158"/>
      <c r="CM20" s="158"/>
      <c r="CN20" s="158"/>
      <c r="CO20" s="158"/>
      <c r="CP20" s="158"/>
      <c r="CQ20" s="158"/>
      <c r="CR20" s="158"/>
      <c r="CS20" s="158"/>
      <c r="CT20" s="158"/>
      <c r="CU20" s="158"/>
      <c r="CV20" s="158"/>
      <c r="CW20" s="158"/>
      <c r="CX20" s="158"/>
      <c r="CY20" s="158"/>
      <c r="CZ20" s="158"/>
      <c r="DA20" s="158"/>
      <c r="DB20" s="158"/>
      <c r="DC20" s="158"/>
      <c r="DD20" s="158"/>
      <c r="DE20" s="158"/>
      <c r="DF20" s="158"/>
      <c r="DG20" s="158"/>
      <c r="DH20" s="158"/>
      <c r="DI20" s="158"/>
      <c r="DJ20" s="155"/>
      <c r="DK20" s="156"/>
      <c r="DL20" s="156"/>
      <c r="DM20" s="156"/>
      <c r="DN20" s="156"/>
      <c r="DO20" s="156"/>
      <c r="DP20" s="156"/>
      <c r="DQ20" s="156"/>
      <c r="DR20" s="156"/>
      <c r="DS20" s="156"/>
      <c r="DT20" s="156"/>
      <c r="DU20" s="156"/>
      <c r="DV20" s="156"/>
      <c r="DW20" s="156"/>
      <c r="DX20" s="156"/>
      <c r="DY20" s="156"/>
      <c r="DZ20" s="156"/>
      <c r="EA20" s="156"/>
      <c r="EB20" s="156"/>
      <c r="EC20" s="156"/>
      <c r="ED20" s="156"/>
      <c r="EE20" s="156"/>
      <c r="EF20" s="156"/>
      <c r="EG20" s="156"/>
      <c r="EH20" s="156"/>
      <c r="EI20" s="156"/>
      <c r="EJ20" s="156"/>
      <c r="EK20" s="156"/>
      <c r="EL20" s="156"/>
      <c r="EM20" s="156"/>
      <c r="EN20" s="156"/>
      <c r="EO20" s="156"/>
      <c r="EP20" s="156"/>
      <c r="EQ20" s="156"/>
      <c r="ER20" s="156"/>
      <c r="ES20" s="156"/>
      <c r="ET20" s="156"/>
      <c r="EU20" s="156"/>
      <c r="EV20" s="156"/>
      <c r="EW20" s="156"/>
      <c r="EX20" s="156"/>
      <c r="EY20" s="156"/>
      <c r="EZ20" s="156"/>
      <c r="FA20" s="156"/>
      <c r="FB20" s="156"/>
      <c r="FC20" s="156"/>
      <c r="FD20" s="156"/>
      <c r="FE20" s="156"/>
      <c r="FF20" s="156"/>
      <c r="FG20" s="156"/>
      <c r="FH20" s="156"/>
      <c r="FI20" s="156"/>
      <c r="FJ20" s="156"/>
      <c r="FK20" s="156"/>
      <c r="FL20" s="156"/>
      <c r="FM20" s="156"/>
      <c r="FN20" s="156"/>
      <c r="FO20" s="156"/>
      <c r="FP20" s="156"/>
      <c r="FQ20" s="156"/>
      <c r="FR20" s="156"/>
      <c r="FS20" s="156"/>
      <c r="FT20" s="156"/>
      <c r="FU20" s="156"/>
      <c r="FV20" s="156"/>
      <c r="FW20" s="156"/>
      <c r="FX20" s="156"/>
      <c r="FY20" s="156"/>
      <c r="FZ20" s="156"/>
      <c r="GA20" s="156"/>
      <c r="GB20" s="156"/>
      <c r="GC20" s="156"/>
      <c r="GD20" s="156"/>
      <c r="GE20" s="156"/>
      <c r="GF20" s="156"/>
      <c r="GG20" s="156"/>
      <c r="GH20" s="156"/>
      <c r="GI20" s="156"/>
      <c r="GJ20" s="156"/>
      <c r="GK20" s="156"/>
      <c r="GL20" s="156"/>
      <c r="GM20" s="156"/>
      <c r="GN20" s="156"/>
      <c r="GO20" s="156"/>
      <c r="GP20" s="156"/>
      <c r="GQ20" s="156"/>
      <c r="GR20" s="156"/>
      <c r="GS20" s="156"/>
      <c r="GT20" s="156"/>
      <c r="GU20" s="156"/>
      <c r="GV20" s="139"/>
      <c r="GW20" s="156"/>
      <c r="GX20" s="156"/>
      <c r="GY20" s="156"/>
      <c r="GZ20" s="156"/>
      <c r="HA20" s="156"/>
      <c r="HB20" s="156"/>
      <c r="HC20" s="156"/>
      <c r="HD20" s="156"/>
      <c r="HE20" s="156"/>
      <c r="HF20" s="156"/>
      <c r="HG20" s="156"/>
      <c r="HH20" s="156"/>
      <c r="HI20" s="156"/>
      <c r="HJ20" s="156"/>
      <c r="HK20" s="156"/>
      <c r="HL20" s="156"/>
      <c r="HM20" s="156"/>
      <c r="HN20" s="156"/>
      <c r="HO20" s="156"/>
      <c r="HP20" s="156"/>
      <c r="HQ20" s="156"/>
      <c r="HR20" s="156"/>
      <c r="HS20" s="156"/>
      <c r="HT20" s="156"/>
      <c r="HU20" s="156"/>
      <c r="HV20" s="156"/>
      <c r="HW20" s="156"/>
      <c r="HX20" s="156"/>
      <c r="HY20" s="156"/>
      <c r="HZ20" s="156"/>
      <c r="IA20" s="156"/>
      <c r="IB20" s="156"/>
      <c r="IC20" s="156"/>
      <c r="ID20" s="156"/>
      <c r="IE20" s="156"/>
      <c r="IF20" s="156"/>
      <c r="IG20" s="156"/>
      <c r="IH20" s="156"/>
      <c r="II20" s="156"/>
      <c r="IJ20" s="156"/>
      <c r="IK20" s="156"/>
      <c r="IL20" s="156"/>
      <c r="IM20" s="156"/>
      <c r="IN20" s="156"/>
      <c r="IO20" s="156"/>
      <c r="IP20" s="156"/>
      <c r="IQ20" s="156"/>
      <c r="IR20" s="156"/>
      <c r="IS20" s="156"/>
      <c r="IT20" s="156"/>
      <c r="IU20" s="156"/>
      <c r="IV20" s="156"/>
      <c r="IW20" s="156"/>
      <c r="IX20" s="156"/>
      <c r="IY20" s="156"/>
      <c r="IZ20" s="156"/>
      <c r="JA20" s="156"/>
      <c r="JB20" s="156"/>
      <c r="JC20" s="156"/>
      <c r="JD20" s="156"/>
      <c r="JE20" s="156"/>
      <c r="JF20" s="156"/>
      <c r="JG20" s="156"/>
      <c r="JH20" s="156"/>
      <c r="JI20" s="156"/>
      <c r="JJ20" s="156"/>
      <c r="JK20" s="156"/>
      <c r="JL20" s="156"/>
      <c r="JM20" s="156"/>
      <c r="JN20" s="156"/>
      <c r="JO20" s="156"/>
      <c r="JP20" s="156"/>
      <c r="JQ20" s="156"/>
      <c r="JR20" s="156"/>
      <c r="JS20" s="156"/>
      <c r="JT20" s="156"/>
      <c r="JU20" s="156"/>
      <c r="JV20" s="156"/>
      <c r="JW20" s="156"/>
      <c r="JX20" s="156"/>
      <c r="JY20" s="156"/>
      <c r="JZ20" s="156"/>
      <c r="KA20" s="156"/>
      <c r="KB20" s="156"/>
      <c r="KC20" s="156"/>
      <c r="KD20" s="156"/>
      <c r="KE20" s="156"/>
      <c r="KF20" s="156"/>
    </row>
    <row r="21" spans="1:292 5938:5998" s="155" customFormat="1" ht="18.75" customHeight="1" x14ac:dyDescent="0.2">
      <c r="AJ21" s="156"/>
      <c r="AK21" s="156"/>
      <c r="AL21" s="156"/>
      <c r="AM21" s="156"/>
      <c r="AN21" s="156"/>
      <c r="BK21" s="156"/>
      <c r="CK21" s="156"/>
      <c r="CL21" s="156"/>
      <c r="CM21" s="156"/>
      <c r="CN21" s="156"/>
      <c r="CO21" s="156"/>
      <c r="CP21" s="156"/>
      <c r="CQ21" s="156"/>
      <c r="CR21" s="156"/>
      <c r="CS21" s="156"/>
      <c r="CT21" s="156"/>
      <c r="CU21" s="156"/>
      <c r="CV21" s="156"/>
      <c r="CW21" s="156"/>
      <c r="CX21" s="156"/>
      <c r="CY21" s="156"/>
      <c r="CZ21" s="156"/>
      <c r="DA21" s="156"/>
      <c r="DB21" s="156"/>
      <c r="DC21" s="156"/>
      <c r="DD21" s="156"/>
      <c r="DE21" s="156"/>
      <c r="DF21" s="156"/>
      <c r="DG21" s="156"/>
      <c r="DH21" s="156"/>
      <c r="DI21" s="156"/>
      <c r="IE21" s="139">
        <v>225762.9249999999</v>
      </c>
      <c r="IF21" s="139">
        <v>225762.9249999999</v>
      </c>
      <c r="IG21" s="139">
        <v>225762.9249999999</v>
      </c>
      <c r="IH21" s="139">
        <v>226161.32330259064</v>
      </c>
      <c r="II21" s="139">
        <v>219534.15693745282</v>
      </c>
      <c r="IJ21" s="139">
        <v>211600.52060596022</v>
      </c>
      <c r="IK21" s="139">
        <v>208109.62327888311</v>
      </c>
      <c r="IL21" s="139">
        <v>205089.46141956499</v>
      </c>
      <c r="IM21" s="139">
        <v>203686.75527020186</v>
      </c>
      <c r="IN21" s="139">
        <v>202313.95628656133</v>
      </c>
      <c r="IO21" s="139">
        <v>200885.38624951907</v>
      </c>
      <c r="IP21" s="139">
        <v>199324.71934093104</v>
      </c>
      <c r="IQ21" s="139">
        <v>197931.07421176421</v>
      </c>
      <c r="IR21" s="139">
        <v>196354.29827045114</v>
      </c>
      <c r="IS21" s="139">
        <v>194988.77634647116</v>
      </c>
      <c r="IT21" s="139">
        <v>193493.92960409482</v>
      </c>
      <c r="IU21" s="139">
        <v>192057.91260343307</v>
      </c>
      <c r="IV21" s="139">
        <v>190673.91848530775</v>
      </c>
      <c r="IW21" s="139">
        <v>189150.14134732058</v>
      </c>
      <c r="IX21" s="139">
        <v>187796.00885545582</v>
      </c>
      <c r="IY21" s="139">
        <v>186107.91037927801</v>
      </c>
      <c r="IZ21" s="139">
        <v>184711.3894351096</v>
      </c>
      <c r="JA21" s="139">
        <v>183681.02417805602</v>
      </c>
      <c r="JB21" s="139">
        <v>183298.2452056508</v>
      </c>
      <c r="JC21" s="139">
        <v>183302.71181115776</v>
      </c>
      <c r="HTK21" s="634"/>
      <c r="HTL21" s="634"/>
      <c r="HTM21" s="634"/>
      <c r="HTN21" s="634"/>
      <c r="HTO21" s="634"/>
      <c r="HTP21" s="634"/>
      <c r="HTQ21" s="634"/>
      <c r="HTR21" s="634"/>
      <c r="HTS21" s="634"/>
      <c r="HTT21" s="634"/>
      <c r="HTU21" s="634"/>
      <c r="HTV21" s="634"/>
      <c r="HTW21" s="634"/>
      <c r="HTX21" s="634"/>
      <c r="HTY21" s="634"/>
      <c r="HTZ21" s="634"/>
      <c r="HUA21" s="634"/>
      <c r="HUB21" s="634"/>
      <c r="HUC21" s="634"/>
      <c r="HUD21" s="634"/>
      <c r="HUE21" s="634"/>
      <c r="HUF21" s="634"/>
      <c r="HUG21" s="634"/>
      <c r="HUH21" s="634"/>
      <c r="HUI21" s="634"/>
      <c r="HUJ21" s="634"/>
      <c r="HUK21" s="634"/>
      <c r="HUL21" s="634"/>
      <c r="HUM21" s="634"/>
      <c r="HUN21" s="634"/>
      <c r="HUO21" s="634"/>
      <c r="HUP21" s="634"/>
      <c r="HUQ21" s="634"/>
      <c r="HUR21" s="634"/>
      <c r="HUS21" s="634"/>
      <c r="HUT21" s="634"/>
      <c r="HUU21" s="634"/>
      <c r="HUV21" s="634"/>
      <c r="HUW21" s="634"/>
      <c r="HUX21" s="634"/>
      <c r="HUY21" s="634"/>
      <c r="HUZ21" s="634"/>
      <c r="HVA21" s="634"/>
      <c r="HVB21" s="634"/>
      <c r="HVC21" s="634"/>
      <c r="HVD21" s="634"/>
      <c r="HVE21" s="634"/>
      <c r="HVF21" s="634"/>
      <c r="HVG21" s="634"/>
      <c r="HVH21" s="634"/>
      <c r="HVI21" s="634"/>
      <c r="HVJ21" s="634"/>
      <c r="HVK21" s="634"/>
      <c r="HVL21" s="634"/>
      <c r="HVM21" s="634"/>
      <c r="HVN21" s="634"/>
      <c r="HVO21" s="634"/>
      <c r="HVP21" s="634"/>
      <c r="HVQ21" s="634"/>
      <c r="HVR21" s="634"/>
    </row>
    <row r="22" spans="1:292 5938:5998" s="155" customFormat="1" ht="28.5" customHeight="1" x14ac:dyDescent="0.2">
      <c r="C22" s="252" t="s">
        <v>1515</v>
      </c>
      <c r="D22" s="173"/>
      <c r="E22" s="173"/>
      <c r="F22" s="173"/>
      <c r="G22" s="173"/>
      <c r="H22" s="173"/>
      <c r="I22" s="173"/>
      <c r="J22" s="173"/>
      <c r="K22" s="173"/>
      <c r="L22" s="173"/>
      <c r="M22" s="141"/>
      <c r="N22" s="141"/>
      <c r="O22" s="141"/>
      <c r="P22" s="1074" t="s">
        <v>1514</v>
      </c>
      <c r="Q22" s="1074"/>
      <c r="R22" s="1074"/>
      <c r="S22" s="1074"/>
      <c r="T22" s="141"/>
      <c r="U22" s="141"/>
      <c r="V22" s="141"/>
      <c r="W22" s="141"/>
      <c r="X22" s="141"/>
      <c r="Y22" s="141"/>
      <c r="Z22" s="141"/>
      <c r="AA22" s="141"/>
      <c r="AB22" s="141"/>
      <c r="AC22" s="141"/>
      <c r="AD22" s="141"/>
      <c r="AE22" s="141"/>
      <c r="AF22" s="141"/>
      <c r="AG22" s="141"/>
      <c r="AH22" s="141"/>
      <c r="AI22" s="141"/>
      <c r="AJ22" s="156"/>
      <c r="AK22" s="156"/>
      <c r="AL22" s="156"/>
      <c r="AM22" s="156"/>
      <c r="AN22" s="156"/>
      <c r="AS22" s="252"/>
      <c r="AT22" s="195"/>
      <c r="AU22" s="251"/>
      <c r="AV22" s="252"/>
      <c r="AW22" s="252"/>
      <c r="AX22" s="195"/>
      <c r="AY22" s="1067"/>
      <c r="AZ22" s="1067"/>
      <c r="BK22" s="252" t="s">
        <v>1515</v>
      </c>
      <c r="BL22" s="252"/>
      <c r="BM22" s="195"/>
      <c r="BN22" s="251"/>
      <c r="BO22" s="252"/>
      <c r="BP22" s="252"/>
      <c r="BQ22" s="195"/>
      <c r="BR22" s="1067"/>
      <c r="BS22" s="1067"/>
      <c r="BT22" s="1074"/>
      <c r="BU22" s="1074"/>
      <c r="CJ22" s="1067"/>
      <c r="CK22" s="1067"/>
      <c r="CL22" s="1067"/>
      <c r="IE22" s="188">
        <v>166738</v>
      </c>
      <c r="IF22" s="188">
        <v>166738</v>
      </c>
      <c r="IG22" s="188">
        <v>167136</v>
      </c>
      <c r="IH22" s="188">
        <v>160509</v>
      </c>
      <c r="II22" s="188">
        <v>152575</v>
      </c>
      <c r="IJ22" s="188">
        <v>149085</v>
      </c>
      <c r="IK22" s="188">
        <v>146064</v>
      </c>
      <c r="IL22" s="188">
        <v>144662</v>
      </c>
      <c r="IM22" s="188">
        <v>143289</v>
      </c>
      <c r="IN22" s="188">
        <v>141860</v>
      </c>
      <c r="IO22" s="188">
        <v>140299</v>
      </c>
      <c r="IP22" s="188">
        <v>138906</v>
      </c>
      <c r="IQ22" s="188">
        <v>137330</v>
      </c>
      <c r="IR22" s="188">
        <v>135963</v>
      </c>
      <c r="IS22" s="188">
        <v>134469</v>
      </c>
      <c r="IT22" s="188">
        <v>133033</v>
      </c>
      <c r="IU22" s="188">
        <v>131649</v>
      </c>
      <c r="IV22" s="188">
        <v>130125</v>
      </c>
      <c r="IW22" s="188">
        <v>128772</v>
      </c>
      <c r="IX22" s="188">
        <v>127083</v>
      </c>
      <c r="IY22" s="188">
        <v>125687</v>
      </c>
      <c r="IZ22" s="188">
        <v>124656</v>
      </c>
      <c r="JA22" s="188">
        <v>124273</v>
      </c>
      <c r="JB22" s="188">
        <v>124278</v>
      </c>
      <c r="JC22" s="188">
        <v>124278</v>
      </c>
      <c r="HTK22" s="634"/>
      <c r="HTL22" s="634"/>
      <c r="HTM22" s="634"/>
      <c r="HTN22" s="634"/>
      <c r="HTO22" s="634"/>
      <c r="HTP22" s="634"/>
      <c r="HTQ22" s="634"/>
      <c r="HTR22" s="634"/>
      <c r="HTS22" s="634"/>
      <c r="HTT22" s="634"/>
      <c r="HTU22" s="634"/>
      <c r="HTV22" s="634"/>
      <c r="HTW22" s="634"/>
      <c r="HTX22" s="634"/>
      <c r="HTY22" s="634"/>
      <c r="HTZ22" s="634"/>
      <c r="HUA22" s="634"/>
      <c r="HUB22" s="634"/>
      <c r="HUC22" s="634"/>
      <c r="HUD22" s="634"/>
      <c r="HUE22" s="634"/>
      <c r="HUF22" s="634"/>
      <c r="HUG22" s="634"/>
      <c r="HUH22" s="634"/>
      <c r="HUI22" s="634"/>
      <c r="HUJ22" s="634"/>
      <c r="HUK22" s="634"/>
      <c r="HUL22" s="634"/>
      <c r="HUM22" s="634"/>
      <c r="HUN22" s="634"/>
      <c r="HUO22" s="634"/>
      <c r="HUP22" s="634"/>
      <c r="HUQ22" s="634"/>
      <c r="HUR22" s="634"/>
      <c r="HUS22" s="634"/>
      <c r="HUT22" s="634"/>
      <c r="HUU22" s="634"/>
      <c r="HUV22" s="634"/>
      <c r="HUW22" s="634"/>
      <c r="HUX22" s="634"/>
      <c r="HUY22" s="634"/>
      <c r="HUZ22" s="634"/>
      <c r="HVA22" s="634"/>
      <c r="HVB22" s="634"/>
      <c r="HVC22" s="634"/>
      <c r="HVD22" s="634"/>
      <c r="HVE22" s="634"/>
      <c r="HVF22" s="634"/>
      <c r="HVG22" s="634"/>
      <c r="HVH22" s="634"/>
      <c r="HVI22" s="634"/>
      <c r="HVJ22" s="634"/>
      <c r="HVK22" s="634"/>
      <c r="HVL22" s="634"/>
      <c r="HVM22" s="634"/>
      <c r="HVN22" s="634"/>
      <c r="HVO22" s="634"/>
      <c r="HVP22" s="634"/>
      <c r="HVQ22" s="634"/>
      <c r="HVR22" s="634"/>
    </row>
    <row r="23" spans="1:292 5938:5998" s="155" customFormat="1" ht="12.75" x14ac:dyDescent="0.2">
      <c r="G23" s="1" t="s">
        <v>1</v>
      </c>
      <c r="L23" s="128"/>
      <c r="M23" s="174"/>
      <c r="N23" s="128"/>
      <c r="AI23" s="174"/>
      <c r="AJ23" s="156"/>
      <c r="AK23" s="156"/>
      <c r="AL23" s="156"/>
      <c r="AM23" s="156"/>
      <c r="AN23" s="156"/>
      <c r="AR23" s="1"/>
      <c r="AS23" s="1"/>
      <c r="AT23" s="1"/>
      <c r="AV23" s="1"/>
      <c r="AW23" s="1"/>
      <c r="AX23" s="1"/>
      <c r="BA23" s="174"/>
      <c r="BB23" s="174"/>
      <c r="BC23" s="174"/>
      <c r="BD23" s="128"/>
      <c r="BK23" s="1"/>
      <c r="BL23" s="1"/>
      <c r="BM23" s="1"/>
      <c r="BN23" s="1"/>
      <c r="BO23" s="1"/>
      <c r="BP23" s="1"/>
      <c r="BQ23" s="1"/>
      <c r="BT23" s="174"/>
      <c r="BU23" s="174"/>
      <c r="CK23" s="156"/>
      <c r="IE23" s="155">
        <f>IE22/IE21</f>
        <v>0.73855350695868272</v>
      </c>
      <c r="IF23" s="155">
        <f t="shared" ref="IF23:JC23" si="111">IF22/IF21</f>
        <v>0.73855350695868272</v>
      </c>
      <c r="IG23" s="155">
        <f t="shared" si="111"/>
        <v>0.74031641820728566</v>
      </c>
      <c r="IH23" s="155">
        <f t="shared" si="111"/>
        <v>0.70971020887266534</v>
      </c>
      <c r="II23" s="155">
        <f t="shared" si="111"/>
        <v>0.69499435590549097</v>
      </c>
      <c r="IJ23" s="155">
        <f t="shared" si="111"/>
        <v>0.7045587580458943</v>
      </c>
      <c r="IK23" s="155">
        <f t="shared" si="111"/>
        <v>0.70186086399408287</v>
      </c>
      <c r="IL23" s="155">
        <f t="shared" si="111"/>
        <v>0.70536047536862678</v>
      </c>
      <c r="IM23" s="155">
        <f t="shared" si="111"/>
        <v>0.70347725756600687</v>
      </c>
      <c r="IN23" s="155">
        <f t="shared" si="111"/>
        <v>0.70118741486655922</v>
      </c>
      <c r="IO23" s="155">
        <f t="shared" si="111"/>
        <v>0.69840321697535068</v>
      </c>
      <c r="IP23" s="155">
        <f t="shared" si="111"/>
        <v>0.69688295791557575</v>
      </c>
      <c r="IQ23" s="155">
        <f t="shared" si="111"/>
        <v>0.69382738686636036</v>
      </c>
      <c r="IR23" s="155">
        <f t="shared" si="111"/>
        <v>0.69243709558488808</v>
      </c>
      <c r="IS23" s="155">
        <f t="shared" si="111"/>
        <v>0.68962430822718257</v>
      </c>
      <c r="IT23" s="155">
        <f t="shared" si="111"/>
        <v>0.68753061283212824</v>
      </c>
      <c r="IU23" s="155">
        <f t="shared" si="111"/>
        <v>0.68546511942901722</v>
      </c>
      <c r="IV23" s="155">
        <f t="shared" si="111"/>
        <v>0.68244781999393744</v>
      </c>
      <c r="IW23" s="155">
        <f t="shared" si="111"/>
        <v>0.68079251267143781</v>
      </c>
      <c r="IX23" s="155">
        <f t="shared" si="111"/>
        <v>0.67670767219453609</v>
      </c>
      <c r="IY23" s="155">
        <f t="shared" si="111"/>
        <v>0.675344748881746</v>
      </c>
      <c r="IZ23" s="155">
        <f t="shared" si="111"/>
        <v>0.67486905047505219</v>
      </c>
      <c r="JA23" s="155">
        <f t="shared" si="111"/>
        <v>0.67656961602921328</v>
      </c>
      <c r="JB23" s="155">
        <f t="shared" si="111"/>
        <v>0.67800976414458713</v>
      </c>
      <c r="JC23" s="155">
        <f t="shared" si="111"/>
        <v>0.67799324282792806</v>
      </c>
      <c r="HTK23" s="634"/>
      <c r="HTL23" s="634"/>
      <c r="HTM23" s="634"/>
      <c r="HTN23" s="634"/>
      <c r="HTO23" s="634"/>
      <c r="HTP23" s="634"/>
      <c r="HTQ23" s="634"/>
      <c r="HTR23" s="634"/>
      <c r="HTS23" s="634"/>
      <c r="HTT23" s="634"/>
      <c r="HTU23" s="634"/>
      <c r="HTV23" s="634"/>
      <c r="HTW23" s="634"/>
      <c r="HTX23" s="634"/>
      <c r="HTY23" s="634"/>
      <c r="HTZ23" s="634"/>
      <c r="HUA23" s="634"/>
      <c r="HUB23" s="634"/>
      <c r="HUC23" s="634"/>
      <c r="HUD23" s="634"/>
      <c r="HUE23" s="634"/>
      <c r="HUF23" s="634"/>
      <c r="HUG23" s="634"/>
      <c r="HUH23" s="634"/>
      <c r="HUI23" s="634"/>
      <c r="HUJ23" s="634"/>
      <c r="HUK23" s="634"/>
      <c r="HUL23" s="634"/>
      <c r="HUM23" s="634"/>
      <c r="HUN23" s="634"/>
      <c r="HUO23" s="634"/>
      <c r="HUP23" s="634"/>
      <c r="HUQ23" s="634"/>
      <c r="HUR23" s="634"/>
      <c r="HUS23" s="634"/>
      <c r="HUT23" s="634"/>
      <c r="HUU23" s="634"/>
      <c r="HUV23" s="634"/>
      <c r="HUW23" s="634"/>
      <c r="HUX23" s="634"/>
      <c r="HUY23" s="634"/>
      <c r="HUZ23" s="634"/>
      <c r="HVA23" s="634"/>
      <c r="HVB23" s="634"/>
      <c r="HVC23" s="634"/>
      <c r="HVD23" s="634"/>
      <c r="HVE23" s="634"/>
      <c r="HVF23" s="634"/>
      <c r="HVG23" s="634"/>
      <c r="HVH23" s="634"/>
      <c r="HVI23" s="634"/>
      <c r="HVJ23" s="634"/>
      <c r="HVK23" s="634"/>
      <c r="HVL23" s="634"/>
      <c r="HVM23" s="634"/>
      <c r="HVN23" s="634"/>
      <c r="HVO23" s="634"/>
      <c r="HVP23" s="634"/>
      <c r="HVQ23" s="634"/>
      <c r="HVR23" s="634"/>
    </row>
    <row r="24" spans="1:292 5938:5998" s="155" customFormat="1" ht="16.5" customHeight="1" x14ac:dyDescent="0.2">
      <c r="C24" s="173"/>
      <c r="D24" s="173"/>
      <c r="E24" s="173"/>
      <c r="F24" s="173"/>
      <c r="G24" s="173"/>
      <c r="H24" s="173"/>
      <c r="I24" s="173"/>
      <c r="J24" s="173"/>
      <c r="K24" s="173"/>
      <c r="L24" s="173"/>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56"/>
      <c r="AK24" s="156"/>
      <c r="AL24" s="156"/>
      <c r="AM24" s="156"/>
      <c r="AN24" s="156"/>
      <c r="AO24" s="156"/>
      <c r="AP24" s="156"/>
      <c r="AQ24" s="156"/>
      <c r="AR24" s="156"/>
      <c r="AS24" s="156"/>
      <c r="AT24" s="156"/>
      <c r="AU24" s="156"/>
      <c r="AV24" s="156"/>
      <c r="AW24" s="156"/>
      <c r="AX24" s="156"/>
      <c r="AY24" s="156"/>
      <c r="AZ24" s="156"/>
      <c r="BA24" s="156"/>
      <c r="BB24" s="156"/>
      <c r="BC24" s="156"/>
      <c r="BD24" s="156"/>
      <c r="BE24" s="156"/>
      <c r="BF24" s="156"/>
      <c r="BG24" s="156"/>
      <c r="BH24" s="156"/>
      <c r="BI24" s="156"/>
      <c r="BK24" s="156"/>
      <c r="CJ24" s="187"/>
      <c r="CK24" s="188"/>
      <c r="CL24" s="1089"/>
      <c r="CM24" s="1090"/>
      <c r="CN24" s="1089"/>
      <c r="CO24" s="1089"/>
      <c r="CP24" s="1089"/>
      <c r="CQ24" s="1089"/>
      <c r="CR24" s="1089"/>
      <c r="CS24" s="1089"/>
      <c r="CT24" s="1089"/>
      <c r="CU24" s="1089"/>
      <c r="CV24" s="1089"/>
      <c r="CW24" s="1089"/>
      <c r="CX24" s="1089"/>
      <c r="CY24" s="1089"/>
      <c r="CZ24" s="1089"/>
      <c r="DA24" s="1089"/>
      <c r="DB24" s="1089"/>
      <c r="DC24" s="1089"/>
      <c r="DD24" s="1089"/>
      <c r="DE24" s="1089"/>
      <c r="DF24" s="1089"/>
      <c r="DG24" s="1089"/>
      <c r="DH24" s="1089"/>
      <c r="DI24" s="1089"/>
      <c r="IE24" s="158">
        <v>21817.229999999974</v>
      </c>
      <c r="IF24" s="158">
        <v>21817.229999999974</v>
      </c>
      <c r="IG24" s="158">
        <v>21817.229999999974</v>
      </c>
      <c r="IH24" s="158">
        <v>21435.573068598693</v>
      </c>
      <c r="II24" s="158">
        <v>21276.913641440315</v>
      </c>
      <c r="IJ24" s="158">
        <v>21276.913641440315</v>
      </c>
      <c r="IK24" s="158">
        <v>21162.137030387006</v>
      </c>
      <c r="IL24" s="158">
        <v>21162.137030387006</v>
      </c>
      <c r="IM24" s="158">
        <v>21162.137030387006</v>
      </c>
      <c r="IN24" s="158">
        <v>21162.137030387006</v>
      </c>
      <c r="IO24" s="158">
        <v>21162.137030387006</v>
      </c>
      <c r="IP24" s="158">
        <v>21162.137030387006</v>
      </c>
      <c r="IQ24" s="158">
        <v>21162.137030387006</v>
      </c>
      <c r="IR24" s="158">
        <v>21162.137030387006</v>
      </c>
      <c r="IS24" s="158">
        <v>21162.137030387006</v>
      </c>
      <c r="IT24" s="158">
        <v>21152.842910471485</v>
      </c>
      <c r="IU24" s="158">
        <v>21152.842910471485</v>
      </c>
      <c r="IV24" s="158">
        <v>21152.842910471485</v>
      </c>
      <c r="IW24" s="158">
        <v>21155.094675416127</v>
      </c>
      <c r="IX24" s="158">
        <v>21155.094675416127</v>
      </c>
      <c r="IY24" s="158">
        <v>21155.094675416127</v>
      </c>
      <c r="IZ24" s="158">
        <v>21155.094675416127</v>
      </c>
      <c r="JA24" s="158">
        <v>21155.094675416127</v>
      </c>
      <c r="JB24" s="158">
        <v>21004.05621248683</v>
      </c>
      <c r="JC24" s="158">
        <v>21004.05621248683</v>
      </c>
      <c r="HTK24" s="634"/>
      <c r="HTL24" s="634"/>
      <c r="HTM24" s="634"/>
      <c r="HTN24" s="634"/>
      <c r="HTO24" s="634"/>
      <c r="HTP24" s="634"/>
      <c r="HTQ24" s="634"/>
      <c r="HTR24" s="634"/>
      <c r="HTS24" s="634"/>
      <c r="HTT24" s="634"/>
      <c r="HTU24" s="634"/>
      <c r="HTV24" s="634"/>
      <c r="HTW24" s="634"/>
      <c r="HTX24" s="634"/>
      <c r="HTY24" s="634"/>
      <c r="HTZ24" s="634"/>
      <c r="HUA24" s="634"/>
      <c r="HUB24" s="634"/>
      <c r="HUC24" s="634"/>
      <c r="HUD24" s="634"/>
      <c r="HUE24" s="634"/>
      <c r="HUF24" s="634"/>
      <c r="HUG24" s="634"/>
      <c r="HUH24" s="634"/>
      <c r="HUI24" s="634"/>
      <c r="HUJ24" s="634"/>
      <c r="HUK24" s="634"/>
      <c r="HUL24" s="634"/>
      <c r="HUM24" s="634"/>
      <c r="HUN24" s="634"/>
      <c r="HUO24" s="634"/>
      <c r="HUP24" s="634"/>
      <c r="HUQ24" s="634"/>
      <c r="HUR24" s="634"/>
      <c r="HUS24" s="634"/>
      <c r="HUT24" s="634"/>
      <c r="HUU24" s="634"/>
      <c r="HUV24" s="634"/>
      <c r="HUW24" s="634"/>
      <c r="HUX24" s="634"/>
      <c r="HUY24" s="634"/>
      <c r="HUZ24" s="634"/>
      <c r="HVA24" s="634"/>
      <c r="HVB24" s="634"/>
      <c r="HVC24" s="634"/>
      <c r="HVD24" s="634"/>
      <c r="HVE24" s="634"/>
      <c r="HVF24" s="634"/>
      <c r="HVG24" s="634"/>
      <c r="HVH24" s="634"/>
      <c r="HVI24" s="634"/>
      <c r="HVJ24" s="634"/>
      <c r="HVK24" s="634"/>
      <c r="HVL24" s="634"/>
      <c r="HVM24" s="634"/>
      <c r="HVN24" s="634"/>
      <c r="HVO24" s="634"/>
      <c r="HVP24" s="634"/>
      <c r="HVQ24" s="634"/>
      <c r="HVR24" s="634"/>
    </row>
    <row r="25" spans="1:292 5938:5998" x14ac:dyDescent="0.2">
      <c r="AJ25" s="156"/>
      <c r="AK25" s="156"/>
      <c r="AL25" s="156"/>
      <c r="AM25" s="156"/>
      <c r="AN25" s="156"/>
      <c r="AO25" s="156"/>
      <c r="AP25" s="156"/>
      <c r="AQ25" s="156"/>
      <c r="AR25" s="156"/>
      <c r="AS25" s="156"/>
      <c r="AT25" s="156"/>
      <c r="AU25" s="156"/>
      <c r="AV25" s="156"/>
      <c r="AW25" s="156"/>
      <c r="AX25" s="156"/>
      <c r="AY25" s="156"/>
      <c r="AZ25" s="156"/>
      <c r="BA25" s="156"/>
      <c r="BB25" s="156"/>
      <c r="BC25" s="156"/>
      <c r="BD25" s="156"/>
      <c r="BE25" s="156"/>
      <c r="BF25" s="156"/>
      <c r="BG25" s="156"/>
      <c r="BH25" s="156"/>
      <c r="BI25" s="156"/>
      <c r="CL25" s="1091"/>
      <c r="CM25" s="1091"/>
      <c r="CN25" s="1091"/>
      <c r="CO25" s="1091"/>
      <c r="CP25" s="1091"/>
      <c r="CQ25" s="1091"/>
      <c r="CR25" s="1091"/>
      <c r="CS25" s="1091"/>
      <c r="CT25" s="1091"/>
      <c r="CU25" s="1091"/>
      <c r="CV25" s="1091"/>
      <c r="CW25" s="1091"/>
      <c r="CX25" s="1091"/>
      <c r="CY25" s="1091"/>
      <c r="CZ25" s="1091"/>
      <c r="DA25" s="1091"/>
      <c r="DB25" s="1091"/>
      <c r="DC25" s="1091"/>
      <c r="DD25" s="1091"/>
      <c r="DE25" s="1091"/>
      <c r="DF25" s="1091"/>
      <c r="DG25" s="1091"/>
      <c r="DH25" s="1091"/>
      <c r="DI25" s="1091"/>
      <c r="IE25" s="155">
        <v>14693</v>
      </c>
      <c r="IF25" s="155">
        <v>14693</v>
      </c>
      <c r="IG25" s="155">
        <v>14728</v>
      </c>
      <c r="IH25" s="155">
        <v>14144</v>
      </c>
      <c r="II25" s="155">
        <v>13445</v>
      </c>
      <c r="IJ25" s="155">
        <v>13138</v>
      </c>
      <c r="IK25" s="155">
        <v>12871</v>
      </c>
      <c r="IL25" s="155">
        <v>12748</v>
      </c>
      <c r="IM25" s="155">
        <v>12627</v>
      </c>
      <c r="IN25" s="155">
        <v>12501</v>
      </c>
      <c r="IO25" s="155">
        <v>12363</v>
      </c>
      <c r="IP25" s="155">
        <v>12241</v>
      </c>
      <c r="IQ25" s="155">
        <v>12102</v>
      </c>
      <c r="IR25" s="155">
        <v>11981</v>
      </c>
      <c r="IS25" s="155">
        <v>11850</v>
      </c>
      <c r="IT25" s="155">
        <v>11723</v>
      </c>
      <c r="IU25" s="155">
        <v>11601</v>
      </c>
      <c r="IV25" s="155">
        <v>11467</v>
      </c>
      <c r="IW25" s="155">
        <v>11348</v>
      </c>
      <c r="IX25" s="155">
        <v>11199</v>
      </c>
      <c r="IY25" s="155">
        <v>11076</v>
      </c>
      <c r="IZ25" s="155">
        <v>10985</v>
      </c>
      <c r="JA25" s="155">
        <v>10951</v>
      </c>
      <c r="JB25" s="155">
        <v>10952</v>
      </c>
      <c r="JC25" s="155">
        <v>10952</v>
      </c>
    </row>
    <row r="26" spans="1:292 5938:5998" x14ac:dyDescent="0.2">
      <c r="AJ26" s="156"/>
      <c r="AK26" s="156"/>
      <c r="AL26" s="156"/>
      <c r="AM26" s="156"/>
      <c r="AN26" s="156"/>
      <c r="AO26" s="156"/>
      <c r="AP26" s="156"/>
      <c r="AQ26" s="156"/>
      <c r="AR26" s="156"/>
      <c r="AS26" s="156"/>
      <c r="AT26" s="156"/>
      <c r="AU26" s="156"/>
      <c r="AV26" s="156"/>
      <c r="AW26" s="156"/>
      <c r="AX26" s="156"/>
      <c r="AY26" s="156"/>
      <c r="AZ26" s="156"/>
      <c r="BA26" s="156"/>
      <c r="BB26" s="156"/>
      <c r="BC26" s="156"/>
      <c r="BD26" s="156"/>
      <c r="BE26" s="156"/>
      <c r="BF26" s="156"/>
      <c r="BG26" s="156"/>
      <c r="BH26" s="156"/>
      <c r="BI26" s="156"/>
      <c r="CL26" s="1091"/>
      <c r="CM26" s="1091"/>
      <c r="CN26" s="1091"/>
      <c r="CO26" s="1091"/>
      <c r="CP26" s="1091"/>
      <c r="CQ26" s="1091"/>
      <c r="CR26" s="1091"/>
      <c r="CS26" s="1091"/>
      <c r="CT26" s="1091"/>
      <c r="CU26" s="1091"/>
      <c r="CV26" s="1091"/>
      <c r="CW26" s="1091"/>
      <c r="CX26" s="1091"/>
      <c r="CY26" s="1091"/>
      <c r="CZ26" s="1091"/>
      <c r="DA26" s="1091"/>
      <c r="DB26" s="1091"/>
      <c r="DC26" s="1091"/>
      <c r="DD26" s="1091"/>
      <c r="DE26" s="1091"/>
      <c r="DF26" s="1091"/>
      <c r="DG26" s="1091"/>
      <c r="DH26" s="1091"/>
      <c r="DI26" s="1091"/>
      <c r="IE26" s="139">
        <f>IE25/IE24</f>
        <v>0.67345854629574964</v>
      </c>
      <c r="IF26" s="139">
        <f t="shared" ref="IF26:JC26" si="112">IF25/IF24</f>
        <v>0.67345854629574964</v>
      </c>
      <c r="IG26" s="139">
        <f>IG25/IG24</f>
        <v>0.6750627829472402</v>
      </c>
      <c r="IH26" s="139">
        <f t="shared" si="112"/>
        <v>0.65983773583920491</v>
      </c>
      <c r="II26" s="139">
        <f t="shared" si="112"/>
        <v>0.63190555860571973</v>
      </c>
      <c r="IJ26" s="139">
        <f t="shared" si="112"/>
        <v>0.6174767741883187</v>
      </c>
      <c r="IK26" s="139">
        <f t="shared" si="112"/>
        <v>0.60820889598807304</v>
      </c>
      <c r="IL26" s="139">
        <f t="shared" si="112"/>
        <v>0.602396628549138</v>
      </c>
      <c r="IM26" s="139">
        <f t="shared" si="112"/>
        <v>0.59667886952384419</v>
      </c>
      <c r="IN26" s="139">
        <f t="shared" si="112"/>
        <v>0.59072483946444732</v>
      </c>
      <c r="IO26" s="139">
        <f t="shared" si="112"/>
        <v>0.58420375892320309</v>
      </c>
      <c r="IP26" s="139">
        <f t="shared" si="112"/>
        <v>0.57843874569108866</v>
      </c>
      <c r="IQ26" s="139">
        <f t="shared" si="112"/>
        <v>0.57187041094302382</v>
      </c>
      <c r="IR26" s="139">
        <f t="shared" si="112"/>
        <v>0.56615265191773001</v>
      </c>
      <c r="IS26" s="139">
        <f t="shared" si="112"/>
        <v>0.55996235082423007</v>
      </c>
      <c r="IT26" s="139">
        <f t="shared" si="112"/>
        <v>0.55420446554711833</v>
      </c>
      <c r="IU26" s="139">
        <f t="shared" si="112"/>
        <v>0.54843691928790583</v>
      </c>
      <c r="IV26" s="139">
        <f t="shared" si="112"/>
        <v>0.54210207339663952</v>
      </c>
      <c r="IW26" s="139">
        <f t="shared" si="112"/>
        <v>0.53641924907985705</v>
      </c>
      <c r="IX26" s="139">
        <f t="shared" si="112"/>
        <v>0.5293760284142861</v>
      </c>
      <c r="IY26" s="139">
        <f t="shared" si="112"/>
        <v>0.52356182611988866</v>
      </c>
      <c r="IZ26" s="139">
        <f t="shared" si="112"/>
        <v>0.51926026182078155</v>
      </c>
      <c r="JA26" s="139">
        <f t="shared" si="112"/>
        <v>0.51765308395078546</v>
      </c>
      <c r="JB26" s="139">
        <f t="shared" si="112"/>
        <v>0.52142309510146323</v>
      </c>
      <c r="JC26" s="139">
        <f t="shared" si="112"/>
        <v>0.52142309510146323</v>
      </c>
    </row>
    <row r="27" spans="1:292 5938:5998" x14ac:dyDescent="0.2">
      <c r="AJ27" s="156"/>
      <c r="AK27" s="156"/>
      <c r="AL27" s="156"/>
      <c r="AM27" s="156"/>
      <c r="AN27" s="156"/>
      <c r="AO27" s="156"/>
      <c r="AP27" s="156"/>
      <c r="AQ27" s="156"/>
      <c r="AR27" s="156"/>
      <c r="AS27" s="156"/>
      <c r="AT27" s="156"/>
      <c r="AU27" s="156"/>
      <c r="AV27" s="156"/>
      <c r="AW27" s="156"/>
      <c r="AX27" s="156"/>
      <c r="AY27" s="156"/>
      <c r="AZ27" s="156"/>
      <c r="BA27" s="156"/>
      <c r="BB27" s="156"/>
      <c r="BC27" s="156"/>
      <c r="BD27" s="156"/>
      <c r="BE27" s="156"/>
      <c r="BF27" s="156"/>
      <c r="BG27" s="156"/>
      <c r="BH27" s="156"/>
      <c r="BI27" s="156"/>
      <c r="CK27" s="139">
        <f t="shared" ref="CK27:DI27" si="113">CK$17/SUM(CK$12:CK$16)*CK12</f>
        <v>2745.3707219477483</v>
      </c>
      <c r="CL27" s="1091">
        <f t="shared" si="113"/>
        <v>2745.3707219477483</v>
      </c>
      <c r="CM27" s="1091">
        <f t="shared" si="113"/>
        <v>2759.8900180799828</v>
      </c>
      <c r="CN27" s="1091">
        <f t="shared" si="113"/>
        <v>2759.8900180799824</v>
      </c>
      <c r="CO27" s="1091">
        <f t="shared" si="113"/>
        <v>2759.282970767686</v>
      </c>
      <c r="CP27" s="1091">
        <f t="shared" si="113"/>
        <v>2759.282970767686</v>
      </c>
      <c r="CQ27" s="1091">
        <f t="shared" si="113"/>
        <v>2542.1792444949815</v>
      </c>
      <c r="CR27" s="1091">
        <f t="shared" si="113"/>
        <v>2542.1792444949815</v>
      </c>
      <c r="CS27" s="1091">
        <f t="shared" si="113"/>
        <v>2542.1792444949815</v>
      </c>
      <c r="CT27" s="1091">
        <f t="shared" si="113"/>
        <v>2542.1792444949815</v>
      </c>
      <c r="CU27" s="1091">
        <f t="shared" si="113"/>
        <v>2542.1792444949815</v>
      </c>
      <c r="CV27" s="1091">
        <f t="shared" si="113"/>
        <v>2542.1792444949815</v>
      </c>
      <c r="CW27" s="1091">
        <f t="shared" si="113"/>
        <v>2542.1792444949815</v>
      </c>
      <c r="CX27" s="1091">
        <f t="shared" si="113"/>
        <v>2542.1792444949815</v>
      </c>
      <c r="CY27" s="1091">
        <f t="shared" si="113"/>
        <v>2541.9155049018773</v>
      </c>
      <c r="CZ27" s="1091">
        <f t="shared" si="113"/>
        <v>2541.9155049018773</v>
      </c>
      <c r="DA27" s="1091">
        <f t="shared" si="113"/>
        <v>2541.9155049018773</v>
      </c>
      <c r="DB27" s="1091">
        <f t="shared" si="113"/>
        <v>2541.9155049018773</v>
      </c>
      <c r="DC27" s="1091">
        <f t="shared" si="113"/>
        <v>2541.9155049018773</v>
      </c>
      <c r="DD27" s="1091">
        <f t="shared" si="113"/>
        <v>2541.9155049018773</v>
      </c>
      <c r="DE27" s="1091">
        <f t="shared" si="113"/>
        <v>2541.9155049018773</v>
      </c>
      <c r="DF27" s="1091">
        <f t="shared" si="113"/>
        <v>2541.9155049018773</v>
      </c>
      <c r="DG27" s="1091">
        <f t="shared" si="113"/>
        <v>2541.9155049018773</v>
      </c>
      <c r="DH27" s="1091">
        <f t="shared" si="113"/>
        <v>2541.9155049018773</v>
      </c>
      <c r="DI27" s="1091">
        <f t="shared" si="113"/>
        <v>2541.9155049018773</v>
      </c>
      <c r="IE27" s="158">
        <v>225762.9249999999</v>
      </c>
      <c r="IF27" s="158">
        <v>225762.9249999999</v>
      </c>
      <c r="IG27" s="158">
        <v>225762.9249999999</v>
      </c>
      <c r="IH27" s="158">
        <v>226542.98023399193</v>
      </c>
      <c r="II27" s="158">
        <v>220074.47329601247</v>
      </c>
      <c r="IJ27" s="158">
        <v>212140.83696451987</v>
      </c>
      <c r="IK27" s="158">
        <v>208764.71624849609</v>
      </c>
      <c r="IL27" s="158">
        <v>205744.55438917797</v>
      </c>
      <c r="IM27" s="158">
        <v>204341.84823981483</v>
      </c>
      <c r="IN27" s="158">
        <v>202969.0492561743</v>
      </c>
      <c r="IO27" s="158">
        <v>201540.47921913204</v>
      </c>
      <c r="IP27" s="158">
        <v>199979.81231054402</v>
      </c>
      <c r="IQ27" s="158">
        <v>198586.16718137718</v>
      </c>
      <c r="IR27" s="158">
        <v>197009.39124006411</v>
      </c>
      <c r="IS27" s="158">
        <v>195643.86931608414</v>
      </c>
      <c r="IT27" s="158">
        <v>194158.31669362332</v>
      </c>
      <c r="IU27" s="158">
        <v>192722.29969296156</v>
      </c>
      <c r="IV27" s="158">
        <v>191338.30557483624</v>
      </c>
      <c r="IW27" s="158">
        <v>189812.27667190443</v>
      </c>
      <c r="IX27" s="158">
        <v>188458.14418003967</v>
      </c>
      <c r="IY27" s="158">
        <v>186770.04570386186</v>
      </c>
      <c r="IZ27" s="158">
        <v>185373.52475969345</v>
      </c>
      <c r="JA27" s="158">
        <v>184343.15950263987</v>
      </c>
      <c r="JB27" s="158">
        <v>184111.41899316397</v>
      </c>
      <c r="JC27" s="158">
        <v>184115.88559867092</v>
      </c>
    </row>
    <row r="28" spans="1:292 5938:5998" x14ac:dyDescent="0.2">
      <c r="AJ28" s="156"/>
      <c r="AK28" s="156"/>
      <c r="AL28" s="156"/>
      <c r="AM28" s="156"/>
      <c r="AN28" s="156"/>
      <c r="AO28" s="156"/>
      <c r="AP28" s="156"/>
      <c r="AQ28" s="156"/>
      <c r="AR28" s="156"/>
      <c r="AS28" s="156"/>
      <c r="AT28" s="156"/>
      <c r="AU28" s="156"/>
      <c r="AV28" s="156"/>
      <c r="AW28" s="156"/>
      <c r="AX28" s="156"/>
      <c r="AY28" s="156"/>
      <c r="AZ28" s="156"/>
      <c r="BA28" s="156"/>
      <c r="BB28" s="156"/>
      <c r="BC28" s="156"/>
      <c r="BD28" s="156"/>
      <c r="BE28" s="156"/>
      <c r="BF28" s="156"/>
      <c r="BG28" s="156"/>
      <c r="BH28" s="156"/>
      <c r="BI28" s="156"/>
      <c r="CK28" s="139">
        <f t="shared" ref="CK28:DI28" si="114">CK$17/SUM(CK$12:CK$16)*CK13</f>
        <v>26.346724675864017</v>
      </c>
      <c r="CL28" s="1091">
        <f t="shared" si="114"/>
        <v>26.346724675864017</v>
      </c>
      <c r="CM28" s="1091">
        <f t="shared" si="114"/>
        <v>26.486063197479751</v>
      </c>
      <c r="CN28" s="1091">
        <f t="shared" si="114"/>
        <v>26.486063197479744</v>
      </c>
      <c r="CO28" s="1091">
        <f t="shared" si="114"/>
        <v>26.480237496682971</v>
      </c>
      <c r="CP28" s="1091">
        <f t="shared" si="114"/>
        <v>26.480237496682971</v>
      </c>
      <c r="CQ28" s="1091">
        <f t="shared" si="114"/>
        <v>24.396740336724562</v>
      </c>
      <c r="CR28" s="1091">
        <f t="shared" si="114"/>
        <v>24.396740336724562</v>
      </c>
      <c r="CS28" s="1091">
        <f t="shared" si="114"/>
        <v>24.396740336724562</v>
      </c>
      <c r="CT28" s="1091">
        <f t="shared" si="114"/>
        <v>24.396740336724562</v>
      </c>
      <c r="CU28" s="1091">
        <f t="shared" si="114"/>
        <v>24.396740336724562</v>
      </c>
      <c r="CV28" s="1091">
        <f t="shared" si="114"/>
        <v>24.396740336724562</v>
      </c>
      <c r="CW28" s="1091">
        <f t="shared" si="114"/>
        <v>24.396740336724562</v>
      </c>
      <c r="CX28" s="1091">
        <f t="shared" si="114"/>
        <v>24.396740336724562</v>
      </c>
      <c r="CY28" s="1091">
        <f t="shared" si="114"/>
        <v>24.39420928531133</v>
      </c>
      <c r="CZ28" s="1091">
        <f t="shared" si="114"/>
        <v>24.394209285311327</v>
      </c>
      <c r="DA28" s="1091">
        <f t="shared" si="114"/>
        <v>24.394209285311327</v>
      </c>
      <c r="DB28" s="1091">
        <f t="shared" si="114"/>
        <v>24.394209285311327</v>
      </c>
      <c r="DC28" s="1091">
        <f t="shared" si="114"/>
        <v>24.39420928531133</v>
      </c>
      <c r="DD28" s="1091">
        <f t="shared" si="114"/>
        <v>24.39420928531133</v>
      </c>
      <c r="DE28" s="1091">
        <f t="shared" si="114"/>
        <v>24.39420928531133</v>
      </c>
      <c r="DF28" s="1091">
        <f t="shared" si="114"/>
        <v>24.39420928531133</v>
      </c>
      <c r="DG28" s="1091">
        <f t="shared" si="114"/>
        <v>24.39420928531133</v>
      </c>
      <c r="DH28" s="1091">
        <f t="shared" si="114"/>
        <v>24.39420928531133</v>
      </c>
      <c r="DI28" s="1091">
        <f t="shared" si="114"/>
        <v>24.39420928531133</v>
      </c>
      <c r="IE28" s="139">
        <v>152045</v>
      </c>
      <c r="IF28" s="139">
        <v>152045</v>
      </c>
      <c r="IG28" s="139">
        <v>152408</v>
      </c>
      <c r="IH28" s="139">
        <v>146365</v>
      </c>
      <c r="II28" s="139">
        <v>139130</v>
      </c>
      <c r="IJ28" s="139">
        <v>135947</v>
      </c>
      <c r="IK28" s="139">
        <v>133193</v>
      </c>
      <c r="IL28" s="139">
        <v>131914</v>
      </c>
      <c r="IM28" s="139">
        <v>130662</v>
      </c>
      <c r="IN28" s="139">
        <v>129359.00000000001</v>
      </c>
      <c r="IO28" s="139">
        <v>127936</v>
      </c>
      <c r="IP28" s="139">
        <v>126665</v>
      </c>
      <c r="IQ28" s="139">
        <v>125228</v>
      </c>
      <c r="IR28" s="139">
        <v>123982</v>
      </c>
      <c r="IS28" s="139">
        <v>122619</v>
      </c>
      <c r="IT28" s="139">
        <v>121310</v>
      </c>
      <c r="IU28" s="139">
        <v>120048</v>
      </c>
      <c r="IV28" s="139">
        <v>118658</v>
      </c>
      <c r="IW28" s="139">
        <v>117424</v>
      </c>
      <c r="IX28" s="139">
        <v>115884</v>
      </c>
      <c r="IY28" s="139">
        <v>114611</v>
      </c>
      <c r="IZ28" s="139">
        <v>113671</v>
      </c>
      <c r="JA28" s="139">
        <v>113322</v>
      </c>
      <c r="JB28" s="139">
        <v>113326</v>
      </c>
      <c r="JC28" s="139">
        <v>113326</v>
      </c>
    </row>
    <row r="29" spans="1:292 5938:5998" x14ac:dyDescent="0.2">
      <c r="AJ29" s="156"/>
      <c r="AK29" s="156"/>
      <c r="AL29" s="156"/>
      <c r="AM29" s="156"/>
      <c r="AN29" s="156"/>
      <c r="AO29" s="156"/>
      <c r="AP29" s="156"/>
      <c r="AQ29" s="156"/>
      <c r="AR29" s="156"/>
      <c r="AS29" s="156"/>
      <c r="AT29" s="156"/>
      <c r="AU29" s="156"/>
      <c r="AV29" s="156"/>
      <c r="AW29" s="156"/>
      <c r="AX29" s="156"/>
      <c r="AY29" s="156"/>
      <c r="AZ29" s="156"/>
      <c r="BA29" s="156"/>
      <c r="BB29" s="156"/>
      <c r="BC29" s="156"/>
      <c r="BD29" s="156"/>
      <c r="BE29" s="156"/>
      <c r="BF29" s="156"/>
      <c r="BG29" s="156"/>
      <c r="BH29" s="156"/>
      <c r="BI29" s="156"/>
      <c r="CK29" s="139">
        <f t="shared" ref="CK29:DI29" si="115">CK$17/SUM(CK$12:CK$16)*CK14</f>
        <v>12985.079281008631</v>
      </c>
      <c r="CL29" s="1091">
        <f t="shared" si="115"/>
        <v>12985.079281008631</v>
      </c>
      <c r="CM29" s="1091">
        <f t="shared" si="115"/>
        <v>12967.192967895497</v>
      </c>
      <c r="CN29" s="1091">
        <f t="shared" si="115"/>
        <v>12967.192967895495</v>
      </c>
      <c r="CO29" s="1091">
        <f t="shared" si="115"/>
        <v>12964.340789153726</v>
      </c>
      <c r="CP29" s="1091">
        <f t="shared" si="115"/>
        <v>12964.340789153726</v>
      </c>
      <c r="CQ29" s="1091">
        <f t="shared" si="115"/>
        <v>11944.290753034591</v>
      </c>
      <c r="CR29" s="1091">
        <f t="shared" si="115"/>
        <v>11944.290753034591</v>
      </c>
      <c r="CS29" s="1091">
        <f t="shared" si="115"/>
        <v>11944.290753034591</v>
      </c>
      <c r="CT29" s="1091">
        <f t="shared" si="115"/>
        <v>11944.290753034591</v>
      </c>
      <c r="CU29" s="1091">
        <f t="shared" si="115"/>
        <v>11944.290753034591</v>
      </c>
      <c r="CV29" s="1091">
        <f t="shared" si="115"/>
        <v>11944.290753034591</v>
      </c>
      <c r="CW29" s="1091">
        <f t="shared" si="115"/>
        <v>11944.290753034591</v>
      </c>
      <c r="CX29" s="1091">
        <f t="shared" si="115"/>
        <v>11944.290753034591</v>
      </c>
      <c r="CY29" s="1091">
        <f t="shared" si="115"/>
        <v>11944.615653697798</v>
      </c>
      <c r="CZ29" s="1091">
        <f t="shared" si="115"/>
        <v>11944.615653697796</v>
      </c>
      <c r="DA29" s="1091">
        <f t="shared" si="115"/>
        <v>11944.615653697796</v>
      </c>
      <c r="DB29" s="1091">
        <f t="shared" si="115"/>
        <v>11944.615653697796</v>
      </c>
      <c r="DC29" s="1091">
        <f t="shared" si="115"/>
        <v>11944.615653697796</v>
      </c>
      <c r="DD29" s="1091">
        <f t="shared" si="115"/>
        <v>11944.615653697796</v>
      </c>
      <c r="DE29" s="1091">
        <f t="shared" si="115"/>
        <v>11944.615653697796</v>
      </c>
      <c r="DF29" s="1091">
        <f t="shared" si="115"/>
        <v>11944.615653697796</v>
      </c>
      <c r="DG29" s="1091">
        <f t="shared" si="115"/>
        <v>11944.615653697796</v>
      </c>
      <c r="DH29" s="1091">
        <f t="shared" si="115"/>
        <v>11944.615653697798</v>
      </c>
      <c r="DI29" s="1091">
        <f t="shared" si="115"/>
        <v>11944.615653697798</v>
      </c>
      <c r="IE29" s="139">
        <f>IE28/IE27</f>
        <v>0.67347196179354984</v>
      </c>
      <c r="IF29" s="139">
        <f t="shared" ref="IF29:JC29" si="116">IF28/IF27</f>
        <v>0.67347196179354984</v>
      </c>
      <c r="IG29" s="139">
        <f t="shared" si="116"/>
        <v>0.67507984315848168</v>
      </c>
      <c r="IH29" s="139">
        <f t="shared" si="116"/>
        <v>0.64608049143179092</v>
      </c>
      <c r="II29" s="139">
        <f t="shared" si="116"/>
        <v>0.63219508340189179</v>
      </c>
      <c r="IJ29" s="139">
        <f t="shared" si="116"/>
        <v>0.64083371191156779</v>
      </c>
      <c r="IK29" s="139">
        <f t="shared" si="116"/>
        <v>0.63800532194079274</v>
      </c>
      <c r="IL29" s="139">
        <f t="shared" si="116"/>
        <v>0.64115427206144604</v>
      </c>
      <c r="IM29" s="139">
        <f t="shared" si="116"/>
        <v>0.63942849262406376</v>
      </c>
      <c r="IN29" s="139">
        <f t="shared" si="116"/>
        <v>0.63733362536832661</v>
      </c>
      <c r="IO29" s="139">
        <f t="shared" si="116"/>
        <v>0.63479059142703065</v>
      </c>
      <c r="IP29" s="139">
        <f t="shared" si="116"/>
        <v>0.6333889332954511</v>
      </c>
      <c r="IQ29" s="139">
        <f t="shared" si="116"/>
        <v>0.63059779932015081</v>
      </c>
      <c r="IR29" s="139">
        <f t="shared" si="116"/>
        <v>0.62932025331179664</v>
      </c>
      <c r="IS29" s="139">
        <f t="shared" si="116"/>
        <v>0.62674593601446082</v>
      </c>
      <c r="IT29" s="139">
        <f t="shared" si="116"/>
        <v>0.62479940115789101</v>
      </c>
      <c r="IU29" s="139">
        <f t="shared" si="116"/>
        <v>0.6229066391966902</v>
      </c>
      <c r="IV29" s="139">
        <f t="shared" si="116"/>
        <v>0.6201476470877938</v>
      </c>
      <c r="IW29" s="139">
        <f t="shared" si="116"/>
        <v>0.61863227215260952</v>
      </c>
      <c r="IX29" s="139">
        <f t="shared" si="116"/>
        <v>0.61490576862145352</v>
      </c>
      <c r="IY29" s="139">
        <f t="shared" si="116"/>
        <v>0.61364765194588256</v>
      </c>
      <c r="IZ29" s="139">
        <f t="shared" si="116"/>
        <v>0.61319975518270975</v>
      </c>
      <c r="JA29" s="139">
        <f t="shared" si="116"/>
        <v>0.61473395761331295</v>
      </c>
      <c r="JB29" s="139">
        <f t="shared" si="116"/>
        <v>0.6155294474386066</v>
      </c>
      <c r="JC29" s="139">
        <f t="shared" si="116"/>
        <v>0.61551451484758823</v>
      </c>
    </row>
    <row r="30" spans="1:292 5938:5998" x14ac:dyDescent="0.2">
      <c r="AJ30" s="156"/>
      <c r="AK30" s="156"/>
      <c r="AL30" s="156"/>
      <c r="AM30" s="156"/>
      <c r="AN30" s="156"/>
      <c r="AO30" s="156"/>
      <c r="AP30" s="156"/>
      <c r="AQ30" s="156"/>
      <c r="AR30" s="156"/>
      <c r="AS30" s="156"/>
      <c r="AT30" s="156"/>
      <c r="AU30" s="156"/>
      <c r="AV30" s="156"/>
      <c r="AW30" s="156"/>
      <c r="AX30" s="156"/>
      <c r="AY30" s="156"/>
      <c r="AZ30" s="156"/>
      <c r="BA30" s="156"/>
      <c r="BB30" s="156"/>
      <c r="BC30" s="156"/>
      <c r="BD30" s="156"/>
      <c r="BE30" s="156"/>
      <c r="BF30" s="156"/>
      <c r="BG30" s="156"/>
      <c r="BH30" s="156"/>
      <c r="BI30" s="156"/>
      <c r="CK30" s="139">
        <f t="shared" ref="CK30:DI30" si="117">CK$17/SUM(CK$12:CK$16)*CK15</f>
        <v>37.509573855159481</v>
      </c>
      <c r="CL30" s="1091">
        <f t="shared" si="117"/>
        <v>37.509573855159481</v>
      </c>
      <c r="CM30" s="1091">
        <f t="shared" si="117"/>
        <v>37.707948743564565</v>
      </c>
      <c r="CN30" s="1091">
        <f t="shared" si="117"/>
        <v>37.707948743564558</v>
      </c>
      <c r="CO30" s="1091">
        <f t="shared" si="117"/>
        <v>37.699654750402871</v>
      </c>
      <c r="CP30" s="1091">
        <f t="shared" si="117"/>
        <v>37.699654750402871</v>
      </c>
      <c r="CQ30" s="1091">
        <f t="shared" si="117"/>
        <v>34.733400251601033</v>
      </c>
      <c r="CR30" s="1091">
        <f t="shared" si="117"/>
        <v>34.733400251601033</v>
      </c>
      <c r="CS30" s="1091">
        <f t="shared" si="117"/>
        <v>34.733400251601033</v>
      </c>
      <c r="CT30" s="1091">
        <f t="shared" si="117"/>
        <v>34.733400251601033</v>
      </c>
      <c r="CU30" s="1091">
        <f t="shared" si="117"/>
        <v>34.733400251601033</v>
      </c>
      <c r="CV30" s="1091">
        <f t="shared" si="117"/>
        <v>34.733400251601033</v>
      </c>
      <c r="CW30" s="1091">
        <f t="shared" si="117"/>
        <v>34.733400251601033</v>
      </c>
      <c r="CX30" s="1091">
        <f t="shared" si="117"/>
        <v>34.733400251601033</v>
      </c>
      <c r="CY30" s="1091">
        <f t="shared" si="117"/>
        <v>34.729796818495636</v>
      </c>
      <c r="CZ30" s="1091">
        <f t="shared" si="117"/>
        <v>34.729796818495629</v>
      </c>
      <c r="DA30" s="1091">
        <f t="shared" si="117"/>
        <v>34.729796818495629</v>
      </c>
      <c r="DB30" s="1091">
        <f t="shared" si="117"/>
        <v>34.729796818495629</v>
      </c>
      <c r="DC30" s="1091">
        <f t="shared" si="117"/>
        <v>34.729796818495622</v>
      </c>
      <c r="DD30" s="1091">
        <f t="shared" si="117"/>
        <v>34.729796818495622</v>
      </c>
      <c r="DE30" s="1091">
        <f t="shared" si="117"/>
        <v>34.729796818495622</v>
      </c>
      <c r="DF30" s="1091">
        <f t="shared" si="117"/>
        <v>34.729796818495622</v>
      </c>
      <c r="DG30" s="1091">
        <f t="shared" si="117"/>
        <v>34.729796818495622</v>
      </c>
      <c r="DH30" s="1091">
        <f t="shared" si="117"/>
        <v>34.729796818495629</v>
      </c>
      <c r="DI30" s="1091">
        <f t="shared" si="117"/>
        <v>34.729796818495629</v>
      </c>
    </row>
    <row r="31" spans="1:292 5938:5998" x14ac:dyDescent="0.2">
      <c r="AJ31" s="156"/>
      <c r="AK31" s="156"/>
      <c r="AL31" s="156"/>
      <c r="AM31" s="156"/>
      <c r="AN31" s="156"/>
      <c r="AO31" s="156"/>
      <c r="AP31" s="156"/>
      <c r="AQ31" s="156"/>
      <c r="AR31" s="156"/>
      <c r="AS31" s="156"/>
      <c r="AT31" s="156"/>
      <c r="AU31" s="156"/>
      <c r="AV31" s="156"/>
      <c r="AW31" s="156"/>
      <c r="AX31" s="156"/>
      <c r="AY31" s="156"/>
      <c r="AZ31" s="156"/>
      <c r="BA31" s="156"/>
      <c r="BB31" s="156"/>
      <c r="BC31" s="156"/>
      <c r="BD31" s="156"/>
      <c r="BE31" s="156"/>
      <c r="BF31" s="156"/>
      <c r="BG31" s="156"/>
      <c r="BH31" s="156"/>
      <c r="BI31" s="156"/>
      <c r="CK31" s="139">
        <f t="shared" ref="CK31:DI31" si="118">CK$17/SUM(CK$12:CK$16)*CK16</f>
        <v>572.79369851259844</v>
      </c>
      <c r="CL31" s="1091">
        <f t="shared" si="118"/>
        <v>572.79369851259844</v>
      </c>
      <c r="CM31" s="1091">
        <f t="shared" si="118"/>
        <v>575.82300208347726</v>
      </c>
      <c r="CN31" s="1091">
        <f t="shared" si="118"/>
        <v>575.82300208347715</v>
      </c>
      <c r="CO31" s="1091">
        <f t="shared" si="118"/>
        <v>575.69634783150218</v>
      </c>
      <c r="CP31" s="1091">
        <f t="shared" si="118"/>
        <v>575.69634783150218</v>
      </c>
      <c r="CQ31" s="1091">
        <f t="shared" si="118"/>
        <v>530.39986188209889</v>
      </c>
      <c r="CR31" s="1091">
        <f t="shared" si="118"/>
        <v>530.39986188209889</v>
      </c>
      <c r="CS31" s="1091">
        <f t="shared" si="118"/>
        <v>530.39986188209889</v>
      </c>
      <c r="CT31" s="1091">
        <f t="shared" si="118"/>
        <v>530.39986188209889</v>
      </c>
      <c r="CU31" s="1091">
        <f t="shared" si="118"/>
        <v>530.39986188209889</v>
      </c>
      <c r="CV31" s="1091">
        <f t="shared" si="118"/>
        <v>530.39986188209889</v>
      </c>
      <c r="CW31" s="1091">
        <f t="shared" si="118"/>
        <v>530.39986188209889</v>
      </c>
      <c r="CX31" s="1091">
        <f t="shared" si="118"/>
        <v>530.39986188209889</v>
      </c>
      <c r="CY31" s="1091">
        <f t="shared" si="118"/>
        <v>530.34483529651948</v>
      </c>
      <c r="CZ31" s="1091">
        <f t="shared" si="118"/>
        <v>530.34483529651936</v>
      </c>
      <c r="DA31" s="1091">
        <f t="shared" si="118"/>
        <v>530.34483529651936</v>
      </c>
      <c r="DB31" s="1091">
        <f t="shared" si="118"/>
        <v>530.34483529651936</v>
      </c>
      <c r="DC31" s="1091">
        <f t="shared" si="118"/>
        <v>530.34483529651948</v>
      </c>
      <c r="DD31" s="1091">
        <f t="shared" si="118"/>
        <v>530.34483529651948</v>
      </c>
      <c r="DE31" s="1091">
        <f t="shared" si="118"/>
        <v>530.34483529651948</v>
      </c>
      <c r="DF31" s="1091">
        <f t="shared" si="118"/>
        <v>530.34483529651948</v>
      </c>
      <c r="DG31" s="1091">
        <f t="shared" si="118"/>
        <v>530.34483529651948</v>
      </c>
      <c r="DH31" s="1091">
        <f t="shared" si="118"/>
        <v>530.34483529651948</v>
      </c>
      <c r="DI31" s="1091">
        <f t="shared" si="118"/>
        <v>530.34483529651948</v>
      </c>
    </row>
    <row r="32" spans="1:292 5938:5998" x14ac:dyDescent="0.2">
      <c r="AJ32" s="156"/>
      <c r="AK32" s="156"/>
      <c r="AL32" s="156"/>
      <c r="AM32" s="156"/>
      <c r="AN32" s="156"/>
      <c r="AO32" s="156"/>
      <c r="AP32" s="156"/>
      <c r="AQ32" s="156"/>
      <c r="AR32" s="156"/>
      <c r="AS32" s="156"/>
      <c r="AT32" s="156"/>
      <c r="AU32" s="156"/>
      <c r="AV32" s="156"/>
      <c r="AW32" s="156"/>
      <c r="AX32" s="156"/>
      <c r="AY32" s="156"/>
      <c r="AZ32" s="156"/>
      <c r="BA32" s="156"/>
      <c r="BB32" s="156"/>
      <c r="BC32" s="156"/>
      <c r="BD32" s="156"/>
      <c r="BE32" s="156"/>
      <c r="BF32" s="156"/>
      <c r="BG32" s="156"/>
      <c r="BH32" s="156"/>
      <c r="BI32" s="156"/>
      <c r="CK32" s="139">
        <f t="shared" ref="CK32:DI32" si="119">CK$17/SUM(CK$12:CK$16)*CK17</f>
        <v>16367.1</v>
      </c>
      <c r="CL32" s="1091">
        <f t="shared" si="119"/>
        <v>16367.1</v>
      </c>
      <c r="CM32" s="1091">
        <f t="shared" si="119"/>
        <v>16367.1</v>
      </c>
      <c r="CN32" s="1091">
        <f t="shared" si="119"/>
        <v>16757.869097555296</v>
      </c>
      <c r="CO32" s="1091">
        <f t="shared" si="119"/>
        <v>16918.417431883947</v>
      </c>
      <c r="CP32" s="1091">
        <f t="shared" si="119"/>
        <v>16918.417431883947</v>
      </c>
      <c r="CQ32" s="1091">
        <f t="shared" si="119"/>
        <v>14463.665067519507</v>
      </c>
      <c r="CR32" s="1091">
        <f t="shared" si="119"/>
        <v>14463.665067519507</v>
      </c>
      <c r="CS32" s="1091">
        <f t="shared" si="119"/>
        <v>14463.665067519507</v>
      </c>
      <c r="CT32" s="1091">
        <f t="shared" si="119"/>
        <v>14463.665067519507</v>
      </c>
      <c r="CU32" s="1091">
        <f t="shared" si="119"/>
        <v>14463.665067519507</v>
      </c>
      <c r="CV32" s="1091">
        <f t="shared" si="119"/>
        <v>14463.665067519507</v>
      </c>
      <c r="CW32" s="1091">
        <f t="shared" si="119"/>
        <v>14463.665067519507</v>
      </c>
      <c r="CX32" s="1091">
        <f t="shared" si="119"/>
        <v>14463.665067519507</v>
      </c>
      <c r="CY32" s="1091">
        <f t="shared" si="119"/>
        <v>14463.665067519511</v>
      </c>
      <c r="CZ32" s="1091">
        <f t="shared" si="119"/>
        <v>14472.224592506271</v>
      </c>
      <c r="DA32" s="1091">
        <f t="shared" si="119"/>
        <v>14472.224592506271</v>
      </c>
      <c r="DB32" s="1091">
        <f t="shared" si="119"/>
        <v>14472.224592506271</v>
      </c>
      <c r="DC32" s="1091">
        <f t="shared" si="119"/>
        <v>14472.224592506269</v>
      </c>
      <c r="DD32" s="1091">
        <f t="shared" si="119"/>
        <v>14472.224592506269</v>
      </c>
      <c r="DE32" s="1091">
        <f t="shared" si="119"/>
        <v>14472.224592506269</v>
      </c>
      <c r="DF32" s="1091">
        <f t="shared" si="119"/>
        <v>14472.224592506269</v>
      </c>
      <c r="DG32" s="1091">
        <f t="shared" si="119"/>
        <v>14472.224592506269</v>
      </c>
      <c r="DH32" s="1091">
        <f t="shared" si="119"/>
        <v>14612.759048421645</v>
      </c>
      <c r="DI32" s="1091">
        <f t="shared" si="119"/>
        <v>14612.759048421645</v>
      </c>
    </row>
    <row r="33" spans="36:113" x14ac:dyDescent="0.2">
      <c r="AJ33" s="156"/>
      <c r="AK33" s="156"/>
      <c r="AL33" s="156"/>
      <c r="AM33" s="156"/>
      <c r="AN33" s="156"/>
      <c r="AO33" s="156"/>
      <c r="AP33" s="156"/>
      <c r="AQ33" s="156"/>
      <c r="AR33" s="156"/>
      <c r="AS33" s="156"/>
      <c r="AT33" s="156"/>
      <c r="AU33" s="156"/>
      <c r="AV33" s="156"/>
      <c r="AW33" s="156"/>
      <c r="AX33" s="156"/>
      <c r="AY33" s="156"/>
      <c r="AZ33" s="156"/>
      <c r="BA33" s="156"/>
      <c r="BB33" s="156"/>
      <c r="BC33" s="156"/>
      <c r="BD33" s="156"/>
      <c r="BE33" s="156"/>
      <c r="BF33" s="156"/>
      <c r="BG33" s="156"/>
      <c r="BH33" s="156"/>
      <c r="BI33" s="156"/>
      <c r="CL33" s="1091"/>
      <c r="CM33" s="1091"/>
      <c r="CN33" s="1091"/>
      <c r="CO33" s="1091"/>
      <c r="CP33" s="1091"/>
      <c r="CQ33" s="1091"/>
      <c r="CR33" s="1091"/>
      <c r="CS33" s="1091"/>
      <c r="CT33" s="1091"/>
      <c r="CU33" s="1091"/>
      <c r="CV33" s="1091"/>
      <c r="CW33" s="1091"/>
      <c r="CX33" s="1091"/>
      <c r="CY33" s="1091"/>
      <c r="CZ33" s="1091"/>
      <c r="DA33" s="1091"/>
      <c r="DB33" s="1091"/>
      <c r="DC33" s="1091"/>
      <c r="DD33" s="1091"/>
      <c r="DE33" s="1091"/>
      <c r="DF33" s="1091"/>
      <c r="DG33" s="1091"/>
      <c r="DH33" s="1091"/>
      <c r="DI33" s="1091"/>
    </row>
    <row r="34" spans="36:113" x14ac:dyDescent="0.2">
      <c r="AJ34" s="156"/>
      <c r="AK34" s="156"/>
      <c r="AL34" s="156"/>
      <c r="AM34" s="156"/>
      <c r="AN34" s="156"/>
      <c r="AO34" s="156"/>
      <c r="AP34" s="156"/>
      <c r="AQ34" s="156"/>
      <c r="AR34" s="156"/>
      <c r="AS34" s="156"/>
      <c r="AT34" s="156"/>
      <c r="AU34" s="156"/>
      <c r="AV34" s="156"/>
      <c r="AW34" s="156"/>
      <c r="AX34" s="156"/>
      <c r="AY34" s="156"/>
      <c r="AZ34" s="156"/>
      <c r="BA34" s="156"/>
      <c r="BB34" s="156"/>
      <c r="BC34" s="156"/>
      <c r="BD34" s="156"/>
      <c r="BE34" s="156"/>
      <c r="BF34" s="156"/>
      <c r="BG34" s="156"/>
      <c r="BH34" s="156"/>
      <c r="BI34" s="156"/>
      <c r="CL34" s="1091"/>
      <c r="CM34" s="1091"/>
      <c r="CN34" s="1091"/>
      <c r="CO34" s="1091"/>
      <c r="CP34" s="1091"/>
      <c r="CQ34" s="1091"/>
      <c r="CR34" s="1091"/>
      <c r="CS34" s="1091"/>
      <c r="CT34" s="1091"/>
      <c r="CU34" s="1091"/>
      <c r="CV34" s="1091"/>
      <c r="CW34" s="1091"/>
      <c r="CX34" s="1091"/>
      <c r="CY34" s="1091"/>
      <c r="CZ34" s="1091"/>
      <c r="DA34" s="1091"/>
      <c r="DB34" s="1091"/>
      <c r="DC34" s="1091"/>
      <c r="DD34" s="1091"/>
      <c r="DE34" s="1091"/>
      <c r="DF34" s="1091"/>
      <c r="DG34" s="1091"/>
      <c r="DH34" s="1091"/>
      <c r="DI34" s="1091"/>
    </row>
    <row r="35" spans="36:113" x14ac:dyDescent="0.2">
      <c r="AJ35" s="156"/>
      <c r="AK35" s="156"/>
      <c r="AL35" s="156"/>
      <c r="AM35" s="156"/>
      <c r="AN35" s="156"/>
      <c r="AO35" s="156"/>
      <c r="AP35" s="156"/>
      <c r="AQ35" s="156"/>
      <c r="AR35" s="156"/>
      <c r="AS35" s="156"/>
      <c r="AT35" s="156"/>
      <c r="AU35" s="156"/>
      <c r="AV35" s="156"/>
      <c r="AW35" s="156"/>
      <c r="AX35" s="156"/>
      <c r="AY35" s="156"/>
      <c r="AZ35" s="156"/>
      <c r="BA35" s="156"/>
      <c r="BB35" s="156"/>
      <c r="BC35" s="156"/>
      <c r="BD35" s="156"/>
      <c r="BE35" s="156"/>
      <c r="BF35" s="156"/>
      <c r="BG35" s="156"/>
      <c r="BH35" s="156"/>
      <c r="BI35" s="156"/>
      <c r="CL35" s="1091"/>
      <c r="CM35" s="1091"/>
      <c r="CN35" s="1091"/>
      <c r="CO35" s="1091"/>
      <c r="CP35" s="1091"/>
      <c r="CQ35" s="1091"/>
      <c r="CR35" s="1091"/>
      <c r="CS35" s="1091"/>
      <c r="CT35" s="1091"/>
      <c r="CU35" s="1091"/>
      <c r="CV35" s="1091"/>
      <c r="CW35" s="1091"/>
      <c r="CX35" s="1091"/>
      <c r="CY35" s="1091"/>
      <c r="CZ35" s="1091"/>
      <c r="DA35" s="1091"/>
      <c r="DB35" s="1091"/>
      <c r="DC35" s="1091"/>
      <c r="DD35" s="1091"/>
      <c r="DE35" s="1091"/>
      <c r="DF35" s="1091"/>
      <c r="DG35" s="1091"/>
      <c r="DH35" s="1091"/>
      <c r="DI35" s="1091"/>
    </row>
    <row r="36" spans="36:113" x14ac:dyDescent="0.2">
      <c r="AJ36" s="156"/>
      <c r="AK36" s="156"/>
      <c r="AL36" s="156"/>
      <c r="AM36" s="156"/>
      <c r="AN36" s="156"/>
      <c r="AO36" s="156"/>
      <c r="AP36" s="156"/>
      <c r="AQ36" s="156"/>
      <c r="AR36" s="156"/>
      <c r="AS36" s="156"/>
      <c r="AT36" s="156"/>
      <c r="AU36" s="156"/>
      <c r="AV36" s="156"/>
      <c r="AW36" s="156"/>
      <c r="AX36" s="156"/>
      <c r="AY36" s="156"/>
      <c r="AZ36" s="156"/>
      <c r="BA36" s="156"/>
      <c r="BB36" s="156"/>
      <c r="BC36" s="156"/>
      <c r="BD36" s="156"/>
      <c r="BE36" s="156"/>
      <c r="BF36" s="156"/>
      <c r="BG36" s="156"/>
      <c r="BH36" s="156"/>
      <c r="BI36" s="156"/>
      <c r="CL36" s="1091"/>
      <c r="CM36" s="1091"/>
      <c r="CN36" s="1091"/>
      <c r="CO36" s="1091"/>
      <c r="CP36" s="1091"/>
      <c r="CQ36" s="1091"/>
      <c r="CR36" s="1091"/>
      <c r="CS36" s="1091"/>
      <c r="CT36" s="1091"/>
      <c r="CU36" s="1091"/>
      <c r="CV36" s="1091"/>
      <c r="CW36" s="1091"/>
      <c r="CX36" s="1091"/>
      <c r="CY36" s="1091"/>
      <c r="CZ36" s="1091"/>
      <c r="DA36" s="1091"/>
      <c r="DB36" s="1091"/>
      <c r="DC36" s="1091"/>
      <c r="DD36" s="1091"/>
      <c r="DE36" s="1091"/>
      <c r="DF36" s="1091"/>
      <c r="DG36" s="1091"/>
      <c r="DH36" s="1091"/>
      <c r="DI36" s="1091"/>
    </row>
    <row r="37" spans="36:113" x14ac:dyDescent="0.2">
      <c r="AJ37" s="156"/>
      <c r="AK37" s="156"/>
      <c r="AL37" s="156"/>
      <c r="AM37" s="156"/>
      <c r="AN37" s="156"/>
      <c r="AO37" s="156"/>
      <c r="AP37" s="156"/>
      <c r="AQ37" s="156"/>
      <c r="AR37" s="156"/>
      <c r="AS37" s="156"/>
      <c r="AT37" s="156"/>
      <c r="AU37" s="156"/>
      <c r="AV37" s="156"/>
      <c r="AW37" s="156"/>
      <c r="AX37" s="156"/>
      <c r="AY37" s="156"/>
      <c r="AZ37" s="156"/>
      <c r="BA37" s="156"/>
      <c r="BB37" s="156"/>
      <c r="BC37" s="156"/>
      <c r="BD37" s="156"/>
      <c r="BE37" s="156"/>
      <c r="BF37" s="156"/>
      <c r="BG37" s="156"/>
      <c r="BH37" s="156"/>
      <c r="BI37" s="156"/>
      <c r="CL37" s="1091"/>
      <c r="CM37" s="1091"/>
      <c r="CN37" s="1091"/>
      <c r="CO37" s="1091"/>
      <c r="CP37" s="1091"/>
      <c r="CQ37" s="1091"/>
      <c r="CR37" s="1091"/>
      <c r="CS37" s="1091"/>
      <c r="CT37" s="1091"/>
      <c r="CU37" s="1091"/>
      <c r="CV37" s="1091"/>
      <c r="CW37" s="1091"/>
      <c r="CX37" s="1091"/>
      <c r="CY37" s="1091"/>
      <c r="CZ37" s="1091"/>
      <c r="DA37" s="1091"/>
      <c r="DB37" s="1091"/>
      <c r="DC37" s="1091"/>
      <c r="DD37" s="1091"/>
      <c r="DE37" s="1091"/>
      <c r="DF37" s="1091"/>
      <c r="DG37" s="1091"/>
      <c r="DH37" s="1091"/>
      <c r="DI37" s="1091"/>
    </row>
    <row r="38" spans="36:113" x14ac:dyDescent="0.2">
      <c r="AJ38" s="156"/>
      <c r="AK38" s="156"/>
      <c r="AL38" s="156"/>
      <c r="AM38" s="156"/>
      <c r="AN38" s="156"/>
      <c r="AO38" s="156"/>
      <c r="AP38" s="156"/>
      <c r="AQ38" s="156"/>
      <c r="AR38" s="156"/>
      <c r="AS38" s="156"/>
      <c r="AT38" s="156"/>
      <c r="AU38" s="156"/>
      <c r="AV38" s="156"/>
      <c r="AW38" s="156"/>
      <c r="AX38" s="156"/>
      <c r="AY38" s="156"/>
      <c r="AZ38" s="156"/>
      <c r="BA38" s="156"/>
      <c r="BB38" s="156"/>
      <c r="BC38" s="156"/>
      <c r="BD38" s="156"/>
      <c r="BE38" s="156"/>
      <c r="BF38" s="156"/>
      <c r="BG38" s="156"/>
      <c r="BH38" s="156"/>
      <c r="BI38" s="156"/>
      <c r="CL38" s="1091"/>
      <c r="CM38" s="1091"/>
      <c r="CN38" s="1091"/>
      <c r="CO38" s="1091"/>
      <c r="CP38" s="1091"/>
      <c r="CQ38" s="1091"/>
      <c r="CR38" s="1091"/>
      <c r="CS38" s="1091"/>
      <c r="CT38" s="1091"/>
      <c r="CU38" s="1091"/>
      <c r="CV38" s="1091"/>
      <c r="CW38" s="1091"/>
      <c r="CX38" s="1091"/>
      <c r="CY38" s="1091"/>
      <c r="CZ38" s="1091"/>
      <c r="DA38" s="1091"/>
      <c r="DB38" s="1091"/>
      <c r="DC38" s="1091"/>
      <c r="DD38" s="1091"/>
      <c r="DE38" s="1091"/>
      <c r="DF38" s="1091"/>
      <c r="DG38" s="1091"/>
      <c r="DH38" s="1091"/>
      <c r="DI38" s="1091"/>
    </row>
    <row r="39" spans="36:113" x14ac:dyDescent="0.2">
      <c r="AJ39" s="156"/>
      <c r="AK39" s="156"/>
      <c r="AL39" s="156"/>
      <c r="AM39" s="156"/>
      <c r="AN39" s="156"/>
      <c r="AO39" s="156"/>
      <c r="AP39" s="156"/>
      <c r="AQ39" s="156"/>
      <c r="AR39" s="156"/>
      <c r="AS39" s="156"/>
      <c r="AT39" s="156"/>
      <c r="AU39" s="156"/>
      <c r="AV39" s="156"/>
      <c r="AW39" s="156"/>
      <c r="AX39" s="156"/>
      <c r="AY39" s="156"/>
      <c r="AZ39" s="156"/>
      <c r="BA39" s="156"/>
      <c r="BB39" s="156"/>
      <c r="BC39" s="156"/>
      <c r="BD39" s="156"/>
      <c r="BE39" s="156"/>
      <c r="BF39" s="156"/>
      <c r="BG39" s="156"/>
      <c r="BH39" s="156"/>
      <c r="BI39" s="156"/>
      <c r="CL39" s="1091"/>
      <c r="CM39" s="1091"/>
      <c r="CN39" s="1091"/>
      <c r="CO39" s="1091"/>
      <c r="CP39" s="1091"/>
      <c r="CQ39" s="1091"/>
      <c r="CR39" s="1091"/>
      <c r="CS39" s="1091"/>
      <c r="CT39" s="1091"/>
      <c r="CU39" s="1091"/>
      <c r="CV39" s="1091"/>
      <c r="CW39" s="1091"/>
      <c r="CX39" s="1091"/>
      <c r="CY39" s="1091"/>
      <c r="CZ39" s="1091"/>
      <c r="DA39" s="1091"/>
      <c r="DB39" s="1091"/>
      <c r="DC39" s="1091"/>
      <c r="DD39" s="1091"/>
      <c r="DE39" s="1091"/>
      <c r="DF39" s="1091"/>
      <c r="DG39" s="1091"/>
      <c r="DH39" s="1091"/>
      <c r="DI39" s="1091"/>
    </row>
    <row r="40" spans="36:113" x14ac:dyDescent="0.2">
      <c r="AJ40" s="156"/>
      <c r="AK40" s="156"/>
      <c r="AL40" s="156"/>
      <c r="AM40" s="156"/>
      <c r="AN40" s="156"/>
      <c r="AO40" s="156"/>
      <c r="AP40" s="156"/>
      <c r="AQ40" s="156"/>
      <c r="AR40" s="156"/>
      <c r="AS40" s="156"/>
      <c r="AT40" s="156"/>
      <c r="AU40" s="156"/>
      <c r="AV40" s="156"/>
      <c r="AW40" s="156"/>
      <c r="AX40" s="156"/>
      <c r="AY40" s="156"/>
      <c r="AZ40" s="156"/>
      <c r="BA40" s="156"/>
      <c r="BB40" s="156"/>
      <c r="BC40" s="156"/>
      <c r="BD40" s="156"/>
      <c r="BE40" s="156"/>
      <c r="BF40" s="156"/>
      <c r="BG40" s="156"/>
      <c r="BH40" s="156"/>
      <c r="BI40" s="156"/>
      <c r="CL40" s="1091"/>
      <c r="CM40" s="1091"/>
      <c r="CN40" s="1091"/>
      <c r="CO40" s="1091"/>
      <c r="CP40" s="1091"/>
      <c r="CQ40" s="1091"/>
      <c r="CR40" s="1091"/>
      <c r="CS40" s="1091"/>
      <c r="CT40" s="1091"/>
      <c r="CU40" s="1091"/>
      <c r="CV40" s="1091"/>
      <c r="CW40" s="1091"/>
      <c r="CX40" s="1091"/>
      <c r="CY40" s="1091"/>
      <c r="CZ40" s="1091"/>
      <c r="DA40" s="1091"/>
      <c r="DB40" s="1091"/>
      <c r="DC40" s="1091"/>
      <c r="DD40" s="1091"/>
      <c r="DE40" s="1091"/>
      <c r="DF40" s="1091"/>
      <c r="DG40" s="1091"/>
      <c r="DH40" s="1091"/>
      <c r="DI40" s="1091"/>
    </row>
    <row r="41" spans="36:113" x14ac:dyDescent="0.2">
      <c r="AJ41" s="156"/>
      <c r="AK41" s="156"/>
      <c r="AL41" s="156"/>
      <c r="AM41" s="156"/>
      <c r="AN41" s="156"/>
      <c r="AO41" s="156"/>
      <c r="AP41" s="156"/>
      <c r="AQ41" s="156"/>
      <c r="AR41" s="156"/>
      <c r="AS41" s="156"/>
      <c r="AT41" s="156"/>
      <c r="AU41" s="156"/>
      <c r="AV41" s="156"/>
      <c r="AW41" s="156"/>
      <c r="AX41" s="156"/>
      <c r="AY41" s="156"/>
      <c r="AZ41" s="156"/>
      <c r="BA41" s="156"/>
      <c r="BB41" s="156"/>
      <c r="BC41" s="156"/>
      <c r="BD41" s="156"/>
      <c r="BE41" s="156"/>
      <c r="BF41" s="156"/>
      <c r="BG41" s="156"/>
      <c r="BH41" s="156"/>
      <c r="BI41" s="156"/>
      <c r="CL41" s="1091"/>
      <c r="CM41" s="1091"/>
      <c r="CN41" s="1091"/>
      <c r="CO41" s="1091"/>
      <c r="CP41" s="1091"/>
      <c r="CQ41" s="1091"/>
      <c r="CR41" s="1091"/>
      <c r="CS41" s="1091"/>
      <c r="CT41" s="1091"/>
      <c r="CU41" s="1091"/>
      <c r="CV41" s="1091"/>
      <c r="CW41" s="1091"/>
      <c r="CX41" s="1091"/>
      <c r="CY41" s="1091"/>
      <c r="CZ41" s="1091"/>
      <c r="DA41" s="1091"/>
      <c r="DB41" s="1091"/>
      <c r="DC41" s="1091"/>
      <c r="DD41" s="1091"/>
      <c r="DE41" s="1091"/>
      <c r="DF41" s="1091"/>
      <c r="DG41" s="1091"/>
      <c r="DH41" s="1091"/>
      <c r="DI41" s="1091"/>
    </row>
    <row r="42" spans="36:113" x14ac:dyDescent="0.2">
      <c r="AJ42" s="156"/>
      <c r="AK42" s="156"/>
      <c r="AL42" s="156"/>
      <c r="AM42" s="156"/>
      <c r="AN42" s="156"/>
      <c r="AO42" s="156"/>
      <c r="AP42" s="156"/>
      <c r="AQ42" s="156"/>
      <c r="AR42" s="156"/>
      <c r="AS42" s="156"/>
      <c r="AT42" s="156"/>
      <c r="AU42" s="156"/>
      <c r="AV42" s="156"/>
      <c r="AW42" s="156"/>
      <c r="AX42" s="156"/>
      <c r="AY42" s="156"/>
      <c r="AZ42" s="156"/>
      <c r="BA42" s="156"/>
      <c r="BB42" s="156"/>
      <c r="BC42" s="156"/>
      <c r="BD42" s="156"/>
      <c r="BE42" s="156"/>
      <c r="BF42" s="156"/>
      <c r="BG42" s="156"/>
      <c r="BH42" s="156"/>
      <c r="BI42" s="156"/>
      <c r="CL42" s="1091"/>
      <c r="CM42" s="1091"/>
      <c r="CN42" s="1091"/>
      <c r="CO42" s="1091"/>
      <c r="CP42" s="1091"/>
      <c r="CQ42" s="1091"/>
      <c r="CR42" s="1091"/>
      <c r="CS42" s="1091"/>
      <c r="CT42" s="1091"/>
      <c r="CU42" s="1091"/>
      <c r="CV42" s="1091"/>
      <c r="CW42" s="1091"/>
      <c r="CX42" s="1091"/>
      <c r="CY42" s="1091"/>
      <c r="CZ42" s="1091"/>
      <c r="DA42" s="1091"/>
      <c r="DB42" s="1091"/>
      <c r="DC42" s="1091"/>
      <c r="DD42" s="1091"/>
      <c r="DE42" s="1091"/>
      <c r="DF42" s="1091"/>
      <c r="DG42" s="1091"/>
      <c r="DH42" s="1091"/>
      <c r="DI42" s="1091"/>
    </row>
    <row r="43" spans="36:113" x14ac:dyDescent="0.2">
      <c r="AJ43" s="156"/>
      <c r="AK43" s="156"/>
      <c r="AL43" s="156"/>
      <c r="AM43" s="156"/>
      <c r="AN43" s="156"/>
      <c r="AO43" s="156"/>
      <c r="AP43" s="156"/>
      <c r="AQ43" s="156"/>
      <c r="AR43" s="156"/>
      <c r="AS43" s="156"/>
      <c r="AT43" s="156"/>
      <c r="AU43" s="156"/>
      <c r="AV43" s="156"/>
      <c r="AW43" s="156"/>
      <c r="AX43" s="156"/>
      <c r="AY43" s="156"/>
      <c r="AZ43" s="156"/>
      <c r="BA43" s="156"/>
      <c r="BB43" s="156"/>
      <c r="BC43" s="156"/>
      <c r="BD43" s="156"/>
      <c r="BE43" s="156"/>
      <c r="BF43" s="156"/>
      <c r="BG43" s="156"/>
      <c r="BH43" s="156"/>
      <c r="BI43" s="156"/>
    </row>
    <row r="44" spans="36:113" x14ac:dyDescent="0.2">
      <c r="AJ44" s="156"/>
      <c r="AK44" s="156"/>
      <c r="AL44" s="156"/>
      <c r="AM44" s="156"/>
      <c r="AN44" s="156"/>
      <c r="AO44" s="156"/>
      <c r="AP44" s="156"/>
      <c r="AQ44" s="156"/>
      <c r="AR44" s="156"/>
      <c r="AS44" s="156"/>
      <c r="AT44" s="156"/>
      <c r="AU44" s="156"/>
      <c r="AV44" s="156"/>
      <c r="AW44" s="156"/>
      <c r="AX44" s="156"/>
      <c r="AY44" s="156"/>
      <c r="AZ44" s="156"/>
      <c r="BA44" s="156"/>
      <c r="BB44" s="156"/>
      <c r="BC44" s="156"/>
      <c r="BD44" s="156"/>
      <c r="BE44" s="156"/>
      <c r="BF44" s="156"/>
      <c r="BG44" s="156"/>
      <c r="BH44" s="156"/>
      <c r="BI44" s="156"/>
    </row>
    <row r="45" spans="36:113" x14ac:dyDescent="0.2">
      <c r="AJ45" s="156"/>
      <c r="AK45" s="156"/>
      <c r="AL45" s="156"/>
      <c r="AM45" s="156"/>
      <c r="AN45" s="156"/>
      <c r="AO45" s="156"/>
      <c r="AP45" s="156"/>
      <c r="AQ45" s="156"/>
      <c r="AR45" s="156"/>
      <c r="AS45" s="156"/>
      <c r="AT45" s="156"/>
      <c r="AU45" s="156"/>
      <c r="AV45" s="156"/>
      <c r="AW45" s="156"/>
      <c r="AX45" s="156"/>
      <c r="AY45" s="156"/>
      <c r="AZ45" s="156"/>
      <c r="BA45" s="156"/>
      <c r="BB45" s="156"/>
      <c r="BC45" s="156"/>
      <c r="BD45" s="156"/>
      <c r="BE45" s="156"/>
      <c r="BF45" s="156"/>
      <c r="BG45" s="156"/>
      <c r="BH45" s="156"/>
      <c r="BI45" s="156"/>
    </row>
    <row r="46" spans="36:113" x14ac:dyDescent="0.2">
      <c r="AJ46" s="156"/>
      <c r="AK46" s="156"/>
      <c r="AL46" s="156"/>
      <c r="AM46" s="156"/>
      <c r="AN46" s="156"/>
      <c r="AO46" s="156"/>
      <c r="AP46" s="156"/>
      <c r="AQ46" s="156"/>
      <c r="AR46" s="156"/>
      <c r="AS46" s="156"/>
      <c r="AT46" s="156"/>
      <c r="AU46" s="156"/>
      <c r="AV46" s="156"/>
      <c r="AW46" s="156"/>
      <c r="AX46" s="156"/>
      <c r="AY46" s="156"/>
      <c r="AZ46" s="156"/>
      <c r="BA46" s="156"/>
      <c r="BB46" s="156"/>
      <c r="BC46" s="156"/>
      <c r="BD46" s="156"/>
      <c r="BE46" s="156"/>
      <c r="BF46" s="156"/>
      <c r="BG46" s="156"/>
      <c r="BH46" s="156"/>
      <c r="BI46" s="156"/>
    </row>
    <row r="47" spans="36:113" x14ac:dyDescent="0.2">
      <c r="AJ47" s="156"/>
      <c r="AK47" s="156"/>
      <c r="AL47" s="156"/>
      <c r="AM47" s="156"/>
      <c r="AN47" s="156"/>
      <c r="AO47" s="156"/>
      <c r="AP47" s="156"/>
      <c r="AQ47" s="156"/>
      <c r="AR47" s="156"/>
      <c r="AS47" s="156"/>
      <c r="AT47" s="156"/>
      <c r="AU47" s="156"/>
      <c r="AV47" s="156"/>
      <c r="AW47" s="156"/>
      <c r="AX47" s="156"/>
      <c r="AY47" s="156"/>
      <c r="AZ47" s="156"/>
      <c r="BA47" s="156"/>
      <c r="BB47" s="156"/>
      <c r="BC47" s="156"/>
      <c r="BD47" s="156"/>
      <c r="BE47" s="156"/>
      <c r="BF47" s="156"/>
      <c r="BG47" s="156"/>
      <c r="BH47" s="156"/>
      <c r="BI47" s="156"/>
    </row>
    <row r="48" spans="36:113" x14ac:dyDescent="0.2">
      <c r="AJ48" s="156"/>
      <c r="AK48" s="156"/>
      <c r="AL48" s="156"/>
      <c r="AM48" s="156"/>
      <c r="AN48" s="156"/>
      <c r="AO48" s="156"/>
      <c r="AP48" s="156"/>
      <c r="AQ48" s="156"/>
      <c r="AR48" s="156"/>
      <c r="AS48" s="156"/>
      <c r="AT48" s="156"/>
      <c r="AU48" s="156"/>
      <c r="AV48" s="156"/>
      <c r="AW48" s="156"/>
      <c r="AX48" s="156"/>
      <c r="AY48" s="156"/>
      <c r="AZ48" s="156"/>
      <c r="BA48" s="156"/>
      <c r="BB48" s="156"/>
      <c r="BC48" s="156"/>
      <c r="BD48" s="156"/>
      <c r="BE48" s="156"/>
      <c r="BF48" s="156"/>
      <c r="BG48" s="156"/>
      <c r="BH48" s="156"/>
      <c r="BI48" s="156"/>
    </row>
    <row r="49" spans="36:61" x14ac:dyDescent="0.2">
      <c r="AJ49" s="156"/>
      <c r="AK49" s="156"/>
      <c r="AL49" s="156"/>
      <c r="AM49" s="156"/>
      <c r="AN49" s="156"/>
      <c r="AO49" s="156"/>
      <c r="AP49" s="156"/>
      <c r="AQ49" s="156"/>
      <c r="AR49" s="156"/>
      <c r="AS49" s="156"/>
      <c r="AT49" s="156"/>
      <c r="AU49" s="156"/>
      <c r="AV49" s="156"/>
      <c r="AW49" s="156"/>
      <c r="AX49" s="156"/>
      <c r="AY49" s="156"/>
      <c r="AZ49" s="156"/>
      <c r="BA49" s="156"/>
      <c r="BB49" s="156"/>
      <c r="BC49" s="156"/>
      <c r="BD49" s="156"/>
      <c r="BE49" s="156"/>
      <c r="BF49" s="156"/>
      <c r="BG49" s="156"/>
      <c r="BH49" s="156"/>
      <c r="BI49" s="156"/>
    </row>
    <row r="50" spans="36:61" x14ac:dyDescent="0.2">
      <c r="AJ50" s="156"/>
      <c r="AK50" s="156"/>
      <c r="AL50" s="156"/>
      <c r="AM50" s="156"/>
      <c r="AN50" s="156"/>
      <c r="AO50" s="156"/>
      <c r="AP50" s="156"/>
      <c r="AQ50" s="156"/>
      <c r="AR50" s="156"/>
      <c r="AS50" s="156"/>
      <c r="AT50" s="156"/>
      <c r="AU50" s="156"/>
      <c r="AV50" s="156"/>
      <c r="AW50" s="156"/>
      <c r="AX50" s="156"/>
      <c r="AY50" s="156"/>
      <c r="AZ50" s="156"/>
      <c r="BA50" s="156"/>
      <c r="BB50" s="156"/>
      <c r="BC50" s="156"/>
      <c r="BD50" s="156"/>
      <c r="BE50" s="156"/>
      <c r="BF50" s="156"/>
      <c r="BG50" s="156"/>
      <c r="BH50" s="156"/>
      <c r="BI50" s="156"/>
    </row>
    <row r="51" spans="36:61" x14ac:dyDescent="0.2">
      <c r="AJ51" s="156"/>
      <c r="AK51" s="156"/>
      <c r="AL51" s="156"/>
      <c r="AM51" s="156"/>
      <c r="AN51" s="156"/>
      <c r="AO51" s="156"/>
      <c r="AP51" s="156"/>
      <c r="AQ51" s="156"/>
      <c r="AR51" s="156"/>
      <c r="AS51" s="156"/>
      <c r="AT51" s="156"/>
      <c r="AU51" s="156"/>
      <c r="AV51" s="156"/>
      <c r="AW51" s="156"/>
      <c r="AX51" s="156"/>
      <c r="AY51" s="156"/>
      <c r="AZ51" s="156"/>
      <c r="BA51" s="156"/>
      <c r="BB51" s="156"/>
      <c r="BC51" s="156"/>
      <c r="BD51" s="156"/>
      <c r="BE51" s="156"/>
      <c r="BF51" s="156"/>
      <c r="BG51" s="156"/>
      <c r="BH51" s="156"/>
      <c r="BI51" s="156"/>
    </row>
    <row r="52" spans="36:61" x14ac:dyDescent="0.2">
      <c r="AJ52" s="156"/>
      <c r="AK52" s="156"/>
      <c r="AL52" s="156"/>
      <c r="AM52" s="156"/>
      <c r="AN52" s="156"/>
      <c r="AO52" s="156"/>
      <c r="AP52" s="156"/>
      <c r="AQ52" s="156"/>
      <c r="AR52" s="156"/>
      <c r="AS52" s="156"/>
      <c r="AT52" s="156"/>
      <c r="AU52" s="156"/>
      <c r="AV52" s="156"/>
      <c r="AW52" s="156"/>
      <c r="AX52" s="156"/>
      <c r="AY52" s="156"/>
      <c r="AZ52" s="156"/>
      <c r="BA52" s="156"/>
      <c r="BB52" s="156"/>
      <c r="BC52" s="156"/>
      <c r="BD52" s="156"/>
      <c r="BE52" s="156"/>
      <c r="BF52" s="156"/>
      <c r="BG52" s="156"/>
      <c r="BH52" s="156"/>
      <c r="BI52" s="156"/>
    </row>
    <row r="53" spans="36:61" x14ac:dyDescent="0.2">
      <c r="AJ53" s="156"/>
      <c r="AK53" s="156"/>
      <c r="AL53" s="156"/>
      <c r="AM53" s="156"/>
      <c r="AN53" s="156"/>
      <c r="AO53" s="156"/>
      <c r="AP53" s="156"/>
      <c r="AQ53" s="156"/>
      <c r="AR53" s="156"/>
      <c r="AS53" s="156"/>
      <c r="AT53" s="156"/>
      <c r="AU53" s="156"/>
      <c r="AV53" s="156"/>
      <c r="AW53" s="156"/>
      <c r="AX53" s="156"/>
      <c r="AY53" s="156"/>
      <c r="AZ53" s="156"/>
      <c r="BA53" s="156"/>
      <c r="BB53" s="156"/>
      <c r="BC53" s="156"/>
      <c r="BD53" s="156"/>
      <c r="BE53" s="156"/>
      <c r="BF53" s="156"/>
      <c r="BG53" s="156"/>
      <c r="BH53" s="156"/>
      <c r="BI53" s="156"/>
    </row>
    <row r="54" spans="36:61" x14ac:dyDescent="0.2">
      <c r="AJ54" s="156"/>
      <c r="AK54" s="156"/>
      <c r="AL54" s="156"/>
      <c r="AM54" s="156"/>
      <c r="AN54" s="156"/>
      <c r="AO54" s="156"/>
      <c r="AP54" s="156"/>
      <c r="AQ54" s="156"/>
      <c r="AR54" s="156"/>
      <c r="AS54" s="156"/>
      <c r="AT54" s="156"/>
      <c r="AU54" s="156"/>
      <c r="AV54" s="156"/>
      <c r="AW54" s="156"/>
      <c r="AX54" s="156"/>
      <c r="AY54" s="156"/>
      <c r="AZ54" s="156"/>
      <c r="BA54" s="156"/>
      <c r="BB54" s="156"/>
      <c r="BC54" s="156"/>
      <c r="BD54" s="156"/>
      <c r="BE54" s="156"/>
      <c r="BF54" s="156"/>
      <c r="BG54" s="156"/>
      <c r="BH54" s="156"/>
      <c r="BI54" s="156"/>
    </row>
    <row r="55" spans="36:61" x14ac:dyDescent="0.2">
      <c r="AJ55" s="156"/>
      <c r="AK55" s="156"/>
      <c r="AL55" s="156"/>
      <c r="AM55" s="156"/>
      <c r="AN55" s="156"/>
      <c r="AO55" s="156"/>
      <c r="AP55" s="156"/>
      <c r="AQ55" s="156"/>
      <c r="AR55" s="156"/>
      <c r="AS55" s="156"/>
      <c r="AT55" s="156"/>
      <c r="AU55" s="156"/>
      <c r="AV55" s="156"/>
      <c r="AW55" s="156"/>
      <c r="AX55" s="156"/>
      <c r="AY55" s="156"/>
      <c r="AZ55" s="156"/>
      <c r="BA55" s="156"/>
      <c r="BB55" s="156"/>
      <c r="BC55" s="156"/>
      <c r="BD55" s="156"/>
      <c r="BE55" s="156"/>
      <c r="BF55" s="156"/>
      <c r="BG55" s="156"/>
      <c r="BH55" s="156"/>
      <c r="BI55" s="156"/>
    </row>
    <row r="56" spans="36:61" x14ac:dyDescent="0.2">
      <c r="AJ56" s="156"/>
      <c r="AK56" s="156"/>
      <c r="AL56" s="156"/>
      <c r="AM56" s="156"/>
      <c r="AN56" s="156"/>
      <c r="AO56" s="156"/>
      <c r="AP56" s="156"/>
      <c r="AQ56" s="156"/>
      <c r="AR56" s="156"/>
      <c r="AS56" s="156"/>
      <c r="AT56" s="156"/>
      <c r="AU56" s="156"/>
      <c r="AV56" s="156"/>
      <c r="AW56" s="156"/>
      <c r="AX56" s="156"/>
      <c r="AY56" s="156"/>
      <c r="AZ56" s="156"/>
      <c r="BA56" s="156"/>
      <c r="BB56" s="156"/>
      <c r="BC56" s="156"/>
      <c r="BD56" s="156"/>
      <c r="BE56" s="156"/>
      <c r="BF56" s="156"/>
      <c r="BG56" s="156"/>
      <c r="BH56" s="156"/>
      <c r="BI56" s="156"/>
    </row>
    <row r="57" spans="36:61" x14ac:dyDescent="0.2">
      <c r="AJ57" s="156"/>
      <c r="AK57" s="156"/>
      <c r="AL57" s="156"/>
      <c r="AM57" s="156"/>
      <c r="AN57" s="156"/>
      <c r="AO57" s="156"/>
      <c r="AP57" s="156"/>
      <c r="AQ57" s="156"/>
      <c r="AR57" s="156"/>
      <c r="AS57" s="156"/>
      <c r="AT57" s="156"/>
      <c r="AU57" s="156"/>
      <c r="AV57" s="156"/>
      <c r="AW57" s="156"/>
      <c r="AX57" s="156"/>
      <c r="AY57" s="156"/>
      <c r="AZ57" s="156"/>
      <c r="BA57" s="156"/>
      <c r="BB57" s="156"/>
      <c r="BC57" s="156"/>
      <c r="BD57" s="156"/>
      <c r="BE57" s="156"/>
      <c r="BF57" s="156"/>
      <c r="BG57" s="156"/>
      <c r="BH57" s="156"/>
      <c r="BI57" s="156"/>
    </row>
    <row r="58" spans="36:61" x14ac:dyDescent="0.2">
      <c r="AJ58" s="156"/>
      <c r="AK58" s="156"/>
      <c r="AL58" s="156"/>
      <c r="AM58" s="156"/>
      <c r="AN58" s="156"/>
      <c r="AO58" s="156"/>
      <c r="AP58" s="156"/>
      <c r="AQ58" s="156"/>
      <c r="AR58" s="156"/>
      <c r="AS58" s="156"/>
      <c r="AT58" s="156"/>
      <c r="AU58" s="156"/>
      <c r="AV58" s="156"/>
      <c r="AW58" s="156"/>
      <c r="AX58" s="156"/>
      <c r="AY58" s="156"/>
      <c r="AZ58" s="156"/>
      <c r="BA58" s="156"/>
      <c r="BB58" s="156"/>
      <c r="BC58" s="156"/>
      <c r="BD58" s="156"/>
      <c r="BE58" s="156"/>
      <c r="BF58" s="156"/>
      <c r="BG58" s="156"/>
      <c r="BH58" s="156"/>
      <c r="BI58" s="156"/>
    </row>
    <row r="59" spans="36:61" x14ac:dyDescent="0.2">
      <c r="AJ59" s="156"/>
      <c r="AK59" s="156"/>
      <c r="AL59" s="156"/>
      <c r="AM59" s="156"/>
      <c r="AN59" s="156"/>
      <c r="AO59" s="156"/>
      <c r="AP59" s="156"/>
      <c r="AQ59" s="156"/>
      <c r="AR59" s="156"/>
      <c r="AS59" s="156"/>
      <c r="AT59" s="156"/>
      <c r="AU59" s="156"/>
      <c r="AV59" s="156"/>
      <c r="AW59" s="156"/>
      <c r="AX59" s="156"/>
      <c r="AY59" s="156"/>
      <c r="AZ59" s="156"/>
      <c r="BA59" s="156"/>
      <c r="BB59" s="156"/>
      <c r="BC59" s="156"/>
      <c r="BD59" s="156"/>
      <c r="BE59" s="156"/>
      <c r="BF59" s="156"/>
      <c r="BG59" s="156"/>
      <c r="BH59" s="156"/>
      <c r="BI59" s="156"/>
    </row>
    <row r="60" spans="36:61" x14ac:dyDescent="0.2">
      <c r="AJ60" s="156"/>
      <c r="AK60" s="156"/>
      <c r="AL60" s="156"/>
      <c r="AM60" s="156"/>
      <c r="AN60" s="156"/>
      <c r="AO60" s="156"/>
      <c r="AP60" s="156"/>
      <c r="AQ60" s="156"/>
      <c r="AR60" s="156"/>
      <c r="AS60" s="156"/>
      <c r="AT60" s="156"/>
      <c r="AU60" s="156"/>
      <c r="AV60" s="156"/>
      <c r="AW60" s="156"/>
      <c r="AX60" s="156"/>
      <c r="AY60" s="156"/>
      <c r="AZ60" s="156"/>
      <c r="BA60" s="156"/>
      <c r="BB60" s="156"/>
      <c r="BC60" s="156"/>
      <c r="BD60" s="156"/>
      <c r="BE60" s="156"/>
      <c r="BF60" s="156"/>
      <c r="BG60" s="156"/>
      <c r="BH60" s="156"/>
      <c r="BI60" s="156"/>
    </row>
    <row r="61" spans="36:61" x14ac:dyDescent="0.2">
      <c r="AJ61" s="156"/>
      <c r="AK61" s="156"/>
      <c r="AL61" s="156"/>
      <c r="AM61" s="156"/>
      <c r="AN61" s="156"/>
      <c r="AO61" s="156"/>
      <c r="AP61" s="156"/>
      <c r="AQ61" s="156"/>
      <c r="AR61" s="156"/>
      <c r="AS61" s="156"/>
      <c r="AT61" s="156"/>
      <c r="AU61" s="156"/>
      <c r="AV61" s="156"/>
      <c r="AW61" s="156"/>
      <c r="AX61" s="156"/>
      <c r="AY61" s="156"/>
      <c r="AZ61" s="156"/>
      <c r="BA61" s="156"/>
      <c r="BB61" s="156"/>
      <c r="BC61" s="156"/>
      <c r="BD61" s="156"/>
      <c r="BE61" s="156"/>
      <c r="BF61" s="156"/>
      <c r="BG61" s="156"/>
      <c r="BH61" s="156"/>
      <c r="BI61" s="156"/>
    </row>
    <row r="62" spans="36:61" x14ac:dyDescent="0.2">
      <c r="AJ62" s="156"/>
      <c r="AK62" s="156"/>
      <c r="AL62" s="156"/>
      <c r="AM62" s="156"/>
      <c r="AN62" s="156"/>
      <c r="AO62" s="156"/>
      <c r="AP62" s="156"/>
      <c r="AQ62" s="156"/>
      <c r="AR62" s="156"/>
      <c r="AS62" s="156"/>
      <c r="AT62" s="156"/>
      <c r="AU62" s="156"/>
      <c r="AV62" s="156"/>
      <c r="AW62" s="156"/>
      <c r="AX62" s="156"/>
      <c r="AY62" s="156"/>
      <c r="AZ62" s="156"/>
      <c r="BA62" s="156"/>
      <c r="BB62" s="156"/>
      <c r="BC62" s="156"/>
      <c r="BD62" s="156"/>
      <c r="BE62" s="156"/>
      <c r="BF62" s="156"/>
      <c r="BG62" s="156"/>
      <c r="BH62" s="156"/>
      <c r="BI62" s="156"/>
    </row>
    <row r="63" spans="36:61" x14ac:dyDescent="0.2">
      <c r="AJ63" s="156"/>
      <c r="AK63" s="156"/>
      <c r="AL63" s="156"/>
      <c r="AM63" s="156"/>
      <c r="AN63" s="156"/>
      <c r="AO63" s="156"/>
      <c r="AP63" s="156"/>
      <c r="AQ63" s="156"/>
      <c r="AR63" s="156"/>
      <c r="AS63" s="156"/>
      <c r="AT63" s="156"/>
      <c r="AU63" s="156"/>
      <c r="AV63" s="156"/>
      <c r="AW63" s="156"/>
      <c r="AX63" s="156"/>
      <c r="AY63" s="156"/>
      <c r="AZ63" s="156"/>
      <c r="BA63" s="156"/>
      <c r="BB63" s="156"/>
      <c r="BC63" s="156"/>
      <c r="BD63" s="156"/>
      <c r="BE63" s="156"/>
      <c r="BF63" s="156"/>
      <c r="BG63" s="156"/>
      <c r="BH63" s="156"/>
      <c r="BI63" s="156"/>
    </row>
    <row r="64" spans="36:61" x14ac:dyDescent="0.2">
      <c r="AJ64" s="156"/>
      <c r="AK64" s="156"/>
      <c r="AL64" s="156"/>
      <c r="AM64" s="156"/>
      <c r="AN64" s="156"/>
      <c r="AO64" s="156"/>
      <c r="AP64" s="156"/>
      <c r="AQ64" s="156"/>
      <c r="AR64" s="156"/>
      <c r="AS64" s="156"/>
      <c r="AT64" s="156"/>
      <c r="AU64" s="156"/>
      <c r="AV64" s="156"/>
      <c r="AW64" s="156"/>
      <c r="AX64" s="156"/>
      <c r="AY64" s="156"/>
      <c r="AZ64" s="156"/>
      <c r="BA64" s="156"/>
      <c r="BB64" s="156"/>
      <c r="BC64" s="156"/>
      <c r="BD64" s="156"/>
      <c r="BE64" s="156"/>
      <c r="BF64" s="156"/>
      <c r="BG64" s="156"/>
      <c r="BH64" s="156"/>
      <c r="BI64" s="156"/>
    </row>
    <row r="65" spans="36:61" x14ac:dyDescent="0.2">
      <c r="AJ65" s="156"/>
      <c r="AK65" s="156"/>
      <c r="AL65" s="156"/>
      <c r="AM65" s="156"/>
      <c r="AN65" s="156"/>
      <c r="AO65" s="156"/>
      <c r="AP65" s="156"/>
      <c r="AQ65" s="156"/>
      <c r="AR65" s="156"/>
      <c r="AS65" s="156"/>
      <c r="AT65" s="156"/>
      <c r="AU65" s="156"/>
      <c r="AV65" s="156"/>
      <c r="AW65" s="156"/>
      <c r="AX65" s="156"/>
      <c r="AY65" s="156"/>
      <c r="AZ65" s="156"/>
      <c r="BA65" s="156"/>
      <c r="BB65" s="156"/>
      <c r="BC65" s="156"/>
      <c r="BD65" s="156"/>
      <c r="BE65" s="156"/>
      <c r="BF65" s="156"/>
      <c r="BG65" s="156"/>
      <c r="BH65" s="156"/>
      <c r="BI65" s="156"/>
    </row>
    <row r="66" spans="36:61" x14ac:dyDescent="0.2">
      <c r="AJ66" s="156"/>
      <c r="AK66" s="156"/>
      <c r="AL66" s="156"/>
      <c r="AM66" s="156"/>
      <c r="AN66" s="156"/>
      <c r="AO66" s="156"/>
      <c r="AP66" s="156"/>
      <c r="AQ66" s="156"/>
      <c r="AR66" s="156"/>
      <c r="AS66" s="156"/>
      <c r="AT66" s="156"/>
      <c r="AU66" s="156"/>
      <c r="AV66" s="156"/>
      <c r="AW66" s="156"/>
      <c r="AX66" s="156"/>
      <c r="AY66" s="156"/>
      <c r="AZ66" s="156"/>
      <c r="BA66" s="156"/>
      <c r="BB66" s="156"/>
      <c r="BC66" s="156"/>
      <c r="BD66" s="156"/>
      <c r="BE66" s="156"/>
      <c r="BF66" s="156"/>
      <c r="BG66" s="156"/>
      <c r="BH66" s="156"/>
      <c r="BI66" s="156"/>
    </row>
    <row r="67" spans="36:61" x14ac:dyDescent="0.2">
      <c r="AJ67" s="156"/>
      <c r="AK67" s="156"/>
      <c r="AL67" s="156"/>
      <c r="AM67" s="156"/>
      <c r="AN67" s="156"/>
      <c r="AO67" s="156"/>
      <c r="AP67" s="156"/>
      <c r="AQ67" s="156"/>
      <c r="AR67" s="156"/>
      <c r="AS67" s="156"/>
      <c r="AT67" s="156"/>
      <c r="AU67" s="156"/>
      <c r="AV67" s="156"/>
      <c r="AW67" s="156"/>
      <c r="AX67" s="156"/>
      <c r="AY67" s="156"/>
      <c r="AZ67" s="156"/>
      <c r="BA67" s="156"/>
      <c r="BB67" s="156"/>
      <c r="BC67" s="156"/>
      <c r="BD67" s="156"/>
      <c r="BE67" s="156"/>
      <c r="BF67" s="156"/>
      <c r="BG67" s="156"/>
      <c r="BH67" s="156"/>
      <c r="BI67" s="156"/>
    </row>
    <row r="68" spans="36:61" x14ac:dyDescent="0.2">
      <c r="AJ68" s="156"/>
      <c r="AK68" s="156"/>
      <c r="AL68" s="156"/>
      <c r="AM68" s="156"/>
      <c r="AN68" s="156"/>
      <c r="AO68" s="156"/>
      <c r="AP68" s="156"/>
      <c r="AQ68" s="156"/>
      <c r="AR68" s="156"/>
      <c r="AS68" s="156"/>
      <c r="AT68" s="156"/>
      <c r="AU68" s="156"/>
      <c r="AV68" s="156"/>
      <c r="AW68" s="156"/>
      <c r="AX68" s="156"/>
      <c r="AY68" s="156"/>
      <c r="AZ68" s="156"/>
      <c r="BA68" s="156"/>
      <c r="BB68" s="156"/>
      <c r="BC68" s="156"/>
      <c r="BD68" s="156"/>
      <c r="BE68" s="156"/>
      <c r="BF68" s="156"/>
      <c r="BG68" s="156"/>
      <c r="BH68" s="156"/>
      <c r="BI68" s="156"/>
    </row>
    <row r="69" spans="36:61" x14ac:dyDescent="0.2">
      <c r="AJ69" s="156"/>
      <c r="AK69" s="156"/>
      <c r="AL69" s="156"/>
      <c r="AM69" s="156"/>
      <c r="AN69" s="156"/>
      <c r="AO69" s="156"/>
      <c r="AP69" s="156"/>
      <c r="AQ69" s="156"/>
      <c r="AR69" s="156"/>
      <c r="AS69" s="156"/>
      <c r="AT69" s="156"/>
      <c r="AU69" s="156"/>
      <c r="AV69" s="156"/>
      <c r="AW69" s="156"/>
      <c r="AX69" s="156"/>
      <c r="AY69" s="156"/>
      <c r="AZ69" s="156"/>
      <c r="BA69" s="156"/>
      <c r="BB69" s="156"/>
      <c r="BC69" s="156"/>
      <c r="BD69" s="156"/>
      <c r="BE69" s="156"/>
      <c r="BF69" s="156"/>
      <c r="BG69" s="156"/>
      <c r="BH69" s="156"/>
      <c r="BI69" s="156"/>
    </row>
    <row r="70" spans="36:61" x14ac:dyDescent="0.2">
      <c r="AJ70" s="156"/>
      <c r="AK70" s="156"/>
      <c r="AL70" s="156"/>
      <c r="AM70" s="156"/>
      <c r="AN70" s="156"/>
      <c r="AO70" s="156"/>
      <c r="AP70" s="156"/>
      <c r="AQ70" s="156"/>
      <c r="AR70" s="156"/>
      <c r="AS70" s="156"/>
      <c r="AT70" s="156"/>
      <c r="AU70" s="156"/>
      <c r="AV70" s="156"/>
      <c r="AW70" s="156"/>
      <c r="AX70" s="156"/>
      <c r="AY70" s="156"/>
      <c r="AZ70" s="156"/>
      <c r="BA70" s="156"/>
      <c r="BB70" s="156"/>
      <c r="BC70" s="156"/>
      <c r="BD70" s="156"/>
      <c r="BE70" s="156"/>
      <c r="BF70" s="156"/>
      <c r="BG70" s="156"/>
      <c r="BH70" s="156"/>
      <c r="BI70" s="156"/>
    </row>
    <row r="71" spans="36:61" x14ac:dyDescent="0.2">
      <c r="AJ71" s="156"/>
      <c r="AK71" s="156"/>
      <c r="AL71" s="156"/>
      <c r="AM71" s="156"/>
      <c r="AN71" s="156"/>
      <c r="AO71" s="156"/>
      <c r="AP71" s="156"/>
      <c r="AQ71" s="156"/>
      <c r="AR71" s="156"/>
      <c r="AS71" s="156"/>
      <c r="AT71" s="156"/>
      <c r="AU71" s="156"/>
      <c r="AV71" s="156"/>
      <c r="AW71" s="156"/>
      <c r="AX71" s="156"/>
      <c r="AY71" s="156"/>
      <c r="AZ71" s="156"/>
      <c r="BA71" s="156"/>
      <c r="BB71" s="156"/>
      <c r="BC71" s="156"/>
      <c r="BD71" s="156"/>
      <c r="BE71" s="156"/>
      <c r="BF71" s="156"/>
      <c r="BG71" s="156"/>
      <c r="BH71" s="156"/>
      <c r="BI71" s="156"/>
    </row>
    <row r="72" spans="36:61" x14ac:dyDescent="0.2">
      <c r="AJ72" s="156"/>
      <c r="AK72" s="156"/>
      <c r="AL72" s="156"/>
      <c r="AM72" s="156"/>
      <c r="AN72" s="156"/>
      <c r="AO72" s="156"/>
      <c r="AP72" s="156"/>
      <c r="AQ72" s="156"/>
      <c r="AR72" s="156"/>
      <c r="AS72" s="156"/>
      <c r="AT72" s="156"/>
      <c r="AU72" s="156"/>
      <c r="AV72" s="156"/>
      <c r="AW72" s="156"/>
      <c r="AX72" s="156"/>
      <c r="AY72" s="156"/>
      <c r="AZ72" s="156"/>
      <c r="BA72" s="156"/>
      <c r="BB72" s="156"/>
      <c r="BC72" s="156"/>
      <c r="BD72" s="156"/>
      <c r="BE72" s="156"/>
      <c r="BF72" s="156"/>
      <c r="BG72" s="156"/>
      <c r="BH72" s="156"/>
      <c r="BI72" s="156"/>
    </row>
    <row r="73" spans="36:61" x14ac:dyDescent="0.2">
      <c r="AJ73" s="156"/>
      <c r="AK73" s="156"/>
      <c r="AL73" s="156"/>
      <c r="AM73" s="156"/>
      <c r="AN73" s="156"/>
      <c r="AO73" s="156"/>
      <c r="AP73" s="156"/>
      <c r="AQ73" s="156"/>
      <c r="AR73" s="156"/>
      <c r="AS73" s="156"/>
      <c r="AT73" s="156"/>
      <c r="AU73" s="156"/>
      <c r="AV73" s="156"/>
      <c r="AW73" s="156"/>
      <c r="AX73" s="156"/>
      <c r="AY73" s="156"/>
      <c r="AZ73" s="156"/>
      <c r="BA73" s="156"/>
      <c r="BB73" s="156"/>
      <c r="BC73" s="156"/>
      <c r="BD73" s="156"/>
      <c r="BE73" s="156"/>
      <c r="BF73" s="156"/>
      <c r="BG73" s="156"/>
      <c r="BH73" s="156"/>
      <c r="BI73" s="156"/>
    </row>
    <row r="74" spans="36:61" x14ac:dyDescent="0.2">
      <c r="AJ74" s="156"/>
      <c r="AK74" s="156"/>
      <c r="AL74" s="156"/>
      <c r="AM74" s="156"/>
      <c r="AN74" s="156"/>
      <c r="AO74" s="156"/>
      <c r="AP74" s="156"/>
      <c r="AQ74" s="156"/>
      <c r="AR74" s="156"/>
      <c r="AS74" s="156"/>
      <c r="AT74" s="156"/>
      <c r="AU74" s="156"/>
      <c r="AV74" s="156"/>
      <c r="AW74" s="156"/>
      <c r="AX74" s="156"/>
      <c r="AY74" s="156"/>
      <c r="AZ74" s="156"/>
      <c r="BA74" s="156"/>
      <c r="BB74" s="156"/>
      <c r="BC74" s="156"/>
      <c r="BD74" s="156"/>
      <c r="BE74" s="156"/>
      <c r="BF74" s="156"/>
      <c r="BG74" s="156"/>
      <c r="BH74" s="156"/>
      <c r="BI74" s="156"/>
    </row>
    <row r="75" spans="36:61" x14ac:dyDescent="0.2">
      <c r="AJ75" s="156"/>
      <c r="AK75" s="156"/>
      <c r="AL75" s="156"/>
      <c r="AM75" s="156"/>
      <c r="AN75" s="156"/>
      <c r="AO75" s="156"/>
      <c r="AP75" s="156"/>
      <c r="AQ75" s="156"/>
      <c r="AR75" s="156"/>
      <c r="AS75" s="156"/>
      <c r="AT75" s="156"/>
      <c r="AU75" s="156"/>
      <c r="AV75" s="156"/>
      <c r="AW75" s="156"/>
      <c r="AX75" s="156"/>
      <c r="AY75" s="156"/>
      <c r="AZ75" s="156"/>
      <c r="BA75" s="156"/>
      <c r="BB75" s="156"/>
      <c r="BC75" s="156"/>
      <c r="BD75" s="156"/>
      <c r="BE75" s="156"/>
      <c r="BF75" s="156"/>
      <c r="BG75" s="156"/>
      <c r="BH75" s="156"/>
      <c r="BI75" s="156"/>
    </row>
    <row r="76" spans="36:61" x14ac:dyDescent="0.2">
      <c r="AJ76" s="156"/>
      <c r="AK76" s="156"/>
      <c r="AL76" s="156"/>
      <c r="AM76" s="156"/>
      <c r="AN76" s="156"/>
      <c r="AO76" s="156"/>
      <c r="AP76" s="156"/>
      <c r="AQ76" s="156"/>
      <c r="AR76" s="156"/>
      <c r="AS76" s="156"/>
      <c r="AT76" s="156"/>
      <c r="AU76" s="156"/>
      <c r="AV76" s="156"/>
      <c r="AW76" s="156"/>
      <c r="AX76" s="156"/>
      <c r="AY76" s="156"/>
      <c r="AZ76" s="156"/>
      <c r="BA76" s="156"/>
      <c r="BB76" s="156"/>
      <c r="BC76" s="156"/>
      <c r="BD76" s="156"/>
      <c r="BE76" s="156"/>
      <c r="BF76" s="156"/>
      <c r="BG76" s="156"/>
      <c r="BH76" s="156"/>
      <c r="BI76" s="156"/>
    </row>
    <row r="77" spans="36:61" x14ac:dyDescent="0.2">
      <c r="AJ77" s="156"/>
      <c r="AK77" s="156"/>
      <c r="AL77" s="156"/>
      <c r="AM77" s="156"/>
      <c r="AN77" s="156"/>
      <c r="AO77" s="156"/>
      <c r="AP77" s="156"/>
      <c r="AQ77" s="156"/>
      <c r="AR77" s="156"/>
      <c r="AS77" s="156"/>
      <c r="AT77" s="156"/>
      <c r="AU77" s="156"/>
      <c r="AV77" s="156"/>
      <c r="AW77" s="156"/>
      <c r="AX77" s="156"/>
      <c r="AY77" s="156"/>
      <c r="AZ77" s="156"/>
      <c r="BA77" s="156"/>
      <c r="BB77" s="156"/>
      <c r="BC77" s="156"/>
      <c r="BD77" s="156"/>
      <c r="BE77" s="156"/>
      <c r="BF77" s="156"/>
      <c r="BG77" s="156"/>
      <c r="BH77" s="156"/>
      <c r="BI77" s="156"/>
    </row>
    <row r="78" spans="36:61" x14ac:dyDescent="0.2">
      <c r="AJ78" s="156"/>
      <c r="AK78" s="156"/>
      <c r="AL78" s="156"/>
      <c r="AM78" s="156"/>
      <c r="AN78" s="156"/>
      <c r="AO78" s="156"/>
      <c r="AP78" s="156"/>
      <c r="AQ78" s="156"/>
      <c r="AR78" s="156"/>
      <c r="AS78" s="156"/>
      <c r="AT78" s="156"/>
      <c r="AU78" s="156"/>
      <c r="AV78" s="156"/>
      <c r="AW78" s="156"/>
      <c r="AX78" s="156"/>
      <c r="AY78" s="156"/>
      <c r="AZ78" s="156"/>
      <c r="BA78" s="156"/>
      <c r="BB78" s="156"/>
      <c r="BC78" s="156"/>
      <c r="BD78" s="156"/>
      <c r="BE78" s="156"/>
      <c r="BF78" s="156"/>
      <c r="BG78" s="156"/>
      <c r="BH78" s="156"/>
      <c r="BI78" s="156"/>
    </row>
    <row r="79" spans="36:61" x14ac:dyDescent="0.2">
      <c r="AJ79" s="156"/>
      <c r="AK79" s="156"/>
      <c r="AL79" s="156"/>
      <c r="AM79" s="156"/>
      <c r="AN79" s="156"/>
      <c r="AO79" s="156"/>
      <c r="AP79" s="156"/>
      <c r="AQ79" s="156"/>
      <c r="AR79" s="156"/>
      <c r="AS79" s="156"/>
      <c r="AT79" s="156"/>
      <c r="AU79" s="156"/>
      <c r="AV79" s="156"/>
      <c r="AW79" s="156"/>
      <c r="AX79" s="156"/>
      <c r="AY79" s="156"/>
      <c r="AZ79" s="156"/>
      <c r="BA79" s="156"/>
      <c r="BB79" s="156"/>
      <c r="BC79" s="156"/>
      <c r="BD79" s="156"/>
      <c r="BE79" s="156"/>
      <c r="BF79" s="156"/>
      <c r="BG79" s="156"/>
      <c r="BH79" s="156"/>
      <c r="BI79" s="156"/>
    </row>
    <row r="80" spans="36:61" x14ac:dyDescent="0.2">
      <c r="AJ80" s="156"/>
      <c r="AK80" s="156"/>
      <c r="AL80" s="156"/>
      <c r="AM80" s="156"/>
      <c r="AN80" s="156"/>
      <c r="AO80" s="156"/>
      <c r="AP80" s="156"/>
      <c r="AQ80" s="156"/>
      <c r="AR80" s="156"/>
      <c r="AS80" s="156"/>
      <c r="AT80" s="156"/>
      <c r="AU80" s="156"/>
      <c r="AV80" s="156"/>
      <c r="AW80" s="156"/>
      <c r="AX80" s="156"/>
      <c r="AY80" s="156"/>
      <c r="AZ80" s="156"/>
      <c r="BA80" s="156"/>
      <c r="BB80" s="156"/>
      <c r="BC80" s="156"/>
      <c r="BD80" s="156"/>
      <c r="BE80" s="156"/>
      <c r="BF80" s="156"/>
      <c r="BG80" s="156"/>
      <c r="BH80" s="156"/>
      <c r="BI80" s="156"/>
    </row>
    <row r="81" spans="36:61" x14ac:dyDescent="0.2">
      <c r="AJ81" s="156"/>
      <c r="AK81" s="156"/>
      <c r="AL81" s="156"/>
      <c r="AM81" s="156"/>
      <c r="AN81" s="156"/>
      <c r="AO81" s="156"/>
      <c r="AP81" s="156"/>
      <c r="AQ81" s="156"/>
      <c r="AR81" s="156"/>
      <c r="AS81" s="156"/>
      <c r="AT81" s="156"/>
      <c r="AU81" s="156"/>
      <c r="AV81" s="156"/>
      <c r="AW81" s="156"/>
      <c r="AX81" s="156"/>
      <c r="AY81" s="156"/>
      <c r="AZ81" s="156"/>
      <c r="BA81" s="156"/>
      <c r="BB81" s="156"/>
      <c r="BC81" s="156"/>
      <c r="BD81" s="156"/>
      <c r="BE81" s="156"/>
      <c r="BF81" s="156"/>
      <c r="BG81" s="156"/>
      <c r="BH81" s="156"/>
      <c r="BI81" s="156"/>
    </row>
  </sheetData>
  <mergeCells count="33">
    <mergeCell ref="BR22:BS22"/>
    <mergeCell ref="CJ9:CJ10"/>
    <mergeCell ref="CL9:DI9"/>
    <mergeCell ref="CJ22:CL22"/>
    <mergeCell ref="BT22:BU22"/>
    <mergeCell ref="GZ9:HX9"/>
    <mergeCell ref="DQ10:EO10"/>
    <mergeCell ref="ES10:FQ10"/>
    <mergeCell ref="GC10:GD10"/>
    <mergeCell ref="GJ10:GK10"/>
    <mergeCell ref="BJ9:BJ10"/>
    <mergeCell ref="BK9:CI9"/>
    <mergeCell ref="CN1:DI1"/>
    <mergeCell ref="DL2:DN2"/>
    <mergeCell ref="AP3:BN3"/>
    <mergeCell ref="AP4:BN4"/>
    <mergeCell ref="AP5:BN5"/>
    <mergeCell ref="AY22:AZ22"/>
    <mergeCell ref="P22:S22"/>
    <mergeCell ref="A7:A10"/>
    <mergeCell ref="B7:B10"/>
    <mergeCell ref="C7:AI7"/>
    <mergeCell ref="AJ7:DI7"/>
    <mergeCell ref="C8:I8"/>
    <mergeCell ref="J8:AI8"/>
    <mergeCell ref="AJ8:BI8"/>
    <mergeCell ref="BJ8:CI8"/>
    <mergeCell ref="CJ8:DI8"/>
    <mergeCell ref="C9:C10"/>
    <mergeCell ref="D9:I9"/>
    <mergeCell ref="J9:J10"/>
    <mergeCell ref="AJ9:AJ10"/>
    <mergeCell ref="AK9:BI9"/>
  </mergeCells>
  <pageMargins left="0.25" right="0.25" top="0.75" bottom="0.75" header="0.3" footer="0.3"/>
  <pageSetup paperSize="8" scale="83" fitToWidth="0" orientation="landscape" r:id="rId1"/>
  <colBreaks count="4" manualBreakCount="4">
    <brk id="44" max="66" man="1"/>
    <brk id="87" max="66" man="1"/>
    <brk id="113" max="66" man="1"/>
    <brk id="1538" max="66"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44"/>
  <sheetViews>
    <sheetView view="pageBreakPreview" zoomScale="59" zoomScaleSheetLayoutView="59" workbookViewId="0">
      <selection activeCell="E15" sqref="E15"/>
    </sheetView>
  </sheetViews>
  <sheetFormatPr defaultRowHeight="15.75" x14ac:dyDescent="0.25"/>
  <cols>
    <col min="1" max="1" width="6.85546875" style="459" customWidth="1"/>
    <col min="2" max="2" width="24" style="459" customWidth="1"/>
    <col min="3" max="3" width="17.42578125" style="459" bestFit="1" customWidth="1"/>
    <col min="4" max="4" width="17.28515625" style="459" customWidth="1"/>
    <col min="5" max="5" width="61.140625" style="459" customWidth="1"/>
    <col min="6" max="6" width="16.28515625" style="459" bestFit="1" customWidth="1"/>
    <col min="7" max="9" width="18.140625" style="459" bestFit="1" customWidth="1"/>
    <col min="10" max="10" width="16.28515625" style="459" bestFit="1" customWidth="1"/>
    <col min="11" max="11" width="15.140625" style="459" bestFit="1" customWidth="1"/>
    <col min="12" max="18" width="12.7109375" style="459" customWidth="1"/>
    <col min="19" max="19" width="14" style="459" bestFit="1" customWidth="1"/>
    <col min="20" max="29" width="12.7109375" style="459" customWidth="1"/>
    <col min="30" max="30" width="14.7109375" style="459" customWidth="1"/>
    <col min="31" max="31" width="9.140625" style="459"/>
    <col min="32" max="33" width="10.5703125" style="459" bestFit="1" customWidth="1"/>
    <col min="34" max="275" width="9.140625" style="459"/>
    <col min="276" max="276" width="6.85546875" style="459" customWidth="1"/>
    <col min="277" max="277" width="24" style="459" customWidth="1"/>
    <col min="278" max="278" width="22.5703125" style="459" customWidth="1"/>
    <col min="279" max="279" width="11.7109375" style="459" customWidth="1"/>
    <col min="280" max="283" width="11.28515625" style="459" customWidth="1"/>
    <col min="284" max="284" width="11.42578125" style="459" customWidth="1"/>
    <col min="285" max="285" width="10.42578125" style="459" customWidth="1"/>
    <col min="286" max="286" width="0" style="459" hidden="1" customWidth="1"/>
    <col min="287" max="531" width="9.140625" style="459"/>
    <col min="532" max="532" width="6.85546875" style="459" customWidth="1"/>
    <col min="533" max="533" width="24" style="459" customWidth="1"/>
    <col min="534" max="534" width="22.5703125" style="459" customWidth="1"/>
    <col min="535" max="535" width="11.7109375" style="459" customWidth="1"/>
    <col min="536" max="539" width="11.28515625" style="459" customWidth="1"/>
    <col min="540" max="540" width="11.42578125" style="459" customWidth="1"/>
    <col min="541" max="541" width="10.42578125" style="459" customWidth="1"/>
    <col min="542" max="542" width="0" style="459" hidden="1" customWidth="1"/>
    <col min="543" max="787" width="9.140625" style="459"/>
    <col min="788" max="788" width="6.85546875" style="459" customWidth="1"/>
    <col min="789" max="789" width="24" style="459" customWidth="1"/>
    <col min="790" max="790" width="22.5703125" style="459" customWidth="1"/>
    <col min="791" max="791" width="11.7109375" style="459" customWidth="1"/>
    <col min="792" max="795" width="11.28515625" style="459" customWidth="1"/>
    <col min="796" max="796" width="11.42578125" style="459" customWidth="1"/>
    <col min="797" max="797" width="10.42578125" style="459" customWidth="1"/>
    <col min="798" max="798" width="0" style="459" hidden="1" customWidth="1"/>
    <col min="799" max="1043" width="9.140625" style="459"/>
    <col min="1044" max="1044" width="6.85546875" style="459" customWidth="1"/>
    <col min="1045" max="1045" width="24" style="459" customWidth="1"/>
    <col min="1046" max="1046" width="22.5703125" style="459" customWidth="1"/>
    <col min="1047" max="1047" width="11.7109375" style="459" customWidth="1"/>
    <col min="1048" max="1051" width="11.28515625" style="459" customWidth="1"/>
    <col min="1052" max="1052" width="11.42578125" style="459" customWidth="1"/>
    <col min="1053" max="1053" width="10.42578125" style="459" customWidth="1"/>
    <col min="1054" max="1054" width="0" style="459" hidden="1" customWidth="1"/>
    <col min="1055" max="1299" width="9.140625" style="459"/>
    <col min="1300" max="1300" width="6.85546875" style="459" customWidth="1"/>
    <col min="1301" max="1301" width="24" style="459" customWidth="1"/>
    <col min="1302" max="1302" width="22.5703125" style="459" customWidth="1"/>
    <col min="1303" max="1303" width="11.7109375" style="459" customWidth="1"/>
    <col min="1304" max="1307" width="11.28515625" style="459" customWidth="1"/>
    <col min="1308" max="1308" width="11.42578125" style="459" customWidth="1"/>
    <col min="1309" max="1309" width="10.42578125" style="459" customWidth="1"/>
    <col min="1310" max="1310" width="0" style="459" hidden="1" customWidth="1"/>
    <col min="1311" max="1555" width="9.140625" style="459"/>
    <col min="1556" max="1556" width="6.85546875" style="459" customWidth="1"/>
    <col min="1557" max="1557" width="24" style="459" customWidth="1"/>
    <col min="1558" max="1558" width="22.5703125" style="459" customWidth="1"/>
    <col min="1559" max="1559" width="11.7109375" style="459" customWidth="1"/>
    <col min="1560" max="1563" width="11.28515625" style="459" customWidth="1"/>
    <col min="1564" max="1564" width="11.42578125" style="459" customWidth="1"/>
    <col min="1565" max="1565" width="10.42578125" style="459" customWidth="1"/>
    <col min="1566" max="1566" width="0" style="459" hidden="1" customWidth="1"/>
    <col min="1567" max="1811" width="9.140625" style="459"/>
    <col min="1812" max="1812" width="6.85546875" style="459" customWidth="1"/>
    <col min="1813" max="1813" width="24" style="459" customWidth="1"/>
    <col min="1814" max="1814" width="22.5703125" style="459" customWidth="1"/>
    <col min="1815" max="1815" width="11.7109375" style="459" customWidth="1"/>
    <col min="1816" max="1819" width="11.28515625" style="459" customWidth="1"/>
    <col min="1820" max="1820" width="11.42578125" style="459" customWidth="1"/>
    <col min="1821" max="1821" width="10.42578125" style="459" customWidth="1"/>
    <col min="1822" max="1822" width="0" style="459" hidden="1" customWidth="1"/>
    <col min="1823" max="2067" width="9.140625" style="459"/>
    <col min="2068" max="2068" width="6.85546875" style="459" customWidth="1"/>
    <col min="2069" max="2069" width="24" style="459" customWidth="1"/>
    <col min="2070" max="2070" width="22.5703125" style="459" customWidth="1"/>
    <col min="2071" max="2071" width="11.7109375" style="459" customWidth="1"/>
    <col min="2072" max="2075" width="11.28515625" style="459" customWidth="1"/>
    <col min="2076" max="2076" width="11.42578125" style="459" customWidth="1"/>
    <col min="2077" max="2077" width="10.42578125" style="459" customWidth="1"/>
    <col min="2078" max="2078" width="0" style="459" hidden="1" customWidth="1"/>
    <col min="2079" max="2323" width="9.140625" style="459"/>
    <col min="2324" max="2324" width="6.85546875" style="459" customWidth="1"/>
    <col min="2325" max="2325" width="24" style="459" customWidth="1"/>
    <col min="2326" max="2326" width="22.5703125" style="459" customWidth="1"/>
    <col min="2327" max="2327" width="11.7109375" style="459" customWidth="1"/>
    <col min="2328" max="2331" width="11.28515625" style="459" customWidth="1"/>
    <col min="2332" max="2332" width="11.42578125" style="459" customWidth="1"/>
    <col min="2333" max="2333" width="10.42578125" style="459" customWidth="1"/>
    <col min="2334" max="2334" width="0" style="459" hidden="1" customWidth="1"/>
    <col min="2335" max="2579" width="9.140625" style="459"/>
    <col min="2580" max="2580" width="6.85546875" style="459" customWidth="1"/>
    <col min="2581" max="2581" width="24" style="459" customWidth="1"/>
    <col min="2582" max="2582" width="22.5703125" style="459" customWidth="1"/>
    <col min="2583" max="2583" width="11.7109375" style="459" customWidth="1"/>
    <col min="2584" max="2587" width="11.28515625" style="459" customWidth="1"/>
    <col min="2588" max="2588" width="11.42578125" style="459" customWidth="1"/>
    <col min="2589" max="2589" width="10.42578125" style="459" customWidth="1"/>
    <col min="2590" max="2590" width="0" style="459" hidden="1" customWidth="1"/>
    <col min="2591" max="2835" width="9.140625" style="459"/>
    <col min="2836" max="2836" width="6.85546875" style="459" customWidth="1"/>
    <col min="2837" max="2837" width="24" style="459" customWidth="1"/>
    <col min="2838" max="2838" width="22.5703125" style="459" customWidth="1"/>
    <col min="2839" max="2839" width="11.7109375" style="459" customWidth="1"/>
    <col min="2840" max="2843" width="11.28515625" style="459" customWidth="1"/>
    <col min="2844" max="2844" width="11.42578125" style="459" customWidth="1"/>
    <col min="2845" max="2845" width="10.42578125" style="459" customWidth="1"/>
    <col min="2846" max="2846" width="0" style="459" hidden="1" customWidth="1"/>
    <col min="2847" max="3091" width="9.140625" style="459"/>
    <col min="3092" max="3092" width="6.85546875" style="459" customWidth="1"/>
    <col min="3093" max="3093" width="24" style="459" customWidth="1"/>
    <col min="3094" max="3094" width="22.5703125" style="459" customWidth="1"/>
    <col min="3095" max="3095" width="11.7109375" style="459" customWidth="1"/>
    <col min="3096" max="3099" width="11.28515625" style="459" customWidth="1"/>
    <col min="3100" max="3100" width="11.42578125" style="459" customWidth="1"/>
    <col min="3101" max="3101" width="10.42578125" style="459" customWidth="1"/>
    <col min="3102" max="3102" width="0" style="459" hidden="1" customWidth="1"/>
    <col min="3103" max="3347" width="9.140625" style="459"/>
    <col min="3348" max="3348" width="6.85546875" style="459" customWidth="1"/>
    <col min="3349" max="3349" width="24" style="459" customWidth="1"/>
    <col min="3350" max="3350" width="22.5703125" style="459" customWidth="1"/>
    <col min="3351" max="3351" width="11.7109375" style="459" customWidth="1"/>
    <col min="3352" max="3355" width="11.28515625" style="459" customWidth="1"/>
    <col min="3356" max="3356" width="11.42578125" style="459" customWidth="1"/>
    <col min="3357" max="3357" width="10.42578125" style="459" customWidth="1"/>
    <col min="3358" max="3358" width="0" style="459" hidden="1" customWidth="1"/>
    <col min="3359" max="3603" width="9.140625" style="459"/>
    <col min="3604" max="3604" width="6.85546875" style="459" customWidth="1"/>
    <col min="3605" max="3605" width="24" style="459" customWidth="1"/>
    <col min="3606" max="3606" width="22.5703125" style="459" customWidth="1"/>
    <col min="3607" max="3607" width="11.7109375" style="459" customWidth="1"/>
    <col min="3608" max="3611" width="11.28515625" style="459" customWidth="1"/>
    <col min="3612" max="3612" width="11.42578125" style="459" customWidth="1"/>
    <col min="3613" max="3613" width="10.42578125" style="459" customWidth="1"/>
    <col min="3614" max="3614" width="0" style="459" hidden="1" customWidth="1"/>
    <col min="3615" max="3859" width="9.140625" style="459"/>
    <col min="3860" max="3860" width="6.85546875" style="459" customWidth="1"/>
    <col min="3861" max="3861" width="24" style="459" customWidth="1"/>
    <col min="3862" max="3862" width="22.5703125" style="459" customWidth="1"/>
    <col min="3863" max="3863" width="11.7109375" style="459" customWidth="1"/>
    <col min="3864" max="3867" width="11.28515625" style="459" customWidth="1"/>
    <col min="3868" max="3868" width="11.42578125" style="459" customWidth="1"/>
    <col min="3869" max="3869" width="10.42578125" style="459" customWidth="1"/>
    <col min="3870" max="3870" width="0" style="459" hidden="1" customWidth="1"/>
    <col min="3871" max="4115" width="9.140625" style="459"/>
    <col min="4116" max="4116" width="6.85546875" style="459" customWidth="1"/>
    <col min="4117" max="4117" width="24" style="459" customWidth="1"/>
    <col min="4118" max="4118" width="22.5703125" style="459" customWidth="1"/>
    <col min="4119" max="4119" width="11.7109375" style="459" customWidth="1"/>
    <col min="4120" max="4123" width="11.28515625" style="459" customWidth="1"/>
    <col min="4124" max="4124" width="11.42578125" style="459" customWidth="1"/>
    <col min="4125" max="4125" width="10.42578125" style="459" customWidth="1"/>
    <col min="4126" max="4126" width="0" style="459" hidden="1" customWidth="1"/>
    <col min="4127" max="4371" width="9.140625" style="459"/>
    <col min="4372" max="4372" width="6.85546875" style="459" customWidth="1"/>
    <col min="4373" max="4373" width="24" style="459" customWidth="1"/>
    <col min="4374" max="4374" width="22.5703125" style="459" customWidth="1"/>
    <col min="4375" max="4375" width="11.7109375" style="459" customWidth="1"/>
    <col min="4376" max="4379" width="11.28515625" style="459" customWidth="1"/>
    <col min="4380" max="4380" width="11.42578125" style="459" customWidth="1"/>
    <col min="4381" max="4381" width="10.42578125" style="459" customWidth="1"/>
    <col min="4382" max="4382" width="0" style="459" hidden="1" customWidth="1"/>
    <col min="4383" max="4627" width="9.140625" style="459"/>
    <col min="4628" max="4628" width="6.85546875" style="459" customWidth="1"/>
    <col min="4629" max="4629" width="24" style="459" customWidth="1"/>
    <col min="4630" max="4630" width="22.5703125" style="459" customWidth="1"/>
    <col min="4631" max="4631" width="11.7109375" style="459" customWidth="1"/>
    <col min="4632" max="4635" width="11.28515625" style="459" customWidth="1"/>
    <col min="4636" max="4636" width="11.42578125" style="459" customWidth="1"/>
    <col min="4637" max="4637" width="10.42578125" style="459" customWidth="1"/>
    <col min="4638" max="4638" width="0" style="459" hidden="1" customWidth="1"/>
    <col min="4639" max="4883" width="9.140625" style="459"/>
    <col min="4884" max="4884" width="6.85546875" style="459" customWidth="1"/>
    <col min="4885" max="4885" width="24" style="459" customWidth="1"/>
    <col min="4886" max="4886" width="22.5703125" style="459" customWidth="1"/>
    <col min="4887" max="4887" width="11.7109375" style="459" customWidth="1"/>
    <col min="4888" max="4891" width="11.28515625" style="459" customWidth="1"/>
    <col min="4892" max="4892" width="11.42578125" style="459" customWidth="1"/>
    <col min="4893" max="4893" width="10.42578125" style="459" customWidth="1"/>
    <col min="4894" max="4894" width="0" style="459" hidden="1" customWidth="1"/>
    <col min="4895" max="5139" width="9.140625" style="459"/>
    <col min="5140" max="5140" width="6.85546875" style="459" customWidth="1"/>
    <col min="5141" max="5141" width="24" style="459" customWidth="1"/>
    <col min="5142" max="5142" width="22.5703125" style="459" customWidth="1"/>
    <col min="5143" max="5143" width="11.7109375" style="459" customWidth="1"/>
    <col min="5144" max="5147" width="11.28515625" style="459" customWidth="1"/>
    <col min="5148" max="5148" width="11.42578125" style="459" customWidth="1"/>
    <col min="5149" max="5149" width="10.42578125" style="459" customWidth="1"/>
    <col min="5150" max="5150" width="0" style="459" hidden="1" customWidth="1"/>
    <col min="5151" max="5395" width="9.140625" style="459"/>
    <col min="5396" max="5396" width="6.85546875" style="459" customWidth="1"/>
    <col min="5397" max="5397" width="24" style="459" customWidth="1"/>
    <col min="5398" max="5398" width="22.5703125" style="459" customWidth="1"/>
    <col min="5399" max="5399" width="11.7109375" style="459" customWidth="1"/>
    <col min="5400" max="5403" width="11.28515625" style="459" customWidth="1"/>
    <col min="5404" max="5404" width="11.42578125" style="459" customWidth="1"/>
    <col min="5405" max="5405" width="10.42578125" style="459" customWidth="1"/>
    <col min="5406" max="5406" width="0" style="459" hidden="1" customWidth="1"/>
    <col min="5407" max="5651" width="9.140625" style="459"/>
    <col min="5652" max="5652" width="6.85546875" style="459" customWidth="1"/>
    <col min="5653" max="5653" width="24" style="459" customWidth="1"/>
    <col min="5654" max="5654" width="22.5703125" style="459" customWidth="1"/>
    <col min="5655" max="5655" width="11.7109375" style="459" customWidth="1"/>
    <col min="5656" max="5659" width="11.28515625" style="459" customWidth="1"/>
    <col min="5660" max="5660" width="11.42578125" style="459" customWidth="1"/>
    <col min="5661" max="5661" width="10.42578125" style="459" customWidth="1"/>
    <col min="5662" max="5662" width="0" style="459" hidden="1" customWidth="1"/>
    <col min="5663" max="5907" width="9.140625" style="459"/>
    <col min="5908" max="5908" width="6.85546875" style="459" customWidth="1"/>
    <col min="5909" max="5909" width="24" style="459" customWidth="1"/>
    <col min="5910" max="5910" width="22.5703125" style="459" customWidth="1"/>
    <col min="5911" max="5911" width="11.7109375" style="459" customWidth="1"/>
    <col min="5912" max="5915" width="11.28515625" style="459" customWidth="1"/>
    <col min="5916" max="5916" width="11.42578125" style="459" customWidth="1"/>
    <col min="5917" max="5917" width="10.42578125" style="459" customWidth="1"/>
    <col min="5918" max="5918" width="0" style="459" hidden="1" customWidth="1"/>
    <col min="5919" max="6163" width="9.140625" style="459"/>
    <col min="6164" max="6164" width="6.85546875" style="459" customWidth="1"/>
    <col min="6165" max="6165" width="24" style="459" customWidth="1"/>
    <col min="6166" max="6166" width="22.5703125" style="459" customWidth="1"/>
    <col min="6167" max="6167" width="11.7109375" style="459" customWidth="1"/>
    <col min="6168" max="6171" width="11.28515625" style="459" customWidth="1"/>
    <col min="6172" max="6172" width="11.42578125" style="459" customWidth="1"/>
    <col min="6173" max="6173" width="10.42578125" style="459" customWidth="1"/>
    <col min="6174" max="6174" width="0" style="459" hidden="1" customWidth="1"/>
    <col min="6175" max="6419" width="9.140625" style="459"/>
    <col min="6420" max="6420" width="6.85546875" style="459" customWidth="1"/>
    <col min="6421" max="6421" width="24" style="459" customWidth="1"/>
    <col min="6422" max="6422" width="22.5703125" style="459" customWidth="1"/>
    <col min="6423" max="6423" width="11.7109375" style="459" customWidth="1"/>
    <col min="6424" max="6427" width="11.28515625" style="459" customWidth="1"/>
    <col min="6428" max="6428" width="11.42578125" style="459" customWidth="1"/>
    <col min="6429" max="6429" width="10.42578125" style="459" customWidth="1"/>
    <col min="6430" max="6430" width="0" style="459" hidden="1" customWidth="1"/>
    <col min="6431" max="6675" width="9.140625" style="459"/>
    <col min="6676" max="6676" width="6.85546875" style="459" customWidth="1"/>
    <col min="6677" max="6677" width="24" style="459" customWidth="1"/>
    <col min="6678" max="6678" width="22.5703125" style="459" customWidth="1"/>
    <col min="6679" max="6679" width="11.7109375" style="459" customWidth="1"/>
    <col min="6680" max="6683" width="11.28515625" style="459" customWidth="1"/>
    <col min="6684" max="6684" width="11.42578125" style="459" customWidth="1"/>
    <col min="6685" max="6685" width="10.42578125" style="459" customWidth="1"/>
    <col min="6686" max="6686" width="0" style="459" hidden="1" customWidth="1"/>
    <col min="6687" max="6931" width="9.140625" style="459"/>
    <col min="6932" max="6932" width="6.85546875" style="459" customWidth="1"/>
    <col min="6933" max="6933" width="24" style="459" customWidth="1"/>
    <col min="6934" max="6934" width="22.5703125" style="459" customWidth="1"/>
    <col min="6935" max="6935" width="11.7109375" style="459" customWidth="1"/>
    <col min="6936" max="6939" width="11.28515625" style="459" customWidth="1"/>
    <col min="6940" max="6940" width="11.42578125" style="459" customWidth="1"/>
    <col min="6941" max="6941" width="10.42578125" style="459" customWidth="1"/>
    <col min="6942" max="6942" width="0" style="459" hidden="1" customWidth="1"/>
    <col min="6943" max="7187" width="9.140625" style="459"/>
    <col min="7188" max="7188" width="6.85546875" style="459" customWidth="1"/>
    <col min="7189" max="7189" width="24" style="459" customWidth="1"/>
    <col min="7190" max="7190" width="22.5703125" style="459" customWidth="1"/>
    <col min="7191" max="7191" width="11.7109375" style="459" customWidth="1"/>
    <col min="7192" max="7195" width="11.28515625" style="459" customWidth="1"/>
    <col min="7196" max="7196" width="11.42578125" style="459" customWidth="1"/>
    <col min="7197" max="7197" width="10.42578125" style="459" customWidth="1"/>
    <col min="7198" max="7198" width="0" style="459" hidden="1" customWidth="1"/>
    <col min="7199" max="7443" width="9.140625" style="459"/>
    <col min="7444" max="7444" width="6.85546875" style="459" customWidth="1"/>
    <col min="7445" max="7445" width="24" style="459" customWidth="1"/>
    <col min="7446" max="7446" width="22.5703125" style="459" customWidth="1"/>
    <col min="7447" max="7447" width="11.7109375" style="459" customWidth="1"/>
    <col min="7448" max="7451" width="11.28515625" style="459" customWidth="1"/>
    <col min="7452" max="7452" width="11.42578125" style="459" customWidth="1"/>
    <col min="7453" max="7453" width="10.42578125" style="459" customWidth="1"/>
    <col min="7454" max="7454" width="0" style="459" hidden="1" customWidth="1"/>
    <col min="7455" max="7699" width="9.140625" style="459"/>
    <col min="7700" max="7700" width="6.85546875" style="459" customWidth="1"/>
    <col min="7701" max="7701" width="24" style="459" customWidth="1"/>
    <col min="7702" max="7702" width="22.5703125" style="459" customWidth="1"/>
    <col min="7703" max="7703" width="11.7109375" style="459" customWidth="1"/>
    <col min="7704" max="7707" width="11.28515625" style="459" customWidth="1"/>
    <col min="7708" max="7708" width="11.42578125" style="459" customWidth="1"/>
    <col min="7709" max="7709" width="10.42578125" style="459" customWidth="1"/>
    <col min="7710" max="7710" width="0" style="459" hidden="1" customWidth="1"/>
    <col min="7711" max="7955" width="9.140625" style="459"/>
    <col min="7956" max="7956" width="6.85546875" style="459" customWidth="1"/>
    <col min="7957" max="7957" width="24" style="459" customWidth="1"/>
    <col min="7958" max="7958" width="22.5703125" style="459" customWidth="1"/>
    <col min="7959" max="7959" width="11.7109375" style="459" customWidth="1"/>
    <col min="7960" max="7963" width="11.28515625" style="459" customWidth="1"/>
    <col min="7964" max="7964" width="11.42578125" style="459" customWidth="1"/>
    <col min="7965" max="7965" width="10.42578125" style="459" customWidth="1"/>
    <col min="7966" max="7966" width="0" style="459" hidden="1" customWidth="1"/>
    <col min="7967" max="8211" width="9.140625" style="459"/>
    <col min="8212" max="8212" width="6.85546875" style="459" customWidth="1"/>
    <col min="8213" max="8213" width="24" style="459" customWidth="1"/>
    <col min="8214" max="8214" width="22.5703125" style="459" customWidth="1"/>
    <col min="8215" max="8215" width="11.7109375" style="459" customWidth="1"/>
    <col min="8216" max="8219" width="11.28515625" style="459" customWidth="1"/>
    <col min="8220" max="8220" width="11.42578125" style="459" customWidth="1"/>
    <col min="8221" max="8221" width="10.42578125" style="459" customWidth="1"/>
    <col min="8222" max="8222" width="0" style="459" hidden="1" customWidth="1"/>
    <col min="8223" max="8467" width="9.140625" style="459"/>
    <col min="8468" max="8468" width="6.85546875" style="459" customWidth="1"/>
    <col min="8469" max="8469" width="24" style="459" customWidth="1"/>
    <col min="8470" max="8470" width="22.5703125" style="459" customWidth="1"/>
    <col min="8471" max="8471" width="11.7109375" style="459" customWidth="1"/>
    <col min="8472" max="8475" width="11.28515625" style="459" customWidth="1"/>
    <col min="8476" max="8476" width="11.42578125" style="459" customWidth="1"/>
    <col min="8477" max="8477" width="10.42578125" style="459" customWidth="1"/>
    <col min="8478" max="8478" width="0" style="459" hidden="1" customWidth="1"/>
    <col min="8479" max="8723" width="9.140625" style="459"/>
    <col min="8724" max="8724" width="6.85546875" style="459" customWidth="1"/>
    <col min="8725" max="8725" width="24" style="459" customWidth="1"/>
    <col min="8726" max="8726" width="22.5703125" style="459" customWidth="1"/>
    <col min="8727" max="8727" width="11.7109375" style="459" customWidth="1"/>
    <col min="8728" max="8731" width="11.28515625" style="459" customWidth="1"/>
    <col min="8732" max="8732" width="11.42578125" style="459" customWidth="1"/>
    <col min="8733" max="8733" width="10.42578125" style="459" customWidth="1"/>
    <col min="8734" max="8734" width="0" style="459" hidden="1" customWidth="1"/>
    <col min="8735" max="8979" width="9.140625" style="459"/>
    <col min="8980" max="8980" width="6.85546875" style="459" customWidth="1"/>
    <col min="8981" max="8981" width="24" style="459" customWidth="1"/>
    <col min="8982" max="8982" width="22.5703125" style="459" customWidth="1"/>
    <col min="8983" max="8983" width="11.7109375" style="459" customWidth="1"/>
    <col min="8984" max="8987" width="11.28515625" style="459" customWidth="1"/>
    <col min="8988" max="8988" width="11.42578125" style="459" customWidth="1"/>
    <col min="8989" max="8989" width="10.42578125" style="459" customWidth="1"/>
    <col min="8990" max="8990" width="0" style="459" hidden="1" customWidth="1"/>
    <col min="8991" max="9235" width="9.140625" style="459"/>
    <col min="9236" max="9236" width="6.85546875" style="459" customWidth="1"/>
    <col min="9237" max="9237" width="24" style="459" customWidth="1"/>
    <col min="9238" max="9238" width="22.5703125" style="459" customWidth="1"/>
    <col min="9239" max="9239" width="11.7109375" style="459" customWidth="1"/>
    <col min="9240" max="9243" width="11.28515625" style="459" customWidth="1"/>
    <col min="9244" max="9244" width="11.42578125" style="459" customWidth="1"/>
    <col min="9245" max="9245" width="10.42578125" style="459" customWidth="1"/>
    <col min="9246" max="9246" width="0" style="459" hidden="1" customWidth="1"/>
    <col min="9247" max="9491" width="9.140625" style="459"/>
    <col min="9492" max="9492" width="6.85546875" style="459" customWidth="1"/>
    <col min="9493" max="9493" width="24" style="459" customWidth="1"/>
    <col min="9494" max="9494" width="22.5703125" style="459" customWidth="1"/>
    <col min="9495" max="9495" width="11.7109375" style="459" customWidth="1"/>
    <col min="9496" max="9499" width="11.28515625" style="459" customWidth="1"/>
    <col min="9500" max="9500" width="11.42578125" style="459" customWidth="1"/>
    <col min="9501" max="9501" width="10.42578125" style="459" customWidth="1"/>
    <col min="9502" max="9502" width="0" style="459" hidden="1" customWidth="1"/>
    <col min="9503" max="9747" width="9.140625" style="459"/>
    <col min="9748" max="9748" width="6.85546875" style="459" customWidth="1"/>
    <col min="9749" max="9749" width="24" style="459" customWidth="1"/>
    <col min="9750" max="9750" width="22.5703125" style="459" customWidth="1"/>
    <col min="9751" max="9751" width="11.7109375" style="459" customWidth="1"/>
    <col min="9752" max="9755" width="11.28515625" style="459" customWidth="1"/>
    <col min="9756" max="9756" width="11.42578125" style="459" customWidth="1"/>
    <col min="9757" max="9757" width="10.42578125" style="459" customWidth="1"/>
    <col min="9758" max="9758" width="0" style="459" hidden="1" customWidth="1"/>
    <col min="9759" max="10003" width="9.140625" style="459"/>
    <col min="10004" max="10004" width="6.85546875" style="459" customWidth="1"/>
    <col min="10005" max="10005" width="24" style="459" customWidth="1"/>
    <col min="10006" max="10006" width="22.5703125" style="459" customWidth="1"/>
    <col min="10007" max="10007" width="11.7109375" style="459" customWidth="1"/>
    <col min="10008" max="10011" width="11.28515625" style="459" customWidth="1"/>
    <col min="10012" max="10012" width="11.42578125" style="459" customWidth="1"/>
    <col min="10013" max="10013" width="10.42578125" style="459" customWidth="1"/>
    <col min="10014" max="10014" width="0" style="459" hidden="1" customWidth="1"/>
    <col min="10015" max="10259" width="9.140625" style="459"/>
    <col min="10260" max="10260" width="6.85546875" style="459" customWidth="1"/>
    <col min="10261" max="10261" width="24" style="459" customWidth="1"/>
    <col min="10262" max="10262" width="22.5703125" style="459" customWidth="1"/>
    <col min="10263" max="10263" width="11.7109375" style="459" customWidth="1"/>
    <col min="10264" max="10267" width="11.28515625" style="459" customWidth="1"/>
    <col min="10268" max="10268" width="11.42578125" style="459" customWidth="1"/>
    <col min="10269" max="10269" width="10.42578125" style="459" customWidth="1"/>
    <col min="10270" max="10270" width="0" style="459" hidden="1" customWidth="1"/>
    <col min="10271" max="10515" width="9.140625" style="459"/>
    <col min="10516" max="10516" width="6.85546875" style="459" customWidth="1"/>
    <col min="10517" max="10517" width="24" style="459" customWidth="1"/>
    <col min="10518" max="10518" width="22.5703125" style="459" customWidth="1"/>
    <col min="10519" max="10519" width="11.7109375" style="459" customWidth="1"/>
    <col min="10520" max="10523" width="11.28515625" style="459" customWidth="1"/>
    <col min="10524" max="10524" width="11.42578125" style="459" customWidth="1"/>
    <col min="10525" max="10525" width="10.42578125" style="459" customWidth="1"/>
    <col min="10526" max="10526" width="0" style="459" hidden="1" customWidth="1"/>
    <col min="10527" max="10771" width="9.140625" style="459"/>
    <col min="10772" max="10772" width="6.85546875" style="459" customWidth="1"/>
    <col min="10773" max="10773" width="24" style="459" customWidth="1"/>
    <col min="10774" max="10774" width="22.5703125" style="459" customWidth="1"/>
    <col min="10775" max="10775" width="11.7109375" style="459" customWidth="1"/>
    <col min="10776" max="10779" width="11.28515625" style="459" customWidth="1"/>
    <col min="10780" max="10780" width="11.42578125" style="459" customWidth="1"/>
    <col min="10781" max="10781" width="10.42578125" style="459" customWidth="1"/>
    <col min="10782" max="10782" width="0" style="459" hidden="1" customWidth="1"/>
    <col min="10783" max="11027" width="9.140625" style="459"/>
    <col min="11028" max="11028" width="6.85546875" style="459" customWidth="1"/>
    <col min="11029" max="11029" width="24" style="459" customWidth="1"/>
    <col min="11030" max="11030" width="22.5703125" style="459" customWidth="1"/>
    <col min="11031" max="11031" width="11.7109375" style="459" customWidth="1"/>
    <col min="11032" max="11035" width="11.28515625" style="459" customWidth="1"/>
    <col min="11036" max="11036" width="11.42578125" style="459" customWidth="1"/>
    <col min="11037" max="11037" width="10.42578125" style="459" customWidth="1"/>
    <col min="11038" max="11038" width="0" style="459" hidden="1" customWidth="1"/>
    <col min="11039" max="11283" width="9.140625" style="459"/>
    <col min="11284" max="11284" width="6.85546875" style="459" customWidth="1"/>
    <col min="11285" max="11285" width="24" style="459" customWidth="1"/>
    <col min="11286" max="11286" width="22.5703125" style="459" customWidth="1"/>
    <col min="11287" max="11287" width="11.7109375" style="459" customWidth="1"/>
    <col min="11288" max="11291" width="11.28515625" style="459" customWidth="1"/>
    <col min="11292" max="11292" width="11.42578125" style="459" customWidth="1"/>
    <col min="11293" max="11293" width="10.42578125" style="459" customWidth="1"/>
    <col min="11294" max="11294" width="0" style="459" hidden="1" customWidth="1"/>
    <col min="11295" max="11539" width="9.140625" style="459"/>
    <col min="11540" max="11540" width="6.85546875" style="459" customWidth="1"/>
    <col min="11541" max="11541" width="24" style="459" customWidth="1"/>
    <col min="11542" max="11542" width="22.5703125" style="459" customWidth="1"/>
    <col min="11543" max="11543" width="11.7109375" style="459" customWidth="1"/>
    <col min="11544" max="11547" width="11.28515625" style="459" customWidth="1"/>
    <col min="11548" max="11548" width="11.42578125" style="459" customWidth="1"/>
    <col min="11549" max="11549" width="10.42578125" style="459" customWidth="1"/>
    <col min="11550" max="11550" width="0" style="459" hidden="1" customWidth="1"/>
    <col min="11551" max="11795" width="9.140625" style="459"/>
    <col min="11796" max="11796" width="6.85546875" style="459" customWidth="1"/>
    <col min="11797" max="11797" width="24" style="459" customWidth="1"/>
    <col min="11798" max="11798" width="22.5703125" style="459" customWidth="1"/>
    <col min="11799" max="11799" width="11.7109375" style="459" customWidth="1"/>
    <col min="11800" max="11803" width="11.28515625" style="459" customWidth="1"/>
    <col min="11804" max="11804" width="11.42578125" style="459" customWidth="1"/>
    <col min="11805" max="11805" width="10.42578125" style="459" customWidth="1"/>
    <col min="11806" max="11806" width="0" style="459" hidden="1" customWidth="1"/>
    <col min="11807" max="12051" width="9.140625" style="459"/>
    <col min="12052" max="12052" width="6.85546875" style="459" customWidth="1"/>
    <col min="12053" max="12053" width="24" style="459" customWidth="1"/>
    <col min="12054" max="12054" width="22.5703125" style="459" customWidth="1"/>
    <col min="12055" max="12055" width="11.7109375" style="459" customWidth="1"/>
    <col min="12056" max="12059" width="11.28515625" style="459" customWidth="1"/>
    <col min="12060" max="12060" width="11.42578125" style="459" customWidth="1"/>
    <col min="12061" max="12061" width="10.42578125" style="459" customWidth="1"/>
    <col min="12062" max="12062" width="0" style="459" hidden="1" customWidth="1"/>
    <col min="12063" max="12307" width="9.140625" style="459"/>
    <col min="12308" max="12308" width="6.85546875" style="459" customWidth="1"/>
    <col min="12309" max="12309" width="24" style="459" customWidth="1"/>
    <col min="12310" max="12310" width="22.5703125" style="459" customWidth="1"/>
    <col min="12311" max="12311" width="11.7109375" style="459" customWidth="1"/>
    <col min="12312" max="12315" width="11.28515625" style="459" customWidth="1"/>
    <col min="12316" max="12316" width="11.42578125" style="459" customWidth="1"/>
    <col min="12317" max="12317" width="10.42578125" style="459" customWidth="1"/>
    <col min="12318" max="12318" width="0" style="459" hidden="1" customWidth="1"/>
    <col min="12319" max="12563" width="9.140625" style="459"/>
    <col min="12564" max="12564" width="6.85546875" style="459" customWidth="1"/>
    <col min="12565" max="12565" width="24" style="459" customWidth="1"/>
    <col min="12566" max="12566" width="22.5703125" style="459" customWidth="1"/>
    <col min="12567" max="12567" width="11.7109375" style="459" customWidth="1"/>
    <col min="12568" max="12571" width="11.28515625" style="459" customWidth="1"/>
    <col min="12572" max="12572" width="11.42578125" style="459" customWidth="1"/>
    <col min="12573" max="12573" width="10.42578125" style="459" customWidth="1"/>
    <col min="12574" max="12574" width="0" style="459" hidden="1" customWidth="1"/>
    <col min="12575" max="12819" width="9.140625" style="459"/>
    <col min="12820" max="12820" width="6.85546875" style="459" customWidth="1"/>
    <col min="12821" max="12821" width="24" style="459" customWidth="1"/>
    <col min="12822" max="12822" width="22.5703125" style="459" customWidth="1"/>
    <col min="12823" max="12823" width="11.7109375" style="459" customWidth="1"/>
    <col min="12824" max="12827" width="11.28515625" style="459" customWidth="1"/>
    <col min="12828" max="12828" width="11.42578125" style="459" customWidth="1"/>
    <col min="12829" max="12829" width="10.42578125" style="459" customWidth="1"/>
    <col min="12830" max="12830" width="0" style="459" hidden="1" customWidth="1"/>
    <col min="12831" max="13075" width="9.140625" style="459"/>
    <col min="13076" max="13076" width="6.85546875" style="459" customWidth="1"/>
    <col min="13077" max="13077" width="24" style="459" customWidth="1"/>
    <col min="13078" max="13078" width="22.5703125" style="459" customWidth="1"/>
    <col min="13079" max="13079" width="11.7109375" style="459" customWidth="1"/>
    <col min="13080" max="13083" width="11.28515625" style="459" customWidth="1"/>
    <col min="13084" max="13084" width="11.42578125" style="459" customWidth="1"/>
    <col min="13085" max="13085" width="10.42578125" style="459" customWidth="1"/>
    <col min="13086" max="13086" width="0" style="459" hidden="1" customWidth="1"/>
    <col min="13087" max="13331" width="9.140625" style="459"/>
    <col min="13332" max="13332" width="6.85546875" style="459" customWidth="1"/>
    <col min="13333" max="13333" width="24" style="459" customWidth="1"/>
    <col min="13334" max="13334" width="22.5703125" style="459" customWidth="1"/>
    <col min="13335" max="13335" width="11.7109375" style="459" customWidth="1"/>
    <col min="13336" max="13339" width="11.28515625" style="459" customWidth="1"/>
    <col min="13340" max="13340" width="11.42578125" style="459" customWidth="1"/>
    <col min="13341" max="13341" width="10.42578125" style="459" customWidth="1"/>
    <col min="13342" max="13342" width="0" style="459" hidden="1" customWidth="1"/>
    <col min="13343" max="13587" width="9.140625" style="459"/>
    <col min="13588" max="13588" width="6.85546875" style="459" customWidth="1"/>
    <col min="13589" max="13589" width="24" style="459" customWidth="1"/>
    <col min="13590" max="13590" width="22.5703125" style="459" customWidth="1"/>
    <col min="13591" max="13591" width="11.7109375" style="459" customWidth="1"/>
    <col min="13592" max="13595" width="11.28515625" style="459" customWidth="1"/>
    <col min="13596" max="13596" width="11.42578125" style="459" customWidth="1"/>
    <col min="13597" max="13597" width="10.42578125" style="459" customWidth="1"/>
    <col min="13598" max="13598" width="0" style="459" hidden="1" customWidth="1"/>
    <col min="13599" max="13843" width="9.140625" style="459"/>
    <col min="13844" max="13844" width="6.85546875" style="459" customWidth="1"/>
    <col min="13845" max="13845" width="24" style="459" customWidth="1"/>
    <col min="13846" max="13846" width="22.5703125" style="459" customWidth="1"/>
    <col min="13847" max="13847" width="11.7109375" style="459" customWidth="1"/>
    <col min="13848" max="13851" width="11.28515625" style="459" customWidth="1"/>
    <col min="13852" max="13852" width="11.42578125" style="459" customWidth="1"/>
    <col min="13853" max="13853" width="10.42578125" style="459" customWidth="1"/>
    <col min="13854" max="13854" width="0" style="459" hidden="1" customWidth="1"/>
    <col min="13855" max="14099" width="9.140625" style="459"/>
    <col min="14100" max="14100" width="6.85546875" style="459" customWidth="1"/>
    <col min="14101" max="14101" width="24" style="459" customWidth="1"/>
    <col min="14102" max="14102" width="22.5703125" style="459" customWidth="1"/>
    <col min="14103" max="14103" width="11.7109375" style="459" customWidth="1"/>
    <col min="14104" max="14107" width="11.28515625" style="459" customWidth="1"/>
    <col min="14108" max="14108" width="11.42578125" style="459" customWidth="1"/>
    <col min="14109" max="14109" width="10.42578125" style="459" customWidth="1"/>
    <col min="14110" max="14110" width="0" style="459" hidden="1" customWidth="1"/>
    <col min="14111" max="14355" width="9.140625" style="459"/>
    <col min="14356" max="14356" width="6.85546875" style="459" customWidth="1"/>
    <col min="14357" max="14357" width="24" style="459" customWidth="1"/>
    <col min="14358" max="14358" width="22.5703125" style="459" customWidth="1"/>
    <col min="14359" max="14359" width="11.7109375" style="459" customWidth="1"/>
    <col min="14360" max="14363" width="11.28515625" style="459" customWidth="1"/>
    <col min="14364" max="14364" width="11.42578125" style="459" customWidth="1"/>
    <col min="14365" max="14365" width="10.42578125" style="459" customWidth="1"/>
    <col min="14366" max="14366" width="0" style="459" hidden="1" customWidth="1"/>
    <col min="14367" max="14611" width="9.140625" style="459"/>
    <col min="14612" max="14612" width="6.85546875" style="459" customWidth="1"/>
    <col min="14613" max="14613" width="24" style="459" customWidth="1"/>
    <col min="14614" max="14614" width="22.5703125" style="459" customWidth="1"/>
    <col min="14615" max="14615" width="11.7109375" style="459" customWidth="1"/>
    <col min="14616" max="14619" width="11.28515625" style="459" customWidth="1"/>
    <col min="14620" max="14620" width="11.42578125" style="459" customWidth="1"/>
    <col min="14621" max="14621" width="10.42578125" style="459" customWidth="1"/>
    <col min="14622" max="14622" width="0" style="459" hidden="1" customWidth="1"/>
    <col min="14623" max="14867" width="9.140625" style="459"/>
    <col min="14868" max="14868" width="6.85546875" style="459" customWidth="1"/>
    <col min="14869" max="14869" width="24" style="459" customWidth="1"/>
    <col min="14870" max="14870" width="22.5703125" style="459" customWidth="1"/>
    <col min="14871" max="14871" width="11.7109375" style="459" customWidth="1"/>
    <col min="14872" max="14875" width="11.28515625" style="459" customWidth="1"/>
    <col min="14876" max="14876" width="11.42578125" style="459" customWidth="1"/>
    <col min="14877" max="14877" width="10.42578125" style="459" customWidth="1"/>
    <col min="14878" max="14878" width="0" style="459" hidden="1" customWidth="1"/>
    <col min="14879" max="15123" width="9.140625" style="459"/>
    <col min="15124" max="15124" width="6.85546875" style="459" customWidth="1"/>
    <col min="15125" max="15125" width="24" style="459" customWidth="1"/>
    <col min="15126" max="15126" width="22.5703125" style="459" customWidth="1"/>
    <col min="15127" max="15127" width="11.7109375" style="459" customWidth="1"/>
    <col min="15128" max="15131" width="11.28515625" style="459" customWidth="1"/>
    <col min="15132" max="15132" width="11.42578125" style="459" customWidth="1"/>
    <col min="15133" max="15133" width="10.42578125" style="459" customWidth="1"/>
    <col min="15134" max="15134" width="0" style="459" hidden="1" customWidth="1"/>
    <col min="15135" max="15379" width="9.140625" style="459"/>
    <col min="15380" max="15380" width="6.85546875" style="459" customWidth="1"/>
    <col min="15381" max="15381" width="24" style="459" customWidth="1"/>
    <col min="15382" max="15382" width="22.5703125" style="459" customWidth="1"/>
    <col min="15383" max="15383" width="11.7109375" style="459" customWidth="1"/>
    <col min="15384" max="15387" width="11.28515625" style="459" customWidth="1"/>
    <col min="15388" max="15388" width="11.42578125" style="459" customWidth="1"/>
    <col min="15389" max="15389" width="10.42578125" style="459" customWidth="1"/>
    <col min="15390" max="15390" width="0" style="459" hidden="1" customWidth="1"/>
    <col min="15391" max="15635" width="9.140625" style="459"/>
    <col min="15636" max="15636" width="6.85546875" style="459" customWidth="1"/>
    <col min="15637" max="15637" width="24" style="459" customWidth="1"/>
    <col min="15638" max="15638" width="22.5703125" style="459" customWidth="1"/>
    <col min="15639" max="15639" width="11.7109375" style="459" customWidth="1"/>
    <col min="15640" max="15643" width="11.28515625" style="459" customWidth="1"/>
    <col min="15644" max="15644" width="11.42578125" style="459" customWidth="1"/>
    <col min="15645" max="15645" width="10.42578125" style="459" customWidth="1"/>
    <col min="15646" max="15646" width="0" style="459" hidden="1" customWidth="1"/>
    <col min="15647" max="15891" width="9.140625" style="459"/>
    <col min="15892" max="15892" width="6.85546875" style="459" customWidth="1"/>
    <col min="15893" max="15893" width="24" style="459" customWidth="1"/>
    <col min="15894" max="15894" width="22.5703125" style="459" customWidth="1"/>
    <col min="15895" max="15895" width="11.7109375" style="459" customWidth="1"/>
    <col min="15896" max="15899" width="11.28515625" style="459" customWidth="1"/>
    <col min="15900" max="15900" width="11.42578125" style="459" customWidth="1"/>
    <col min="15901" max="15901" width="10.42578125" style="459" customWidth="1"/>
    <col min="15902" max="15902" width="0" style="459" hidden="1" customWidth="1"/>
    <col min="15903" max="16147" width="9.140625" style="459"/>
    <col min="16148" max="16148" width="6.85546875" style="459" customWidth="1"/>
    <col min="16149" max="16149" width="24" style="459" customWidth="1"/>
    <col min="16150" max="16150" width="22.5703125" style="459" customWidth="1"/>
    <col min="16151" max="16151" width="11.7109375" style="459" customWidth="1"/>
    <col min="16152" max="16155" width="11.28515625" style="459" customWidth="1"/>
    <col min="16156" max="16156" width="11.42578125" style="459" customWidth="1"/>
    <col min="16157" max="16157" width="10.42578125" style="459" customWidth="1"/>
    <col min="16158" max="16158" width="0" style="459" hidden="1" customWidth="1"/>
    <col min="16159" max="16384" width="9.140625" style="459"/>
  </cols>
  <sheetData>
    <row r="1" spans="1:35" x14ac:dyDescent="0.25">
      <c r="AC1" s="460" t="s">
        <v>1463</v>
      </c>
    </row>
    <row r="2" spans="1:35" x14ac:dyDescent="0.25">
      <c r="A2" s="1075" t="s">
        <v>1104</v>
      </c>
      <c r="B2" s="1075"/>
      <c r="C2" s="1075"/>
      <c r="D2" s="1075"/>
      <c r="E2" s="1075"/>
      <c r="F2" s="1075"/>
      <c r="G2" s="1075"/>
      <c r="H2" s="1075"/>
      <c r="I2" s="1075"/>
      <c r="J2" s="1075"/>
      <c r="K2" s="1075"/>
      <c r="L2" s="1075"/>
      <c r="M2" s="1075"/>
      <c r="N2" s="1075"/>
      <c r="O2" s="1075"/>
      <c r="P2" s="1075"/>
      <c r="Q2" s="1075"/>
      <c r="R2" s="1075"/>
      <c r="S2" s="1075"/>
      <c r="T2" s="1075"/>
      <c r="U2" s="1075"/>
      <c r="V2" s="1075"/>
      <c r="W2" s="1075"/>
      <c r="X2" s="1075"/>
      <c r="Y2" s="1075"/>
      <c r="Z2" s="1075"/>
      <c r="AA2" s="1075"/>
      <c r="AB2" s="1075"/>
      <c r="AC2" s="1075"/>
      <c r="AD2" s="461"/>
    </row>
    <row r="3" spans="1:35" x14ac:dyDescent="0.25">
      <c r="A3" s="1075" t="str">
        <f>'[9]№ 1-ИП ТС_Паспорт'!A4:B4</f>
        <v>ООО "Газпром теплоэнерго Московская область"</v>
      </c>
      <c r="B3" s="1075"/>
      <c r="C3" s="1075"/>
      <c r="D3" s="1075"/>
      <c r="E3" s="1075"/>
      <c r="F3" s="1075"/>
      <c r="G3" s="1075"/>
      <c r="H3" s="1075"/>
      <c r="I3" s="1075"/>
      <c r="J3" s="1075"/>
      <c r="K3" s="1075"/>
      <c r="L3" s="1075"/>
      <c r="M3" s="1075"/>
      <c r="N3" s="1075"/>
      <c r="O3" s="1075"/>
      <c r="P3" s="1075"/>
      <c r="Q3" s="1075"/>
      <c r="R3" s="1075"/>
      <c r="S3" s="1075"/>
      <c r="T3" s="1075"/>
      <c r="U3" s="1075"/>
      <c r="V3" s="1075"/>
      <c r="W3" s="1075"/>
      <c r="X3" s="1075"/>
      <c r="Y3" s="1075"/>
      <c r="Z3" s="1075"/>
      <c r="AA3" s="1075"/>
      <c r="AB3" s="1075"/>
      <c r="AC3" s="1075"/>
      <c r="AD3" s="461"/>
    </row>
    <row r="4" spans="1:35" x14ac:dyDescent="0.25">
      <c r="A4" s="1076" t="s">
        <v>3</v>
      </c>
      <c r="B4" s="1076"/>
      <c r="C4" s="1076"/>
      <c r="D4" s="1076"/>
      <c r="E4" s="1076"/>
      <c r="F4" s="1076"/>
      <c r="G4" s="1076"/>
      <c r="H4" s="1076"/>
      <c r="I4" s="1076"/>
      <c r="J4" s="1076"/>
      <c r="K4" s="1076"/>
      <c r="L4" s="1076"/>
      <c r="M4" s="1076"/>
      <c r="N4" s="1076"/>
      <c r="O4" s="1076"/>
      <c r="P4" s="1076"/>
      <c r="Q4" s="1076"/>
      <c r="R4" s="1076"/>
      <c r="S4" s="1076"/>
      <c r="T4" s="1076"/>
      <c r="U4" s="1076"/>
      <c r="V4" s="1076"/>
      <c r="W4" s="1076"/>
      <c r="X4" s="1076"/>
      <c r="Y4" s="1076"/>
      <c r="Z4" s="1076"/>
      <c r="AA4" s="1076"/>
      <c r="AB4" s="1076"/>
      <c r="AC4" s="1076"/>
      <c r="AD4" s="461"/>
    </row>
    <row r="5" spans="1:35" x14ac:dyDescent="0.25">
      <c r="A5" s="1075" t="str">
        <f>'[9]N 2-ИП ТС СВОД без НДС'!A5:AL5</f>
        <v>в сфере теплоснабжения на 2022-2045 годы</v>
      </c>
      <c r="B5" s="1075"/>
      <c r="C5" s="1075"/>
      <c r="D5" s="1075"/>
      <c r="E5" s="1075"/>
      <c r="F5" s="1075"/>
      <c r="G5" s="1075"/>
      <c r="H5" s="1075"/>
      <c r="I5" s="1075"/>
      <c r="J5" s="1075"/>
      <c r="K5" s="1075"/>
      <c r="L5" s="1075"/>
      <c r="M5" s="1075"/>
      <c r="N5" s="1075"/>
      <c r="O5" s="1075"/>
      <c r="P5" s="1075"/>
      <c r="Q5" s="1075"/>
      <c r="R5" s="1075"/>
      <c r="S5" s="1075"/>
      <c r="T5" s="1075"/>
      <c r="U5" s="1075"/>
      <c r="V5" s="1075"/>
      <c r="W5" s="1075"/>
      <c r="X5" s="1075"/>
      <c r="Y5" s="1075"/>
      <c r="Z5" s="1075"/>
      <c r="AA5" s="1075"/>
      <c r="AB5" s="1075"/>
      <c r="AC5" s="1075"/>
      <c r="AD5" s="461"/>
    </row>
    <row r="6" spans="1:35" ht="25.5" x14ac:dyDescent="0.35">
      <c r="A6" s="462"/>
      <c r="B6" s="463" t="s">
        <v>1464</v>
      </c>
      <c r="AC6" s="461"/>
      <c r="AD6" s="461"/>
    </row>
    <row r="7" spans="1:35" x14ac:dyDescent="0.25">
      <c r="A7" s="1077" t="s">
        <v>27</v>
      </c>
      <c r="B7" s="1077" t="s">
        <v>1105</v>
      </c>
      <c r="C7" s="1080" t="s">
        <v>1465</v>
      </c>
      <c r="D7" s="1081"/>
      <c r="E7" s="1081"/>
      <c r="F7" s="1081"/>
      <c r="G7" s="1081"/>
      <c r="H7" s="1081"/>
      <c r="I7" s="1081"/>
      <c r="J7" s="1081"/>
      <c r="K7" s="1081"/>
      <c r="L7" s="1081"/>
      <c r="M7" s="1081"/>
      <c r="N7" s="1081"/>
      <c r="O7" s="1081"/>
      <c r="P7" s="1081"/>
      <c r="Q7" s="1081"/>
      <c r="R7" s="1081"/>
      <c r="S7" s="1081"/>
      <c r="T7" s="1081"/>
      <c r="U7" s="1081"/>
      <c r="V7" s="1081"/>
      <c r="W7" s="1081"/>
      <c r="X7" s="1081"/>
      <c r="Y7" s="1081"/>
      <c r="Z7" s="1081"/>
      <c r="AA7" s="1081"/>
      <c r="AB7" s="1081"/>
      <c r="AC7" s="1082"/>
    </row>
    <row r="8" spans="1:35" x14ac:dyDescent="0.25">
      <c r="A8" s="1078"/>
      <c r="B8" s="1078"/>
      <c r="C8" s="1083" t="s">
        <v>1106</v>
      </c>
      <c r="D8" s="1083"/>
      <c r="E8" s="1077" t="s">
        <v>678</v>
      </c>
      <c r="F8" s="1084" t="s">
        <v>1466</v>
      </c>
      <c r="G8" s="1085"/>
      <c r="H8" s="1085"/>
      <c r="I8" s="1085"/>
      <c r="J8" s="1085"/>
      <c r="K8" s="1085"/>
      <c r="L8" s="1085"/>
      <c r="M8" s="1085"/>
      <c r="N8" s="1085"/>
      <c r="O8" s="1085"/>
      <c r="P8" s="1085"/>
      <c r="Q8" s="1085"/>
      <c r="R8" s="1085"/>
      <c r="S8" s="1085"/>
      <c r="T8" s="1085"/>
      <c r="U8" s="1085"/>
      <c r="V8" s="1085"/>
      <c r="W8" s="1085"/>
      <c r="X8" s="1085"/>
      <c r="Y8" s="1085"/>
      <c r="Z8" s="1085"/>
      <c r="AA8" s="1085"/>
      <c r="AB8" s="1085"/>
      <c r="AC8" s="1086"/>
    </row>
    <row r="9" spans="1:35" ht="31.5" x14ac:dyDescent="0.25">
      <c r="A9" s="1079"/>
      <c r="B9" s="1079"/>
      <c r="C9" s="464" t="s">
        <v>1111</v>
      </c>
      <c r="D9" s="465" t="s">
        <v>1107</v>
      </c>
      <c r="E9" s="1079"/>
      <c r="F9" s="466" t="s">
        <v>1467</v>
      </c>
      <c r="G9" s="466" t="s">
        <v>1468</v>
      </c>
      <c r="H9" s="466" t="s">
        <v>1469</v>
      </c>
      <c r="I9" s="466" t="s">
        <v>1470</v>
      </c>
      <c r="J9" s="466" t="s">
        <v>1471</v>
      </c>
      <c r="K9" s="466" t="s">
        <v>1472</v>
      </c>
      <c r="L9" s="466" t="s">
        <v>1473</v>
      </c>
      <c r="M9" s="466" t="s">
        <v>1474</v>
      </c>
      <c r="N9" s="466" t="s">
        <v>1475</v>
      </c>
      <c r="O9" s="466" t="s">
        <v>1476</v>
      </c>
      <c r="P9" s="466" t="s">
        <v>1477</v>
      </c>
      <c r="Q9" s="466" t="s">
        <v>1478</v>
      </c>
      <c r="R9" s="466" t="s">
        <v>1479</v>
      </c>
      <c r="S9" s="466" t="s">
        <v>1480</v>
      </c>
      <c r="T9" s="466" t="s">
        <v>1481</v>
      </c>
      <c r="U9" s="466" t="s">
        <v>1482</v>
      </c>
      <c r="V9" s="466" t="s">
        <v>1483</v>
      </c>
      <c r="W9" s="466" t="s">
        <v>1484</v>
      </c>
      <c r="X9" s="466" t="s">
        <v>1485</v>
      </c>
      <c r="Y9" s="466" t="s">
        <v>1486</v>
      </c>
      <c r="Z9" s="466" t="s">
        <v>1487</v>
      </c>
      <c r="AA9" s="466" t="s">
        <v>1488</v>
      </c>
      <c r="AB9" s="466" t="s">
        <v>1489</v>
      </c>
      <c r="AC9" s="466" t="s">
        <v>1490</v>
      </c>
    </row>
    <row r="10" spans="1:35" x14ac:dyDescent="0.25">
      <c r="A10" s="464">
        <v>1</v>
      </c>
      <c r="B10" s="464">
        <v>2</v>
      </c>
      <c r="C10" s="464">
        <v>3</v>
      </c>
      <c r="D10" s="464">
        <v>4</v>
      </c>
      <c r="E10" s="464">
        <v>5</v>
      </c>
      <c r="F10" s="464">
        <v>6</v>
      </c>
      <c r="G10" s="464">
        <v>7</v>
      </c>
      <c r="H10" s="464">
        <v>8</v>
      </c>
      <c r="I10" s="464">
        <v>9</v>
      </c>
      <c r="J10" s="464">
        <v>10</v>
      </c>
      <c r="K10" s="464">
        <v>11</v>
      </c>
      <c r="L10" s="464">
        <v>12</v>
      </c>
      <c r="M10" s="464">
        <v>13</v>
      </c>
      <c r="N10" s="464">
        <v>14</v>
      </c>
      <c r="O10" s="464">
        <v>15</v>
      </c>
      <c r="P10" s="464">
        <v>16</v>
      </c>
      <c r="Q10" s="464">
        <v>17</v>
      </c>
      <c r="R10" s="464">
        <v>18</v>
      </c>
      <c r="S10" s="464">
        <v>19</v>
      </c>
      <c r="T10" s="464">
        <v>20</v>
      </c>
      <c r="U10" s="464">
        <v>21</v>
      </c>
      <c r="V10" s="464">
        <v>22</v>
      </c>
      <c r="W10" s="464">
        <v>23</v>
      </c>
      <c r="X10" s="464">
        <v>24</v>
      </c>
      <c r="Y10" s="464">
        <v>25</v>
      </c>
      <c r="Z10" s="464">
        <v>26</v>
      </c>
      <c r="AA10" s="464">
        <v>27</v>
      </c>
      <c r="AB10" s="464">
        <v>28</v>
      </c>
      <c r="AC10" s="464">
        <v>29</v>
      </c>
    </row>
    <row r="11" spans="1:35" ht="31.5" x14ac:dyDescent="0.25">
      <c r="A11" s="467">
        <v>1</v>
      </c>
      <c r="B11" s="468" t="s">
        <v>1108</v>
      </c>
      <c r="C11" s="469">
        <f t="shared" ref="C11:C22" si="0">E11</f>
        <v>7933975.7968638428</v>
      </c>
      <c r="D11" s="468"/>
      <c r="E11" s="469">
        <f t="shared" ref="E11:E22" si="1">SUM(F11:AC11)</f>
        <v>7933975.7968638428</v>
      </c>
      <c r="F11" s="469">
        <f t="shared" ref="F11:AC11" si="2">SUM(F12:F15)</f>
        <v>50902.44307926231</v>
      </c>
      <c r="G11" s="469">
        <f t="shared" si="2"/>
        <v>21334.231037064739</v>
      </c>
      <c r="H11" s="469">
        <f t="shared" si="2"/>
        <v>213793.17942100862</v>
      </c>
      <c r="I11" s="469">
        <f t="shared" si="2"/>
        <v>245977.12664761805</v>
      </c>
      <c r="J11" s="469">
        <f t="shared" si="2"/>
        <v>261201.17387390556</v>
      </c>
      <c r="K11" s="469">
        <f t="shared" si="2"/>
        <v>298087.55750156241</v>
      </c>
      <c r="L11" s="469">
        <f t="shared" si="2"/>
        <v>288324.35435780569</v>
      </c>
      <c r="M11" s="469">
        <f t="shared" si="2"/>
        <v>301875.59901262255</v>
      </c>
      <c r="N11" s="469">
        <f t="shared" si="2"/>
        <v>316063.7521662158</v>
      </c>
      <c r="O11" s="469">
        <f t="shared" si="2"/>
        <v>339909.74851802789</v>
      </c>
      <c r="P11" s="469">
        <f t="shared" si="2"/>
        <v>355802.32969837525</v>
      </c>
      <c r="Q11" s="469">
        <f t="shared" si="2"/>
        <v>372611.11039419874</v>
      </c>
      <c r="R11" s="469">
        <f t="shared" si="2"/>
        <v>389320.44758272613</v>
      </c>
      <c r="S11" s="469">
        <f t="shared" si="2"/>
        <v>407404.08301911427</v>
      </c>
      <c r="T11" s="469">
        <f t="shared" si="2"/>
        <v>427240.36913101259</v>
      </c>
      <c r="U11" s="469">
        <f t="shared" si="2"/>
        <v>447537.54848017008</v>
      </c>
      <c r="V11" s="469">
        <f t="shared" si="2"/>
        <v>468341.83695873804</v>
      </c>
      <c r="W11" s="469">
        <f t="shared" si="2"/>
        <v>490099.31089579873</v>
      </c>
      <c r="X11" s="469">
        <f t="shared" si="2"/>
        <v>513038.67825790122</v>
      </c>
      <c r="Y11" s="469">
        <f t="shared" si="2"/>
        <v>537270.97413602262</v>
      </c>
      <c r="Z11" s="469">
        <f t="shared" si="2"/>
        <v>563320.26072041562</v>
      </c>
      <c r="AA11" s="469">
        <f t="shared" si="2"/>
        <v>589830.28197427501</v>
      </c>
      <c r="AB11" s="469">
        <f t="shared" si="2"/>
        <v>16637.5</v>
      </c>
      <c r="AC11" s="469">
        <f t="shared" si="2"/>
        <v>18051.900000000001</v>
      </c>
    </row>
    <row r="12" spans="1:35" ht="31.5" x14ac:dyDescent="0.25">
      <c r="A12" s="470" t="s">
        <v>1109</v>
      </c>
      <c r="B12" s="471" t="s">
        <v>1110</v>
      </c>
      <c r="C12" s="469">
        <f t="shared" si="0"/>
        <v>7901567.0716405893</v>
      </c>
      <c r="D12" s="471"/>
      <c r="E12" s="514">
        <f t="shared" si="1"/>
        <v>7901567.0716405893</v>
      </c>
      <c r="F12" s="472">
        <f>'№ 5- ИП ТС_Финплан  2 ТЗ'!F12+'№ 5- ИП ТС_Финплан_1 ТЗ'!F12</f>
        <v>18493.717856008869</v>
      </c>
      <c r="G12" s="472">
        <f>'№ 5- ИП ТС_Финплан  2 ТЗ'!G12+'№ 5- ИП ТС_Финплан_1 ТЗ'!G12</f>
        <v>21334.231037064739</v>
      </c>
      <c r="H12" s="472">
        <f>'№ 5- ИП ТС_Финплан  2 ТЗ'!H12+'№ 5- ИП ТС_Финплан_1 ТЗ'!H12</f>
        <v>213793.17942100862</v>
      </c>
      <c r="I12" s="472">
        <f>'№ 5- ИП ТС_Финплан  2 ТЗ'!I12+'№ 5- ИП ТС_Финплан_1 ТЗ'!I12</f>
        <v>245977.12664761805</v>
      </c>
      <c r="J12" s="472">
        <f>'№ 5- ИП ТС_Финплан  2 ТЗ'!J12+'№ 5- ИП ТС_Финплан_1 ТЗ'!J12</f>
        <v>261201.17387390556</v>
      </c>
      <c r="K12" s="472">
        <f>'№ 5- ИП ТС_Финплан  2 ТЗ'!K12+'№ 5- ИП ТС_Финплан_1 ТЗ'!K12</f>
        <v>298087.55750156241</v>
      </c>
      <c r="L12" s="472">
        <f>'№ 5- ИП ТС_Финплан  2 ТЗ'!L12+'№ 5- ИП ТС_Финплан_1 ТЗ'!L12</f>
        <v>288324.35435780569</v>
      </c>
      <c r="M12" s="472">
        <f>'№ 5- ИП ТС_Финплан  2 ТЗ'!M12+'№ 5- ИП ТС_Финплан_1 ТЗ'!M12</f>
        <v>301875.59901262255</v>
      </c>
      <c r="N12" s="472">
        <f>'№ 5- ИП ТС_Финплан  2 ТЗ'!N12+'№ 5- ИП ТС_Финплан_1 ТЗ'!N12</f>
        <v>316063.7521662158</v>
      </c>
      <c r="O12" s="472">
        <f>'№ 5- ИП ТС_Финплан  2 ТЗ'!O12+'№ 5- ИП ТС_Финплан_1 ТЗ'!O12</f>
        <v>339909.74851802789</v>
      </c>
      <c r="P12" s="472">
        <f>'№ 5- ИП ТС_Финплан  2 ТЗ'!P12+'№ 5- ИП ТС_Финплан_1 ТЗ'!P12</f>
        <v>355802.32969837525</v>
      </c>
      <c r="Q12" s="472">
        <f>'№ 5- ИП ТС_Финплан  2 ТЗ'!Q12+'№ 5- ИП ТС_Финплан_1 ТЗ'!Q12</f>
        <v>372611.11039419874</v>
      </c>
      <c r="R12" s="472">
        <f>'№ 5- ИП ТС_Финплан  2 ТЗ'!R12+'№ 5- ИП ТС_Финплан_1 ТЗ'!R12</f>
        <v>389320.44758272613</v>
      </c>
      <c r="S12" s="472">
        <f>'№ 5- ИП ТС_Финплан  2 ТЗ'!S12+'№ 5- ИП ТС_Финплан_1 ТЗ'!S12</f>
        <v>407404.08301911427</v>
      </c>
      <c r="T12" s="472">
        <f>'№ 5- ИП ТС_Финплан  2 ТЗ'!T12+'№ 5- ИП ТС_Финплан_1 ТЗ'!T12</f>
        <v>427240.36913101259</v>
      </c>
      <c r="U12" s="472">
        <f>'№ 5- ИП ТС_Финплан  2 ТЗ'!U12+'№ 5- ИП ТС_Финплан_1 ТЗ'!U12</f>
        <v>447537.54848017008</v>
      </c>
      <c r="V12" s="472">
        <f>'№ 5- ИП ТС_Финплан  2 ТЗ'!V12+'№ 5- ИП ТС_Финплан_1 ТЗ'!V12</f>
        <v>468341.83695873804</v>
      </c>
      <c r="W12" s="472">
        <f>'№ 5- ИП ТС_Финплан  2 ТЗ'!W12+'№ 5- ИП ТС_Финплан_1 ТЗ'!W12</f>
        <v>490099.31089579873</v>
      </c>
      <c r="X12" s="472">
        <f>'№ 5- ИП ТС_Финплан  2 ТЗ'!X12+'№ 5- ИП ТС_Финплан_1 ТЗ'!X12</f>
        <v>513038.67825790122</v>
      </c>
      <c r="Y12" s="472">
        <f>'№ 5- ИП ТС_Финплан  2 ТЗ'!Y12+'№ 5- ИП ТС_Финплан_1 ТЗ'!Y12</f>
        <v>537270.97413602262</v>
      </c>
      <c r="Z12" s="472">
        <f>'№ 5- ИП ТС_Финплан  2 ТЗ'!Z12+'№ 5- ИП ТС_Финплан_1 ТЗ'!Z12</f>
        <v>563320.26072041562</v>
      </c>
      <c r="AA12" s="472">
        <f>'№ 5- ИП ТС_Финплан  2 ТЗ'!AA12+'№ 5- ИП ТС_Финплан_1 ТЗ'!AA12</f>
        <v>589830.28197427501</v>
      </c>
      <c r="AB12" s="472">
        <f>'№ 5- ИП ТС_Финплан  2 ТЗ'!AB12+'№ 5- ИП ТС_Финплан_1 ТЗ'!AB12</f>
        <v>16637.5</v>
      </c>
      <c r="AC12" s="472">
        <f>'№ 5- ИП ТС_Финплан  2 ТЗ'!AC12+'№ 5- ИП ТС_Финплан_1 ТЗ'!AC12</f>
        <v>18051.900000000001</v>
      </c>
      <c r="AD12" s="473"/>
      <c r="AE12" s="473"/>
      <c r="AF12" s="473"/>
      <c r="AG12" s="473"/>
      <c r="AH12" s="473"/>
      <c r="AI12" s="473"/>
    </row>
    <row r="13" spans="1:35" ht="47.25" x14ac:dyDescent="0.25">
      <c r="A13" s="470" t="s">
        <v>1112</v>
      </c>
      <c r="B13" s="471" t="s">
        <v>1113</v>
      </c>
      <c r="C13" s="469">
        <f t="shared" si="0"/>
        <v>32408.725223253441</v>
      </c>
      <c r="D13" s="471"/>
      <c r="E13" s="469">
        <f t="shared" si="1"/>
        <v>32408.725223253441</v>
      </c>
      <c r="F13" s="472">
        <f>'№ 5- ИП ТС_Финплан  2 ТЗ'!F13+'№ 5- ИП ТС_Финплан_1 ТЗ'!F13</f>
        <v>32408.725223253441</v>
      </c>
      <c r="G13" s="472">
        <f>'№ 5- ИП ТС_Финплан  2 ТЗ'!G13+'№ 5- ИП ТС_Финплан_1 ТЗ'!G13</f>
        <v>0</v>
      </c>
      <c r="H13" s="472">
        <f>'№ 5- ИП ТС_Финплан  2 ТЗ'!H13+'№ 5- ИП ТС_Финплан_1 ТЗ'!H13</f>
        <v>0</v>
      </c>
      <c r="I13" s="472">
        <f>'№ 5- ИП ТС_Финплан  2 ТЗ'!I13+'№ 5- ИП ТС_Финплан_1 ТЗ'!I13</f>
        <v>0</v>
      </c>
      <c r="J13" s="472">
        <f>'№ 5- ИП ТС_Финплан  2 ТЗ'!J13+'№ 5- ИП ТС_Финплан_1 ТЗ'!J13</f>
        <v>0</v>
      </c>
      <c r="K13" s="472">
        <f>'№ 5- ИП ТС_Финплан  2 ТЗ'!K13+'№ 5- ИП ТС_Финплан_1 ТЗ'!K13</f>
        <v>0</v>
      </c>
      <c r="L13" s="472">
        <f>'№ 5- ИП ТС_Финплан  2 ТЗ'!L13+'№ 5- ИП ТС_Финплан_1 ТЗ'!L13</f>
        <v>0</v>
      </c>
      <c r="M13" s="472">
        <f>'№ 5- ИП ТС_Финплан  2 ТЗ'!M13+'№ 5- ИП ТС_Финплан_1 ТЗ'!M13</f>
        <v>0</v>
      </c>
      <c r="N13" s="472">
        <f>'№ 5- ИП ТС_Финплан  2 ТЗ'!N13+'№ 5- ИП ТС_Финплан_1 ТЗ'!N13</f>
        <v>0</v>
      </c>
      <c r="O13" s="472">
        <f>'№ 5- ИП ТС_Финплан  2 ТЗ'!O13+'№ 5- ИП ТС_Финплан_1 ТЗ'!O13</f>
        <v>0</v>
      </c>
      <c r="P13" s="472">
        <f>'№ 5- ИП ТС_Финплан  2 ТЗ'!P13+'№ 5- ИП ТС_Финплан_1 ТЗ'!P13</f>
        <v>0</v>
      </c>
      <c r="Q13" s="472">
        <f>'№ 5- ИП ТС_Финплан  2 ТЗ'!Q13+'№ 5- ИП ТС_Финплан_1 ТЗ'!Q13</f>
        <v>0</v>
      </c>
      <c r="R13" s="472">
        <f>'№ 5- ИП ТС_Финплан  2 ТЗ'!R13+'№ 5- ИП ТС_Финплан_1 ТЗ'!R13</f>
        <v>0</v>
      </c>
      <c r="S13" s="472">
        <f>'№ 5- ИП ТС_Финплан  2 ТЗ'!S13+'№ 5- ИП ТС_Финплан_1 ТЗ'!S13</f>
        <v>0</v>
      </c>
      <c r="T13" s="472">
        <f>'№ 5- ИП ТС_Финплан  2 ТЗ'!T13+'№ 5- ИП ТС_Финплан_1 ТЗ'!T13</f>
        <v>0</v>
      </c>
      <c r="U13" s="472">
        <f>'№ 5- ИП ТС_Финплан  2 ТЗ'!U13+'№ 5- ИП ТС_Финплан_1 ТЗ'!U13</f>
        <v>0</v>
      </c>
      <c r="V13" s="472">
        <f>'№ 5- ИП ТС_Финплан  2 ТЗ'!V13+'№ 5- ИП ТС_Финплан_1 ТЗ'!V13</f>
        <v>0</v>
      </c>
      <c r="W13" s="472">
        <f>'№ 5- ИП ТС_Финплан  2 ТЗ'!W13+'№ 5- ИП ТС_Финплан_1 ТЗ'!W13</f>
        <v>0</v>
      </c>
      <c r="X13" s="472">
        <f>'№ 5- ИП ТС_Финплан  2 ТЗ'!X13+'№ 5- ИП ТС_Финплан_1 ТЗ'!X13</f>
        <v>0</v>
      </c>
      <c r="Y13" s="472">
        <f>'№ 5- ИП ТС_Финплан  2 ТЗ'!Y13+'№ 5- ИП ТС_Финплан_1 ТЗ'!Y13</f>
        <v>0</v>
      </c>
      <c r="Z13" s="472">
        <f>'№ 5- ИП ТС_Финплан  2 ТЗ'!Z13+'№ 5- ИП ТС_Финплан_1 ТЗ'!Z13</f>
        <v>0</v>
      </c>
      <c r="AA13" s="472">
        <f>'№ 5- ИП ТС_Финплан  2 ТЗ'!AA13+'№ 5- ИП ТС_Финплан_1 ТЗ'!AA13</f>
        <v>0</v>
      </c>
      <c r="AB13" s="472">
        <f>'№ 5- ИП ТС_Финплан  2 ТЗ'!AB13+'№ 5- ИП ТС_Финплан_1 ТЗ'!AB13</f>
        <v>0</v>
      </c>
      <c r="AC13" s="472">
        <f>'№ 5- ИП ТС_Финплан  2 ТЗ'!AC13+'№ 5- ИП ТС_Финплан_1 ТЗ'!AC13</f>
        <v>0</v>
      </c>
      <c r="AD13" s="473"/>
      <c r="AE13" s="473"/>
      <c r="AF13" s="473"/>
      <c r="AG13" s="473"/>
      <c r="AH13" s="473"/>
      <c r="AI13" s="473"/>
    </row>
    <row r="14" spans="1:35" ht="47.25" x14ac:dyDescent="0.25">
      <c r="A14" s="470" t="s">
        <v>1114</v>
      </c>
      <c r="B14" s="471" t="s">
        <v>1491</v>
      </c>
      <c r="C14" s="469">
        <f t="shared" si="0"/>
        <v>0</v>
      </c>
      <c r="D14" s="471"/>
      <c r="E14" s="469">
        <f t="shared" si="1"/>
        <v>0</v>
      </c>
      <c r="F14" s="472"/>
      <c r="G14" s="472"/>
      <c r="H14" s="472"/>
      <c r="I14" s="472"/>
      <c r="J14" s="472"/>
      <c r="K14" s="472"/>
      <c r="L14" s="472"/>
      <c r="M14" s="472"/>
      <c r="N14" s="472"/>
      <c r="O14" s="472"/>
      <c r="P14" s="472"/>
      <c r="Q14" s="472"/>
      <c r="R14" s="472"/>
      <c r="S14" s="472"/>
      <c r="T14" s="472"/>
      <c r="U14" s="472"/>
      <c r="V14" s="472"/>
      <c r="W14" s="472"/>
      <c r="X14" s="472"/>
      <c r="Y14" s="472"/>
      <c r="Z14" s="472"/>
      <c r="AA14" s="472"/>
      <c r="AB14" s="472"/>
      <c r="AC14" s="474"/>
      <c r="AD14" s="473"/>
      <c r="AE14" s="473"/>
      <c r="AF14" s="473"/>
      <c r="AG14" s="473"/>
      <c r="AH14" s="473"/>
      <c r="AI14" s="473"/>
    </row>
    <row r="15" spans="1:35" ht="63" x14ac:dyDescent="0.25">
      <c r="A15" s="470" t="s">
        <v>1115</v>
      </c>
      <c r="B15" s="471" t="s">
        <v>1492</v>
      </c>
      <c r="C15" s="469">
        <f t="shared" si="0"/>
        <v>0</v>
      </c>
      <c r="D15" s="471"/>
      <c r="E15" s="469">
        <f t="shared" si="1"/>
        <v>0</v>
      </c>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4"/>
      <c r="AD15" s="473"/>
      <c r="AE15" s="473"/>
      <c r="AF15" s="473"/>
      <c r="AG15" s="473"/>
      <c r="AH15" s="473"/>
      <c r="AI15" s="473"/>
    </row>
    <row r="16" spans="1:35" ht="31.5" x14ac:dyDescent="0.25">
      <c r="A16" s="475" t="s">
        <v>398</v>
      </c>
      <c r="B16" s="468" t="s">
        <v>1493</v>
      </c>
      <c r="C16" s="469">
        <f t="shared" si="0"/>
        <v>6097731.195050206</v>
      </c>
      <c r="D16" s="468"/>
      <c r="E16" s="469">
        <f t="shared" si="1"/>
        <v>6097731.195050206</v>
      </c>
      <c r="F16" s="476">
        <f t="shared" ref="F16:AC16" si="3">SUM(F17:F20)</f>
        <v>737633.28449999995</v>
      </c>
      <c r="G16" s="476">
        <f t="shared" si="3"/>
        <v>2118257.1542403656</v>
      </c>
      <c r="H16" s="476">
        <f t="shared" si="3"/>
        <v>1203737.8726986768</v>
      </c>
      <c r="I16" s="476">
        <f t="shared" si="3"/>
        <v>1491775.187010224</v>
      </c>
      <c r="J16" s="476">
        <f t="shared" si="3"/>
        <v>541023.02515999472</v>
      </c>
      <c r="K16" s="476">
        <f t="shared" si="3"/>
        <v>5304.6714409453998</v>
      </c>
      <c r="L16" s="476">
        <f t="shared" si="3"/>
        <v>0</v>
      </c>
      <c r="M16" s="476">
        <f t="shared" si="3"/>
        <v>0</v>
      </c>
      <c r="N16" s="476">
        <f t="shared" si="3"/>
        <v>0</v>
      </c>
      <c r="O16" s="476">
        <f t="shared" si="3"/>
        <v>0</v>
      </c>
      <c r="P16" s="476">
        <f t="shared" si="3"/>
        <v>0</v>
      </c>
      <c r="Q16" s="476">
        <f t="shared" si="3"/>
        <v>0</v>
      </c>
      <c r="R16" s="476">
        <f t="shared" si="3"/>
        <v>0</v>
      </c>
      <c r="S16" s="476">
        <f t="shared" si="3"/>
        <v>0</v>
      </c>
      <c r="T16" s="476">
        <f t="shared" si="3"/>
        <v>0</v>
      </c>
      <c r="U16" s="476">
        <f t="shared" si="3"/>
        <v>0</v>
      </c>
      <c r="V16" s="476">
        <f t="shared" si="3"/>
        <v>0</v>
      </c>
      <c r="W16" s="476">
        <f t="shared" si="3"/>
        <v>0</v>
      </c>
      <c r="X16" s="476">
        <f t="shared" si="3"/>
        <v>0</v>
      </c>
      <c r="Y16" s="476">
        <f t="shared" si="3"/>
        <v>0</v>
      </c>
      <c r="Z16" s="476">
        <f t="shared" si="3"/>
        <v>0</v>
      </c>
      <c r="AA16" s="476">
        <f t="shared" si="3"/>
        <v>0</v>
      </c>
      <c r="AB16" s="476">
        <f t="shared" si="3"/>
        <v>0</v>
      </c>
      <c r="AC16" s="476">
        <f t="shared" si="3"/>
        <v>0</v>
      </c>
      <c r="AD16" s="473"/>
      <c r="AE16" s="473"/>
      <c r="AF16" s="473"/>
      <c r="AG16" s="473"/>
      <c r="AH16" s="473"/>
      <c r="AI16" s="473"/>
    </row>
    <row r="17" spans="1:59" x14ac:dyDescent="0.25">
      <c r="A17" s="477" t="s">
        <v>1116</v>
      </c>
      <c r="B17" s="471" t="s">
        <v>1494</v>
      </c>
      <c r="C17" s="469">
        <f t="shared" si="0"/>
        <v>0</v>
      </c>
      <c r="D17" s="471"/>
      <c r="E17" s="469">
        <f t="shared" si="1"/>
        <v>0</v>
      </c>
      <c r="F17" s="478"/>
      <c r="G17" s="478"/>
      <c r="H17" s="478"/>
      <c r="I17" s="478"/>
      <c r="J17" s="478"/>
      <c r="K17" s="478"/>
      <c r="L17" s="478"/>
      <c r="M17" s="478"/>
      <c r="N17" s="478"/>
      <c r="O17" s="478"/>
      <c r="P17" s="478"/>
      <c r="Q17" s="478"/>
      <c r="R17" s="478"/>
      <c r="S17" s="478"/>
      <c r="T17" s="478"/>
      <c r="U17" s="478"/>
      <c r="V17" s="478"/>
      <c r="W17" s="478"/>
      <c r="X17" s="478"/>
      <c r="Y17" s="478"/>
      <c r="Z17" s="478"/>
      <c r="AA17" s="478"/>
      <c r="AB17" s="478"/>
      <c r="AC17" s="474"/>
      <c r="AD17" s="473"/>
      <c r="AE17" s="473"/>
      <c r="AF17" s="473"/>
      <c r="AG17" s="473"/>
      <c r="AH17" s="473"/>
      <c r="AI17" s="473"/>
    </row>
    <row r="18" spans="1:59" ht="31.5" x14ac:dyDescent="0.25">
      <c r="A18" s="477" t="s">
        <v>1495</v>
      </c>
      <c r="B18" s="471" t="s">
        <v>1496</v>
      </c>
      <c r="C18" s="469">
        <f t="shared" si="0"/>
        <v>0</v>
      </c>
      <c r="D18" s="471"/>
      <c r="E18" s="469">
        <f t="shared" si="1"/>
        <v>0</v>
      </c>
      <c r="F18" s="478"/>
      <c r="G18" s="478"/>
      <c r="H18" s="478"/>
      <c r="I18" s="478"/>
      <c r="J18" s="478"/>
      <c r="K18" s="478"/>
      <c r="L18" s="478"/>
      <c r="M18" s="478"/>
      <c r="N18" s="478"/>
      <c r="O18" s="478"/>
      <c r="P18" s="478"/>
      <c r="Q18" s="478"/>
      <c r="R18" s="478"/>
      <c r="S18" s="478"/>
      <c r="T18" s="478"/>
      <c r="U18" s="478"/>
      <c r="V18" s="478"/>
      <c r="W18" s="478"/>
      <c r="X18" s="478"/>
      <c r="Y18" s="478"/>
      <c r="Z18" s="478"/>
      <c r="AA18" s="478"/>
      <c r="AB18" s="478"/>
      <c r="AC18" s="474"/>
      <c r="AD18" s="473"/>
      <c r="AE18" s="473"/>
      <c r="AF18" s="473"/>
      <c r="AG18" s="473"/>
      <c r="AH18" s="473"/>
      <c r="AI18" s="473"/>
    </row>
    <row r="19" spans="1:59" x14ac:dyDescent="0.25">
      <c r="A19" s="477" t="s">
        <v>1117</v>
      </c>
      <c r="B19" s="471" t="s">
        <v>1497</v>
      </c>
      <c r="C19" s="469">
        <f t="shared" si="0"/>
        <v>6097731.195050206</v>
      </c>
      <c r="D19" s="471"/>
      <c r="E19" s="515">
        <f t="shared" si="1"/>
        <v>6097731.195050206</v>
      </c>
      <c r="F19" s="472">
        <f>'№ 5- ИП ТС_Финплан  2 ТЗ'!F19+'№ 5- ИП ТС_Финплан_1 ТЗ'!F19</f>
        <v>737633.28449999995</v>
      </c>
      <c r="G19" s="472">
        <f>'№ 5- ИП ТС_Финплан  2 ТЗ'!G19+'№ 5- ИП ТС_Финплан_1 ТЗ'!G19</f>
        <v>2118257.1542403656</v>
      </c>
      <c r="H19" s="472">
        <f>'№ 5- ИП ТС_Финплан  2 ТЗ'!H19+'№ 5- ИП ТС_Финплан_1 ТЗ'!H19</f>
        <v>1203737.8726986768</v>
      </c>
      <c r="I19" s="472">
        <f>'№ 5- ИП ТС_Финплан  2 ТЗ'!I19+'№ 5- ИП ТС_Финплан_1 ТЗ'!I19</f>
        <v>1491775.187010224</v>
      </c>
      <c r="J19" s="472">
        <f>'№ 5- ИП ТС_Финплан  2 ТЗ'!J19+'№ 5- ИП ТС_Финплан_1 ТЗ'!J19</f>
        <v>541023.02515999472</v>
      </c>
      <c r="K19" s="472">
        <f>'№ 5- ИП ТС_Финплан  2 ТЗ'!K19+'№ 5- ИП ТС_Финплан_1 ТЗ'!K19</f>
        <v>5304.6714409453998</v>
      </c>
      <c r="L19" s="472">
        <f>'№ 5- ИП ТС_Финплан  2 ТЗ'!L19+'№ 5- ИП ТС_Финплан_1 ТЗ'!L19</f>
        <v>0</v>
      </c>
      <c r="M19" s="472">
        <f>'№ 5- ИП ТС_Финплан  2 ТЗ'!M19+'№ 5- ИП ТС_Финплан_1 ТЗ'!M19</f>
        <v>0</v>
      </c>
      <c r="N19" s="472">
        <f>'№ 5- ИП ТС_Финплан  2 ТЗ'!N19+'№ 5- ИП ТС_Финплан_1 ТЗ'!N19</f>
        <v>0</v>
      </c>
      <c r="O19" s="472">
        <f>'№ 5- ИП ТС_Финплан  2 ТЗ'!O19+'№ 5- ИП ТС_Финплан_1 ТЗ'!O19</f>
        <v>0</v>
      </c>
      <c r="P19" s="472">
        <f>'№ 5- ИП ТС_Финплан  2 ТЗ'!P19+'№ 5- ИП ТС_Финплан_1 ТЗ'!P19</f>
        <v>0</v>
      </c>
      <c r="Q19" s="472">
        <f>'№ 5- ИП ТС_Финплан  2 ТЗ'!Q19+'№ 5- ИП ТС_Финплан_1 ТЗ'!Q19</f>
        <v>0</v>
      </c>
      <c r="R19" s="472">
        <f>'№ 5- ИП ТС_Финплан  2 ТЗ'!R19+'№ 5- ИП ТС_Финплан_1 ТЗ'!R19</f>
        <v>0</v>
      </c>
      <c r="S19" s="472">
        <f>'№ 5- ИП ТС_Финплан  2 ТЗ'!S19+'№ 5- ИП ТС_Финплан_1 ТЗ'!S19</f>
        <v>0</v>
      </c>
      <c r="T19" s="472">
        <f>'№ 5- ИП ТС_Финплан  2 ТЗ'!T19+'№ 5- ИП ТС_Финплан_1 ТЗ'!T19</f>
        <v>0</v>
      </c>
      <c r="U19" s="472">
        <f>'№ 5- ИП ТС_Финплан  2 ТЗ'!U19+'№ 5- ИП ТС_Финплан_1 ТЗ'!U19</f>
        <v>0</v>
      </c>
      <c r="V19" s="472">
        <f>'№ 5- ИП ТС_Финплан  2 ТЗ'!V19+'№ 5- ИП ТС_Финплан_1 ТЗ'!V19</f>
        <v>0</v>
      </c>
      <c r="W19" s="472">
        <f>'№ 5- ИП ТС_Финплан  2 ТЗ'!W19+'№ 5- ИП ТС_Финплан_1 ТЗ'!W19</f>
        <v>0</v>
      </c>
      <c r="X19" s="472">
        <f>'№ 5- ИП ТС_Финплан  2 ТЗ'!X19+'№ 5- ИП ТС_Финплан_1 ТЗ'!X19</f>
        <v>0</v>
      </c>
      <c r="Y19" s="472">
        <f>'№ 5- ИП ТС_Финплан  2 ТЗ'!Y19+'№ 5- ИП ТС_Финплан_1 ТЗ'!Y19</f>
        <v>0</v>
      </c>
      <c r="Z19" s="472">
        <f>'№ 5- ИП ТС_Финплан  2 ТЗ'!Z19+'№ 5- ИП ТС_Финплан_1 ТЗ'!Z19</f>
        <v>0</v>
      </c>
      <c r="AA19" s="472">
        <f>'№ 5- ИП ТС_Финплан  2 ТЗ'!AA19+'№ 5- ИП ТС_Финплан_1 ТЗ'!AA19</f>
        <v>0</v>
      </c>
      <c r="AB19" s="472">
        <f>'№ 5- ИП ТС_Финплан  2 ТЗ'!AB19+'№ 5- ИП ТС_Финплан_1 ТЗ'!AB19</f>
        <v>0</v>
      </c>
      <c r="AC19" s="472">
        <f>'№ 5- ИП ТС_Финплан  2 ТЗ'!AC19+'№ 5- ИП ТС_Финплан_1 ТЗ'!AC19</f>
        <v>0</v>
      </c>
      <c r="AD19" s="473"/>
      <c r="AE19" s="473"/>
      <c r="AF19" s="473"/>
      <c r="AG19" s="473"/>
      <c r="AH19" s="473"/>
      <c r="AI19" s="473"/>
    </row>
    <row r="20" spans="1:59" ht="47.25" x14ac:dyDescent="0.25">
      <c r="A20" s="477" t="s">
        <v>1118</v>
      </c>
      <c r="B20" s="471" t="s">
        <v>1498</v>
      </c>
      <c r="C20" s="469">
        <f t="shared" si="0"/>
        <v>0</v>
      </c>
      <c r="D20" s="471"/>
      <c r="E20" s="469">
        <f t="shared" si="1"/>
        <v>0</v>
      </c>
      <c r="F20" s="478"/>
      <c r="G20" s="478"/>
      <c r="H20" s="478"/>
      <c r="I20" s="478"/>
      <c r="J20" s="478"/>
      <c r="K20" s="478"/>
      <c r="L20" s="478"/>
      <c r="M20" s="478"/>
      <c r="N20" s="478"/>
      <c r="O20" s="478"/>
      <c r="P20" s="478"/>
      <c r="Q20" s="478"/>
      <c r="R20" s="478"/>
      <c r="S20" s="478"/>
      <c r="T20" s="478"/>
      <c r="U20" s="478"/>
      <c r="V20" s="478"/>
      <c r="W20" s="478"/>
      <c r="X20" s="478"/>
      <c r="Y20" s="478"/>
      <c r="Z20" s="478"/>
      <c r="AA20" s="478"/>
      <c r="AB20" s="478"/>
      <c r="AC20" s="474"/>
      <c r="AD20" s="473"/>
      <c r="AE20" s="473"/>
      <c r="AF20" s="473"/>
      <c r="AG20" s="473"/>
      <c r="AH20" s="473"/>
      <c r="AI20" s="473"/>
    </row>
    <row r="21" spans="1:59" ht="31.5" x14ac:dyDescent="0.25">
      <c r="A21" s="475" t="s">
        <v>399</v>
      </c>
      <c r="B21" s="479" t="s">
        <v>1119</v>
      </c>
      <c r="C21" s="469">
        <f t="shared" si="0"/>
        <v>0</v>
      </c>
      <c r="D21" s="479"/>
      <c r="E21" s="469">
        <f t="shared" si="1"/>
        <v>0</v>
      </c>
      <c r="F21" s="478"/>
      <c r="G21" s="478"/>
      <c r="H21" s="478"/>
      <c r="I21" s="478"/>
      <c r="J21" s="478"/>
      <c r="K21" s="478"/>
      <c r="L21" s="478"/>
      <c r="M21" s="478"/>
      <c r="N21" s="478"/>
      <c r="O21" s="478"/>
      <c r="P21" s="478"/>
      <c r="Q21" s="478"/>
      <c r="R21" s="478"/>
      <c r="S21" s="478"/>
      <c r="T21" s="478"/>
      <c r="U21" s="478"/>
      <c r="V21" s="478"/>
      <c r="W21" s="478"/>
      <c r="X21" s="478"/>
      <c r="Y21" s="478"/>
      <c r="Z21" s="478"/>
      <c r="AA21" s="478"/>
      <c r="AB21" s="478"/>
      <c r="AC21" s="474"/>
      <c r="AD21" s="473"/>
      <c r="AE21" s="473"/>
      <c r="AF21" s="473"/>
      <c r="AG21" s="473"/>
      <c r="AH21" s="473"/>
      <c r="AI21" s="473"/>
    </row>
    <row r="22" spans="1:59" ht="31.5" x14ac:dyDescent="0.25">
      <c r="A22" s="480" t="s">
        <v>401</v>
      </c>
      <c r="B22" s="481" t="s">
        <v>1499</v>
      </c>
      <c r="C22" s="469">
        <f t="shared" si="0"/>
        <v>0</v>
      </c>
      <c r="D22" s="481"/>
      <c r="E22" s="469">
        <f t="shared" si="1"/>
        <v>0</v>
      </c>
      <c r="F22" s="482"/>
      <c r="G22" s="482"/>
      <c r="H22" s="482"/>
      <c r="I22" s="482"/>
      <c r="J22" s="482"/>
      <c r="K22" s="482"/>
      <c r="L22" s="482"/>
      <c r="M22" s="482"/>
      <c r="N22" s="482"/>
      <c r="O22" s="482"/>
      <c r="P22" s="482"/>
      <c r="Q22" s="482"/>
      <c r="R22" s="482"/>
      <c r="S22" s="482"/>
      <c r="T22" s="482"/>
      <c r="U22" s="482"/>
      <c r="V22" s="482"/>
      <c r="W22" s="482"/>
      <c r="X22" s="482"/>
      <c r="Y22" s="482"/>
      <c r="Z22" s="482"/>
      <c r="AA22" s="482"/>
      <c r="AB22" s="482"/>
      <c r="AC22" s="483"/>
      <c r="AD22" s="473"/>
      <c r="AE22" s="473"/>
      <c r="AF22" s="473"/>
      <c r="AG22" s="473"/>
      <c r="AH22" s="473"/>
      <c r="AI22" s="473"/>
    </row>
    <row r="23" spans="1:59" x14ac:dyDescent="0.25">
      <c r="A23" s="484"/>
      <c r="B23" s="485" t="s">
        <v>1120</v>
      </c>
      <c r="C23" s="469">
        <f>E23</f>
        <v>14031706.991914045</v>
      </c>
      <c r="D23" s="485"/>
      <c r="E23" s="469">
        <f>SUM(F23:AC23)</f>
        <v>14031706.991914045</v>
      </c>
      <c r="F23" s="476">
        <f>F11+F16+F21+F22</f>
        <v>788535.72757926222</v>
      </c>
      <c r="G23" s="476">
        <f t="shared" ref="G23:AC23" si="4">G11+G16+G21+G22</f>
        <v>2139591.3852774305</v>
      </c>
      <c r="H23" s="476">
        <f t="shared" si="4"/>
        <v>1417531.0521196853</v>
      </c>
      <c r="I23" s="476">
        <f t="shared" si="4"/>
        <v>1737752.3136578421</v>
      </c>
      <c r="J23" s="476">
        <f t="shared" si="4"/>
        <v>802224.19903390028</v>
      </c>
      <c r="K23" s="476">
        <f t="shared" si="4"/>
        <v>303392.22894250782</v>
      </c>
      <c r="L23" s="476">
        <f t="shared" si="4"/>
        <v>288324.35435780569</v>
      </c>
      <c r="M23" s="476">
        <f t="shared" si="4"/>
        <v>301875.59901262255</v>
      </c>
      <c r="N23" s="476">
        <f t="shared" si="4"/>
        <v>316063.7521662158</v>
      </c>
      <c r="O23" s="476">
        <f t="shared" si="4"/>
        <v>339909.74851802789</v>
      </c>
      <c r="P23" s="476">
        <f t="shared" si="4"/>
        <v>355802.32969837525</v>
      </c>
      <c r="Q23" s="476">
        <f t="shared" si="4"/>
        <v>372611.11039419874</v>
      </c>
      <c r="R23" s="476">
        <f t="shared" si="4"/>
        <v>389320.44758272613</v>
      </c>
      <c r="S23" s="476">
        <f t="shared" si="4"/>
        <v>407404.08301911427</v>
      </c>
      <c r="T23" s="476">
        <f t="shared" si="4"/>
        <v>427240.36913101259</v>
      </c>
      <c r="U23" s="476">
        <f t="shared" si="4"/>
        <v>447537.54848017008</v>
      </c>
      <c r="V23" s="476">
        <f t="shared" si="4"/>
        <v>468341.83695873804</v>
      </c>
      <c r="W23" s="476">
        <f t="shared" si="4"/>
        <v>490099.31089579873</v>
      </c>
      <c r="X23" s="476">
        <f t="shared" si="4"/>
        <v>513038.67825790122</v>
      </c>
      <c r="Y23" s="476">
        <f t="shared" si="4"/>
        <v>537270.97413602262</v>
      </c>
      <c r="Z23" s="476">
        <f t="shared" si="4"/>
        <v>563320.26072041562</v>
      </c>
      <c r="AA23" s="476">
        <f t="shared" si="4"/>
        <v>589830.28197427501</v>
      </c>
      <c r="AB23" s="476">
        <f t="shared" si="4"/>
        <v>16637.5</v>
      </c>
      <c r="AC23" s="476">
        <f t="shared" si="4"/>
        <v>18051.900000000001</v>
      </c>
      <c r="AD23" s="473"/>
      <c r="AE23" s="473"/>
      <c r="AF23" s="473"/>
      <c r="AG23" s="473"/>
      <c r="AH23" s="473"/>
      <c r="AI23" s="473"/>
    </row>
    <row r="24" spans="1:59" x14ac:dyDescent="0.25">
      <c r="AD24" s="486"/>
      <c r="AE24" s="486"/>
      <c r="AF24" s="487"/>
      <c r="AG24" s="487"/>
      <c r="AH24" s="487"/>
      <c r="AI24" s="487"/>
      <c r="AJ24" s="488"/>
    </row>
    <row r="25" spans="1:59" ht="30.75" customHeight="1" x14ac:dyDescent="0.25">
      <c r="A25" s="462" t="s">
        <v>1516</v>
      </c>
      <c r="B25" s="462"/>
      <c r="C25" s="462"/>
      <c r="D25" s="462"/>
      <c r="E25" s="489"/>
      <c r="F25" s="490"/>
      <c r="H25" s="490"/>
      <c r="I25" s="490"/>
      <c r="J25" s="490" t="s">
        <v>1514</v>
      </c>
      <c r="K25" s="490"/>
      <c r="L25" s="490"/>
      <c r="M25" s="490"/>
      <c r="N25" s="490"/>
      <c r="O25" s="490"/>
      <c r="P25" s="490"/>
      <c r="Q25" s="490"/>
      <c r="R25" s="490"/>
      <c r="S25" s="490"/>
      <c r="T25" s="490"/>
      <c r="U25" s="490"/>
      <c r="V25" s="490"/>
      <c r="W25" s="490"/>
      <c r="X25" s="490"/>
      <c r="Y25" s="490"/>
      <c r="Z25" s="490"/>
      <c r="AA25" s="490"/>
      <c r="AB25" s="490"/>
      <c r="AC25" s="490"/>
      <c r="AD25" s="491"/>
      <c r="AE25" s="491"/>
      <c r="AF25" s="491"/>
      <c r="AG25" s="491"/>
      <c r="AH25" s="491"/>
      <c r="AI25" s="491"/>
      <c r="AJ25" s="491"/>
      <c r="AK25" s="491"/>
      <c r="AL25" s="491"/>
      <c r="AM25" s="491"/>
      <c r="AN25" s="491"/>
      <c r="AO25" s="491"/>
      <c r="AP25" s="491"/>
      <c r="AQ25" s="491"/>
      <c r="AR25" s="491"/>
      <c r="AS25" s="491"/>
      <c r="AT25" s="491"/>
      <c r="AU25" s="491"/>
      <c r="AV25" s="491"/>
      <c r="AW25" s="491"/>
      <c r="AX25" s="491"/>
      <c r="AY25" s="491"/>
      <c r="AZ25" s="491"/>
      <c r="BA25" s="491"/>
      <c r="BB25" s="491"/>
      <c r="BC25" s="491"/>
      <c r="BD25" s="491"/>
      <c r="BE25" s="491"/>
      <c r="BF25" s="491"/>
      <c r="BG25" s="491"/>
    </row>
    <row r="26" spans="1:59" x14ac:dyDescent="0.25">
      <c r="A26" s="462"/>
      <c r="B26" s="462"/>
      <c r="C26" s="462"/>
      <c r="D26" s="459" t="s">
        <v>1</v>
      </c>
      <c r="E26" s="462"/>
      <c r="F26" s="581"/>
      <c r="G26" s="581"/>
      <c r="H26" s="581"/>
      <c r="I26" s="581"/>
      <c r="J26" s="581"/>
      <c r="K26" s="581"/>
      <c r="L26" s="581"/>
      <c r="M26" s="581"/>
      <c r="N26" s="581"/>
      <c r="O26" s="581"/>
      <c r="P26" s="581"/>
      <c r="Q26" s="581"/>
      <c r="R26" s="581"/>
      <c r="S26" s="581"/>
      <c r="T26" s="581"/>
      <c r="U26" s="581"/>
      <c r="V26" s="581"/>
      <c r="W26" s="581"/>
      <c r="X26" s="581"/>
      <c r="Y26" s="581"/>
      <c r="Z26" s="581"/>
      <c r="AA26" s="581"/>
      <c r="AB26" s="581"/>
      <c r="AC26" s="581"/>
      <c r="AD26" s="486"/>
      <c r="AE26" s="486"/>
      <c r="AF26" s="487"/>
      <c r="AG26" s="487"/>
      <c r="AH26" s="487"/>
      <c r="AI26" s="487"/>
      <c r="AJ26" s="488"/>
    </row>
    <row r="27" spans="1:59" x14ac:dyDescent="0.25">
      <c r="E27" s="613"/>
      <c r="F27" s="612"/>
      <c r="G27" s="612"/>
      <c r="H27" s="612"/>
      <c r="I27" s="612"/>
      <c r="J27" s="612"/>
      <c r="K27" s="612"/>
      <c r="L27" s="612"/>
      <c r="M27" s="612"/>
      <c r="N27" s="612"/>
      <c r="O27" s="612"/>
      <c r="P27" s="612"/>
      <c r="Q27" s="612"/>
      <c r="R27" s="612"/>
      <c r="S27" s="612"/>
      <c r="T27" s="612"/>
      <c r="U27" s="612"/>
      <c r="V27" s="612"/>
      <c r="W27" s="612"/>
      <c r="X27" s="612"/>
      <c r="Y27" s="612"/>
      <c r="Z27" s="612"/>
      <c r="AA27" s="612"/>
      <c r="AB27" s="612"/>
      <c r="AC27" s="612"/>
      <c r="AD27" s="492"/>
      <c r="AE27" s="492"/>
      <c r="AF27" s="492"/>
      <c r="AG27" s="492"/>
      <c r="AH27" s="492"/>
      <c r="AI27" s="492"/>
      <c r="AJ27" s="492"/>
      <c r="AK27" s="492"/>
      <c r="AL27" s="492"/>
      <c r="AM27" s="492"/>
      <c r="AN27" s="492"/>
      <c r="AO27" s="492"/>
      <c r="AP27" s="492"/>
      <c r="AQ27" s="492"/>
      <c r="AR27" s="492"/>
      <c r="AS27" s="492"/>
      <c r="AT27" s="492"/>
      <c r="AU27" s="492"/>
      <c r="AV27" s="492"/>
      <c r="AW27" s="492"/>
      <c r="AX27" s="492"/>
      <c r="AY27" s="492"/>
      <c r="AZ27" s="492"/>
      <c r="BA27" s="492"/>
      <c r="BB27" s="492"/>
      <c r="BC27" s="492"/>
      <c r="BD27" s="492"/>
      <c r="BE27" s="492"/>
      <c r="BF27" s="492"/>
      <c r="BG27" s="492"/>
    </row>
    <row r="28" spans="1:59" x14ac:dyDescent="0.25">
      <c r="E28" s="473"/>
      <c r="F28" s="473"/>
      <c r="G28" s="473"/>
      <c r="H28" s="473"/>
      <c r="I28" s="473"/>
      <c r="J28" s="473"/>
      <c r="K28" s="473"/>
      <c r="L28" s="473"/>
      <c r="M28" s="473"/>
      <c r="N28" s="473"/>
      <c r="O28" s="473"/>
      <c r="P28" s="473"/>
      <c r="Q28" s="473"/>
      <c r="R28" s="473"/>
      <c r="S28" s="473"/>
      <c r="T28" s="473"/>
      <c r="U28" s="473"/>
      <c r="V28" s="473"/>
      <c r="W28" s="473"/>
      <c r="X28" s="473"/>
      <c r="Y28" s="473"/>
      <c r="Z28" s="473"/>
      <c r="AA28" s="473"/>
      <c r="AB28" s="473"/>
      <c r="AC28" s="473"/>
      <c r="AD28" s="493"/>
      <c r="AE28" s="493"/>
      <c r="AF28" s="493"/>
      <c r="AG28" s="493"/>
      <c r="AH28" s="493"/>
      <c r="AI28" s="493"/>
      <c r="AJ28" s="493"/>
      <c r="AK28" s="493"/>
      <c r="AL28" s="493"/>
      <c r="AM28" s="493"/>
      <c r="AN28" s="493"/>
      <c r="AO28" s="493"/>
      <c r="AP28" s="493"/>
      <c r="AQ28" s="493"/>
      <c r="AR28" s="493"/>
      <c r="AS28" s="493"/>
      <c r="AT28" s="493"/>
      <c r="AU28" s="493"/>
      <c r="AV28" s="493"/>
      <c r="AW28" s="493"/>
      <c r="AX28" s="493"/>
      <c r="AY28" s="493"/>
      <c r="AZ28" s="493"/>
      <c r="BA28" s="493"/>
      <c r="BB28" s="493"/>
      <c r="BC28" s="493"/>
      <c r="BD28" s="493"/>
      <c r="BE28" s="493"/>
      <c r="BF28" s="493"/>
      <c r="BG28" s="493"/>
    </row>
    <row r="29" spans="1:59" x14ac:dyDescent="0.25">
      <c r="A29" s="494"/>
      <c r="B29" s="495"/>
      <c r="C29" s="495"/>
      <c r="D29" s="495"/>
      <c r="E29" s="486"/>
      <c r="F29" s="486"/>
      <c r="G29" s="486"/>
      <c r="H29" s="486"/>
      <c r="I29" s="486"/>
      <c r="J29" s="486"/>
      <c r="K29" s="486"/>
      <c r="L29" s="486"/>
      <c r="M29" s="486"/>
      <c r="N29" s="486"/>
      <c r="O29" s="486"/>
      <c r="P29" s="486"/>
      <c r="Q29" s="486"/>
      <c r="R29" s="486"/>
      <c r="S29" s="486"/>
      <c r="T29" s="486"/>
      <c r="U29" s="486"/>
      <c r="V29" s="486"/>
      <c r="W29" s="486"/>
      <c r="X29" s="486"/>
      <c r="Y29" s="486"/>
      <c r="Z29" s="486"/>
      <c r="AA29" s="486"/>
      <c r="AB29" s="486"/>
      <c r="AC29" s="486"/>
      <c r="AD29" s="493"/>
      <c r="AE29" s="493"/>
      <c r="AF29" s="493"/>
      <c r="AG29" s="493"/>
      <c r="AH29" s="493"/>
      <c r="AI29" s="493"/>
      <c r="AJ29" s="493"/>
      <c r="AK29" s="493"/>
      <c r="AL29" s="493"/>
      <c r="AM29" s="493"/>
      <c r="AN29" s="493"/>
      <c r="AO29" s="493"/>
      <c r="AP29" s="493"/>
      <c r="AQ29" s="493"/>
      <c r="AR29" s="493"/>
      <c r="AS29" s="493"/>
      <c r="AT29" s="493"/>
      <c r="AU29" s="493"/>
      <c r="AV29" s="493"/>
      <c r="AW29" s="493"/>
      <c r="AX29" s="493"/>
      <c r="AY29" s="493"/>
      <c r="AZ29" s="493"/>
      <c r="BA29" s="493"/>
      <c r="BB29" s="493"/>
      <c r="BC29" s="493"/>
      <c r="BD29" s="493"/>
      <c r="BE29" s="493"/>
      <c r="BF29" s="493"/>
      <c r="BG29" s="493"/>
    </row>
    <row r="30" spans="1:59" x14ac:dyDescent="0.25">
      <c r="A30" s="494"/>
      <c r="B30" s="488"/>
      <c r="C30" s="488"/>
      <c r="D30" s="488"/>
      <c r="E30" s="486"/>
      <c r="F30" s="486"/>
      <c r="G30" s="486"/>
      <c r="H30" s="486"/>
      <c r="I30" s="486"/>
      <c r="J30" s="486"/>
      <c r="K30" s="486"/>
      <c r="L30" s="486"/>
      <c r="M30" s="486"/>
      <c r="N30" s="486"/>
      <c r="O30" s="486"/>
      <c r="P30" s="486"/>
      <c r="Q30" s="486"/>
      <c r="R30" s="486"/>
      <c r="S30" s="486"/>
      <c r="T30" s="486"/>
      <c r="U30" s="486"/>
      <c r="V30" s="486"/>
      <c r="W30" s="486"/>
      <c r="X30" s="486"/>
      <c r="Y30" s="486"/>
      <c r="Z30" s="486"/>
      <c r="AA30" s="486"/>
      <c r="AB30" s="486"/>
      <c r="AC30" s="486"/>
      <c r="AD30" s="486"/>
      <c r="AE30" s="486"/>
      <c r="AF30" s="487"/>
      <c r="AG30" s="487"/>
      <c r="AH30" s="487"/>
      <c r="AI30" s="487"/>
      <c r="AJ30" s="488"/>
    </row>
    <row r="31" spans="1:59" x14ac:dyDescent="0.25">
      <c r="A31" s="494"/>
      <c r="B31" s="488"/>
      <c r="C31" s="488"/>
      <c r="D31" s="488"/>
      <c r="E31" s="486"/>
      <c r="F31" s="486"/>
      <c r="G31" s="486"/>
      <c r="H31" s="486"/>
      <c r="I31" s="486"/>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7"/>
      <c r="AG31" s="487"/>
      <c r="AH31" s="487"/>
      <c r="AI31" s="487"/>
      <c r="AJ31" s="488"/>
    </row>
    <row r="32" spans="1:59" x14ac:dyDescent="0.25">
      <c r="A32" s="494"/>
      <c r="B32" s="488"/>
      <c r="C32" s="488"/>
      <c r="D32" s="488"/>
      <c r="E32" s="486"/>
      <c r="F32" s="486"/>
      <c r="G32" s="486"/>
      <c r="H32" s="486"/>
      <c r="I32" s="486"/>
      <c r="J32" s="486"/>
      <c r="K32" s="486"/>
      <c r="L32" s="486"/>
      <c r="M32" s="486"/>
      <c r="N32" s="486"/>
      <c r="O32" s="486"/>
      <c r="P32" s="486"/>
      <c r="Q32" s="486"/>
      <c r="R32" s="486"/>
      <c r="S32" s="486"/>
      <c r="T32" s="486"/>
      <c r="U32" s="486"/>
      <c r="V32" s="486"/>
      <c r="W32" s="486"/>
      <c r="X32" s="486"/>
      <c r="Y32" s="486"/>
      <c r="Z32" s="486"/>
      <c r="AA32" s="486"/>
      <c r="AB32" s="486"/>
      <c r="AC32" s="486"/>
      <c r="AD32" s="486"/>
      <c r="AE32" s="486"/>
      <c r="AF32" s="487"/>
      <c r="AG32" s="487"/>
      <c r="AH32" s="487"/>
      <c r="AI32" s="487"/>
      <c r="AJ32" s="488"/>
    </row>
    <row r="33" spans="1:36" x14ac:dyDescent="0.25">
      <c r="A33" s="494"/>
      <c r="B33" s="488"/>
      <c r="C33" s="488"/>
      <c r="D33" s="488"/>
      <c r="E33" s="486"/>
      <c r="F33" s="486"/>
      <c r="G33" s="486"/>
      <c r="H33" s="486"/>
      <c r="I33" s="486"/>
      <c r="J33" s="486"/>
      <c r="K33" s="486"/>
      <c r="L33" s="486"/>
      <c r="M33" s="486"/>
      <c r="N33" s="486"/>
      <c r="O33" s="486"/>
      <c r="P33" s="486"/>
      <c r="Q33" s="486"/>
      <c r="R33" s="486"/>
      <c r="S33" s="486"/>
      <c r="T33" s="486"/>
      <c r="U33" s="486"/>
      <c r="V33" s="486"/>
      <c r="W33" s="486"/>
      <c r="X33" s="486"/>
      <c r="Y33" s="486"/>
      <c r="Z33" s="486"/>
      <c r="AA33" s="486"/>
      <c r="AB33" s="486"/>
      <c r="AC33" s="486"/>
      <c r="AD33" s="486"/>
      <c r="AE33" s="486"/>
      <c r="AF33" s="487"/>
      <c r="AG33" s="487"/>
      <c r="AH33" s="487"/>
      <c r="AI33" s="487"/>
      <c r="AJ33" s="488"/>
    </row>
    <row r="34" spans="1:36" x14ac:dyDescent="0.25">
      <c r="A34" s="494"/>
      <c r="B34" s="488"/>
      <c r="C34" s="488"/>
      <c r="D34" s="488"/>
      <c r="E34" s="486"/>
      <c r="F34" s="486"/>
      <c r="G34" s="486"/>
      <c r="H34" s="486"/>
      <c r="I34" s="486"/>
      <c r="J34" s="486"/>
      <c r="K34" s="486"/>
      <c r="L34" s="486"/>
      <c r="M34" s="486"/>
      <c r="N34" s="486"/>
      <c r="O34" s="486"/>
      <c r="P34" s="486"/>
      <c r="Q34" s="486"/>
      <c r="R34" s="486"/>
      <c r="S34" s="486"/>
      <c r="T34" s="486"/>
      <c r="U34" s="486"/>
      <c r="V34" s="486"/>
      <c r="W34" s="486"/>
      <c r="X34" s="486"/>
      <c r="Y34" s="486"/>
      <c r="Z34" s="486"/>
      <c r="AA34" s="486"/>
      <c r="AB34" s="486"/>
      <c r="AC34" s="486"/>
      <c r="AD34" s="486"/>
      <c r="AE34" s="486"/>
      <c r="AF34" s="487"/>
      <c r="AG34" s="487"/>
      <c r="AH34" s="487"/>
      <c r="AI34" s="487"/>
      <c r="AJ34" s="488"/>
    </row>
    <row r="35" spans="1:36" x14ac:dyDescent="0.25">
      <c r="A35" s="494"/>
      <c r="B35" s="488"/>
      <c r="C35" s="488"/>
      <c r="D35" s="488"/>
      <c r="E35" s="486"/>
      <c r="F35" s="486"/>
      <c r="G35" s="486"/>
      <c r="H35" s="486"/>
      <c r="I35" s="486"/>
      <c r="J35" s="486"/>
      <c r="K35" s="486"/>
      <c r="L35" s="486"/>
      <c r="M35" s="486"/>
      <c r="N35" s="486"/>
      <c r="O35" s="486"/>
      <c r="P35" s="486"/>
      <c r="Q35" s="486"/>
      <c r="R35" s="486"/>
      <c r="S35" s="486"/>
      <c r="T35" s="486"/>
      <c r="U35" s="486"/>
      <c r="V35" s="486"/>
      <c r="W35" s="486"/>
      <c r="X35" s="486"/>
      <c r="Y35" s="486"/>
      <c r="Z35" s="486"/>
      <c r="AA35" s="486"/>
      <c r="AB35" s="486"/>
      <c r="AC35" s="486"/>
      <c r="AD35" s="486"/>
      <c r="AE35" s="486"/>
      <c r="AF35" s="487"/>
      <c r="AG35" s="487"/>
      <c r="AH35" s="487"/>
      <c r="AI35" s="487"/>
      <c r="AJ35" s="488"/>
    </row>
    <row r="36" spans="1:36" x14ac:dyDescent="0.25">
      <c r="A36" s="494"/>
      <c r="B36" s="488"/>
      <c r="C36" s="488"/>
      <c r="D36" s="488"/>
      <c r="E36" s="486"/>
      <c r="F36" s="486"/>
      <c r="G36" s="486"/>
      <c r="H36" s="486"/>
      <c r="I36" s="486"/>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7"/>
      <c r="AG36" s="487"/>
      <c r="AH36" s="487"/>
      <c r="AI36" s="487"/>
      <c r="AJ36" s="488"/>
    </row>
    <row r="37" spans="1:36" x14ac:dyDescent="0.25">
      <c r="A37" s="494"/>
      <c r="B37" s="488"/>
      <c r="C37" s="488"/>
      <c r="D37" s="488"/>
      <c r="E37" s="486"/>
      <c r="F37" s="486"/>
      <c r="G37" s="486"/>
      <c r="H37" s="486"/>
      <c r="I37" s="486"/>
      <c r="J37" s="486"/>
      <c r="K37" s="486"/>
      <c r="L37" s="486"/>
      <c r="M37" s="486"/>
      <c r="N37" s="486"/>
      <c r="O37" s="486"/>
      <c r="P37" s="486"/>
      <c r="Q37" s="486"/>
      <c r="R37" s="486"/>
      <c r="S37" s="486"/>
      <c r="T37" s="486"/>
      <c r="U37" s="486"/>
      <c r="V37" s="486"/>
      <c r="W37" s="486"/>
      <c r="X37" s="486"/>
      <c r="Y37" s="486"/>
      <c r="Z37" s="486"/>
      <c r="AA37" s="486"/>
      <c r="AB37" s="486"/>
      <c r="AC37" s="486"/>
      <c r="AD37" s="486"/>
      <c r="AE37" s="486"/>
      <c r="AF37" s="487"/>
      <c r="AG37" s="487"/>
      <c r="AH37" s="487"/>
      <c r="AI37" s="487"/>
      <c r="AJ37" s="488"/>
    </row>
    <row r="38" spans="1:36" x14ac:dyDescent="0.25">
      <c r="A38" s="494"/>
      <c r="B38" s="488"/>
      <c r="C38" s="488"/>
      <c r="D38" s="488"/>
      <c r="E38" s="486"/>
      <c r="F38" s="486"/>
      <c r="G38" s="486"/>
      <c r="H38" s="486"/>
      <c r="I38" s="486"/>
      <c r="J38" s="486"/>
      <c r="K38" s="486"/>
      <c r="L38" s="486"/>
      <c r="M38" s="486"/>
      <c r="N38" s="486"/>
      <c r="O38" s="486"/>
      <c r="P38" s="486"/>
      <c r="Q38" s="486"/>
      <c r="R38" s="486"/>
      <c r="S38" s="486"/>
      <c r="T38" s="486"/>
      <c r="U38" s="486"/>
      <c r="V38" s="486"/>
      <c r="W38" s="486"/>
      <c r="X38" s="486"/>
      <c r="Y38" s="486"/>
      <c r="Z38" s="486"/>
      <c r="AA38" s="486"/>
      <c r="AB38" s="486"/>
      <c r="AC38" s="486"/>
      <c r="AD38" s="486"/>
      <c r="AE38" s="486"/>
      <c r="AF38" s="487"/>
      <c r="AG38" s="487"/>
      <c r="AH38" s="487"/>
      <c r="AI38" s="487"/>
      <c r="AJ38" s="488"/>
    </row>
    <row r="39" spans="1:36" x14ac:dyDescent="0.25">
      <c r="A39" s="494"/>
      <c r="B39" s="488"/>
      <c r="C39" s="488"/>
      <c r="D39" s="488"/>
      <c r="E39" s="486"/>
      <c r="F39" s="486"/>
      <c r="G39" s="486"/>
      <c r="H39" s="486"/>
      <c r="I39" s="486"/>
      <c r="J39" s="486"/>
      <c r="K39" s="486"/>
      <c r="L39" s="486"/>
      <c r="M39" s="486"/>
      <c r="N39" s="486"/>
      <c r="O39" s="486"/>
      <c r="P39" s="486"/>
      <c r="Q39" s="486"/>
      <c r="R39" s="486"/>
      <c r="S39" s="486"/>
      <c r="T39" s="486"/>
      <c r="U39" s="486"/>
      <c r="V39" s="486"/>
      <c r="W39" s="486"/>
      <c r="X39" s="486"/>
      <c r="Y39" s="486"/>
      <c r="Z39" s="486"/>
      <c r="AA39" s="486"/>
      <c r="AB39" s="486"/>
      <c r="AC39" s="486"/>
      <c r="AD39" s="486"/>
      <c r="AE39" s="486"/>
      <c r="AF39" s="487"/>
      <c r="AG39" s="487"/>
      <c r="AH39" s="487"/>
      <c r="AI39" s="487"/>
      <c r="AJ39" s="488"/>
    </row>
    <row r="40" spans="1:36" x14ac:dyDescent="0.25">
      <c r="A40" s="488"/>
      <c r="B40" s="488"/>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6"/>
      <c r="AE40" s="486"/>
      <c r="AF40" s="488"/>
      <c r="AG40" s="488"/>
      <c r="AH40" s="488"/>
      <c r="AI40" s="488"/>
      <c r="AJ40" s="488"/>
    </row>
    <row r="41" spans="1:36" x14ac:dyDescent="0.25">
      <c r="B41" s="488"/>
      <c r="C41" s="488"/>
      <c r="D41" s="488"/>
      <c r="E41" s="488"/>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row>
    <row r="42" spans="1:36" x14ac:dyDescent="0.25">
      <c r="B42" s="488"/>
      <c r="C42" s="488"/>
      <c r="D42" s="488"/>
      <c r="E42" s="488"/>
      <c r="F42" s="488"/>
      <c r="G42" s="488"/>
      <c r="H42" s="488"/>
      <c r="I42" s="488"/>
      <c r="J42" s="488"/>
      <c r="K42" s="488"/>
      <c r="L42" s="488"/>
      <c r="M42" s="488"/>
      <c r="N42" s="488"/>
      <c r="O42" s="488"/>
      <c r="P42" s="488"/>
      <c r="Q42" s="488"/>
      <c r="R42" s="488"/>
      <c r="S42" s="488"/>
      <c r="T42" s="488"/>
      <c r="U42" s="488"/>
      <c r="V42" s="488"/>
      <c r="W42" s="488"/>
      <c r="X42" s="488"/>
      <c r="Y42" s="488"/>
      <c r="Z42" s="488"/>
      <c r="AA42" s="488"/>
      <c r="AB42" s="488"/>
      <c r="AC42" s="488"/>
      <c r="AD42" s="488"/>
      <c r="AE42" s="488"/>
      <c r="AF42" s="488"/>
      <c r="AG42" s="488"/>
      <c r="AH42" s="488"/>
      <c r="AI42" s="488"/>
      <c r="AJ42" s="488"/>
    </row>
    <row r="43" spans="1:36" x14ac:dyDescent="0.25">
      <c r="B43" s="488"/>
      <c r="C43" s="488"/>
      <c r="D43" s="488"/>
      <c r="E43" s="488"/>
      <c r="F43" s="488"/>
      <c r="G43" s="488"/>
      <c r="H43" s="488"/>
      <c r="I43" s="488"/>
      <c r="J43" s="488"/>
      <c r="K43" s="488"/>
      <c r="L43" s="488"/>
      <c r="M43" s="488"/>
      <c r="N43" s="488"/>
      <c r="O43" s="488"/>
      <c r="P43" s="488"/>
      <c r="Q43" s="488"/>
      <c r="R43" s="488"/>
      <c r="S43" s="488"/>
      <c r="T43" s="488"/>
      <c r="U43" s="488"/>
      <c r="V43" s="488"/>
      <c r="W43" s="488"/>
      <c r="X43" s="488"/>
      <c r="Y43" s="488"/>
      <c r="Z43" s="488"/>
      <c r="AA43" s="488"/>
      <c r="AB43" s="488"/>
      <c r="AC43" s="488"/>
      <c r="AD43" s="488"/>
      <c r="AE43" s="488"/>
      <c r="AF43" s="488"/>
      <c r="AG43" s="488"/>
      <c r="AH43" s="488"/>
      <c r="AI43" s="488"/>
      <c r="AJ43" s="488"/>
    </row>
    <row r="44" spans="1:36" x14ac:dyDescent="0.25">
      <c r="AD44" s="488"/>
      <c r="AE44" s="488"/>
      <c r="AF44" s="488"/>
      <c r="AG44" s="488"/>
      <c r="AH44" s="488"/>
      <c r="AI44" s="488"/>
      <c r="AJ44" s="488"/>
    </row>
  </sheetData>
  <mergeCells count="10">
    <mergeCell ref="A2:AC2"/>
    <mergeCell ref="A3:AC3"/>
    <mergeCell ref="A4:AC4"/>
    <mergeCell ref="A5:AC5"/>
    <mergeCell ref="A7:A9"/>
    <mergeCell ref="B7:B9"/>
    <mergeCell ref="C7:AC7"/>
    <mergeCell ref="C8:D8"/>
    <mergeCell ref="E8:E9"/>
    <mergeCell ref="F8:AC8"/>
  </mergeCells>
  <printOptions horizontalCentered="1"/>
  <pageMargins left="0.25" right="0.25" top="0.75" bottom="0.75" header="0.3" footer="0.3"/>
  <pageSetup paperSize="8" scale="4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41"/>
  <sheetViews>
    <sheetView view="pageBreakPreview" zoomScale="80" zoomScaleSheetLayoutView="80" workbookViewId="0">
      <selection activeCell="S22" sqref="S22"/>
    </sheetView>
  </sheetViews>
  <sheetFormatPr defaultRowHeight="15.75" x14ac:dyDescent="0.25"/>
  <cols>
    <col min="1" max="1" width="6.85546875" style="459" customWidth="1"/>
    <col min="2" max="2" width="24" style="459" customWidth="1"/>
    <col min="3" max="3" width="17.42578125" style="459" bestFit="1" customWidth="1"/>
    <col min="4" max="4" width="17.28515625" style="459" customWidth="1"/>
    <col min="5" max="5" width="18" style="459" customWidth="1"/>
    <col min="6" max="6" width="12.28515625" style="459" bestFit="1" customWidth="1"/>
    <col min="7" max="29" width="14.5703125" style="459" customWidth="1"/>
    <col min="30" max="30" width="14.7109375" style="459" customWidth="1"/>
    <col min="31" max="31" width="9.140625" style="459"/>
    <col min="32" max="33" width="10.5703125" style="459" bestFit="1" customWidth="1"/>
    <col min="34" max="275" width="9.140625" style="459"/>
    <col min="276" max="276" width="6.85546875" style="459" customWidth="1"/>
    <col min="277" max="277" width="24" style="459" customWidth="1"/>
    <col min="278" max="278" width="22.5703125" style="459" customWidth="1"/>
    <col min="279" max="279" width="11.7109375" style="459" customWidth="1"/>
    <col min="280" max="283" width="11.28515625" style="459" customWidth="1"/>
    <col min="284" max="284" width="11.42578125" style="459" customWidth="1"/>
    <col min="285" max="285" width="10.42578125" style="459" customWidth="1"/>
    <col min="286" max="286" width="0" style="459" hidden="1" customWidth="1"/>
    <col min="287" max="531" width="9.140625" style="459"/>
    <col min="532" max="532" width="6.85546875" style="459" customWidth="1"/>
    <col min="533" max="533" width="24" style="459" customWidth="1"/>
    <col min="534" max="534" width="22.5703125" style="459" customWidth="1"/>
    <col min="535" max="535" width="11.7109375" style="459" customWidth="1"/>
    <col min="536" max="539" width="11.28515625" style="459" customWidth="1"/>
    <col min="540" max="540" width="11.42578125" style="459" customWidth="1"/>
    <col min="541" max="541" width="10.42578125" style="459" customWidth="1"/>
    <col min="542" max="542" width="0" style="459" hidden="1" customWidth="1"/>
    <col min="543" max="787" width="9.140625" style="459"/>
    <col min="788" max="788" width="6.85546875" style="459" customWidth="1"/>
    <col min="789" max="789" width="24" style="459" customWidth="1"/>
    <col min="790" max="790" width="22.5703125" style="459" customWidth="1"/>
    <col min="791" max="791" width="11.7109375" style="459" customWidth="1"/>
    <col min="792" max="795" width="11.28515625" style="459" customWidth="1"/>
    <col min="796" max="796" width="11.42578125" style="459" customWidth="1"/>
    <col min="797" max="797" width="10.42578125" style="459" customWidth="1"/>
    <col min="798" max="798" width="0" style="459" hidden="1" customWidth="1"/>
    <col min="799" max="1043" width="9.140625" style="459"/>
    <col min="1044" max="1044" width="6.85546875" style="459" customWidth="1"/>
    <col min="1045" max="1045" width="24" style="459" customWidth="1"/>
    <col min="1046" max="1046" width="22.5703125" style="459" customWidth="1"/>
    <col min="1047" max="1047" width="11.7109375" style="459" customWidth="1"/>
    <col min="1048" max="1051" width="11.28515625" style="459" customWidth="1"/>
    <col min="1052" max="1052" width="11.42578125" style="459" customWidth="1"/>
    <col min="1053" max="1053" width="10.42578125" style="459" customWidth="1"/>
    <col min="1054" max="1054" width="0" style="459" hidden="1" customWidth="1"/>
    <col min="1055" max="1299" width="9.140625" style="459"/>
    <col min="1300" max="1300" width="6.85546875" style="459" customWidth="1"/>
    <col min="1301" max="1301" width="24" style="459" customWidth="1"/>
    <col min="1302" max="1302" width="22.5703125" style="459" customWidth="1"/>
    <col min="1303" max="1303" width="11.7109375" style="459" customWidth="1"/>
    <col min="1304" max="1307" width="11.28515625" style="459" customWidth="1"/>
    <col min="1308" max="1308" width="11.42578125" style="459" customWidth="1"/>
    <col min="1309" max="1309" width="10.42578125" style="459" customWidth="1"/>
    <col min="1310" max="1310" width="0" style="459" hidden="1" customWidth="1"/>
    <col min="1311" max="1555" width="9.140625" style="459"/>
    <col min="1556" max="1556" width="6.85546875" style="459" customWidth="1"/>
    <col min="1557" max="1557" width="24" style="459" customWidth="1"/>
    <col min="1558" max="1558" width="22.5703125" style="459" customWidth="1"/>
    <col min="1559" max="1559" width="11.7109375" style="459" customWidth="1"/>
    <col min="1560" max="1563" width="11.28515625" style="459" customWidth="1"/>
    <col min="1564" max="1564" width="11.42578125" style="459" customWidth="1"/>
    <col min="1565" max="1565" width="10.42578125" style="459" customWidth="1"/>
    <col min="1566" max="1566" width="0" style="459" hidden="1" customWidth="1"/>
    <col min="1567" max="1811" width="9.140625" style="459"/>
    <col min="1812" max="1812" width="6.85546875" style="459" customWidth="1"/>
    <col min="1813" max="1813" width="24" style="459" customWidth="1"/>
    <col min="1814" max="1814" width="22.5703125" style="459" customWidth="1"/>
    <col min="1815" max="1815" width="11.7109375" style="459" customWidth="1"/>
    <col min="1816" max="1819" width="11.28515625" style="459" customWidth="1"/>
    <col min="1820" max="1820" width="11.42578125" style="459" customWidth="1"/>
    <col min="1821" max="1821" width="10.42578125" style="459" customWidth="1"/>
    <col min="1822" max="1822" width="0" style="459" hidden="1" customWidth="1"/>
    <col min="1823" max="2067" width="9.140625" style="459"/>
    <col min="2068" max="2068" width="6.85546875" style="459" customWidth="1"/>
    <col min="2069" max="2069" width="24" style="459" customWidth="1"/>
    <col min="2070" max="2070" width="22.5703125" style="459" customWidth="1"/>
    <col min="2071" max="2071" width="11.7109375" style="459" customWidth="1"/>
    <col min="2072" max="2075" width="11.28515625" style="459" customWidth="1"/>
    <col min="2076" max="2076" width="11.42578125" style="459" customWidth="1"/>
    <col min="2077" max="2077" width="10.42578125" style="459" customWidth="1"/>
    <col min="2078" max="2078" width="0" style="459" hidden="1" customWidth="1"/>
    <col min="2079" max="2323" width="9.140625" style="459"/>
    <col min="2324" max="2324" width="6.85546875" style="459" customWidth="1"/>
    <col min="2325" max="2325" width="24" style="459" customWidth="1"/>
    <col min="2326" max="2326" width="22.5703125" style="459" customWidth="1"/>
    <col min="2327" max="2327" width="11.7109375" style="459" customWidth="1"/>
    <col min="2328" max="2331" width="11.28515625" style="459" customWidth="1"/>
    <col min="2332" max="2332" width="11.42578125" style="459" customWidth="1"/>
    <col min="2333" max="2333" width="10.42578125" style="459" customWidth="1"/>
    <col min="2334" max="2334" width="0" style="459" hidden="1" customWidth="1"/>
    <col min="2335" max="2579" width="9.140625" style="459"/>
    <col min="2580" max="2580" width="6.85546875" style="459" customWidth="1"/>
    <col min="2581" max="2581" width="24" style="459" customWidth="1"/>
    <col min="2582" max="2582" width="22.5703125" style="459" customWidth="1"/>
    <col min="2583" max="2583" width="11.7109375" style="459" customWidth="1"/>
    <col min="2584" max="2587" width="11.28515625" style="459" customWidth="1"/>
    <col min="2588" max="2588" width="11.42578125" style="459" customWidth="1"/>
    <col min="2589" max="2589" width="10.42578125" style="459" customWidth="1"/>
    <col min="2590" max="2590" width="0" style="459" hidden="1" customWidth="1"/>
    <col min="2591" max="2835" width="9.140625" style="459"/>
    <col min="2836" max="2836" width="6.85546875" style="459" customWidth="1"/>
    <col min="2837" max="2837" width="24" style="459" customWidth="1"/>
    <col min="2838" max="2838" width="22.5703125" style="459" customWidth="1"/>
    <col min="2839" max="2839" width="11.7109375" style="459" customWidth="1"/>
    <col min="2840" max="2843" width="11.28515625" style="459" customWidth="1"/>
    <col min="2844" max="2844" width="11.42578125" style="459" customWidth="1"/>
    <col min="2845" max="2845" width="10.42578125" style="459" customWidth="1"/>
    <col min="2846" max="2846" width="0" style="459" hidden="1" customWidth="1"/>
    <col min="2847" max="3091" width="9.140625" style="459"/>
    <col min="3092" max="3092" width="6.85546875" style="459" customWidth="1"/>
    <col min="3093" max="3093" width="24" style="459" customWidth="1"/>
    <col min="3094" max="3094" width="22.5703125" style="459" customWidth="1"/>
    <col min="3095" max="3095" width="11.7109375" style="459" customWidth="1"/>
    <col min="3096" max="3099" width="11.28515625" style="459" customWidth="1"/>
    <col min="3100" max="3100" width="11.42578125" style="459" customWidth="1"/>
    <col min="3101" max="3101" width="10.42578125" style="459" customWidth="1"/>
    <col min="3102" max="3102" width="0" style="459" hidden="1" customWidth="1"/>
    <col min="3103" max="3347" width="9.140625" style="459"/>
    <col min="3348" max="3348" width="6.85546875" style="459" customWidth="1"/>
    <col min="3349" max="3349" width="24" style="459" customWidth="1"/>
    <col min="3350" max="3350" width="22.5703125" style="459" customWidth="1"/>
    <col min="3351" max="3351" width="11.7109375" style="459" customWidth="1"/>
    <col min="3352" max="3355" width="11.28515625" style="459" customWidth="1"/>
    <col min="3356" max="3356" width="11.42578125" style="459" customWidth="1"/>
    <col min="3357" max="3357" width="10.42578125" style="459" customWidth="1"/>
    <col min="3358" max="3358" width="0" style="459" hidden="1" customWidth="1"/>
    <col min="3359" max="3603" width="9.140625" style="459"/>
    <col min="3604" max="3604" width="6.85546875" style="459" customWidth="1"/>
    <col min="3605" max="3605" width="24" style="459" customWidth="1"/>
    <col min="3606" max="3606" width="22.5703125" style="459" customWidth="1"/>
    <col min="3607" max="3607" width="11.7109375" style="459" customWidth="1"/>
    <col min="3608" max="3611" width="11.28515625" style="459" customWidth="1"/>
    <col min="3612" max="3612" width="11.42578125" style="459" customWidth="1"/>
    <col min="3613" max="3613" width="10.42578125" style="459" customWidth="1"/>
    <col min="3614" max="3614" width="0" style="459" hidden="1" customWidth="1"/>
    <col min="3615" max="3859" width="9.140625" style="459"/>
    <col min="3860" max="3860" width="6.85546875" style="459" customWidth="1"/>
    <col min="3861" max="3861" width="24" style="459" customWidth="1"/>
    <col min="3862" max="3862" width="22.5703125" style="459" customWidth="1"/>
    <col min="3863" max="3863" width="11.7109375" style="459" customWidth="1"/>
    <col min="3864" max="3867" width="11.28515625" style="459" customWidth="1"/>
    <col min="3868" max="3868" width="11.42578125" style="459" customWidth="1"/>
    <col min="3869" max="3869" width="10.42578125" style="459" customWidth="1"/>
    <col min="3870" max="3870" width="0" style="459" hidden="1" customWidth="1"/>
    <col min="3871" max="4115" width="9.140625" style="459"/>
    <col min="4116" max="4116" width="6.85546875" style="459" customWidth="1"/>
    <col min="4117" max="4117" width="24" style="459" customWidth="1"/>
    <col min="4118" max="4118" width="22.5703125" style="459" customWidth="1"/>
    <col min="4119" max="4119" width="11.7109375" style="459" customWidth="1"/>
    <col min="4120" max="4123" width="11.28515625" style="459" customWidth="1"/>
    <col min="4124" max="4124" width="11.42578125" style="459" customWidth="1"/>
    <col min="4125" max="4125" width="10.42578125" style="459" customWidth="1"/>
    <col min="4126" max="4126" width="0" style="459" hidden="1" customWidth="1"/>
    <col min="4127" max="4371" width="9.140625" style="459"/>
    <col min="4372" max="4372" width="6.85546875" style="459" customWidth="1"/>
    <col min="4373" max="4373" width="24" style="459" customWidth="1"/>
    <col min="4374" max="4374" width="22.5703125" style="459" customWidth="1"/>
    <col min="4375" max="4375" width="11.7109375" style="459" customWidth="1"/>
    <col min="4376" max="4379" width="11.28515625" style="459" customWidth="1"/>
    <col min="4380" max="4380" width="11.42578125" style="459" customWidth="1"/>
    <col min="4381" max="4381" width="10.42578125" style="459" customWidth="1"/>
    <col min="4382" max="4382" width="0" style="459" hidden="1" customWidth="1"/>
    <col min="4383" max="4627" width="9.140625" style="459"/>
    <col min="4628" max="4628" width="6.85546875" style="459" customWidth="1"/>
    <col min="4629" max="4629" width="24" style="459" customWidth="1"/>
    <col min="4630" max="4630" width="22.5703125" style="459" customWidth="1"/>
    <col min="4631" max="4631" width="11.7109375" style="459" customWidth="1"/>
    <col min="4632" max="4635" width="11.28515625" style="459" customWidth="1"/>
    <col min="4636" max="4636" width="11.42578125" style="459" customWidth="1"/>
    <col min="4637" max="4637" width="10.42578125" style="459" customWidth="1"/>
    <col min="4638" max="4638" width="0" style="459" hidden="1" customWidth="1"/>
    <col min="4639" max="4883" width="9.140625" style="459"/>
    <col min="4884" max="4884" width="6.85546875" style="459" customWidth="1"/>
    <col min="4885" max="4885" width="24" style="459" customWidth="1"/>
    <col min="4886" max="4886" width="22.5703125" style="459" customWidth="1"/>
    <col min="4887" max="4887" width="11.7109375" style="459" customWidth="1"/>
    <col min="4888" max="4891" width="11.28515625" style="459" customWidth="1"/>
    <col min="4892" max="4892" width="11.42578125" style="459" customWidth="1"/>
    <col min="4893" max="4893" width="10.42578125" style="459" customWidth="1"/>
    <col min="4894" max="4894" width="0" style="459" hidden="1" customWidth="1"/>
    <col min="4895" max="5139" width="9.140625" style="459"/>
    <col min="5140" max="5140" width="6.85546875" style="459" customWidth="1"/>
    <col min="5141" max="5141" width="24" style="459" customWidth="1"/>
    <col min="5142" max="5142" width="22.5703125" style="459" customWidth="1"/>
    <col min="5143" max="5143" width="11.7109375" style="459" customWidth="1"/>
    <col min="5144" max="5147" width="11.28515625" style="459" customWidth="1"/>
    <col min="5148" max="5148" width="11.42578125" style="459" customWidth="1"/>
    <col min="5149" max="5149" width="10.42578125" style="459" customWidth="1"/>
    <col min="5150" max="5150" width="0" style="459" hidden="1" customWidth="1"/>
    <col min="5151" max="5395" width="9.140625" style="459"/>
    <col min="5396" max="5396" width="6.85546875" style="459" customWidth="1"/>
    <col min="5397" max="5397" width="24" style="459" customWidth="1"/>
    <col min="5398" max="5398" width="22.5703125" style="459" customWidth="1"/>
    <col min="5399" max="5399" width="11.7109375" style="459" customWidth="1"/>
    <col min="5400" max="5403" width="11.28515625" style="459" customWidth="1"/>
    <col min="5404" max="5404" width="11.42578125" style="459" customWidth="1"/>
    <col min="5405" max="5405" width="10.42578125" style="459" customWidth="1"/>
    <col min="5406" max="5406" width="0" style="459" hidden="1" customWidth="1"/>
    <col min="5407" max="5651" width="9.140625" style="459"/>
    <col min="5652" max="5652" width="6.85546875" style="459" customWidth="1"/>
    <col min="5653" max="5653" width="24" style="459" customWidth="1"/>
    <col min="5654" max="5654" width="22.5703125" style="459" customWidth="1"/>
    <col min="5655" max="5655" width="11.7109375" style="459" customWidth="1"/>
    <col min="5656" max="5659" width="11.28515625" style="459" customWidth="1"/>
    <col min="5660" max="5660" width="11.42578125" style="459" customWidth="1"/>
    <col min="5661" max="5661" width="10.42578125" style="459" customWidth="1"/>
    <col min="5662" max="5662" width="0" style="459" hidden="1" customWidth="1"/>
    <col min="5663" max="5907" width="9.140625" style="459"/>
    <col min="5908" max="5908" width="6.85546875" style="459" customWidth="1"/>
    <col min="5909" max="5909" width="24" style="459" customWidth="1"/>
    <col min="5910" max="5910" width="22.5703125" style="459" customWidth="1"/>
    <col min="5911" max="5911" width="11.7109375" style="459" customWidth="1"/>
    <col min="5912" max="5915" width="11.28515625" style="459" customWidth="1"/>
    <col min="5916" max="5916" width="11.42578125" style="459" customWidth="1"/>
    <col min="5917" max="5917" width="10.42578125" style="459" customWidth="1"/>
    <col min="5918" max="5918" width="0" style="459" hidden="1" customWidth="1"/>
    <col min="5919" max="6163" width="9.140625" style="459"/>
    <col min="6164" max="6164" width="6.85546875" style="459" customWidth="1"/>
    <col min="6165" max="6165" width="24" style="459" customWidth="1"/>
    <col min="6166" max="6166" width="22.5703125" style="459" customWidth="1"/>
    <col min="6167" max="6167" width="11.7109375" style="459" customWidth="1"/>
    <col min="6168" max="6171" width="11.28515625" style="459" customWidth="1"/>
    <col min="6172" max="6172" width="11.42578125" style="459" customWidth="1"/>
    <col min="6173" max="6173" width="10.42578125" style="459" customWidth="1"/>
    <col min="6174" max="6174" width="0" style="459" hidden="1" customWidth="1"/>
    <col min="6175" max="6419" width="9.140625" style="459"/>
    <col min="6420" max="6420" width="6.85546875" style="459" customWidth="1"/>
    <col min="6421" max="6421" width="24" style="459" customWidth="1"/>
    <col min="6422" max="6422" width="22.5703125" style="459" customWidth="1"/>
    <col min="6423" max="6423" width="11.7109375" style="459" customWidth="1"/>
    <col min="6424" max="6427" width="11.28515625" style="459" customWidth="1"/>
    <col min="6428" max="6428" width="11.42578125" style="459" customWidth="1"/>
    <col min="6429" max="6429" width="10.42578125" style="459" customWidth="1"/>
    <col min="6430" max="6430" width="0" style="459" hidden="1" customWidth="1"/>
    <col min="6431" max="6675" width="9.140625" style="459"/>
    <col min="6676" max="6676" width="6.85546875" style="459" customWidth="1"/>
    <col min="6677" max="6677" width="24" style="459" customWidth="1"/>
    <col min="6678" max="6678" width="22.5703125" style="459" customWidth="1"/>
    <col min="6679" max="6679" width="11.7109375" style="459" customWidth="1"/>
    <col min="6680" max="6683" width="11.28515625" style="459" customWidth="1"/>
    <col min="6684" max="6684" width="11.42578125" style="459" customWidth="1"/>
    <col min="6685" max="6685" width="10.42578125" style="459" customWidth="1"/>
    <col min="6686" max="6686" width="0" style="459" hidden="1" customWidth="1"/>
    <col min="6687" max="6931" width="9.140625" style="459"/>
    <col min="6932" max="6932" width="6.85546875" style="459" customWidth="1"/>
    <col min="6933" max="6933" width="24" style="459" customWidth="1"/>
    <col min="6934" max="6934" width="22.5703125" style="459" customWidth="1"/>
    <col min="6935" max="6935" width="11.7109375" style="459" customWidth="1"/>
    <col min="6936" max="6939" width="11.28515625" style="459" customWidth="1"/>
    <col min="6940" max="6940" width="11.42578125" style="459" customWidth="1"/>
    <col min="6941" max="6941" width="10.42578125" style="459" customWidth="1"/>
    <col min="6942" max="6942" width="0" style="459" hidden="1" customWidth="1"/>
    <col min="6943" max="7187" width="9.140625" style="459"/>
    <col min="7188" max="7188" width="6.85546875" style="459" customWidth="1"/>
    <col min="7189" max="7189" width="24" style="459" customWidth="1"/>
    <col min="7190" max="7190" width="22.5703125" style="459" customWidth="1"/>
    <col min="7191" max="7191" width="11.7109375" style="459" customWidth="1"/>
    <col min="7192" max="7195" width="11.28515625" style="459" customWidth="1"/>
    <col min="7196" max="7196" width="11.42578125" style="459" customWidth="1"/>
    <col min="7197" max="7197" width="10.42578125" style="459" customWidth="1"/>
    <col min="7198" max="7198" width="0" style="459" hidden="1" customWidth="1"/>
    <col min="7199" max="7443" width="9.140625" style="459"/>
    <col min="7444" max="7444" width="6.85546875" style="459" customWidth="1"/>
    <col min="7445" max="7445" width="24" style="459" customWidth="1"/>
    <col min="7446" max="7446" width="22.5703125" style="459" customWidth="1"/>
    <col min="7447" max="7447" width="11.7109375" style="459" customWidth="1"/>
    <col min="7448" max="7451" width="11.28515625" style="459" customWidth="1"/>
    <col min="7452" max="7452" width="11.42578125" style="459" customWidth="1"/>
    <col min="7453" max="7453" width="10.42578125" style="459" customWidth="1"/>
    <col min="7454" max="7454" width="0" style="459" hidden="1" customWidth="1"/>
    <col min="7455" max="7699" width="9.140625" style="459"/>
    <col min="7700" max="7700" width="6.85546875" style="459" customWidth="1"/>
    <col min="7701" max="7701" width="24" style="459" customWidth="1"/>
    <col min="7702" max="7702" width="22.5703125" style="459" customWidth="1"/>
    <col min="7703" max="7703" width="11.7109375" style="459" customWidth="1"/>
    <col min="7704" max="7707" width="11.28515625" style="459" customWidth="1"/>
    <col min="7708" max="7708" width="11.42578125" style="459" customWidth="1"/>
    <col min="7709" max="7709" width="10.42578125" style="459" customWidth="1"/>
    <col min="7710" max="7710" width="0" style="459" hidden="1" customWidth="1"/>
    <col min="7711" max="7955" width="9.140625" style="459"/>
    <col min="7956" max="7956" width="6.85546875" style="459" customWidth="1"/>
    <col min="7957" max="7957" width="24" style="459" customWidth="1"/>
    <col min="7958" max="7958" width="22.5703125" style="459" customWidth="1"/>
    <col min="7959" max="7959" width="11.7109375" style="459" customWidth="1"/>
    <col min="7960" max="7963" width="11.28515625" style="459" customWidth="1"/>
    <col min="7964" max="7964" width="11.42578125" style="459" customWidth="1"/>
    <col min="7965" max="7965" width="10.42578125" style="459" customWidth="1"/>
    <col min="7966" max="7966" width="0" style="459" hidden="1" customWidth="1"/>
    <col min="7967" max="8211" width="9.140625" style="459"/>
    <col min="8212" max="8212" width="6.85546875" style="459" customWidth="1"/>
    <col min="8213" max="8213" width="24" style="459" customWidth="1"/>
    <col min="8214" max="8214" width="22.5703125" style="459" customWidth="1"/>
    <col min="8215" max="8215" width="11.7109375" style="459" customWidth="1"/>
    <col min="8216" max="8219" width="11.28515625" style="459" customWidth="1"/>
    <col min="8220" max="8220" width="11.42578125" style="459" customWidth="1"/>
    <col min="8221" max="8221" width="10.42578125" style="459" customWidth="1"/>
    <col min="8222" max="8222" width="0" style="459" hidden="1" customWidth="1"/>
    <col min="8223" max="8467" width="9.140625" style="459"/>
    <col min="8468" max="8468" width="6.85546875" style="459" customWidth="1"/>
    <col min="8469" max="8469" width="24" style="459" customWidth="1"/>
    <col min="8470" max="8470" width="22.5703125" style="459" customWidth="1"/>
    <col min="8471" max="8471" width="11.7109375" style="459" customWidth="1"/>
    <col min="8472" max="8475" width="11.28515625" style="459" customWidth="1"/>
    <col min="8476" max="8476" width="11.42578125" style="459" customWidth="1"/>
    <col min="8477" max="8477" width="10.42578125" style="459" customWidth="1"/>
    <col min="8478" max="8478" width="0" style="459" hidden="1" customWidth="1"/>
    <col min="8479" max="8723" width="9.140625" style="459"/>
    <col min="8724" max="8724" width="6.85546875" style="459" customWidth="1"/>
    <col min="8725" max="8725" width="24" style="459" customWidth="1"/>
    <col min="8726" max="8726" width="22.5703125" style="459" customWidth="1"/>
    <col min="8727" max="8727" width="11.7109375" style="459" customWidth="1"/>
    <col min="8728" max="8731" width="11.28515625" style="459" customWidth="1"/>
    <col min="8732" max="8732" width="11.42578125" style="459" customWidth="1"/>
    <col min="8733" max="8733" width="10.42578125" style="459" customWidth="1"/>
    <col min="8734" max="8734" width="0" style="459" hidden="1" customWidth="1"/>
    <col min="8735" max="8979" width="9.140625" style="459"/>
    <col min="8980" max="8980" width="6.85546875" style="459" customWidth="1"/>
    <col min="8981" max="8981" width="24" style="459" customWidth="1"/>
    <col min="8982" max="8982" width="22.5703125" style="459" customWidth="1"/>
    <col min="8983" max="8983" width="11.7109375" style="459" customWidth="1"/>
    <col min="8984" max="8987" width="11.28515625" style="459" customWidth="1"/>
    <col min="8988" max="8988" width="11.42578125" style="459" customWidth="1"/>
    <col min="8989" max="8989" width="10.42578125" style="459" customWidth="1"/>
    <col min="8990" max="8990" width="0" style="459" hidden="1" customWidth="1"/>
    <col min="8991" max="9235" width="9.140625" style="459"/>
    <col min="9236" max="9236" width="6.85546875" style="459" customWidth="1"/>
    <col min="9237" max="9237" width="24" style="459" customWidth="1"/>
    <col min="9238" max="9238" width="22.5703125" style="459" customWidth="1"/>
    <col min="9239" max="9239" width="11.7109375" style="459" customWidth="1"/>
    <col min="9240" max="9243" width="11.28515625" style="459" customWidth="1"/>
    <col min="9244" max="9244" width="11.42578125" style="459" customWidth="1"/>
    <col min="9245" max="9245" width="10.42578125" style="459" customWidth="1"/>
    <col min="9246" max="9246" width="0" style="459" hidden="1" customWidth="1"/>
    <col min="9247" max="9491" width="9.140625" style="459"/>
    <col min="9492" max="9492" width="6.85546875" style="459" customWidth="1"/>
    <col min="9493" max="9493" width="24" style="459" customWidth="1"/>
    <col min="9494" max="9494" width="22.5703125" style="459" customWidth="1"/>
    <col min="9495" max="9495" width="11.7109375" style="459" customWidth="1"/>
    <col min="9496" max="9499" width="11.28515625" style="459" customWidth="1"/>
    <col min="9500" max="9500" width="11.42578125" style="459" customWidth="1"/>
    <col min="9501" max="9501" width="10.42578125" style="459" customWidth="1"/>
    <col min="9502" max="9502" width="0" style="459" hidden="1" customWidth="1"/>
    <col min="9503" max="9747" width="9.140625" style="459"/>
    <col min="9748" max="9748" width="6.85546875" style="459" customWidth="1"/>
    <col min="9749" max="9749" width="24" style="459" customWidth="1"/>
    <col min="9750" max="9750" width="22.5703125" style="459" customWidth="1"/>
    <col min="9751" max="9751" width="11.7109375" style="459" customWidth="1"/>
    <col min="9752" max="9755" width="11.28515625" style="459" customWidth="1"/>
    <col min="9756" max="9756" width="11.42578125" style="459" customWidth="1"/>
    <col min="9757" max="9757" width="10.42578125" style="459" customWidth="1"/>
    <col min="9758" max="9758" width="0" style="459" hidden="1" customWidth="1"/>
    <col min="9759" max="10003" width="9.140625" style="459"/>
    <col min="10004" max="10004" width="6.85546875" style="459" customWidth="1"/>
    <col min="10005" max="10005" width="24" style="459" customWidth="1"/>
    <col min="10006" max="10006" width="22.5703125" style="459" customWidth="1"/>
    <col min="10007" max="10007" width="11.7109375" style="459" customWidth="1"/>
    <col min="10008" max="10011" width="11.28515625" style="459" customWidth="1"/>
    <col min="10012" max="10012" width="11.42578125" style="459" customWidth="1"/>
    <col min="10013" max="10013" width="10.42578125" style="459" customWidth="1"/>
    <col min="10014" max="10014" width="0" style="459" hidden="1" customWidth="1"/>
    <col min="10015" max="10259" width="9.140625" style="459"/>
    <col min="10260" max="10260" width="6.85546875" style="459" customWidth="1"/>
    <col min="10261" max="10261" width="24" style="459" customWidth="1"/>
    <col min="10262" max="10262" width="22.5703125" style="459" customWidth="1"/>
    <col min="10263" max="10263" width="11.7109375" style="459" customWidth="1"/>
    <col min="10264" max="10267" width="11.28515625" style="459" customWidth="1"/>
    <col min="10268" max="10268" width="11.42578125" style="459" customWidth="1"/>
    <col min="10269" max="10269" width="10.42578125" style="459" customWidth="1"/>
    <col min="10270" max="10270" width="0" style="459" hidden="1" customWidth="1"/>
    <col min="10271" max="10515" width="9.140625" style="459"/>
    <col min="10516" max="10516" width="6.85546875" style="459" customWidth="1"/>
    <col min="10517" max="10517" width="24" style="459" customWidth="1"/>
    <col min="10518" max="10518" width="22.5703125" style="459" customWidth="1"/>
    <col min="10519" max="10519" width="11.7109375" style="459" customWidth="1"/>
    <col min="10520" max="10523" width="11.28515625" style="459" customWidth="1"/>
    <col min="10524" max="10524" width="11.42578125" style="459" customWidth="1"/>
    <col min="10525" max="10525" width="10.42578125" style="459" customWidth="1"/>
    <col min="10526" max="10526" width="0" style="459" hidden="1" customWidth="1"/>
    <col min="10527" max="10771" width="9.140625" style="459"/>
    <col min="10772" max="10772" width="6.85546875" style="459" customWidth="1"/>
    <col min="10773" max="10773" width="24" style="459" customWidth="1"/>
    <col min="10774" max="10774" width="22.5703125" style="459" customWidth="1"/>
    <col min="10775" max="10775" width="11.7109375" style="459" customWidth="1"/>
    <col min="10776" max="10779" width="11.28515625" style="459" customWidth="1"/>
    <col min="10780" max="10780" width="11.42578125" style="459" customWidth="1"/>
    <col min="10781" max="10781" width="10.42578125" style="459" customWidth="1"/>
    <col min="10782" max="10782" width="0" style="459" hidden="1" customWidth="1"/>
    <col min="10783" max="11027" width="9.140625" style="459"/>
    <col min="11028" max="11028" width="6.85546875" style="459" customWidth="1"/>
    <col min="11029" max="11029" width="24" style="459" customWidth="1"/>
    <col min="11030" max="11030" width="22.5703125" style="459" customWidth="1"/>
    <col min="11031" max="11031" width="11.7109375" style="459" customWidth="1"/>
    <col min="11032" max="11035" width="11.28515625" style="459" customWidth="1"/>
    <col min="11036" max="11036" width="11.42578125" style="459" customWidth="1"/>
    <col min="11037" max="11037" width="10.42578125" style="459" customWidth="1"/>
    <col min="11038" max="11038" width="0" style="459" hidden="1" customWidth="1"/>
    <col min="11039" max="11283" width="9.140625" style="459"/>
    <col min="11284" max="11284" width="6.85546875" style="459" customWidth="1"/>
    <col min="11285" max="11285" width="24" style="459" customWidth="1"/>
    <col min="11286" max="11286" width="22.5703125" style="459" customWidth="1"/>
    <col min="11287" max="11287" width="11.7109375" style="459" customWidth="1"/>
    <col min="11288" max="11291" width="11.28515625" style="459" customWidth="1"/>
    <col min="11292" max="11292" width="11.42578125" style="459" customWidth="1"/>
    <col min="11293" max="11293" width="10.42578125" style="459" customWidth="1"/>
    <col min="11294" max="11294" width="0" style="459" hidden="1" customWidth="1"/>
    <col min="11295" max="11539" width="9.140625" style="459"/>
    <col min="11540" max="11540" width="6.85546875" style="459" customWidth="1"/>
    <col min="11541" max="11541" width="24" style="459" customWidth="1"/>
    <col min="11542" max="11542" width="22.5703125" style="459" customWidth="1"/>
    <col min="11543" max="11543" width="11.7109375" style="459" customWidth="1"/>
    <col min="11544" max="11547" width="11.28515625" style="459" customWidth="1"/>
    <col min="11548" max="11548" width="11.42578125" style="459" customWidth="1"/>
    <col min="11549" max="11549" width="10.42578125" style="459" customWidth="1"/>
    <col min="11550" max="11550" width="0" style="459" hidden="1" customWidth="1"/>
    <col min="11551" max="11795" width="9.140625" style="459"/>
    <col min="11796" max="11796" width="6.85546875" style="459" customWidth="1"/>
    <col min="11797" max="11797" width="24" style="459" customWidth="1"/>
    <col min="11798" max="11798" width="22.5703125" style="459" customWidth="1"/>
    <col min="11799" max="11799" width="11.7109375" style="459" customWidth="1"/>
    <col min="11800" max="11803" width="11.28515625" style="459" customWidth="1"/>
    <col min="11804" max="11804" width="11.42578125" style="459" customWidth="1"/>
    <col min="11805" max="11805" width="10.42578125" style="459" customWidth="1"/>
    <col min="11806" max="11806" width="0" style="459" hidden="1" customWidth="1"/>
    <col min="11807" max="12051" width="9.140625" style="459"/>
    <col min="12052" max="12052" width="6.85546875" style="459" customWidth="1"/>
    <col min="12053" max="12053" width="24" style="459" customWidth="1"/>
    <col min="12054" max="12054" width="22.5703125" style="459" customWidth="1"/>
    <col min="12055" max="12055" width="11.7109375" style="459" customWidth="1"/>
    <col min="12056" max="12059" width="11.28515625" style="459" customWidth="1"/>
    <col min="12060" max="12060" width="11.42578125" style="459" customWidth="1"/>
    <col min="12061" max="12061" width="10.42578125" style="459" customWidth="1"/>
    <col min="12062" max="12062" width="0" style="459" hidden="1" customWidth="1"/>
    <col min="12063" max="12307" width="9.140625" style="459"/>
    <col min="12308" max="12308" width="6.85546875" style="459" customWidth="1"/>
    <col min="12309" max="12309" width="24" style="459" customWidth="1"/>
    <col min="12310" max="12310" width="22.5703125" style="459" customWidth="1"/>
    <col min="12311" max="12311" width="11.7109375" style="459" customWidth="1"/>
    <col min="12312" max="12315" width="11.28515625" style="459" customWidth="1"/>
    <col min="12316" max="12316" width="11.42578125" style="459" customWidth="1"/>
    <col min="12317" max="12317" width="10.42578125" style="459" customWidth="1"/>
    <col min="12318" max="12318" width="0" style="459" hidden="1" customWidth="1"/>
    <col min="12319" max="12563" width="9.140625" style="459"/>
    <col min="12564" max="12564" width="6.85546875" style="459" customWidth="1"/>
    <col min="12565" max="12565" width="24" style="459" customWidth="1"/>
    <col min="12566" max="12566" width="22.5703125" style="459" customWidth="1"/>
    <col min="12567" max="12567" width="11.7109375" style="459" customWidth="1"/>
    <col min="12568" max="12571" width="11.28515625" style="459" customWidth="1"/>
    <col min="12572" max="12572" width="11.42578125" style="459" customWidth="1"/>
    <col min="12573" max="12573" width="10.42578125" style="459" customWidth="1"/>
    <col min="12574" max="12574" width="0" style="459" hidden="1" customWidth="1"/>
    <col min="12575" max="12819" width="9.140625" style="459"/>
    <col min="12820" max="12820" width="6.85546875" style="459" customWidth="1"/>
    <col min="12821" max="12821" width="24" style="459" customWidth="1"/>
    <col min="12822" max="12822" width="22.5703125" style="459" customWidth="1"/>
    <col min="12823" max="12823" width="11.7109375" style="459" customWidth="1"/>
    <col min="12824" max="12827" width="11.28515625" style="459" customWidth="1"/>
    <col min="12828" max="12828" width="11.42578125" style="459" customWidth="1"/>
    <col min="12829" max="12829" width="10.42578125" style="459" customWidth="1"/>
    <col min="12830" max="12830" width="0" style="459" hidden="1" customWidth="1"/>
    <col min="12831" max="13075" width="9.140625" style="459"/>
    <col min="13076" max="13076" width="6.85546875" style="459" customWidth="1"/>
    <col min="13077" max="13077" width="24" style="459" customWidth="1"/>
    <col min="13078" max="13078" width="22.5703125" style="459" customWidth="1"/>
    <col min="13079" max="13079" width="11.7109375" style="459" customWidth="1"/>
    <col min="13080" max="13083" width="11.28515625" style="459" customWidth="1"/>
    <col min="13084" max="13084" width="11.42578125" style="459" customWidth="1"/>
    <col min="13085" max="13085" width="10.42578125" style="459" customWidth="1"/>
    <col min="13086" max="13086" width="0" style="459" hidden="1" customWidth="1"/>
    <col min="13087" max="13331" width="9.140625" style="459"/>
    <col min="13332" max="13332" width="6.85546875" style="459" customWidth="1"/>
    <col min="13333" max="13333" width="24" style="459" customWidth="1"/>
    <col min="13334" max="13334" width="22.5703125" style="459" customWidth="1"/>
    <col min="13335" max="13335" width="11.7109375" style="459" customWidth="1"/>
    <col min="13336" max="13339" width="11.28515625" style="459" customWidth="1"/>
    <col min="13340" max="13340" width="11.42578125" style="459" customWidth="1"/>
    <col min="13341" max="13341" width="10.42578125" style="459" customWidth="1"/>
    <col min="13342" max="13342" width="0" style="459" hidden="1" customWidth="1"/>
    <col min="13343" max="13587" width="9.140625" style="459"/>
    <col min="13588" max="13588" width="6.85546875" style="459" customWidth="1"/>
    <col min="13589" max="13589" width="24" style="459" customWidth="1"/>
    <col min="13590" max="13590" width="22.5703125" style="459" customWidth="1"/>
    <col min="13591" max="13591" width="11.7109375" style="459" customWidth="1"/>
    <col min="13592" max="13595" width="11.28515625" style="459" customWidth="1"/>
    <col min="13596" max="13596" width="11.42578125" style="459" customWidth="1"/>
    <col min="13597" max="13597" width="10.42578125" style="459" customWidth="1"/>
    <col min="13598" max="13598" width="0" style="459" hidden="1" customWidth="1"/>
    <col min="13599" max="13843" width="9.140625" style="459"/>
    <col min="13844" max="13844" width="6.85546875" style="459" customWidth="1"/>
    <col min="13845" max="13845" width="24" style="459" customWidth="1"/>
    <col min="13846" max="13846" width="22.5703125" style="459" customWidth="1"/>
    <col min="13847" max="13847" width="11.7109375" style="459" customWidth="1"/>
    <col min="13848" max="13851" width="11.28515625" style="459" customWidth="1"/>
    <col min="13852" max="13852" width="11.42578125" style="459" customWidth="1"/>
    <col min="13853" max="13853" width="10.42578125" style="459" customWidth="1"/>
    <col min="13854" max="13854" width="0" style="459" hidden="1" customWidth="1"/>
    <col min="13855" max="14099" width="9.140625" style="459"/>
    <col min="14100" max="14100" width="6.85546875" style="459" customWidth="1"/>
    <col min="14101" max="14101" width="24" style="459" customWidth="1"/>
    <col min="14102" max="14102" width="22.5703125" style="459" customWidth="1"/>
    <col min="14103" max="14103" width="11.7109375" style="459" customWidth="1"/>
    <col min="14104" max="14107" width="11.28515625" style="459" customWidth="1"/>
    <col min="14108" max="14108" width="11.42578125" style="459" customWidth="1"/>
    <col min="14109" max="14109" width="10.42578125" style="459" customWidth="1"/>
    <col min="14110" max="14110" width="0" style="459" hidden="1" customWidth="1"/>
    <col min="14111" max="14355" width="9.140625" style="459"/>
    <col min="14356" max="14356" width="6.85546875" style="459" customWidth="1"/>
    <col min="14357" max="14357" width="24" style="459" customWidth="1"/>
    <col min="14358" max="14358" width="22.5703125" style="459" customWidth="1"/>
    <col min="14359" max="14359" width="11.7109375" style="459" customWidth="1"/>
    <col min="14360" max="14363" width="11.28515625" style="459" customWidth="1"/>
    <col min="14364" max="14364" width="11.42578125" style="459" customWidth="1"/>
    <col min="14365" max="14365" width="10.42578125" style="459" customWidth="1"/>
    <col min="14366" max="14366" width="0" style="459" hidden="1" customWidth="1"/>
    <col min="14367" max="14611" width="9.140625" style="459"/>
    <col min="14612" max="14612" width="6.85546875" style="459" customWidth="1"/>
    <col min="14613" max="14613" width="24" style="459" customWidth="1"/>
    <col min="14614" max="14614" width="22.5703125" style="459" customWidth="1"/>
    <col min="14615" max="14615" width="11.7109375" style="459" customWidth="1"/>
    <col min="14616" max="14619" width="11.28515625" style="459" customWidth="1"/>
    <col min="14620" max="14620" width="11.42578125" style="459" customWidth="1"/>
    <col min="14621" max="14621" width="10.42578125" style="459" customWidth="1"/>
    <col min="14622" max="14622" width="0" style="459" hidden="1" customWidth="1"/>
    <col min="14623" max="14867" width="9.140625" style="459"/>
    <col min="14868" max="14868" width="6.85546875" style="459" customWidth="1"/>
    <col min="14869" max="14869" width="24" style="459" customWidth="1"/>
    <col min="14870" max="14870" width="22.5703125" style="459" customWidth="1"/>
    <col min="14871" max="14871" width="11.7109375" style="459" customWidth="1"/>
    <col min="14872" max="14875" width="11.28515625" style="459" customWidth="1"/>
    <col min="14876" max="14876" width="11.42578125" style="459" customWidth="1"/>
    <col min="14877" max="14877" width="10.42578125" style="459" customWidth="1"/>
    <col min="14878" max="14878" width="0" style="459" hidden="1" customWidth="1"/>
    <col min="14879" max="15123" width="9.140625" style="459"/>
    <col min="15124" max="15124" width="6.85546875" style="459" customWidth="1"/>
    <col min="15125" max="15125" width="24" style="459" customWidth="1"/>
    <col min="15126" max="15126" width="22.5703125" style="459" customWidth="1"/>
    <col min="15127" max="15127" width="11.7109375" style="459" customWidth="1"/>
    <col min="15128" max="15131" width="11.28515625" style="459" customWidth="1"/>
    <col min="15132" max="15132" width="11.42578125" style="459" customWidth="1"/>
    <col min="15133" max="15133" width="10.42578125" style="459" customWidth="1"/>
    <col min="15134" max="15134" width="0" style="459" hidden="1" customWidth="1"/>
    <col min="15135" max="15379" width="9.140625" style="459"/>
    <col min="15380" max="15380" width="6.85546875" style="459" customWidth="1"/>
    <col min="15381" max="15381" width="24" style="459" customWidth="1"/>
    <col min="15382" max="15382" width="22.5703125" style="459" customWidth="1"/>
    <col min="15383" max="15383" width="11.7109375" style="459" customWidth="1"/>
    <col min="15384" max="15387" width="11.28515625" style="459" customWidth="1"/>
    <col min="15388" max="15388" width="11.42578125" style="459" customWidth="1"/>
    <col min="15389" max="15389" width="10.42578125" style="459" customWidth="1"/>
    <col min="15390" max="15390" width="0" style="459" hidden="1" customWidth="1"/>
    <col min="15391" max="15635" width="9.140625" style="459"/>
    <col min="15636" max="15636" width="6.85546875" style="459" customWidth="1"/>
    <col min="15637" max="15637" width="24" style="459" customWidth="1"/>
    <col min="15638" max="15638" width="22.5703125" style="459" customWidth="1"/>
    <col min="15639" max="15639" width="11.7109375" style="459" customWidth="1"/>
    <col min="15640" max="15643" width="11.28515625" style="459" customWidth="1"/>
    <col min="15644" max="15644" width="11.42578125" style="459" customWidth="1"/>
    <col min="15645" max="15645" width="10.42578125" style="459" customWidth="1"/>
    <col min="15646" max="15646" width="0" style="459" hidden="1" customWidth="1"/>
    <col min="15647" max="15891" width="9.140625" style="459"/>
    <col min="15892" max="15892" width="6.85546875" style="459" customWidth="1"/>
    <col min="15893" max="15893" width="24" style="459" customWidth="1"/>
    <col min="15894" max="15894" width="22.5703125" style="459" customWidth="1"/>
    <col min="15895" max="15895" width="11.7109375" style="459" customWidth="1"/>
    <col min="15896" max="15899" width="11.28515625" style="459" customWidth="1"/>
    <col min="15900" max="15900" width="11.42578125" style="459" customWidth="1"/>
    <col min="15901" max="15901" width="10.42578125" style="459" customWidth="1"/>
    <col min="15902" max="15902" width="0" style="459" hidden="1" customWidth="1"/>
    <col min="15903" max="16147" width="9.140625" style="459"/>
    <col min="16148" max="16148" width="6.85546875" style="459" customWidth="1"/>
    <col min="16149" max="16149" width="24" style="459" customWidth="1"/>
    <col min="16150" max="16150" width="22.5703125" style="459" customWidth="1"/>
    <col min="16151" max="16151" width="11.7109375" style="459" customWidth="1"/>
    <col min="16152" max="16155" width="11.28515625" style="459" customWidth="1"/>
    <col min="16156" max="16156" width="11.42578125" style="459" customWidth="1"/>
    <col min="16157" max="16157" width="10.42578125" style="459" customWidth="1"/>
    <col min="16158" max="16158" width="0" style="459" hidden="1" customWidth="1"/>
    <col min="16159" max="16384" width="9.140625" style="459"/>
  </cols>
  <sheetData>
    <row r="1" spans="1:35" x14ac:dyDescent="0.25">
      <c r="AC1" s="460" t="s">
        <v>1526</v>
      </c>
    </row>
    <row r="2" spans="1:35" x14ac:dyDescent="0.25">
      <c r="A2" s="1075" t="s">
        <v>1104</v>
      </c>
      <c r="B2" s="1075"/>
      <c r="C2" s="1075"/>
      <c r="D2" s="1075"/>
      <c r="E2" s="1075"/>
      <c r="F2" s="1075"/>
      <c r="G2" s="1075"/>
      <c r="H2" s="1075"/>
      <c r="I2" s="1075"/>
      <c r="J2" s="1075"/>
      <c r="K2" s="1075"/>
      <c r="L2" s="1075"/>
      <c r="M2" s="1075"/>
      <c r="N2" s="1075"/>
      <c r="O2" s="1075"/>
      <c r="P2" s="1075"/>
      <c r="Q2" s="1075"/>
      <c r="R2" s="1075"/>
      <c r="S2" s="1075"/>
      <c r="T2" s="1075"/>
      <c r="U2" s="1075"/>
      <c r="V2" s="1075"/>
      <c r="W2" s="1075"/>
      <c r="X2" s="1075"/>
      <c r="Y2" s="1075"/>
      <c r="Z2" s="1075"/>
      <c r="AA2" s="1075"/>
      <c r="AB2" s="1075"/>
      <c r="AC2" s="1075"/>
      <c r="AD2" s="461"/>
    </row>
    <row r="3" spans="1:35" x14ac:dyDescent="0.25">
      <c r="A3" s="1075" t="str">
        <f>'[9]№ 1-ИП ТС_Паспорт'!A4:B4</f>
        <v>ООО "Газпром теплоэнерго Московская область"</v>
      </c>
      <c r="B3" s="1075"/>
      <c r="C3" s="1075"/>
      <c r="D3" s="1075"/>
      <c r="E3" s="1075"/>
      <c r="F3" s="1075"/>
      <c r="G3" s="1075"/>
      <c r="H3" s="1075"/>
      <c r="I3" s="1075"/>
      <c r="J3" s="1075"/>
      <c r="K3" s="1075"/>
      <c r="L3" s="1075"/>
      <c r="M3" s="1075"/>
      <c r="N3" s="1075"/>
      <c r="O3" s="1075"/>
      <c r="P3" s="1075"/>
      <c r="Q3" s="1075"/>
      <c r="R3" s="1075"/>
      <c r="S3" s="1075"/>
      <c r="T3" s="1075"/>
      <c r="U3" s="1075"/>
      <c r="V3" s="1075"/>
      <c r="W3" s="1075"/>
      <c r="X3" s="1075"/>
      <c r="Y3" s="1075"/>
      <c r="Z3" s="1075"/>
      <c r="AA3" s="1075"/>
      <c r="AB3" s="1075"/>
      <c r="AC3" s="1075"/>
      <c r="AD3" s="461"/>
    </row>
    <row r="4" spans="1:35" x14ac:dyDescent="0.25">
      <c r="A4" s="1076" t="s">
        <v>3</v>
      </c>
      <c r="B4" s="1076"/>
      <c r="C4" s="1076"/>
      <c r="D4" s="1076"/>
      <c r="E4" s="1076"/>
      <c r="F4" s="1076"/>
      <c r="G4" s="1076"/>
      <c r="H4" s="1076"/>
      <c r="I4" s="1076"/>
      <c r="J4" s="1076"/>
      <c r="K4" s="1076"/>
      <c r="L4" s="1076"/>
      <c r="M4" s="1076"/>
      <c r="N4" s="1076"/>
      <c r="O4" s="1076"/>
      <c r="P4" s="1076"/>
      <c r="Q4" s="1076"/>
      <c r="R4" s="1076"/>
      <c r="S4" s="1076"/>
      <c r="T4" s="1076"/>
      <c r="U4" s="1076"/>
      <c r="V4" s="1076"/>
      <c r="W4" s="1076"/>
      <c r="X4" s="1076"/>
      <c r="Y4" s="1076"/>
      <c r="Z4" s="1076"/>
      <c r="AA4" s="1076"/>
      <c r="AB4" s="1076"/>
      <c r="AC4" s="1076"/>
      <c r="AD4" s="461"/>
    </row>
    <row r="5" spans="1:35" x14ac:dyDescent="0.25">
      <c r="A5" s="1075" t="str">
        <f>'[9]N 2-ИП ТС СВОД без НДС'!A5:AL5</f>
        <v>в сфере теплоснабжения на 2022-2045 годы</v>
      </c>
      <c r="B5" s="1075"/>
      <c r="C5" s="1075"/>
      <c r="D5" s="1075"/>
      <c r="E5" s="1075"/>
      <c r="F5" s="1075"/>
      <c r="G5" s="1075"/>
      <c r="H5" s="1075"/>
      <c r="I5" s="1075"/>
      <c r="J5" s="1075"/>
      <c r="K5" s="1075"/>
      <c r="L5" s="1075"/>
      <c r="M5" s="1075"/>
      <c r="N5" s="1075"/>
      <c r="O5" s="1075"/>
      <c r="P5" s="1075"/>
      <c r="Q5" s="1075"/>
      <c r="R5" s="1075"/>
      <c r="S5" s="1075"/>
      <c r="T5" s="1075"/>
      <c r="U5" s="1075"/>
      <c r="V5" s="1075"/>
      <c r="W5" s="1075"/>
      <c r="X5" s="1075"/>
      <c r="Y5" s="1075"/>
      <c r="Z5" s="1075"/>
      <c r="AA5" s="1075"/>
      <c r="AB5" s="1075"/>
      <c r="AC5" s="1075"/>
      <c r="AD5" s="461"/>
    </row>
    <row r="6" spans="1:35" ht="25.5" x14ac:dyDescent="0.35">
      <c r="A6" s="462"/>
      <c r="B6" s="463" t="s">
        <v>1500</v>
      </c>
      <c r="AC6" s="461"/>
      <c r="AD6" s="461"/>
    </row>
    <row r="7" spans="1:35" x14ac:dyDescent="0.25">
      <c r="A7" s="1077" t="s">
        <v>27</v>
      </c>
      <c r="B7" s="1077" t="s">
        <v>1105</v>
      </c>
      <c r="C7" s="1080" t="s">
        <v>1465</v>
      </c>
      <c r="D7" s="1081"/>
      <c r="E7" s="1081"/>
      <c r="F7" s="1081"/>
      <c r="G7" s="1081"/>
      <c r="H7" s="1081"/>
      <c r="I7" s="1081"/>
      <c r="J7" s="1081"/>
      <c r="K7" s="1081"/>
      <c r="L7" s="1081"/>
      <c r="M7" s="1081"/>
      <c r="N7" s="1081"/>
      <c r="O7" s="1081"/>
      <c r="P7" s="1081"/>
      <c r="Q7" s="1081"/>
      <c r="R7" s="1081"/>
      <c r="S7" s="1081"/>
      <c r="T7" s="1081"/>
      <c r="U7" s="1081"/>
      <c r="V7" s="1081"/>
      <c r="W7" s="1081"/>
      <c r="X7" s="1081"/>
      <c r="Y7" s="1081"/>
      <c r="Z7" s="1081"/>
      <c r="AA7" s="1081"/>
      <c r="AB7" s="1081"/>
      <c r="AC7" s="1082"/>
    </row>
    <row r="8" spans="1:35" x14ac:dyDescent="0.25">
      <c r="A8" s="1078"/>
      <c r="B8" s="1078"/>
      <c r="C8" s="1083" t="s">
        <v>1106</v>
      </c>
      <c r="D8" s="1083"/>
      <c r="E8" s="1077" t="s">
        <v>678</v>
      </c>
      <c r="F8" s="1084" t="s">
        <v>1466</v>
      </c>
      <c r="G8" s="1085"/>
      <c r="H8" s="1085"/>
      <c r="I8" s="1085"/>
      <c r="J8" s="1085"/>
      <c r="K8" s="1085"/>
      <c r="L8" s="1085"/>
      <c r="M8" s="1085"/>
      <c r="N8" s="1085"/>
      <c r="O8" s="1085"/>
      <c r="P8" s="1085"/>
      <c r="Q8" s="1085"/>
      <c r="R8" s="1085"/>
      <c r="S8" s="1085"/>
      <c r="T8" s="1085"/>
      <c r="U8" s="1085"/>
      <c r="V8" s="1085"/>
      <c r="W8" s="1085"/>
      <c r="X8" s="1085"/>
      <c r="Y8" s="1085"/>
      <c r="Z8" s="1085"/>
      <c r="AA8" s="1085"/>
      <c r="AB8" s="1085"/>
      <c r="AC8" s="1086"/>
    </row>
    <row r="9" spans="1:35" ht="31.5" x14ac:dyDescent="0.25">
      <c r="A9" s="1079"/>
      <c r="B9" s="1079"/>
      <c r="C9" s="464" t="s">
        <v>1111</v>
      </c>
      <c r="D9" s="465" t="s">
        <v>1107</v>
      </c>
      <c r="E9" s="1079"/>
      <c r="F9" s="466" t="s">
        <v>1467</v>
      </c>
      <c r="G9" s="466" t="s">
        <v>1468</v>
      </c>
      <c r="H9" s="466" t="s">
        <v>1469</v>
      </c>
      <c r="I9" s="466" t="s">
        <v>1470</v>
      </c>
      <c r="J9" s="466" t="s">
        <v>1471</v>
      </c>
      <c r="K9" s="466" t="s">
        <v>1472</v>
      </c>
      <c r="L9" s="466" t="s">
        <v>1473</v>
      </c>
      <c r="M9" s="466" t="s">
        <v>1474</v>
      </c>
      <c r="N9" s="466" t="s">
        <v>1475</v>
      </c>
      <c r="O9" s="466" t="s">
        <v>1476</v>
      </c>
      <c r="P9" s="466" t="s">
        <v>1477</v>
      </c>
      <c r="Q9" s="466" t="s">
        <v>1478</v>
      </c>
      <c r="R9" s="466" t="s">
        <v>1479</v>
      </c>
      <c r="S9" s="466" t="s">
        <v>1480</v>
      </c>
      <c r="T9" s="466" t="s">
        <v>1481</v>
      </c>
      <c r="U9" s="466" t="s">
        <v>1482</v>
      </c>
      <c r="V9" s="466" t="s">
        <v>1483</v>
      </c>
      <c r="W9" s="466" t="s">
        <v>1484</v>
      </c>
      <c r="X9" s="466" t="s">
        <v>1485</v>
      </c>
      <c r="Y9" s="466" t="s">
        <v>1486</v>
      </c>
      <c r="Z9" s="466" t="s">
        <v>1487</v>
      </c>
      <c r="AA9" s="466" t="s">
        <v>1488</v>
      </c>
      <c r="AB9" s="466" t="s">
        <v>1489</v>
      </c>
      <c r="AC9" s="466" t="s">
        <v>1490</v>
      </c>
    </row>
    <row r="10" spans="1:35" x14ac:dyDescent="0.25">
      <c r="A10" s="464">
        <v>1</v>
      </c>
      <c r="B10" s="464">
        <v>2</v>
      </c>
      <c r="C10" s="464">
        <v>3</v>
      </c>
      <c r="D10" s="464">
        <v>4</v>
      </c>
      <c r="E10" s="464">
        <v>5</v>
      </c>
      <c r="F10" s="464">
        <v>6</v>
      </c>
      <c r="G10" s="464">
        <v>7</v>
      </c>
      <c r="H10" s="464">
        <v>8</v>
      </c>
      <c r="I10" s="464">
        <v>9</v>
      </c>
      <c r="J10" s="464">
        <v>10</v>
      </c>
      <c r="K10" s="464">
        <v>11</v>
      </c>
      <c r="L10" s="464">
        <v>12</v>
      </c>
      <c r="M10" s="464">
        <v>13</v>
      </c>
      <c r="N10" s="464">
        <v>14</v>
      </c>
      <c r="O10" s="464">
        <v>15</v>
      </c>
      <c r="P10" s="464">
        <v>16</v>
      </c>
      <c r="Q10" s="464">
        <v>17</v>
      </c>
      <c r="R10" s="464">
        <v>18</v>
      </c>
      <c r="S10" s="464">
        <v>19</v>
      </c>
      <c r="T10" s="464">
        <v>20</v>
      </c>
      <c r="U10" s="464">
        <v>21</v>
      </c>
      <c r="V10" s="464">
        <v>22</v>
      </c>
      <c r="W10" s="464">
        <v>23</v>
      </c>
      <c r="X10" s="464">
        <v>24</v>
      </c>
      <c r="Y10" s="464">
        <v>25</v>
      </c>
      <c r="Z10" s="464">
        <v>26</v>
      </c>
      <c r="AA10" s="464">
        <v>27</v>
      </c>
      <c r="AB10" s="464">
        <v>28</v>
      </c>
      <c r="AC10" s="464">
        <v>29</v>
      </c>
    </row>
    <row r="11" spans="1:35" ht="31.5" x14ac:dyDescent="0.25">
      <c r="A11" s="467">
        <v>1</v>
      </c>
      <c r="B11" s="468" t="s">
        <v>1108</v>
      </c>
      <c r="C11" s="469">
        <f t="shared" ref="C11:C23" si="0">E11</f>
        <v>7096276.6984824408</v>
      </c>
      <c r="D11" s="468"/>
      <c r="E11" s="469">
        <f t="shared" ref="E11:E22" si="1">SUM(F11:AC11)</f>
        <v>7096276.6984824408</v>
      </c>
      <c r="F11" s="469">
        <f t="shared" ref="F11:AC11" si="2">SUM(F12:F15)</f>
        <v>46842.863114747859</v>
      </c>
      <c r="G11" s="469">
        <f t="shared" si="2"/>
        <v>16423.312318780452</v>
      </c>
      <c r="H11" s="469">
        <f t="shared" si="2"/>
        <v>206613.01862327463</v>
      </c>
      <c r="I11" s="469">
        <f t="shared" si="2"/>
        <v>237014.02765720736</v>
      </c>
      <c r="J11" s="469">
        <f t="shared" si="2"/>
        <v>246279.52845155357</v>
      </c>
      <c r="K11" s="469">
        <f t="shared" si="2"/>
        <v>272133.64016063226</v>
      </c>
      <c r="L11" s="469">
        <f t="shared" si="2"/>
        <v>255596.61190318197</v>
      </c>
      <c r="M11" s="469">
        <f t="shared" si="2"/>
        <v>267609.65266263153</v>
      </c>
      <c r="N11" s="469">
        <f t="shared" si="2"/>
        <v>280187.3063377752</v>
      </c>
      <c r="O11" s="469">
        <f t="shared" si="2"/>
        <v>302347.10973565059</v>
      </c>
      <c r="P11" s="469">
        <f t="shared" si="2"/>
        <v>312805.8468932262</v>
      </c>
      <c r="Q11" s="469">
        <f t="shared" si="2"/>
        <v>322077.35769720771</v>
      </c>
      <c r="R11" s="469">
        <f t="shared" si="2"/>
        <v>346208.64925897651</v>
      </c>
      <c r="S11" s="469">
        <f t="shared" si="2"/>
        <v>359241.88017414842</v>
      </c>
      <c r="T11" s="469">
        <f t="shared" si="2"/>
        <v>379980.82780233334</v>
      </c>
      <c r="U11" s="469">
        <f t="shared" si="2"/>
        <v>398056.80870904296</v>
      </c>
      <c r="V11" s="469">
        <f t="shared" si="2"/>
        <v>416535.50241836795</v>
      </c>
      <c r="W11" s="469">
        <f t="shared" si="2"/>
        <v>435858.07863203122</v>
      </c>
      <c r="X11" s="469">
        <f t="shared" si="2"/>
        <v>456248.10807773663</v>
      </c>
      <c r="Y11" s="469">
        <f t="shared" si="2"/>
        <v>477811.24715739029</v>
      </c>
      <c r="Z11" s="469">
        <f t="shared" si="2"/>
        <v>501065.92657378758</v>
      </c>
      <c r="AA11" s="469">
        <f t="shared" si="2"/>
        <v>524649.99412275548</v>
      </c>
      <c r="AB11" s="469">
        <f t="shared" si="2"/>
        <v>16637.5</v>
      </c>
      <c r="AC11" s="469">
        <f t="shared" si="2"/>
        <v>18051.900000000001</v>
      </c>
    </row>
    <row r="12" spans="1:35" ht="31.5" x14ac:dyDescent="0.25">
      <c r="A12" s="470" t="s">
        <v>1109</v>
      </c>
      <c r="B12" s="471" t="s">
        <v>1110</v>
      </c>
      <c r="C12" s="469">
        <f t="shared" si="0"/>
        <v>7065960.2432237016</v>
      </c>
      <c r="D12" s="471"/>
      <c r="E12" s="469">
        <f t="shared" si="1"/>
        <v>7065960.2432237016</v>
      </c>
      <c r="F12" s="472">
        <v>16526.407856008867</v>
      </c>
      <c r="G12" s="472">
        <v>16423.312318780452</v>
      </c>
      <c r="H12" s="472">
        <v>206613.01862327463</v>
      </c>
      <c r="I12" s="472">
        <v>237014.02765720736</v>
      </c>
      <c r="J12" s="472">
        <v>246279.52845155357</v>
      </c>
      <c r="K12" s="472">
        <v>272133.64016063226</v>
      </c>
      <c r="L12" s="472">
        <v>255596.61190318197</v>
      </c>
      <c r="M12" s="472">
        <v>267609.65266263153</v>
      </c>
      <c r="N12" s="472">
        <v>280187.3063377752</v>
      </c>
      <c r="O12" s="472">
        <v>302347.10973565059</v>
      </c>
      <c r="P12" s="472">
        <v>312805.8468932262</v>
      </c>
      <c r="Q12" s="472">
        <v>322077.35769720771</v>
      </c>
      <c r="R12" s="472">
        <v>346208.64925897651</v>
      </c>
      <c r="S12" s="472">
        <v>359241.88017414842</v>
      </c>
      <c r="T12" s="472">
        <v>379980.82780233334</v>
      </c>
      <c r="U12" s="472">
        <v>398056.80870904296</v>
      </c>
      <c r="V12" s="472">
        <v>416535.50241836795</v>
      </c>
      <c r="W12" s="472">
        <v>435858.07863203122</v>
      </c>
      <c r="X12" s="472">
        <v>456248.10807773663</v>
      </c>
      <c r="Y12" s="472">
        <v>477811.24715739029</v>
      </c>
      <c r="Z12" s="472">
        <v>501065.92657378758</v>
      </c>
      <c r="AA12" s="472">
        <v>524649.99412275548</v>
      </c>
      <c r="AB12" s="472">
        <v>16637.5</v>
      </c>
      <c r="AC12" s="472">
        <v>18051.900000000001</v>
      </c>
      <c r="AD12" s="473"/>
      <c r="AE12" s="473"/>
      <c r="AF12" s="473"/>
      <c r="AG12" s="473"/>
      <c r="AH12" s="473"/>
      <c r="AI12" s="473"/>
    </row>
    <row r="13" spans="1:35" ht="47.25" x14ac:dyDescent="0.25">
      <c r="A13" s="470" t="s">
        <v>1112</v>
      </c>
      <c r="B13" s="471" t="s">
        <v>1113</v>
      </c>
      <c r="C13" s="469">
        <f t="shared" si="0"/>
        <v>30316.455258738992</v>
      </c>
      <c r="D13" s="471"/>
      <c r="E13" s="469">
        <f t="shared" si="1"/>
        <v>30316.455258738992</v>
      </c>
      <c r="F13" s="472">
        <v>30316.455258738992</v>
      </c>
      <c r="G13" s="472"/>
      <c r="H13" s="472"/>
      <c r="I13" s="472"/>
      <c r="J13" s="472"/>
      <c r="K13" s="472"/>
      <c r="L13" s="472"/>
      <c r="M13" s="472"/>
      <c r="N13" s="472"/>
      <c r="O13" s="472"/>
      <c r="P13" s="472"/>
      <c r="Q13" s="472"/>
      <c r="R13" s="472"/>
      <c r="S13" s="472"/>
      <c r="T13" s="472"/>
      <c r="U13" s="472"/>
      <c r="V13" s="472"/>
      <c r="W13" s="472"/>
      <c r="X13" s="472"/>
      <c r="Y13" s="472"/>
      <c r="Z13" s="472"/>
      <c r="AA13" s="472"/>
      <c r="AB13" s="472"/>
      <c r="AC13" s="472"/>
      <c r="AD13" s="473"/>
      <c r="AE13" s="473"/>
      <c r="AF13" s="473"/>
      <c r="AG13" s="473"/>
      <c r="AH13" s="473"/>
      <c r="AI13" s="473"/>
    </row>
    <row r="14" spans="1:35" ht="47.25" x14ac:dyDescent="0.25">
      <c r="A14" s="470" t="s">
        <v>1114</v>
      </c>
      <c r="B14" s="471" t="s">
        <v>1491</v>
      </c>
      <c r="C14" s="469">
        <f t="shared" si="0"/>
        <v>0</v>
      </c>
      <c r="D14" s="471"/>
      <c r="E14" s="469">
        <f t="shared" si="1"/>
        <v>0</v>
      </c>
      <c r="F14" s="472"/>
      <c r="G14" s="472"/>
      <c r="H14" s="472"/>
      <c r="I14" s="472"/>
      <c r="J14" s="472"/>
      <c r="K14" s="472"/>
      <c r="L14" s="472"/>
      <c r="M14" s="472"/>
      <c r="N14" s="472"/>
      <c r="O14" s="472"/>
      <c r="P14" s="472"/>
      <c r="Q14" s="472"/>
      <c r="R14" s="472"/>
      <c r="S14" s="472"/>
      <c r="T14" s="472"/>
      <c r="U14" s="472"/>
      <c r="V14" s="472"/>
      <c r="W14" s="472"/>
      <c r="X14" s="472"/>
      <c r="Y14" s="472"/>
      <c r="Z14" s="472"/>
      <c r="AA14" s="472"/>
      <c r="AB14" s="472"/>
      <c r="AC14" s="474"/>
      <c r="AD14" s="473"/>
      <c r="AE14" s="473"/>
      <c r="AF14" s="473"/>
      <c r="AG14" s="473"/>
      <c r="AH14" s="473"/>
      <c r="AI14" s="473"/>
    </row>
    <row r="15" spans="1:35" ht="63" x14ac:dyDescent="0.25">
      <c r="A15" s="470" t="s">
        <v>1115</v>
      </c>
      <c r="B15" s="471" t="s">
        <v>1492</v>
      </c>
      <c r="C15" s="469">
        <f t="shared" si="0"/>
        <v>0</v>
      </c>
      <c r="D15" s="471"/>
      <c r="E15" s="469">
        <f t="shared" si="1"/>
        <v>0</v>
      </c>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4"/>
      <c r="AD15" s="473"/>
      <c r="AE15" s="473"/>
      <c r="AF15" s="473"/>
      <c r="AG15" s="473"/>
      <c r="AH15" s="473"/>
      <c r="AI15" s="473"/>
    </row>
    <row r="16" spans="1:35" ht="31.5" x14ac:dyDescent="0.25">
      <c r="A16" s="475" t="s">
        <v>398</v>
      </c>
      <c r="B16" s="468" t="s">
        <v>1493</v>
      </c>
      <c r="C16" s="469">
        <f t="shared" si="0"/>
        <v>5594256.4447124731</v>
      </c>
      <c r="D16" s="468"/>
      <c r="E16" s="469">
        <f t="shared" si="1"/>
        <v>5594256.4447124731</v>
      </c>
      <c r="F16" s="476">
        <f t="shared" ref="F16:AC16" si="3">SUM(F17:F20)</f>
        <v>699020.45</v>
      </c>
      <c r="G16" s="476">
        <f t="shared" si="3"/>
        <v>2087172.5796218999</v>
      </c>
      <c r="H16" s="476">
        <f t="shared" si="3"/>
        <v>1183139.0900000001</v>
      </c>
      <c r="I16" s="476">
        <f t="shared" si="3"/>
        <v>1120497.2174060564</v>
      </c>
      <c r="J16" s="476">
        <f t="shared" si="3"/>
        <v>504427.10768451699</v>
      </c>
      <c r="K16" s="476">
        <f t="shared" si="3"/>
        <v>0</v>
      </c>
      <c r="L16" s="476">
        <f t="shared" si="3"/>
        <v>0</v>
      </c>
      <c r="M16" s="476">
        <f t="shared" si="3"/>
        <v>0</v>
      </c>
      <c r="N16" s="476">
        <f t="shared" si="3"/>
        <v>0</v>
      </c>
      <c r="O16" s="476">
        <f t="shared" si="3"/>
        <v>0</v>
      </c>
      <c r="P16" s="476">
        <f t="shared" si="3"/>
        <v>0</v>
      </c>
      <c r="Q16" s="476">
        <f t="shared" si="3"/>
        <v>0</v>
      </c>
      <c r="R16" s="476">
        <f t="shared" si="3"/>
        <v>0</v>
      </c>
      <c r="S16" s="476">
        <f t="shared" si="3"/>
        <v>0</v>
      </c>
      <c r="T16" s="476">
        <f t="shared" si="3"/>
        <v>0</v>
      </c>
      <c r="U16" s="476">
        <f t="shared" si="3"/>
        <v>0</v>
      </c>
      <c r="V16" s="476">
        <f t="shared" si="3"/>
        <v>0</v>
      </c>
      <c r="W16" s="476">
        <f t="shared" si="3"/>
        <v>0</v>
      </c>
      <c r="X16" s="476">
        <f t="shared" si="3"/>
        <v>0</v>
      </c>
      <c r="Y16" s="476">
        <f t="shared" si="3"/>
        <v>0</v>
      </c>
      <c r="Z16" s="476">
        <f t="shared" si="3"/>
        <v>0</v>
      </c>
      <c r="AA16" s="476">
        <f t="shared" si="3"/>
        <v>0</v>
      </c>
      <c r="AB16" s="476">
        <f t="shared" si="3"/>
        <v>0</v>
      </c>
      <c r="AC16" s="476">
        <f t="shared" si="3"/>
        <v>0</v>
      </c>
      <c r="AD16" s="473"/>
      <c r="AE16" s="473"/>
      <c r="AF16" s="473"/>
      <c r="AG16" s="473"/>
      <c r="AH16" s="473"/>
      <c r="AI16" s="473"/>
    </row>
    <row r="17" spans="1:59" x14ac:dyDescent="0.25">
      <c r="A17" s="477" t="s">
        <v>1116</v>
      </c>
      <c r="B17" s="471" t="s">
        <v>1494</v>
      </c>
      <c r="C17" s="469">
        <f t="shared" si="0"/>
        <v>0</v>
      </c>
      <c r="D17" s="471"/>
      <c r="E17" s="469">
        <f t="shared" si="1"/>
        <v>0</v>
      </c>
      <c r="F17" s="478"/>
      <c r="G17" s="478"/>
      <c r="H17" s="478"/>
      <c r="I17" s="478"/>
      <c r="J17" s="478"/>
      <c r="K17" s="478"/>
      <c r="L17" s="478"/>
      <c r="M17" s="478"/>
      <c r="N17" s="478"/>
      <c r="O17" s="478"/>
      <c r="P17" s="478"/>
      <c r="Q17" s="478"/>
      <c r="R17" s="478"/>
      <c r="S17" s="478"/>
      <c r="T17" s="478"/>
      <c r="U17" s="478"/>
      <c r="V17" s="478"/>
      <c r="W17" s="478"/>
      <c r="X17" s="478"/>
      <c r="Y17" s="478"/>
      <c r="Z17" s="478"/>
      <c r="AA17" s="478"/>
      <c r="AB17" s="478"/>
      <c r="AC17" s="474"/>
      <c r="AD17" s="473"/>
      <c r="AE17" s="473"/>
      <c r="AF17" s="473"/>
      <c r="AG17" s="473"/>
      <c r="AH17" s="473"/>
      <c r="AI17" s="473"/>
    </row>
    <row r="18" spans="1:59" ht="31.5" x14ac:dyDescent="0.25">
      <c r="A18" s="477" t="s">
        <v>1495</v>
      </c>
      <c r="B18" s="471" t="s">
        <v>1496</v>
      </c>
      <c r="C18" s="469">
        <f t="shared" si="0"/>
        <v>0</v>
      </c>
      <c r="D18" s="471"/>
      <c r="E18" s="469">
        <f t="shared" si="1"/>
        <v>0</v>
      </c>
      <c r="F18" s="478"/>
      <c r="G18" s="478"/>
      <c r="H18" s="478"/>
      <c r="I18" s="478"/>
      <c r="J18" s="478"/>
      <c r="K18" s="478"/>
      <c r="L18" s="478"/>
      <c r="M18" s="478"/>
      <c r="N18" s="478"/>
      <c r="O18" s="478"/>
      <c r="P18" s="478"/>
      <c r="Q18" s="478"/>
      <c r="R18" s="478"/>
      <c r="S18" s="478"/>
      <c r="T18" s="478"/>
      <c r="U18" s="478"/>
      <c r="V18" s="478"/>
      <c r="W18" s="478"/>
      <c r="X18" s="478"/>
      <c r="Y18" s="478"/>
      <c r="Z18" s="478"/>
      <c r="AA18" s="478"/>
      <c r="AB18" s="478"/>
      <c r="AC18" s="474"/>
      <c r="AD18" s="473"/>
      <c r="AE18" s="473"/>
      <c r="AF18" s="473"/>
      <c r="AG18" s="473"/>
      <c r="AH18" s="473"/>
      <c r="AI18" s="473"/>
    </row>
    <row r="19" spans="1:59" x14ac:dyDescent="0.25">
      <c r="A19" s="477" t="s">
        <v>1117</v>
      </c>
      <c r="B19" s="471" t="s">
        <v>1497</v>
      </c>
      <c r="C19" s="469">
        <f t="shared" si="0"/>
        <v>5594256.4447124731</v>
      </c>
      <c r="D19" s="471"/>
      <c r="E19" s="469">
        <f t="shared" si="1"/>
        <v>5594256.4447124731</v>
      </c>
      <c r="F19" s="478">
        <v>699020.45</v>
      </c>
      <c r="G19" s="478">
        <v>2087172.5796218999</v>
      </c>
      <c r="H19" s="478">
        <v>1183139.0900000001</v>
      </c>
      <c r="I19" s="478">
        <v>1120497.2174060564</v>
      </c>
      <c r="J19" s="478">
        <v>504427.10768451699</v>
      </c>
      <c r="K19" s="478"/>
      <c r="L19" s="478">
        <v>0</v>
      </c>
      <c r="M19" s="478">
        <v>0</v>
      </c>
      <c r="N19" s="478">
        <v>0</v>
      </c>
      <c r="O19" s="478">
        <v>0</v>
      </c>
      <c r="P19" s="478">
        <v>0</v>
      </c>
      <c r="Q19" s="478">
        <v>0</v>
      </c>
      <c r="R19" s="478">
        <v>0</v>
      </c>
      <c r="S19" s="478">
        <v>0</v>
      </c>
      <c r="T19" s="478">
        <v>0</v>
      </c>
      <c r="U19" s="478">
        <v>0</v>
      </c>
      <c r="V19" s="478">
        <v>0</v>
      </c>
      <c r="W19" s="478">
        <v>0</v>
      </c>
      <c r="X19" s="478">
        <v>0</v>
      </c>
      <c r="Y19" s="478">
        <v>0</v>
      </c>
      <c r="Z19" s="478">
        <v>0</v>
      </c>
      <c r="AA19" s="478">
        <v>0</v>
      </c>
      <c r="AB19" s="478"/>
      <c r="AC19" s="474">
        <v>0</v>
      </c>
      <c r="AD19" s="473"/>
      <c r="AE19" s="473"/>
      <c r="AF19" s="473"/>
      <c r="AG19" s="473"/>
      <c r="AH19" s="473"/>
      <c r="AI19" s="473"/>
    </row>
    <row r="20" spans="1:59" ht="31.5" x14ac:dyDescent="0.25">
      <c r="A20" s="477" t="s">
        <v>1118</v>
      </c>
      <c r="B20" s="471" t="s">
        <v>1498</v>
      </c>
      <c r="C20" s="469">
        <f t="shared" si="0"/>
        <v>0</v>
      </c>
      <c r="D20" s="471"/>
      <c r="E20" s="469">
        <f t="shared" si="1"/>
        <v>0</v>
      </c>
      <c r="F20" s="478"/>
      <c r="G20" s="478"/>
      <c r="H20" s="478"/>
      <c r="I20" s="478"/>
      <c r="J20" s="478"/>
      <c r="K20" s="478"/>
      <c r="L20" s="478"/>
      <c r="M20" s="478"/>
      <c r="N20" s="478"/>
      <c r="O20" s="478"/>
      <c r="P20" s="478"/>
      <c r="Q20" s="478"/>
      <c r="R20" s="478"/>
      <c r="S20" s="478"/>
      <c r="T20" s="478"/>
      <c r="U20" s="478"/>
      <c r="V20" s="478"/>
      <c r="W20" s="478"/>
      <c r="X20" s="478"/>
      <c r="Y20" s="478"/>
      <c r="Z20" s="478"/>
      <c r="AA20" s="478"/>
      <c r="AB20" s="478"/>
      <c r="AC20" s="474"/>
      <c r="AD20" s="473"/>
      <c r="AE20" s="473"/>
      <c r="AF20" s="473"/>
      <c r="AG20" s="473"/>
      <c r="AH20" s="473"/>
      <c r="AI20" s="473"/>
    </row>
    <row r="21" spans="1:59" ht="31.5" x14ac:dyDescent="0.25">
      <c r="A21" s="475" t="s">
        <v>399</v>
      </c>
      <c r="B21" s="479" t="s">
        <v>1119</v>
      </c>
      <c r="C21" s="469">
        <f t="shared" si="0"/>
        <v>0</v>
      </c>
      <c r="D21" s="479"/>
      <c r="E21" s="469">
        <f t="shared" si="1"/>
        <v>0</v>
      </c>
      <c r="F21" s="478"/>
      <c r="G21" s="478"/>
      <c r="H21" s="478"/>
      <c r="I21" s="478"/>
      <c r="J21" s="478"/>
      <c r="K21" s="478"/>
      <c r="L21" s="478"/>
      <c r="M21" s="478"/>
      <c r="N21" s="478"/>
      <c r="O21" s="478"/>
      <c r="P21" s="478"/>
      <c r="Q21" s="478"/>
      <c r="R21" s="478"/>
      <c r="S21" s="478"/>
      <c r="T21" s="478"/>
      <c r="U21" s="478"/>
      <c r="V21" s="478"/>
      <c r="W21" s="478"/>
      <c r="X21" s="478"/>
      <c r="Y21" s="478"/>
      <c r="Z21" s="478"/>
      <c r="AA21" s="478"/>
      <c r="AB21" s="478"/>
      <c r="AC21" s="474"/>
      <c r="AD21" s="473"/>
      <c r="AE21" s="473"/>
      <c r="AF21" s="473"/>
      <c r="AG21" s="473"/>
      <c r="AH21" s="473"/>
      <c r="AI21" s="473"/>
    </row>
    <row r="22" spans="1:59" ht="31.5" x14ac:dyDescent="0.25">
      <c r="A22" s="480" t="s">
        <v>401</v>
      </c>
      <c r="B22" s="481" t="s">
        <v>1499</v>
      </c>
      <c r="C22" s="469">
        <f t="shared" si="0"/>
        <v>0</v>
      </c>
      <c r="D22" s="481"/>
      <c r="E22" s="469">
        <f t="shared" si="1"/>
        <v>0</v>
      </c>
      <c r="F22" s="482"/>
      <c r="G22" s="482"/>
      <c r="H22" s="482"/>
      <c r="I22" s="482"/>
      <c r="J22" s="482"/>
      <c r="K22" s="482"/>
      <c r="L22" s="482"/>
      <c r="M22" s="482"/>
      <c r="N22" s="482"/>
      <c r="O22" s="482"/>
      <c r="P22" s="482"/>
      <c r="Q22" s="482"/>
      <c r="R22" s="482"/>
      <c r="S22" s="482"/>
      <c r="T22" s="482"/>
      <c r="U22" s="482"/>
      <c r="V22" s="482"/>
      <c r="W22" s="482"/>
      <c r="X22" s="482"/>
      <c r="Y22" s="482"/>
      <c r="Z22" s="482"/>
      <c r="AA22" s="482"/>
      <c r="AB22" s="482"/>
      <c r="AC22" s="483"/>
      <c r="AD22" s="473"/>
      <c r="AE22" s="473"/>
      <c r="AF22" s="473"/>
      <c r="AG22" s="473"/>
      <c r="AH22" s="473"/>
      <c r="AI22" s="473"/>
    </row>
    <row r="23" spans="1:59" x14ac:dyDescent="0.25">
      <c r="A23" s="484"/>
      <c r="B23" s="485" t="s">
        <v>1120</v>
      </c>
      <c r="C23" s="469">
        <f t="shared" si="0"/>
        <v>12690533.14319491</v>
      </c>
      <c r="D23" s="485"/>
      <c r="E23" s="469">
        <f>SUM(F23:AC23)</f>
        <v>12690533.14319491</v>
      </c>
      <c r="F23" s="476">
        <f t="shared" ref="F23:AC23" si="4">F11+F16+F21+F22</f>
        <v>745863.31311474787</v>
      </c>
      <c r="G23" s="476">
        <f t="shared" si="4"/>
        <v>2103595.8919406803</v>
      </c>
      <c r="H23" s="476">
        <f t="shared" si="4"/>
        <v>1389752.1086232746</v>
      </c>
      <c r="I23" s="476">
        <f t="shared" si="4"/>
        <v>1357511.2450632637</v>
      </c>
      <c r="J23" s="476">
        <f t="shared" si="4"/>
        <v>750706.63613607059</v>
      </c>
      <c r="K23" s="476">
        <f t="shared" si="4"/>
        <v>272133.64016063226</v>
      </c>
      <c r="L23" s="476">
        <f t="shared" si="4"/>
        <v>255596.61190318197</v>
      </c>
      <c r="M23" s="476">
        <f t="shared" si="4"/>
        <v>267609.65266263153</v>
      </c>
      <c r="N23" s="476">
        <f t="shared" si="4"/>
        <v>280187.3063377752</v>
      </c>
      <c r="O23" s="476">
        <f t="shared" si="4"/>
        <v>302347.10973565059</v>
      </c>
      <c r="P23" s="476">
        <f t="shared" si="4"/>
        <v>312805.8468932262</v>
      </c>
      <c r="Q23" s="476">
        <f t="shared" si="4"/>
        <v>322077.35769720771</v>
      </c>
      <c r="R23" s="476">
        <f t="shared" si="4"/>
        <v>346208.64925897651</v>
      </c>
      <c r="S23" s="476">
        <f t="shared" si="4"/>
        <v>359241.88017414842</v>
      </c>
      <c r="T23" s="476">
        <f t="shared" si="4"/>
        <v>379980.82780233334</v>
      </c>
      <c r="U23" s="476">
        <f t="shared" si="4"/>
        <v>398056.80870904296</v>
      </c>
      <c r="V23" s="476">
        <f t="shared" si="4"/>
        <v>416535.50241836795</v>
      </c>
      <c r="W23" s="476">
        <f t="shared" si="4"/>
        <v>435858.07863203122</v>
      </c>
      <c r="X23" s="476">
        <f t="shared" si="4"/>
        <v>456248.10807773663</v>
      </c>
      <c r="Y23" s="476">
        <f t="shared" si="4"/>
        <v>477811.24715739029</v>
      </c>
      <c r="Z23" s="476">
        <f t="shared" si="4"/>
        <v>501065.92657378758</v>
      </c>
      <c r="AA23" s="476">
        <f t="shared" si="4"/>
        <v>524649.99412275548</v>
      </c>
      <c r="AB23" s="476">
        <f t="shared" si="4"/>
        <v>16637.5</v>
      </c>
      <c r="AC23" s="476">
        <f t="shared" si="4"/>
        <v>18051.900000000001</v>
      </c>
      <c r="AD23" s="473"/>
      <c r="AE23" s="473"/>
      <c r="AF23" s="473"/>
      <c r="AG23" s="473"/>
      <c r="AH23" s="473"/>
      <c r="AI23" s="473"/>
    </row>
    <row r="24" spans="1:59" x14ac:dyDescent="0.25">
      <c r="AD24" s="486"/>
      <c r="AE24" s="486"/>
      <c r="AF24" s="487"/>
      <c r="AG24" s="487"/>
      <c r="AH24" s="487"/>
      <c r="AI24" s="487"/>
      <c r="AJ24" s="488"/>
    </row>
    <row r="25" spans="1:59" x14ac:dyDescent="0.25">
      <c r="A25" s="462" t="str">
        <f>'№ 5- ИП ТС_Финплан  2 ТЗ'!A25</f>
        <v xml:space="preserve">И.о. генерального директора  ООО"Газпром теплоэнерго МО"                                                                      А.В. Кутенко                                      </v>
      </c>
      <c r="B25" s="462"/>
      <c r="C25" s="462"/>
      <c r="D25" s="462"/>
      <c r="E25" s="581"/>
      <c r="F25" s="581"/>
      <c r="G25" s="581"/>
      <c r="H25" s="473"/>
      <c r="I25" s="473"/>
      <c r="J25" s="473"/>
      <c r="K25" s="473"/>
      <c r="L25" s="473"/>
      <c r="M25" s="473"/>
      <c r="N25" s="473"/>
      <c r="O25" s="473"/>
      <c r="P25" s="473"/>
      <c r="Q25" s="473"/>
      <c r="R25" s="473"/>
      <c r="S25" s="473"/>
      <c r="T25" s="473"/>
      <c r="U25" s="473"/>
      <c r="V25" s="473"/>
      <c r="W25" s="473"/>
      <c r="X25" s="473"/>
      <c r="Y25" s="473"/>
      <c r="Z25" s="473"/>
      <c r="AA25" s="473"/>
      <c r="AB25" s="473"/>
      <c r="AC25" s="473"/>
      <c r="AD25" s="493"/>
      <c r="AE25" s="493"/>
      <c r="AF25" s="493"/>
      <c r="AG25" s="493"/>
      <c r="AH25" s="493"/>
      <c r="AI25" s="493"/>
      <c r="AJ25" s="493"/>
      <c r="AK25" s="493"/>
      <c r="AL25" s="493"/>
      <c r="AM25" s="493"/>
      <c r="AN25" s="493"/>
      <c r="AO25" s="493"/>
      <c r="AP25" s="493"/>
      <c r="AQ25" s="493"/>
      <c r="AR25" s="493"/>
      <c r="AS25" s="493"/>
      <c r="AT25" s="493"/>
      <c r="AU25" s="493"/>
      <c r="AV25" s="493"/>
      <c r="AW25" s="493"/>
      <c r="AX25" s="493"/>
      <c r="AY25" s="493"/>
      <c r="AZ25" s="493"/>
      <c r="BA25" s="493"/>
      <c r="BB25" s="493"/>
      <c r="BC25" s="493"/>
      <c r="BD25" s="493"/>
      <c r="BE25" s="493"/>
      <c r="BF25" s="493"/>
      <c r="BG25" s="493"/>
    </row>
    <row r="26" spans="1:59" x14ac:dyDescent="0.25">
      <c r="B26" s="495"/>
      <c r="C26" s="494" t="str">
        <f>'№ 5- ИП ТС_Финплан  2 ТЗ'!C26</f>
        <v>М.П.</v>
      </c>
      <c r="D26" s="495"/>
      <c r="E26" s="486"/>
      <c r="F26" s="499"/>
      <c r="G26" s="499"/>
      <c r="H26" s="499"/>
      <c r="I26" s="499"/>
      <c r="J26" s="499"/>
      <c r="K26" s="499"/>
      <c r="L26" s="499"/>
      <c r="M26" s="499"/>
      <c r="N26" s="499"/>
      <c r="O26" s="499"/>
      <c r="P26" s="499"/>
      <c r="Q26" s="499"/>
      <c r="R26" s="499"/>
      <c r="S26" s="499"/>
      <c r="T26" s="499"/>
      <c r="U26" s="499"/>
      <c r="V26" s="499"/>
      <c r="W26" s="499"/>
      <c r="X26" s="499"/>
      <c r="Y26" s="499"/>
      <c r="Z26" s="499"/>
      <c r="AA26" s="499"/>
      <c r="AB26" s="499"/>
      <c r="AC26" s="499"/>
      <c r="AD26" s="493"/>
      <c r="AE26" s="493"/>
      <c r="AF26" s="493"/>
      <c r="AG26" s="493"/>
      <c r="AH26" s="493"/>
      <c r="AI26" s="493"/>
      <c r="AJ26" s="493"/>
      <c r="AK26" s="493"/>
      <c r="AL26" s="493"/>
      <c r="AM26" s="493"/>
      <c r="AN26" s="493"/>
      <c r="AO26" s="493"/>
      <c r="AP26" s="493"/>
      <c r="AQ26" s="493"/>
      <c r="AR26" s="493"/>
      <c r="AS26" s="493"/>
      <c r="AT26" s="493"/>
      <c r="AU26" s="493"/>
      <c r="AV26" s="493"/>
      <c r="AW26" s="493"/>
      <c r="AX26" s="493"/>
      <c r="AY26" s="493"/>
      <c r="AZ26" s="493"/>
      <c r="BA26" s="493"/>
      <c r="BB26" s="493"/>
      <c r="BC26" s="493"/>
      <c r="BD26" s="493"/>
      <c r="BE26" s="493"/>
      <c r="BF26" s="493"/>
      <c r="BG26" s="493"/>
    </row>
    <row r="27" spans="1:59" x14ac:dyDescent="0.25">
      <c r="A27" s="494"/>
      <c r="B27" s="488"/>
      <c r="C27" s="488"/>
      <c r="D27" s="488"/>
      <c r="E27" s="486"/>
      <c r="F27" s="486"/>
      <c r="G27" s="486"/>
      <c r="H27" s="486"/>
      <c r="I27" s="486"/>
      <c r="J27" s="486"/>
      <c r="K27" s="486"/>
      <c r="L27" s="486"/>
      <c r="M27" s="486"/>
      <c r="N27" s="486"/>
      <c r="O27" s="486"/>
      <c r="P27" s="486"/>
      <c r="Q27" s="486"/>
      <c r="R27" s="486"/>
      <c r="S27" s="486"/>
      <c r="T27" s="486"/>
      <c r="U27" s="486"/>
      <c r="V27" s="486"/>
      <c r="W27" s="486"/>
      <c r="X27" s="486"/>
      <c r="Y27" s="486"/>
      <c r="Z27" s="486"/>
      <c r="AA27" s="486"/>
      <c r="AB27" s="486"/>
      <c r="AC27" s="486"/>
      <c r="AD27" s="486"/>
      <c r="AE27" s="486"/>
      <c r="AF27" s="487"/>
      <c r="AG27" s="487"/>
      <c r="AH27" s="487"/>
      <c r="AI27" s="487"/>
      <c r="AJ27" s="488"/>
    </row>
    <row r="28" spans="1:59" x14ac:dyDescent="0.25">
      <c r="A28" s="494"/>
      <c r="B28" s="488"/>
      <c r="C28" s="488"/>
      <c r="D28" s="488"/>
      <c r="E28" s="486"/>
      <c r="F28" s="486"/>
      <c r="G28" s="486"/>
      <c r="H28" s="486"/>
      <c r="I28" s="486"/>
      <c r="J28" s="486"/>
      <c r="K28" s="486"/>
      <c r="L28" s="486"/>
      <c r="M28" s="486"/>
      <c r="N28" s="486"/>
      <c r="O28" s="486"/>
      <c r="P28" s="486"/>
      <c r="Q28" s="486"/>
      <c r="R28" s="486"/>
      <c r="S28" s="486"/>
      <c r="T28" s="486"/>
      <c r="U28" s="486"/>
      <c r="V28" s="486"/>
      <c r="W28" s="486"/>
      <c r="X28" s="486"/>
      <c r="Y28" s="486"/>
      <c r="Z28" s="486"/>
      <c r="AA28" s="486"/>
      <c r="AB28" s="486"/>
      <c r="AC28" s="486"/>
      <c r="AD28" s="486"/>
      <c r="AE28" s="486"/>
      <c r="AF28" s="487"/>
      <c r="AG28" s="487"/>
      <c r="AH28" s="487"/>
      <c r="AI28" s="487"/>
      <c r="AJ28" s="488"/>
    </row>
    <row r="29" spans="1:59" x14ac:dyDescent="0.25">
      <c r="A29" s="494"/>
      <c r="B29" s="488"/>
      <c r="C29" s="488"/>
      <c r="D29" s="488"/>
      <c r="E29" s="486"/>
      <c r="F29" s="486"/>
      <c r="G29" s="486"/>
      <c r="H29" s="486"/>
      <c r="I29" s="486"/>
      <c r="J29" s="486"/>
      <c r="K29" s="486"/>
      <c r="L29" s="486"/>
      <c r="M29" s="486"/>
      <c r="N29" s="486"/>
      <c r="O29" s="486"/>
      <c r="P29" s="486"/>
      <c r="Q29" s="486"/>
      <c r="R29" s="486"/>
      <c r="S29" s="486"/>
      <c r="T29" s="486"/>
      <c r="U29" s="486"/>
      <c r="V29" s="486"/>
      <c r="W29" s="486"/>
      <c r="X29" s="486"/>
      <c r="Y29" s="486"/>
      <c r="Z29" s="486"/>
      <c r="AA29" s="486"/>
      <c r="AB29" s="486"/>
      <c r="AC29" s="486"/>
      <c r="AD29" s="486"/>
      <c r="AE29" s="486"/>
      <c r="AF29" s="487"/>
      <c r="AG29" s="487"/>
      <c r="AH29" s="487"/>
      <c r="AI29" s="487"/>
      <c r="AJ29" s="488"/>
    </row>
    <row r="30" spans="1:59" x14ac:dyDescent="0.25">
      <c r="A30" s="494"/>
      <c r="B30" s="488"/>
      <c r="C30" s="488"/>
      <c r="D30" s="488"/>
      <c r="E30" s="486"/>
      <c r="F30" s="486"/>
      <c r="G30" s="486"/>
      <c r="H30" s="486"/>
      <c r="I30" s="486"/>
      <c r="J30" s="486"/>
      <c r="K30" s="486"/>
      <c r="L30" s="486"/>
      <c r="M30" s="486"/>
      <c r="N30" s="486"/>
      <c r="O30" s="486"/>
      <c r="P30" s="486"/>
      <c r="Q30" s="486"/>
      <c r="R30" s="486"/>
      <c r="S30" s="486"/>
      <c r="T30" s="486"/>
      <c r="U30" s="486"/>
      <c r="V30" s="486"/>
      <c r="W30" s="486"/>
      <c r="X30" s="486"/>
      <c r="Y30" s="486"/>
      <c r="Z30" s="486"/>
      <c r="AA30" s="486"/>
      <c r="AB30" s="486"/>
      <c r="AC30" s="486"/>
      <c r="AD30" s="486"/>
      <c r="AE30" s="486"/>
      <c r="AF30" s="487"/>
      <c r="AG30" s="487"/>
      <c r="AH30" s="487"/>
      <c r="AI30" s="487"/>
      <c r="AJ30" s="488"/>
    </row>
    <row r="31" spans="1:59" x14ac:dyDescent="0.25">
      <c r="A31" s="494"/>
      <c r="B31" s="488"/>
      <c r="C31" s="488"/>
      <c r="D31" s="488"/>
      <c r="E31" s="486"/>
      <c r="F31" s="486"/>
      <c r="G31" s="486"/>
      <c r="H31" s="486"/>
      <c r="I31" s="486"/>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7"/>
      <c r="AG31" s="487"/>
      <c r="AH31" s="487"/>
      <c r="AI31" s="487"/>
      <c r="AJ31" s="488"/>
    </row>
    <row r="32" spans="1:59" x14ac:dyDescent="0.25">
      <c r="A32" s="494"/>
      <c r="B32" s="488"/>
      <c r="C32" s="488"/>
      <c r="D32" s="488"/>
      <c r="E32" s="486"/>
      <c r="F32" s="486"/>
      <c r="G32" s="486"/>
      <c r="H32" s="486"/>
      <c r="I32" s="486"/>
      <c r="J32" s="486"/>
      <c r="K32" s="486"/>
      <c r="L32" s="486"/>
      <c r="M32" s="486"/>
      <c r="N32" s="486"/>
      <c r="O32" s="486"/>
      <c r="P32" s="486"/>
      <c r="Q32" s="486"/>
      <c r="R32" s="486"/>
      <c r="S32" s="486"/>
      <c r="T32" s="486"/>
      <c r="U32" s="486"/>
      <c r="V32" s="486"/>
      <c r="W32" s="486"/>
      <c r="X32" s="486"/>
      <c r="Y32" s="486"/>
      <c r="Z32" s="486"/>
      <c r="AA32" s="486"/>
      <c r="AB32" s="486"/>
      <c r="AC32" s="486"/>
      <c r="AD32" s="486"/>
      <c r="AE32" s="486"/>
      <c r="AF32" s="487"/>
      <c r="AG32" s="487"/>
      <c r="AH32" s="487"/>
      <c r="AI32" s="487"/>
      <c r="AJ32" s="488"/>
    </row>
    <row r="33" spans="1:36" x14ac:dyDescent="0.25">
      <c r="A33" s="494"/>
      <c r="B33" s="488"/>
      <c r="C33" s="488"/>
      <c r="D33" s="488"/>
      <c r="E33" s="486"/>
      <c r="F33" s="486"/>
      <c r="G33" s="486"/>
      <c r="H33" s="486"/>
      <c r="I33" s="486"/>
      <c r="J33" s="486"/>
      <c r="K33" s="486"/>
      <c r="L33" s="486"/>
      <c r="M33" s="486"/>
      <c r="N33" s="486"/>
      <c r="O33" s="486"/>
      <c r="P33" s="486"/>
      <c r="Q33" s="486"/>
      <c r="R33" s="486"/>
      <c r="S33" s="486"/>
      <c r="T33" s="486"/>
      <c r="U33" s="486"/>
      <c r="V33" s="486"/>
      <c r="W33" s="486"/>
      <c r="X33" s="486"/>
      <c r="Y33" s="486"/>
      <c r="Z33" s="486"/>
      <c r="AA33" s="486"/>
      <c r="AB33" s="486"/>
      <c r="AC33" s="486"/>
      <c r="AD33" s="486"/>
      <c r="AE33" s="486"/>
      <c r="AF33" s="487"/>
      <c r="AG33" s="487"/>
      <c r="AH33" s="487"/>
      <c r="AI33" s="487"/>
      <c r="AJ33" s="488"/>
    </row>
    <row r="34" spans="1:36" x14ac:dyDescent="0.25">
      <c r="A34" s="494"/>
      <c r="B34" s="488"/>
      <c r="C34" s="488"/>
      <c r="D34" s="488"/>
      <c r="E34" s="486"/>
      <c r="F34" s="486"/>
      <c r="G34" s="486"/>
      <c r="H34" s="486"/>
      <c r="I34" s="486"/>
      <c r="J34" s="486"/>
      <c r="K34" s="486"/>
      <c r="L34" s="486"/>
      <c r="M34" s="486"/>
      <c r="N34" s="486"/>
      <c r="O34" s="486"/>
      <c r="P34" s="486"/>
      <c r="Q34" s="486"/>
      <c r="R34" s="486"/>
      <c r="S34" s="486"/>
      <c r="T34" s="486"/>
      <c r="U34" s="486"/>
      <c r="V34" s="486"/>
      <c r="W34" s="486"/>
      <c r="X34" s="486"/>
      <c r="Y34" s="486"/>
      <c r="Z34" s="486"/>
      <c r="AA34" s="486"/>
      <c r="AB34" s="486"/>
      <c r="AC34" s="486"/>
      <c r="AD34" s="486"/>
      <c r="AE34" s="486"/>
      <c r="AF34" s="487"/>
      <c r="AG34" s="487"/>
      <c r="AH34" s="487"/>
      <c r="AI34" s="487"/>
      <c r="AJ34" s="488"/>
    </row>
    <row r="35" spans="1:36" x14ac:dyDescent="0.25">
      <c r="A35" s="494"/>
      <c r="B35" s="488"/>
      <c r="C35" s="488"/>
      <c r="D35" s="488"/>
      <c r="E35" s="486"/>
      <c r="F35" s="486"/>
      <c r="G35" s="486"/>
      <c r="H35" s="486"/>
      <c r="I35" s="486"/>
      <c r="J35" s="486"/>
      <c r="K35" s="486"/>
      <c r="L35" s="486"/>
      <c r="M35" s="486"/>
      <c r="N35" s="486"/>
      <c r="O35" s="486"/>
      <c r="P35" s="486"/>
      <c r="Q35" s="486"/>
      <c r="R35" s="486"/>
      <c r="S35" s="486"/>
      <c r="T35" s="486"/>
      <c r="U35" s="486"/>
      <c r="V35" s="486"/>
      <c r="W35" s="486"/>
      <c r="X35" s="486"/>
      <c r="Y35" s="486"/>
      <c r="Z35" s="486"/>
      <c r="AA35" s="486"/>
      <c r="AB35" s="486"/>
      <c r="AC35" s="486"/>
      <c r="AD35" s="486"/>
      <c r="AE35" s="486"/>
      <c r="AF35" s="487"/>
      <c r="AG35" s="487"/>
      <c r="AH35" s="487"/>
      <c r="AI35" s="487"/>
      <c r="AJ35" s="488"/>
    </row>
    <row r="36" spans="1:36" x14ac:dyDescent="0.25">
      <c r="A36" s="494"/>
      <c r="B36" s="488"/>
      <c r="C36" s="488"/>
      <c r="D36" s="488"/>
      <c r="E36" s="486"/>
      <c r="F36" s="486"/>
      <c r="G36" s="486"/>
      <c r="H36" s="486"/>
      <c r="I36" s="486"/>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7"/>
      <c r="AG36" s="487"/>
      <c r="AH36" s="487"/>
      <c r="AI36" s="487"/>
      <c r="AJ36" s="488"/>
    </row>
    <row r="37" spans="1:36" x14ac:dyDescent="0.25">
      <c r="A37" s="488"/>
      <c r="B37" s="488"/>
      <c r="C37" s="488"/>
      <c r="D37" s="488"/>
      <c r="E37" s="488"/>
      <c r="F37" s="488"/>
      <c r="G37" s="488"/>
      <c r="H37" s="488"/>
      <c r="I37" s="488"/>
      <c r="J37" s="488"/>
      <c r="K37" s="488"/>
      <c r="L37" s="488"/>
      <c r="M37" s="488"/>
      <c r="N37" s="488"/>
      <c r="O37" s="488"/>
      <c r="P37" s="488"/>
      <c r="Q37" s="488"/>
      <c r="R37" s="488"/>
      <c r="S37" s="488"/>
      <c r="T37" s="488"/>
      <c r="U37" s="488"/>
      <c r="V37" s="488"/>
      <c r="W37" s="488"/>
      <c r="X37" s="488"/>
      <c r="Y37" s="488"/>
      <c r="Z37" s="488"/>
      <c r="AA37" s="488"/>
      <c r="AB37" s="488"/>
      <c r="AC37" s="488"/>
      <c r="AD37" s="486"/>
      <c r="AE37" s="486"/>
      <c r="AF37" s="488"/>
      <c r="AG37" s="488"/>
      <c r="AH37" s="488"/>
      <c r="AI37" s="488"/>
      <c r="AJ37" s="488"/>
    </row>
    <row r="38" spans="1:36" x14ac:dyDescent="0.25">
      <c r="B38" s="488"/>
      <c r="C38" s="488"/>
      <c r="D38" s="488"/>
      <c r="E38" s="488"/>
      <c r="F38" s="488"/>
      <c r="G38" s="488"/>
      <c r="H38" s="488"/>
      <c r="I38" s="488"/>
      <c r="J38" s="488"/>
      <c r="K38" s="488"/>
      <c r="L38" s="488"/>
      <c r="M38" s="488"/>
      <c r="N38" s="488"/>
      <c r="O38" s="488"/>
      <c r="P38" s="488"/>
      <c r="Q38" s="488"/>
      <c r="R38" s="488"/>
      <c r="S38" s="488"/>
      <c r="T38" s="488"/>
      <c r="U38" s="488"/>
      <c r="V38" s="488"/>
      <c r="W38" s="488"/>
      <c r="X38" s="488"/>
      <c r="Y38" s="488"/>
      <c r="Z38" s="488"/>
      <c r="AA38" s="488"/>
      <c r="AB38" s="488"/>
      <c r="AC38" s="488"/>
      <c r="AD38" s="488"/>
      <c r="AE38" s="488"/>
      <c r="AF38" s="488"/>
      <c r="AG38" s="488"/>
      <c r="AH38" s="488"/>
      <c r="AI38" s="488"/>
      <c r="AJ38" s="488"/>
    </row>
    <row r="39" spans="1:36" x14ac:dyDescent="0.25">
      <c r="B39" s="488"/>
      <c r="C39" s="488"/>
      <c r="D39" s="488"/>
      <c r="E39" s="488"/>
      <c r="F39" s="488"/>
      <c r="G39" s="488"/>
      <c r="H39" s="488"/>
      <c r="I39" s="488"/>
      <c r="J39" s="488"/>
      <c r="K39" s="488"/>
      <c r="L39" s="488"/>
      <c r="M39" s="488"/>
      <c r="N39" s="488"/>
      <c r="O39" s="488"/>
      <c r="P39" s="488"/>
      <c r="Q39" s="488"/>
      <c r="R39" s="488"/>
      <c r="S39" s="488"/>
      <c r="T39" s="488"/>
      <c r="U39" s="488"/>
      <c r="V39" s="488"/>
      <c r="W39" s="488"/>
      <c r="X39" s="488"/>
      <c r="Y39" s="488"/>
      <c r="Z39" s="488"/>
      <c r="AA39" s="488"/>
      <c r="AB39" s="488"/>
      <c r="AC39" s="488"/>
      <c r="AD39" s="488"/>
      <c r="AE39" s="488"/>
      <c r="AF39" s="488"/>
      <c r="AG39" s="488"/>
      <c r="AH39" s="488"/>
      <c r="AI39" s="488"/>
      <c r="AJ39" s="488"/>
    </row>
    <row r="40" spans="1:36" x14ac:dyDescent="0.25">
      <c r="B40" s="488"/>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row>
    <row r="41" spans="1:36" x14ac:dyDescent="0.25">
      <c r="AD41" s="488"/>
      <c r="AE41" s="488"/>
      <c r="AF41" s="488"/>
      <c r="AG41" s="488"/>
      <c r="AH41" s="488"/>
      <c r="AI41" s="488"/>
      <c r="AJ41" s="488"/>
    </row>
  </sheetData>
  <mergeCells count="10">
    <mergeCell ref="A2:AC2"/>
    <mergeCell ref="A3:AC3"/>
    <mergeCell ref="A4:AC4"/>
    <mergeCell ref="A5:AC5"/>
    <mergeCell ref="A7:A9"/>
    <mergeCell ref="B7:B9"/>
    <mergeCell ref="C7:AC7"/>
    <mergeCell ref="C8:D8"/>
    <mergeCell ref="E8:E9"/>
    <mergeCell ref="F8:AC8"/>
  </mergeCells>
  <printOptions horizontalCentered="1"/>
  <pageMargins left="0.25" right="0.25" top="0.75" bottom="0.75" header="0.3" footer="0.3"/>
  <pageSetup paperSize="8" scale="4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59"/>
  <sheetViews>
    <sheetView view="pageBreakPreview" topLeftCell="D1" zoomScale="80" zoomScaleSheetLayoutView="80" workbookViewId="0">
      <selection activeCell="I22" sqref="I22"/>
    </sheetView>
  </sheetViews>
  <sheetFormatPr defaultRowHeight="15.75" x14ac:dyDescent="0.25"/>
  <cols>
    <col min="1" max="1" width="6.85546875" style="459" customWidth="1"/>
    <col min="2" max="2" width="24" style="459" customWidth="1"/>
    <col min="3" max="3" width="17.42578125" style="459" bestFit="1" customWidth="1"/>
    <col min="4" max="4" width="17.28515625" style="459" customWidth="1"/>
    <col min="5" max="5" width="14.85546875" style="459" customWidth="1"/>
    <col min="6" max="6" width="17.85546875" style="459" bestFit="1" customWidth="1"/>
    <col min="7" max="7" width="16.140625" style="459" customWidth="1"/>
    <col min="8" max="8" width="14.42578125" style="459" bestFit="1" customWidth="1"/>
    <col min="9" max="9" width="15.7109375" style="459" bestFit="1" customWidth="1"/>
    <col min="10" max="13" width="14.42578125" style="459" bestFit="1" customWidth="1"/>
    <col min="14" max="29" width="13.42578125" style="459" customWidth="1"/>
    <col min="30" max="30" width="14.7109375" style="459" customWidth="1"/>
    <col min="31" max="31" width="9.140625" style="459"/>
    <col min="32" max="33" width="10.5703125" style="459" bestFit="1" customWidth="1"/>
    <col min="34" max="275" width="9.140625" style="459"/>
    <col min="276" max="276" width="6.85546875" style="459" customWidth="1"/>
    <col min="277" max="277" width="24" style="459" customWidth="1"/>
    <col min="278" max="278" width="22.5703125" style="459" customWidth="1"/>
    <col min="279" max="279" width="11.7109375" style="459" customWidth="1"/>
    <col min="280" max="283" width="11.28515625" style="459" customWidth="1"/>
    <col min="284" max="284" width="11.42578125" style="459" customWidth="1"/>
    <col min="285" max="285" width="10.42578125" style="459" customWidth="1"/>
    <col min="286" max="286" width="0" style="459" hidden="1" customWidth="1"/>
    <col min="287" max="531" width="9.140625" style="459"/>
    <col min="532" max="532" width="6.85546875" style="459" customWidth="1"/>
    <col min="533" max="533" width="24" style="459" customWidth="1"/>
    <col min="534" max="534" width="22.5703125" style="459" customWidth="1"/>
    <col min="535" max="535" width="11.7109375" style="459" customWidth="1"/>
    <col min="536" max="539" width="11.28515625" style="459" customWidth="1"/>
    <col min="540" max="540" width="11.42578125" style="459" customWidth="1"/>
    <col min="541" max="541" width="10.42578125" style="459" customWidth="1"/>
    <col min="542" max="542" width="0" style="459" hidden="1" customWidth="1"/>
    <col min="543" max="787" width="9.140625" style="459"/>
    <col min="788" max="788" width="6.85546875" style="459" customWidth="1"/>
    <col min="789" max="789" width="24" style="459" customWidth="1"/>
    <col min="790" max="790" width="22.5703125" style="459" customWidth="1"/>
    <col min="791" max="791" width="11.7109375" style="459" customWidth="1"/>
    <col min="792" max="795" width="11.28515625" style="459" customWidth="1"/>
    <col min="796" max="796" width="11.42578125" style="459" customWidth="1"/>
    <col min="797" max="797" width="10.42578125" style="459" customWidth="1"/>
    <col min="798" max="798" width="0" style="459" hidden="1" customWidth="1"/>
    <col min="799" max="1043" width="9.140625" style="459"/>
    <col min="1044" max="1044" width="6.85546875" style="459" customWidth="1"/>
    <col min="1045" max="1045" width="24" style="459" customWidth="1"/>
    <col min="1046" max="1046" width="22.5703125" style="459" customWidth="1"/>
    <col min="1047" max="1047" width="11.7109375" style="459" customWidth="1"/>
    <col min="1048" max="1051" width="11.28515625" style="459" customWidth="1"/>
    <col min="1052" max="1052" width="11.42578125" style="459" customWidth="1"/>
    <col min="1053" max="1053" width="10.42578125" style="459" customWidth="1"/>
    <col min="1054" max="1054" width="0" style="459" hidden="1" customWidth="1"/>
    <col min="1055" max="1299" width="9.140625" style="459"/>
    <col min="1300" max="1300" width="6.85546875" style="459" customWidth="1"/>
    <col min="1301" max="1301" width="24" style="459" customWidth="1"/>
    <col min="1302" max="1302" width="22.5703125" style="459" customWidth="1"/>
    <col min="1303" max="1303" width="11.7109375" style="459" customWidth="1"/>
    <col min="1304" max="1307" width="11.28515625" style="459" customWidth="1"/>
    <col min="1308" max="1308" width="11.42578125" style="459" customWidth="1"/>
    <col min="1309" max="1309" width="10.42578125" style="459" customWidth="1"/>
    <col min="1310" max="1310" width="0" style="459" hidden="1" customWidth="1"/>
    <col min="1311" max="1555" width="9.140625" style="459"/>
    <col min="1556" max="1556" width="6.85546875" style="459" customWidth="1"/>
    <col min="1557" max="1557" width="24" style="459" customWidth="1"/>
    <col min="1558" max="1558" width="22.5703125" style="459" customWidth="1"/>
    <col min="1559" max="1559" width="11.7109375" style="459" customWidth="1"/>
    <col min="1560" max="1563" width="11.28515625" style="459" customWidth="1"/>
    <col min="1564" max="1564" width="11.42578125" style="459" customWidth="1"/>
    <col min="1565" max="1565" width="10.42578125" style="459" customWidth="1"/>
    <col min="1566" max="1566" width="0" style="459" hidden="1" customWidth="1"/>
    <col min="1567" max="1811" width="9.140625" style="459"/>
    <col min="1812" max="1812" width="6.85546875" style="459" customWidth="1"/>
    <col min="1813" max="1813" width="24" style="459" customWidth="1"/>
    <col min="1814" max="1814" width="22.5703125" style="459" customWidth="1"/>
    <col min="1815" max="1815" width="11.7109375" style="459" customWidth="1"/>
    <col min="1816" max="1819" width="11.28515625" style="459" customWidth="1"/>
    <col min="1820" max="1820" width="11.42578125" style="459" customWidth="1"/>
    <col min="1821" max="1821" width="10.42578125" style="459" customWidth="1"/>
    <col min="1822" max="1822" width="0" style="459" hidden="1" customWidth="1"/>
    <col min="1823" max="2067" width="9.140625" style="459"/>
    <col min="2068" max="2068" width="6.85546875" style="459" customWidth="1"/>
    <col min="2069" max="2069" width="24" style="459" customWidth="1"/>
    <col min="2070" max="2070" width="22.5703125" style="459" customWidth="1"/>
    <col min="2071" max="2071" width="11.7109375" style="459" customWidth="1"/>
    <col min="2072" max="2075" width="11.28515625" style="459" customWidth="1"/>
    <col min="2076" max="2076" width="11.42578125" style="459" customWidth="1"/>
    <col min="2077" max="2077" width="10.42578125" style="459" customWidth="1"/>
    <col min="2078" max="2078" width="0" style="459" hidden="1" customWidth="1"/>
    <col min="2079" max="2323" width="9.140625" style="459"/>
    <col min="2324" max="2324" width="6.85546875" style="459" customWidth="1"/>
    <col min="2325" max="2325" width="24" style="459" customWidth="1"/>
    <col min="2326" max="2326" width="22.5703125" style="459" customWidth="1"/>
    <col min="2327" max="2327" width="11.7109375" style="459" customWidth="1"/>
    <col min="2328" max="2331" width="11.28515625" style="459" customWidth="1"/>
    <col min="2332" max="2332" width="11.42578125" style="459" customWidth="1"/>
    <col min="2333" max="2333" width="10.42578125" style="459" customWidth="1"/>
    <col min="2334" max="2334" width="0" style="459" hidden="1" customWidth="1"/>
    <col min="2335" max="2579" width="9.140625" style="459"/>
    <col min="2580" max="2580" width="6.85546875" style="459" customWidth="1"/>
    <col min="2581" max="2581" width="24" style="459" customWidth="1"/>
    <col min="2582" max="2582" width="22.5703125" style="459" customWidth="1"/>
    <col min="2583" max="2583" width="11.7109375" style="459" customWidth="1"/>
    <col min="2584" max="2587" width="11.28515625" style="459" customWidth="1"/>
    <col min="2588" max="2588" width="11.42578125" style="459" customWidth="1"/>
    <col min="2589" max="2589" width="10.42578125" style="459" customWidth="1"/>
    <col min="2590" max="2590" width="0" style="459" hidden="1" customWidth="1"/>
    <col min="2591" max="2835" width="9.140625" style="459"/>
    <col min="2836" max="2836" width="6.85546875" style="459" customWidth="1"/>
    <col min="2837" max="2837" width="24" style="459" customWidth="1"/>
    <col min="2838" max="2838" width="22.5703125" style="459" customWidth="1"/>
    <col min="2839" max="2839" width="11.7109375" style="459" customWidth="1"/>
    <col min="2840" max="2843" width="11.28515625" style="459" customWidth="1"/>
    <col min="2844" max="2844" width="11.42578125" style="459" customWidth="1"/>
    <col min="2845" max="2845" width="10.42578125" style="459" customWidth="1"/>
    <col min="2846" max="2846" width="0" style="459" hidden="1" customWidth="1"/>
    <col min="2847" max="3091" width="9.140625" style="459"/>
    <col min="3092" max="3092" width="6.85546875" style="459" customWidth="1"/>
    <col min="3093" max="3093" width="24" style="459" customWidth="1"/>
    <col min="3094" max="3094" width="22.5703125" style="459" customWidth="1"/>
    <col min="3095" max="3095" width="11.7109375" style="459" customWidth="1"/>
    <col min="3096" max="3099" width="11.28515625" style="459" customWidth="1"/>
    <col min="3100" max="3100" width="11.42578125" style="459" customWidth="1"/>
    <col min="3101" max="3101" width="10.42578125" style="459" customWidth="1"/>
    <col min="3102" max="3102" width="0" style="459" hidden="1" customWidth="1"/>
    <col min="3103" max="3347" width="9.140625" style="459"/>
    <col min="3348" max="3348" width="6.85546875" style="459" customWidth="1"/>
    <col min="3349" max="3349" width="24" style="459" customWidth="1"/>
    <col min="3350" max="3350" width="22.5703125" style="459" customWidth="1"/>
    <col min="3351" max="3351" width="11.7109375" style="459" customWidth="1"/>
    <col min="3352" max="3355" width="11.28515625" style="459" customWidth="1"/>
    <col min="3356" max="3356" width="11.42578125" style="459" customWidth="1"/>
    <col min="3357" max="3357" width="10.42578125" style="459" customWidth="1"/>
    <col min="3358" max="3358" width="0" style="459" hidden="1" customWidth="1"/>
    <col min="3359" max="3603" width="9.140625" style="459"/>
    <col min="3604" max="3604" width="6.85546875" style="459" customWidth="1"/>
    <col min="3605" max="3605" width="24" style="459" customWidth="1"/>
    <col min="3606" max="3606" width="22.5703125" style="459" customWidth="1"/>
    <col min="3607" max="3607" width="11.7109375" style="459" customWidth="1"/>
    <col min="3608" max="3611" width="11.28515625" style="459" customWidth="1"/>
    <col min="3612" max="3612" width="11.42578125" style="459" customWidth="1"/>
    <col min="3613" max="3613" width="10.42578125" style="459" customWidth="1"/>
    <col min="3614" max="3614" width="0" style="459" hidden="1" customWidth="1"/>
    <col min="3615" max="3859" width="9.140625" style="459"/>
    <col min="3860" max="3860" width="6.85546875" style="459" customWidth="1"/>
    <col min="3861" max="3861" width="24" style="459" customWidth="1"/>
    <col min="3862" max="3862" width="22.5703125" style="459" customWidth="1"/>
    <col min="3863" max="3863" width="11.7109375" style="459" customWidth="1"/>
    <col min="3864" max="3867" width="11.28515625" style="459" customWidth="1"/>
    <col min="3868" max="3868" width="11.42578125" style="459" customWidth="1"/>
    <col min="3869" max="3869" width="10.42578125" style="459" customWidth="1"/>
    <col min="3870" max="3870" width="0" style="459" hidden="1" customWidth="1"/>
    <col min="3871" max="4115" width="9.140625" style="459"/>
    <col min="4116" max="4116" width="6.85546875" style="459" customWidth="1"/>
    <col min="4117" max="4117" width="24" style="459" customWidth="1"/>
    <col min="4118" max="4118" width="22.5703125" style="459" customWidth="1"/>
    <col min="4119" max="4119" width="11.7109375" style="459" customWidth="1"/>
    <col min="4120" max="4123" width="11.28515625" style="459" customWidth="1"/>
    <col min="4124" max="4124" width="11.42578125" style="459" customWidth="1"/>
    <col min="4125" max="4125" width="10.42578125" style="459" customWidth="1"/>
    <col min="4126" max="4126" width="0" style="459" hidden="1" customWidth="1"/>
    <col min="4127" max="4371" width="9.140625" style="459"/>
    <col min="4372" max="4372" width="6.85546875" style="459" customWidth="1"/>
    <col min="4373" max="4373" width="24" style="459" customWidth="1"/>
    <col min="4374" max="4374" width="22.5703125" style="459" customWidth="1"/>
    <col min="4375" max="4375" width="11.7109375" style="459" customWidth="1"/>
    <col min="4376" max="4379" width="11.28515625" style="459" customWidth="1"/>
    <col min="4380" max="4380" width="11.42578125" style="459" customWidth="1"/>
    <col min="4381" max="4381" width="10.42578125" style="459" customWidth="1"/>
    <col min="4382" max="4382" width="0" style="459" hidden="1" customWidth="1"/>
    <col min="4383" max="4627" width="9.140625" style="459"/>
    <col min="4628" max="4628" width="6.85546875" style="459" customWidth="1"/>
    <col min="4629" max="4629" width="24" style="459" customWidth="1"/>
    <col min="4630" max="4630" width="22.5703125" style="459" customWidth="1"/>
    <col min="4631" max="4631" width="11.7109375" style="459" customWidth="1"/>
    <col min="4632" max="4635" width="11.28515625" style="459" customWidth="1"/>
    <col min="4636" max="4636" width="11.42578125" style="459" customWidth="1"/>
    <col min="4637" max="4637" width="10.42578125" style="459" customWidth="1"/>
    <col min="4638" max="4638" width="0" style="459" hidden="1" customWidth="1"/>
    <col min="4639" max="4883" width="9.140625" style="459"/>
    <col min="4884" max="4884" width="6.85546875" style="459" customWidth="1"/>
    <col min="4885" max="4885" width="24" style="459" customWidth="1"/>
    <col min="4886" max="4886" width="22.5703125" style="459" customWidth="1"/>
    <col min="4887" max="4887" width="11.7109375" style="459" customWidth="1"/>
    <col min="4888" max="4891" width="11.28515625" style="459" customWidth="1"/>
    <col min="4892" max="4892" width="11.42578125" style="459" customWidth="1"/>
    <col min="4893" max="4893" width="10.42578125" style="459" customWidth="1"/>
    <col min="4894" max="4894" width="0" style="459" hidden="1" customWidth="1"/>
    <col min="4895" max="5139" width="9.140625" style="459"/>
    <col min="5140" max="5140" width="6.85546875" style="459" customWidth="1"/>
    <col min="5141" max="5141" width="24" style="459" customWidth="1"/>
    <col min="5142" max="5142" width="22.5703125" style="459" customWidth="1"/>
    <col min="5143" max="5143" width="11.7109375" style="459" customWidth="1"/>
    <col min="5144" max="5147" width="11.28515625" style="459" customWidth="1"/>
    <col min="5148" max="5148" width="11.42578125" style="459" customWidth="1"/>
    <col min="5149" max="5149" width="10.42578125" style="459" customWidth="1"/>
    <col min="5150" max="5150" width="0" style="459" hidden="1" customWidth="1"/>
    <col min="5151" max="5395" width="9.140625" style="459"/>
    <col min="5396" max="5396" width="6.85546875" style="459" customWidth="1"/>
    <col min="5397" max="5397" width="24" style="459" customWidth="1"/>
    <col min="5398" max="5398" width="22.5703125" style="459" customWidth="1"/>
    <col min="5399" max="5399" width="11.7109375" style="459" customWidth="1"/>
    <col min="5400" max="5403" width="11.28515625" style="459" customWidth="1"/>
    <col min="5404" max="5404" width="11.42578125" style="459" customWidth="1"/>
    <col min="5405" max="5405" width="10.42578125" style="459" customWidth="1"/>
    <col min="5406" max="5406" width="0" style="459" hidden="1" customWidth="1"/>
    <col min="5407" max="5651" width="9.140625" style="459"/>
    <col min="5652" max="5652" width="6.85546875" style="459" customWidth="1"/>
    <col min="5653" max="5653" width="24" style="459" customWidth="1"/>
    <col min="5654" max="5654" width="22.5703125" style="459" customWidth="1"/>
    <col min="5655" max="5655" width="11.7109375" style="459" customWidth="1"/>
    <col min="5656" max="5659" width="11.28515625" style="459" customWidth="1"/>
    <col min="5660" max="5660" width="11.42578125" style="459" customWidth="1"/>
    <col min="5661" max="5661" width="10.42578125" style="459" customWidth="1"/>
    <col min="5662" max="5662" width="0" style="459" hidden="1" customWidth="1"/>
    <col min="5663" max="5907" width="9.140625" style="459"/>
    <col min="5908" max="5908" width="6.85546875" style="459" customWidth="1"/>
    <col min="5909" max="5909" width="24" style="459" customWidth="1"/>
    <col min="5910" max="5910" width="22.5703125" style="459" customWidth="1"/>
    <col min="5911" max="5911" width="11.7109375" style="459" customWidth="1"/>
    <col min="5912" max="5915" width="11.28515625" style="459" customWidth="1"/>
    <col min="5916" max="5916" width="11.42578125" style="459" customWidth="1"/>
    <col min="5917" max="5917" width="10.42578125" style="459" customWidth="1"/>
    <col min="5918" max="5918" width="0" style="459" hidden="1" customWidth="1"/>
    <col min="5919" max="6163" width="9.140625" style="459"/>
    <col min="6164" max="6164" width="6.85546875" style="459" customWidth="1"/>
    <col min="6165" max="6165" width="24" style="459" customWidth="1"/>
    <col min="6166" max="6166" width="22.5703125" style="459" customWidth="1"/>
    <col min="6167" max="6167" width="11.7109375" style="459" customWidth="1"/>
    <col min="6168" max="6171" width="11.28515625" style="459" customWidth="1"/>
    <col min="6172" max="6172" width="11.42578125" style="459" customWidth="1"/>
    <col min="6173" max="6173" width="10.42578125" style="459" customWidth="1"/>
    <col min="6174" max="6174" width="0" style="459" hidden="1" customWidth="1"/>
    <col min="6175" max="6419" width="9.140625" style="459"/>
    <col min="6420" max="6420" width="6.85546875" style="459" customWidth="1"/>
    <col min="6421" max="6421" width="24" style="459" customWidth="1"/>
    <col min="6422" max="6422" width="22.5703125" style="459" customWidth="1"/>
    <col min="6423" max="6423" width="11.7109375" style="459" customWidth="1"/>
    <col min="6424" max="6427" width="11.28515625" style="459" customWidth="1"/>
    <col min="6428" max="6428" width="11.42578125" style="459" customWidth="1"/>
    <col min="6429" max="6429" width="10.42578125" style="459" customWidth="1"/>
    <col min="6430" max="6430" width="0" style="459" hidden="1" customWidth="1"/>
    <col min="6431" max="6675" width="9.140625" style="459"/>
    <col min="6676" max="6676" width="6.85546875" style="459" customWidth="1"/>
    <col min="6677" max="6677" width="24" style="459" customWidth="1"/>
    <col min="6678" max="6678" width="22.5703125" style="459" customWidth="1"/>
    <col min="6679" max="6679" width="11.7109375" style="459" customWidth="1"/>
    <col min="6680" max="6683" width="11.28515625" style="459" customWidth="1"/>
    <col min="6684" max="6684" width="11.42578125" style="459" customWidth="1"/>
    <col min="6685" max="6685" width="10.42578125" style="459" customWidth="1"/>
    <col min="6686" max="6686" width="0" style="459" hidden="1" customWidth="1"/>
    <col min="6687" max="6931" width="9.140625" style="459"/>
    <col min="6932" max="6932" width="6.85546875" style="459" customWidth="1"/>
    <col min="6933" max="6933" width="24" style="459" customWidth="1"/>
    <col min="6934" max="6934" width="22.5703125" style="459" customWidth="1"/>
    <col min="6935" max="6935" width="11.7109375" style="459" customWidth="1"/>
    <col min="6936" max="6939" width="11.28515625" style="459" customWidth="1"/>
    <col min="6940" max="6940" width="11.42578125" style="459" customWidth="1"/>
    <col min="6941" max="6941" width="10.42578125" style="459" customWidth="1"/>
    <col min="6942" max="6942" width="0" style="459" hidden="1" customWidth="1"/>
    <col min="6943" max="7187" width="9.140625" style="459"/>
    <col min="7188" max="7188" width="6.85546875" style="459" customWidth="1"/>
    <col min="7189" max="7189" width="24" style="459" customWidth="1"/>
    <col min="7190" max="7190" width="22.5703125" style="459" customWidth="1"/>
    <col min="7191" max="7191" width="11.7109375" style="459" customWidth="1"/>
    <col min="7192" max="7195" width="11.28515625" style="459" customWidth="1"/>
    <col min="7196" max="7196" width="11.42578125" style="459" customWidth="1"/>
    <col min="7197" max="7197" width="10.42578125" style="459" customWidth="1"/>
    <col min="7198" max="7198" width="0" style="459" hidden="1" customWidth="1"/>
    <col min="7199" max="7443" width="9.140625" style="459"/>
    <col min="7444" max="7444" width="6.85546875" style="459" customWidth="1"/>
    <col min="7445" max="7445" width="24" style="459" customWidth="1"/>
    <col min="7446" max="7446" width="22.5703125" style="459" customWidth="1"/>
    <col min="7447" max="7447" width="11.7109375" style="459" customWidth="1"/>
    <col min="7448" max="7451" width="11.28515625" style="459" customWidth="1"/>
    <col min="7452" max="7452" width="11.42578125" style="459" customWidth="1"/>
    <col min="7453" max="7453" width="10.42578125" style="459" customWidth="1"/>
    <col min="7454" max="7454" width="0" style="459" hidden="1" customWidth="1"/>
    <col min="7455" max="7699" width="9.140625" style="459"/>
    <col min="7700" max="7700" width="6.85546875" style="459" customWidth="1"/>
    <col min="7701" max="7701" width="24" style="459" customWidth="1"/>
    <col min="7702" max="7702" width="22.5703125" style="459" customWidth="1"/>
    <col min="7703" max="7703" width="11.7109375" style="459" customWidth="1"/>
    <col min="7704" max="7707" width="11.28515625" style="459" customWidth="1"/>
    <col min="7708" max="7708" width="11.42578125" style="459" customWidth="1"/>
    <col min="7709" max="7709" width="10.42578125" style="459" customWidth="1"/>
    <col min="7710" max="7710" width="0" style="459" hidden="1" customWidth="1"/>
    <col min="7711" max="7955" width="9.140625" style="459"/>
    <col min="7956" max="7956" width="6.85546875" style="459" customWidth="1"/>
    <col min="7957" max="7957" width="24" style="459" customWidth="1"/>
    <col min="7958" max="7958" width="22.5703125" style="459" customWidth="1"/>
    <col min="7959" max="7959" width="11.7109375" style="459" customWidth="1"/>
    <col min="7960" max="7963" width="11.28515625" style="459" customWidth="1"/>
    <col min="7964" max="7964" width="11.42578125" style="459" customWidth="1"/>
    <col min="7965" max="7965" width="10.42578125" style="459" customWidth="1"/>
    <col min="7966" max="7966" width="0" style="459" hidden="1" customWidth="1"/>
    <col min="7967" max="8211" width="9.140625" style="459"/>
    <col min="8212" max="8212" width="6.85546875" style="459" customWidth="1"/>
    <col min="8213" max="8213" width="24" style="459" customWidth="1"/>
    <col min="8214" max="8214" width="22.5703125" style="459" customWidth="1"/>
    <col min="8215" max="8215" width="11.7109375" style="459" customWidth="1"/>
    <col min="8216" max="8219" width="11.28515625" style="459" customWidth="1"/>
    <col min="8220" max="8220" width="11.42578125" style="459" customWidth="1"/>
    <col min="8221" max="8221" width="10.42578125" style="459" customWidth="1"/>
    <col min="8222" max="8222" width="0" style="459" hidden="1" customWidth="1"/>
    <col min="8223" max="8467" width="9.140625" style="459"/>
    <col min="8468" max="8468" width="6.85546875" style="459" customWidth="1"/>
    <col min="8469" max="8469" width="24" style="459" customWidth="1"/>
    <col min="8470" max="8470" width="22.5703125" style="459" customWidth="1"/>
    <col min="8471" max="8471" width="11.7109375" style="459" customWidth="1"/>
    <col min="8472" max="8475" width="11.28515625" style="459" customWidth="1"/>
    <col min="8476" max="8476" width="11.42578125" style="459" customWidth="1"/>
    <col min="8477" max="8477" width="10.42578125" style="459" customWidth="1"/>
    <col min="8478" max="8478" width="0" style="459" hidden="1" customWidth="1"/>
    <col min="8479" max="8723" width="9.140625" style="459"/>
    <col min="8724" max="8724" width="6.85546875" style="459" customWidth="1"/>
    <col min="8725" max="8725" width="24" style="459" customWidth="1"/>
    <col min="8726" max="8726" width="22.5703125" style="459" customWidth="1"/>
    <col min="8727" max="8727" width="11.7109375" style="459" customWidth="1"/>
    <col min="8728" max="8731" width="11.28515625" style="459" customWidth="1"/>
    <col min="8732" max="8732" width="11.42578125" style="459" customWidth="1"/>
    <col min="8733" max="8733" width="10.42578125" style="459" customWidth="1"/>
    <col min="8734" max="8734" width="0" style="459" hidden="1" customWidth="1"/>
    <col min="8735" max="8979" width="9.140625" style="459"/>
    <col min="8980" max="8980" width="6.85546875" style="459" customWidth="1"/>
    <col min="8981" max="8981" width="24" style="459" customWidth="1"/>
    <col min="8982" max="8982" width="22.5703125" style="459" customWidth="1"/>
    <col min="8983" max="8983" width="11.7109375" style="459" customWidth="1"/>
    <col min="8984" max="8987" width="11.28515625" style="459" customWidth="1"/>
    <col min="8988" max="8988" width="11.42578125" style="459" customWidth="1"/>
    <col min="8989" max="8989" width="10.42578125" style="459" customWidth="1"/>
    <col min="8990" max="8990" width="0" style="459" hidden="1" customWidth="1"/>
    <col min="8991" max="9235" width="9.140625" style="459"/>
    <col min="9236" max="9236" width="6.85546875" style="459" customWidth="1"/>
    <col min="9237" max="9237" width="24" style="459" customWidth="1"/>
    <col min="9238" max="9238" width="22.5703125" style="459" customWidth="1"/>
    <col min="9239" max="9239" width="11.7109375" style="459" customWidth="1"/>
    <col min="9240" max="9243" width="11.28515625" style="459" customWidth="1"/>
    <col min="9244" max="9244" width="11.42578125" style="459" customWidth="1"/>
    <col min="9245" max="9245" width="10.42578125" style="459" customWidth="1"/>
    <col min="9246" max="9246" width="0" style="459" hidden="1" customWidth="1"/>
    <col min="9247" max="9491" width="9.140625" style="459"/>
    <col min="9492" max="9492" width="6.85546875" style="459" customWidth="1"/>
    <col min="9493" max="9493" width="24" style="459" customWidth="1"/>
    <col min="9494" max="9494" width="22.5703125" style="459" customWidth="1"/>
    <col min="9495" max="9495" width="11.7109375" style="459" customWidth="1"/>
    <col min="9496" max="9499" width="11.28515625" style="459" customWidth="1"/>
    <col min="9500" max="9500" width="11.42578125" style="459" customWidth="1"/>
    <col min="9501" max="9501" width="10.42578125" style="459" customWidth="1"/>
    <col min="9502" max="9502" width="0" style="459" hidden="1" customWidth="1"/>
    <col min="9503" max="9747" width="9.140625" style="459"/>
    <col min="9748" max="9748" width="6.85546875" style="459" customWidth="1"/>
    <col min="9749" max="9749" width="24" style="459" customWidth="1"/>
    <col min="9750" max="9750" width="22.5703125" style="459" customWidth="1"/>
    <col min="9751" max="9751" width="11.7109375" style="459" customWidth="1"/>
    <col min="9752" max="9755" width="11.28515625" style="459" customWidth="1"/>
    <col min="9756" max="9756" width="11.42578125" style="459" customWidth="1"/>
    <col min="9757" max="9757" width="10.42578125" style="459" customWidth="1"/>
    <col min="9758" max="9758" width="0" style="459" hidden="1" customWidth="1"/>
    <col min="9759" max="10003" width="9.140625" style="459"/>
    <col min="10004" max="10004" width="6.85546875" style="459" customWidth="1"/>
    <col min="10005" max="10005" width="24" style="459" customWidth="1"/>
    <col min="10006" max="10006" width="22.5703125" style="459" customWidth="1"/>
    <col min="10007" max="10007" width="11.7109375" style="459" customWidth="1"/>
    <col min="10008" max="10011" width="11.28515625" style="459" customWidth="1"/>
    <col min="10012" max="10012" width="11.42578125" style="459" customWidth="1"/>
    <col min="10013" max="10013" width="10.42578125" style="459" customWidth="1"/>
    <col min="10014" max="10014" width="0" style="459" hidden="1" customWidth="1"/>
    <col min="10015" max="10259" width="9.140625" style="459"/>
    <col min="10260" max="10260" width="6.85546875" style="459" customWidth="1"/>
    <col min="10261" max="10261" width="24" style="459" customWidth="1"/>
    <col min="10262" max="10262" width="22.5703125" style="459" customWidth="1"/>
    <col min="10263" max="10263" width="11.7109375" style="459" customWidth="1"/>
    <col min="10264" max="10267" width="11.28515625" style="459" customWidth="1"/>
    <col min="10268" max="10268" width="11.42578125" style="459" customWidth="1"/>
    <col min="10269" max="10269" width="10.42578125" style="459" customWidth="1"/>
    <col min="10270" max="10270" width="0" style="459" hidden="1" customWidth="1"/>
    <col min="10271" max="10515" width="9.140625" style="459"/>
    <col min="10516" max="10516" width="6.85546875" style="459" customWidth="1"/>
    <col min="10517" max="10517" width="24" style="459" customWidth="1"/>
    <col min="10518" max="10518" width="22.5703125" style="459" customWidth="1"/>
    <col min="10519" max="10519" width="11.7109375" style="459" customWidth="1"/>
    <col min="10520" max="10523" width="11.28515625" style="459" customWidth="1"/>
    <col min="10524" max="10524" width="11.42578125" style="459" customWidth="1"/>
    <col min="10525" max="10525" width="10.42578125" style="459" customWidth="1"/>
    <col min="10526" max="10526" width="0" style="459" hidden="1" customWidth="1"/>
    <col min="10527" max="10771" width="9.140625" style="459"/>
    <col min="10772" max="10772" width="6.85546875" style="459" customWidth="1"/>
    <col min="10773" max="10773" width="24" style="459" customWidth="1"/>
    <col min="10774" max="10774" width="22.5703125" style="459" customWidth="1"/>
    <col min="10775" max="10775" width="11.7109375" style="459" customWidth="1"/>
    <col min="10776" max="10779" width="11.28515625" style="459" customWidth="1"/>
    <col min="10780" max="10780" width="11.42578125" style="459" customWidth="1"/>
    <col min="10781" max="10781" width="10.42578125" style="459" customWidth="1"/>
    <col min="10782" max="10782" width="0" style="459" hidden="1" customWidth="1"/>
    <col min="10783" max="11027" width="9.140625" style="459"/>
    <col min="11028" max="11028" width="6.85546875" style="459" customWidth="1"/>
    <col min="11029" max="11029" width="24" style="459" customWidth="1"/>
    <col min="11030" max="11030" width="22.5703125" style="459" customWidth="1"/>
    <col min="11031" max="11031" width="11.7109375" style="459" customWidth="1"/>
    <col min="11032" max="11035" width="11.28515625" style="459" customWidth="1"/>
    <col min="11036" max="11036" width="11.42578125" style="459" customWidth="1"/>
    <col min="11037" max="11037" width="10.42578125" style="459" customWidth="1"/>
    <col min="11038" max="11038" width="0" style="459" hidden="1" customWidth="1"/>
    <col min="11039" max="11283" width="9.140625" style="459"/>
    <col min="11284" max="11284" width="6.85546875" style="459" customWidth="1"/>
    <col min="11285" max="11285" width="24" style="459" customWidth="1"/>
    <col min="11286" max="11286" width="22.5703125" style="459" customWidth="1"/>
    <col min="11287" max="11287" width="11.7109375" style="459" customWidth="1"/>
    <col min="11288" max="11291" width="11.28515625" style="459" customWidth="1"/>
    <col min="11292" max="11292" width="11.42578125" style="459" customWidth="1"/>
    <col min="11293" max="11293" width="10.42578125" style="459" customWidth="1"/>
    <col min="11294" max="11294" width="0" style="459" hidden="1" customWidth="1"/>
    <col min="11295" max="11539" width="9.140625" style="459"/>
    <col min="11540" max="11540" width="6.85546875" style="459" customWidth="1"/>
    <col min="11541" max="11541" width="24" style="459" customWidth="1"/>
    <col min="11542" max="11542" width="22.5703125" style="459" customWidth="1"/>
    <col min="11543" max="11543" width="11.7109375" style="459" customWidth="1"/>
    <col min="11544" max="11547" width="11.28515625" style="459" customWidth="1"/>
    <col min="11548" max="11548" width="11.42578125" style="459" customWidth="1"/>
    <col min="11549" max="11549" width="10.42578125" style="459" customWidth="1"/>
    <col min="11550" max="11550" width="0" style="459" hidden="1" customWidth="1"/>
    <col min="11551" max="11795" width="9.140625" style="459"/>
    <col min="11796" max="11796" width="6.85546875" style="459" customWidth="1"/>
    <col min="11797" max="11797" width="24" style="459" customWidth="1"/>
    <col min="11798" max="11798" width="22.5703125" style="459" customWidth="1"/>
    <col min="11799" max="11799" width="11.7109375" style="459" customWidth="1"/>
    <col min="11800" max="11803" width="11.28515625" style="459" customWidth="1"/>
    <col min="11804" max="11804" width="11.42578125" style="459" customWidth="1"/>
    <col min="11805" max="11805" width="10.42578125" style="459" customWidth="1"/>
    <col min="11806" max="11806" width="0" style="459" hidden="1" customWidth="1"/>
    <col min="11807" max="12051" width="9.140625" style="459"/>
    <col min="12052" max="12052" width="6.85546875" style="459" customWidth="1"/>
    <col min="12053" max="12053" width="24" style="459" customWidth="1"/>
    <col min="12054" max="12054" width="22.5703125" style="459" customWidth="1"/>
    <col min="12055" max="12055" width="11.7109375" style="459" customWidth="1"/>
    <col min="12056" max="12059" width="11.28515625" style="459" customWidth="1"/>
    <col min="12060" max="12060" width="11.42578125" style="459" customWidth="1"/>
    <col min="12061" max="12061" width="10.42578125" style="459" customWidth="1"/>
    <col min="12062" max="12062" width="0" style="459" hidden="1" customWidth="1"/>
    <col min="12063" max="12307" width="9.140625" style="459"/>
    <col min="12308" max="12308" width="6.85546875" style="459" customWidth="1"/>
    <col min="12309" max="12309" width="24" style="459" customWidth="1"/>
    <col min="12310" max="12310" width="22.5703125" style="459" customWidth="1"/>
    <col min="12311" max="12311" width="11.7109375" style="459" customWidth="1"/>
    <col min="12312" max="12315" width="11.28515625" style="459" customWidth="1"/>
    <col min="12316" max="12316" width="11.42578125" style="459" customWidth="1"/>
    <col min="12317" max="12317" width="10.42578125" style="459" customWidth="1"/>
    <col min="12318" max="12318" width="0" style="459" hidden="1" customWidth="1"/>
    <col min="12319" max="12563" width="9.140625" style="459"/>
    <col min="12564" max="12564" width="6.85546875" style="459" customWidth="1"/>
    <col min="12565" max="12565" width="24" style="459" customWidth="1"/>
    <col min="12566" max="12566" width="22.5703125" style="459" customWidth="1"/>
    <col min="12567" max="12567" width="11.7109375" style="459" customWidth="1"/>
    <col min="12568" max="12571" width="11.28515625" style="459" customWidth="1"/>
    <col min="12572" max="12572" width="11.42578125" style="459" customWidth="1"/>
    <col min="12573" max="12573" width="10.42578125" style="459" customWidth="1"/>
    <col min="12574" max="12574" width="0" style="459" hidden="1" customWidth="1"/>
    <col min="12575" max="12819" width="9.140625" style="459"/>
    <col min="12820" max="12820" width="6.85546875" style="459" customWidth="1"/>
    <col min="12821" max="12821" width="24" style="459" customWidth="1"/>
    <col min="12822" max="12822" width="22.5703125" style="459" customWidth="1"/>
    <col min="12823" max="12823" width="11.7109375" style="459" customWidth="1"/>
    <col min="12824" max="12827" width="11.28515625" style="459" customWidth="1"/>
    <col min="12828" max="12828" width="11.42578125" style="459" customWidth="1"/>
    <col min="12829" max="12829" width="10.42578125" style="459" customWidth="1"/>
    <col min="12830" max="12830" width="0" style="459" hidden="1" customWidth="1"/>
    <col min="12831" max="13075" width="9.140625" style="459"/>
    <col min="13076" max="13076" width="6.85546875" style="459" customWidth="1"/>
    <col min="13077" max="13077" width="24" style="459" customWidth="1"/>
    <col min="13078" max="13078" width="22.5703125" style="459" customWidth="1"/>
    <col min="13079" max="13079" width="11.7109375" style="459" customWidth="1"/>
    <col min="13080" max="13083" width="11.28515625" style="459" customWidth="1"/>
    <col min="13084" max="13084" width="11.42578125" style="459" customWidth="1"/>
    <col min="13085" max="13085" width="10.42578125" style="459" customWidth="1"/>
    <col min="13086" max="13086" width="0" style="459" hidden="1" customWidth="1"/>
    <col min="13087" max="13331" width="9.140625" style="459"/>
    <col min="13332" max="13332" width="6.85546875" style="459" customWidth="1"/>
    <col min="13333" max="13333" width="24" style="459" customWidth="1"/>
    <col min="13334" max="13334" width="22.5703125" style="459" customWidth="1"/>
    <col min="13335" max="13335" width="11.7109375" style="459" customWidth="1"/>
    <col min="13336" max="13339" width="11.28515625" style="459" customWidth="1"/>
    <col min="13340" max="13340" width="11.42578125" style="459" customWidth="1"/>
    <col min="13341" max="13341" width="10.42578125" style="459" customWidth="1"/>
    <col min="13342" max="13342" width="0" style="459" hidden="1" customWidth="1"/>
    <col min="13343" max="13587" width="9.140625" style="459"/>
    <col min="13588" max="13588" width="6.85546875" style="459" customWidth="1"/>
    <col min="13589" max="13589" width="24" style="459" customWidth="1"/>
    <col min="13590" max="13590" width="22.5703125" style="459" customWidth="1"/>
    <col min="13591" max="13591" width="11.7109375" style="459" customWidth="1"/>
    <col min="13592" max="13595" width="11.28515625" style="459" customWidth="1"/>
    <col min="13596" max="13596" width="11.42578125" style="459" customWidth="1"/>
    <col min="13597" max="13597" width="10.42578125" style="459" customWidth="1"/>
    <col min="13598" max="13598" width="0" style="459" hidden="1" customWidth="1"/>
    <col min="13599" max="13843" width="9.140625" style="459"/>
    <col min="13844" max="13844" width="6.85546875" style="459" customWidth="1"/>
    <col min="13845" max="13845" width="24" style="459" customWidth="1"/>
    <col min="13846" max="13846" width="22.5703125" style="459" customWidth="1"/>
    <col min="13847" max="13847" width="11.7109375" style="459" customWidth="1"/>
    <col min="13848" max="13851" width="11.28515625" style="459" customWidth="1"/>
    <col min="13852" max="13852" width="11.42578125" style="459" customWidth="1"/>
    <col min="13853" max="13853" width="10.42578125" style="459" customWidth="1"/>
    <col min="13854" max="13854" width="0" style="459" hidden="1" customWidth="1"/>
    <col min="13855" max="14099" width="9.140625" style="459"/>
    <col min="14100" max="14100" width="6.85546875" style="459" customWidth="1"/>
    <col min="14101" max="14101" width="24" style="459" customWidth="1"/>
    <col min="14102" max="14102" width="22.5703125" style="459" customWidth="1"/>
    <col min="14103" max="14103" width="11.7109375" style="459" customWidth="1"/>
    <col min="14104" max="14107" width="11.28515625" style="459" customWidth="1"/>
    <col min="14108" max="14108" width="11.42578125" style="459" customWidth="1"/>
    <col min="14109" max="14109" width="10.42578125" style="459" customWidth="1"/>
    <col min="14110" max="14110" width="0" style="459" hidden="1" customWidth="1"/>
    <col min="14111" max="14355" width="9.140625" style="459"/>
    <col min="14356" max="14356" width="6.85546875" style="459" customWidth="1"/>
    <col min="14357" max="14357" width="24" style="459" customWidth="1"/>
    <col min="14358" max="14358" width="22.5703125" style="459" customWidth="1"/>
    <col min="14359" max="14359" width="11.7109375" style="459" customWidth="1"/>
    <col min="14360" max="14363" width="11.28515625" style="459" customWidth="1"/>
    <col min="14364" max="14364" width="11.42578125" style="459" customWidth="1"/>
    <col min="14365" max="14365" width="10.42578125" style="459" customWidth="1"/>
    <col min="14366" max="14366" width="0" style="459" hidden="1" customWidth="1"/>
    <col min="14367" max="14611" width="9.140625" style="459"/>
    <col min="14612" max="14612" width="6.85546875" style="459" customWidth="1"/>
    <col min="14613" max="14613" width="24" style="459" customWidth="1"/>
    <col min="14614" max="14614" width="22.5703125" style="459" customWidth="1"/>
    <col min="14615" max="14615" width="11.7109375" style="459" customWidth="1"/>
    <col min="14616" max="14619" width="11.28515625" style="459" customWidth="1"/>
    <col min="14620" max="14620" width="11.42578125" style="459" customWidth="1"/>
    <col min="14621" max="14621" width="10.42578125" style="459" customWidth="1"/>
    <col min="14622" max="14622" width="0" style="459" hidden="1" customWidth="1"/>
    <col min="14623" max="14867" width="9.140625" style="459"/>
    <col min="14868" max="14868" width="6.85546875" style="459" customWidth="1"/>
    <col min="14869" max="14869" width="24" style="459" customWidth="1"/>
    <col min="14870" max="14870" width="22.5703125" style="459" customWidth="1"/>
    <col min="14871" max="14871" width="11.7109375" style="459" customWidth="1"/>
    <col min="14872" max="14875" width="11.28515625" style="459" customWidth="1"/>
    <col min="14876" max="14876" width="11.42578125" style="459" customWidth="1"/>
    <col min="14877" max="14877" width="10.42578125" style="459" customWidth="1"/>
    <col min="14878" max="14878" width="0" style="459" hidden="1" customWidth="1"/>
    <col min="14879" max="15123" width="9.140625" style="459"/>
    <col min="15124" max="15124" width="6.85546875" style="459" customWidth="1"/>
    <col min="15125" max="15125" width="24" style="459" customWidth="1"/>
    <col min="15126" max="15126" width="22.5703125" style="459" customWidth="1"/>
    <col min="15127" max="15127" width="11.7109375" style="459" customWidth="1"/>
    <col min="15128" max="15131" width="11.28515625" style="459" customWidth="1"/>
    <col min="15132" max="15132" width="11.42578125" style="459" customWidth="1"/>
    <col min="15133" max="15133" width="10.42578125" style="459" customWidth="1"/>
    <col min="15134" max="15134" width="0" style="459" hidden="1" customWidth="1"/>
    <col min="15135" max="15379" width="9.140625" style="459"/>
    <col min="15380" max="15380" width="6.85546875" style="459" customWidth="1"/>
    <col min="15381" max="15381" width="24" style="459" customWidth="1"/>
    <col min="15382" max="15382" width="22.5703125" style="459" customWidth="1"/>
    <col min="15383" max="15383" width="11.7109375" style="459" customWidth="1"/>
    <col min="15384" max="15387" width="11.28515625" style="459" customWidth="1"/>
    <col min="15388" max="15388" width="11.42578125" style="459" customWidth="1"/>
    <col min="15389" max="15389" width="10.42578125" style="459" customWidth="1"/>
    <col min="15390" max="15390" width="0" style="459" hidden="1" customWidth="1"/>
    <col min="15391" max="15635" width="9.140625" style="459"/>
    <col min="15636" max="15636" width="6.85546875" style="459" customWidth="1"/>
    <col min="15637" max="15637" width="24" style="459" customWidth="1"/>
    <col min="15638" max="15638" width="22.5703125" style="459" customWidth="1"/>
    <col min="15639" max="15639" width="11.7109375" style="459" customWidth="1"/>
    <col min="15640" max="15643" width="11.28515625" style="459" customWidth="1"/>
    <col min="15644" max="15644" width="11.42578125" style="459" customWidth="1"/>
    <col min="15645" max="15645" width="10.42578125" style="459" customWidth="1"/>
    <col min="15646" max="15646" width="0" style="459" hidden="1" customWidth="1"/>
    <col min="15647" max="15891" width="9.140625" style="459"/>
    <col min="15892" max="15892" width="6.85546875" style="459" customWidth="1"/>
    <col min="15893" max="15893" width="24" style="459" customWidth="1"/>
    <col min="15894" max="15894" width="22.5703125" style="459" customWidth="1"/>
    <col min="15895" max="15895" width="11.7109375" style="459" customWidth="1"/>
    <col min="15896" max="15899" width="11.28515625" style="459" customWidth="1"/>
    <col min="15900" max="15900" width="11.42578125" style="459" customWidth="1"/>
    <col min="15901" max="15901" width="10.42578125" style="459" customWidth="1"/>
    <col min="15902" max="15902" width="0" style="459" hidden="1" customWidth="1"/>
    <col min="15903" max="16147" width="9.140625" style="459"/>
    <col min="16148" max="16148" width="6.85546875" style="459" customWidth="1"/>
    <col min="16149" max="16149" width="24" style="459" customWidth="1"/>
    <col min="16150" max="16150" width="22.5703125" style="459" customWidth="1"/>
    <col min="16151" max="16151" width="11.7109375" style="459" customWidth="1"/>
    <col min="16152" max="16155" width="11.28515625" style="459" customWidth="1"/>
    <col min="16156" max="16156" width="11.42578125" style="459" customWidth="1"/>
    <col min="16157" max="16157" width="10.42578125" style="459" customWidth="1"/>
    <col min="16158" max="16158" width="0" style="459" hidden="1" customWidth="1"/>
    <col min="16159" max="16384" width="9.140625" style="459"/>
  </cols>
  <sheetData>
    <row r="1" spans="1:36" x14ac:dyDescent="0.25">
      <c r="AC1" s="460" t="s">
        <v>1525</v>
      </c>
    </row>
    <row r="2" spans="1:36" x14ac:dyDescent="0.25">
      <c r="A2" s="1075" t="s">
        <v>1104</v>
      </c>
      <c r="B2" s="1075"/>
      <c r="C2" s="1075"/>
      <c r="D2" s="1075"/>
      <c r="E2" s="1075"/>
      <c r="F2" s="1075"/>
      <c r="G2" s="1075"/>
      <c r="H2" s="1075"/>
      <c r="I2" s="1075"/>
      <c r="J2" s="1075"/>
      <c r="K2" s="1075"/>
      <c r="L2" s="1075"/>
      <c r="M2" s="1075"/>
      <c r="N2" s="1075"/>
      <c r="O2" s="1075"/>
      <c r="P2" s="1075"/>
      <c r="Q2" s="1075"/>
      <c r="R2" s="1075"/>
      <c r="S2" s="1075"/>
      <c r="T2" s="1075"/>
      <c r="U2" s="1075"/>
      <c r="V2" s="1075"/>
      <c r="W2" s="1075"/>
      <c r="X2" s="1075"/>
      <c r="Y2" s="1075"/>
      <c r="Z2" s="1075"/>
      <c r="AA2" s="1075"/>
      <c r="AB2" s="1075"/>
      <c r="AC2" s="1075"/>
      <c r="AD2" s="461"/>
    </row>
    <row r="3" spans="1:36" x14ac:dyDescent="0.25">
      <c r="A3" s="1075" t="str">
        <f>'[9]№ 1-ИП ТС_Паспорт'!A4:B4</f>
        <v>ООО "Газпром теплоэнерго Московская область"</v>
      </c>
      <c r="B3" s="1075"/>
      <c r="C3" s="1075"/>
      <c r="D3" s="1075"/>
      <c r="E3" s="1075"/>
      <c r="F3" s="1075"/>
      <c r="G3" s="1075"/>
      <c r="H3" s="1075"/>
      <c r="I3" s="1075"/>
      <c r="J3" s="1075"/>
      <c r="K3" s="1075"/>
      <c r="L3" s="1075"/>
      <c r="M3" s="1075"/>
      <c r="N3" s="1075"/>
      <c r="O3" s="1075"/>
      <c r="P3" s="1075"/>
      <c r="Q3" s="1075"/>
      <c r="R3" s="1075"/>
      <c r="S3" s="1075"/>
      <c r="T3" s="1075"/>
      <c r="U3" s="1075"/>
      <c r="V3" s="1075"/>
      <c r="W3" s="1075"/>
      <c r="X3" s="1075"/>
      <c r="Y3" s="1075"/>
      <c r="Z3" s="1075"/>
      <c r="AA3" s="1075"/>
      <c r="AB3" s="1075"/>
      <c r="AC3" s="1075"/>
      <c r="AD3" s="461"/>
    </row>
    <row r="4" spans="1:36" x14ac:dyDescent="0.25">
      <c r="A4" s="1076" t="s">
        <v>3</v>
      </c>
      <c r="B4" s="1076"/>
      <c r="C4" s="1076"/>
      <c r="D4" s="1076"/>
      <c r="E4" s="1076"/>
      <c r="F4" s="1076"/>
      <c r="G4" s="1076"/>
      <c r="H4" s="1076"/>
      <c r="I4" s="1076"/>
      <c r="J4" s="1076"/>
      <c r="K4" s="1076"/>
      <c r="L4" s="1076"/>
      <c r="M4" s="1076"/>
      <c r="N4" s="1076"/>
      <c r="O4" s="1076"/>
      <c r="P4" s="1076"/>
      <c r="Q4" s="1076"/>
      <c r="R4" s="1076"/>
      <c r="S4" s="1076"/>
      <c r="T4" s="1076"/>
      <c r="U4" s="1076"/>
      <c r="V4" s="1076"/>
      <c r="W4" s="1076"/>
      <c r="X4" s="1076"/>
      <c r="Y4" s="1076"/>
      <c r="Z4" s="1076"/>
      <c r="AA4" s="1076"/>
      <c r="AB4" s="1076"/>
      <c r="AC4" s="1076"/>
      <c r="AD4" s="461"/>
    </row>
    <row r="5" spans="1:36" x14ac:dyDescent="0.25">
      <c r="A5" s="1075" t="str">
        <f>'[9]N 2-ИП ТС СВОД без НДС'!A5:AL5</f>
        <v>в сфере теплоснабжения на 2022-2045 годы</v>
      </c>
      <c r="B5" s="1075"/>
      <c r="C5" s="1075"/>
      <c r="D5" s="1075"/>
      <c r="E5" s="1075"/>
      <c r="F5" s="1075"/>
      <c r="G5" s="1075"/>
      <c r="H5" s="1075"/>
      <c r="I5" s="1075"/>
      <c r="J5" s="1075"/>
      <c r="K5" s="1075"/>
      <c r="L5" s="1075"/>
      <c r="M5" s="1075"/>
      <c r="N5" s="1075"/>
      <c r="O5" s="1075"/>
      <c r="P5" s="1075"/>
      <c r="Q5" s="1075"/>
      <c r="R5" s="1075"/>
      <c r="S5" s="1075"/>
      <c r="T5" s="1075"/>
      <c r="U5" s="1075"/>
      <c r="V5" s="1075"/>
      <c r="W5" s="1075"/>
      <c r="X5" s="1075"/>
      <c r="Y5" s="1075"/>
      <c r="Z5" s="1075"/>
      <c r="AA5" s="1075"/>
      <c r="AB5" s="1075"/>
      <c r="AC5" s="1075"/>
      <c r="AD5" s="461"/>
    </row>
    <row r="6" spans="1:36" ht="25.5" x14ac:dyDescent="0.35">
      <c r="A6" s="462"/>
      <c r="B6" s="463" t="s">
        <v>1522</v>
      </c>
      <c r="AC6" s="461"/>
      <c r="AD6" s="461"/>
    </row>
    <row r="7" spans="1:36" x14ac:dyDescent="0.25">
      <c r="A7" s="1077" t="s">
        <v>27</v>
      </c>
      <c r="B7" s="1077" t="s">
        <v>1105</v>
      </c>
      <c r="C7" s="1080" t="s">
        <v>1465</v>
      </c>
      <c r="D7" s="1081"/>
      <c r="E7" s="1081"/>
      <c r="F7" s="1081"/>
      <c r="G7" s="1081"/>
      <c r="H7" s="1081"/>
      <c r="I7" s="1081"/>
      <c r="J7" s="1081"/>
      <c r="K7" s="1081"/>
      <c r="L7" s="1081"/>
      <c r="M7" s="1081"/>
      <c r="N7" s="1081"/>
      <c r="O7" s="1081"/>
      <c r="P7" s="1081"/>
      <c r="Q7" s="1081"/>
      <c r="R7" s="1081"/>
      <c r="S7" s="1081"/>
      <c r="T7" s="1081"/>
      <c r="U7" s="1081"/>
      <c r="V7" s="1081"/>
      <c r="W7" s="1081"/>
      <c r="X7" s="1081"/>
      <c r="Y7" s="1081"/>
      <c r="Z7" s="1081"/>
      <c r="AA7" s="1081"/>
      <c r="AB7" s="1081"/>
      <c r="AC7" s="1082"/>
    </row>
    <row r="8" spans="1:36" x14ac:dyDescent="0.25">
      <c r="A8" s="1078"/>
      <c r="B8" s="1078"/>
      <c r="C8" s="1083" t="s">
        <v>1106</v>
      </c>
      <c r="D8" s="1083"/>
      <c r="E8" s="1077" t="s">
        <v>678</v>
      </c>
      <c r="F8" s="1084" t="s">
        <v>1466</v>
      </c>
      <c r="G8" s="1085"/>
      <c r="H8" s="1085"/>
      <c r="I8" s="1085"/>
      <c r="J8" s="1085"/>
      <c r="K8" s="1085"/>
      <c r="L8" s="1085"/>
      <c r="M8" s="1085"/>
      <c r="N8" s="1085"/>
      <c r="O8" s="1085"/>
      <c r="P8" s="1085"/>
      <c r="Q8" s="1085"/>
      <c r="R8" s="1085"/>
      <c r="S8" s="1085"/>
      <c r="T8" s="1085"/>
      <c r="U8" s="1085"/>
      <c r="V8" s="1085"/>
      <c r="W8" s="1085"/>
      <c r="X8" s="1085"/>
      <c r="Y8" s="1085"/>
      <c r="Z8" s="1085"/>
      <c r="AA8" s="1085"/>
      <c r="AB8" s="1085"/>
      <c r="AC8" s="1086"/>
    </row>
    <row r="9" spans="1:36" ht="31.5" x14ac:dyDescent="0.25">
      <c r="A9" s="1079"/>
      <c r="B9" s="1079"/>
      <c r="C9" s="464" t="s">
        <v>1111</v>
      </c>
      <c r="D9" s="465" t="s">
        <v>1107</v>
      </c>
      <c r="E9" s="1079"/>
      <c r="F9" s="466" t="s">
        <v>1467</v>
      </c>
      <c r="G9" s="466" t="s">
        <v>1468</v>
      </c>
      <c r="H9" s="466" t="s">
        <v>1469</v>
      </c>
      <c r="I9" s="466" t="s">
        <v>1470</v>
      </c>
      <c r="J9" s="466" t="s">
        <v>1471</v>
      </c>
      <c r="K9" s="466" t="s">
        <v>1472</v>
      </c>
      <c r="L9" s="466" t="s">
        <v>1473</v>
      </c>
      <c r="M9" s="466" t="s">
        <v>1474</v>
      </c>
      <c r="N9" s="466" t="s">
        <v>1475</v>
      </c>
      <c r="O9" s="466" t="s">
        <v>1476</v>
      </c>
      <c r="P9" s="466" t="s">
        <v>1477</v>
      </c>
      <c r="Q9" s="466" t="s">
        <v>1478</v>
      </c>
      <c r="R9" s="466" t="s">
        <v>1479</v>
      </c>
      <c r="S9" s="466" t="s">
        <v>1480</v>
      </c>
      <c r="T9" s="466" t="s">
        <v>1481</v>
      </c>
      <c r="U9" s="466" t="s">
        <v>1482</v>
      </c>
      <c r="V9" s="466" t="s">
        <v>1483</v>
      </c>
      <c r="W9" s="466" t="s">
        <v>1484</v>
      </c>
      <c r="X9" s="466" t="s">
        <v>1485</v>
      </c>
      <c r="Y9" s="466" t="s">
        <v>1486</v>
      </c>
      <c r="Z9" s="466" t="s">
        <v>1487</v>
      </c>
      <c r="AA9" s="466" t="s">
        <v>1488</v>
      </c>
      <c r="AB9" s="466" t="s">
        <v>1489</v>
      </c>
      <c r="AC9" s="466" t="s">
        <v>1490</v>
      </c>
    </row>
    <row r="10" spans="1:36" x14ac:dyDescent="0.25">
      <c r="A10" s="464">
        <v>1</v>
      </c>
      <c r="B10" s="464">
        <v>2</v>
      </c>
      <c r="C10" s="464">
        <v>3</v>
      </c>
      <c r="D10" s="464">
        <v>4</v>
      </c>
      <c r="E10" s="464">
        <v>5</v>
      </c>
      <c r="F10" s="464">
        <v>6</v>
      </c>
      <c r="G10" s="464">
        <v>7</v>
      </c>
      <c r="H10" s="464">
        <v>8</v>
      </c>
      <c r="I10" s="464">
        <v>9</v>
      </c>
      <c r="J10" s="464">
        <v>10</v>
      </c>
      <c r="K10" s="464">
        <v>11</v>
      </c>
      <c r="L10" s="464">
        <v>12</v>
      </c>
      <c r="M10" s="464">
        <v>13</v>
      </c>
      <c r="N10" s="464">
        <v>14</v>
      </c>
      <c r="O10" s="464">
        <v>15</v>
      </c>
      <c r="P10" s="464">
        <v>16</v>
      </c>
      <c r="Q10" s="464">
        <v>17</v>
      </c>
      <c r="R10" s="464">
        <v>18</v>
      </c>
      <c r="S10" s="464">
        <v>19</v>
      </c>
      <c r="T10" s="464">
        <v>20</v>
      </c>
      <c r="U10" s="464">
        <v>21</v>
      </c>
      <c r="V10" s="464">
        <v>22</v>
      </c>
      <c r="W10" s="464">
        <v>23</v>
      </c>
      <c r="X10" s="464">
        <v>24</v>
      </c>
      <c r="Y10" s="464">
        <v>25</v>
      </c>
      <c r="Z10" s="464">
        <v>26</v>
      </c>
      <c r="AA10" s="464">
        <v>27</v>
      </c>
      <c r="AB10" s="464">
        <v>28</v>
      </c>
      <c r="AC10" s="464">
        <v>29</v>
      </c>
    </row>
    <row r="11" spans="1:36" ht="31.5" x14ac:dyDescent="0.25">
      <c r="A11" s="467">
        <v>1</v>
      </c>
      <c r="B11" s="468" t="s">
        <v>1108</v>
      </c>
      <c r="C11" s="469">
        <f t="shared" ref="C11:C23" si="0">E11</f>
        <v>837699.09838140232</v>
      </c>
      <c r="D11" s="468"/>
      <c r="E11" s="469">
        <f t="shared" ref="E11:E23" si="1">SUM(F11:AC11)</f>
        <v>837699.09838140232</v>
      </c>
      <c r="F11" s="469">
        <f t="shared" ref="F11:AC11" si="2">SUM(F12:F15)</f>
        <v>4059.5799645144498</v>
      </c>
      <c r="G11" s="469">
        <f t="shared" si="2"/>
        <v>4910.918718284287</v>
      </c>
      <c r="H11" s="469">
        <f t="shared" si="2"/>
        <v>7180.1607977340018</v>
      </c>
      <c r="I11" s="469">
        <f t="shared" si="2"/>
        <v>8963.0989904106918</v>
      </c>
      <c r="J11" s="469">
        <f t="shared" si="2"/>
        <v>14921.645422351992</v>
      </c>
      <c r="K11" s="469">
        <f t="shared" si="2"/>
        <v>25953.917340930158</v>
      </c>
      <c r="L11" s="469">
        <f t="shared" si="2"/>
        <v>32727.742454623709</v>
      </c>
      <c r="M11" s="469">
        <f t="shared" si="2"/>
        <v>34265.94634999102</v>
      </c>
      <c r="N11" s="469">
        <f t="shared" si="2"/>
        <v>35876.445828440599</v>
      </c>
      <c r="O11" s="469">
        <f t="shared" si="2"/>
        <v>37562.638782377304</v>
      </c>
      <c r="P11" s="469">
        <f t="shared" si="2"/>
        <v>42996.482805149033</v>
      </c>
      <c r="Q11" s="469">
        <f t="shared" si="2"/>
        <v>50533.752696991032</v>
      </c>
      <c r="R11" s="469">
        <f t="shared" si="2"/>
        <v>43111.798323749608</v>
      </c>
      <c r="S11" s="469">
        <f t="shared" si="2"/>
        <v>48162.202844965846</v>
      </c>
      <c r="T11" s="469">
        <f t="shared" si="2"/>
        <v>47259.541328679239</v>
      </c>
      <c r="U11" s="469">
        <f t="shared" si="2"/>
        <v>49480.739771127148</v>
      </c>
      <c r="V11" s="469">
        <f t="shared" si="2"/>
        <v>51806.334540370124</v>
      </c>
      <c r="W11" s="469">
        <f t="shared" si="2"/>
        <v>54241.232263767517</v>
      </c>
      <c r="X11" s="469">
        <f t="shared" si="2"/>
        <v>56790.570180164592</v>
      </c>
      <c r="Y11" s="469">
        <f t="shared" si="2"/>
        <v>59459.726978632316</v>
      </c>
      <c r="Z11" s="469">
        <f t="shared" si="2"/>
        <v>62254.33414662804</v>
      </c>
      <c r="AA11" s="469">
        <f t="shared" si="2"/>
        <v>65180.287851519548</v>
      </c>
      <c r="AB11" s="469">
        <f t="shared" si="2"/>
        <v>0</v>
      </c>
      <c r="AC11" s="469">
        <f t="shared" si="2"/>
        <v>0</v>
      </c>
    </row>
    <row r="12" spans="1:36" ht="31.5" x14ac:dyDescent="0.25">
      <c r="A12" s="470" t="s">
        <v>1109</v>
      </c>
      <c r="B12" s="471" t="s">
        <v>1110</v>
      </c>
      <c r="C12" s="469">
        <f t="shared" si="0"/>
        <v>835606.82841688779</v>
      </c>
      <c r="D12" s="471"/>
      <c r="E12" s="469">
        <f t="shared" si="1"/>
        <v>835606.82841688779</v>
      </c>
      <c r="F12" s="608">
        <v>1967.31</v>
      </c>
      <c r="G12" s="496">
        <v>4910.918718284287</v>
      </c>
      <c r="H12" s="496">
        <v>7180.1607977340018</v>
      </c>
      <c r="I12" s="496">
        <v>8963.0989904106918</v>
      </c>
      <c r="J12" s="496">
        <v>14921.645422351992</v>
      </c>
      <c r="K12" s="496">
        <v>25953.917340930158</v>
      </c>
      <c r="L12" s="496">
        <v>32727.742454623709</v>
      </c>
      <c r="M12" s="496">
        <v>34265.94634999102</v>
      </c>
      <c r="N12" s="496">
        <v>35876.445828440599</v>
      </c>
      <c r="O12" s="496">
        <v>37562.638782377304</v>
      </c>
      <c r="P12" s="496">
        <v>42996.482805149033</v>
      </c>
      <c r="Q12" s="496">
        <v>50533.752696991032</v>
      </c>
      <c r="R12" s="496">
        <v>43111.798323749608</v>
      </c>
      <c r="S12" s="496">
        <v>48162.202844965846</v>
      </c>
      <c r="T12" s="496">
        <v>47259.541328679239</v>
      </c>
      <c r="U12" s="496">
        <v>49480.739771127148</v>
      </c>
      <c r="V12" s="496">
        <v>51806.334540370124</v>
      </c>
      <c r="W12" s="496">
        <v>54241.232263767517</v>
      </c>
      <c r="X12" s="496">
        <v>56790.570180164592</v>
      </c>
      <c r="Y12" s="496">
        <v>59459.726978632316</v>
      </c>
      <c r="Z12" s="496">
        <v>62254.33414662804</v>
      </c>
      <c r="AA12" s="496">
        <v>65180.287851519548</v>
      </c>
      <c r="AB12" s="496">
        <v>0</v>
      </c>
      <c r="AC12" s="497">
        <v>0</v>
      </c>
      <c r="AD12" s="496">
        <f t="shared" ref="AD12:AJ12" si="3">AD3-AD11-AD9</f>
        <v>0</v>
      </c>
      <c r="AE12" s="496">
        <f t="shared" si="3"/>
        <v>0</v>
      </c>
      <c r="AF12" s="496">
        <f t="shared" si="3"/>
        <v>0</v>
      </c>
      <c r="AG12" s="496">
        <f t="shared" si="3"/>
        <v>0</v>
      </c>
      <c r="AH12" s="496">
        <f t="shared" si="3"/>
        <v>0</v>
      </c>
      <c r="AI12" s="496">
        <f t="shared" si="3"/>
        <v>0</v>
      </c>
      <c r="AJ12" s="497">
        <f t="shared" si="3"/>
        <v>0</v>
      </c>
    </row>
    <row r="13" spans="1:36" ht="47.25" x14ac:dyDescent="0.25">
      <c r="A13" s="470" t="s">
        <v>1112</v>
      </c>
      <c r="B13" s="471" t="s">
        <v>1113</v>
      </c>
      <c r="C13" s="469">
        <f t="shared" si="0"/>
        <v>2092.2699645144498</v>
      </c>
      <c r="D13" s="471"/>
      <c r="E13" s="469">
        <f t="shared" si="1"/>
        <v>2092.2699645144498</v>
      </c>
      <c r="F13" s="472">
        <v>2092.2699645144498</v>
      </c>
      <c r="G13" s="472"/>
      <c r="H13" s="472"/>
      <c r="I13" s="472"/>
      <c r="J13" s="472"/>
      <c r="K13" s="472"/>
      <c r="L13" s="472"/>
      <c r="M13" s="472"/>
      <c r="N13" s="472"/>
      <c r="O13" s="472"/>
      <c r="P13" s="472"/>
      <c r="Q13" s="472"/>
      <c r="R13" s="472"/>
      <c r="S13" s="472"/>
      <c r="T13" s="472"/>
      <c r="U13" s="472"/>
      <c r="V13" s="472"/>
      <c r="W13" s="472"/>
      <c r="X13" s="472"/>
      <c r="Y13" s="472"/>
      <c r="Z13" s="472"/>
      <c r="AA13" s="472"/>
      <c r="AB13" s="472"/>
      <c r="AC13" s="472"/>
      <c r="AD13" s="473"/>
      <c r="AE13" s="473"/>
      <c r="AF13" s="473"/>
      <c r="AG13" s="473"/>
      <c r="AH13" s="473"/>
      <c r="AI13" s="473"/>
    </row>
    <row r="14" spans="1:36" ht="47.25" x14ac:dyDescent="0.25">
      <c r="A14" s="470" t="s">
        <v>1114</v>
      </c>
      <c r="B14" s="471" t="s">
        <v>1491</v>
      </c>
      <c r="C14" s="469">
        <f t="shared" si="0"/>
        <v>0</v>
      </c>
      <c r="D14" s="471"/>
      <c r="E14" s="469">
        <f t="shared" si="1"/>
        <v>0</v>
      </c>
      <c r="F14" s="472"/>
      <c r="G14" s="472"/>
      <c r="H14" s="472"/>
      <c r="I14" s="472"/>
      <c r="J14" s="472"/>
      <c r="K14" s="472"/>
      <c r="L14" s="472"/>
      <c r="M14" s="472"/>
      <c r="N14" s="472"/>
      <c r="O14" s="472"/>
      <c r="P14" s="472"/>
      <c r="Q14" s="472"/>
      <c r="R14" s="472"/>
      <c r="S14" s="472"/>
      <c r="T14" s="472"/>
      <c r="U14" s="472"/>
      <c r="V14" s="472"/>
      <c r="W14" s="472"/>
      <c r="X14" s="472"/>
      <c r="Y14" s="472"/>
      <c r="Z14" s="472"/>
      <c r="AA14" s="472"/>
      <c r="AB14" s="472"/>
      <c r="AC14" s="474"/>
      <c r="AD14" s="473"/>
      <c r="AE14" s="473"/>
      <c r="AF14" s="473"/>
      <c r="AG14" s="473"/>
      <c r="AH14" s="473"/>
      <c r="AI14" s="473"/>
    </row>
    <row r="15" spans="1:36" ht="63" x14ac:dyDescent="0.25">
      <c r="A15" s="470" t="s">
        <v>1115</v>
      </c>
      <c r="B15" s="471" t="s">
        <v>1492</v>
      </c>
      <c r="C15" s="469">
        <f t="shared" si="0"/>
        <v>0</v>
      </c>
      <c r="D15" s="471"/>
      <c r="E15" s="469">
        <f t="shared" si="1"/>
        <v>0</v>
      </c>
      <c r="F15" s="472"/>
      <c r="G15" s="472"/>
      <c r="H15" s="472"/>
      <c r="I15" s="472"/>
      <c r="J15" s="472"/>
      <c r="K15" s="472"/>
      <c r="L15" s="472"/>
      <c r="M15" s="472"/>
      <c r="N15" s="472"/>
      <c r="O15" s="472"/>
      <c r="P15" s="472"/>
      <c r="Q15" s="472"/>
      <c r="R15" s="472"/>
      <c r="S15" s="472"/>
      <c r="T15" s="472"/>
      <c r="U15" s="472"/>
      <c r="V15" s="472"/>
      <c r="W15" s="472"/>
      <c r="X15" s="472"/>
      <c r="Y15" s="472"/>
      <c r="Z15" s="472"/>
      <c r="AA15" s="472"/>
      <c r="AB15" s="472"/>
      <c r="AC15" s="474"/>
      <c r="AD15" s="473"/>
      <c r="AE15" s="473"/>
      <c r="AF15" s="473"/>
      <c r="AG15" s="473"/>
      <c r="AH15" s="473"/>
      <c r="AI15" s="473"/>
    </row>
    <row r="16" spans="1:36" ht="31.5" x14ac:dyDescent="0.25">
      <c r="A16" s="475" t="s">
        <v>398</v>
      </c>
      <c r="B16" s="468" t="s">
        <v>1493</v>
      </c>
      <c r="C16" s="469">
        <f t="shared" si="0"/>
        <v>503474.75033773301</v>
      </c>
      <c r="D16" s="468"/>
      <c r="E16" s="469">
        <f t="shared" si="1"/>
        <v>503474.75033773301</v>
      </c>
      <c r="F16" s="476">
        <f t="shared" ref="F16:AC16" si="4">SUM(F17:F20)</f>
        <v>38612.834499999997</v>
      </c>
      <c r="G16" s="476">
        <f t="shared" si="4"/>
        <v>31084.574618465711</v>
      </c>
      <c r="H16" s="476">
        <f t="shared" si="4"/>
        <v>20598.782698676638</v>
      </c>
      <c r="I16" s="476">
        <f t="shared" si="4"/>
        <v>371277.96960416751</v>
      </c>
      <c r="J16" s="476">
        <f t="shared" si="4"/>
        <v>36595.917475477763</v>
      </c>
      <c r="K16" s="476">
        <f t="shared" si="4"/>
        <v>5304.6714409453998</v>
      </c>
      <c r="L16" s="476">
        <f t="shared" si="4"/>
        <v>0</v>
      </c>
      <c r="M16" s="476">
        <f t="shared" si="4"/>
        <v>0</v>
      </c>
      <c r="N16" s="476">
        <f t="shared" si="4"/>
        <v>0</v>
      </c>
      <c r="O16" s="476">
        <f t="shared" si="4"/>
        <v>0</v>
      </c>
      <c r="P16" s="476">
        <f t="shared" si="4"/>
        <v>0</v>
      </c>
      <c r="Q16" s="476">
        <f t="shared" si="4"/>
        <v>0</v>
      </c>
      <c r="R16" s="476">
        <f t="shared" si="4"/>
        <v>0</v>
      </c>
      <c r="S16" s="476">
        <f t="shared" si="4"/>
        <v>0</v>
      </c>
      <c r="T16" s="476">
        <f t="shared" si="4"/>
        <v>0</v>
      </c>
      <c r="U16" s="476">
        <f t="shared" si="4"/>
        <v>0</v>
      </c>
      <c r="V16" s="476">
        <f t="shared" si="4"/>
        <v>0</v>
      </c>
      <c r="W16" s="476">
        <f t="shared" si="4"/>
        <v>0</v>
      </c>
      <c r="X16" s="476">
        <f t="shared" si="4"/>
        <v>0</v>
      </c>
      <c r="Y16" s="476">
        <f t="shared" si="4"/>
        <v>0</v>
      </c>
      <c r="Z16" s="476">
        <f t="shared" si="4"/>
        <v>0</v>
      </c>
      <c r="AA16" s="476">
        <f t="shared" si="4"/>
        <v>0</v>
      </c>
      <c r="AB16" s="476">
        <f t="shared" si="4"/>
        <v>0</v>
      </c>
      <c r="AC16" s="476">
        <f t="shared" si="4"/>
        <v>0</v>
      </c>
      <c r="AD16" s="473"/>
      <c r="AE16" s="473"/>
      <c r="AF16" s="473"/>
      <c r="AG16" s="473"/>
      <c r="AH16" s="473"/>
      <c r="AI16" s="473"/>
    </row>
    <row r="17" spans="1:59" x14ac:dyDescent="0.25">
      <c r="A17" s="477" t="s">
        <v>1116</v>
      </c>
      <c r="B17" s="471" t="s">
        <v>1494</v>
      </c>
      <c r="C17" s="469">
        <f t="shared" si="0"/>
        <v>0</v>
      </c>
      <c r="D17" s="471"/>
      <c r="E17" s="469">
        <f t="shared" si="1"/>
        <v>0</v>
      </c>
      <c r="F17" s="478"/>
      <c r="G17" s="478"/>
      <c r="H17" s="478"/>
      <c r="I17" s="478"/>
      <c r="J17" s="478"/>
      <c r="K17" s="478"/>
      <c r="L17" s="478"/>
      <c r="M17" s="478"/>
      <c r="N17" s="478"/>
      <c r="O17" s="478"/>
      <c r="P17" s="478"/>
      <c r="Q17" s="478"/>
      <c r="R17" s="478"/>
      <c r="S17" s="478"/>
      <c r="T17" s="478"/>
      <c r="U17" s="478"/>
      <c r="V17" s="478"/>
      <c r="W17" s="478"/>
      <c r="X17" s="478"/>
      <c r="Y17" s="478"/>
      <c r="Z17" s="478"/>
      <c r="AA17" s="478"/>
      <c r="AB17" s="478"/>
      <c r="AC17" s="474"/>
      <c r="AD17" s="473"/>
      <c r="AE17" s="473"/>
      <c r="AF17" s="473"/>
      <c r="AG17" s="473"/>
      <c r="AH17" s="473"/>
      <c r="AI17" s="473"/>
    </row>
    <row r="18" spans="1:59" ht="31.5" x14ac:dyDescent="0.25">
      <c r="A18" s="477" t="s">
        <v>1495</v>
      </c>
      <c r="B18" s="471" t="s">
        <v>1496</v>
      </c>
      <c r="C18" s="469">
        <f t="shared" si="0"/>
        <v>0</v>
      </c>
      <c r="D18" s="471"/>
      <c r="E18" s="469">
        <f t="shared" si="1"/>
        <v>0</v>
      </c>
      <c r="F18" s="478"/>
      <c r="G18" s="478"/>
      <c r="H18" s="478"/>
      <c r="I18" s="478"/>
      <c r="J18" s="478"/>
      <c r="K18" s="478"/>
      <c r="L18" s="478"/>
      <c r="M18" s="478"/>
      <c r="N18" s="478"/>
      <c r="O18" s="478"/>
      <c r="P18" s="478"/>
      <c r="Q18" s="478"/>
      <c r="R18" s="478"/>
      <c r="S18" s="478"/>
      <c r="T18" s="478"/>
      <c r="U18" s="478"/>
      <c r="V18" s="478"/>
      <c r="W18" s="478"/>
      <c r="X18" s="478"/>
      <c r="Y18" s="478"/>
      <c r="Z18" s="478"/>
      <c r="AA18" s="478"/>
      <c r="AB18" s="478"/>
      <c r="AC18" s="474"/>
      <c r="AD18" s="473"/>
      <c r="AE18" s="473"/>
      <c r="AF18" s="473"/>
      <c r="AG18" s="473"/>
      <c r="AH18" s="473"/>
      <c r="AI18" s="473"/>
    </row>
    <row r="19" spans="1:59" x14ac:dyDescent="0.25">
      <c r="A19" s="477" t="s">
        <v>1117</v>
      </c>
      <c r="B19" s="471" t="s">
        <v>1497</v>
      </c>
      <c r="C19" s="469">
        <f t="shared" si="0"/>
        <v>503474.75033773301</v>
      </c>
      <c r="D19" s="471"/>
      <c r="E19" s="469">
        <f t="shared" si="1"/>
        <v>503474.75033773301</v>
      </c>
      <c r="F19" s="478">
        <v>38612.834499999997</v>
      </c>
      <c r="G19" s="478">
        <v>31084.574618465711</v>
      </c>
      <c r="H19" s="478">
        <v>20598.782698676638</v>
      </c>
      <c r="I19" s="478">
        <v>371277.96960416751</v>
      </c>
      <c r="J19" s="478">
        <v>36595.917475477763</v>
      </c>
      <c r="K19" s="478">
        <v>5304.6714409453998</v>
      </c>
      <c r="L19" s="478">
        <v>0</v>
      </c>
      <c r="M19" s="478">
        <v>0</v>
      </c>
      <c r="N19" s="478">
        <v>0</v>
      </c>
      <c r="O19" s="478">
        <v>0</v>
      </c>
      <c r="P19" s="478"/>
      <c r="Q19" s="478"/>
      <c r="R19" s="478"/>
      <c r="S19" s="478"/>
      <c r="T19" s="478"/>
      <c r="U19" s="478"/>
      <c r="V19" s="478"/>
      <c r="W19" s="478"/>
      <c r="X19" s="478"/>
      <c r="Y19" s="478"/>
      <c r="Z19" s="478"/>
      <c r="AA19" s="478"/>
      <c r="AB19" s="478"/>
      <c r="AC19" s="474"/>
      <c r="AD19" s="473"/>
      <c r="AE19" s="473"/>
      <c r="AF19" s="473"/>
      <c r="AG19" s="473"/>
      <c r="AH19" s="473"/>
      <c r="AI19" s="473"/>
    </row>
    <row r="20" spans="1:59" ht="31.5" x14ac:dyDescent="0.25">
      <c r="A20" s="477" t="s">
        <v>1118</v>
      </c>
      <c r="B20" s="471" t="s">
        <v>1498</v>
      </c>
      <c r="C20" s="469">
        <f t="shared" si="0"/>
        <v>0</v>
      </c>
      <c r="D20" s="471"/>
      <c r="E20" s="469">
        <f t="shared" si="1"/>
        <v>0</v>
      </c>
      <c r="F20" s="478"/>
      <c r="G20" s="478"/>
      <c r="H20" s="478"/>
      <c r="I20" s="478"/>
      <c r="J20" s="478"/>
      <c r="K20" s="478"/>
      <c r="L20" s="478"/>
      <c r="M20" s="478"/>
      <c r="N20" s="478"/>
      <c r="O20" s="478"/>
      <c r="P20" s="478"/>
      <c r="Q20" s="478"/>
      <c r="R20" s="478"/>
      <c r="S20" s="478"/>
      <c r="T20" s="478"/>
      <c r="U20" s="478"/>
      <c r="V20" s="478"/>
      <c r="W20" s="478"/>
      <c r="X20" s="478"/>
      <c r="Y20" s="478"/>
      <c r="Z20" s="478"/>
      <c r="AA20" s="478"/>
      <c r="AB20" s="478"/>
      <c r="AC20" s="474"/>
      <c r="AD20" s="473"/>
      <c r="AE20" s="473"/>
      <c r="AF20" s="473"/>
      <c r="AG20" s="473"/>
      <c r="AH20" s="473"/>
      <c r="AI20" s="473"/>
    </row>
    <row r="21" spans="1:59" ht="31.5" x14ac:dyDescent="0.25">
      <c r="A21" s="475" t="s">
        <v>399</v>
      </c>
      <c r="B21" s="479" t="s">
        <v>1119</v>
      </c>
      <c r="C21" s="469">
        <f t="shared" si="0"/>
        <v>0</v>
      </c>
      <c r="D21" s="479"/>
      <c r="E21" s="469">
        <f t="shared" si="1"/>
        <v>0</v>
      </c>
      <c r="F21" s="478"/>
      <c r="G21" s="478"/>
      <c r="H21" s="478"/>
      <c r="I21" s="478"/>
      <c r="J21" s="478"/>
      <c r="K21" s="478"/>
      <c r="L21" s="478"/>
      <c r="M21" s="478"/>
      <c r="N21" s="478"/>
      <c r="O21" s="478"/>
      <c r="P21" s="478"/>
      <c r="Q21" s="478"/>
      <c r="R21" s="478"/>
      <c r="S21" s="478"/>
      <c r="T21" s="478"/>
      <c r="U21" s="478"/>
      <c r="V21" s="478"/>
      <c r="W21" s="478"/>
      <c r="X21" s="478"/>
      <c r="Y21" s="478"/>
      <c r="Z21" s="478"/>
      <c r="AA21" s="478"/>
      <c r="AB21" s="478"/>
      <c r="AC21" s="474"/>
      <c r="AD21" s="473"/>
      <c r="AE21" s="473"/>
      <c r="AF21" s="473"/>
      <c r="AG21" s="473"/>
      <c r="AH21" s="473"/>
      <c r="AI21" s="473"/>
    </row>
    <row r="22" spans="1:59" ht="31.5" x14ac:dyDescent="0.25">
      <c r="A22" s="480" t="s">
        <v>401</v>
      </c>
      <c r="B22" s="481" t="s">
        <v>1499</v>
      </c>
      <c r="C22" s="469">
        <f t="shared" si="0"/>
        <v>0</v>
      </c>
      <c r="D22" s="481"/>
      <c r="E22" s="469">
        <f t="shared" si="1"/>
        <v>0</v>
      </c>
      <c r="F22" s="482"/>
      <c r="G22" s="482"/>
      <c r="H22" s="482"/>
      <c r="I22" s="482"/>
      <c r="J22" s="482"/>
      <c r="K22" s="482"/>
      <c r="L22" s="482"/>
      <c r="M22" s="482"/>
      <c r="N22" s="482"/>
      <c r="O22" s="482"/>
      <c r="P22" s="482"/>
      <c r="Q22" s="482"/>
      <c r="R22" s="482"/>
      <c r="S22" s="482"/>
      <c r="T22" s="482"/>
      <c r="U22" s="482"/>
      <c r="V22" s="482"/>
      <c r="W22" s="482"/>
      <c r="X22" s="482"/>
      <c r="Y22" s="482"/>
      <c r="Z22" s="482"/>
      <c r="AA22" s="482"/>
      <c r="AB22" s="482"/>
      <c r="AC22" s="483"/>
      <c r="AD22" s="473"/>
      <c r="AE22" s="473"/>
      <c r="AF22" s="473"/>
      <c r="AG22" s="473"/>
      <c r="AH22" s="473"/>
      <c r="AI22" s="473"/>
    </row>
    <row r="23" spans="1:59" x14ac:dyDescent="0.25">
      <c r="A23" s="484"/>
      <c r="B23" s="485" t="s">
        <v>1120</v>
      </c>
      <c r="C23" s="469">
        <f t="shared" si="0"/>
        <v>1341173.8487191356</v>
      </c>
      <c r="D23" s="485"/>
      <c r="E23" s="469">
        <f t="shared" si="1"/>
        <v>1341173.8487191356</v>
      </c>
      <c r="F23" s="476">
        <f t="shared" ref="F23:AC23" si="5">F11+F16+F21+F22</f>
        <v>42672.414464514448</v>
      </c>
      <c r="G23" s="476">
        <f t="shared" si="5"/>
        <v>35995.493336749998</v>
      </c>
      <c r="H23" s="476">
        <f t="shared" si="5"/>
        <v>27778.94349641064</v>
      </c>
      <c r="I23" s="476">
        <f t="shared" si="5"/>
        <v>380241.06859457819</v>
      </c>
      <c r="J23" s="476">
        <f t="shared" si="5"/>
        <v>51517.562897829754</v>
      </c>
      <c r="K23" s="476">
        <f t="shared" si="5"/>
        <v>31258.588781875558</v>
      </c>
      <c r="L23" s="476">
        <f t="shared" si="5"/>
        <v>32727.742454623709</v>
      </c>
      <c r="M23" s="476">
        <f t="shared" si="5"/>
        <v>34265.94634999102</v>
      </c>
      <c r="N23" s="476">
        <f t="shared" si="5"/>
        <v>35876.445828440599</v>
      </c>
      <c r="O23" s="476">
        <f t="shared" si="5"/>
        <v>37562.638782377304</v>
      </c>
      <c r="P23" s="476">
        <f t="shared" si="5"/>
        <v>42996.482805149033</v>
      </c>
      <c r="Q23" s="476">
        <f t="shared" si="5"/>
        <v>50533.752696991032</v>
      </c>
      <c r="R23" s="476">
        <f t="shared" si="5"/>
        <v>43111.798323749608</v>
      </c>
      <c r="S23" s="476">
        <f t="shared" si="5"/>
        <v>48162.202844965846</v>
      </c>
      <c r="T23" s="476">
        <f t="shared" si="5"/>
        <v>47259.541328679239</v>
      </c>
      <c r="U23" s="476">
        <f t="shared" si="5"/>
        <v>49480.739771127148</v>
      </c>
      <c r="V23" s="476">
        <f t="shared" si="5"/>
        <v>51806.334540370124</v>
      </c>
      <c r="W23" s="476">
        <f t="shared" si="5"/>
        <v>54241.232263767517</v>
      </c>
      <c r="X23" s="476">
        <f t="shared" si="5"/>
        <v>56790.570180164592</v>
      </c>
      <c r="Y23" s="476">
        <f t="shared" si="5"/>
        <v>59459.726978632316</v>
      </c>
      <c r="Z23" s="476">
        <f t="shared" si="5"/>
        <v>62254.33414662804</v>
      </c>
      <c r="AA23" s="476">
        <f t="shared" si="5"/>
        <v>65180.287851519548</v>
      </c>
      <c r="AB23" s="476">
        <f t="shared" si="5"/>
        <v>0</v>
      </c>
      <c r="AC23" s="476">
        <f t="shared" si="5"/>
        <v>0</v>
      </c>
      <c r="AD23" s="473"/>
      <c r="AE23" s="473"/>
      <c r="AF23" s="473"/>
      <c r="AG23" s="473"/>
      <c r="AH23" s="473"/>
      <c r="AI23" s="473"/>
    </row>
    <row r="24" spans="1:59" x14ac:dyDescent="0.25">
      <c r="F24" s="513"/>
      <c r="G24" s="513"/>
      <c r="H24" s="513"/>
      <c r="I24" s="513"/>
      <c r="J24" s="513"/>
      <c r="K24" s="513"/>
      <c r="L24" s="513"/>
      <c r="M24" s="513"/>
      <c r="N24" s="513"/>
      <c r="O24" s="513"/>
      <c r="P24" s="513"/>
      <c r="Q24" s="513"/>
      <c r="R24" s="513"/>
      <c r="S24" s="513"/>
      <c r="T24" s="513"/>
      <c r="U24" s="513"/>
      <c r="V24" s="513"/>
      <c r="W24" s="513"/>
      <c r="X24" s="513"/>
      <c r="Y24" s="513"/>
      <c r="Z24" s="513"/>
      <c r="AA24" s="513"/>
      <c r="AB24" s="513"/>
      <c r="AC24" s="513"/>
      <c r="AD24" s="486"/>
      <c r="AE24" s="486"/>
      <c r="AF24" s="487"/>
      <c r="AG24" s="487"/>
      <c r="AH24" s="487"/>
      <c r="AI24" s="487"/>
      <c r="AJ24" s="488"/>
    </row>
    <row r="25" spans="1:59" x14ac:dyDescent="0.25">
      <c r="A25" s="462" t="str">
        <f>'ф_1 Паспорт ИП (Н)'!A22</f>
        <v xml:space="preserve">И.о. генерального директора  ООО"Газпром теплоэнерго МО"                                                                      А.В. Кутенко                                      </v>
      </c>
      <c r="B25" s="462"/>
      <c r="C25" s="462"/>
      <c r="D25" s="462"/>
      <c r="E25" s="489"/>
      <c r="F25" s="490"/>
      <c r="G25" s="490" t="s">
        <v>1514</v>
      </c>
      <c r="H25" s="604"/>
      <c r="I25" s="605"/>
      <c r="J25" s="603"/>
      <c r="K25" s="490"/>
      <c r="L25" s="490"/>
      <c r="M25" s="490"/>
      <c r="N25" s="490"/>
      <c r="O25" s="490"/>
      <c r="P25" s="490"/>
      <c r="Q25" s="490"/>
      <c r="R25" s="490"/>
      <c r="S25" s="490"/>
      <c r="T25" s="490"/>
      <c r="U25" s="490"/>
      <c r="V25" s="490"/>
      <c r="W25" s="490"/>
      <c r="X25" s="490"/>
      <c r="Y25" s="490"/>
      <c r="Z25" s="490"/>
      <c r="AA25" s="490"/>
      <c r="AB25" s="490"/>
      <c r="AC25" s="490"/>
      <c r="AD25" s="491"/>
      <c r="AE25" s="491"/>
      <c r="AF25" s="491"/>
      <c r="AG25" s="491"/>
      <c r="AH25" s="491"/>
      <c r="AI25" s="491"/>
      <c r="AJ25" s="491"/>
      <c r="AK25" s="491"/>
      <c r="AL25" s="491"/>
      <c r="AM25" s="491"/>
      <c r="AN25" s="491"/>
      <c r="AO25" s="491"/>
      <c r="AP25" s="491"/>
      <c r="AQ25" s="491"/>
      <c r="AR25" s="491"/>
      <c r="AS25" s="491"/>
      <c r="AT25" s="491"/>
      <c r="AU25" s="491"/>
      <c r="AV25" s="491"/>
      <c r="AW25" s="491"/>
      <c r="AX25" s="491"/>
      <c r="AY25" s="491"/>
      <c r="AZ25" s="491"/>
      <c r="BA25" s="491"/>
      <c r="BB25" s="491"/>
      <c r="BC25" s="491"/>
      <c r="BD25" s="491"/>
      <c r="BE25" s="491"/>
      <c r="BF25" s="491"/>
      <c r="BG25" s="491"/>
    </row>
    <row r="26" spans="1:59" x14ac:dyDescent="0.25">
      <c r="B26" s="462"/>
      <c r="C26" s="459" t="str">
        <f>'[9]№ 1-ИП ТС_Паспорт'!A24</f>
        <v>М.П.</v>
      </c>
      <c r="D26" s="462"/>
      <c r="E26" s="614"/>
      <c r="F26" s="580"/>
      <c r="G26" s="580"/>
      <c r="H26" s="580"/>
      <c r="I26" s="580"/>
      <c r="J26" s="580"/>
      <c r="K26" s="580"/>
      <c r="L26" s="580"/>
      <c r="M26" s="580"/>
      <c r="N26" s="580"/>
      <c r="O26" s="580"/>
      <c r="P26" s="580"/>
      <c r="Q26" s="580"/>
      <c r="R26" s="580"/>
      <c r="S26" s="580"/>
      <c r="T26" s="580"/>
      <c r="U26" s="580"/>
      <c r="V26" s="580"/>
      <c r="W26" s="580"/>
      <c r="X26" s="580"/>
      <c r="Y26" s="580"/>
      <c r="Z26" s="580"/>
      <c r="AA26" s="580"/>
      <c r="AB26" s="580"/>
      <c r="AC26" s="580"/>
      <c r="AD26" s="486"/>
      <c r="AE26" s="486"/>
      <c r="AF26" s="487"/>
      <c r="AG26" s="487"/>
      <c r="AH26" s="487"/>
      <c r="AI26" s="487"/>
      <c r="AJ26" s="488"/>
    </row>
    <row r="27" spans="1:59" x14ac:dyDescent="0.25">
      <c r="F27" s="513"/>
      <c r="G27" s="513"/>
      <c r="H27" s="513"/>
      <c r="I27" s="513"/>
      <c r="J27" s="513"/>
      <c r="K27" s="513"/>
      <c r="L27" s="513"/>
      <c r="M27" s="513"/>
      <c r="N27" s="513"/>
      <c r="O27" s="513"/>
      <c r="P27" s="513"/>
      <c r="Q27" s="513"/>
      <c r="R27" s="513"/>
      <c r="S27" s="513"/>
      <c r="T27" s="513"/>
      <c r="U27" s="513"/>
      <c r="V27" s="513"/>
      <c r="W27" s="513"/>
      <c r="X27" s="513"/>
      <c r="Y27" s="513"/>
      <c r="Z27" s="513"/>
      <c r="AA27" s="513"/>
      <c r="AB27" s="513"/>
      <c r="AC27" s="513"/>
      <c r="AD27" s="492"/>
      <c r="AE27" s="492"/>
      <c r="AF27" s="492"/>
      <c r="AG27" s="492"/>
      <c r="AH27" s="492"/>
      <c r="AI27" s="492"/>
      <c r="AJ27" s="492"/>
      <c r="AK27" s="492"/>
      <c r="AL27" s="492"/>
      <c r="AM27" s="492"/>
      <c r="AN27" s="492"/>
      <c r="AO27" s="492"/>
      <c r="AP27" s="492"/>
      <c r="AQ27" s="492"/>
      <c r="AR27" s="492"/>
      <c r="AS27" s="492"/>
      <c r="AT27" s="492"/>
      <c r="AU27" s="492"/>
      <c r="AV27" s="492"/>
      <c r="AW27" s="492"/>
      <c r="AX27" s="492"/>
      <c r="AY27" s="492"/>
      <c r="AZ27" s="492"/>
      <c r="BA27" s="492"/>
      <c r="BB27" s="492"/>
      <c r="BC27" s="492"/>
      <c r="BD27" s="492"/>
      <c r="BE27" s="492"/>
      <c r="BF27" s="492"/>
      <c r="BG27" s="492"/>
    </row>
    <row r="28" spans="1:59" x14ac:dyDescent="0.25">
      <c r="A28" s="494"/>
      <c r="B28" s="488"/>
      <c r="C28" s="488"/>
      <c r="D28" s="488"/>
      <c r="E28" s="486"/>
      <c r="F28" s="486"/>
      <c r="G28" s="486"/>
      <c r="H28" s="486"/>
      <c r="I28" s="486"/>
      <c r="J28" s="486"/>
      <c r="K28" s="486"/>
      <c r="L28" s="486"/>
      <c r="M28" s="486"/>
      <c r="N28" s="486"/>
      <c r="O28" s="486"/>
      <c r="P28" s="486"/>
      <c r="Q28" s="486"/>
      <c r="R28" s="486"/>
      <c r="S28" s="486"/>
      <c r="T28" s="486"/>
      <c r="U28" s="486"/>
      <c r="V28" s="486"/>
      <c r="W28" s="486"/>
      <c r="X28" s="486"/>
      <c r="Y28" s="486"/>
      <c r="Z28" s="486"/>
      <c r="AA28" s="486"/>
      <c r="AB28" s="486"/>
      <c r="AC28" s="486"/>
      <c r="AD28" s="486"/>
      <c r="AE28" s="486"/>
      <c r="AF28" s="487"/>
      <c r="AG28" s="487"/>
      <c r="AH28" s="487"/>
      <c r="AI28" s="487"/>
      <c r="AJ28" s="488"/>
    </row>
    <row r="29" spans="1:59" x14ac:dyDescent="0.25">
      <c r="A29" s="494"/>
      <c r="B29" s="488"/>
      <c r="C29" s="488"/>
      <c r="D29" s="488"/>
      <c r="E29" s="486"/>
      <c r="F29" s="486"/>
      <c r="G29" s="486"/>
      <c r="H29" s="486"/>
      <c r="I29" s="486"/>
      <c r="J29" s="486"/>
      <c r="K29" s="486"/>
      <c r="L29" s="486"/>
      <c r="M29" s="486"/>
      <c r="N29" s="486"/>
      <c r="O29" s="486"/>
      <c r="P29" s="486"/>
      <c r="Q29" s="486"/>
      <c r="R29" s="486"/>
      <c r="S29" s="486"/>
      <c r="T29" s="486"/>
      <c r="U29" s="486"/>
      <c r="V29" s="486"/>
      <c r="W29" s="486"/>
      <c r="X29" s="486"/>
      <c r="Y29" s="486"/>
      <c r="Z29" s="486"/>
      <c r="AA29" s="486"/>
      <c r="AB29" s="486"/>
      <c r="AC29" s="486"/>
      <c r="AD29" s="486"/>
      <c r="AE29" s="486"/>
      <c r="AF29" s="487"/>
      <c r="AG29" s="487"/>
      <c r="AH29" s="487"/>
      <c r="AI29" s="487"/>
      <c r="AJ29" s="488"/>
    </row>
    <row r="30" spans="1:59" x14ac:dyDescent="0.25">
      <c r="A30" s="494"/>
      <c r="B30" s="488"/>
      <c r="C30" s="488"/>
      <c r="D30" s="488"/>
      <c r="E30" s="498"/>
      <c r="F30" s="486"/>
      <c r="G30" s="486"/>
      <c r="H30" s="486"/>
      <c r="I30" s="486"/>
      <c r="J30" s="486"/>
      <c r="K30" s="486"/>
      <c r="L30" s="486"/>
      <c r="M30" s="486"/>
      <c r="N30" s="486"/>
      <c r="O30" s="486"/>
      <c r="P30" s="486"/>
      <c r="Q30" s="486"/>
      <c r="R30" s="486"/>
      <c r="S30" s="486"/>
      <c r="T30" s="486"/>
      <c r="U30" s="486"/>
      <c r="V30" s="486"/>
      <c r="W30" s="486"/>
      <c r="X30" s="486"/>
      <c r="Y30" s="486"/>
      <c r="Z30" s="486"/>
      <c r="AA30" s="486"/>
      <c r="AB30" s="486"/>
      <c r="AC30" s="486"/>
      <c r="AD30" s="486"/>
      <c r="AE30" s="486"/>
      <c r="AF30" s="487"/>
      <c r="AG30" s="487"/>
      <c r="AH30" s="487"/>
      <c r="AI30" s="487"/>
      <c r="AJ30" s="488"/>
    </row>
    <row r="31" spans="1:59" x14ac:dyDescent="0.25">
      <c r="A31" s="494"/>
      <c r="B31" s="488"/>
      <c r="C31" s="488"/>
      <c r="D31" s="488"/>
      <c r="E31" s="486"/>
      <c r="F31" s="486"/>
      <c r="G31" s="486"/>
      <c r="H31" s="486"/>
      <c r="I31" s="486"/>
      <c r="J31" s="486"/>
      <c r="K31" s="486"/>
      <c r="L31" s="486"/>
      <c r="M31" s="486"/>
      <c r="N31" s="486"/>
      <c r="O31" s="486"/>
      <c r="P31" s="486"/>
      <c r="Q31" s="486"/>
      <c r="R31" s="486"/>
      <c r="S31" s="486"/>
      <c r="T31" s="486"/>
      <c r="U31" s="486"/>
      <c r="V31" s="486"/>
      <c r="W31" s="486"/>
      <c r="X31" s="486"/>
      <c r="Y31" s="486"/>
      <c r="Z31" s="486"/>
      <c r="AA31" s="486"/>
      <c r="AB31" s="486"/>
      <c r="AC31" s="486"/>
      <c r="AD31" s="486"/>
      <c r="AE31" s="486"/>
      <c r="AF31" s="487"/>
      <c r="AG31" s="487"/>
      <c r="AH31" s="487"/>
      <c r="AI31" s="487"/>
      <c r="AJ31" s="488"/>
    </row>
    <row r="32" spans="1:59" x14ac:dyDescent="0.25">
      <c r="A32" s="494"/>
      <c r="B32" s="488"/>
      <c r="C32" s="488"/>
      <c r="D32" s="488"/>
      <c r="E32" s="486"/>
      <c r="F32" s="486"/>
      <c r="G32" s="486"/>
      <c r="H32" s="486"/>
      <c r="I32" s="486"/>
      <c r="J32" s="486"/>
      <c r="K32" s="486"/>
      <c r="L32" s="486"/>
      <c r="M32" s="486"/>
      <c r="N32" s="486"/>
      <c r="O32" s="486"/>
      <c r="P32" s="486"/>
      <c r="Q32" s="486"/>
      <c r="R32" s="486"/>
      <c r="S32" s="486"/>
      <c r="T32" s="486"/>
      <c r="U32" s="486"/>
      <c r="V32" s="486"/>
      <c r="W32" s="486"/>
      <c r="X32" s="486"/>
      <c r="Y32" s="486"/>
      <c r="Z32" s="486"/>
      <c r="AA32" s="486"/>
      <c r="AB32" s="486"/>
      <c r="AC32" s="486"/>
      <c r="AD32" s="486"/>
      <c r="AE32" s="486"/>
      <c r="AF32" s="487"/>
      <c r="AG32" s="487"/>
      <c r="AH32" s="487"/>
      <c r="AI32" s="487"/>
      <c r="AJ32" s="488"/>
    </row>
    <row r="33" spans="1:36" x14ac:dyDescent="0.25">
      <c r="A33" s="494"/>
      <c r="B33" s="488"/>
      <c r="C33" s="488"/>
      <c r="D33" s="488"/>
      <c r="E33" s="486"/>
      <c r="F33" s="486"/>
      <c r="G33" s="486"/>
      <c r="H33" s="486"/>
      <c r="I33" s="486"/>
      <c r="J33" s="486"/>
      <c r="K33" s="486"/>
      <c r="L33" s="486"/>
      <c r="M33" s="486"/>
      <c r="N33" s="486"/>
      <c r="O33" s="486"/>
      <c r="P33" s="486"/>
      <c r="Q33" s="486"/>
      <c r="R33" s="486"/>
      <c r="S33" s="486"/>
      <c r="T33" s="486"/>
      <c r="U33" s="486"/>
      <c r="V33" s="486"/>
      <c r="W33" s="486"/>
      <c r="X33" s="486"/>
      <c r="Y33" s="486"/>
      <c r="Z33" s="486"/>
      <c r="AA33" s="486"/>
      <c r="AB33" s="486"/>
      <c r="AC33" s="486"/>
      <c r="AD33" s="486"/>
      <c r="AE33" s="486"/>
      <c r="AF33" s="487"/>
      <c r="AG33" s="487"/>
      <c r="AH33" s="487"/>
      <c r="AI33" s="487"/>
      <c r="AJ33" s="488"/>
    </row>
    <row r="34" spans="1:36" x14ac:dyDescent="0.25">
      <c r="A34" s="494"/>
      <c r="B34" s="488"/>
      <c r="C34" s="488"/>
      <c r="D34" s="488"/>
      <c r="E34" s="486"/>
      <c r="F34" s="486"/>
      <c r="G34" s="486"/>
      <c r="H34" s="486"/>
      <c r="I34" s="486"/>
      <c r="J34" s="486"/>
      <c r="K34" s="486"/>
      <c r="L34" s="486"/>
      <c r="M34" s="486"/>
      <c r="N34" s="486"/>
      <c r="O34" s="486"/>
      <c r="P34" s="486"/>
      <c r="Q34" s="486"/>
      <c r="R34" s="486"/>
      <c r="S34" s="486"/>
      <c r="T34" s="486"/>
      <c r="U34" s="486"/>
      <c r="V34" s="486"/>
      <c r="W34" s="486"/>
      <c r="X34" s="486"/>
      <c r="Y34" s="486"/>
      <c r="Z34" s="486"/>
      <c r="AA34" s="486"/>
      <c r="AB34" s="486"/>
      <c r="AC34" s="486"/>
      <c r="AD34" s="486"/>
      <c r="AE34" s="486"/>
      <c r="AF34" s="487"/>
      <c r="AG34" s="487"/>
      <c r="AH34" s="487"/>
      <c r="AI34" s="487"/>
      <c r="AJ34" s="488"/>
    </row>
    <row r="35" spans="1:36" x14ac:dyDescent="0.25">
      <c r="A35" s="494"/>
      <c r="B35" s="488"/>
      <c r="C35" s="488"/>
      <c r="D35" s="488"/>
      <c r="E35" s="486"/>
      <c r="F35" s="486"/>
      <c r="G35" s="486"/>
      <c r="H35" s="486"/>
      <c r="I35" s="486"/>
      <c r="J35" s="486"/>
      <c r="K35" s="486"/>
      <c r="L35" s="486"/>
      <c r="M35" s="486"/>
      <c r="N35" s="486"/>
      <c r="O35" s="486"/>
      <c r="P35" s="486"/>
      <c r="Q35" s="486"/>
      <c r="R35" s="486"/>
      <c r="S35" s="486"/>
      <c r="T35" s="486"/>
      <c r="U35" s="486"/>
      <c r="V35" s="486"/>
      <c r="W35" s="486"/>
      <c r="X35" s="486"/>
      <c r="Y35" s="486"/>
      <c r="Z35" s="486"/>
      <c r="AA35" s="486"/>
      <c r="AB35" s="486"/>
      <c r="AC35" s="486"/>
      <c r="AD35" s="486"/>
      <c r="AE35" s="486"/>
      <c r="AF35" s="487"/>
      <c r="AG35" s="487"/>
      <c r="AH35" s="487"/>
      <c r="AI35" s="487"/>
      <c r="AJ35" s="488"/>
    </row>
    <row r="36" spans="1:36" x14ac:dyDescent="0.25">
      <c r="A36" s="494"/>
      <c r="B36" s="488"/>
      <c r="C36" s="488"/>
      <c r="D36" s="488"/>
      <c r="E36" s="486"/>
      <c r="F36" s="486"/>
      <c r="G36" s="486"/>
      <c r="H36" s="486"/>
      <c r="I36" s="486"/>
      <c r="J36" s="486"/>
      <c r="K36" s="486"/>
      <c r="L36" s="486"/>
      <c r="M36" s="486"/>
      <c r="N36" s="486"/>
      <c r="O36" s="486"/>
      <c r="P36" s="486"/>
      <c r="Q36" s="486"/>
      <c r="R36" s="486"/>
      <c r="S36" s="486"/>
      <c r="T36" s="486"/>
      <c r="U36" s="486"/>
      <c r="V36" s="486"/>
      <c r="W36" s="486"/>
      <c r="X36" s="486"/>
      <c r="Y36" s="486"/>
      <c r="Z36" s="486"/>
      <c r="AA36" s="486"/>
      <c r="AB36" s="486"/>
      <c r="AC36" s="486"/>
      <c r="AD36" s="486"/>
      <c r="AE36" s="486"/>
      <c r="AF36" s="487"/>
      <c r="AG36" s="487"/>
      <c r="AH36" s="487"/>
      <c r="AI36" s="487"/>
      <c r="AJ36" s="488"/>
    </row>
    <row r="37" spans="1:36" x14ac:dyDescent="0.25">
      <c r="A37" s="494"/>
      <c r="B37" s="488"/>
      <c r="C37" s="488"/>
      <c r="D37" s="488"/>
      <c r="E37" s="486"/>
      <c r="F37" s="486"/>
      <c r="G37" s="486"/>
      <c r="H37" s="486"/>
      <c r="I37" s="486"/>
      <c r="J37" s="486"/>
      <c r="K37" s="486"/>
      <c r="L37" s="486"/>
      <c r="M37" s="486"/>
      <c r="N37" s="486"/>
      <c r="O37" s="486"/>
      <c r="P37" s="486"/>
      <c r="Q37" s="486"/>
      <c r="R37" s="486"/>
      <c r="S37" s="486"/>
      <c r="T37" s="486"/>
      <c r="U37" s="486"/>
      <c r="V37" s="486"/>
      <c r="W37" s="486"/>
      <c r="X37" s="486"/>
      <c r="Y37" s="486"/>
      <c r="Z37" s="486"/>
      <c r="AA37" s="486"/>
      <c r="AB37" s="486"/>
      <c r="AC37" s="486"/>
      <c r="AD37" s="486"/>
      <c r="AE37" s="486"/>
      <c r="AF37" s="487"/>
      <c r="AG37" s="487"/>
      <c r="AH37" s="487"/>
      <c r="AI37" s="487"/>
      <c r="AJ37" s="488"/>
    </row>
    <row r="38" spans="1:36" x14ac:dyDescent="0.25">
      <c r="A38" s="488"/>
      <c r="B38" s="488"/>
      <c r="C38" s="488"/>
      <c r="D38" s="488"/>
      <c r="E38" s="488"/>
      <c r="F38" s="488"/>
      <c r="G38" s="488"/>
      <c r="H38" s="488"/>
      <c r="I38" s="488"/>
      <c r="J38" s="488"/>
      <c r="K38" s="488"/>
      <c r="L38" s="488"/>
      <c r="M38" s="488"/>
      <c r="N38" s="488"/>
      <c r="O38" s="488"/>
      <c r="P38" s="488"/>
      <c r="Q38" s="488"/>
      <c r="R38" s="488"/>
      <c r="S38" s="488"/>
      <c r="T38" s="488"/>
      <c r="U38" s="488"/>
      <c r="V38" s="488"/>
      <c r="W38" s="488"/>
      <c r="X38" s="488"/>
      <c r="Y38" s="488"/>
      <c r="Z38" s="488"/>
      <c r="AA38" s="488"/>
      <c r="AB38" s="488"/>
      <c r="AC38" s="488"/>
      <c r="AD38" s="486"/>
      <c r="AE38" s="486"/>
      <c r="AF38" s="488"/>
      <c r="AG38" s="488"/>
      <c r="AH38" s="488"/>
      <c r="AI38" s="488"/>
      <c r="AJ38" s="488"/>
    </row>
    <row r="39" spans="1:36" x14ac:dyDescent="0.25">
      <c r="B39" s="488"/>
      <c r="C39" s="488"/>
      <c r="D39" s="488"/>
      <c r="E39" s="488"/>
      <c r="F39" s="488"/>
      <c r="G39" s="488"/>
      <c r="H39" s="488"/>
      <c r="I39" s="488"/>
      <c r="J39" s="488"/>
      <c r="K39" s="488"/>
      <c r="L39" s="488"/>
      <c r="M39" s="488"/>
      <c r="N39" s="488"/>
      <c r="O39" s="488"/>
      <c r="P39" s="488"/>
      <c r="Q39" s="488"/>
      <c r="R39" s="488"/>
      <c r="S39" s="488"/>
      <c r="T39" s="488"/>
      <c r="U39" s="488"/>
      <c r="V39" s="488"/>
      <c r="W39" s="488"/>
      <c r="X39" s="488"/>
      <c r="Y39" s="488"/>
      <c r="Z39" s="488"/>
      <c r="AA39" s="488"/>
      <c r="AB39" s="488"/>
      <c r="AC39" s="488"/>
      <c r="AD39" s="488"/>
      <c r="AE39" s="488"/>
      <c r="AF39" s="488"/>
      <c r="AG39" s="488"/>
      <c r="AH39" s="488"/>
      <c r="AI39" s="488"/>
      <c r="AJ39" s="488"/>
    </row>
    <row r="40" spans="1:36" x14ac:dyDescent="0.25">
      <c r="B40" s="488"/>
      <c r="C40" s="488"/>
      <c r="D40" s="488"/>
      <c r="E40" s="488"/>
      <c r="F40" s="488"/>
      <c r="G40" s="488"/>
      <c r="H40" s="488"/>
      <c r="I40" s="488"/>
      <c r="J40" s="488"/>
      <c r="K40" s="488"/>
      <c r="L40" s="488"/>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row>
    <row r="41" spans="1:36" x14ac:dyDescent="0.25">
      <c r="B41" s="488"/>
      <c r="C41" s="488"/>
      <c r="D41" s="488"/>
      <c r="E41" s="488"/>
      <c r="F41" s="488"/>
      <c r="G41" s="488"/>
      <c r="H41" s="488"/>
      <c r="I41" s="488"/>
      <c r="J41" s="488"/>
      <c r="K41" s="488"/>
      <c r="L41" s="488"/>
      <c r="M41" s="488"/>
      <c r="N41" s="488"/>
      <c r="O41" s="488"/>
      <c r="P41" s="488"/>
      <c r="Q41" s="488"/>
      <c r="R41" s="488"/>
      <c r="S41" s="488"/>
      <c r="T41" s="488"/>
      <c r="U41" s="488"/>
      <c r="V41" s="488"/>
      <c r="W41" s="488"/>
      <c r="X41" s="488"/>
      <c r="Y41" s="488"/>
      <c r="Z41" s="488"/>
      <c r="AA41" s="488"/>
      <c r="AB41" s="488"/>
      <c r="AC41" s="488"/>
      <c r="AD41" s="488"/>
      <c r="AE41" s="488"/>
      <c r="AF41" s="488"/>
      <c r="AG41" s="488"/>
      <c r="AH41" s="488"/>
      <c r="AI41" s="488"/>
      <c r="AJ41" s="488"/>
    </row>
    <row r="42" spans="1:36" x14ac:dyDescent="0.25">
      <c r="AD42" s="488"/>
      <c r="AE42" s="488"/>
      <c r="AF42" s="488"/>
      <c r="AG42" s="488"/>
      <c r="AH42" s="488"/>
      <c r="AI42" s="488"/>
      <c r="AJ42" s="488"/>
    </row>
    <row r="59" spans="15:15" x14ac:dyDescent="0.25">
      <c r="O59" s="473">
        <f>'№ 5- ИП ТС_Финплан  2 ТЗ'!E23</f>
        <v>1341173.8487191356</v>
      </c>
    </row>
  </sheetData>
  <mergeCells count="10">
    <mergeCell ref="A2:AC2"/>
    <mergeCell ref="A3:AC3"/>
    <mergeCell ref="A4:AC4"/>
    <mergeCell ref="A5:AC5"/>
    <mergeCell ref="A7:A9"/>
    <mergeCell ref="B7:B9"/>
    <mergeCell ref="C7:AC7"/>
    <mergeCell ref="C8:D8"/>
    <mergeCell ref="E8:E9"/>
    <mergeCell ref="F8:AC8"/>
  </mergeCells>
  <printOptions horizontalCentered="1"/>
  <pageMargins left="0.25" right="0.25" top="0.75" bottom="0.75" header="0.3" footer="0.3"/>
  <pageSetup paperSize="8" scale="5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46"/>
  <sheetViews>
    <sheetView zoomScale="70" zoomScaleNormal="70" workbookViewId="0">
      <pane xSplit="3" ySplit="10" topLeftCell="AF26" activePane="bottomRight" state="frozen"/>
      <selection pane="topRight" activeCell="D1" sqref="D1"/>
      <selection pane="bottomLeft" activeCell="A11" sqref="A11"/>
      <selection pane="bottomRight" activeCell="AV45" sqref="AV45"/>
    </sheetView>
  </sheetViews>
  <sheetFormatPr defaultColWidth="9.140625" defaultRowHeight="15.75" x14ac:dyDescent="0.2"/>
  <cols>
    <col min="1" max="1" width="6.42578125" style="57" customWidth="1"/>
    <col min="2" max="2" width="40.28515625" style="84" customWidth="1"/>
    <col min="3" max="3" width="7.140625" style="84" customWidth="1"/>
    <col min="4" max="23" width="12.7109375" style="57" customWidth="1"/>
    <col min="24" max="25" width="12.7109375" style="57" hidden="1" customWidth="1"/>
    <col min="26" max="59" width="12.7109375" style="57" customWidth="1"/>
    <col min="60" max="16384" width="9.140625" style="57"/>
  </cols>
  <sheetData>
    <row r="1" spans="1:80" x14ac:dyDescent="0.2">
      <c r="B1" s="111"/>
      <c r="C1" s="112"/>
      <c r="D1" s="113"/>
      <c r="E1" s="113"/>
      <c r="F1" s="113"/>
      <c r="G1" s="113"/>
      <c r="H1" s="113"/>
      <c r="I1" s="113"/>
      <c r="J1" s="113"/>
      <c r="K1" s="113"/>
      <c r="L1" s="113"/>
      <c r="M1" s="113"/>
      <c r="N1" s="113"/>
      <c r="O1" s="113"/>
      <c r="P1" s="113"/>
      <c r="Q1" s="113"/>
      <c r="R1" s="113"/>
      <c r="S1" s="113"/>
      <c r="T1" s="113"/>
      <c r="U1" s="113"/>
      <c r="V1" s="113"/>
    </row>
    <row r="2" spans="1:80" ht="15.75" customHeight="1" x14ac:dyDescent="0.2"/>
    <row r="4" spans="1:80" s="5" customFormat="1" ht="15.75" customHeight="1" x14ac:dyDescent="0.2">
      <c r="B4" s="711" t="s">
        <v>435</v>
      </c>
      <c r="C4" s="114"/>
      <c r="D4" s="689" t="s">
        <v>7</v>
      </c>
      <c r="E4" s="689"/>
      <c r="F4" s="689" t="s">
        <v>8</v>
      </c>
      <c r="G4" s="689"/>
      <c r="H4" s="689" t="s">
        <v>9</v>
      </c>
      <c r="I4" s="689"/>
      <c r="J4" s="689" t="s">
        <v>10</v>
      </c>
      <c r="K4" s="689"/>
      <c r="L4" s="714" t="s">
        <v>11</v>
      </c>
      <c r="M4" s="714"/>
      <c r="N4" s="716" t="s">
        <v>433</v>
      </c>
      <c r="O4" s="716" t="s">
        <v>434</v>
      </c>
      <c r="P4" s="721" t="s">
        <v>12</v>
      </c>
      <c r="Q4" s="719"/>
      <c r="R4" s="719"/>
      <c r="S4" s="719"/>
      <c r="T4" s="719"/>
      <c r="U4" s="719"/>
      <c r="V4" s="689" t="s">
        <v>15</v>
      </c>
      <c r="W4" s="689"/>
      <c r="X4" s="723" t="s">
        <v>16</v>
      </c>
      <c r="Y4" s="724"/>
      <c r="Z4" s="724"/>
      <c r="AA4" s="724"/>
      <c r="AB4" s="724"/>
      <c r="AC4" s="724"/>
      <c r="AD4" s="714" t="s">
        <v>19</v>
      </c>
      <c r="AE4" s="714" t="s">
        <v>20</v>
      </c>
      <c r="AF4" s="719" t="s">
        <v>21</v>
      </c>
      <c r="AG4" s="719"/>
      <c r="AH4" s="689" t="s">
        <v>22</v>
      </c>
      <c r="AI4" s="689"/>
      <c r="AJ4" s="689" t="s">
        <v>23</v>
      </c>
      <c r="AK4" s="689"/>
      <c r="AL4" s="689" t="s">
        <v>24</v>
      </c>
      <c r="AM4" s="689"/>
      <c r="AN4" s="689" t="s">
        <v>25</v>
      </c>
      <c r="AO4" s="689"/>
      <c r="AP4" s="689" t="s">
        <v>26</v>
      </c>
      <c r="AQ4" s="689"/>
      <c r="AR4" s="689"/>
      <c r="AS4" s="689"/>
      <c r="AT4" s="689"/>
      <c r="AU4" s="689"/>
      <c r="AV4" s="689"/>
      <c r="AW4" s="689"/>
      <c r="AX4" s="689"/>
      <c r="AY4" s="689"/>
      <c r="AZ4" s="689"/>
      <c r="BA4" s="689"/>
      <c r="BB4" s="689"/>
      <c r="BC4" s="689"/>
      <c r="BD4" s="689"/>
      <c r="BE4" s="689"/>
      <c r="BF4" s="689"/>
      <c r="BG4" s="689"/>
      <c r="BH4" s="8"/>
      <c r="BI4" s="8"/>
      <c r="BJ4" s="8"/>
      <c r="BK4" s="8"/>
      <c r="BL4" s="8"/>
      <c r="BM4" s="8"/>
      <c r="BN4" s="8"/>
      <c r="BO4" s="8"/>
      <c r="BP4" s="8"/>
      <c r="BQ4" s="8"/>
      <c r="BR4" s="8"/>
      <c r="BS4" s="8"/>
      <c r="BT4" s="8"/>
      <c r="BU4" s="8"/>
      <c r="BV4" s="8"/>
      <c r="BW4" s="8"/>
      <c r="BX4" s="8"/>
      <c r="BY4" s="8"/>
      <c r="BZ4" s="8"/>
      <c r="CA4" s="8"/>
      <c r="CB4" s="8"/>
    </row>
    <row r="5" spans="1:80" s="5" customFormat="1" ht="15.75" customHeight="1" x14ac:dyDescent="0.2">
      <c r="A5" s="693" t="s">
        <v>27</v>
      </c>
      <c r="B5" s="712"/>
      <c r="C5" s="115"/>
      <c r="D5" s="689"/>
      <c r="E5" s="689"/>
      <c r="F5" s="689"/>
      <c r="G5" s="689"/>
      <c r="H5" s="689"/>
      <c r="I5" s="689"/>
      <c r="J5" s="689"/>
      <c r="K5" s="689"/>
      <c r="L5" s="714"/>
      <c r="M5" s="714"/>
      <c r="N5" s="717"/>
      <c r="O5" s="717"/>
      <c r="P5" s="722"/>
      <c r="Q5" s="720"/>
      <c r="R5" s="720"/>
      <c r="S5" s="720"/>
      <c r="T5" s="720"/>
      <c r="U5" s="720"/>
      <c r="V5" s="689"/>
      <c r="W5" s="689"/>
      <c r="X5" s="725"/>
      <c r="Y5" s="726"/>
      <c r="Z5" s="726"/>
      <c r="AA5" s="726"/>
      <c r="AB5" s="726"/>
      <c r="AC5" s="726"/>
      <c r="AD5" s="714"/>
      <c r="AE5" s="714"/>
      <c r="AF5" s="720"/>
      <c r="AG5" s="720"/>
      <c r="AH5" s="689"/>
      <c r="AI5" s="689"/>
      <c r="AJ5" s="689"/>
      <c r="AK5" s="689"/>
      <c r="AL5" s="689"/>
      <c r="AM5" s="689"/>
      <c r="AN5" s="689"/>
      <c r="AO5" s="689"/>
      <c r="AP5" s="689" t="s">
        <v>28</v>
      </c>
      <c r="AQ5" s="689"/>
      <c r="AR5" s="689"/>
      <c r="AS5" s="689"/>
      <c r="AT5" s="689"/>
      <c r="AU5" s="689"/>
      <c r="AV5" s="689" t="s">
        <v>29</v>
      </c>
      <c r="AW5" s="689"/>
      <c r="AX5" s="689"/>
      <c r="AY5" s="689"/>
      <c r="AZ5" s="689" t="s">
        <v>30</v>
      </c>
      <c r="BA5" s="689"/>
      <c r="BB5" s="689"/>
      <c r="BC5" s="689"/>
      <c r="BD5" s="689" t="s">
        <v>31</v>
      </c>
      <c r="BE5" s="689"/>
      <c r="BF5" s="689"/>
      <c r="BG5" s="689"/>
      <c r="BH5" s="8"/>
      <c r="BI5" s="8"/>
      <c r="BJ5" s="8"/>
      <c r="BK5" s="8"/>
      <c r="BL5" s="8"/>
      <c r="BM5" s="8"/>
      <c r="BN5" s="8"/>
      <c r="BO5" s="8"/>
      <c r="BP5" s="8"/>
      <c r="BQ5" s="8"/>
      <c r="BR5" s="8"/>
      <c r="BS5" s="8"/>
      <c r="BT5" s="8"/>
      <c r="BU5" s="8"/>
      <c r="BV5" s="8"/>
      <c r="BW5" s="8"/>
      <c r="BX5" s="8"/>
      <c r="BY5" s="8"/>
      <c r="BZ5" s="8"/>
      <c r="CA5" s="8"/>
      <c r="CB5" s="8"/>
    </row>
    <row r="6" spans="1:80" s="5" customFormat="1" ht="15.75" customHeight="1" x14ac:dyDescent="0.2">
      <c r="A6" s="693"/>
      <c r="B6" s="712"/>
      <c r="C6" s="115"/>
      <c r="D6" s="689"/>
      <c r="E6" s="689"/>
      <c r="F6" s="689"/>
      <c r="G6" s="689"/>
      <c r="H6" s="689"/>
      <c r="I6" s="689"/>
      <c r="J6" s="689"/>
      <c r="K6" s="689"/>
      <c r="L6" s="714" t="s">
        <v>32</v>
      </c>
      <c r="M6" s="714" t="s">
        <v>33</v>
      </c>
      <c r="N6" s="717"/>
      <c r="O6" s="717"/>
      <c r="P6" s="689" t="s">
        <v>34</v>
      </c>
      <c r="Q6" s="689" t="s">
        <v>35</v>
      </c>
      <c r="R6" s="714" t="s">
        <v>36</v>
      </c>
      <c r="S6" s="714" t="s">
        <v>33</v>
      </c>
      <c r="T6" s="716" t="s">
        <v>433</v>
      </c>
      <c r="U6" s="716" t="s">
        <v>434</v>
      </c>
      <c r="V6" s="689" t="s">
        <v>36</v>
      </c>
      <c r="W6" s="689" t="s">
        <v>33</v>
      </c>
      <c r="X6" s="689" t="s">
        <v>37</v>
      </c>
      <c r="Y6" s="689" t="s">
        <v>38</v>
      </c>
      <c r="Z6" s="714" t="s">
        <v>36</v>
      </c>
      <c r="AA6" s="714" t="s">
        <v>33</v>
      </c>
      <c r="AB6" s="716" t="s">
        <v>433</v>
      </c>
      <c r="AC6" s="716" t="s">
        <v>434</v>
      </c>
      <c r="AD6" s="714" t="s">
        <v>39</v>
      </c>
      <c r="AE6" s="714" t="s">
        <v>39</v>
      </c>
      <c r="AF6" s="689" t="s">
        <v>36</v>
      </c>
      <c r="AG6" s="689" t="s">
        <v>33</v>
      </c>
      <c r="AH6" s="689" t="s">
        <v>36</v>
      </c>
      <c r="AI6" s="689" t="s">
        <v>33</v>
      </c>
      <c r="AJ6" s="689" t="s">
        <v>36</v>
      </c>
      <c r="AK6" s="714" t="s">
        <v>33</v>
      </c>
      <c r="AL6" s="689" t="s">
        <v>36</v>
      </c>
      <c r="AM6" s="714" t="s">
        <v>33</v>
      </c>
      <c r="AN6" s="689" t="s">
        <v>36</v>
      </c>
      <c r="AO6" s="714" t="s">
        <v>33</v>
      </c>
      <c r="AP6" s="689" t="s">
        <v>47</v>
      </c>
      <c r="AQ6" s="689"/>
      <c r="AR6" s="689" t="s">
        <v>48</v>
      </c>
      <c r="AS6" s="689"/>
      <c r="AT6" s="689" t="s">
        <v>49</v>
      </c>
      <c r="AU6" s="689"/>
      <c r="AV6" s="689" t="s">
        <v>47</v>
      </c>
      <c r="AW6" s="689"/>
      <c r="AX6" s="689" t="s">
        <v>49</v>
      </c>
      <c r="AY6" s="689"/>
      <c r="AZ6" s="689" t="s">
        <v>47</v>
      </c>
      <c r="BA6" s="689"/>
      <c r="BB6" s="689" t="s">
        <v>49</v>
      </c>
      <c r="BC6" s="689"/>
      <c r="BD6" s="689" t="s">
        <v>47</v>
      </c>
      <c r="BE6" s="689"/>
      <c r="BF6" s="689" t="s">
        <v>49</v>
      </c>
      <c r="BG6" s="689"/>
      <c r="BH6" s="8"/>
      <c r="BI6" s="8"/>
      <c r="BJ6" s="8"/>
      <c r="BK6" s="8"/>
      <c r="BL6" s="8"/>
      <c r="BM6" s="8"/>
      <c r="BN6" s="8"/>
      <c r="BO6" s="8"/>
      <c r="BP6" s="8"/>
      <c r="BQ6" s="8"/>
      <c r="BR6" s="8"/>
      <c r="BS6" s="8"/>
      <c r="BT6" s="8"/>
      <c r="BU6" s="8"/>
      <c r="BV6" s="8"/>
      <c r="BW6" s="8"/>
      <c r="BX6" s="8"/>
      <c r="BY6" s="8"/>
      <c r="BZ6" s="8"/>
      <c r="CA6" s="8"/>
      <c r="CB6" s="8"/>
    </row>
    <row r="7" spans="1:80" s="5" customFormat="1" ht="15.75" customHeight="1" x14ac:dyDescent="0.2">
      <c r="A7" s="710">
        <v>2017</v>
      </c>
      <c r="B7" s="712"/>
      <c r="C7" s="115"/>
      <c r="D7" s="689" t="s">
        <v>73</v>
      </c>
      <c r="E7" s="689" t="s">
        <v>74</v>
      </c>
      <c r="F7" s="689" t="s">
        <v>73</v>
      </c>
      <c r="G7" s="689" t="s">
        <v>74</v>
      </c>
      <c r="H7" s="689" t="s">
        <v>73</v>
      </c>
      <c r="I7" s="689" t="s">
        <v>74</v>
      </c>
      <c r="J7" s="689" t="s">
        <v>73</v>
      </c>
      <c r="K7" s="689" t="s">
        <v>74</v>
      </c>
      <c r="L7" s="714"/>
      <c r="M7" s="714"/>
      <c r="N7" s="717"/>
      <c r="O7" s="717"/>
      <c r="P7" s="689"/>
      <c r="Q7" s="689"/>
      <c r="R7" s="714"/>
      <c r="S7" s="714"/>
      <c r="T7" s="717"/>
      <c r="U7" s="717"/>
      <c r="V7" s="689"/>
      <c r="W7" s="689"/>
      <c r="X7" s="689"/>
      <c r="Y7" s="689"/>
      <c r="Z7" s="714"/>
      <c r="AA7" s="714"/>
      <c r="AB7" s="717"/>
      <c r="AC7" s="717"/>
      <c r="AD7" s="714"/>
      <c r="AE7" s="714"/>
      <c r="AF7" s="689"/>
      <c r="AG7" s="689"/>
      <c r="AH7" s="689"/>
      <c r="AI7" s="689"/>
      <c r="AJ7" s="689"/>
      <c r="AK7" s="714"/>
      <c r="AL7" s="689"/>
      <c r="AM7" s="714"/>
      <c r="AN7" s="689"/>
      <c r="AO7" s="714"/>
      <c r="AP7" s="689" t="s">
        <v>36</v>
      </c>
      <c r="AQ7" s="689" t="s">
        <v>33</v>
      </c>
      <c r="AR7" s="701" t="s">
        <v>36</v>
      </c>
      <c r="AS7" s="701" t="s">
        <v>33</v>
      </c>
      <c r="AT7" s="689" t="s">
        <v>36</v>
      </c>
      <c r="AU7" s="689" t="s">
        <v>33</v>
      </c>
      <c r="AV7" s="689" t="s">
        <v>36</v>
      </c>
      <c r="AW7" s="689" t="s">
        <v>33</v>
      </c>
      <c r="AX7" s="689" t="s">
        <v>36</v>
      </c>
      <c r="AY7" s="689" t="s">
        <v>33</v>
      </c>
      <c r="AZ7" s="689" t="s">
        <v>36</v>
      </c>
      <c r="BA7" s="689" t="s">
        <v>33</v>
      </c>
      <c r="BB7" s="689" t="s">
        <v>36</v>
      </c>
      <c r="BC7" s="689" t="s">
        <v>33</v>
      </c>
      <c r="BD7" s="689" t="s">
        <v>36</v>
      </c>
      <c r="BE7" s="689" t="s">
        <v>33</v>
      </c>
      <c r="BF7" s="689" t="s">
        <v>36</v>
      </c>
      <c r="BG7" s="689" t="s">
        <v>33</v>
      </c>
    </row>
    <row r="8" spans="1:80" s="5" customFormat="1" ht="18.75" x14ac:dyDescent="0.2">
      <c r="A8" s="710"/>
      <c r="B8" s="712"/>
      <c r="C8" s="115"/>
      <c r="D8" s="689"/>
      <c r="E8" s="689"/>
      <c r="F8" s="689"/>
      <c r="G8" s="689"/>
      <c r="H8" s="689"/>
      <c r="I8" s="689"/>
      <c r="J8" s="689"/>
      <c r="K8" s="689"/>
      <c r="L8" s="714"/>
      <c r="M8" s="714"/>
      <c r="N8" s="717"/>
      <c r="O8" s="717"/>
      <c r="P8" s="689"/>
      <c r="Q8" s="689"/>
      <c r="R8" s="714"/>
      <c r="S8" s="714"/>
      <c r="T8" s="717"/>
      <c r="U8" s="717"/>
      <c r="V8" s="689"/>
      <c r="W8" s="689"/>
      <c r="X8" s="689"/>
      <c r="Y8" s="689"/>
      <c r="Z8" s="714"/>
      <c r="AA8" s="714"/>
      <c r="AB8" s="717"/>
      <c r="AC8" s="717"/>
      <c r="AD8" s="714"/>
      <c r="AE8" s="714"/>
      <c r="AF8" s="6"/>
      <c r="AG8" s="116"/>
      <c r="AH8" s="6" t="s">
        <v>79</v>
      </c>
      <c r="AI8" s="6" t="s">
        <v>79</v>
      </c>
      <c r="AJ8" s="6" t="s">
        <v>80</v>
      </c>
      <c r="AK8" s="117" t="s">
        <v>80</v>
      </c>
      <c r="AL8" s="6" t="s">
        <v>81</v>
      </c>
      <c r="AM8" s="117" t="s">
        <v>81</v>
      </c>
      <c r="AN8" s="6" t="s">
        <v>81</v>
      </c>
      <c r="AO8" s="117" t="s">
        <v>81</v>
      </c>
      <c r="AP8" s="689"/>
      <c r="AQ8" s="689"/>
      <c r="AR8" s="702"/>
      <c r="AS8" s="702"/>
      <c r="AT8" s="689"/>
      <c r="AU8" s="689"/>
      <c r="AV8" s="689"/>
      <c r="AW8" s="689"/>
      <c r="AX8" s="689"/>
      <c r="AY8" s="689"/>
      <c r="AZ8" s="689"/>
      <c r="BA8" s="689"/>
      <c r="BB8" s="689"/>
      <c r="BC8" s="689"/>
      <c r="BD8" s="689"/>
      <c r="BE8" s="689"/>
      <c r="BF8" s="689"/>
      <c r="BG8" s="689"/>
    </row>
    <row r="9" spans="1:80" s="5" customFormat="1" x14ac:dyDescent="0.2">
      <c r="A9" s="710"/>
      <c r="B9" s="713"/>
      <c r="C9" s="118"/>
      <c r="D9" s="6"/>
      <c r="E9" s="6"/>
      <c r="F9" s="6"/>
      <c r="G9" s="6"/>
      <c r="H9" s="6"/>
      <c r="I9" s="6"/>
      <c r="J9" s="6"/>
      <c r="K9" s="6"/>
      <c r="L9" s="117"/>
      <c r="M9" s="117"/>
      <c r="N9" s="717"/>
      <c r="O9" s="717"/>
      <c r="P9" s="6"/>
      <c r="Q9" s="6"/>
      <c r="R9" s="117"/>
      <c r="S9" s="117"/>
      <c r="T9" s="718"/>
      <c r="U9" s="718"/>
      <c r="V9" s="6"/>
      <c r="W9" s="6"/>
      <c r="X9" s="6"/>
      <c r="Y9" s="6"/>
      <c r="Z9" s="117"/>
      <c r="AA9" s="117"/>
      <c r="AB9" s="718"/>
      <c r="AC9" s="718"/>
      <c r="AD9" s="117"/>
      <c r="AE9" s="117"/>
      <c r="AF9" s="6"/>
      <c r="AG9" s="116"/>
      <c r="AH9" s="6"/>
      <c r="AI9" s="6"/>
      <c r="AJ9" s="6"/>
      <c r="AK9" s="117"/>
      <c r="AL9" s="6"/>
      <c r="AM9" s="117"/>
      <c r="AN9" s="6"/>
      <c r="AO9" s="117"/>
      <c r="AP9" s="6"/>
      <c r="AQ9" s="6"/>
      <c r="AR9" s="6"/>
      <c r="AS9" s="6"/>
      <c r="AT9" s="6"/>
      <c r="AU9" s="6"/>
      <c r="AV9" s="6"/>
      <c r="AW9" s="6"/>
      <c r="AX9" s="6"/>
      <c r="AY9" s="6"/>
      <c r="AZ9" s="6"/>
      <c r="BA9" s="6"/>
      <c r="BB9" s="6"/>
      <c r="BC9" s="6"/>
      <c r="BD9" s="6"/>
      <c r="BE9" s="6"/>
      <c r="BF9" s="6"/>
      <c r="BG9" s="6"/>
    </row>
    <row r="10" spans="1:80" s="20" customFormat="1" x14ac:dyDescent="0.2">
      <c r="A10" s="710"/>
      <c r="B10" s="119">
        <v>1</v>
      </c>
      <c r="C10" s="119"/>
      <c r="D10" s="16">
        <v>25</v>
      </c>
      <c r="E10" s="16">
        <v>26</v>
      </c>
      <c r="F10" s="16">
        <v>27</v>
      </c>
      <c r="G10" s="16">
        <v>28</v>
      </c>
      <c r="H10" s="16">
        <v>29</v>
      </c>
      <c r="I10" s="16">
        <v>30</v>
      </c>
      <c r="J10" s="16">
        <v>31</v>
      </c>
      <c r="K10" s="16">
        <v>32</v>
      </c>
      <c r="L10" s="120">
        <v>33</v>
      </c>
      <c r="M10" s="120">
        <v>34</v>
      </c>
      <c r="N10" s="16"/>
      <c r="O10" s="16"/>
      <c r="P10" s="16">
        <v>35</v>
      </c>
      <c r="Q10" s="16">
        <v>36</v>
      </c>
      <c r="R10" s="120">
        <v>37</v>
      </c>
      <c r="S10" s="120">
        <v>38</v>
      </c>
      <c r="T10" s="16"/>
      <c r="U10" s="16"/>
      <c r="V10" s="16">
        <v>39</v>
      </c>
      <c r="W10" s="16">
        <v>40</v>
      </c>
      <c r="X10" s="16">
        <v>41</v>
      </c>
      <c r="Y10" s="16">
        <v>42</v>
      </c>
      <c r="Z10" s="120">
        <v>43</v>
      </c>
      <c r="AA10" s="120">
        <v>44</v>
      </c>
      <c r="AB10" s="16"/>
      <c r="AC10" s="16"/>
      <c r="AD10" s="120">
        <v>45</v>
      </c>
      <c r="AE10" s="120">
        <v>46</v>
      </c>
      <c r="AF10" s="16"/>
      <c r="AG10" s="121"/>
      <c r="AH10" s="16">
        <v>51</v>
      </c>
      <c r="AI10" s="16">
        <v>52</v>
      </c>
      <c r="AJ10" s="16">
        <v>53</v>
      </c>
      <c r="AK10" s="120">
        <v>54</v>
      </c>
      <c r="AL10" s="16">
        <v>57</v>
      </c>
      <c r="AM10" s="120">
        <v>58</v>
      </c>
      <c r="AN10" s="16">
        <v>61</v>
      </c>
      <c r="AO10" s="120">
        <v>62</v>
      </c>
      <c r="AP10" s="16">
        <v>65</v>
      </c>
      <c r="AQ10" s="16">
        <v>66</v>
      </c>
      <c r="AR10" s="16">
        <v>67</v>
      </c>
      <c r="AS10" s="16">
        <v>68</v>
      </c>
      <c r="AT10" s="16">
        <v>67</v>
      </c>
      <c r="AU10" s="16">
        <v>68</v>
      </c>
      <c r="AV10" s="16">
        <v>69</v>
      </c>
      <c r="AW10" s="16">
        <v>70</v>
      </c>
      <c r="AX10" s="16">
        <v>71</v>
      </c>
      <c r="AY10" s="16">
        <v>72</v>
      </c>
      <c r="AZ10" s="16">
        <v>73</v>
      </c>
      <c r="BA10" s="16">
        <v>74</v>
      </c>
      <c r="BB10" s="16">
        <v>75</v>
      </c>
      <c r="BC10" s="16">
        <v>76</v>
      </c>
      <c r="BD10" s="16">
        <v>77</v>
      </c>
      <c r="BE10" s="16">
        <v>78</v>
      </c>
      <c r="BF10" s="16">
        <v>79</v>
      </c>
      <c r="BG10" s="16">
        <v>80</v>
      </c>
    </row>
    <row r="11" spans="1:80" s="5" customFormat="1" x14ac:dyDescent="0.2">
      <c r="A11" s="710"/>
      <c r="B11" s="122" t="s">
        <v>85</v>
      </c>
      <c r="C11" s="123"/>
      <c r="D11" s="21">
        <v>354.78619999999989</v>
      </c>
      <c r="E11" s="21">
        <v>305.06122098022354</v>
      </c>
      <c r="F11" s="21">
        <v>309.26</v>
      </c>
      <c r="G11" s="21">
        <v>265.91573516766977</v>
      </c>
      <c r="H11" s="21">
        <v>268.06617599999998</v>
      </c>
      <c r="I11" s="21">
        <v>230.49542218400683</v>
      </c>
      <c r="J11" s="21">
        <v>262.83699999999999</v>
      </c>
      <c r="K11" s="21">
        <v>225.99914015477211</v>
      </c>
      <c r="L11" s="124">
        <v>575665.0231621936</v>
      </c>
      <c r="M11" s="124">
        <v>571870.5122</v>
      </c>
      <c r="N11" s="21"/>
      <c r="O11" s="21"/>
      <c r="P11" s="21">
        <v>8.298</v>
      </c>
      <c r="Q11" s="21">
        <v>0</v>
      </c>
      <c r="R11" s="124">
        <v>18636.209501590984</v>
      </c>
      <c r="S11" s="124">
        <v>19357.574400000005</v>
      </c>
      <c r="T11" s="21">
        <v>3.2373357337606094E-2</v>
      </c>
      <c r="U11" s="21">
        <v>3.3849576061425059E-2</v>
      </c>
      <c r="V11" s="21">
        <v>557028.81366060267</v>
      </c>
      <c r="W11" s="21">
        <v>552512.93780000007</v>
      </c>
      <c r="X11" s="21">
        <v>11.246</v>
      </c>
      <c r="Y11" s="21">
        <v>3.3737999999999992</v>
      </c>
      <c r="Z11" s="124">
        <v>65745.611660602503</v>
      </c>
      <c r="AA11" s="124">
        <v>37165.7808</v>
      </c>
      <c r="AB11" s="21">
        <v>0.11420810543509204</v>
      </c>
      <c r="AC11" s="21">
        <v>6.4989853484528029E-2</v>
      </c>
      <c r="AD11" s="124">
        <v>515347.15699999995</v>
      </c>
      <c r="AE11" s="124">
        <v>491283.20199999987</v>
      </c>
      <c r="AF11" s="21">
        <v>80524.048578459755</v>
      </c>
      <c r="AG11" s="125">
        <v>76032.050821751327</v>
      </c>
      <c r="AH11" s="21">
        <v>95227.739848886544</v>
      </c>
      <c r="AI11" s="21">
        <v>89915.503301803066</v>
      </c>
      <c r="AJ11" s="21">
        <v>15615.621000000001</v>
      </c>
      <c r="AK11" s="124">
        <v>10441.024700000004</v>
      </c>
      <c r="AL11" s="21">
        <v>1217.1488199999999</v>
      </c>
      <c r="AM11" s="124">
        <v>674.84219200000007</v>
      </c>
      <c r="AN11" s="21">
        <v>646.82682</v>
      </c>
      <c r="AO11" s="124">
        <v>319.10709200000002</v>
      </c>
      <c r="AP11" s="21">
        <v>165.42213964258193</v>
      </c>
      <c r="AQ11" s="21">
        <v>157.23052926071657</v>
      </c>
      <c r="AR11" s="21">
        <v>170.95657803244043</v>
      </c>
      <c r="AS11" s="21">
        <v>162.7391815652847</v>
      </c>
      <c r="AT11" s="21">
        <v>193.83471582422754</v>
      </c>
      <c r="AU11" s="21">
        <v>174.47559781881765</v>
      </c>
      <c r="AV11" s="21">
        <v>27.126228573383901</v>
      </c>
      <c r="AW11" s="21">
        <v>18.257672807491197</v>
      </c>
      <c r="AX11" s="21">
        <v>31.785375393315412</v>
      </c>
      <c r="AY11" s="21">
        <v>20.260177160538802</v>
      </c>
      <c r="AZ11" s="21">
        <v>2.1143351967330979</v>
      </c>
      <c r="BA11" s="21">
        <v>1.180061180989846</v>
      </c>
      <c r="BB11" s="21">
        <v>2.4774891855553411</v>
      </c>
      <c r="BC11" s="21">
        <v>1.3094904722643113</v>
      </c>
      <c r="BD11" s="21">
        <v>1.1236166763214248</v>
      </c>
      <c r="BE11" s="21">
        <v>0.55800585131131719</v>
      </c>
      <c r="BF11" s="21">
        <v>1.3166068315928299</v>
      </c>
      <c r="BG11" s="21">
        <v>0.61920801864441066</v>
      </c>
    </row>
    <row r="12" spans="1:80" s="5" customFormat="1" ht="31.5" x14ac:dyDescent="0.2">
      <c r="A12" s="710"/>
      <c r="B12" s="122" t="s">
        <v>86</v>
      </c>
      <c r="C12" s="123"/>
      <c r="D12" s="21">
        <v>354.78619999999989</v>
      </c>
      <c r="E12" s="21">
        <v>305.06122098022354</v>
      </c>
      <c r="F12" s="21">
        <v>309.26</v>
      </c>
      <c r="G12" s="21">
        <v>265.91573516766977</v>
      </c>
      <c r="H12" s="21">
        <v>268.06617599999998</v>
      </c>
      <c r="I12" s="21">
        <v>230.49542218400683</v>
      </c>
      <c r="J12" s="21">
        <v>262.83699999999999</v>
      </c>
      <c r="K12" s="21">
        <v>225.99914015477211</v>
      </c>
      <c r="L12" s="124">
        <v>575665.0231621936</v>
      </c>
      <c r="M12" s="124">
        <v>571870.5122</v>
      </c>
      <c r="N12" s="21"/>
      <c r="O12" s="21"/>
      <c r="P12" s="21">
        <v>8.298</v>
      </c>
      <c r="Q12" s="21">
        <v>0</v>
      </c>
      <c r="R12" s="124">
        <v>18636.209501590984</v>
      </c>
      <c r="S12" s="124">
        <v>19357.574400000005</v>
      </c>
      <c r="T12" s="21">
        <v>3.2373357337606094E-2</v>
      </c>
      <c r="U12" s="21">
        <v>3.3849576061425059E-2</v>
      </c>
      <c r="V12" s="21">
        <v>557028.81366060267</v>
      </c>
      <c r="W12" s="21">
        <v>552512.93780000007</v>
      </c>
      <c r="X12" s="21">
        <v>11.246</v>
      </c>
      <c r="Y12" s="21">
        <v>3.3737999999999992</v>
      </c>
      <c r="Z12" s="124">
        <v>65745.611660602503</v>
      </c>
      <c r="AA12" s="124">
        <v>37165.7808</v>
      </c>
      <c r="AB12" s="21">
        <v>0.11420810543509204</v>
      </c>
      <c r="AC12" s="21">
        <v>6.4989853484528029E-2</v>
      </c>
      <c r="AD12" s="124">
        <v>515347.15699999995</v>
      </c>
      <c r="AE12" s="124">
        <v>491283.20199999987</v>
      </c>
      <c r="AF12" s="21">
        <v>80524.048578459755</v>
      </c>
      <c r="AG12" s="125">
        <v>76032.050821751327</v>
      </c>
      <c r="AH12" s="21">
        <v>95227.739848886544</v>
      </c>
      <c r="AI12" s="21">
        <v>89915.503301803066</v>
      </c>
      <c r="AJ12" s="21">
        <v>15615.621000000001</v>
      </c>
      <c r="AK12" s="124">
        <v>10441.024700000004</v>
      </c>
      <c r="AL12" s="21">
        <v>1217.1488199999999</v>
      </c>
      <c r="AM12" s="124">
        <v>674.84219200000007</v>
      </c>
      <c r="AN12" s="21">
        <v>646.82682</v>
      </c>
      <c r="AO12" s="124">
        <v>319.10709200000002</v>
      </c>
      <c r="AP12" s="21">
        <v>165.42213964258193</v>
      </c>
      <c r="AQ12" s="21">
        <v>157.23052926071657</v>
      </c>
      <c r="AR12" s="21">
        <v>170.95657803244043</v>
      </c>
      <c r="AS12" s="21">
        <v>162.7391815652847</v>
      </c>
      <c r="AT12" s="21">
        <v>193.83471582422754</v>
      </c>
      <c r="AU12" s="21">
        <v>174.47559781881765</v>
      </c>
      <c r="AV12" s="21">
        <v>27.126228573383901</v>
      </c>
      <c r="AW12" s="21">
        <v>18.257672807491197</v>
      </c>
      <c r="AX12" s="21">
        <v>31.785375393315412</v>
      </c>
      <c r="AY12" s="21">
        <v>20.260177160538802</v>
      </c>
      <c r="AZ12" s="21">
        <v>2.1143351967330979</v>
      </c>
      <c r="BA12" s="21">
        <v>1.180061180989846</v>
      </c>
      <c r="BB12" s="21">
        <v>2.4774891855553411</v>
      </c>
      <c r="BC12" s="21">
        <v>1.3094904722643113</v>
      </c>
      <c r="BD12" s="21">
        <v>1.1236166763214248</v>
      </c>
      <c r="BE12" s="21">
        <v>0.55800585131131719</v>
      </c>
      <c r="BF12" s="21">
        <v>1.3166068315928299</v>
      </c>
      <c r="BG12" s="21">
        <v>0.61920801864441066</v>
      </c>
    </row>
    <row r="13" spans="1:80" s="5" customFormat="1" ht="31.5" x14ac:dyDescent="0.2">
      <c r="A13" s="710"/>
      <c r="B13" s="122" t="s">
        <v>87</v>
      </c>
      <c r="C13" s="123"/>
      <c r="D13" s="21"/>
      <c r="E13" s="21"/>
      <c r="F13" s="21"/>
      <c r="G13" s="21"/>
      <c r="H13" s="21"/>
      <c r="I13" s="21"/>
      <c r="J13" s="21"/>
      <c r="K13" s="21"/>
      <c r="L13" s="124"/>
      <c r="M13" s="124"/>
      <c r="N13" s="21"/>
      <c r="O13" s="21"/>
      <c r="P13" s="21"/>
      <c r="Q13" s="21"/>
      <c r="R13" s="124"/>
      <c r="S13" s="124"/>
      <c r="T13" s="21"/>
      <c r="U13" s="21"/>
      <c r="V13" s="21"/>
      <c r="W13" s="21"/>
      <c r="X13" s="21"/>
      <c r="Y13" s="21"/>
      <c r="Z13" s="124"/>
      <c r="AA13" s="124"/>
      <c r="AB13" s="21"/>
      <c r="AC13" s="21"/>
      <c r="AD13" s="124"/>
      <c r="AE13" s="124"/>
      <c r="AF13" s="21"/>
      <c r="AG13" s="125"/>
      <c r="AH13" s="21"/>
      <c r="AI13" s="21"/>
      <c r="AJ13" s="21"/>
      <c r="AK13" s="124"/>
      <c r="AL13" s="21"/>
      <c r="AM13" s="124"/>
      <c r="AN13" s="21"/>
      <c r="AO13" s="124"/>
      <c r="AP13" s="21"/>
      <c r="AQ13" s="21"/>
      <c r="AR13" s="21"/>
      <c r="AS13" s="21"/>
      <c r="AT13" s="21"/>
      <c r="AU13" s="21"/>
      <c r="AV13" s="21"/>
      <c r="AW13" s="21"/>
      <c r="AX13" s="21"/>
      <c r="AY13" s="21"/>
      <c r="AZ13" s="21"/>
      <c r="BA13" s="21"/>
      <c r="BB13" s="21"/>
      <c r="BC13" s="21"/>
      <c r="BD13" s="21"/>
      <c r="BE13" s="21"/>
      <c r="BF13" s="21"/>
      <c r="BG13" s="21"/>
    </row>
    <row r="14" spans="1:80" s="5" customFormat="1" ht="31.5" x14ac:dyDescent="0.2">
      <c r="A14" s="715"/>
      <c r="B14" s="122" t="s">
        <v>88</v>
      </c>
      <c r="C14" s="123"/>
      <c r="D14" s="21"/>
      <c r="E14" s="21"/>
      <c r="F14" s="21"/>
      <c r="G14" s="21"/>
      <c r="H14" s="21"/>
      <c r="I14" s="21"/>
      <c r="J14" s="21"/>
      <c r="K14" s="21"/>
      <c r="L14" s="124"/>
      <c r="M14" s="124"/>
      <c r="N14" s="21"/>
      <c r="O14" s="21"/>
      <c r="P14" s="21"/>
      <c r="Q14" s="21"/>
      <c r="R14" s="124"/>
      <c r="S14" s="124"/>
      <c r="T14" s="21"/>
      <c r="U14" s="21"/>
      <c r="V14" s="21"/>
      <c r="W14" s="21"/>
      <c r="X14" s="21"/>
      <c r="Y14" s="21"/>
      <c r="Z14" s="124"/>
      <c r="AA14" s="124"/>
      <c r="AB14" s="21"/>
      <c r="AC14" s="21"/>
      <c r="AD14" s="124"/>
      <c r="AE14" s="124"/>
      <c r="AF14" s="21"/>
      <c r="AG14" s="125"/>
      <c r="AH14" s="21"/>
      <c r="AI14" s="21"/>
      <c r="AJ14" s="21"/>
      <c r="AK14" s="124"/>
      <c r="AL14" s="21"/>
      <c r="AM14" s="124"/>
      <c r="AN14" s="21"/>
      <c r="AO14" s="124"/>
      <c r="AP14" s="21"/>
      <c r="AQ14" s="21"/>
      <c r="AR14" s="21"/>
      <c r="AS14" s="21"/>
      <c r="AT14" s="21"/>
      <c r="AU14" s="21"/>
      <c r="AV14" s="21"/>
      <c r="AW14" s="21"/>
      <c r="AX14" s="21"/>
      <c r="AY14" s="21"/>
      <c r="AZ14" s="21"/>
      <c r="BA14" s="21"/>
      <c r="BB14" s="21"/>
      <c r="BC14" s="21"/>
      <c r="BD14" s="21"/>
      <c r="BE14" s="21"/>
      <c r="BF14" s="21"/>
      <c r="BG14" s="21"/>
    </row>
    <row r="15" spans="1:80" ht="15.75" customHeight="1" x14ac:dyDescent="0.2">
      <c r="A15" s="709">
        <v>2018</v>
      </c>
      <c r="B15" s="126" t="s">
        <v>85</v>
      </c>
      <c r="C15" s="127"/>
      <c r="D15" s="91">
        <v>354.78619999999989</v>
      </c>
      <c r="E15" s="91">
        <v>305.06122098022354</v>
      </c>
      <c r="F15" s="91">
        <v>309.26</v>
      </c>
      <c r="G15" s="91">
        <v>265.91573516766977</v>
      </c>
      <c r="H15" s="91">
        <v>268.06617599999998</v>
      </c>
      <c r="I15" s="91">
        <v>230.49542218400683</v>
      </c>
      <c r="J15" s="91">
        <v>262.83699999999999</v>
      </c>
      <c r="K15" s="91">
        <v>225.99914015477211</v>
      </c>
      <c r="L15" s="124">
        <v>575665.0231621936</v>
      </c>
      <c r="M15" s="124">
        <v>571870.5122</v>
      </c>
      <c r="N15" s="91"/>
      <c r="O15" s="91"/>
      <c r="P15" s="91">
        <v>8.298</v>
      </c>
      <c r="Q15" s="91">
        <v>0</v>
      </c>
      <c r="R15" s="124">
        <v>18636.209501590984</v>
      </c>
      <c r="S15" s="124">
        <v>19357.574400000005</v>
      </c>
      <c r="T15" s="91">
        <v>3.2373357337606094E-2</v>
      </c>
      <c r="U15" s="91">
        <v>3.3849576061425059E-2</v>
      </c>
      <c r="V15" s="91">
        <v>557028.81366060267</v>
      </c>
      <c r="W15" s="91">
        <v>552512.93780000007</v>
      </c>
      <c r="X15" s="91">
        <v>11.246</v>
      </c>
      <c r="Y15" s="91">
        <v>3.3737999999999992</v>
      </c>
      <c r="Z15" s="124">
        <v>65745.611660602503</v>
      </c>
      <c r="AA15" s="124">
        <v>37165.7808</v>
      </c>
      <c r="AB15" s="91">
        <v>0.11420810543509204</v>
      </c>
      <c r="AC15" s="91">
        <v>6.4989853484528029E-2</v>
      </c>
      <c r="AD15" s="124">
        <v>515347.15699999995</v>
      </c>
      <c r="AE15" s="124">
        <v>491283.20199999987</v>
      </c>
      <c r="AF15" s="91">
        <v>80524.048578459755</v>
      </c>
      <c r="AG15" s="125">
        <v>76032.050821751327</v>
      </c>
      <c r="AH15" s="91">
        <v>95227.739848886544</v>
      </c>
      <c r="AI15" s="91">
        <v>89915.503301803066</v>
      </c>
      <c r="AJ15" s="91">
        <v>15615.621000000001</v>
      </c>
      <c r="AK15" s="124">
        <v>10441.024700000004</v>
      </c>
      <c r="AL15" s="91">
        <v>1217.1488199999999</v>
      </c>
      <c r="AM15" s="124">
        <v>674.84219200000007</v>
      </c>
      <c r="AN15" s="91">
        <v>646.82682</v>
      </c>
      <c r="AO15" s="124">
        <v>319.10709200000002</v>
      </c>
      <c r="AP15" s="91">
        <v>165.42213964258193</v>
      </c>
      <c r="AQ15" s="91">
        <v>157.23052926071657</v>
      </c>
      <c r="AR15" s="91">
        <v>170.95657803244043</v>
      </c>
      <c r="AS15" s="91">
        <v>162.7391815652847</v>
      </c>
      <c r="AT15" s="91">
        <v>193.83471582422754</v>
      </c>
      <c r="AU15" s="91">
        <v>174.47559781881765</v>
      </c>
      <c r="AV15" s="91">
        <v>27.126228573383901</v>
      </c>
      <c r="AW15" s="91">
        <v>18.257672807491197</v>
      </c>
      <c r="AX15" s="91">
        <v>31.785375393315412</v>
      </c>
      <c r="AY15" s="91">
        <v>20.260177160538802</v>
      </c>
      <c r="AZ15" s="91">
        <v>2.1143351967330979</v>
      </c>
      <c r="BA15" s="91">
        <v>1.180061180989846</v>
      </c>
      <c r="BB15" s="91">
        <v>2.4774891855553411</v>
      </c>
      <c r="BC15" s="91">
        <v>1.3094904722643113</v>
      </c>
      <c r="BD15" s="91">
        <v>1.1236166763214248</v>
      </c>
      <c r="BE15" s="91">
        <v>0.55800585131131719</v>
      </c>
      <c r="BF15" s="91">
        <v>1.3166068315928299</v>
      </c>
      <c r="BG15" s="91">
        <v>0.61920801864441066</v>
      </c>
    </row>
    <row r="16" spans="1:80" ht="31.5" x14ac:dyDescent="0.2">
      <c r="A16" s="709"/>
      <c r="B16" s="126" t="s">
        <v>86</v>
      </c>
      <c r="C16" s="127"/>
      <c r="D16" s="91">
        <v>354.78619999999989</v>
      </c>
      <c r="E16" s="91">
        <v>305.06122098022354</v>
      </c>
      <c r="F16" s="91">
        <v>309.26</v>
      </c>
      <c r="G16" s="91">
        <v>265.91573516766977</v>
      </c>
      <c r="H16" s="91">
        <v>268.06617599999998</v>
      </c>
      <c r="I16" s="91">
        <v>230.49542218400683</v>
      </c>
      <c r="J16" s="91">
        <v>262.83699999999999</v>
      </c>
      <c r="K16" s="91">
        <v>225.99914015477211</v>
      </c>
      <c r="L16" s="124">
        <v>575665.0231621936</v>
      </c>
      <c r="M16" s="124">
        <v>571870.5122</v>
      </c>
      <c r="N16" s="91"/>
      <c r="O16" s="91"/>
      <c r="P16" s="91">
        <v>8.298</v>
      </c>
      <c r="Q16" s="91">
        <v>0</v>
      </c>
      <c r="R16" s="124">
        <v>18636.209501590984</v>
      </c>
      <c r="S16" s="124">
        <v>19357.574400000005</v>
      </c>
      <c r="T16" s="91">
        <v>3.2373357337606094E-2</v>
      </c>
      <c r="U16" s="91">
        <v>3.3849576061425059E-2</v>
      </c>
      <c r="V16" s="91">
        <v>557028.81366060267</v>
      </c>
      <c r="W16" s="91">
        <v>552512.93780000007</v>
      </c>
      <c r="X16" s="91">
        <v>11.246</v>
      </c>
      <c r="Y16" s="91">
        <v>3.3737999999999992</v>
      </c>
      <c r="Z16" s="124">
        <v>65745.611660602503</v>
      </c>
      <c r="AA16" s="124">
        <v>37165.7808</v>
      </c>
      <c r="AB16" s="91">
        <v>0.11420810543509204</v>
      </c>
      <c r="AC16" s="91">
        <v>6.4989853484528029E-2</v>
      </c>
      <c r="AD16" s="124">
        <v>515347.15699999995</v>
      </c>
      <c r="AE16" s="124">
        <v>491283.20199999987</v>
      </c>
      <c r="AF16" s="91">
        <v>80524.048578459755</v>
      </c>
      <c r="AG16" s="125">
        <v>76032.050821751327</v>
      </c>
      <c r="AH16" s="91">
        <v>95227.739848886544</v>
      </c>
      <c r="AI16" s="91">
        <v>89915.503301803066</v>
      </c>
      <c r="AJ16" s="91">
        <v>15615.621000000001</v>
      </c>
      <c r="AK16" s="124">
        <v>10441.024700000004</v>
      </c>
      <c r="AL16" s="91">
        <v>1217.1488199999999</v>
      </c>
      <c r="AM16" s="124">
        <v>674.84219200000007</v>
      </c>
      <c r="AN16" s="91">
        <v>646.82682</v>
      </c>
      <c r="AO16" s="124">
        <v>319.10709200000002</v>
      </c>
      <c r="AP16" s="91">
        <v>165.42213964258193</v>
      </c>
      <c r="AQ16" s="91">
        <v>157.23052926071657</v>
      </c>
      <c r="AR16" s="91">
        <v>170.95657803244043</v>
      </c>
      <c r="AS16" s="91">
        <v>162.7391815652847</v>
      </c>
      <c r="AT16" s="91">
        <v>193.83471582422754</v>
      </c>
      <c r="AU16" s="91">
        <v>174.47559781881765</v>
      </c>
      <c r="AV16" s="91">
        <v>27.126228573383901</v>
      </c>
      <c r="AW16" s="91">
        <v>18.257672807491197</v>
      </c>
      <c r="AX16" s="91">
        <v>31.785375393315412</v>
      </c>
      <c r="AY16" s="91">
        <v>20.260177160538802</v>
      </c>
      <c r="AZ16" s="91">
        <v>2.1143351967330979</v>
      </c>
      <c r="BA16" s="91">
        <v>1.180061180989846</v>
      </c>
      <c r="BB16" s="91">
        <v>2.4774891855553411</v>
      </c>
      <c r="BC16" s="91">
        <v>1.3094904722643113</v>
      </c>
      <c r="BD16" s="91">
        <v>1.1236166763214248</v>
      </c>
      <c r="BE16" s="91">
        <v>0.55800585131131719</v>
      </c>
      <c r="BF16" s="91">
        <v>1.3166068315928299</v>
      </c>
      <c r="BG16" s="91">
        <v>0.61920801864441066</v>
      </c>
    </row>
    <row r="17" spans="1:59" ht="31.5" x14ac:dyDescent="0.2">
      <c r="A17" s="709"/>
      <c r="B17" s="126" t="s">
        <v>87</v>
      </c>
      <c r="C17" s="127"/>
      <c r="D17" s="91"/>
      <c r="E17" s="91"/>
      <c r="F17" s="91"/>
      <c r="G17" s="91"/>
      <c r="H17" s="91"/>
      <c r="I17" s="91"/>
      <c r="J17" s="91"/>
      <c r="K17" s="91"/>
      <c r="L17" s="124"/>
      <c r="M17" s="124"/>
      <c r="N17" s="91"/>
      <c r="O17" s="91"/>
      <c r="P17" s="91"/>
      <c r="Q17" s="91"/>
      <c r="R17" s="124"/>
      <c r="S17" s="124"/>
      <c r="T17" s="91"/>
      <c r="U17" s="91"/>
      <c r="V17" s="91"/>
      <c r="W17" s="91"/>
      <c r="X17" s="91"/>
      <c r="Y17" s="91"/>
      <c r="Z17" s="124"/>
      <c r="AA17" s="124"/>
      <c r="AB17" s="91"/>
      <c r="AC17" s="91"/>
      <c r="AD17" s="124"/>
      <c r="AE17" s="124"/>
      <c r="AF17" s="91"/>
      <c r="AG17" s="125"/>
      <c r="AH17" s="91"/>
      <c r="AI17" s="91"/>
      <c r="AJ17" s="91"/>
      <c r="AK17" s="124"/>
      <c r="AL17" s="91"/>
      <c r="AM17" s="124"/>
      <c r="AN17" s="91"/>
      <c r="AO17" s="124"/>
      <c r="AP17" s="91"/>
      <c r="AQ17" s="91"/>
      <c r="AR17" s="91"/>
      <c r="AS17" s="91"/>
      <c r="AT17" s="91"/>
      <c r="AU17" s="91"/>
      <c r="AV17" s="91"/>
      <c r="AW17" s="91"/>
      <c r="AX17" s="91"/>
      <c r="AY17" s="91"/>
      <c r="AZ17" s="91"/>
      <c r="BA17" s="91"/>
      <c r="BB17" s="91"/>
      <c r="BC17" s="91"/>
      <c r="BD17" s="91"/>
      <c r="BE17" s="91"/>
      <c r="BF17" s="91"/>
      <c r="BG17" s="91"/>
    </row>
    <row r="18" spans="1:59" ht="31.5" x14ac:dyDescent="0.2">
      <c r="A18" s="709"/>
      <c r="B18" s="126" t="s">
        <v>88</v>
      </c>
      <c r="C18" s="127"/>
      <c r="D18" s="91"/>
      <c r="E18" s="91"/>
      <c r="F18" s="91"/>
      <c r="G18" s="91"/>
      <c r="H18" s="91"/>
      <c r="I18" s="91"/>
      <c r="J18" s="91"/>
      <c r="K18" s="91"/>
      <c r="L18" s="124"/>
      <c r="M18" s="124"/>
      <c r="N18" s="91"/>
      <c r="O18" s="91"/>
      <c r="P18" s="91"/>
      <c r="Q18" s="91"/>
      <c r="R18" s="124"/>
      <c r="S18" s="124"/>
      <c r="T18" s="91"/>
      <c r="U18" s="91"/>
      <c r="V18" s="91"/>
      <c r="W18" s="91"/>
      <c r="X18" s="91"/>
      <c r="Y18" s="91"/>
      <c r="Z18" s="124"/>
      <c r="AA18" s="124"/>
      <c r="AB18" s="91"/>
      <c r="AC18" s="91"/>
      <c r="AD18" s="124"/>
      <c r="AE18" s="124"/>
      <c r="AF18" s="91"/>
      <c r="AG18" s="125"/>
      <c r="AH18" s="91"/>
      <c r="AI18" s="91"/>
      <c r="AJ18" s="91"/>
      <c r="AK18" s="124"/>
      <c r="AL18" s="91"/>
      <c r="AM18" s="124"/>
      <c r="AN18" s="91"/>
      <c r="AO18" s="124"/>
      <c r="AP18" s="91"/>
      <c r="AQ18" s="91"/>
      <c r="AR18" s="91"/>
      <c r="AS18" s="91"/>
      <c r="AT18" s="91"/>
      <c r="AU18" s="91"/>
      <c r="AV18" s="91"/>
      <c r="AW18" s="91"/>
      <c r="AX18" s="91"/>
      <c r="AY18" s="91"/>
      <c r="AZ18" s="91"/>
      <c r="BA18" s="91"/>
      <c r="BB18" s="91"/>
      <c r="BC18" s="91"/>
      <c r="BD18" s="91"/>
      <c r="BE18" s="91"/>
      <c r="BF18" s="91"/>
      <c r="BG18" s="91"/>
    </row>
    <row r="19" spans="1:59" x14ac:dyDescent="0.2">
      <c r="A19" s="710">
        <v>2019</v>
      </c>
      <c r="B19" s="122" t="s">
        <v>85</v>
      </c>
      <c r="C19" s="123"/>
      <c r="D19" s="21">
        <v>354.78619999999989</v>
      </c>
      <c r="E19" s="21">
        <v>305.06122098022354</v>
      </c>
      <c r="F19" s="21">
        <v>353.81330000000003</v>
      </c>
      <c r="G19" s="21">
        <v>304.2246775580395</v>
      </c>
      <c r="H19" s="21">
        <v>268.06617599999998</v>
      </c>
      <c r="I19" s="21">
        <v>230.49542218400683</v>
      </c>
      <c r="J19" s="21">
        <v>269.10377099999999</v>
      </c>
      <c r="K19" s="21">
        <v>231.38759329320715</v>
      </c>
      <c r="L19" s="124">
        <v>575665.0231621936</v>
      </c>
      <c r="M19" s="124">
        <v>573806.32057373004</v>
      </c>
      <c r="N19" s="21"/>
      <c r="O19" s="21"/>
      <c r="P19" s="21">
        <v>3.831</v>
      </c>
      <c r="Q19" s="21">
        <v>0</v>
      </c>
      <c r="R19" s="124">
        <v>18636.209501590984</v>
      </c>
      <c r="S19" s="124">
        <v>18849.313932575478</v>
      </c>
      <c r="T19" s="21">
        <v>3.2373357337606095</v>
      </c>
      <c r="U19" s="21">
        <v>3.2849610150213526</v>
      </c>
      <c r="V19" s="21">
        <v>557028.81366060267</v>
      </c>
      <c r="W19" s="21">
        <v>554957.00664115476</v>
      </c>
      <c r="X19" s="21">
        <v>19.911000000000005</v>
      </c>
      <c r="Y19" s="21">
        <v>5.9732999999999992</v>
      </c>
      <c r="Z19" s="124">
        <v>65745.611660602503</v>
      </c>
      <c r="AA19" s="124">
        <v>63673.804641154602</v>
      </c>
      <c r="AB19" s="21">
        <v>0.11420810543509204</v>
      </c>
      <c r="AC19" s="21">
        <v>0.11096741593485632</v>
      </c>
      <c r="AD19" s="124">
        <v>491283.20199999993</v>
      </c>
      <c r="AE19" s="124">
        <v>491283.20199999987</v>
      </c>
      <c r="AF19" s="21">
        <v>80524.048578459755</v>
      </c>
      <c r="AG19" s="125">
        <v>79673.567945705247</v>
      </c>
      <c r="AH19" s="21">
        <v>95227.739848886544</v>
      </c>
      <c r="AI19" s="21">
        <v>94221.961452591044</v>
      </c>
      <c r="AJ19" s="21">
        <v>15615.621000000001</v>
      </c>
      <c r="AK19" s="124">
        <v>15131.663</v>
      </c>
      <c r="AL19" s="21">
        <v>1217.1488199999999</v>
      </c>
      <c r="AM19" s="124">
        <v>1191.2258199999997</v>
      </c>
      <c r="AN19" s="21">
        <v>646.82682</v>
      </c>
      <c r="AO19" s="124">
        <v>641.05182000000002</v>
      </c>
      <c r="AP19" s="21">
        <v>165.42213964258193</v>
      </c>
      <c r="AQ19" s="21">
        <v>164.20516483398373</v>
      </c>
      <c r="AR19" s="21">
        <v>170.95657803244043</v>
      </c>
      <c r="AS19" s="21">
        <v>169.78245219907038</v>
      </c>
      <c r="AT19" s="21">
        <v>193.83471582422754</v>
      </c>
      <c r="AU19" s="21">
        <v>191.78746814264383</v>
      </c>
      <c r="AV19" s="21">
        <v>27.126228573383901</v>
      </c>
      <c r="AW19" s="21">
        <v>26.370680240800326</v>
      </c>
      <c r="AX19" s="21">
        <v>31.785375393315412</v>
      </c>
      <c r="AY19" s="21">
        <v>30.800285738245133</v>
      </c>
      <c r="AZ19" s="21">
        <v>2.1143351967330979</v>
      </c>
      <c r="BA19" s="21">
        <v>2.076006794085036</v>
      </c>
      <c r="BB19" s="21">
        <v>2.4774891855553411</v>
      </c>
      <c r="BC19" s="21">
        <v>2.4247232861831081</v>
      </c>
      <c r="BD19" s="21">
        <v>1.1236166763214248</v>
      </c>
      <c r="BE19" s="21">
        <v>1.1171919810137914</v>
      </c>
      <c r="BF19" s="21">
        <v>1.3166068315928299</v>
      </c>
      <c r="BG19" s="21">
        <v>1.3048519008797701</v>
      </c>
    </row>
    <row r="20" spans="1:59" ht="31.5" x14ac:dyDescent="0.2">
      <c r="A20" s="710"/>
      <c r="B20" s="122" t="s">
        <v>86</v>
      </c>
      <c r="C20" s="123"/>
      <c r="D20" s="21">
        <v>354.78619999999989</v>
      </c>
      <c r="E20" s="21">
        <v>305.06122098022354</v>
      </c>
      <c r="F20" s="21">
        <v>353.81330000000003</v>
      </c>
      <c r="G20" s="21">
        <v>304.2246775580395</v>
      </c>
      <c r="H20" s="21">
        <v>268.06617599999998</v>
      </c>
      <c r="I20" s="21">
        <v>230.49542218400683</v>
      </c>
      <c r="J20" s="21">
        <v>269.10377099999999</v>
      </c>
      <c r="K20" s="21">
        <v>231.38759329320715</v>
      </c>
      <c r="L20" s="124">
        <v>575665.0231621936</v>
      </c>
      <c r="M20" s="124">
        <v>573806.32057373004</v>
      </c>
      <c r="N20" s="21"/>
      <c r="O20" s="21"/>
      <c r="P20" s="21">
        <v>3.831</v>
      </c>
      <c r="Q20" s="21">
        <v>0</v>
      </c>
      <c r="R20" s="124">
        <v>18636.209501590984</v>
      </c>
      <c r="S20" s="124">
        <v>18849.313932575478</v>
      </c>
      <c r="T20" s="21">
        <v>3.2373357337606095</v>
      </c>
      <c r="U20" s="21">
        <v>3.2849610150213526</v>
      </c>
      <c r="V20" s="21">
        <v>557028.81366060267</v>
      </c>
      <c r="W20" s="21">
        <v>554957.00664115476</v>
      </c>
      <c r="X20" s="21">
        <v>10.337000000000002</v>
      </c>
      <c r="Y20" s="21">
        <v>3.1010999999999993</v>
      </c>
      <c r="Z20" s="124">
        <v>65745.611660602503</v>
      </c>
      <c r="AA20" s="124">
        <v>63673.804641154602</v>
      </c>
      <c r="AB20" s="21">
        <v>0.11420810543509204</v>
      </c>
      <c r="AC20" s="21">
        <v>0.11096741593485632</v>
      </c>
      <c r="AD20" s="124">
        <v>491283.20199999993</v>
      </c>
      <c r="AE20" s="124">
        <v>491283.20199999987</v>
      </c>
      <c r="AF20" s="21">
        <v>80524.048578459755</v>
      </c>
      <c r="AG20" s="125">
        <v>79673.567945705247</v>
      </c>
      <c r="AH20" s="21">
        <v>95227.739848886544</v>
      </c>
      <c r="AI20" s="21">
        <v>94221.961452591044</v>
      </c>
      <c r="AJ20" s="21">
        <v>15615.621000000001</v>
      </c>
      <c r="AK20" s="124">
        <v>15131.663</v>
      </c>
      <c r="AL20" s="21">
        <v>1217.1488199999999</v>
      </c>
      <c r="AM20" s="124">
        <v>1191.2258199999997</v>
      </c>
      <c r="AN20" s="21">
        <v>646.82682</v>
      </c>
      <c r="AO20" s="124">
        <v>641.05182000000002</v>
      </c>
      <c r="AP20" s="21">
        <v>165.42213964258193</v>
      </c>
      <c r="AQ20" s="21">
        <v>164.20516483398373</v>
      </c>
      <c r="AR20" s="21">
        <v>170.95657803244043</v>
      </c>
      <c r="AS20" s="21">
        <v>169.78245219907038</v>
      </c>
      <c r="AT20" s="21">
        <v>193.83471582422754</v>
      </c>
      <c r="AU20" s="21">
        <v>191.78746814264383</v>
      </c>
      <c r="AV20" s="21">
        <v>27.126228573383901</v>
      </c>
      <c r="AW20" s="21">
        <v>26.370680240800326</v>
      </c>
      <c r="AX20" s="21">
        <v>31.785375393315412</v>
      </c>
      <c r="AY20" s="21">
        <v>30.800285738245133</v>
      </c>
      <c r="AZ20" s="21">
        <v>2.1143351967330979</v>
      </c>
      <c r="BA20" s="21">
        <v>2.076006794085036</v>
      </c>
      <c r="BB20" s="21">
        <v>2.4774891855553411</v>
      </c>
      <c r="BC20" s="21">
        <v>2.4247232861831081</v>
      </c>
      <c r="BD20" s="21">
        <v>1.1236166763214248</v>
      </c>
      <c r="BE20" s="21">
        <v>1.1171919810137914</v>
      </c>
      <c r="BF20" s="21">
        <v>1.3166068315928299</v>
      </c>
      <c r="BG20" s="21">
        <v>1.3048519008797701</v>
      </c>
    </row>
    <row r="21" spans="1:59" ht="31.5" x14ac:dyDescent="0.2">
      <c r="A21" s="710"/>
      <c r="B21" s="122" t="s">
        <v>87</v>
      </c>
      <c r="C21" s="123"/>
      <c r="D21" s="21"/>
      <c r="E21" s="21"/>
      <c r="F21" s="21"/>
      <c r="G21" s="21"/>
      <c r="H21" s="21"/>
      <c r="I21" s="21"/>
      <c r="J21" s="21"/>
      <c r="K21" s="21"/>
      <c r="L21" s="124"/>
      <c r="M21" s="124"/>
      <c r="N21" s="21"/>
      <c r="O21" s="21"/>
      <c r="P21" s="21"/>
      <c r="Q21" s="21"/>
      <c r="R21" s="124"/>
      <c r="S21" s="124"/>
      <c r="T21" s="21"/>
      <c r="U21" s="21"/>
      <c r="V21" s="21"/>
      <c r="W21" s="21"/>
      <c r="X21" s="21"/>
      <c r="Y21" s="21"/>
      <c r="Z21" s="124"/>
      <c r="AA21" s="124"/>
      <c r="AB21" s="21"/>
      <c r="AC21" s="21"/>
      <c r="AD21" s="124"/>
      <c r="AE21" s="124"/>
      <c r="AF21" s="21"/>
      <c r="AG21" s="125"/>
      <c r="AH21" s="21"/>
      <c r="AI21" s="21"/>
      <c r="AJ21" s="21"/>
      <c r="AK21" s="124"/>
      <c r="AL21" s="21"/>
      <c r="AM21" s="124"/>
      <c r="AN21" s="21"/>
      <c r="AO21" s="124"/>
      <c r="AP21" s="21"/>
      <c r="AQ21" s="21"/>
      <c r="AR21" s="21"/>
      <c r="AS21" s="21"/>
      <c r="AT21" s="21"/>
      <c r="AU21" s="21"/>
      <c r="AV21" s="21"/>
      <c r="AW21" s="21"/>
      <c r="AX21" s="21"/>
      <c r="AY21" s="21"/>
      <c r="AZ21" s="21"/>
      <c r="BA21" s="21"/>
      <c r="BB21" s="21"/>
      <c r="BC21" s="21"/>
      <c r="BD21" s="21"/>
      <c r="BE21" s="21"/>
      <c r="BF21" s="21"/>
      <c r="BG21" s="21"/>
    </row>
    <row r="22" spans="1:59" ht="31.5" x14ac:dyDescent="0.2">
      <c r="A22" s="710"/>
      <c r="B22" s="122" t="s">
        <v>88</v>
      </c>
      <c r="C22" s="123"/>
      <c r="D22" s="21"/>
      <c r="E22" s="21"/>
      <c r="F22" s="21"/>
      <c r="G22" s="21"/>
      <c r="H22" s="21"/>
      <c r="I22" s="21"/>
      <c r="J22" s="21"/>
      <c r="K22" s="21"/>
      <c r="L22" s="124"/>
      <c r="M22" s="124"/>
      <c r="N22" s="21"/>
      <c r="O22" s="21"/>
      <c r="P22" s="21"/>
      <c r="Q22" s="21"/>
      <c r="R22" s="124"/>
      <c r="S22" s="124"/>
      <c r="T22" s="21"/>
      <c r="U22" s="21"/>
      <c r="V22" s="21"/>
      <c r="W22" s="21"/>
      <c r="X22" s="21"/>
      <c r="Y22" s="21"/>
      <c r="Z22" s="124"/>
      <c r="AA22" s="124"/>
      <c r="AB22" s="21"/>
      <c r="AC22" s="21"/>
      <c r="AD22" s="124"/>
      <c r="AE22" s="124"/>
      <c r="AF22" s="21"/>
      <c r="AG22" s="125"/>
      <c r="AH22" s="21"/>
      <c r="AI22" s="21"/>
      <c r="AJ22" s="21"/>
      <c r="AK22" s="124"/>
      <c r="AL22" s="21"/>
      <c r="AM22" s="124"/>
      <c r="AN22" s="21"/>
      <c r="AO22" s="124"/>
      <c r="AP22" s="21"/>
      <c r="AQ22" s="21"/>
      <c r="AR22" s="21"/>
      <c r="AS22" s="21"/>
      <c r="AT22" s="21"/>
      <c r="AU22" s="21"/>
      <c r="AV22" s="21"/>
      <c r="AW22" s="21"/>
      <c r="AX22" s="21"/>
      <c r="AY22" s="21"/>
      <c r="AZ22" s="21"/>
      <c r="BA22" s="21"/>
      <c r="BB22" s="21"/>
      <c r="BC22" s="21"/>
      <c r="BD22" s="21"/>
      <c r="BE22" s="21"/>
      <c r="BF22" s="21"/>
      <c r="BG22" s="21"/>
    </row>
    <row r="23" spans="1:59" x14ac:dyDescent="0.2">
      <c r="A23" s="709">
        <v>2020</v>
      </c>
      <c r="B23" s="126" t="s">
        <v>85</v>
      </c>
      <c r="C23" s="127"/>
      <c r="D23" s="91">
        <v>354.78619999999989</v>
      </c>
      <c r="E23" s="91">
        <v>305.06122098022354</v>
      </c>
      <c r="F23" s="91">
        <v>367.99329999999998</v>
      </c>
      <c r="G23" s="91">
        <v>316.41728288907996</v>
      </c>
      <c r="H23" s="91">
        <v>268.06617599999998</v>
      </c>
      <c r="I23" s="91">
        <v>230.49542218400683</v>
      </c>
      <c r="J23" s="91">
        <v>269.14077099999997</v>
      </c>
      <c r="K23" s="91">
        <v>231.41940756663797</v>
      </c>
      <c r="L23" s="124">
        <v>575665.0231621936</v>
      </c>
      <c r="M23" s="124">
        <v>580516.44091608492</v>
      </c>
      <c r="N23" s="91"/>
      <c r="O23" s="91"/>
      <c r="P23" s="91">
        <v>4.8979999999999988</v>
      </c>
      <c r="Q23" s="91">
        <v>0</v>
      </c>
      <c r="R23" s="124">
        <v>18636.209501590984</v>
      </c>
      <c r="S23" s="124">
        <v>20243.863319893902</v>
      </c>
      <c r="T23" s="91">
        <v>3.2373357337606095</v>
      </c>
      <c r="U23" s="91">
        <v>3.4872161911466351</v>
      </c>
      <c r="V23" s="91">
        <v>557028.81366060267</v>
      </c>
      <c r="W23" s="91">
        <v>560272.5775961912</v>
      </c>
      <c r="X23" s="91">
        <v>19.439000000000004</v>
      </c>
      <c r="Y23" s="91">
        <v>5.8316999999999988</v>
      </c>
      <c r="Z23" s="124">
        <v>65745.611660602503</v>
      </c>
      <c r="AA23" s="124">
        <v>58894.599596191023</v>
      </c>
      <c r="AB23" s="91">
        <v>0.11420810543509204</v>
      </c>
      <c r="AC23" s="91">
        <v>0.10145207860651165</v>
      </c>
      <c r="AD23" s="124">
        <v>501377.978</v>
      </c>
      <c r="AE23" s="124">
        <v>491283.20199999987</v>
      </c>
      <c r="AF23" s="91">
        <v>80524.048578459755</v>
      </c>
      <c r="AG23" s="125">
        <v>79754.218509464015</v>
      </c>
      <c r="AH23" s="91">
        <v>95227.739848886544</v>
      </c>
      <c r="AI23" s="91">
        <v>94317.338809292152</v>
      </c>
      <c r="AJ23" s="91">
        <v>15615.621000000001</v>
      </c>
      <c r="AK23" s="124">
        <v>14163.364000000001</v>
      </c>
      <c r="AL23" s="91">
        <v>1217.1488199999999</v>
      </c>
      <c r="AM23" s="124">
        <v>1041.18082</v>
      </c>
      <c r="AN23" s="91">
        <v>646.82682</v>
      </c>
      <c r="AO23" s="124">
        <v>560.90161999999998</v>
      </c>
      <c r="AP23" s="91">
        <v>165.42213964258193</v>
      </c>
      <c r="AQ23" s="91">
        <v>162.47143433259964</v>
      </c>
      <c r="AR23" s="91">
        <v>170.95657803244043</v>
      </c>
      <c r="AS23" s="91">
        <v>168.34187961501499</v>
      </c>
      <c r="AT23" s="91">
        <v>193.83471582422754</v>
      </c>
      <c r="AU23" s="91">
        <v>188.11623754502466</v>
      </c>
      <c r="AV23" s="91">
        <v>27.126228573383901</v>
      </c>
      <c r="AW23" s="91">
        <v>24.397868865952326</v>
      </c>
      <c r="AX23" s="91">
        <v>31.785375393315412</v>
      </c>
      <c r="AY23" s="91">
        <v>28.248875342506569</v>
      </c>
      <c r="AZ23" s="91">
        <v>2.1143351967330979</v>
      </c>
      <c r="BA23" s="91">
        <v>1.793542347150346</v>
      </c>
      <c r="BB23" s="91">
        <v>2.4774891855553411</v>
      </c>
      <c r="BC23" s="91">
        <v>2.0766385156230376</v>
      </c>
      <c r="BD23" s="91">
        <v>1.1236166763214248</v>
      </c>
      <c r="BE23" s="91">
        <v>0.96621142911106572</v>
      </c>
      <c r="BF23" s="91">
        <v>1.3166068315928299</v>
      </c>
      <c r="BG23" s="91">
        <v>1.1187200966373516</v>
      </c>
    </row>
    <row r="24" spans="1:59" ht="31.5" x14ac:dyDescent="0.2">
      <c r="A24" s="709"/>
      <c r="B24" s="126" t="s">
        <v>86</v>
      </c>
      <c r="C24" s="127"/>
      <c r="D24" s="91">
        <v>354.78619999999989</v>
      </c>
      <c r="E24" s="91">
        <v>305.06122098022354</v>
      </c>
      <c r="F24" s="91">
        <v>367.99329999999998</v>
      </c>
      <c r="G24" s="91">
        <v>316.41728288907996</v>
      </c>
      <c r="H24" s="91">
        <v>268.06617599999998</v>
      </c>
      <c r="I24" s="91">
        <v>230.49542218400683</v>
      </c>
      <c r="J24" s="91">
        <v>269.14077099999997</v>
      </c>
      <c r="K24" s="91">
        <v>231.41940756663797</v>
      </c>
      <c r="L24" s="124">
        <v>575665.0231621936</v>
      </c>
      <c r="M24" s="124">
        <v>580516.44091608492</v>
      </c>
      <c r="N24" s="91"/>
      <c r="O24" s="91"/>
      <c r="P24" s="91">
        <v>4.8979999999999988</v>
      </c>
      <c r="Q24" s="91">
        <v>0</v>
      </c>
      <c r="R24" s="124">
        <v>18636.209501590984</v>
      </c>
      <c r="S24" s="124">
        <v>20243.863319893902</v>
      </c>
      <c r="T24" s="91">
        <v>3.2373357337606095</v>
      </c>
      <c r="U24" s="91">
        <v>3.4872161911466351</v>
      </c>
      <c r="V24" s="91">
        <v>557028.81366060267</v>
      </c>
      <c r="W24" s="91">
        <v>560272.5775961912</v>
      </c>
      <c r="X24" s="91">
        <v>10.101000000000001</v>
      </c>
      <c r="Y24" s="91">
        <v>3.0302999999999991</v>
      </c>
      <c r="Z24" s="124">
        <v>65745.611660602503</v>
      </c>
      <c r="AA24" s="124">
        <v>58894.599596191023</v>
      </c>
      <c r="AB24" s="91">
        <v>0.11420810543509204</v>
      </c>
      <c r="AC24" s="91">
        <v>0.10145207860651165</v>
      </c>
      <c r="AD24" s="124">
        <v>501377.978</v>
      </c>
      <c r="AE24" s="124">
        <v>491283.20199999987</v>
      </c>
      <c r="AF24" s="91">
        <v>80524.048578459755</v>
      </c>
      <c r="AG24" s="125">
        <v>79754.218509464015</v>
      </c>
      <c r="AH24" s="91">
        <v>95227.739848886544</v>
      </c>
      <c r="AI24" s="91">
        <v>94317.338809292152</v>
      </c>
      <c r="AJ24" s="91">
        <v>15615.621000000001</v>
      </c>
      <c r="AK24" s="124">
        <v>14163.364000000001</v>
      </c>
      <c r="AL24" s="91">
        <v>1217.1488199999999</v>
      </c>
      <c r="AM24" s="124">
        <v>1041.18082</v>
      </c>
      <c r="AN24" s="91">
        <v>646.82682</v>
      </c>
      <c r="AO24" s="124">
        <v>560.90161999999998</v>
      </c>
      <c r="AP24" s="91">
        <v>165.42213964258193</v>
      </c>
      <c r="AQ24" s="91">
        <v>162.47143433259964</v>
      </c>
      <c r="AR24" s="91">
        <v>170.95657803244043</v>
      </c>
      <c r="AS24" s="91">
        <v>168.34187961501499</v>
      </c>
      <c r="AT24" s="91">
        <v>193.83471582422754</v>
      </c>
      <c r="AU24" s="91">
        <v>188.11623754502466</v>
      </c>
      <c r="AV24" s="91">
        <v>27.126228573383901</v>
      </c>
      <c r="AW24" s="91">
        <v>24.397868865952326</v>
      </c>
      <c r="AX24" s="91">
        <v>31.785375393315412</v>
      </c>
      <c r="AY24" s="91">
        <v>28.248875342506569</v>
      </c>
      <c r="AZ24" s="91">
        <v>2.1143351967330979</v>
      </c>
      <c r="BA24" s="91">
        <v>1.793542347150346</v>
      </c>
      <c r="BB24" s="91">
        <v>2.4774891855553411</v>
      </c>
      <c r="BC24" s="91">
        <v>2.0766385156230376</v>
      </c>
      <c r="BD24" s="91">
        <v>1.1236166763214248</v>
      </c>
      <c r="BE24" s="91">
        <v>0.96621142911106572</v>
      </c>
      <c r="BF24" s="91">
        <v>1.3166068315928299</v>
      </c>
      <c r="BG24" s="91">
        <v>1.1187200966373516</v>
      </c>
    </row>
    <row r="25" spans="1:59" ht="31.5" x14ac:dyDescent="0.2">
      <c r="A25" s="709"/>
      <c r="B25" s="126" t="s">
        <v>87</v>
      </c>
      <c r="C25" s="127"/>
      <c r="D25" s="91"/>
      <c r="E25" s="91"/>
      <c r="F25" s="91"/>
      <c r="G25" s="91"/>
      <c r="H25" s="91"/>
      <c r="I25" s="91"/>
      <c r="J25" s="91"/>
      <c r="K25" s="91"/>
      <c r="L25" s="124"/>
      <c r="M25" s="124"/>
      <c r="N25" s="91"/>
      <c r="O25" s="91"/>
      <c r="P25" s="91"/>
      <c r="Q25" s="91"/>
      <c r="R25" s="124"/>
      <c r="S25" s="124"/>
      <c r="T25" s="91"/>
      <c r="U25" s="91"/>
      <c r="V25" s="91"/>
      <c r="W25" s="91"/>
      <c r="X25" s="91"/>
      <c r="Y25" s="91"/>
      <c r="Z25" s="124"/>
      <c r="AA25" s="124"/>
      <c r="AB25" s="91"/>
      <c r="AC25" s="91"/>
      <c r="AD25" s="124"/>
      <c r="AE25" s="124"/>
      <c r="AF25" s="91"/>
      <c r="AG25" s="125"/>
      <c r="AH25" s="91"/>
      <c r="AI25" s="91"/>
      <c r="AJ25" s="91"/>
      <c r="AK25" s="124"/>
      <c r="AL25" s="91"/>
      <c r="AM25" s="124"/>
      <c r="AN25" s="91"/>
      <c r="AO25" s="124"/>
      <c r="AP25" s="91"/>
      <c r="AQ25" s="91"/>
      <c r="AR25" s="91"/>
      <c r="AS25" s="91"/>
      <c r="AT25" s="91"/>
      <c r="AU25" s="91"/>
      <c r="AV25" s="91"/>
      <c r="AW25" s="91"/>
      <c r="AX25" s="91"/>
      <c r="AY25" s="91"/>
      <c r="AZ25" s="91"/>
      <c r="BA25" s="91"/>
      <c r="BB25" s="91"/>
      <c r="BC25" s="91"/>
      <c r="BD25" s="91"/>
      <c r="BE25" s="91"/>
      <c r="BF25" s="91"/>
      <c r="BG25" s="91"/>
    </row>
    <row r="26" spans="1:59" ht="31.5" x14ac:dyDescent="0.2">
      <c r="A26" s="709"/>
      <c r="B26" s="126" t="s">
        <v>88</v>
      </c>
      <c r="C26" s="127"/>
      <c r="D26" s="91"/>
      <c r="E26" s="91"/>
      <c r="F26" s="91"/>
      <c r="G26" s="91"/>
      <c r="H26" s="91"/>
      <c r="I26" s="91"/>
      <c r="J26" s="91"/>
      <c r="K26" s="91"/>
      <c r="L26" s="124"/>
      <c r="M26" s="124"/>
      <c r="N26" s="91"/>
      <c r="O26" s="91"/>
      <c r="P26" s="91"/>
      <c r="Q26" s="91"/>
      <c r="R26" s="124"/>
      <c r="S26" s="124"/>
      <c r="T26" s="91"/>
      <c r="U26" s="91"/>
      <c r="V26" s="91"/>
      <c r="W26" s="91"/>
      <c r="X26" s="91"/>
      <c r="Y26" s="91"/>
      <c r="Z26" s="124"/>
      <c r="AA26" s="124"/>
      <c r="AB26" s="91"/>
      <c r="AC26" s="91"/>
      <c r="AD26" s="124"/>
      <c r="AE26" s="124"/>
      <c r="AF26" s="91"/>
      <c r="AG26" s="125"/>
      <c r="AH26" s="91"/>
      <c r="AI26" s="91"/>
      <c r="AJ26" s="91"/>
      <c r="AK26" s="124"/>
      <c r="AL26" s="91"/>
      <c r="AM26" s="124"/>
      <c r="AN26" s="91"/>
      <c r="AO26" s="124"/>
      <c r="AP26" s="91"/>
      <c r="AQ26" s="91"/>
      <c r="AR26" s="91"/>
      <c r="AS26" s="91"/>
      <c r="AT26" s="91"/>
      <c r="AU26" s="91"/>
      <c r="AV26" s="91"/>
      <c r="AW26" s="91"/>
      <c r="AX26" s="91"/>
      <c r="AY26" s="91"/>
      <c r="AZ26" s="91"/>
      <c r="BA26" s="91"/>
      <c r="BB26" s="91"/>
      <c r="BC26" s="91"/>
      <c r="BD26" s="91"/>
      <c r="BE26" s="91"/>
      <c r="BF26" s="91"/>
      <c r="BG26" s="91"/>
    </row>
    <row r="27" spans="1:59" x14ac:dyDescent="0.2">
      <c r="A27" s="710">
        <v>2021</v>
      </c>
      <c r="B27" s="122" t="s">
        <v>85</v>
      </c>
      <c r="C27" s="123"/>
      <c r="D27" s="21">
        <v>354.78619999999989</v>
      </c>
      <c r="E27" s="21">
        <v>305.06122098022354</v>
      </c>
      <c r="F27" s="21">
        <v>359.14409999999998</v>
      </c>
      <c r="G27" s="21">
        <v>308.80834049871021</v>
      </c>
      <c r="H27" s="21">
        <v>268.06617599999998</v>
      </c>
      <c r="I27" s="21">
        <v>230.49542218400683</v>
      </c>
      <c r="J27" s="21">
        <v>267.88067599999999</v>
      </c>
      <c r="K27" s="21">
        <v>230.335920894239</v>
      </c>
      <c r="L27" s="124">
        <v>575665.0231621936</v>
      </c>
      <c r="M27" s="124">
        <v>585042.7119208232</v>
      </c>
      <c r="N27" s="21"/>
      <c r="O27" s="21"/>
      <c r="P27" s="21">
        <v>6.9179999999999966</v>
      </c>
      <c r="Q27" s="21">
        <v>0</v>
      </c>
      <c r="R27" s="124">
        <v>18636.209501590984</v>
      </c>
      <c r="S27" s="124">
        <v>20391.486294729915</v>
      </c>
      <c r="T27" s="21">
        <v>3.2373357337606095</v>
      </c>
      <c r="U27" s="21">
        <v>3.4854696724244634</v>
      </c>
      <c r="V27" s="21">
        <v>557028.81366060267</v>
      </c>
      <c r="W27" s="21">
        <v>564651.22562609334</v>
      </c>
      <c r="X27" s="21">
        <v>20.439000000000004</v>
      </c>
      <c r="Y27" s="21">
        <v>6.1316999999999986</v>
      </c>
      <c r="Z27" s="124">
        <v>65745.611660602503</v>
      </c>
      <c r="AA27" s="124">
        <v>49304.068626093191</v>
      </c>
      <c r="AB27" s="21">
        <v>0.11420810543509204</v>
      </c>
      <c r="AC27" s="21">
        <v>8.4274306168548183E-2</v>
      </c>
      <c r="AD27" s="124">
        <v>515347.15699999995</v>
      </c>
      <c r="AE27" s="124">
        <v>491283.20199999987</v>
      </c>
      <c r="AF27" s="21">
        <v>80524.048578459755</v>
      </c>
      <c r="AG27" s="125">
        <v>78789.848344889673</v>
      </c>
      <c r="AH27" s="21">
        <v>95227.739848886544</v>
      </c>
      <c r="AI27" s="21">
        <v>93176.87465266652</v>
      </c>
      <c r="AJ27" s="21">
        <v>15615.621000000001</v>
      </c>
      <c r="AK27" s="124">
        <v>12491.484500000002</v>
      </c>
      <c r="AL27" s="21">
        <v>1217.1488199999999</v>
      </c>
      <c r="AM27" s="124">
        <v>791.71882000000016</v>
      </c>
      <c r="AN27" s="21">
        <v>646.82682</v>
      </c>
      <c r="AO27" s="124">
        <v>389.32461999999998</v>
      </c>
      <c r="AP27" s="21">
        <v>165.42213964258193</v>
      </c>
      <c r="AQ27" s="21">
        <v>159.26508057291485</v>
      </c>
      <c r="AR27" s="21">
        <v>170.95657803244043</v>
      </c>
      <c r="AS27" s="21">
        <v>165.01668715825537</v>
      </c>
      <c r="AT27" s="21">
        <v>193.83471582422754</v>
      </c>
      <c r="AU27" s="21">
        <v>180.80409174095149</v>
      </c>
      <c r="AV27" s="21">
        <v>27.126228573383901</v>
      </c>
      <c r="AW27" s="21">
        <v>21.351406052026057</v>
      </c>
      <c r="AX27" s="21">
        <v>31.785375393315412</v>
      </c>
      <c r="AY27" s="21">
        <v>24.238970430567456</v>
      </c>
      <c r="AZ27" s="21">
        <v>2.1143351967330979</v>
      </c>
      <c r="BA27" s="21">
        <v>1.3532666997946425</v>
      </c>
      <c r="BB27" s="21">
        <v>2.4774891855553411</v>
      </c>
      <c r="BC27" s="21">
        <v>1.5362825024762874</v>
      </c>
      <c r="BD27" s="21">
        <v>1.1236166763214248</v>
      </c>
      <c r="BE27" s="21">
        <v>0.66546358422577745</v>
      </c>
      <c r="BF27" s="21">
        <v>1.3166068315928299</v>
      </c>
      <c r="BG27" s="21">
        <v>0.75546088633996289</v>
      </c>
    </row>
    <row r="28" spans="1:59" ht="31.5" x14ac:dyDescent="0.2">
      <c r="A28" s="710"/>
      <c r="B28" s="122" t="s">
        <v>86</v>
      </c>
      <c r="C28" s="123"/>
      <c r="D28" s="21">
        <v>354.78619999999989</v>
      </c>
      <c r="E28" s="21">
        <v>305.06122098022354</v>
      </c>
      <c r="F28" s="21">
        <v>359.14409999999998</v>
      </c>
      <c r="G28" s="21">
        <v>308.80834049871021</v>
      </c>
      <c r="H28" s="21">
        <v>268.06617599999998</v>
      </c>
      <c r="I28" s="21">
        <v>230.49542218400683</v>
      </c>
      <c r="J28" s="21">
        <v>267.88067599999999</v>
      </c>
      <c r="K28" s="21">
        <v>230.335920894239</v>
      </c>
      <c r="L28" s="124">
        <v>575665.0231621936</v>
      </c>
      <c r="M28" s="124">
        <v>585042.7119208232</v>
      </c>
      <c r="N28" s="21"/>
      <c r="O28" s="21"/>
      <c r="P28" s="21">
        <v>6.9179999999999966</v>
      </c>
      <c r="Q28" s="21">
        <v>0</v>
      </c>
      <c r="R28" s="124">
        <v>18636.209501590984</v>
      </c>
      <c r="S28" s="124">
        <v>20391.486294729915</v>
      </c>
      <c r="T28" s="21">
        <v>3.2373357337606095</v>
      </c>
      <c r="U28" s="21">
        <v>3.4854696724244634</v>
      </c>
      <c r="V28" s="21">
        <v>557028.81366060267</v>
      </c>
      <c r="W28" s="21">
        <v>564651.22562609334</v>
      </c>
      <c r="X28" s="21">
        <v>10.601000000000001</v>
      </c>
      <c r="Y28" s="21">
        <v>3.180299999999999</v>
      </c>
      <c r="Z28" s="124">
        <v>65745.611660602503</v>
      </c>
      <c r="AA28" s="124">
        <v>49304.068626093191</v>
      </c>
      <c r="AB28" s="21">
        <v>0.11420810543509204</v>
      </c>
      <c r="AC28" s="21">
        <v>8.4274306168548183E-2</v>
      </c>
      <c r="AD28" s="124">
        <v>515347.15699999995</v>
      </c>
      <c r="AE28" s="124">
        <v>491283.20199999987</v>
      </c>
      <c r="AF28" s="21">
        <v>80524.048578459755</v>
      </c>
      <c r="AG28" s="125">
        <v>78789.848344889673</v>
      </c>
      <c r="AH28" s="21">
        <v>95227.739848886544</v>
      </c>
      <c r="AI28" s="21">
        <v>93176.87465266652</v>
      </c>
      <c r="AJ28" s="21">
        <v>15615.621000000001</v>
      </c>
      <c r="AK28" s="124">
        <v>12491.484500000002</v>
      </c>
      <c r="AL28" s="21">
        <v>1217.1488199999999</v>
      </c>
      <c r="AM28" s="124">
        <v>791.71882000000016</v>
      </c>
      <c r="AN28" s="21">
        <v>646.82682</v>
      </c>
      <c r="AO28" s="124">
        <v>389.32461999999998</v>
      </c>
      <c r="AP28" s="21">
        <v>165.42213964258193</v>
      </c>
      <c r="AQ28" s="21">
        <v>159.26508057291485</v>
      </c>
      <c r="AR28" s="21">
        <v>170.95657803244043</v>
      </c>
      <c r="AS28" s="21">
        <v>165.01668715825537</v>
      </c>
      <c r="AT28" s="21">
        <v>193.83471582422754</v>
      </c>
      <c r="AU28" s="21">
        <v>180.80409174095149</v>
      </c>
      <c r="AV28" s="21">
        <v>27.126228573383901</v>
      </c>
      <c r="AW28" s="21">
        <v>21.351406052026057</v>
      </c>
      <c r="AX28" s="21">
        <v>31.785375393315412</v>
      </c>
      <c r="AY28" s="21">
        <v>24.238970430567456</v>
      </c>
      <c r="AZ28" s="21">
        <v>2.1143351967330979</v>
      </c>
      <c r="BA28" s="21">
        <v>1.3532666997946425</v>
      </c>
      <c r="BB28" s="21">
        <v>2.4774891855553411</v>
      </c>
      <c r="BC28" s="21">
        <v>1.5362825024762874</v>
      </c>
      <c r="BD28" s="21">
        <v>1.1236166763214248</v>
      </c>
      <c r="BE28" s="21">
        <v>0.66546358422577745</v>
      </c>
      <c r="BF28" s="21">
        <v>1.3166068315928299</v>
      </c>
      <c r="BG28" s="21">
        <v>0.75546088633996289</v>
      </c>
    </row>
    <row r="29" spans="1:59" ht="31.5" x14ac:dyDescent="0.2">
      <c r="A29" s="710"/>
      <c r="B29" s="122" t="s">
        <v>87</v>
      </c>
      <c r="C29" s="123"/>
      <c r="D29" s="21"/>
      <c r="E29" s="21"/>
      <c r="F29" s="21"/>
      <c r="G29" s="21"/>
      <c r="H29" s="21"/>
      <c r="I29" s="21"/>
      <c r="J29" s="21"/>
      <c r="K29" s="21"/>
      <c r="L29" s="124"/>
      <c r="M29" s="124"/>
      <c r="N29" s="21"/>
      <c r="O29" s="21"/>
      <c r="P29" s="21"/>
      <c r="Q29" s="21"/>
      <c r="R29" s="124"/>
      <c r="S29" s="124"/>
      <c r="T29" s="21"/>
      <c r="U29" s="21"/>
      <c r="V29" s="21"/>
      <c r="W29" s="21"/>
      <c r="X29" s="21"/>
      <c r="Y29" s="21"/>
      <c r="Z29" s="124"/>
      <c r="AA29" s="124"/>
      <c r="AB29" s="21"/>
      <c r="AC29" s="21"/>
      <c r="AD29" s="124"/>
      <c r="AE29" s="124"/>
      <c r="AF29" s="21"/>
      <c r="AG29" s="125"/>
      <c r="AH29" s="21"/>
      <c r="AI29" s="21"/>
      <c r="AJ29" s="21"/>
      <c r="AK29" s="124"/>
      <c r="AL29" s="21"/>
      <c r="AM29" s="124"/>
      <c r="AN29" s="21"/>
      <c r="AO29" s="124"/>
      <c r="AP29" s="21"/>
      <c r="AQ29" s="21"/>
      <c r="AR29" s="21"/>
      <c r="AS29" s="21"/>
      <c r="AT29" s="21"/>
      <c r="AU29" s="21"/>
      <c r="AV29" s="21"/>
      <c r="AW29" s="21"/>
      <c r="AX29" s="21"/>
      <c r="AY29" s="21"/>
      <c r="AZ29" s="21"/>
      <c r="BA29" s="21"/>
      <c r="BB29" s="21"/>
      <c r="BC29" s="21"/>
      <c r="BD29" s="21"/>
      <c r="BE29" s="21"/>
      <c r="BF29" s="21"/>
      <c r="BG29" s="21"/>
    </row>
    <row r="30" spans="1:59" ht="31.5" x14ac:dyDescent="0.2">
      <c r="A30" s="710"/>
      <c r="B30" s="122" t="s">
        <v>88</v>
      </c>
      <c r="C30" s="123"/>
      <c r="D30" s="21"/>
      <c r="E30" s="21"/>
      <c r="F30" s="21"/>
      <c r="G30" s="21"/>
      <c r="H30" s="21"/>
      <c r="I30" s="21"/>
      <c r="J30" s="21"/>
      <c r="K30" s="21"/>
      <c r="L30" s="124"/>
      <c r="M30" s="124"/>
      <c r="N30" s="21"/>
      <c r="O30" s="21"/>
      <c r="P30" s="21"/>
      <c r="Q30" s="21"/>
      <c r="R30" s="124"/>
      <c r="S30" s="124"/>
      <c r="T30" s="21"/>
      <c r="U30" s="21"/>
      <c r="V30" s="21"/>
      <c r="W30" s="21"/>
      <c r="X30" s="21"/>
      <c r="Y30" s="21"/>
      <c r="Z30" s="124"/>
      <c r="AA30" s="124"/>
      <c r="AB30" s="21"/>
      <c r="AC30" s="21"/>
      <c r="AD30" s="124"/>
      <c r="AE30" s="124"/>
      <c r="AF30" s="21"/>
      <c r="AG30" s="125"/>
      <c r="AH30" s="21"/>
      <c r="AI30" s="21"/>
      <c r="AJ30" s="21"/>
      <c r="AK30" s="124"/>
      <c r="AL30" s="21"/>
      <c r="AM30" s="124"/>
      <c r="AN30" s="21"/>
      <c r="AO30" s="124"/>
      <c r="AP30" s="21"/>
      <c r="AQ30" s="21"/>
      <c r="AR30" s="21"/>
      <c r="AS30" s="21"/>
      <c r="AT30" s="21"/>
      <c r="AU30" s="21"/>
      <c r="AV30" s="21"/>
      <c r="AW30" s="21"/>
      <c r="AX30" s="21"/>
      <c r="AY30" s="21"/>
      <c r="AZ30" s="21"/>
      <c r="BA30" s="21"/>
      <c r="BB30" s="21"/>
      <c r="BC30" s="21"/>
      <c r="BD30" s="21"/>
      <c r="BE30" s="21"/>
      <c r="BF30" s="21"/>
      <c r="BG30" s="21"/>
    </row>
    <row r="31" spans="1:59" x14ac:dyDescent="0.2">
      <c r="A31" s="709">
        <v>2022</v>
      </c>
      <c r="B31" s="126" t="s">
        <v>85</v>
      </c>
      <c r="C31" s="127"/>
      <c r="D31" s="91">
        <v>354.78619999999989</v>
      </c>
      <c r="E31" s="91">
        <v>305.06122098022354</v>
      </c>
      <c r="F31" s="91">
        <v>309.26</v>
      </c>
      <c r="G31" s="91">
        <v>265.91573516766977</v>
      </c>
      <c r="H31" s="91">
        <v>268.06617599999998</v>
      </c>
      <c r="I31" s="91">
        <v>230.49542218400683</v>
      </c>
      <c r="J31" s="91">
        <v>262.83699999999999</v>
      </c>
      <c r="K31" s="91">
        <v>225.99914015477211</v>
      </c>
      <c r="L31" s="124">
        <v>575665.0231621936</v>
      </c>
      <c r="M31" s="124">
        <v>571870.5122</v>
      </c>
      <c r="N31" s="91"/>
      <c r="O31" s="91"/>
      <c r="P31" s="91">
        <v>8.298</v>
      </c>
      <c r="Q31" s="91">
        <v>0</v>
      </c>
      <c r="R31" s="124">
        <v>18636.209501590984</v>
      </c>
      <c r="S31" s="124">
        <v>19357.574400000005</v>
      </c>
      <c r="T31" s="91">
        <v>3.2373357337606095</v>
      </c>
      <c r="U31" s="91">
        <v>3.3849576061425055</v>
      </c>
      <c r="V31" s="91">
        <v>557028.81366060267</v>
      </c>
      <c r="W31" s="91">
        <v>552512.93780000007</v>
      </c>
      <c r="X31" s="91">
        <v>21.729000000000003</v>
      </c>
      <c r="Y31" s="91">
        <v>6.5186999999999991</v>
      </c>
      <c r="Z31" s="124">
        <v>65745.611660602503</v>
      </c>
      <c r="AA31" s="124">
        <v>37165.7808</v>
      </c>
      <c r="AB31" s="91">
        <v>0.11420810543509204</v>
      </c>
      <c r="AC31" s="91">
        <v>6.4989853484528029E-2</v>
      </c>
      <c r="AD31" s="124">
        <v>515347.15699999995</v>
      </c>
      <c r="AE31" s="124">
        <v>491283.20199999987</v>
      </c>
      <c r="AF31" s="91">
        <v>80524.048578459755</v>
      </c>
      <c r="AG31" s="125">
        <v>76032.050821751327</v>
      </c>
      <c r="AH31" s="91">
        <v>95227.739848886544</v>
      </c>
      <c r="AI31" s="91">
        <v>89915.503301803066</v>
      </c>
      <c r="AJ31" s="91">
        <v>15615.621000000001</v>
      </c>
      <c r="AK31" s="124">
        <v>10441.024700000004</v>
      </c>
      <c r="AL31" s="91">
        <v>1217.1488199999999</v>
      </c>
      <c r="AM31" s="124">
        <v>674.84219200000007</v>
      </c>
      <c r="AN31" s="91">
        <v>646.82682</v>
      </c>
      <c r="AO31" s="124">
        <v>319.10709200000002</v>
      </c>
      <c r="AP31" s="91">
        <v>165.42213964258193</v>
      </c>
      <c r="AQ31" s="91">
        <v>157.23052926071657</v>
      </c>
      <c r="AR31" s="91">
        <v>170.95657803244043</v>
      </c>
      <c r="AS31" s="91">
        <v>162.7391815652847</v>
      </c>
      <c r="AT31" s="91">
        <v>193.83471582422754</v>
      </c>
      <c r="AU31" s="91">
        <v>174.47559781881765</v>
      </c>
      <c r="AV31" s="91">
        <v>27.126228573383901</v>
      </c>
      <c r="AW31" s="91">
        <v>18.257672807491197</v>
      </c>
      <c r="AX31" s="91">
        <v>31.785375393315412</v>
      </c>
      <c r="AY31" s="91">
        <v>20.260177160538802</v>
      </c>
      <c r="AZ31" s="91">
        <v>2.1143351967330979</v>
      </c>
      <c r="BA31" s="91">
        <v>1.180061180989846</v>
      </c>
      <c r="BB31" s="91">
        <v>2.4774891855553411</v>
      </c>
      <c r="BC31" s="91">
        <v>1.3094904722643113</v>
      </c>
      <c r="BD31" s="91">
        <v>1.1236166763214248</v>
      </c>
      <c r="BE31" s="91">
        <v>0.55800585131131719</v>
      </c>
      <c r="BF31" s="91">
        <v>1.3166068315928299</v>
      </c>
      <c r="BG31" s="91">
        <v>0.61920801864441066</v>
      </c>
    </row>
    <row r="32" spans="1:59" ht="31.5" x14ac:dyDescent="0.2">
      <c r="A32" s="709"/>
      <c r="B32" s="126" t="s">
        <v>86</v>
      </c>
      <c r="C32" s="127"/>
      <c r="D32" s="91">
        <v>354.78619999999989</v>
      </c>
      <c r="E32" s="91">
        <v>305.06122098022354</v>
      </c>
      <c r="F32" s="91">
        <v>309.26</v>
      </c>
      <c r="G32" s="91">
        <v>265.91573516766977</v>
      </c>
      <c r="H32" s="91">
        <v>268.06617599999998</v>
      </c>
      <c r="I32" s="91">
        <v>230.49542218400683</v>
      </c>
      <c r="J32" s="91">
        <v>262.83699999999999</v>
      </c>
      <c r="K32" s="91">
        <v>225.99914015477211</v>
      </c>
      <c r="L32" s="124">
        <v>575665.0231621936</v>
      </c>
      <c r="M32" s="124">
        <v>571870.5122</v>
      </c>
      <c r="N32" s="91"/>
      <c r="O32" s="91"/>
      <c r="P32" s="91">
        <v>8.298</v>
      </c>
      <c r="Q32" s="91">
        <v>0</v>
      </c>
      <c r="R32" s="124">
        <v>18636.209501590984</v>
      </c>
      <c r="S32" s="124">
        <v>19357.574400000005</v>
      </c>
      <c r="T32" s="91">
        <v>3.2373357337606095</v>
      </c>
      <c r="U32" s="91">
        <v>3.3849576061425055</v>
      </c>
      <c r="V32" s="91">
        <v>557028.81366060267</v>
      </c>
      <c r="W32" s="91">
        <v>552512.93780000007</v>
      </c>
      <c r="X32" s="91">
        <v>11.246</v>
      </c>
      <c r="Y32" s="91">
        <v>3.3737999999999992</v>
      </c>
      <c r="Z32" s="124">
        <v>65745.611660602503</v>
      </c>
      <c r="AA32" s="124">
        <v>37165.7808</v>
      </c>
      <c r="AB32" s="91">
        <v>0.11420810543509204</v>
      </c>
      <c r="AC32" s="91">
        <v>6.4989853484528029E-2</v>
      </c>
      <c r="AD32" s="124">
        <v>515347.15699999995</v>
      </c>
      <c r="AE32" s="124">
        <v>491283.20199999987</v>
      </c>
      <c r="AF32" s="91">
        <v>80524.048578459755</v>
      </c>
      <c r="AG32" s="125">
        <v>76032.050821751327</v>
      </c>
      <c r="AH32" s="91">
        <v>95227.739848886544</v>
      </c>
      <c r="AI32" s="91">
        <v>89915.503301803066</v>
      </c>
      <c r="AJ32" s="91">
        <v>15615.621000000001</v>
      </c>
      <c r="AK32" s="124">
        <v>10441.024700000004</v>
      </c>
      <c r="AL32" s="91">
        <v>1217.1488199999999</v>
      </c>
      <c r="AM32" s="124">
        <v>674.84219200000007</v>
      </c>
      <c r="AN32" s="91">
        <v>646.82682</v>
      </c>
      <c r="AO32" s="124">
        <v>319.10709200000002</v>
      </c>
      <c r="AP32" s="91">
        <v>165.42213964258193</v>
      </c>
      <c r="AQ32" s="91">
        <v>157.23052926071657</v>
      </c>
      <c r="AR32" s="91">
        <v>170.95657803244043</v>
      </c>
      <c r="AS32" s="91">
        <v>162.7391815652847</v>
      </c>
      <c r="AT32" s="91">
        <v>193.83471582422754</v>
      </c>
      <c r="AU32" s="91">
        <v>174.47559781881765</v>
      </c>
      <c r="AV32" s="91">
        <v>27.126228573383901</v>
      </c>
      <c r="AW32" s="91">
        <v>18.257672807491197</v>
      </c>
      <c r="AX32" s="91">
        <v>31.785375393315412</v>
      </c>
      <c r="AY32" s="91">
        <v>20.260177160538802</v>
      </c>
      <c r="AZ32" s="91">
        <v>2.1143351967330979</v>
      </c>
      <c r="BA32" s="91">
        <v>1.180061180989846</v>
      </c>
      <c r="BB32" s="91">
        <v>2.4774891855553411</v>
      </c>
      <c r="BC32" s="91">
        <v>1.3094904722643113</v>
      </c>
      <c r="BD32" s="91">
        <v>1.1236166763214248</v>
      </c>
      <c r="BE32" s="91">
        <v>0.55800585131131719</v>
      </c>
      <c r="BF32" s="91">
        <v>1.3166068315928299</v>
      </c>
      <c r="BG32" s="91">
        <v>0.61920801864441066</v>
      </c>
    </row>
    <row r="33" spans="1:59" ht="31.5" x14ac:dyDescent="0.2">
      <c r="A33" s="709"/>
      <c r="B33" s="126" t="s">
        <v>87</v>
      </c>
      <c r="C33" s="127"/>
      <c r="D33" s="91"/>
      <c r="E33" s="91"/>
      <c r="F33" s="91"/>
      <c r="G33" s="91"/>
      <c r="H33" s="91"/>
      <c r="I33" s="91"/>
      <c r="J33" s="91"/>
      <c r="K33" s="91"/>
      <c r="L33" s="124"/>
      <c r="M33" s="124"/>
      <c r="N33" s="91"/>
      <c r="O33" s="91"/>
      <c r="P33" s="91"/>
      <c r="Q33" s="91"/>
      <c r="R33" s="124"/>
      <c r="S33" s="124"/>
      <c r="T33" s="91"/>
      <c r="U33" s="91"/>
      <c r="V33" s="91"/>
      <c r="W33" s="91"/>
      <c r="X33" s="91"/>
      <c r="Y33" s="91"/>
      <c r="Z33" s="124"/>
      <c r="AA33" s="124"/>
      <c r="AB33" s="91"/>
      <c r="AC33" s="91"/>
      <c r="AD33" s="124"/>
      <c r="AE33" s="124"/>
      <c r="AF33" s="91"/>
      <c r="AG33" s="125"/>
      <c r="AH33" s="91"/>
      <c r="AI33" s="91"/>
      <c r="AJ33" s="91"/>
      <c r="AK33" s="124"/>
      <c r="AL33" s="91"/>
      <c r="AM33" s="124"/>
      <c r="AN33" s="91"/>
      <c r="AO33" s="124"/>
      <c r="AP33" s="91"/>
      <c r="AQ33" s="91"/>
      <c r="AR33" s="91"/>
      <c r="AS33" s="91"/>
      <c r="AT33" s="91"/>
      <c r="AU33" s="91"/>
      <c r="AV33" s="91"/>
      <c r="AW33" s="91"/>
      <c r="AX33" s="91"/>
      <c r="AY33" s="91"/>
      <c r="AZ33" s="91"/>
      <c r="BA33" s="91"/>
      <c r="BB33" s="91"/>
      <c r="BC33" s="91"/>
      <c r="BD33" s="91"/>
      <c r="BE33" s="91"/>
      <c r="BF33" s="91"/>
      <c r="BG33" s="91"/>
    </row>
    <row r="34" spans="1:59" ht="31.5" x14ac:dyDescent="0.2">
      <c r="A34" s="709"/>
      <c r="B34" s="126" t="s">
        <v>88</v>
      </c>
      <c r="C34" s="127"/>
      <c r="D34" s="91"/>
      <c r="E34" s="91"/>
      <c r="F34" s="91"/>
      <c r="G34" s="91"/>
      <c r="H34" s="91"/>
      <c r="I34" s="91"/>
      <c r="J34" s="91"/>
      <c r="K34" s="91"/>
      <c r="L34" s="124"/>
      <c r="M34" s="124"/>
      <c r="N34" s="91"/>
      <c r="O34" s="91"/>
      <c r="P34" s="91"/>
      <c r="Q34" s="91"/>
      <c r="R34" s="124"/>
      <c r="S34" s="124"/>
      <c r="T34" s="91"/>
      <c r="U34" s="91"/>
      <c r="V34" s="91"/>
      <c r="W34" s="91"/>
      <c r="X34" s="91"/>
      <c r="Y34" s="91"/>
      <c r="Z34" s="124"/>
      <c r="AA34" s="124"/>
      <c r="AB34" s="91"/>
      <c r="AC34" s="91"/>
      <c r="AD34" s="124"/>
      <c r="AE34" s="124"/>
      <c r="AF34" s="91"/>
      <c r="AG34" s="125"/>
      <c r="AH34" s="91"/>
      <c r="AI34" s="91"/>
      <c r="AJ34" s="91"/>
      <c r="AK34" s="124"/>
      <c r="AL34" s="91"/>
      <c r="AM34" s="124"/>
      <c r="AN34" s="91"/>
      <c r="AO34" s="124"/>
      <c r="AP34" s="91"/>
      <c r="AQ34" s="91"/>
      <c r="AR34" s="91"/>
      <c r="AS34" s="91"/>
      <c r="AT34" s="91"/>
      <c r="AU34" s="91"/>
      <c r="AV34" s="91"/>
      <c r="AW34" s="91"/>
      <c r="AX34" s="91"/>
      <c r="AY34" s="91"/>
      <c r="AZ34" s="91"/>
      <c r="BA34" s="91"/>
      <c r="BB34" s="91"/>
      <c r="BC34" s="91"/>
      <c r="BD34" s="91"/>
      <c r="BE34" s="91"/>
      <c r="BF34" s="91"/>
      <c r="BG34" s="91"/>
    </row>
    <row r="35" spans="1:59" x14ac:dyDescent="0.2">
      <c r="A35" s="710">
        <v>2023</v>
      </c>
      <c r="B35" s="122" t="s">
        <v>85</v>
      </c>
      <c r="C35" s="123"/>
      <c r="D35" s="21">
        <v>354.78619999999989</v>
      </c>
      <c r="E35" s="21">
        <v>305.06122098022354</v>
      </c>
      <c r="F35" s="21">
        <v>309.26</v>
      </c>
      <c r="G35" s="21">
        <v>265.91573516766977</v>
      </c>
      <c r="H35" s="21">
        <v>268.06617599999998</v>
      </c>
      <c r="I35" s="21">
        <v>230.49542218400683</v>
      </c>
      <c r="J35" s="21">
        <v>262.83699999999999</v>
      </c>
      <c r="K35" s="21">
        <v>225.99914015477211</v>
      </c>
      <c r="L35" s="124">
        <v>575665.0231621936</v>
      </c>
      <c r="M35" s="124">
        <v>571870.5122</v>
      </c>
      <c r="N35" s="21"/>
      <c r="O35" s="21"/>
      <c r="P35" s="21">
        <v>8.298</v>
      </c>
      <c r="Q35" s="21">
        <v>0</v>
      </c>
      <c r="R35" s="124">
        <v>18636.209501590984</v>
      </c>
      <c r="S35" s="124">
        <v>19357.574400000005</v>
      </c>
      <c r="T35" s="21">
        <v>3.2373357337606095</v>
      </c>
      <c r="U35" s="21">
        <v>3.3849576061425055</v>
      </c>
      <c r="V35" s="21">
        <v>557028.81366060267</v>
      </c>
      <c r="W35" s="21">
        <v>552512.93780000007</v>
      </c>
      <c r="X35" s="21">
        <v>21.729000000000003</v>
      </c>
      <c r="Y35" s="21">
        <v>6.5186999999999991</v>
      </c>
      <c r="Z35" s="124">
        <v>65745.611660602503</v>
      </c>
      <c r="AA35" s="124">
        <v>37165.7808</v>
      </c>
      <c r="AB35" s="21">
        <v>0.11420810543509204</v>
      </c>
      <c r="AC35" s="21">
        <v>6.4989853484528029E-2</v>
      </c>
      <c r="AD35" s="124">
        <v>515347.15699999995</v>
      </c>
      <c r="AE35" s="124">
        <v>491283.20199999987</v>
      </c>
      <c r="AF35" s="21">
        <v>80524.048578459755</v>
      </c>
      <c r="AG35" s="125">
        <v>76032.050821751327</v>
      </c>
      <c r="AH35" s="21">
        <v>95227.739848886544</v>
      </c>
      <c r="AI35" s="21">
        <v>89915.503301803066</v>
      </c>
      <c r="AJ35" s="21">
        <v>15615.621000000001</v>
      </c>
      <c r="AK35" s="124">
        <v>10441.024700000004</v>
      </c>
      <c r="AL35" s="21">
        <v>1217.1488199999999</v>
      </c>
      <c r="AM35" s="124">
        <v>674.84219200000007</v>
      </c>
      <c r="AN35" s="21">
        <v>646.82682</v>
      </c>
      <c r="AO35" s="124">
        <v>319.10709200000002</v>
      </c>
      <c r="AP35" s="21">
        <v>165.42213964258193</v>
      </c>
      <c r="AQ35" s="21">
        <v>157.23052926071657</v>
      </c>
      <c r="AR35" s="21">
        <v>170.95657803244043</v>
      </c>
      <c r="AS35" s="21">
        <v>162.7391815652847</v>
      </c>
      <c r="AT35" s="21">
        <v>193.83471582422754</v>
      </c>
      <c r="AU35" s="21">
        <v>174.47559781881765</v>
      </c>
      <c r="AV35" s="21">
        <v>27.126228573383901</v>
      </c>
      <c r="AW35" s="21">
        <v>18.257672807491197</v>
      </c>
      <c r="AX35" s="21">
        <v>31.785375393315412</v>
      </c>
      <c r="AY35" s="21">
        <v>20.260177160538802</v>
      </c>
      <c r="AZ35" s="21">
        <v>2.1143351967330979</v>
      </c>
      <c r="BA35" s="21">
        <v>1.180061180989846</v>
      </c>
      <c r="BB35" s="21">
        <v>2.4774891855553411</v>
      </c>
      <c r="BC35" s="21">
        <v>1.3094904722643113</v>
      </c>
      <c r="BD35" s="21">
        <v>1.1236166763214248</v>
      </c>
      <c r="BE35" s="21">
        <v>0.55800585131131719</v>
      </c>
      <c r="BF35" s="21">
        <v>1.3166068315928299</v>
      </c>
      <c r="BG35" s="21">
        <v>0.61920801864441066</v>
      </c>
    </row>
    <row r="36" spans="1:59" ht="31.5" x14ac:dyDescent="0.2">
      <c r="A36" s="710"/>
      <c r="B36" s="122" t="s">
        <v>86</v>
      </c>
      <c r="C36" s="123"/>
      <c r="D36" s="21">
        <v>354.78619999999989</v>
      </c>
      <c r="E36" s="21">
        <v>305.06122098022354</v>
      </c>
      <c r="F36" s="21">
        <v>309.26</v>
      </c>
      <c r="G36" s="21">
        <v>265.91573516766977</v>
      </c>
      <c r="H36" s="21">
        <v>268.06617599999998</v>
      </c>
      <c r="I36" s="21">
        <v>230.49542218400683</v>
      </c>
      <c r="J36" s="21">
        <v>262.83699999999999</v>
      </c>
      <c r="K36" s="21">
        <v>225.99914015477211</v>
      </c>
      <c r="L36" s="124">
        <v>575665.0231621936</v>
      </c>
      <c r="M36" s="124">
        <v>571870.5122</v>
      </c>
      <c r="N36" s="21"/>
      <c r="O36" s="21"/>
      <c r="P36" s="21">
        <v>8.298</v>
      </c>
      <c r="Q36" s="21">
        <v>0</v>
      </c>
      <c r="R36" s="124">
        <v>18636.209501590984</v>
      </c>
      <c r="S36" s="124">
        <v>19357.574400000005</v>
      </c>
      <c r="T36" s="21">
        <v>3.2373357337606095</v>
      </c>
      <c r="U36" s="21">
        <v>3.3849576061425055</v>
      </c>
      <c r="V36" s="21">
        <v>557028.81366060267</v>
      </c>
      <c r="W36" s="21">
        <v>552512.93780000007</v>
      </c>
      <c r="X36" s="21">
        <v>11.246</v>
      </c>
      <c r="Y36" s="21">
        <v>3.3737999999999992</v>
      </c>
      <c r="Z36" s="124">
        <v>65745.611660602503</v>
      </c>
      <c r="AA36" s="124">
        <v>37165.7808</v>
      </c>
      <c r="AB36" s="21">
        <v>0.11420810543509204</v>
      </c>
      <c r="AC36" s="21">
        <v>6.4989853484528029E-2</v>
      </c>
      <c r="AD36" s="124">
        <v>515347.15699999995</v>
      </c>
      <c r="AE36" s="124">
        <v>491283.20199999987</v>
      </c>
      <c r="AF36" s="21">
        <v>80524.048578459755</v>
      </c>
      <c r="AG36" s="125">
        <v>76032.050821751327</v>
      </c>
      <c r="AH36" s="21">
        <v>95227.739848886544</v>
      </c>
      <c r="AI36" s="21">
        <v>89915.503301803066</v>
      </c>
      <c r="AJ36" s="21">
        <v>15615.621000000001</v>
      </c>
      <c r="AK36" s="124">
        <v>10441.024700000004</v>
      </c>
      <c r="AL36" s="21">
        <v>1217.1488199999999</v>
      </c>
      <c r="AM36" s="124">
        <v>674.84219200000007</v>
      </c>
      <c r="AN36" s="21">
        <v>646.82682</v>
      </c>
      <c r="AO36" s="124">
        <v>319.10709200000002</v>
      </c>
      <c r="AP36" s="21">
        <v>165.42213964258193</v>
      </c>
      <c r="AQ36" s="21">
        <v>157.23052926071657</v>
      </c>
      <c r="AR36" s="21">
        <v>170.95657803244043</v>
      </c>
      <c r="AS36" s="21">
        <v>162.7391815652847</v>
      </c>
      <c r="AT36" s="21">
        <v>193.83471582422754</v>
      </c>
      <c r="AU36" s="21">
        <v>174.47559781881765</v>
      </c>
      <c r="AV36" s="21">
        <v>27.126228573383901</v>
      </c>
      <c r="AW36" s="21">
        <v>18.257672807491197</v>
      </c>
      <c r="AX36" s="21">
        <v>31.785375393315412</v>
      </c>
      <c r="AY36" s="21">
        <v>20.260177160538802</v>
      </c>
      <c r="AZ36" s="21">
        <v>2.1143351967330979</v>
      </c>
      <c r="BA36" s="21">
        <v>1.180061180989846</v>
      </c>
      <c r="BB36" s="21">
        <v>2.4774891855553411</v>
      </c>
      <c r="BC36" s="21">
        <v>1.3094904722643113</v>
      </c>
      <c r="BD36" s="21">
        <v>1.1236166763214248</v>
      </c>
      <c r="BE36" s="21">
        <v>0.55800585131131719</v>
      </c>
      <c r="BF36" s="21">
        <v>1.3166068315928299</v>
      </c>
      <c r="BG36" s="21">
        <v>0.61920801864441066</v>
      </c>
    </row>
    <row r="37" spans="1:59" ht="31.5" x14ac:dyDescent="0.2">
      <c r="A37" s="710"/>
      <c r="B37" s="122" t="s">
        <v>87</v>
      </c>
      <c r="C37" s="123"/>
      <c r="D37" s="21"/>
      <c r="E37" s="21"/>
      <c r="F37" s="21"/>
      <c r="G37" s="21"/>
      <c r="H37" s="21"/>
      <c r="I37" s="21"/>
      <c r="J37" s="21"/>
      <c r="K37" s="21"/>
      <c r="L37" s="124"/>
      <c r="M37" s="124"/>
      <c r="N37" s="21"/>
      <c r="O37" s="21"/>
      <c r="P37" s="21"/>
      <c r="Q37" s="21"/>
      <c r="R37" s="124"/>
      <c r="S37" s="124"/>
      <c r="T37" s="21"/>
      <c r="U37" s="21"/>
      <c r="V37" s="21"/>
      <c r="W37" s="21"/>
      <c r="X37" s="21"/>
      <c r="Y37" s="21"/>
      <c r="Z37" s="124"/>
      <c r="AA37" s="124"/>
      <c r="AB37" s="21"/>
      <c r="AC37" s="21"/>
      <c r="AD37" s="124"/>
      <c r="AE37" s="124"/>
      <c r="AF37" s="21"/>
      <c r="AG37" s="125"/>
      <c r="AH37" s="21"/>
      <c r="AI37" s="21"/>
      <c r="AJ37" s="21"/>
      <c r="AK37" s="124"/>
      <c r="AL37" s="21"/>
      <c r="AM37" s="124"/>
      <c r="AN37" s="21"/>
      <c r="AO37" s="124"/>
      <c r="AP37" s="21"/>
      <c r="AQ37" s="21"/>
      <c r="AR37" s="21"/>
      <c r="AS37" s="21"/>
      <c r="AT37" s="21"/>
      <c r="AU37" s="21"/>
      <c r="AV37" s="21"/>
      <c r="AW37" s="21"/>
      <c r="AX37" s="21"/>
      <c r="AY37" s="21"/>
      <c r="AZ37" s="21"/>
      <c r="BA37" s="21"/>
      <c r="BB37" s="21"/>
      <c r="BC37" s="21"/>
      <c r="BD37" s="21"/>
      <c r="BE37" s="21"/>
      <c r="BF37" s="21"/>
      <c r="BG37" s="21"/>
    </row>
    <row r="38" spans="1:59" ht="31.5" x14ac:dyDescent="0.2">
      <c r="A38" s="710"/>
      <c r="B38" s="122" t="s">
        <v>88</v>
      </c>
      <c r="C38" s="123"/>
      <c r="D38" s="21"/>
      <c r="E38" s="21"/>
      <c r="F38" s="21"/>
      <c r="G38" s="21"/>
      <c r="H38" s="21"/>
      <c r="I38" s="21"/>
      <c r="J38" s="21"/>
      <c r="K38" s="21"/>
      <c r="L38" s="124"/>
      <c r="M38" s="124"/>
      <c r="N38" s="21"/>
      <c r="O38" s="21"/>
      <c r="P38" s="21"/>
      <c r="Q38" s="21"/>
      <c r="R38" s="124"/>
      <c r="S38" s="124"/>
      <c r="T38" s="21"/>
      <c r="U38" s="21"/>
      <c r="V38" s="21"/>
      <c r="W38" s="21"/>
      <c r="X38" s="21"/>
      <c r="Y38" s="21"/>
      <c r="Z38" s="124"/>
      <c r="AA38" s="124"/>
      <c r="AB38" s="21"/>
      <c r="AC38" s="21"/>
      <c r="AD38" s="124"/>
      <c r="AE38" s="124"/>
      <c r="AF38" s="21"/>
      <c r="AG38" s="125"/>
      <c r="AH38" s="21"/>
      <c r="AI38" s="21"/>
      <c r="AJ38" s="21"/>
      <c r="AK38" s="124"/>
      <c r="AL38" s="21"/>
      <c r="AM38" s="124"/>
      <c r="AN38" s="21"/>
      <c r="AO38" s="124"/>
      <c r="AP38" s="21"/>
      <c r="AQ38" s="21"/>
      <c r="AR38" s="21"/>
      <c r="AS38" s="21"/>
      <c r="AT38" s="21"/>
      <c r="AU38" s="21"/>
      <c r="AV38" s="21"/>
      <c r="AW38" s="21"/>
      <c r="AX38" s="21"/>
      <c r="AY38" s="21"/>
      <c r="AZ38" s="21"/>
      <c r="BA38" s="21"/>
      <c r="BB38" s="21"/>
      <c r="BC38" s="21"/>
      <c r="BD38" s="21"/>
      <c r="BE38" s="21"/>
      <c r="BF38" s="21"/>
      <c r="BG38" s="21"/>
    </row>
    <row r="39" spans="1:59" x14ac:dyDescent="0.2">
      <c r="A39" s="709">
        <v>2024</v>
      </c>
      <c r="B39" s="126" t="s">
        <v>85</v>
      </c>
      <c r="C39" s="127"/>
      <c r="D39" s="91">
        <v>354.78619999999989</v>
      </c>
      <c r="E39" s="91">
        <v>305.06122098022354</v>
      </c>
      <c r="F39" s="91">
        <v>309.26</v>
      </c>
      <c r="G39" s="91">
        <v>265.91573516766977</v>
      </c>
      <c r="H39" s="91">
        <v>268.06617599999998</v>
      </c>
      <c r="I39" s="91">
        <v>230.49542218400683</v>
      </c>
      <c r="J39" s="91">
        <v>262.83699999999999</v>
      </c>
      <c r="K39" s="91">
        <v>225.99914015477211</v>
      </c>
      <c r="L39" s="124">
        <v>575665.0231621936</v>
      </c>
      <c r="M39" s="124">
        <v>571870.5122</v>
      </c>
      <c r="N39" s="91"/>
      <c r="O39" s="91"/>
      <c r="P39" s="91">
        <v>8.298</v>
      </c>
      <c r="Q39" s="91">
        <v>0</v>
      </c>
      <c r="R39" s="124">
        <v>18636.209501590984</v>
      </c>
      <c r="S39" s="124">
        <v>19357.574400000005</v>
      </c>
      <c r="T39" s="91">
        <v>3.2373357337606095</v>
      </c>
      <c r="U39" s="91">
        <v>3.3849576061425055</v>
      </c>
      <c r="V39" s="91">
        <v>557028.81366060267</v>
      </c>
      <c r="W39" s="91">
        <v>552512.93780000007</v>
      </c>
      <c r="X39" s="91">
        <v>21.729000000000003</v>
      </c>
      <c r="Y39" s="91">
        <v>6.5186999999999991</v>
      </c>
      <c r="Z39" s="124">
        <v>65745.611660602503</v>
      </c>
      <c r="AA39" s="124">
        <v>37165.7808</v>
      </c>
      <c r="AB39" s="91">
        <v>0.11420810543509204</v>
      </c>
      <c r="AC39" s="91">
        <v>6.4989853484528029E-2</v>
      </c>
      <c r="AD39" s="124">
        <v>515347.15699999995</v>
      </c>
      <c r="AE39" s="124">
        <v>491283.20199999987</v>
      </c>
      <c r="AF39" s="91">
        <v>80524.048578459755</v>
      </c>
      <c r="AG39" s="125">
        <v>76032.050821751327</v>
      </c>
      <c r="AH39" s="91">
        <v>95227.739848886544</v>
      </c>
      <c r="AI39" s="91">
        <v>89915.503301803066</v>
      </c>
      <c r="AJ39" s="91">
        <v>15615.621000000001</v>
      </c>
      <c r="AK39" s="124">
        <v>10441.024700000004</v>
      </c>
      <c r="AL39" s="91">
        <v>1217.1488199999999</v>
      </c>
      <c r="AM39" s="124">
        <v>674.84219200000007</v>
      </c>
      <c r="AN39" s="91">
        <v>646.82682</v>
      </c>
      <c r="AO39" s="124">
        <v>319.10709200000002</v>
      </c>
      <c r="AP39" s="91">
        <v>165.42213964258193</v>
      </c>
      <c r="AQ39" s="91">
        <v>157.23052926071657</v>
      </c>
      <c r="AR39" s="91">
        <v>170.95657803244043</v>
      </c>
      <c r="AS39" s="91">
        <v>162.7391815652847</v>
      </c>
      <c r="AT39" s="91">
        <v>193.83471582422754</v>
      </c>
      <c r="AU39" s="91">
        <v>174.47559781881765</v>
      </c>
      <c r="AV39" s="91">
        <v>27.126228573383901</v>
      </c>
      <c r="AW39" s="91">
        <v>18.257672807491197</v>
      </c>
      <c r="AX39" s="91">
        <v>31.785375393315412</v>
      </c>
      <c r="AY39" s="91">
        <v>20.260177160538802</v>
      </c>
      <c r="AZ39" s="91">
        <v>2.1143351967330979</v>
      </c>
      <c r="BA39" s="91">
        <v>1.180061180989846</v>
      </c>
      <c r="BB39" s="91">
        <v>2.4774891855553411</v>
      </c>
      <c r="BC39" s="91">
        <v>1.3094904722643113</v>
      </c>
      <c r="BD39" s="91">
        <v>1.1236166763214248</v>
      </c>
      <c r="BE39" s="91">
        <v>0.55800585131131719</v>
      </c>
      <c r="BF39" s="91">
        <v>1.3166068315928299</v>
      </c>
      <c r="BG39" s="91">
        <v>0.61920801864441066</v>
      </c>
    </row>
    <row r="40" spans="1:59" ht="31.5" x14ac:dyDescent="0.2">
      <c r="A40" s="709"/>
      <c r="B40" s="126" t="s">
        <v>86</v>
      </c>
      <c r="C40" s="127"/>
      <c r="D40" s="91">
        <v>354.78619999999989</v>
      </c>
      <c r="E40" s="91">
        <v>305.06122098022354</v>
      </c>
      <c r="F40" s="91">
        <v>309.26</v>
      </c>
      <c r="G40" s="91">
        <v>265.91573516766977</v>
      </c>
      <c r="H40" s="91">
        <v>268.06617599999998</v>
      </c>
      <c r="I40" s="91">
        <v>230.49542218400683</v>
      </c>
      <c r="J40" s="91">
        <v>262.83699999999999</v>
      </c>
      <c r="K40" s="91">
        <v>225.99914015477211</v>
      </c>
      <c r="L40" s="124">
        <v>575665.0231621936</v>
      </c>
      <c r="M40" s="124">
        <v>571870.5122</v>
      </c>
      <c r="N40" s="91"/>
      <c r="O40" s="91"/>
      <c r="P40" s="91">
        <v>8.298</v>
      </c>
      <c r="Q40" s="91">
        <v>0</v>
      </c>
      <c r="R40" s="124">
        <v>18636.209501590984</v>
      </c>
      <c r="S40" s="124">
        <v>19357.574400000005</v>
      </c>
      <c r="T40" s="91">
        <v>3.2373357337606095</v>
      </c>
      <c r="U40" s="91">
        <v>3.3849576061425055</v>
      </c>
      <c r="V40" s="91">
        <v>557028.81366060267</v>
      </c>
      <c r="W40" s="91">
        <v>552512.93780000007</v>
      </c>
      <c r="X40" s="91">
        <v>11.246</v>
      </c>
      <c r="Y40" s="91">
        <v>3.3737999999999992</v>
      </c>
      <c r="Z40" s="124">
        <v>65745.611660602503</v>
      </c>
      <c r="AA40" s="124">
        <v>37165.7808</v>
      </c>
      <c r="AB40" s="91">
        <v>0.11420810543509204</v>
      </c>
      <c r="AC40" s="91">
        <v>6.4989853484528029E-2</v>
      </c>
      <c r="AD40" s="124">
        <v>515347.15699999995</v>
      </c>
      <c r="AE40" s="124">
        <v>491283.20199999987</v>
      </c>
      <c r="AF40" s="91">
        <v>80524.048578459755</v>
      </c>
      <c r="AG40" s="125">
        <v>76032.050821751327</v>
      </c>
      <c r="AH40" s="91">
        <v>95227.739848886544</v>
      </c>
      <c r="AI40" s="91">
        <v>89915.503301803066</v>
      </c>
      <c r="AJ40" s="91">
        <v>15615.621000000001</v>
      </c>
      <c r="AK40" s="124">
        <v>10441.024700000004</v>
      </c>
      <c r="AL40" s="91">
        <v>1217.1488199999999</v>
      </c>
      <c r="AM40" s="124">
        <v>674.84219200000007</v>
      </c>
      <c r="AN40" s="91">
        <v>646.82682</v>
      </c>
      <c r="AO40" s="124">
        <v>319.10709200000002</v>
      </c>
      <c r="AP40" s="91">
        <v>165.42213964258193</v>
      </c>
      <c r="AQ40" s="91">
        <v>157.23052926071657</v>
      </c>
      <c r="AR40" s="91">
        <v>170.95657803244043</v>
      </c>
      <c r="AS40" s="91">
        <v>162.7391815652847</v>
      </c>
      <c r="AT40" s="91">
        <v>193.83471582422754</v>
      </c>
      <c r="AU40" s="91">
        <v>174.47559781881765</v>
      </c>
      <c r="AV40" s="91">
        <v>27.126228573383901</v>
      </c>
      <c r="AW40" s="91">
        <v>18.257672807491197</v>
      </c>
      <c r="AX40" s="91">
        <v>31.785375393315412</v>
      </c>
      <c r="AY40" s="91">
        <v>20.260177160538802</v>
      </c>
      <c r="AZ40" s="91">
        <v>2.1143351967330979</v>
      </c>
      <c r="BA40" s="91">
        <v>1.180061180989846</v>
      </c>
      <c r="BB40" s="91">
        <v>2.4774891855553411</v>
      </c>
      <c r="BC40" s="91">
        <v>1.3094904722643113</v>
      </c>
      <c r="BD40" s="91">
        <v>1.1236166763214248</v>
      </c>
      <c r="BE40" s="91">
        <v>0.55800585131131719</v>
      </c>
      <c r="BF40" s="91">
        <v>1.3166068315928299</v>
      </c>
      <c r="BG40" s="91">
        <v>0.61920801864441066</v>
      </c>
    </row>
    <row r="41" spans="1:59" ht="31.5" x14ac:dyDescent="0.2">
      <c r="A41" s="709"/>
      <c r="B41" s="126" t="s">
        <v>87</v>
      </c>
      <c r="C41" s="127"/>
      <c r="D41" s="91"/>
      <c r="E41" s="91"/>
      <c r="F41" s="91"/>
      <c r="G41" s="91"/>
      <c r="H41" s="91"/>
      <c r="I41" s="91"/>
      <c r="J41" s="91"/>
      <c r="K41" s="91"/>
      <c r="L41" s="124"/>
      <c r="M41" s="124"/>
      <c r="N41" s="91"/>
      <c r="O41" s="91"/>
      <c r="P41" s="91"/>
      <c r="Q41" s="91"/>
      <c r="R41" s="124"/>
      <c r="S41" s="124"/>
      <c r="T41" s="91"/>
      <c r="U41" s="91"/>
      <c r="V41" s="91"/>
      <c r="W41" s="91"/>
      <c r="X41" s="91"/>
      <c r="Y41" s="91"/>
      <c r="Z41" s="124"/>
      <c r="AA41" s="124"/>
      <c r="AB41" s="91"/>
      <c r="AC41" s="91"/>
      <c r="AD41" s="124"/>
      <c r="AE41" s="124"/>
      <c r="AF41" s="91"/>
      <c r="AG41" s="125"/>
      <c r="AH41" s="91"/>
      <c r="AI41" s="91"/>
      <c r="AJ41" s="91"/>
      <c r="AK41" s="124"/>
      <c r="AL41" s="91"/>
      <c r="AM41" s="124"/>
      <c r="AN41" s="91"/>
      <c r="AO41" s="124"/>
      <c r="AP41" s="91"/>
      <c r="AQ41" s="91"/>
      <c r="AR41" s="91"/>
      <c r="AS41" s="91"/>
      <c r="AT41" s="91"/>
      <c r="AU41" s="91"/>
      <c r="AV41" s="91"/>
      <c r="AW41" s="91"/>
      <c r="AX41" s="91"/>
      <c r="AY41" s="91"/>
      <c r="AZ41" s="91"/>
      <c r="BA41" s="91"/>
      <c r="BB41" s="91"/>
      <c r="BC41" s="91"/>
      <c r="BD41" s="91"/>
      <c r="BE41" s="91"/>
      <c r="BF41" s="91"/>
      <c r="BG41" s="91"/>
    </row>
    <row r="42" spans="1:59" ht="31.5" x14ac:dyDescent="0.2">
      <c r="A42" s="709"/>
      <c r="B42" s="126" t="s">
        <v>88</v>
      </c>
      <c r="C42" s="127"/>
      <c r="D42" s="91"/>
      <c r="E42" s="91"/>
      <c r="F42" s="91"/>
      <c r="G42" s="91"/>
      <c r="H42" s="91"/>
      <c r="I42" s="91"/>
      <c r="J42" s="91"/>
      <c r="K42" s="91"/>
      <c r="L42" s="124"/>
      <c r="M42" s="124"/>
      <c r="N42" s="91"/>
      <c r="O42" s="91"/>
      <c r="P42" s="91"/>
      <c r="Q42" s="91"/>
      <c r="R42" s="124"/>
      <c r="S42" s="124"/>
      <c r="T42" s="91"/>
      <c r="U42" s="91"/>
      <c r="V42" s="91"/>
      <c r="W42" s="91"/>
      <c r="X42" s="91"/>
      <c r="Y42" s="91"/>
      <c r="Z42" s="124"/>
      <c r="AA42" s="124"/>
      <c r="AB42" s="91"/>
      <c r="AC42" s="91"/>
      <c r="AD42" s="124"/>
      <c r="AE42" s="124"/>
      <c r="AF42" s="91"/>
      <c r="AG42" s="125"/>
      <c r="AH42" s="91"/>
      <c r="AI42" s="91"/>
      <c r="AJ42" s="91"/>
      <c r="AK42" s="124"/>
      <c r="AL42" s="91"/>
      <c r="AM42" s="124"/>
      <c r="AN42" s="91"/>
      <c r="AO42" s="124"/>
      <c r="AP42" s="91"/>
      <c r="AQ42" s="91"/>
      <c r="AR42" s="91"/>
      <c r="AS42" s="91"/>
      <c r="AT42" s="91"/>
      <c r="AU42" s="91"/>
      <c r="AV42" s="91"/>
      <c r="AW42" s="91"/>
      <c r="AX42" s="91"/>
      <c r="AY42" s="91"/>
      <c r="AZ42" s="91"/>
      <c r="BA42" s="91"/>
      <c r="BB42" s="91"/>
      <c r="BC42" s="91"/>
      <c r="BD42" s="91"/>
      <c r="BE42" s="91"/>
      <c r="BF42" s="91"/>
      <c r="BG42" s="91"/>
    </row>
    <row r="43" spans="1:59" x14ac:dyDescent="0.2">
      <c r="A43" s="710">
        <v>2025</v>
      </c>
      <c r="B43" s="122" t="s">
        <v>85</v>
      </c>
      <c r="C43" s="123"/>
      <c r="D43" s="21">
        <v>354.78619999999989</v>
      </c>
      <c r="E43" s="21">
        <v>305.06122098022354</v>
      </c>
      <c r="F43" s="21">
        <v>309.26</v>
      </c>
      <c r="G43" s="21">
        <v>265.91573516766977</v>
      </c>
      <c r="H43" s="21">
        <v>268.06617599999998</v>
      </c>
      <c r="I43" s="21">
        <v>230.49542218400683</v>
      </c>
      <c r="J43" s="21">
        <v>262.83699999999999</v>
      </c>
      <c r="K43" s="21">
        <v>225.99914015477211</v>
      </c>
      <c r="L43" s="124">
        <v>575665.0231621936</v>
      </c>
      <c r="M43" s="124">
        <v>571870.5122</v>
      </c>
      <c r="N43" s="21"/>
      <c r="O43" s="21"/>
      <c r="P43" s="21">
        <v>8.298</v>
      </c>
      <c r="Q43" s="21">
        <v>0</v>
      </c>
      <c r="R43" s="124">
        <v>18636.209501590984</v>
      </c>
      <c r="S43" s="124">
        <v>19357.574400000005</v>
      </c>
      <c r="T43" s="21">
        <v>3.2373357337606095</v>
      </c>
      <c r="U43" s="21">
        <v>3.3849576061425055</v>
      </c>
      <c r="V43" s="21">
        <v>557028.81366060267</v>
      </c>
      <c r="W43" s="21">
        <v>552512.93780000007</v>
      </c>
      <c r="X43" s="21">
        <v>21.729000000000003</v>
      </c>
      <c r="Y43" s="21">
        <v>6.5186999999999991</v>
      </c>
      <c r="Z43" s="124">
        <v>65745.611660602503</v>
      </c>
      <c r="AA43" s="124">
        <v>37165.7808</v>
      </c>
      <c r="AB43" s="21">
        <v>0.11420810543509204</v>
      </c>
      <c r="AC43" s="21">
        <v>6.4989853484528029E-2</v>
      </c>
      <c r="AD43" s="124">
        <v>515347.15699999995</v>
      </c>
      <c r="AE43" s="124">
        <v>491283.20199999987</v>
      </c>
      <c r="AF43" s="21">
        <v>80524.048578459755</v>
      </c>
      <c r="AG43" s="125">
        <v>76032.050821751327</v>
      </c>
      <c r="AH43" s="21">
        <v>95227.739848886544</v>
      </c>
      <c r="AI43" s="21">
        <v>89915.503301803066</v>
      </c>
      <c r="AJ43" s="21">
        <v>15615.621000000001</v>
      </c>
      <c r="AK43" s="124">
        <v>10441.024700000004</v>
      </c>
      <c r="AL43" s="21">
        <v>1217.1488199999999</v>
      </c>
      <c r="AM43" s="124">
        <v>674.84219200000007</v>
      </c>
      <c r="AN43" s="21">
        <v>646.82682</v>
      </c>
      <c r="AO43" s="124">
        <v>319.10709200000002</v>
      </c>
      <c r="AP43" s="21">
        <v>165.42213964258193</v>
      </c>
      <c r="AQ43" s="21">
        <v>157.23052926071657</v>
      </c>
      <c r="AR43" s="21">
        <v>170.95657803244043</v>
      </c>
      <c r="AS43" s="21">
        <v>162.7391815652847</v>
      </c>
      <c r="AT43" s="21">
        <v>193.83471582422754</v>
      </c>
      <c r="AU43" s="21">
        <v>174.47559781881765</v>
      </c>
      <c r="AV43" s="21">
        <v>27.126228573383901</v>
      </c>
      <c r="AW43" s="21">
        <v>18.257672807491197</v>
      </c>
      <c r="AX43" s="21">
        <v>31.785375393315412</v>
      </c>
      <c r="AY43" s="21">
        <v>20.260177160538802</v>
      </c>
      <c r="AZ43" s="21">
        <v>2.1143351967330979</v>
      </c>
      <c r="BA43" s="21">
        <v>1.180061180989846</v>
      </c>
      <c r="BB43" s="21">
        <v>2.4774891855553411</v>
      </c>
      <c r="BC43" s="21">
        <v>1.3094904722643113</v>
      </c>
      <c r="BD43" s="21">
        <v>1.1236166763214248</v>
      </c>
      <c r="BE43" s="21">
        <v>0.55800585131131719</v>
      </c>
      <c r="BF43" s="21">
        <v>1.3166068315928299</v>
      </c>
      <c r="BG43" s="21">
        <v>0.61920801864441066</v>
      </c>
    </row>
    <row r="44" spans="1:59" ht="31.5" x14ac:dyDescent="0.2">
      <c r="A44" s="710"/>
      <c r="B44" s="122" t="s">
        <v>86</v>
      </c>
      <c r="C44" s="123"/>
      <c r="D44" s="21">
        <v>354.78619999999989</v>
      </c>
      <c r="E44" s="21">
        <v>305.06122098022354</v>
      </c>
      <c r="F44" s="21">
        <v>309.26</v>
      </c>
      <c r="G44" s="21">
        <v>265.91573516766977</v>
      </c>
      <c r="H44" s="21">
        <v>268.06617599999998</v>
      </c>
      <c r="I44" s="21">
        <v>230.49542218400683</v>
      </c>
      <c r="J44" s="21">
        <v>262.83699999999999</v>
      </c>
      <c r="K44" s="21">
        <v>225.99914015477211</v>
      </c>
      <c r="L44" s="124">
        <v>575665.0231621936</v>
      </c>
      <c r="M44" s="124">
        <v>571870.5122</v>
      </c>
      <c r="N44" s="21"/>
      <c r="O44" s="21"/>
      <c r="P44" s="21">
        <v>8.298</v>
      </c>
      <c r="Q44" s="21">
        <v>0</v>
      </c>
      <c r="R44" s="124">
        <v>18636.209501590984</v>
      </c>
      <c r="S44" s="124">
        <v>19357.574400000005</v>
      </c>
      <c r="T44" s="21">
        <v>3.2373357337606095</v>
      </c>
      <c r="U44" s="21">
        <v>3.3849576061425055</v>
      </c>
      <c r="V44" s="21">
        <v>557028.81366060267</v>
      </c>
      <c r="W44" s="21">
        <v>552512.93780000007</v>
      </c>
      <c r="X44" s="21">
        <v>11.246</v>
      </c>
      <c r="Y44" s="21">
        <v>3.3737999999999992</v>
      </c>
      <c r="Z44" s="124">
        <v>65745.611660602503</v>
      </c>
      <c r="AA44" s="124">
        <v>37165.7808</v>
      </c>
      <c r="AB44" s="21">
        <v>0.11420810543509204</v>
      </c>
      <c r="AC44" s="21">
        <v>6.4989853484528029E-2</v>
      </c>
      <c r="AD44" s="124">
        <v>515347.15699999995</v>
      </c>
      <c r="AE44" s="124">
        <v>491283.20199999987</v>
      </c>
      <c r="AF44" s="21">
        <v>80524.048578459755</v>
      </c>
      <c r="AG44" s="125">
        <v>76032.050821751327</v>
      </c>
      <c r="AH44" s="21">
        <v>95227.739848886544</v>
      </c>
      <c r="AI44" s="21">
        <v>89915.503301803066</v>
      </c>
      <c r="AJ44" s="21">
        <v>15615.621000000001</v>
      </c>
      <c r="AK44" s="124">
        <v>10441.024700000004</v>
      </c>
      <c r="AL44" s="21">
        <v>1217.1488199999999</v>
      </c>
      <c r="AM44" s="124">
        <v>674.84219200000007</v>
      </c>
      <c r="AN44" s="21">
        <v>646.82682</v>
      </c>
      <c r="AO44" s="124">
        <v>319.10709200000002</v>
      </c>
      <c r="AP44" s="21">
        <v>165.42213964258193</v>
      </c>
      <c r="AQ44" s="21">
        <v>157.23052926071657</v>
      </c>
      <c r="AR44" s="21">
        <v>170.95657803244043</v>
      </c>
      <c r="AS44" s="21">
        <v>162.7391815652847</v>
      </c>
      <c r="AT44" s="21">
        <v>193.83471582422754</v>
      </c>
      <c r="AU44" s="21">
        <v>174.47559781881765</v>
      </c>
      <c r="AV44" s="21">
        <v>27.126228573383901</v>
      </c>
      <c r="AW44" s="21">
        <v>18.257672807491197</v>
      </c>
      <c r="AX44" s="21">
        <v>31.785375393315412</v>
      </c>
      <c r="AY44" s="21">
        <v>20.260177160538802</v>
      </c>
      <c r="AZ44" s="21">
        <v>2.1143351967330979</v>
      </c>
      <c r="BA44" s="21">
        <v>1.180061180989846</v>
      </c>
      <c r="BB44" s="21">
        <v>2.4774891855553411</v>
      </c>
      <c r="BC44" s="21">
        <v>1.3094904722643113</v>
      </c>
      <c r="BD44" s="21">
        <v>1.1236166763214248</v>
      </c>
      <c r="BE44" s="21">
        <v>0.55800585131131719</v>
      </c>
      <c r="BF44" s="21">
        <v>1.3166068315928299</v>
      </c>
      <c r="BG44" s="21">
        <v>0.61920801864441066</v>
      </c>
    </row>
    <row r="45" spans="1:59" ht="31.5" x14ac:dyDescent="0.2">
      <c r="A45" s="710"/>
      <c r="B45" s="122" t="s">
        <v>87</v>
      </c>
      <c r="C45" s="123"/>
      <c r="D45" s="21"/>
      <c r="E45" s="21"/>
      <c r="F45" s="21"/>
      <c r="G45" s="21"/>
      <c r="H45" s="21"/>
      <c r="I45" s="21"/>
      <c r="J45" s="21"/>
      <c r="K45" s="21"/>
      <c r="L45" s="124"/>
      <c r="M45" s="124"/>
      <c r="N45" s="21"/>
      <c r="O45" s="21"/>
      <c r="P45" s="21"/>
      <c r="Q45" s="21"/>
      <c r="R45" s="124"/>
      <c r="S45" s="124"/>
      <c r="T45" s="21"/>
      <c r="U45" s="21"/>
      <c r="V45" s="21"/>
      <c r="W45" s="21"/>
      <c r="X45" s="21"/>
      <c r="Y45" s="21"/>
      <c r="Z45" s="124"/>
      <c r="AA45" s="124"/>
      <c r="AB45" s="21"/>
      <c r="AC45" s="21"/>
      <c r="AD45" s="124"/>
      <c r="AE45" s="124"/>
      <c r="AF45" s="21"/>
      <c r="AG45" s="125"/>
      <c r="AH45" s="21"/>
      <c r="AI45" s="21"/>
      <c r="AJ45" s="21"/>
      <c r="AK45" s="124"/>
      <c r="AL45" s="21"/>
      <c r="AM45" s="124"/>
      <c r="AN45" s="21"/>
      <c r="AO45" s="124"/>
      <c r="AP45" s="21"/>
      <c r="AQ45" s="21"/>
      <c r="AR45" s="21"/>
      <c r="AS45" s="21"/>
      <c r="AT45" s="21"/>
      <c r="AU45" s="21"/>
      <c r="AV45" s="21"/>
      <c r="AW45" s="21"/>
      <c r="AX45" s="21"/>
      <c r="AY45" s="21"/>
      <c r="AZ45" s="21"/>
      <c r="BA45" s="21"/>
      <c r="BB45" s="21"/>
      <c r="BC45" s="21"/>
      <c r="BD45" s="21"/>
      <c r="BE45" s="21"/>
      <c r="BF45" s="21"/>
      <c r="BG45" s="21"/>
    </row>
    <row r="46" spans="1:59" ht="31.5" x14ac:dyDescent="0.2">
      <c r="A46" s="710"/>
      <c r="B46" s="122" t="s">
        <v>88</v>
      </c>
      <c r="C46" s="123"/>
      <c r="D46" s="21"/>
      <c r="E46" s="21"/>
      <c r="F46" s="21"/>
      <c r="G46" s="21"/>
      <c r="H46" s="21"/>
      <c r="I46" s="21"/>
      <c r="J46" s="21"/>
      <c r="K46" s="21"/>
      <c r="L46" s="124"/>
      <c r="M46" s="124"/>
      <c r="N46" s="21"/>
      <c r="O46" s="21"/>
      <c r="P46" s="21"/>
      <c r="Q46" s="21"/>
      <c r="R46" s="124"/>
      <c r="S46" s="124"/>
      <c r="T46" s="21"/>
      <c r="U46" s="21"/>
      <c r="V46" s="21"/>
      <c r="W46" s="21"/>
      <c r="X46" s="21"/>
      <c r="Y46" s="21"/>
      <c r="Z46" s="124"/>
      <c r="AA46" s="124"/>
      <c r="AB46" s="21"/>
      <c r="AC46" s="21"/>
      <c r="AD46" s="124"/>
      <c r="AE46" s="124"/>
      <c r="AF46" s="21"/>
      <c r="AG46" s="125"/>
      <c r="AH46" s="21"/>
      <c r="AI46" s="21"/>
      <c r="AJ46" s="21"/>
      <c r="AK46" s="124"/>
      <c r="AL46" s="21"/>
      <c r="AM46" s="124"/>
      <c r="AN46" s="21"/>
      <c r="AO46" s="124"/>
      <c r="AP46" s="21"/>
      <c r="AQ46" s="21"/>
      <c r="AR46" s="21"/>
      <c r="AS46" s="21"/>
      <c r="AT46" s="21"/>
      <c r="AU46" s="21"/>
      <c r="AV46" s="21"/>
      <c r="AW46" s="21"/>
      <c r="AX46" s="21"/>
      <c r="AY46" s="21"/>
      <c r="AZ46" s="21"/>
      <c r="BA46" s="21"/>
      <c r="BB46" s="21"/>
      <c r="BC46" s="21"/>
      <c r="BD46" s="21"/>
      <c r="BE46" s="21"/>
      <c r="BF46" s="21"/>
      <c r="BG46" s="21"/>
    </row>
  </sheetData>
  <mergeCells count="96">
    <mergeCell ref="D4:E6"/>
    <mergeCell ref="F4:G6"/>
    <mergeCell ref="H4:I6"/>
    <mergeCell ref="J4:K6"/>
    <mergeCell ref="L4:M5"/>
    <mergeCell ref="N4:N9"/>
    <mergeCell ref="I7:I8"/>
    <mergeCell ref="J7:J8"/>
    <mergeCell ref="K7:K8"/>
    <mergeCell ref="L6:L8"/>
    <mergeCell ref="M6:M8"/>
    <mergeCell ref="AG6:AG7"/>
    <mergeCell ref="AH4:AI5"/>
    <mergeCell ref="AJ4:AK5"/>
    <mergeCell ref="P4:U5"/>
    <mergeCell ref="V4:W5"/>
    <mergeCell ref="X4:AC5"/>
    <mergeCell ref="AD4:AD5"/>
    <mergeCell ref="AE4:AE5"/>
    <mergeCell ref="U6:U9"/>
    <mergeCell ref="V6:V8"/>
    <mergeCell ref="X6:X8"/>
    <mergeCell ref="AE6:AE8"/>
    <mergeCell ref="AC6:AC9"/>
    <mergeCell ref="O4:O9"/>
    <mergeCell ref="W6:W8"/>
    <mergeCell ref="AZ5:BC5"/>
    <mergeCell ref="BD5:BG5"/>
    <mergeCell ref="Y6:Y8"/>
    <mergeCell ref="Z6:Z8"/>
    <mergeCell ref="AA6:AA8"/>
    <mergeCell ref="AB6:AB9"/>
    <mergeCell ref="AF6:AF7"/>
    <mergeCell ref="AD6:AD8"/>
    <mergeCell ref="P6:P8"/>
    <mergeCell ref="Q6:Q8"/>
    <mergeCell ref="R6:R8"/>
    <mergeCell ref="AF4:AG5"/>
    <mergeCell ref="S6:S8"/>
    <mergeCell ref="T6:T9"/>
    <mergeCell ref="AP5:AU5"/>
    <mergeCell ref="AV5:AY5"/>
    <mergeCell ref="AL4:AM5"/>
    <mergeCell ref="AN4:AO5"/>
    <mergeCell ref="AP4:BG4"/>
    <mergeCell ref="AT6:AU6"/>
    <mergeCell ref="AO6:AO7"/>
    <mergeCell ref="AP6:AQ6"/>
    <mergeCell ref="AR6:AS6"/>
    <mergeCell ref="AH6:AH7"/>
    <mergeCell ref="AJ6:AJ7"/>
    <mergeCell ref="AK6:AK7"/>
    <mergeCell ref="AL6:AL7"/>
    <mergeCell ref="AI6:AI7"/>
    <mergeCell ref="BD7:BD8"/>
    <mergeCell ref="BF6:BG6"/>
    <mergeCell ref="A7:A14"/>
    <mergeCell ref="D7:D8"/>
    <mergeCell ref="BC7:BC8"/>
    <mergeCell ref="BF7:BF8"/>
    <mergeCell ref="BE7:BE8"/>
    <mergeCell ref="AZ6:BA6"/>
    <mergeCell ref="BB6:BC6"/>
    <mergeCell ref="BD6:BE6"/>
    <mergeCell ref="BG7:BG8"/>
    <mergeCell ref="AV6:AW6"/>
    <mergeCell ref="AX6:AY6"/>
    <mergeCell ref="AP7:AP8"/>
    <mergeCell ref="AQ7:AQ8"/>
    <mergeCell ref="AR7:AR8"/>
    <mergeCell ref="AZ7:AZ8"/>
    <mergeCell ref="BA7:BA8"/>
    <mergeCell ref="BB7:BB8"/>
    <mergeCell ref="E7:E8"/>
    <mergeCell ref="F7:F8"/>
    <mergeCell ref="G7:G8"/>
    <mergeCell ref="H7:H8"/>
    <mergeCell ref="AT7:AT8"/>
    <mergeCell ref="AU7:AU8"/>
    <mergeCell ref="AV7:AV8"/>
    <mergeCell ref="AS7:AS8"/>
    <mergeCell ref="AW7:AW8"/>
    <mergeCell ref="AX7:AX8"/>
    <mergeCell ref="AY7:AY8"/>
    <mergeCell ref="AM6:AM7"/>
    <mergeCell ref="AN6:AN7"/>
    <mergeCell ref="A31:A34"/>
    <mergeCell ref="A35:A38"/>
    <mergeCell ref="A39:A42"/>
    <mergeCell ref="A43:A46"/>
    <mergeCell ref="B4:B9"/>
    <mergeCell ref="A23:A26"/>
    <mergeCell ref="A27:A30"/>
    <mergeCell ref="A19:A22"/>
    <mergeCell ref="A15:A18"/>
    <mergeCell ref="A5:A6"/>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39"/>
  <sheetViews>
    <sheetView view="pageBreakPreview" topLeftCell="A4" zoomScale="120" zoomScaleNormal="120" zoomScaleSheetLayoutView="120" workbookViewId="0">
      <pane xSplit="27" ySplit="8" topLeftCell="AB12" activePane="bottomRight" state="frozen"/>
      <selection activeCell="A4" sqref="A4"/>
      <selection pane="topRight" activeCell="AB4" sqref="AB4"/>
      <selection pane="bottomLeft" activeCell="A12" sqref="A12"/>
      <selection pane="bottomRight" activeCell="CM38" sqref="CM38:EA38"/>
    </sheetView>
  </sheetViews>
  <sheetFormatPr defaultColWidth="0" defaultRowHeight="12.75" customHeight="1" x14ac:dyDescent="0.2"/>
  <cols>
    <col min="1" max="31" width="0.85546875" style="131" customWidth="1"/>
    <col min="32" max="32" width="1.5703125" style="131" customWidth="1"/>
    <col min="33" max="74" width="0.85546875" style="131" customWidth="1"/>
    <col min="75" max="75" width="1.28515625" style="131" customWidth="1"/>
    <col min="76" max="113" width="0.85546875" style="131" customWidth="1"/>
    <col min="114" max="115" width="1.28515625" style="131" customWidth="1"/>
    <col min="116" max="116" width="1.42578125" style="131" customWidth="1"/>
    <col min="117" max="118" width="1.28515625" style="131" customWidth="1"/>
    <col min="119" max="139" width="0.85546875" style="131" customWidth="1"/>
    <col min="140" max="140" width="1.140625" style="131" customWidth="1"/>
    <col min="141" max="155" width="0.85546875" style="131" customWidth="1"/>
    <col min="156" max="156" width="1.42578125" style="131" customWidth="1"/>
    <col min="157" max="169" width="0.85546875" style="131" customWidth="1"/>
    <col min="170" max="170" width="1.140625" style="131" customWidth="1"/>
    <col min="171" max="183" width="0.85546875" style="131" customWidth="1"/>
    <col min="184" max="184" width="1.28515625" style="131" customWidth="1"/>
    <col min="185" max="200" width="0.85546875" style="131" customWidth="1"/>
    <col min="201" max="201" width="2.140625" style="131" customWidth="1"/>
    <col min="202" max="211" width="0.85546875" style="131" customWidth="1"/>
    <col min="212" max="212" width="1.28515625" style="131" customWidth="1"/>
    <col min="213" max="222" width="0.85546875" style="131" customWidth="1"/>
    <col min="223" max="223" width="1.28515625" style="131" customWidth="1"/>
    <col min="224" max="225" width="0.85546875" style="131" customWidth="1"/>
    <col min="226" max="226" width="1.28515625" style="131" customWidth="1"/>
    <col min="227" max="239" width="0.85546875" style="131" customWidth="1"/>
    <col min="240" max="16384" width="0" style="1" hidden="1"/>
  </cols>
  <sheetData>
    <row r="1" spans="1:246" s="3" customFormat="1" ht="10.5" customHeight="1" x14ac:dyDescent="0.2">
      <c r="A1" s="128"/>
      <c r="B1" s="128"/>
      <c r="C1" s="128"/>
      <c r="D1" s="128"/>
      <c r="E1" s="128"/>
      <c r="F1" s="128"/>
      <c r="G1" s="128"/>
      <c r="H1" s="128"/>
      <c r="I1" s="128"/>
      <c r="J1" s="128"/>
      <c r="K1" s="128"/>
      <c r="L1" s="128"/>
      <c r="M1" s="128"/>
      <c r="N1" s="128"/>
      <c r="O1" s="128"/>
      <c r="P1" s="128"/>
      <c r="Q1" s="128"/>
      <c r="R1" s="128"/>
      <c r="S1" s="128"/>
      <c r="T1" s="128"/>
      <c r="U1" s="128"/>
      <c r="V1" s="128"/>
      <c r="W1" s="128"/>
      <c r="X1" s="128"/>
      <c r="Y1" s="128"/>
      <c r="Z1" s="128"/>
      <c r="AA1" s="128"/>
      <c r="AB1" s="128"/>
      <c r="AC1" s="128"/>
      <c r="AD1" s="128"/>
      <c r="AE1" s="128"/>
      <c r="AF1" s="128"/>
      <c r="AG1" s="128"/>
      <c r="AH1" s="128"/>
      <c r="AI1" s="128"/>
      <c r="AJ1" s="128"/>
      <c r="AK1" s="128"/>
      <c r="AL1" s="128"/>
      <c r="AM1" s="128"/>
      <c r="AN1" s="128"/>
      <c r="AO1" s="128"/>
      <c r="AP1" s="128"/>
      <c r="AQ1" s="128"/>
      <c r="AR1" s="128"/>
      <c r="AS1" s="128"/>
      <c r="AT1" s="128"/>
      <c r="AU1" s="128"/>
      <c r="AV1" s="128"/>
      <c r="AW1" s="128"/>
      <c r="AX1" s="128"/>
      <c r="AY1" s="128"/>
      <c r="AZ1" s="128"/>
      <c r="BA1" s="128"/>
      <c r="BB1" s="128"/>
      <c r="BC1" s="128"/>
      <c r="BD1" s="128"/>
      <c r="BE1" s="128"/>
      <c r="BF1" s="128"/>
      <c r="BG1" s="128"/>
      <c r="BH1" s="128"/>
      <c r="BI1" s="128"/>
      <c r="BJ1" s="128"/>
      <c r="BK1" s="128"/>
      <c r="BL1" s="128"/>
      <c r="BM1" s="128"/>
      <c r="BN1" s="128"/>
      <c r="BO1" s="128"/>
      <c r="BP1" s="128"/>
      <c r="BQ1" s="128"/>
      <c r="BR1" s="128"/>
      <c r="BS1" s="128"/>
      <c r="BT1" s="128"/>
      <c r="BU1" s="128"/>
      <c r="BV1" s="128"/>
      <c r="BW1" s="128"/>
      <c r="BX1" s="128"/>
      <c r="BY1" s="128"/>
      <c r="BZ1" s="128"/>
      <c r="CA1" s="128"/>
      <c r="CB1" s="128"/>
      <c r="CC1" s="128"/>
      <c r="CD1" s="128"/>
      <c r="CE1" s="128"/>
      <c r="CF1" s="128"/>
      <c r="CG1" s="128"/>
      <c r="CH1" s="128"/>
      <c r="CI1" s="128"/>
      <c r="CJ1" s="128"/>
      <c r="CK1" s="128"/>
      <c r="CL1" s="128"/>
      <c r="CM1" s="128"/>
      <c r="CN1" s="128"/>
      <c r="CO1" s="128"/>
      <c r="CP1" s="128"/>
      <c r="CQ1" s="128"/>
      <c r="CR1" s="128"/>
      <c r="CS1" s="128"/>
      <c r="CT1" s="128"/>
      <c r="CU1" s="128"/>
      <c r="CV1" s="128"/>
      <c r="CW1" s="128"/>
      <c r="CX1" s="128"/>
      <c r="CY1" s="128"/>
      <c r="CZ1" s="128"/>
      <c r="DA1" s="128"/>
      <c r="DB1" s="128"/>
      <c r="DC1" s="128"/>
      <c r="DD1" s="128"/>
      <c r="DE1" s="128"/>
      <c r="DF1" s="128"/>
      <c r="DG1" s="128"/>
      <c r="DH1" s="128"/>
      <c r="DI1" s="128"/>
      <c r="DJ1" s="128"/>
      <c r="DK1" s="128"/>
      <c r="DL1" s="128"/>
      <c r="DM1" s="128"/>
      <c r="DN1" s="128"/>
      <c r="DO1" s="128"/>
      <c r="DP1" s="128"/>
      <c r="DQ1" s="128"/>
      <c r="DR1" s="128"/>
      <c r="DS1" s="128"/>
      <c r="DT1" s="128"/>
      <c r="DU1" s="128"/>
      <c r="DV1" s="128"/>
      <c r="DW1" s="128"/>
      <c r="DX1" s="128"/>
      <c r="DY1" s="128"/>
      <c r="DZ1" s="128"/>
      <c r="EA1" s="128"/>
      <c r="EB1" s="128"/>
      <c r="EC1" s="128"/>
      <c r="ED1" s="128"/>
      <c r="EE1" s="128"/>
      <c r="EF1" s="128"/>
      <c r="EG1" s="128"/>
      <c r="EH1" s="128"/>
      <c r="EI1" s="128"/>
      <c r="EJ1" s="128"/>
      <c r="EK1" s="128"/>
      <c r="EL1" s="128"/>
      <c r="EM1" s="128"/>
      <c r="EN1" s="128"/>
      <c r="EO1" s="128"/>
      <c r="EP1" s="128"/>
      <c r="EQ1" s="128"/>
      <c r="ER1" s="128"/>
      <c r="ES1" s="128"/>
      <c r="ET1" s="128"/>
      <c r="EU1" s="128"/>
      <c r="EV1" s="128"/>
      <c r="EW1" s="128"/>
      <c r="EX1" s="128"/>
      <c r="EY1" s="128"/>
      <c r="EZ1" s="128"/>
      <c r="FA1" s="128"/>
      <c r="FB1" s="128"/>
      <c r="FC1" s="128"/>
      <c r="FD1" s="128"/>
      <c r="FE1" s="128"/>
      <c r="FF1" s="128"/>
      <c r="FG1" s="128"/>
      <c r="FH1" s="128"/>
      <c r="FI1" s="128"/>
      <c r="FJ1" s="128"/>
      <c r="FK1" s="128"/>
      <c r="FL1" s="128"/>
      <c r="FM1" s="128"/>
      <c r="FN1" s="128"/>
      <c r="FO1" s="128"/>
      <c r="FP1" s="128"/>
      <c r="FQ1" s="128"/>
      <c r="FR1" s="128"/>
      <c r="FS1" s="128"/>
      <c r="FT1" s="128"/>
      <c r="FU1" s="128"/>
      <c r="FV1" s="128"/>
      <c r="FW1" s="128"/>
      <c r="FX1" s="128"/>
      <c r="FY1" s="128"/>
      <c r="FZ1" s="128"/>
      <c r="GA1" s="128"/>
      <c r="GB1" s="128"/>
      <c r="GC1" s="128"/>
      <c r="GD1" s="128"/>
      <c r="GE1" s="128"/>
      <c r="GF1" s="128"/>
      <c r="GG1" s="128"/>
      <c r="GH1" s="128"/>
      <c r="GI1" s="128"/>
      <c r="GJ1" s="128"/>
      <c r="GK1" s="128"/>
      <c r="GL1" s="128"/>
      <c r="GM1" s="128"/>
      <c r="GN1" s="128"/>
      <c r="GO1" s="128"/>
      <c r="GP1" s="128"/>
      <c r="GQ1" s="128"/>
      <c r="GR1" s="128"/>
      <c r="GS1" s="128"/>
      <c r="GT1" s="128"/>
      <c r="GU1" s="128"/>
      <c r="GV1" s="128"/>
      <c r="GW1" s="128"/>
      <c r="GX1" s="128"/>
      <c r="GY1" s="128"/>
      <c r="GZ1" s="128"/>
      <c r="HA1" s="128"/>
      <c r="HB1" s="128"/>
      <c r="HC1" s="128"/>
      <c r="HD1" s="128"/>
      <c r="HE1" s="128"/>
      <c r="HF1" s="128"/>
      <c r="HG1" s="128"/>
      <c r="HH1" s="128"/>
      <c r="HI1" s="128"/>
      <c r="HJ1" s="128"/>
      <c r="HK1" s="128"/>
      <c r="HL1" s="128"/>
      <c r="HM1" s="128"/>
      <c r="HN1" s="128"/>
      <c r="HO1" s="128"/>
      <c r="HP1" s="128"/>
      <c r="HQ1" s="128"/>
      <c r="HR1" s="128"/>
      <c r="HS1" s="128"/>
      <c r="HT1" s="128"/>
      <c r="HU1" s="128"/>
      <c r="HV1" s="128"/>
      <c r="HW1" s="128"/>
      <c r="HX1" s="128"/>
      <c r="HY1" s="128"/>
      <c r="HZ1" s="128"/>
      <c r="IA1" s="128"/>
      <c r="IB1" s="128"/>
      <c r="IC1" s="128"/>
      <c r="ID1" s="128"/>
      <c r="IE1" s="132" t="s">
        <v>421</v>
      </c>
    </row>
    <row r="2" spans="1:246" s="4" customFormat="1" ht="12" x14ac:dyDescent="0.2">
      <c r="A2" s="129"/>
      <c r="B2" s="129"/>
      <c r="C2" s="129"/>
      <c r="D2" s="129"/>
      <c r="E2" s="129"/>
      <c r="F2" s="129"/>
      <c r="G2" s="129"/>
      <c r="H2" s="129"/>
      <c r="I2" s="129"/>
      <c r="J2" s="129"/>
      <c r="K2" s="129"/>
      <c r="L2" s="129"/>
      <c r="M2" s="129"/>
      <c r="N2" s="129"/>
      <c r="O2" s="129"/>
      <c r="P2" s="129"/>
      <c r="Q2" s="129"/>
      <c r="R2" s="129"/>
      <c r="S2" s="129"/>
      <c r="T2" s="129"/>
      <c r="U2" s="129"/>
      <c r="V2" s="129"/>
      <c r="W2" s="129"/>
      <c r="X2" s="129"/>
      <c r="Y2" s="129"/>
      <c r="Z2" s="129"/>
      <c r="AA2" s="129"/>
      <c r="AB2" s="129"/>
      <c r="AC2" s="129"/>
      <c r="AD2" s="129"/>
      <c r="AE2" s="129"/>
      <c r="AF2" s="129"/>
      <c r="AG2" s="129"/>
      <c r="AH2" s="129"/>
      <c r="AI2" s="129"/>
      <c r="AJ2" s="129"/>
      <c r="AK2" s="129"/>
      <c r="AL2" s="129"/>
      <c r="AM2" s="129"/>
      <c r="AN2" s="129"/>
      <c r="AO2" s="129"/>
      <c r="AP2" s="129"/>
      <c r="AQ2" s="129"/>
      <c r="AR2" s="129"/>
      <c r="AS2" s="129"/>
      <c r="AT2" s="129"/>
      <c r="AU2" s="129"/>
      <c r="AV2" s="129"/>
      <c r="AW2" s="129"/>
      <c r="AX2" s="129"/>
      <c r="AY2" s="129"/>
      <c r="AZ2" s="129"/>
      <c r="BA2" s="129"/>
      <c r="BB2" s="129"/>
      <c r="BC2" s="129"/>
      <c r="BD2" s="129"/>
      <c r="BE2" s="129"/>
      <c r="BF2" s="129"/>
      <c r="BG2" s="129"/>
      <c r="BH2" s="129"/>
      <c r="BI2" s="129"/>
      <c r="BJ2" s="129"/>
      <c r="BK2" s="129"/>
      <c r="BL2" s="129"/>
      <c r="BM2" s="129"/>
      <c r="BN2" s="129"/>
      <c r="BO2" s="129"/>
      <c r="BP2" s="129"/>
      <c r="BQ2" s="129"/>
      <c r="BR2" s="129"/>
      <c r="BS2" s="129"/>
      <c r="BT2" s="129"/>
      <c r="BU2" s="129"/>
      <c r="BV2" s="129"/>
      <c r="BW2" s="129"/>
      <c r="BX2" s="129"/>
      <c r="BY2" s="129"/>
      <c r="BZ2" s="129"/>
      <c r="CA2" s="129"/>
      <c r="CB2" s="129"/>
      <c r="CC2" s="129"/>
      <c r="CD2" s="129"/>
      <c r="CE2" s="129"/>
      <c r="CF2" s="129"/>
      <c r="CG2" s="129"/>
      <c r="CH2" s="129"/>
      <c r="CI2" s="129"/>
      <c r="CJ2" s="129"/>
      <c r="CK2" s="129"/>
      <c r="CL2" s="129"/>
      <c r="CM2" s="129"/>
      <c r="CN2" s="129"/>
      <c r="CO2" s="129"/>
      <c r="CP2" s="129"/>
      <c r="CQ2" s="129"/>
      <c r="CR2" s="129"/>
      <c r="CS2" s="129"/>
      <c r="CT2" s="129"/>
      <c r="CU2" s="129"/>
      <c r="CV2" s="129"/>
      <c r="CW2" s="129"/>
      <c r="CX2" s="129"/>
      <c r="CY2" s="129"/>
      <c r="CZ2" s="129"/>
      <c r="DA2" s="129"/>
      <c r="DB2" s="129"/>
      <c r="DC2" s="129"/>
      <c r="DD2" s="129"/>
      <c r="DE2" s="129"/>
      <c r="DF2" s="129"/>
      <c r="DG2" s="129"/>
      <c r="DH2" s="129"/>
      <c r="DI2" s="129"/>
      <c r="DJ2" s="129"/>
      <c r="DK2" s="129"/>
      <c r="DL2" s="129"/>
      <c r="DM2" s="129"/>
      <c r="DN2" s="129"/>
      <c r="DO2" s="129"/>
      <c r="DP2" s="129"/>
      <c r="DQ2" s="129"/>
      <c r="DR2" s="129"/>
      <c r="DS2" s="129"/>
      <c r="DT2" s="129"/>
      <c r="DU2" s="129"/>
      <c r="DV2" s="129"/>
      <c r="DW2" s="129"/>
      <c r="DX2" s="129"/>
      <c r="DY2" s="129"/>
      <c r="DZ2" s="129"/>
      <c r="EA2" s="129"/>
      <c r="EB2" s="129"/>
      <c r="EC2" s="129"/>
      <c r="ED2" s="129"/>
      <c r="EE2" s="129"/>
      <c r="EF2" s="129"/>
      <c r="EG2" s="129"/>
      <c r="EH2" s="129"/>
      <c r="EI2" s="129"/>
      <c r="EJ2" s="129"/>
      <c r="EK2" s="129"/>
      <c r="EL2" s="129"/>
      <c r="EM2" s="129"/>
      <c r="EN2" s="129"/>
      <c r="EO2" s="129"/>
      <c r="EP2" s="129"/>
      <c r="EQ2" s="129"/>
      <c r="ER2" s="129"/>
      <c r="ES2" s="129"/>
      <c r="ET2" s="129"/>
      <c r="EU2" s="129"/>
      <c r="EV2" s="129"/>
      <c r="EW2" s="129"/>
      <c r="EX2" s="129"/>
      <c r="EY2" s="129"/>
      <c r="EZ2" s="129"/>
      <c r="FA2" s="129"/>
      <c r="FB2" s="129"/>
      <c r="FC2" s="129"/>
      <c r="FD2" s="129"/>
      <c r="FE2" s="129"/>
      <c r="FF2" s="129"/>
      <c r="FG2" s="129"/>
      <c r="FH2" s="129"/>
      <c r="FI2" s="129"/>
      <c r="FJ2" s="129"/>
      <c r="FK2" s="129"/>
      <c r="FL2" s="129"/>
      <c r="FM2" s="129"/>
      <c r="FN2" s="129"/>
      <c r="FO2" s="129"/>
      <c r="FP2" s="129"/>
      <c r="FQ2" s="129"/>
      <c r="FR2" s="129"/>
      <c r="FS2" s="129"/>
      <c r="FT2" s="129"/>
      <c r="FU2" s="129"/>
      <c r="FV2" s="129"/>
      <c r="FW2" s="129"/>
      <c r="FX2" s="129"/>
      <c r="FY2" s="129"/>
      <c r="FZ2" s="129"/>
      <c r="GA2" s="129"/>
      <c r="GB2" s="129"/>
      <c r="GC2" s="129"/>
      <c r="GD2" s="129"/>
      <c r="GE2" s="129"/>
      <c r="GF2" s="129"/>
      <c r="GG2" s="129"/>
      <c r="GH2" s="129"/>
      <c r="GI2" s="129"/>
      <c r="GJ2" s="129"/>
      <c r="GK2" s="129"/>
      <c r="GL2" s="129"/>
      <c r="GM2" s="129"/>
      <c r="GN2" s="129"/>
      <c r="GO2" s="129"/>
      <c r="GP2" s="129"/>
      <c r="GQ2" s="129"/>
      <c r="GR2" s="129"/>
      <c r="GS2" s="129"/>
      <c r="GT2" s="129"/>
      <c r="GU2" s="129"/>
      <c r="GV2" s="129"/>
      <c r="GW2" s="129"/>
      <c r="GX2" s="129"/>
      <c r="GY2" s="129"/>
      <c r="GZ2" s="129"/>
      <c r="HA2" s="129"/>
      <c r="HB2" s="129"/>
      <c r="HC2" s="129"/>
      <c r="HD2" s="129"/>
      <c r="HE2" s="129"/>
      <c r="HF2" s="129"/>
      <c r="HG2" s="129"/>
      <c r="HH2" s="129"/>
      <c r="HI2" s="129"/>
      <c r="HJ2" s="129"/>
      <c r="HK2" s="129"/>
      <c r="HL2" s="129"/>
      <c r="HM2" s="129"/>
      <c r="HN2" s="129"/>
      <c r="HO2" s="129"/>
      <c r="HP2" s="129"/>
      <c r="HQ2" s="129"/>
      <c r="HR2" s="129"/>
      <c r="HS2" s="129"/>
      <c r="HT2" s="129"/>
      <c r="HU2" s="129"/>
      <c r="HV2" s="129"/>
      <c r="HW2" s="129"/>
      <c r="HX2" s="129"/>
      <c r="HY2" s="129"/>
      <c r="HZ2" s="129"/>
      <c r="IA2" s="129"/>
      <c r="IB2" s="129"/>
      <c r="IC2" s="129"/>
      <c r="ID2" s="129"/>
      <c r="IE2" s="129"/>
    </row>
    <row r="3" spans="1:246" s="4" customFormat="1" ht="12" x14ac:dyDescent="0.2">
      <c r="A3" s="129"/>
      <c r="B3" s="129"/>
      <c r="C3" s="129"/>
      <c r="D3" s="129"/>
      <c r="E3" s="129"/>
      <c r="F3" s="129"/>
      <c r="G3" s="129"/>
      <c r="H3" s="129"/>
      <c r="I3" s="129"/>
      <c r="J3" s="129"/>
      <c r="K3" s="129"/>
      <c r="L3" s="129"/>
      <c r="M3" s="129"/>
      <c r="N3" s="129"/>
      <c r="O3" s="129"/>
      <c r="P3" s="129"/>
      <c r="Q3" s="129"/>
      <c r="R3" s="129"/>
      <c r="S3" s="129"/>
      <c r="T3" s="129"/>
      <c r="U3" s="129"/>
      <c r="V3" s="129"/>
      <c r="W3" s="129"/>
      <c r="X3" s="129"/>
      <c r="Y3" s="129"/>
      <c r="Z3" s="129"/>
      <c r="AA3" s="129"/>
      <c r="AB3" s="129"/>
      <c r="AC3" s="129"/>
      <c r="AD3" s="129"/>
      <c r="AE3" s="129"/>
      <c r="AF3" s="129"/>
      <c r="AG3" s="129"/>
      <c r="AH3" s="129"/>
      <c r="AI3" s="129"/>
      <c r="AJ3" s="129"/>
      <c r="AK3" s="129"/>
      <c r="AL3" s="129"/>
      <c r="AM3" s="129"/>
      <c r="AN3" s="129"/>
      <c r="AO3" s="129"/>
      <c r="AP3" s="129"/>
      <c r="AQ3" s="129"/>
      <c r="AR3" s="129"/>
      <c r="AS3" s="129"/>
      <c r="AT3" s="129"/>
      <c r="AU3" s="129"/>
      <c r="AV3" s="129"/>
      <c r="AW3" s="129"/>
      <c r="AX3" s="129"/>
      <c r="AY3" s="129"/>
      <c r="AZ3" s="129"/>
      <c r="BA3" s="129"/>
      <c r="BB3" s="129"/>
      <c r="BC3" s="129"/>
      <c r="BD3" s="129"/>
      <c r="BE3" s="129"/>
      <c r="BF3" s="129"/>
      <c r="BG3" s="129"/>
      <c r="BH3" s="129"/>
      <c r="BI3" s="129"/>
      <c r="BJ3" s="129"/>
      <c r="BK3" s="129"/>
      <c r="BL3" s="129"/>
      <c r="BM3" s="129"/>
      <c r="BN3" s="129"/>
      <c r="BO3" s="129"/>
      <c r="BP3" s="129"/>
      <c r="BQ3" s="129"/>
      <c r="BR3" s="129"/>
      <c r="BS3" s="129"/>
      <c r="BT3" s="129"/>
      <c r="BU3" s="129"/>
      <c r="BV3" s="129"/>
      <c r="BW3" s="129"/>
      <c r="BX3" s="129"/>
      <c r="BY3" s="129"/>
      <c r="BZ3" s="129"/>
      <c r="CA3" s="129"/>
      <c r="CB3" s="129"/>
      <c r="CC3" s="129"/>
      <c r="CD3" s="129"/>
      <c r="CE3" s="129"/>
      <c r="CF3" s="129"/>
      <c r="CG3" s="129"/>
      <c r="CH3" s="129"/>
      <c r="CI3" s="129"/>
      <c r="CJ3" s="129"/>
      <c r="CK3" s="129"/>
      <c r="CL3" s="129"/>
      <c r="CM3" s="129"/>
      <c r="CN3" s="129"/>
      <c r="CO3" s="129"/>
      <c r="CP3" s="129"/>
      <c r="CQ3" s="129"/>
      <c r="CR3" s="129"/>
      <c r="CS3" s="129"/>
      <c r="CT3" s="129"/>
      <c r="CU3" s="129"/>
      <c r="CV3" s="129"/>
      <c r="CW3" s="129"/>
      <c r="CX3" s="129"/>
      <c r="CY3" s="129"/>
      <c r="CZ3" s="129"/>
      <c r="DA3" s="129"/>
      <c r="DB3" s="129"/>
      <c r="DC3" s="129"/>
      <c r="DD3" s="129"/>
      <c r="DE3" s="129"/>
      <c r="DF3" s="129"/>
      <c r="DG3" s="129"/>
      <c r="DH3" s="129"/>
      <c r="DI3" s="129"/>
      <c r="DJ3" s="129"/>
      <c r="DK3" s="129"/>
      <c r="DL3" s="129"/>
      <c r="DM3" s="129"/>
      <c r="DN3" s="129"/>
      <c r="DO3" s="129"/>
      <c r="DP3" s="129"/>
      <c r="DQ3" s="129"/>
      <c r="DR3" s="129"/>
      <c r="DS3" s="129"/>
      <c r="DT3" s="129"/>
      <c r="DU3" s="129"/>
      <c r="DV3" s="129"/>
      <c r="DW3" s="129"/>
      <c r="DX3" s="129"/>
      <c r="DY3" s="129"/>
      <c r="DZ3" s="129"/>
      <c r="EA3" s="129"/>
      <c r="EB3" s="129"/>
      <c r="EC3" s="129"/>
      <c r="ED3" s="129"/>
      <c r="EE3" s="129"/>
      <c r="EF3" s="129"/>
      <c r="EG3" s="129"/>
      <c r="EH3" s="129"/>
      <c r="EI3" s="129"/>
      <c r="EJ3" s="129"/>
      <c r="EK3" s="129"/>
      <c r="EL3" s="129"/>
      <c r="EM3" s="129"/>
      <c r="EN3" s="129"/>
      <c r="EO3" s="129"/>
      <c r="EP3" s="129"/>
      <c r="EQ3" s="129"/>
      <c r="ER3" s="129"/>
      <c r="ES3" s="129"/>
      <c r="ET3" s="129"/>
      <c r="EU3" s="129"/>
      <c r="EV3" s="129"/>
      <c r="EW3" s="129"/>
      <c r="EX3" s="129"/>
      <c r="EY3" s="129"/>
      <c r="EZ3" s="129"/>
      <c r="FA3" s="129"/>
      <c r="FB3" s="129"/>
      <c r="FC3" s="129"/>
      <c r="FD3" s="129"/>
      <c r="FE3" s="129"/>
      <c r="FF3" s="129"/>
      <c r="FG3" s="129"/>
      <c r="FH3" s="129"/>
      <c r="FI3" s="129"/>
      <c r="FJ3" s="129"/>
      <c r="FK3" s="129"/>
      <c r="FL3" s="129"/>
      <c r="FM3" s="129"/>
      <c r="FN3" s="129"/>
      <c r="FO3" s="129"/>
      <c r="FP3" s="129"/>
      <c r="FQ3" s="129"/>
      <c r="FR3" s="129"/>
      <c r="FS3" s="129"/>
      <c r="FT3" s="129"/>
      <c r="FU3" s="129"/>
      <c r="FV3" s="129"/>
      <c r="FW3" s="129"/>
      <c r="FX3" s="129"/>
      <c r="FY3" s="129"/>
      <c r="FZ3" s="129"/>
      <c r="GA3" s="129"/>
      <c r="GB3" s="129"/>
      <c r="GC3" s="129"/>
      <c r="GD3" s="129"/>
      <c r="GE3" s="129"/>
      <c r="GF3" s="129"/>
      <c r="GG3" s="129"/>
      <c r="GH3" s="129"/>
      <c r="GI3" s="129"/>
      <c r="GJ3" s="129"/>
      <c r="GK3" s="129"/>
      <c r="GL3" s="129"/>
      <c r="GM3" s="129"/>
      <c r="GN3" s="129"/>
      <c r="GO3" s="129"/>
      <c r="GP3" s="129"/>
      <c r="GQ3" s="129"/>
      <c r="GR3" s="129"/>
      <c r="GS3" s="129"/>
      <c r="GT3" s="129"/>
      <c r="GU3" s="129"/>
      <c r="GV3" s="129"/>
      <c r="GW3" s="129"/>
      <c r="GX3" s="129"/>
      <c r="GY3" s="129"/>
      <c r="GZ3" s="129"/>
      <c r="HA3" s="129"/>
      <c r="HB3" s="129"/>
      <c r="HC3" s="129"/>
      <c r="HD3" s="129"/>
      <c r="HE3" s="129"/>
      <c r="HF3" s="129"/>
      <c r="HG3" s="129"/>
      <c r="HH3" s="129"/>
      <c r="HI3" s="129"/>
      <c r="HJ3" s="129"/>
      <c r="HK3" s="129"/>
      <c r="HL3" s="129"/>
      <c r="HM3" s="129"/>
      <c r="HN3" s="129"/>
      <c r="HO3" s="129"/>
      <c r="HP3" s="129"/>
      <c r="HQ3" s="129"/>
      <c r="HR3" s="129"/>
      <c r="HS3" s="129"/>
      <c r="HT3" s="129"/>
      <c r="HU3" s="129"/>
      <c r="HV3" s="129"/>
      <c r="HW3" s="129"/>
      <c r="HX3" s="129"/>
      <c r="HY3" s="129"/>
      <c r="HZ3" s="129"/>
      <c r="IA3" s="129"/>
      <c r="IB3" s="129"/>
      <c r="IC3" s="129"/>
      <c r="ID3" s="129"/>
      <c r="IE3" s="129"/>
    </row>
    <row r="4" spans="1:246" s="3" customFormat="1" ht="12" x14ac:dyDescent="0.2">
      <c r="A4" s="128"/>
      <c r="B4" s="130"/>
      <c r="C4" s="130"/>
      <c r="D4" s="130"/>
      <c r="E4" s="130"/>
      <c r="F4" s="130"/>
      <c r="G4" s="130"/>
      <c r="H4" s="130"/>
      <c r="I4" s="130"/>
      <c r="J4" s="130"/>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0"/>
      <c r="BA4" s="130"/>
      <c r="BB4" s="130"/>
      <c r="BC4" s="130"/>
      <c r="BD4" s="130"/>
      <c r="BE4" s="130"/>
      <c r="BF4" s="130"/>
      <c r="BG4" s="130"/>
      <c r="BH4" s="130"/>
      <c r="BI4" s="130"/>
      <c r="BJ4" s="130"/>
      <c r="BK4" s="130"/>
      <c r="BL4" s="130"/>
      <c r="BM4" s="130"/>
      <c r="BN4" s="130"/>
      <c r="BO4" s="130"/>
      <c r="BP4" s="130"/>
      <c r="BQ4" s="130"/>
      <c r="BR4" s="130"/>
      <c r="BS4" s="130"/>
      <c r="BT4" s="130"/>
      <c r="BU4" s="130"/>
      <c r="BV4" s="130"/>
      <c r="BW4" s="130"/>
      <c r="BX4" s="130"/>
      <c r="BY4" s="130"/>
      <c r="BZ4" s="130"/>
      <c r="CA4" s="130"/>
      <c r="CB4" s="130"/>
      <c r="CC4" s="130"/>
      <c r="CD4" s="130"/>
      <c r="CE4" s="130"/>
      <c r="CF4" s="130"/>
      <c r="CG4" s="130"/>
      <c r="CH4" s="130"/>
      <c r="CI4" s="130"/>
      <c r="CJ4" s="130"/>
      <c r="CK4" s="130"/>
      <c r="CL4" s="130"/>
      <c r="CM4" s="130"/>
      <c r="CN4" s="130"/>
      <c r="CO4" s="130"/>
      <c r="CP4" s="130"/>
      <c r="CQ4" s="130"/>
      <c r="CR4" s="130"/>
      <c r="CS4" s="130"/>
      <c r="CT4" s="130"/>
      <c r="CU4" s="130"/>
      <c r="CV4" s="130"/>
      <c r="CW4" s="130"/>
      <c r="CX4" s="130"/>
      <c r="CY4" s="130"/>
      <c r="CZ4" s="130"/>
      <c r="DA4" s="130"/>
      <c r="DB4" s="130"/>
      <c r="DC4" s="130"/>
      <c r="DD4" s="130"/>
      <c r="DE4" s="130"/>
      <c r="DF4" s="130"/>
      <c r="DG4" s="130"/>
      <c r="DH4" s="130"/>
      <c r="DI4" s="130"/>
      <c r="DJ4" s="130"/>
      <c r="DK4" s="130"/>
      <c r="DL4" s="130"/>
      <c r="DM4" s="130"/>
      <c r="DN4" s="130"/>
      <c r="DO4" s="130"/>
      <c r="DP4" s="130"/>
      <c r="DQ4" s="130"/>
      <c r="DR4" s="130"/>
      <c r="DS4" s="130"/>
      <c r="DT4" s="132" t="s">
        <v>422</v>
      </c>
      <c r="DU4" s="785" t="s">
        <v>486</v>
      </c>
      <c r="DV4" s="785"/>
      <c r="DW4" s="785"/>
      <c r="DX4" s="785"/>
      <c r="DY4" s="785"/>
      <c r="DZ4" s="785"/>
      <c r="EA4" s="785"/>
      <c r="EB4" s="785"/>
      <c r="EC4" s="785"/>
      <c r="ED4" s="785"/>
      <c r="EE4" s="785"/>
      <c r="EF4" s="785"/>
      <c r="EG4" s="785"/>
      <c r="EH4" s="785"/>
      <c r="EI4" s="785"/>
      <c r="EJ4" s="785"/>
      <c r="EK4" s="785"/>
      <c r="EL4" s="785"/>
      <c r="EM4" s="785"/>
      <c r="EN4" s="785"/>
      <c r="EO4" s="785"/>
      <c r="EP4" s="785"/>
      <c r="EQ4" s="785"/>
      <c r="ER4" s="785"/>
      <c r="ES4" s="785"/>
      <c r="ET4" s="785"/>
      <c r="EU4" s="785"/>
      <c r="EV4" s="785"/>
      <c r="EW4" s="785"/>
      <c r="EX4" s="785"/>
      <c r="EY4" s="785"/>
      <c r="EZ4" s="785"/>
      <c r="FA4" s="785"/>
      <c r="FB4" s="785"/>
      <c r="FC4" s="785"/>
      <c r="FD4" s="785"/>
      <c r="FE4" s="785"/>
      <c r="FF4" s="785"/>
      <c r="FG4" s="785"/>
      <c r="FH4" s="785"/>
      <c r="FI4" s="785"/>
      <c r="FJ4" s="785"/>
      <c r="FK4" s="785"/>
      <c r="FL4" s="785"/>
      <c r="FM4" s="785"/>
      <c r="FN4" s="785"/>
      <c r="FO4" s="785"/>
      <c r="FP4" s="785"/>
      <c r="FQ4" s="785"/>
      <c r="FR4" s="785"/>
      <c r="FS4" s="785"/>
      <c r="FT4" s="785"/>
      <c r="FU4" s="785"/>
      <c r="FV4" s="785"/>
      <c r="FW4" s="785"/>
      <c r="FX4" s="785"/>
      <c r="FY4" s="785"/>
      <c r="FZ4" s="785"/>
      <c r="GA4" s="785"/>
      <c r="GB4" s="785"/>
      <c r="GC4" s="785"/>
      <c r="GD4" s="785"/>
      <c r="GE4" s="785"/>
      <c r="GF4" s="785"/>
      <c r="GG4" s="785"/>
      <c r="GH4" s="785"/>
      <c r="GI4" s="785"/>
      <c r="GJ4" s="785"/>
      <c r="GK4" s="785"/>
      <c r="GL4" s="785"/>
      <c r="GM4" s="785"/>
      <c r="GN4" s="785"/>
      <c r="GO4" s="785"/>
      <c r="GP4" s="785"/>
      <c r="GQ4" s="785"/>
      <c r="GR4" s="785"/>
      <c r="GS4" s="785"/>
      <c r="GT4" s="785"/>
      <c r="GU4" s="785"/>
      <c r="GV4" s="785"/>
      <c r="GW4" s="785"/>
      <c r="GX4" s="785"/>
      <c r="GY4" s="785"/>
      <c r="GZ4" s="785"/>
      <c r="HA4" s="785"/>
      <c r="HB4" s="785"/>
      <c r="HC4" s="785"/>
      <c r="HD4" s="785"/>
      <c r="HE4" s="785"/>
      <c r="HF4" s="785"/>
      <c r="HG4" s="785"/>
      <c r="HH4" s="785"/>
      <c r="HI4" s="785"/>
      <c r="HJ4" s="785"/>
      <c r="HK4" s="785"/>
      <c r="HL4" s="785"/>
      <c r="HM4" s="785"/>
      <c r="HN4" s="785"/>
      <c r="HO4" s="785"/>
      <c r="HP4" s="785"/>
      <c r="HQ4" s="785"/>
      <c r="HR4" s="785"/>
      <c r="HS4" s="785"/>
      <c r="HT4" s="785"/>
      <c r="HU4" s="785"/>
      <c r="HV4" s="785"/>
      <c r="HW4" s="785"/>
      <c r="HX4" s="785"/>
      <c r="HY4" s="785"/>
      <c r="HZ4" s="785"/>
      <c r="IA4" s="785"/>
      <c r="IB4" s="128"/>
      <c r="IC4" s="128"/>
      <c r="ID4" s="128"/>
      <c r="IE4" s="128"/>
    </row>
    <row r="5" spans="1:246" ht="11.25" customHeight="1" x14ac:dyDescent="0.2">
      <c r="DU5" s="786" t="s">
        <v>3</v>
      </c>
      <c r="DV5" s="786"/>
      <c r="DW5" s="786"/>
      <c r="DX5" s="786"/>
      <c r="DY5" s="786"/>
      <c r="DZ5" s="786"/>
      <c r="EA5" s="786"/>
      <c r="EB5" s="786"/>
      <c r="EC5" s="786"/>
      <c r="ED5" s="786"/>
      <c r="EE5" s="786"/>
      <c r="EF5" s="786"/>
      <c r="EG5" s="786"/>
      <c r="EH5" s="786"/>
      <c r="EI5" s="786"/>
      <c r="EJ5" s="786"/>
      <c r="EK5" s="786"/>
      <c r="EL5" s="786"/>
      <c r="EM5" s="786"/>
      <c r="EN5" s="786"/>
      <c r="EO5" s="786"/>
      <c r="EP5" s="786"/>
      <c r="EQ5" s="786"/>
      <c r="ER5" s="786"/>
      <c r="ES5" s="786"/>
      <c r="ET5" s="786"/>
      <c r="EU5" s="786"/>
      <c r="EV5" s="786"/>
      <c r="EW5" s="786"/>
      <c r="EX5" s="786"/>
      <c r="EY5" s="786"/>
      <c r="EZ5" s="786"/>
      <c r="FA5" s="786"/>
      <c r="FB5" s="786"/>
      <c r="FC5" s="786"/>
      <c r="FD5" s="786"/>
      <c r="FE5" s="786"/>
      <c r="FF5" s="786"/>
      <c r="FG5" s="786"/>
      <c r="FH5" s="786"/>
      <c r="FI5" s="786"/>
      <c r="FJ5" s="786"/>
      <c r="FK5" s="786"/>
      <c r="FL5" s="786"/>
      <c r="FM5" s="786"/>
      <c r="FN5" s="786"/>
      <c r="FO5" s="786"/>
      <c r="FP5" s="786"/>
      <c r="FQ5" s="786"/>
      <c r="FR5" s="786"/>
      <c r="FS5" s="786"/>
      <c r="FT5" s="786"/>
      <c r="FU5" s="786"/>
      <c r="FV5" s="786"/>
      <c r="FW5" s="786"/>
      <c r="FX5" s="786"/>
      <c r="FY5" s="786"/>
      <c r="FZ5" s="786"/>
      <c r="GA5" s="786"/>
      <c r="GB5" s="786"/>
      <c r="GC5" s="786"/>
      <c r="GD5" s="786"/>
      <c r="GE5" s="786"/>
      <c r="GF5" s="786"/>
      <c r="GG5" s="786"/>
      <c r="GH5" s="786"/>
      <c r="GI5" s="786"/>
      <c r="GJ5" s="786"/>
      <c r="GK5" s="786"/>
      <c r="GL5" s="786"/>
      <c r="GM5" s="786"/>
      <c r="GN5" s="786"/>
      <c r="GO5" s="786"/>
      <c r="GP5" s="786"/>
      <c r="GQ5" s="786"/>
      <c r="GR5" s="786"/>
      <c r="GS5" s="786"/>
      <c r="GT5" s="786"/>
      <c r="GU5" s="786"/>
      <c r="GV5" s="786"/>
      <c r="GW5" s="786"/>
      <c r="GX5" s="786"/>
      <c r="GY5" s="786"/>
      <c r="GZ5" s="786"/>
      <c r="HA5" s="786"/>
      <c r="HB5" s="786"/>
      <c r="HC5" s="786"/>
      <c r="HD5" s="786"/>
      <c r="HE5" s="786"/>
      <c r="HF5" s="786"/>
      <c r="HG5" s="786"/>
      <c r="HH5" s="786"/>
      <c r="HI5" s="786"/>
      <c r="HJ5" s="786"/>
      <c r="HK5" s="786"/>
      <c r="HL5" s="786"/>
      <c r="HM5" s="786"/>
      <c r="HN5" s="786"/>
      <c r="HO5" s="786"/>
      <c r="HP5" s="786"/>
      <c r="HQ5" s="786"/>
      <c r="HR5" s="786"/>
      <c r="HS5" s="786"/>
      <c r="HT5" s="786"/>
      <c r="HU5" s="786"/>
      <c r="HV5" s="786"/>
      <c r="HW5" s="786"/>
      <c r="HX5" s="786"/>
      <c r="HY5" s="786"/>
      <c r="HZ5" s="786"/>
      <c r="IA5" s="786"/>
    </row>
    <row r="6" spans="1:246" s="4" customFormat="1" thickBot="1" x14ac:dyDescent="0.25">
      <c r="A6" s="129"/>
      <c r="B6" s="129"/>
      <c r="C6" s="129"/>
      <c r="D6" s="129"/>
      <c r="E6" s="129"/>
      <c r="F6" s="129"/>
      <c r="G6" s="129"/>
      <c r="H6" s="129"/>
      <c r="I6" s="129"/>
      <c r="J6" s="129"/>
      <c r="K6" s="129"/>
      <c r="L6" s="129"/>
      <c r="M6" s="129"/>
      <c r="N6" s="129"/>
      <c r="O6" s="129"/>
      <c r="P6" s="129"/>
      <c r="Q6" s="129"/>
      <c r="R6" s="129"/>
      <c r="S6" s="129"/>
      <c r="T6" s="129"/>
      <c r="U6" s="129"/>
      <c r="V6" s="129"/>
      <c r="W6" s="129"/>
      <c r="X6" s="129"/>
      <c r="Y6" s="129"/>
      <c r="Z6" s="129"/>
      <c r="AA6" s="129"/>
      <c r="AB6" s="129"/>
      <c r="AC6" s="129"/>
      <c r="AD6" s="129"/>
      <c r="AE6" s="129"/>
      <c r="AF6" s="129"/>
      <c r="AG6" s="129"/>
      <c r="AH6" s="129"/>
      <c r="AI6" s="129"/>
      <c r="AJ6" s="129"/>
      <c r="AK6" s="129"/>
      <c r="AL6" s="129"/>
      <c r="AM6" s="129"/>
      <c r="AN6" s="129"/>
      <c r="AO6" s="129"/>
      <c r="AP6" s="129"/>
      <c r="AQ6" s="129"/>
      <c r="AR6" s="129"/>
      <c r="AS6" s="129"/>
      <c r="AT6" s="129"/>
      <c r="AU6" s="129"/>
      <c r="AV6" s="129"/>
      <c r="AW6" s="129"/>
      <c r="AX6" s="129"/>
      <c r="AY6" s="129"/>
      <c r="AZ6" s="129"/>
      <c r="BA6" s="129"/>
      <c r="BB6" s="129"/>
      <c r="BC6" s="129"/>
      <c r="BD6" s="129"/>
      <c r="BE6" s="129"/>
      <c r="BF6" s="129"/>
      <c r="BG6" s="129"/>
      <c r="BH6" s="129"/>
      <c r="BI6" s="129"/>
      <c r="BJ6" s="129"/>
      <c r="BK6" s="129"/>
      <c r="BL6" s="129"/>
      <c r="BM6" s="129"/>
      <c r="BN6" s="129"/>
      <c r="BO6" s="129"/>
      <c r="BP6" s="129"/>
      <c r="BQ6" s="129"/>
      <c r="BR6" s="129"/>
      <c r="BS6" s="129"/>
      <c r="BT6" s="129"/>
      <c r="BU6" s="129"/>
      <c r="BV6" s="129"/>
      <c r="BW6" s="129"/>
      <c r="BX6" s="129"/>
      <c r="BY6" s="129"/>
      <c r="BZ6" s="129"/>
      <c r="CA6" s="129"/>
      <c r="CB6" s="129"/>
      <c r="CC6" s="129"/>
      <c r="CD6" s="129"/>
      <c r="CE6" s="129"/>
      <c r="CF6" s="129"/>
      <c r="CG6" s="129"/>
      <c r="CH6" s="129"/>
      <c r="CI6" s="129"/>
      <c r="CJ6" s="129"/>
      <c r="CK6" s="129"/>
      <c r="CL6" s="129"/>
      <c r="CM6" s="129"/>
      <c r="CN6" s="129"/>
      <c r="CO6" s="129"/>
      <c r="CP6" s="129"/>
      <c r="CQ6" s="129"/>
      <c r="CR6" s="129"/>
      <c r="CS6" s="129"/>
      <c r="CT6" s="129"/>
      <c r="CU6" s="129"/>
      <c r="CV6" s="129"/>
      <c r="CW6" s="129"/>
      <c r="CX6" s="129"/>
      <c r="CY6" s="129"/>
      <c r="CZ6" s="129"/>
      <c r="DA6" s="129"/>
      <c r="DB6" s="129"/>
      <c r="DC6" s="129"/>
      <c r="DD6" s="129"/>
      <c r="DE6" s="129"/>
      <c r="DF6" s="129"/>
      <c r="DG6" s="129"/>
      <c r="DH6" s="129"/>
      <c r="DI6" s="129"/>
      <c r="DJ6" s="129"/>
      <c r="DK6" s="129"/>
      <c r="DL6" s="129"/>
      <c r="DM6" s="129"/>
      <c r="DN6" s="129"/>
      <c r="DO6" s="129"/>
      <c r="DP6" s="129"/>
      <c r="DQ6" s="129"/>
      <c r="DR6" s="129"/>
      <c r="DS6" s="129"/>
      <c r="DT6" s="129"/>
      <c r="DU6" s="129"/>
      <c r="DV6" s="129"/>
      <c r="DW6" s="129"/>
      <c r="DX6" s="129"/>
      <c r="DY6" s="129"/>
      <c r="DZ6" s="129"/>
      <c r="EA6" s="129"/>
      <c r="EB6" s="129"/>
      <c r="EC6" s="129"/>
      <c r="ED6" s="129"/>
      <c r="EE6" s="129"/>
      <c r="EF6" s="129"/>
      <c r="EG6" s="129"/>
      <c r="EH6" s="129"/>
      <c r="EI6" s="129"/>
      <c r="EJ6" s="129"/>
      <c r="EK6" s="129"/>
      <c r="EL6" s="129"/>
      <c r="EM6" s="129"/>
      <c r="EN6" s="129"/>
      <c r="EO6" s="129"/>
      <c r="EP6" s="129"/>
      <c r="EQ6" s="129"/>
      <c r="ER6" s="129"/>
      <c r="ES6" s="129"/>
      <c r="ET6" s="129"/>
      <c r="EU6" s="129"/>
      <c r="EV6" s="129"/>
      <c r="EW6" s="129"/>
      <c r="EX6" s="129"/>
      <c r="EY6" s="129"/>
      <c r="EZ6" s="129"/>
      <c r="FA6" s="129"/>
      <c r="FB6" s="129"/>
      <c r="FC6" s="129"/>
      <c r="FD6" s="129"/>
      <c r="FE6" s="129"/>
      <c r="FF6" s="129"/>
      <c r="FG6" s="129"/>
      <c r="FH6" s="129"/>
      <c r="FI6" s="129"/>
      <c r="FJ6" s="129"/>
      <c r="FK6" s="129"/>
      <c r="FL6" s="129"/>
      <c r="FM6" s="129"/>
      <c r="FN6" s="129"/>
      <c r="FO6" s="129"/>
      <c r="FP6" s="129"/>
      <c r="FQ6" s="129"/>
      <c r="FR6" s="129"/>
      <c r="FS6" s="129"/>
      <c r="FT6" s="129"/>
      <c r="FU6" s="129"/>
      <c r="FV6" s="129"/>
      <c r="FW6" s="129"/>
      <c r="FX6" s="129"/>
      <c r="FY6" s="129"/>
      <c r="FZ6" s="129"/>
      <c r="GA6" s="129"/>
      <c r="GB6" s="129"/>
      <c r="GC6" s="129"/>
      <c r="GD6" s="129"/>
      <c r="GE6" s="129"/>
      <c r="GF6" s="129"/>
      <c r="GG6" s="129"/>
      <c r="GH6" s="129"/>
      <c r="GI6" s="129"/>
      <c r="GJ6" s="129"/>
      <c r="GK6" s="129"/>
      <c r="GL6" s="129"/>
      <c r="GM6" s="129"/>
      <c r="GN6" s="129"/>
      <c r="GO6" s="129"/>
      <c r="GP6" s="129"/>
      <c r="GQ6" s="129"/>
      <c r="GR6" s="129"/>
      <c r="GS6" s="129"/>
      <c r="GT6" s="129"/>
      <c r="GU6" s="129"/>
      <c r="GV6" s="129"/>
      <c r="GW6" s="129"/>
      <c r="GX6" s="129"/>
      <c r="GY6" s="129"/>
      <c r="GZ6" s="129"/>
      <c r="HA6" s="129"/>
      <c r="HB6" s="129"/>
      <c r="HC6" s="129"/>
      <c r="HD6" s="129"/>
      <c r="HE6" s="129"/>
      <c r="HF6" s="129"/>
      <c r="HG6" s="129"/>
      <c r="HH6" s="129"/>
      <c r="HI6" s="129"/>
      <c r="HJ6" s="129"/>
      <c r="HK6" s="129"/>
      <c r="HL6" s="129"/>
      <c r="HM6" s="129"/>
      <c r="HN6" s="129"/>
      <c r="HO6" s="129"/>
      <c r="HP6" s="129"/>
      <c r="HQ6" s="129"/>
      <c r="HR6" s="129"/>
      <c r="HS6" s="129"/>
      <c r="HT6" s="129"/>
      <c r="HU6" s="129"/>
      <c r="HV6" s="129"/>
      <c r="HW6" s="129"/>
      <c r="HX6" s="129"/>
      <c r="HY6" s="129"/>
      <c r="HZ6" s="129"/>
      <c r="IA6" s="129"/>
      <c r="IB6" s="129"/>
      <c r="IC6" s="129"/>
      <c r="ID6" s="129"/>
      <c r="IE6" s="129"/>
    </row>
    <row r="7" spans="1:246" s="135" customFormat="1" ht="13.5" customHeight="1" thickBot="1" x14ac:dyDescent="0.25">
      <c r="A7" s="828" t="s">
        <v>0</v>
      </c>
      <c r="B7" s="829"/>
      <c r="C7" s="829"/>
      <c r="D7" s="829"/>
      <c r="E7" s="830"/>
      <c r="F7" s="809" t="s">
        <v>423</v>
      </c>
      <c r="G7" s="810"/>
      <c r="H7" s="810"/>
      <c r="I7" s="810"/>
      <c r="J7" s="810"/>
      <c r="K7" s="810"/>
      <c r="L7" s="810"/>
      <c r="M7" s="810"/>
      <c r="N7" s="810"/>
      <c r="O7" s="810"/>
      <c r="P7" s="810"/>
      <c r="Q7" s="810"/>
      <c r="R7" s="810"/>
      <c r="S7" s="810"/>
      <c r="T7" s="810"/>
      <c r="U7" s="810"/>
      <c r="V7" s="810"/>
      <c r="W7" s="810"/>
      <c r="X7" s="810"/>
      <c r="Y7" s="810"/>
      <c r="Z7" s="810"/>
      <c r="AA7" s="811"/>
      <c r="AB7" s="787" t="s">
        <v>424</v>
      </c>
      <c r="AC7" s="788"/>
      <c r="AD7" s="788"/>
      <c r="AE7" s="788"/>
      <c r="AF7" s="788"/>
      <c r="AG7" s="788"/>
      <c r="AH7" s="788"/>
      <c r="AI7" s="788"/>
      <c r="AJ7" s="788"/>
      <c r="AK7" s="788"/>
      <c r="AL7" s="788"/>
      <c r="AM7" s="788"/>
      <c r="AN7" s="788"/>
      <c r="AO7" s="788"/>
      <c r="AP7" s="788"/>
      <c r="AQ7" s="788"/>
      <c r="AR7" s="788"/>
      <c r="AS7" s="788"/>
      <c r="AT7" s="788"/>
      <c r="AU7" s="788"/>
      <c r="AV7" s="788"/>
      <c r="AW7" s="788"/>
      <c r="AX7" s="788"/>
      <c r="AY7" s="788"/>
      <c r="AZ7" s="788"/>
      <c r="BA7" s="788"/>
      <c r="BB7" s="788"/>
      <c r="BC7" s="788"/>
      <c r="BD7" s="788"/>
      <c r="BE7" s="788"/>
      <c r="BF7" s="788"/>
      <c r="BG7" s="788"/>
      <c r="BH7" s="788"/>
      <c r="BI7" s="788"/>
      <c r="BJ7" s="788"/>
      <c r="BK7" s="788"/>
      <c r="BL7" s="788"/>
      <c r="BM7" s="788"/>
      <c r="BN7" s="788"/>
      <c r="BO7" s="788"/>
      <c r="BP7" s="788"/>
      <c r="BQ7" s="788"/>
      <c r="BR7" s="788"/>
      <c r="BS7" s="788"/>
      <c r="BT7" s="788"/>
      <c r="BU7" s="788"/>
      <c r="BV7" s="788"/>
      <c r="BW7" s="788"/>
      <c r="BX7" s="788"/>
      <c r="BY7" s="788"/>
      <c r="BZ7" s="788"/>
      <c r="CA7" s="788"/>
      <c r="CB7" s="788"/>
      <c r="CC7" s="788"/>
      <c r="CD7" s="788"/>
      <c r="CE7" s="788"/>
      <c r="CF7" s="788"/>
      <c r="CG7" s="788"/>
      <c r="CH7" s="788"/>
      <c r="CI7" s="788"/>
      <c r="CJ7" s="788"/>
      <c r="CK7" s="788"/>
      <c r="CL7" s="788"/>
      <c r="CM7" s="788"/>
      <c r="CN7" s="788"/>
      <c r="CO7" s="788"/>
      <c r="CP7" s="788"/>
      <c r="CQ7" s="788"/>
      <c r="CR7" s="788"/>
      <c r="CS7" s="788"/>
      <c r="CT7" s="788"/>
      <c r="CU7" s="788"/>
      <c r="CV7" s="788"/>
      <c r="CW7" s="788"/>
      <c r="CX7" s="788"/>
      <c r="CY7" s="788"/>
      <c r="CZ7" s="788"/>
      <c r="DA7" s="788"/>
      <c r="DB7" s="788"/>
      <c r="DC7" s="788"/>
      <c r="DD7" s="788"/>
      <c r="DE7" s="788"/>
      <c r="DF7" s="788"/>
      <c r="DG7" s="789"/>
      <c r="DH7" s="787" t="s">
        <v>425</v>
      </c>
      <c r="DI7" s="788"/>
      <c r="DJ7" s="788"/>
      <c r="DK7" s="788"/>
      <c r="DL7" s="788"/>
      <c r="DM7" s="788"/>
      <c r="DN7" s="788"/>
      <c r="DO7" s="788"/>
      <c r="DP7" s="788"/>
      <c r="DQ7" s="788"/>
      <c r="DR7" s="788"/>
      <c r="DS7" s="788"/>
      <c r="DT7" s="788"/>
      <c r="DU7" s="788"/>
      <c r="DV7" s="788"/>
      <c r="DW7" s="788"/>
      <c r="DX7" s="788"/>
      <c r="DY7" s="788"/>
      <c r="DZ7" s="788"/>
      <c r="EA7" s="788"/>
      <c r="EB7" s="788"/>
      <c r="EC7" s="788"/>
      <c r="ED7" s="788"/>
      <c r="EE7" s="788"/>
      <c r="EF7" s="788"/>
      <c r="EG7" s="788"/>
      <c r="EH7" s="788"/>
      <c r="EI7" s="788"/>
      <c r="EJ7" s="788"/>
      <c r="EK7" s="788"/>
      <c r="EL7" s="788"/>
      <c r="EM7" s="788"/>
      <c r="EN7" s="788"/>
      <c r="EO7" s="788"/>
      <c r="EP7" s="788"/>
      <c r="EQ7" s="788"/>
      <c r="ER7" s="788"/>
      <c r="ES7" s="788"/>
      <c r="ET7" s="788"/>
      <c r="EU7" s="788"/>
      <c r="EV7" s="788"/>
      <c r="EW7" s="788"/>
      <c r="EX7" s="788"/>
      <c r="EY7" s="788"/>
      <c r="EZ7" s="788"/>
      <c r="FA7" s="788"/>
      <c r="FB7" s="788"/>
      <c r="FC7" s="788"/>
      <c r="FD7" s="788"/>
      <c r="FE7" s="788"/>
      <c r="FF7" s="788"/>
      <c r="FG7" s="788"/>
      <c r="FH7" s="788"/>
      <c r="FI7" s="788"/>
      <c r="FJ7" s="788"/>
      <c r="FK7" s="788"/>
      <c r="FL7" s="788"/>
      <c r="FM7" s="788"/>
      <c r="FN7" s="788"/>
      <c r="FO7" s="788"/>
      <c r="FP7" s="788"/>
      <c r="FQ7" s="788"/>
      <c r="FR7" s="788"/>
      <c r="FS7" s="788"/>
      <c r="FT7" s="788"/>
      <c r="FU7" s="788"/>
      <c r="FV7" s="788"/>
      <c r="FW7" s="788"/>
      <c r="FX7" s="788"/>
      <c r="FY7" s="788"/>
      <c r="FZ7" s="788"/>
      <c r="GA7" s="788"/>
      <c r="GB7" s="788"/>
      <c r="GC7" s="788"/>
      <c r="GD7" s="788"/>
      <c r="GE7" s="788"/>
      <c r="GF7" s="788"/>
      <c r="GG7" s="788"/>
      <c r="GH7" s="788"/>
      <c r="GI7" s="788"/>
      <c r="GJ7" s="788"/>
      <c r="GK7" s="788"/>
      <c r="GL7" s="788"/>
      <c r="GM7" s="788"/>
      <c r="GN7" s="788"/>
      <c r="GO7" s="788"/>
      <c r="GP7" s="788"/>
      <c r="GQ7" s="788"/>
      <c r="GR7" s="788"/>
      <c r="GS7" s="788"/>
      <c r="GT7" s="788"/>
      <c r="GU7" s="788"/>
      <c r="GV7" s="788"/>
      <c r="GW7" s="788"/>
      <c r="GX7" s="788"/>
      <c r="GY7" s="788"/>
      <c r="GZ7" s="788"/>
      <c r="HA7" s="788"/>
      <c r="HB7" s="788"/>
      <c r="HC7" s="788"/>
      <c r="HD7" s="788"/>
      <c r="HE7" s="788"/>
      <c r="HF7" s="788"/>
      <c r="HG7" s="788"/>
      <c r="HH7" s="788"/>
      <c r="HI7" s="788"/>
      <c r="HJ7" s="788"/>
      <c r="HK7" s="788"/>
      <c r="HL7" s="788"/>
      <c r="HM7" s="788"/>
      <c r="HN7" s="788"/>
      <c r="HO7" s="788"/>
      <c r="HP7" s="788"/>
      <c r="HQ7" s="788"/>
      <c r="HR7" s="788"/>
      <c r="HS7" s="788"/>
      <c r="HT7" s="788"/>
      <c r="HU7" s="788"/>
      <c r="HV7" s="788"/>
      <c r="HW7" s="788"/>
      <c r="HX7" s="788"/>
      <c r="HY7" s="788"/>
      <c r="HZ7" s="788"/>
      <c r="IA7" s="788"/>
      <c r="IB7" s="788"/>
      <c r="IC7" s="788"/>
      <c r="ID7" s="788"/>
      <c r="IE7" s="789"/>
    </row>
    <row r="8" spans="1:246" s="135" customFormat="1" ht="64.5" customHeight="1" thickBot="1" x14ac:dyDescent="0.25">
      <c r="A8" s="793"/>
      <c r="B8" s="794"/>
      <c r="C8" s="794"/>
      <c r="D8" s="794"/>
      <c r="E8" s="795"/>
      <c r="F8" s="831"/>
      <c r="G8" s="832"/>
      <c r="H8" s="832"/>
      <c r="I8" s="832"/>
      <c r="J8" s="832"/>
      <c r="K8" s="832"/>
      <c r="L8" s="832"/>
      <c r="M8" s="832"/>
      <c r="N8" s="832"/>
      <c r="O8" s="832"/>
      <c r="P8" s="832"/>
      <c r="Q8" s="832"/>
      <c r="R8" s="832"/>
      <c r="S8" s="832"/>
      <c r="T8" s="832"/>
      <c r="U8" s="832"/>
      <c r="V8" s="832"/>
      <c r="W8" s="832"/>
      <c r="X8" s="832"/>
      <c r="Y8" s="832"/>
      <c r="Z8" s="832"/>
      <c r="AA8" s="832"/>
      <c r="AB8" s="790" t="s">
        <v>426</v>
      </c>
      <c r="AC8" s="791"/>
      <c r="AD8" s="791"/>
      <c r="AE8" s="791"/>
      <c r="AF8" s="791"/>
      <c r="AG8" s="791"/>
      <c r="AH8" s="791"/>
      <c r="AI8" s="791"/>
      <c r="AJ8" s="791"/>
      <c r="AK8" s="791"/>
      <c r="AL8" s="791"/>
      <c r="AM8" s="791"/>
      <c r="AN8" s="791"/>
      <c r="AO8" s="791"/>
      <c r="AP8" s="791"/>
      <c r="AQ8" s="791"/>
      <c r="AR8" s="791"/>
      <c r="AS8" s="791"/>
      <c r="AT8" s="791"/>
      <c r="AU8" s="791"/>
      <c r="AV8" s="791"/>
      <c r="AW8" s="791"/>
      <c r="AX8" s="791"/>
      <c r="AY8" s="791"/>
      <c r="AZ8" s="791"/>
      <c r="BA8" s="791"/>
      <c r="BB8" s="791"/>
      <c r="BC8" s="791"/>
      <c r="BD8" s="791"/>
      <c r="BE8" s="791"/>
      <c r="BF8" s="791"/>
      <c r="BG8" s="791"/>
      <c r="BH8" s="791"/>
      <c r="BI8" s="791"/>
      <c r="BJ8" s="791"/>
      <c r="BK8" s="791"/>
      <c r="BL8" s="791"/>
      <c r="BM8" s="791"/>
      <c r="BN8" s="791"/>
      <c r="BO8" s="791"/>
      <c r="BP8" s="791"/>
      <c r="BQ8" s="792"/>
      <c r="BR8" s="790" t="s">
        <v>427</v>
      </c>
      <c r="BS8" s="791"/>
      <c r="BT8" s="791"/>
      <c r="BU8" s="791"/>
      <c r="BV8" s="791"/>
      <c r="BW8" s="791"/>
      <c r="BX8" s="791"/>
      <c r="BY8" s="791"/>
      <c r="BZ8" s="791"/>
      <c r="CA8" s="791"/>
      <c r="CB8" s="791"/>
      <c r="CC8" s="791"/>
      <c r="CD8" s="791"/>
      <c r="CE8" s="791"/>
      <c r="CF8" s="791"/>
      <c r="CG8" s="791"/>
      <c r="CH8" s="791"/>
      <c r="CI8" s="791"/>
      <c r="CJ8" s="791"/>
      <c r="CK8" s="791"/>
      <c r="CL8" s="791"/>
      <c r="CM8" s="791"/>
      <c r="CN8" s="791"/>
      <c r="CO8" s="791"/>
      <c r="CP8" s="791"/>
      <c r="CQ8" s="791"/>
      <c r="CR8" s="791"/>
      <c r="CS8" s="791"/>
      <c r="CT8" s="791"/>
      <c r="CU8" s="791"/>
      <c r="CV8" s="791"/>
      <c r="CW8" s="791"/>
      <c r="CX8" s="791"/>
      <c r="CY8" s="791"/>
      <c r="CZ8" s="791"/>
      <c r="DA8" s="791"/>
      <c r="DB8" s="791"/>
      <c r="DC8" s="791"/>
      <c r="DD8" s="791"/>
      <c r="DE8" s="791"/>
      <c r="DF8" s="791"/>
      <c r="DG8" s="792"/>
      <c r="DH8" s="790" t="s">
        <v>428</v>
      </c>
      <c r="DI8" s="807"/>
      <c r="DJ8" s="807"/>
      <c r="DK8" s="807"/>
      <c r="DL8" s="807"/>
      <c r="DM8" s="807"/>
      <c r="DN8" s="807"/>
      <c r="DO8" s="807"/>
      <c r="DP8" s="807"/>
      <c r="DQ8" s="807"/>
      <c r="DR8" s="807"/>
      <c r="DS8" s="807"/>
      <c r="DT8" s="807"/>
      <c r="DU8" s="807"/>
      <c r="DV8" s="807"/>
      <c r="DW8" s="807"/>
      <c r="DX8" s="807"/>
      <c r="DY8" s="807"/>
      <c r="DZ8" s="807"/>
      <c r="EA8" s="807"/>
      <c r="EB8" s="807"/>
      <c r="EC8" s="807"/>
      <c r="ED8" s="807"/>
      <c r="EE8" s="807"/>
      <c r="EF8" s="807"/>
      <c r="EG8" s="807"/>
      <c r="EH8" s="807"/>
      <c r="EI8" s="807"/>
      <c r="EJ8" s="807"/>
      <c r="EK8" s="807"/>
      <c r="EL8" s="807"/>
      <c r="EM8" s="807"/>
      <c r="EN8" s="807"/>
      <c r="EO8" s="807"/>
      <c r="EP8" s="807"/>
      <c r="EQ8" s="807"/>
      <c r="ER8" s="807"/>
      <c r="ES8" s="807"/>
      <c r="ET8" s="807"/>
      <c r="EU8" s="807"/>
      <c r="EV8" s="807"/>
      <c r="EW8" s="807"/>
      <c r="EX8" s="807"/>
      <c r="EY8" s="808"/>
      <c r="EZ8" s="790" t="s">
        <v>429</v>
      </c>
      <c r="FA8" s="807"/>
      <c r="FB8" s="807"/>
      <c r="FC8" s="807"/>
      <c r="FD8" s="807"/>
      <c r="FE8" s="807"/>
      <c r="FF8" s="807"/>
      <c r="FG8" s="807"/>
      <c r="FH8" s="807"/>
      <c r="FI8" s="807"/>
      <c r="FJ8" s="807"/>
      <c r="FK8" s="807"/>
      <c r="FL8" s="807"/>
      <c r="FM8" s="807"/>
      <c r="FN8" s="807"/>
      <c r="FO8" s="807"/>
      <c r="FP8" s="807"/>
      <c r="FQ8" s="807"/>
      <c r="FR8" s="807"/>
      <c r="FS8" s="807"/>
      <c r="FT8" s="807"/>
      <c r="FU8" s="807"/>
      <c r="FV8" s="807"/>
      <c r="FW8" s="807"/>
      <c r="FX8" s="807"/>
      <c r="FY8" s="807"/>
      <c r="FZ8" s="807"/>
      <c r="GA8" s="807"/>
      <c r="GB8" s="807"/>
      <c r="GC8" s="807"/>
      <c r="GD8" s="807"/>
      <c r="GE8" s="807"/>
      <c r="GF8" s="807"/>
      <c r="GG8" s="807"/>
      <c r="GH8" s="807"/>
      <c r="GI8" s="807"/>
      <c r="GJ8" s="807"/>
      <c r="GK8" s="807"/>
      <c r="GL8" s="807"/>
      <c r="GM8" s="807"/>
      <c r="GN8" s="807"/>
      <c r="GO8" s="808"/>
      <c r="GP8" s="790" t="s">
        <v>430</v>
      </c>
      <c r="GQ8" s="791"/>
      <c r="GR8" s="791"/>
      <c r="GS8" s="791"/>
      <c r="GT8" s="791"/>
      <c r="GU8" s="791"/>
      <c r="GV8" s="791"/>
      <c r="GW8" s="791"/>
      <c r="GX8" s="791"/>
      <c r="GY8" s="791"/>
      <c r="GZ8" s="791"/>
      <c r="HA8" s="791"/>
      <c r="HB8" s="791"/>
      <c r="HC8" s="791"/>
      <c r="HD8" s="791"/>
      <c r="HE8" s="791"/>
      <c r="HF8" s="791"/>
      <c r="HG8" s="791"/>
      <c r="HH8" s="791"/>
      <c r="HI8" s="791"/>
      <c r="HJ8" s="791"/>
      <c r="HK8" s="791"/>
      <c r="HL8" s="791"/>
      <c r="HM8" s="791"/>
      <c r="HN8" s="791"/>
      <c r="HO8" s="791"/>
      <c r="HP8" s="791"/>
      <c r="HQ8" s="791"/>
      <c r="HR8" s="791"/>
      <c r="HS8" s="791"/>
      <c r="HT8" s="791"/>
      <c r="HU8" s="791"/>
      <c r="HV8" s="791"/>
      <c r="HW8" s="791"/>
      <c r="HX8" s="791"/>
      <c r="HY8" s="791"/>
      <c r="HZ8" s="791"/>
      <c r="IA8" s="791"/>
      <c r="IB8" s="791"/>
      <c r="IC8" s="791"/>
      <c r="ID8" s="791"/>
      <c r="IE8" s="792"/>
    </row>
    <row r="9" spans="1:246" s="2" customFormat="1" ht="13.5" customHeight="1" x14ac:dyDescent="0.2">
      <c r="A9" s="793"/>
      <c r="B9" s="794"/>
      <c r="C9" s="794"/>
      <c r="D9" s="794"/>
      <c r="E9" s="795"/>
      <c r="F9" s="831"/>
      <c r="G9" s="832"/>
      <c r="H9" s="832"/>
      <c r="I9" s="832"/>
      <c r="J9" s="832"/>
      <c r="K9" s="832"/>
      <c r="L9" s="832"/>
      <c r="M9" s="832"/>
      <c r="N9" s="832"/>
      <c r="O9" s="832"/>
      <c r="P9" s="832"/>
      <c r="Q9" s="832"/>
      <c r="R9" s="832"/>
      <c r="S9" s="832"/>
      <c r="T9" s="832"/>
      <c r="U9" s="832"/>
      <c r="V9" s="832"/>
      <c r="W9" s="832"/>
      <c r="X9" s="832"/>
      <c r="Y9" s="832"/>
      <c r="Z9" s="832"/>
      <c r="AA9" s="832"/>
      <c r="AB9" s="793" t="s">
        <v>431</v>
      </c>
      <c r="AC9" s="794"/>
      <c r="AD9" s="794"/>
      <c r="AE9" s="794"/>
      <c r="AF9" s="794"/>
      <c r="AG9" s="794"/>
      <c r="AH9" s="795"/>
      <c r="AI9" s="735" t="s">
        <v>432</v>
      </c>
      <c r="AJ9" s="736"/>
      <c r="AK9" s="736"/>
      <c r="AL9" s="736"/>
      <c r="AM9" s="736"/>
      <c r="AN9" s="736"/>
      <c r="AO9" s="736"/>
      <c r="AP9" s="736"/>
      <c r="AQ9" s="736"/>
      <c r="AR9" s="736"/>
      <c r="AS9" s="736"/>
      <c r="AT9" s="736"/>
      <c r="AU9" s="736"/>
      <c r="AV9" s="736"/>
      <c r="AW9" s="736"/>
      <c r="AX9" s="736"/>
      <c r="AY9" s="736"/>
      <c r="AZ9" s="736"/>
      <c r="BA9" s="736"/>
      <c r="BB9" s="736"/>
      <c r="BC9" s="736"/>
      <c r="BD9" s="736"/>
      <c r="BE9" s="736"/>
      <c r="BF9" s="736"/>
      <c r="BG9" s="736"/>
      <c r="BH9" s="736"/>
      <c r="BI9" s="736"/>
      <c r="BJ9" s="736"/>
      <c r="BK9" s="736"/>
      <c r="BL9" s="736"/>
      <c r="BM9" s="736"/>
      <c r="BN9" s="736"/>
      <c r="BO9" s="736"/>
      <c r="BP9" s="736"/>
      <c r="BQ9" s="737"/>
      <c r="BR9" s="793" t="s">
        <v>431</v>
      </c>
      <c r="BS9" s="794"/>
      <c r="BT9" s="794"/>
      <c r="BU9" s="794"/>
      <c r="BV9" s="794"/>
      <c r="BW9" s="794"/>
      <c r="BX9" s="795"/>
      <c r="BY9" s="809" t="s">
        <v>432</v>
      </c>
      <c r="BZ9" s="810"/>
      <c r="CA9" s="810"/>
      <c r="CB9" s="810"/>
      <c r="CC9" s="810"/>
      <c r="CD9" s="810"/>
      <c r="CE9" s="810"/>
      <c r="CF9" s="810"/>
      <c r="CG9" s="810"/>
      <c r="CH9" s="810"/>
      <c r="CI9" s="810"/>
      <c r="CJ9" s="810"/>
      <c r="CK9" s="810"/>
      <c r="CL9" s="810"/>
      <c r="CM9" s="810"/>
      <c r="CN9" s="810"/>
      <c r="CO9" s="810"/>
      <c r="CP9" s="810"/>
      <c r="CQ9" s="810"/>
      <c r="CR9" s="810"/>
      <c r="CS9" s="810"/>
      <c r="CT9" s="810"/>
      <c r="CU9" s="810"/>
      <c r="CV9" s="810"/>
      <c r="CW9" s="810"/>
      <c r="CX9" s="810"/>
      <c r="CY9" s="810"/>
      <c r="CZ9" s="810"/>
      <c r="DA9" s="810"/>
      <c r="DB9" s="810"/>
      <c r="DC9" s="810"/>
      <c r="DD9" s="810"/>
      <c r="DE9" s="810"/>
      <c r="DF9" s="810"/>
      <c r="DG9" s="811"/>
      <c r="DH9" s="793" t="s">
        <v>431</v>
      </c>
      <c r="DI9" s="794"/>
      <c r="DJ9" s="794"/>
      <c r="DK9" s="794"/>
      <c r="DL9" s="794"/>
      <c r="DM9" s="794"/>
      <c r="DN9" s="795"/>
      <c r="DO9" s="735" t="s">
        <v>432</v>
      </c>
      <c r="DP9" s="736"/>
      <c r="DQ9" s="736"/>
      <c r="DR9" s="736"/>
      <c r="DS9" s="736"/>
      <c r="DT9" s="736"/>
      <c r="DU9" s="736"/>
      <c r="DV9" s="736"/>
      <c r="DW9" s="736"/>
      <c r="DX9" s="736"/>
      <c r="DY9" s="736"/>
      <c r="DZ9" s="736"/>
      <c r="EA9" s="736"/>
      <c r="EB9" s="736"/>
      <c r="EC9" s="736"/>
      <c r="ED9" s="736"/>
      <c r="EE9" s="736"/>
      <c r="EF9" s="736"/>
      <c r="EG9" s="736"/>
      <c r="EH9" s="736"/>
      <c r="EI9" s="736"/>
      <c r="EJ9" s="736"/>
      <c r="EK9" s="736"/>
      <c r="EL9" s="736"/>
      <c r="EM9" s="736"/>
      <c r="EN9" s="736"/>
      <c r="EO9" s="736"/>
      <c r="EP9" s="736"/>
      <c r="EQ9" s="736"/>
      <c r="ER9" s="736"/>
      <c r="ES9" s="736"/>
      <c r="ET9" s="736"/>
      <c r="EU9" s="736"/>
      <c r="EV9" s="736"/>
      <c r="EW9" s="736"/>
      <c r="EX9" s="736"/>
      <c r="EY9" s="737"/>
      <c r="EZ9" s="793" t="s">
        <v>431</v>
      </c>
      <c r="FA9" s="794"/>
      <c r="FB9" s="794"/>
      <c r="FC9" s="794"/>
      <c r="FD9" s="794"/>
      <c r="FE9" s="794"/>
      <c r="FF9" s="795"/>
      <c r="FG9" s="799" t="s">
        <v>432</v>
      </c>
      <c r="FH9" s="799"/>
      <c r="FI9" s="799"/>
      <c r="FJ9" s="799"/>
      <c r="FK9" s="799"/>
      <c r="FL9" s="799"/>
      <c r="FM9" s="799"/>
      <c r="FN9" s="799"/>
      <c r="FO9" s="799"/>
      <c r="FP9" s="799"/>
      <c r="FQ9" s="799"/>
      <c r="FR9" s="799"/>
      <c r="FS9" s="799"/>
      <c r="FT9" s="799"/>
      <c r="FU9" s="799"/>
      <c r="FV9" s="799"/>
      <c r="FW9" s="799"/>
      <c r="FX9" s="799"/>
      <c r="FY9" s="799"/>
      <c r="FZ9" s="799"/>
      <c r="GA9" s="799"/>
      <c r="GB9" s="799"/>
      <c r="GC9" s="799"/>
      <c r="GD9" s="799"/>
      <c r="GE9" s="799"/>
      <c r="GF9" s="799"/>
      <c r="GG9" s="799"/>
      <c r="GH9" s="799"/>
      <c r="GI9" s="799"/>
      <c r="GJ9" s="799"/>
      <c r="GK9" s="799"/>
      <c r="GL9" s="799"/>
      <c r="GM9" s="799"/>
      <c r="GN9" s="799"/>
      <c r="GO9" s="800"/>
      <c r="GP9" s="793" t="s">
        <v>431</v>
      </c>
      <c r="GQ9" s="794"/>
      <c r="GR9" s="794"/>
      <c r="GS9" s="794"/>
      <c r="GT9" s="794"/>
      <c r="GU9" s="794"/>
      <c r="GV9" s="795"/>
      <c r="GW9" s="735" t="s">
        <v>432</v>
      </c>
      <c r="GX9" s="736"/>
      <c r="GY9" s="736"/>
      <c r="GZ9" s="736"/>
      <c r="HA9" s="736"/>
      <c r="HB9" s="736"/>
      <c r="HC9" s="736"/>
      <c r="HD9" s="736"/>
      <c r="HE9" s="736"/>
      <c r="HF9" s="736"/>
      <c r="HG9" s="736"/>
      <c r="HH9" s="736"/>
      <c r="HI9" s="736"/>
      <c r="HJ9" s="736"/>
      <c r="HK9" s="736"/>
      <c r="HL9" s="736"/>
      <c r="HM9" s="736"/>
      <c r="HN9" s="736"/>
      <c r="HO9" s="736"/>
      <c r="HP9" s="736"/>
      <c r="HQ9" s="736"/>
      <c r="HR9" s="736"/>
      <c r="HS9" s="736"/>
      <c r="HT9" s="736"/>
      <c r="HU9" s="736"/>
      <c r="HV9" s="736"/>
      <c r="HW9" s="736"/>
      <c r="HX9" s="736"/>
      <c r="HY9" s="736"/>
      <c r="HZ9" s="736"/>
      <c r="IA9" s="736"/>
      <c r="IB9" s="736"/>
      <c r="IC9" s="736"/>
      <c r="ID9" s="736"/>
      <c r="IE9" s="737"/>
    </row>
    <row r="10" spans="1:246" s="2" customFormat="1" ht="24" customHeight="1" thickBot="1" x14ac:dyDescent="0.25">
      <c r="A10" s="793"/>
      <c r="B10" s="794"/>
      <c r="C10" s="794"/>
      <c r="D10" s="794"/>
      <c r="E10" s="795"/>
      <c r="F10" s="831"/>
      <c r="G10" s="832"/>
      <c r="H10" s="832"/>
      <c r="I10" s="832"/>
      <c r="J10" s="832"/>
      <c r="K10" s="832"/>
      <c r="L10" s="832"/>
      <c r="M10" s="832"/>
      <c r="N10" s="832"/>
      <c r="O10" s="832"/>
      <c r="P10" s="832"/>
      <c r="Q10" s="832"/>
      <c r="R10" s="832"/>
      <c r="S10" s="832"/>
      <c r="T10" s="832"/>
      <c r="U10" s="832"/>
      <c r="V10" s="832"/>
      <c r="W10" s="832"/>
      <c r="X10" s="832"/>
      <c r="Y10" s="832"/>
      <c r="Z10" s="832"/>
      <c r="AA10" s="832"/>
      <c r="AB10" s="793"/>
      <c r="AC10" s="794"/>
      <c r="AD10" s="794"/>
      <c r="AE10" s="794"/>
      <c r="AF10" s="794"/>
      <c r="AG10" s="794"/>
      <c r="AH10" s="794"/>
      <c r="AI10" s="803">
        <v>2017</v>
      </c>
      <c r="AJ10" s="803"/>
      <c r="AK10" s="803"/>
      <c r="AL10" s="803"/>
      <c r="AM10" s="803"/>
      <c r="AN10" s="803"/>
      <c r="AO10" s="803"/>
      <c r="AP10" s="803">
        <v>2018</v>
      </c>
      <c r="AQ10" s="803"/>
      <c r="AR10" s="803"/>
      <c r="AS10" s="803"/>
      <c r="AT10" s="803"/>
      <c r="AU10" s="803"/>
      <c r="AV10" s="803"/>
      <c r="AW10" s="803">
        <v>2019</v>
      </c>
      <c r="AX10" s="803"/>
      <c r="AY10" s="803"/>
      <c r="AZ10" s="803"/>
      <c r="BA10" s="803"/>
      <c r="BB10" s="803"/>
      <c r="BC10" s="803"/>
      <c r="BD10" s="803">
        <v>2020</v>
      </c>
      <c r="BE10" s="803"/>
      <c r="BF10" s="803"/>
      <c r="BG10" s="803"/>
      <c r="BH10" s="803"/>
      <c r="BI10" s="803"/>
      <c r="BJ10" s="803"/>
      <c r="BK10" s="803">
        <v>2021</v>
      </c>
      <c r="BL10" s="803"/>
      <c r="BM10" s="803"/>
      <c r="BN10" s="803"/>
      <c r="BO10" s="803"/>
      <c r="BP10" s="803"/>
      <c r="BQ10" s="833"/>
      <c r="BR10" s="793"/>
      <c r="BS10" s="794"/>
      <c r="BT10" s="794"/>
      <c r="BU10" s="794"/>
      <c r="BV10" s="794"/>
      <c r="BW10" s="794"/>
      <c r="BX10" s="794"/>
      <c r="BY10" s="803">
        <v>2017</v>
      </c>
      <c r="BZ10" s="803"/>
      <c r="CA10" s="803"/>
      <c r="CB10" s="803"/>
      <c r="CC10" s="803"/>
      <c r="CD10" s="803"/>
      <c r="CE10" s="803"/>
      <c r="CF10" s="803">
        <v>2018</v>
      </c>
      <c r="CG10" s="803"/>
      <c r="CH10" s="803"/>
      <c r="CI10" s="803"/>
      <c r="CJ10" s="803"/>
      <c r="CK10" s="803"/>
      <c r="CL10" s="803"/>
      <c r="CM10" s="803">
        <v>2019</v>
      </c>
      <c r="CN10" s="803"/>
      <c r="CO10" s="803"/>
      <c r="CP10" s="803"/>
      <c r="CQ10" s="803"/>
      <c r="CR10" s="803"/>
      <c r="CS10" s="803"/>
      <c r="CT10" s="803">
        <v>2020</v>
      </c>
      <c r="CU10" s="803"/>
      <c r="CV10" s="803"/>
      <c r="CW10" s="803"/>
      <c r="CX10" s="803"/>
      <c r="CY10" s="803"/>
      <c r="CZ10" s="803"/>
      <c r="DA10" s="803">
        <v>2021</v>
      </c>
      <c r="DB10" s="803"/>
      <c r="DC10" s="803"/>
      <c r="DD10" s="803"/>
      <c r="DE10" s="803"/>
      <c r="DF10" s="803"/>
      <c r="DG10" s="833"/>
      <c r="DH10" s="796"/>
      <c r="DI10" s="797"/>
      <c r="DJ10" s="797"/>
      <c r="DK10" s="797"/>
      <c r="DL10" s="797"/>
      <c r="DM10" s="797"/>
      <c r="DN10" s="798"/>
      <c r="DO10" s="731" t="s">
        <v>414</v>
      </c>
      <c r="DP10" s="732"/>
      <c r="DQ10" s="732"/>
      <c r="DR10" s="732"/>
      <c r="DS10" s="732"/>
      <c r="DT10" s="732"/>
      <c r="DU10" s="733"/>
      <c r="DV10" s="802" t="s">
        <v>415</v>
      </c>
      <c r="DW10" s="732"/>
      <c r="DX10" s="732"/>
      <c r="DY10" s="732"/>
      <c r="DZ10" s="732"/>
      <c r="EA10" s="732"/>
      <c r="EB10" s="733"/>
      <c r="EC10" s="802" t="s">
        <v>416</v>
      </c>
      <c r="ED10" s="732"/>
      <c r="EE10" s="732"/>
      <c r="EF10" s="732"/>
      <c r="EG10" s="732"/>
      <c r="EH10" s="732"/>
      <c r="EI10" s="732"/>
      <c r="EJ10" s="802" t="s">
        <v>417</v>
      </c>
      <c r="EK10" s="732"/>
      <c r="EL10" s="732"/>
      <c r="EM10" s="732"/>
      <c r="EN10" s="732"/>
      <c r="EO10" s="732"/>
      <c r="EP10" s="732"/>
      <c r="EQ10" s="733"/>
      <c r="ER10" s="804" t="s">
        <v>418</v>
      </c>
      <c r="ES10" s="805"/>
      <c r="ET10" s="805"/>
      <c r="EU10" s="805"/>
      <c r="EV10" s="805"/>
      <c r="EW10" s="805"/>
      <c r="EX10" s="805"/>
      <c r="EY10" s="806"/>
      <c r="EZ10" s="796"/>
      <c r="FA10" s="797"/>
      <c r="FB10" s="797"/>
      <c r="FC10" s="797"/>
      <c r="FD10" s="797"/>
      <c r="FE10" s="797"/>
      <c r="FF10" s="798"/>
      <c r="FG10" s="731" t="s">
        <v>414</v>
      </c>
      <c r="FH10" s="732"/>
      <c r="FI10" s="732"/>
      <c r="FJ10" s="732"/>
      <c r="FK10" s="732"/>
      <c r="FL10" s="732"/>
      <c r="FM10" s="733"/>
      <c r="FN10" s="731" t="s">
        <v>415</v>
      </c>
      <c r="FO10" s="732"/>
      <c r="FP10" s="732"/>
      <c r="FQ10" s="732"/>
      <c r="FR10" s="732"/>
      <c r="FS10" s="732"/>
      <c r="FT10" s="733"/>
      <c r="FU10" s="731" t="s">
        <v>416</v>
      </c>
      <c r="FV10" s="732"/>
      <c r="FW10" s="732"/>
      <c r="FX10" s="732"/>
      <c r="FY10" s="732"/>
      <c r="FZ10" s="732"/>
      <c r="GA10" s="733"/>
      <c r="GB10" s="731" t="s">
        <v>417</v>
      </c>
      <c r="GC10" s="732"/>
      <c r="GD10" s="732"/>
      <c r="GE10" s="732"/>
      <c r="GF10" s="732"/>
      <c r="GG10" s="732"/>
      <c r="GH10" s="733"/>
      <c r="GI10" s="731" t="s">
        <v>418</v>
      </c>
      <c r="GJ10" s="732"/>
      <c r="GK10" s="732"/>
      <c r="GL10" s="732"/>
      <c r="GM10" s="732"/>
      <c r="GN10" s="732"/>
      <c r="GO10" s="801"/>
      <c r="GP10" s="796"/>
      <c r="GQ10" s="797"/>
      <c r="GR10" s="797"/>
      <c r="GS10" s="797"/>
      <c r="GT10" s="797"/>
      <c r="GU10" s="797"/>
      <c r="GV10" s="798"/>
      <c r="GW10" s="731" t="s">
        <v>414</v>
      </c>
      <c r="GX10" s="732"/>
      <c r="GY10" s="732"/>
      <c r="GZ10" s="732"/>
      <c r="HA10" s="732"/>
      <c r="HB10" s="732"/>
      <c r="HC10" s="733"/>
      <c r="HD10" s="731" t="s">
        <v>415</v>
      </c>
      <c r="HE10" s="732"/>
      <c r="HF10" s="732"/>
      <c r="HG10" s="732"/>
      <c r="HH10" s="732"/>
      <c r="HI10" s="732"/>
      <c r="HJ10" s="733"/>
      <c r="HK10" s="731" t="s">
        <v>416</v>
      </c>
      <c r="HL10" s="732"/>
      <c r="HM10" s="732"/>
      <c r="HN10" s="732"/>
      <c r="HO10" s="732"/>
      <c r="HP10" s="732"/>
      <c r="HQ10" s="733"/>
      <c r="HR10" s="731" t="s">
        <v>417</v>
      </c>
      <c r="HS10" s="732"/>
      <c r="HT10" s="732"/>
      <c r="HU10" s="732"/>
      <c r="HV10" s="732"/>
      <c r="HW10" s="732"/>
      <c r="HX10" s="733"/>
      <c r="HY10" s="731" t="s">
        <v>418</v>
      </c>
      <c r="HZ10" s="732"/>
      <c r="IA10" s="732"/>
      <c r="IB10" s="732"/>
      <c r="IC10" s="732"/>
      <c r="ID10" s="732"/>
      <c r="IE10" s="801"/>
    </row>
    <row r="11" spans="1:246" s="135" customFormat="1" ht="11.25" customHeight="1" thickBot="1" x14ac:dyDescent="0.25">
      <c r="A11" s="730">
        <v>1</v>
      </c>
      <c r="B11" s="728"/>
      <c r="C11" s="728"/>
      <c r="D11" s="728"/>
      <c r="E11" s="812"/>
      <c r="F11" s="730">
        <v>2</v>
      </c>
      <c r="G11" s="728"/>
      <c r="H11" s="728"/>
      <c r="I11" s="728"/>
      <c r="J11" s="728"/>
      <c r="K11" s="728"/>
      <c r="L11" s="728"/>
      <c r="M11" s="728"/>
      <c r="N11" s="728"/>
      <c r="O11" s="728"/>
      <c r="P11" s="728"/>
      <c r="Q11" s="728"/>
      <c r="R11" s="728"/>
      <c r="S11" s="728"/>
      <c r="T11" s="728"/>
      <c r="U11" s="728"/>
      <c r="V11" s="728"/>
      <c r="W11" s="728"/>
      <c r="X11" s="728"/>
      <c r="Y11" s="728"/>
      <c r="Z11" s="728"/>
      <c r="AA11" s="728"/>
      <c r="AB11" s="730">
        <v>3</v>
      </c>
      <c r="AC11" s="728"/>
      <c r="AD11" s="728"/>
      <c r="AE11" s="728"/>
      <c r="AF11" s="728"/>
      <c r="AG11" s="728"/>
      <c r="AH11" s="729"/>
      <c r="AI11" s="727">
        <v>4</v>
      </c>
      <c r="AJ11" s="728"/>
      <c r="AK11" s="728"/>
      <c r="AL11" s="728"/>
      <c r="AM11" s="728"/>
      <c r="AN11" s="728"/>
      <c r="AO11" s="729"/>
      <c r="AP11" s="727">
        <v>5</v>
      </c>
      <c r="AQ11" s="728"/>
      <c r="AR11" s="728"/>
      <c r="AS11" s="728"/>
      <c r="AT11" s="728"/>
      <c r="AU11" s="728"/>
      <c r="AV11" s="729"/>
      <c r="AW11" s="727">
        <v>6</v>
      </c>
      <c r="AX11" s="728"/>
      <c r="AY11" s="728"/>
      <c r="AZ11" s="728"/>
      <c r="BA11" s="728"/>
      <c r="BB11" s="728"/>
      <c r="BC11" s="729"/>
      <c r="BD11" s="727">
        <v>7</v>
      </c>
      <c r="BE11" s="728"/>
      <c r="BF11" s="728"/>
      <c r="BG11" s="728"/>
      <c r="BH11" s="728"/>
      <c r="BI11" s="728"/>
      <c r="BJ11" s="729"/>
      <c r="BK11" s="727">
        <v>8</v>
      </c>
      <c r="BL11" s="728"/>
      <c r="BM11" s="728"/>
      <c r="BN11" s="728"/>
      <c r="BO11" s="728"/>
      <c r="BP11" s="728"/>
      <c r="BQ11" s="812"/>
      <c r="BR11" s="730">
        <v>9</v>
      </c>
      <c r="BS11" s="728"/>
      <c r="BT11" s="728"/>
      <c r="BU11" s="728"/>
      <c r="BV11" s="728"/>
      <c r="BW11" s="728"/>
      <c r="BX11" s="729"/>
      <c r="BY11" s="727">
        <v>10</v>
      </c>
      <c r="BZ11" s="728"/>
      <c r="CA11" s="728"/>
      <c r="CB11" s="728"/>
      <c r="CC11" s="728"/>
      <c r="CD11" s="728"/>
      <c r="CE11" s="729"/>
      <c r="CF11" s="727">
        <v>11</v>
      </c>
      <c r="CG11" s="728"/>
      <c r="CH11" s="728"/>
      <c r="CI11" s="728"/>
      <c r="CJ11" s="728"/>
      <c r="CK11" s="728"/>
      <c r="CL11" s="729"/>
      <c r="CM11" s="727">
        <v>12</v>
      </c>
      <c r="CN11" s="728"/>
      <c r="CO11" s="728"/>
      <c r="CP11" s="728"/>
      <c r="CQ11" s="728"/>
      <c r="CR11" s="728"/>
      <c r="CS11" s="729"/>
      <c r="CT11" s="727">
        <v>13</v>
      </c>
      <c r="CU11" s="728"/>
      <c r="CV11" s="728"/>
      <c r="CW11" s="728"/>
      <c r="CX11" s="728"/>
      <c r="CY11" s="728"/>
      <c r="CZ11" s="729"/>
      <c r="DA11" s="727">
        <v>14</v>
      </c>
      <c r="DB11" s="728"/>
      <c r="DC11" s="728"/>
      <c r="DD11" s="728"/>
      <c r="DE11" s="728"/>
      <c r="DF11" s="728"/>
      <c r="DG11" s="812"/>
      <c r="DH11" s="730">
        <v>15</v>
      </c>
      <c r="DI11" s="728"/>
      <c r="DJ11" s="728"/>
      <c r="DK11" s="728"/>
      <c r="DL11" s="728"/>
      <c r="DM11" s="728"/>
      <c r="DN11" s="729"/>
      <c r="DO11" s="727">
        <v>16</v>
      </c>
      <c r="DP11" s="728"/>
      <c r="DQ11" s="728"/>
      <c r="DR11" s="728"/>
      <c r="DS11" s="728"/>
      <c r="DT11" s="728"/>
      <c r="DU11" s="729"/>
      <c r="DV11" s="727">
        <v>17</v>
      </c>
      <c r="DW11" s="728"/>
      <c r="DX11" s="728"/>
      <c r="DY11" s="728"/>
      <c r="DZ11" s="728"/>
      <c r="EA11" s="728"/>
      <c r="EB11" s="729"/>
      <c r="EC11" s="727">
        <v>18</v>
      </c>
      <c r="ED11" s="728"/>
      <c r="EE11" s="728"/>
      <c r="EF11" s="728"/>
      <c r="EG11" s="728"/>
      <c r="EH11" s="728"/>
      <c r="EI11" s="728"/>
      <c r="EJ11" s="728">
        <v>19</v>
      </c>
      <c r="EK11" s="728"/>
      <c r="EL11" s="728"/>
      <c r="EM11" s="728"/>
      <c r="EN11" s="728"/>
      <c r="EO11" s="728"/>
      <c r="EP11" s="728"/>
      <c r="EQ11" s="729"/>
      <c r="ER11" s="727">
        <v>20</v>
      </c>
      <c r="ES11" s="728"/>
      <c r="ET11" s="728"/>
      <c r="EU11" s="728"/>
      <c r="EV11" s="728"/>
      <c r="EW11" s="728"/>
      <c r="EX11" s="728"/>
      <c r="EY11" s="812"/>
      <c r="EZ11" s="730">
        <v>21</v>
      </c>
      <c r="FA11" s="728"/>
      <c r="FB11" s="728"/>
      <c r="FC11" s="728"/>
      <c r="FD11" s="728"/>
      <c r="FE11" s="728"/>
      <c r="FF11" s="729"/>
      <c r="FG11" s="727">
        <v>22</v>
      </c>
      <c r="FH11" s="728"/>
      <c r="FI11" s="728"/>
      <c r="FJ11" s="728"/>
      <c r="FK11" s="728"/>
      <c r="FL11" s="728"/>
      <c r="FM11" s="729"/>
      <c r="FN11" s="727">
        <v>23</v>
      </c>
      <c r="FO11" s="728"/>
      <c r="FP11" s="728"/>
      <c r="FQ11" s="728"/>
      <c r="FR11" s="728"/>
      <c r="FS11" s="728"/>
      <c r="FT11" s="729"/>
      <c r="FU11" s="727">
        <v>24</v>
      </c>
      <c r="FV11" s="728"/>
      <c r="FW11" s="728"/>
      <c r="FX11" s="728"/>
      <c r="FY11" s="728"/>
      <c r="FZ11" s="728"/>
      <c r="GA11" s="729"/>
      <c r="GB11" s="727">
        <v>25</v>
      </c>
      <c r="GC11" s="728"/>
      <c r="GD11" s="728"/>
      <c r="GE11" s="728"/>
      <c r="GF11" s="728"/>
      <c r="GG11" s="728"/>
      <c r="GH11" s="729"/>
      <c r="GI11" s="727">
        <v>26</v>
      </c>
      <c r="GJ11" s="728"/>
      <c r="GK11" s="728"/>
      <c r="GL11" s="728"/>
      <c r="GM11" s="728"/>
      <c r="GN11" s="728"/>
      <c r="GO11" s="812"/>
      <c r="GP11" s="730">
        <v>27</v>
      </c>
      <c r="GQ11" s="728"/>
      <c r="GR11" s="728"/>
      <c r="GS11" s="728"/>
      <c r="GT11" s="728"/>
      <c r="GU11" s="728"/>
      <c r="GV11" s="729"/>
      <c r="GW11" s="727">
        <v>28</v>
      </c>
      <c r="GX11" s="728"/>
      <c r="GY11" s="728"/>
      <c r="GZ11" s="728"/>
      <c r="HA11" s="728"/>
      <c r="HB11" s="728"/>
      <c r="HC11" s="729"/>
      <c r="HD11" s="727">
        <v>29</v>
      </c>
      <c r="HE11" s="728"/>
      <c r="HF11" s="728"/>
      <c r="HG11" s="728"/>
      <c r="HH11" s="728"/>
      <c r="HI11" s="728"/>
      <c r="HJ11" s="729"/>
      <c r="HK11" s="727">
        <v>30</v>
      </c>
      <c r="HL11" s="728"/>
      <c r="HM11" s="728"/>
      <c r="HN11" s="728"/>
      <c r="HO11" s="728"/>
      <c r="HP11" s="728"/>
      <c r="HQ11" s="729"/>
      <c r="HR11" s="727">
        <v>31</v>
      </c>
      <c r="HS11" s="728"/>
      <c r="HT11" s="728"/>
      <c r="HU11" s="728"/>
      <c r="HV11" s="728"/>
      <c r="HW11" s="728"/>
      <c r="HX11" s="729"/>
      <c r="HY11" s="727">
        <v>32</v>
      </c>
      <c r="HZ11" s="728"/>
      <c r="IA11" s="728"/>
      <c r="IB11" s="728"/>
      <c r="IC11" s="728"/>
      <c r="ID11" s="728"/>
      <c r="IE11" s="812"/>
    </row>
    <row r="12" spans="1:246" s="2" customFormat="1" ht="20.25" customHeight="1" x14ac:dyDescent="0.2">
      <c r="A12" s="822" t="s">
        <v>436</v>
      </c>
      <c r="B12" s="823"/>
      <c r="C12" s="823"/>
      <c r="D12" s="823"/>
      <c r="E12" s="824"/>
      <c r="F12" s="825" t="s">
        <v>437</v>
      </c>
      <c r="G12" s="826"/>
      <c r="H12" s="826"/>
      <c r="I12" s="826"/>
      <c r="J12" s="826"/>
      <c r="K12" s="826"/>
      <c r="L12" s="826"/>
      <c r="M12" s="826"/>
      <c r="N12" s="826"/>
      <c r="O12" s="826"/>
      <c r="P12" s="826"/>
      <c r="Q12" s="826"/>
      <c r="R12" s="826"/>
      <c r="S12" s="826"/>
      <c r="T12" s="826"/>
      <c r="U12" s="826"/>
      <c r="V12" s="826"/>
      <c r="W12" s="826"/>
      <c r="X12" s="826"/>
      <c r="Y12" s="826"/>
      <c r="Z12" s="826"/>
      <c r="AA12" s="826"/>
      <c r="AB12" s="827">
        <v>0.95</v>
      </c>
      <c r="AC12" s="821"/>
      <c r="AD12" s="821"/>
      <c r="AE12" s="821"/>
      <c r="AF12" s="821"/>
      <c r="AG12" s="821"/>
      <c r="AH12" s="821"/>
      <c r="AI12" s="821">
        <v>0.95</v>
      </c>
      <c r="AJ12" s="821"/>
      <c r="AK12" s="821"/>
      <c r="AL12" s="821"/>
      <c r="AM12" s="821"/>
      <c r="AN12" s="821"/>
      <c r="AO12" s="821"/>
      <c r="AP12" s="821">
        <v>0.95</v>
      </c>
      <c r="AQ12" s="821"/>
      <c r="AR12" s="821"/>
      <c r="AS12" s="821"/>
      <c r="AT12" s="821"/>
      <c r="AU12" s="821"/>
      <c r="AV12" s="821"/>
      <c r="AW12" s="821">
        <v>0.95</v>
      </c>
      <c r="AX12" s="821"/>
      <c r="AY12" s="821"/>
      <c r="AZ12" s="821"/>
      <c r="BA12" s="821"/>
      <c r="BB12" s="821"/>
      <c r="BC12" s="821"/>
      <c r="BD12" s="821">
        <v>0.95</v>
      </c>
      <c r="BE12" s="821"/>
      <c r="BF12" s="821"/>
      <c r="BG12" s="821"/>
      <c r="BH12" s="821"/>
      <c r="BI12" s="821"/>
      <c r="BJ12" s="821"/>
      <c r="BK12" s="821">
        <v>0.95</v>
      </c>
      <c r="BL12" s="821"/>
      <c r="BM12" s="821"/>
      <c r="BN12" s="821"/>
      <c r="BO12" s="821"/>
      <c r="BP12" s="821"/>
      <c r="BQ12" s="821"/>
      <c r="BR12" s="780">
        <v>0.12755102040816327</v>
      </c>
      <c r="BS12" s="781"/>
      <c r="BT12" s="781"/>
      <c r="BU12" s="781"/>
      <c r="BV12" s="781"/>
      <c r="BW12" s="781"/>
      <c r="BX12" s="781"/>
      <c r="BY12" s="781">
        <v>0.12755102040816327</v>
      </c>
      <c r="BZ12" s="781"/>
      <c r="CA12" s="781"/>
      <c r="CB12" s="781"/>
      <c r="CC12" s="781"/>
      <c r="CD12" s="781"/>
      <c r="CE12" s="781"/>
      <c r="CF12" s="781">
        <v>0.12755102040816327</v>
      </c>
      <c r="CG12" s="821"/>
      <c r="CH12" s="821"/>
      <c r="CI12" s="821"/>
      <c r="CJ12" s="821"/>
      <c r="CK12" s="821"/>
      <c r="CL12" s="821"/>
      <c r="CM12" s="781">
        <v>0.10204081632653061</v>
      </c>
      <c r="CN12" s="781"/>
      <c r="CO12" s="781"/>
      <c r="CP12" s="781"/>
      <c r="CQ12" s="781"/>
      <c r="CR12" s="781"/>
      <c r="CS12" s="781"/>
      <c r="CT12" s="781">
        <v>0.10204081632653061</v>
      </c>
      <c r="CU12" s="781"/>
      <c r="CV12" s="781"/>
      <c r="CW12" s="781"/>
      <c r="CX12" s="781"/>
      <c r="CY12" s="781"/>
      <c r="CZ12" s="781"/>
      <c r="DA12" s="781">
        <v>0.10204081632653061</v>
      </c>
      <c r="DB12" s="821"/>
      <c r="DC12" s="821"/>
      <c r="DD12" s="821"/>
      <c r="DE12" s="821"/>
      <c r="DF12" s="821"/>
      <c r="DG12" s="836"/>
      <c r="DH12" s="815">
        <v>172.47333219727085</v>
      </c>
      <c r="DI12" s="820"/>
      <c r="DJ12" s="820"/>
      <c r="DK12" s="820"/>
      <c r="DL12" s="820"/>
      <c r="DM12" s="820"/>
      <c r="DN12" s="820"/>
      <c r="DO12" s="779">
        <v>172.47333219727085</v>
      </c>
      <c r="DP12" s="779"/>
      <c r="DQ12" s="779"/>
      <c r="DR12" s="779"/>
      <c r="DS12" s="779"/>
      <c r="DT12" s="779"/>
      <c r="DU12" s="779"/>
      <c r="DV12" s="779">
        <v>172.47333219727085</v>
      </c>
      <c r="DW12" s="821"/>
      <c r="DX12" s="821"/>
      <c r="DY12" s="821"/>
      <c r="DZ12" s="821"/>
      <c r="EA12" s="821"/>
      <c r="EB12" s="821"/>
      <c r="EC12" s="779">
        <v>162.5953780767997</v>
      </c>
      <c r="ED12" s="779"/>
      <c r="EE12" s="779"/>
      <c r="EF12" s="779"/>
      <c r="EG12" s="779"/>
      <c r="EH12" s="779"/>
      <c r="EI12" s="779"/>
      <c r="EJ12" s="779">
        <v>162.5953780767997</v>
      </c>
      <c r="EK12" s="779"/>
      <c r="EL12" s="779"/>
      <c r="EM12" s="779"/>
      <c r="EN12" s="779"/>
      <c r="EO12" s="779"/>
      <c r="EP12" s="779"/>
      <c r="EQ12" s="779"/>
      <c r="ER12" s="779">
        <v>162.5953780767997</v>
      </c>
      <c r="ES12" s="813"/>
      <c r="ET12" s="813"/>
      <c r="EU12" s="813"/>
      <c r="EV12" s="813"/>
      <c r="EW12" s="813"/>
      <c r="EX12" s="813"/>
      <c r="EY12" s="814"/>
      <c r="EZ12" s="815">
        <v>3.5868214640525182</v>
      </c>
      <c r="FA12" s="779"/>
      <c r="FB12" s="779"/>
      <c r="FC12" s="779"/>
      <c r="FD12" s="779"/>
      <c r="FE12" s="779"/>
      <c r="FF12" s="779"/>
      <c r="FG12" s="779">
        <v>3.5868214640525182</v>
      </c>
      <c r="FH12" s="779"/>
      <c r="FI12" s="779"/>
      <c r="FJ12" s="779"/>
      <c r="FK12" s="779"/>
      <c r="FL12" s="779"/>
      <c r="FM12" s="779"/>
      <c r="FN12" s="779">
        <v>3.5868214640525182</v>
      </c>
      <c r="FO12" s="779"/>
      <c r="FP12" s="779"/>
      <c r="FQ12" s="779"/>
      <c r="FR12" s="779"/>
      <c r="FS12" s="779"/>
      <c r="FT12" s="779"/>
      <c r="FU12" s="779">
        <v>3.5868214640525182</v>
      </c>
      <c r="FV12" s="779"/>
      <c r="FW12" s="779"/>
      <c r="FX12" s="779"/>
      <c r="FY12" s="779"/>
      <c r="FZ12" s="779"/>
      <c r="GA12" s="779"/>
      <c r="GB12" s="779">
        <v>3.5868214640525182</v>
      </c>
      <c r="GC12" s="779"/>
      <c r="GD12" s="779"/>
      <c r="GE12" s="779"/>
      <c r="GF12" s="779"/>
      <c r="GG12" s="779"/>
      <c r="GH12" s="779"/>
      <c r="GI12" s="779">
        <v>3.5868214640525182</v>
      </c>
      <c r="GJ12" s="779"/>
      <c r="GK12" s="779"/>
      <c r="GL12" s="779"/>
      <c r="GM12" s="779"/>
      <c r="GN12" s="779"/>
      <c r="GO12" s="779"/>
      <c r="GP12" s="780">
        <v>9514.1142350999999</v>
      </c>
      <c r="GQ12" s="781"/>
      <c r="GR12" s="781"/>
      <c r="GS12" s="781"/>
      <c r="GT12" s="781"/>
      <c r="GU12" s="781"/>
      <c r="GV12" s="781"/>
      <c r="GW12" s="781">
        <v>9514.1142350999999</v>
      </c>
      <c r="GX12" s="781"/>
      <c r="GY12" s="781"/>
      <c r="GZ12" s="781"/>
      <c r="HA12" s="781"/>
      <c r="HB12" s="781"/>
      <c r="HC12" s="781"/>
      <c r="HD12" s="781">
        <v>9514.1142350999999</v>
      </c>
      <c r="HE12" s="781"/>
      <c r="HF12" s="781"/>
      <c r="HG12" s="781"/>
      <c r="HH12" s="781"/>
      <c r="HI12" s="781"/>
      <c r="HJ12" s="781"/>
      <c r="HK12" s="782">
        <v>9515.1142350999999</v>
      </c>
      <c r="HL12" s="783"/>
      <c r="HM12" s="783"/>
      <c r="HN12" s="783"/>
      <c r="HO12" s="783"/>
      <c r="HP12" s="783"/>
      <c r="HQ12" s="784"/>
      <c r="HR12" s="782">
        <v>9516.1142350999999</v>
      </c>
      <c r="HS12" s="783"/>
      <c r="HT12" s="783"/>
      <c r="HU12" s="783"/>
      <c r="HV12" s="783"/>
      <c r="HW12" s="783"/>
      <c r="HX12" s="784"/>
      <c r="HY12" s="782">
        <v>9517.1142350999999</v>
      </c>
      <c r="HZ12" s="783"/>
      <c r="IA12" s="783"/>
      <c r="IB12" s="783"/>
      <c r="IC12" s="783"/>
      <c r="ID12" s="783"/>
      <c r="IE12" s="784"/>
    </row>
    <row r="13" spans="1:246" s="2" customFormat="1" ht="20.25" customHeight="1" x14ac:dyDescent="0.2">
      <c r="A13" s="749" t="s">
        <v>438</v>
      </c>
      <c r="B13" s="818"/>
      <c r="C13" s="818"/>
      <c r="D13" s="818"/>
      <c r="E13" s="819"/>
      <c r="F13" s="773" t="s">
        <v>439</v>
      </c>
      <c r="G13" s="776"/>
      <c r="H13" s="776"/>
      <c r="I13" s="776"/>
      <c r="J13" s="776"/>
      <c r="K13" s="776"/>
      <c r="L13" s="776"/>
      <c r="M13" s="776"/>
      <c r="N13" s="776"/>
      <c r="O13" s="776"/>
      <c r="P13" s="776"/>
      <c r="Q13" s="776"/>
      <c r="R13" s="776"/>
      <c r="S13" s="776"/>
      <c r="T13" s="776"/>
      <c r="U13" s="776"/>
      <c r="V13" s="776"/>
      <c r="W13" s="776"/>
      <c r="X13" s="776"/>
      <c r="Y13" s="776"/>
      <c r="Z13" s="776"/>
      <c r="AA13" s="776"/>
      <c r="AB13" s="765">
        <v>1</v>
      </c>
      <c r="AC13" s="747"/>
      <c r="AD13" s="747"/>
      <c r="AE13" s="747"/>
      <c r="AF13" s="747"/>
      <c r="AG13" s="747"/>
      <c r="AH13" s="747"/>
      <c r="AI13" s="747">
        <v>1</v>
      </c>
      <c r="AJ13" s="747"/>
      <c r="AK13" s="747"/>
      <c r="AL13" s="747"/>
      <c r="AM13" s="747"/>
      <c r="AN13" s="747"/>
      <c r="AO13" s="747"/>
      <c r="AP13" s="747">
        <v>1</v>
      </c>
      <c r="AQ13" s="747"/>
      <c r="AR13" s="747"/>
      <c r="AS13" s="747"/>
      <c r="AT13" s="747"/>
      <c r="AU13" s="747"/>
      <c r="AV13" s="747"/>
      <c r="AW13" s="747">
        <v>0.8</v>
      </c>
      <c r="AX13" s="747"/>
      <c r="AY13" s="747"/>
      <c r="AZ13" s="747"/>
      <c r="BA13" s="747"/>
      <c r="BB13" s="747"/>
      <c r="BC13" s="747"/>
      <c r="BD13" s="766">
        <v>0.8</v>
      </c>
      <c r="BE13" s="766"/>
      <c r="BF13" s="766"/>
      <c r="BG13" s="766"/>
      <c r="BH13" s="766"/>
      <c r="BI13" s="766"/>
      <c r="BJ13" s="766"/>
      <c r="BK13" s="766">
        <v>0.8</v>
      </c>
      <c r="BL13" s="766"/>
      <c r="BM13" s="766"/>
      <c r="BN13" s="766"/>
      <c r="BO13" s="766"/>
      <c r="BP13" s="766"/>
      <c r="BQ13" s="767"/>
      <c r="BR13" s="746">
        <v>5.2152466367713007E-2</v>
      </c>
      <c r="BS13" s="741"/>
      <c r="BT13" s="741"/>
      <c r="BU13" s="741"/>
      <c r="BV13" s="741"/>
      <c r="BW13" s="741"/>
      <c r="BX13" s="741"/>
      <c r="BY13" s="741">
        <v>5.2152466367713007E-2</v>
      </c>
      <c r="BZ13" s="741"/>
      <c r="CA13" s="741"/>
      <c r="CB13" s="741"/>
      <c r="CC13" s="741"/>
      <c r="CD13" s="741"/>
      <c r="CE13" s="741"/>
      <c r="CF13" s="741">
        <v>5.2152466367713007E-2</v>
      </c>
      <c r="CG13" s="747"/>
      <c r="CH13" s="747"/>
      <c r="CI13" s="747"/>
      <c r="CJ13" s="747"/>
      <c r="CK13" s="747"/>
      <c r="CL13" s="747"/>
      <c r="CM13" s="741">
        <v>4.1721973094170403E-2</v>
      </c>
      <c r="CN13" s="741"/>
      <c r="CO13" s="741"/>
      <c r="CP13" s="741"/>
      <c r="CQ13" s="741"/>
      <c r="CR13" s="741"/>
      <c r="CS13" s="741"/>
      <c r="CT13" s="741">
        <v>4.1721973094170403E-2</v>
      </c>
      <c r="CU13" s="741"/>
      <c r="CV13" s="741"/>
      <c r="CW13" s="741"/>
      <c r="CX13" s="741"/>
      <c r="CY13" s="741"/>
      <c r="CZ13" s="741"/>
      <c r="DA13" s="741">
        <v>4.1721973094170403E-2</v>
      </c>
      <c r="DB13" s="747"/>
      <c r="DC13" s="747"/>
      <c r="DD13" s="747"/>
      <c r="DE13" s="747"/>
      <c r="DF13" s="747"/>
      <c r="DG13" s="759"/>
      <c r="DH13" s="760">
        <v>172.30768441250223</v>
      </c>
      <c r="DI13" s="761"/>
      <c r="DJ13" s="761"/>
      <c r="DK13" s="761"/>
      <c r="DL13" s="761"/>
      <c r="DM13" s="761"/>
      <c r="DN13" s="761"/>
      <c r="DO13" s="742">
        <v>172.30768441250223</v>
      </c>
      <c r="DP13" s="742"/>
      <c r="DQ13" s="742"/>
      <c r="DR13" s="742"/>
      <c r="DS13" s="742"/>
      <c r="DT13" s="742"/>
      <c r="DU13" s="742"/>
      <c r="DV13" s="742">
        <v>172.30768441250223</v>
      </c>
      <c r="DW13" s="747"/>
      <c r="DX13" s="747"/>
      <c r="DY13" s="747"/>
      <c r="DZ13" s="747"/>
      <c r="EA13" s="747"/>
      <c r="EB13" s="747"/>
      <c r="EC13" s="742">
        <v>154.4401544401544</v>
      </c>
      <c r="ED13" s="742"/>
      <c r="EE13" s="742"/>
      <c r="EF13" s="742"/>
      <c r="EG13" s="742"/>
      <c r="EH13" s="742"/>
      <c r="EI13" s="742"/>
      <c r="EJ13" s="742">
        <v>154.4401544401544</v>
      </c>
      <c r="EK13" s="742"/>
      <c r="EL13" s="742"/>
      <c r="EM13" s="742"/>
      <c r="EN13" s="742"/>
      <c r="EO13" s="742"/>
      <c r="EP13" s="742"/>
      <c r="EQ13" s="742"/>
      <c r="ER13" s="742">
        <v>154.4401544401544</v>
      </c>
      <c r="ES13" s="744"/>
      <c r="ET13" s="744"/>
      <c r="EU13" s="744"/>
      <c r="EV13" s="744"/>
      <c r="EW13" s="744"/>
      <c r="EX13" s="744"/>
      <c r="EY13" s="745"/>
      <c r="EZ13" s="760">
        <v>2.7189249741451658</v>
      </c>
      <c r="FA13" s="742"/>
      <c r="FB13" s="742"/>
      <c r="FC13" s="742"/>
      <c r="FD13" s="742"/>
      <c r="FE13" s="742"/>
      <c r="FF13" s="742"/>
      <c r="FG13" s="742">
        <v>2.7189249741451658</v>
      </c>
      <c r="FH13" s="742"/>
      <c r="FI13" s="742"/>
      <c r="FJ13" s="742"/>
      <c r="FK13" s="742"/>
      <c r="FL13" s="742"/>
      <c r="FM13" s="742"/>
      <c r="FN13" s="742">
        <v>2.7189249741451658</v>
      </c>
      <c r="FO13" s="742"/>
      <c r="FP13" s="742"/>
      <c r="FQ13" s="742"/>
      <c r="FR13" s="742"/>
      <c r="FS13" s="742"/>
      <c r="FT13" s="742"/>
      <c r="FU13" s="742">
        <v>1.8876368298233825</v>
      </c>
      <c r="FV13" s="742"/>
      <c r="FW13" s="742"/>
      <c r="FX13" s="742"/>
      <c r="FY13" s="742"/>
      <c r="FZ13" s="742"/>
      <c r="GA13" s="742"/>
      <c r="GB13" s="742">
        <f t="shared" ref="GB13:GB35" si="0">FU13</f>
        <v>1.8876368298233825</v>
      </c>
      <c r="GC13" s="742"/>
      <c r="GD13" s="742"/>
      <c r="GE13" s="742"/>
      <c r="GF13" s="742"/>
      <c r="GG13" s="742"/>
      <c r="GH13" s="742"/>
      <c r="GI13" s="742">
        <f t="shared" ref="GI13:GI35" si="1">FU13</f>
        <v>1.8876368298233825</v>
      </c>
      <c r="GJ13" s="747"/>
      <c r="GK13" s="747"/>
      <c r="GL13" s="747"/>
      <c r="GM13" s="747"/>
      <c r="GN13" s="747"/>
      <c r="GO13" s="759"/>
      <c r="GP13" s="746">
        <v>4551.3760000000002</v>
      </c>
      <c r="GQ13" s="741"/>
      <c r="GR13" s="741"/>
      <c r="GS13" s="741"/>
      <c r="GT13" s="741"/>
      <c r="GU13" s="741"/>
      <c r="GV13" s="741"/>
      <c r="GW13" s="741">
        <v>4551.3760000000002</v>
      </c>
      <c r="GX13" s="741"/>
      <c r="GY13" s="741"/>
      <c r="GZ13" s="741"/>
      <c r="HA13" s="741"/>
      <c r="HB13" s="741"/>
      <c r="HC13" s="741"/>
      <c r="HD13" s="741">
        <v>4551.3760000000002</v>
      </c>
      <c r="HE13" s="741"/>
      <c r="HF13" s="741"/>
      <c r="HG13" s="741"/>
      <c r="HH13" s="741"/>
      <c r="HI13" s="741"/>
      <c r="HJ13" s="741"/>
      <c r="HK13" s="741">
        <v>3965.76</v>
      </c>
      <c r="HL13" s="741"/>
      <c r="HM13" s="741"/>
      <c r="HN13" s="741"/>
      <c r="HO13" s="741"/>
      <c r="HP13" s="741"/>
      <c r="HQ13" s="741"/>
      <c r="HR13" s="741">
        <f t="shared" ref="HR13:HR35" si="2">HK13</f>
        <v>3965.76</v>
      </c>
      <c r="HS13" s="741"/>
      <c r="HT13" s="741"/>
      <c r="HU13" s="741"/>
      <c r="HV13" s="741"/>
      <c r="HW13" s="741"/>
      <c r="HX13" s="741"/>
      <c r="HY13" s="741">
        <f t="shared" ref="HY13:HY35" si="3">HK13</f>
        <v>3965.76</v>
      </c>
      <c r="HZ13" s="741"/>
      <c r="IA13" s="741"/>
      <c r="IB13" s="741"/>
      <c r="IC13" s="741"/>
      <c r="ID13" s="741"/>
      <c r="IE13" s="748"/>
      <c r="IF13" s="834">
        <v>2.4500000000000002</v>
      </c>
      <c r="IG13" s="835"/>
      <c r="IH13" s="835"/>
      <c r="II13" s="835"/>
      <c r="IJ13" s="835"/>
      <c r="IK13" s="835"/>
      <c r="IL13" s="835"/>
    </row>
    <row r="14" spans="1:246" s="2" customFormat="1" ht="19.5" customHeight="1" x14ac:dyDescent="0.2">
      <c r="A14" s="749" t="s">
        <v>440</v>
      </c>
      <c r="B14" s="818"/>
      <c r="C14" s="818"/>
      <c r="D14" s="818"/>
      <c r="E14" s="819"/>
      <c r="F14" s="773" t="s">
        <v>441</v>
      </c>
      <c r="G14" s="776"/>
      <c r="H14" s="776"/>
      <c r="I14" s="776"/>
      <c r="J14" s="776"/>
      <c r="K14" s="776"/>
      <c r="L14" s="776"/>
      <c r="M14" s="776"/>
      <c r="N14" s="776"/>
      <c r="O14" s="776"/>
      <c r="P14" s="776"/>
      <c r="Q14" s="776"/>
      <c r="R14" s="776"/>
      <c r="S14" s="776"/>
      <c r="T14" s="776"/>
      <c r="U14" s="776"/>
      <c r="V14" s="776"/>
      <c r="W14" s="776"/>
      <c r="X14" s="776"/>
      <c r="Y14" s="776"/>
      <c r="Z14" s="776"/>
      <c r="AA14" s="776"/>
      <c r="AB14" s="765">
        <v>0</v>
      </c>
      <c r="AC14" s="747"/>
      <c r="AD14" s="747"/>
      <c r="AE14" s="747"/>
      <c r="AF14" s="747"/>
      <c r="AG14" s="747"/>
      <c r="AH14" s="747"/>
      <c r="AI14" s="747">
        <v>0</v>
      </c>
      <c r="AJ14" s="747"/>
      <c r="AK14" s="747"/>
      <c r="AL14" s="747"/>
      <c r="AM14" s="747"/>
      <c r="AN14" s="747"/>
      <c r="AO14" s="747"/>
      <c r="AP14" s="747">
        <v>0</v>
      </c>
      <c r="AQ14" s="747"/>
      <c r="AR14" s="747"/>
      <c r="AS14" s="747"/>
      <c r="AT14" s="747"/>
      <c r="AU14" s="747"/>
      <c r="AV14" s="747"/>
      <c r="AW14" s="747">
        <v>0</v>
      </c>
      <c r="AX14" s="747"/>
      <c r="AY14" s="747"/>
      <c r="AZ14" s="747"/>
      <c r="BA14" s="747"/>
      <c r="BB14" s="747"/>
      <c r="BC14" s="747"/>
      <c r="BD14" s="766">
        <v>0</v>
      </c>
      <c r="BE14" s="766"/>
      <c r="BF14" s="766"/>
      <c r="BG14" s="766"/>
      <c r="BH14" s="766"/>
      <c r="BI14" s="766"/>
      <c r="BJ14" s="766"/>
      <c r="BK14" s="766">
        <v>0</v>
      </c>
      <c r="BL14" s="766"/>
      <c r="BM14" s="766"/>
      <c r="BN14" s="766"/>
      <c r="BO14" s="766"/>
      <c r="BP14" s="766"/>
      <c r="BQ14" s="767"/>
      <c r="BR14" s="746">
        <v>7.7519379844961239E-2</v>
      </c>
      <c r="BS14" s="741"/>
      <c r="BT14" s="741"/>
      <c r="BU14" s="741"/>
      <c r="BV14" s="741"/>
      <c r="BW14" s="741"/>
      <c r="BX14" s="741"/>
      <c r="BY14" s="741">
        <v>7.7519379844961239E-2</v>
      </c>
      <c r="BZ14" s="741"/>
      <c r="CA14" s="741"/>
      <c r="CB14" s="741"/>
      <c r="CC14" s="741"/>
      <c r="CD14" s="741"/>
      <c r="CE14" s="741"/>
      <c r="CF14" s="741">
        <v>7.7519379844961239E-2</v>
      </c>
      <c r="CG14" s="747"/>
      <c r="CH14" s="747"/>
      <c r="CI14" s="747"/>
      <c r="CJ14" s="747"/>
      <c r="CK14" s="747"/>
      <c r="CL14" s="747"/>
      <c r="CM14" s="741">
        <v>6.2015503875968991E-2</v>
      </c>
      <c r="CN14" s="741"/>
      <c r="CO14" s="741"/>
      <c r="CP14" s="741"/>
      <c r="CQ14" s="741"/>
      <c r="CR14" s="741"/>
      <c r="CS14" s="741"/>
      <c r="CT14" s="741">
        <v>6.2015503875968991E-2</v>
      </c>
      <c r="CU14" s="741"/>
      <c r="CV14" s="741"/>
      <c r="CW14" s="741"/>
      <c r="CX14" s="741"/>
      <c r="CY14" s="741"/>
      <c r="CZ14" s="741"/>
      <c r="DA14" s="741">
        <v>6.2015503875968991E-2</v>
      </c>
      <c r="DB14" s="747"/>
      <c r="DC14" s="747"/>
      <c r="DD14" s="747"/>
      <c r="DE14" s="747"/>
      <c r="DF14" s="747"/>
      <c r="DG14" s="759"/>
      <c r="DH14" s="760">
        <v>168.42581647389474</v>
      </c>
      <c r="DI14" s="761"/>
      <c r="DJ14" s="761"/>
      <c r="DK14" s="761"/>
      <c r="DL14" s="761"/>
      <c r="DM14" s="761"/>
      <c r="DN14" s="761"/>
      <c r="DO14" s="742">
        <v>168.42581647389474</v>
      </c>
      <c r="DP14" s="742"/>
      <c r="DQ14" s="742"/>
      <c r="DR14" s="742"/>
      <c r="DS14" s="742"/>
      <c r="DT14" s="742"/>
      <c r="DU14" s="742"/>
      <c r="DV14" s="742">
        <v>168.42581647389474</v>
      </c>
      <c r="DW14" s="747"/>
      <c r="DX14" s="747"/>
      <c r="DY14" s="747"/>
      <c r="DZ14" s="747"/>
      <c r="EA14" s="747"/>
      <c r="EB14" s="747"/>
      <c r="EC14" s="742">
        <v>162.65076526202594</v>
      </c>
      <c r="ED14" s="742"/>
      <c r="EE14" s="742"/>
      <c r="EF14" s="742"/>
      <c r="EG14" s="742"/>
      <c r="EH14" s="742"/>
      <c r="EI14" s="742"/>
      <c r="EJ14" s="742">
        <v>162.65076526202594</v>
      </c>
      <c r="EK14" s="742"/>
      <c r="EL14" s="742"/>
      <c r="EM14" s="742"/>
      <c r="EN14" s="742"/>
      <c r="EO14" s="742"/>
      <c r="EP14" s="742"/>
      <c r="EQ14" s="742"/>
      <c r="ER14" s="742">
        <v>162.65076526202594</v>
      </c>
      <c r="ES14" s="744"/>
      <c r="ET14" s="744"/>
      <c r="EU14" s="744"/>
      <c r="EV14" s="744"/>
      <c r="EW14" s="744"/>
      <c r="EX14" s="744"/>
      <c r="EY14" s="745"/>
      <c r="EZ14" s="760">
        <v>2.5684535323089541</v>
      </c>
      <c r="FA14" s="742"/>
      <c r="FB14" s="742"/>
      <c r="FC14" s="742"/>
      <c r="FD14" s="742"/>
      <c r="FE14" s="742"/>
      <c r="FF14" s="742"/>
      <c r="FG14" s="742">
        <v>2.5684535323089541</v>
      </c>
      <c r="FH14" s="742"/>
      <c r="FI14" s="742"/>
      <c r="FJ14" s="742"/>
      <c r="FK14" s="742"/>
      <c r="FL14" s="742"/>
      <c r="FM14" s="742"/>
      <c r="FN14" s="742">
        <v>2.5684535323089541</v>
      </c>
      <c r="FO14" s="742"/>
      <c r="FP14" s="742"/>
      <c r="FQ14" s="742"/>
      <c r="FR14" s="742"/>
      <c r="FS14" s="742"/>
      <c r="FT14" s="742"/>
      <c r="FU14" s="742">
        <v>2.5684535323089541</v>
      </c>
      <c r="FV14" s="742"/>
      <c r="FW14" s="742"/>
      <c r="FX14" s="742"/>
      <c r="FY14" s="742"/>
      <c r="FZ14" s="742"/>
      <c r="GA14" s="742"/>
      <c r="GB14" s="742">
        <v>2.5684535323089541</v>
      </c>
      <c r="GC14" s="742"/>
      <c r="GD14" s="742"/>
      <c r="GE14" s="742"/>
      <c r="GF14" s="742"/>
      <c r="GG14" s="742"/>
      <c r="GH14" s="742"/>
      <c r="GI14" s="742">
        <v>2.5684535323089541</v>
      </c>
      <c r="GJ14" s="742"/>
      <c r="GK14" s="742"/>
      <c r="GL14" s="742"/>
      <c r="GM14" s="742"/>
      <c r="GN14" s="742"/>
      <c r="GO14" s="742"/>
      <c r="GP14" s="746">
        <v>2768.59</v>
      </c>
      <c r="GQ14" s="741"/>
      <c r="GR14" s="741"/>
      <c r="GS14" s="741"/>
      <c r="GT14" s="741"/>
      <c r="GU14" s="741"/>
      <c r="GV14" s="741"/>
      <c r="GW14" s="741">
        <v>2768.59</v>
      </c>
      <c r="GX14" s="741"/>
      <c r="GY14" s="741"/>
      <c r="GZ14" s="741"/>
      <c r="HA14" s="741"/>
      <c r="HB14" s="741"/>
      <c r="HC14" s="741"/>
      <c r="HD14" s="741">
        <v>2768.59</v>
      </c>
      <c r="HE14" s="741"/>
      <c r="HF14" s="741"/>
      <c r="HG14" s="741"/>
      <c r="HH14" s="741"/>
      <c r="HI14" s="741"/>
      <c r="HJ14" s="741"/>
      <c r="HK14" s="741">
        <v>2768.59</v>
      </c>
      <c r="HL14" s="741"/>
      <c r="HM14" s="741"/>
      <c r="HN14" s="741"/>
      <c r="HO14" s="741"/>
      <c r="HP14" s="741"/>
      <c r="HQ14" s="741"/>
      <c r="HR14" s="741">
        <v>2768.59</v>
      </c>
      <c r="HS14" s="741"/>
      <c r="HT14" s="741"/>
      <c r="HU14" s="741"/>
      <c r="HV14" s="741"/>
      <c r="HW14" s="741"/>
      <c r="HX14" s="741"/>
      <c r="HY14" s="741">
        <v>2768.59</v>
      </c>
      <c r="HZ14" s="741"/>
      <c r="IA14" s="741"/>
      <c r="IB14" s="741"/>
      <c r="IC14" s="741"/>
      <c r="ID14" s="741"/>
      <c r="IE14" s="741"/>
    </row>
    <row r="15" spans="1:246" s="2" customFormat="1" ht="19.5" customHeight="1" x14ac:dyDescent="0.2">
      <c r="A15" s="769" t="s">
        <v>442</v>
      </c>
      <c r="B15" s="816"/>
      <c r="C15" s="816"/>
      <c r="D15" s="816"/>
      <c r="E15" s="817"/>
      <c r="F15" s="776" t="s">
        <v>443</v>
      </c>
      <c r="G15" s="774"/>
      <c r="H15" s="774"/>
      <c r="I15" s="774"/>
      <c r="J15" s="774"/>
      <c r="K15" s="774"/>
      <c r="L15" s="774"/>
      <c r="M15" s="774"/>
      <c r="N15" s="774"/>
      <c r="O15" s="774"/>
      <c r="P15" s="774"/>
      <c r="Q15" s="774"/>
      <c r="R15" s="774"/>
      <c r="S15" s="774"/>
      <c r="T15" s="774"/>
      <c r="U15" s="774"/>
      <c r="V15" s="774"/>
      <c r="W15" s="774"/>
      <c r="X15" s="774"/>
      <c r="Y15" s="774"/>
      <c r="Z15" s="774"/>
      <c r="AA15" s="774"/>
      <c r="AB15" s="765">
        <v>0</v>
      </c>
      <c r="AC15" s="747"/>
      <c r="AD15" s="747"/>
      <c r="AE15" s="747"/>
      <c r="AF15" s="747"/>
      <c r="AG15" s="747"/>
      <c r="AH15" s="747"/>
      <c r="AI15" s="747">
        <v>0</v>
      </c>
      <c r="AJ15" s="747"/>
      <c r="AK15" s="747"/>
      <c r="AL15" s="747"/>
      <c r="AM15" s="747"/>
      <c r="AN15" s="747"/>
      <c r="AO15" s="747"/>
      <c r="AP15" s="747">
        <v>0</v>
      </c>
      <c r="AQ15" s="747"/>
      <c r="AR15" s="747"/>
      <c r="AS15" s="747"/>
      <c r="AT15" s="747"/>
      <c r="AU15" s="747"/>
      <c r="AV15" s="747"/>
      <c r="AW15" s="747">
        <v>0</v>
      </c>
      <c r="AX15" s="747"/>
      <c r="AY15" s="747"/>
      <c r="AZ15" s="747"/>
      <c r="BA15" s="747"/>
      <c r="BB15" s="747"/>
      <c r="BC15" s="747"/>
      <c r="BD15" s="766">
        <v>0</v>
      </c>
      <c r="BE15" s="766"/>
      <c r="BF15" s="766"/>
      <c r="BG15" s="766"/>
      <c r="BH15" s="766"/>
      <c r="BI15" s="766"/>
      <c r="BJ15" s="766"/>
      <c r="BK15" s="766">
        <v>0</v>
      </c>
      <c r="BL15" s="766"/>
      <c r="BM15" s="766"/>
      <c r="BN15" s="766"/>
      <c r="BO15" s="766"/>
      <c r="BP15" s="766"/>
      <c r="BQ15" s="767"/>
      <c r="BR15" s="746">
        <v>0</v>
      </c>
      <c r="BS15" s="741"/>
      <c r="BT15" s="741"/>
      <c r="BU15" s="741"/>
      <c r="BV15" s="741"/>
      <c r="BW15" s="741"/>
      <c r="BX15" s="741"/>
      <c r="BY15" s="741">
        <v>0</v>
      </c>
      <c r="BZ15" s="741"/>
      <c r="CA15" s="741"/>
      <c r="CB15" s="741"/>
      <c r="CC15" s="741"/>
      <c r="CD15" s="741"/>
      <c r="CE15" s="741"/>
      <c r="CF15" s="741">
        <v>0</v>
      </c>
      <c r="CG15" s="747"/>
      <c r="CH15" s="747"/>
      <c r="CI15" s="747"/>
      <c r="CJ15" s="747"/>
      <c r="CK15" s="747"/>
      <c r="CL15" s="747"/>
      <c r="CM15" s="741">
        <v>0</v>
      </c>
      <c r="CN15" s="741"/>
      <c r="CO15" s="741"/>
      <c r="CP15" s="741"/>
      <c r="CQ15" s="741"/>
      <c r="CR15" s="741"/>
      <c r="CS15" s="741"/>
      <c r="CT15" s="741">
        <v>0</v>
      </c>
      <c r="CU15" s="741"/>
      <c r="CV15" s="741"/>
      <c r="CW15" s="741"/>
      <c r="CX15" s="741"/>
      <c r="CY15" s="741"/>
      <c r="CZ15" s="741"/>
      <c r="DA15" s="741">
        <v>0</v>
      </c>
      <c r="DB15" s="747"/>
      <c r="DC15" s="747"/>
      <c r="DD15" s="747"/>
      <c r="DE15" s="747"/>
      <c r="DF15" s="747"/>
      <c r="DG15" s="759"/>
      <c r="DH15" s="760">
        <v>166.11104293079006</v>
      </c>
      <c r="DI15" s="761"/>
      <c r="DJ15" s="761"/>
      <c r="DK15" s="761"/>
      <c r="DL15" s="761"/>
      <c r="DM15" s="761"/>
      <c r="DN15" s="761"/>
      <c r="DO15" s="742">
        <v>166.11104293079006</v>
      </c>
      <c r="DP15" s="742"/>
      <c r="DQ15" s="742"/>
      <c r="DR15" s="742"/>
      <c r="DS15" s="742"/>
      <c r="DT15" s="742"/>
      <c r="DU15" s="742"/>
      <c r="DV15" s="742">
        <v>166.11104293079006</v>
      </c>
      <c r="DW15" s="747"/>
      <c r="DX15" s="747"/>
      <c r="DY15" s="747"/>
      <c r="DZ15" s="747"/>
      <c r="EA15" s="747"/>
      <c r="EB15" s="747"/>
      <c r="EC15" s="742">
        <v>160.62695539489036</v>
      </c>
      <c r="ED15" s="742"/>
      <c r="EE15" s="742"/>
      <c r="EF15" s="742"/>
      <c r="EG15" s="742"/>
      <c r="EH15" s="742"/>
      <c r="EI15" s="742"/>
      <c r="EJ15" s="742">
        <v>160.62695539489036</v>
      </c>
      <c r="EK15" s="742"/>
      <c r="EL15" s="742"/>
      <c r="EM15" s="742"/>
      <c r="EN15" s="742"/>
      <c r="EO15" s="742"/>
      <c r="EP15" s="742"/>
      <c r="EQ15" s="742"/>
      <c r="ER15" s="742">
        <v>160.62695539489036</v>
      </c>
      <c r="ES15" s="744"/>
      <c r="ET15" s="744"/>
      <c r="EU15" s="744"/>
      <c r="EV15" s="744"/>
      <c r="EW15" s="744"/>
      <c r="EX15" s="744"/>
      <c r="EY15" s="745"/>
      <c r="EZ15" s="760">
        <v>2.8699268992950113</v>
      </c>
      <c r="FA15" s="742"/>
      <c r="FB15" s="742"/>
      <c r="FC15" s="742"/>
      <c r="FD15" s="742"/>
      <c r="FE15" s="742"/>
      <c r="FF15" s="742"/>
      <c r="FG15" s="742">
        <v>2.8699268992950113</v>
      </c>
      <c r="FH15" s="742"/>
      <c r="FI15" s="742"/>
      <c r="FJ15" s="742"/>
      <c r="FK15" s="742"/>
      <c r="FL15" s="742"/>
      <c r="FM15" s="742"/>
      <c r="FN15" s="742">
        <v>2.8699268992950113</v>
      </c>
      <c r="FO15" s="742"/>
      <c r="FP15" s="742"/>
      <c r="FQ15" s="742"/>
      <c r="FR15" s="742"/>
      <c r="FS15" s="742"/>
      <c r="FT15" s="742"/>
      <c r="FU15" s="742">
        <v>2.8699268992950113</v>
      </c>
      <c r="FV15" s="742"/>
      <c r="FW15" s="742"/>
      <c r="FX15" s="742"/>
      <c r="FY15" s="742"/>
      <c r="FZ15" s="742"/>
      <c r="GA15" s="742"/>
      <c r="GB15" s="742">
        <v>2.8699268992950113</v>
      </c>
      <c r="GC15" s="742"/>
      <c r="GD15" s="742"/>
      <c r="GE15" s="742"/>
      <c r="GF15" s="742"/>
      <c r="GG15" s="742"/>
      <c r="GH15" s="742"/>
      <c r="GI15" s="742">
        <v>2.8699268992950113</v>
      </c>
      <c r="GJ15" s="742"/>
      <c r="GK15" s="742"/>
      <c r="GL15" s="742"/>
      <c r="GM15" s="742"/>
      <c r="GN15" s="742"/>
      <c r="GO15" s="742"/>
      <c r="GP15" s="746">
        <v>1571.6810272761215</v>
      </c>
      <c r="GQ15" s="741"/>
      <c r="GR15" s="741"/>
      <c r="GS15" s="741"/>
      <c r="GT15" s="741"/>
      <c r="GU15" s="741"/>
      <c r="GV15" s="741"/>
      <c r="GW15" s="741">
        <v>1571.6810272761215</v>
      </c>
      <c r="GX15" s="741"/>
      <c r="GY15" s="741"/>
      <c r="GZ15" s="741"/>
      <c r="HA15" s="741"/>
      <c r="HB15" s="741"/>
      <c r="HC15" s="741"/>
      <c r="HD15" s="741">
        <v>1571.6810272761215</v>
      </c>
      <c r="HE15" s="741"/>
      <c r="HF15" s="741"/>
      <c r="HG15" s="741"/>
      <c r="HH15" s="741"/>
      <c r="HI15" s="741"/>
      <c r="HJ15" s="741"/>
      <c r="HK15" s="741">
        <v>1571.6810272761215</v>
      </c>
      <c r="HL15" s="741"/>
      <c r="HM15" s="741"/>
      <c r="HN15" s="741"/>
      <c r="HO15" s="741"/>
      <c r="HP15" s="741"/>
      <c r="HQ15" s="741"/>
      <c r="HR15" s="741">
        <v>1571.6810272761215</v>
      </c>
      <c r="HS15" s="741"/>
      <c r="HT15" s="741"/>
      <c r="HU15" s="741"/>
      <c r="HV15" s="741"/>
      <c r="HW15" s="741"/>
      <c r="HX15" s="741"/>
      <c r="HY15" s="741">
        <v>1571.6810272761215</v>
      </c>
      <c r="HZ15" s="741"/>
      <c r="IA15" s="741"/>
      <c r="IB15" s="741"/>
      <c r="IC15" s="741"/>
      <c r="ID15" s="741"/>
      <c r="IE15" s="741"/>
    </row>
    <row r="16" spans="1:246" s="136" customFormat="1" ht="19.5" customHeight="1" x14ac:dyDescent="0.2">
      <c r="A16" s="749" t="s">
        <v>444</v>
      </c>
      <c r="B16" s="750"/>
      <c r="C16" s="750"/>
      <c r="D16" s="750"/>
      <c r="E16" s="751"/>
      <c r="F16" s="773" t="s">
        <v>445</v>
      </c>
      <c r="G16" s="774"/>
      <c r="H16" s="774"/>
      <c r="I16" s="774"/>
      <c r="J16" s="774"/>
      <c r="K16" s="774"/>
      <c r="L16" s="774"/>
      <c r="M16" s="774"/>
      <c r="N16" s="774"/>
      <c r="O16" s="774"/>
      <c r="P16" s="774"/>
      <c r="Q16" s="774"/>
      <c r="R16" s="774"/>
      <c r="S16" s="774"/>
      <c r="T16" s="774"/>
      <c r="U16" s="774"/>
      <c r="V16" s="774"/>
      <c r="W16" s="774"/>
      <c r="X16" s="774"/>
      <c r="Y16" s="774"/>
      <c r="Z16" s="774"/>
      <c r="AA16" s="774"/>
      <c r="AB16" s="746">
        <v>0.72992700729927007</v>
      </c>
      <c r="AC16" s="741"/>
      <c r="AD16" s="741"/>
      <c r="AE16" s="741"/>
      <c r="AF16" s="741"/>
      <c r="AG16" s="741"/>
      <c r="AH16" s="741"/>
      <c r="AI16" s="741">
        <v>0.72992700729927007</v>
      </c>
      <c r="AJ16" s="741"/>
      <c r="AK16" s="741"/>
      <c r="AL16" s="741"/>
      <c r="AM16" s="741"/>
      <c r="AN16" s="741"/>
      <c r="AO16" s="741"/>
      <c r="AP16" s="741">
        <v>0.72992700729927007</v>
      </c>
      <c r="AQ16" s="741"/>
      <c r="AR16" s="741"/>
      <c r="AS16" s="741"/>
      <c r="AT16" s="741"/>
      <c r="AU16" s="741"/>
      <c r="AV16" s="741"/>
      <c r="AW16" s="741">
        <v>0.72992700729927007</v>
      </c>
      <c r="AX16" s="741"/>
      <c r="AY16" s="741"/>
      <c r="AZ16" s="741"/>
      <c r="BA16" s="741"/>
      <c r="BB16" s="741"/>
      <c r="BC16" s="741"/>
      <c r="BD16" s="741">
        <v>0.72992700729927007</v>
      </c>
      <c r="BE16" s="741"/>
      <c r="BF16" s="741"/>
      <c r="BG16" s="741"/>
      <c r="BH16" s="741"/>
      <c r="BI16" s="741"/>
      <c r="BJ16" s="741"/>
      <c r="BK16" s="741">
        <v>0.72992700729927007</v>
      </c>
      <c r="BL16" s="741"/>
      <c r="BM16" s="741"/>
      <c r="BN16" s="741"/>
      <c r="BO16" s="741"/>
      <c r="BP16" s="741"/>
      <c r="BQ16" s="741"/>
      <c r="BR16" s="746">
        <v>0</v>
      </c>
      <c r="BS16" s="741"/>
      <c r="BT16" s="741"/>
      <c r="BU16" s="741"/>
      <c r="BV16" s="741"/>
      <c r="BW16" s="741"/>
      <c r="BX16" s="741"/>
      <c r="BY16" s="741">
        <v>0</v>
      </c>
      <c r="BZ16" s="741"/>
      <c r="CA16" s="741"/>
      <c r="CB16" s="741"/>
      <c r="CC16" s="741"/>
      <c r="CD16" s="741"/>
      <c r="CE16" s="741"/>
      <c r="CF16" s="741">
        <v>0</v>
      </c>
      <c r="CG16" s="747"/>
      <c r="CH16" s="747"/>
      <c r="CI16" s="747"/>
      <c r="CJ16" s="747"/>
      <c r="CK16" s="747"/>
      <c r="CL16" s="747"/>
      <c r="CM16" s="741">
        <v>0</v>
      </c>
      <c r="CN16" s="741"/>
      <c r="CO16" s="741"/>
      <c r="CP16" s="741"/>
      <c r="CQ16" s="741"/>
      <c r="CR16" s="741"/>
      <c r="CS16" s="741"/>
      <c r="CT16" s="741">
        <v>0</v>
      </c>
      <c r="CU16" s="741"/>
      <c r="CV16" s="741"/>
      <c r="CW16" s="741"/>
      <c r="CX16" s="741"/>
      <c r="CY16" s="741"/>
      <c r="CZ16" s="741"/>
      <c r="DA16" s="741">
        <v>0</v>
      </c>
      <c r="DB16" s="747"/>
      <c r="DC16" s="747"/>
      <c r="DD16" s="747"/>
      <c r="DE16" s="747"/>
      <c r="DF16" s="747"/>
      <c r="DG16" s="759"/>
      <c r="DH16" s="760" t="s">
        <v>446</v>
      </c>
      <c r="DI16" s="761"/>
      <c r="DJ16" s="761"/>
      <c r="DK16" s="761"/>
      <c r="DL16" s="761"/>
      <c r="DM16" s="761"/>
      <c r="DN16" s="761"/>
      <c r="DO16" s="742" t="s">
        <v>446</v>
      </c>
      <c r="DP16" s="742"/>
      <c r="DQ16" s="742"/>
      <c r="DR16" s="742"/>
      <c r="DS16" s="742"/>
      <c r="DT16" s="742"/>
      <c r="DU16" s="742"/>
      <c r="DV16" s="742" t="s">
        <v>446</v>
      </c>
      <c r="DW16" s="747"/>
      <c r="DX16" s="747"/>
      <c r="DY16" s="747"/>
      <c r="DZ16" s="747"/>
      <c r="EA16" s="747"/>
      <c r="EB16" s="747"/>
      <c r="EC16" s="742">
        <v>167.37693578392671</v>
      </c>
      <c r="ED16" s="742"/>
      <c r="EE16" s="742"/>
      <c r="EF16" s="742"/>
      <c r="EG16" s="742"/>
      <c r="EH16" s="742"/>
      <c r="EI16" s="742"/>
      <c r="EJ16" s="742">
        <v>167.37693578392671</v>
      </c>
      <c r="EK16" s="742"/>
      <c r="EL16" s="742"/>
      <c r="EM16" s="742"/>
      <c r="EN16" s="742"/>
      <c r="EO16" s="742"/>
      <c r="EP16" s="742"/>
      <c r="EQ16" s="742"/>
      <c r="ER16" s="742">
        <v>167.37693578392671</v>
      </c>
      <c r="ES16" s="744"/>
      <c r="ET16" s="744"/>
      <c r="EU16" s="744"/>
      <c r="EV16" s="744"/>
      <c r="EW16" s="744"/>
      <c r="EX16" s="744"/>
      <c r="EY16" s="745"/>
      <c r="EZ16" s="760">
        <f>118.22/39.69</f>
        <v>2.9785840262030741</v>
      </c>
      <c r="FA16" s="742"/>
      <c r="FB16" s="742"/>
      <c r="FC16" s="742"/>
      <c r="FD16" s="742"/>
      <c r="FE16" s="742"/>
      <c r="FF16" s="742"/>
      <c r="FG16" s="742">
        <v>2.9785840262030741</v>
      </c>
      <c r="FH16" s="742"/>
      <c r="FI16" s="742"/>
      <c r="FJ16" s="742"/>
      <c r="FK16" s="742"/>
      <c r="FL16" s="742"/>
      <c r="FM16" s="742"/>
      <c r="FN16" s="742">
        <v>2.9785840262030741</v>
      </c>
      <c r="FO16" s="742"/>
      <c r="FP16" s="742"/>
      <c r="FQ16" s="742"/>
      <c r="FR16" s="742"/>
      <c r="FS16" s="742"/>
      <c r="FT16" s="742"/>
      <c r="FU16" s="742">
        <v>2.9785840262030741</v>
      </c>
      <c r="FV16" s="742"/>
      <c r="FW16" s="742"/>
      <c r="FX16" s="742"/>
      <c r="FY16" s="742"/>
      <c r="FZ16" s="742"/>
      <c r="GA16" s="742"/>
      <c r="GB16" s="742">
        <v>2.9785840262030741</v>
      </c>
      <c r="GC16" s="742"/>
      <c r="GD16" s="742"/>
      <c r="GE16" s="742"/>
      <c r="GF16" s="742"/>
      <c r="GG16" s="742"/>
      <c r="GH16" s="742"/>
      <c r="GI16" s="742">
        <v>2.9785840262030741</v>
      </c>
      <c r="GJ16" s="742"/>
      <c r="GK16" s="742"/>
      <c r="GL16" s="742"/>
      <c r="GM16" s="742"/>
      <c r="GN16" s="742"/>
      <c r="GO16" s="742"/>
      <c r="GP16" s="746">
        <v>118.22</v>
      </c>
      <c r="GQ16" s="741"/>
      <c r="GR16" s="741"/>
      <c r="GS16" s="741"/>
      <c r="GT16" s="741"/>
      <c r="GU16" s="741"/>
      <c r="GV16" s="741"/>
      <c r="GW16" s="741">
        <v>118.22</v>
      </c>
      <c r="GX16" s="741"/>
      <c r="GY16" s="741"/>
      <c r="GZ16" s="741"/>
      <c r="HA16" s="741"/>
      <c r="HB16" s="741"/>
      <c r="HC16" s="741"/>
      <c r="HD16" s="741">
        <v>118.22</v>
      </c>
      <c r="HE16" s="741"/>
      <c r="HF16" s="741"/>
      <c r="HG16" s="741"/>
      <c r="HH16" s="741"/>
      <c r="HI16" s="741"/>
      <c r="HJ16" s="741"/>
      <c r="HK16" s="741">
        <v>118.22</v>
      </c>
      <c r="HL16" s="741"/>
      <c r="HM16" s="741"/>
      <c r="HN16" s="741"/>
      <c r="HO16" s="741"/>
      <c r="HP16" s="741"/>
      <c r="HQ16" s="741"/>
      <c r="HR16" s="741">
        <v>118.22</v>
      </c>
      <c r="HS16" s="741"/>
      <c r="HT16" s="741"/>
      <c r="HU16" s="741"/>
      <c r="HV16" s="741"/>
      <c r="HW16" s="741"/>
      <c r="HX16" s="741"/>
      <c r="HY16" s="741">
        <v>118.22</v>
      </c>
      <c r="HZ16" s="741"/>
      <c r="IA16" s="741"/>
      <c r="IB16" s="741"/>
      <c r="IC16" s="741"/>
      <c r="ID16" s="741"/>
      <c r="IE16" s="741"/>
    </row>
    <row r="17" spans="1:246" s="137" customFormat="1" ht="36" customHeight="1" x14ac:dyDescent="0.2">
      <c r="A17" s="749" t="s">
        <v>447</v>
      </c>
      <c r="B17" s="750"/>
      <c r="C17" s="750"/>
      <c r="D17" s="750"/>
      <c r="E17" s="751"/>
      <c r="F17" s="777" t="s">
        <v>448</v>
      </c>
      <c r="G17" s="778"/>
      <c r="H17" s="778"/>
      <c r="I17" s="778"/>
      <c r="J17" s="778"/>
      <c r="K17" s="778"/>
      <c r="L17" s="778"/>
      <c r="M17" s="778"/>
      <c r="N17" s="778"/>
      <c r="O17" s="778"/>
      <c r="P17" s="778"/>
      <c r="Q17" s="778"/>
      <c r="R17" s="778"/>
      <c r="S17" s="778"/>
      <c r="T17" s="778"/>
      <c r="U17" s="778"/>
      <c r="V17" s="778"/>
      <c r="W17" s="778"/>
      <c r="X17" s="778"/>
      <c r="Y17" s="778"/>
      <c r="Z17" s="778"/>
      <c r="AA17" s="778"/>
      <c r="AB17" s="765">
        <v>0</v>
      </c>
      <c r="AC17" s="747"/>
      <c r="AD17" s="747"/>
      <c r="AE17" s="747"/>
      <c r="AF17" s="747"/>
      <c r="AG17" s="747"/>
      <c r="AH17" s="747"/>
      <c r="AI17" s="747">
        <v>0</v>
      </c>
      <c r="AJ17" s="747"/>
      <c r="AK17" s="747"/>
      <c r="AL17" s="747"/>
      <c r="AM17" s="747"/>
      <c r="AN17" s="747"/>
      <c r="AO17" s="747"/>
      <c r="AP17" s="747">
        <v>0</v>
      </c>
      <c r="AQ17" s="747"/>
      <c r="AR17" s="747"/>
      <c r="AS17" s="747"/>
      <c r="AT17" s="747"/>
      <c r="AU17" s="747"/>
      <c r="AV17" s="747"/>
      <c r="AW17" s="747">
        <v>0</v>
      </c>
      <c r="AX17" s="747"/>
      <c r="AY17" s="747"/>
      <c r="AZ17" s="747"/>
      <c r="BA17" s="747"/>
      <c r="BB17" s="747"/>
      <c r="BC17" s="747"/>
      <c r="BD17" s="766">
        <v>0</v>
      </c>
      <c r="BE17" s="766"/>
      <c r="BF17" s="766"/>
      <c r="BG17" s="766"/>
      <c r="BH17" s="766"/>
      <c r="BI17" s="766"/>
      <c r="BJ17" s="766"/>
      <c r="BK17" s="766">
        <v>0</v>
      </c>
      <c r="BL17" s="766"/>
      <c r="BM17" s="766"/>
      <c r="BN17" s="766"/>
      <c r="BO17" s="766"/>
      <c r="BP17" s="766"/>
      <c r="BQ17" s="767"/>
      <c r="BR17" s="746">
        <v>0</v>
      </c>
      <c r="BS17" s="741"/>
      <c r="BT17" s="741"/>
      <c r="BU17" s="741"/>
      <c r="BV17" s="741"/>
      <c r="BW17" s="741"/>
      <c r="BX17" s="741"/>
      <c r="BY17" s="741">
        <v>0</v>
      </c>
      <c r="BZ17" s="741"/>
      <c r="CA17" s="741"/>
      <c r="CB17" s="741"/>
      <c r="CC17" s="741"/>
      <c r="CD17" s="741"/>
      <c r="CE17" s="741"/>
      <c r="CF17" s="741">
        <v>0</v>
      </c>
      <c r="CG17" s="747"/>
      <c r="CH17" s="747"/>
      <c r="CI17" s="747"/>
      <c r="CJ17" s="747"/>
      <c r="CK17" s="747"/>
      <c r="CL17" s="747"/>
      <c r="CM17" s="741">
        <v>0</v>
      </c>
      <c r="CN17" s="741"/>
      <c r="CO17" s="741"/>
      <c r="CP17" s="741"/>
      <c r="CQ17" s="741"/>
      <c r="CR17" s="741"/>
      <c r="CS17" s="741"/>
      <c r="CT17" s="741">
        <v>0</v>
      </c>
      <c r="CU17" s="741"/>
      <c r="CV17" s="741"/>
      <c r="CW17" s="741"/>
      <c r="CX17" s="741"/>
      <c r="CY17" s="741"/>
      <c r="CZ17" s="741"/>
      <c r="DA17" s="741">
        <v>0</v>
      </c>
      <c r="DB17" s="747"/>
      <c r="DC17" s="747"/>
      <c r="DD17" s="747"/>
      <c r="DE17" s="747"/>
      <c r="DF17" s="747"/>
      <c r="DG17" s="759"/>
      <c r="DH17" s="760">
        <v>181.87235355909075</v>
      </c>
      <c r="DI17" s="761"/>
      <c r="DJ17" s="761"/>
      <c r="DK17" s="761"/>
      <c r="DL17" s="761"/>
      <c r="DM17" s="761"/>
      <c r="DN17" s="761"/>
      <c r="DO17" s="742">
        <v>181.87235355909075</v>
      </c>
      <c r="DP17" s="742"/>
      <c r="DQ17" s="742"/>
      <c r="DR17" s="742"/>
      <c r="DS17" s="742"/>
      <c r="DT17" s="742"/>
      <c r="DU17" s="742"/>
      <c r="DV17" s="742">
        <v>181.87235355909075</v>
      </c>
      <c r="DW17" s="747"/>
      <c r="DX17" s="747"/>
      <c r="DY17" s="747"/>
      <c r="DZ17" s="747"/>
      <c r="EA17" s="747"/>
      <c r="EB17" s="747"/>
      <c r="EC17" s="742">
        <v>0</v>
      </c>
      <c r="ED17" s="742"/>
      <c r="EE17" s="742"/>
      <c r="EF17" s="742"/>
      <c r="EG17" s="742"/>
      <c r="EH17" s="742"/>
      <c r="EI17" s="742"/>
      <c r="EJ17" s="742">
        <v>0</v>
      </c>
      <c r="EK17" s="742"/>
      <c r="EL17" s="742"/>
      <c r="EM17" s="742"/>
      <c r="EN17" s="742"/>
      <c r="EO17" s="742"/>
      <c r="EP17" s="742"/>
      <c r="EQ17" s="742"/>
      <c r="ER17" s="742">
        <v>0</v>
      </c>
      <c r="ES17" s="744"/>
      <c r="ET17" s="744"/>
      <c r="EU17" s="744"/>
      <c r="EV17" s="744"/>
      <c r="EW17" s="744"/>
      <c r="EX17" s="744"/>
      <c r="EY17" s="745"/>
      <c r="EZ17" s="760">
        <v>1.7525613382375738</v>
      </c>
      <c r="FA17" s="742"/>
      <c r="FB17" s="742"/>
      <c r="FC17" s="742"/>
      <c r="FD17" s="742"/>
      <c r="FE17" s="742"/>
      <c r="FF17" s="742"/>
      <c r="FG17" s="742">
        <v>1.7525613382375738</v>
      </c>
      <c r="FH17" s="742"/>
      <c r="FI17" s="742"/>
      <c r="FJ17" s="742"/>
      <c r="FK17" s="742"/>
      <c r="FL17" s="742"/>
      <c r="FM17" s="742"/>
      <c r="FN17" s="742">
        <v>1.7525613382375738</v>
      </c>
      <c r="FO17" s="742"/>
      <c r="FP17" s="742"/>
      <c r="FQ17" s="742"/>
      <c r="FR17" s="742"/>
      <c r="FS17" s="742"/>
      <c r="FT17" s="742"/>
      <c r="FU17" s="742">
        <v>0</v>
      </c>
      <c r="FV17" s="742"/>
      <c r="FW17" s="742"/>
      <c r="FX17" s="742"/>
      <c r="FY17" s="742"/>
      <c r="FZ17" s="742"/>
      <c r="GA17" s="742"/>
      <c r="GB17" s="742">
        <f t="shared" si="0"/>
        <v>0</v>
      </c>
      <c r="GC17" s="742"/>
      <c r="GD17" s="742"/>
      <c r="GE17" s="742"/>
      <c r="GF17" s="742"/>
      <c r="GG17" s="742"/>
      <c r="GH17" s="742"/>
      <c r="GI17" s="742">
        <f t="shared" si="1"/>
        <v>0</v>
      </c>
      <c r="GJ17" s="747"/>
      <c r="GK17" s="747"/>
      <c r="GL17" s="747"/>
      <c r="GM17" s="747"/>
      <c r="GN17" s="747"/>
      <c r="GO17" s="759"/>
      <c r="GP17" s="746">
        <v>124.36</v>
      </c>
      <c r="GQ17" s="741"/>
      <c r="GR17" s="741"/>
      <c r="GS17" s="741"/>
      <c r="GT17" s="741"/>
      <c r="GU17" s="741"/>
      <c r="GV17" s="741"/>
      <c r="GW17" s="741">
        <v>124.36</v>
      </c>
      <c r="GX17" s="741"/>
      <c r="GY17" s="741"/>
      <c r="GZ17" s="741"/>
      <c r="HA17" s="741"/>
      <c r="HB17" s="741"/>
      <c r="HC17" s="741"/>
      <c r="HD17" s="741">
        <v>124.36</v>
      </c>
      <c r="HE17" s="741"/>
      <c r="HF17" s="741"/>
      <c r="HG17" s="741"/>
      <c r="HH17" s="741"/>
      <c r="HI17" s="741"/>
      <c r="HJ17" s="741"/>
      <c r="HK17" s="741">
        <v>0</v>
      </c>
      <c r="HL17" s="741"/>
      <c r="HM17" s="741"/>
      <c r="HN17" s="741"/>
      <c r="HO17" s="741"/>
      <c r="HP17" s="741"/>
      <c r="HQ17" s="741"/>
      <c r="HR17" s="741">
        <f t="shared" si="2"/>
        <v>0</v>
      </c>
      <c r="HS17" s="741"/>
      <c r="HT17" s="741"/>
      <c r="HU17" s="741"/>
      <c r="HV17" s="741"/>
      <c r="HW17" s="741"/>
      <c r="HX17" s="741"/>
      <c r="HY17" s="741">
        <f t="shared" si="3"/>
        <v>0</v>
      </c>
      <c r="HZ17" s="741"/>
      <c r="IA17" s="741"/>
      <c r="IB17" s="741"/>
      <c r="IC17" s="741"/>
      <c r="ID17" s="741"/>
      <c r="IE17" s="748"/>
    </row>
    <row r="18" spans="1:246" s="2" customFormat="1" ht="19.5" customHeight="1" x14ac:dyDescent="0.2">
      <c r="A18" s="749" t="s">
        <v>449</v>
      </c>
      <c r="B18" s="750"/>
      <c r="C18" s="750"/>
      <c r="D18" s="750"/>
      <c r="E18" s="751"/>
      <c r="F18" s="773" t="s">
        <v>450</v>
      </c>
      <c r="G18" s="774"/>
      <c r="H18" s="774"/>
      <c r="I18" s="774"/>
      <c r="J18" s="774"/>
      <c r="K18" s="774"/>
      <c r="L18" s="774"/>
      <c r="M18" s="774"/>
      <c r="N18" s="774"/>
      <c r="O18" s="774"/>
      <c r="P18" s="774"/>
      <c r="Q18" s="774"/>
      <c r="R18" s="774"/>
      <c r="S18" s="774"/>
      <c r="T18" s="774"/>
      <c r="U18" s="774"/>
      <c r="V18" s="774"/>
      <c r="W18" s="774"/>
      <c r="X18" s="774"/>
      <c r="Y18" s="774"/>
      <c r="Z18" s="774"/>
      <c r="AA18" s="774"/>
      <c r="AB18" s="765">
        <v>0.53</v>
      </c>
      <c r="AC18" s="747"/>
      <c r="AD18" s="747"/>
      <c r="AE18" s="747"/>
      <c r="AF18" s="747"/>
      <c r="AG18" s="747"/>
      <c r="AH18" s="747"/>
      <c r="AI18" s="747">
        <v>0.53</v>
      </c>
      <c r="AJ18" s="747"/>
      <c r="AK18" s="747"/>
      <c r="AL18" s="747"/>
      <c r="AM18" s="747"/>
      <c r="AN18" s="747"/>
      <c r="AO18" s="747"/>
      <c r="AP18" s="747">
        <v>0.53</v>
      </c>
      <c r="AQ18" s="747"/>
      <c r="AR18" s="747"/>
      <c r="AS18" s="747"/>
      <c r="AT18" s="747"/>
      <c r="AU18" s="747"/>
      <c r="AV18" s="747"/>
      <c r="AW18" s="766">
        <v>0.42399999999999999</v>
      </c>
      <c r="AX18" s="766"/>
      <c r="AY18" s="766"/>
      <c r="AZ18" s="766"/>
      <c r="BA18" s="766"/>
      <c r="BB18" s="766"/>
      <c r="BC18" s="766"/>
      <c r="BD18" s="766">
        <v>0.42399999999999999</v>
      </c>
      <c r="BE18" s="766"/>
      <c r="BF18" s="766"/>
      <c r="BG18" s="766"/>
      <c r="BH18" s="766"/>
      <c r="BI18" s="766"/>
      <c r="BJ18" s="766"/>
      <c r="BK18" s="766">
        <v>0.42399999999999999</v>
      </c>
      <c r="BL18" s="766"/>
      <c r="BM18" s="766"/>
      <c r="BN18" s="766"/>
      <c r="BO18" s="766"/>
      <c r="BP18" s="766"/>
      <c r="BQ18" s="767"/>
      <c r="BR18" s="746">
        <v>0</v>
      </c>
      <c r="BS18" s="741"/>
      <c r="BT18" s="741"/>
      <c r="BU18" s="741"/>
      <c r="BV18" s="741"/>
      <c r="BW18" s="741"/>
      <c r="BX18" s="741"/>
      <c r="BY18" s="741">
        <v>0</v>
      </c>
      <c r="BZ18" s="741"/>
      <c r="CA18" s="741"/>
      <c r="CB18" s="741"/>
      <c r="CC18" s="741"/>
      <c r="CD18" s="741"/>
      <c r="CE18" s="741"/>
      <c r="CF18" s="741">
        <v>0</v>
      </c>
      <c r="CG18" s="747"/>
      <c r="CH18" s="747"/>
      <c r="CI18" s="747"/>
      <c r="CJ18" s="747"/>
      <c r="CK18" s="747"/>
      <c r="CL18" s="747"/>
      <c r="CM18" s="741">
        <v>0</v>
      </c>
      <c r="CN18" s="741"/>
      <c r="CO18" s="741"/>
      <c r="CP18" s="741"/>
      <c r="CQ18" s="741"/>
      <c r="CR18" s="741"/>
      <c r="CS18" s="741"/>
      <c r="CT18" s="741">
        <v>0</v>
      </c>
      <c r="CU18" s="741"/>
      <c r="CV18" s="741"/>
      <c r="CW18" s="741"/>
      <c r="CX18" s="741"/>
      <c r="CY18" s="741"/>
      <c r="CZ18" s="741"/>
      <c r="DA18" s="741">
        <v>0</v>
      </c>
      <c r="DB18" s="747"/>
      <c r="DC18" s="747"/>
      <c r="DD18" s="747"/>
      <c r="DE18" s="747"/>
      <c r="DF18" s="747"/>
      <c r="DG18" s="759"/>
      <c r="DH18" s="760">
        <v>178.86131188992158</v>
      </c>
      <c r="DI18" s="761"/>
      <c r="DJ18" s="761"/>
      <c r="DK18" s="761"/>
      <c r="DL18" s="761"/>
      <c r="DM18" s="761"/>
      <c r="DN18" s="761"/>
      <c r="DO18" s="742">
        <v>178.86131188992158</v>
      </c>
      <c r="DP18" s="742"/>
      <c r="DQ18" s="742"/>
      <c r="DR18" s="742"/>
      <c r="DS18" s="742"/>
      <c r="DT18" s="742"/>
      <c r="DU18" s="742"/>
      <c r="DV18" s="742">
        <v>178.86131188992158</v>
      </c>
      <c r="DW18" s="747"/>
      <c r="DX18" s="747"/>
      <c r="DY18" s="747"/>
      <c r="DZ18" s="747"/>
      <c r="EA18" s="747"/>
      <c r="EB18" s="747"/>
      <c r="EC18" s="742">
        <v>162.22498458983583</v>
      </c>
      <c r="ED18" s="742"/>
      <c r="EE18" s="742"/>
      <c r="EF18" s="742"/>
      <c r="EG18" s="742"/>
      <c r="EH18" s="742"/>
      <c r="EI18" s="742"/>
      <c r="EJ18" s="742">
        <v>162.22498458983583</v>
      </c>
      <c r="EK18" s="742"/>
      <c r="EL18" s="742"/>
      <c r="EM18" s="742"/>
      <c r="EN18" s="742"/>
      <c r="EO18" s="742"/>
      <c r="EP18" s="742"/>
      <c r="EQ18" s="742"/>
      <c r="ER18" s="742">
        <v>162.22498458983583</v>
      </c>
      <c r="ES18" s="744"/>
      <c r="ET18" s="744"/>
      <c r="EU18" s="744"/>
      <c r="EV18" s="744"/>
      <c r="EW18" s="744"/>
      <c r="EX18" s="744"/>
      <c r="EY18" s="745"/>
      <c r="EZ18" s="760">
        <v>5.2362378779687253</v>
      </c>
      <c r="FA18" s="742"/>
      <c r="FB18" s="742"/>
      <c r="FC18" s="742"/>
      <c r="FD18" s="742"/>
      <c r="FE18" s="742"/>
      <c r="FF18" s="742"/>
      <c r="FG18" s="742">
        <v>5.2362378779687253</v>
      </c>
      <c r="FH18" s="742"/>
      <c r="FI18" s="742"/>
      <c r="FJ18" s="742"/>
      <c r="FK18" s="742"/>
      <c r="FL18" s="742"/>
      <c r="FM18" s="742"/>
      <c r="FN18" s="742">
        <v>5.2362378779687253</v>
      </c>
      <c r="FO18" s="742"/>
      <c r="FP18" s="742"/>
      <c r="FQ18" s="742"/>
      <c r="FR18" s="742"/>
      <c r="FS18" s="742"/>
      <c r="FT18" s="742"/>
      <c r="FU18" s="742">
        <v>4.6445541590599593</v>
      </c>
      <c r="FV18" s="742"/>
      <c r="FW18" s="742"/>
      <c r="FX18" s="742"/>
      <c r="FY18" s="742"/>
      <c r="FZ18" s="742"/>
      <c r="GA18" s="742"/>
      <c r="GB18" s="742">
        <f t="shared" si="0"/>
        <v>4.6445541590599593</v>
      </c>
      <c r="GC18" s="742"/>
      <c r="GD18" s="742"/>
      <c r="GE18" s="742"/>
      <c r="GF18" s="742"/>
      <c r="GG18" s="742"/>
      <c r="GH18" s="742"/>
      <c r="GI18" s="742">
        <f t="shared" si="1"/>
        <v>4.6445541590599593</v>
      </c>
      <c r="GJ18" s="747"/>
      <c r="GK18" s="747"/>
      <c r="GL18" s="747"/>
      <c r="GM18" s="747"/>
      <c r="GN18" s="747"/>
      <c r="GO18" s="759"/>
      <c r="GP18" s="746">
        <v>1862.90420420175</v>
      </c>
      <c r="GQ18" s="741"/>
      <c r="GR18" s="741"/>
      <c r="GS18" s="741"/>
      <c r="GT18" s="741"/>
      <c r="GU18" s="741"/>
      <c r="GV18" s="741"/>
      <c r="GW18" s="741">
        <v>1862.90420420175</v>
      </c>
      <c r="GX18" s="741"/>
      <c r="GY18" s="741"/>
      <c r="GZ18" s="741"/>
      <c r="HA18" s="741"/>
      <c r="HB18" s="741"/>
      <c r="HC18" s="741"/>
      <c r="HD18" s="741">
        <v>1862.90420420175</v>
      </c>
      <c r="HE18" s="741"/>
      <c r="HF18" s="741"/>
      <c r="HG18" s="741"/>
      <c r="HH18" s="741"/>
      <c r="HI18" s="741"/>
      <c r="HJ18" s="741"/>
      <c r="HK18" s="741">
        <v>1652.4</v>
      </c>
      <c r="HL18" s="741"/>
      <c r="HM18" s="741"/>
      <c r="HN18" s="741"/>
      <c r="HO18" s="741"/>
      <c r="HP18" s="741"/>
      <c r="HQ18" s="741"/>
      <c r="HR18" s="741">
        <f t="shared" si="2"/>
        <v>1652.4</v>
      </c>
      <c r="HS18" s="741"/>
      <c r="HT18" s="741"/>
      <c r="HU18" s="741"/>
      <c r="HV18" s="741"/>
      <c r="HW18" s="741"/>
      <c r="HX18" s="741"/>
      <c r="HY18" s="741">
        <f t="shared" si="3"/>
        <v>1652.4</v>
      </c>
      <c r="HZ18" s="741"/>
      <c r="IA18" s="741"/>
      <c r="IB18" s="741"/>
      <c r="IC18" s="741"/>
      <c r="ID18" s="741"/>
      <c r="IE18" s="748"/>
      <c r="IF18" s="834">
        <v>1.6</v>
      </c>
      <c r="IG18" s="835"/>
      <c r="IH18" s="835"/>
      <c r="II18" s="835"/>
      <c r="IJ18" s="835"/>
      <c r="IK18" s="835"/>
      <c r="IL18" s="835"/>
    </row>
    <row r="19" spans="1:246" s="137" customFormat="1" ht="30" customHeight="1" x14ac:dyDescent="0.2">
      <c r="A19" s="749" t="s">
        <v>451</v>
      </c>
      <c r="B19" s="750"/>
      <c r="C19" s="750"/>
      <c r="D19" s="750"/>
      <c r="E19" s="751"/>
      <c r="F19" s="773" t="s">
        <v>452</v>
      </c>
      <c r="G19" s="774"/>
      <c r="H19" s="774"/>
      <c r="I19" s="774"/>
      <c r="J19" s="774"/>
      <c r="K19" s="774"/>
      <c r="L19" s="774"/>
      <c r="M19" s="774"/>
      <c r="N19" s="774"/>
      <c r="O19" s="774"/>
      <c r="P19" s="774"/>
      <c r="Q19" s="774"/>
      <c r="R19" s="774"/>
      <c r="S19" s="774"/>
      <c r="T19" s="774"/>
      <c r="U19" s="774"/>
      <c r="V19" s="774"/>
      <c r="W19" s="774"/>
      <c r="X19" s="774"/>
      <c r="Y19" s="774"/>
      <c r="Z19" s="774"/>
      <c r="AA19" s="774"/>
      <c r="AB19" s="765">
        <v>0</v>
      </c>
      <c r="AC19" s="747"/>
      <c r="AD19" s="747"/>
      <c r="AE19" s="747"/>
      <c r="AF19" s="747"/>
      <c r="AG19" s="747"/>
      <c r="AH19" s="747"/>
      <c r="AI19" s="747">
        <v>0</v>
      </c>
      <c r="AJ19" s="747"/>
      <c r="AK19" s="747"/>
      <c r="AL19" s="747"/>
      <c r="AM19" s="747"/>
      <c r="AN19" s="747"/>
      <c r="AO19" s="747"/>
      <c r="AP19" s="747">
        <v>0</v>
      </c>
      <c r="AQ19" s="747"/>
      <c r="AR19" s="747"/>
      <c r="AS19" s="747"/>
      <c r="AT19" s="747"/>
      <c r="AU19" s="747"/>
      <c r="AV19" s="747"/>
      <c r="AW19" s="747">
        <v>0</v>
      </c>
      <c r="AX19" s="747"/>
      <c r="AY19" s="747"/>
      <c r="AZ19" s="747"/>
      <c r="BA19" s="747"/>
      <c r="BB19" s="747"/>
      <c r="BC19" s="747"/>
      <c r="BD19" s="766">
        <v>0</v>
      </c>
      <c r="BE19" s="766"/>
      <c r="BF19" s="766"/>
      <c r="BG19" s="766"/>
      <c r="BH19" s="766"/>
      <c r="BI19" s="766"/>
      <c r="BJ19" s="766"/>
      <c r="BK19" s="766">
        <v>0</v>
      </c>
      <c r="BL19" s="766"/>
      <c r="BM19" s="766"/>
      <c r="BN19" s="766"/>
      <c r="BO19" s="766"/>
      <c r="BP19" s="766"/>
      <c r="BQ19" s="767"/>
      <c r="BR19" s="746">
        <v>0.54345794392523372</v>
      </c>
      <c r="BS19" s="741"/>
      <c r="BT19" s="741"/>
      <c r="BU19" s="741"/>
      <c r="BV19" s="741"/>
      <c r="BW19" s="741"/>
      <c r="BX19" s="741"/>
      <c r="BY19" s="741">
        <v>0.54345794392523372</v>
      </c>
      <c r="BZ19" s="741"/>
      <c r="CA19" s="741"/>
      <c r="CB19" s="741"/>
      <c r="CC19" s="741"/>
      <c r="CD19" s="741"/>
      <c r="CE19" s="741"/>
      <c r="CF19" s="741">
        <v>0.54345794392523372</v>
      </c>
      <c r="CG19" s="747"/>
      <c r="CH19" s="747"/>
      <c r="CI19" s="747"/>
      <c r="CJ19" s="747"/>
      <c r="CK19" s="747"/>
      <c r="CL19" s="747"/>
      <c r="CM19" s="741">
        <v>0</v>
      </c>
      <c r="CN19" s="741"/>
      <c r="CO19" s="741"/>
      <c r="CP19" s="741"/>
      <c r="CQ19" s="741"/>
      <c r="CR19" s="741"/>
      <c r="CS19" s="741"/>
      <c r="CT19" s="741">
        <v>0</v>
      </c>
      <c r="CU19" s="741"/>
      <c r="CV19" s="741"/>
      <c r="CW19" s="741"/>
      <c r="CX19" s="741"/>
      <c r="CY19" s="741"/>
      <c r="CZ19" s="741"/>
      <c r="DA19" s="741">
        <v>0</v>
      </c>
      <c r="DB19" s="747"/>
      <c r="DC19" s="747"/>
      <c r="DD19" s="747"/>
      <c r="DE19" s="747"/>
      <c r="DF19" s="747"/>
      <c r="DG19" s="759"/>
      <c r="DH19" s="760">
        <v>176.69414212083004</v>
      </c>
      <c r="DI19" s="761"/>
      <c r="DJ19" s="761"/>
      <c r="DK19" s="761"/>
      <c r="DL19" s="761"/>
      <c r="DM19" s="761"/>
      <c r="DN19" s="761"/>
      <c r="DO19" s="742">
        <v>176.69414212083004</v>
      </c>
      <c r="DP19" s="742"/>
      <c r="DQ19" s="742"/>
      <c r="DR19" s="742"/>
      <c r="DS19" s="742"/>
      <c r="DT19" s="742"/>
      <c r="DU19" s="742"/>
      <c r="DV19" s="742">
        <v>176.69414212083004</v>
      </c>
      <c r="DW19" s="747"/>
      <c r="DX19" s="747"/>
      <c r="DY19" s="747"/>
      <c r="DZ19" s="747"/>
      <c r="EA19" s="747"/>
      <c r="EB19" s="747"/>
      <c r="EC19" s="742">
        <v>0</v>
      </c>
      <c r="ED19" s="742"/>
      <c r="EE19" s="742"/>
      <c r="EF19" s="742"/>
      <c r="EG19" s="742"/>
      <c r="EH19" s="742"/>
      <c r="EI19" s="742"/>
      <c r="EJ19" s="742">
        <v>0</v>
      </c>
      <c r="EK19" s="742"/>
      <c r="EL19" s="742"/>
      <c r="EM19" s="742"/>
      <c r="EN19" s="742"/>
      <c r="EO19" s="742"/>
      <c r="EP19" s="742"/>
      <c r="EQ19" s="742"/>
      <c r="ER19" s="742">
        <v>0</v>
      </c>
      <c r="ES19" s="744"/>
      <c r="ET19" s="744"/>
      <c r="EU19" s="744"/>
      <c r="EV19" s="744"/>
      <c r="EW19" s="744"/>
      <c r="EX19" s="744"/>
      <c r="EY19" s="745"/>
      <c r="EZ19" s="760">
        <v>2.3118497044877411</v>
      </c>
      <c r="FA19" s="742"/>
      <c r="FB19" s="742"/>
      <c r="FC19" s="742"/>
      <c r="FD19" s="742"/>
      <c r="FE19" s="742"/>
      <c r="FF19" s="742"/>
      <c r="FG19" s="742">
        <v>2.3118497044877411</v>
      </c>
      <c r="FH19" s="742"/>
      <c r="FI19" s="742"/>
      <c r="FJ19" s="742"/>
      <c r="FK19" s="742"/>
      <c r="FL19" s="742"/>
      <c r="FM19" s="742"/>
      <c r="FN19" s="742">
        <v>2.3118497044877411</v>
      </c>
      <c r="FO19" s="742"/>
      <c r="FP19" s="742"/>
      <c r="FQ19" s="742"/>
      <c r="FR19" s="742"/>
      <c r="FS19" s="742"/>
      <c r="FT19" s="742"/>
      <c r="FU19" s="742">
        <v>0</v>
      </c>
      <c r="FV19" s="742"/>
      <c r="FW19" s="742"/>
      <c r="FX19" s="742"/>
      <c r="FY19" s="742"/>
      <c r="FZ19" s="742"/>
      <c r="GA19" s="742"/>
      <c r="GB19" s="742">
        <f t="shared" si="0"/>
        <v>0</v>
      </c>
      <c r="GC19" s="742"/>
      <c r="GD19" s="742"/>
      <c r="GE19" s="742"/>
      <c r="GF19" s="742"/>
      <c r="GG19" s="742"/>
      <c r="GH19" s="742"/>
      <c r="GI19" s="742">
        <f t="shared" si="1"/>
        <v>0</v>
      </c>
      <c r="GJ19" s="747"/>
      <c r="GK19" s="747"/>
      <c r="GL19" s="747"/>
      <c r="GM19" s="747"/>
      <c r="GN19" s="747"/>
      <c r="GO19" s="759"/>
      <c r="GP19" s="746">
        <v>823</v>
      </c>
      <c r="GQ19" s="741"/>
      <c r="GR19" s="741"/>
      <c r="GS19" s="741"/>
      <c r="GT19" s="741"/>
      <c r="GU19" s="741"/>
      <c r="GV19" s="741"/>
      <c r="GW19" s="741">
        <v>823</v>
      </c>
      <c r="GX19" s="741"/>
      <c r="GY19" s="741"/>
      <c r="GZ19" s="741"/>
      <c r="HA19" s="741"/>
      <c r="HB19" s="741"/>
      <c r="HC19" s="741"/>
      <c r="HD19" s="741">
        <v>823</v>
      </c>
      <c r="HE19" s="741"/>
      <c r="HF19" s="741"/>
      <c r="HG19" s="741"/>
      <c r="HH19" s="741"/>
      <c r="HI19" s="741"/>
      <c r="HJ19" s="741"/>
      <c r="HK19" s="741">
        <v>0</v>
      </c>
      <c r="HL19" s="741"/>
      <c r="HM19" s="741"/>
      <c r="HN19" s="741"/>
      <c r="HO19" s="741"/>
      <c r="HP19" s="741"/>
      <c r="HQ19" s="741"/>
      <c r="HR19" s="741">
        <f t="shared" si="2"/>
        <v>0</v>
      </c>
      <c r="HS19" s="741"/>
      <c r="HT19" s="741"/>
      <c r="HU19" s="741"/>
      <c r="HV19" s="741"/>
      <c r="HW19" s="741"/>
      <c r="HX19" s="741"/>
      <c r="HY19" s="741">
        <f t="shared" si="3"/>
        <v>0</v>
      </c>
      <c r="HZ19" s="741"/>
      <c r="IA19" s="741"/>
      <c r="IB19" s="741"/>
      <c r="IC19" s="741"/>
      <c r="ID19" s="741"/>
      <c r="IE19" s="748"/>
    </row>
    <row r="20" spans="1:246" s="2" customFormat="1" ht="19.5" customHeight="1" x14ac:dyDescent="0.2">
      <c r="A20" s="749" t="s">
        <v>453</v>
      </c>
      <c r="B20" s="750"/>
      <c r="C20" s="750"/>
      <c r="D20" s="750"/>
      <c r="E20" s="775"/>
      <c r="F20" s="776" t="s">
        <v>454</v>
      </c>
      <c r="G20" s="774"/>
      <c r="H20" s="774"/>
      <c r="I20" s="774"/>
      <c r="J20" s="774"/>
      <c r="K20" s="774"/>
      <c r="L20" s="774"/>
      <c r="M20" s="774"/>
      <c r="N20" s="774"/>
      <c r="O20" s="774"/>
      <c r="P20" s="774"/>
      <c r="Q20" s="774"/>
      <c r="R20" s="774"/>
      <c r="S20" s="774"/>
      <c r="T20" s="774"/>
      <c r="U20" s="774"/>
      <c r="V20" s="774"/>
      <c r="W20" s="774"/>
      <c r="X20" s="774"/>
      <c r="Y20" s="774"/>
      <c r="Z20" s="774"/>
      <c r="AA20" s="774"/>
      <c r="AB20" s="765">
        <v>0.41</v>
      </c>
      <c r="AC20" s="747"/>
      <c r="AD20" s="747"/>
      <c r="AE20" s="747"/>
      <c r="AF20" s="747"/>
      <c r="AG20" s="747"/>
      <c r="AH20" s="747"/>
      <c r="AI20" s="747">
        <v>0.41</v>
      </c>
      <c r="AJ20" s="747"/>
      <c r="AK20" s="747"/>
      <c r="AL20" s="747"/>
      <c r="AM20" s="747"/>
      <c r="AN20" s="747"/>
      <c r="AO20" s="747"/>
      <c r="AP20" s="747">
        <v>0.41</v>
      </c>
      <c r="AQ20" s="747"/>
      <c r="AR20" s="747"/>
      <c r="AS20" s="747"/>
      <c r="AT20" s="747"/>
      <c r="AU20" s="747"/>
      <c r="AV20" s="747"/>
      <c r="AW20" s="766">
        <v>0.32799999999999996</v>
      </c>
      <c r="AX20" s="766"/>
      <c r="AY20" s="766"/>
      <c r="AZ20" s="766"/>
      <c r="BA20" s="766"/>
      <c r="BB20" s="766"/>
      <c r="BC20" s="766"/>
      <c r="BD20" s="766">
        <v>0.32799999999999996</v>
      </c>
      <c r="BE20" s="766"/>
      <c r="BF20" s="766"/>
      <c r="BG20" s="766"/>
      <c r="BH20" s="766"/>
      <c r="BI20" s="766"/>
      <c r="BJ20" s="766"/>
      <c r="BK20" s="766">
        <v>0.32799999999999996</v>
      </c>
      <c r="BL20" s="766"/>
      <c r="BM20" s="766"/>
      <c r="BN20" s="766"/>
      <c r="BO20" s="766"/>
      <c r="BP20" s="766"/>
      <c r="BQ20" s="767"/>
      <c r="BR20" s="746">
        <v>0</v>
      </c>
      <c r="BS20" s="741"/>
      <c r="BT20" s="741"/>
      <c r="BU20" s="741"/>
      <c r="BV20" s="741"/>
      <c r="BW20" s="741"/>
      <c r="BX20" s="741"/>
      <c r="BY20" s="741">
        <v>0</v>
      </c>
      <c r="BZ20" s="741"/>
      <c r="CA20" s="741"/>
      <c r="CB20" s="741"/>
      <c r="CC20" s="741"/>
      <c r="CD20" s="741"/>
      <c r="CE20" s="741"/>
      <c r="CF20" s="741">
        <v>0</v>
      </c>
      <c r="CG20" s="747"/>
      <c r="CH20" s="747"/>
      <c r="CI20" s="747"/>
      <c r="CJ20" s="747"/>
      <c r="CK20" s="747"/>
      <c r="CL20" s="747"/>
      <c r="CM20" s="741">
        <v>0</v>
      </c>
      <c r="CN20" s="741"/>
      <c r="CO20" s="741"/>
      <c r="CP20" s="741"/>
      <c r="CQ20" s="741"/>
      <c r="CR20" s="741"/>
      <c r="CS20" s="741"/>
      <c r="CT20" s="741">
        <v>0</v>
      </c>
      <c r="CU20" s="741"/>
      <c r="CV20" s="741"/>
      <c r="CW20" s="741"/>
      <c r="CX20" s="741"/>
      <c r="CY20" s="741"/>
      <c r="CZ20" s="741"/>
      <c r="DA20" s="741">
        <v>0</v>
      </c>
      <c r="DB20" s="747"/>
      <c r="DC20" s="747"/>
      <c r="DD20" s="747"/>
      <c r="DE20" s="747"/>
      <c r="DF20" s="747"/>
      <c r="DG20" s="759"/>
      <c r="DH20" s="760">
        <v>172.93938590583184</v>
      </c>
      <c r="DI20" s="761"/>
      <c r="DJ20" s="761"/>
      <c r="DK20" s="761"/>
      <c r="DL20" s="761"/>
      <c r="DM20" s="761"/>
      <c r="DN20" s="761"/>
      <c r="DO20" s="742">
        <v>172.93938590583184</v>
      </c>
      <c r="DP20" s="742"/>
      <c r="DQ20" s="742"/>
      <c r="DR20" s="742"/>
      <c r="DS20" s="742"/>
      <c r="DT20" s="742"/>
      <c r="DU20" s="742"/>
      <c r="DV20" s="742">
        <v>172.93938590583184</v>
      </c>
      <c r="DW20" s="747"/>
      <c r="DX20" s="747"/>
      <c r="DY20" s="747"/>
      <c r="DZ20" s="747"/>
      <c r="EA20" s="747"/>
      <c r="EB20" s="747"/>
      <c r="EC20" s="742">
        <v>161.10818690843433</v>
      </c>
      <c r="ED20" s="742"/>
      <c r="EE20" s="742"/>
      <c r="EF20" s="742"/>
      <c r="EG20" s="742"/>
      <c r="EH20" s="742"/>
      <c r="EI20" s="742"/>
      <c r="EJ20" s="742">
        <v>161.10818690843433</v>
      </c>
      <c r="EK20" s="742"/>
      <c r="EL20" s="742"/>
      <c r="EM20" s="742"/>
      <c r="EN20" s="742"/>
      <c r="EO20" s="742"/>
      <c r="EP20" s="742"/>
      <c r="EQ20" s="742"/>
      <c r="ER20" s="742">
        <v>161.10818690843433</v>
      </c>
      <c r="ES20" s="744"/>
      <c r="ET20" s="744"/>
      <c r="EU20" s="744"/>
      <c r="EV20" s="744"/>
      <c r="EW20" s="744"/>
      <c r="EX20" s="744"/>
      <c r="EY20" s="745"/>
      <c r="EZ20" s="760">
        <v>1.2700600883189221</v>
      </c>
      <c r="FA20" s="742"/>
      <c r="FB20" s="742"/>
      <c r="FC20" s="742"/>
      <c r="FD20" s="742"/>
      <c r="FE20" s="742"/>
      <c r="FF20" s="742"/>
      <c r="FG20" s="742">
        <v>1.2700600883189221</v>
      </c>
      <c r="FH20" s="742"/>
      <c r="FI20" s="742"/>
      <c r="FJ20" s="742"/>
      <c r="FK20" s="742"/>
      <c r="FL20" s="742"/>
      <c r="FM20" s="742"/>
      <c r="FN20" s="742">
        <v>1.2700600883189221</v>
      </c>
      <c r="FO20" s="742"/>
      <c r="FP20" s="742"/>
      <c r="FQ20" s="742"/>
      <c r="FR20" s="742"/>
      <c r="FS20" s="742"/>
      <c r="FT20" s="742"/>
      <c r="FU20" s="742">
        <v>0.79900000000000004</v>
      </c>
      <c r="FV20" s="742"/>
      <c r="FW20" s="742"/>
      <c r="FX20" s="742"/>
      <c r="FY20" s="742"/>
      <c r="FZ20" s="742"/>
      <c r="GA20" s="742"/>
      <c r="GB20" s="742">
        <f t="shared" si="0"/>
        <v>0.79900000000000004</v>
      </c>
      <c r="GC20" s="742"/>
      <c r="GD20" s="742"/>
      <c r="GE20" s="742"/>
      <c r="GF20" s="742"/>
      <c r="GG20" s="742"/>
      <c r="GH20" s="742"/>
      <c r="GI20" s="742">
        <f t="shared" si="1"/>
        <v>0.79900000000000004</v>
      </c>
      <c r="GJ20" s="747"/>
      <c r="GK20" s="747"/>
      <c r="GL20" s="747"/>
      <c r="GM20" s="747"/>
      <c r="GN20" s="747"/>
      <c r="GO20" s="759"/>
      <c r="GP20" s="746">
        <v>1001.45</v>
      </c>
      <c r="GQ20" s="741"/>
      <c r="GR20" s="741"/>
      <c r="GS20" s="741"/>
      <c r="GT20" s="741"/>
      <c r="GU20" s="741"/>
      <c r="GV20" s="741"/>
      <c r="GW20" s="741">
        <v>1001.45</v>
      </c>
      <c r="GX20" s="741"/>
      <c r="GY20" s="741"/>
      <c r="GZ20" s="741"/>
      <c r="HA20" s="741"/>
      <c r="HB20" s="741"/>
      <c r="HC20" s="741"/>
      <c r="HD20" s="741">
        <v>1001.45</v>
      </c>
      <c r="HE20" s="741"/>
      <c r="HF20" s="741"/>
      <c r="HG20" s="741"/>
      <c r="HH20" s="741"/>
      <c r="HI20" s="741"/>
      <c r="HJ20" s="741"/>
      <c r="HK20" s="741">
        <v>2131.596</v>
      </c>
      <c r="HL20" s="741"/>
      <c r="HM20" s="741"/>
      <c r="HN20" s="741"/>
      <c r="HO20" s="741"/>
      <c r="HP20" s="741"/>
      <c r="HQ20" s="741"/>
      <c r="HR20" s="741">
        <f t="shared" si="2"/>
        <v>2131.596</v>
      </c>
      <c r="HS20" s="741"/>
      <c r="HT20" s="741"/>
      <c r="HU20" s="741"/>
      <c r="HV20" s="741"/>
      <c r="HW20" s="741"/>
      <c r="HX20" s="741"/>
      <c r="HY20" s="741">
        <f t="shared" si="3"/>
        <v>2131.596</v>
      </c>
      <c r="HZ20" s="741"/>
      <c r="IA20" s="741"/>
      <c r="IB20" s="741"/>
      <c r="IC20" s="741"/>
      <c r="ID20" s="741"/>
      <c r="IE20" s="748"/>
      <c r="IF20" s="834">
        <v>7.9</v>
      </c>
      <c r="IG20" s="835"/>
      <c r="IH20" s="835"/>
      <c r="II20" s="835"/>
      <c r="IJ20" s="835"/>
      <c r="IK20" s="835"/>
      <c r="IL20" s="835"/>
    </row>
    <row r="21" spans="1:246" s="137" customFormat="1" ht="32.25" customHeight="1" x14ac:dyDescent="0.2">
      <c r="A21" s="749" t="s">
        <v>455</v>
      </c>
      <c r="B21" s="750"/>
      <c r="C21" s="750"/>
      <c r="D21" s="750"/>
      <c r="E21" s="751"/>
      <c r="F21" s="773" t="s">
        <v>456</v>
      </c>
      <c r="G21" s="774"/>
      <c r="H21" s="774"/>
      <c r="I21" s="774"/>
      <c r="J21" s="774"/>
      <c r="K21" s="774"/>
      <c r="L21" s="774"/>
      <c r="M21" s="774"/>
      <c r="N21" s="774"/>
      <c r="O21" s="774"/>
      <c r="P21" s="774"/>
      <c r="Q21" s="774"/>
      <c r="R21" s="774"/>
      <c r="S21" s="774"/>
      <c r="T21" s="774"/>
      <c r="U21" s="774"/>
      <c r="V21" s="774"/>
      <c r="W21" s="774"/>
      <c r="X21" s="774"/>
      <c r="Y21" s="774"/>
      <c r="Z21" s="774"/>
      <c r="AA21" s="774"/>
      <c r="AB21" s="765">
        <v>7.0000000000000007E-2</v>
      </c>
      <c r="AC21" s="747"/>
      <c r="AD21" s="747"/>
      <c r="AE21" s="747"/>
      <c r="AF21" s="747"/>
      <c r="AG21" s="747"/>
      <c r="AH21" s="747"/>
      <c r="AI21" s="747">
        <v>7.0000000000000007E-2</v>
      </c>
      <c r="AJ21" s="747"/>
      <c r="AK21" s="747"/>
      <c r="AL21" s="747"/>
      <c r="AM21" s="747"/>
      <c r="AN21" s="747"/>
      <c r="AO21" s="747"/>
      <c r="AP21" s="747">
        <v>7.0000000000000007E-2</v>
      </c>
      <c r="AQ21" s="747"/>
      <c r="AR21" s="747"/>
      <c r="AS21" s="747"/>
      <c r="AT21" s="747"/>
      <c r="AU21" s="747"/>
      <c r="AV21" s="747"/>
      <c r="AW21" s="766">
        <v>0</v>
      </c>
      <c r="AX21" s="766"/>
      <c r="AY21" s="766"/>
      <c r="AZ21" s="766"/>
      <c r="BA21" s="766"/>
      <c r="BB21" s="766"/>
      <c r="BC21" s="766"/>
      <c r="BD21" s="766">
        <v>0</v>
      </c>
      <c r="BE21" s="766"/>
      <c r="BF21" s="766"/>
      <c r="BG21" s="766"/>
      <c r="BH21" s="766"/>
      <c r="BI21" s="766"/>
      <c r="BJ21" s="766"/>
      <c r="BK21" s="766">
        <v>0</v>
      </c>
      <c r="BL21" s="766"/>
      <c r="BM21" s="766"/>
      <c r="BN21" s="766"/>
      <c r="BO21" s="766"/>
      <c r="BP21" s="766"/>
      <c r="BQ21" s="767"/>
      <c r="BR21" s="746">
        <v>0.1</v>
      </c>
      <c r="BS21" s="741"/>
      <c r="BT21" s="741"/>
      <c r="BU21" s="741"/>
      <c r="BV21" s="741"/>
      <c r="BW21" s="741"/>
      <c r="BX21" s="741"/>
      <c r="BY21" s="741">
        <v>0.1</v>
      </c>
      <c r="BZ21" s="741"/>
      <c r="CA21" s="741"/>
      <c r="CB21" s="741"/>
      <c r="CC21" s="741"/>
      <c r="CD21" s="741"/>
      <c r="CE21" s="741"/>
      <c r="CF21" s="741">
        <v>0.1</v>
      </c>
      <c r="CG21" s="747"/>
      <c r="CH21" s="747"/>
      <c r="CI21" s="747"/>
      <c r="CJ21" s="747"/>
      <c r="CK21" s="747"/>
      <c r="CL21" s="747"/>
      <c r="CM21" s="741">
        <v>0</v>
      </c>
      <c r="CN21" s="741"/>
      <c r="CO21" s="741"/>
      <c r="CP21" s="741"/>
      <c r="CQ21" s="741"/>
      <c r="CR21" s="741"/>
      <c r="CS21" s="741"/>
      <c r="CT21" s="741">
        <v>0</v>
      </c>
      <c r="CU21" s="741"/>
      <c r="CV21" s="741"/>
      <c r="CW21" s="741"/>
      <c r="CX21" s="741"/>
      <c r="CY21" s="741"/>
      <c r="CZ21" s="741"/>
      <c r="DA21" s="741">
        <v>0</v>
      </c>
      <c r="DB21" s="747"/>
      <c r="DC21" s="747"/>
      <c r="DD21" s="747"/>
      <c r="DE21" s="747"/>
      <c r="DF21" s="747"/>
      <c r="DG21" s="759"/>
      <c r="DH21" s="760">
        <v>176.55882036406655</v>
      </c>
      <c r="DI21" s="761"/>
      <c r="DJ21" s="761"/>
      <c r="DK21" s="761"/>
      <c r="DL21" s="761"/>
      <c r="DM21" s="761"/>
      <c r="DN21" s="761"/>
      <c r="DO21" s="742">
        <v>176.55882036406655</v>
      </c>
      <c r="DP21" s="742"/>
      <c r="DQ21" s="742"/>
      <c r="DR21" s="742"/>
      <c r="DS21" s="742"/>
      <c r="DT21" s="742"/>
      <c r="DU21" s="742"/>
      <c r="DV21" s="742">
        <v>176.55882036406655</v>
      </c>
      <c r="DW21" s="747"/>
      <c r="DX21" s="747"/>
      <c r="DY21" s="747"/>
      <c r="DZ21" s="747"/>
      <c r="EA21" s="747"/>
      <c r="EB21" s="747"/>
      <c r="EC21" s="742"/>
      <c r="ED21" s="742"/>
      <c r="EE21" s="742"/>
      <c r="EF21" s="742"/>
      <c r="EG21" s="742"/>
      <c r="EH21" s="742"/>
      <c r="EI21" s="742"/>
      <c r="EJ21" s="742">
        <v>0</v>
      </c>
      <c r="EK21" s="742"/>
      <c r="EL21" s="742"/>
      <c r="EM21" s="742"/>
      <c r="EN21" s="742"/>
      <c r="EO21" s="742"/>
      <c r="EP21" s="742"/>
      <c r="EQ21" s="742"/>
      <c r="ER21" s="742">
        <v>0</v>
      </c>
      <c r="ES21" s="744"/>
      <c r="ET21" s="744"/>
      <c r="EU21" s="744"/>
      <c r="EV21" s="744"/>
      <c r="EW21" s="744"/>
      <c r="EX21" s="744"/>
      <c r="EY21" s="745"/>
      <c r="EZ21" s="760">
        <v>2.4877507297437598</v>
      </c>
      <c r="FA21" s="742"/>
      <c r="FB21" s="742"/>
      <c r="FC21" s="742"/>
      <c r="FD21" s="742"/>
      <c r="FE21" s="742"/>
      <c r="FF21" s="742"/>
      <c r="FG21" s="742">
        <v>2.4877507297437598</v>
      </c>
      <c r="FH21" s="742"/>
      <c r="FI21" s="742"/>
      <c r="FJ21" s="742"/>
      <c r="FK21" s="742"/>
      <c r="FL21" s="742"/>
      <c r="FM21" s="742"/>
      <c r="FN21" s="742">
        <v>2.4877507297437598</v>
      </c>
      <c r="FO21" s="742"/>
      <c r="FP21" s="742"/>
      <c r="FQ21" s="742"/>
      <c r="FR21" s="742"/>
      <c r="FS21" s="742"/>
      <c r="FT21" s="742"/>
      <c r="FU21" s="742">
        <v>0</v>
      </c>
      <c r="FV21" s="742"/>
      <c r="FW21" s="742"/>
      <c r="FX21" s="742"/>
      <c r="FY21" s="742"/>
      <c r="FZ21" s="742"/>
      <c r="GA21" s="742"/>
      <c r="GB21" s="742">
        <f t="shared" si="0"/>
        <v>0</v>
      </c>
      <c r="GC21" s="742"/>
      <c r="GD21" s="742"/>
      <c r="GE21" s="742"/>
      <c r="GF21" s="742"/>
      <c r="GG21" s="742"/>
      <c r="GH21" s="742"/>
      <c r="GI21" s="742">
        <f t="shared" si="1"/>
        <v>0</v>
      </c>
      <c r="GJ21" s="747"/>
      <c r="GK21" s="747"/>
      <c r="GL21" s="747"/>
      <c r="GM21" s="747"/>
      <c r="GN21" s="747"/>
      <c r="GO21" s="759"/>
      <c r="GP21" s="746">
        <v>4677.25</v>
      </c>
      <c r="GQ21" s="741"/>
      <c r="GR21" s="741"/>
      <c r="GS21" s="741"/>
      <c r="GT21" s="741"/>
      <c r="GU21" s="741"/>
      <c r="GV21" s="741"/>
      <c r="GW21" s="741">
        <v>4677.25</v>
      </c>
      <c r="GX21" s="741"/>
      <c r="GY21" s="741"/>
      <c r="GZ21" s="741"/>
      <c r="HA21" s="741"/>
      <c r="HB21" s="741"/>
      <c r="HC21" s="741"/>
      <c r="HD21" s="741">
        <v>4677.25</v>
      </c>
      <c r="HE21" s="741"/>
      <c r="HF21" s="741"/>
      <c r="HG21" s="741"/>
      <c r="HH21" s="741"/>
      <c r="HI21" s="741"/>
      <c r="HJ21" s="741"/>
      <c r="HK21" s="741">
        <v>0</v>
      </c>
      <c r="HL21" s="741"/>
      <c r="HM21" s="741"/>
      <c r="HN21" s="741"/>
      <c r="HO21" s="741"/>
      <c r="HP21" s="741"/>
      <c r="HQ21" s="741"/>
      <c r="HR21" s="741">
        <f t="shared" si="2"/>
        <v>0</v>
      </c>
      <c r="HS21" s="741"/>
      <c r="HT21" s="741"/>
      <c r="HU21" s="741"/>
      <c r="HV21" s="741"/>
      <c r="HW21" s="741"/>
      <c r="HX21" s="741"/>
      <c r="HY21" s="741">
        <f t="shared" si="3"/>
        <v>0</v>
      </c>
      <c r="HZ21" s="741"/>
      <c r="IA21" s="741"/>
      <c r="IB21" s="741"/>
      <c r="IC21" s="741"/>
      <c r="ID21" s="741"/>
      <c r="IE21" s="748"/>
    </row>
    <row r="22" spans="1:246" s="2" customFormat="1" ht="15" customHeight="1" x14ac:dyDescent="0.2">
      <c r="A22" s="749" t="s">
        <v>457</v>
      </c>
      <c r="B22" s="750"/>
      <c r="C22" s="750"/>
      <c r="D22" s="750"/>
      <c r="E22" s="751"/>
      <c r="F22" s="752" t="s">
        <v>458</v>
      </c>
      <c r="G22" s="753"/>
      <c r="H22" s="753"/>
      <c r="I22" s="753"/>
      <c r="J22" s="753"/>
      <c r="K22" s="753"/>
      <c r="L22" s="753"/>
      <c r="M22" s="753"/>
      <c r="N22" s="753"/>
      <c r="O22" s="753"/>
      <c r="P22" s="753"/>
      <c r="Q22" s="753"/>
      <c r="R22" s="753"/>
      <c r="S22" s="753"/>
      <c r="T22" s="753"/>
      <c r="U22" s="753"/>
      <c r="V22" s="753"/>
      <c r="W22" s="753"/>
      <c r="X22" s="753"/>
      <c r="Y22" s="753"/>
      <c r="Z22" s="753"/>
      <c r="AA22" s="753"/>
      <c r="AB22" s="765">
        <v>0.22</v>
      </c>
      <c r="AC22" s="747"/>
      <c r="AD22" s="747"/>
      <c r="AE22" s="747"/>
      <c r="AF22" s="747"/>
      <c r="AG22" s="747"/>
      <c r="AH22" s="747"/>
      <c r="AI22" s="747">
        <v>0.22</v>
      </c>
      <c r="AJ22" s="747"/>
      <c r="AK22" s="747"/>
      <c r="AL22" s="747"/>
      <c r="AM22" s="747"/>
      <c r="AN22" s="747"/>
      <c r="AO22" s="747"/>
      <c r="AP22" s="747">
        <v>0.22</v>
      </c>
      <c r="AQ22" s="747"/>
      <c r="AR22" s="747"/>
      <c r="AS22" s="747"/>
      <c r="AT22" s="747"/>
      <c r="AU22" s="747"/>
      <c r="AV22" s="747"/>
      <c r="AW22" s="766">
        <v>0.17600000000000002</v>
      </c>
      <c r="AX22" s="766"/>
      <c r="AY22" s="766"/>
      <c r="AZ22" s="766"/>
      <c r="BA22" s="766"/>
      <c r="BB22" s="766"/>
      <c r="BC22" s="766"/>
      <c r="BD22" s="766">
        <v>0.17600000000000002</v>
      </c>
      <c r="BE22" s="766"/>
      <c r="BF22" s="766"/>
      <c r="BG22" s="766"/>
      <c r="BH22" s="766"/>
      <c r="BI22" s="766"/>
      <c r="BJ22" s="766"/>
      <c r="BK22" s="766">
        <v>0.17600000000000002</v>
      </c>
      <c r="BL22" s="766"/>
      <c r="BM22" s="766"/>
      <c r="BN22" s="766"/>
      <c r="BO22" s="766"/>
      <c r="BP22" s="766"/>
      <c r="BQ22" s="767"/>
      <c r="BR22" s="746">
        <v>0</v>
      </c>
      <c r="BS22" s="741"/>
      <c r="BT22" s="741"/>
      <c r="BU22" s="741"/>
      <c r="BV22" s="741"/>
      <c r="BW22" s="741"/>
      <c r="BX22" s="741"/>
      <c r="BY22" s="741">
        <v>0</v>
      </c>
      <c r="BZ22" s="741"/>
      <c r="CA22" s="741"/>
      <c r="CB22" s="741"/>
      <c r="CC22" s="741"/>
      <c r="CD22" s="741"/>
      <c r="CE22" s="741"/>
      <c r="CF22" s="741">
        <v>0</v>
      </c>
      <c r="CG22" s="747"/>
      <c r="CH22" s="747"/>
      <c r="CI22" s="747"/>
      <c r="CJ22" s="747"/>
      <c r="CK22" s="747"/>
      <c r="CL22" s="747"/>
      <c r="CM22" s="741">
        <v>0</v>
      </c>
      <c r="CN22" s="741"/>
      <c r="CO22" s="741"/>
      <c r="CP22" s="741"/>
      <c r="CQ22" s="741"/>
      <c r="CR22" s="741"/>
      <c r="CS22" s="741"/>
      <c r="CT22" s="741">
        <v>0</v>
      </c>
      <c r="CU22" s="741"/>
      <c r="CV22" s="741"/>
      <c r="CW22" s="741"/>
      <c r="CX22" s="741"/>
      <c r="CY22" s="741"/>
      <c r="CZ22" s="741"/>
      <c r="DA22" s="741">
        <v>0</v>
      </c>
      <c r="DB22" s="747"/>
      <c r="DC22" s="747"/>
      <c r="DD22" s="747"/>
      <c r="DE22" s="747"/>
      <c r="DF22" s="747"/>
      <c r="DG22" s="759"/>
      <c r="DH22" s="760">
        <v>0</v>
      </c>
      <c r="DI22" s="761"/>
      <c r="DJ22" s="761"/>
      <c r="DK22" s="761"/>
      <c r="DL22" s="761"/>
      <c r="DM22" s="761"/>
      <c r="DN22" s="761"/>
      <c r="DO22" s="742">
        <v>0</v>
      </c>
      <c r="DP22" s="742"/>
      <c r="DQ22" s="742"/>
      <c r="DR22" s="742"/>
      <c r="DS22" s="742"/>
      <c r="DT22" s="742"/>
      <c r="DU22" s="742"/>
      <c r="DV22" s="742">
        <v>0</v>
      </c>
      <c r="DW22" s="747"/>
      <c r="DX22" s="747"/>
      <c r="DY22" s="747"/>
      <c r="DZ22" s="747"/>
      <c r="EA22" s="747"/>
      <c r="EB22" s="747"/>
      <c r="EC22" s="742">
        <v>160.43582751532111</v>
      </c>
      <c r="ED22" s="742"/>
      <c r="EE22" s="742"/>
      <c r="EF22" s="742"/>
      <c r="EG22" s="742"/>
      <c r="EH22" s="742"/>
      <c r="EI22" s="742"/>
      <c r="EJ22" s="742">
        <v>160.43582751532111</v>
      </c>
      <c r="EK22" s="742"/>
      <c r="EL22" s="742"/>
      <c r="EM22" s="742"/>
      <c r="EN22" s="742"/>
      <c r="EO22" s="742"/>
      <c r="EP22" s="742"/>
      <c r="EQ22" s="742"/>
      <c r="ER22" s="742">
        <v>160.43582751532111</v>
      </c>
      <c r="ES22" s="744"/>
      <c r="ET22" s="744"/>
      <c r="EU22" s="744"/>
      <c r="EV22" s="744"/>
      <c r="EW22" s="744"/>
      <c r="EX22" s="744"/>
      <c r="EY22" s="745"/>
      <c r="EZ22" s="760">
        <v>1.1950000000000001</v>
      </c>
      <c r="FA22" s="742"/>
      <c r="FB22" s="742"/>
      <c r="FC22" s="742"/>
      <c r="FD22" s="742"/>
      <c r="FE22" s="742"/>
      <c r="FF22" s="742"/>
      <c r="FG22" s="742">
        <v>1.1950000000000001</v>
      </c>
      <c r="FH22" s="742"/>
      <c r="FI22" s="742"/>
      <c r="FJ22" s="742"/>
      <c r="FK22" s="742"/>
      <c r="FL22" s="742"/>
      <c r="FM22" s="742"/>
      <c r="FN22" s="742">
        <v>1.1950000000000001</v>
      </c>
      <c r="FO22" s="742"/>
      <c r="FP22" s="742"/>
      <c r="FQ22" s="742"/>
      <c r="FR22" s="742"/>
      <c r="FS22" s="742"/>
      <c r="FT22" s="742"/>
      <c r="FU22" s="742">
        <v>0.31247519335056689</v>
      </c>
      <c r="FV22" s="742"/>
      <c r="FW22" s="742"/>
      <c r="FX22" s="742"/>
      <c r="FY22" s="742"/>
      <c r="FZ22" s="742"/>
      <c r="GA22" s="742"/>
      <c r="GB22" s="742">
        <f t="shared" si="0"/>
        <v>0.31247519335056689</v>
      </c>
      <c r="GC22" s="742"/>
      <c r="GD22" s="742"/>
      <c r="GE22" s="742"/>
      <c r="GF22" s="742"/>
      <c r="GG22" s="742"/>
      <c r="GH22" s="742"/>
      <c r="GI22" s="742">
        <f t="shared" si="1"/>
        <v>0.31247519335056689</v>
      </c>
      <c r="GJ22" s="747"/>
      <c r="GK22" s="747"/>
      <c r="GL22" s="747"/>
      <c r="GM22" s="747"/>
      <c r="GN22" s="747"/>
      <c r="GO22" s="759"/>
      <c r="GP22" s="746">
        <v>1232.5999999999999</v>
      </c>
      <c r="GQ22" s="741"/>
      <c r="GR22" s="741"/>
      <c r="GS22" s="741"/>
      <c r="GT22" s="741"/>
      <c r="GU22" s="741"/>
      <c r="GV22" s="772"/>
      <c r="GW22" s="741">
        <v>1232.5999999999999</v>
      </c>
      <c r="GX22" s="741"/>
      <c r="GY22" s="741"/>
      <c r="GZ22" s="741"/>
      <c r="HA22" s="741"/>
      <c r="HB22" s="741"/>
      <c r="HC22" s="741"/>
      <c r="HD22" s="768">
        <v>1232.5999999999999</v>
      </c>
      <c r="HE22" s="741"/>
      <c r="HF22" s="741"/>
      <c r="HG22" s="741"/>
      <c r="HH22" s="741"/>
      <c r="HI22" s="741"/>
      <c r="HJ22" s="741"/>
      <c r="HK22" s="741">
        <v>442.84320000000002</v>
      </c>
      <c r="HL22" s="741"/>
      <c r="HM22" s="741"/>
      <c r="HN22" s="741"/>
      <c r="HO22" s="741"/>
      <c r="HP22" s="741"/>
      <c r="HQ22" s="741"/>
      <c r="HR22" s="741">
        <f t="shared" si="2"/>
        <v>442.84320000000002</v>
      </c>
      <c r="HS22" s="741"/>
      <c r="HT22" s="741"/>
      <c r="HU22" s="741"/>
      <c r="HV22" s="741"/>
      <c r="HW22" s="741"/>
      <c r="HX22" s="741"/>
      <c r="HY22" s="741">
        <f t="shared" si="3"/>
        <v>442.84320000000002</v>
      </c>
      <c r="HZ22" s="741"/>
      <c r="IA22" s="741"/>
      <c r="IB22" s="741"/>
      <c r="IC22" s="741"/>
      <c r="ID22" s="741"/>
      <c r="IE22" s="748"/>
      <c r="IF22" s="834">
        <v>2</v>
      </c>
      <c r="IG22" s="835"/>
      <c r="IH22" s="835"/>
      <c r="II22" s="835"/>
      <c r="IJ22" s="835"/>
      <c r="IK22" s="835"/>
      <c r="IL22" s="835"/>
    </row>
    <row r="23" spans="1:246" s="2" customFormat="1" ht="31.5" customHeight="1" x14ac:dyDescent="0.2">
      <c r="A23" s="769" t="s">
        <v>459</v>
      </c>
      <c r="B23" s="770"/>
      <c r="C23" s="770"/>
      <c r="D23" s="770"/>
      <c r="E23" s="771"/>
      <c r="F23" s="752" t="s">
        <v>460</v>
      </c>
      <c r="G23" s="753"/>
      <c r="H23" s="753"/>
      <c r="I23" s="753"/>
      <c r="J23" s="753"/>
      <c r="K23" s="753"/>
      <c r="L23" s="753"/>
      <c r="M23" s="753"/>
      <c r="N23" s="753"/>
      <c r="O23" s="753"/>
      <c r="P23" s="753"/>
      <c r="Q23" s="753"/>
      <c r="R23" s="753"/>
      <c r="S23" s="753"/>
      <c r="T23" s="753"/>
      <c r="U23" s="753"/>
      <c r="V23" s="753"/>
      <c r="W23" s="753"/>
      <c r="X23" s="753"/>
      <c r="Y23" s="753"/>
      <c r="Z23" s="753"/>
      <c r="AA23" s="753"/>
      <c r="AB23" s="765">
        <v>0.44</v>
      </c>
      <c r="AC23" s="747"/>
      <c r="AD23" s="747"/>
      <c r="AE23" s="747"/>
      <c r="AF23" s="747"/>
      <c r="AG23" s="747"/>
      <c r="AH23" s="747"/>
      <c r="AI23" s="747">
        <v>0.44</v>
      </c>
      <c r="AJ23" s="747"/>
      <c r="AK23" s="747"/>
      <c r="AL23" s="747"/>
      <c r="AM23" s="747"/>
      <c r="AN23" s="747"/>
      <c r="AO23" s="747"/>
      <c r="AP23" s="747">
        <v>0.44</v>
      </c>
      <c r="AQ23" s="747"/>
      <c r="AR23" s="747"/>
      <c r="AS23" s="747"/>
      <c r="AT23" s="747"/>
      <c r="AU23" s="747"/>
      <c r="AV23" s="747"/>
      <c r="AW23" s="747">
        <v>0.44</v>
      </c>
      <c r="AX23" s="747"/>
      <c r="AY23" s="747"/>
      <c r="AZ23" s="747"/>
      <c r="BA23" s="747"/>
      <c r="BB23" s="747"/>
      <c r="BC23" s="747"/>
      <c r="BD23" s="747">
        <v>0.44</v>
      </c>
      <c r="BE23" s="747"/>
      <c r="BF23" s="747"/>
      <c r="BG23" s="747"/>
      <c r="BH23" s="747"/>
      <c r="BI23" s="747"/>
      <c r="BJ23" s="747"/>
      <c r="BK23" s="747">
        <v>0.44</v>
      </c>
      <c r="BL23" s="747"/>
      <c r="BM23" s="747"/>
      <c r="BN23" s="747"/>
      <c r="BO23" s="747"/>
      <c r="BP23" s="747"/>
      <c r="BQ23" s="747"/>
      <c r="BR23" s="746">
        <v>0</v>
      </c>
      <c r="BS23" s="741"/>
      <c r="BT23" s="741"/>
      <c r="BU23" s="741"/>
      <c r="BV23" s="741"/>
      <c r="BW23" s="741"/>
      <c r="BX23" s="741"/>
      <c r="BY23" s="741">
        <v>0</v>
      </c>
      <c r="BZ23" s="741"/>
      <c r="CA23" s="741"/>
      <c r="CB23" s="741"/>
      <c r="CC23" s="741"/>
      <c r="CD23" s="741"/>
      <c r="CE23" s="741"/>
      <c r="CF23" s="741">
        <v>0</v>
      </c>
      <c r="CG23" s="747"/>
      <c r="CH23" s="747"/>
      <c r="CI23" s="747"/>
      <c r="CJ23" s="747"/>
      <c r="CK23" s="747"/>
      <c r="CL23" s="747"/>
      <c r="CM23" s="741">
        <v>0</v>
      </c>
      <c r="CN23" s="741"/>
      <c r="CO23" s="741"/>
      <c r="CP23" s="741"/>
      <c r="CQ23" s="741"/>
      <c r="CR23" s="741"/>
      <c r="CS23" s="741"/>
      <c r="CT23" s="741">
        <v>0</v>
      </c>
      <c r="CU23" s="741"/>
      <c r="CV23" s="741"/>
      <c r="CW23" s="741"/>
      <c r="CX23" s="741"/>
      <c r="CY23" s="741"/>
      <c r="CZ23" s="741"/>
      <c r="DA23" s="741">
        <v>0</v>
      </c>
      <c r="DB23" s="747"/>
      <c r="DC23" s="747"/>
      <c r="DD23" s="747"/>
      <c r="DE23" s="747"/>
      <c r="DF23" s="747"/>
      <c r="DG23" s="759"/>
      <c r="DH23" s="760">
        <v>180.03200146146548</v>
      </c>
      <c r="DI23" s="761"/>
      <c r="DJ23" s="761"/>
      <c r="DK23" s="761"/>
      <c r="DL23" s="761"/>
      <c r="DM23" s="761"/>
      <c r="DN23" s="761"/>
      <c r="DO23" s="742">
        <v>180.03200146146548</v>
      </c>
      <c r="DP23" s="742"/>
      <c r="DQ23" s="742"/>
      <c r="DR23" s="742"/>
      <c r="DS23" s="742"/>
      <c r="DT23" s="742"/>
      <c r="DU23" s="742"/>
      <c r="DV23" s="742">
        <v>180.03200146146548</v>
      </c>
      <c r="DW23" s="747"/>
      <c r="DX23" s="747"/>
      <c r="DY23" s="747"/>
      <c r="DZ23" s="747"/>
      <c r="EA23" s="747"/>
      <c r="EB23" s="747"/>
      <c r="EC23" s="742">
        <v>161.70269757754369</v>
      </c>
      <c r="ED23" s="742"/>
      <c r="EE23" s="742"/>
      <c r="EF23" s="742"/>
      <c r="EG23" s="742"/>
      <c r="EH23" s="742"/>
      <c r="EI23" s="742"/>
      <c r="EJ23" s="742">
        <v>161.70269757754369</v>
      </c>
      <c r="EK23" s="742"/>
      <c r="EL23" s="742"/>
      <c r="EM23" s="742"/>
      <c r="EN23" s="742"/>
      <c r="EO23" s="742"/>
      <c r="EP23" s="742"/>
      <c r="EQ23" s="742"/>
      <c r="ER23" s="742">
        <v>161.70269757754369</v>
      </c>
      <c r="ES23" s="744"/>
      <c r="ET23" s="744"/>
      <c r="EU23" s="744"/>
      <c r="EV23" s="744"/>
      <c r="EW23" s="744"/>
      <c r="EX23" s="744"/>
      <c r="EY23" s="745"/>
      <c r="EZ23" s="760">
        <v>2.5125441700696021</v>
      </c>
      <c r="FA23" s="742"/>
      <c r="FB23" s="742"/>
      <c r="FC23" s="742"/>
      <c r="FD23" s="742"/>
      <c r="FE23" s="742"/>
      <c r="FF23" s="742"/>
      <c r="FG23" s="742">
        <v>2.5125441700696021</v>
      </c>
      <c r="FH23" s="742"/>
      <c r="FI23" s="742"/>
      <c r="FJ23" s="742"/>
      <c r="FK23" s="742"/>
      <c r="FL23" s="742"/>
      <c r="FM23" s="742"/>
      <c r="FN23" s="742">
        <v>2.5125441700696021</v>
      </c>
      <c r="FO23" s="742"/>
      <c r="FP23" s="742"/>
      <c r="FQ23" s="742"/>
      <c r="FR23" s="742"/>
      <c r="FS23" s="742"/>
      <c r="FT23" s="742"/>
      <c r="FU23" s="742">
        <v>2.5125441700696021</v>
      </c>
      <c r="FV23" s="742"/>
      <c r="FW23" s="742"/>
      <c r="FX23" s="742"/>
      <c r="FY23" s="742"/>
      <c r="FZ23" s="742"/>
      <c r="GA23" s="742"/>
      <c r="GB23" s="742">
        <f t="shared" si="0"/>
        <v>2.5125441700696021</v>
      </c>
      <c r="GC23" s="742"/>
      <c r="GD23" s="742"/>
      <c r="GE23" s="742"/>
      <c r="GF23" s="742"/>
      <c r="GG23" s="742"/>
      <c r="GH23" s="742"/>
      <c r="GI23" s="742">
        <f t="shared" si="1"/>
        <v>2.5125441700696021</v>
      </c>
      <c r="GJ23" s="747"/>
      <c r="GK23" s="747"/>
      <c r="GL23" s="747"/>
      <c r="GM23" s="747"/>
      <c r="GN23" s="747"/>
      <c r="GO23" s="759"/>
      <c r="GP23" s="746">
        <v>3099.5770000000002</v>
      </c>
      <c r="GQ23" s="741"/>
      <c r="GR23" s="741"/>
      <c r="GS23" s="741"/>
      <c r="GT23" s="741"/>
      <c r="GU23" s="741"/>
      <c r="GV23" s="741"/>
      <c r="GW23" s="741">
        <v>3099.5770000000002</v>
      </c>
      <c r="GX23" s="741"/>
      <c r="GY23" s="741"/>
      <c r="GZ23" s="741"/>
      <c r="HA23" s="741"/>
      <c r="HB23" s="741"/>
      <c r="HC23" s="741"/>
      <c r="HD23" s="741">
        <v>3099.5770000000002</v>
      </c>
      <c r="HE23" s="741"/>
      <c r="HF23" s="741"/>
      <c r="HG23" s="741"/>
      <c r="HH23" s="741"/>
      <c r="HI23" s="741"/>
      <c r="HJ23" s="741"/>
      <c r="HK23" s="741">
        <v>3099.5770000000002</v>
      </c>
      <c r="HL23" s="741"/>
      <c r="HM23" s="741"/>
      <c r="HN23" s="741"/>
      <c r="HO23" s="741"/>
      <c r="HP23" s="741"/>
      <c r="HQ23" s="741"/>
      <c r="HR23" s="741">
        <v>3099.5770000000002</v>
      </c>
      <c r="HS23" s="741"/>
      <c r="HT23" s="741"/>
      <c r="HU23" s="741"/>
      <c r="HV23" s="741"/>
      <c r="HW23" s="741"/>
      <c r="HX23" s="741"/>
      <c r="HY23" s="741">
        <v>3099.5770000000002</v>
      </c>
      <c r="HZ23" s="741"/>
      <c r="IA23" s="741"/>
      <c r="IB23" s="741"/>
      <c r="IC23" s="741"/>
      <c r="ID23" s="741"/>
      <c r="IE23" s="741"/>
    </row>
    <row r="24" spans="1:246" s="2" customFormat="1" ht="20.25" customHeight="1" x14ac:dyDescent="0.2">
      <c r="A24" s="749" t="s">
        <v>461</v>
      </c>
      <c r="B24" s="750"/>
      <c r="C24" s="750"/>
      <c r="D24" s="750"/>
      <c r="E24" s="751"/>
      <c r="F24" s="752" t="s">
        <v>462</v>
      </c>
      <c r="G24" s="753"/>
      <c r="H24" s="753"/>
      <c r="I24" s="753"/>
      <c r="J24" s="753"/>
      <c r="K24" s="753"/>
      <c r="L24" s="753"/>
      <c r="M24" s="753"/>
      <c r="N24" s="753"/>
      <c r="O24" s="753"/>
      <c r="P24" s="753"/>
      <c r="Q24" s="753"/>
      <c r="R24" s="753"/>
      <c r="S24" s="753"/>
      <c r="T24" s="753"/>
      <c r="U24" s="753"/>
      <c r="V24" s="753"/>
      <c r="W24" s="753"/>
      <c r="X24" s="753"/>
      <c r="Y24" s="753"/>
      <c r="Z24" s="753"/>
      <c r="AA24" s="753"/>
      <c r="AB24" s="765">
        <v>0.81</v>
      </c>
      <c r="AC24" s="747"/>
      <c r="AD24" s="747"/>
      <c r="AE24" s="747"/>
      <c r="AF24" s="747"/>
      <c r="AG24" s="747"/>
      <c r="AH24" s="747"/>
      <c r="AI24" s="747">
        <v>0.81</v>
      </c>
      <c r="AJ24" s="747"/>
      <c r="AK24" s="747"/>
      <c r="AL24" s="747"/>
      <c r="AM24" s="747"/>
      <c r="AN24" s="747"/>
      <c r="AO24" s="747"/>
      <c r="AP24" s="747">
        <v>0.81</v>
      </c>
      <c r="AQ24" s="747"/>
      <c r="AR24" s="747"/>
      <c r="AS24" s="747"/>
      <c r="AT24" s="747"/>
      <c r="AU24" s="747"/>
      <c r="AV24" s="747"/>
      <c r="AW24" s="747">
        <v>0.81</v>
      </c>
      <c r="AX24" s="747"/>
      <c r="AY24" s="747"/>
      <c r="AZ24" s="747"/>
      <c r="BA24" s="747"/>
      <c r="BB24" s="747"/>
      <c r="BC24" s="747"/>
      <c r="BD24" s="747">
        <v>0.81</v>
      </c>
      <c r="BE24" s="747"/>
      <c r="BF24" s="747"/>
      <c r="BG24" s="747"/>
      <c r="BH24" s="747"/>
      <c r="BI24" s="747"/>
      <c r="BJ24" s="747"/>
      <c r="BK24" s="747">
        <v>0.81</v>
      </c>
      <c r="BL24" s="747"/>
      <c r="BM24" s="747"/>
      <c r="BN24" s="747"/>
      <c r="BO24" s="747"/>
      <c r="BP24" s="747"/>
      <c r="BQ24" s="747"/>
      <c r="BR24" s="746">
        <v>0.24</v>
      </c>
      <c r="BS24" s="741"/>
      <c r="BT24" s="741"/>
      <c r="BU24" s="741"/>
      <c r="BV24" s="741"/>
      <c r="BW24" s="741"/>
      <c r="BX24" s="741"/>
      <c r="BY24" s="741">
        <v>0.24</v>
      </c>
      <c r="BZ24" s="741"/>
      <c r="CA24" s="741"/>
      <c r="CB24" s="741"/>
      <c r="CC24" s="741"/>
      <c r="CD24" s="741"/>
      <c r="CE24" s="741"/>
      <c r="CF24" s="741">
        <v>0.24</v>
      </c>
      <c r="CG24" s="747"/>
      <c r="CH24" s="747"/>
      <c r="CI24" s="747"/>
      <c r="CJ24" s="747"/>
      <c r="CK24" s="747"/>
      <c r="CL24" s="747"/>
      <c r="CM24" s="741">
        <v>0.19199999999999998</v>
      </c>
      <c r="CN24" s="741"/>
      <c r="CO24" s="741"/>
      <c r="CP24" s="741"/>
      <c r="CQ24" s="741"/>
      <c r="CR24" s="741"/>
      <c r="CS24" s="741"/>
      <c r="CT24" s="741">
        <v>0.19199999999999998</v>
      </c>
      <c r="CU24" s="741"/>
      <c r="CV24" s="741"/>
      <c r="CW24" s="741"/>
      <c r="CX24" s="741"/>
      <c r="CY24" s="741"/>
      <c r="CZ24" s="741"/>
      <c r="DA24" s="741">
        <v>0.19199999999999998</v>
      </c>
      <c r="DB24" s="747"/>
      <c r="DC24" s="747"/>
      <c r="DD24" s="747"/>
      <c r="DE24" s="747"/>
      <c r="DF24" s="747"/>
      <c r="DG24" s="759"/>
      <c r="DH24" s="760">
        <v>164.64798446817773</v>
      </c>
      <c r="DI24" s="761"/>
      <c r="DJ24" s="761"/>
      <c r="DK24" s="761"/>
      <c r="DL24" s="761"/>
      <c r="DM24" s="761"/>
      <c r="DN24" s="761"/>
      <c r="DO24" s="742">
        <v>164.64798446817773</v>
      </c>
      <c r="DP24" s="742"/>
      <c r="DQ24" s="742"/>
      <c r="DR24" s="742"/>
      <c r="DS24" s="742"/>
      <c r="DT24" s="742"/>
      <c r="DU24" s="742"/>
      <c r="DV24" s="742">
        <v>164.64798446817773</v>
      </c>
      <c r="DW24" s="747"/>
      <c r="DX24" s="747"/>
      <c r="DY24" s="747"/>
      <c r="DZ24" s="747"/>
      <c r="EA24" s="747"/>
      <c r="EB24" s="747"/>
      <c r="EC24" s="742">
        <v>161.20373973814395</v>
      </c>
      <c r="ED24" s="742"/>
      <c r="EE24" s="742"/>
      <c r="EF24" s="742"/>
      <c r="EG24" s="742"/>
      <c r="EH24" s="742"/>
      <c r="EI24" s="742"/>
      <c r="EJ24" s="742">
        <v>161.20373973814395</v>
      </c>
      <c r="EK24" s="742"/>
      <c r="EL24" s="742"/>
      <c r="EM24" s="742"/>
      <c r="EN24" s="742"/>
      <c r="EO24" s="742"/>
      <c r="EP24" s="742"/>
      <c r="EQ24" s="742"/>
      <c r="ER24" s="742">
        <v>161.20373973814395</v>
      </c>
      <c r="ES24" s="744"/>
      <c r="ET24" s="744"/>
      <c r="EU24" s="744"/>
      <c r="EV24" s="744"/>
      <c r="EW24" s="744"/>
      <c r="EX24" s="744"/>
      <c r="EY24" s="745"/>
      <c r="EZ24" s="746">
        <v>3.4983479405457278</v>
      </c>
      <c r="FA24" s="741"/>
      <c r="FB24" s="741"/>
      <c r="FC24" s="741"/>
      <c r="FD24" s="741"/>
      <c r="FE24" s="741"/>
      <c r="FF24" s="741"/>
      <c r="FG24" s="741">
        <v>3.4983479405457278</v>
      </c>
      <c r="FH24" s="741"/>
      <c r="FI24" s="741"/>
      <c r="FJ24" s="741"/>
      <c r="FK24" s="741"/>
      <c r="FL24" s="741"/>
      <c r="FM24" s="741"/>
      <c r="FN24" s="741">
        <v>3.4983479405457278</v>
      </c>
      <c r="FO24" s="741"/>
      <c r="FP24" s="741"/>
      <c r="FQ24" s="741"/>
      <c r="FR24" s="741"/>
      <c r="FS24" s="741"/>
      <c r="FT24" s="741"/>
      <c r="FU24" s="741">
        <v>3.4983479405457278</v>
      </c>
      <c r="FV24" s="741"/>
      <c r="FW24" s="741"/>
      <c r="FX24" s="741"/>
      <c r="FY24" s="741"/>
      <c r="FZ24" s="741"/>
      <c r="GA24" s="741"/>
      <c r="GB24" s="742">
        <f t="shared" si="0"/>
        <v>3.4983479405457278</v>
      </c>
      <c r="GC24" s="742"/>
      <c r="GD24" s="742"/>
      <c r="GE24" s="742"/>
      <c r="GF24" s="742"/>
      <c r="GG24" s="742"/>
      <c r="GH24" s="742"/>
      <c r="GI24" s="742">
        <f t="shared" si="1"/>
        <v>3.4983479405457278</v>
      </c>
      <c r="GJ24" s="747"/>
      <c r="GK24" s="747"/>
      <c r="GL24" s="747"/>
      <c r="GM24" s="747"/>
      <c r="GN24" s="747"/>
      <c r="GO24" s="759"/>
      <c r="GP24" s="746">
        <v>5837.1922449635704</v>
      </c>
      <c r="GQ24" s="741"/>
      <c r="GR24" s="741"/>
      <c r="GS24" s="741"/>
      <c r="GT24" s="741"/>
      <c r="GU24" s="741"/>
      <c r="GV24" s="741"/>
      <c r="GW24" s="741">
        <v>5837.1922449635704</v>
      </c>
      <c r="GX24" s="741"/>
      <c r="GY24" s="741"/>
      <c r="GZ24" s="741"/>
      <c r="HA24" s="741"/>
      <c r="HB24" s="741"/>
      <c r="HC24" s="741"/>
      <c r="HD24" s="741">
        <v>5837.1922449635704</v>
      </c>
      <c r="HE24" s="741"/>
      <c r="HF24" s="741"/>
      <c r="HG24" s="741"/>
      <c r="HH24" s="741"/>
      <c r="HI24" s="741"/>
      <c r="HJ24" s="741"/>
      <c r="HK24" s="741">
        <v>5837.1922449635704</v>
      </c>
      <c r="HL24" s="741"/>
      <c r="HM24" s="741"/>
      <c r="HN24" s="741"/>
      <c r="HO24" s="741"/>
      <c r="HP24" s="741"/>
      <c r="HQ24" s="741"/>
      <c r="HR24" s="741">
        <v>5837.1922449635704</v>
      </c>
      <c r="HS24" s="741"/>
      <c r="HT24" s="741"/>
      <c r="HU24" s="741"/>
      <c r="HV24" s="741"/>
      <c r="HW24" s="741"/>
      <c r="HX24" s="741"/>
      <c r="HY24" s="741">
        <v>5837.1922449635704</v>
      </c>
      <c r="HZ24" s="741"/>
      <c r="IA24" s="741"/>
      <c r="IB24" s="741"/>
      <c r="IC24" s="741"/>
      <c r="ID24" s="741"/>
      <c r="IE24" s="741"/>
    </row>
    <row r="25" spans="1:246" s="2" customFormat="1" ht="17.25" customHeight="1" x14ac:dyDescent="0.2">
      <c r="A25" s="749" t="s">
        <v>463</v>
      </c>
      <c r="B25" s="750"/>
      <c r="C25" s="750"/>
      <c r="D25" s="750"/>
      <c r="E25" s="751"/>
      <c r="F25" s="752" t="s">
        <v>142</v>
      </c>
      <c r="G25" s="753"/>
      <c r="H25" s="753"/>
      <c r="I25" s="753"/>
      <c r="J25" s="753"/>
      <c r="K25" s="753"/>
      <c r="L25" s="753"/>
      <c r="M25" s="753"/>
      <c r="N25" s="753"/>
      <c r="O25" s="753"/>
      <c r="P25" s="753"/>
      <c r="Q25" s="753"/>
      <c r="R25" s="753"/>
      <c r="S25" s="753"/>
      <c r="T25" s="753"/>
      <c r="U25" s="753"/>
      <c r="V25" s="753"/>
      <c r="W25" s="753"/>
      <c r="X25" s="753"/>
      <c r="Y25" s="753"/>
      <c r="Z25" s="753"/>
      <c r="AA25" s="753"/>
      <c r="AB25" s="765">
        <v>0.12</v>
      </c>
      <c r="AC25" s="747"/>
      <c r="AD25" s="747"/>
      <c r="AE25" s="747"/>
      <c r="AF25" s="747"/>
      <c r="AG25" s="747"/>
      <c r="AH25" s="747"/>
      <c r="AI25" s="747">
        <v>0.12</v>
      </c>
      <c r="AJ25" s="747"/>
      <c r="AK25" s="747"/>
      <c r="AL25" s="747"/>
      <c r="AM25" s="747"/>
      <c r="AN25" s="747"/>
      <c r="AO25" s="747"/>
      <c r="AP25" s="747">
        <v>0.12</v>
      </c>
      <c r="AQ25" s="747"/>
      <c r="AR25" s="747"/>
      <c r="AS25" s="747"/>
      <c r="AT25" s="747"/>
      <c r="AU25" s="747"/>
      <c r="AV25" s="747"/>
      <c r="AW25" s="747">
        <v>0.12</v>
      </c>
      <c r="AX25" s="747"/>
      <c r="AY25" s="747"/>
      <c r="AZ25" s="747"/>
      <c r="BA25" s="747"/>
      <c r="BB25" s="747"/>
      <c r="BC25" s="747"/>
      <c r="BD25" s="747">
        <v>0.12</v>
      </c>
      <c r="BE25" s="747"/>
      <c r="BF25" s="747"/>
      <c r="BG25" s="747"/>
      <c r="BH25" s="747"/>
      <c r="BI25" s="747"/>
      <c r="BJ25" s="747"/>
      <c r="BK25" s="747">
        <v>0.12</v>
      </c>
      <c r="BL25" s="747"/>
      <c r="BM25" s="747"/>
      <c r="BN25" s="747"/>
      <c r="BO25" s="747"/>
      <c r="BP25" s="747"/>
      <c r="BQ25" s="747"/>
      <c r="BR25" s="746">
        <v>0.03</v>
      </c>
      <c r="BS25" s="741"/>
      <c r="BT25" s="741"/>
      <c r="BU25" s="741"/>
      <c r="BV25" s="741"/>
      <c r="BW25" s="741"/>
      <c r="BX25" s="741"/>
      <c r="BY25" s="741">
        <v>0.03</v>
      </c>
      <c r="BZ25" s="741"/>
      <c r="CA25" s="741"/>
      <c r="CB25" s="741"/>
      <c r="CC25" s="741"/>
      <c r="CD25" s="741"/>
      <c r="CE25" s="741"/>
      <c r="CF25" s="741">
        <v>0.03</v>
      </c>
      <c r="CG25" s="747"/>
      <c r="CH25" s="747"/>
      <c r="CI25" s="747"/>
      <c r="CJ25" s="747"/>
      <c r="CK25" s="747"/>
      <c r="CL25" s="747"/>
      <c r="CM25" s="741">
        <v>2.3999999999999997E-2</v>
      </c>
      <c r="CN25" s="741"/>
      <c r="CO25" s="741"/>
      <c r="CP25" s="741"/>
      <c r="CQ25" s="741"/>
      <c r="CR25" s="741"/>
      <c r="CS25" s="741"/>
      <c r="CT25" s="741">
        <v>2.3999999999999997E-2</v>
      </c>
      <c r="CU25" s="741"/>
      <c r="CV25" s="741"/>
      <c r="CW25" s="741"/>
      <c r="CX25" s="741"/>
      <c r="CY25" s="741"/>
      <c r="CZ25" s="741"/>
      <c r="DA25" s="741">
        <v>2.3999999999999997E-2</v>
      </c>
      <c r="DB25" s="747"/>
      <c r="DC25" s="747"/>
      <c r="DD25" s="747"/>
      <c r="DE25" s="747"/>
      <c r="DF25" s="747"/>
      <c r="DG25" s="759"/>
      <c r="DH25" s="760">
        <v>164.77871215204487</v>
      </c>
      <c r="DI25" s="761"/>
      <c r="DJ25" s="761"/>
      <c r="DK25" s="761"/>
      <c r="DL25" s="761"/>
      <c r="DM25" s="761"/>
      <c r="DN25" s="761"/>
      <c r="DO25" s="742">
        <v>164.77871215204487</v>
      </c>
      <c r="DP25" s="742"/>
      <c r="DQ25" s="742"/>
      <c r="DR25" s="742"/>
      <c r="DS25" s="742"/>
      <c r="DT25" s="742"/>
      <c r="DU25" s="742"/>
      <c r="DV25" s="742">
        <v>164.77871215204487</v>
      </c>
      <c r="DW25" s="747"/>
      <c r="DX25" s="747"/>
      <c r="DY25" s="747"/>
      <c r="DZ25" s="747"/>
      <c r="EA25" s="747"/>
      <c r="EB25" s="747"/>
      <c r="EC25" s="742">
        <v>161.07000352581758</v>
      </c>
      <c r="ED25" s="742"/>
      <c r="EE25" s="742"/>
      <c r="EF25" s="742"/>
      <c r="EG25" s="742"/>
      <c r="EH25" s="742"/>
      <c r="EI25" s="742"/>
      <c r="EJ25" s="742">
        <v>161.07000352581758</v>
      </c>
      <c r="EK25" s="742"/>
      <c r="EL25" s="742"/>
      <c r="EM25" s="742"/>
      <c r="EN25" s="742"/>
      <c r="EO25" s="742"/>
      <c r="EP25" s="742"/>
      <c r="EQ25" s="742"/>
      <c r="ER25" s="742">
        <v>161.07000352581758</v>
      </c>
      <c r="ES25" s="744"/>
      <c r="ET25" s="744"/>
      <c r="EU25" s="744"/>
      <c r="EV25" s="744"/>
      <c r="EW25" s="744"/>
      <c r="EX25" s="744"/>
      <c r="EY25" s="745"/>
      <c r="EZ25" s="746">
        <v>2.1686868315083845</v>
      </c>
      <c r="FA25" s="741"/>
      <c r="FB25" s="741"/>
      <c r="FC25" s="741"/>
      <c r="FD25" s="741"/>
      <c r="FE25" s="741"/>
      <c r="FF25" s="741"/>
      <c r="FG25" s="741">
        <v>2.1686868315083845</v>
      </c>
      <c r="FH25" s="741"/>
      <c r="FI25" s="741"/>
      <c r="FJ25" s="741"/>
      <c r="FK25" s="741"/>
      <c r="FL25" s="741"/>
      <c r="FM25" s="741"/>
      <c r="FN25" s="741">
        <v>2.1686868315083845</v>
      </c>
      <c r="FO25" s="741"/>
      <c r="FP25" s="741"/>
      <c r="FQ25" s="741"/>
      <c r="FR25" s="741"/>
      <c r="FS25" s="741"/>
      <c r="FT25" s="741"/>
      <c r="FU25" s="741">
        <v>2.1686868315083845</v>
      </c>
      <c r="FV25" s="741"/>
      <c r="FW25" s="741"/>
      <c r="FX25" s="741"/>
      <c r="FY25" s="741"/>
      <c r="FZ25" s="741"/>
      <c r="GA25" s="741"/>
      <c r="GB25" s="742">
        <f t="shared" si="0"/>
        <v>2.1686868315083845</v>
      </c>
      <c r="GC25" s="742"/>
      <c r="GD25" s="742"/>
      <c r="GE25" s="742"/>
      <c r="GF25" s="742"/>
      <c r="GG25" s="742"/>
      <c r="GH25" s="742"/>
      <c r="GI25" s="742">
        <f t="shared" si="1"/>
        <v>2.1686868315083845</v>
      </c>
      <c r="GJ25" s="747"/>
      <c r="GK25" s="747"/>
      <c r="GL25" s="747"/>
      <c r="GM25" s="747"/>
      <c r="GN25" s="747"/>
      <c r="GO25" s="759"/>
      <c r="GP25" s="746">
        <v>5064.7269370121685</v>
      </c>
      <c r="GQ25" s="741"/>
      <c r="GR25" s="741"/>
      <c r="GS25" s="741"/>
      <c r="GT25" s="741"/>
      <c r="GU25" s="741"/>
      <c r="GV25" s="741"/>
      <c r="GW25" s="741">
        <v>5064.7269370121685</v>
      </c>
      <c r="GX25" s="741"/>
      <c r="GY25" s="741"/>
      <c r="GZ25" s="741"/>
      <c r="HA25" s="741"/>
      <c r="HB25" s="741"/>
      <c r="HC25" s="741"/>
      <c r="HD25" s="741">
        <v>5064.7269370121685</v>
      </c>
      <c r="HE25" s="741"/>
      <c r="HF25" s="741"/>
      <c r="HG25" s="741"/>
      <c r="HH25" s="741"/>
      <c r="HI25" s="741"/>
      <c r="HJ25" s="741"/>
      <c r="HK25" s="741">
        <v>5064.7269370121685</v>
      </c>
      <c r="HL25" s="741"/>
      <c r="HM25" s="741"/>
      <c r="HN25" s="741"/>
      <c r="HO25" s="741"/>
      <c r="HP25" s="741"/>
      <c r="HQ25" s="741"/>
      <c r="HR25" s="741">
        <v>5064.7269370121685</v>
      </c>
      <c r="HS25" s="741"/>
      <c r="HT25" s="741"/>
      <c r="HU25" s="741"/>
      <c r="HV25" s="741"/>
      <c r="HW25" s="741"/>
      <c r="HX25" s="741"/>
      <c r="HY25" s="741">
        <v>5064.7269370121685</v>
      </c>
      <c r="HZ25" s="741"/>
      <c r="IA25" s="741"/>
      <c r="IB25" s="741"/>
      <c r="IC25" s="741"/>
      <c r="ID25" s="741"/>
      <c r="IE25" s="741"/>
    </row>
    <row r="26" spans="1:246" s="2" customFormat="1" ht="21.75" customHeight="1" x14ac:dyDescent="0.2">
      <c r="A26" s="749" t="s">
        <v>464</v>
      </c>
      <c r="B26" s="750"/>
      <c r="C26" s="750"/>
      <c r="D26" s="750"/>
      <c r="E26" s="751"/>
      <c r="F26" s="752" t="s">
        <v>465</v>
      </c>
      <c r="G26" s="753"/>
      <c r="H26" s="753"/>
      <c r="I26" s="753"/>
      <c r="J26" s="753"/>
      <c r="K26" s="753"/>
      <c r="L26" s="753"/>
      <c r="M26" s="753"/>
      <c r="N26" s="753"/>
      <c r="O26" s="753"/>
      <c r="P26" s="753"/>
      <c r="Q26" s="753"/>
      <c r="R26" s="753"/>
      <c r="S26" s="753"/>
      <c r="T26" s="753"/>
      <c r="U26" s="753"/>
      <c r="V26" s="753"/>
      <c r="W26" s="753"/>
      <c r="X26" s="753"/>
      <c r="Y26" s="753"/>
      <c r="Z26" s="753"/>
      <c r="AA26" s="753"/>
      <c r="AB26" s="765">
        <v>0.13</v>
      </c>
      <c r="AC26" s="747"/>
      <c r="AD26" s="747"/>
      <c r="AE26" s="747"/>
      <c r="AF26" s="747"/>
      <c r="AG26" s="747"/>
      <c r="AH26" s="747"/>
      <c r="AI26" s="747">
        <v>0.13</v>
      </c>
      <c r="AJ26" s="747"/>
      <c r="AK26" s="747"/>
      <c r="AL26" s="747"/>
      <c r="AM26" s="747"/>
      <c r="AN26" s="747"/>
      <c r="AO26" s="747"/>
      <c r="AP26" s="747">
        <v>0.13</v>
      </c>
      <c r="AQ26" s="747"/>
      <c r="AR26" s="747"/>
      <c r="AS26" s="747"/>
      <c r="AT26" s="747"/>
      <c r="AU26" s="747"/>
      <c r="AV26" s="747"/>
      <c r="AW26" s="747">
        <v>0.13</v>
      </c>
      <c r="AX26" s="747"/>
      <c r="AY26" s="747"/>
      <c r="AZ26" s="747"/>
      <c r="BA26" s="747"/>
      <c r="BB26" s="747"/>
      <c r="BC26" s="747"/>
      <c r="BD26" s="747">
        <v>0.13</v>
      </c>
      <c r="BE26" s="747"/>
      <c r="BF26" s="747"/>
      <c r="BG26" s="747"/>
      <c r="BH26" s="747"/>
      <c r="BI26" s="747"/>
      <c r="BJ26" s="747"/>
      <c r="BK26" s="747">
        <v>0.13</v>
      </c>
      <c r="BL26" s="747"/>
      <c r="BM26" s="747"/>
      <c r="BN26" s="747"/>
      <c r="BO26" s="747"/>
      <c r="BP26" s="747"/>
      <c r="BQ26" s="747"/>
      <c r="BR26" s="746">
        <v>0.05</v>
      </c>
      <c r="BS26" s="741"/>
      <c r="BT26" s="741"/>
      <c r="BU26" s="741"/>
      <c r="BV26" s="741"/>
      <c r="BW26" s="741"/>
      <c r="BX26" s="741"/>
      <c r="BY26" s="741">
        <v>0.05</v>
      </c>
      <c r="BZ26" s="741"/>
      <c r="CA26" s="741"/>
      <c r="CB26" s="741"/>
      <c r="CC26" s="741"/>
      <c r="CD26" s="741"/>
      <c r="CE26" s="741"/>
      <c r="CF26" s="741">
        <v>0.05</v>
      </c>
      <c r="CG26" s="747"/>
      <c r="CH26" s="747"/>
      <c r="CI26" s="747"/>
      <c r="CJ26" s="747"/>
      <c r="CK26" s="747"/>
      <c r="CL26" s="747"/>
      <c r="CM26" s="741">
        <v>0.04</v>
      </c>
      <c r="CN26" s="741"/>
      <c r="CO26" s="741"/>
      <c r="CP26" s="741"/>
      <c r="CQ26" s="741"/>
      <c r="CR26" s="741"/>
      <c r="CS26" s="741"/>
      <c r="CT26" s="741">
        <v>0.04</v>
      </c>
      <c r="CU26" s="741"/>
      <c r="CV26" s="741"/>
      <c r="CW26" s="741"/>
      <c r="CX26" s="741"/>
      <c r="CY26" s="741"/>
      <c r="CZ26" s="741"/>
      <c r="DA26" s="741">
        <v>0.04</v>
      </c>
      <c r="DB26" s="747"/>
      <c r="DC26" s="747"/>
      <c r="DD26" s="747"/>
      <c r="DE26" s="747"/>
      <c r="DF26" s="747"/>
      <c r="DG26" s="759"/>
      <c r="DH26" s="760">
        <v>172.14298086038158</v>
      </c>
      <c r="DI26" s="761"/>
      <c r="DJ26" s="761"/>
      <c r="DK26" s="761"/>
      <c r="DL26" s="761"/>
      <c r="DM26" s="761"/>
      <c r="DN26" s="761"/>
      <c r="DO26" s="742">
        <v>172.14298086038158</v>
      </c>
      <c r="DP26" s="742"/>
      <c r="DQ26" s="742"/>
      <c r="DR26" s="742"/>
      <c r="DS26" s="742"/>
      <c r="DT26" s="742"/>
      <c r="DU26" s="742"/>
      <c r="DV26" s="742">
        <v>172.14298086038158</v>
      </c>
      <c r="DW26" s="747"/>
      <c r="DX26" s="747"/>
      <c r="DY26" s="747"/>
      <c r="DZ26" s="747"/>
      <c r="EA26" s="747"/>
      <c r="EB26" s="747"/>
      <c r="EC26" s="742">
        <v>163.98531361080677</v>
      </c>
      <c r="ED26" s="742"/>
      <c r="EE26" s="742"/>
      <c r="EF26" s="742"/>
      <c r="EG26" s="742"/>
      <c r="EH26" s="742"/>
      <c r="EI26" s="742"/>
      <c r="EJ26" s="742">
        <v>163.98531361080677</v>
      </c>
      <c r="EK26" s="742"/>
      <c r="EL26" s="742"/>
      <c r="EM26" s="742"/>
      <c r="EN26" s="742"/>
      <c r="EO26" s="742"/>
      <c r="EP26" s="742"/>
      <c r="EQ26" s="742"/>
      <c r="ER26" s="742">
        <v>163.98531361080677</v>
      </c>
      <c r="ES26" s="744"/>
      <c r="ET26" s="744"/>
      <c r="EU26" s="744"/>
      <c r="EV26" s="744"/>
      <c r="EW26" s="744"/>
      <c r="EX26" s="744"/>
      <c r="EY26" s="745"/>
      <c r="EZ26" s="746">
        <v>3.0609562734662132</v>
      </c>
      <c r="FA26" s="741"/>
      <c r="FB26" s="741"/>
      <c r="FC26" s="741"/>
      <c r="FD26" s="741"/>
      <c r="FE26" s="741"/>
      <c r="FF26" s="741"/>
      <c r="FG26" s="741">
        <v>3.0609562734662132</v>
      </c>
      <c r="FH26" s="741"/>
      <c r="FI26" s="741"/>
      <c r="FJ26" s="741"/>
      <c r="FK26" s="741"/>
      <c r="FL26" s="741"/>
      <c r="FM26" s="741"/>
      <c r="FN26" s="741">
        <v>3.0609562734662132</v>
      </c>
      <c r="FO26" s="741"/>
      <c r="FP26" s="741"/>
      <c r="FQ26" s="741"/>
      <c r="FR26" s="741"/>
      <c r="FS26" s="741"/>
      <c r="FT26" s="741"/>
      <c r="FU26" s="741">
        <v>3.0609562734662132</v>
      </c>
      <c r="FV26" s="741"/>
      <c r="FW26" s="741"/>
      <c r="FX26" s="741"/>
      <c r="FY26" s="741"/>
      <c r="FZ26" s="741"/>
      <c r="GA26" s="741"/>
      <c r="GB26" s="742">
        <f t="shared" si="0"/>
        <v>3.0609562734662132</v>
      </c>
      <c r="GC26" s="742"/>
      <c r="GD26" s="742"/>
      <c r="GE26" s="742"/>
      <c r="GF26" s="742"/>
      <c r="GG26" s="742"/>
      <c r="GH26" s="742"/>
      <c r="GI26" s="742">
        <f t="shared" si="1"/>
        <v>3.0609562734662132</v>
      </c>
      <c r="GJ26" s="747"/>
      <c r="GK26" s="747"/>
      <c r="GL26" s="747"/>
      <c r="GM26" s="747"/>
      <c r="GN26" s="747"/>
      <c r="GO26" s="759"/>
      <c r="GP26" s="746">
        <v>4817.9268086981783</v>
      </c>
      <c r="GQ26" s="741"/>
      <c r="GR26" s="741"/>
      <c r="GS26" s="741"/>
      <c r="GT26" s="741"/>
      <c r="GU26" s="741"/>
      <c r="GV26" s="741"/>
      <c r="GW26" s="741">
        <v>4817.9268086981783</v>
      </c>
      <c r="GX26" s="741"/>
      <c r="GY26" s="741"/>
      <c r="GZ26" s="741"/>
      <c r="HA26" s="741"/>
      <c r="HB26" s="741"/>
      <c r="HC26" s="741"/>
      <c r="HD26" s="741">
        <v>4817.9268086981783</v>
      </c>
      <c r="HE26" s="741"/>
      <c r="HF26" s="741"/>
      <c r="HG26" s="741"/>
      <c r="HH26" s="741"/>
      <c r="HI26" s="741"/>
      <c r="HJ26" s="741"/>
      <c r="HK26" s="741">
        <v>4817.9268086981783</v>
      </c>
      <c r="HL26" s="741"/>
      <c r="HM26" s="741"/>
      <c r="HN26" s="741"/>
      <c r="HO26" s="741"/>
      <c r="HP26" s="741"/>
      <c r="HQ26" s="741"/>
      <c r="HR26" s="741">
        <v>4817.9268086981783</v>
      </c>
      <c r="HS26" s="741"/>
      <c r="HT26" s="741"/>
      <c r="HU26" s="741"/>
      <c r="HV26" s="741"/>
      <c r="HW26" s="741"/>
      <c r="HX26" s="741"/>
      <c r="HY26" s="741">
        <v>4817.9268086981783</v>
      </c>
      <c r="HZ26" s="741"/>
      <c r="IA26" s="741"/>
      <c r="IB26" s="741"/>
      <c r="IC26" s="741"/>
      <c r="ID26" s="741"/>
      <c r="IE26" s="741"/>
    </row>
    <row r="27" spans="1:246" s="2" customFormat="1" ht="15.75" customHeight="1" x14ac:dyDescent="0.2">
      <c r="A27" s="749" t="s">
        <v>466</v>
      </c>
      <c r="B27" s="750"/>
      <c r="C27" s="750"/>
      <c r="D27" s="750"/>
      <c r="E27" s="751"/>
      <c r="F27" s="752" t="s">
        <v>150</v>
      </c>
      <c r="G27" s="753"/>
      <c r="H27" s="753"/>
      <c r="I27" s="753"/>
      <c r="J27" s="753"/>
      <c r="K27" s="753"/>
      <c r="L27" s="753"/>
      <c r="M27" s="753"/>
      <c r="N27" s="753"/>
      <c r="O27" s="753"/>
      <c r="P27" s="753"/>
      <c r="Q27" s="753"/>
      <c r="R27" s="753"/>
      <c r="S27" s="753"/>
      <c r="T27" s="753"/>
      <c r="U27" s="753"/>
      <c r="V27" s="753"/>
      <c r="W27" s="753"/>
      <c r="X27" s="753"/>
      <c r="Y27" s="753"/>
      <c r="Z27" s="753"/>
      <c r="AA27" s="753"/>
      <c r="AB27" s="765">
        <v>0.51</v>
      </c>
      <c r="AC27" s="747"/>
      <c r="AD27" s="747"/>
      <c r="AE27" s="747"/>
      <c r="AF27" s="747"/>
      <c r="AG27" s="747"/>
      <c r="AH27" s="747"/>
      <c r="AI27" s="747">
        <v>0.51</v>
      </c>
      <c r="AJ27" s="747"/>
      <c r="AK27" s="747"/>
      <c r="AL27" s="747"/>
      <c r="AM27" s="747"/>
      <c r="AN27" s="747"/>
      <c r="AO27" s="747"/>
      <c r="AP27" s="747">
        <v>0.51</v>
      </c>
      <c r="AQ27" s="747"/>
      <c r="AR27" s="747"/>
      <c r="AS27" s="747"/>
      <c r="AT27" s="747"/>
      <c r="AU27" s="747"/>
      <c r="AV27" s="747"/>
      <c r="AW27" s="747">
        <v>0.51</v>
      </c>
      <c r="AX27" s="747"/>
      <c r="AY27" s="747"/>
      <c r="AZ27" s="747"/>
      <c r="BA27" s="747"/>
      <c r="BB27" s="747"/>
      <c r="BC27" s="747"/>
      <c r="BD27" s="747">
        <v>0.51</v>
      </c>
      <c r="BE27" s="747"/>
      <c r="BF27" s="747"/>
      <c r="BG27" s="747"/>
      <c r="BH27" s="747"/>
      <c r="BI27" s="747"/>
      <c r="BJ27" s="747"/>
      <c r="BK27" s="747">
        <v>0.51</v>
      </c>
      <c r="BL27" s="747"/>
      <c r="BM27" s="747"/>
      <c r="BN27" s="747"/>
      <c r="BO27" s="747"/>
      <c r="BP27" s="747"/>
      <c r="BQ27" s="747"/>
      <c r="BR27" s="746">
        <v>0.32</v>
      </c>
      <c r="BS27" s="741"/>
      <c r="BT27" s="741"/>
      <c r="BU27" s="741"/>
      <c r="BV27" s="741"/>
      <c r="BW27" s="741"/>
      <c r="BX27" s="741"/>
      <c r="BY27" s="741">
        <v>0.32</v>
      </c>
      <c r="BZ27" s="741"/>
      <c r="CA27" s="741"/>
      <c r="CB27" s="741"/>
      <c r="CC27" s="741"/>
      <c r="CD27" s="741"/>
      <c r="CE27" s="741"/>
      <c r="CF27" s="741">
        <v>0.32</v>
      </c>
      <c r="CG27" s="747"/>
      <c r="CH27" s="747"/>
      <c r="CI27" s="747"/>
      <c r="CJ27" s="747"/>
      <c r="CK27" s="747"/>
      <c r="CL27" s="747"/>
      <c r="CM27" s="741">
        <v>0.25600000000000001</v>
      </c>
      <c r="CN27" s="741"/>
      <c r="CO27" s="741"/>
      <c r="CP27" s="741"/>
      <c r="CQ27" s="741"/>
      <c r="CR27" s="741"/>
      <c r="CS27" s="741"/>
      <c r="CT27" s="741">
        <v>0.25600000000000001</v>
      </c>
      <c r="CU27" s="741"/>
      <c r="CV27" s="741"/>
      <c r="CW27" s="741"/>
      <c r="CX27" s="741"/>
      <c r="CY27" s="741"/>
      <c r="CZ27" s="741"/>
      <c r="DA27" s="741">
        <v>0.25600000000000001</v>
      </c>
      <c r="DB27" s="747"/>
      <c r="DC27" s="747"/>
      <c r="DD27" s="747"/>
      <c r="DE27" s="747"/>
      <c r="DF27" s="747"/>
      <c r="DG27" s="759"/>
      <c r="DH27" s="760">
        <v>171.65470381617027</v>
      </c>
      <c r="DI27" s="761"/>
      <c r="DJ27" s="761"/>
      <c r="DK27" s="761"/>
      <c r="DL27" s="761"/>
      <c r="DM27" s="761"/>
      <c r="DN27" s="761"/>
      <c r="DO27" s="742">
        <v>171.65470381617027</v>
      </c>
      <c r="DP27" s="742"/>
      <c r="DQ27" s="742"/>
      <c r="DR27" s="742"/>
      <c r="DS27" s="742"/>
      <c r="DT27" s="742"/>
      <c r="DU27" s="742"/>
      <c r="DV27" s="742">
        <v>171.65470381617027</v>
      </c>
      <c r="DW27" s="747"/>
      <c r="DX27" s="747"/>
      <c r="DY27" s="747"/>
      <c r="DZ27" s="747"/>
      <c r="EA27" s="747"/>
      <c r="EB27" s="747"/>
      <c r="EC27" s="742">
        <v>162.25376779156269</v>
      </c>
      <c r="ED27" s="742"/>
      <c r="EE27" s="742"/>
      <c r="EF27" s="742"/>
      <c r="EG27" s="742"/>
      <c r="EH27" s="742"/>
      <c r="EI27" s="742"/>
      <c r="EJ27" s="742">
        <v>162.25376779156269</v>
      </c>
      <c r="EK27" s="742"/>
      <c r="EL27" s="742"/>
      <c r="EM27" s="742"/>
      <c r="EN27" s="742"/>
      <c r="EO27" s="742"/>
      <c r="EP27" s="742"/>
      <c r="EQ27" s="742"/>
      <c r="ER27" s="742">
        <v>162.25376779156269</v>
      </c>
      <c r="ES27" s="744"/>
      <c r="ET27" s="744"/>
      <c r="EU27" s="744"/>
      <c r="EV27" s="744"/>
      <c r="EW27" s="744"/>
      <c r="EX27" s="744"/>
      <c r="EY27" s="745"/>
      <c r="EZ27" s="746">
        <v>1.5048341243729488</v>
      </c>
      <c r="FA27" s="741"/>
      <c r="FB27" s="741"/>
      <c r="FC27" s="741"/>
      <c r="FD27" s="741"/>
      <c r="FE27" s="741"/>
      <c r="FF27" s="741"/>
      <c r="FG27" s="741">
        <v>1.5048341243729488</v>
      </c>
      <c r="FH27" s="741"/>
      <c r="FI27" s="741"/>
      <c r="FJ27" s="741"/>
      <c r="FK27" s="741"/>
      <c r="FL27" s="741"/>
      <c r="FM27" s="741"/>
      <c r="FN27" s="741">
        <v>1.5048341243729488</v>
      </c>
      <c r="FO27" s="741"/>
      <c r="FP27" s="741"/>
      <c r="FQ27" s="741"/>
      <c r="FR27" s="741"/>
      <c r="FS27" s="741"/>
      <c r="FT27" s="741"/>
      <c r="FU27" s="741">
        <v>1.5048341243729488</v>
      </c>
      <c r="FV27" s="741"/>
      <c r="FW27" s="741"/>
      <c r="FX27" s="741"/>
      <c r="FY27" s="741"/>
      <c r="FZ27" s="741"/>
      <c r="GA27" s="741"/>
      <c r="GB27" s="742">
        <f t="shared" si="0"/>
        <v>1.5048341243729488</v>
      </c>
      <c r="GC27" s="742"/>
      <c r="GD27" s="742"/>
      <c r="GE27" s="742"/>
      <c r="GF27" s="742"/>
      <c r="GG27" s="742"/>
      <c r="GH27" s="742"/>
      <c r="GI27" s="742">
        <f t="shared" si="1"/>
        <v>1.5048341243729488</v>
      </c>
      <c r="GJ27" s="747"/>
      <c r="GK27" s="747"/>
      <c r="GL27" s="747"/>
      <c r="GM27" s="747"/>
      <c r="GN27" s="747"/>
      <c r="GO27" s="759"/>
      <c r="GP27" s="746">
        <v>1686.56</v>
      </c>
      <c r="GQ27" s="741"/>
      <c r="GR27" s="741"/>
      <c r="GS27" s="741"/>
      <c r="GT27" s="741"/>
      <c r="GU27" s="741"/>
      <c r="GV27" s="741"/>
      <c r="GW27" s="741">
        <v>1686.56</v>
      </c>
      <c r="GX27" s="741"/>
      <c r="GY27" s="741"/>
      <c r="GZ27" s="741"/>
      <c r="HA27" s="741"/>
      <c r="HB27" s="741"/>
      <c r="HC27" s="741"/>
      <c r="HD27" s="741">
        <v>1686.56</v>
      </c>
      <c r="HE27" s="741"/>
      <c r="HF27" s="741"/>
      <c r="HG27" s="741"/>
      <c r="HH27" s="741"/>
      <c r="HI27" s="741"/>
      <c r="HJ27" s="741"/>
      <c r="HK27" s="741">
        <v>1686.56</v>
      </c>
      <c r="HL27" s="741"/>
      <c r="HM27" s="741"/>
      <c r="HN27" s="741"/>
      <c r="HO27" s="741"/>
      <c r="HP27" s="741"/>
      <c r="HQ27" s="741"/>
      <c r="HR27" s="741">
        <v>1686.56</v>
      </c>
      <c r="HS27" s="741"/>
      <c r="HT27" s="741"/>
      <c r="HU27" s="741"/>
      <c r="HV27" s="741"/>
      <c r="HW27" s="741"/>
      <c r="HX27" s="741"/>
      <c r="HY27" s="741">
        <v>1686.56</v>
      </c>
      <c r="HZ27" s="741"/>
      <c r="IA27" s="741"/>
      <c r="IB27" s="741"/>
      <c r="IC27" s="741"/>
      <c r="ID27" s="741"/>
      <c r="IE27" s="741"/>
    </row>
    <row r="28" spans="1:246" s="2" customFormat="1" ht="19.5" customHeight="1" x14ac:dyDescent="0.2">
      <c r="A28" s="749" t="s">
        <v>467</v>
      </c>
      <c r="B28" s="750"/>
      <c r="C28" s="750"/>
      <c r="D28" s="750"/>
      <c r="E28" s="751"/>
      <c r="F28" s="752" t="s">
        <v>468</v>
      </c>
      <c r="G28" s="753"/>
      <c r="H28" s="753"/>
      <c r="I28" s="753"/>
      <c r="J28" s="753"/>
      <c r="K28" s="753"/>
      <c r="L28" s="753"/>
      <c r="M28" s="753"/>
      <c r="N28" s="753"/>
      <c r="O28" s="753"/>
      <c r="P28" s="753"/>
      <c r="Q28" s="753"/>
      <c r="R28" s="753"/>
      <c r="S28" s="753"/>
      <c r="T28" s="753"/>
      <c r="U28" s="753"/>
      <c r="V28" s="753"/>
      <c r="W28" s="753"/>
      <c r="X28" s="753"/>
      <c r="Y28" s="753"/>
      <c r="Z28" s="753"/>
      <c r="AA28" s="753"/>
      <c r="AB28" s="765">
        <v>0.76</v>
      </c>
      <c r="AC28" s="747"/>
      <c r="AD28" s="747"/>
      <c r="AE28" s="747"/>
      <c r="AF28" s="747"/>
      <c r="AG28" s="747"/>
      <c r="AH28" s="747"/>
      <c r="AI28" s="747">
        <v>0.76</v>
      </c>
      <c r="AJ28" s="747"/>
      <c r="AK28" s="747"/>
      <c r="AL28" s="747"/>
      <c r="AM28" s="747"/>
      <c r="AN28" s="747"/>
      <c r="AO28" s="747"/>
      <c r="AP28" s="747">
        <v>0.76</v>
      </c>
      <c r="AQ28" s="747"/>
      <c r="AR28" s="747"/>
      <c r="AS28" s="747"/>
      <c r="AT28" s="747"/>
      <c r="AU28" s="747"/>
      <c r="AV28" s="747"/>
      <c r="AW28" s="747">
        <v>0.76</v>
      </c>
      <c r="AX28" s="747"/>
      <c r="AY28" s="747"/>
      <c r="AZ28" s="747"/>
      <c r="BA28" s="747"/>
      <c r="BB28" s="747"/>
      <c r="BC28" s="747"/>
      <c r="BD28" s="747">
        <v>0.76</v>
      </c>
      <c r="BE28" s="747"/>
      <c r="BF28" s="747"/>
      <c r="BG28" s="747"/>
      <c r="BH28" s="747"/>
      <c r="BI28" s="747"/>
      <c r="BJ28" s="747"/>
      <c r="BK28" s="747">
        <v>0.76</v>
      </c>
      <c r="BL28" s="747"/>
      <c r="BM28" s="747"/>
      <c r="BN28" s="747"/>
      <c r="BO28" s="747"/>
      <c r="BP28" s="747"/>
      <c r="BQ28" s="747"/>
      <c r="BR28" s="746">
        <v>0.24</v>
      </c>
      <c r="BS28" s="741"/>
      <c r="BT28" s="741"/>
      <c r="BU28" s="741"/>
      <c r="BV28" s="741"/>
      <c r="BW28" s="741"/>
      <c r="BX28" s="741"/>
      <c r="BY28" s="741">
        <v>0.24</v>
      </c>
      <c r="BZ28" s="741"/>
      <c r="CA28" s="741"/>
      <c r="CB28" s="741"/>
      <c r="CC28" s="741"/>
      <c r="CD28" s="741"/>
      <c r="CE28" s="741"/>
      <c r="CF28" s="741">
        <v>0.24</v>
      </c>
      <c r="CG28" s="747"/>
      <c r="CH28" s="747"/>
      <c r="CI28" s="747"/>
      <c r="CJ28" s="747"/>
      <c r="CK28" s="747"/>
      <c r="CL28" s="747"/>
      <c r="CM28" s="741">
        <v>0.19199999999999998</v>
      </c>
      <c r="CN28" s="741"/>
      <c r="CO28" s="741"/>
      <c r="CP28" s="741"/>
      <c r="CQ28" s="741"/>
      <c r="CR28" s="741"/>
      <c r="CS28" s="741"/>
      <c r="CT28" s="741">
        <v>0.19199999999999998</v>
      </c>
      <c r="CU28" s="741"/>
      <c r="CV28" s="741"/>
      <c r="CW28" s="741"/>
      <c r="CX28" s="741"/>
      <c r="CY28" s="741"/>
      <c r="CZ28" s="741"/>
      <c r="DA28" s="741">
        <v>0.19199999999999998</v>
      </c>
      <c r="DB28" s="747"/>
      <c r="DC28" s="747"/>
      <c r="DD28" s="747"/>
      <c r="DE28" s="747"/>
      <c r="DF28" s="747"/>
      <c r="DG28" s="759"/>
      <c r="DH28" s="760">
        <v>182.47604325589197</v>
      </c>
      <c r="DI28" s="761"/>
      <c r="DJ28" s="761"/>
      <c r="DK28" s="761"/>
      <c r="DL28" s="761"/>
      <c r="DM28" s="761"/>
      <c r="DN28" s="761"/>
      <c r="DO28" s="742">
        <v>182.47604325589197</v>
      </c>
      <c r="DP28" s="742"/>
      <c r="DQ28" s="742"/>
      <c r="DR28" s="742"/>
      <c r="DS28" s="742"/>
      <c r="DT28" s="742"/>
      <c r="DU28" s="742"/>
      <c r="DV28" s="742">
        <v>182.47604325589197</v>
      </c>
      <c r="DW28" s="747"/>
      <c r="DX28" s="747"/>
      <c r="DY28" s="747"/>
      <c r="DZ28" s="747"/>
      <c r="EA28" s="747"/>
      <c r="EB28" s="747"/>
      <c r="EC28" s="742">
        <v>162.59294887185612</v>
      </c>
      <c r="ED28" s="742"/>
      <c r="EE28" s="742"/>
      <c r="EF28" s="742"/>
      <c r="EG28" s="742"/>
      <c r="EH28" s="742"/>
      <c r="EI28" s="742"/>
      <c r="EJ28" s="742">
        <v>162.59294887185612</v>
      </c>
      <c r="EK28" s="742"/>
      <c r="EL28" s="742"/>
      <c r="EM28" s="742"/>
      <c r="EN28" s="742"/>
      <c r="EO28" s="742"/>
      <c r="EP28" s="742"/>
      <c r="EQ28" s="742"/>
      <c r="ER28" s="742">
        <v>162.59294887185612</v>
      </c>
      <c r="ES28" s="744"/>
      <c r="ET28" s="744"/>
      <c r="EU28" s="744"/>
      <c r="EV28" s="744"/>
      <c r="EW28" s="744"/>
      <c r="EX28" s="744"/>
      <c r="EY28" s="745"/>
      <c r="EZ28" s="746">
        <v>2.6745757519350986</v>
      </c>
      <c r="FA28" s="741"/>
      <c r="FB28" s="741"/>
      <c r="FC28" s="741"/>
      <c r="FD28" s="741"/>
      <c r="FE28" s="741"/>
      <c r="FF28" s="741"/>
      <c r="FG28" s="741">
        <v>2.6745757519350986</v>
      </c>
      <c r="FH28" s="741"/>
      <c r="FI28" s="741"/>
      <c r="FJ28" s="741"/>
      <c r="FK28" s="741"/>
      <c r="FL28" s="741"/>
      <c r="FM28" s="741"/>
      <c r="FN28" s="741">
        <v>2.6745757519350986</v>
      </c>
      <c r="FO28" s="741"/>
      <c r="FP28" s="741"/>
      <c r="FQ28" s="741"/>
      <c r="FR28" s="741"/>
      <c r="FS28" s="741"/>
      <c r="FT28" s="741"/>
      <c r="FU28" s="741">
        <v>2.6745757519350986</v>
      </c>
      <c r="FV28" s="741"/>
      <c r="FW28" s="741"/>
      <c r="FX28" s="741"/>
      <c r="FY28" s="741"/>
      <c r="FZ28" s="741"/>
      <c r="GA28" s="741"/>
      <c r="GB28" s="742">
        <f t="shared" si="0"/>
        <v>2.6745757519350986</v>
      </c>
      <c r="GC28" s="742"/>
      <c r="GD28" s="742"/>
      <c r="GE28" s="742"/>
      <c r="GF28" s="742"/>
      <c r="GG28" s="742"/>
      <c r="GH28" s="742"/>
      <c r="GI28" s="742">
        <f t="shared" si="1"/>
        <v>2.6745757519350986</v>
      </c>
      <c r="GJ28" s="747"/>
      <c r="GK28" s="747"/>
      <c r="GL28" s="747"/>
      <c r="GM28" s="747"/>
      <c r="GN28" s="747"/>
      <c r="GO28" s="759"/>
      <c r="GP28" s="746">
        <v>2758.75</v>
      </c>
      <c r="GQ28" s="741"/>
      <c r="GR28" s="741"/>
      <c r="GS28" s="741"/>
      <c r="GT28" s="741"/>
      <c r="GU28" s="741"/>
      <c r="GV28" s="741"/>
      <c r="GW28" s="741">
        <v>2758.75</v>
      </c>
      <c r="GX28" s="741"/>
      <c r="GY28" s="741"/>
      <c r="GZ28" s="741"/>
      <c r="HA28" s="741"/>
      <c r="HB28" s="741"/>
      <c r="HC28" s="741"/>
      <c r="HD28" s="741">
        <v>2758.75</v>
      </c>
      <c r="HE28" s="741"/>
      <c r="HF28" s="741"/>
      <c r="HG28" s="741"/>
      <c r="HH28" s="741"/>
      <c r="HI28" s="741"/>
      <c r="HJ28" s="741"/>
      <c r="HK28" s="741">
        <v>2758.75</v>
      </c>
      <c r="HL28" s="741"/>
      <c r="HM28" s="741"/>
      <c r="HN28" s="741"/>
      <c r="HO28" s="741"/>
      <c r="HP28" s="741"/>
      <c r="HQ28" s="741"/>
      <c r="HR28" s="741">
        <v>2758.75</v>
      </c>
      <c r="HS28" s="741"/>
      <c r="HT28" s="741"/>
      <c r="HU28" s="741"/>
      <c r="HV28" s="741"/>
      <c r="HW28" s="741"/>
      <c r="HX28" s="741"/>
      <c r="HY28" s="741">
        <v>2758.75</v>
      </c>
      <c r="HZ28" s="741"/>
      <c r="IA28" s="741"/>
      <c r="IB28" s="741"/>
      <c r="IC28" s="741"/>
      <c r="ID28" s="741"/>
      <c r="IE28" s="741"/>
    </row>
    <row r="29" spans="1:246" s="137" customFormat="1" ht="19.5" customHeight="1" x14ac:dyDescent="0.2">
      <c r="A29" s="749" t="s">
        <v>469</v>
      </c>
      <c r="B29" s="750"/>
      <c r="C29" s="750"/>
      <c r="D29" s="750"/>
      <c r="E29" s="751"/>
      <c r="F29" s="752" t="s">
        <v>470</v>
      </c>
      <c r="G29" s="753"/>
      <c r="H29" s="753"/>
      <c r="I29" s="753"/>
      <c r="J29" s="753"/>
      <c r="K29" s="753"/>
      <c r="L29" s="753"/>
      <c r="M29" s="753"/>
      <c r="N29" s="753"/>
      <c r="O29" s="753"/>
      <c r="P29" s="753"/>
      <c r="Q29" s="753"/>
      <c r="R29" s="753"/>
      <c r="S29" s="753"/>
      <c r="T29" s="753"/>
      <c r="U29" s="753"/>
      <c r="V29" s="753"/>
      <c r="W29" s="753"/>
      <c r="X29" s="753"/>
      <c r="Y29" s="753"/>
      <c r="Z29" s="753"/>
      <c r="AA29" s="753"/>
      <c r="AB29" s="765">
        <v>0</v>
      </c>
      <c r="AC29" s="747"/>
      <c r="AD29" s="747"/>
      <c r="AE29" s="747"/>
      <c r="AF29" s="747"/>
      <c r="AG29" s="747"/>
      <c r="AH29" s="747"/>
      <c r="AI29" s="747">
        <v>0</v>
      </c>
      <c r="AJ29" s="747"/>
      <c r="AK29" s="747"/>
      <c r="AL29" s="747"/>
      <c r="AM29" s="747"/>
      <c r="AN29" s="747"/>
      <c r="AO29" s="747"/>
      <c r="AP29" s="747">
        <v>0</v>
      </c>
      <c r="AQ29" s="747"/>
      <c r="AR29" s="747"/>
      <c r="AS29" s="747"/>
      <c r="AT29" s="747"/>
      <c r="AU29" s="747"/>
      <c r="AV29" s="747"/>
      <c r="AW29" s="766">
        <v>0</v>
      </c>
      <c r="AX29" s="766"/>
      <c r="AY29" s="766"/>
      <c r="AZ29" s="766"/>
      <c r="BA29" s="766"/>
      <c r="BB29" s="766"/>
      <c r="BC29" s="766"/>
      <c r="BD29" s="766">
        <v>0</v>
      </c>
      <c r="BE29" s="766"/>
      <c r="BF29" s="766"/>
      <c r="BG29" s="766"/>
      <c r="BH29" s="766"/>
      <c r="BI29" s="766"/>
      <c r="BJ29" s="766"/>
      <c r="BK29" s="766">
        <v>0</v>
      </c>
      <c r="BL29" s="766"/>
      <c r="BM29" s="766"/>
      <c r="BN29" s="766"/>
      <c r="BO29" s="766"/>
      <c r="BP29" s="766"/>
      <c r="BQ29" s="767"/>
      <c r="BR29" s="746">
        <v>0</v>
      </c>
      <c r="BS29" s="741"/>
      <c r="BT29" s="741"/>
      <c r="BU29" s="741"/>
      <c r="BV29" s="741"/>
      <c r="BW29" s="741"/>
      <c r="BX29" s="741"/>
      <c r="BY29" s="741">
        <v>0</v>
      </c>
      <c r="BZ29" s="741"/>
      <c r="CA29" s="741"/>
      <c r="CB29" s="741"/>
      <c r="CC29" s="741"/>
      <c r="CD29" s="741"/>
      <c r="CE29" s="741"/>
      <c r="CF29" s="741">
        <v>0</v>
      </c>
      <c r="CG29" s="747"/>
      <c r="CH29" s="747"/>
      <c r="CI29" s="747"/>
      <c r="CJ29" s="747"/>
      <c r="CK29" s="747"/>
      <c r="CL29" s="747"/>
      <c r="CM29" s="741">
        <v>0</v>
      </c>
      <c r="CN29" s="741"/>
      <c r="CO29" s="741"/>
      <c r="CP29" s="741"/>
      <c r="CQ29" s="741"/>
      <c r="CR29" s="741"/>
      <c r="CS29" s="741"/>
      <c r="CT29" s="741">
        <v>0</v>
      </c>
      <c r="CU29" s="741"/>
      <c r="CV29" s="741"/>
      <c r="CW29" s="741"/>
      <c r="CX29" s="741"/>
      <c r="CY29" s="741"/>
      <c r="CZ29" s="741"/>
      <c r="DA29" s="741">
        <v>0</v>
      </c>
      <c r="DB29" s="747"/>
      <c r="DC29" s="747"/>
      <c r="DD29" s="747"/>
      <c r="DE29" s="747"/>
      <c r="DF29" s="747"/>
      <c r="DG29" s="759"/>
      <c r="DH29" s="760">
        <v>203.10269707913031</v>
      </c>
      <c r="DI29" s="761"/>
      <c r="DJ29" s="761"/>
      <c r="DK29" s="761"/>
      <c r="DL29" s="761"/>
      <c r="DM29" s="761"/>
      <c r="DN29" s="761"/>
      <c r="DO29" s="742">
        <v>203.10269707913031</v>
      </c>
      <c r="DP29" s="742"/>
      <c r="DQ29" s="742"/>
      <c r="DR29" s="742"/>
      <c r="DS29" s="742"/>
      <c r="DT29" s="742"/>
      <c r="DU29" s="742"/>
      <c r="DV29" s="742">
        <v>203.10269707913031</v>
      </c>
      <c r="DW29" s="747"/>
      <c r="DX29" s="747"/>
      <c r="DY29" s="747"/>
      <c r="DZ29" s="747"/>
      <c r="EA29" s="747"/>
      <c r="EB29" s="747"/>
      <c r="EC29" s="742">
        <v>0</v>
      </c>
      <c r="ED29" s="742"/>
      <c r="EE29" s="742"/>
      <c r="EF29" s="742"/>
      <c r="EG29" s="742"/>
      <c r="EH29" s="742"/>
      <c r="EI29" s="742"/>
      <c r="EJ29" s="742">
        <v>0</v>
      </c>
      <c r="EK29" s="742"/>
      <c r="EL29" s="742"/>
      <c r="EM29" s="742"/>
      <c r="EN29" s="742"/>
      <c r="EO29" s="742"/>
      <c r="EP29" s="742"/>
      <c r="EQ29" s="742"/>
      <c r="ER29" s="742">
        <v>0</v>
      </c>
      <c r="ES29" s="744"/>
      <c r="ET29" s="744"/>
      <c r="EU29" s="744"/>
      <c r="EV29" s="744"/>
      <c r="EW29" s="744"/>
      <c r="EX29" s="744"/>
      <c r="EY29" s="745"/>
      <c r="EZ29" s="746">
        <v>0.92191704700422483</v>
      </c>
      <c r="FA29" s="741"/>
      <c r="FB29" s="741"/>
      <c r="FC29" s="741"/>
      <c r="FD29" s="741"/>
      <c r="FE29" s="741"/>
      <c r="FF29" s="741"/>
      <c r="FG29" s="741">
        <v>0.92191704700422483</v>
      </c>
      <c r="FH29" s="741"/>
      <c r="FI29" s="741"/>
      <c r="FJ29" s="741"/>
      <c r="FK29" s="741"/>
      <c r="FL29" s="741"/>
      <c r="FM29" s="741"/>
      <c r="FN29" s="741">
        <v>0.92191704700422483</v>
      </c>
      <c r="FO29" s="741"/>
      <c r="FP29" s="741"/>
      <c r="FQ29" s="741"/>
      <c r="FR29" s="741"/>
      <c r="FS29" s="741"/>
      <c r="FT29" s="741"/>
      <c r="FU29" s="741">
        <v>0</v>
      </c>
      <c r="FV29" s="741"/>
      <c r="FW29" s="741"/>
      <c r="FX29" s="741"/>
      <c r="FY29" s="741"/>
      <c r="FZ29" s="741"/>
      <c r="GA29" s="741"/>
      <c r="GB29" s="742">
        <f t="shared" si="0"/>
        <v>0</v>
      </c>
      <c r="GC29" s="742"/>
      <c r="GD29" s="742"/>
      <c r="GE29" s="742"/>
      <c r="GF29" s="742"/>
      <c r="GG29" s="742"/>
      <c r="GH29" s="742"/>
      <c r="GI29" s="742">
        <f t="shared" si="1"/>
        <v>0</v>
      </c>
      <c r="GJ29" s="747"/>
      <c r="GK29" s="747"/>
      <c r="GL29" s="747"/>
      <c r="GM29" s="747"/>
      <c r="GN29" s="747"/>
      <c r="GO29" s="759"/>
      <c r="GP29" s="746">
        <v>278.39</v>
      </c>
      <c r="GQ29" s="741"/>
      <c r="GR29" s="741"/>
      <c r="GS29" s="741"/>
      <c r="GT29" s="741"/>
      <c r="GU29" s="741"/>
      <c r="GV29" s="741"/>
      <c r="GW29" s="741">
        <v>278.39</v>
      </c>
      <c r="GX29" s="741"/>
      <c r="GY29" s="741"/>
      <c r="GZ29" s="741"/>
      <c r="HA29" s="741"/>
      <c r="HB29" s="741"/>
      <c r="HC29" s="741"/>
      <c r="HD29" s="741">
        <v>278.39</v>
      </c>
      <c r="HE29" s="741"/>
      <c r="HF29" s="741"/>
      <c r="HG29" s="741"/>
      <c r="HH29" s="741"/>
      <c r="HI29" s="741"/>
      <c r="HJ29" s="741"/>
      <c r="HK29" s="741">
        <v>0</v>
      </c>
      <c r="HL29" s="741"/>
      <c r="HM29" s="741"/>
      <c r="HN29" s="741"/>
      <c r="HO29" s="741"/>
      <c r="HP29" s="741"/>
      <c r="HQ29" s="741"/>
      <c r="HR29" s="741">
        <f t="shared" si="2"/>
        <v>0</v>
      </c>
      <c r="HS29" s="741"/>
      <c r="HT29" s="741"/>
      <c r="HU29" s="741"/>
      <c r="HV29" s="741"/>
      <c r="HW29" s="741"/>
      <c r="HX29" s="741"/>
      <c r="HY29" s="741">
        <f t="shared" si="3"/>
        <v>0</v>
      </c>
      <c r="HZ29" s="741"/>
      <c r="IA29" s="741"/>
      <c r="IB29" s="741"/>
      <c r="IC29" s="741"/>
      <c r="ID29" s="741"/>
      <c r="IE29" s="748"/>
    </row>
    <row r="30" spans="1:246" s="2" customFormat="1" ht="19.5" customHeight="1" x14ac:dyDescent="0.2">
      <c r="A30" s="749" t="s">
        <v>471</v>
      </c>
      <c r="B30" s="750"/>
      <c r="C30" s="750"/>
      <c r="D30" s="750"/>
      <c r="E30" s="751"/>
      <c r="F30" s="752" t="s">
        <v>472</v>
      </c>
      <c r="G30" s="753"/>
      <c r="H30" s="753"/>
      <c r="I30" s="753"/>
      <c r="J30" s="753"/>
      <c r="K30" s="753"/>
      <c r="L30" s="753"/>
      <c r="M30" s="753"/>
      <c r="N30" s="753"/>
      <c r="O30" s="753"/>
      <c r="P30" s="753"/>
      <c r="Q30" s="753"/>
      <c r="R30" s="753"/>
      <c r="S30" s="753"/>
      <c r="T30" s="753"/>
      <c r="U30" s="753"/>
      <c r="V30" s="753"/>
      <c r="W30" s="753"/>
      <c r="X30" s="753"/>
      <c r="Y30" s="753"/>
      <c r="Z30" s="753"/>
      <c r="AA30" s="753"/>
      <c r="AB30" s="765">
        <v>0.38</v>
      </c>
      <c r="AC30" s="747"/>
      <c r="AD30" s="747"/>
      <c r="AE30" s="747"/>
      <c r="AF30" s="747"/>
      <c r="AG30" s="747"/>
      <c r="AH30" s="747"/>
      <c r="AI30" s="747">
        <v>0.38</v>
      </c>
      <c r="AJ30" s="747"/>
      <c r="AK30" s="747"/>
      <c r="AL30" s="747"/>
      <c r="AM30" s="747"/>
      <c r="AN30" s="747"/>
      <c r="AO30" s="747"/>
      <c r="AP30" s="747">
        <v>0.38</v>
      </c>
      <c r="AQ30" s="747"/>
      <c r="AR30" s="747"/>
      <c r="AS30" s="747"/>
      <c r="AT30" s="747"/>
      <c r="AU30" s="747"/>
      <c r="AV30" s="747"/>
      <c r="AW30" s="766">
        <v>0.30399999999999999</v>
      </c>
      <c r="AX30" s="766"/>
      <c r="AY30" s="766"/>
      <c r="AZ30" s="766"/>
      <c r="BA30" s="766"/>
      <c r="BB30" s="766"/>
      <c r="BC30" s="766"/>
      <c r="BD30" s="766">
        <v>0.30399999999999999</v>
      </c>
      <c r="BE30" s="766"/>
      <c r="BF30" s="766"/>
      <c r="BG30" s="766"/>
      <c r="BH30" s="766"/>
      <c r="BI30" s="766"/>
      <c r="BJ30" s="766"/>
      <c r="BK30" s="766">
        <v>0.30399999999999999</v>
      </c>
      <c r="BL30" s="766"/>
      <c r="BM30" s="766"/>
      <c r="BN30" s="766"/>
      <c r="BO30" s="766"/>
      <c r="BP30" s="766"/>
      <c r="BQ30" s="767"/>
      <c r="BR30" s="746">
        <v>0.1</v>
      </c>
      <c r="BS30" s="741"/>
      <c r="BT30" s="741"/>
      <c r="BU30" s="741"/>
      <c r="BV30" s="741"/>
      <c r="BW30" s="741"/>
      <c r="BX30" s="741"/>
      <c r="BY30" s="741">
        <v>0.1</v>
      </c>
      <c r="BZ30" s="741"/>
      <c r="CA30" s="741"/>
      <c r="CB30" s="741"/>
      <c r="CC30" s="741"/>
      <c r="CD30" s="741"/>
      <c r="CE30" s="741"/>
      <c r="CF30" s="741">
        <v>0.1</v>
      </c>
      <c r="CG30" s="747"/>
      <c r="CH30" s="747"/>
      <c r="CI30" s="747"/>
      <c r="CJ30" s="747"/>
      <c r="CK30" s="747"/>
      <c r="CL30" s="747"/>
      <c r="CM30" s="741">
        <v>0.08</v>
      </c>
      <c r="CN30" s="741"/>
      <c r="CO30" s="741"/>
      <c r="CP30" s="741"/>
      <c r="CQ30" s="741"/>
      <c r="CR30" s="741"/>
      <c r="CS30" s="741"/>
      <c r="CT30" s="741">
        <v>0.08</v>
      </c>
      <c r="CU30" s="741"/>
      <c r="CV30" s="741"/>
      <c r="CW30" s="741"/>
      <c r="CX30" s="741"/>
      <c r="CY30" s="741"/>
      <c r="CZ30" s="741"/>
      <c r="DA30" s="741">
        <v>0.08</v>
      </c>
      <c r="DB30" s="747"/>
      <c r="DC30" s="747"/>
      <c r="DD30" s="747"/>
      <c r="DE30" s="747"/>
      <c r="DF30" s="747"/>
      <c r="DG30" s="759"/>
      <c r="DH30" s="760">
        <v>167.42246205981579</v>
      </c>
      <c r="DI30" s="761"/>
      <c r="DJ30" s="761"/>
      <c r="DK30" s="761"/>
      <c r="DL30" s="761"/>
      <c r="DM30" s="761"/>
      <c r="DN30" s="761"/>
      <c r="DO30" s="742">
        <v>167.42246205981579</v>
      </c>
      <c r="DP30" s="742"/>
      <c r="DQ30" s="742"/>
      <c r="DR30" s="742"/>
      <c r="DS30" s="742"/>
      <c r="DT30" s="742"/>
      <c r="DU30" s="742"/>
      <c r="DV30" s="742">
        <v>167.42246205981579</v>
      </c>
      <c r="DW30" s="747"/>
      <c r="DX30" s="747"/>
      <c r="DY30" s="747"/>
      <c r="DZ30" s="747"/>
      <c r="EA30" s="747"/>
      <c r="EB30" s="747"/>
      <c r="EC30" s="742">
        <v>164.38862011359026</v>
      </c>
      <c r="ED30" s="742"/>
      <c r="EE30" s="742"/>
      <c r="EF30" s="742"/>
      <c r="EG30" s="742"/>
      <c r="EH30" s="742"/>
      <c r="EI30" s="742"/>
      <c r="EJ30" s="742">
        <v>164.38862011359026</v>
      </c>
      <c r="EK30" s="742"/>
      <c r="EL30" s="742"/>
      <c r="EM30" s="742"/>
      <c r="EN30" s="742"/>
      <c r="EO30" s="742"/>
      <c r="EP30" s="742"/>
      <c r="EQ30" s="742"/>
      <c r="ER30" s="742">
        <v>164.38862011359026</v>
      </c>
      <c r="ES30" s="744"/>
      <c r="ET30" s="744"/>
      <c r="EU30" s="744"/>
      <c r="EV30" s="744"/>
      <c r="EW30" s="744"/>
      <c r="EX30" s="744"/>
      <c r="EY30" s="745"/>
      <c r="EZ30" s="746">
        <v>2.4502089543834304</v>
      </c>
      <c r="FA30" s="741"/>
      <c r="FB30" s="741"/>
      <c r="FC30" s="741"/>
      <c r="FD30" s="741"/>
      <c r="FE30" s="741"/>
      <c r="FF30" s="741"/>
      <c r="FG30" s="741">
        <v>2.4502089543834304</v>
      </c>
      <c r="FH30" s="741"/>
      <c r="FI30" s="741"/>
      <c r="FJ30" s="741"/>
      <c r="FK30" s="741"/>
      <c r="FL30" s="741"/>
      <c r="FM30" s="741"/>
      <c r="FN30" s="741">
        <v>2.4502089543834304</v>
      </c>
      <c r="FO30" s="741"/>
      <c r="FP30" s="741"/>
      <c r="FQ30" s="741"/>
      <c r="FR30" s="741"/>
      <c r="FS30" s="741"/>
      <c r="FT30" s="741"/>
      <c r="FU30" s="741">
        <v>1.3636184908974143</v>
      </c>
      <c r="FV30" s="741"/>
      <c r="FW30" s="741"/>
      <c r="FX30" s="741"/>
      <c r="FY30" s="741"/>
      <c r="FZ30" s="741"/>
      <c r="GA30" s="741"/>
      <c r="GB30" s="742">
        <f t="shared" si="0"/>
        <v>1.3636184908974143</v>
      </c>
      <c r="GC30" s="742"/>
      <c r="GD30" s="742"/>
      <c r="GE30" s="742"/>
      <c r="GF30" s="742"/>
      <c r="GG30" s="742"/>
      <c r="GH30" s="742"/>
      <c r="GI30" s="742">
        <f t="shared" si="1"/>
        <v>1.3636184908974143</v>
      </c>
      <c r="GJ30" s="747"/>
      <c r="GK30" s="747"/>
      <c r="GL30" s="747"/>
      <c r="GM30" s="747"/>
      <c r="GN30" s="747"/>
      <c r="GO30" s="759"/>
      <c r="GP30" s="746">
        <v>5047.4769999999999</v>
      </c>
      <c r="GQ30" s="741"/>
      <c r="GR30" s="741"/>
      <c r="GS30" s="741"/>
      <c r="GT30" s="741"/>
      <c r="GU30" s="741"/>
      <c r="GV30" s="741"/>
      <c r="GW30" s="741">
        <v>5047.4769999999999</v>
      </c>
      <c r="GX30" s="741"/>
      <c r="GY30" s="741"/>
      <c r="GZ30" s="741"/>
      <c r="HA30" s="741"/>
      <c r="HB30" s="741"/>
      <c r="HC30" s="741"/>
      <c r="HD30" s="741">
        <v>5047.4769999999999</v>
      </c>
      <c r="HE30" s="741"/>
      <c r="HF30" s="741"/>
      <c r="HG30" s="741"/>
      <c r="HH30" s="741"/>
      <c r="HI30" s="741"/>
      <c r="HJ30" s="741"/>
      <c r="HK30" s="741">
        <v>2809.08</v>
      </c>
      <c r="HL30" s="741"/>
      <c r="HM30" s="741"/>
      <c r="HN30" s="741"/>
      <c r="HO30" s="741"/>
      <c r="HP30" s="741"/>
      <c r="HQ30" s="741"/>
      <c r="HR30" s="741">
        <f t="shared" si="2"/>
        <v>2809.08</v>
      </c>
      <c r="HS30" s="741"/>
      <c r="HT30" s="741"/>
      <c r="HU30" s="741"/>
      <c r="HV30" s="741"/>
      <c r="HW30" s="741"/>
      <c r="HX30" s="741"/>
      <c r="HY30" s="741">
        <f t="shared" si="3"/>
        <v>2809.08</v>
      </c>
      <c r="HZ30" s="741"/>
      <c r="IA30" s="741"/>
      <c r="IB30" s="741"/>
      <c r="IC30" s="741"/>
      <c r="ID30" s="741"/>
      <c r="IE30" s="748"/>
      <c r="IF30" s="834">
        <v>2.5</v>
      </c>
      <c r="IG30" s="835"/>
      <c r="IH30" s="835"/>
      <c r="II30" s="835"/>
      <c r="IJ30" s="835"/>
      <c r="IK30" s="835"/>
      <c r="IL30" s="835"/>
    </row>
    <row r="31" spans="1:246" s="2" customFormat="1" ht="19.5" customHeight="1" x14ac:dyDescent="0.2">
      <c r="A31" s="749" t="s">
        <v>473</v>
      </c>
      <c r="B31" s="750"/>
      <c r="C31" s="750"/>
      <c r="D31" s="750"/>
      <c r="E31" s="751"/>
      <c r="F31" s="752" t="s">
        <v>474</v>
      </c>
      <c r="G31" s="753"/>
      <c r="H31" s="753"/>
      <c r="I31" s="753"/>
      <c r="J31" s="753"/>
      <c r="K31" s="753"/>
      <c r="L31" s="753"/>
      <c r="M31" s="753"/>
      <c r="N31" s="753"/>
      <c r="O31" s="753"/>
      <c r="P31" s="753"/>
      <c r="Q31" s="753"/>
      <c r="R31" s="753"/>
      <c r="S31" s="753"/>
      <c r="T31" s="753"/>
      <c r="U31" s="753"/>
      <c r="V31" s="753"/>
      <c r="W31" s="753"/>
      <c r="X31" s="753"/>
      <c r="Y31" s="753"/>
      <c r="Z31" s="753"/>
      <c r="AA31" s="753"/>
      <c r="AB31" s="765">
        <v>0</v>
      </c>
      <c r="AC31" s="747"/>
      <c r="AD31" s="747"/>
      <c r="AE31" s="747"/>
      <c r="AF31" s="747"/>
      <c r="AG31" s="747"/>
      <c r="AH31" s="747"/>
      <c r="AI31" s="747">
        <v>0</v>
      </c>
      <c r="AJ31" s="747"/>
      <c r="AK31" s="747"/>
      <c r="AL31" s="747"/>
      <c r="AM31" s="747"/>
      <c r="AN31" s="747"/>
      <c r="AO31" s="747"/>
      <c r="AP31" s="747">
        <v>0</v>
      </c>
      <c r="AQ31" s="747"/>
      <c r="AR31" s="747"/>
      <c r="AS31" s="747"/>
      <c r="AT31" s="747"/>
      <c r="AU31" s="747"/>
      <c r="AV31" s="747"/>
      <c r="AW31" s="766">
        <v>0</v>
      </c>
      <c r="AX31" s="766"/>
      <c r="AY31" s="766"/>
      <c r="AZ31" s="766"/>
      <c r="BA31" s="766"/>
      <c r="BB31" s="766"/>
      <c r="BC31" s="766"/>
      <c r="BD31" s="766">
        <v>0</v>
      </c>
      <c r="BE31" s="766"/>
      <c r="BF31" s="766"/>
      <c r="BG31" s="766"/>
      <c r="BH31" s="766"/>
      <c r="BI31" s="766"/>
      <c r="BJ31" s="766"/>
      <c r="BK31" s="766">
        <v>0</v>
      </c>
      <c r="BL31" s="766"/>
      <c r="BM31" s="766"/>
      <c r="BN31" s="766"/>
      <c r="BO31" s="766"/>
      <c r="BP31" s="766"/>
      <c r="BQ31" s="767"/>
      <c r="BR31" s="746">
        <v>0</v>
      </c>
      <c r="BS31" s="741"/>
      <c r="BT31" s="741"/>
      <c r="BU31" s="741"/>
      <c r="BV31" s="741"/>
      <c r="BW31" s="741"/>
      <c r="BX31" s="741"/>
      <c r="BY31" s="741">
        <v>0</v>
      </c>
      <c r="BZ31" s="741"/>
      <c r="CA31" s="741"/>
      <c r="CB31" s="741"/>
      <c r="CC31" s="741"/>
      <c r="CD31" s="741"/>
      <c r="CE31" s="741"/>
      <c r="CF31" s="741">
        <v>0</v>
      </c>
      <c r="CG31" s="747"/>
      <c r="CH31" s="747"/>
      <c r="CI31" s="747"/>
      <c r="CJ31" s="747"/>
      <c r="CK31" s="747"/>
      <c r="CL31" s="747"/>
      <c r="CM31" s="741">
        <v>0</v>
      </c>
      <c r="CN31" s="741"/>
      <c r="CO31" s="741"/>
      <c r="CP31" s="741"/>
      <c r="CQ31" s="741"/>
      <c r="CR31" s="741"/>
      <c r="CS31" s="741"/>
      <c r="CT31" s="741">
        <v>0</v>
      </c>
      <c r="CU31" s="741"/>
      <c r="CV31" s="741"/>
      <c r="CW31" s="741"/>
      <c r="CX31" s="741"/>
      <c r="CY31" s="741"/>
      <c r="CZ31" s="741"/>
      <c r="DA31" s="741">
        <v>0</v>
      </c>
      <c r="DB31" s="747"/>
      <c r="DC31" s="747"/>
      <c r="DD31" s="747"/>
      <c r="DE31" s="747"/>
      <c r="DF31" s="747"/>
      <c r="DG31" s="759"/>
      <c r="DH31" s="760">
        <v>179.08173458304699</v>
      </c>
      <c r="DI31" s="761"/>
      <c r="DJ31" s="761"/>
      <c r="DK31" s="761"/>
      <c r="DL31" s="761"/>
      <c r="DM31" s="761"/>
      <c r="DN31" s="761"/>
      <c r="DO31" s="742">
        <v>179.08173458304699</v>
      </c>
      <c r="DP31" s="742"/>
      <c r="DQ31" s="742"/>
      <c r="DR31" s="742"/>
      <c r="DS31" s="742"/>
      <c r="DT31" s="742"/>
      <c r="DU31" s="742"/>
      <c r="DV31" s="742">
        <v>179.08173458304699</v>
      </c>
      <c r="DW31" s="747"/>
      <c r="DX31" s="747"/>
      <c r="DY31" s="747"/>
      <c r="DZ31" s="747"/>
      <c r="EA31" s="747"/>
      <c r="EB31" s="747"/>
      <c r="EC31" s="742">
        <v>162.28215559595384</v>
      </c>
      <c r="ED31" s="742"/>
      <c r="EE31" s="742"/>
      <c r="EF31" s="742"/>
      <c r="EG31" s="742"/>
      <c r="EH31" s="742"/>
      <c r="EI31" s="742"/>
      <c r="EJ31" s="742">
        <v>162.28215559595384</v>
      </c>
      <c r="EK31" s="742"/>
      <c r="EL31" s="742"/>
      <c r="EM31" s="742"/>
      <c r="EN31" s="742"/>
      <c r="EO31" s="742"/>
      <c r="EP31" s="742"/>
      <c r="EQ31" s="742"/>
      <c r="ER31" s="742">
        <v>162.28215559595384</v>
      </c>
      <c r="ES31" s="744"/>
      <c r="ET31" s="744"/>
      <c r="EU31" s="744"/>
      <c r="EV31" s="744"/>
      <c r="EW31" s="744"/>
      <c r="EX31" s="744"/>
      <c r="EY31" s="745"/>
      <c r="EZ31" s="746">
        <v>2.5561866596049008</v>
      </c>
      <c r="FA31" s="741"/>
      <c r="FB31" s="741"/>
      <c r="FC31" s="741"/>
      <c r="FD31" s="741"/>
      <c r="FE31" s="741"/>
      <c r="FF31" s="741"/>
      <c r="FG31" s="741">
        <v>2.5561866596049008</v>
      </c>
      <c r="FH31" s="741"/>
      <c r="FI31" s="741"/>
      <c r="FJ31" s="741"/>
      <c r="FK31" s="741"/>
      <c r="FL31" s="741"/>
      <c r="FM31" s="741"/>
      <c r="FN31" s="741">
        <v>2.5561866596049008</v>
      </c>
      <c r="FO31" s="741"/>
      <c r="FP31" s="741"/>
      <c r="FQ31" s="741"/>
      <c r="FR31" s="741"/>
      <c r="FS31" s="741"/>
      <c r="FT31" s="741"/>
      <c r="FU31" s="741">
        <v>1.59</v>
      </c>
      <c r="FV31" s="741"/>
      <c r="FW31" s="741"/>
      <c r="FX31" s="741"/>
      <c r="FY31" s="741"/>
      <c r="FZ31" s="741"/>
      <c r="GA31" s="741"/>
      <c r="GB31" s="742">
        <f t="shared" si="0"/>
        <v>1.59</v>
      </c>
      <c r="GC31" s="742"/>
      <c r="GD31" s="742"/>
      <c r="GE31" s="742"/>
      <c r="GF31" s="742"/>
      <c r="GG31" s="742"/>
      <c r="GH31" s="742"/>
      <c r="GI31" s="742">
        <f t="shared" si="1"/>
        <v>1.59</v>
      </c>
      <c r="GJ31" s="747"/>
      <c r="GK31" s="747"/>
      <c r="GL31" s="747"/>
      <c r="GM31" s="747"/>
      <c r="GN31" s="747"/>
      <c r="GO31" s="759"/>
      <c r="GP31" s="746">
        <v>1327.6915307960962</v>
      </c>
      <c r="GQ31" s="741"/>
      <c r="GR31" s="741"/>
      <c r="GS31" s="741"/>
      <c r="GT31" s="741"/>
      <c r="GU31" s="741"/>
      <c r="GV31" s="741"/>
      <c r="GW31" s="741">
        <v>1327.6915307960962</v>
      </c>
      <c r="GX31" s="741"/>
      <c r="GY31" s="741"/>
      <c r="GZ31" s="741"/>
      <c r="HA31" s="741"/>
      <c r="HB31" s="741"/>
      <c r="HC31" s="741"/>
      <c r="HD31" s="741">
        <v>1327.6915307960962</v>
      </c>
      <c r="HE31" s="741"/>
      <c r="HF31" s="741"/>
      <c r="HG31" s="741"/>
      <c r="HH31" s="741"/>
      <c r="HI31" s="741"/>
      <c r="HJ31" s="741"/>
      <c r="HK31" s="741">
        <v>991.44</v>
      </c>
      <c r="HL31" s="741"/>
      <c r="HM31" s="741"/>
      <c r="HN31" s="741"/>
      <c r="HO31" s="741"/>
      <c r="HP31" s="741"/>
      <c r="HQ31" s="741"/>
      <c r="HR31" s="741">
        <f t="shared" si="2"/>
        <v>991.44</v>
      </c>
      <c r="HS31" s="741"/>
      <c r="HT31" s="741"/>
      <c r="HU31" s="741"/>
      <c r="HV31" s="741"/>
      <c r="HW31" s="741"/>
      <c r="HX31" s="741"/>
      <c r="HY31" s="741">
        <f t="shared" si="3"/>
        <v>991.44</v>
      </c>
      <c r="HZ31" s="741"/>
      <c r="IA31" s="741"/>
      <c r="IB31" s="741"/>
      <c r="IC31" s="741"/>
      <c r="ID31" s="741"/>
      <c r="IE31" s="748"/>
      <c r="IF31" s="834">
        <v>2.9</v>
      </c>
      <c r="IG31" s="835"/>
      <c r="IH31" s="835"/>
      <c r="II31" s="835"/>
      <c r="IJ31" s="835"/>
      <c r="IK31" s="835"/>
      <c r="IL31" s="835"/>
    </row>
    <row r="32" spans="1:246" s="137" customFormat="1" ht="19.5" customHeight="1" x14ac:dyDescent="0.2">
      <c r="A32" s="749" t="s">
        <v>475</v>
      </c>
      <c r="B32" s="750"/>
      <c r="C32" s="750"/>
      <c r="D32" s="750"/>
      <c r="E32" s="751"/>
      <c r="F32" s="752" t="s">
        <v>476</v>
      </c>
      <c r="G32" s="753"/>
      <c r="H32" s="753"/>
      <c r="I32" s="753"/>
      <c r="J32" s="753"/>
      <c r="K32" s="753"/>
      <c r="L32" s="753"/>
      <c r="M32" s="753"/>
      <c r="N32" s="753"/>
      <c r="O32" s="753"/>
      <c r="P32" s="753"/>
      <c r="Q32" s="753"/>
      <c r="R32" s="753"/>
      <c r="S32" s="753"/>
      <c r="T32" s="753"/>
      <c r="U32" s="753"/>
      <c r="V32" s="753"/>
      <c r="W32" s="753"/>
      <c r="X32" s="753"/>
      <c r="Y32" s="753"/>
      <c r="Z32" s="753"/>
      <c r="AA32" s="133"/>
      <c r="AB32" s="765">
        <v>0</v>
      </c>
      <c r="AC32" s="747"/>
      <c r="AD32" s="747"/>
      <c r="AE32" s="747"/>
      <c r="AF32" s="747"/>
      <c r="AG32" s="747"/>
      <c r="AH32" s="747"/>
      <c r="AI32" s="747">
        <v>0</v>
      </c>
      <c r="AJ32" s="747"/>
      <c r="AK32" s="747"/>
      <c r="AL32" s="747"/>
      <c r="AM32" s="747"/>
      <c r="AN32" s="747"/>
      <c r="AO32" s="747"/>
      <c r="AP32" s="747">
        <v>0</v>
      </c>
      <c r="AQ32" s="747"/>
      <c r="AR32" s="747"/>
      <c r="AS32" s="747"/>
      <c r="AT32" s="747"/>
      <c r="AU32" s="747"/>
      <c r="AV32" s="747"/>
      <c r="AW32" s="766">
        <v>0</v>
      </c>
      <c r="AX32" s="766"/>
      <c r="AY32" s="766"/>
      <c r="AZ32" s="766"/>
      <c r="BA32" s="766"/>
      <c r="BB32" s="766"/>
      <c r="BC32" s="766"/>
      <c r="BD32" s="766">
        <v>0</v>
      </c>
      <c r="BE32" s="766"/>
      <c r="BF32" s="766"/>
      <c r="BG32" s="766"/>
      <c r="BH32" s="766"/>
      <c r="BI32" s="766"/>
      <c r="BJ32" s="766"/>
      <c r="BK32" s="766">
        <v>0</v>
      </c>
      <c r="BL32" s="766"/>
      <c r="BM32" s="766"/>
      <c r="BN32" s="766"/>
      <c r="BO32" s="766"/>
      <c r="BP32" s="766"/>
      <c r="BQ32" s="767"/>
      <c r="BR32" s="746">
        <v>0</v>
      </c>
      <c r="BS32" s="741"/>
      <c r="BT32" s="741"/>
      <c r="BU32" s="741"/>
      <c r="BV32" s="741"/>
      <c r="BW32" s="741"/>
      <c r="BX32" s="741"/>
      <c r="BY32" s="741">
        <v>0</v>
      </c>
      <c r="BZ32" s="741"/>
      <c r="CA32" s="741"/>
      <c r="CB32" s="741"/>
      <c r="CC32" s="741"/>
      <c r="CD32" s="741"/>
      <c r="CE32" s="741"/>
      <c r="CF32" s="741">
        <v>0</v>
      </c>
      <c r="CG32" s="747"/>
      <c r="CH32" s="747"/>
      <c r="CI32" s="747"/>
      <c r="CJ32" s="747"/>
      <c r="CK32" s="747"/>
      <c r="CL32" s="747"/>
      <c r="CM32" s="741">
        <v>0</v>
      </c>
      <c r="CN32" s="741"/>
      <c r="CO32" s="741"/>
      <c r="CP32" s="741"/>
      <c r="CQ32" s="741"/>
      <c r="CR32" s="741"/>
      <c r="CS32" s="741"/>
      <c r="CT32" s="741">
        <v>0</v>
      </c>
      <c r="CU32" s="741"/>
      <c r="CV32" s="741"/>
      <c r="CW32" s="741"/>
      <c r="CX32" s="741"/>
      <c r="CY32" s="741"/>
      <c r="CZ32" s="741"/>
      <c r="DA32" s="741">
        <v>0</v>
      </c>
      <c r="DB32" s="747"/>
      <c r="DC32" s="747"/>
      <c r="DD32" s="747"/>
      <c r="DE32" s="747"/>
      <c r="DF32" s="747"/>
      <c r="DG32" s="759"/>
      <c r="DH32" s="760">
        <v>177.19071428231135</v>
      </c>
      <c r="DI32" s="761"/>
      <c r="DJ32" s="761"/>
      <c r="DK32" s="761"/>
      <c r="DL32" s="761"/>
      <c r="DM32" s="761"/>
      <c r="DN32" s="761"/>
      <c r="DO32" s="742">
        <v>177.19071428231135</v>
      </c>
      <c r="DP32" s="742"/>
      <c r="DQ32" s="742"/>
      <c r="DR32" s="742"/>
      <c r="DS32" s="742"/>
      <c r="DT32" s="742"/>
      <c r="DU32" s="742"/>
      <c r="DV32" s="742">
        <v>177.19071428231135</v>
      </c>
      <c r="DW32" s="747"/>
      <c r="DX32" s="747"/>
      <c r="DY32" s="747"/>
      <c r="DZ32" s="747"/>
      <c r="EA32" s="747"/>
      <c r="EB32" s="747"/>
      <c r="EC32" s="742">
        <v>0</v>
      </c>
      <c r="ED32" s="742"/>
      <c r="EE32" s="742"/>
      <c r="EF32" s="742"/>
      <c r="EG32" s="742"/>
      <c r="EH32" s="742"/>
      <c r="EI32" s="742"/>
      <c r="EJ32" s="742">
        <v>0</v>
      </c>
      <c r="EK32" s="742"/>
      <c r="EL32" s="742"/>
      <c r="EM32" s="742"/>
      <c r="EN32" s="742"/>
      <c r="EO32" s="742"/>
      <c r="EP32" s="742"/>
      <c r="EQ32" s="742"/>
      <c r="ER32" s="742">
        <v>0</v>
      </c>
      <c r="ES32" s="744"/>
      <c r="ET32" s="744"/>
      <c r="EU32" s="744"/>
      <c r="EV32" s="744"/>
      <c r="EW32" s="744"/>
      <c r="EX32" s="744"/>
      <c r="EY32" s="745"/>
      <c r="EZ32" s="746">
        <v>1.8001913634358331</v>
      </c>
      <c r="FA32" s="741"/>
      <c r="FB32" s="741"/>
      <c r="FC32" s="741"/>
      <c r="FD32" s="741"/>
      <c r="FE32" s="741"/>
      <c r="FF32" s="741"/>
      <c r="FG32" s="741">
        <v>1.8001913634358331</v>
      </c>
      <c r="FH32" s="741"/>
      <c r="FI32" s="741"/>
      <c r="FJ32" s="741"/>
      <c r="FK32" s="741"/>
      <c r="FL32" s="741"/>
      <c r="FM32" s="741"/>
      <c r="FN32" s="741">
        <v>1.8001913634358331</v>
      </c>
      <c r="FO32" s="741"/>
      <c r="FP32" s="741"/>
      <c r="FQ32" s="741"/>
      <c r="FR32" s="741"/>
      <c r="FS32" s="741"/>
      <c r="FT32" s="741"/>
      <c r="FU32" s="741">
        <v>0</v>
      </c>
      <c r="FV32" s="741"/>
      <c r="FW32" s="741"/>
      <c r="FX32" s="741"/>
      <c r="FY32" s="741"/>
      <c r="FZ32" s="741"/>
      <c r="GA32" s="741"/>
      <c r="GB32" s="742">
        <f t="shared" si="0"/>
        <v>0</v>
      </c>
      <c r="GC32" s="742"/>
      <c r="GD32" s="742"/>
      <c r="GE32" s="742"/>
      <c r="GF32" s="742"/>
      <c r="GG32" s="742"/>
      <c r="GH32" s="742"/>
      <c r="GI32" s="742">
        <f t="shared" si="1"/>
        <v>0</v>
      </c>
      <c r="GJ32" s="747"/>
      <c r="GK32" s="747"/>
      <c r="GL32" s="747"/>
      <c r="GM32" s="747"/>
      <c r="GN32" s="747"/>
      <c r="GO32" s="759"/>
      <c r="GP32" s="746">
        <v>188.52</v>
      </c>
      <c r="GQ32" s="741"/>
      <c r="GR32" s="741"/>
      <c r="GS32" s="741"/>
      <c r="GT32" s="741"/>
      <c r="GU32" s="741"/>
      <c r="GV32" s="741"/>
      <c r="GW32" s="741">
        <v>188.52</v>
      </c>
      <c r="GX32" s="741"/>
      <c r="GY32" s="741"/>
      <c r="GZ32" s="741"/>
      <c r="HA32" s="741"/>
      <c r="HB32" s="741"/>
      <c r="HC32" s="741"/>
      <c r="HD32" s="741">
        <v>188.52</v>
      </c>
      <c r="HE32" s="741"/>
      <c r="HF32" s="741"/>
      <c r="HG32" s="741"/>
      <c r="HH32" s="741"/>
      <c r="HI32" s="741"/>
      <c r="HJ32" s="741"/>
      <c r="HK32" s="741">
        <v>0</v>
      </c>
      <c r="HL32" s="741"/>
      <c r="HM32" s="741"/>
      <c r="HN32" s="741"/>
      <c r="HO32" s="741"/>
      <c r="HP32" s="741"/>
      <c r="HQ32" s="741"/>
      <c r="HR32" s="741">
        <f t="shared" si="2"/>
        <v>0</v>
      </c>
      <c r="HS32" s="741"/>
      <c r="HT32" s="741"/>
      <c r="HU32" s="741"/>
      <c r="HV32" s="741"/>
      <c r="HW32" s="741"/>
      <c r="HX32" s="741"/>
      <c r="HY32" s="741">
        <f t="shared" si="3"/>
        <v>0</v>
      </c>
      <c r="HZ32" s="741"/>
      <c r="IA32" s="741"/>
      <c r="IB32" s="741"/>
      <c r="IC32" s="741"/>
      <c r="ID32" s="741"/>
      <c r="IE32" s="748"/>
    </row>
    <row r="33" spans="1:246" s="2" customFormat="1" ht="19.5" customHeight="1" x14ac:dyDescent="0.2">
      <c r="A33" s="749" t="s">
        <v>477</v>
      </c>
      <c r="B33" s="750"/>
      <c r="C33" s="750"/>
      <c r="D33" s="750"/>
      <c r="E33" s="751"/>
      <c r="F33" s="752" t="s">
        <v>478</v>
      </c>
      <c r="G33" s="753"/>
      <c r="H33" s="753"/>
      <c r="I33" s="753"/>
      <c r="J33" s="753"/>
      <c r="K33" s="753"/>
      <c r="L33" s="753"/>
      <c r="M33" s="753"/>
      <c r="N33" s="753"/>
      <c r="O33" s="753"/>
      <c r="P33" s="753"/>
      <c r="Q33" s="753"/>
      <c r="R33" s="753"/>
      <c r="S33" s="753"/>
      <c r="T33" s="753"/>
      <c r="U33" s="753"/>
      <c r="V33" s="753"/>
      <c r="W33" s="753"/>
      <c r="X33" s="753"/>
      <c r="Y33" s="753"/>
      <c r="Z33" s="753"/>
      <c r="AA33" s="753"/>
      <c r="AB33" s="765">
        <v>0.5</v>
      </c>
      <c r="AC33" s="747"/>
      <c r="AD33" s="747"/>
      <c r="AE33" s="747"/>
      <c r="AF33" s="747"/>
      <c r="AG33" s="747"/>
      <c r="AH33" s="747"/>
      <c r="AI33" s="747">
        <v>0.5</v>
      </c>
      <c r="AJ33" s="747"/>
      <c r="AK33" s="747"/>
      <c r="AL33" s="747"/>
      <c r="AM33" s="747"/>
      <c r="AN33" s="747"/>
      <c r="AO33" s="747"/>
      <c r="AP33" s="747">
        <v>0.5</v>
      </c>
      <c r="AQ33" s="747"/>
      <c r="AR33" s="747"/>
      <c r="AS33" s="747"/>
      <c r="AT33" s="747"/>
      <c r="AU33" s="747"/>
      <c r="AV33" s="747"/>
      <c r="AW33" s="766">
        <v>0.4</v>
      </c>
      <c r="AX33" s="766"/>
      <c r="AY33" s="766"/>
      <c r="AZ33" s="766"/>
      <c r="BA33" s="766"/>
      <c r="BB33" s="766"/>
      <c r="BC33" s="766"/>
      <c r="BD33" s="766">
        <v>0.4</v>
      </c>
      <c r="BE33" s="766"/>
      <c r="BF33" s="766"/>
      <c r="BG33" s="766"/>
      <c r="BH33" s="766"/>
      <c r="BI33" s="766"/>
      <c r="BJ33" s="766"/>
      <c r="BK33" s="766">
        <v>0.4</v>
      </c>
      <c r="BL33" s="766"/>
      <c r="BM33" s="766"/>
      <c r="BN33" s="766"/>
      <c r="BO33" s="766"/>
      <c r="BP33" s="766"/>
      <c r="BQ33" s="767"/>
      <c r="BR33" s="746">
        <v>0.24</v>
      </c>
      <c r="BS33" s="741"/>
      <c r="BT33" s="741"/>
      <c r="BU33" s="741"/>
      <c r="BV33" s="741"/>
      <c r="BW33" s="741"/>
      <c r="BX33" s="741"/>
      <c r="BY33" s="741">
        <v>0.24</v>
      </c>
      <c r="BZ33" s="741"/>
      <c r="CA33" s="741"/>
      <c r="CB33" s="741"/>
      <c r="CC33" s="741"/>
      <c r="CD33" s="741"/>
      <c r="CE33" s="741"/>
      <c r="CF33" s="741">
        <v>0.24</v>
      </c>
      <c r="CG33" s="747"/>
      <c r="CH33" s="747"/>
      <c r="CI33" s="747"/>
      <c r="CJ33" s="747"/>
      <c r="CK33" s="747"/>
      <c r="CL33" s="747"/>
      <c r="CM33" s="741">
        <v>0.19199999999999998</v>
      </c>
      <c r="CN33" s="741"/>
      <c r="CO33" s="741"/>
      <c r="CP33" s="741"/>
      <c r="CQ33" s="741"/>
      <c r="CR33" s="741"/>
      <c r="CS33" s="741"/>
      <c r="CT33" s="741">
        <v>0.19199999999999998</v>
      </c>
      <c r="CU33" s="741"/>
      <c r="CV33" s="741"/>
      <c r="CW33" s="741"/>
      <c r="CX33" s="741"/>
      <c r="CY33" s="741"/>
      <c r="CZ33" s="741"/>
      <c r="DA33" s="741">
        <v>0.19199999999999998</v>
      </c>
      <c r="DB33" s="747"/>
      <c r="DC33" s="747"/>
      <c r="DD33" s="747"/>
      <c r="DE33" s="747"/>
      <c r="DF33" s="747"/>
      <c r="DG33" s="759"/>
      <c r="DH33" s="760">
        <v>168.54169210276473</v>
      </c>
      <c r="DI33" s="761"/>
      <c r="DJ33" s="761"/>
      <c r="DK33" s="761"/>
      <c r="DL33" s="761"/>
      <c r="DM33" s="761"/>
      <c r="DN33" s="761"/>
      <c r="DO33" s="742">
        <v>168.54169210276473</v>
      </c>
      <c r="DP33" s="742"/>
      <c r="DQ33" s="742"/>
      <c r="DR33" s="742"/>
      <c r="DS33" s="742"/>
      <c r="DT33" s="742"/>
      <c r="DU33" s="742"/>
      <c r="DV33" s="742">
        <v>168.54169210276473</v>
      </c>
      <c r="DW33" s="747"/>
      <c r="DX33" s="747"/>
      <c r="DY33" s="747"/>
      <c r="DZ33" s="747"/>
      <c r="EA33" s="747"/>
      <c r="EB33" s="747"/>
      <c r="EC33" s="742">
        <v>162.80963658390922</v>
      </c>
      <c r="ED33" s="742"/>
      <c r="EE33" s="742"/>
      <c r="EF33" s="742"/>
      <c r="EG33" s="742"/>
      <c r="EH33" s="742"/>
      <c r="EI33" s="742"/>
      <c r="EJ33" s="742">
        <v>162.80963658390922</v>
      </c>
      <c r="EK33" s="742"/>
      <c r="EL33" s="742"/>
      <c r="EM33" s="742"/>
      <c r="EN33" s="742"/>
      <c r="EO33" s="742"/>
      <c r="EP33" s="742"/>
      <c r="EQ33" s="742"/>
      <c r="ER33" s="742">
        <v>162.80963658390922</v>
      </c>
      <c r="ES33" s="744"/>
      <c r="ET33" s="744"/>
      <c r="EU33" s="744"/>
      <c r="EV33" s="744"/>
      <c r="EW33" s="744"/>
      <c r="EX33" s="744"/>
      <c r="EY33" s="745"/>
      <c r="EZ33" s="746">
        <v>2.4367422842417712</v>
      </c>
      <c r="FA33" s="741"/>
      <c r="FB33" s="741"/>
      <c r="FC33" s="741"/>
      <c r="FD33" s="741"/>
      <c r="FE33" s="741"/>
      <c r="FF33" s="741"/>
      <c r="FG33" s="741">
        <v>2.4367422842417712</v>
      </c>
      <c r="FH33" s="741"/>
      <c r="FI33" s="741"/>
      <c r="FJ33" s="741"/>
      <c r="FK33" s="741"/>
      <c r="FL33" s="741"/>
      <c r="FM33" s="741"/>
      <c r="FN33" s="741">
        <v>2.4367422842417712</v>
      </c>
      <c r="FO33" s="741"/>
      <c r="FP33" s="741"/>
      <c r="FQ33" s="741"/>
      <c r="FR33" s="741"/>
      <c r="FS33" s="741"/>
      <c r="FT33" s="741"/>
      <c r="FU33" s="741">
        <v>1.66</v>
      </c>
      <c r="FV33" s="741"/>
      <c r="FW33" s="741"/>
      <c r="FX33" s="741"/>
      <c r="FY33" s="741"/>
      <c r="FZ33" s="741"/>
      <c r="GA33" s="741"/>
      <c r="GB33" s="742">
        <f t="shared" si="0"/>
        <v>1.66</v>
      </c>
      <c r="GC33" s="742"/>
      <c r="GD33" s="742"/>
      <c r="GE33" s="742"/>
      <c r="GF33" s="742"/>
      <c r="GG33" s="742"/>
      <c r="GH33" s="742"/>
      <c r="GI33" s="742">
        <f t="shared" si="1"/>
        <v>1.66</v>
      </c>
      <c r="GJ33" s="747"/>
      <c r="GK33" s="747"/>
      <c r="GL33" s="747"/>
      <c r="GM33" s="747"/>
      <c r="GN33" s="747"/>
      <c r="GO33" s="759"/>
      <c r="GP33" s="746">
        <v>2000.7203921717717</v>
      </c>
      <c r="GQ33" s="741"/>
      <c r="GR33" s="741"/>
      <c r="GS33" s="741"/>
      <c r="GT33" s="741"/>
      <c r="GU33" s="741"/>
      <c r="GV33" s="741"/>
      <c r="GW33" s="741">
        <v>2000.7203921717717</v>
      </c>
      <c r="GX33" s="741"/>
      <c r="GY33" s="741"/>
      <c r="GZ33" s="741"/>
      <c r="HA33" s="741"/>
      <c r="HB33" s="741"/>
      <c r="HC33" s="741"/>
      <c r="HD33" s="741">
        <v>2000.7203921717717</v>
      </c>
      <c r="HE33" s="741"/>
      <c r="HF33" s="741"/>
      <c r="HG33" s="741"/>
      <c r="HH33" s="741"/>
      <c r="HI33" s="741"/>
      <c r="HJ33" s="741"/>
      <c r="HK33" s="741">
        <v>1949.8319999999999</v>
      </c>
      <c r="HL33" s="741"/>
      <c r="HM33" s="741"/>
      <c r="HN33" s="741"/>
      <c r="HO33" s="741"/>
      <c r="HP33" s="741"/>
      <c r="HQ33" s="741"/>
      <c r="HR33" s="741">
        <f t="shared" si="2"/>
        <v>1949.8319999999999</v>
      </c>
      <c r="HS33" s="741"/>
      <c r="HT33" s="741"/>
      <c r="HU33" s="741"/>
      <c r="HV33" s="741"/>
      <c r="HW33" s="741"/>
      <c r="HX33" s="741"/>
      <c r="HY33" s="741">
        <f t="shared" si="3"/>
        <v>1949.8319999999999</v>
      </c>
      <c r="HZ33" s="741"/>
      <c r="IA33" s="741"/>
      <c r="IB33" s="741"/>
      <c r="IC33" s="741"/>
      <c r="ID33" s="741"/>
      <c r="IE33" s="748"/>
      <c r="IF33" s="834">
        <v>5.78</v>
      </c>
      <c r="IG33" s="835"/>
      <c r="IH33" s="835"/>
      <c r="II33" s="835"/>
      <c r="IJ33" s="835"/>
      <c r="IK33" s="835"/>
      <c r="IL33" s="835"/>
    </row>
    <row r="34" spans="1:246" s="2" customFormat="1" ht="19.5" customHeight="1" x14ac:dyDescent="0.2">
      <c r="A34" s="749" t="s">
        <v>479</v>
      </c>
      <c r="B34" s="750"/>
      <c r="C34" s="750"/>
      <c r="D34" s="750"/>
      <c r="E34" s="751"/>
      <c r="F34" s="752" t="s">
        <v>175</v>
      </c>
      <c r="G34" s="753"/>
      <c r="H34" s="753"/>
      <c r="I34" s="753"/>
      <c r="J34" s="753"/>
      <c r="K34" s="753"/>
      <c r="L34" s="753"/>
      <c r="M34" s="753"/>
      <c r="N34" s="753"/>
      <c r="O34" s="753"/>
      <c r="P34" s="753"/>
      <c r="Q34" s="753"/>
      <c r="R34" s="753"/>
      <c r="S34" s="753"/>
      <c r="T34" s="753"/>
      <c r="U34" s="753"/>
      <c r="V34" s="753"/>
      <c r="W34" s="753"/>
      <c r="X34" s="753"/>
      <c r="Y34" s="753"/>
      <c r="Z34" s="753"/>
      <c r="AA34" s="753"/>
      <c r="AB34" s="765">
        <v>0.2</v>
      </c>
      <c r="AC34" s="747"/>
      <c r="AD34" s="747"/>
      <c r="AE34" s="747"/>
      <c r="AF34" s="747"/>
      <c r="AG34" s="747"/>
      <c r="AH34" s="747"/>
      <c r="AI34" s="747">
        <v>0.2</v>
      </c>
      <c r="AJ34" s="747"/>
      <c r="AK34" s="747"/>
      <c r="AL34" s="747"/>
      <c r="AM34" s="747"/>
      <c r="AN34" s="747"/>
      <c r="AO34" s="747"/>
      <c r="AP34" s="747">
        <v>0.2</v>
      </c>
      <c r="AQ34" s="747"/>
      <c r="AR34" s="747"/>
      <c r="AS34" s="747"/>
      <c r="AT34" s="747"/>
      <c r="AU34" s="747"/>
      <c r="AV34" s="747"/>
      <c r="AW34" s="766">
        <v>0.16</v>
      </c>
      <c r="AX34" s="766"/>
      <c r="AY34" s="766"/>
      <c r="AZ34" s="766"/>
      <c r="BA34" s="766"/>
      <c r="BB34" s="766"/>
      <c r="BC34" s="766"/>
      <c r="BD34" s="766">
        <v>0.16</v>
      </c>
      <c r="BE34" s="766"/>
      <c r="BF34" s="766"/>
      <c r="BG34" s="766"/>
      <c r="BH34" s="766"/>
      <c r="BI34" s="766"/>
      <c r="BJ34" s="766"/>
      <c r="BK34" s="766">
        <v>0.16</v>
      </c>
      <c r="BL34" s="766"/>
      <c r="BM34" s="766"/>
      <c r="BN34" s="766"/>
      <c r="BO34" s="766"/>
      <c r="BP34" s="766"/>
      <c r="BQ34" s="767"/>
      <c r="BR34" s="746">
        <v>0</v>
      </c>
      <c r="BS34" s="741"/>
      <c r="BT34" s="741"/>
      <c r="BU34" s="741"/>
      <c r="BV34" s="741"/>
      <c r="BW34" s="741"/>
      <c r="BX34" s="741"/>
      <c r="BY34" s="741">
        <v>0</v>
      </c>
      <c r="BZ34" s="741"/>
      <c r="CA34" s="741"/>
      <c r="CB34" s="741"/>
      <c r="CC34" s="741"/>
      <c r="CD34" s="741"/>
      <c r="CE34" s="741"/>
      <c r="CF34" s="741">
        <v>0</v>
      </c>
      <c r="CG34" s="747"/>
      <c r="CH34" s="747"/>
      <c r="CI34" s="747"/>
      <c r="CJ34" s="747"/>
      <c r="CK34" s="747"/>
      <c r="CL34" s="747"/>
      <c r="CM34" s="741">
        <v>0</v>
      </c>
      <c r="CN34" s="741"/>
      <c r="CO34" s="741"/>
      <c r="CP34" s="741"/>
      <c r="CQ34" s="741"/>
      <c r="CR34" s="741"/>
      <c r="CS34" s="741"/>
      <c r="CT34" s="741">
        <v>0</v>
      </c>
      <c r="CU34" s="741"/>
      <c r="CV34" s="741"/>
      <c r="CW34" s="741"/>
      <c r="CX34" s="741"/>
      <c r="CY34" s="741"/>
      <c r="CZ34" s="741"/>
      <c r="DA34" s="741">
        <v>0</v>
      </c>
      <c r="DB34" s="747"/>
      <c r="DC34" s="747"/>
      <c r="DD34" s="747"/>
      <c r="DE34" s="747"/>
      <c r="DF34" s="747"/>
      <c r="DG34" s="759"/>
      <c r="DH34" s="760">
        <v>168.53506313405791</v>
      </c>
      <c r="DI34" s="761"/>
      <c r="DJ34" s="761"/>
      <c r="DK34" s="761"/>
      <c r="DL34" s="761"/>
      <c r="DM34" s="761"/>
      <c r="DN34" s="761"/>
      <c r="DO34" s="742">
        <v>168.53506313405791</v>
      </c>
      <c r="DP34" s="742"/>
      <c r="DQ34" s="742"/>
      <c r="DR34" s="742"/>
      <c r="DS34" s="742"/>
      <c r="DT34" s="742"/>
      <c r="DU34" s="742"/>
      <c r="DV34" s="742">
        <v>168.53506313405791</v>
      </c>
      <c r="DW34" s="747"/>
      <c r="DX34" s="747"/>
      <c r="DY34" s="747"/>
      <c r="DZ34" s="747"/>
      <c r="EA34" s="747"/>
      <c r="EB34" s="747"/>
      <c r="EC34" s="742">
        <v>162.54758211703708</v>
      </c>
      <c r="ED34" s="742"/>
      <c r="EE34" s="742"/>
      <c r="EF34" s="742"/>
      <c r="EG34" s="742"/>
      <c r="EH34" s="742"/>
      <c r="EI34" s="742"/>
      <c r="EJ34" s="742">
        <v>162.54758211703708</v>
      </c>
      <c r="EK34" s="742"/>
      <c r="EL34" s="742"/>
      <c r="EM34" s="742"/>
      <c r="EN34" s="742"/>
      <c r="EO34" s="742"/>
      <c r="EP34" s="742"/>
      <c r="EQ34" s="742"/>
      <c r="ER34" s="742">
        <v>162.54758211703708</v>
      </c>
      <c r="ES34" s="744"/>
      <c r="ET34" s="744"/>
      <c r="EU34" s="744"/>
      <c r="EV34" s="744"/>
      <c r="EW34" s="744"/>
      <c r="EX34" s="744"/>
      <c r="EY34" s="745"/>
      <c r="EZ34" s="746">
        <v>2.3167344696111449</v>
      </c>
      <c r="FA34" s="741"/>
      <c r="FB34" s="741"/>
      <c r="FC34" s="741"/>
      <c r="FD34" s="741"/>
      <c r="FE34" s="741"/>
      <c r="FF34" s="741"/>
      <c r="FG34" s="741">
        <v>2.3167344696111449</v>
      </c>
      <c r="FH34" s="741"/>
      <c r="FI34" s="741"/>
      <c r="FJ34" s="741"/>
      <c r="FK34" s="741"/>
      <c r="FL34" s="741"/>
      <c r="FM34" s="741"/>
      <c r="FN34" s="741">
        <v>2.3167344696111449</v>
      </c>
      <c r="FO34" s="741"/>
      <c r="FP34" s="741"/>
      <c r="FQ34" s="741"/>
      <c r="FR34" s="741"/>
      <c r="FS34" s="741"/>
      <c r="FT34" s="741"/>
      <c r="FU34" s="741">
        <v>2.3167344696111449</v>
      </c>
      <c r="FV34" s="741"/>
      <c r="FW34" s="741"/>
      <c r="FX34" s="741"/>
      <c r="FY34" s="741"/>
      <c r="FZ34" s="741"/>
      <c r="GA34" s="741"/>
      <c r="GB34" s="741">
        <v>2.3167344696111449</v>
      </c>
      <c r="GC34" s="741"/>
      <c r="GD34" s="741"/>
      <c r="GE34" s="741"/>
      <c r="GF34" s="741"/>
      <c r="GG34" s="741"/>
      <c r="GH34" s="741"/>
      <c r="GI34" s="741">
        <v>2.3167344696111449</v>
      </c>
      <c r="GJ34" s="741"/>
      <c r="GK34" s="741"/>
      <c r="GL34" s="741"/>
      <c r="GM34" s="741"/>
      <c r="GN34" s="741"/>
      <c r="GO34" s="741"/>
      <c r="GP34" s="746">
        <v>3513.4445865825701</v>
      </c>
      <c r="GQ34" s="741"/>
      <c r="GR34" s="741"/>
      <c r="GS34" s="741"/>
      <c r="GT34" s="741"/>
      <c r="GU34" s="741"/>
      <c r="GV34" s="741"/>
      <c r="GW34" s="741">
        <v>3513.4445865825701</v>
      </c>
      <c r="GX34" s="741"/>
      <c r="GY34" s="741"/>
      <c r="GZ34" s="741"/>
      <c r="HA34" s="741"/>
      <c r="HB34" s="741"/>
      <c r="HC34" s="741"/>
      <c r="HD34" s="741">
        <v>3513.4445865825701</v>
      </c>
      <c r="HE34" s="741"/>
      <c r="HF34" s="741"/>
      <c r="HG34" s="741"/>
      <c r="HH34" s="741"/>
      <c r="HI34" s="741"/>
      <c r="HJ34" s="741"/>
      <c r="HK34" s="741">
        <v>3513.4445865825701</v>
      </c>
      <c r="HL34" s="741"/>
      <c r="HM34" s="741"/>
      <c r="HN34" s="741"/>
      <c r="HO34" s="741"/>
      <c r="HP34" s="741"/>
      <c r="HQ34" s="741"/>
      <c r="HR34" s="741">
        <v>3513.4445865825701</v>
      </c>
      <c r="HS34" s="741"/>
      <c r="HT34" s="741"/>
      <c r="HU34" s="741"/>
      <c r="HV34" s="741"/>
      <c r="HW34" s="741"/>
      <c r="HX34" s="741"/>
      <c r="HY34" s="741">
        <v>3513.4445865825701</v>
      </c>
      <c r="HZ34" s="741"/>
      <c r="IA34" s="741"/>
      <c r="IB34" s="741"/>
      <c r="IC34" s="741"/>
      <c r="ID34" s="741"/>
      <c r="IE34" s="741"/>
    </row>
    <row r="35" spans="1:246" s="137" customFormat="1" ht="21" customHeight="1" x14ac:dyDescent="0.2">
      <c r="A35" s="749" t="s">
        <v>480</v>
      </c>
      <c r="B35" s="750"/>
      <c r="C35" s="750"/>
      <c r="D35" s="750"/>
      <c r="E35" s="751"/>
      <c r="F35" s="752" t="s">
        <v>481</v>
      </c>
      <c r="G35" s="753"/>
      <c r="H35" s="753"/>
      <c r="I35" s="753"/>
      <c r="J35" s="753"/>
      <c r="K35" s="753"/>
      <c r="L35" s="753"/>
      <c r="M35" s="753"/>
      <c r="N35" s="753"/>
      <c r="O35" s="753"/>
      <c r="P35" s="753"/>
      <c r="Q35" s="753"/>
      <c r="R35" s="753"/>
      <c r="S35" s="753"/>
      <c r="T35" s="753"/>
      <c r="U35" s="753"/>
      <c r="V35" s="753"/>
      <c r="W35" s="753"/>
      <c r="X35" s="753"/>
      <c r="Y35" s="753"/>
      <c r="Z35" s="753"/>
      <c r="AA35" s="753"/>
      <c r="AB35" s="765">
        <v>0</v>
      </c>
      <c r="AC35" s="747"/>
      <c r="AD35" s="747"/>
      <c r="AE35" s="747"/>
      <c r="AF35" s="747"/>
      <c r="AG35" s="747"/>
      <c r="AH35" s="747"/>
      <c r="AI35" s="747">
        <v>0</v>
      </c>
      <c r="AJ35" s="747"/>
      <c r="AK35" s="747"/>
      <c r="AL35" s="747"/>
      <c r="AM35" s="747"/>
      <c r="AN35" s="747"/>
      <c r="AO35" s="747"/>
      <c r="AP35" s="747">
        <v>0</v>
      </c>
      <c r="AQ35" s="747"/>
      <c r="AR35" s="747"/>
      <c r="AS35" s="747"/>
      <c r="AT35" s="747"/>
      <c r="AU35" s="747"/>
      <c r="AV35" s="747"/>
      <c r="AW35" s="766">
        <v>0</v>
      </c>
      <c r="AX35" s="766"/>
      <c r="AY35" s="766"/>
      <c r="AZ35" s="766"/>
      <c r="BA35" s="766"/>
      <c r="BB35" s="766"/>
      <c r="BC35" s="766"/>
      <c r="BD35" s="766">
        <v>0</v>
      </c>
      <c r="BE35" s="766"/>
      <c r="BF35" s="766"/>
      <c r="BG35" s="766"/>
      <c r="BH35" s="766"/>
      <c r="BI35" s="766"/>
      <c r="BJ35" s="766"/>
      <c r="BK35" s="766">
        <v>0</v>
      </c>
      <c r="BL35" s="766"/>
      <c r="BM35" s="766"/>
      <c r="BN35" s="766"/>
      <c r="BO35" s="766"/>
      <c r="BP35" s="766"/>
      <c r="BQ35" s="767"/>
      <c r="BR35" s="746">
        <v>0</v>
      </c>
      <c r="BS35" s="741"/>
      <c r="BT35" s="741"/>
      <c r="BU35" s="741"/>
      <c r="BV35" s="741"/>
      <c r="BW35" s="741"/>
      <c r="BX35" s="741"/>
      <c r="BY35" s="741">
        <v>0</v>
      </c>
      <c r="BZ35" s="741"/>
      <c r="CA35" s="741"/>
      <c r="CB35" s="741"/>
      <c r="CC35" s="741"/>
      <c r="CD35" s="741"/>
      <c r="CE35" s="741"/>
      <c r="CF35" s="741">
        <v>0</v>
      </c>
      <c r="CG35" s="747"/>
      <c r="CH35" s="747"/>
      <c r="CI35" s="747"/>
      <c r="CJ35" s="747"/>
      <c r="CK35" s="747"/>
      <c r="CL35" s="747"/>
      <c r="CM35" s="741">
        <v>0</v>
      </c>
      <c r="CN35" s="741"/>
      <c r="CO35" s="741"/>
      <c r="CP35" s="741"/>
      <c r="CQ35" s="741"/>
      <c r="CR35" s="741"/>
      <c r="CS35" s="741"/>
      <c r="CT35" s="741">
        <v>0</v>
      </c>
      <c r="CU35" s="741"/>
      <c r="CV35" s="741"/>
      <c r="CW35" s="741"/>
      <c r="CX35" s="741"/>
      <c r="CY35" s="741"/>
      <c r="CZ35" s="741"/>
      <c r="DA35" s="741">
        <v>0</v>
      </c>
      <c r="DB35" s="747"/>
      <c r="DC35" s="747"/>
      <c r="DD35" s="747"/>
      <c r="DE35" s="747"/>
      <c r="DF35" s="747"/>
      <c r="DG35" s="759"/>
      <c r="DH35" s="760">
        <v>158.62443869625372</v>
      </c>
      <c r="DI35" s="761"/>
      <c r="DJ35" s="761"/>
      <c r="DK35" s="761"/>
      <c r="DL35" s="761"/>
      <c r="DM35" s="761"/>
      <c r="DN35" s="761"/>
      <c r="DO35" s="742">
        <v>158.62443869625372</v>
      </c>
      <c r="DP35" s="742"/>
      <c r="DQ35" s="742"/>
      <c r="DR35" s="742"/>
      <c r="DS35" s="742"/>
      <c r="DT35" s="742"/>
      <c r="DU35" s="742"/>
      <c r="DV35" s="742">
        <v>158.62443869625372</v>
      </c>
      <c r="DW35" s="747"/>
      <c r="DX35" s="747"/>
      <c r="DY35" s="747"/>
      <c r="DZ35" s="747"/>
      <c r="EA35" s="747"/>
      <c r="EB35" s="747"/>
      <c r="EC35" s="742">
        <v>0</v>
      </c>
      <c r="ED35" s="742"/>
      <c r="EE35" s="742"/>
      <c r="EF35" s="742"/>
      <c r="EG35" s="742"/>
      <c r="EH35" s="742"/>
      <c r="EI35" s="742"/>
      <c r="EJ35" s="742">
        <v>0</v>
      </c>
      <c r="EK35" s="742"/>
      <c r="EL35" s="742"/>
      <c r="EM35" s="742"/>
      <c r="EN35" s="742"/>
      <c r="EO35" s="742"/>
      <c r="EP35" s="742"/>
      <c r="EQ35" s="742"/>
      <c r="ER35" s="742">
        <v>0</v>
      </c>
      <c r="ES35" s="744"/>
      <c r="ET35" s="744"/>
      <c r="EU35" s="744"/>
      <c r="EV35" s="744"/>
      <c r="EW35" s="744"/>
      <c r="EX35" s="744"/>
      <c r="EY35" s="745"/>
      <c r="EZ35" s="746">
        <v>2.3722856784234976</v>
      </c>
      <c r="FA35" s="741"/>
      <c r="FB35" s="741"/>
      <c r="FC35" s="741"/>
      <c r="FD35" s="741"/>
      <c r="FE35" s="741"/>
      <c r="FF35" s="741"/>
      <c r="FG35" s="741">
        <v>2.3722856784234976</v>
      </c>
      <c r="FH35" s="741"/>
      <c r="FI35" s="741"/>
      <c r="FJ35" s="741"/>
      <c r="FK35" s="741"/>
      <c r="FL35" s="741"/>
      <c r="FM35" s="741"/>
      <c r="FN35" s="741">
        <v>2.3722856784234976</v>
      </c>
      <c r="FO35" s="741"/>
      <c r="FP35" s="741"/>
      <c r="FQ35" s="741"/>
      <c r="FR35" s="741"/>
      <c r="FS35" s="741"/>
      <c r="FT35" s="741"/>
      <c r="FU35" s="741">
        <v>0</v>
      </c>
      <c r="FV35" s="741"/>
      <c r="FW35" s="741"/>
      <c r="FX35" s="741"/>
      <c r="FY35" s="741"/>
      <c r="FZ35" s="741"/>
      <c r="GA35" s="741"/>
      <c r="GB35" s="742">
        <f t="shared" si="0"/>
        <v>0</v>
      </c>
      <c r="GC35" s="742"/>
      <c r="GD35" s="742"/>
      <c r="GE35" s="742"/>
      <c r="GF35" s="742"/>
      <c r="GG35" s="742"/>
      <c r="GH35" s="742"/>
      <c r="GI35" s="742">
        <f t="shared" si="1"/>
        <v>0</v>
      </c>
      <c r="GJ35" s="747"/>
      <c r="GK35" s="747"/>
      <c r="GL35" s="747"/>
      <c r="GM35" s="747"/>
      <c r="GN35" s="747"/>
      <c r="GO35" s="759"/>
      <c r="GP35" s="746">
        <v>136.08000000000001</v>
      </c>
      <c r="GQ35" s="741"/>
      <c r="GR35" s="741"/>
      <c r="GS35" s="741"/>
      <c r="GT35" s="741"/>
      <c r="GU35" s="741"/>
      <c r="GV35" s="741"/>
      <c r="GW35" s="741">
        <v>136.08000000000001</v>
      </c>
      <c r="GX35" s="741"/>
      <c r="GY35" s="741"/>
      <c r="GZ35" s="741"/>
      <c r="HA35" s="741"/>
      <c r="HB35" s="741"/>
      <c r="HC35" s="741"/>
      <c r="HD35" s="741">
        <v>136.08000000000001</v>
      </c>
      <c r="HE35" s="741"/>
      <c r="HF35" s="741"/>
      <c r="HG35" s="741"/>
      <c r="HH35" s="741"/>
      <c r="HI35" s="741"/>
      <c r="HJ35" s="741"/>
      <c r="HK35" s="741">
        <v>0</v>
      </c>
      <c r="HL35" s="741"/>
      <c r="HM35" s="741"/>
      <c r="HN35" s="741"/>
      <c r="HO35" s="741"/>
      <c r="HP35" s="741"/>
      <c r="HQ35" s="741"/>
      <c r="HR35" s="741">
        <f t="shared" si="2"/>
        <v>0</v>
      </c>
      <c r="HS35" s="741"/>
      <c r="HT35" s="741"/>
      <c r="HU35" s="741"/>
      <c r="HV35" s="741"/>
      <c r="HW35" s="741"/>
      <c r="HX35" s="741"/>
      <c r="HY35" s="741">
        <f t="shared" si="3"/>
        <v>0</v>
      </c>
      <c r="HZ35" s="741"/>
      <c r="IA35" s="741"/>
      <c r="IB35" s="741"/>
      <c r="IC35" s="741"/>
      <c r="ID35" s="741"/>
      <c r="IE35" s="748"/>
    </row>
    <row r="36" spans="1:246" s="2" customFormat="1" ht="19.5" customHeight="1" thickBot="1" x14ac:dyDescent="0.25">
      <c r="A36" s="749" t="s">
        <v>482</v>
      </c>
      <c r="B36" s="750"/>
      <c r="C36" s="750"/>
      <c r="D36" s="750"/>
      <c r="E36" s="751"/>
      <c r="F36" s="752" t="s">
        <v>483</v>
      </c>
      <c r="G36" s="753"/>
      <c r="H36" s="753"/>
      <c r="I36" s="753"/>
      <c r="J36" s="753"/>
      <c r="K36" s="753"/>
      <c r="L36" s="753"/>
      <c r="M36" s="753"/>
      <c r="N36" s="753"/>
      <c r="O36" s="753"/>
      <c r="P36" s="753"/>
      <c r="Q36" s="753"/>
      <c r="R36" s="753"/>
      <c r="S36" s="753"/>
      <c r="T36" s="753"/>
      <c r="U36" s="753"/>
      <c r="V36" s="753"/>
      <c r="W36" s="753"/>
      <c r="X36" s="753"/>
      <c r="Y36" s="753"/>
      <c r="Z36" s="753"/>
      <c r="AA36" s="753"/>
      <c r="AB36" s="754">
        <v>0.48</v>
      </c>
      <c r="AC36" s="740"/>
      <c r="AD36" s="740"/>
      <c r="AE36" s="740"/>
      <c r="AF36" s="740"/>
      <c r="AG36" s="740"/>
      <c r="AH36" s="740"/>
      <c r="AI36" s="740">
        <v>0.48</v>
      </c>
      <c r="AJ36" s="740"/>
      <c r="AK36" s="740"/>
      <c r="AL36" s="740"/>
      <c r="AM36" s="740"/>
      <c r="AN36" s="740"/>
      <c r="AO36" s="740"/>
      <c r="AP36" s="740">
        <v>0.48</v>
      </c>
      <c r="AQ36" s="740"/>
      <c r="AR36" s="740"/>
      <c r="AS36" s="740"/>
      <c r="AT36" s="740"/>
      <c r="AU36" s="740"/>
      <c r="AV36" s="740"/>
      <c r="AW36" s="740">
        <v>0.48</v>
      </c>
      <c r="AX36" s="740"/>
      <c r="AY36" s="740"/>
      <c r="AZ36" s="740"/>
      <c r="BA36" s="740"/>
      <c r="BB36" s="740"/>
      <c r="BC36" s="740"/>
      <c r="BD36" s="740">
        <v>0.48</v>
      </c>
      <c r="BE36" s="740"/>
      <c r="BF36" s="740"/>
      <c r="BG36" s="740"/>
      <c r="BH36" s="740"/>
      <c r="BI36" s="740"/>
      <c r="BJ36" s="740"/>
      <c r="BK36" s="740">
        <v>0.48</v>
      </c>
      <c r="BL36" s="740"/>
      <c r="BM36" s="740"/>
      <c r="BN36" s="740"/>
      <c r="BO36" s="740"/>
      <c r="BP36" s="740"/>
      <c r="BQ36" s="740"/>
      <c r="BR36" s="743">
        <v>0.26</v>
      </c>
      <c r="BS36" s="739"/>
      <c r="BT36" s="739"/>
      <c r="BU36" s="739"/>
      <c r="BV36" s="739"/>
      <c r="BW36" s="739"/>
      <c r="BX36" s="739"/>
      <c r="BY36" s="739">
        <v>0.26</v>
      </c>
      <c r="BZ36" s="739"/>
      <c r="CA36" s="739"/>
      <c r="CB36" s="739"/>
      <c r="CC36" s="739"/>
      <c r="CD36" s="739"/>
      <c r="CE36" s="739"/>
      <c r="CF36" s="739">
        <v>0.26</v>
      </c>
      <c r="CG36" s="740"/>
      <c r="CH36" s="740"/>
      <c r="CI36" s="740"/>
      <c r="CJ36" s="740"/>
      <c r="CK36" s="740"/>
      <c r="CL36" s="740"/>
      <c r="CM36" s="739">
        <v>0.20799999999999999</v>
      </c>
      <c r="CN36" s="739"/>
      <c r="CO36" s="739"/>
      <c r="CP36" s="739"/>
      <c r="CQ36" s="739"/>
      <c r="CR36" s="739"/>
      <c r="CS36" s="739"/>
      <c r="CT36" s="739">
        <v>0.20799999999999999</v>
      </c>
      <c r="CU36" s="739"/>
      <c r="CV36" s="739"/>
      <c r="CW36" s="739"/>
      <c r="CX36" s="739"/>
      <c r="CY36" s="739"/>
      <c r="CZ36" s="739"/>
      <c r="DA36" s="739">
        <v>0.20799999999999999</v>
      </c>
      <c r="DB36" s="740"/>
      <c r="DC36" s="740"/>
      <c r="DD36" s="740"/>
      <c r="DE36" s="740"/>
      <c r="DF36" s="740"/>
      <c r="DG36" s="762"/>
      <c r="DH36" s="763">
        <v>167.66467519359685</v>
      </c>
      <c r="DI36" s="764"/>
      <c r="DJ36" s="764"/>
      <c r="DK36" s="764"/>
      <c r="DL36" s="764"/>
      <c r="DM36" s="764"/>
      <c r="DN36" s="764"/>
      <c r="DO36" s="755">
        <v>167.66467519359685</v>
      </c>
      <c r="DP36" s="755"/>
      <c r="DQ36" s="755"/>
      <c r="DR36" s="755"/>
      <c r="DS36" s="755"/>
      <c r="DT36" s="755"/>
      <c r="DU36" s="755"/>
      <c r="DV36" s="755">
        <v>167.66467519359685</v>
      </c>
      <c r="DW36" s="740"/>
      <c r="DX36" s="740"/>
      <c r="DY36" s="740"/>
      <c r="DZ36" s="740"/>
      <c r="EA36" s="740"/>
      <c r="EB36" s="740"/>
      <c r="EC36" s="756">
        <v>163.54507082951977</v>
      </c>
      <c r="ED36" s="756"/>
      <c r="EE36" s="756"/>
      <c r="EF36" s="756"/>
      <c r="EG36" s="756"/>
      <c r="EH36" s="756"/>
      <c r="EI36" s="756"/>
      <c r="EJ36" s="755">
        <v>163.54507082951977</v>
      </c>
      <c r="EK36" s="755"/>
      <c r="EL36" s="755"/>
      <c r="EM36" s="755"/>
      <c r="EN36" s="755"/>
      <c r="EO36" s="755"/>
      <c r="EP36" s="755"/>
      <c r="EQ36" s="755"/>
      <c r="ER36" s="755">
        <v>163.54507082951977</v>
      </c>
      <c r="ES36" s="757"/>
      <c r="ET36" s="757"/>
      <c r="EU36" s="757"/>
      <c r="EV36" s="757"/>
      <c r="EW36" s="757"/>
      <c r="EX36" s="757"/>
      <c r="EY36" s="758"/>
      <c r="EZ36" s="743">
        <v>2.8973070728494377</v>
      </c>
      <c r="FA36" s="739"/>
      <c r="FB36" s="739"/>
      <c r="FC36" s="739"/>
      <c r="FD36" s="739"/>
      <c r="FE36" s="739"/>
      <c r="FF36" s="739"/>
      <c r="FG36" s="739">
        <v>2.8973070728494377</v>
      </c>
      <c r="FH36" s="739"/>
      <c r="FI36" s="739"/>
      <c r="FJ36" s="739"/>
      <c r="FK36" s="739"/>
      <c r="FL36" s="739"/>
      <c r="FM36" s="739"/>
      <c r="FN36" s="739">
        <v>2.8973070728494377</v>
      </c>
      <c r="FO36" s="739"/>
      <c r="FP36" s="739"/>
      <c r="FQ36" s="739"/>
      <c r="FR36" s="739"/>
      <c r="FS36" s="739"/>
      <c r="FT36" s="739"/>
      <c r="FU36" s="739">
        <v>2.8973070728494377</v>
      </c>
      <c r="FV36" s="739"/>
      <c r="FW36" s="739"/>
      <c r="FX36" s="739"/>
      <c r="FY36" s="739"/>
      <c r="FZ36" s="739"/>
      <c r="GA36" s="739"/>
      <c r="GB36" s="739">
        <v>2.8973070728494377</v>
      </c>
      <c r="GC36" s="739"/>
      <c r="GD36" s="739"/>
      <c r="GE36" s="739"/>
      <c r="GF36" s="739"/>
      <c r="GG36" s="739"/>
      <c r="GH36" s="739"/>
      <c r="GI36" s="739">
        <v>2.8973070728494377</v>
      </c>
      <c r="GJ36" s="739"/>
      <c r="GK36" s="739"/>
      <c r="GL36" s="739"/>
      <c r="GM36" s="739"/>
      <c r="GN36" s="739"/>
      <c r="GO36" s="739"/>
      <c r="GP36" s="743">
        <v>2975.6096938002665</v>
      </c>
      <c r="GQ36" s="739"/>
      <c r="GR36" s="739"/>
      <c r="GS36" s="739"/>
      <c r="GT36" s="739"/>
      <c r="GU36" s="739"/>
      <c r="GV36" s="739"/>
      <c r="GW36" s="739">
        <v>2975.6096938002665</v>
      </c>
      <c r="GX36" s="739"/>
      <c r="GY36" s="739"/>
      <c r="GZ36" s="739"/>
      <c r="HA36" s="739"/>
      <c r="HB36" s="739"/>
      <c r="HC36" s="739"/>
      <c r="HD36" s="739">
        <v>2975.6096938002665</v>
      </c>
      <c r="HE36" s="739"/>
      <c r="HF36" s="739"/>
      <c r="HG36" s="739"/>
      <c r="HH36" s="739"/>
      <c r="HI36" s="739"/>
      <c r="HJ36" s="739"/>
      <c r="HK36" s="739">
        <v>2975.6096938002665</v>
      </c>
      <c r="HL36" s="739"/>
      <c r="HM36" s="739"/>
      <c r="HN36" s="739"/>
      <c r="HO36" s="739"/>
      <c r="HP36" s="739"/>
      <c r="HQ36" s="739"/>
      <c r="HR36" s="739">
        <v>2975.6096938002665</v>
      </c>
      <c r="HS36" s="739"/>
      <c r="HT36" s="739"/>
      <c r="HU36" s="739"/>
      <c r="HV36" s="739"/>
      <c r="HW36" s="739"/>
      <c r="HX36" s="739"/>
      <c r="HY36" s="739">
        <v>2975.6096938002665</v>
      </c>
      <c r="HZ36" s="739"/>
      <c r="IA36" s="739"/>
      <c r="IB36" s="739"/>
      <c r="IC36" s="739"/>
      <c r="ID36" s="739"/>
      <c r="IE36" s="739"/>
    </row>
    <row r="38" spans="1:246" s="3" customFormat="1" ht="11.25" customHeight="1" x14ac:dyDescent="0.2">
      <c r="A38" s="128"/>
      <c r="B38" s="128"/>
      <c r="C38" s="128"/>
      <c r="D38" s="128"/>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t="s">
        <v>420</v>
      </c>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c r="BR38" s="128"/>
      <c r="BS38" s="128"/>
      <c r="BT38" s="128"/>
      <c r="BU38" s="128"/>
      <c r="BV38" s="128"/>
      <c r="BW38" s="128"/>
      <c r="BX38" s="128"/>
      <c r="BY38" s="128"/>
      <c r="BZ38" s="128"/>
      <c r="CA38" s="128"/>
      <c r="CB38" s="128"/>
      <c r="CC38" s="128"/>
      <c r="CD38" s="128"/>
      <c r="CE38" s="128"/>
      <c r="CF38" s="128"/>
      <c r="CG38" s="128"/>
      <c r="CH38" s="128"/>
      <c r="CI38" s="128"/>
      <c r="CJ38" s="128"/>
      <c r="CK38" s="128"/>
      <c r="CL38" s="128"/>
      <c r="CM38" s="738"/>
      <c r="CN38" s="738"/>
      <c r="CO38" s="738"/>
      <c r="CP38" s="738"/>
      <c r="CQ38" s="738"/>
      <c r="CR38" s="738"/>
      <c r="CS38" s="738"/>
      <c r="CT38" s="738"/>
      <c r="CU38" s="738"/>
      <c r="CV38" s="738"/>
      <c r="CW38" s="738"/>
      <c r="CX38" s="738"/>
      <c r="CY38" s="738"/>
      <c r="CZ38" s="738"/>
      <c r="DA38" s="738"/>
      <c r="DB38" s="738"/>
      <c r="DC38" s="738"/>
      <c r="DD38" s="738"/>
      <c r="DE38" s="738"/>
      <c r="DF38" s="738"/>
      <c r="DG38" s="738"/>
      <c r="DH38" s="738"/>
      <c r="DI38" s="738"/>
      <c r="DJ38" s="738"/>
      <c r="DK38" s="738"/>
      <c r="DL38" s="738"/>
      <c r="DM38" s="738"/>
      <c r="DN38" s="738"/>
      <c r="DO38" s="738"/>
      <c r="DP38" s="738"/>
      <c r="DQ38" s="738"/>
      <c r="DR38" s="738"/>
      <c r="DS38" s="738"/>
      <c r="DT38" s="738"/>
      <c r="DU38" s="738"/>
      <c r="DV38" s="738"/>
      <c r="DW38" s="738"/>
      <c r="DX38" s="738"/>
      <c r="DY38" s="738"/>
      <c r="DZ38" s="738"/>
      <c r="EA38" s="738"/>
      <c r="EB38" s="128"/>
      <c r="EC38" s="128"/>
      <c r="ED38" s="128"/>
      <c r="EE38" s="128"/>
      <c r="EF38" s="128"/>
      <c r="EG38" s="128"/>
      <c r="EH38" s="128"/>
      <c r="EI38" s="128"/>
      <c r="EJ38" s="128"/>
      <c r="EK38" s="128"/>
      <c r="EL38" s="128"/>
      <c r="EM38" s="128"/>
      <c r="EN38" s="128"/>
      <c r="EO38" s="128"/>
      <c r="EP38" s="128"/>
      <c r="EQ38" s="128"/>
      <c r="ER38" s="128"/>
      <c r="ES38" s="128"/>
      <c r="ET38" s="128"/>
      <c r="EU38" s="128"/>
      <c r="EV38" s="128"/>
      <c r="EW38" s="128"/>
      <c r="EX38" s="128"/>
      <c r="EY38" s="128"/>
      <c r="EZ38" s="128"/>
      <c r="FA38" s="128"/>
      <c r="FB38" s="128"/>
      <c r="FC38" s="128"/>
      <c r="FD38" s="128"/>
      <c r="FE38" s="128"/>
      <c r="FF38" s="128"/>
      <c r="FG38" s="128"/>
      <c r="FH38" s="128"/>
      <c r="FI38" s="128"/>
      <c r="FJ38" s="128"/>
      <c r="FK38" s="128"/>
      <c r="FL38" s="128"/>
      <c r="FM38" s="128"/>
      <c r="FN38" s="128"/>
      <c r="FO38" s="128"/>
      <c r="FP38" s="128"/>
      <c r="FQ38" s="128"/>
      <c r="FR38" s="128"/>
      <c r="FS38" s="128"/>
      <c r="FT38" s="128"/>
      <c r="FU38" s="128"/>
      <c r="FV38" s="128"/>
      <c r="FW38" s="128"/>
      <c r="FX38" s="128"/>
      <c r="FY38" s="128"/>
      <c r="FZ38" s="128"/>
      <c r="GA38" s="128"/>
      <c r="GB38" s="128"/>
      <c r="GC38" s="128"/>
      <c r="GD38" s="128"/>
      <c r="GE38" s="128"/>
      <c r="GF38" s="128"/>
      <c r="GG38" s="128"/>
      <c r="GH38" s="128"/>
      <c r="GI38" s="128"/>
      <c r="GJ38" s="128"/>
      <c r="GK38" s="128"/>
      <c r="GL38" s="128"/>
      <c r="GM38" s="128"/>
      <c r="GN38" s="128"/>
      <c r="GO38" s="128"/>
      <c r="GP38" s="128"/>
      <c r="GQ38" s="128"/>
      <c r="GR38" s="128"/>
      <c r="GS38" s="128"/>
      <c r="GT38" s="128"/>
      <c r="GU38" s="128"/>
      <c r="GV38" s="128"/>
      <c r="GW38" s="128"/>
      <c r="GX38" s="128"/>
      <c r="GY38" s="128"/>
      <c r="GZ38" s="128"/>
      <c r="HA38" s="128"/>
      <c r="HB38" s="128"/>
      <c r="HC38" s="128"/>
      <c r="HD38" s="128"/>
      <c r="HE38" s="128"/>
      <c r="HF38" s="128"/>
      <c r="HG38" s="128"/>
      <c r="HH38" s="128"/>
      <c r="HI38" s="128"/>
      <c r="HJ38" s="128"/>
      <c r="HK38" s="128"/>
      <c r="HL38" s="128"/>
      <c r="HM38" s="128"/>
      <c r="HN38" s="128"/>
      <c r="HO38" s="128"/>
      <c r="HP38" s="128"/>
      <c r="HQ38" s="128"/>
      <c r="HR38" s="128"/>
      <c r="HS38" s="128"/>
      <c r="HT38" s="128"/>
      <c r="HU38" s="128"/>
      <c r="HV38" s="128"/>
      <c r="HW38" s="128"/>
      <c r="HX38" s="128"/>
      <c r="HY38" s="128"/>
      <c r="HZ38" s="128"/>
      <c r="IA38" s="128"/>
      <c r="IB38" s="128"/>
      <c r="IC38" s="128"/>
      <c r="ID38" s="128"/>
      <c r="IE38" s="128"/>
    </row>
    <row r="39" spans="1:246" s="4" customFormat="1" ht="11.25" customHeight="1" x14ac:dyDescent="0.2">
      <c r="A39" s="129"/>
      <c r="B39" s="129"/>
      <c r="C39" s="129"/>
      <c r="D39" s="129"/>
      <c r="E39" s="129"/>
      <c r="F39" s="129"/>
      <c r="G39" s="129"/>
      <c r="H39" s="129"/>
      <c r="I39" s="129"/>
      <c r="J39" s="129"/>
      <c r="K39" s="129"/>
      <c r="L39" s="129"/>
      <c r="M39" s="129"/>
      <c r="N39" s="129"/>
      <c r="O39" s="129"/>
      <c r="P39" s="129"/>
      <c r="Q39" s="129"/>
      <c r="R39" s="129"/>
      <c r="S39" s="129"/>
      <c r="T39" s="129"/>
      <c r="U39" s="129"/>
      <c r="V39" s="129"/>
      <c r="W39" s="129"/>
      <c r="X39" s="129"/>
      <c r="Y39" s="129"/>
      <c r="Z39" s="129"/>
      <c r="AA39" s="129"/>
      <c r="AB39" s="129" t="s">
        <v>1</v>
      </c>
      <c r="AC39" s="129"/>
      <c r="AD39" s="129"/>
      <c r="AE39" s="129"/>
      <c r="AF39" s="129"/>
      <c r="AG39" s="129"/>
      <c r="AH39" s="129"/>
      <c r="AI39" s="129"/>
      <c r="AJ39" s="129"/>
      <c r="AK39" s="129"/>
      <c r="AL39" s="129"/>
      <c r="AM39" s="129"/>
      <c r="AN39" s="129"/>
      <c r="AO39" s="129"/>
      <c r="AP39" s="129"/>
      <c r="AQ39" s="129"/>
      <c r="AR39" s="129"/>
      <c r="AS39" s="129"/>
      <c r="AT39" s="129"/>
      <c r="AU39" s="129"/>
      <c r="AV39" s="129"/>
      <c r="AW39" s="129"/>
      <c r="AX39" s="129"/>
      <c r="AY39" s="129"/>
      <c r="AZ39" s="129"/>
      <c r="BA39" s="129"/>
      <c r="BB39" s="129"/>
      <c r="BC39" s="129"/>
      <c r="BD39" s="129"/>
      <c r="BE39" s="129"/>
      <c r="BF39" s="129"/>
      <c r="BG39" s="129"/>
      <c r="BH39" s="129"/>
      <c r="BI39" s="129"/>
      <c r="BJ39" s="129"/>
      <c r="BK39" s="129"/>
      <c r="BL39" s="129"/>
      <c r="BM39" s="129"/>
      <c r="BN39" s="129"/>
      <c r="BO39" s="129"/>
      <c r="BP39" s="129"/>
      <c r="BQ39" s="129"/>
      <c r="BR39" s="129"/>
      <c r="BS39" s="129"/>
      <c r="BT39" s="129"/>
      <c r="BU39" s="129"/>
      <c r="BV39" s="129"/>
      <c r="BW39" s="129"/>
      <c r="BX39" s="129"/>
      <c r="BY39" s="129"/>
      <c r="BZ39" s="129"/>
      <c r="CA39" s="129"/>
      <c r="CB39" s="129"/>
      <c r="CC39" s="129"/>
      <c r="CD39" s="129"/>
      <c r="CE39" s="129"/>
      <c r="CF39" s="129"/>
      <c r="CG39" s="129"/>
      <c r="CH39" s="129"/>
      <c r="CI39" s="129"/>
      <c r="CJ39" s="129"/>
      <c r="CK39" s="129"/>
      <c r="CL39" s="129"/>
      <c r="CM39" s="734" t="s">
        <v>2</v>
      </c>
      <c r="CN39" s="734"/>
      <c r="CO39" s="734"/>
      <c r="CP39" s="734"/>
      <c r="CQ39" s="734"/>
      <c r="CR39" s="734"/>
      <c r="CS39" s="734"/>
      <c r="CT39" s="734"/>
      <c r="CU39" s="734"/>
      <c r="CV39" s="734"/>
      <c r="CW39" s="734"/>
      <c r="CX39" s="734"/>
      <c r="CY39" s="734"/>
      <c r="CZ39" s="734"/>
      <c r="DA39" s="734"/>
      <c r="DB39" s="734"/>
      <c r="DC39" s="734"/>
      <c r="DD39" s="734"/>
      <c r="DE39" s="734"/>
      <c r="DF39" s="734"/>
      <c r="DG39" s="734"/>
      <c r="DH39" s="734"/>
      <c r="DI39" s="734"/>
      <c r="DJ39" s="734"/>
      <c r="DK39" s="734"/>
      <c r="DL39" s="734"/>
      <c r="DM39" s="734"/>
      <c r="DN39" s="734"/>
      <c r="DO39" s="734"/>
      <c r="DP39" s="734"/>
      <c r="DQ39" s="734"/>
      <c r="DR39" s="734"/>
      <c r="DS39" s="734"/>
      <c r="DT39" s="734"/>
      <c r="DU39" s="734"/>
      <c r="DV39" s="734"/>
      <c r="DW39" s="734"/>
      <c r="DX39" s="734"/>
      <c r="DY39" s="734"/>
      <c r="DZ39" s="734"/>
      <c r="EA39" s="734"/>
      <c r="EB39" s="134"/>
      <c r="EC39" s="134"/>
      <c r="ED39" s="134"/>
      <c r="EE39" s="134"/>
      <c r="EF39" s="134"/>
      <c r="EG39" s="134"/>
      <c r="EH39" s="134"/>
      <c r="EI39" s="134"/>
      <c r="EJ39" s="134"/>
      <c r="EK39" s="134"/>
      <c r="EL39" s="134"/>
      <c r="EM39" s="134"/>
      <c r="EN39" s="134"/>
      <c r="EO39" s="134"/>
      <c r="EP39" s="134"/>
      <c r="EQ39" s="134"/>
      <c r="ER39" s="134"/>
      <c r="ES39" s="134"/>
      <c r="ET39" s="134"/>
      <c r="EU39" s="134"/>
      <c r="EV39" s="134"/>
      <c r="EW39" s="134"/>
      <c r="EX39" s="134"/>
      <c r="EY39" s="134"/>
      <c r="EZ39" s="134"/>
      <c r="FA39" s="134"/>
      <c r="FB39" s="134"/>
      <c r="FC39" s="134"/>
      <c r="FD39" s="134"/>
      <c r="FE39" s="134"/>
      <c r="FF39" s="134"/>
      <c r="FG39" s="134"/>
      <c r="FH39" s="134"/>
      <c r="FI39" s="134"/>
      <c r="FJ39" s="134"/>
      <c r="FK39" s="134"/>
      <c r="FL39" s="134"/>
      <c r="FM39" s="134"/>
      <c r="FN39" s="134"/>
      <c r="FO39" s="134"/>
      <c r="FP39" s="134"/>
      <c r="FQ39" s="134"/>
      <c r="FR39" s="134"/>
      <c r="FS39" s="134"/>
      <c r="FT39" s="134"/>
      <c r="FU39" s="134"/>
      <c r="FV39" s="134"/>
      <c r="FW39" s="134"/>
      <c r="FX39" s="134"/>
      <c r="FY39" s="134"/>
      <c r="FZ39" s="134"/>
      <c r="GA39" s="134"/>
      <c r="GB39" s="134"/>
      <c r="GC39" s="134"/>
      <c r="GD39" s="134"/>
      <c r="GE39" s="134"/>
      <c r="GF39" s="134"/>
      <c r="GG39" s="134"/>
      <c r="GH39" s="134"/>
      <c r="GI39" s="134"/>
      <c r="GJ39" s="134"/>
      <c r="GK39" s="134"/>
      <c r="GL39" s="134"/>
      <c r="GM39" s="134"/>
      <c r="GN39" s="134"/>
      <c r="GO39" s="134"/>
      <c r="GP39" s="134"/>
      <c r="GQ39" s="134"/>
      <c r="GR39" s="134"/>
      <c r="GS39" s="134"/>
      <c r="GT39" s="134"/>
      <c r="GU39" s="134"/>
      <c r="GV39" s="134"/>
      <c r="GW39" s="134"/>
      <c r="GX39" s="134"/>
      <c r="GY39" s="134"/>
      <c r="GZ39" s="134"/>
      <c r="HA39" s="134"/>
      <c r="HB39" s="134"/>
      <c r="HC39" s="134"/>
      <c r="HD39" s="134"/>
      <c r="HE39" s="134"/>
      <c r="HF39" s="134"/>
      <c r="HG39" s="134"/>
      <c r="HH39" s="134"/>
      <c r="HI39" s="134"/>
      <c r="HJ39" s="134"/>
      <c r="HK39" s="134"/>
      <c r="HL39" s="134"/>
      <c r="HM39" s="134"/>
      <c r="HN39" s="134"/>
      <c r="HO39" s="134"/>
      <c r="HP39" s="134"/>
      <c r="HQ39" s="134"/>
      <c r="HR39" s="134"/>
      <c r="HS39" s="134"/>
      <c r="HT39" s="134"/>
      <c r="HU39" s="134"/>
      <c r="HV39" s="134"/>
      <c r="HW39" s="134"/>
      <c r="HX39" s="134"/>
      <c r="HY39" s="134"/>
      <c r="HZ39" s="134"/>
      <c r="IA39" s="134"/>
      <c r="IB39" s="134"/>
      <c r="IC39" s="134"/>
      <c r="ID39" s="134"/>
      <c r="IE39" s="130"/>
    </row>
  </sheetData>
  <mergeCells count="887">
    <mergeCell ref="IF33:IL33"/>
    <mergeCell ref="IF13:IL13"/>
    <mergeCell ref="IF18:IL18"/>
    <mergeCell ref="IF20:IL20"/>
    <mergeCell ref="IF22:IL22"/>
    <mergeCell ref="IF30:IL30"/>
    <mergeCell ref="IF31:IL31"/>
    <mergeCell ref="DA10:DG10"/>
    <mergeCell ref="AB9:AH10"/>
    <mergeCell ref="DH9:DN10"/>
    <mergeCell ref="BY11:CE11"/>
    <mergeCell ref="CF11:CL11"/>
    <mergeCell ref="CM11:CS11"/>
    <mergeCell ref="CT11:CZ11"/>
    <mergeCell ref="DA11:DG11"/>
    <mergeCell ref="DH11:DN11"/>
    <mergeCell ref="DO11:DU11"/>
    <mergeCell ref="DV11:EB11"/>
    <mergeCell ref="EC11:EI11"/>
    <mergeCell ref="BY12:CE12"/>
    <mergeCell ref="CF12:CL12"/>
    <mergeCell ref="CM12:CS12"/>
    <mergeCell ref="CT12:CZ12"/>
    <mergeCell ref="DA12:DG12"/>
    <mergeCell ref="A7:E10"/>
    <mergeCell ref="F7:AA10"/>
    <mergeCell ref="BR8:DG8"/>
    <mergeCell ref="DH8:EY8"/>
    <mergeCell ref="CF10:CL10"/>
    <mergeCell ref="EJ10:EQ10"/>
    <mergeCell ref="AI10:AO10"/>
    <mergeCell ref="AP10:AV10"/>
    <mergeCell ref="AW10:BC10"/>
    <mergeCell ref="BK10:BQ10"/>
    <mergeCell ref="BY10:CE10"/>
    <mergeCell ref="CM10:CS10"/>
    <mergeCell ref="A11:E11"/>
    <mergeCell ref="F11:AA11"/>
    <mergeCell ref="AB11:AH11"/>
    <mergeCell ref="AI11:AO11"/>
    <mergeCell ref="AP11:AV11"/>
    <mergeCell ref="AW11:BC11"/>
    <mergeCell ref="BD11:BJ11"/>
    <mergeCell ref="BK11:BQ11"/>
    <mergeCell ref="BR11:BX11"/>
    <mergeCell ref="A12:E12"/>
    <mergeCell ref="F12:AA12"/>
    <mergeCell ref="AB12:AH12"/>
    <mergeCell ref="AI12:AO12"/>
    <mergeCell ref="AP12:AV12"/>
    <mergeCell ref="AW12:BC12"/>
    <mergeCell ref="BD12:BJ12"/>
    <mergeCell ref="BK12:BQ12"/>
    <mergeCell ref="BR12:BX12"/>
    <mergeCell ref="A13:E13"/>
    <mergeCell ref="F13:AA13"/>
    <mergeCell ref="AB13:AH13"/>
    <mergeCell ref="AI13:AO13"/>
    <mergeCell ref="AP13:AV13"/>
    <mergeCell ref="AW13:BC13"/>
    <mergeCell ref="BD13:BJ13"/>
    <mergeCell ref="BK13:BQ13"/>
    <mergeCell ref="BR13:BX13"/>
    <mergeCell ref="AP14:AV14"/>
    <mergeCell ref="AW14:BC14"/>
    <mergeCell ref="BD14:BJ14"/>
    <mergeCell ref="BK14:BQ14"/>
    <mergeCell ref="BR14:BX14"/>
    <mergeCell ref="DH12:DN12"/>
    <mergeCell ref="DO12:DU12"/>
    <mergeCell ref="DV12:EB12"/>
    <mergeCell ref="EC12:EI12"/>
    <mergeCell ref="BY13:CE13"/>
    <mergeCell ref="CF13:CL13"/>
    <mergeCell ref="CM13:CS13"/>
    <mergeCell ref="CT13:CZ13"/>
    <mergeCell ref="DA13:DG13"/>
    <mergeCell ref="DH13:DN13"/>
    <mergeCell ref="DO13:DU13"/>
    <mergeCell ref="DV13:EB13"/>
    <mergeCell ref="EC13:EI13"/>
    <mergeCell ref="FG12:FM12"/>
    <mergeCell ref="FN12:FT12"/>
    <mergeCell ref="A15:E15"/>
    <mergeCell ref="F15:AA15"/>
    <mergeCell ref="AB15:AH15"/>
    <mergeCell ref="AI15:AO15"/>
    <mergeCell ref="AP15:AV15"/>
    <mergeCell ref="AW15:BC15"/>
    <mergeCell ref="BD15:BJ15"/>
    <mergeCell ref="BK15:BQ15"/>
    <mergeCell ref="BR15:BX15"/>
    <mergeCell ref="BY14:CE14"/>
    <mergeCell ref="CF14:CL14"/>
    <mergeCell ref="CM14:CS14"/>
    <mergeCell ref="CT14:CZ14"/>
    <mergeCell ref="DA14:DG14"/>
    <mergeCell ref="DH14:DN14"/>
    <mergeCell ref="DO14:DU14"/>
    <mergeCell ref="DV14:EB14"/>
    <mergeCell ref="EC14:EI14"/>
    <mergeCell ref="A14:E14"/>
    <mergeCell ref="F14:AA14"/>
    <mergeCell ref="AB14:AH14"/>
    <mergeCell ref="AI14:AO14"/>
    <mergeCell ref="FG10:FM10"/>
    <mergeCell ref="FN10:FT10"/>
    <mergeCell ref="BY15:CE15"/>
    <mergeCell ref="CF15:CL15"/>
    <mergeCell ref="CM15:CS15"/>
    <mergeCell ref="BD10:BJ10"/>
    <mergeCell ref="EZ8:GO8"/>
    <mergeCell ref="GP8:IE8"/>
    <mergeCell ref="CT15:CZ15"/>
    <mergeCell ref="DA15:DG15"/>
    <mergeCell ref="DH15:DN15"/>
    <mergeCell ref="DO15:DU15"/>
    <mergeCell ref="DV15:EB15"/>
    <mergeCell ref="EC15:EI15"/>
    <mergeCell ref="BY9:DG9"/>
    <mergeCell ref="ER11:EY11"/>
    <mergeCell ref="EZ11:FF11"/>
    <mergeCell ref="FG11:FM11"/>
    <mergeCell ref="FU11:GA11"/>
    <mergeCell ref="GI11:GO11"/>
    <mergeCell ref="HY11:IE11"/>
    <mergeCell ref="EJ12:EQ12"/>
    <mergeCell ref="ER12:EY12"/>
    <mergeCell ref="EZ12:FF12"/>
    <mergeCell ref="HD12:HJ12"/>
    <mergeCell ref="HK12:HQ12"/>
    <mergeCell ref="HR12:HX12"/>
    <mergeCell ref="HY12:IE12"/>
    <mergeCell ref="DU4:IA4"/>
    <mergeCell ref="DU5:IA5"/>
    <mergeCell ref="AB7:DG7"/>
    <mergeCell ref="DH7:IE7"/>
    <mergeCell ref="AB8:BQ8"/>
    <mergeCell ref="GW9:IE9"/>
    <mergeCell ref="DO9:EY9"/>
    <mergeCell ref="FU10:GA10"/>
    <mergeCell ref="GB10:GH10"/>
    <mergeCell ref="BR9:BX10"/>
    <mergeCell ref="EZ9:FF10"/>
    <mergeCell ref="FG9:GO9"/>
    <mergeCell ref="GI10:GO10"/>
    <mergeCell ref="DO10:DU10"/>
    <mergeCell ref="DV10:EB10"/>
    <mergeCell ref="EC10:EI10"/>
    <mergeCell ref="CT10:CZ10"/>
    <mergeCell ref="HY10:IE10"/>
    <mergeCell ref="GP9:GV10"/>
    <mergeCell ref="ER10:EY10"/>
    <mergeCell ref="GB13:GH13"/>
    <mergeCell ref="GI13:GO13"/>
    <mergeCell ref="GP13:GV13"/>
    <mergeCell ref="FU12:GA12"/>
    <mergeCell ref="GB12:GH12"/>
    <mergeCell ref="GI12:GO12"/>
    <mergeCell ref="GP12:GV12"/>
    <mergeCell ref="GW12:HC12"/>
    <mergeCell ref="GW13:HC13"/>
    <mergeCell ref="HD13:HJ13"/>
    <mergeCell ref="HK13:HQ13"/>
    <mergeCell ref="HR13:HX13"/>
    <mergeCell ref="HY13:IE13"/>
    <mergeCell ref="EJ14:EQ14"/>
    <mergeCell ref="ER14:EY14"/>
    <mergeCell ref="EZ14:FF14"/>
    <mergeCell ref="FG14:FM14"/>
    <mergeCell ref="FN14:FT14"/>
    <mergeCell ref="FU14:GA14"/>
    <mergeCell ref="GB14:GH14"/>
    <mergeCell ref="GI14:GO14"/>
    <mergeCell ref="GP14:GV14"/>
    <mergeCell ref="GW14:HC14"/>
    <mergeCell ref="HD14:HJ14"/>
    <mergeCell ref="HK14:HQ14"/>
    <mergeCell ref="HR14:HX14"/>
    <mergeCell ref="HY14:IE14"/>
    <mergeCell ref="EJ13:EQ13"/>
    <mergeCell ref="ER13:EY13"/>
    <mergeCell ref="EZ13:FF13"/>
    <mergeCell ref="FG13:FM13"/>
    <mergeCell ref="FN13:FT13"/>
    <mergeCell ref="FU13:GA13"/>
    <mergeCell ref="EJ15:EQ15"/>
    <mergeCell ref="ER15:EY15"/>
    <mergeCell ref="EZ15:FF15"/>
    <mergeCell ref="FG15:FM15"/>
    <mergeCell ref="FN15:FT15"/>
    <mergeCell ref="FU15:GA15"/>
    <mergeCell ref="GB15:GH15"/>
    <mergeCell ref="GI15:GO15"/>
    <mergeCell ref="GP15:GV15"/>
    <mergeCell ref="GW15:HC15"/>
    <mergeCell ref="HD15:HJ15"/>
    <mergeCell ref="HK15:HQ15"/>
    <mergeCell ref="HR15:HX15"/>
    <mergeCell ref="HY15:IE15"/>
    <mergeCell ref="A16:E16"/>
    <mergeCell ref="F16:AA16"/>
    <mergeCell ref="AB16:AH16"/>
    <mergeCell ref="AI16:AO16"/>
    <mergeCell ref="AP16:AV16"/>
    <mergeCell ref="AW16:BC16"/>
    <mergeCell ref="BD16:BJ16"/>
    <mergeCell ref="BK16:BQ16"/>
    <mergeCell ref="BR16:BX16"/>
    <mergeCell ref="BY16:CE16"/>
    <mergeCell ref="CF16:CL16"/>
    <mergeCell ref="CM16:CS16"/>
    <mergeCell ref="CT16:CZ16"/>
    <mergeCell ref="DA16:DG16"/>
    <mergeCell ref="DH16:DN16"/>
    <mergeCell ref="DO16:DU16"/>
    <mergeCell ref="DV16:EB16"/>
    <mergeCell ref="EC16:EI16"/>
    <mergeCell ref="EJ16:EQ16"/>
    <mergeCell ref="ER16:EY16"/>
    <mergeCell ref="EZ16:FF16"/>
    <mergeCell ref="FG16:FM16"/>
    <mergeCell ref="FN16:FT16"/>
    <mergeCell ref="FU16:GA16"/>
    <mergeCell ref="GB16:GH16"/>
    <mergeCell ref="GI16:GO16"/>
    <mergeCell ref="GP16:GV16"/>
    <mergeCell ref="GW16:HC16"/>
    <mergeCell ref="HD16:HJ16"/>
    <mergeCell ref="HK16:HQ16"/>
    <mergeCell ref="HR16:HX16"/>
    <mergeCell ref="HY16:IE16"/>
    <mergeCell ref="A17:E17"/>
    <mergeCell ref="F17:AA17"/>
    <mergeCell ref="AB17:AH17"/>
    <mergeCell ref="AI17:AO17"/>
    <mergeCell ref="AP17:AV17"/>
    <mergeCell ref="AW17:BC17"/>
    <mergeCell ref="BD17:BJ17"/>
    <mergeCell ref="BK17:BQ17"/>
    <mergeCell ref="BR17:BX17"/>
    <mergeCell ref="BY17:CE17"/>
    <mergeCell ref="CF17:CL17"/>
    <mergeCell ref="CM17:CS17"/>
    <mergeCell ref="CT17:CZ17"/>
    <mergeCell ref="DA17:DG17"/>
    <mergeCell ref="DH17:DN17"/>
    <mergeCell ref="DO17:DU17"/>
    <mergeCell ref="DV17:EB17"/>
    <mergeCell ref="EC17:EI17"/>
    <mergeCell ref="EJ17:EQ17"/>
    <mergeCell ref="ER17:EY17"/>
    <mergeCell ref="EZ17:FF17"/>
    <mergeCell ref="FG17:FM17"/>
    <mergeCell ref="FN17:FT17"/>
    <mergeCell ref="FU17:GA17"/>
    <mergeCell ref="GB17:GH17"/>
    <mergeCell ref="GI17:GO17"/>
    <mergeCell ref="GP17:GV17"/>
    <mergeCell ref="GW17:HC17"/>
    <mergeCell ref="HD17:HJ17"/>
    <mergeCell ref="HK17:HQ17"/>
    <mergeCell ref="HR17:HX17"/>
    <mergeCell ref="HY17:IE17"/>
    <mergeCell ref="A18:E18"/>
    <mergeCell ref="F18:AA18"/>
    <mergeCell ref="AB18:AH18"/>
    <mergeCell ref="AI18:AO18"/>
    <mergeCell ref="AP18:AV18"/>
    <mergeCell ref="AW18:BC18"/>
    <mergeCell ref="BD18:BJ18"/>
    <mergeCell ref="BK18:BQ18"/>
    <mergeCell ref="BR18:BX18"/>
    <mergeCell ref="BY18:CE18"/>
    <mergeCell ref="CF18:CL18"/>
    <mergeCell ref="CM18:CS18"/>
    <mergeCell ref="CT18:CZ18"/>
    <mergeCell ref="DA18:DG18"/>
    <mergeCell ref="DH18:DN18"/>
    <mergeCell ref="DO18:DU18"/>
    <mergeCell ref="DV18:EB18"/>
    <mergeCell ref="EC18:EI18"/>
    <mergeCell ref="EJ18:EQ18"/>
    <mergeCell ref="ER18:EY18"/>
    <mergeCell ref="EZ18:FF18"/>
    <mergeCell ref="FG18:FM18"/>
    <mergeCell ref="FN18:FT18"/>
    <mergeCell ref="FU18:GA18"/>
    <mergeCell ref="GB18:GH18"/>
    <mergeCell ref="GI18:GO18"/>
    <mergeCell ref="GP18:GV18"/>
    <mergeCell ref="GW18:HC18"/>
    <mergeCell ref="HD18:HJ18"/>
    <mergeCell ref="HK18:HQ18"/>
    <mergeCell ref="HR18:HX18"/>
    <mergeCell ref="HY18:IE18"/>
    <mergeCell ref="A19:E19"/>
    <mergeCell ref="F19:AA19"/>
    <mergeCell ref="AB19:AH19"/>
    <mergeCell ref="AI19:AO19"/>
    <mergeCell ref="AP19:AV19"/>
    <mergeCell ref="AW19:BC19"/>
    <mergeCell ref="BD19:BJ19"/>
    <mergeCell ref="BK19:BQ19"/>
    <mergeCell ref="BR19:BX19"/>
    <mergeCell ref="BY19:CE19"/>
    <mergeCell ref="CF19:CL19"/>
    <mergeCell ref="CM19:CS19"/>
    <mergeCell ref="CT19:CZ19"/>
    <mergeCell ref="DA19:DG19"/>
    <mergeCell ref="DH19:DN19"/>
    <mergeCell ref="DO19:DU19"/>
    <mergeCell ref="DV19:EB19"/>
    <mergeCell ref="EC19:EI19"/>
    <mergeCell ref="EJ19:EQ19"/>
    <mergeCell ref="ER19:EY19"/>
    <mergeCell ref="EZ19:FF19"/>
    <mergeCell ref="FG19:FM19"/>
    <mergeCell ref="FN19:FT19"/>
    <mergeCell ref="FU19:GA19"/>
    <mergeCell ref="GB19:GH19"/>
    <mergeCell ref="GI19:GO19"/>
    <mergeCell ref="GP19:GV19"/>
    <mergeCell ref="GW19:HC19"/>
    <mergeCell ref="HD19:HJ19"/>
    <mergeCell ref="HK19:HQ19"/>
    <mergeCell ref="HR19:HX19"/>
    <mergeCell ref="HY19:IE19"/>
    <mergeCell ref="A20:E20"/>
    <mergeCell ref="F20:AA20"/>
    <mergeCell ref="AB20:AH20"/>
    <mergeCell ref="AI20:AO20"/>
    <mergeCell ref="AP20:AV20"/>
    <mergeCell ref="AW20:BC20"/>
    <mergeCell ref="BD20:BJ20"/>
    <mergeCell ref="BK20:BQ20"/>
    <mergeCell ref="BR20:BX20"/>
    <mergeCell ref="BY20:CE20"/>
    <mergeCell ref="CF20:CL20"/>
    <mergeCell ref="CM20:CS20"/>
    <mergeCell ref="CT20:CZ20"/>
    <mergeCell ref="DA20:DG20"/>
    <mergeCell ref="DH20:DN20"/>
    <mergeCell ref="DO20:DU20"/>
    <mergeCell ref="DV20:EB20"/>
    <mergeCell ref="EC20:EI20"/>
    <mergeCell ref="EJ20:EQ20"/>
    <mergeCell ref="ER20:EY20"/>
    <mergeCell ref="EZ20:FF20"/>
    <mergeCell ref="FG20:FM20"/>
    <mergeCell ref="FN20:FT20"/>
    <mergeCell ref="FU20:GA20"/>
    <mergeCell ref="GB20:GH20"/>
    <mergeCell ref="GI20:GO20"/>
    <mergeCell ref="GP20:GV20"/>
    <mergeCell ref="GW20:HC20"/>
    <mergeCell ref="HD20:HJ20"/>
    <mergeCell ref="HK20:HQ20"/>
    <mergeCell ref="HR20:HX20"/>
    <mergeCell ref="HY20:IE20"/>
    <mergeCell ref="A21:E21"/>
    <mergeCell ref="F21:AA21"/>
    <mergeCell ref="AB21:AH21"/>
    <mergeCell ref="AI21:AO21"/>
    <mergeCell ref="AP21:AV21"/>
    <mergeCell ref="AW21:BC21"/>
    <mergeCell ref="BD21:BJ21"/>
    <mergeCell ref="BK21:BQ21"/>
    <mergeCell ref="BR21:BX21"/>
    <mergeCell ref="BY21:CE21"/>
    <mergeCell ref="CF21:CL21"/>
    <mergeCell ref="CM21:CS21"/>
    <mergeCell ref="CT21:CZ21"/>
    <mergeCell ref="DA21:DG21"/>
    <mergeCell ref="DH21:DN21"/>
    <mergeCell ref="DO21:DU21"/>
    <mergeCell ref="DV21:EB21"/>
    <mergeCell ref="EC21:EI21"/>
    <mergeCell ref="EJ21:EQ21"/>
    <mergeCell ref="ER21:EY21"/>
    <mergeCell ref="EZ21:FF21"/>
    <mergeCell ref="FG21:FM21"/>
    <mergeCell ref="FN21:FT21"/>
    <mergeCell ref="FU21:GA21"/>
    <mergeCell ref="GB21:GH21"/>
    <mergeCell ref="GI21:GO21"/>
    <mergeCell ref="GP21:GV21"/>
    <mergeCell ref="GW21:HC21"/>
    <mergeCell ref="HD21:HJ21"/>
    <mergeCell ref="HK21:HQ21"/>
    <mergeCell ref="HR21:HX21"/>
    <mergeCell ref="HY21:IE21"/>
    <mergeCell ref="A22:E22"/>
    <mergeCell ref="F22:AA22"/>
    <mergeCell ref="AB22:AH22"/>
    <mergeCell ref="AI22:AO22"/>
    <mergeCell ref="AP22:AV22"/>
    <mergeCell ref="AW22:BC22"/>
    <mergeCell ref="BD22:BJ22"/>
    <mergeCell ref="BK22:BQ22"/>
    <mergeCell ref="BR22:BX22"/>
    <mergeCell ref="BY22:CE22"/>
    <mergeCell ref="CF22:CL22"/>
    <mergeCell ref="CM22:CS22"/>
    <mergeCell ref="CT22:CZ22"/>
    <mergeCell ref="DA22:DG22"/>
    <mergeCell ref="DH22:DN22"/>
    <mergeCell ref="DO22:DU22"/>
    <mergeCell ref="DV22:EB22"/>
    <mergeCell ref="EC22:EI22"/>
    <mergeCell ref="EJ22:EQ22"/>
    <mergeCell ref="ER22:EY22"/>
    <mergeCell ref="EZ22:FF22"/>
    <mergeCell ref="FG22:FM22"/>
    <mergeCell ref="FN22:FT22"/>
    <mergeCell ref="FU22:GA22"/>
    <mergeCell ref="GB22:GH22"/>
    <mergeCell ref="GI22:GO22"/>
    <mergeCell ref="GP22:GV22"/>
    <mergeCell ref="GW22:HC22"/>
    <mergeCell ref="HD22:HJ22"/>
    <mergeCell ref="HK22:HQ22"/>
    <mergeCell ref="HR22:HX22"/>
    <mergeCell ref="HY22:IE22"/>
    <mergeCell ref="A23:E23"/>
    <mergeCell ref="F23:AA23"/>
    <mergeCell ref="AB23:AH23"/>
    <mergeCell ref="AI23:AO23"/>
    <mergeCell ref="AP23:AV23"/>
    <mergeCell ref="AW23:BC23"/>
    <mergeCell ref="BD23:BJ23"/>
    <mergeCell ref="BK23:BQ23"/>
    <mergeCell ref="BR23:BX23"/>
    <mergeCell ref="BY23:CE23"/>
    <mergeCell ref="CF23:CL23"/>
    <mergeCell ref="CM23:CS23"/>
    <mergeCell ref="CT23:CZ23"/>
    <mergeCell ref="DA23:DG23"/>
    <mergeCell ref="DH23:DN23"/>
    <mergeCell ref="DO23:DU23"/>
    <mergeCell ref="DV23:EB23"/>
    <mergeCell ref="EC23:EI23"/>
    <mergeCell ref="EJ23:EQ23"/>
    <mergeCell ref="ER23:EY23"/>
    <mergeCell ref="EZ23:FF23"/>
    <mergeCell ref="FG23:FM23"/>
    <mergeCell ref="FN23:FT23"/>
    <mergeCell ref="FU23:GA23"/>
    <mergeCell ref="GB23:GH23"/>
    <mergeCell ref="GI23:GO23"/>
    <mergeCell ref="GP23:GV23"/>
    <mergeCell ref="GW23:HC23"/>
    <mergeCell ref="HD23:HJ23"/>
    <mergeCell ref="HK23:HQ23"/>
    <mergeCell ref="HR23:HX23"/>
    <mergeCell ref="HY23:IE23"/>
    <mergeCell ref="A24:E24"/>
    <mergeCell ref="F24:AA24"/>
    <mergeCell ref="AB24:AH24"/>
    <mergeCell ref="AI24:AO24"/>
    <mergeCell ref="AP24:AV24"/>
    <mergeCell ref="AW24:BC24"/>
    <mergeCell ref="BD24:BJ24"/>
    <mergeCell ref="BK24:BQ24"/>
    <mergeCell ref="BR24:BX24"/>
    <mergeCell ref="BY24:CE24"/>
    <mergeCell ref="CF24:CL24"/>
    <mergeCell ref="CM24:CS24"/>
    <mergeCell ref="CT24:CZ24"/>
    <mergeCell ref="DA24:DG24"/>
    <mergeCell ref="DH24:DN24"/>
    <mergeCell ref="DO24:DU24"/>
    <mergeCell ref="DV24:EB24"/>
    <mergeCell ref="EC24:EI24"/>
    <mergeCell ref="EJ24:EQ24"/>
    <mergeCell ref="ER24:EY24"/>
    <mergeCell ref="EZ24:FF24"/>
    <mergeCell ref="FG24:FM24"/>
    <mergeCell ref="FN24:FT24"/>
    <mergeCell ref="FU24:GA24"/>
    <mergeCell ref="GB24:GH24"/>
    <mergeCell ref="GI24:GO24"/>
    <mergeCell ref="GP24:GV24"/>
    <mergeCell ref="GW24:HC24"/>
    <mergeCell ref="HD24:HJ24"/>
    <mergeCell ref="HK24:HQ24"/>
    <mergeCell ref="HR24:HX24"/>
    <mergeCell ref="HY24:IE24"/>
    <mergeCell ref="A25:E25"/>
    <mergeCell ref="F25:AA25"/>
    <mergeCell ref="AB25:AH25"/>
    <mergeCell ref="AI25:AO25"/>
    <mergeCell ref="AP25:AV25"/>
    <mergeCell ref="AW25:BC25"/>
    <mergeCell ref="BD25:BJ25"/>
    <mergeCell ref="BK25:BQ25"/>
    <mergeCell ref="BR25:BX25"/>
    <mergeCell ref="BY25:CE25"/>
    <mergeCell ref="CF25:CL25"/>
    <mergeCell ref="CM25:CS25"/>
    <mergeCell ref="CT25:CZ25"/>
    <mergeCell ref="DA25:DG25"/>
    <mergeCell ref="DH25:DN25"/>
    <mergeCell ref="DO25:DU25"/>
    <mergeCell ref="DV25:EB25"/>
    <mergeCell ref="EC25:EI25"/>
    <mergeCell ref="EJ25:EQ25"/>
    <mergeCell ref="ER25:EY25"/>
    <mergeCell ref="EZ25:FF25"/>
    <mergeCell ref="FG25:FM25"/>
    <mergeCell ref="FN25:FT25"/>
    <mergeCell ref="FU25:GA25"/>
    <mergeCell ref="GB25:GH25"/>
    <mergeCell ref="GI25:GO25"/>
    <mergeCell ref="GP25:GV25"/>
    <mergeCell ref="GW25:HC25"/>
    <mergeCell ref="HD25:HJ25"/>
    <mergeCell ref="HK25:HQ25"/>
    <mergeCell ref="HR25:HX25"/>
    <mergeCell ref="HY25:IE25"/>
    <mergeCell ref="A26:E26"/>
    <mergeCell ref="F26:AA26"/>
    <mergeCell ref="AB26:AH26"/>
    <mergeCell ref="AI26:AO26"/>
    <mergeCell ref="AP26:AV26"/>
    <mergeCell ref="AW26:BC26"/>
    <mergeCell ref="BD26:BJ26"/>
    <mergeCell ref="BK26:BQ26"/>
    <mergeCell ref="BR26:BX26"/>
    <mergeCell ref="BY26:CE26"/>
    <mergeCell ref="CF26:CL26"/>
    <mergeCell ref="CM26:CS26"/>
    <mergeCell ref="CT26:CZ26"/>
    <mergeCell ref="DA26:DG26"/>
    <mergeCell ref="DH26:DN26"/>
    <mergeCell ref="DO26:DU26"/>
    <mergeCell ref="DV26:EB26"/>
    <mergeCell ref="EC26:EI26"/>
    <mergeCell ref="EJ26:EQ26"/>
    <mergeCell ref="ER26:EY26"/>
    <mergeCell ref="EZ26:FF26"/>
    <mergeCell ref="FG26:FM26"/>
    <mergeCell ref="FN26:FT26"/>
    <mergeCell ref="FU26:GA26"/>
    <mergeCell ref="GB26:GH26"/>
    <mergeCell ref="GI26:GO26"/>
    <mergeCell ref="GP26:GV26"/>
    <mergeCell ref="GW26:HC26"/>
    <mergeCell ref="HD26:HJ26"/>
    <mergeCell ref="HK26:HQ26"/>
    <mergeCell ref="HR26:HX26"/>
    <mergeCell ref="HY26:IE26"/>
    <mergeCell ref="A27:E27"/>
    <mergeCell ref="F27:AA27"/>
    <mergeCell ref="AB27:AH27"/>
    <mergeCell ref="AI27:AO27"/>
    <mergeCell ref="AP27:AV27"/>
    <mergeCell ref="AW27:BC27"/>
    <mergeCell ref="BD27:BJ27"/>
    <mergeCell ref="BK27:BQ27"/>
    <mergeCell ref="BR27:BX27"/>
    <mergeCell ref="BY27:CE27"/>
    <mergeCell ref="CF27:CL27"/>
    <mergeCell ref="CM27:CS27"/>
    <mergeCell ref="CT27:CZ27"/>
    <mergeCell ref="DA27:DG27"/>
    <mergeCell ref="DH27:DN27"/>
    <mergeCell ref="DO27:DU27"/>
    <mergeCell ref="DV27:EB27"/>
    <mergeCell ref="EC27:EI27"/>
    <mergeCell ref="EJ27:EQ27"/>
    <mergeCell ref="ER27:EY27"/>
    <mergeCell ref="EZ27:FF27"/>
    <mergeCell ref="FG27:FM27"/>
    <mergeCell ref="FN27:FT27"/>
    <mergeCell ref="FU27:GA27"/>
    <mergeCell ref="GB27:GH27"/>
    <mergeCell ref="GI27:GO27"/>
    <mergeCell ref="GP27:GV27"/>
    <mergeCell ref="GW27:HC27"/>
    <mergeCell ref="HD27:HJ27"/>
    <mergeCell ref="HK27:HQ27"/>
    <mergeCell ref="HR27:HX27"/>
    <mergeCell ref="HY27:IE27"/>
    <mergeCell ref="A28:E28"/>
    <mergeCell ref="F28:AA28"/>
    <mergeCell ref="AB28:AH28"/>
    <mergeCell ref="AI28:AO28"/>
    <mergeCell ref="AP28:AV28"/>
    <mergeCell ref="AW28:BC28"/>
    <mergeCell ref="BD28:BJ28"/>
    <mergeCell ref="BK28:BQ28"/>
    <mergeCell ref="BR28:BX28"/>
    <mergeCell ref="BY28:CE28"/>
    <mergeCell ref="CF28:CL28"/>
    <mergeCell ref="CM28:CS28"/>
    <mergeCell ref="CT28:CZ28"/>
    <mergeCell ref="DA28:DG28"/>
    <mergeCell ref="DH28:DN28"/>
    <mergeCell ref="DO28:DU28"/>
    <mergeCell ref="DV28:EB28"/>
    <mergeCell ref="EC28:EI28"/>
    <mergeCell ref="EJ28:EQ28"/>
    <mergeCell ref="ER28:EY28"/>
    <mergeCell ref="EZ28:FF28"/>
    <mergeCell ref="FG28:FM28"/>
    <mergeCell ref="FN28:FT28"/>
    <mergeCell ref="FU28:GA28"/>
    <mergeCell ref="GB28:GH28"/>
    <mergeCell ref="GI28:GO28"/>
    <mergeCell ref="GP28:GV28"/>
    <mergeCell ref="GW28:HC28"/>
    <mergeCell ref="HD28:HJ28"/>
    <mergeCell ref="HK28:HQ28"/>
    <mergeCell ref="HR28:HX28"/>
    <mergeCell ref="HY28:IE28"/>
    <mergeCell ref="A29:E29"/>
    <mergeCell ref="F29:AA29"/>
    <mergeCell ref="AB29:AH29"/>
    <mergeCell ref="AI29:AO29"/>
    <mergeCell ref="AP29:AV29"/>
    <mergeCell ref="AW29:BC29"/>
    <mergeCell ref="BD29:BJ29"/>
    <mergeCell ref="BK29:BQ29"/>
    <mergeCell ref="BR29:BX29"/>
    <mergeCell ref="BY29:CE29"/>
    <mergeCell ref="CF29:CL29"/>
    <mergeCell ref="CM29:CS29"/>
    <mergeCell ref="CT29:CZ29"/>
    <mergeCell ref="DA29:DG29"/>
    <mergeCell ref="DH29:DN29"/>
    <mergeCell ref="DO29:DU29"/>
    <mergeCell ref="DV29:EB29"/>
    <mergeCell ref="EC29:EI29"/>
    <mergeCell ref="EJ29:EQ29"/>
    <mergeCell ref="ER29:EY29"/>
    <mergeCell ref="EZ29:FF29"/>
    <mergeCell ref="FG29:FM29"/>
    <mergeCell ref="FN29:FT29"/>
    <mergeCell ref="FU29:GA29"/>
    <mergeCell ref="GB29:GH29"/>
    <mergeCell ref="GI29:GO29"/>
    <mergeCell ref="GP29:GV29"/>
    <mergeCell ref="GW29:HC29"/>
    <mergeCell ref="HD29:HJ29"/>
    <mergeCell ref="HK29:HQ29"/>
    <mergeCell ref="HR29:HX29"/>
    <mergeCell ref="HY29:IE29"/>
    <mergeCell ref="A30:E30"/>
    <mergeCell ref="F30:AA30"/>
    <mergeCell ref="AB30:AH30"/>
    <mergeCell ref="AI30:AO30"/>
    <mergeCell ref="AP30:AV30"/>
    <mergeCell ref="AW30:BC30"/>
    <mergeCell ref="BD30:BJ30"/>
    <mergeCell ref="BK30:BQ30"/>
    <mergeCell ref="BR30:BX30"/>
    <mergeCell ref="BY30:CE30"/>
    <mergeCell ref="CF30:CL30"/>
    <mergeCell ref="CM30:CS30"/>
    <mergeCell ref="CT30:CZ30"/>
    <mergeCell ref="DA30:DG30"/>
    <mergeCell ref="DH30:DN30"/>
    <mergeCell ref="DO30:DU30"/>
    <mergeCell ref="DV30:EB30"/>
    <mergeCell ref="EC30:EI30"/>
    <mergeCell ref="EJ30:EQ30"/>
    <mergeCell ref="ER30:EY30"/>
    <mergeCell ref="EZ30:FF30"/>
    <mergeCell ref="FG30:FM30"/>
    <mergeCell ref="FN30:FT30"/>
    <mergeCell ref="FU30:GA30"/>
    <mergeCell ref="GB30:GH30"/>
    <mergeCell ref="GI30:GO30"/>
    <mergeCell ref="GP30:GV30"/>
    <mergeCell ref="GW30:HC30"/>
    <mergeCell ref="HD30:HJ30"/>
    <mergeCell ref="HK30:HQ30"/>
    <mergeCell ref="HR30:HX30"/>
    <mergeCell ref="HY30:IE30"/>
    <mergeCell ref="A31:E31"/>
    <mergeCell ref="F31:AA31"/>
    <mergeCell ref="AB31:AH31"/>
    <mergeCell ref="AI31:AO31"/>
    <mergeCell ref="AP31:AV31"/>
    <mergeCell ref="AW31:BC31"/>
    <mergeCell ref="BD31:BJ31"/>
    <mergeCell ref="BK31:BQ31"/>
    <mergeCell ref="BR31:BX31"/>
    <mergeCell ref="BY31:CE31"/>
    <mergeCell ref="CF31:CL31"/>
    <mergeCell ref="CM31:CS31"/>
    <mergeCell ref="CT31:CZ31"/>
    <mergeCell ref="DA31:DG31"/>
    <mergeCell ref="DH31:DN31"/>
    <mergeCell ref="DO31:DU31"/>
    <mergeCell ref="DV31:EB31"/>
    <mergeCell ref="EC31:EI31"/>
    <mergeCell ref="EJ31:EQ31"/>
    <mergeCell ref="ER31:EY31"/>
    <mergeCell ref="EZ31:FF31"/>
    <mergeCell ref="FG31:FM31"/>
    <mergeCell ref="FN31:FT31"/>
    <mergeCell ref="FU31:GA31"/>
    <mergeCell ref="GB31:GH31"/>
    <mergeCell ref="GI31:GO31"/>
    <mergeCell ref="GP31:GV31"/>
    <mergeCell ref="GW31:HC31"/>
    <mergeCell ref="HD31:HJ31"/>
    <mergeCell ref="HK31:HQ31"/>
    <mergeCell ref="HR31:HX31"/>
    <mergeCell ref="HY31:IE31"/>
    <mergeCell ref="A32:E32"/>
    <mergeCell ref="F32:Z32"/>
    <mergeCell ref="AB32:AH32"/>
    <mergeCell ref="AI32:AO32"/>
    <mergeCell ref="AP32:AV32"/>
    <mergeCell ref="AW32:BC32"/>
    <mergeCell ref="BD32:BJ32"/>
    <mergeCell ref="BK32:BQ32"/>
    <mergeCell ref="BR32:BX32"/>
    <mergeCell ref="BY32:CE32"/>
    <mergeCell ref="CF32:CL32"/>
    <mergeCell ref="CM32:CS32"/>
    <mergeCell ref="CT32:CZ32"/>
    <mergeCell ref="DA32:DG32"/>
    <mergeCell ref="DH32:DN32"/>
    <mergeCell ref="DO32:DU32"/>
    <mergeCell ref="DV32:EB32"/>
    <mergeCell ref="EC32:EI32"/>
    <mergeCell ref="EJ32:EQ32"/>
    <mergeCell ref="ER32:EY32"/>
    <mergeCell ref="EZ32:FF32"/>
    <mergeCell ref="FG32:FM32"/>
    <mergeCell ref="FN32:FT32"/>
    <mergeCell ref="FU32:GA32"/>
    <mergeCell ref="GB32:GH32"/>
    <mergeCell ref="GI32:GO32"/>
    <mergeCell ref="GP32:GV32"/>
    <mergeCell ref="GW32:HC32"/>
    <mergeCell ref="HD32:HJ32"/>
    <mergeCell ref="HK32:HQ32"/>
    <mergeCell ref="HR32:HX32"/>
    <mergeCell ref="HY32:IE32"/>
    <mergeCell ref="A33:E33"/>
    <mergeCell ref="F33:AA33"/>
    <mergeCell ref="AB33:AH33"/>
    <mergeCell ref="AI33:AO33"/>
    <mergeCell ref="AP33:AV33"/>
    <mergeCell ref="AW33:BC33"/>
    <mergeCell ref="BD33:BJ33"/>
    <mergeCell ref="BK33:BQ33"/>
    <mergeCell ref="BR33:BX33"/>
    <mergeCell ref="BY33:CE33"/>
    <mergeCell ref="CF33:CL33"/>
    <mergeCell ref="CM33:CS33"/>
    <mergeCell ref="CT33:CZ33"/>
    <mergeCell ref="DA33:DG33"/>
    <mergeCell ref="DH33:DN33"/>
    <mergeCell ref="DO33:DU33"/>
    <mergeCell ref="DV33:EB33"/>
    <mergeCell ref="EC33:EI33"/>
    <mergeCell ref="EJ33:EQ33"/>
    <mergeCell ref="ER33:EY33"/>
    <mergeCell ref="EZ33:FF33"/>
    <mergeCell ref="FG33:FM33"/>
    <mergeCell ref="FN33:FT33"/>
    <mergeCell ref="FU33:GA33"/>
    <mergeCell ref="GB33:GH33"/>
    <mergeCell ref="GI33:GO33"/>
    <mergeCell ref="GP33:GV33"/>
    <mergeCell ref="GI34:GO34"/>
    <mergeCell ref="GP34:GV34"/>
    <mergeCell ref="GW34:HC34"/>
    <mergeCell ref="GW33:HC33"/>
    <mergeCell ref="HD33:HJ33"/>
    <mergeCell ref="HK33:HQ33"/>
    <mergeCell ref="HR33:HX33"/>
    <mergeCell ref="HY33:IE33"/>
    <mergeCell ref="A34:E34"/>
    <mergeCell ref="F34:AA34"/>
    <mergeCell ref="AB34:AH34"/>
    <mergeCell ref="AI34:AO34"/>
    <mergeCell ref="AP34:AV34"/>
    <mergeCell ref="AW34:BC34"/>
    <mergeCell ref="BD34:BJ34"/>
    <mergeCell ref="BK34:BQ34"/>
    <mergeCell ref="BR34:BX34"/>
    <mergeCell ref="BY34:CE34"/>
    <mergeCell ref="CF34:CL34"/>
    <mergeCell ref="CM34:CS34"/>
    <mergeCell ref="CT34:CZ34"/>
    <mergeCell ref="DA34:DG34"/>
    <mergeCell ref="DH34:DN34"/>
    <mergeCell ref="DO34:DU34"/>
    <mergeCell ref="HD34:HJ34"/>
    <mergeCell ref="HK34:HQ34"/>
    <mergeCell ref="HR34:HX34"/>
    <mergeCell ref="HY34:IE34"/>
    <mergeCell ref="A35:E35"/>
    <mergeCell ref="F35:AA35"/>
    <mergeCell ref="AB35:AH35"/>
    <mergeCell ref="AI35:AO35"/>
    <mergeCell ref="AP35:AV35"/>
    <mergeCell ref="AW35:BC35"/>
    <mergeCell ref="BD35:BJ35"/>
    <mergeCell ref="EC35:EI35"/>
    <mergeCell ref="EJ35:EQ35"/>
    <mergeCell ref="BK35:BQ35"/>
    <mergeCell ref="BR35:BX35"/>
    <mergeCell ref="BY35:CE35"/>
    <mergeCell ref="CF35:CL35"/>
    <mergeCell ref="CM35:CS35"/>
    <mergeCell ref="CT35:CZ35"/>
    <mergeCell ref="HK35:HQ35"/>
    <mergeCell ref="HR35:HX35"/>
    <mergeCell ref="ER35:EY35"/>
    <mergeCell ref="EZ35:FF35"/>
    <mergeCell ref="FG35:FM35"/>
    <mergeCell ref="GI35:GO35"/>
    <mergeCell ref="GP35:GV35"/>
    <mergeCell ref="GW35:HC35"/>
    <mergeCell ref="HD35:HJ35"/>
    <mergeCell ref="DA35:DG35"/>
    <mergeCell ref="DH35:DN35"/>
    <mergeCell ref="DO35:DU35"/>
    <mergeCell ref="DV35:EB35"/>
    <mergeCell ref="DA36:DG36"/>
    <mergeCell ref="DH36:DN36"/>
    <mergeCell ref="GI36:GO36"/>
    <mergeCell ref="HY35:IE35"/>
    <mergeCell ref="A36:E36"/>
    <mergeCell ref="F36:AA36"/>
    <mergeCell ref="AB36:AH36"/>
    <mergeCell ref="AI36:AO36"/>
    <mergeCell ref="AP36:AV36"/>
    <mergeCell ref="AW36:BC36"/>
    <mergeCell ref="BD36:BJ36"/>
    <mergeCell ref="GP36:GV36"/>
    <mergeCell ref="DO36:DU36"/>
    <mergeCell ref="DV36:EB36"/>
    <mergeCell ref="EC36:EI36"/>
    <mergeCell ref="EJ36:EQ36"/>
    <mergeCell ref="ER36:EY36"/>
    <mergeCell ref="EZ36:FF36"/>
    <mergeCell ref="GW36:HC36"/>
    <mergeCell ref="HD36:HJ36"/>
    <mergeCell ref="HK36:HQ36"/>
    <mergeCell ref="HR36:HX36"/>
    <mergeCell ref="HY36:IE36"/>
    <mergeCell ref="FG36:FM36"/>
    <mergeCell ref="FN36:FT36"/>
    <mergeCell ref="FU36:GA36"/>
    <mergeCell ref="GB36:GH36"/>
    <mergeCell ref="CM39:EA39"/>
    <mergeCell ref="EJ11:EQ11"/>
    <mergeCell ref="FN11:FT11"/>
    <mergeCell ref="GB11:GH11"/>
    <mergeCell ref="AI9:BQ9"/>
    <mergeCell ref="CM38:EA38"/>
    <mergeCell ref="BY36:CE36"/>
    <mergeCell ref="CF36:CL36"/>
    <mergeCell ref="CM36:CS36"/>
    <mergeCell ref="CT36:CZ36"/>
    <mergeCell ref="FN35:FT35"/>
    <mergeCell ref="FU35:GA35"/>
    <mergeCell ref="GB35:GH35"/>
    <mergeCell ref="BK36:BQ36"/>
    <mergeCell ref="BR36:BX36"/>
    <mergeCell ref="ER34:EY34"/>
    <mergeCell ref="EZ34:FF34"/>
    <mergeCell ref="FG34:FM34"/>
    <mergeCell ref="FN34:FT34"/>
    <mergeCell ref="FU34:GA34"/>
    <mergeCell ref="GB34:GH34"/>
    <mergeCell ref="DV34:EB34"/>
    <mergeCell ref="EC34:EI34"/>
    <mergeCell ref="EJ34:EQ34"/>
    <mergeCell ref="HD11:HJ11"/>
    <mergeCell ref="HR11:HX11"/>
    <mergeCell ref="GP11:GV11"/>
    <mergeCell ref="GW11:HC11"/>
    <mergeCell ref="HK11:HQ11"/>
    <mergeCell ref="GW10:HC10"/>
    <mergeCell ref="HD10:HJ10"/>
    <mergeCell ref="HK10:HQ10"/>
    <mergeCell ref="HR10:HX10"/>
  </mergeCells>
  <pageMargins left="0.39370078740157483" right="0.31496062992125984" top="0.78740157480314965" bottom="0.39370078740157483" header="0.19685039370078741" footer="0.19685039370078741"/>
  <pageSetup paperSize="9" scale="67" orientation="landscape" r:id="rId1"/>
  <headerFooter alignWithMargins="0">
    <oddHeader>&amp;R&amp;"Times New Roman,обычный"&amp;7Подготовлено с использованием системы &amp;"Times New Roman,полужирный"КонсультантПлюс</oddHeader>
  </headerFooter>
  <colBreaks count="1" manualBreakCount="1">
    <brk id="239" max="39"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23"/>
  <sheetViews>
    <sheetView view="pageBreakPreview" topLeftCell="A10" zoomScaleNormal="100" zoomScaleSheetLayoutView="100" workbookViewId="0">
      <selection activeCell="E12" sqref="E12"/>
    </sheetView>
  </sheetViews>
  <sheetFormatPr defaultRowHeight="15.75" x14ac:dyDescent="0.25"/>
  <cols>
    <col min="1" max="2" width="76" style="585" customWidth="1"/>
    <col min="3" max="256" width="9.140625" style="266"/>
    <col min="257" max="257" width="27.140625" style="266" customWidth="1"/>
    <col min="258" max="258" width="70.7109375" style="266" customWidth="1"/>
    <col min="259" max="512" width="9.140625" style="266"/>
    <col min="513" max="513" width="27.140625" style="266" customWidth="1"/>
    <col min="514" max="514" width="70.7109375" style="266" customWidth="1"/>
    <col min="515" max="768" width="9.140625" style="266"/>
    <col min="769" max="769" width="27.140625" style="266" customWidth="1"/>
    <col min="770" max="770" width="70.7109375" style="266" customWidth="1"/>
    <col min="771" max="1024" width="9.140625" style="266"/>
    <col min="1025" max="1025" width="27.140625" style="266" customWidth="1"/>
    <col min="1026" max="1026" width="70.7109375" style="266" customWidth="1"/>
    <col min="1027" max="1280" width="9.140625" style="266"/>
    <col min="1281" max="1281" width="27.140625" style="266" customWidth="1"/>
    <col min="1282" max="1282" width="70.7109375" style="266" customWidth="1"/>
    <col min="1283" max="1536" width="9.140625" style="266"/>
    <col min="1537" max="1537" width="27.140625" style="266" customWidth="1"/>
    <col min="1538" max="1538" width="70.7109375" style="266" customWidth="1"/>
    <col min="1539" max="1792" width="9.140625" style="266"/>
    <col min="1793" max="1793" width="27.140625" style="266" customWidth="1"/>
    <col min="1794" max="1794" width="70.7109375" style="266" customWidth="1"/>
    <col min="1795" max="2048" width="9.140625" style="266"/>
    <col min="2049" max="2049" width="27.140625" style="266" customWidth="1"/>
    <col min="2050" max="2050" width="70.7109375" style="266" customWidth="1"/>
    <col min="2051" max="2304" width="9.140625" style="266"/>
    <col min="2305" max="2305" width="27.140625" style="266" customWidth="1"/>
    <col min="2306" max="2306" width="70.7109375" style="266" customWidth="1"/>
    <col min="2307" max="2560" width="9.140625" style="266"/>
    <col min="2561" max="2561" width="27.140625" style="266" customWidth="1"/>
    <col min="2562" max="2562" width="70.7109375" style="266" customWidth="1"/>
    <col min="2563" max="2816" width="9.140625" style="266"/>
    <col min="2817" max="2817" width="27.140625" style="266" customWidth="1"/>
    <col min="2818" max="2818" width="70.7109375" style="266" customWidth="1"/>
    <col min="2819" max="3072" width="9.140625" style="266"/>
    <col min="3073" max="3073" width="27.140625" style="266" customWidth="1"/>
    <col min="3074" max="3074" width="70.7109375" style="266" customWidth="1"/>
    <col min="3075" max="3328" width="9.140625" style="266"/>
    <col min="3329" max="3329" width="27.140625" style="266" customWidth="1"/>
    <col min="3330" max="3330" width="70.7109375" style="266" customWidth="1"/>
    <col min="3331" max="3584" width="9.140625" style="266"/>
    <col min="3585" max="3585" width="27.140625" style="266" customWidth="1"/>
    <col min="3586" max="3586" width="70.7109375" style="266" customWidth="1"/>
    <col min="3587" max="3840" width="9.140625" style="266"/>
    <col min="3841" max="3841" width="27.140625" style="266" customWidth="1"/>
    <col min="3842" max="3842" width="70.7109375" style="266" customWidth="1"/>
    <col min="3843" max="4096" width="9.140625" style="266"/>
    <col min="4097" max="4097" width="27.140625" style="266" customWidth="1"/>
    <col min="4098" max="4098" width="70.7109375" style="266" customWidth="1"/>
    <col min="4099" max="4352" width="9.140625" style="266"/>
    <col min="4353" max="4353" width="27.140625" style="266" customWidth="1"/>
    <col min="4354" max="4354" width="70.7109375" style="266" customWidth="1"/>
    <col min="4355" max="4608" width="9.140625" style="266"/>
    <col min="4609" max="4609" width="27.140625" style="266" customWidth="1"/>
    <col min="4610" max="4610" width="70.7109375" style="266" customWidth="1"/>
    <col min="4611" max="4864" width="9.140625" style="266"/>
    <col min="4865" max="4865" width="27.140625" style="266" customWidth="1"/>
    <col min="4866" max="4866" width="70.7109375" style="266" customWidth="1"/>
    <col min="4867" max="5120" width="9.140625" style="266"/>
    <col min="5121" max="5121" width="27.140625" style="266" customWidth="1"/>
    <col min="5122" max="5122" width="70.7109375" style="266" customWidth="1"/>
    <col min="5123" max="5376" width="9.140625" style="266"/>
    <col min="5377" max="5377" width="27.140625" style="266" customWidth="1"/>
    <col min="5378" max="5378" width="70.7109375" style="266" customWidth="1"/>
    <col min="5379" max="5632" width="9.140625" style="266"/>
    <col min="5633" max="5633" width="27.140625" style="266" customWidth="1"/>
    <col min="5634" max="5634" width="70.7109375" style="266" customWidth="1"/>
    <col min="5635" max="5888" width="9.140625" style="266"/>
    <col min="5889" max="5889" width="27.140625" style="266" customWidth="1"/>
    <col min="5890" max="5890" width="70.7109375" style="266" customWidth="1"/>
    <col min="5891" max="6144" width="9.140625" style="266"/>
    <col min="6145" max="6145" width="27.140625" style="266" customWidth="1"/>
    <col min="6146" max="6146" width="70.7109375" style="266" customWidth="1"/>
    <col min="6147" max="6400" width="9.140625" style="266"/>
    <col min="6401" max="6401" width="27.140625" style="266" customWidth="1"/>
    <col min="6402" max="6402" width="70.7109375" style="266" customWidth="1"/>
    <col min="6403" max="6656" width="9.140625" style="266"/>
    <col min="6657" max="6657" width="27.140625" style="266" customWidth="1"/>
    <col min="6658" max="6658" width="70.7109375" style="266" customWidth="1"/>
    <col min="6659" max="6912" width="9.140625" style="266"/>
    <col min="6913" max="6913" width="27.140625" style="266" customWidth="1"/>
    <col min="6914" max="6914" width="70.7109375" style="266" customWidth="1"/>
    <col min="6915" max="7168" width="9.140625" style="266"/>
    <col min="7169" max="7169" width="27.140625" style="266" customWidth="1"/>
    <col min="7170" max="7170" width="70.7109375" style="266" customWidth="1"/>
    <col min="7171" max="7424" width="9.140625" style="266"/>
    <col min="7425" max="7425" width="27.140625" style="266" customWidth="1"/>
    <col min="7426" max="7426" width="70.7109375" style="266" customWidth="1"/>
    <col min="7427" max="7680" width="9.140625" style="266"/>
    <col min="7681" max="7681" width="27.140625" style="266" customWidth="1"/>
    <col min="7682" max="7682" width="70.7109375" style="266" customWidth="1"/>
    <col min="7683" max="7936" width="9.140625" style="266"/>
    <col min="7937" max="7937" width="27.140625" style="266" customWidth="1"/>
    <col min="7938" max="7938" width="70.7109375" style="266" customWidth="1"/>
    <col min="7939" max="8192" width="9.140625" style="266"/>
    <col min="8193" max="8193" width="27.140625" style="266" customWidth="1"/>
    <col min="8194" max="8194" width="70.7109375" style="266" customWidth="1"/>
    <col min="8195" max="8448" width="9.140625" style="266"/>
    <col min="8449" max="8449" width="27.140625" style="266" customWidth="1"/>
    <col min="8450" max="8450" width="70.7109375" style="266" customWidth="1"/>
    <col min="8451" max="8704" width="9.140625" style="266"/>
    <col min="8705" max="8705" width="27.140625" style="266" customWidth="1"/>
    <col min="8706" max="8706" width="70.7109375" style="266" customWidth="1"/>
    <col min="8707" max="8960" width="9.140625" style="266"/>
    <col min="8961" max="8961" width="27.140625" style="266" customWidth="1"/>
    <col min="8962" max="8962" width="70.7109375" style="266" customWidth="1"/>
    <col min="8963" max="9216" width="9.140625" style="266"/>
    <col min="9217" max="9217" width="27.140625" style="266" customWidth="1"/>
    <col min="9218" max="9218" width="70.7109375" style="266" customWidth="1"/>
    <col min="9219" max="9472" width="9.140625" style="266"/>
    <col min="9473" max="9473" width="27.140625" style="266" customWidth="1"/>
    <col min="9474" max="9474" width="70.7109375" style="266" customWidth="1"/>
    <col min="9475" max="9728" width="9.140625" style="266"/>
    <col min="9729" max="9729" width="27.140625" style="266" customWidth="1"/>
    <col min="9730" max="9730" width="70.7109375" style="266" customWidth="1"/>
    <col min="9731" max="9984" width="9.140625" style="266"/>
    <col min="9985" max="9985" width="27.140625" style="266" customWidth="1"/>
    <col min="9986" max="9986" width="70.7109375" style="266" customWidth="1"/>
    <col min="9987" max="10240" width="9.140625" style="266"/>
    <col min="10241" max="10241" width="27.140625" style="266" customWidth="1"/>
    <col min="10242" max="10242" width="70.7109375" style="266" customWidth="1"/>
    <col min="10243" max="10496" width="9.140625" style="266"/>
    <col min="10497" max="10497" width="27.140625" style="266" customWidth="1"/>
    <col min="10498" max="10498" width="70.7109375" style="266" customWidth="1"/>
    <col min="10499" max="10752" width="9.140625" style="266"/>
    <col min="10753" max="10753" width="27.140625" style="266" customWidth="1"/>
    <col min="10754" max="10754" width="70.7109375" style="266" customWidth="1"/>
    <col min="10755" max="11008" width="9.140625" style="266"/>
    <col min="11009" max="11009" width="27.140625" style="266" customWidth="1"/>
    <col min="11010" max="11010" width="70.7109375" style="266" customWidth="1"/>
    <col min="11011" max="11264" width="9.140625" style="266"/>
    <col min="11265" max="11265" width="27.140625" style="266" customWidth="1"/>
    <col min="11266" max="11266" width="70.7109375" style="266" customWidth="1"/>
    <col min="11267" max="11520" width="9.140625" style="266"/>
    <col min="11521" max="11521" width="27.140625" style="266" customWidth="1"/>
    <col min="11522" max="11522" width="70.7109375" style="266" customWidth="1"/>
    <col min="11523" max="11776" width="9.140625" style="266"/>
    <col min="11777" max="11777" width="27.140625" style="266" customWidth="1"/>
    <col min="11778" max="11778" width="70.7109375" style="266" customWidth="1"/>
    <col min="11779" max="12032" width="9.140625" style="266"/>
    <col min="12033" max="12033" width="27.140625" style="266" customWidth="1"/>
    <col min="12034" max="12034" width="70.7109375" style="266" customWidth="1"/>
    <col min="12035" max="12288" width="9.140625" style="266"/>
    <col min="12289" max="12289" width="27.140625" style="266" customWidth="1"/>
    <col min="12290" max="12290" width="70.7109375" style="266" customWidth="1"/>
    <col min="12291" max="12544" width="9.140625" style="266"/>
    <col min="12545" max="12545" width="27.140625" style="266" customWidth="1"/>
    <col min="12546" max="12546" width="70.7109375" style="266" customWidth="1"/>
    <col min="12547" max="12800" width="9.140625" style="266"/>
    <col min="12801" max="12801" width="27.140625" style="266" customWidth="1"/>
    <col min="12802" max="12802" width="70.7109375" style="266" customWidth="1"/>
    <col min="12803" max="13056" width="9.140625" style="266"/>
    <col min="13057" max="13057" width="27.140625" style="266" customWidth="1"/>
    <col min="13058" max="13058" width="70.7109375" style="266" customWidth="1"/>
    <col min="13059" max="13312" width="9.140625" style="266"/>
    <col min="13313" max="13313" width="27.140625" style="266" customWidth="1"/>
    <col min="13314" max="13314" width="70.7109375" style="266" customWidth="1"/>
    <col min="13315" max="13568" width="9.140625" style="266"/>
    <col min="13569" max="13569" width="27.140625" style="266" customWidth="1"/>
    <col min="13570" max="13570" width="70.7109375" style="266" customWidth="1"/>
    <col min="13571" max="13824" width="9.140625" style="266"/>
    <col min="13825" max="13825" width="27.140625" style="266" customWidth="1"/>
    <col min="13826" max="13826" width="70.7109375" style="266" customWidth="1"/>
    <col min="13827" max="14080" width="9.140625" style="266"/>
    <col min="14081" max="14081" width="27.140625" style="266" customWidth="1"/>
    <col min="14082" max="14082" width="70.7109375" style="266" customWidth="1"/>
    <col min="14083" max="14336" width="9.140625" style="266"/>
    <col min="14337" max="14337" width="27.140625" style="266" customWidth="1"/>
    <col min="14338" max="14338" width="70.7109375" style="266" customWidth="1"/>
    <col min="14339" max="14592" width="9.140625" style="266"/>
    <col min="14593" max="14593" width="27.140625" style="266" customWidth="1"/>
    <col min="14594" max="14594" width="70.7109375" style="266" customWidth="1"/>
    <col min="14595" max="14848" width="9.140625" style="266"/>
    <col min="14849" max="14849" width="27.140625" style="266" customWidth="1"/>
    <col min="14850" max="14850" width="70.7109375" style="266" customWidth="1"/>
    <col min="14851" max="15104" width="9.140625" style="266"/>
    <col min="15105" max="15105" width="27.140625" style="266" customWidth="1"/>
    <col min="15106" max="15106" width="70.7109375" style="266" customWidth="1"/>
    <col min="15107" max="15360" width="9.140625" style="266"/>
    <col min="15361" max="15361" width="27.140625" style="266" customWidth="1"/>
    <col min="15362" max="15362" width="70.7109375" style="266" customWidth="1"/>
    <col min="15363" max="15616" width="9.140625" style="266"/>
    <col min="15617" max="15617" width="27.140625" style="266" customWidth="1"/>
    <col min="15618" max="15618" width="70.7109375" style="266" customWidth="1"/>
    <col min="15619" max="15872" width="9.140625" style="266"/>
    <col min="15873" max="15873" width="27.140625" style="266" customWidth="1"/>
    <col min="15874" max="15874" width="70.7109375" style="266" customWidth="1"/>
    <col min="15875" max="16128" width="9.140625" style="266"/>
    <col min="16129" max="16129" width="27.140625" style="266" customWidth="1"/>
    <col min="16130" max="16130" width="70.7109375" style="266" customWidth="1"/>
    <col min="16131" max="16384" width="9.140625" style="266"/>
  </cols>
  <sheetData>
    <row r="1" spans="1:2" x14ac:dyDescent="0.25">
      <c r="A1" s="582"/>
      <c r="B1" s="583"/>
    </row>
    <row r="2" spans="1:2" ht="36" customHeight="1" x14ac:dyDescent="0.2">
      <c r="A2" s="837" t="s">
        <v>1508</v>
      </c>
      <c r="B2" s="837"/>
    </row>
    <row r="3" spans="1:2" ht="43.5" customHeight="1" x14ac:dyDescent="0.2">
      <c r="A3" s="837" t="s">
        <v>667</v>
      </c>
      <c r="B3" s="837"/>
    </row>
    <row r="4" spans="1:2" x14ac:dyDescent="0.25">
      <c r="A4" s="584"/>
    </row>
    <row r="5" spans="1:2" ht="31.5" x14ac:dyDescent="0.2">
      <c r="A5" s="586" t="s">
        <v>1121</v>
      </c>
      <c r="B5" s="587" t="s">
        <v>1122</v>
      </c>
    </row>
    <row r="6" spans="1:2" ht="26.25" customHeight="1" x14ac:dyDescent="0.2">
      <c r="A6" s="586" t="s">
        <v>1123</v>
      </c>
      <c r="B6" s="588" t="s">
        <v>1505</v>
      </c>
    </row>
    <row r="7" spans="1:2" ht="26.25" customHeight="1" x14ac:dyDescent="0.2">
      <c r="A7" s="586" t="s">
        <v>1124</v>
      </c>
      <c r="B7" s="589" t="s">
        <v>1501</v>
      </c>
    </row>
    <row r="8" spans="1:2" ht="39" customHeight="1" x14ac:dyDescent="0.2">
      <c r="A8" s="586" t="s">
        <v>1125</v>
      </c>
      <c r="B8" s="589" t="s">
        <v>1513</v>
      </c>
    </row>
    <row r="9" spans="1:2" ht="39" customHeight="1" x14ac:dyDescent="0.2">
      <c r="A9" s="586" t="s">
        <v>1126</v>
      </c>
      <c r="B9" s="590" t="s">
        <v>1127</v>
      </c>
    </row>
    <row r="10" spans="1:2" ht="31.5" x14ac:dyDescent="0.2">
      <c r="A10" s="586" t="s">
        <v>1128</v>
      </c>
      <c r="B10" s="590" t="s">
        <v>1129</v>
      </c>
    </row>
    <row r="11" spans="1:2" ht="74.25" customHeight="1" x14ac:dyDescent="0.2">
      <c r="A11" s="586" t="s">
        <v>1130</v>
      </c>
      <c r="B11" s="589" t="s">
        <v>1504</v>
      </c>
    </row>
    <row r="12" spans="1:2" ht="28.5" customHeight="1" x14ac:dyDescent="0.2">
      <c r="A12" s="586" t="s">
        <v>1131</v>
      </c>
      <c r="B12" s="591"/>
    </row>
    <row r="13" spans="1:2" ht="28.5" customHeight="1" x14ac:dyDescent="0.2">
      <c r="A13" s="586" t="s">
        <v>1132</v>
      </c>
      <c r="B13" s="591"/>
    </row>
    <row r="14" spans="1:2" ht="31.5" x14ac:dyDescent="0.2">
      <c r="A14" s="586" t="s">
        <v>1133</v>
      </c>
      <c r="B14" s="591"/>
    </row>
    <row r="15" spans="1:2" ht="47.25" customHeight="1" x14ac:dyDescent="0.2">
      <c r="A15" s="586" t="s">
        <v>1134</v>
      </c>
      <c r="B15" s="591" t="s">
        <v>1135</v>
      </c>
    </row>
    <row r="16" spans="1:2" x14ac:dyDescent="0.2">
      <c r="A16" s="586" t="s">
        <v>1136</v>
      </c>
      <c r="B16" s="591"/>
    </row>
    <row r="17" spans="1:2" x14ac:dyDescent="0.2">
      <c r="A17" s="586" t="s">
        <v>1137</v>
      </c>
      <c r="B17" s="591"/>
    </row>
    <row r="18" spans="1:2" x14ac:dyDescent="0.2">
      <c r="A18" s="586" t="s">
        <v>1138</v>
      </c>
      <c r="B18" s="591"/>
    </row>
    <row r="19" spans="1:2" ht="33" customHeight="1" x14ac:dyDescent="0.2">
      <c r="A19" s="586" t="s">
        <v>1139</v>
      </c>
      <c r="B19" s="591"/>
    </row>
    <row r="20" spans="1:2" ht="15.75" customHeight="1" x14ac:dyDescent="0.2">
      <c r="A20" s="592"/>
      <c r="B20" s="593"/>
    </row>
    <row r="21" spans="1:2" x14ac:dyDescent="0.25">
      <c r="A21" s="584"/>
      <c r="B21" s="594"/>
    </row>
    <row r="22" spans="1:2" x14ac:dyDescent="0.25">
      <c r="A22" s="462" t="s">
        <v>1512</v>
      </c>
      <c r="B22" s="462"/>
    </row>
    <row r="23" spans="1:2" x14ac:dyDescent="0.25">
      <c r="A23" s="627" t="s">
        <v>1</v>
      </c>
      <c r="B23" s="462"/>
    </row>
  </sheetData>
  <mergeCells count="2">
    <mergeCell ref="A2:B2"/>
    <mergeCell ref="A3:B3"/>
  </mergeCells>
  <pageMargins left="0.31496062992125984" right="0.11811023622047245" top="0.35433070866141736" bottom="0.35433070866141736" header="0.31496062992125984" footer="0.31496062992125984"/>
  <pageSetup paperSize="9" scale="6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S299"/>
  <sheetViews>
    <sheetView view="pageBreakPreview" zoomScale="40" zoomScaleNormal="71" zoomScaleSheetLayoutView="40" workbookViewId="0">
      <pane xSplit="6" ySplit="24" topLeftCell="G25" activePane="bottomRight" state="frozen"/>
      <selection pane="topRight" activeCell="G1" sqref="G1"/>
      <selection pane="bottomLeft" activeCell="A25" sqref="A25"/>
      <selection pane="bottomRight" activeCell="G140" sqref="G140"/>
    </sheetView>
  </sheetViews>
  <sheetFormatPr defaultRowHeight="24.75" customHeight="1" x14ac:dyDescent="0.3"/>
  <cols>
    <col min="1" max="1" width="9.140625" style="416" customWidth="1"/>
    <col min="2" max="2" width="36.7109375" style="417" customWidth="1"/>
    <col min="3" max="3" width="33.140625" style="131" customWidth="1"/>
    <col min="4" max="4" width="40" style="196" customWidth="1"/>
    <col min="5" max="5" width="14.42578125" style="160" customWidth="1"/>
    <col min="6" max="6" width="6.85546875" style="131" customWidth="1"/>
    <col min="7" max="7" width="21.42578125" style="172" customWidth="1"/>
    <col min="8" max="8" width="24.5703125" style="172" customWidth="1"/>
    <col min="9" max="9" width="10.5703125" style="131" customWidth="1"/>
    <col min="10" max="10" width="15.140625" style="131" customWidth="1"/>
    <col min="11" max="11" width="18.85546875" style="195" customWidth="1"/>
    <col min="12" max="12" width="16.85546875" style="447" hidden="1" customWidth="1"/>
    <col min="13" max="13" width="11.42578125" style="131" customWidth="1"/>
    <col min="14" max="14" width="11" style="131" hidden="1" customWidth="1"/>
    <col min="15" max="15" width="11" style="195" customWidth="1"/>
    <col min="16" max="16" width="13.140625" style="195" customWidth="1"/>
    <col min="17" max="17" width="16.5703125" style="195" customWidth="1"/>
    <col min="18" max="18" width="12.42578125" style="131" customWidth="1"/>
    <col min="19" max="19" width="11.42578125" style="131" customWidth="1"/>
    <col min="20" max="20" width="14" style="131" customWidth="1"/>
    <col min="21" max="21" width="12" style="131" customWidth="1"/>
    <col min="22" max="22" width="12.42578125" style="131" customWidth="1"/>
    <col min="23" max="23" width="13" style="131" bestFit="1" customWidth="1"/>
    <col min="24" max="24" width="15.5703125" style="415" customWidth="1"/>
    <col min="25" max="25" width="13.28515625" style="161" customWidth="1"/>
    <col min="26" max="30" width="13.28515625" style="131" customWidth="1"/>
    <col min="31" max="31" width="11.28515625" style="131" customWidth="1"/>
    <col min="32" max="32" width="10.7109375" style="131" customWidth="1"/>
    <col min="33" max="33" width="12" style="131" customWidth="1"/>
    <col min="34" max="35" width="13" style="131" bestFit="1" customWidth="1"/>
    <col min="36" max="36" width="12" style="131" customWidth="1"/>
    <col min="37" max="37" width="11.140625" style="131" customWidth="1"/>
    <col min="38" max="38" width="9.5703125" style="131" customWidth="1"/>
    <col min="39" max="42" width="9.140625" style="131" customWidth="1"/>
    <col min="43" max="94" width="9.140625" style="131"/>
    <col min="95" max="148" width="9.140625" style="319"/>
    <col min="149" max="256" width="9.140625" style="131"/>
    <col min="257" max="257" width="9.140625" style="131" customWidth="1"/>
    <col min="258" max="258" width="53.28515625" style="131" customWidth="1"/>
    <col min="259" max="259" width="25.7109375" style="131" customWidth="1"/>
    <col min="260" max="260" width="66.42578125" style="131" customWidth="1"/>
    <col min="261" max="261" width="13" style="131" customWidth="1"/>
    <col min="262" max="262" width="6.85546875" style="131" customWidth="1"/>
    <col min="263" max="263" width="18.28515625" style="131" customWidth="1"/>
    <col min="264" max="264" width="23.42578125" style="131" customWidth="1"/>
    <col min="265" max="265" width="10.5703125" style="131" customWidth="1"/>
    <col min="266" max="266" width="15.140625" style="131" customWidth="1"/>
    <col min="267" max="267" width="12" style="131" customWidth="1"/>
    <col min="268" max="268" width="13" style="131" customWidth="1"/>
    <col min="269" max="269" width="11.42578125" style="131" bestFit="1" customWidth="1"/>
    <col min="270" max="270" width="9.7109375" style="131" bestFit="1" customWidth="1"/>
    <col min="271" max="271" width="9.7109375" style="131" customWidth="1"/>
    <col min="272" max="272" width="13.140625" style="131" bestFit="1" customWidth="1"/>
    <col min="273" max="273" width="16.5703125" style="131" customWidth="1"/>
    <col min="274" max="274" width="10.85546875" style="131" customWidth="1"/>
    <col min="275" max="275" width="11.42578125" style="131" customWidth="1"/>
    <col min="276" max="276" width="14" style="131" customWidth="1"/>
    <col min="277" max="277" width="12" style="131" customWidth="1"/>
    <col min="278" max="278" width="10.7109375" style="131" customWidth="1"/>
    <col min="279" max="279" width="10.28515625" style="131" customWidth="1"/>
    <col min="280" max="280" width="15.5703125" style="131" customWidth="1"/>
    <col min="281" max="512" width="9.140625" style="131"/>
    <col min="513" max="513" width="9.140625" style="131" customWidth="1"/>
    <col min="514" max="514" width="53.28515625" style="131" customWidth="1"/>
    <col min="515" max="515" width="25.7109375" style="131" customWidth="1"/>
    <col min="516" max="516" width="66.42578125" style="131" customWidth="1"/>
    <col min="517" max="517" width="13" style="131" customWidth="1"/>
    <col min="518" max="518" width="6.85546875" style="131" customWidth="1"/>
    <col min="519" max="519" width="18.28515625" style="131" customWidth="1"/>
    <col min="520" max="520" width="23.42578125" style="131" customWidth="1"/>
    <col min="521" max="521" width="10.5703125" style="131" customWidth="1"/>
    <col min="522" max="522" width="15.140625" style="131" customWidth="1"/>
    <col min="523" max="523" width="12" style="131" customWidth="1"/>
    <col min="524" max="524" width="13" style="131" customWidth="1"/>
    <col min="525" max="525" width="11.42578125" style="131" bestFit="1" customWidth="1"/>
    <col min="526" max="526" width="9.7109375" style="131" bestFit="1" customWidth="1"/>
    <col min="527" max="527" width="9.7109375" style="131" customWidth="1"/>
    <col min="528" max="528" width="13.140625" style="131" bestFit="1" customWidth="1"/>
    <col min="529" max="529" width="16.5703125" style="131" customWidth="1"/>
    <col min="530" max="530" width="10.85546875" style="131" customWidth="1"/>
    <col min="531" max="531" width="11.42578125" style="131" customWidth="1"/>
    <col min="532" max="532" width="14" style="131" customWidth="1"/>
    <col min="533" max="533" width="12" style="131" customWidth="1"/>
    <col min="534" max="534" width="10.7109375" style="131" customWidth="1"/>
    <col min="535" max="535" width="10.28515625" style="131" customWidth="1"/>
    <col min="536" max="536" width="15.5703125" style="131" customWidth="1"/>
    <col min="537" max="768" width="9.140625" style="131"/>
    <col min="769" max="769" width="9.140625" style="131" customWidth="1"/>
    <col min="770" max="770" width="53.28515625" style="131" customWidth="1"/>
    <col min="771" max="771" width="25.7109375" style="131" customWidth="1"/>
    <col min="772" max="772" width="66.42578125" style="131" customWidth="1"/>
    <col min="773" max="773" width="13" style="131" customWidth="1"/>
    <col min="774" max="774" width="6.85546875" style="131" customWidth="1"/>
    <col min="775" max="775" width="18.28515625" style="131" customWidth="1"/>
    <col min="776" max="776" width="23.42578125" style="131" customWidth="1"/>
    <col min="777" max="777" width="10.5703125" style="131" customWidth="1"/>
    <col min="778" max="778" width="15.140625" style="131" customWidth="1"/>
    <col min="779" max="779" width="12" style="131" customWidth="1"/>
    <col min="780" max="780" width="13" style="131" customWidth="1"/>
    <col min="781" max="781" width="11.42578125" style="131" bestFit="1" customWidth="1"/>
    <col min="782" max="782" width="9.7109375" style="131" bestFit="1" customWidth="1"/>
    <col min="783" max="783" width="9.7109375" style="131" customWidth="1"/>
    <col min="784" max="784" width="13.140625" style="131" bestFit="1" customWidth="1"/>
    <col min="785" max="785" width="16.5703125" style="131" customWidth="1"/>
    <col min="786" max="786" width="10.85546875" style="131" customWidth="1"/>
    <col min="787" max="787" width="11.42578125" style="131" customWidth="1"/>
    <col min="788" max="788" width="14" style="131" customWidth="1"/>
    <col min="789" max="789" width="12" style="131" customWidth="1"/>
    <col min="790" max="790" width="10.7109375" style="131" customWidth="1"/>
    <col min="791" max="791" width="10.28515625" style="131" customWidth="1"/>
    <col min="792" max="792" width="15.5703125" style="131" customWidth="1"/>
    <col min="793" max="1024" width="9.140625" style="131"/>
    <col min="1025" max="1025" width="9.140625" style="131" customWidth="1"/>
    <col min="1026" max="1026" width="53.28515625" style="131" customWidth="1"/>
    <col min="1027" max="1027" width="25.7109375" style="131" customWidth="1"/>
    <col min="1028" max="1028" width="66.42578125" style="131" customWidth="1"/>
    <col min="1029" max="1029" width="13" style="131" customWidth="1"/>
    <col min="1030" max="1030" width="6.85546875" style="131" customWidth="1"/>
    <col min="1031" max="1031" width="18.28515625" style="131" customWidth="1"/>
    <col min="1032" max="1032" width="23.42578125" style="131" customWidth="1"/>
    <col min="1033" max="1033" width="10.5703125" style="131" customWidth="1"/>
    <col min="1034" max="1034" width="15.140625" style="131" customWidth="1"/>
    <col min="1035" max="1035" width="12" style="131" customWidth="1"/>
    <col min="1036" max="1036" width="13" style="131" customWidth="1"/>
    <col min="1037" max="1037" width="11.42578125" style="131" bestFit="1" customWidth="1"/>
    <col min="1038" max="1038" width="9.7109375" style="131" bestFit="1" customWidth="1"/>
    <col min="1039" max="1039" width="9.7109375" style="131" customWidth="1"/>
    <col min="1040" max="1040" width="13.140625" style="131" bestFit="1" customWidth="1"/>
    <col min="1041" max="1041" width="16.5703125" style="131" customWidth="1"/>
    <col min="1042" max="1042" width="10.85546875" style="131" customWidth="1"/>
    <col min="1043" max="1043" width="11.42578125" style="131" customWidth="1"/>
    <col min="1044" max="1044" width="14" style="131" customWidth="1"/>
    <col min="1045" max="1045" width="12" style="131" customWidth="1"/>
    <col min="1046" max="1046" width="10.7109375" style="131" customWidth="1"/>
    <col min="1047" max="1047" width="10.28515625" style="131" customWidth="1"/>
    <col min="1048" max="1048" width="15.5703125" style="131" customWidth="1"/>
    <col min="1049" max="1280" width="9.140625" style="131"/>
    <col min="1281" max="1281" width="9.140625" style="131" customWidth="1"/>
    <col min="1282" max="1282" width="53.28515625" style="131" customWidth="1"/>
    <col min="1283" max="1283" width="25.7109375" style="131" customWidth="1"/>
    <col min="1284" max="1284" width="66.42578125" style="131" customWidth="1"/>
    <col min="1285" max="1285" width="13" style="131" customWidth="1"/>
    <col min="1286" max="1286" width="6.85546875" style="131" customWidth="1"/>
    <col min="1287" max="1287" width="18.28515625" style="131" customWidth="1"/>
    <col min="1288" max="1288" width="23.42578125" style="131" customWidth="1"/>
    <col min="1289" max="1289" width="10.5703125" style="131" customWidth="1"/>
    <col min="1290" max="1290" width="15.140625" style="131" customWidth="1"/>
    <col min="1291" max="1291" width="12" style="131" customWidth="1"/>
    <col min="1292" max="1292" width="13" style="131" customWidth="1"/>
    <col min="1293" max="1293" width="11.42578125" style="131" bestFit="1" customWidth="1"/>
    <col min="1294" max="1294" width="9.7109375" style="131" bestFit="1" customWidth="1"/>
    <col min="1295" max="1295" width="9.7109375" style="131" customWidth="1"/>
    <col min="1296" max="1296" width="13.140625" style="131" bestFit="1" customWidth="1"/>
    <col min="1297" max="1297" width="16.5703125" style="131" customWidth="1"/>
    <col min="1298" max="1298" width="10.85546875" style="131" customWidth="1"/>
    <col min="1299" max="1299" width="11.42578125" style="131" customWidth="1"/>
    <col min="1300" max="1300" width="14" style="131" customWidth="1"/>
    <col min="1301" max="1301" width="12" style="131" customWidth="1"/>
    <col min="1302" max="1302" width="10.7109375" style="131" customWidth="1"/>
    <col min="1303" max="1303" width="10.28515625" style="131" customWidth="1"/>
    <col min="1304" max="1304" width="15.5703125" style="131" customWidth="1"/>
    <col min="1305" max="1536" width="9.140625" style="131"/>
    <col min="1537" max="1537" width="9.140625" style="131" customWidth="1"/>
    <col min="1538" max="1538" width="53.28515625" style="131" customWidth="1"/>
    <col min="1539" max="1539" width="25.7109375" style="131" customWidth="1"/>
    <col min="1540" max="1540" width="66.42578125" style="131" customWidth="1"/>
    <col min="1541" max="1541" width="13" style="131" customWidth="1"/>
    <col min="1542" max="1542" width="6.85546875" style="131" customWidth="1"/>
    <col min="1543" max="1543" width="18.28515625" style="131" customWidth="1"/>
    <col min="1544" max="1544" width="23.42578125" style="131" customWidth="1"/>
    <col min="1545" max="1545" width="10.5703125" style="131" customWidth="1"/>
    <col min="1546" max="1546" width="15.140625" style="131" customWidth="1"/>
    <col min="1547" max="1547" width="12" style="131" customWidth="1"/>
    <col min="1548" max="1548" width="13" style="131" customWidth="1"/>
    <col min="1549" max="1549" width="11.42578125" style="131" bestFit="1" customWidth="1"/>
    <col min="1550" max="1550" width="9.7109375" style="131" bestFit="1" customWidth="1"/>
    <col min="1551" max="1551" width="9.7109375" style="131" customWidth="1"/>
    <col min="1552" max="1552" width="13.140625" style="131" bestFit="1" customWidth="1"/>
    <col min="1553" max="1553" width="16.5703125" style="131" customWidth="1"/>
    <col min="1554" max="1554" width="10.85546875" style="131" customWidth="1"/>
    <col min="1555" max="1555" width="11.42578125" style="131" customWidth="1"/>
    <col min="1556" max="1556" width="14" style="131" customWidth="1"/>
    <col min="1557" max="1557" width="12" style="131" customWidth="1"/>
    <col min="1558" max="1558" width="10.7109375" style="131" customWidth="1"/>
    <col min="1559" max="1559" width="10.28515625" style="131" customWidth="1"/>
    <col min="1560" max="1560" width="15.5703125" style="131" customWidth="1"/>
    <col min="1561" max="1792" width="9.140625" style="131"/>
    <col min="1793" max="1793" width="9.140625" style="131" customWidth="1"/>
    <col min="1794" max="1794" width="53.28515625" style="131" customWidth="1"/>
    <col min="1795" max="1795" width="25.7109375" style="131" customWidth="1"/>
    <col min="1796" max="1796" width="66.42578125" style="131" customWidth="1"/>
    <col min="1797" max="1797" width="13" style="131" customWidth="1"/>
    <col min="1798" max="1798" width="6.85546875" style="131" customWidth="1"/>
    <col min="1799" max="1799" width="18.28515625" style="131" customWidth="1"/>
    <col min="1800" max="1800" width="23.42578125" style="131" customWidth="1"/>
    <col min="1801" max="1801" width="10.5703125" style="131" customWidth="1"/>
    <col min="1802" max="1802" width="15.140625" style="131" customWidth="1"/>
    <col min="1803" max="1803" width="12" style="131" customWidth="1"/>
    <col min="1804" max="1804" width="13" style="131" customWidth="1"/>
    <col min="1805" max="1805" width="11.42578125" style="131" bestFit="1" customWidth="1"/>
    <col min="1806" max="1806" width="9.7109375" style="131" bestFit="1" customWidth="1"/>
    <col min="1807" max="1807" width="9.7109375" style="131" customWidth="1"/>
    <col min="1808" max="1808" width="13.140625" style="131" bestFit="1" customWidth="1"/>
    <col min="1809" max="1809" width="16.5703125" style="131" customWidth="1"/>
    <col min="1810" max="1810" width="10.85546875" style="131" customWidth="1"/>
    <col min="1811" max="1811" width="11.42578125" style="131" customWidth="1"/>
    <col min="1812" max="1812" width="14" style="131" customWidth="1"/>
    <col min="1813" max="1813" width="12" style="131" customWidth="1"/>
    <col min="1814" max="1814" width="10.7109375" style="131" customWidth="1"/>
    <col min="1815" max="1815" width="10.28515625" style="131" customWidth="1"/>
    <col min="1816" max="1816" width="15.5703125" style="131" customWidth="1"/>
    <col min="1817" max="2048" width="9.140625" style="131"/>
    <col min="2049" max="2049" width="9.140625" style="131" customWidth="1"/>
    <col min="2050" max="2050" width="53.28515625" style="131" customWidth="1"/>
    <col min="2051" max="2051" width="25.7109375" style="131" customWidth="1"/>
    <col min="2052" max="2052" width="66.42578125" style="131" customWidth="1"/>
    <col min="2053" max="2053" width="13" style="131" customWidth="1"/>
    <col min="2054" max="2054" width="6.85546875" style="131" customWidth="1"/>
    <col min="2055" max="2055" width="18.28515625" style="131" customWidth="1"/>
    <col min="2056" max="2056" width="23.42578125" style="131" customWidth="1"/>
    <col min="2057" max="2057" width="10.5703125" style="131" customWidth="1"/>
    <col min="2058" max="2058" width="15.140625" style="131" customWidth="1"/>
    <col min="2059" max="2059" width="12" style="131" customWidth="1"/>
    <col min="2060" max="2060" width="13" style="131" customWidth="1"/>
    <col min="2061" max="2061" width="11.42578125" style="131" bestFit="1" customWidth="1"/>
    <col min="2062" max="2062" width="9.7109375" style="131" bestFit="1" customWidth="1"/>
    <col min="2063" max="2063" width="9.7109375" style="131" customWidth="1"/>
    <col min="2064" max="2064" width="13.140625" style="131" bestFit="1" customWidth="1"/>
    <col min="2065" max="2065" width="16.5703125" style="131" customWidth="1"/>
    <col min="2066" max="2066" width="10.85546875" style="131" customWidth="1"/>
    <col min="2067" max="2067" width="11.42578125" style="131" customWidth="1"/>
    <col min="2068" max="2068" width="14" style="131" customWidth="1"/>
    <col min="2069" max="2069" width="12" style="131" customWidth="1"/>
    <col min="2070" max="2070" width="10.7109375" style="131" customWidth="1"/>
    <col min="2071" max="2071" width="10.28515625" style="131" customWidth="1"/>
    <col min="2072" max="2072" width="15.5703125" style="131" customWidth="1"/>
    <col min="2073" max="2304" width="9.140625" style="131"/>
    <col min="2305" max="2305" width="9.140625" style="131" customWidth="1"/>
    <col min="2306" max="2306" width="53.28515625" style="131" customWidth="1"/>
    <col min="2307" max="2307" width="25.7109375" style="131" customWidth="1"/>
    <col min="2308" max="2308" width="66.42578125" style="131" customWidth="1"/>
    <col min="2309" max="2309" width="13" style="131" customWidth="1"/>
    <col min="2310" max="2310" width="6.85546875" style="131" customWidth="1"/>
    <col min="2311" max="2311" width="18.28515625" style="131" customWidth="1"/>
    <col min="2312" max="2312" width="23.42578125" style="131" customWidth="1"/>
    <col min="2313" max="2313" width="10.5703125" style="131" customWidth="1"/>
    <col min="2314" max="2314" width="15.140625" style="131" customWidth="1"/>
    <col min="2315" max="2315" width="12" style="131" customWidth="1"/>
    <col min="2316" max="2316" width="13" style="131" customWidth="1"/>
    <col min="2317" max="2317" width="11.42578125" style="131" bestFit="1" customWidth="1"/>
    <col min="2318" max="2318" width="9.7109375" style="131" bestFit="1" customWidth="1"/>
    <col min="2319" max="2319" width="9.7109375" style="131" customWidth="1"/>
    <col min="2320" max="2320" width="13.140625" style="131" bestFit="1" customWidth="1"/>
    <col min="2321" max="2321" width="16.5703125" style="131" customWidth="1"/>
    <col min="2322" max="2322" width="10.85546875" style="131" customWidth="1"/>
    <col min="2323" max="2323" width="11.42578125" style="131" customWidth="1"/>
    <col min="2324" max="2324" width="14" style="131" customWidth="1"/>
    <col min="2325" max="2325" width="12" style="131" customWidth="1"/>
    <col min="2326" max="2326" width="10.7109375" style="131" customWidth="1"/>
    <col min="2327" max="2327" width="10.28515625" style="131" customWidth="1"/>
    <col min="2328" max="2328" width="15.5703125" style="131" customWidth="1"/>
    <col min="2329" max="2560" width="9.140625" style="131"/>
    <col min="2561" max="2561" width="9.140625" style="131" customWidth="1"/>
    <col min="2562" max="2562" width="53.28515625" style="131" customWidth="1"/>
    <col min="2563" max="2563" width="25.7109375" style="131" customWidth="1"/>
    <col min="2564" max="2564" width="66.42578125" style="131" customWidth="1"/>
    <col min="2565" max="2565" width="13" style="131" customWidth="1"/>
    <col min="2566" max="2566" width="6.85546875" style="131" customWidth="1"/>
    <col min="2567" max="2567" width="18.28515625" style="131" customWidth="1"/>
    <col min="2568" max="2568" width="23.42578125" style="131" customWidth="1"/>
    <col min="2569" max="2569" width="10.5703125" style="131" customWidth="1"/>
    <col min="2570" max="2570" width="15.140625" style="131" customWidth="1"/>
    <col min="2571" max="2571" width="12" style="131" customWidth="1"/>
    <col min="2572" max="2572" width="13" style="131" customWidth="1"/>
    <col min="2573" max="2573" width="11.42578125" style="131" bestFit="1" customWidth="1"/>
    <col min="2574" max="2574" width="9.7109375" style="131" bestFit="1" customWidth="1"/>
    <col min="2575" max="2575" width="9.7109375" style="131" customWidth="1"/>
    <col min="2576" max="2576" width="13.140625" style="131" bestFit="1" customWidth="1"/>
    <col min="2577" max="2577" width="16.5703125" style="131" customWidth="1"/>
    <col min="2578" max="2578" width="10.85546875" style="131" customWidth="1"/>
    <col min="2579" max="2579" width="11.42578125" style="131" customWidth="1"/>
    <col min="2580" max="2580" width="14" style="131" customWidth="1"/>
    <col min="2581" max="2581" width="12" style="131" customWidth="1"/>
    <col min="2582" max="2582" width="10.7109375" style="131" customWidth="1"/>
    <col min="2583" max="2583" width="10.28515625" style="131" customWidth="1"/>
    <col min="2584" max="2584" width="15.5703125" style="131" customWidth="1"/>
    <col min="2585" max="2816" width="9.140625" style="131"/>
    <col min="2817" max="2817" width="9.140625" style="131" customWidth="1"/>
    <col min="2818" max="2818" width="53.28515625" style="131" customWidth="1"/>
    <col min="2819" max="2819" width="25.7109375" style="131" customWidth="1"/>
    <col min="2820" max="2820" width="66.42578125" style="131" customWidth="1"/>
    <col min="2821" max="2821" width="13" style="131" customWidth="1"/>
    <col min="2822" max="2822" width="6.85546875" style="131" customWidth="1"/>
    <col min="2823" max="2823" width="18.28515625" style="131" customWidth="1"/>
    <col min="2824" max="2824" width="23.42578125" style="131" customWidth="1"/>
    <col min="2825" max="2825" width="10.5703125" style="131" customWidth="1"/>
    <col min="2826" max="2826" width="15.140625" style="131" customWidth="1"/>
    <col min="2827" max="2827" width="12" style="131" customWidth="1"/>
    <col min="2828" max="2828" width="13" style="131" customWidth="1"/>
    <col min="2829" max="2829" width="11.42578125" style="131" bestFit="1" customWidth="1"/>
    <col min="2830" max="2830" width="9.7109375" style="131" bestFit="1" customWidth="1"/>
    <col min="2831" max="2831" width="9.7109375" style="131" customWidth="1"/>
    <col min="2832" max="2832" width="13.140625" style="131" bestFit="1" customWidth="1"/>
    <col min="2833" max="2833" width="16.5703125" style="131" customWidth="1"/>
    <col min="2834" max="2834" width="10.85546875" style="131" customWidth="1"/>
    <col min="2835" max="2835" width="11.42578125" style="131" customWidth="1"/>
    <col min="2836" max="2836" width="14" style="131" customWidth="1"/>
    <col min="2837" max="2837" width="12" style="131" customWidth="1"/>
    <col min="2838" max="2838" width="10.7109375" style="131" customWidth="1"/>
    <col min="2839" max="2839" width="10.28515625" style="131" customWidth="1"/>
    <col min="2840" max="2840" width="15.5703125" style="131" customWidth="1"/>
    <col min="2841" max="3072" width="9.140625" style="131"/>
    <col min="3073" max="3073" width="9.140625" style="131" customWidth="1"/>
    <col min="3074" max="3074" width="53.28515625" style="131" customWidth="1"/>
    <col min="3075" max="3075" width="25.7109375" style="131" customWidth="1"/>
    <col min="3076" max="3076" width="66.42578125" style="131" customWidth="1"/>
    <col min="3077" max="3077" width="13" style="131" customWidth="1"/>
    <col min="3078" max="3078" width="6.85546875" style="131" customWidth="1"/>
    <col min="3079" max="3079" width="18.28515625" style="131" customWidth="1"/>
    <col min="3080" max="3080" width="23.42578125" style="131" customWidth="1"/>
    <col min="3081" max="3081" width="10.5703125" style="131" customWidth="1"/>
    <col min="3082" max="3082" width="15.140625" style="131" customWidth="1"/>
    <col min="3083" max="3083" width="12" style="131" customWidth="1"/>
    <col min="3084" max="3084" width="13" style="131" customWidth="1"/>
    <col min="3085" max="3085" width="11.42578125" style="131" bestFit="1" customWidth="1"/>
    <col min="3086" max="3086" width="9.7109375" style="131" bestFit="1" customWidth="1"/>
    <col min="3087" max="3087" width="9.7109375" style="131" customWidth="1"/>
    <col min="3088" max="3088" width="13.140625" style="131" bestFit="1" customWidth="1"/>
    <col min="3089" max="3089" width="16.5703125" style="131" customWidth="1"/>
    <col min="3090" max="3090" width="10.85546875" style="131" customWidth="1"/>
    <col min="3091" max="3091" width="11.42578125" style="131" customWidth="1"/>
    <col min="3092" max="3092" width="14" style="131" customWidth="1"/>
    <col min="3093" max="3093" width="12" style="131" customWidth="1"/>
    <col min="3094" max="3094" width="10.7109375" style="131" customWidth="1"/>
    <col min="3095" max="3095" width="10.28515625" style="131" customWidth="1"/>
    <col min="3096" max="3096" width="15.5703125" style="131" customWidth="1"/>
    <col min="3097" max="3328" width="9.140625" style="131"/>
    <col min="3329" max="3329" width="9.140625" style="131" customWidth="1"/>
    <col min="3330" max="3330" width="53.28515625" style="131" customWidth="1"/>
    <col min="3331" max="3331" width="25.7109375" style="131" customWidth="1"/>
    <col min="3332" max="3332" width="66.42578125" style="131" customWidth="1"/>
    <col min="3333" max="3333" width="13" style="131" customWidth="1"/>
    <col min="3334" max="3334" width="6.85546875" style="131" customWidth="1"/>
    <col min="3335" max="3335" width="18.28515625" style="131" customWidth="1"/>
    <col min="3336" max="3336" width="23.42578125" style="131" customWidth="1"/>
    <col min="3337" max="3337" width="10.5703125" style="131" customWidth="1"/>
    <col min="3338" max="3338" width="15.140625" style="131" customWidth="1"/>
    <col min="3339" max="3339" width="12" style="131" customWidth="1"/>
    <col min="3340" max="3340" width="13" style="131" customWidth="1"/>
    <col min="3341" max="3341" width="11.42578125" style="131" bestFit="1" customWidth="1"/>
    <col min="3342" max="3342" width="9.7109375" style="131" bestFit="1" customWidth="1"/>
    <col min="3343" max="3343" width="9.7109375" style="131" customWidth="1"/>
    <col min="3344" max="3344" width="13.140625" style="131" bestFit="1" customWidth="1"/>
    <col min="3345" max="3345" width="16.5703125" style="131" customWidth="1"/>
    <col min="3346" max="3346" width="10.85546875" style="131" customWidth="1"/>
    <col min="3347" max="3347" width="11.42578125" style="131" customWidth="1"/>
    <col min="3348" max="3348" width="14" style="131" customWidth="1"/>
    <col min="3349" max="3349" width="12" style="131" customWidth="1"/>
    <col min="3350" max="3350" width="10.7109375" style="131" customWidth="1"/>
    <col min="3351" max="3351" width="10.28515625" style="131" customWidth="1"/>
    <col min="3352" max="3352" width="15.5703125" style="131" customWidth="1"/>
    <col min="3353" max="3584" width="9.140625" style="131"/>
    <col min="3585" max="3585" width="9.140625" style="131" customWidth="1"/>
    <col min="3586" max="3586" width="53.28515625" style="131" customWidth="1"/>
    <col min="3587" max="3587" width="25.7109375" style="131" customWidth="1"/>
    <col min="3588" max="3588" width="66.42578125" style="131" customWidth="1"/>
    <col min="3589" max="3589" width="13" style="131" customWidth="1"/>
    <col min="3590" max="3590" width="6.85546875" style="131" customWidth="1"/>
    <col min="3591" max="3591" width="18.28515625" style="131" customWidth="1"/>
    <col min="3592" max="3592" width="23.42578125" style="131" customWidth="1"/>
    <col min="3593" max="3593" width="10.5703125" style="131" customWidth="1"/>
    <col min="3594" max="3594" width="15.140625" style="131" customWidth="1"/>
    <col min="3595" max="3595" width="12" style="131" customWidth="1"/>
    <col min="3596" max="3596" width="13" style="131" customWidth="1"/>
    <col min="3597" max="3597" width="11.42578125" style="131" bestFit="1" customWidth="1"/>
    <col min="3598" max="3598" width="9.7109375" style="131" bestFit="1" customWidth="1"/>
    <col min="3599" max="3599" width="9.7109375" style="131" customWidth="1"/>
    <col min="3600" max="3600" width="13.140625" style="131" bestFit="1" customWidth="1"/>
    <col min="3601" max="3601" width="16.5703125" style="131" customWidth="1"/>
    <col min="3602" max="3602" width="10.85546875" style="131" customWidth="1"/>
    <col min="3603" max="3603" width="11.42578125" style="131" customWidth="1"/>
    <col min="3604" max="3604" width="14" style="131" customWidth="1"/>
    <col min="3605" max="3605" width="12" style="131" customWidth="1"/>
    <col min="3606" max="3606" width="10.7109375" style="131" customWidth="1"/>
    <col min="3607" max="3607" width="10.28515625" style="131" customWidth="1"/>
    <col min="3608" max="3608" width="15.5703125" style="131" customWidth="1"/>
    <col min="3609" max="3840" width="9.140625" style="131"/>
    <col min="3841" max="3841" width="9.140625" style="131" customWidth="1"/>
    <col min="3842" max="3842" width="53.28515625" style="131" customWidth="1"/>
    <col min="3843" max="3843" width="25.7109375" style="131" customWidth="1"/>
    <col min="3844" max="3844" width="66.42578125" style="131" customWidth="1"/>
    <col min="3845" max="3845" width="13" style="131" customWidth="1"/>
    <col min="3846" max="3846" width="6.85546875" style="131" customWidth="1"/>
    <col min="3847" max="3847" width="18.28515625" style="131" customWidth="1"/>
    <col min="3848" max="3848" width="23.42578125" style="131" customWidth="1"/>
    <col min="3849" max="3849" width="10.5703125" style="131" customWidth="1"/>
    <col min="3850" max="3850" width="15.140625" style="131" customWidth="1"/>
    <col min="3851" max="3851" width="12" style="131" customWidth="1"/>
    <col min="3852" max="3852" width="13" style="131" customWidth="1"/>
    <col min="3853" max="3853" width="11.42578125" style="131" bestFit="1" customWidth="1"/>
    <col min="3854" max="3854" width="9.7109375" style="131" bestFit="1" customWidth="1"/>
    <col min="3855" max="3855" width="9.7109375" style="131" customWidth="1"/>
    <col min="3856" max="3856" width="13.140625" style="131" bestFit="1" customWidth="1"/>
    <col min="3857" max="3857" width="16.5703125" style="131" customWidth="1"/>
    <col min="3858" max="3858" width="10.85546875" style="131" customWidth="1"/>
    <col min="3859" max="3859" width="11.42578125" style="131" customWidth="1"/>
    <col min="3860" max="3860" width="14" style="131" customWidth="1"/>
    <col min="3861" max="3861" width="12" style="131" customWidth="1"/>
    <col min="3862" max="3862" width="10.7109375" style="131" customWidth="1"/>
    <col min="3863" max="3863" width="10.28515625" style="131" customWidth="1"/>
    <col min="3864" max="3864" width="15.5703125" style="131" customWidth="1"/>
    <col min="3865" max="4096" width="9.140625" style="131"/>
    <col min="4097" max="4097" width="9.140625" style="131" customWidth="1"/>
    <col min="4098" max="4098" width="53.28515625" style="131" customWidth="1"/>
    <col min="4099" max="4099" width="25.7109375" style="131" customWidth="1"/>
    <col min="4100" max="4100" width="66.42578125" style="131" customWidth="1"/>
    <col min="4101" max="4101" width="13" style="131" customWidth="1"/>
    <col min="4102" max="4102" width="6.85546875" style="131" customWidth="1"/>
    <col min="4103" max="4103" width="18.28515625" style="131" customWidth="1"/>
    <col min="4104" max="4104" width="23.42578125" style="131" customWidth="1"/>
    <col min="4105" max="4105" width="10.5703125" style="131" customWidth="1"/>
    <col min="4106" max="4106" width="15.140625" style="131" customWidth="1"/>
    <col min="4107" max="4107" width="12" style="131" customWidth="1"/>
    <col min="4108" max="4108" width="13" style="131" customWidth="1"/>
    <col min="4109" max="4109" width="11.42578125" style="131" bestFit="1" customWidth="1"/>
    <col min="4110" max="4110" width="9.7109375" style="131" bestFit="1" customWidth="1"/>
    <col min="4111" max="4111" width="9.7109375" style="131" customWidth="1"/>
    <col min="4112" max="4112" width="13.140625" style="131" bestFit="1" customWidth="1"/>
    <col min="4113" max="4113" width="16.5703125" style="131" customWidth="1"/>
    <col min="4114" max="4114" width="10.85546875" style="131" customWidth="1"/>
    <col min="4115" max="4115" width="11.42578125" style="131" customWidth="1"/>
    <col min="4116" max="4116" width="14" style="131" customWidth="1"/>
    <col min="4117" max="4117" width="12" style="131" customWidth="1"/>
    <col min="4118" max="4118" width="10.7109375" style="131" customWidth="1"/>
    <col min="4119" max="4119" width="10.28515625" style="131" customWidth="1"/>
    <col min="4120" max="4120" width="15.5703125" style="131" customWidth="1"/>
    <col min="4121" max="4352" width="9.140625" style="131"/>
    <col min="4353" max="4353" width="9.140625" style="131" customWidth="1"/>
    <col min="4354" max="4354" width="53.28515625" style="131" customWidth="1"/>
    <col min="4355" max="4355" width="25.7109375" style="131" customWidth="1"/>
    <col min="4356" max="4356" width="66.42578125" style="131" customWidth="1"/>
    <col min="4357" max="4357" width="13" style="131" customWidth="1"/>
    <col min="4358" max="4358" width="6.85546875" style="131" customWidth="1"/>
    <col min="4359" max="4359" width="18.28515625" style="131" customWidth="1"/>
    <col min="4360" max="4360" width="23.42578125" style="131" customWidth="1"/>
    <col min="4361" max="4361" width="10.5703125" style="131" customWidth="1"/>
    <col min="4362" max="4362" width="15.140625" style="131" customWidth="1"/>
    <col min="4363" max="4363" width="12" style="131" customWidth="1"/>
    <col min="4364" max="4364" width="13" style="131" customWidth="1"/>
    <col min="4365" max="4365" width="11.42578125" style="131" bestFit="1" customWidth="1"/>
    <col min="4366" max="4366" width="9.7109375" style="131" bestFit="1" customWidth="1"/>
    <col min="4367" max="4367" width="9.7109375" style="131" customWidth="1"/>
    <col min="4368" max="4368" width="13.140625" style="131" bestFit="1" customWidth="1"/>
    <col min="4369" max="4369" width="16.5703125" style="131" customWidth="1"/>
    <col min="4370" max="4370" width="10.85546875" style="131" customWidth="1"/>
    <col min="4371" max="4371" width="11.42578125" style="131" customWidth="1"/>
    <col min="4372" max="4372" width="14" style="131" customWidth="1"/>
    <col min="4373" max="4373" width="12" style="131" customWidth="1"/>
    <col min="4374" max="4374" width="10.7109375" style="131" customWidth="1"/>
    <col min="4375" max="4375" width="10.28515625" style="131" customWidth="1"/>
    <col min="4376" max="4376" width="15.5703125" style="131" customWidth="1"/>
    <col min="4377" max="4608" width="9.140625" style="131"/>
    <col min="4609" max="4609" width="9.140625" style="131" customWidth="1"/>
    <col min="4610" max="4610" width="53.28515625" style="131" customWidth="1"/>
    <col min="4611" max="4611" width="25.7109375" style="131" customWidth="1"/>
    <col min="4612" max="4612" width="66.42578125" style="131" customWidth="1"/>
    <col min="4613" max="4613" width="13" style="131" customWidth="1"/>
    <col min="4614" max="4614" width="6.85546875" style="131" customWidth="1"/>
    <col min="4615" max="4615" width="18.28515625" style="131" customWidth="1"/>
    <col min="4616" max="4616" width="23.42578125" style="131" customWidth="1"/>
    <col min="4617" max="4617" width="10.5703125" style="131" customWidth="1"/>
    <col min="4618" max="4618" width="15.140625" style="131" customWidth="1"/>
    <col min="4619" max="4619" width="12" style="131" customWidth="1"/>
    <col min="4620" max="4620" width="13" style="131" customWidth="1"/>
    <col min="4621" max="4621" width="11.42578125" style="131" bestFit="1" customWidth="1"/>
    <col min="4622" max="4622" width="9.7109375" style="131" bestFit="1" customWidth="1"/>
    <col min="4623" max="4623" width="9.7109375" style="131" customWidth="1"/>
    <col min="4624" max="4624" width="13.140625" style="131" bestFit="1" customWidth="1"/>
    <col min="4625" max="4625" width="16.5703125" style="131" customWidth="1"/>
    <col min="4626" max="4626" width="10.85546875" style="131" customWidth="1"/>
    <col min="4627" max="4627" width="11.42578125" style="131" customWidth="1"/>
    <col min="4628" max="4628" width="14" style="131" customWidth="1"/>
    <col min="4629" max="4629" width="12" style="131" customWidth="1"/>
    <col min="4630" max="4630" width="10.7109375" style="131" customWidth="1"/>
    <col min="4631" max="4631" width="10.28515625" style="131" customWidth="1"/>
    <col min="4632" max="4632" width="15.5703125" style="131" customWidth="1"/>
    <col min="4633" max="4864" width="9.140625" style="131"/>
    <col min="4865" max="4865" width="9.140625" style="131" customWidth="1"/>
    <col min="4866" max="4866" width="53.28515625" style="131" customWidth="1"/>
    <col min="4867" max="4867" width="25.7109375" style="131" customWidth="1"/>
    <col min="4868" max="4868" width="66.42578125" style="131" customWidth="1"/>
    <col min="4869" max="4869" width="13" style="131" customWidth="1"/>
    <col min="4870" max="4870" width="6.85546875" style="131" customWidth="1"/>
    <col min="4871" max="4871" width="18.28515625" style="131" customWidth="1"/>
    <col min="4872" max="4872" width="23.42578125" style="131" customWidth="1"/>
    <col min="4873" max="4873" width="10.5703125" style="131" customWidth="1"/>
    <col min="4874" max="4874" width="15.140625" style="131" customWidth="1"/>
    <col min="4875" max="4875" width="12" style="131" customWidth="1"/>
    <col min="4876" max="4876" width="13" style="131" customWidth="1"/>
    <col min="4877" max="4877" width="11.42578125" style="131" bestFit="1" customWidth="1"/>
    <col min="4878" max="4878" width="9.7109375" style="131" bestFit="1" customWidth="1"/>
    <col min="4879" max="4879" width="9.7109375" style="131" customWidth="1"/>
    <col min="4880" max="4880" width="13.140625" style="131" bestFit="1" customWidth="1"/>
    <col min="4881" max="4881" width="16.5703125" style="131" customWidth="1"/>
    <col min="4882" max="4882" width="10.85546875" style="131" customWidth="1"/>
    <col min="4883" max="4883" width="11.42578125" style="131" customWidth="1"/>
    <col min="4884" max="4884" width="14" style="131" customWidth="1"/>
    <col min="4885" max="4885" width="12" style="131" customWidth="1"/>
    <col min="4886" max="4886" width="10.7109375" style="131" customWidth="1"/>
    <col min="4887" max="4887" width="10.28515625" style="131" customWidth="1"/>
    <col min="4888" max="4888" width="15.5703125" style="131" customWidth="1"/>
    <col min="4889" max="5120" width="9.140625" style="131"/>
    <col min="5121" max="5121" width="9.140625" style="131" customWidth="1"/>
    <col min="5122" max="5122" width="53.28515625" style="131" customWidth="1"/>
    <col min="5123" max="5123" width="25.7109375" style="131" customWidth="1"/>
    <col min="5124" max="5124" width="66.42578125" style="131" customWidth="1"/>
    <col min="5125" max="5125" width="13" style="131" customWidth="1"/>
    <col min="5126" max="5126" width="6.85546875" style="131" customWidth="1"/>
    <col min="5127" max="5127" width="18.28515625" style="131" customWidth="1"/>
    <col min="5128" max="5128" width="23.42578125" style="131" customWidth="1"/>
    <col min="5129" max="5129" width="10.5703125" style="131" customWidth="1"/>
    <col min="5130" max="5130" width="15.140625" style="131" customWidth="1"/>
    <col min="5131" max="5131" width="12" style="131" customWidth="1"/>
    <col min="5132" max="5132" width="13" style="131" customWidth="1"/>
    <col min="5133" max="5133" width="11.42578125" style="131" bestFit="1" customWidth="1"/>
    <col min="5134" max="5134" width="9.7109375" style="131" bestFit="1" customWidth="1"/>
    <col min="5135" max="5135" width="9.7109375" style="131" customWidth="1"/>
    <col min="5136" max="5136" width="13.140625" style="131" bestFit="1" customWidth="1"/>
    <col min="5137" max="5137" width="16.5703125" style="131" customWidth="1"/>
    <col min="5138" max="5138" width="10.85546875" style="131" customWidth="1"/>
    <col min="5139" max="5139" width="11.42578125" style="131" customWidth="1"/>
    <col min="5140" max="5140" width="14" style="131" customWidth="1"/>
    <col min="5141" max="5141" width="12" style="131" customWidth="1"/>
    <col min="5142" max="5142" width="10.7109375" style="131" customWidth="1"/>
    <col min="5143" max="5143" width="10.28515625" style="131" customWidth="1"/>
    <col min="5144" max="5144" width="15.5703125" style="131" customWidth="1"/>
    <col min="5145" max="5376" width="9.140625" style="131"/>
    <col min="5377" max="5377" width="9.140625" style="131" customWidth="1"/>
    <col min="5378" max="5378" width="53.28515625" style="131" customWidth="1"/>
    <col min="5379" max="5379" width="25.7109375" style="131" customWidth="1"/>
    <col min="5380" max="5380" width="66.42578125" style="131" customWidth="1"/>
    <col min="5381" max="5381" width="13" style="131" customWidth="1"/>
    <col min="5382" max="5382" width="6.85546875" style="131" customWidth="1"/>
    <col min="5383" max="5383" width="18.28515625" style="131" customWidth="1"/>
    <col min="5384" max="5384" width="23.42578125" style="131" customWidth="1"/>
    <col min="5385" max="5385" width="10.5703125" style="131" customWidth="1"/>
    <col min="5386" max="5386" width="15.140625" style="131" customWidth="1"/>
    <col min="5387" max="5387" width="12" style="131" customWidth="1"/>
    <col min="5388" max="5388" width="13" style="131" customWidth="1"/>
    <col min="5389" max="5389" width="11.42578125" style="131" bestFit="1" customWidth="1"/>
    <col min="5390" max="5390" width="9.7109375" style="131" bestFit="1" customWidth="1"/>
    <col min="5391" max="5391" width="9.7109375" style="131" customWidth="1"/>
    <col min="5392" max="5392" width="13.140625" style="131" bestFit="1" customWidth="1"/>
    <col min="5393" max="5393" width="16.5703125" style="131" customWidth="1"/>
    <col min="5394" max="5394" width="10.85546875" style="131" customWidth="1"/>
    <col min="5395" max="5395" width="11.42578125" style="131" customWidth="1"/>
    <col min="5396" max="5396" width="14" style="131" customWidth="1"/>
    <col min="5397" max="5397" width="12" style="131" customWidth="1"/>
    <col min="5398" max="5398" width="10.7109375" style="131" customWidth="1"/>
    <col min="5399" max="5399" width="10.28515625" style="131" customWidth="1"/>
    <col min="5400" max="5400" width="15.5703125" style="131" customWidth="1"/>
    <col min="5401" max="5632" width="9.140625" style="131"/>
    <col min="5633" max="5633" width="9.140625" style="131" customWidth="1"/>
    <col min="5634" max="5634" width="53.28515625" style="131" customWidth="1"/>
    <col min="5635" max="5635" width="25.7109375" style="131" customWidth="1"/>
    <col min="5636" max="5636" width="66.42578125" style="131" customWidth="1"/>
    <col min="5637" max="5637" width="13" style="131" customWidth="1"/>
    <col min="5638" max="5638" width="6.85546875" style="131" customWidth="1"/>
    <col min="5639" max="5639" width="18.28515625" style="131" customWidth="1"/>
    <col min="5640" max="5640" width="23.42578125" style="131" customWidth="1"/>
    <col min="5641" max="5641" width="10.5703125" style="131" customWidth="1"/>
    <col min="5642" max="5642" width="15.140625" style="131" customWidth="1"/>
    <col min="5643" max="5643" width="12" style="131" customWidth="1"/>
    <col min="5644" max="5644" width="13" style="131" customWidth="1"/>
    <col min="5645" max="5645" width="11.42578125" style="131" bestFit="1" customWidth="1"/>
    <col min="5646" max="5646" width="9.7109375" style="131" bestFit="1" customWidth="1"/>
    <col min="5647" max="5647" width="9.7109375" style="131" customWidth="1"/>
    <col min="5648" max="5648" width="13.140625" style="131" bestFit="1" customWidth="1"/>
    <col min="5649" max="5649" width="16.5703125" style="131" customWidth="1"/>
    <col min="5650" max="5650" width="10.85546875" style="131" customWidth="1"/>
    <col min="5651" max="5651" width="11.42578125" style="131" customWidth="1"/>
    <col min="5652" max="5652" width="14" style="131" customWidth="1"/>
    <col min="5653" max="5653" width="12" style="131" customWidth="1"/>
    <col min="5654" max="5654" width="10.7109375" style="131" customWidth="1"/>
    <col min="5655" max="5655" width="10.28515625" style="131" customWidth="1"/>
    <col min="5656" max="5656" width="15.5703125" style="131" customWidth="1"/>
    <col min="5657" max="5888" width="9.140625" style="131"/>
    <col min="5889" max="5889" width="9.140625" style="131" customWidth="1"/>
    <col min="5890" max="5890" width="53.28515625" style="131" customWidth="1"/>
    <col min="5891" max="5891" width="25.7109375" style="131" customWidth="1"/>
    <col min="5892" max="5892" width="66.42578125" style="131" customWidth="1"/>
    <col min="5893" max="5893" width="13" style="131" customWidth="1"/>
    <col min="5894" max="5894" width="6.85546875" style="131" customWidth="1"/>
    <col min="5895" max="5895" width="18.28515625" style="131" customWidth="1"/>
    <col min="5896" max="5896" width="23.42578125" style="131" customWidth="1"/>
    <col min="5897" max="5897" width="10.5703125" style="131" customWidth="1"/>
    <col min="5898" max="5898" width="15.140625" style="131" customWidth="1"/>
    <col min="5899" max="5899" width="12" style="131" customWidth="1"/>
    <col min="5900" max="5900" width="13" style="131" customWidth="1"/>
    <col min="5901" max="5901" width="11.42578125" style="131" bestFit="1" customWidth="1"/>
    <col min="5902" max="5902" width="9.7109375" style="131" bestFit="1" customWidth="1"/>
    <col min="5903" max="5903" width="9.7109375" style="131" customWidth="1"/>
    <col min="5904" max="5904" width="13.140625" style="131" bestFit="1" customWidth="1"/>
    <col min="5905" max="5905" width="16.5703125" style="131" customWidth="1"/>
    <col min="5906" max="5906" width="10.85546875" style="131" customWidth="1"/>
    <col min="5907" max="5907" width="11.42578125" style="131" customWidth="1"/>
    <col min="5908" max="5908" width="14" style="131" customWidth="1"/>
    <col min="5909" max="5909" width="12" style="131" customWidth="1"/>
    <col min="5910" max="5910" width="10.7109375" style="131" customWidth="1"/>
    <col min="5911" max="5911" width="10.28515625" style="131" customWidth="1"/>
    <col min="5912" max="5912" width="15.5703125" style="131" customWidth="1"/>
    <col min="5913" max="6144" width="9.140625" style="131"/>
    <col min="6145" max="6145" width="9.140625" style="131" customWidth="1"/>
    <col min="6146" max="6146" width="53.28515625" style="131" customWidth="1"/>
    <col min="6147" max="6147" width="25.7109375" style="131" customWidth="1"/>
    <col min="6148" max="6148" width="66.42578125" style="131" customWidth="1"/>
    <col min="6149" max="6149" width="13" style="131" customWidth="1"/>
    <col min="6150" max="6150" width="6.85546875" style="131" customWidth="1"/>
    <col min="6151" max="6151" width="18.28515625" style="131" customWidth="1"/>
    <col min="6152" max="6152" width="23.42578125" style="131" customWidth="1"/>
    <col min="6153" max="6153" width="10.5703125" style="131" customWidth="1"/>
    <col min="6154" max="6154" width="15.140625" style="131" customWidth="1"/>
    <col min="6155" max="6155" width="12" style="131" customWidth="1"/>
    <col min="6156" max="6156" width="13" style="131" customWidth="1"/>
    <col min="6157" max="6157" width="11.42578125" style="131" bestFit="1" customWidth="1"/>
    <col min="6158" max="6158" width="9.7109375" style="131" bestFit="1" customWidth="1"/>
    <col min="6159" max="6159" width="9.7109375" style="131" customWidth="1"/>
    <col min="6160" max="6160" width="13.140625" style="131" bestFit="1" customWidth="1"/>
    <col min="6161" max="6161" width="16.5703125" style="131" customWidth="1"/>
    <col min="6162" max="6162" width="10.85546875" style="131" customWidth="1"/>
    <col min="6163" max="6163" width="11.42578125" style="131" customWidth="1"/>
    <col min="6164" max="6164" width="14" style="131" customWidth="1"/>
    <col min="6165" max="6165" width="12" style="131" customWidth="1"/>
    <col min="6166" max="6166" width="10.7109375" style="131" customWidth="1"/>
    <col min="6167" max="6167" width="10.28515625" style="131" customWidth="1"/>
    <col min="6168" max="6168" width="15.5703125" style="131" customWidth="1"/>
    <col min="6169" max="6400" width="9.140625" style="131"/>
    <col min="6401" max="6401" width="9.140625" style="131" customWidth="1"/>
    <col min="6402" max="6402" width="53.28515625" style="131" customWidth="1"/>
    <col min="6403" max="6403" width="25.7109375" style="131" customWidth="1"/>
    <col min="6404" max="6404" width="66.42578125" style="131" customWidth="1"/>
    <col min="6405" max="6405" width="13" style="131" customWidth="1"/>
    <col min="6406" max="6406" width="6.85546875" style="131" customWidth="1"/>
    <col min="6407" max="6407" width="18.28515625" style="131" customWidth="1"/>
    <col min="6408" max="6408" width="23.42578125" style="131" customWidth="1"/>
    <col min="6409" max="6409" width="10.5703125" style="131" customWidth="1"/>
    <col min="6410" max="6410" width="15.140625" style="131" customWidth="1"/>
    <col min="6411" max="6411" width="12" style="131" customWidth="1"/>
    <col min="6412" max="6412" width="13" style="131" customWidth="1"/>
    <col min="6413" max="6413" width="11.42578125" style="131" bestFit="1" customWidth="1"/>
    <col min="6414" max="6414" width="9.7109375" style="131" bestFit="1" customWidth="1"/>
    <col min="6415" max="6415" width="9.7109375" style="131" customWidth="1"/>
    <col min="6416" max="6416" width="13.140625" style="131" bestFit="1" customWidth="1"/>
    <col min="6417" max="6417" width="16.5703125" style="131" customWidth="1"/>
    <col min="6418" max="6418" width="10.85546875" style="131" customWidth="1"/>
    <col min="6419" max="6419" width="11.42578125" style="131" customWidth="1"/>
    <col min="6420" max="6420" width="14" style="131" customWidth="1"/>
    <col min="6421" max="6421" width="12" style="131" customWidth="1"/>
    <col min="6422" max="6422" width="10.7109375" style="131" customWidth="1"/>
    <col min="6423" max="6423" width="10.28515625" style="131" customWidth="1"/>
    <col min="6424" max="6424" width="15.5703125" style="131" customWidth="1"/>
    <col min="6425" max="6656" width="9.140625" style="131"/>
    <col min="6657" max="6657" width="9.140625" style="131" customWidth="1"/>
    <col min="6658" max="6658" width="53.28515625" style="131" customWidth="1"/>
    <col min="6659" max="6659" width="25.7109375" style="131" customWidth="1"/>
    <col min="6660" max="6660" width="66.42578125" style="131" customWidth="1"/>
    <col min="6661" max="6661" width="13" style="131" customWidth="1"/>
    <col min="6662" max="6662" width="6.85546875" style="131" customWidth="1"/>
    <col min="6663" max="6663" width="18.28515625" style="131" customWidth="1"/>
    <col min="6664" max="6664" width="23.42578125" style="131" customWidth="1"/>
    <col min="6665" max="6665" width="10.5703125" style="131" customWidth="1"/>
    <col min="6666" max="6666" width="15.140625" style="131" customWidth="1"/>
    <col min="6667" max="6667" width="12" style="131" customWidth="1"/>
    <col min="6668" max="6668" width="13" style="131" customWidth="1"/>
    <col min="6669" max="6669" width="11.42578125" style="131" bestFit="1" customWidth="1"/>
    <col min="6670" max="6670" width="9.7109375" style="131" bestFit="1" customWidth="1"/>
    <col min="6671" max="6671" width="9.7109375" style="131" customWidth="1"/>
    <col min="6672" max="6672" width="13.140625" style="131" bestFit="1" customWidth="1"/>
    <col min="6673" max="6673" width="16.5703125" style="131" customWidth="1"/>
    <col min="6674" max="6674" width="10.85546875" style="131" customWidth="1"/>
    <col min="6675" max="6675" width="11.42578125" style="131" customWidth="1"/>
    <col min="6676" max="6676" width="14" style="131" customWidth="1"/>
    <col min="6677" max="6677" width="12" style="131" customWidth="1"/>
    <col min="6678" max="6678" width="10.7109375" style="131" customWidth="1"/>
    <col min="6679" max="6679" width="10.28515625" style="131" customWidth="1"/>
    <col min="6680" max="6680" width="15.5703125" style="131" customWidth="1"/>
    <col min="6681" max="6912" width="9.140625" style="131"/>
    <col min="6913" max="6913" width="9.140625" style="131" customWidth="1"/>
    <col min="6914" max="6914" width="53.28515625" style="131" customWidth="1"/>
    <col min="6915" max="6915" width="25.7109375" style="131" customWidth="1"/>
    <col min="6916" max="6916" width="66.42578125" style="131" customWidth="1"/>
    <col min="6917" max="6917" width="13" style="131" customWidth="1"/>
    <col min="6918" max="6918" width="6.85546875" style="131" customWidth="1"/>
    <col min="6919" max="6919" width="18.28515625" style="131" customWidth="1"/>
    <col min="6920" max="6920" width="23.42578125" style="131" customWidth="1"/>
    <col min="6921" max="6921" width="10.5703125" style="131" customWidth="1"/>
    <col min="6922" max="6922" width="15.140625" style="131" customWidth="1"/>
    <col min="6923" max="6923" width="12" style="131" customWidth="1"/>
    <col min="6924" max="6924" width="13" style="131" customWidth="1"/>
    <col min="6925" max="6925" width="11.42578125" style="131" bestFit="1" customWidth="1"/>
    <col min="6926" max="6926" width="9.7109375" style="131" bestFit="1" customWidth="1"/>
    <col min="6927" max="6927" width="9.7109375" style="131" customWidth="1"/>
    <col min="6928" max="6928" width="13.140625" style="131" bestFit="1" customWidth="1"/>
    <col min="6929" max="6929" width="16.5703125" style="131" customWidth="1"/>
    <col min="6930" max="6930" width="10.85546875" style="131" customWidth="1"/>
    <col min="6931" max="6931" width="11.42578125" style="131" customWidth="1"/>
    <col min="6932" max="6932" width="14" style="131" customWidth="1"/>
    <col min="6933" max="6933" width="12" style="131" customWidth="1"/>
    <col min="6934" max="6934" width="10.7109375" style="131" customWidth="1"/>
    <col min="6935" max="6935" width="10.28515625" style="131" customWidth="1"/>
    <col min="6936" max="6936" width="15.5703125" style="131" customWidth="1"/>
    <col min="6937" max="7168" width="9.140625" style="131"/>
    <col min="7169" max="7169" width="9.140625" style="131" customWidth="1"/>
    <col min="7170" max="7170" width="53.28515625" style="131" customWidth="1"/>
    <col min="7171" max="7171" width="25.7109375" style="131" customWidth="1"/>
    <col min="7172" max="7172" width="66.42578125" style="131" customWidth="1"/>
    <col min="7173" max="7173" width="13" style="131" customWidth="1"/>
    <col min="7174" max="7174" width="6.85546875" style="131" customWidth="1"/>
    <col min="7175" max="7175" width="18.28515625" style="131" customWidth="1"/>
    <col min="7176" max="7176" width="23.42578125" style="131" customWidth="1"/>
    <col min="7177" max="7177" width="10.5703125" style="131" customWidth="1"/>
    <col min="7178" max="7178" width="15.140625" style="131" customWidth="1"/>
    <col min="7179" max="7179" width="12" style="131" customWidth="1"/>
    <col min="7180" max="7180" width="13" style="131" customWidth="1"/>
    <col min="7181" max="7181" width="11.42578125" style="131" bestFit="1" customWidth="1"/>
    <col min="7182" max="7182" width="9.7109375" style="131" bestFit="1" customWidth="1"/>
    <col min="7183" max="7183" width="9.7109375" style="131" customWidth="1"/>
    <col min="7184" max="7184" width="13.140625" style="131" bestFit="1" customWidth="1"/>
    <col min="7185" max="7185" width="16.5703125" style="131" customWidth="1"/>
    <col min="7186" max="7186" width="10.85546875" style="131" customWidth="1"/>
    <col min="7187" max="7187" width="11.42578125" style="131" customWidth="1"/>
    <col min="7188" max="7188" width="14" style="131" customWidth="1"/>
    <col min="7189" max="7189" width="12" style="131" customWidth="1"/>
    <col min="7190" max="7190" width="10.7109375" style="131" customWidth="1"/>
    <col min="7191" max="7191" width="10.28515625" style="131" customWidth="1"/>
    <col min="7192" max="7192" width="15.5703125" style="131" customWidth="1"/>
    <col min="7193" max="7424" width="9.140625" style="131"/>
    <col min="7425" max="7425" width="9.140625" style="131" customWidth="1"/>
    <col min="7426" max="7426" width="53.28515625" style="131" customWidth="1"/>
    <col min="7427" max="7427" width="25.7109375" style="131" customWidth="1"/>
    <col min="7428" max="7428" width="66.42578125" style="131" customWidth="1"/>
    <col min="7429" max="7429" width="13" style="131" customWidth="1"/>
    <col min="7430" max="7430" width="6.85546875" style="131" customWidth="1"/>
    <col min="7431" max="7431" width="18.28515625" style="131" customWidth="1"/>
    <col min="7432" max="7432" width="23.42578125" style="131" customWidth="1"/>
    <col min="7433" max="7433" width="10.5703125" style="131" customWidth="1"/>
    <col min="7434" max="7434" width="15.140625" style="131" customWidth="1"/>
    <col min="7435" max="7435" width="12" style="131" customWidth="1"/>
    <col min="7436" max="7436" width="13" style="131" customWidth="1"/>
    <col min="7437" max="7437" width="11.42578125" style="131" bestFit="1" customWidth="1"/>
    <col min="7438" max="7438" width="9.7109375" style="131" bestFit="1" customWidth="1"/>
    <col min="7439" max="7439" width="9.7109375" style="131" customWidth="1"/>
    <col min="7440" max="7440" width="13.140625" style="131" bestFit="1" customWidth="1"/>
    <col min="7441" max="7441" width="16.5703125" style="131" customWidth="1"/>
    <col min="7442" max="7442" width="10.85546875" style="131" customWidth="1"/>
    <col min="7443" max="7443" width="11.42578125" style="131" customWidth="1"/>
    <col min="7444" max="7444" width="14" style="131" customWidth="1"/>
    <col min="7445" max="7445" width="12" style="131" customWidth="1"/>
    <col min="7446" max="7446" width="10.7109375" style="131" customWidth="1"/>
    <col min="7447" max="7447" width="10.28515625" style="131" customWidth="1"/>
    <col min="7448" max="7448" width="15.5703125" style="131" customWidth="1"/>
    <col min="7449" max="7680" width="9.140625" style="131"/>
    <col min="7681" max="7681" width="9.140625" style="131" customWidth="1"/>
    <col min="7682" max="7682" width="53.28515625" style="131" customWidth="1"/>
    <col min="7683" max="7683" width="25.7109375" style="131" customWidth="1"/>
    <col min="7684" max="7684" width="66.42578125" style="131" customWidth="1"/>
    <col min="7685" max="7685" width="13" style="131" customWidth="1"/>
    <col min="7686" max="7686" width="6.85546875" style="131" customWidth="1"/>
    <col min="7687" max="7687" width="18.28515625" style="131" customWidth="1"/>
    <col min="7688" max="7688" width="23.42578125" style="131" customWidth="1"/>
    <col min="7689" max="7689" width="10.5703125" style="131" customWidth="1"/>
    <col min="7690" max="7690" width="15.140625" style="131" customWidth="1"/>
    <col min="7691" max="7691" width="12" style="131" customWidth="1"/>
    <col min="7692" max="7692" width="13" style="131" customWidth="1"/>
    <col min="7693" max="7693" width="11.42578125" style="131" bestFit="1" customWidth="1"/>
    <col min="7694" max="7694" width="9.7109375" style="131" bestFit="1" customWidth="1"/>
    <col min="7695" max="7695" width="9.7109375" style="131" customWidth="1"/>
    <col min="7696" max="7696" width="13.140625" style="131" bestFit="1" customWidth="1"/>
    <col min="7697" max="7697" width="16.5703125" style="131" customWidth="1"/>
    <col min="7698" max="7698" width="10.85546875" style="131" customWidth="1"/>
    <col min="7699" max="7699" width="11.42578125" style="131" customWidth="1"/>
    <col min="7700" max="7700" width="14" style="131" customWidth="1"/>
    <col min="7701" max="7701" width="12" style="131" customWidth="1"/>
    <col min="7702" max="7702" width="10.7109375" style="131" customWidth="1"/>
    <col min="7703" max="7703" width="10.28515625" style="131" customWidth="1"/>
    <col min="7704" max="7704" width="15.5703125" style="131" customWidth="1"/>
    <col min="7705" max="7936" width="9.140625" style="131"/>
    <col min="7937" max="7937" width="9.140625" style="131" customWidth="1"/>
    <col min="7938" max="7938" width="53.28515625" style="131" customWidth="1"/>
    <col min="7939" max="7939" width="25.7109375" style="131" customWidth="1"/>
    <col min="7940" max="7940" width="66.42578125" style="131" customWidth="1"/>
    <col min="7941" max="7941" width="13" style="131" customWidth="1"/>
    <col min="7942" max="7942" width="6.85546875" style="131" customWidth="1"/>
    <col min="7943" max="7943" width="18.28515625" style="131" customWidth="1"/>
    <col min="7944" max="7944" width="23.42578125" style="131" customWidth="1"/>
    <col min="7945" max="7945" width="10.5703125" style="131" customWidth="1"/>
    <col min="7946" max="7946" width="15.140625" style="131" customWidth="1"/>
    <col min="7947" max="7947" width="12" style="131" customWidth="1"/>
    <col min="7948" max="7948" width="13" style="131" customWidth="1"/>
    <col min="7949" max="7949" width="11.42578125" style="131" bestFit="1" customWidth="1"/>
    <col min="7950" max="7950" width="9.7109375" style="131" bestFit="1" customWidth="1"/>
    <col min="7951" max="7951" width="9.7109375" style="131" customWidth="1"/>
    <col min="7952" max="7952" width="13.140625" style="131" bestFit="1" customWidth="1"/>
    <col min="7953" max="7953" width="16.5703125" style="131" customWidth="1"/>
    <col min="7954" max="7954" width="10.85546875" style="131" customWidth="1"/>
    <col min="7955" max="7955" width="11.42578125" style="131" customWidth="1"/>
    <col min="7956" max="7956" width="14" style="131" customWidth="1"/>
    <col min="7957" max="7957" width="12" style="131" customWidth="1"/>
    <col min="7958" max="7958" width="10.7109375" style="131" customWidth="1"/>
    <col min="7959" max="7959" width="10.28515625" style="131" customWidth="1"/>
    <col min="7960" max="7960" width="15.5703125" style="131" customWidth="1"/>
    <col min="7961" max="8192" width="9.140625" style="131"/>
    <col min="8193" max="8193" width="9.140625" style="131" customWidth="1"/>
    <col min="8194" max="8194" width="53.28515625" style="131" customWidth="1"/>
    <col min="8195" max="8195" width="25.7109375" style="131" customWidth="1"/>
    <col min="8196" max="8196" width="66.42578125" style="131" customWidth="1"/>
    <col min="8197" max="8197" width="13" style="131" customWidth="1"/>
    <col min="8198" max="8198" width="6.85546875" style="131" customWidth="1"/>
    <col min="8199" max="8199" width="18.28515625" style="131" customWidth="1"/>
    <col min="8200" max="8200" width="23.42578125" style="131" customWidth="1"/>
    <col min="8201" max="8201" width="10.5703125" style="131" customWidth="1"/>
    <col min="8202" max="8202" width="15.140625" style="131" customWidth="1"/>
    <col min="8203" max="8203" width="12" style="131" customWidth="1"/>
    <col min="8204" max="8204" width="13" style="131" customWidth="1"/>
    <col min="8205" max="8205" width="11.42578125" style="131" bestFit="1" customWidth="1"/>
    <col min="8206" max="8206" width="9.7109375" style="131" bestFit="1" customWidth="1"/>
    <col min="8207" max="8207" width="9.7109375" style="131" customWidth="1"/>
    <col min="8208" max="8208" width="13.140625" style="131" bestFit="1" customWidth="1"/>
    <col min="8209" max="8209" width="16.5703125" style="131" customWidth="1"/>
    <col min="8210" max="8210" width="10.85546875" style="131" customWidth="1"/>
    <col min="8211" max="8211" width="11.42578125" style="131" customWidth="1"/>
    <col min="8212" max="8212" width="14" style="131" customWidth="1"/>
    <col min="8213" max="8213" width="12" style="131" customWidth="1"/>
    <col min="8214" max="8214" width="10.7109375" style="131" customWidth="1"/>
    <col min="8215" max="8215" width="10.28515625" style="131" customWidth="1"/>
    <col min="8216" max="8216" width="15.5703125" style="131" customWidth="1"/>
    <col min="8217" max="8448" width="9.140625" style="131"/>
    <col min="8449" max="8449" width="9.140625" style="131" customWidth="1"/>
    <col min="8450" max="8450" width="53.28515625" style="131" customWidth="1"/>
    <col min="8451" max="8451" width="25.7109375" style="131" customWidth="1"/>
    <col min="8452" max="8452" width="66.42578125" style="131" customWidth="1"/>
    <col min="8453" max="8453" width="13" style="131" customWidth="1"/>
    <col min="8454" max="8454" width="6.85546875" style="131" customWidth="1"/>
    <col min="8455" max="8455" width="18.28515625" style="131" customWidth="1"/>
    <col min="8456" max="8456" width="23.42578125" style="131" customWidth="1"/>
    <col min="8457" max="8457" width="10.5703125" style="131" customWidth="1"/>
    <col min="8458" max="8458" width="15.140625" style="131" customWidth="1"/>
    <col min="8459" max="8459" width="12" style="131" customWidth="1"/>
    <col min="8460" max="8460" width="13" style="131" customWidth="1"/>
    <col min="8461" max="8461" width="11.42578125" style="131" bestFit="1" customWidth="1"/>
    <col min="8462" max="8462" width="9.7109375" style="131" bestFit="1" customWidth="1"/>
    <col min="8463" max="8463" width="9.7109375" style="131" customWidth="1"/>
    <col min="8464" max="8464" width="13.140625" style="131" bestFit="1" customWidth="1"/>
    <col min="8465" max="8465" width="16.5703125" style="131" customWidth="1"/>
    <col min="8466" max="8466" width="10.85546875" style="131" customWidth="1"/>
    <col min="8467" max="8467" width="11.42578125" style="131" customWidth="1"/>
    <col min="8468" max="8468" width="14" style="131" customWidth="1"/>
    <col min="8469" max="8469" width="12" style="131" customWidth="1"/>
    <col min="8470" max="8470" width="10.7109375" style="131" customWidth="1"/>
    <col min="8471" max="8471" width="10.28515625" style="131" customWidth="1"/>
    <col min="8472" max="8472" width="15.5703125" style="131" customWidth="1"/>
    <col min="8473" max="8704" width="9.140625" style="131"/>
    <col min="8705" max="8705" width="9.140625" style="131" customWidth="1"/>
    <col min="8706" max="8706" width="53.28515625" style="131" customWidth="1"/>
    <col min="8707" max="8707" width="25.7109375" style="131" customWidth="1"/>
    <col min="8708" max="8708" width="66.42578125" style="131" customWidth="1"/>
    <col min="8709" max="8709" width="13" style="131" customWidth="1"/>
    <col min="8710" max="8710" width="6.85546875" style="131" customWidth="1"/>
    <col min="8711" max="8711" width="18.28515625" style="131" customWidth="1"/>
    <col min="8712" max="8712" width="23.42578125" style="131" customWidth="1"/>
    <col min="8713" max="8713" width="10.5703125" style="131" customWidth="1"/>
    <col min="8714" max="8714" width="15.140625" style="131" customWidth="1"/>
    <col min="8715" max="8715" width="12" style="131" customWidth="1"/>
    <col min="8716" max="8716" width="13" style="131" customWidth="1"/>
    <col min="8717" max="8717" width="11.42578125" style="131" bestFit="1" customWidth="1"/>
    <col min="8718" max="8718" width="9.7109375" style="131" bestFit="1" customWidth="1"/>
    <col min="8719" max="8719" width="9.7109375" style="131" customWidth="1"/>
    <col min="8720" max="8720" width="13.140625" style="131" bestFit="1" customWidth="1"/>
    <col min="8721" max="8721" width="16.5703125" style="131" customWidth="1"/>
    <col min="8722" max="8722" width="10.85546875" style="131" customWidth="1"/>
    <col min="8723" max="8723" width="11.42578125" style="131" customWidth="1"/>
    <col min="8724" max="8724" width="14" style="131" customWidth="1"/>
    <col min="8725" max="8725" width="12" style="131" customWidth="1"/>
    <col min="8726" max="8726" width="10.7109375" style="131" customWidth="1"/>
    <col min="8727" max="8727" width="10.28515625" style="131" customWidth="1"/>
    <col min="8728" max="8728" width="15.5703125" style="131" customWidth="1"/>
    <col min="8729" max="8960" width="9.140625" style="131"/>
    <col min="8961" max="8961" width="9.140625" style="131" customWidth="1"/>
    <col min="8962" max="8962" width="53.28515625" style="131" customWidth="1"/>
    <col min="8963" max="8963" width="25.7109375" style="131" customWidth="1"/>
    <col min="8964" max="8964" width="66.42578125" style="131" customWidth="1"/>
    <col min="8965" max="8965" width="13" style="131" customWidth="1"/>
    <col min="8966" max="8966" width="6.85546875" style="131" customWidth="1"/>
    <col min="8967" max="8967" width="18.28515625" style="131" customWidth="1"/>
    <col min="8968" max="8968" width="23.42578125" style="131" customWidth="1"/>
    <col min="8969" max="8969" width="10.5703125" style="131" customWidth="1"/>
    <col min="8970" max="8970" width="15.140625" style="131" customWidth="1"/>
    <col min="8971" max="8971" width="12" style="131" customWidth="1"/>
    <col min="8972" max="8972" width="13" style="131" customWidth="1"/>
    <col min="8973" max="8973" width="11.42578125" style="131" bestFit="1" customWidth="1"/>
    <col min="8974" max="8974" width="9.7109375" style="131" bestFit="1" customWidth="1"/>
    <col min="8975" max="8975" width="9.7109375" style="131" customWidth="1"/>
    <col min="8976" max="8976" width="13.140625" style="131" bestFit="1" customWidth="1"/>
    <col min="8977" max="8977" width="16.5703125" style="131" customWidth="1"/>
    <col min="8978" max="8978" width="10.85546875" style="131" customWidth="1"/>
    <col min="8979" max="8979" width="11.42578125" style="131" customWidth="1"/>
    <col min="8980" max="8980" width="14" style="131" customWidth="1"/>
    <col min="8981" max="8981" width="12" style="131" customWidth="1"/>
    <col min="8982" max="8982" width="10.7109375" style="131" customWidth="1"/>
    <col min="8983" max="8983" width="10.28515625" style="131" customWidth="1"/>
    <col min="8984" max="8984" width="15.5703125" style="131" customWidth="1"/>
    <col min="8985" max="9216" width="9.140625" style="131"/>
    <col min="9217" max="9217" width="9.140625" style="131" customWidth="1"/>
    <col min="9218" max="9218" width="53.28515625" style="131" customWidth="1"/>
    <col min="9219" max="9219" width="25.7109375" style="131" customWidth="1"/>
    <col min="9220" max="9220" width="66.42578125" style="131" customWidth="1"/>
    <col min="9221" max="9221" width="13" style="131" customWidth="1"/>
    <col min="9222" max="9222" width="6.85546875" style="131" customWidth="1"/>
    <col min="9223" max="9223" width="18.28515625" style="131" customWidth="1"/>
    <col min="9224" max="9224" width="23.42578125" style="131" customWidth="1"/>
    <col min="9225" max="9225" width="10.5703125" style="131" customWidth="1"/>
    <col min="9226" max="9226" width="15.140625" style="131" customWidth="1"/>
    <col min="9227" max="9227" width="12" style="131" customWidth="1"/>
    <col min="9228" max="9228" width="13" style="131" customWidth="1"/>
    <col min="9229" max="9229" width="11.42578125" style="131" bestFit="1" customWidth="1"/>
    <col min="9230" max="9230" width="9.7109375" style="131" bestFit="1" customWidth="1"/>
    <col min="9231" max="9231" width="9.7109375" style="131" customWidth="1"/>
    <col min="9232" max="9232" width="13.140625" style="131" bestFit="1" customWidth="1"/>
    <col min="9233" max="9233" width="16.5703125" style="131" customWidth="1"/>
    <col min="9234" max="9234" width="10.85546875" style="131" customWidth="1"/>
    <col min="9235" max="9235" width="11.42578125" style="131" customWidth="1"/>
    <col min="9236" max="9236" width="14" style="131" customWidth="1"/>
    <col min="9237" max="9237" width="12" style="131" customWidth="1"/>
    <col min="9238" max="9238" width="10.7109375" style="131" customWidth="1"/>
    <col min="9239" max="9239" width="10.28515625" style="131" customWidth="1"/>
    <col min="9240" max="9240" width="15.5703125" style="131" customWidth="1"/>
    <col min="9241" max="9472" width="9.140625" style="131"/>
    <col min="9473" max="9473" width="9.140625" style="131" customWidth="1"/>
    <col min="9474" max="9474" width="53.28515625" style="131" customWidth="1"/>
    <col min="9475" max="9475" width="25.7109375" style="131" customWidth="1"/>
    <col min="9476" max="9476" width="66.42578125" style="131" customWidth="1"/>
    <col min="9477" max="9477" width="13" style="131" customWidth="1"/>
    <col min="9478" max="9478" width="6.85546875" style="131" customWidth="1"/>
    <col min="9479" max="9479" width="18.28515625" style="131" customWidth="1"/>
    <col min="9480" max="9480" width="23.42578125" style="131" customWidth="1"/>
    <col min="9481" max="9481" width="10.5703125" style="131" customWidth="1"/>
    <col min="9482" max="9482" width="15.140625" style="131" customWidth="1"/>
    <col min="9483" max="9483" width="12" style="131" customWidth="1"/>
    <col min="9484" max="9484" width="13" style="131" customWidth="1"/>
    <col min="9485" max="9485" width="11.42578125" style="131" bestFit="1" customWidth="1"/>
    <col min="9486" max="9486" width="9.7109375" style="131" bestFit="1" customWidth="1"/>
    <col min="9487" max="9487" width="9.7109375" style="131" customWidth="1"/>
    <col min="9488" max="9488" width="13.140625" style="131" bestFit="1" customWidth="1"/>
    <col min="9489" max="9489" width="16.5703125" style="131" customWidth="1"/>
    <col min="9490" max="9490" width="10.85546875" style="131" customWidth="1"/>
    <col min="9491" max="9491" width="11.42578125" style="131" customWidth="1"/>
    <col min="9492" max="9492" width="14" style="131" customWidth="1"/>
    <col min="9493" max="9493" width="12" style="131" customWidth="1"/>
    <col min="9494" max="9494" width="10.7109375" style="131" customWidth="1"/>
    <col min="9495" max="9495" width="10.28515625" style="131" customWidth="1"/>
    <col min="9496" max="9496" width="15.5703125" style="131" customWidth="1"/>
    <col min="9497" max="9728" width="9.140625" style="131"/>
    <col min="9729" max="9729" width="9.140625" style="131" customWidth="1"/>
    <col min="9730" max="9730" width="53.28515625" style="131" customWidth="1"/>
    <col min="9731" max="9731" width="25.7109375" style="131" customWidth="1"/>
    <col min="9732" max="9732" width="66.42578125" style="131" customWidth="1"/>
    <col min="9733" max="9733" width="13" style="131" customWidth="1"/>
    <col min="9734" max="9734" width="6.85546875" style="131" customWidth="1"/>
    <col min="9735" max="9735" width="18.28515625" style="131" customWidth="1"/>
    <col min="9736" max="9736" width="23.42578125" style="131" customWidth="1"/>
    <col min="9737" max="9737" width="10.5703125" style="131" customWidth="1"/>
    <col min="9738" max="9738" width="15.140625" style="131" customWidth="1"/>
    <col min="9739" max="9739" width="12" style="131" customWidth="1"/>
    <col min="9740" max="9740" width="13" style="131" customWidth="1"/>
    <col min="9741" max="9741" width="11.42578125" style="131" bestFit="1" customWidth="1"/>
    <col min="9742" max="9742" width="9.7109375" style="131" bestFit="1" customWidth="1"/>
    <col min="9743" max="9743" width="9.7109375" style="131" customWidth="1"/>
    <col min="9744" max="9744" width="13.140625" style="131" bestFit="1" customWidth="1"/>
    <col min="9745" max="9745" width="16.5703125" style="131" customWidth="1"/>
    <col min="9746" max="9746" width="10.85546875" style="131" customWidth="1"/>
    <col min="9747" max="9747" width="11.42578125" style="131" customWidth="1"/>
    <col min="9748" max="9748" width="14" style="131" customWidth="1"/>
    <col min="9749" max="9749" width="12" style="131" customWidth="1"/>
    <col min="9750" max="9750" width="10.7109375" style="131" customWidth="1"/>
    <col min="9751" max="9751" width="10.28515625" style="131" customWidth="1"/>
    <col min="9752" max="9752" width="15.5703125" style="131" customWidth="1"/>
    <col min="9753" max="9984" width="9.140625" style="131"/>
    <col min="9985" max="9985" width="9.140625" style="131" customWidth="1"/>
    <col min="9986" max="9986" width="53.28515625" style="131" customWidth="1"/>
    <col min="9987" max="9987" width="25.7109375" style="131" customWidth="1"/>
    <col min="9988" max="9988" width="66.42578125" style="131" customWidth="1"/>
    <col min="9989" max="9989" width="13" style="131" customWidth="1"/>
    <col min="9990" max="9990" width="6.85546875" style="131" customWidth="1"/>
    <col min="9991" max="9991" width="18.28515625" style="131" customWidth="1"/>
    <col min="9992" max="9992" width="23.42578125" style="131" customWidth="1"/>
    <col min="9993" max="9993" width="10.5703125" style="131" customWidth="1"/>
    <col min="9994" max="9994" width="15.140625" style="131" customWidth="1"/>
    <col min="9995" max="9995" width="12" style="131" customWidth="1"/>
    <col min="9996" max="9996" width="13" style="131" customWidth="1"/>
    <col min="9997" max="9997" width="11.42578125" style="131" bestFit="1" customWidth="1"/>
    <col min="9998" max="9998" width="9.7109375" style="131" bestFit="1" customWidth="1"/>
    <col min="9999" max="9999" width="9.7109375" style="131" customWidth="1"/>
    <col min="10000" max="10000" width="13.140625" style="131" bestFit="1" customWidth="1"/>
    <col min="10001" max="10001" width="16.5703125" style="131" customWidth="1"/>
    <col min="10002" max="10002" width="10.85546875" style="131" customWidth="1"/>
    <col min="10003" max="10003" width="11.42578125" style="131" customWidth="1"/>
    <col min="10004" max="10004" width="14" style="131" customWidth="1"/>
    <col min="10005" max="10005" width="12" style="131" customWidth="1"/>
    <col min="10006" max="10006" width="10.7109375" style="131" customWidth="1"/>
    <col min="10007" max="10007" width="10.28515625" style="131" customWidth="1"/>
    <col min="10008" max="10008" width="15.5703125" style="131" customWidth="1"/>
    <col min="10009" max="10240" width="9.140625" style="131"/>
    <col min="10241" max="10241" width="9.140625" style="131" customWidth="1"/>
    <col min="10242" max="10242" width="53.28515625" style="131" customWidth="1"/>
    <col min="10243" max="10243" width="25.7109375" style="131" customWidth="1"/>
    <col min="10244" max="10244" width="66.42578125" style="131" customWidth="1"/>
    <col min="10245" max="10245" width="13" style="131" customWidth="1"/>
    <col min="10246" max="10246" width="6.85546875" style="131" customWidth="1"/>
    <col min="10247" max="10247" width="18.28515625" style="131" customWidth="1"/>
    <col min="10248" max="10248" width="23.42578125" style="131" customWidth="1"/>
    <col min="10249" max="10249" width="10.5703125" style="131" customWidth="1"/>
    <col min="10250" max="10250" width="15.140625" style="131" customWidth="1"/>
    <col min="10251" max="10251" width="12" style="131" customWidth="1"/>
    <col min="10252" max="10252" width="13" style="131" customWidth="1"/>
    <col min="10253" max="10253" width="11.42578125" style="131" bestFit="1" customWidth="1"/>
    <col min="10254" max="10254" width="9.7109375" style="131" bestFit="1" customWidth="1"/>
    <col min="10255" max="10255" width="9.7109375" style="131" customWidth="1"/>
    <col min="10256" max="10256" width="13.140625" style="131" bestFit="1" customWidth="1"/>
    <col min="10257" max="10257" width="16.5703125" style="131" customWidth="1"/>
    <col min="10258" max="10258" width="10.85546875" style="131" customWidth="1"/>
    <col min="10259" max="10259" width="11.42578125" style="131" customWidth="1"/>
    <col min="10260" max="10260" width="14" style="131" customWidth="1"/>
    <col min="10261" max="10261" width="12" style="131" customWidth="1"/>
    <col min="10262" max="10262" width="10.7109375" style="131" customWidth="1"/>
    <col min="10263" max="10263" width="10.28515625" style="131" customWidth="1"/>
    <col min="10264" max="10264" width="15.5703125" style="131" customWidth="1"/>
    <col min="10265" max="10496" width="9.140625" style="131"/>
    <col min="10497" max="10497" width="9.140625" style="131" customWidth="1"/>
    <col min="10498" max="10498" width="53.28515625" style="131" customWidth="1"/>
    <col min="10499" max="10499" width="25.7109375" style="131" customWidth="1"/>
    <col min="10500" max="10500" width="66.42578125" style="131" customWidth="1"/>
    <col min="10501" max="10501" width="13" style="131" customWidth="1"/>
    <col min="10502" max="10502" width="6.85546875" style="131" customWidth="1"/>
    <col min="10503" max="10503" width="18.28515625" style="131" customWidth="1"/>
    <col min="10504" max="10504" width="23.42578125" style="131" customWidth="1"/>
    <col min="10505" max="10505" width="10.5703125" style="131" customWidth="1"/>
    <col min="10506" max="10506" width="15.140625" style="131" customWidth="1"/>
    <col min="10507" max="10507" width="12" style="131" customWidth="1"/>
    <col min="10508" max="10508" width="13" style="131" customWidth="1"/>
    <col min="10509" max="10509" width="11.42578125" style="131" bestFit="1" customWidth="1"/>
    <col min="10510" max="10510" width="9.7109375" style="131" bestFit="1" customWidth="1"/>
    <col min="10511" max="10511" width="9.7109375" style="131" customWidth="1"/>
    <col min="10512" max="10512" width="13.140625" style="131" bestFit="1" customWidth="1"/>
    <col min="10513" max="10513" width="16.5703125" style="131" customWidth="1"/>
    <col min="10514" max="10514" width="10.85546875" style="131" customWidth="1"/>
    <col min="10515" max="10515" width="11.42578125" style="131" customWidth="1"/>
    <col min="10516" max="10516" width="14" style="131" customWidth="1"/>
    <col min="10517" max="10517" width="12" style="131" customWidth="1"/>
    <col min="10518" max="10518" width="10.7109375" style="131" customWidth="1"/>
    <col min="10519" max="10519" width="10.28515625" style="131" customWidth="1"/>
    <col min="10520" max="10520" width="15.5703125" style="131" customWidth="1"/>
    <col min="10521" max="10752" width="9.140625" style="131"/>
    <col min="10753" max="10753" width="9.140625" style="131" customWidth="1"/>
    <col min="10754" max="10754" width="53.28515625" style="131" customWidth="1"/>
    <col min="10755" max="10755" width="25.7109375" style="131" customWidth="1"/>
    <col min="10756" max="10756" width="66.42578125" style="131" customWidth="1"/>
    <col min="10757" max="10757" width="13" style="131" customWidth="1"/>
    <col min="10758" max="10758" width="6.85546875" style="131" customWidth="1"/>
    <col min="10759" max="10759" width="18.28515625" style="131" customWidth="1"/>
    <col min="10760" max="10760" width="23.42578125" style="131" customWidth="1"/>
    <col min="10761" max="10761" width="10.5703125" style="131" customWidth="1"/>
    <col min="10762" max="10762" width="15.140625" style="131" customWidth="1"/>
    <col min="10763" max="10763" width="12" style="131" customWidth="1"/>
    <col min="10764" max="10764" width="13" style="131" customWidth="1"/>
    <col min="10765" max="10765" width="11.42578125" style="131" bestFit="1" customWidth="1"/>
    <col min="10766" max="10766" width="9.7109375" style="131" bestFit="1" customWidth="1"/>
    <col min="10767" max="10767" width="9.7109375" style="131" customWidth="1"/>
    <col min="10768" max="10768" width="13.140625" style="131" bestFit="1" customWidth="1"/>
    <col min="10769" max="10769" width="16.5703125" style="131" customWidth="1"/>
    <col min="10770" max="10770" width="10.85546875" style="131" customWidth="1"/>
    <col min="10771" max="10771" width="11.42578125" style="131" customWidth="1"/>
    <col min="10772" max="10772" width="14" style="131" customWidth="1"/>
    <col min="10773" max="10773" width="12" style="131" customWidth="1"/>
    <col min="10774" max="10774" width="10.7109375" style="131" customWidth="1"/>
    <col min="10775" max="10775" width="10.28515625" style="131" customWidth="1"/>
    <col min="10776" max="10776" width="15.5703125" style="131" customWidth="1"/>
    <col min="10777" max="11008" width="9.140625" style="131"/>
    <col min="11009" max="11009" width="9.140625" style="131" customWidth="1"/>
    <col min="11010" max="11010" width="53.28515625" style="131" customWidth="1"/>
    <col min="11011" max="11011" width="25.7109375" style="131" customWidth="1"/>
    <col min="11012" max="11012" width="66.42578125" style="131" customWidth="1"/>
    <col min="11013" max="11013" width="13" style="131" customWidth="1"/>
    <col min="11014" max="11014" width="6.85546875" style="131" customWidth="1"/>
    <col min="11015" max="11015" width="18.28515625" style="131" customWidth="1"/>
    <col min="11016" max="11016" width="23.42578125" style="131" customWidth="1"/>
    <col min="11017" max="11017" width="10.5703125" style="131" customWidth="1"/>
    <col min="11018" max="11018" width="15.140625" style="131" customWidth="1"/>
    <col min="11019" max="11019" width="12" style="131" customWidth="1"/>
    <col min="11020" max="11020" width="13" style="131" customWidth="1"/>
    <col min="11021" max="11021" width="11.42578125" style="131" bestFit="1" customWidth="1"/>
    <col min="11022" max="11022" width="9.7109375" style="131" bestFit="1" customWidth="1"/>
    <col min="11023" max="11023" width="9.7109375" style="131" customWidth="1"/>
    <col min="11024" max="11024" width="13.140625" style="131" bestFit="1" customWidth="1"/>
    <col min="11025" max="11025" width="16.5703125" style="131" customWidth="1"/>
    <col min="11026" max="11026" width="10.85546875" style="131" customWidth="1"/>
    <col min="11027" max="11027" width="11.42578125" style="131" customWidth="1"/>
    <col min="11028" max="11028" width="14" style="131" customWidth="1"/>
    <col min="11029" max="11029" width="12" style="131" customWidth="1"/>
    <col min="11030" max="11030" width="10.7109375" style="131" customWidth="1"/>
    <col min="11031" max="11031" width="10.28515625" style="131" customWidth="1"/>
    <col min="11032" max="11032" width="15.5703125" style="131" customWidth="1"/>
    <col min="11033" max="11264" width="9.140625" style="131"/>
    <col min="11265" max="11265" width="9.140625" style="131" customWidth="1"/>
    <col min="11266" max="11266" width="53.28515625" style="131" customWidth="1"/>
    <col min="11267" max="11267" width="25.7109375" style="131" customWidth="1"/>
    <col min="11268" max="11268" width="66.42578125" style="131" customWidth="1"/>
    <col min="11269" max="11269" width="13" style="131" customWidth="1"/>
    <col min="11270" max="11270" width="6.85546875" style="131" customWidth="1"/>
    <col min="11271" max="11271" width="18.28515625" style="131" customWidth="1"/>
    <col min="11272" max="11272" width="23.42578125" style="131" customWidth="1"/>
    <col min="11273" max="11273" width="10.5703125" style="131" customWidth="1"/>
    <col min="11274" max="11274" width="15.140625" style="131" customWidth="1"/>
    <col min="11275" max="11275" width="12" style="131" customWidth="1"/>
    <col min="11276" max="11276" width="13" style="131" customWidth="1"/>
    <col min="11277" max="11277" width="11.42578125" style="131" bestFit="1" customWidth="1"/>
    <col min="11278" max="11278" width="9.7109375" style="131" bestFit="1" customWidth="1"/>
    <col min="11279" max="11279" width="9.7109375" style="131" customWidth="1"/>
    <col min="11280" max="11280" width="13.140625" style="131" bestFit="1" customWidth="1"/>
    <col min="11281" max="11281" width="16.5703125" style="131" customWidth="1"/>
    <col min="11282" max="11282" width="10.85546875" style="131" customWidth="1"/>
    <col min="11283" max="11283" width="11.42578125" style="131" customWidth="1"/>
    <col min="11284" max="11284" width="14" style="131" customWidth="1"/>
    <col min="11285" max="11285" width="12" style="131" customWidth="1"/>
    <col min="11286" max="11286" width="10.7109375" style="131" customWidth="1"/>
    <col min="11287" max="11287" width="10.28515625" style="131" customWidth="1"/>
    <col min="11288" max="11288" width="15.5703125" style="131" customWidth="1"/>
    <col min="11289" max="11520" width="9.140625" style="131"/>
    <col min="11521" max="11521" width="9.140625" style="131" customWidth="1"/>
    <col min="11522" max="11522" width="53.28515625" style="131" customWidth="1"/>
    <col min="11523" max="11523" width="25.7109375" style="131" customWidth="1"/>
    <col min="11524" max="11524" width="66.42578125" style="131" customWidth="1"/>
    <col min="11525" max="11525" width="13" style="131" customWidth="1"/>
    <col min="11526" max="11526" width="6.85546875" style="131" customWidth="1"/>
    <col min="11527" max="11527" width="18.28515625" style="131" customWidth="1"/>
    <col min="11528" max="11528" width="23.42578125" style="131" customWidth="1"/>
    <col min="11529" max="11529" width="10.5703125" style="131" customWidth="1"/>
    <col min="11530" max="11530" width="15.140625" style="131" customWidth="1"/>
    <col min="11531" max="11531" width="12" style="131" customWidth="1"/>
    <col min="11532" max="11532" width="13" style="131" customWidth="1"/>
    <col min="11533" max="11533" width="11.42578125" style="131" bestFit="1" customWidth="1"/>
    <col min="11534" max="11534" width="9.7109375" style="131" bestFit="1" customWidth="1"/>
    <col min="11535" max="11535" width="9.7109375" style="131" customWidth="1"/>
    <col min="11536" max="11536" width="13.140625" style="131" bestFit="1" customWidth="1"/>
    <col min="11537" max="11537" width="16.5703125" style="131" customWidth="1"/>
    <col min="11538" max="11538" width="10.85546875" style="131" customWidth="1"/>
    <col min="11539" max="11539" width="11.42578125" style="131" customWidth="1"/>
    <col min="11540" max="11540" width="14" style="131" customWidth="1"/>
    <col min="11541" max="11541" width="12" style="131" customWidth="1"/>
    <col min="11542" max="11542" width="10.7109375" style="131" customWidth="1"/>
    <col min="11543" max="11543" width="10.28515625" style="131" customWidth="1"/>
    <col min="11544" max="11544" width="15.5703125" style="131" customWidth="1"/>
    <col min="11545" max="11776" width="9.140625" style="131"/>
    <col min="11777" max="11777" width="9.140625" style="131" customWidth="1"/>
    <col min="11778" max="11778" width="53.28515625" style="131" customWidth="1"/>
    <col min="11779" max="11779" width="25.7109375" style="131" customWidth="1"/>
    <col min="11780" max="11780" width="66.42578125" style="131" customWidth="1"/>
    <col min="11781" max="11781" width="13" style="131" customWidth="1"/>
    <col min="11782" max="11782" width="6.85546875" style="131" customWidth="1"/>
    <col min="11783" max="11783" width="18.28515625" style="131" customWidth="1"/>
    <col min="11784" max="11784" width="23.42578125" style="131" customWidth="1"/>
    <col min="11785" max="11785" width="10.5703125" style="131" customWidth="1"/>
    <col min="11786" max="11786" width="15.140625" style="131" customWidth="1"/>
    <col min="11787" max="11787" width="12" style="131" customWidth="1"/>
    <col min="11788" max="11788" width="13" style="131" customWidth="1"/>
    <col min="11789" max="11789" width="11.42578125" style="131" bestFit="1" customWidth="1"/>
    <col min="11790" max="11790" width="9.7109375" style="131" bestFit="1" customWidth="1"/>
    <col min="11791" max="11791" width="9.7109375" style="131" customWidth="1"/>
    <col min="11792" max="11792" width="13.140625" style="131" bestFit="1" customWidth="1"/>
    <col min="11793" max="11793" width="16.5703125" style="131" customWidth="1"/>
    <col min="11794" max="11794" width="10.85546875" style="131" customWidth="1"/>
    <col min="11795" max="11795" width="11.42578125" style="131" customWidth="1"/>
    <col min="11796" max="11796" width="14" style="131" customWidth="1"/>
    <col min="11797" max="11797" width="12" style="131" customWidth="1"/>
    <col min="11798" max="11798" width="10.7109375" style="131" customWidth="1"/>
    <col min="11799" max="11799" width="10.28515625" style="131" customWidth="1"/>
    <col min="11800" max="11800" width="15.5703125" style="131" customWidth="1"/>
    <col min="11801" max="12032" width="9.140625" style="131"/>
    <col min="12033" max="12033" width="9.140625" style="131" customWidth="1"/>
    <col min="12034" max="12034" width="53.28515625" style="131" customWidth="1"/>
    <col min="12035" max="12035" width="25.7109375" style="131" customWidth="1"/>
    <col min="12036" max="12036" width="66.42578125" style="131" customWidth="1"/>
    <col min="12037" max="12037" width="13" style="131" customWidth="1"/>
    <col min="12038" max="12038" width="6.85546875" style="131" customWidth="1"/>
    <col min="12039" max="12039" width="18.28515625" style="131" customWidth="1"/>
    <col min="12040" max="12040" width="23.42578125" style="131" customWidth="1"/>
    <col min="12041" max="12041" width="10.5703125" style="131" customWidth="1"/>
    <col min="12042" max="12042" width="15.140625" style="131" customWidth="1"/>
    <col min="12043" max="12043" width="12" style="131" customWidth="1"/>
    <col min="12044" max="12044" width="13" style="131" customWidth="1"/>
    <col min="12045" max="12045" width="11.42578125" style="131" bestFit="1" customWidth="1"/>
    <col min="12046" max="12046" width="9.7109375" style="131" bestFit="1" customWidth="1"/>
    <col min="12047" max="12047" width="9.7109375" style="131" customWidth="1"/>
    <col min="12048" max="12048" width="13.140625" style="131" bestFit="1" customWidth="1"/>
    <col min="12049" max="12049" width="16.5703125" style="131" customWidth="1"/>
    <col min="12050" max="12050" width="10.85546875" style="131" customWidth="1"/>
    <col min="12051" max="12051" width="11.42578125" style="131" customWidth="1"/>
    <col min="12052" max="12052" width="14" style="131" customWidth="1"/>
    <col min="12053" max="12053" width="12" style="131" customWidth="1"/>
    <col min="12054" max="12054" width="10.7109375" style="131" customWidth="1"/>
    <col min="12055" max="12055" width="10.28515625" style="131" customWidth="1"/>
    <col min="12056" max="12056" width="15.5703125" style="131" customWidth="1"/>
    <col min="12057" max="12288" width="9.140625" style="131"/>
    <col min="12289" max="12289" width="9.140625" style="131" customWidth="1"/>
    <col min="12290" max="12290" width="53.28515625" style="131" customWidth="1"/>
    <col min="12291" max="12291" width="25.7109375" style="131" customWidth="1"/>
    <col min="12292" max="12292" width="66.42578125" style="131" customWidth="1"/>
    <col min="12293" max="12293" width="13" style="131" customWidth="1"/>
    <col min="12294" max="12294" width="6.85546875" style="131" customWidth="1"/>
    <col min="12295" max="12295" width="18.28515625" style="131" customWidth="1"/>
    <col min="12296" max="12296" width="23.42578125" style="131" customWidth="1"/>
    <col min="12297" max="12297" width="10.5703125" style="131" customWidth="1"/>
    <col min="12298" max="12298" width="15.140625" style="131" customWidth="1"/>
    <col min="12299" max="12299" width="12" style="131" customWidth="1"/>
    <col min="12300" max="12300" width="13" style="131" customWidth="1"/>
    <col min="12301" max="12301" width="11.42578125" style="131" bestFit="1" customWidth="1"/>
    <col min="12302" max="12302" width="9.7109375" style="131" bestFit="1" customWidth="1"/>
    <col min="12303" max="12303" width="9.7109375" style="131" customWidth="1"/>
    <col min="12304" max="12304" width="13.140625" style="131" bestFit="1" customWidth="1"/>
    <col min="12305" max="12305" width="16.5703125" style="131" customWidth="1"/>
    <col min="12306" max="12306" width="10.85546875" style="131" customWidth="1"/>
    <col min="12307" max="12307" width="11.42578125" style="131" customWidth="1"/>
    <col min="12308" max="12308" width="14" style="131" customWidth="1"/>
    <col min="12309" max="12309" width="12" style="131" customWidth="1"/>
    <col min="12310" max="12310" width="10.7109375" style="131" customWidth="1"/>
    <col min="12311" max="12311" width="10.28515625" style="131" customWidth="1"/>
    <col min="12312" max="12312" width="15.5703125" style="131" customWidth="1"/>
    <col min="12313" max="12544" width="9.140625" style="131"/>
    <col min="12545" max="12545" width="9.140625" style="131" customWidth="1"/>
    <col min="12546" max="12546" width="53.28515625" style="131" customWidth="1"/>
    <col min="12547" max="12547" width="25.7109375" style="131" customWidth="1"/>
    <col min="12548" max="12548" width="66.42578125" style="131" customWidth="1"/>
    <col min="12549" max="12549" width="13" style="131" customWidth="1"/>
    <col min="12550" max="12550" width="6.85546875" style="131" customWidth="1"/>
    <col min="12551" max="12551" width="18.28515625" style="131" customWidth="1"/>
    <col min="12552" max="12552" width="23.42578125" style="131" customWidth="1"/>
    <col min="12553" max="12553" width="10.5703125" style="131" customWidth="1"/>
    <col min="12554" max="12554" width="15.140625" style="131" customWidth="1"/>
    <col min="12555" max="12555" width="12" style="131" customWidth="1"/>
    <col min="12556" max="12556" width="13" style="131" customWidth="1"/>
    <col min="12557" max="12557" width="11.42578125" style="131" bestFit="1" customWidth="1"/>
    <col min="12558" max="12558" width="9.7109375" style="131" bestFit="1" customWidth="1"/>
    <col min="12559" max="12559" width="9.7109375" style="131" customWidth="1"/>
    <col min="12560" max="12560" width="13.140625" style="131" bestFit="1" customWidth="1"/>
    <col min="12561" max="12561" width="16.5703125" style="131" customWidth="1"/>
    <col min="12562" max="12562" width="10.85546875" style="131" customWidth="1"/>
    <col min="12563" max="12563" width="11.42578125" style="131" customWidth="1"/>
    <col min="12564" max="12564" width="14" style="131" customWidth="1"/>
    <col min="12565" max="12565" width="12" style="131" customWidth="1"/>
    <col min="12566" max="12566" width="10.7109375" style="131" customWidth="1"/>
    <col min="12567" max="12567" width="10.28515625" style="131" customWidth="1"/>
    <col min="12568" max="12568" width="15.5703125" style="131" customWidth="1"/>
    <col min="12569" max="12800" width="9.140625" style="131"/>
    <col min="12801" max="12801" width="9.140625" style="131" customWidth="1"/>
    <col min="12802" max="12802" width="53.28515625" style="131" customWidth="1"/>
    <col min="12803" max="12803" width="25.7109375" style="131" customWidth="1"/>
    <col min="12804" max="12804" width="66.42578125" style="131" customWidth="1"/>
    <col min="12805" max="12805" width="13" style="131" customWidth="1"/>
    <col min="12806" max="12806" width="6.85546875" style="131" customWidth="1"/>
    <col min="12807" max="12807" width="18.28515625" style="131" customWidth="1"/>
    <col min="12808" max="12808" width="23.42578125" style="131" customWidth="1"/>
    <col min="12809" max="12809" width="10.5703125" style="131" customWidth="1"/>
    <col min="12810" max="12810" width="15.140625" style="131" customWidth="1"/>
    <col min="12811" max="12811" width="12" style="131" customWidth="1"/>
    <col min="12812" max="12812" width="13" style="131" customWidth="1"/>
    <col min="12813" max="12813" width="11.42578125" style="131" bestFit="1" customWidth="1"/>
    <col min="12814" max="12814" width="9.7109375" style="131" bestFit="1" customWidth="1"/>
    <col min="12815" max="12815" width="9.7109375" style="131" customWidth="1"/>
    <col min="12816" max="12816" width="13.140625" style="131" bestFit="1" customWidth="1"/>
    <col min="12817" max="12817" width="16.5703125" style="131" customWidth="1"/>
    <col min="12818" max="12818" width="10.85546875" style="131" customWidth="1"/>
    <col min="12819" max="12819" width="11.42578125" style="131" customWidth="1"/>
    <col min="12820" max="12820" width="14" style="131" customWidth="1"/>
    <col min="12821" max="12821" width="12" style="131" customWidth="1"/>
    <col min="12822" max="12822" width="10.7109375" style="131" customWidth="1"/>
    <col min="12823" max="12823" width="10.28515625" style="131" customWidth="1"/>
    <col min="12824" max="12824" width="15.5703125" style="131" customWidth="1"/>
    <col min="12825" max="13056" width="9.140625" style="131"/>
    <col min="13057" max="13057" width="9.140625" style="131" customWidth="1"/>
    <col min="13058" max="13058" width="53.28515625" style="131" customWidth="1"/>
    <col min="13059" max="13059" width="25.7109375" style="131" customWidth="1"/>
    <col min="13060" max="13060" width="66.42578125" style="131" customWidth="1"/>
    <col min="13061" max="13061" width="13" style="131" customWidth="1"/>
    <col min="13062" max="13062" width="6.85546875" style="131" customWidth="1"/>
    <col min="13063" max="13063" width="18.28515625" style="131" customWidth="1"/>
    <col min="13064" max="13064" width="23.42578125" style="131" customWidth="1"/>
    <col min="13065" max="13065" width="10.5703125" style="131" customWidth="1"/>
    <col min="13066" max="13066" width="15.140625" style="131" customWidth="1"/>
    <col min="13067" max="13067" width="12" style="131" customWidth="1"/>
    <col min="13068" max="13068" width="13" style="131" customWidth="1"/>
    <col min="13069" max="13069" width="11.42578125" style="131" bestFit="1" customWidth="1"/>
    <col min="13070" max="13070" width="9.7109375" style="131" bestFit="1" customWidth="1"/>
    <col min="13071" max="13071" width="9.7109375" style="131" customWidth="1"/>
    <col min="13072" max="13072" width="13.140625" style="131" bestFit="1" customWidth="1"/>
    <col min="13073" max="13073" width="16.5703125" style="131" customWidth="1"/>
    <col min="13074" max="13074" width="10.85546875" style="131" customWidth="1"/>
    <col min="13075" max="13075" width="11.42578125" style="131" customWidth="1"/>
    <col min="13076" max="13076" width="14" style="131" customWidth="1"/>
    <col min="13077" max="13077" width="12" style="131" customWidth="1"/>
    <col min="13078" max="13078" width="10.7109375" style="131" customWidth="1"/>
    <col min="13079" max="13079" width="10.28515625" style="131" customWidth="1"/>
    <col min="13080" max="13080" width="15.5703125" style="131" customWidth="1"/>
    <col min="13081" max="13312" width="9.140625" style="131"/>
    <col min="13313" max="13313" width="9.140625" style="131" customWidth="1"/>
    <col min="13314" max="13314" width="53.28515625" style="131" customWidth="1"/>
    <col min="13315" max="13315" width="25.7109375" style="131" customWidth="1"/>
    <col min="13316" max="13316" width="66.42578125" style="131" customWidth="1"/>
    <col min="13317" max="13317" width="13" style="131" customWidth="1"/>
    <col min="13318" max="13318" width="6.85546875" style="131" customWidth="1"/>
    <col min="13319" max="13319" width="18.28515625" style="131" customWidth="1"/>
    <col min="13320" max="13320" width="23.42578125" style="131" customWidth="1"/>
    <col min="13321" max="13321" width="10.5703125" style="131" customWidth="1"/>
    <col min="13322" max="13322" width="15.140625" style="131" customWidth="1"/>
    <col min="13323" max="13323" width="12" style="131" customWidth="1"/>
    <col min="13324" max="13324" width="13" style="131" customWidth="1"/>
    <col min="13325" max="13325" width="11.42578125" style="131" bestFit="1" customWidth="1"/>
    <col min="13326" max="13326" width="9.7109375" style="131" bestFit="1" customWidth="1"/>
    <col min="13327" max="13327" width="9.7109375" style="131" customWidth="1"/>
    <col min="13328" max="13328" width="13.140625" style="131" bestFit="1" customWidth="1"/>
    <col min="13329" max="13329" width="16.5703125" style="131" customWidth="1"/>
    <col min="13330" max="13330" width="10.85546875" style="131" customWidth="1"/>
    <col min="13331" max="13331" width="11.42578125" style="131" customWidth="1"/>
    <col min="13332" max="13332" width="14" style="131" customWidth="1"/>
    <col min="13333" max="13333" width="12" style="131" customWidth="1"/>
    <col min="13334" max="13334" width="10.7109375" style="131" customWidth="1"/>
    <col min="13335" max="13335" width="10.28515625" style="131" customWidth="1"/>
    <col min="13336" max="13336" width="15.5703125" style="131" customWidth="1"/>
    <col min="13337" max="13568" width="9.140625" style="131"/>
    <col min="13569" max="13569" width="9.140625" style="131" customWidth="1"/>
    <col min="13570" max="13570" width="53.28515625" style="131" customWidth="1"/>
    <col min="13571" max="13571" width="25.7109375" style="131" customWidth="1"/>
    <col min="13572" max="13572" width="66.42578125" style="131" customWidth="1"/>
    <col min="13573" max="13573" width="13" style="131" customWidth="1"/>
    <col min="13574" max="13574" width="6.85546875" style="131" customWidth="1"/>
    <col min="13575" max="13575" width="18.28515625" style="131" customWidth="1"/>
    <col min="13576" max="13576" width="23.42578125" style="131" customWidth="1"/>
    <col min="13577" max="13577" width="10.5703125" style="131" customWidth="1"/>
    <col min="13578" max="13578" width="15.140625" style="131" customWidth="1"/>
    <col min="13579" max="13579" width="12" style="131" customWidth="1"/>
    <col min="13580" max="13580" width="13" style="131" customWidth="1"/>
    <col min="13581" max="13581" width="11.42578125" style="131" bestFit="1" customWidth="1"/>
    <col min="13582" max="13582" width="9.7109375" style="131" bestFit="1" customWidth="1"/>
    <col min="13583" max="13583" width="9.7109375" style="131" customWidth="1"/>
    <col min="13584" max="13584" width="13.140625" style="131" bestFit="1" customWidth="1"/>
    <col min="13585" max="13585" width="16.5703125" style="131" customWidth="1"/>
    <col min="13586" max="13586" width="10.85546875" style="131" customWidth="1"/>
    <col min="13587" max="13587" width="11.42578125" style="131" customWidth="1"/>
    <col min="13588" max="13588" width="14" style="131" customWidth="1"/>
    <col min="13589" max="13589" width="12" style="131" customWidth="1"/>
    <col min="13590" max="13590" width="10.7109375" style="131" customWidth="1"/>
    <col min="13591" max="13591" width="10.28515625" style="131" customWidth="1"/>
    <col min="13592" max="13592" width="15.5703125" style="131" customWidth="1"/>
    <col min="13593" max="13824" width="9.140625" style="131"/>
    <col min="13825" max="13825" width="9.140625" style="131" customWidth="1"/>
    <col min="13826" max="13826" width="53.28515625" style="131" customWidth="1"/>
    <col min="13827" max="13827" width="25.7109375" style="131" customWidth="1"/>
    <col min="13828" max="13828" width="66.42578125" style="131" customWidth="1"/>
    <col min="13829" max="13829" width="13" style="131" customWidth="1"/>
    <col min="13830" max="13830" width="6.85546875" style="131" customWidth="1"/>
    <col min="13831" max="13831" width="18.28515625" style="131" customWidth="1"/>
    <col min="13832" max="13832" width="23.42578125" style="131" customWidth="1"/>
    <col min="13833" max="13833" width="10.5703125" style="131" customWidth="1"/>
    <col min="13834" max="13834" width="15.140625" style="131" customWidth="1"/>
    <col min="13835" max="13835" width="12" style="131" customWidth="1"/>
    <col min="13836" max="13836" width="13" style="131" customWidth="1"/>
    <col min="13837" max="13837" width="11.42578125" style="131" bestFit="1" customWidth="1"/>
    <col min="13838" max="13838" width="9.7109375" style="131" bestFit="1" customWidth="1"/>
    <col min="13839" max="13839" width="9.7109375" style="131" customWidth="1"/>
    <col min="13840" max="13840" width="13.140625" style="131" bestFit="1" customWidth="1"/>
    <col min="13841" max="13841" width="16.5703125" style="131" customWidth="1"/>
    <col min="13842" max="13842" width="10.85546875" style="131" customWidth="1"/>
    <col min="13843" max="13843" width="11.42578125" style="131" customWidth="1"/>
    <col min="13844" max="13844" width="14" style="131" customWidth="1"/>
    <col min="13845" max="13845" width="12" style="131" customWidth="1"/>
    <col min="13846" max="13846" width="10.7109375" style="131" customWidth="1"/>
    <col min="13847" max="13847" width="10.28515625" style="131" customWidth="1"/>
    <col min="13848" max="13848" width="15.5703125" style="131" customWidth="1"/>
    <col min="13849" max="14080" width="9.140625" style="131"/>
    <col min="14081" max="14081" width="9.140625" style="131" customWidth="1"/>
    <col min="14082" max="14082" width="53.28515625" style="131" customWidth="1"/>
    <col min="14083" max="14083" width="25.7109375" style="131" customWidth="1"/>
    <col min="14084" max="14084" width="66.42578125" style="131" customWidth="1"/>
    <col min="14085" max="14085" width="13" style="131" customWidth="1"/>
    <col min="14086" max="14086" width="6.85546875" style="131" customWidth="1"/>
    <col min="14087" max="14087" width="18.28515625" style="131" customWidth="1"/>
    <col min="14088" max="14088" width="23.42578125" style="131" customWidth="1"/>
    <col min="14089" max="14089" width="10.5703125" style="131" customWidth="1"/>
    <col min="14090" max="14090" width="15.140625" style="131" customWidth="1"/>
    <col min="14091" max="14091" width="12" style="131" customWidth="1"/>
    <col min="14092" max="14092" width="13" style="131" customWidth="1"/>
    <col min="14093" max="14093" width="11.42578125" style="131" bestFit="1" customWidth="1"/>
    <col min="14094" max="14094" width="9.7109375" style="131" bestFit="1" customWidth="1"/>
    <col min="14095" max="14095" width="9.7109375" style="131" customWidth="1"/>
    <col min="14096" max="14096" width="13.140625" style="131" bestFit="1" customWidth="1"/>
    <col min="14097" max="14097" width="16.5703125" style="131" customWidth="1"/>
    <col min="14098" max="14098" width="10.85546875" style="131" customWidth="1"/>
    <col min="14099" max="14099" width="11.42578125" style="131" customWidth="1"/>
    <col min="14100" max="14100" width="14" style="131" customWidth="1"/>
    <col min="14101" max="14101" width="12" style="131" customWidth="1"/>
    <col min="14102" max="14102" width="10.7109375" style="131" customWidth="1"/>
    <col min="14103" max="14103" width="10.28515625" style="131" customWidth="1"/>
    <col min="14104" max="14104" width="15.5703125" style="131" customWidth="1"/>
    <col min="14105" max="14336" width="9.140625" style="131"/>
    <col min="14337" max="14337" width="9.140625" style="131" customWidth="1"/>
    <col min="14338" max="14338" width="53.28515625" style="131" customWidth="1"/>
    <col min="14339" max="14339" width="25.7109375" style="131" customWidth="1"/>
    <col min="14340" max="14340" width="66.42578125" style="131" customWidth="1"/>
    <col min="14341" max="14341" width="13" style="131" customWidth="1"/>
    <col min="14342" max="14342" width="6.85546875" style="131" customWidth="1"/>
    <col min="14343" max="14343" width="18.28515625" style="131" customWidth="1"/>
    <col min="14344" max="14344" width="23.42578125" style="131" customWidth="1"/>
    <col min="14345" max="14345" width="10.5703125" style="131" customWidth="1"/>
    <col min="14346" max="14346" width="15.140625" style="131" customWidth="1"/>
    <col min="14347" max="14347" width="12" style="131" customWidth="1"/>
    <col min="14348" max="14348" width="13" style="131" customWidth="1"/>
    <col min="14349" max="14349" width="11.42578125" style="131" bestFit="1" customWidth="1"/>
    <col min="14350" max="14350" width="9.7109375" style="131" bestFit="1" customWidth="1"/>
    <col min="14351" max="14351" width="9.7109375" style="131" customWidth="1"/>
    <col min="14352" max="14352" width="13.140625" style="131" bestFit="1" customWidth="1"/>
    <col min="14353" max="14353" width="16.5703125" style="131" customWidth="1"/>
    <col min="14354" max="14354" width="10.85546875" style="131" customWidth="1"/>
    <col min="14355" max="14355" width="11.42578125" style="131" customWidth="1"/>
    <col min="14356" max="14356" width="14" style="131" customWidth="1"/>
    <col min="14357" max="14357" width="12" style="131" customWidth="1"/>
    <col min="14358" max="14358" width="10.7109375" style="131" customWidth="1"/>
    <col min="14359" max="14359" width="10.28515625" style="131" customWidth="1"/>
    <col min="14360" max="14360" width="15.5703125" style="131" customWidth="1"/>
    <col min="14361" max="14592" width="9.140625" style="131"/>
    <col min="14593" max="14593" width="9.140625" style="131" customWidth="1"/>
    <col min="14594" max="14594" width="53.28515625" style="131" customWidth="1"/>
    <col min="14595" max="14595" width="25.7109375" style="131" customWidth="1"/>
    <col min="14596" max="14596" width="66.42578125" style="131" customWidth="1"/>
    <col min="14597" max="14597" width="13" style="131" customWidth="1"/>
    <col min="14598" max="14598" width="6.85546875" style="131" customWidth="1"/>
    <col min="14599" max="14599" width="18.28515625" style="131" customWidth="1"/>
    <col min="14600" max="14600" width="23.42578125" style="131" customWidth="1"/>
    <col min="14601" max="14601" width="10.5703125" style="131" customWidth="1"/>
    <col min="14602" max="14602" width="15.140625" style="131" customWidth="1"/>
    <col min="14603" max="14603" width="12" style="131" customWidth="1"/>
    <col min="14604" max="14604" width="13" style="131" customWidth="1"/>
    <col min="14605" max="14605" width="11.42578125" style="131" bestFit="1" customWidth="1"/>
    <col min="14606" max="14606" width="9.7109375" style="131" bestFit="1" customWidth="1"/>
    <col min="14607" max="14607" width="9.7109375" style="131" customWidth="1"/>
    <col min="14608" max="14608" width="13.140625" style="131" bestFit="1" customWidth="1"/>
    <col min="14609" max="14609" width="16.5703125" style="131" customWidth="1"/>
    <col min="14610" max="14610" width="10.85546875" style="131" customWidth="1"/>
    <col min="14611" max="14611" width="11.42578125" style="131" customWidth="1"/>
    <col min="14612" max="14612" width="14" style="131" customWidth="1"/>
    <col min="14613" max="14613" width="12" style="131" customWidth="1"/>
    <col min="14614" max="14614" width="10.7109375" style="131" customWidth="1"/>
    <col min="14615" max="14615" width="10.28515625" style="131" customWidth="1"/>
    <col min="14616" max="14616" width="15.5703125" style="131" customWidth="1"/>
    <col min="14617" max="14848" width="9.140625" style="131"/>
    <col min="14849" max="14849" width="9.140625" style="131" customWidth="1"/>
    <col min="14850" max="14850" width="53.28515625" style="131" customWidth="1"/>
    <col min="14851" max="14851" width="25.7109375" style="131" customWidth="1"/>
    <col min="14852" max="14852" width="66.42578125" style="131" customWidth="1"/>
    <col min="14853" max="14853" width="13" style="131" customWidth="1"/>
    <col min="14854" max="14854" width="6.85546875" style="131" customWidth="1"/>
    <col min="14855" max="14855" width="18.28515625" style="131" customWidth="1"/>
    <col min="14856" max="14856" width="23.42578125" style="131" customWidth="1"/>
    <col min="14857" max="14857" width="10.5703125" style="131" customWidth="1"/>
    <col min="14858" max="14858" width="15.140625" style="131" customWidth="1"/>
    <col min="14859" max="14859" width="12" style="131" customWidth="1"/>
    <col min="14860" max="14860" width="13" style="131" customWidth="1"/>
    <col min="14861" max="14861" width="11.42578125" style="131" bestFit="1" customWidth="1"/>
    <col min="14862" max="14862" width="9.7109375" style="131" bestFit="1" customWidth="1"/>
    <col min="14863" max="14863" width="9.7109375" style="131" customWidth="1"/>
    <col min="14864" max="14864" width="13.140625" style="131" bestFit="1" customWidth="1"/>
    <col min="14865" max="14865" width="16.5703125" style="131" customWidth="1"/>
    <col min="14866" max="14866" width="10.85546875" style="131" customWidth="1"/>
    <col min="14867" max="14867" width="11.42578125" style="131" customWidth="1"/>
    <col min="14868" max="14868" width="14" style="131" customWidth="1"/>
    <col min="14869" max="14869" width="12" style="131" customWidth="1"/>
    <col min="14870" max="14870" width="10.7109375" style="131" customWidth="1"/>
    <col min="14871" max="14871" width="10.28515625" style="131" customWidth="1"/>
    <col min="14872" max="14872" width="15.5703125" style="131" customWidth="1"/>
    <col min="14873" max="15104" width="9.140625" style="131"/>
    <col min="15105" max="15105" width="9.140625" style="131" customWidth="1"/>
    <col min="15106" max="15106" width="53.28515625" style="131" customWidth="1"/>
    <col min="15107" max="15107" width="25.7109375" style="131" customWidth="1"/>
    <col min="15108" max="15108" width="66.42578125" style="131" customWidth="1"/>
    <col min="15109" max="15109" width="13" style="131" customWidth="1"/>
    <col min="15110" max="15110" width="6.85546875" style="131" customWidth="1"/>
    <col min="15111" max="15111" width="18.28515625" style="131" customWidth="1"/>
    <col min="15112" max="15112" width="23.42578125" style="131" customWidth="1"/>
    <col min="15113" max="15113" width="10.5703125" style="131" customWidth="1"/>
    <col min="15114" max="15114" width="15.140625" style="131" customWidth="1"/>
    <col min="15115" max="15115" width="12" style="131" customWidth="1"/>
    <col min="15116" max="15116" width="13" style="131" customWidth="1"/>
    <col min="15117" max="15117" width="11.42578125" style="131" bestFit="1" customWidth="1"/>
    <col min="15118" max="15118" width="9.7109375" style="131" bestFit="1" customWidth="1"/>
    <col min="15119" max="15119" width="9.7109375" style="131" customWidth="1"/>
    <col min="15120" max="15120" width="13.140625" style="131" bestFit="1" customWidth="1"/>
    <col min="15121" max="15121" width="16.5703125" style="131" customWidth="1"/>
    <col min="15122" max="15122" width="10.85546875" style="131" customWidth="1"/>
    <col min="15123" max="15123" width="11.42578125" style="131" customWidth="1"/>
    <col min="15124" max="15124" width="14" style="131" customWidth="1"/>
    <col min="15125" max="15125" width="12" style="131" customWidth="1"/>
    <col min="15126" max="15126" width="10.7109375" style="131" customWidth="1"/>
    <col min="15127" max="15127" width="10.28515625" style="131" customWidth="1"/>
    <col min="15128" max="15128" width="15.5703125" style="131" customWidth="1"/>
    <col min="15129" max="15360" width="9.140625" style="131"/>
    <col min="15361" max="15361" width="9.140625" style="131" customWidth="1"/>
    <col min="15362" max="15362" width="53.28515625" style="131" customWidth="1"/>
    <col min="15363" max="15363" width="25.7109375" style="131" customWidth="1"/>
    <col min="15364" max="15364" width="66.42578125" style="131" customWidth="1"/>
    <col min="15365" max="15365" width="13" style="131" customWidth="1"/>
    <col min="15366" max="15366" width="6.85546875" style="131" customWidth="1"/>
    <col min="15367" max="15367" width="18.28515625" style="131" customWidth="1"/>
    <col min="15368" max="15368" width="23.42578125" style="131" customWidth="1"/>
    <col min="15369" max="15369" width="10.5703125" style="131" customWidth="1"/>
    <col min="15370" max="15370" width="15.140625" style="131" customWidth="1"/>
    <col min="15371" max="15371" width="12" style="131" customWidth="1"/>
    <col min="15372" max="15372" width="13" style="131" customWidth="1"/>
    <col min="15373" max="15373" width="11.42578125" style="131" bestFit="1" customWidth="1"/>
    <col min="15374" max="15374" width="9.7109375" style="131" bestFit="1" customWidth="1"/>
    <col min="15375" max="15375" width="9.7109375" style="131" customWidth="1"/>
    <col min="15376" max="15376" width="13.140625" style="131" bestFit="1" customWidth="1"/>
    <col min="15377" max="15377" width="16.5703125" style="131" customWidth="1"/>
    <col min="15378" max="15378" width="10.85546875" style="131" customWidth="1"/>
    <col min="15379" max="15379" width="11.42578125" style="131" customWidth="1"/>
    <col min="15380" max="15380" width="14" style="131" customWidth="1"/>
    <col min="15381" max="15381" width="12" style="131" customWidth="1"/>
    <col min="15382" max="15382" width="10.7109375" style="131" customWidth="1"/>
    <col min="15383" max="15383" width="10.28515625" style="131" customWidth="1"/>
    <col min="15384" max="15384" width="15.5703125" style="131" customWidth="1"/>
    <col min="15385" max="15616" width="9.140625" style="131"/>
    <col min="15617" max="15617" width="9.140625" style="131" customWidth="1"/>
    <col min="15618" max="15618" width="53.28515625" style="131" customWidth="1"/>
    <col min="15619" max="15619" width="25.7109375" style="131" customWidth="1"/>
    <col min="15620" max="15620" width="66.42578125" style="131" customWidth="1"/>
    <col min="15621" max="15621" width="13" style="131" customWidth="1"/>
    <col min="15622" max="15622" width="6.85546875" style="131" customWidth="1"/>
    <col min="15623" max="15623" width="18.28515625" style="131" customWidth="1"/>
    <col min="15624" max="15624" width="23.42578125" style="131" customWidth="1"/>
    <col min="15625" max="15625" width="10.5703125" style="131" customWidth="1"/>
    <col min="15626" max="15626" width="15.140625" style="131" customWidth="1"/>
    <col min="15627" max="15627" width="12" style="131" customWidth="1"/>
    <col min="15628" max="15628" width="13" style="131" customWidth="1"/>
    <col min="15629" max="15629" width="11.42578125" style="131" bestFit="1" customWidth="1"/>
    <col min="15630" max="15630" width="9.7109375" style="131" bestFit="1" customWidth="1"/>
    <col min="15631" max="15631" width="9.7109375" style="131" customWidth="1"/>
    <col min="15632" max="15632" width="13.140625" style="131" bestFit="1" customWidth="1"/>
    <col min="15633" max="15633" width="16.5703125" style="131" customWidth="1"/>
    <col min="15634" max="15634" width="10.85546875" style="131" customWidth="1"/>
    <col min="15635" max="15635" width="11.42578125" style="131" customWidth="1"/>
    <col min="15636" max="15636" width="14" style="131" customWidth="1"/>
    <col min="15637" max="15637" width="12" style="131" customWidth="1"/>
    <col min="15638" max="15638" width="10.7109375" style="131" customWidth="1"/>
    <col min="15639" max="15639" width="10.28515625" style="131" customWidth="1"/>
    <col min="15640" max="15640" width="15.5703125" style="131" customWidth="1"/>
    <col min="15641" max="15872" width="9.140625" style="131"/>
    <col min="15873" max="15873" width="9.140625" style="131" customWidth="1"/>
    <col min="15874" max="15874" width="53.28515625" style="131" customWidth="1"/>
    <col min="15875" max="15875" width="25.7109375" style="131" customWidth="1"/>
    <col min="15876" max="15876" width="66.42578125" style="131" customWidth="1"/>
    <col min="15877" max="15877" width="13" style="131" customWidth="1"/>
    <col min="15878" max="15878" width="6.85546875" style="131" customWidth="1"/>
    <col min="15879" max="15879" width="18.28515625" style="131" customWidth="1"/>
    <col min="15880" max="15880" width="23.42578125" style="131" customWidth="1"/>
    <col min="15881" max="15881" width="10.5703125" style="131" customWidth="1"/>
    <col min="15882" max="15882" width="15.140625" style="131" customWidth="1"/>
    <col min="15883" max="15883" width="12" style="131" customWidth="1"/>
    <col min="15884" max="15884" width="13" style="131" customWidth="1"/>
    <col min="15885" max="15885" width="11.42578125" style="131" bestFit="1" customWidth="1"/>
    <col min="15886" max="15886" width="9.7109375" style="131" bestFit="1" customWidth="1"/>
    <col min="15887" max="15887" width="9.7109375" style="131" customWidth="1"/>
    <col min="15888" max="15888" width="13.140625" style="131" bestFit="1" customWidth="1"/>
    <col min="15889" max="15889" width="16.5703125" style="131" customWidth="1"/>
    <col min="15890" max="15890" width="10.85546875" style="131" customWidth="1"/>
    <col min="15891" max="15891" width="11.42578125" style="131" customWidth="1"/>
    <col min="15892" max="15892" width="14" style="131" customWidth="1"/>
    <col min="15893" max="15893" width="12" style="131" customWidth="1"/>
    <col min="15894" max="15894" width="10.7109375" style="131" customWidth="1"/>
    <col min="15895" max="15895" width="10.28515625" style="131" customWidth="1"/>
    <col min="15896" max="15896" width="15.5703125" style="131" customWidth="1"/>
    <col min="15897" max="16128" width="9.140625" style="131"/>
    <col min="16129" max="16129" width="9.140625" style="131" customWidth="1"/>
    <col min="16130" max="16130" width="53.28515625" style="131" customWidth="1"/>
    <col min="16131" max="16131" width="25.7109375" style="131" customWidth="1"/>
    <col min="16132" max="16132" width="66.42578125" style="131" customWidth="1"/>
    <col min="16133" max="16133" width="13" style="131" customWidth="1"/>
    <col min="16134" max="16134" width="6.85546875" style="131" customWidth="1"/>
    <col min="16135" max="16135" width="18.28515625" style="131" customWidth="1"/>
    <col min="16136" max="16136" width="23.42578125" style="131" customWidth="1"/>
    <col min="16137" max="16137" width="10.5703125" style="131" customWidth="1"/>
    <col min="16138" max="16138" width="15.140625" style="131" customWidth="1"/>
    <col min="16139" max="16139" width="12" style="131" customWidth="1"/>
    <col min="16140" max="16140" width="13" style="131" customWidth="1"/>
    <col min="16141" max="16141" width="11.42578125" style="131" bestFit="1" customWidth="1"/>
    <col min="16142" max="16142" width="9.7109375" style="131" bestFit="1" customWidth="1"/>
    <col min="16143" max="16143" width="9.7109375" style="131" customWidth="1"/>
    <col min="16144" max="16144" width="13.140625" style="131" bestFit="1" customWidth="1"/>
    <col min="16145" max="16145" width="16.5703125" style="131" customWidth="1"/>
    <col min="16146" max="16146" width="10.85546875" style="131" customWidth="1"/>
    <col min="16147" max="16147" width="11.42578125" style="131" customWidth="1"/>
    <col min="16148" max="16148" width="14" style="131" customWidth="1"/>
    <col min="16149" max="16149" width="12" style="131" customWidth="1"/>
    <col min="16150" max="16150" width="10.7109375" style="131" customWidth="1"/>
    <col min="16151" max="16151" width="10.28515625" style="131" customWidth="1"/>
    <col min="16152" max="16152" width="15.5703125" style="131" customWidth="1"/>
    <col min="16153" max="16384" width="9.140625" style="131"/>
  </cols>
  <sheetData>
    <row r="1" spans="1:149" s="165" customFormat="1" ht="24.75" customHeight="1" x14ac:dyDescent="0.3">
      <c r="A1" s="323"/>
      <c r="B1" s="324"/>
      <c r="D1" s="521"/>
      <c r="E1" s="166"/>
      <c r="G1" s="325"/>
      <c r="H1" s="325"/>
      <c r="K1" s="203"/>
      <c r="L1" s="440"/>
      <c r="O1" s="203"/>
      <c r="P1" s="203"/>
      <c r="Q1" s="203"/>
      <c r="U1" s="128" t="s">
        <v>665</v>
      </c>
      <c r="X1" s="326"/>
      <c r="Y1" s="327"/>
      <c r="CQ1" s="633"/>
      <c r="CR1" s="633"/>
      <c r="CS1" s="633"/>
      <c r="CT1" s="633"/>
      <c r="CU1" s="633"/>
      <c r="CV1" s="633"/>
      <c r="CW1" s="633"/>
      <c r="CX1" s="633"/>
      <c r="CY1" s="633"/>
      <c r="CZ1" s="633"/>
      <c r="DA1" s="633"/>
      <c r="DB1" s="633"/>
      <c r="DC1" s="633"/>
      <c r="DD1" s="633"/>
      <c r="DE1" s="633"/>
      <c r="DF1" s="633"/>
      <c r="DG1" s="633"/>
      <c r="DH1" s="633"/>
      <c r="DI1" s="633"/>
      <c r="DJ1" s="633"/>
      <c r="DK1" s="633"/>
      <c r="DL1" s="633"/>
      <c r="DM1" s="633"/>
      <c r="DN1" s="633"/>
      <c r="DO1" s="633"/>
      <c r="DP1" s="633"/>
      <c r="DQ1" s="633"/>
      <c r="DR1" s="633"/>
      <c r="DS1" s="633"/>
      <c r="DT1" s="633"/>
      <c r="DU1" s="633"/>
      <c r="DV1" s="633"/>
      <c r="DW1" s="633"/>
      <c r="DX1" s="633"/>
      <c r="DY1" s="633"/>
      <c r="DZ1" s="633"/>
      <c r="EA1" s="633"/>
      <c r="EB1" s="633"/>
      <c r="EC1" s="633"/>
      <c r="ED1" s="633"/>
      <c r="EE1" s="633"/>
      <c r="EF1" s="633"/>
      <c r="EG1" s="633"/>
      <c r="EH1" s="633"/>
      <c r="EI1" s="633"/>
      <c r="EJ1" s="633"/>
      <c r="EK1" s="633"/>
      <c r="EL1" s="633"/>
      <c r="EM1" s="633"/>
      <c r="EN1" s="633"/>
      <c r="EO1" s="633"/>
      <c r="EP1" s="633"/>
      <c r="EQ1" s="633"/>
      <c r="ER1" s="633"/>
    </row>
    <row r="2" spans="1:149" s="128" customFormat="1" ht="24.75" customHeight="1" x14ac:dyDescent="0.3">
      <c r="A2" s="162"/>
      <c r="B2" s="130"/>
      <c r="D2" s="199"/>
      <c r="E2" s="159"/>
      <c r="G2" s="325"/>
      <c r="H2" s="325"/>
      <c r="K2" s="198"/>
      <c r="L2" s="440"/>
      <c r="O2" s="198"/>
      <c r="P2" s="198"/>
      <c r="Q2" s="198"/>
      <c r="V2" s="132" t="s">
        <v>1502</v>
      </c>
      <c r="X2" s="326"/>
      <c r="Y2" s="328"/>
      <c r="CQ2" s="640"/>
      <c r="CR2" s="640"/>
      <c r="CS2" s="640"/>
      <c r="CT2" s="640"/>
      <c r="CU2" s="640"/>
      <c r="CV2" s="640"/>
      <c r="CW2" s="640"/>
      <c r="CX2" s="640"/>
      <c r="CY2" s="640"/>
      <c r="CZ2" s="640"/>
      <c r="DA2" s="640"/>
      <c r="DB2" s="640"/>
      <c r="DC2" s="640"/>
      <c r="DD2" s="640"/>
      <c r="DE2" s="640"/>
      <c r="DF2" s="640"/>
      <c r="DG2" s="640"/>
      <c r="DH2" s="640"/>
      <c r="DI2" s="640"/>
      <c r="DJ2" s="640"/>
      <c r="DK2" s="640"/>
      <c r="DL2" s="640"/>
      <c r="DM2" s="640"/>
      <c r="DN2" s="640"/>
      <c r="DO2" s="640"/>
      <c r="DP2" s="640"/>
      <c r="DQ2" s="640"/>
      <c r="DR2" s="640"/>
      <c r="DS2" s="640"/>
      <c r="DT2" s="640"/>
      <c r="DU2" s="640"/>
      <c r="DV2" s="640"/>
      <c r="DW2" s="640"/>
      <c r="DX2" s="640"/>
      <c r="DY2" s="640"/>
      <c r="DZ2" s="640"/>
      <c r="EA2" s="640"/>
      <c r="EB2" s="640"/>
      <c r="EC2" s="640"/>
      <c r="ED2" s="640"/>
      <c r="EE2" s="640"/>
      <c r="EF2" s="640"/>
      <c r="EG2" s="640"/>
      <c r="EH2" s="640"/>
      <c r="EI2" s="640"/>
      <c r="EJ2" s="640"/>
      <c r="EK2" s="640"/>
      <c r="EL2" s="640"/>
      <c r="EM2" s="640"/>
      <c r="EN2" s="640"/>
      <c r="EO2" s="640"/>
      <c r="EP2" s="640"/>
      <c r="EQ2" s="640"/>
      <c r="ER2" s="640"/>
    </row>
    <row r="3" spans="1:149" s="165" customFormat="1" ht="24.75" customHeight="1" x14ac:dyDescent="0.3">
      <c r="A3" s="894" t="s">
        <v>666</v>
      </c>
      <c r="B3" s="894"/>
      <c r="C3" s="894"/>
      <c r="D3" s="894"/>
      <c r="E3" s="894"/>
      <c r="F3" s="894"/>
      <c r="G3" s="894"/>
      <c r="H3" s="894"/>
      <c r="I3" s="894"/>
      <c r="J3" s="894"/>
      <c r="K3" s="894"/>
      <c r="L3" s="894"/>
      <c r="M3" s="894"/>
      <c r="N3" s="894"/>
      <c r="O3" s="894"/>
      <c r="P3" s="894"/>
      <c r="Q3" s="894"/>
      <c r="R3" s="894"/>
      <c r="S3" s="894"/>
      <c r="T3" s="894"/>
      <c r="U3" s="894"/>
      <c r="V3" s="894"/>
      <c r="W3" s="894"/>
      <c r="X3" s="326"/>
      <c r="Y3" s="328"/>
      <c r="Z3" s="128"/>
      <c r="AA3" s="128"/>
      <c r="AB3" s="128"/>
      <c r="AC3" s="128"/>
      <c r="CQ3" s="633"/>
      <c r="CR3" s="633"/>
      <c r="CS3" s="633"/>
      <c r="CT3" s="633"/>
      <c r="CU3" s="633"/>
      <c r="CV3" s="633"/>
      <c r="CW3" s="633"/>
      <c r="CX3" s="633"/>
      <c r="CY3" s="633"/>
      <c r="CZ3" s="633"/>
      <c r="DA3" s="633"/>
      <c r="DB3" s="633"/>
      <c r="DC3" s="633"/>
      <c r="DD3" s="633"/>
      <c r="DE3" s="633"/>
      <c r="DF3" s="633"/>
      <c r="DG3" s="633"/>
      <c r="DH3" s="633"/>
      <c r="DI3" s="633"/>
      <c r="DJ3" s="633"/>
      <c r="DK3" s="633"/>
      <c r="DL3" s="633"/>
      <c r="DM3" s="633"/>
      <c r="DN3" s="633"/>
      <c r="DO3" s="633"/>
      <c r="DP3" s="633"/>
      <c r="DQ3" s="633"/>
      <c r="DR3" s="633"/>
      <c r="DS3" s="633"/>
      <c r="DT3" s="633"/>
      <c r="DU3" s="633"/>
      <c r="DV3" s="633"/>
      <c r="DW3" s="633"/>
      <c r="DX3" s="633"/>
      <c r="DY3" s="633"/>
      <c r="DZ3" s="633"/>
      <c r="EA3" s="633"/>
      <c r="EB3" s="633"/>
      <c r="EC3" s="633"/>
      <c r="ED3" s="633"/>
      <c r="EE3" s="633"/>
      <c r="EF3" s="633"/>
      <c r="EG3" s="633"/>
      <c r="EH3" s="633"/>
      <c r="EI3" s="633"/>
      <c r="EJ3" s="633"/>
      <c r="EK3" s="633"/>
      <c r="EL3" s="633"/>
      <c r="EM3" s="633"/>
      <c r="EN3" s="633"/>
      <c r="EO3" s="633"/>
      <c r="EP3" s="633"/>
      <c r="EQ3" s="633"/>
      <c r="ER3" s="633"/>
    </row>
    <row r="4" spans="1:149" s="165" customFormat="1" ht="24.75" customHeight="1" x14ac:dyDescent="0.3">
      <c r="A4" s="329"/>
      <c r="B4" s="895" t="s">
        <v>667</v>
      </c>
      <c r="C4" s="895"/>
      <c r="D4" s="895"/>
      <c r="E4" s="895"/>
      <c r="F4" s="895"/>
      <c r="G4" s="895"/>
      <c r="H4" s="895"/>
      <c r="I4" s="895"/>
      <c r="J4" s="895"/>
      <c r="K4" s="895"/>
      <c r="L4" s="895"/>
      <c r="M4" s="895"/>
      <c r="N4" s="895"/>
      <c r="O4" s="895"/>
      <c r="P4" s="895"/>
      <c r="Q4" s="895"/>
      <c r="R4" s="895"/>
      <c r="S4" s="895"/>
      <c r="T4" s="895"/>
      <c r="U4" s="895"/>
      <c r="V4" s="895"/>
      <c r="W4" s="895"/>
      <c r="X4" s="326"/>
      <c r="Y4" s="328"/>
      <c r="Z4" s="128"/>
      <c r="AA4" s="128"/>
      <c r="AB4" s="128"/>
      <c r="AC4" s="128"/>
      <c r="CQ4" s="633"/>
      <c r="CR4" s="633"/>
      <c r="CS4" s="633"/>
      <c r="CT4" s="633"/>
      <c r="CU4" s="633"/>
      <c r="CV4" s="633"/>
      <c r="CW4" s="633"/>
      <c r="CX4" s="633"/>
      <c r="CY4" s="633"/>
      <c r="CZ4" s="633"/>
      <c r="DA4" s="633"/>
      <c r="DB4" s="633"/>
      <c r="DC4" s="633"/>
      <c r="DD4" s="633"/>
      <c r="DE4" s="633"/>
      <c r="DF4" s="633"/>
      <c r="DG4" s="633"/>
      <c r="DH4" s="633"/>
      <c r="DI4" s="633"/>
      <c r="DJ4" s="633"/>
      <c r="DK4" s="633"/>
      <c r="DL4" s="633"/>
      <c r="DM4" s="633"/>
      <c r="DN4" s="633"/>
      <c r="DO4" s="633"/>
      <c r="DP4" s="633"/>
      <c r="DQ4" s="633"/>
      <c r="DR4" s="633"/>
      <c r="DS4" s="633"/>
      <c r="DT4" s="633"/>
      <c r="DU4" s="633"/>
      <c r="DV4" s="633"/>
      <c r="DW4" s="633"/>
      <c r="DX4" s="633"/>
      <c r="DY4" s="633"/>
      <c r="DZ4" s="633"/>
      <c r="EA4" s="633"/>
      <c r="EB4" s="633"/>
      <c r="EC4" s="633"/>
      <c r="ED4" s="633"/>
      <c r="EE4" s="633"/>
      <c r="EF4" s="633"/>
      <c r="EG4" s="633"/>
      <c r="EH4" s="633"/>
      <c r="EI4" s="633"/>
      <c r="EJ4" s="633"/>
      <c r="EK4" s="633"/>
      <c r="EL4" s="633"/>
      <c r="EM4" s="633"/>
      <c r="EN4" s="633"/>
      <c r="EO4" s="633"/>
      <c r="EP4" s="633"/>
      <c r="EQ4" s="633"/>
      <c r="ER4" s="633"/>
    </row>
    <row r="5" spans="1:149" s="330" customFormat="1" ht="24.75" customHeight="1" x14ac:dyDescent="0.3">
      <c r="A5" s="896" t="s">
        <v>3</v>
      </c>
      <c r="B5" s="896"/>
      <c r="C5" s="896"/>
      <c r="D5" s="896"/>
      <c r="E5" s="896"/>
      <c r="F5" s="896"/>
      <c r="G5" s="896"/>
      <c r="H5" s="896"/>
      <c r="I5" s="896"/>
      <c r="J5" s="896"/>
      <c r="K5" s="896"/>
      <c r="L5" s="896"/>
      <c r="M5" s="896"/>
      <c r="N5" s="896"/>
      <c r="O5" s="896"/>
      <c r="P5" s="896"/>
      <c r="Q5" s="896"/>
      <c r="R5" s="896"/>
      <c r="S5" s="896"/>
      <c r="T5" s="896"/>
      <c r="U5" s="896"/>
      <c r="V5" s="896"/>
      <c r="W5" s="896"/>
      <c r="X5" s="326"/>
      <c r="Y5" s="328"/>
      <c r="Z5" s="128"/>
      <c r="AA5" s="128"/>
      <c r="AB5" s="128"/>
      <c r="AC5" s="128"/>
      <c r="CQ5" s="641"/>
      <c r="CR5" s="641"/>
      <c r="CS5" s="641"/>
      <c r="CT5" s="641"/>
      <c r="CU5" s="641"/>
      <c r="CV5" s="641"/>
      <c r="CW5" s="641"/>
      <c r="CX5" s="641"/>
      <c r="CY5" s="641"/>
      <c r="CZ5" s="641"/>
      <c r="DA5" s="641"/>
      <c r="DB5" s="641"/>
      <c r="DC5" s="641"/>
      <c r="DD5" s="641"/>
      <c r="DE5" s="641"/>
      <c r="DF5" s="641"/>
      <c r="DG5" s="641"/>
      <c r="DH5" s="641"/>
      <c r="DI5" s="641"/>
      <c r="DJ5" s="641"/>
      <c r="DK5" s="641"/>
      <c r="DL5" s="641"/>
      <c r="DM5" s="641"/>
      <c r="DN5" s="641"/>
      <c r="DO5" s="641"/>
      <c r="DP5" s="641"/>
      <c r="DQ5" s="641"/>
      <c r="DR5" s="641"/>
      <c r="DS5" s="641"/>
      <c r="DT5" s="641"/>
      <c r="DU5" s="641"/>
      <c r="DV5" s="641"/>
      <c r="DW5" s="641"/>
      <c r="DX5" s="641"/>
      <c r="DY5" s="641"/>
      <c r="DZ5" s="641"/>
      <c r="EA5" s="641"/>
      <c r="EB5" s="641"/>
      <c r="EC5" s="641"/>
      <c r="ED5" s="641"/>
      <c r="EE5" s="641"/>
      <c r="EF5" s="641"/>
      <c r="EG5" s="641"/>
      <c r="EH5" s="641"/>
      <c r="EI5" s="641"/>
      <c r="EJ5" s="641"/>
      <c r="EK5" s="641"/>
      <c r="EL5" s="641"/>
      <c r="EM5" s="641"/>
      <c r="EN5" s="641"/>
      <c r="EO5" s="641"/>
      <c r="EP5" s="641"/>
      <c r="EQ5" s="641"/>
      <c r="ER5" s="641"/>
    </row>
    <row r="6" spans="1:149" s="165" customFormat="1" ht="24.75" customHeight="1" x14ac:dyDescent="0.3">
      <c r="A6" s="894" t="s">
        <v>1503</v>
      </c>
      <c r="B6" s="894"/>
      <c r="C6" s="894"/>
      <c r="D6" s="894"/>
      <c r="E6" s="894"/>
      <c r="F6" s="894"/>
      <c r="G6" s="894"/>
      <c r="H6" s="894"/>
      <c r="I6" s="894"/>
      <c r="J6" s="894"/>
      <c r="K6" s="894"/>
      <c r="L6" s="894"/>
      <c r="M6" s="894"/>
      <c r="N6" s="894"/>
      <c r="O6" s="894"/>
      <c r="P6" s="894"/>
      <c r="Q6" s="894"/>
      <c r="R6" s="894"/>
      <c r="S6" s="894"/>
      <c r="T6" s="894"/>
      <c r="U6" s="894"/>
      <c r="V6" s="894"/>
      <c r="W6" s="894"/>
      <c r="X6" s="326"/>
      <c r="Y6" s="328"/>
      <c r="Z6" s="128"/>
      <c r="AA6" s="128"/>
      <c r="AB6" s="128"/>
      <c r="AC6" s="128"/>
      <c r="CQ6" s="633"/>
      <c r="CR6" s="633"/>
      <c r="CS6" s="633"/>
      <c r="CT6" s="633"/>
      <c r="CU6" s="633"/>
      <c r="CV6" s="633"/>
      <c r="CW6" s="633"/>
      <c r="CX6" s="633"/>
      <c r="CY6" s="633"/>
      <c r="CZ6" s="633"/>
      <c r="DA6" s="633"/>
      <c r="DB6" s="633"/>
      <c r="DC6" s="633"/>
      <c r="DD6" s="633"/>
      <c r="DE6" s="633"/>
      <c r="DF6" s="633"/>
      <c r="DG6" s="633"/>
      <c r="DH6" s="633"/>
      <c r="DI6" s="633"/>
      <c r="DJ6" s="633"/>
      <c r="DK6" s="633"/>
      <c r="DL6" s="633"/>
      <c r="DM6" s="633"/>
      <c r="DN6" s="633"/>
      <c r="DO6" s="633"/>
      <c r="DP6" s="633"/>
      <c r="DQ6" s="633"/>
      <c r="DR6" s="633"/>
      <c r="DS6" s="633"/>
      <c r="DT6" s="633"/>
      <c r="DU6" s="633"/>
      <c r="DV6" s="633"/>
      <c r="DW6" s="633"/>
      <c r="DX6" s="633"/>
      <c r="DY6" s="633"/>
      <c r="DZ6" s="633"/>
      <c r="EA6" s="633"/>
      <c r="EB6" s="633"/>
      <c r="EC6" s="633"/>
      <c r="ED6" s="633"/>
      <c r="EE6" s="633"/>
      <c r="EF6" s="633"/>
      <c r="EG6" s="633"/>
      <c r="EH6" s="633"/>
      <c r="EI6" s="633"/>
      <c r="EJ6" s="633"/>
      <c r="EK6" s="633"/>
      <c r="EL6" s="633"/>
      <c r="EM6" s="633"/>
      <c r="EN6" s="633"/>
      <c r="EO6" s="633"/>
      <c r="EP6" s="633"/>
      <c r="EQ6" s="633"/>
      <c r="ER6" s="633"/>
    </row>
    <row r="7" spans="1:149" s="303" customFormat="1" ht="24.75" hidden="1" customHeight="1" x14ac:dyDescent="0.2">
      <c r="A7" s="331"/>
      <c r="B7" s="332"/>
      <c r="D7" s="207"/>
      <c r="G7" s="157"/>
      <c r="H7" s="157"/>
      <c r="K7" s="206"/>
      <c r="L7" s="438"/>
      <c r="O7" s="206"/>
      <c r="P7" s="206"/>
      <c r="Q7" s="206"/>
      <c r="AP7" s="636"/>
      <c r="AQ7" s="642"/>
      <c r="AR7" s="642"/>
      <c r="AS7" s="642"/>
      <c r="AT7" s="642"/>
      <c r="AU7" s="642"/>
      <c r="AV7" s="642"/>
      <c r="AW7" s="642"/>
      <c r="AX7" s="642"/>
      <c r="AY7" s="642"/>
      <c r="AZ7" s="642"/>
      <c r="BA7" s="642"/>
      <c r="BB7" s="642"/>
      <c r="BC7" s="642"/>
      <c r="BD7" s="642"/>
      <c r="BE7" s="642"/>
      <c r="BF7" s="642"/>
      <c r="BG7" s="642"/>
      <c r="BH7" s="642"/>
      <c r="BI7" s="642"/>
      <c r="BJ7" s="642"/>
      <c r="BK7" s="642"/>
      <c r="BL7" s="642"/>
      <c r="BM7" s="642"/>
      <c r="BN7" s="642"/>
      <c r="BO7" s="642"/>
      <c r="BP7" s="642"/>
      <c r="BQ7" s="642"/>
      <c r="BR7" s="642"/>
      <c r="BS7" s="642"/>
      <c r="BT7" s="642"/>
      <c r="BU7" s="642"/>
      <c r="BV7" s="642"/>
      <c r="BW7" s="642"/>
      <c r="BX7" s="642"/>
      <c r="BY7" s="642"/>
      <c r="BZ7" s="642"/>
      <c r="CA7" s="642"/>
      <c r="CB7" s="642"/>
      <c r="CC7" s="642"/>
      <c r="CD7" s="642"/>
      <c r="CE7" s="642"/>
      <c r="CF7" s="642"/>
      <c r="CG7" s="642"/>
      <c r="CH7" s="642"/>
      <c r="CI7" s="642"/>
      <c r="CJ7" s="642"/>
      <c r="CK7" s="642"/>
      <c r="CL7" s="642"/>
      <c r="CM7" s="642"/>
      <c r="CN7" s="642"/>
      <c r="CO7" s="642"/>
      <c r="CP7" s="642"/>
      <c r="CQ7" s="642"/>
      <c r="CR7" s="642"/>
      <c r="CS7" s="642"/>
      <c r="CT7" s="642"/>
      <c r="CU7" s="642"/>
      <c r="CV7" s="642"/>
      <c r="CW7" s="642"/>
      <c r="CX7" s="642"/>
      <c r="CY7" s="642"/>
      <c r="CZ7" s="642"/>
      <c r="DA7" s="642"/>
      <c r="DB7" s="642"/>
      <c r="DC7" s="642"/>
      <c r="DD7" s="642"/>
      <c r="DE7" s="642"/>
      <c r="DF7" s="642"/>
      <c r="DG7" s="642"/>
      <c r="DH7" s="642"/>
      <c r="DI7" s="642"/>
      <c r="DJ7" s="642"/>
      <c r="DK7" s="642"/>
      <c r="DL7" s="642"/>
      <c r="DM7" s="642"/>
      <c r="DN7" s="642"/>
      <c r="DO7" s="642"/>
      <c r="DP7" s="642"/>
      <c r="DQ7" s="642"/>
      <c r="DR7" s="642"/>
      <c r="DS7" s="642"/>
      <c r="DT7" s="642"/>
      <c r="DU7" s="642"/>
      <c r="DV7" s="642"/>
      <c r="DW7" s="642"/>
      <c r="DX7" s="642"/>
      <c r="DY7" s="642"/>
      <c r="DZ7" s="642"/>
      <c r="EA7" s="642"/>
      <c r="EB7" s="642"/>
      <c r="EC7" s="642"/>
      <c r="ED7" s="642"/>
      <c r="EE7" s="642"/>
      <c r="EF7" s="642"/>
      <c r="EG7" s="642"/>
      <c r="EH7" s="642"/>
      <c r="EI7" s="642"/>
      <c r="EJ7" s="642"/>
      <c r="EK7" s="642"/>
      <c r="EL7" s="642"/>
      <c r="EM7" s="642"/>
      <c r="EN7" s="642"/>
      <c r="EO7" s="642"/>
      <c r="EP7" s="642"/>
      <c r="EQ7" s="642"/>
      <c r="ER7" s="642"/>
      <c r="ES7" s="638"/>
    </row>
    <row r="8" spans="1:149" s="128" customFormat="1" ht="24.75" hidden="1" customHeight="1" x14ac:dyDescent="0.2">
      <c r="A8" s="304"/>
      <c r="B8" s="333"/>
      <c r="C8" s="333"/>
      <c r="D8" s="522"/>
      <c r="E8" s="304"/>
      <c r="F8" s="304"/>
      <c r="G8" s="302"/>
      <c r="H8" s="302"/>
      <c r="I8" s="304"/>
      <c r="J8" s="304"/>
      <c r="K8" s="516"/>
      <c r="L8" s="441"/>
      <c r="M8" s="304"/>
      <c r="N8" s="304">
        <v>1.0509999999999999</v>
      </c>
      <c r="O8" s="516">
        <v>1.048</v>
      </c>
      <c r="P8" s="516">
        <v>1.0469999999999999</v>
      </c>
      <c r="Q8" s="516">
        <v>1.0469999999999999</v>
      </c>
      <c r="R8" s="304">
        <v>1.0469999999999999</v>
      </c>
      <c r="S8" s="304">
        <v>1.0469999999999999</v>
      </c>
      <c r="T8" s="304">
        <v>1.0469999999999999</v>
      </c>
      <c r="U8" s="334">
        <v>1.0469999999999999</v>
      </c>
      <c r="V8" s="334">
        <v>1.0469999999999999</v>
      </c>
      <c r="W8" s="334">
        <v>1.0469999999999999</v>
      </c>
      <c r="X8" s="334">
        <v>1.0469999999999999</v>
      </c>
      <c r="Y8" s="334">
        <v>1.0469999999999999</v>
      </c>
      <c r="Z8" s="334">
        <v>1.0469999999999999</v>
      </c>
      <c r="AA8" s="334">
        <v>1.0469999999999999</v>
      </c>
      <c r="AB8" s="334">
        <v>1.0469999999999999</v>
      </c>
      <c r="AC8" s="334">
        <v>1.0469999999999999</v>
      </c>
      <c r="AD8" s="334">
        <v>1.0469999999999999</v>
      </c>
      <c r="AE8" s="334">
        <v>1.0469999999999999</v>
      </c>
      <c r="AF8" s="334">
        <v>1.0469999999999999</v>
      </c>
      <c r="AG8" s="334">
        <v>1.0469999999999999</v>
      </c>
      <c r="AH8" s="334">
        <v>1.0469999999999999</v>
      </c>
      <c r="AI8" s="334">
        <v>1.0469999999999999</v>
      </c>
      <c r="AJ8" s="334">
        <v>1.0469999999999999</v>
      </c>
      <c r="AK8" s="334">
        <v>1.0469999999999999</v>
      </c>
      <c r="AL8" s="334">
        <v>1.0469999999999999</v>
      </c>
      <c r="AM8" s="304"/>
      <c r="AN8" s="304"/>
      <c r="AO8" s="304"/>
      <c r="AP8" s="335"/>
      <c r="AQ8" s="328"/>
      <c r="CQ8" s="640"/>
      <c r="CR8" s="640"/>
      <c r="CS8" s="640"/>
      <c r="CT8" s="640"/>
      <c r="CU8" s="640"/>
      <c r="CV8" s="640"/>
      <c r="CW8" s="640"/>
      <c r="CX8" s="640"/>
      <c r="CY8" s="640"/>
      <c r="CZ8" s="640"/>
      <c r="DA8" s="640"/>
      <c r="DB8" s="640"/>
      <c r="DC8" s="640"/>
      <c r="DD8" s="640"/>
      <c r="DE8" s="640"/>
      <c r="DF8" s="640"/>
      <c r="DG8" s="640"/>
      <c r="DH8" s="640"/>
      <c r="DI8" s="640"/>
      <c r="DJ8" s="640"/>
      <c r="DK8" s="640"/>
      <c r="DL8" s="640"/>
      <c r="DM8" s="640"/>
      <c r="DN8" s="640"/>
      <c r="DO8" s="640"/>
      <c r="DP8" s="640"/>
      <c r="DQ8" s="640"/>
      <c r="DR8" s="640"/>
      <c r="DS8" s="640"/>
      <c r="DT8" s="640"/>
      <c r="DU8" s="640"/>
      <c r="DV8" s="640"/>
      <c r="DW8" s="640"/>
      <c r="DX8" s="640"/>
      <c r="DY8" s="640"/>
      <c r="DZ8" s="640"/>
      <c r="EA8" s="640"/>
      <c r="EB8" s="640"/>
      <c r="EC8" s="640"/>
      <c r="ED8" s="640"/>
      <c r="EE8" s="640"/>
      <c r="EF8" s="640"/>
      <c r="EG8" s="640"/>
      <c r="EH8" s="640"/>
      <c r="EI8" s="640"/>
      <c r="EJ8" s="640"/>
      <c r="EK8" s="640"/>
      <c r="EL8" s="640"/>
      <c r="EM8" s="640"/>
      <c r="EN8" s="640"/>
      <c r="EO8" s="640"/>
      <c r="EP8" s="640"/>
      <c r="EQ8" s="640"/>
      <c r="ER8" s="640"/>
    </row>
    <row r="9" spans="1:149" s="128" customFormat="1" ht="24.75" hidden="1" customHeight="1" x14ac:dyDescent="0.2">
      <c r="A9" s="159"/>
      <c r="B9" s="336"/>
      <c r="C9" s="130"/>
      <c r="D9" s="199"/>
      <c r="E9" s="159"/>
      <c r="G9" s="325"/>
      <c r="H9" s="325"/>
      <c r="I9" s="162"/>
      <c r="J9" s="162"/>
      <c r="K9" s="198"/>
      <c r="L9" s="442">
        <v>1.2</v>
      </c>
      <c r="N9" s="304">
        <v>0</v>
      </c>
      <c r="O9" s="516">
        <f>O8</f>
        <v>1.048</v>
      </c>
      <c r="P9" s="516">
        <f t="shared" ref="P9:AL9" si="0">O9*P8</f>
        <v>1.097256</v>
      </c>
      <c r="Q9" s="516">
        <f t="shared" si="0"/>
        <v>1.148827032</v>
      </c>
      <c r="R9" s="304">
        <f t="shared" si="0"/>
        <v>1.2028219025039999</v>
      </c>
      <c r="S9" s="304">
        <f t="shared" si="0"/>
        <v>1.2593545319216879</v>
      </c>
      <c r="T9" s="304">
        <f t="shared" si="0"/>
        <v>1.3185441949220071</v>
      </c>
      <c r="U9" s="337">
        <f t="shared" si="0"/>
        <v>1.3805157720833414</v>
      </c>
      <c r="V9" s="337">
        <f t="shared" si="0"/>
        <v>1.4454000133712583</v>
      </c>
      <c r="W9" s="337">
        <f t="shared" si="0"/>
        <v>1.5133338139997075</v>
      </c>
      <c r="X9" s="337">
        <f t="shared" si="0"/>
        <v>1.5844605032576935</v>
      </c>
      <c r="Y9" s="337">
        <f t="shared" si="0"/>
        <v>1.6589301469108051</v>
      </c>
      <c r="Z9" s="337">
        <f t="shared" si="0"/>
        <v>1.7368998638156128</v>
      </c>
      <c r="AA9" s="337">
        <f t="shared" si="0"/>
        <v>1.8185341574149465</v>
      </c>
      <c r="AB9" s="337">
        <f t="shared" si="0"/>
        <v>1.904005262813449</v>
      </c>
      <c r="AC9" s="337">
        <f t="shared" si="0"/>
        <v>1.993493510165681</v>
      </c>
      <c r="AD9" s="337">
        <f t="shared" si="0"/>
        <v>2.0871877051434677</v>
      </c>
      <c r="AE9" s="337">
        <f t="shared" si="0"/>
        <v>2.1852855272852105</v>
      </c>
      <c r="AF9" s="337">
        <f t="shared" si="0"/>
        <v>2.2879939470676152</v>
      </c>
      <c r="AG9" s="337">
        <f t="shared" si="0"/>
        <v>2.3955296625797931</v>
      </c>
      <c r="AH9" s="337">
        <f t="shared" si="0"/>
        <v>2.5081195567210433</v>
      </c>
      <c r="AI9" s="337">
        <f t="shared" si="0"/>
        <v>2.6260011758869322</v>
      </c>
      <c r="AJ9" s="337">
        <f t="shared" si="0"/>
        <v>2.7494232311536178</v>
      </c>
      <c r="AK9" s="337">
        <f t="shared" si="0"/>
        <v>2.8786461230178375</v>
      </c>
      <c r="AL9" s="337">
        <f t="shared" si="0"/>
        <v>3.0139424907996757</v>
      </c>
      <c r="AM9" s="304"/>
      <c r="AP9" s="335"/>
      <c r="AQ9" s="328"/>
      <c r="CQ9" s="640"/>
      <c r="CR9" s="640"/>
      <c r="CS9" s="640"/>
      <c r="CT9" s="640"/>
      <c r="CU9" s="640"/>
      <c r="CV9" s="640"/>
      <c r="CW9" s="640"/>
      <c r="CX9" s="640"/>
      <c r="CY9" s="640"/>
      <c r="CZ9" s="640"/>
      <c r="DA9" s="640"/>
      <c r="DB9" s="640"/>
      <c r="DC9" s="640"/>
      <c r="DD9" s="640"/>
      <c r="DE9" s="640"/>
      <c r="DF9" s="640"/>
      <c r="DG9" s="640"/>
      <c r="DH9" s="640"/>
      <c r="DI9" s="640"/>
      <c r="DJ9" s="640"/>
      <c r="DK9" s="640"/>
      <c r="DL9" s="640"/>
      <c r="DM9" s="640"/>
      <c r="DN9" s="640"/>
      <c r="DO9" s="640"/>
      <c r="DP9" s="640"/>
      <c r="DQ9" s="640"/>
      <c r="DR9" s="640"/>
      <c r="DS9" s="640"/>
      <c r="DT9" s="640"/>
      <c r="DU9" s="640"/>
      <c r="DV9" s="640"/>
      <c r="DW9" s="640"/>
      <c r="DX9" s="640"/>
      <c r="DY9" s="640"/>
      <c r="DZ9" s="640"/>
      <c r="EA9" s="640"/>
      <c r="EB9" s="640"/>
      <c r="EC9" s="640"/>
      <c r="ED9" s="640"/>
      <c r="EE9" s="640"/>
      <c r="EF9" s="640"/>
      <c r="EG9" s="640"/>
      <c r="EH9" s="640"/>
      <c r="EI9" s="640"/>
      <c r="EJ9" s="640"/>
      <c r="EK9" s="640"/>
      <c r="EL9" s="640"/>
      <c r="EM9" s="640"/>
      <c r="EN9" s="640"/>
      <c r="EO9" s="640"/>
      <c r="EP9" s="640"/>
      <c r="EQ9" s="640"/>
      <c r="ER9" s="640"/>
    </row>
    <row r="10" spans="1:149" s="340" customFormat="1" ht="24.75" customHeight="1" x14ac:dyDescent="0.2">
      <c r="A10" s="893" t="s">
        <v>0</v>
      </c>
      <c r="B10" s="893" t="s">
        <v>668</v>
      </c>
      <c r="C10" s="893" t="s">
        <v>669</v>
      </c>
      <c r="D10" s="897" t="s">
        <v>670</v>
      </c>
      <c r="E10" s="898" t="s">
        <v>671</v>
      </c>
      <c r="F10" s="898"/>
      <c r="G10" s="898"/>
      <c r="H10" s="898"/>
      <c r="I10" s="893" t="s">
        <v>672</v>
      </c>
      <c r="J10" s="893" t="s">
        <v>673</v>
      </c>
      <c r="K10" s="898" t="s">
        <v>674</v>
      </c>
      <c r="L10" s="898"/>
      <c r="M10" s="898"/>
      <c r="N10" s="898"/>
      <c r="O10" s="898"/>
      <c r="P10" s="898"/>
      <c r="Q10" s="898"/>
      <c r="R10" s="898"/>
      <c r="S10" s="898"/>
      <c r="T10" s="898"/>
      <c r="U10" s="898"/>
      <c r="V10" s="898"/>
      <c r="W10" s="898"/>
      <c r="X10" s="898"/>
      <c r="Y10" s="898"/>
      <c r="Z10" s="898"/>
      <c r="AA10" s="898"/>
      <c r="AB10" s="898"/>
      <c r="AC10" s="898"/>
      <c r="AD10" s="898"/>
      <c r="AE10" s="898"/>
      <c r="AF10" s="898"/>
      <c r="AG10" s="898"/>
      <c r="AH10" s="898"/>
      <c r="AI10" s="898"/>
      <c r="AJ10" s="898"/>
      <c r="AK10" s="898"/>
      <c r="AL10" s="898"/>
      <c r="AM10" s="898"/>
      <c r="AN10" s="898"/>
      <c r="AO10" s="898"/>
      <c r="AP10" s="338"/>
      <c r="AQ10" s="339"/>
      <c r="CQ10" s="643"/>
      <c r="CR10" s="643"/>
      <c r="CS10" s="643"/>
      <c r="CT10" s="643"/>
      <c r="CU10" s="643"/>
      <c r="CV10" s="643"/>
      <c r="CW10" s="643"/>
      <c r="CX10" s="643"/>
      <c r="CY10" s="643"/>
      <c r="CZ10" s="643"/>
      <c r="DA10" s="643"/>
      <c r="DB10" s="643"/>
      <c r="DC10" s="643"/>
      <c r="DD10" s="643"/>
      <c r="DE10" s="643"/>
      <c r="DF10" s="643"/>
      <c r="DG10" s="643"/>
      <c r="DH10" s="643"/>
      <c r="DI10" s="643"/>
      <c r="DJ10" s="643"/>
      <c r="DK10" s="643"/>
      <c r="DL10" s="643"/>
      <c r="DM10" s="643"/>
      <c r="DN10" s="643"/>
      <c r="DO10" s="643"/>
      <c r="DP10" s="643"/>
      <c r="DQ10" s="643"/>
      <c r="DR10" s="643"/>
      <c r="DS10" s="643"/>
      <c r="DT10" s="643"/>
      <c r="DU10" s="643"/>
      <c r="DV10" s="643"/>
      <c r="DW10" s="643"/>
      <c r="DX10" s="643"/>
      <c r="DY10" s="643"/>
      <c r="DZ10" s="643"/>
      <c r="EA10" s="643"/>
      <c r="EB10" s="643"/>
      <c r="EC10" s="643"/>
      <c r="ED10" s="643"/>
      <c r="EE10" s="643"/>
      <c r="EF10" s="643"/>
      <c r="EG10" s="643"/>
      <c r="EH10" s="643"/>
      <c r="EI10" s="643"/>
      <c r="EJ10" s="643"/>
      <c r="EK10" s="643"/>
      <c r="EL10" s="643"/>
      <c r="EM10" s="643"/>
      <c r="EN10" s="643"/>
      <c r="EO10" s="643"/>
      <c r="EP10" s="643"/>
      <c r="EQ10" s="643"/>
      <c r="ER10" s="643"/>
    </row>
    <row r="11" spans="1:149" s="340" customFormat="1" ht="24.75" customHeight="1" x14ac:dyDescent="0.2">
      <c r="A11" s="893"/>
      <c r="B11" s="893"/>
      <c r="C11" s="893"/>
      <c r="D11" s="897"/>
      <c r="E11" s="341" t="s">
        <v>675</v>
      </c>
      <c r="F11" s="893" t="s">
        <v>676</v>
      </c>
      <c r="G11" s="891" t="s">
        <v>677</v>
      </c>
      <c r="H11" s="891"/>
      <c r="I11" s="893"/>
      <c r="J11" s="893"/>
      <c r="K11" s="900" t="s">
        <v>1186</v>
      </c>
      <c r="L11" s="899" t="s">
        <v>1187</v>
      </c>
      <c r="M11" s="893" t="s">
        <v>1517</v>
      </c>
      <c r="N11" s="893" t="s">
        <v>679</v>
      </c>
      <c r="O11" s="893"/>
      <c r="P11" s="893"/>
      <c r="Q11" s="893"/>
      <c r="R11" s="893"/>
      <c r="S11" s="893"/>
      <c r="T11" s="893"/>
      <c r="U11" s="893"/>
      <c r="V11" s="893"/>
      <c r="W11" s="893"/>
      <c r="X11" s="893"/>
      <c r="Y11" s="893"/>
      <c r="Z11" s="893"/>
      <c r="AA11" s="893"/>
      <c r="AB11" s="893"/>
      <c r="AC11" s="893"/>
      <c r="AD11" s="893"/>
      <c r="AE11" s="893"/>
      <c r="AF11" s="893"/>
      <c r="AG11" s="893"/>
      <c r="AH11" s="893"/>
      <c r="AI11" s="893"/>
      <c r="AJ11" s="893"/>
      <c r="AK11" s="893"/>
      <c r="AL11" s="893"/>
      <c r="AM11" s="893"/>
      <c r="AN11" s="893" t="s">
        <v>680</v>
      </c>
      <c r="AO11" s="893" t="s">
        <v>681</v>
      </c>
      <c r="AP11" s="338"/>
      <c r="AQ11" s="342">
        <v>1000</v>
      </c>
      <c r="CQ11" s="643"/>
      <c r="CR11" s="643"/>
      <c r="CS11" s="643"/>
      <c r="CT11" s="643"/>
      <c r="CU11" s="643"/>
      <c r="CV11" s="643"/>
      <c r="CW11" s="643"/>
      <c r="CX11" s="643"/>
      <c r="CY11" s="643"/>
      <c r="CZ11" s="643"/>
      <c r="DA11" s="643"/>
      <c r="DB11" s="643"/>
      <c r="DC11" s="643"/>
      <c r="DD11" s="643"/>
      <c r="DE11" s="643"/>
      <c r="DF11" s="643"/>
      <c r="DG11" s="643"/>
      <c r="DH11" s="643"/>
      <c r="DI11" s="643"/>
      <c r="DJ11" s="643"/>
      <c r="DK11" s="643"/>
      <c r="DL11" s="643"/>
      <c r="DM11" s="643"/>
      <c r="DN11" s="643"/>
      <c r="DO11" s="643"/>
      <c r="DP11" s="643"/>
      <c r="DQ11" s="643"/>
      <c r="DR11" s="643"/>
      <c r="DS11" s="643"/>
      <c r="DT11" s="643"/>
      <c r="DU11" s="643"/>
      <c r="DV11" s="643"/>
      <c r="DW11" s="643"/>
      <c r="DX11" s="643"/>
      <c r="DY11" s="643"/>
      <c r="DZ11" s="643"/>
      <c r="EA11" s="643"/>
      <c r="EB11" s="643"/>
      <c r="EC11" s="643"/>
      <c r="ED11" s="643"/>
      <c r="EE11" s="643"/>
      <c r="EF11" s="643"/>
      <c r="EG11" s="643"/>
      <c r="EH11" s="643"/>
      <c r="EI11" s="643"/>
      <c r="EJ11" s="643"/>
      <c r="EK11" s="643"/>
      <c r="EL11" s="643"/>
      <c r="EM11" s="643"/>
      <c r="EN11" s="643"/>
      <c r="EO11" s="643"/>
      <c r="EP11" s="643"/>
      <c r="EQ11" s="643"/>
      <c r="ER11" s="643"/>
    </row>
    <row r="12" spans="1:149" s="340" customFormat="1" ht="24.75" customHeight="1" x14ac:dyDescent="0.2">
      <c r="A12" s="893"/>
      <c r="B12" s="893"/>
      <c r="C12" s="893"/>
      <c r="D12" s="897"/>
      <c r="E12" s="341" t="s">
        <v>682</v>
      </c>
      <c r="F12" s="893"/>
      <c r="G12" s="891" t="s">
        <v>683</v>
      </c>
      <c r="H12" s="891" t="s">
        <v>684</v>
      </c>
      <c r="I12" s="893"/>
      <c r="J12" s="893"/>
      <c r="K12" s="901"/>
      <c r="L12" s="899"/>
      <c r="M12" s="893"/>
      <c r="N12" s="885" t="s">
        <v>418</v>
      </c>
      <c r="O12" s="892" t="s">
        <v>484</v>
      </c>
      <c r="P12" s="892" t="s">
        <v>518</v>
      </c>
      <c r="Q12" s="892" t="s">
        <v>621</v>
      </c>
      <c r="R12" s="885" t="s">
        <v>625</v>
      </c>
      <c r="S12" s="885" t="s">
        <v>626</v>
      </c>
      <c r="T12" s="885" t="s">
        <v>627</v>
      </c>
      <c r="U12" s="885" t="s">
        <v>628</v>
      </c>
      <c r="V12" s="885" t="s">
        <v>629</v>
      </c>
      <c r="W12" s="885" t="s">
        <v>630</v>
      </c>
      <c r="X12" s="885" t="s">
        <v>631</v>
      </c>
      <c r="Y12" s="885" t="s">
        <v>632</v>
      </c>
      <c r="Z12" s="885" t="s">
        <v>633</v>
      </c>
      <c r="AA12" s="885" t="s">
        <v>634</v>
      </c>
      <c r="AB12" s="885" t="s">
        <v>635</v>
      </c>
      <c r="AC12" s="885" t="s">
        <v>636</v>
      </c>
      <c r="AD12" s="885" t="s">
        <v>637</v>
      </c>
      <c r="AE12" s="885" t="s">
        <v>638</v>
      </c>
      <c r="AF12" s="885" t="s">
        <v>639</v>
      </c>
      <c r="AG12" s="885" t="s">
        <v>640</v>
      </c>
      <c r="AH12" s="885" t="s">
        <v>641</v>
      </c>
      <c r="AI12" s="885" t="s">
        <v>642</v>
      </c>
      <c r="AJ12" s="885" t="s">
        <v>643</v>
      </c>
      <c r="AK12" s="885" t="s">
        <v>644</v>
      </c>
      <c r="AL12" s="885" t="s">
        <v>645</v>
      </c>
      <c r="AM12" s="885" t="s">
        <v>685</v>
      </c>
      <c r="AN12" s="893"/>
      <c r="AO12" s="893"/>
      <c r="AP12" s="338"/>
      <c r="AQ12" s="339"/>
      <c r="CQ12" s="643"/>
      <c r="CR12" s="643"/>
      <c r="CS12" s="643"/>
      <c r="CT12" s="643"/>
      <c r="CU12" s="643"/>
      <c r="CV12" s="643"/>
      <c r="CW12" s="643"/>
      <c r="CX12" s="643"/>
      <c r="CY12" s="643"/>
      <c r="CZ12" s="643"/>
      <c r="DA12" s="643"/>
      <c r="DB12" s="643"/>
      <c r="DC12" s="643"/>
      <c r="DD12" s="643"/>
      <c r="DE12" s="643"/>
      <c r="DF12" s="643"/>
      <c r="DG12" s="643"/>
      <c r="DH12" s="643"/>
      <c r="DI12" s="643"/>
      <c r="DJ12" s="643"/>
      <c r="DK12" s="643"/>
      <c r="DL12" s="643"/>
      <c r="DM12" s="643"/>
      <c r="DN12" s="643"/>
      <c r="DO12" s="643"/>
      <c r="DP12" s="643"/>
      <c r="DQ12" s="643"/>
      <c r="DR12" s="643"/>
      <c r="DS12" s="643"/>
      <c r="DT12" s="643"/>
      <c r="DU12" s="643"/>
      <c r="DV12" s="643"/>
      <c r="DW12" s="643"/>
      <c r="DX12" s="643"/>
      <c r="DY12" s="643"/>
      <c r="DZ12" s="643"/>
      <c r="EA12" s="643"/>
      <c r="EB12" s="643"/>
      <c r="EC12" s="643"/>
      <c r="ED12" s="643"/>
      <c r="EE12" s="643"/>
      <c r="EF12" s="643"/>
      <c r="EG12" s="643"/>
      <c r="EH12" s="643"/>
      <c r="EI12" s="643"/>
      <c r="EJ12" s="643"/>
      <c r="EK12" s="643"/>
      <c r="EL12" s="643"/>
      <c r="EM12" s="643"/>
      <c r="EN12" s="643"/>
      <c r="EO12" s="643"/>
      <c r="EP12" s="643"/>
      <c r="EQ12" s="643"/>
      <c r="ER12" s="643"/>
    </row>
    <row r="13" spans="1:149" s="340" customFormat="1" ht="24.75" customHeight="1" x14ac:dyDescent="0.2">
      <c r="A13" s="893"/>
      <c r="B13" s="893"/>
      <c r="C13" s="893"/>
      <c r="D13" s="897"/>
      <c r="E13" s="341" t="s">
        <v>686</v>
      </c>
      <c r="F13" s="893"/>
      <c r="G13" s="891"/>
      <c r="H13" s="891"/>
      <c r="I13" s="893"/>
      <c r="J13" s="893"/>
      <c r="K13" s="901"/>
      <c r="L13" s="899"/>
      <c r="M13" s="893"/>
      <c r="N13" s="885"/>
      <c r="O13" s="892"/>
      <c r="P13" s="892"/>
      <c r="Q13" s="892"/>
      <c r="R13" s="885"/>
      <c r="S13" s="885"/>
      <c r="T13" s="885"/>
      <c r="U13" s="885"/>
      <c r="V13" s="885"/>
      <c r="W13" s="885"/>
      <c r="X13" s="885"/>
      <c r="Y13" s="885"/>
      <c r="Z13" s="885"/>
      <c r="AA13" s="885"/>
      <c r="AB13" s="885"/>
      <c r="AC13" s="885"/>
      <c r="AD13" s="885"/>
      <c r="AE13" s="885"/>
      <c r="AF13" s="885"/>
      <c r="AG13" s="885"/>
      <c r="AH13" s="885"/>
      <c r="AI13" s="885"/>
      <c r="AJ13" s="885"/>
      <c r="AK13" s="885"/>
      <c r="AL13" s="885"/>
      <c r="AM13" s="885"/>
      <c r="AN13" s="893"/>
      <c r="AO13" s="893"/>
      <c r="AP13" s="338"/>
      <c r="AQ13" s="339"/>
      <c r="CQ13" s="643"/>
      <c r="CR13" s="643"/>
      <c r="CS13" s="643"/>
      <c r="CT13" s="643"/>
      <c r="CU13" s="643"/>
      <c r="CV13" s="643"/>
      <c r="CW13" s="643"/>
      <c r="CX13" s="643"/>
      <c r="CY13" s="643"/>
      <c r="CZ13" s="643"/>
      <c r="DA13" s="643"/>
      <c r="DB13" s="643"/>
      <c r="DC13" s="643"/>
      <c r="DD13" s="643"/>
      <c r="DE13" s="643"/>
      <c r="DF13" s="643"/>
      <c r="DG13" s="643"/>
      <c r="DH13" s="643"/>
      <c r="DI13" s="643"/>
      <c r="DJ13" s="643"/>
      <c r="DK13" s="643"/>
      <c r="DL13" s="643"/>
      <c r="DM13" s="643"/>
      <c r="DN13" s="643"/>
      <c r="DO13" s="643"/>
      <c r="DP13" s="643"/>
      <c r="DQ13" s="643"/>
      <c r="DR13" s="643"/>
      <c r="DS13" s="643"/>
      <c r="DT13" s="643"/>
      <c r="DU13" s="643"/>
      <c r="DV13" s="643"/>
      <c r="DW13" s="643"/>
      <c r="DX13" s="643"/>
      <c r="DY13" s="643"/>
      <c r="DZ13" s="643"/>
      <c r="EA13" s="643"/>
      <c r="EB13" s="643"/>
      <c r="EC13" s="643"/>
      <c r="ED13" s="643"/>
      <c r="EE13" s="643"/>
      <c r="EF13" s="643"/>
      <c r="EG13" s="643"/>
      <c r="EH13" s="643"/>
      <c r="EI13" s="643"/>
      <c r="EJ13" s="643"/>
      <c r="EK13" s="643"/>
      <c r="EL13" s="643"/>
      <c r="EM13" s="643"/>
      <c r="EN13" s="643"/>
      <c r="EO13" s="643"/>
      <c r="EP13" s="643"/>
      <c r="EQ13" s="643"/>
      <c r="ER13" s="643"/>
    </row>
    <row r="14" spans="1:149" s="340" customFormat="1" ht="24" customHeight="1" x14ac:dyDescent="0.2">
      <c r="A14" s="893"/>
      <c r="B14" s="893"/>
      <c r="C14" s="893"/>
      <c r="D14" s="897"/>
      <c r="E14" s="341" t="s">
        <v>687</v>
      </c>
      <c r="F14" s="893"/>
      <c r="G14" s="891"/>
      <c r="H14" s="891"/>
      <c r="I14" s="893"/>
      <c r="J14" s="893"/>
      <c r="K14" s="901"/>
      <c r="L14" s="899"/>
      <c r="M14" s="893"/>
      <c r="N14" s="885"/>
      <c r="O14" s="892"/>
      <c r="P14" s="892"/>
      <c r="Q14" s="892"/>
      <c r="R14" s="885"/>
      <c r="S14" s="885"/>
      <c r="T14" s="885"/>
      <c r="U14" s="885"/>
      <c r="V14" s="885"/>
      <c r="W14" s="885"/>
      <c r="X14" s="885"/>
      <c r="Y14" s="885"/>
      <c r="Z14" s="885"/>
      <c r="AA14" s="885"/>
      <c r="AB14" s="885"/>
      <c r="AC14" s="885"/>
      <c r="AD14" s="885"/>
      <c r="AE14" s="885"/>
      <c r="AF14" s="885"/>
      <c r="AG14" s="885"/>
      <c r="AH14" s="885"/>
      <c r="AI14" s="885"/>
      <c r="AJ14" s="885"/>
      <c r="AK14" s="885"/>
      <c r="AL14" s="885"/>
      <c r="AM14" s="885"/>
      <c r="AN14" s="893"/>
      <c r="AO14" s="893"/>
      <c r="AP14" s="338"/>
      <c r="AQ14" s="339"/>
      <c r="CQ14" s="643"/>
      <c r="CR14" s="643"/>
      <c r="CS14" s="643"/>
      <c r="CT14" s="643"/>
      <c r="CU14" s="643"/>
      <c r="CV14" s="643"/>
      <c r="CW14" s="643"/>
      <c r="CX14" s="643"/>
      <c r="CY14" s="643"/>
      <c r="CZ14" s="643"/>
      <c r="DA14" s="643"/>
      <c r="DB14" s="643"/>
      <c r="DC14" s="643"/>
      <c r="DD14" s="643"/>
      <c r="DE14" s="643"/>
      <c r="DF14" s="643"/>
      <c r="DG14" s="643"/>
      <c r="DH14" s="643"/>
      <c r="DI14" s="643"/>
      <c r="DJ14" s="643"/>
      <c r="DK14" s="643"/>
      <c r="DL14" s="643"/>
      <c r="DM14" s="643"/>
      <c r="DN14" s="643"/>
      <c r="DO14" s="643"/>
      <c r="DP14" s="643"/>
      <c r="DQ14" s="643"/>
      <c r="DR14" s="643"/>
      <c r="DS14" s="643"/>
      <c r="DT14" s="643"/>
      <c r="DU14" s="643"/>
      <c r="DV14" s="643"/>
      <c r="DW14" s="643"/>
      <c r="DX14" s="643"/>
      <c r="DY14" s="643"/>
      <c r="DZ14" s="643"/>
      <c r="EA14" s="643"/>
      <c r="EB14" s="643"/>
      <c r="EC14" s="643"/>
      <c r="ED14" s="643"/>
      <c r="EE14" s="643"/>
      <c r="EF14" s="643"/>
      <c r="EG14" s="643"/>
      <c r="EH14" s="643"/>
      <c r="EI14" s="643"/>
      <c r="EJ14" s="643"/>
      <c r="EK14" s="643"/>
      <c r="EL14" s="643"/>
      <c r="EM14" s="643"/>
      <c r="EN14" s="643"/>
      <c r="EO14" s="643"/>
      <c r="EP14" s="643"/>
      <c r="EQ14" s="643"/>
      <c r="ER14" s="643"/>
    </row>
    <row r="15" spans="1:149" s="340" customFormat="1" ht="24.75" customHeight="1" x14ac:dyDescent="0.2">
      <c r="A15" s="893"/>
      <c r="B15" s="893"/>
      <c r="C15" s="893"/>
      <c r="D15" s="897"/>
      <c r="E15" s="341" t="s">
        <v>688</v>
      </c>
      <c r="F15" s="893"/>
      <c r="G15" s="891"/>
      <c r="H15" s="891"/>
      <c r="I15" s="893"/>
      <c r="J15" s="893"/>
      <c r="K15" s="902"/>
      <c r="L15" s="899"/>
      <c r="M15" s="893"/>
      <c r="N15" s="885"/>
      <c r="O15" s="892"/>
      <c r="P15" s="892"/>
      <c r="Q15" s="892"/>
      <c r="R15" s="885"/>
      <c r="S15" s="885"/>
      <c r="T15" s="885"/>
      <c r="U15" s="885"/>
      <c r="V15" s="885"/>
      <c r="W15" s="885"/>
      <c r="X15" s="885"/>
      <c r="Y15" s="885"/>
      <c r="Z15" s="885"/>
      <c r="AA15" s="885"/>
      <c r="AB15" s="885"/>
      <c r="AC15" s="885"/>
      <c r="AD15" s="885"/>
      <c r="AE15" s="885"/>
      <c r="AF15" s="885"/>
      <c r="AG15" s="885"/>
      <c r="AH15" s="885"/>
      <c r="AI15" s="885"/>
      <c r="AJ15" s="885"/>
      <c r="AK15" s="885"/>
      <c r="AL15" s="885"/>
      <c r="AM15" s="885"/>
      <c r="AN15" s="893"/>
      <c r="AO15" s="893"/>
      <c r="AP15" s="338"/>
      <c r="AQ15" s="339"/>
      <c r="CQ15" s="643"/>
      <c r="CR15" s="643"/>
      <c r="CS15" s="643"/>
      <c r="CT15" s="643"/>
      <c r="CU15" s="643"/>
      <c r="CV15" s="643"/>
      <c r="CW15" s="643"/>
      <c r="CX15" s="643"/>
      <c r="CY15" s="643"/>
      <c r="CZ15" s="643"/>
      <c r="DA15" s="643"/>
      <c r="DB15" s="643"/>
      <c r="DC15" s="643"/>
      <c r="DD15" s="643"/>
      <c r="DE15" s="643"/>
      <c r="DF15" s="643"/>
      <c r="DG15" s="643"/>
      <c r="DH15" s="643"/>
      <c r="DI15" s="643"/>
      <c r="DJ15" s="643"/>
      <c r="DK15" s="643"/>
      <c r="DL15" s="643"/>
      <c r="DM15" s="643"/>
      <c r="DN15" s="643"/>
      <c r="DO15" s="643"/>
      <c r="DP15" s="643"/>
      <c r="DQ15" s="643"/>
      <c r="DR15" s="643"/>
      <c r="DS15" s="643"/>
      <c r="DT15" s="643"/>
      <c r="DU15" s="643"/>
      <c r="DV15" s="643"/>
      <c r="DW15" s="643"/>
      <c r="DX15" s="643"/>
      <c r="DY15" s="643"/>
      <c r="DZ15" s="643"/>
      <c r="EA15" s="643"/>
      <c r="EB15" s="643"/>
      <c r="EC15" s="643"/>
      <c r="ED15" s="643"/>
      <c r="EE15" s="643"/>
      <c r="EF15" s="643"/>
      <c r="EG15" s="643"/>
      <c r="EH15" s="643"/>
      <c r="EI15" s="643"/>
      <c r="EJ15" s="643"/>
      <c r="EK15" s="643"/>
      <c r="EL15" s="643"/>
      <c r="EM15" s="643"/>
      <c r="EN15" s="643"/>
      <c r="EO15" s="643"/>
      <c r="EP15" s="643"/>
      <c r="EQ15" s="643"/>
      <c r="ER15" s="643"/>
    </row>
    <row r="16" spans="1:149" s="159" customFormat="1" ht="12" x14ac:dyDescent="0.2">
      <c r="A16" s="305">
        <v>1</v>
      </c>
      <c r="B16" s="305">
        <v>2</v>
      </c>
      <c r="C16" s="305">
        <v>3</v>
      </c>
      <c r="D16" s="517">
        <v>4</v>
      </c>
      <c r="E16" s="305">
        <v>5</v>
      </c>
      <c r="F16" s="305">
        <v>6</v>
      </c>
      <c r="G16" s="305">
        <v>7</v>
      </c>
      <c r="H16" s="305">
        <v>8</v>
      </c>
      <c r="I16" s="305">
        <v>9</v>
      </c>
      <c r="J16" s="305">
        <v>10</v>
      </c>
      <c r="K16" s="517">
        <v>11</v>
      </c>
      <c r="L16" s="657"/>
      <c r="M16" s="305">
        <v>12</v>
      </c>
      <c r="N16" s="305">
        <v>13</v>
      </c>
      <c r="O16" s="517">
        <v>13</v>
      </c>
      <c r="P16" s="517">
        <v>14</v>
      </c>
      <c r="Q16" s="517">
        <v>15</v>
      </c>
      <c r="R16" s="305">
        <v>16</v>
      </c>
      <c r="S16" s="305">
        <v>17</v>
      </c>
      <c r="T16" s="305">
        <v>18</v>
      </c>
      <c r="U16" s="305">
        <v>19</v>
      </c>
      <c r="V16" s="305">
        <v>20</v>
      </c>
      <c r="W16" s="305">
        <v>21</v>
      </c>
      <c r="X16" s="305">
        <v>22</v>
      </c>
      <c r="Y16" s="305">
        <v>23</v>
      </c>
      <c r="Z16" s="305">
        <v>24</v>
      </c>
      <c r="AA16" s="305">
        <v>25</v>
      </c>
      <c r="AB16" s="305">
        <v>26</v>
      </c>
      <c r="AC16" s="305">
        <v>27</v>
      </c>
      <c r="AD16" s="305">
        <v>28</v>
      </c>
      <c r="AE16" s="305">
        <v>29</v>
      </c>
      <c r="AF16" s="305">
        <v>30</v>
      </c>
      <c r="AG16" s="305">
        <v>31</v>
      </c>
      <c r="AH16" s="305">
        <v>32</v>
      </c>
      <c r="AI16" s="305">
        <v>33</v>
      </c>
      <c r="AJ16" s="305">
        <v>34</v>
      </c>
      <c r="AK16" s="305">
        <v>35</v>
      </c>
      <c r="AL16" s="305">
        <v>36</v>
      </c>
      <c r="AM16" s="305">
        <v>37</v>
      </c>
      <c r="AN16" s="305">
        <v>38</v>
      </c>
      <c r="AO16" s="305">
        <v>39</v>
      </c>
      <c r="AP16" s="344"/>
      <c r="AQ16" s="345"/>
      <c r="CQ16" s="644"/>
      <c r="CR16" s="644"/>
      <c r="CS16" s="644"/>
      <c r="CT16" s="644"/>
      <c r="CU16" s="644"/>
      <c r="CV16" s="644"/>
      <c r="CW16" s="644"/>
      <c r="CX16" s="644"/>
      <c r="CY16" s="644"/>
      <c r="CZ16" s="644"/>
      <c r="DA16" s="644"/>
      <c r="DB16" s="644"/>
      <c r="DC16" s="644"/>
      <c r="DD16" s="644"/>
      <c r="DE16" s="644"/>
      <c r="DF16" s="644"/>
      <c r="DG16" s="644"/>
      <c r="DH16" s="644"/>
      <c r="DI16" s="644"/>
      <c r="DJ16" s="644"/>
      <c r="DK16" s="644"/>
      <c r="DL16" s="644"/>
      <c r="DM16" s="644"/>
      <c r="DN16" s="644"/>
      <c r="DO16" s="644"/>
      <c r="DP16" s="644"/>
      <c r="DQ16" s="644"/>
      <c r="DR16" s="644"/>
      <c r="DS16" s="644"/>
      <c r="DT16" s="644"/>
      <c r="DU16" s="644"/>
      <c r="DV16" s="644"/>
      <c r="DW16" s="644"/>
      <c r="DX16" s="644"/>
      <c r="DY16" s="644"/>
      <c r="DZ16" s="644"/>
      <c r="EA16" s="644"/>
      <c r="EB16" s="644"/>
      <c r="EC16" s="644"/>
      <c r="ED16" s="644"/>
      <c r="EE16" s="644"/>
      <c r="EF16" s="644"/>
      <c r="EG16" s="644"/>
      <c r="EH16" s="644"/>
      <c r="EI16" s="644"/>
      <c r="EJ16" s="644"/>
      <c r="EK16" s="644"/>
      <c r="EL16" s="644"/>
      <c r="EM16" s="644"/>
      <c r="EN16" s="644"/>
      <c r="EO16" s="644"/>
      <c r="EP16" s="644"/>
      <c r="EQ16" s="644"/>
      <c r="ER16" s="644"/>
    </row>
    <row r="17" spans="1:149" s="349" customFormat="1" ht="24.75" hidden="1" customHeight="1" x14ac:dyDescent="0.3">
      <c r="A17" s="847" t="s">
        <v>689</v>
      </c>
      <c r="B17" s="847"/>
      <c r="C17" s="847"/>
      <c r="D17" s="847"/>
      <c r="E17" s="847"/>
      <c r="F17" s="847"/>
      <c r="G17" s="847"/>
      <c r="H17" s="847"/>
      <c r="I17" s="847"/>
      <c r="J17" s="847"/>
      <c r="K17" s="847"/>
      <c r="L17" s="847"/>
      <c r="M17" s="847"/>
      <c r="N17" s="847"/>
      <c r="O17" s="847"/>
      <c r="P17" s="847"/>
      <c r="Q17" s="847"/>
      <c r="R17" s="847"/>
      <c r="S17" s="847"/>
      <c r="T17" s="847"/>
      <c r="U17" s="847"/>
      <c r="V17" s="847"/>
      <c r="W17" s="848"/>
      <c r="X17" s="346"/>
      <c r="Y17" s="347"/>
      <c r="Z17" s="347"/>
      <c r="AA17" s="347"/>
      <c r="AB17" s="347"/>
      <c r="AC17" s="347"/>
      <c r="AD17" s="348"/>
      <c r="AE17" s="348"/>
      <c r="AF17" s="348"/>
      <c r="AG17" s="348"/>
      <c r="AH17" s="348"/>
      <c r="AI17" s="348"/>
      <c r="AJ17" s="348"/>
      <c r="AK17" s="348"/>
      <c r="AL17" s="348"/>
      <c r="AM17" s="348"/>
      <c r="AN17" s="348"/>
      <c r="AO17" s="348"/>
      <c r="AP17" s="348"/>
      <c r="CQ17" s="645"/>
      <c r="CR17" s="645"/>
      <c r="CS17" s="645"/>
      <c r="CT17" s="645"/>
      <c r="CU17" s="645"/>
      <c r="CV17" s="645"/>
      <c r="CW17" s="645"/>
      <c r="CX17" s="645"/>
      <c r="CY17" s="645"/>
      <c r="CZ17" s="645"/>
      <c r="DA17" s="645"/>
      <c r="DB17" s="645"/>
      <c r="DC17" s="645"/>
      <c r="DD17" s="645"/>
      <c r="DE17" s="645"/>
      <c r="DF17" s="645"/>
      <c r="DG17" s="645"/>
      <c r="DH17" s="645"/>
      <c r="DI17" s="645"/>
      <c r="DJ17" s="645"/>
      <c r="DK17" s="645"/>
      <c r="DL17" s="645"/>
      <c r="DM17" s="645"/>
      <c r="DN17" s="645"/>
      <c r="DO17" s="645"/>
      <c r="DP17" s="645"/>
      <c r="DQ17" s="645"/>
      <c r="DR17" s="645"/>
      <c r="DS17" s="645"/>
      <c r="DT17" s="645"/>
      <c r="DU17" s="645"/>
      <c r="DV17" s="645"/>
      <c r="DW17" s="645"/>
      <c r="DX17" s="645"/>
      <c r="DY17" s="645"/>
      <c r="DZ17" s="645"/>
      <c r="EA17" s="645"/>
      <c r="EB17" s="645"/>
      <c r="EC17" s="645"/>
      <c r="ED17" s="645"/>
      <c r="EE17" s="645"/>
      <c r="EF17" s="645"/>
      <c r="EG17" s="645"/>
      <c r="EH17" s="645"/>
      <c r="EI17" s="645"/>
      <c r="EJ17" s="645"/>
      <c r="EK17" s="645"/>
      <c r="EL17" s="645"/>
      <c r="EM17" s="645"/>
      <c r="EN17" s="645"/>
      <c r="EO17" s="645"/>
      <c r="EP17" s="645"/>
      <c r="EQ17" s="645"/>
      <c r="ER17" s="645"/>
    </row>
    <row r="18" spans="1:149" s="351" customFormat="1" ht="24.75" hidden="1" customHeight="1" x14ac:dyDescent="0.3">
      <c r="A18" s="851" t="s">
        <v>690</v>
      </c>
      <c r="B18" s="851"/>
      <c r="C18" s="851"/>
      <c r="D18" s="851"/>
      <c r="E18" s="851"/>
      <c r="F18" s="851"/>
      <c r="G18" s="851"/>
      <c r="H18" s="851"/>
      <c r="I18" s="851"/>
      <c r="J18" s="851"/>
      <c r="K18" s="851"/>
      <c r="L18" s="851"/>
      <c r="M18" s="851"/>
      <c r="N18" s="851"/>
      <c r="O18" s="851"/>
      <c r="P18" s="851"/>
      <c r="Q18" s="851"/>
      <c r="R18" s="851"/>
      <c r="S18" s="851"/>
      <c r="T18" s="851"/>
      <c r="U18" s="851"/>
      <c r="V18" s="851"/>
      <c r="W18" s="890"/>
      <c r="X18" s="346"/>
      <c r="Y18" s="347"/>
      <c r="Z18" s="347"/>
      <c r="AA18" s="347"/>
      <c r="AB18" s="347"/>
      <c r="AC18" s="347"/>
      <c r="AD18" s="350"/>
      <c r="AE18" s="350"/>
      <c r="AF18" s="350"/>
      <c r="AG18" s="350"/>
      <c r="AH18" s="350"/>
      <c r="AI18" s="350"/>
      <c r="AJ18" s="350"/>
      <c r="AK18" s="350"/>
      <c r="AL18" s="350"/>
      <c r="AM18" s="350"/>
      <c r="AN18" s="350"/>
      <c r="AO18" s="350"/>
      <c r="AP18" s="350"/>
      <c r="CQ18" s="646"/>
      <c r="CR18" s="646"/>
      <c r="CS18" s="646"/>
      <c r="CT18" s="646"/>
      <c r="CU18" s="646"/>
      <c r="CV18" s="646"/>
      <c r="CW18" s="646"/>
      <c r="CX18" s="646"/>
      <c r="CY18" s="646"/>
      <c r="CZ18" s="646"/>
      <c r="DA18" s="646"/>
      <c r="DB18" s="646"/>
      <c r="DC18" s="646"/>
      <c r="DD18" s="646"/>
      <c r="DE18" s="646"/>
      <c r="DF18" s="646"/>
      <c r="DG18" s="646"/>
      <c r="DH18" s="646"/>
      <c r="DI18" s="646"/>
      <c r="DJ18" s="646"/>
      <c r="DK18" s="646"/>
      <c r="DL18" s="646"/>
      <c r="DM18" s="646"/>
      <c r="DN18" s="646"/>
      <c r="DO18" s="646"/>
      <c r="DP18" s="646"/>
      <c r="DQ18" s="646"/>
      <c r="DR18" s="646"/>
      <c r="DS18" s="646"/>
      <c r="DT18" s="646"/>
      <c r="DU18" s="646"/>
      <c r="DV18" s="646"/>
      <c r="DW18" s="646"/>
      <c r="DX18" s="646"/>
      <c r="DY18" s="646"/>
      <c r="DZ18" s="646"/>
      <c r="EA18" s="646"/>
      <c r="EB18" s="646"/>
      <c r="EC18" s="646"/>
      <c r="ED18" s="646"/>
      <c r="EE18" s="646"/>
      <c r="EF18" s="646"/>
      <c r="EG18" s="646"/>
      <c r="EH18" s="646"/>
      <c r="EI18" s="646"/>
      <c r="EJ18" s="646"/>
      <c r="EK18" s="646"/>
      <c r="EL18" s="646"/>
      <c r="EM18" s="646"/>
      <c r="EN18" s="646"/>
      <c r="EO18" s="646"/>
      <c r="EP18" s="646"/>
      <c r="EQ18" s="646"/>
      <c r="ER18" s="646"/>
    </row>
    <row r="19" spans="1:149" s="359" customFormat="1" ht="24.75" hidden="1" customHeight="1" x14ac:dyDescent="0.2">
      <c r="A19" s="352"/>
      <c r="B19" s="353"/>
      <c r="C19" s="353"/>
      <c r="D19" s="216"/>
      <c r="E19" s="278"/>
      <c r="F19" s="278"/>
      <c r="G19" s="277"/>
      <c r="H19" s="278"/>
      <c r="I19" s="354"/>
      <c r="J19" s="354"/>
      <c r="K19" s="510"/>
      <c r="L19" s="281"/>
      <c r="M19" s="306"/>
      <c r="N19" s="306"/>
      <c r="O19" s="281"/>
      <c r="P19" s="281"/>
      <c r="Q19" s="281"/>
      <c r="R19" s="306"/>
      <c r="S19" s="306"/>
      <c r="T19" s="306"/>
      <c r="U19" s="306"/>
      <c r="V19" s="306"/>
      <c r="W19" s="355"/>
      <c r="X19" s="356"/>
      <c r="Y19" s="357"/>
      <c r="Z19" s="357"/>
      <c r="AA19" s="357"/>
      <c r="AB19" s="357"/>
      <c r="AC19" s="357"/>
      <c r="AD19" s="358"/>
      <c r="AE19" s="358"/>
      <c r="AF19" s="358"/>
      <c r="AG19" s="358"/>
      <c r="AH19" s="358"/>
      <c r="AI19" s="358"/>
      <c r="AJ19" s="358"/>
      <c r="AK19" s="358"/>
      <c r="AL19" s="358"/>
      <c r="AM19" s="358"/>
      <c r="AN19" s="358"/>
      <c r="AO19" s="358"/>
      <c r="AP19" s="358"/>
      <c r="CQ19" s="647"/>
      <c r="CR19" s="647"/>
      <c r="CS19" s="647"/>
      <c r="CT19" s="647"/>
      <c r="CU19" s="647"/>
      <c r="CV19" s="647"/>
      <c r="CW19" s="647"/>
      <c r="CX19" s="647"/>
      <c r="CY19" s="647"/>
      <c r="CZ19" s="647"/>
      <c r="DA19" s="647"/>
      <c r="DB19" s="647"/>
      <c r="DC19" s="647"/>
      <c r="DD19" s="647"/>
      <c r="DE19" s="647"/>
      <c r="DF19" s="647"/>
      <c r="DG19" s="647"/>
      <c r="DH19" s="647"/>
      <c r="DI19" s="647"/>
      <c r="DJ19" s="647"/>
      <c r="DK19" s="647"/>
      <c r="DL19" s="647"/>
      <c r="DM19" s="647"/>
      <c r="DN19" s="647"/>
      <c r="DO19" s="647"/>
      <c r="DP19" s="647"/>
      <c r="DQ19" s="647"/>
      <c r="DR19" s="647"/>
      <c r="DS19" s="647"/>
      <c r="DT19" s="647"/>
      <c r="DU19" s="647"/>
      <c r="DV19" s="647"/>
      <c r="DW19" s="647"/>
      <c r="DX19" s="647"/>
      <c r="DY19" s="647"/>
      <c r="DZ19" s="647"/>
      <c r="EA19" s="647"/>
      <c r="EB19" s="647"/>
      <c r="EC19" s="647"/>
      <c r="ED19" s="647"/>
      <c r="EE19" s="647"/>
      <c r="EF19" s="647"/>
      <c r="EG19" s="647"/>
      <c r="EH19" s="647"/>
      <c r="EI19" s="647"/>
      <c r="EJ19" s="647"/>
      <c r="EK19" s="647"/>
      <c r="EL19" s="647"/>
      <c r="EM19" s="647"/>
      <c r="EN19" s="647"/>
      <c r="EO19" s="647"/>
      <c r="EP19" s="647"/>
      <c r="EQ19" s="647"/>
      <c r="ER19" s="647"/>
    </row>
    <row r="20" spans="1:149" s="360" customFormat="1" ht="24.75" hidden="1" customHeight="1" x14ac:dyDescent="0.2">
      <c r="A20" s="847" t="s">
        <v>691</v>
      </c>
      <c r="B20" s="847"/>
      <c r="C20" s="847"/>
      <c r="D20" s="847"/>
      <c r="E20" s="847"/>
      <c r="F20" s="847"/>
      <c r="G20" s="847"/>
      <c r="H20" s="847"/>
      <c r="I20" s="847"/>
      <c r="J20" s="847"/>
      <c r="K20" s="847"/>
      <c r="L20" s="847"/>
      <c r="M20" s="847"/>
      <c r="N20" s="847"/>
      <c r="O20" s="847"/>
      <c r="P20" s="847"/>
      <c r="Q20" s="847"/>
      <c r="R20" s="847"/>
      <c r="S20" s="847"/>
      <c r="T20" s="847"/>
      <c r="U20" s="847"/>
      <c r="V20" s="847"/>
      <c r="W20" s="848"/>
      <c r="X20" s="356"/>
      <c r="Y20" s="357"/>
      <c r="Z20" s="357"/>
      <c r="AA20" s="357"/>
      <c r="AB20" s="357"/>
      <c r="AC20" s="357"/>
      <c r="AD20" s="358"/>
      <c r="AE20" s="358"/>
      <c r="AF20" s="358"/>
      <c r="AG20" s="358"/>
      <c r="AH20" s="358"/>
      <c r="AI20" s="358"/>
      <c r="AJ20" s="358"/>
      <c r="AK20" s="358"/>
      <c r="AL20" s="358"/>
      <c r="AM20" s="358"/>
      <c r="AN20" s="358"/>
      <c r="AO20" s="358"/>
      <c r="AP20" s="358"/>
      <c r="CQ20" s="648"/>
      <c r="CR20" s="648"/>
      <c r="CS20" s="648"/>
      <c r="CT20" s="648"/>
      <c r="CU20" s="648"/>
      <c r="CV20" s="648"/>
      <c r="CW20" s="648"/>
      <c r="CX20" s="648"/>
      <c r="CY20" s="648"/>
      <c r="CZ20" s="648"/>
      <c r="DA20" s="648"/>
      <c r="DB20" s="648"/>
      <c r="DC20" s="648"/>
      <c r="DD20" s="648"/>
      <c r="DE20" s="648"/>
      <c r="DF20" s="648"/>
      <c r="DG20" s="648"/>
      <c r="DH20" s="648"/>
      <c r="DI20" s="648"/>
      <c r="DJ20" s="648"/>
      <c r="DK20" s="648"/>
      <c r="DL20" s="648"/>
      <c r="DM20" s="648"/>
      <c r="DN20" s="648"/>
      <c r="DO20" s="648"/>
      <c r="DP20" s="648"/>
      <c r="DQ20" s="648"/>
      <c r="DR20" s="648"/>
      <c r="DS20" s="648"/>
      <c r="DT20" s="648"/>
      <c r="DU20" s="648"/>
      <c r="DV20" s="648"/>
      <c r="DW20" s="648"/>
      <c r="DX20" s="648"/>
      <c r="DY20" s="648"/>
      <c r="DZ20" s="648"/>
      <c r="EA20" s="648"/>
      <c r="EB20" s="648"/>
      <c r="EC20" s="648"/>
      <c r="ED20" s="648"/>
      <c r="EE20" s="648"/>
      <c r="EF20" s="648"/>
      <c r="EG20" s="648"/>
      <c r="EH20" s="648"/>
      <c r="EI20" s="648"/>
      <c r="EJ20" s="648"/>
      <c r="EK20" s="648"/>
      <c r="EL20" s="648"/>
      <c r="EM20" s="648"/>
      <c r="EN20" s="648"/>
      <c r="EO20" s="648"/>
      <c r="EP20" s="648"/>
      <c r="EQ20" s="648"/>
      <c r="ER20" s="648"/>
    </row>
    <row r="21" spans="1:149" s="359" customFormat="1" ht="24.75" hidden="1" customHeight="1" x14ac:dyDescent="0.2">
      <c r="A21" s="277"/>
      <c r="B21" s="353"/>
      <c r="C21" s="353"/>
      <c r="D21" s="216"/>
      <c r="E21" s="278"/>
      <c r="F21" s="277"/>
      <c r="G21" s="277"/>
      <c r="H21" s="277"/>
      <c r="I21" s="354"/>
      <c r="J21" s="354"/>
      <c r="K21" s="510"/>
      <c r="L21" s="281"/>
      <c r="M21" s="306"/>
      <c r="N21" s="306"/>
      <c r="O21" s="281"/>
      <c r="P21" s="281"/>
      <c r="Q21" s="281"/>
      <c r="R21" s="306"/>
      <c r="S21" s="306"/>
      <c r="T21" s="306"/>
      <c r="U21" s="306"/>
      <c r="V21" s="306"/>
      <c r="W21" s="355"/>
      <c r="X21" s="356"/>
      <c r="Y21" s="357"/>
      <c r="Z21" s="357"/>
      <c r="AA21" s="357"/>
      <c r="AB21" s="357"/>
      <c r="AC21" s="357"/>
      <c r="AD21" s="358"/>
      <c r="AE21" s="358"/>
      <c r="AF21" s="358"/>
      <c r="AG21" s="358"/>
      <c r="AH21" s="358"/>
      <c r="AI21" s="358"/>
      <c r="AJ21" s="358"/>
      <c r="AK21" s="358"/>
      <c r="AL21" s="358"/>
      <c r="AM21" s="358"/>
      <c r="AN21" s="358"/>
      <c r="AO21" s="358"/>
      <c r="AP21" s="358"/>
      <c r="CQ21" s="647"/>
      <c r="CR21" s="647"/>
      <c r="CS21" s="647"/>
      <c r="CT21" s="647"/>
      <c r="CU21" s="647"/>
      <c r="CV21" s="647"/>
      <c r="CW21" s="647"/>
      <c r="CX21" s="647"/>
      <c r="CY21" s="647"/>
      <c r="CZ21" s="647"/>
      <c r="DA21" s="647"/>
      <c r="DB21" s="647"/>
      <c r="DC21" s="647"/>
      <c r="DD21" s="647"/>
      <c r="DE21" s="647"/>
      <c r="DF21" s="647"/>
      <c r="DG21" s="647"/>
      <c r="DH21" s="647"/>
      <c r="DI21" s="647"/>
      <c r="DJ21" s="647"/>
      <c r="DK21" s="647"/>
      <c r="DL21" s="647"/>
      <c r="DM21" s="647"/>
      <c r="DN21" s="647"/>
      <c r="DO21" s="647"/>
      <c r="DP21" s="647"/>
      <c r="DQ21" s="647"/>
      <c r="DR21" s="647"/>
      <c r="DS21" s="647"/>
      <c r="DT21" s="647"/>
      <c r="DU21" s="647"/>
      <c r="DV21" s="647"/>
      <c r="DW21" s="647"/>
      <c r="DX21" s="647"/>
      <c r="DY21" s="647"/>
      <c r="DZ21" s="647"/>
      <c r="EA21" s="647"/>
      <c r="EB21" s="647"/>
      <c r="EC21" s="647"/>
      <c r="ED21" s="647"/>
      <c r="EE21" s="647"/>
      <c r="EF21" s="647"/>
      <c r="EG21" s="647"/>
      <c r="EH21" s="647"/>
      <c r="EI21" s="647"/>
      <c r="EJ21" s="647"/>
      <c r="EK21" s="647"/>
      <c r="EL21" s="647"/>
      <c r="EM21" s="647"/>
      <c r="EN21" s="647"/>
      <c r="EO21" s="647"/>
      <c r="EP21" s="647"/>
      <c r="EQ21" s="647"/>
      <c r="ER21" s="647"/>
    </row>
    <row r="22" spans="1:149" s="362" customFormat="1" ht="24.75" hidden="1" customHeight="1" x14ac:dyDescent="0.2">
      <c r="A22" s="847" t="s">
        <v>692</v>
      </c>
      <c r="B22" s="847"/>
      <c r="C22" s="847"/>
      <c r="D22" s="847"/>
      <c r="E22" s="847"/>
      <c r="F22" s="847"/>
      <c r="G22" s="847"/>
      <c r="H22" s="847"/>
      <c r="I22" s="847"/>
      <c r="J22" s="847"/>
      <c r="K22" s="847"/>
      <c r="L22" s="847"/>
      <c r="M22" s="847"/>
      <c r="N22" s="847"/>
      <c r="O22" s="847"/>
      <c r="P22" s="847"/>
      <c r="Q22" s="847"/>
      <c r="R22" s="847"/>
      <c r="S22" s="847"/>
      <c r="T22" s="847"/>
      <c r="U22" s="847"/>
      <c r="V22" s="847"/>
      <c r="W22" s="848"/>
      <c r="X22" s="356"/>
      <c r="Y22" s="357"/>
      <c r="Z22" s="357"/>
      <c r="AA22" s="357"/>
      <c r="AB22" s="357"/>
      <c r="AC22" s="357"/>
      <c r="AD22" s="361"/>
      <c r="AE22" s="361"/>
      <c r="AF22" s="361"/>
      <c r="AG22" s="361"/>
      <c r="AH22" s="361"/>
      <c r="AI22" s="361"/>
      <c r="AJ22" s="361"/>
      <c r="AK22" s="361"/>
      <c r="AL22" s="361"/>
      <c r="AM22" s="361"/>
      <c r="AN22" s="361"/>
      <c r="AO22" s="361"/>
      <c r="AP22" s="361"/>
      <c r="CQ22" s="649"/>
      <c r="CR22" s="649"/>
      <c r="CS22" s="649"/>
      <c r="CT22" s="649"/>
      <c r="CU22" s="649"/>
      <c r="CV22" s="649"/>
      <c r="CW22" s="649"/>
      <c r="CX22" s="649"/>
      <c r="CY22" s="649"/>
      <c r="CZ22" s="649"/>
      <c r="DA22" s="649"/>
      <c r="DB22" s="649"/>
      <c r="DC22" s="649"/>
      <c r="DD22" s="649"/>
      <c r="DE22" s="649"/>
      <c r="DF22" s="649"/>
      <c r="DG22" s="649"/>
      <c r="DH22" s="649"/>
      <c r="DI22" s="649"/>
      <c r="DJ22" s="649"/>
      <c r="DK22" s="649"/>
      <c r="DL22" s="649"/>
      <c r="DM22" s="649"/>
      <c r="DN22" s="649"/>
      <c r="DO22" s="649"/>
      <c r="DP22" s="649"/>
      <c r="DQ22" s="649"/>
      <c r="DR22" s="649"/>
      <c r="DS22" s="649"/>
      <c r="DT22" s="649"/>
      <c r="DU22" s="649"/>
      <c r="DV22" s="649"/>
      <c r="DW22" s="649"/>
      <c r="DX22" s="649"/>
      <c r="DY22" s="649"/>
      <c r="DZ22" s="649"/>
      <c r="EA22" s="649"/>
      <c r="EB22" s="649"/>
      <c r="EC22" s="649"/>
      <c r="ED22" s="649"/>
      <c r="EE22" s="649"/>
      <c r="EF22" s="649"/>
      <c r="EG22" s="649"/>
      <c r="EH22" s="649"/>
      <c r="EI22" s="649"/>
      <c r="EJ22" s="649"/>
      <c r="EK22" s="649"/>
      <c r="EL22" s="649"/>
      <c r="EM22" s="649"/>
      <c r="EN22" s="649"/>
      <c r="EO22" s="649"/>
      <c r="EP22" s="649"/>
      <c r="EQ22" s="649"/>
      <c r="ER22" s="649"/>
    </row>
    <row r="23" spans="1:149" s="359" customFormat="1" ht="24.75" hidden="1" customHeight="1" x14ac:dyDescent="0.2">
      <c r="A23" s="277"/>
      <c r="B23" s="353"/>
      <c r="C23" s="353"/>
      <c r="D23" s="216"/>
      <c r="E23" s="278"/>
      <c r="F23" s="278"/>
      <c r="G23" s="277"/>
      <c r="H23" s="277"/>
      <c r="I23" s="354"/>
      <c r="J23" s="354"/>
      <c r="K23" s="510"/>
      <c r="L23" s="281"/>
      <c r="M23" s="306"/>
      <c r="N23" s="306"/>
      <c r="O23" s="281"/>
      <c r="P23" s="281"/>
      <c r="Q23" s="281"/>
      <c r="R23" s="306"/>
      <c r="S23" s="306"/>
      <c r="T23" s="306"/>
      <c r="U23" s="306"/>
      <c r="V23" s="306"/>
      <c r="W23" s="355"/>
      <c r="X23" s="356"/>
      <c r="Y23" s="357"/>
      <c r="Z23" s="357"/>
      <c r="AA23" s="357"/>
      <c r="AB23" s="357"/>
      <c r="AC23" s="357"/>
      <c r="AD23" s="358"/>
      <c r="AE23" s="358"/>
      <c r="AF23" s="358"/>
      <c r="AG23" s="358"/>
      <c r="AH23" s="358"/>
      <c r="AI23" s="358"/>
      <c r="AJ23" s="358"/>
      <c r="AK23" s="358"/>
      <c r="AL23" s="358"/>
      <c r="AM23" s="358"/>
      <c r="AN23" s="358"/>
      <c r="AO23" s="358"/>
      <c r="AP23" s="358"/>
      <c r="CQ23" s="647"/>
      <c r="CR23" s="647"/>
      <c r="CS23" s="647"/>
      <c r="CT23" s="647"/>
      <c r="CU23" s="647"/>
      <c r="CV23" s="647"/>
      <c r="CW23" s="647"/>
      <c r="CX23" s="647"/>
      <c r="CY23" s="647"/>
      <c r="CZ23" s="647"/>
      <c r="DA23" s="647"/>
      <c r="DB23" s="647"/>
      <c r="DC23" s="647"/>
      <c r="DD23" s="647"/>
      <c r="DE23" s="647"/>
      <c r="DF23" s="647"/>
      <c r="DG23" s="647"/>
      <c r="DH23" s="647"/>
      <c r="DI23" s="647"/>
      <c r="DJ23" s="647"/>
      <c r="DK23" s="647"/>
      <c r="DL23" s="647"/>
      <c r="DM23" s="647"/>
      <c r="DN23" s="647"/>
      <c r="DO23" s="647"/>
      <c r="DP23" s="647"/>
      <c r="DQ23" s="647"/>
      <c r="DR23" s="647"/>
      <c r="DS23" s="647"/>
      <c r="DT23" s="647"/>
      <c r="DU23" s="647"/>
      <c r="DV23" s="647"/>
      <c r="DW23" s="647"/>
      <c r="DX23" s="647"/>
      <c r="DY23" s="647"/>
      <c r="DZ23" s="647"/>
      <c r="EA23" s="647"/>
      <c r="EB23" s="647"/>
      <c r="EC23" s="647"/>
      <c r="ED23" s="647"/>
      <c r="EE23" s="647"/>
      <c r="EF23" s="647"/>
      <c r="EG23" s="647"/>
      <c r="EH23" s="647"/>
      <c r="EI23" s="647"/>
      <c r="EJ23" s="647"/>
      <c r="EK23" s="647"/>
      <c r="EL23" s="647"/>
      <c r="EM23" s="647"/>
      <c r="EN23" s="647"/>
      <c r="EO23" s="647"/>
      <c r="EP23" s="647"/>
      <c r="EQ23" s="647"/>
      <c r="ER23" s="647"/>
    </row>
    <row r="24" spans="1:149" s="360" customFormat="1" ht="24.75" hidden="1" customHeight="1" x14ac:dyDescent="0.2">
      <c r="A24" s="847" t="s">
        <v>693</v>
      </c>
      <c r="B24" s="847"/>
      <c r="C24" s="847"/>
      <c r="D24" s="847"/>
      <c r="E24" s="847"/>
      <c r="F24" s="847"/>
      <c r="G24" s="847"/>
      <c r="H24" s="847"/>
      <c r="I24" s="847"/>
      <c r="J24" s="847"/>
      <c r="K24" s="847"/>
      <c r="L24" s="847"/>
      <c r="M24" s="847"/>
      <c r="N24" s="847"/>
      <c r="O24" s="847"/>
      <c r="P24" s="847"/>
      <c r="Q24" s="847"/>
      <c r="R24" s="847"/>
      <c r="S24" s="847"/>
      <c r="T24" s="847"/>
      <c r="U24" s="847"/>
      <c r="V24" s="847"/>
      <c r="W24" s="848"/>
      <c r="X24" s="356"/>
      <c r="Y24" s="357"/>
      <c r="Z24" s="357"/>
      <c r="AA24" s="357"/>
      <c r="AB24" s="357"/>
      <c r="AC24" s="357"/>
      <c r="AD24" s="358"/>
      <c r="AE24" s="358"/>
      <c r="AF24" s="358"/>
      <c r="AG24" s="358"/>
      <c r="AH24" s="358"/>
      <c r="AI24" s="358"/>
      <c r="AJ24" s="358"/>
      <c r="AK24" s="358"/>
      <c r="AL24" s="358"/>
      <c r="AM24" s="358"/>
      <c r="AN24" s="358"/>
      <c r="AO24" s="358"/>
      <c r="AP24" s="358"/>
      <c r="CQ24" s="648"/>
      <c r="CR24" s="648"/>
      <c r="CS24" s="648"/>
      <c r="CT24" s="648"/>
      <c r="CU24" s="648"/>
      <c r="CV24" s="648"/>
      <c r="CW24" s="648"/>
      <c r="CX24" s="648"/>
      <c r="CY24" s="648"/>
      <c r="CZ24" s="648"/>
      <c r="DA24" s="648"/>
      <c r="DB24" s="648"/>
      <c r="DC24" s="648"/>
      <c r="DD24" s="648"/>
      <c r="DE24" s="648"/>
      <c r="DF24" s="648"/>
      <c r="DG24" s="648"/>
      <c r="DH24" s="648"/>
      <c r="DI24" s="648"/>
      <c r="DJ24" s="648"/>
      <c r="DK24" s="648"/>
      <c r="DL24" s="648"/>
      <c r="DM24" s="648"/>
      <c r="DN24" s="648"/>
      <c r="DO24" s="648"/>
      <c r="DP24" s="648"/>
      <c r="DQ24" s="648"/>
      <c r="DR24" s="648"/>
      <c r="DS24" s="648"/>
      <c r="DT24" s="648"/>
      <c r="DU24" s="648"/>
      <c r="DV24" s="648"/>
      <c r="DW24" s="648"/>
      <c r="DX24" s="648"/>
      <c r="DY24" s="648"/>
      <c r="DZ24" s="648"/>
      <c r="EA24" s="648"/>
      <c r="EB24" s="648"/>
      <c r="EC24" s="648"/>
      <c r="ED24" s="648"/>
      <c r="EE24" s="648"/>
      <c r="EF24" s="648"/>
      <c r="EG24" s="648"/>
      <c r="EH24" s="648"/>
      <c r="EI24" s="648"/>
      <c r="EJ24" s="648"/>
      <c r="EK24" s="648"/>
      <c r="EL24" s="648"/>
      <c r="EM24" s="648"/>
      <c r="EN24" s="648"/>
      <c r="EO24" s="648"/>
      <c r="EP24" s="648"/>
      <c r="EQ24" s="648"/>
      <c r="ER24" s="648"/>
    </row>
    <row r="25" spans="1:149" s="359" customFormat="1" ht="24.75" hidden="1" customHeight="1" x14ac:dyDescent="0.2">
      <c r="A25" s="277"/>
      <c r="B25" s="353"/>
      <c r="C25" s="353"/>
      <c r="D25" s="216"/>
      <c r="E25" s="278"/>
      <c r="F25" s="278"/>
      <c r="G25" s="277"/>
      <c r="H25" s="278"/>
      <c r="I25" s="354"/>
      <c r="J25" s="354"/>
      <c r="K25" s="510"/>
      <c r="L25" s="281"/>
      <c r="M25" s="306"/>
      <c r="N25" s="306"/>
      <c r="O25" s="281"/>
      <c r="P25" s="281"/>
      <c r="Q25" s="281"/>
      <c r="R25" s="306"/>
      <c r="S25" s="306"/>
      <c r="T25" s="306"/>
      <c r="U25" s="306"/>
      <c r="V25" s="306"/>
      <c r="W25" s="355"/>
      <c r="X25" s="356"/>
      <c r="Y25" s="357"/>
      <c r="Z25" s="357"/>
      <c r="AA25" s="357"/>
      <c r="AB25" s="357"/>
      <c r="AC25" s="357"/>
      <c r="AD25" s="358"/>
      <c r="AE25" s="358"/>
      <c r="AF25" s="358"/>
      <c r="AG25" s="358"/>
      <c r="AH25" s="358"/>
      <c r="AI25" s="358"/>
      <c r="AJ25" s="358"/>
      <c r="AK25" s="358"/>
      <c r="AL25" s="358"/>
      <c r="AM25" s="358"/>
      <c r="AN25" s="358"/>
      <c r="AO25" s="358"/>
      <c r="AP25" s="358"/>
      <c r="CQ25" s="647"/>
      <c r="CR25" s="647"/>
      <c r="CS25" s="647"/>
      <c r="CT25" s="647"/>
      <c r="CU25" s="647"/>
      <c r="CV25" s="647"/>
      <c r="CW25" s="647"/>
      <c r="CX25" s="647"/>
      <c r="CY25" s="647"/>
      <c r="CZ25" s="647"/>
      <c r="DA25" s="647"/>
      <c r="DB25" s="647"/>
      <c r="DC25" s="647"/>
      <c r="DD25" s="647"/>
      <c r="DE25" s="647"/>
      <c r="DF25" s="647"/>
      <c r="DG25" s="647"/>
      <c r="DH25" s="647"/>
      <c r="DI25" s="647"/>
      <c r="DJ25" s="647"/>
      <c r="DK25" s="647"/>
      <c r="DL25" s="647"/>
      <c r="DM25" s="647"/>
      <c r="DN25" s="647"/>
      <c r="DO25" s="647"/>
      <c r="DP25" s="647"/>
      <c r="DQ25" s="647"/>
      <c r="DR25" s="647"/>
      <c r="DS25" s="647"/>
      <c r="DT25" s="647"/>
      <c r="DU25" s="647"/>
      <c r="DV25" s="647"/>
      <c r="DW25" s="647"/>
      <c r="DX25" s="647"/>
      <c r="DY25" s="647"/>
      <c r="DZ25" s="647"/>
      <c r="EA25" s="647"/>
      <c r="EB25" s="647"/>
      <c r="EC25" s="647"/>
      <c r="ED25" s="647"/>
      <c r="EE25" s="647"/>
      <c r="EF25" s="647"/>
      <c r="EG25" s="647"/>
      <c r="EH25" s="647"/>
      <c r="EI25" s="647"/>
      <c r="EJ25" s="647"/>
      <c r="EK25" s="647"/>
      <c r="EL25" s="647"/>
      <c r="EM25" s="647"/>
      <c r="EN25" s="647"/>
      <c r="EO25" s="647"/>
      <c r="EP25" s="647"/>
      <c r="EQ25" s="647"/>
      <c r="ER25" s="647"/>
    </row>
    <row r="26" spans="1:149" s="367" customFormat="1" ht="15" hidden="1" customHeight="1" x14ac:dyDescent="0.2">
      <c r="A26" s="886" t="s">
        <v>694</v>
      </c>
      <c r="B26" s="886"/>
      <c r="C26" s="886"/>
      <c r="D26" s="886"/>
      <c r="E26" s="886"/>
      <c r="F26" s="886"/>
      <c r="G26" s="886"/>
      <c r="H26" s="886"/>
      <c r="I26" s="886"/>
      <c r="J26" s="886"/>
      <c r="K26" s="534"/>
      <c r="L26" s="444"/>
      <c r="M26" s="307"/>
      <c r="N26" s="307"/>
      <c r="O26" s="444"/>
      <c r="P26" s="444"/>
      <c r="Q26" s="444"/>
      <c r="R26" s="307"/>
      <c r="S26" s="307"/>
      <c r="T26" s="307"/>
      <c r="U26" s="307"/>
      <c r="V26" s="307"/>
      <c r="W26" s="363"/>
      <c r="X26" s="364"/>
      <c r="Y26" s="365"/>
      <c r="Z26" s="365"/>
      <c r="AA26" s="365"/>
      <c r="AB26" s="365"/>
      <c r="AC26" s="365"/>
      <c r="AD26" s="366"/>
      <c r="AE26" s="366"/>
      <c r="AF26" s="366"/>
      <c r="AG26" s="366"/>
      <c r="AH26" s="366"/>
      <c r="AI26" s="366"/>
      <c r="AJ26" s="366"/>
      <c r="AK26" s="366"/>
      <c r="AL26" s="366"/>
      <c r="AM26" s="366"/>
      <c r="AN26" s="366"/>
      <c r="AO26" s="366"/>
      <c r="AP26" s="366"/>
      <c r="CQ26" s="650"/>
      <c r="CR26" s="650"/>
      <c r="CS26" s="650"/>
      <c r="CT26" s="650"/>
      <c r="CU26" s="650"/>
      <c r="CV26" s="650"/>
      <c r="CW26" s="650"/>
      <c r="CX26" s="650"/>
      <c r="CY26" s="650"/>
      <c r="CZ26" s="650"/>
      <c r="DA26" s="650"/>
      <c r="DB26" s="650"/>
      <c r="DC26" s="650"/>
      <c r="DD26" s="650"/>
      <c r="DE26" s="650"/>
      <c r="DF26" s="650"/>
      <c r="DG26" s="650"/>
      <c r="DH26" s="650"/>
      <c r="DI26" s="650"/>
      <c r="DJ26" s="650"/>
      <c r="DK26" s="650"/>
      <c r="DL26" s="650"/>
      <c r="DM26" s="650"/>
      <c r="DN26" s="650"/>
      <c r="DO26" s="650"/>
      <c r="DP26" s="650"/>
      <c r="DQ26" s="650"/>
      <c r="DR26" s="650"/>
      <c r="DS26" s="650"/>
      <c r="DT26" s="650"/>
      <c r="DU26" s="650"/>
      <c r="DV26" s="650"/>
      <c r="DW26" s="650"/>
      <c r="DX26" s="650"/>
      <c r="DY26" s="650"/>
      <c r="DZ26" s="650"/>
      <c r="EA26" s="650"/>
      <c r="EB26" s="650"/>
      <c r="EC26" s="650"/>
      <c r="ED26" s="650"/>
      <c r="EE26" s="650"/>
      <c r="EF26" s="650"/>
      <c r="EG26" s="650"/>
      <c r="EH26" s="650"/>
      <c r="EI26" s="650"/>
      <c r="EJ26" s="650"/>
      <c r="EK26" s="650"/>
      <c r="EL26" s="650"/>
      <c r="EM26" s="650"/>
      <c r="EN26" s="650"/>
      <c r="EO26" s="650"/>
      <c r="EP26" s="650"/>
      <c r="EQ26" s="650"/>
      <c r="ER26" s="650"/>
    </row>
    <row r="27" spans="1:149" s="308" customFormat="1" ht="24.75" customHeight="1" x14ac:dyDescent="0.2">
      <c r="A27" s="452" t="s">
        <v>695</v>
      </c>
      <c r="B27" s="368"/>
      <c r="D27" s="509"/>
      <c r="G27" s="343"/>
      <c r="H27" s="343"/>
      <c r="K27" s="518"/>
      <c r="L27" s="439"/>
      <c r="O27" s="518"/>
      <c r="P27" s="518"/>
      <c r="Q27" s="518"/>
      <c r="X27" s="356"/>
      <c r="Y27" s="357"/>
      <c r="Z27" s="357"/>
      <c r="AA27" s="357"/>
      <c r="AB27" s="357"/>
      <c r="AC27" s="357"/>
      <c r="AD27" s="369"/>
      <c r="AE27" s="369"/>
      <c r="AF27" s="369"/>
      <c r="AG27" s="369"/>
      <c r="AH27" s="369"/>
      <c r="AI27" s="369"/>
      <c r="AJ27" s="369"/>
      <c r="AK27" s="369"/>
      <c r="AL27" s="369"/>
      <c r="AM27" s="369"/>
      <c r="AN27" s="369"/>
      <c r="AO27" s="369"/>
      <c r="AP27" s="369"/>
      <c r="CP27" s="637"/>
      <c r="CQ27" s="650"/>
      <c r="CR27" s="650"/>
      <c r="CS27" s="650"/>
      <c r="CT27" s="650"/>
      <c r="CU27" s="650"/>
      <c r="CV27" s="650"/>
      <c r="CW27" s="650"/>
      <c r="CX27" s="650"/>
      <c r="CY27" s="650"/>
      <c r="CZ27" s="650"/>
      <c r="DA27" s="650"/>
      <c r="DB27" s="650"/>
      <c r="DC27" s="650"/>
      <c r="DD27" s="650"/>
      <c r="DE27" s="650"/>
      <c r="DF27" s="650"/>
      <c r="DG27" s="650"/>
      <c r="DH27" s="650"/>
      <c r="DI27" s="650"/>
      <c r="DJ27" s="650"/>
      <c r="DK27" s="650"/>
      <c r="DL27" s="650"/>
      <c r="DM27" s="650"/>
      <c r="DN27" s="650"/>
      <c r="DO27" s="650"/>
      <c r="DP27" s="650"/>
      <c r="DQ27" s="650"/>
      <c r="DR27" s="650"/>
      <c r="DS27" s="650"/>
      <c r="DT27" s="650"/>
      <c r="DU27" s="650"/>
      <c r="DV27" s="650"/>
      <c r="DW27" s="650"/>
      <c r="DX27" s="650"/>
      <c r="DY27" s="650"/>
      <c r="DZ27" s="650"/>
      <c r="EA27" s="650"/>
      <c r="EB27" s="650"/>
      <c r="EC27" s="650"/>
      <c r="ED27" s="650"/>
      <c r="EE27" s="650"/>
      <c r="EF27" s="650"/>
      <c r="EG27" s="650"/>
      <c r="EH27" s="650"/>
      <c r="EI27" s="650"/>
      <c r="EJ27" s="650"/>
      <c r="EK27" s="650"/>
      <c r="EL27" s="650"/>
      <c r="EM27" s="650"/>
      <c r="EN27" s="650"/>
      <c r="EO27" s="650"/>
      <c r="EP27" s="650"/>
      <c r="EQ27" s="650"/>
      <c r="ER27" s="650"/>
      <c r="ES27" s="639"/>
    </row>
    <row r="28" spans="1:149" s="380" customFormat="1" ht="56.25" x14ac:dyDescent="0.2">
      <c r="A28" s="370" t="s">
        <v>696</v>
      </c>
      <c r="B28" s="371" t="s">
        <v>697</v>
      </c>
      <c r="C28" s="371" t="s">
        <v>698</v>
      </c>
      <c r="D28" s="512" t="s">
        <v>1223</v>
      </c>
      <c r="E28" s="372" t="s">
        <v>699</v>
      </c>
      <c r="F28" s="373" t="s">
        <v>74</v>
      </c>
      <c r="G28" s="373">
        <v>0</v>
      </c>
      <c r="H28" s="374">
        <v>36.6</v>
      </c>
      <c r="I28" s="370" t="s">
        <v>484</v>
      </c>
      <c r="J28" s="370" t="s">
        <v>518</v>
      </c>
      <c r="K28" s="504">
        <f>SUM(N28:U28)</f>
        <v>468157.05352240003</v>
      </c>
      <c r="L28" s="445">
        <v>432269.2</v>
      </c>
      <c r="M28" s="375"/>
      <c r="N28" s="309"/>
      <c r="O28" s="504">
        <v>112424.573536</v>
      </c>
      <c r="P28" s="504">
        <f>(L28*75%)*$P$9</f>
        <v>355732.47998640005</v>
      </c>
      <c r="Q28" s="504">
        <v>0</v>
      </c>
      <c r="R28" s="309">
        <v>0</v>
      </c>
      <c r="S28" s="309">
        <v>0</v>
      </c>
      <c r="T28" s="309">
        <v>0</v>
      </c>
      <c r="U28" s="309">
        <v>0</v>
      </c>
      <c r="V28" s="375">
        <f>K28-N28-O28-P28-Q28-R28-S28-T28-U28</f>
        <v>0</v>
      </c>
      <c r="W28" s="376"/>
      <c r="X28" s="377"/>
      <c r="Y28" s="378"/>
      <c r="Z28" s="378"/>
      <c r="AA28" s="378"/>
      <c r="AB28" s="378"/>
      <c r="AC28" s="378"/>
      <c r="AD28" s="379"/>
      <c r="AE28" s="379"/>
      <c r="AF28" s="379"/>
      <c r="AG28" s="379"/>
      <c r="AH28" s="379"/>
      <c r="AI28" s="379"/>
      <c r="AJ28" s="379"/>
      <c r="AK28" s="379"/>
      <c r="AL28" s="379"/>
      <c r="AM28" s="379"/>
      <c r="AN28" s="379"/>
      <c r="AO28" s="379"/>
      <c r="AP28" s="379"/>
      <c r="CQ28" s="651"/>
      <c r="CR28" s="651"/>
      <c r="CS28" s="651"/>
      <c r="CT28" s="651"/>
      <c r="CU28" s="651"/>
      <c r="CV28" s="651"/>
      <c r="CW28" s="651"/>
      <c r="CX28" s="651"/>
      <c r="CY28" s="651"/>
      <c r="CZ28" s="651"/>
      <c r="DA28" s="651"/>
      <c r="DB28" s="651"/>
      <c r="DC28" s="651"/>
      <c r="DD28" s="651"/>
      <c r="DE28" s="651"/>
      <c r="DF28" s="651"/>
      <c r="DG28" s="651"/>
      <c r="DH28" s="651"/>
      <c r="DI28" s="651"/>
      <c r="DJ28" s="651"/>
      <c r="DK28" s="651"/>
      <c r="DL28" s="651"/>
      <c r="DM28" s="651"/>
      <c r="DN28" s="651"/>
      <c r="DO28" s="651"/>
      <c r="DP28" s="651"/>
      <c r="DQ28" s="651"/>
      <c r="DR28" s="651"/>
      <c r="DS28" s="651"/>
      <c r="DT28" s="651"/>
      <c r="DU28" s="651"/>
      <c r="DV28" s="651"/>
      <c r="DW28" s="651"/>
      <c r="DX28" s="651"/>
      <c r="DY28" s="651"/>
      <c r="DZ28" s="651"/>
      <c r="EA28" s="651"/>
      <c r="EB28" s="651"/>
      <c r="EC28" s="651"/>
      <c r="ED28" s="651"/>
      <c r="EE28" s="651"/>
      <c r="EF28" s="651"/>
      <c r="EG28" s="651"/>
      <c r="EH28" s="651"/>
      <c r="EI28" s="651"/>
      <c r="EJ28" s="651"/>
      <c r="EK28" s="651"/>
      <c r="EL28" s="651"/>
      <c r="EM28" s="651"/>
      <c r="EN28" s="651"/>
      <c r="EO28" s="651"/>
      <c r="EP28" s="651"/>
      <c r="EQ28" s="651"/>
      <c r="ER28" s="651"/>
    </row>
    <row r="29" spans="1:149" s="380" customFormat="1" ht="33.75" x14ac:dyDescent="0.2">
      <c r="A29" s="354" t="s">
        <v>700</v>
      </c>
      <c r="B29" s="353" t="s">
        <v>701</v>
      </c>
      <c r="C29" s="353" t="s">
        <v>698</v>
      </c>
      <c r="D29" s="216" t="s">
        <v>702</v>
      </c>
      <c r="E29" s="278" t="s">
        <v>699</v>
      </c>
      <c r="F29" s="277" t="s">
        <v>74</v>
      </c>
      <c r="G29" s="277">
        <v>0</v>
      </c>
      <c r="H29" s="278">
        <v>26.4</v>
      </c>
      <c r="I29" s="454" t="s">
        <v>484</v>
      </c>
      <c r="J29" s="354" t="s">
        <v>518</v>
      </c>
      <c r="K29" s="285">
        <f t="shared" ref="K29:K68" si="1">SUM(N29:U29)</f>
        <v>262787.0573328</v>
      </c>
      <c r="L29" s="285">
        <v>242642.4</v>
      </c>
      <c r="M29" s="306"/>
      <c r="N29" s="309"/>
      <c r="O29" s="504">
        <v>63106.435391999999</v>
      </c>
      <c r="P29" s="504">
        <f>(L29*75%)*$P$9</f>
        <v>199680.62194079999</v>
      </c>
      <c r="Q29" s="285">
        <v>0</v>
      </c>
      <c r="R29" s="300">
        <v>0</v>
      </c>
      <c r="S29" s="300">
        <v>0</v>
      </c>
      <c r="T29" s="300">
        <v>0</v>
      </c>
      <c r="U29" s="300">
        <v>0</v>
      </c>
      <c r="V29" s="306">
        <f t="shared" ref="V29:V65" si="2">K29-N29-O29-P29-Q29-R29-S29-T29-U29</f>
        <v>0</v>
      </c>
      <c r="W29" s="355"/>
      <c r="X29" s="381"/>
      <c r="Y29" s="357"/>
      <c r="Z29" s="357"/>
      <c r="AA29" s="357"/>
      <c r="AB29" s="357"/>
      <c r="AC29" s="357"/>
      <c r="AD29" s="361"/>
      <c r="AE29" s="361"/>
      <c r="AF29" s="361"/>
      <c r="AG29" s="361"/>
      <c r="AH29" s="361"/>
      <c r="AI29" s="361"/>
      <c r="AJ29" s="361"/>
      <c r="AK29" s="361"/>
      <c r="AL29" s="361"/>
      <c r="AM29" s="361"/>
      <c r="AN29" s="361"/>
      <c r="AO29" s="361"/>
      <c r="AP29" s="361"/>
      <c r="CQ29" s="651"/>
      <c r="CR29" s="651"/>
      <c r="CS29" s="651"/>
      <c r="CT29" s="651"/>
      <c r="CU29" s="651"/>
      <c r="CV29" s="651"/>
      <c r="CW29" s="651"/>
      <c r="CX29" s="651"/>
      <c r="CY29" s="651"/>
      <c r="CZ29" s="651"/>
      <c r="DA29" s="651"/>
      <c r="DB29" s="651"/>
      <c r="DC29" s="651"/>
      <c r="DD29" s="651"/>
      <c r="DE29" s="651"/>
      <c r="DF29" s="651"/>
      <c r="DG29" s="651"/>
      <c r="DH29" s="651"/>
      <c r="DI29" s="651"/>
      <c r="DJ29" s="651"/>
      <c r="DK29" s="651"/>
      <c r="DL29" s="651"/>
      <c r="DM29" s="651"/>
      <c r="DN29" s="651"/>
      <c r="DO29" s="651"/>
      <c r="DP29" s="651"/>
      <c r="DQ29" s="651"/>
      <c r="DR29" s="651"/>
      <c r="DS29" s="651"/>
      <c r="DT29" s="651"/>
      <c r="DU29" s="651"/>
      <c r="DV29" s="651"/>
      <c r="DW29" s="651"/>
      <c r="DX29" s="651"/>
      <c r="DY29" s="651"/>
      <c r="DZ29" s="651"/>
      <c r="EA29" s="651"/>
      <c r="EB29" s="651"/>
      <c r="EC29" s="651"/>
      <c r="ED29" s="651"/>
      <c r="EE29" s="651"/>
      <c r="EF29" s="651"/>
      <c r="EG29" s="651"/>
      <c r="EH29" s="651"/>
      <c r="EI29" s="651"/>
      <c r="EJ29" s="651"/>
      <c r="EK29" s="651"/>
      <c r="EL29" s="651"/>
      <c r="EM29" s="651"/>
      <c r="EN29" s="651"/>
      <c r="EO29" s="651"/>
      <c r="EP29" s="651"/>
      <c r="EQ29" s="651"/>
      <c r="ER29" s="651"/>
    </row>
    <row r="30" spans="1:149" s="380" customFormat="1" ht="33.75" x14ac:dyDescent="0.2">
      <c r="A30" s="354" t="s">
        <v>703</v>
      </c>
      <c r="B30" s="353" t="s">
        <v>704</v>
      </c>
      <c r="C30" s="353" t="s">
        <v>698</v>
      </c>
      <c r="D30" s="216" t="s">
        <v>705</v>
      </c>
      <c r="E30" s="278" t="s">
        <v>699</v>
      </c>
      <c r="F30" s="277" t="s">
        <v>74</v>
      </c>
      <c r="G30" s="277">
        <v>0</v>
      </c>
      <c r="H30" s="278">
        <v>36.6</v>
      </c>
      <c r="I30" s="454" t="s">
        <v>484</v>
      </c>
      <c r="J30" s="354" t="s">
        <v>518</v>
      </c>
      <c r="K30" s="285">
        <f t="shared" si="1"/>
        <v>456005.11347359995</v>
      </c>
      <c r="L30" s="285">
        <v>421048.8</v>
      </c>
      <c r="M30" s="306"/>
      <c r="N30" s="309"/>
      <c r="O30" s="504">
        <v>109506.371904</v>
      </c>
      <c r="P30" s="504">
        <f t="shared" ref="P30:P37" si="3">(L30*75%)*$P$9</f>
        <v>346498.74156959995</v>
      </c>
      <c r="Q30" s="285">
        <v>0</v>
      </c>
      <c r="R30" s="300">
        <v>0</v>
      </c>
      <c r="S30" s="300">
        <v>0</v>
      </c>
      <c r="T30" s="300">
        <v>0</v>
      </c>
      <c r="U30" s="300">
        <v>0</v>
      </c>
      <c r="V30" s="306">
        <f t="shared" si="2"/>
        <v>0</v>
      </c>
      <c r="W30" s="355"/>
      <c r="X30" s="381"/>
      <c r="Y30" s="357"/>
      <c r="Z30" s="357"/>
      <c r="AA30" s="357"/>
      <c r="AB30" s="357"/>
      <c r="AC30" s="357"/>
      <c r="AD30" s="361"/>
      <c r="AE30" s="361"/>
      <c r="AF30" s="361"/>
      <c r="AG30" s="361"/>
      <c r="AH30" s="361"/>
      <c r="AI30" s="361"/>
      <c r="AJ30" s="361"/>
      <c r="AK30" s="361"/>
      <c r="AL30" s="361"/>
      <c r="AM30" s="361"/>
      <c r="AN30" s="361"/>
      <c r="AO30" s="361"/>
      <c r="AP30" s="361"/>
      <c r="CQ30" s="651"/>
      <c r="CR30" s="651"/>
      <c r="CS30" s="651"/>
      <c r="CT30" s="651"/>
      <c r="CU30" s="651"/>
      <c r="CV30" s="651"/>
      <c r="CW30" s="651"/>
      <c r="CX30" s="651"/>
      <c r="CY30" s="651"/>
      <c r="CZ30" s="651"/>
      <c r="DA30" s="651"/>
      <c r="DB30" s="651"/>
      <c r="DC30" s="651"/>
      <c r="DD30" s="651"/>
      <c r="DE30" s="651"/>
      <c r="DF30" s="651"/>
      <c r="DG30" s="651"/>
      <c r="DH30" s="651"/>
      <c r="DI30" s="651"/>
      <c r="DJ30" s="651"/>
      <c r="DK30" s="651"/>
      <c r="DL30" s="651"/>
      <c r="DM30" s="651"/>
      <c r="DN30" s="651"/>
      <c r="DO30" s="651"/>
      <c r="DP30" s="651"/>
      <c r="DQ30" s="651"/>
      <c r="DR30" s="651"/>
      <c r="DS30" s="651"/>
      <c r="DT30" s="651"/>
      <c r="DU30" s="651"/>
      <c r="DV30" s="651"/>
      <c r="DW30" s="651"/>
      <c r="DX30" s="651"/>
      <c r="DY30" s="651"/>
      <c r="DZ30" s="651"/>
      <c r="EA30" s="651"/>
      <c r="EB30" s="651"/>
      <c r="EC30" s="651"/>
      <c r="ED30" s="651"/>
      <c r="EE30" s="651"/>
      <c r="EF30" s="651"/>
      <c r="EG30" s="651"/>
      <c r="EH30" s="651"/>
      <c r="EI30" s="651"/>
      <c r="EJ30" s="651"/>
      <c r="EK30" s="651"/>
      <c r="EL30" s="651"/>
      <c r="EM30" s="651"/>
      <c r="EN30" s="651"/>
      <c r="EO30" s="651"/>
      <c r="EP30" s="651"/>
      <c r="EQ30" s="651"/>
      <c r="ER30" s="651"/>
    </row>
    <row r="31" spans="1:149" s="380" customFormat="1" ht="33.75" x14ac:dyDescent="0.2">
      <c r="A31" s="354" t="s">
        <v>706</v>
      </c>
      <c r="B31" s="353" t="s">
        <v>707</v>
      </c>
      <c r="C31" s="353" t="s">
        <v>698</v>
      </c>
      <c r="D31" s="216" t="s">
        <v>1394</v>
      </c>
      <c r="E31" s="278" t="s">
        <v>699</v>
      </c>
      <c r="F31" s="277" t="s">
        <v>74</v>
      </c>
      <c r="G31" s="277">
        <v>0</v>
      </c>
      <c r="H31" s="278">
        <v>22.7</v>
      </c>
      <c r="I31" s="454" t="s">
        <v>484</v>
      </c>
      <c r="J31" s="354" t="s">
        <v>518</v>
      </c>
      <c r="K31" s="285">
        <f t="shared" si="1"/>
        <v>270959.108136</v>
      </c>
      <c r="L31" s="285">
        <v>250188</v>
      </c>
      <c r="M31" s="306"/>
      <c r="N31" s="309"/>
      <c r="O31" s="504">
        <v>65068.895040000003</v>
      </c>
      <c r="P31" s="504">
        <f t="shared" si="3"/>
        <v>205890.21309599999</v>
      </c>
      <c r="Q31" s="285">
        <v>0</v>
      </c>
      <c r="R31" s="300">
        <v>0</v>
      </c>
      <c r="S31" s="300">
        <v>0</v>
      </c>
      <c r="T31" s="300">
        <v>0</v>
      </c>
      <c r="U31" s="300">
        <v>0</v>
      </c>
      <c r="V31" s="306">
        <f t="shared" si="2"/>
        <v>0</v>
      </c>
      <c r="W31" s="355"/>
      <c r="X31" s="381"/>
      <c r="Y31" s="357"/>
      <c r="Z31" s="357"/>
      <c r="AA31" s="357"/>
      <c r="AB31" s="357"/>
      <c r="AC31" s="357"/>
      <c r="AD31" s="361"/>
      <c r="AE31" s="361"/>
      <c r="AF31" s="361"/>
      <c r="AG31" s="361"/>
      <c r="AH31" s="361"/>
      <c r="AI31" s="361"/>
      <c r="AJ31" s="361"/>
      <c r="AK31" s="361"/>
      <c r="AL31" s="361"/>
      <c r="AM31" s="361"/>
      <c r="AN31" s="361"/>
      <c r="AO31" s="361"/>
      <c r="AP31" s="361"/>
      <c r="CQ31" s="651"/>
      <c r="CR31" s="651"/>
      <c r="CS31" s="651"/>
      <c r="CT31" s="651"/>
      <c r="CU31" s="651"/>
      <c r="CV31" s="651"/>
      <c r="CW31" s="651"/>
      <c r="CX31" s="651"/>
      <c r="CY31" s="651"/>
      <c r="CZ31" s="651"/>
      <c r="DA31" s="651"/>
      <c r="DB31" s="651"/>
      <c r="DC31" s="651"/>
      <c r="DD31" s="651"/>
      <c r="DE31" s="651"/>
      <c r="DF31" s="651"/>
      <c r="DG31" s="651"/>
      <c r="DH31" s="651"/>
      <c r="DI31" s="651"/>
      <c r="DJ31" s="651"/>
      <c r="DK31" s="651"/>
      <c r="DL31" s="651"/>
      <c r="DM31" s="651"/>
      <c r="DN31" s="651"/>
      <c r="DO31" s="651"/>
      <c r="DP31" s="651"/>
      <c r="DQ31" s="651"/>
      <c r="DR31" s="651"/>
      <c r="DS31" s="651"/>
      <c r="DT31" s="651"/>
      <c r="DU31" s="651"/>
      <c r="DV31" s="651"/>
      <c r="DW31" s="651"/>
      <c r="DX31" s="651"/>
      <c r="DY31" s="651"/>
      <c r="DZ31" s="651"/>
      <c r="EA31" s="651"/>
      <c r="EB31" s="651"/>
      <c r="EC31" s="651"/>
      <c r="ED31" s="651"/>
      <c r="EE31" s="651"/>
      <c r="EF31" s="651"/>
      <c r="EG31" s="651"/>
      <c r="EH31" s="651"/>
      <c r="EI31" s="651"/>
      <c r="EJ31" s="651"/>
      <c r="EK31" s="651"/>
      <c r="EL31" s="651"/>
      <c r="EM31" s="651"/>
      <c r="EN31" s="651"/>
      <c r="EO31" s="651"/>
      <c r="EP31" s="651"/>
      <c r="EQ31" s="651"/>
      <c r="ER31" s="651"/>
    </row>
    <row r="32" spans="1:149" s="380" customFormat="1" ht="33.75" x14ac:dyDescent="0.2">
      <c r="A32" s="354" t="s">
        <v>708</v>
      </c>
      <c r="B32" s="353" t="s">
        <v>709</v>
      </c>
      <c r="C32" s="353" t="s">
        <v>698</v>
      </c>
      <c r="D32" s="216" t="s">
        <v>710</v>
      </c>
      <c r="E32" s="278" t="s">
        <v>699</v>
      </c>
      <c r="F32" s="277" t="s">
        <v>74</v>
      </c>
      <c r="G32" s="277">
        <v>0</v>
      </c>
      <c r="H32" s="278">
        <v>0.3</v>
      </c>
      <c r="I32" s="454" t="s">
        <v>484</v>
      </c>
      <c r="J32" s="354" t="s">
        <v>518</v>
      </c>
      <c r="K32" s="285">
        <f t="shared" si="1"/>
        <v>19295.553160800002</v>
      </c>
      <c r="L32" s="285">
        <v>17816.400000000001</v>
      </c>
      <c r="M32" s="306"/>
      <c r="N32" s="309"/>
      <c r="O32" s="504">
        <v>4633.6893120000004</v>
      </c>
      <c r="P32" s="504">
        <f t="shared" si="3"/>
        <v>14661.863848800002</v>
      </c>
      <c r="Q32" s="285">
        <v>0</v>
      </c>
      <c r="R32" s="300">
        <v>0</v>
      </c>
      <c r="S32" s="300">
        <v>0</v>
      </c>
      <c r="T32" s="300">
        <v>0</v>
      </c>
      <c r="U32" s="300">
        <v>0</v>
      </c>
      <c r="V32" s="306">
        <f t="shared" si="2"/>
        <v>0</v>
      </c>
      <c r="W32" s="355"/>
      <c r="X32" s="381"/>
      <c r="Y32" s="357"/>
      <c r="Z32" s="357"/>
      <c r="AA32" s="357"/>
      <c r="AB32" s="357"/>
      <c r="AC32" s="357"/>
      <c r="AD32" s="361"/>
      <c r="AE32" s="361"/>
      <c r="AF32" s="361"/>
      <c r="AG32" s="361"/>
      <c r="AH32" s="361"/>
      <c r="AI32" s="361"/>
      <c r="AJ32" s="361"/>
      <c r="AK32" s="361"/>
      <c r="AL32" s="361"/>
      <c r="AM32" s="361"/>
      <c r="AN32" s="361"/>
      <c r="AO32" s="361"/>
      <c r="AP32" s="361"/>
      <c r="CQ32" s="651"/>
      <c r="CR32" s="651"/>
      <c r="CS32" s="651"/>
      <c r="CT32" s="651"/>
      <c r="CU32" s="651"/>
      <c r="CV32" s="651"/>
      <c r="CW32" s="651"/>
      <c r="CX32" s="651"/>
      <c r="CY32" s="651"/>
      <c r="CZ32" s="651"/>
      <c r="DA32" s="651"/>
      <c r="DB32" s="651"/>
      <c r="DC32" s="651"/>
      <c r="DD32" s="651"/>
      <c r="DE32" s="651"/>
      <c r="DF32" s="651"/>
      <c r="DG32" s="651"/>
      <c r="DH32" s="651"/>
      <c r="DI32" s="651"/>
      <c r="DJ32" s="651"/>
      <c r="DK32" s="651"/>
      <c r="DL32" s="651"/>
      <c r="DM32" s="651"/>
      <c r="DN32" s="651"/>
      <c r="DO32" s="651"/>
      <c r="DP32" s="651"/>
      <c r="DQ32" s="651"/>
      <c r="DR32" s="651"/>
      <c r="DS32" s="651"/>
      <c r="DT32" s="651"/>
      <c r="DU32" s="651"/>
      <c r="DV32" s="651"/>
      <c r="DW32" s="651"/>
      <c r="DX32" s="651"/>
      <c r="DY32" s="651"/>
      <c r="DZ32" s="651"/>
      <c r="EA32" s="651"/>
      <c r="EB32" s="651"/>
      <c r="EC32" s="651"/>
      <c r="ED32" s="651"/>
      <c r="EE32" s="651"/>
      <c r="EF32" s="651"/>
      <c r="EG32" s="651"/>
      <c r="EH32" s="651"/>
      <c r="EI32" s="651"/>
      <c r="EJ32" s="651"/>
      <c r="EK32" s="651"/>
      <c r="EL32" s="651"/>
      <c r="EM32" s="651"/>
      <c r="EN32" s="651"/>
      <c r="EO32" s="651"/>
      <c r="EP32" s="651"/>
      <c r="EQ32" s="651"/>
      <c r="ER32" s="651"/>
    </row>
    <row r="33" spans="1:148" s="380" customFormat="1" ht="33.75" x14ac:dyDescent="0.2">
      <c r="A33" s="354" t="s">
        <v>1224</v>
      </c>
      <c r="B33" s="353" t="s">
        <v>712</v>
      </c>
      <c r="C33" s="353" t="s">
        <v>698</v>
      </c>
      <c r="D33" s="216" t="s">
        <v>1269</v>
      </c>
      <c r="E33" s="278" t="s">
        <v>713</v>
      </c>
      <c r="F33" s="278" t="s">
        <v>714</v>
      </c>
      <c r="G33" s="277">
        <v>0</v>
      </c>
      <c r="H33" s="278" t="s">
        <v>715</v>
      </c>
      <c r="I33" s="454" t="s">
        <v>484</v>
      </c>
      <c r="J33" s="354" t="s">
        <v>518</v>
      </c>
      <c r="K33" s="285">
        <f t="shared" si="1"/>
        <v>15313.8227778</v>
      </c>
      <c r="L33" s="285">
        <v>14139.9</v>
      </c>
      <c r="M33" s="306"/>
      <c r="N33" s="309"/>
      <c r="O33" s="504">
        <v>3677.5051920000001</v>
      </c>
      <c r="P33" s="504">
        <f t="shared" si="3"/>
        <v>11636.3175858</v>
      </c>
      <c r="Q33" s="285">
        <v>0</v>
      </c>
      <c r="R33" s="300">
        <v>0</v>
      </c>
      <c r="S33" s="300">
        <v>0</v>
      </c>
      <c r="T33" s="300">
        <v>0</v>
      </c>
      <c r="U33" s="300">
        <v>0</v>
      </c>
      <c r="V33" s="306">
        <f t="shared" si="2"/>
        <v>0</v>
      </c>
      <c r="W33" s="355"/>
      <c r="X33" s="381"/>
      <c r="Y33" s="357"/>
      <c r="Z33" s="357"/>
      <c r="AA33" s="357"/>
      <c r="AB33" s="357"/>
      <c r="AC33" s="357"/>
      <c r="AD33" s="361"/>
      <c r="AE33" s="361"/>
      <c r="AF33" s="361"/>
      <c r="AG33" s="361"/>
      <c r="AH33" s="361"/>
      <c r="AI33" s="361"/>
      <c r="AJ33" s="361"/>
      <c r="AK33" s="361"/>
      <c r="AL33" s="361"/>
      <c r="AM33" s="361"/>
      <c r="AN33" s="361"/>
      <c r="AO33" s="361"/>
      <c r="AP33" s="361"/>
      <c r="CQ33" s="651"/>
      <c r="CR33" s="651"/>
      <c r="CS33" s="651"/>
      <c r="CT33" s="651"/>
      <c r="CU33" s="651"/>
      <c r="CV33" s="651"/>
      <c r="CW33" s="651"/>
      <c r="CX33" s="651"/>
      <c r="CY33" s="651"/>
      <c r="CZ33" s="651"/>
      <c r="DA33" s="651"/>
      <c r="DB33" s="651"/>
      <c r="DC33" s="651"/>
      <c r="DD33" s="651"/>
      <c r="DE33" s="651"/>
      <c r="DF33" s="651"/>
      <c r="DG33" s="651"/>
      <c r="DH33" s="651"/>
      <c r="DI33" s="651"/>
      <c r="DJ33" s="651"/>
      <c r="DK33" s="651"/>
      <c r="DL33" s="651"/>
      <c r="DM33" s="651"/>
      <c r="DN33" s="651"/>
      <c r="DO33" s="651"/>
      <c r="DP33" s="651"/>
      <c r="DQ33" s="651"/>
      <c r="DR33" s="651"/>
      <c r="DS33" s="651"/>
      <c r="DT33" s="651"/>
      <c r="DU33" s="651"/>
      <c r="DV33" s="651"/>
      <c r="DW33" s="651"/>
      <c r="DX33" s="651"/>
      <c r="DY33" s="651"/>
      <c r="DZ33" s="651"/>
      <c r="EA33" s="651"/>
      <c r="EB33" s="651"/>
      <c r="EC33" s="651"/>
      <c r="ED33" s="651"/>
      <c r="EE33" s="651"/>
      <c r="EF33" s="651"/>
      <c r="EG33" s="651"/>
      <c r="EH33" s="651"/>
      <c r="EI33" s="651"/>
      <c r="EJ33" s="651"/>
      <c r="EK33" s="651"/>
      <c r="EL33" s="651"/>
      <c r="EM33" s="651"/>
      <c r="EN33" s="651"/>
      <c r="EO33" s="651"/>
      <c r="EP33" s="651"/>
      <c r="EQ33" s="651"/>
      <c r="ER33" s="651"/>
    </row>
    <row r="34" spans="1:148" s="380" customFormat="1" ht="33.75" x14ac:dyDescent="0.2">
      <c r="A34" s="354" t="s">
        <v>711</v>
      </c>
      <c r="B34" s="353" t="s">
        <v>717</v>
      </c>
      <c r="C34" s="353" t="s">
        <v>698</v>
      </c>
      <c r="D34" s="216" t="s">
        <v>1268</v>
      </c>
      <c r="E34" s="278" t="s">
        <v>713</v>
      </c>
      <c r="F34" s="278" t="s">
        <v>714</v>
      </c>
      <c r="G34" s="277">
        <v>0</v>
      </c>
      <c r="H34" s="278" t="s">
        <v>718</v>
      </c>
      <c r="I34" s="454" t="s">
        <v>484</v>
      </c>
      <c r="J34" s="354" t="s">
        <v>518</v>
      </c>
      <c r="K34" s="285">
        <f t="shared" si="1"/>
        <v>43630.949198600007</v>
      </c>
      <c r="L34" s="285">
        <v>40286.300000000003</v>
      </c>
      <c r="M34" s="306"/>
      <c r="N34" s="309"/>
      <c r="O34" s="504">
        <v>10477.660904</v>
      </c>
      <c r="P34" s="504">
        <f t="shared" si="3"/>
        <v>33153.288294600003</v>
      </c>
      <c r="Q34" s="285">
        <v>0</v>
      </c>
      <c r="R34" s="300">
        <v>0</v>
      </c>
      <c r="S34" s="300">
        <v>0</v>
      </c>
      <c r="T34" s="300">
        <v>0</v>
      </c>
      <c r="U34" s="300">
        <v>0</v>
      </c>
      <c r="V34" s="306">
        <f t="shared" si="2"/>
        <v>0</v>
      </c>
      <c r="W34" s="355"/>
      <c r="X34" s="381"/>
      <c r="Y34" s="357"/>
      <c r="Z34" s="357"/>
      <c r="AA34" s="357"/>
      <c r="AB34" s="357"/>
      <c r="AC34" s="357"/>
      <c r="AD34" s="361"/>
      <c r="AE34" s="361"/>
      <c r="AF34" s="361"/>
      <c r="AG34" s="361"/>
      <c r="AH34" s="361"/>
      <c r="AI34" s="361"/>
      <c r="AJ34" s="361"/>
      <c r="AK34" s="361"/>
      <c r="AL34" s="361"/>
      <c r="AM34" s="361"/>
      <c r="AN34" s="361"/>
      <c r="AO34" s="361"/>
      <c r="AP34" s="361"/>
      <c r="CQ34" s="651"/>
      <c r="CR34" s="651"/>
      <c r="CS34" s="651"/>
      <c r="CT34" s="651"/>
      <c r="CU34" s="651"/>
      <c r="CV34" s="651"/>
      <c r="CW34" s="651"/>
      <c r="CX34" s="651"/>
      <c r="CY34" s="651"/>
      <c r="CZ34" s="651"/>
      <c r="DA34" s="651"/>
      <c r="DB34" s="651"/>
      <c r="DC34" s="651"/>
      <c r="DD34" s="651"/>
      <c r="DE34" s="651"/>
      <c r="DF34" s="651"/>
      <c r="DG34" s="651"/>
      <c r="DH34" s="651"/>
      <c r="DI34" s="651"/>
      <c r="DJ34" s="651"/>
      <c r="DK34" s="651"/>
      <c r="DL34" s="651"/>
      <c r="DM34" s="651"/>
      <c r="DN34" s="651"/>
      <c r="DO34" s="651"/>
      <c r="DP34" s="651"/>
      <c r="DQ34" s="651"/>
      <c r="DR34" s="651"/>
      <c r="DS34" s="651"/>
      <c r="DT34" s="651"/>
      <c r="DU34" s="651"/>
      <c r="DV34" s="651"/>
      <c r="DW34" s="651"/>
      <c r="DX34" s="651"/>
      <c r="DY34" s="651"/>
      <c r="DZ34" s="651"/>
      <c r="EA34" s="651"/>
      <c r="EB34" s="651"/>
      <c r="EC34" s="651"/>
      <c r="ED34" s="651"/>
      <c r="EE34" s="651"/>
      <c r="EF34" s="651"/>
      <c r="EG34" s="651"/>
      <c r="EH34" s="651"/>
      <c r="EI34" s="651"/>
      <c r="EJ34" s="651"/>
      <c r="EK34" s="651"/>
      <c r="EL34" s="651"/>
      <c r="EM34" s="651"/>
      <c r="EN34" s="651"/>
      <c r="EO34" s="651"/>
      <c r="EP34" s="651"/>
      <c r="EQ34" s="651"/>
      <c r="ER34" s="651"/>
    </row>
    <row r="35" spans="1:148" s="380" customFormat="1" ht="33.75" x14ac:dyDescent="0.2">
      <c r="A35" s="354" t="s">
        <v>716</v>
      </c>
      <c r="B35" s="353" t="s">
        <v>720</v>
      </c>
      <c r="C35" s="353" t="s">
        <v>698</v>
      </c>
      <c r="D35" s="216" t="s">
        <v>1267</v>
      </c>
      <c r="E35" s="278" t="s">
        <v>713</v>
      </c>
      <c r="F35" s="278" t="s">
        <v>714</v>
      </c>
      <c r="G35" s="277">
        <v>0</v>
      </c>
      <c r="H35" s="278" t="s">
        <v>721</v>
      </c>
      <c r="I35" s="454" t="s">
        <v>484</v>
      </c>
      <c r="J35" s="354" t="s">
        <v>518</v>
      </c>
      <c r="K35" s="285">
        <f t="shared" si="1"/>
        <v>58167.324633699995</v>
      </c>
      <c r="L35" s="285">
        <v>53708.35</v>
      </c>
      <c r="M35" s="306"/>
      <c r="N35" s="309"/>
      <c r="O35" s="504">
        <v>13968.467667999998</v>
      </c>
      <c r="P35" s="504">
        <f t="shared" si="3"/>
        <v>44198.856965699997</v>
      </c>
      <c r="Q35" s="285">
        <v>0</v>
      </c>
      <c r="R35" s="300">
        <v>0</v>
      </c>
      <c r="S35" s="300">
        <v>0</v>
      </c>
      <c r="T35" s="300">
        <v>0</v>
      </c>
      <c r="U35" s="300">
        <v>0</v>
      </c>
      <c r="V35" s="306">
        <f t="shared" si="2"/>
        <v>0</v>
      </c>
      <c r="W35" s="355"/>
      <c r="X35" s="381"/>
      <c r="Y35" s="357"/>
      <c r="Z35" s="357"/>
      <c r="AA35" s="357"/>
      <c r="AB35" s="357"/>
      <c r="AC35" s="357"/>
      <c r="AD35" s="361"/>
      <c r="AE35" s="361"/>
      <c r="AF35" s="361"/>
      <c r="AG35" s="361"/>
      <c r="AH35" s="361"/>
      <c r="AI35" s="361"/>
      <c r="AJ35" s="361"/>
      <c r="AK35" s="361"/>
      <c r="AL35" s="361"/>
      <c r="AM35" s="361"/>
      <c r="AN35" s="361"/>
      <c r="AO35" s="361"/>
      <c r="AP35" s="361"/>
      <c r="CQ35" s="651"/>
      <c r="CR35" s="651"/>
      <c r="CS35" s="651"/>
      <c r="CT35" s="651"/>
      <c r="CU35" s="651"/>
      <c r="CV35" s="651"/>
      <c r="CW35" s="651"/>
      <c r="CX35" s="651"/>
      <c r="CY35" s="651"/>
      <c r="CZ35" s="651"/>
      <c r="DA35" s="651"/>
      <c r="DB35" s="651"/>
      <c r="DC35" s="651"/>
      <c r="DD35" s="651"/>
      <c r="DE35" s="651"/>
      <c r="DF35" s="651"/>
      <c r="DG35" s="651"/>
      <c r="DH35" s="651"/>
      <c r="DI35" s="651"/>
      <c r="DJ35" s="651"/>
      <c r="DK35" s="651"/>
      <c r="DL35" s="651"/>
      <c r="DM35" s="651"/>
      <c r="DN35" s="651"/>
      <c r="DO35" s="651"/>
      <c r="DP35" s="651"/>
      <c r="DQ35" s="651"/>
      <c r="DR35" s="651"/>
      <c r="DS35" s="651"/>
      <c r="DT35" s="651"/>
      <c r="DU35" s="651"/>
      <c r="DV35" s="651"/>
      <c r="DW35" s="651"/>
      <c r="DX35" s="651"/>
      <c r="DY35" s="651"/>
      <c r="DZ35" s="651"/>
      <c r="EA35" s="651"/>
      <c r="EB35" s="651"/>
      <c r="EC35" s="651"/>
      <c r="ED35" s="651"/>
      <c r="EE35" s="651"/>
      <c r="EF35" s="651"/>
      <c r="EG35" s="651"/>
      <c r="EH35" s="651"/>
      <c r="EI35" s="651"/>
      <c r="EJ35" s="651"/>
      <c r="EK35" s="651"/>
      <c r="EL35" s="651"/>
      <c r="EM35" s="651"/>
      <c r="EN35" s="651"/>
      <c r="EO35" s="651"/>
      <c r="EP35" s="651"/>
      <c r="EQ35" s="651"/>
      <c r="ER35" s="651"/>
    </row>
    <row r="36" spans="1:148" s="380" customFormat="1" ht="33.75" x14ac:dyDescent="0.2">
      <c r="A36" s="354" t="s">
        <v>719</v>
      </c>
      <c r="B36" s="353" t="s">
        <v>724</v>
      </c>
      <c r="C36" s="353" t="s">
        <v>698</v>
      </c>
      <c r="D36" s="216" t="s">
        <v>1265</v>
      </c>
      <c r="E36" s="278" t="s">
        <v>713</v>
      </c>
      <c r="F36" s="278" t="s">
        <v>714</v>
      </c>
      <c r="G36" s="277">
        <v>0</v>
      </c>
      <c r="H36" s="278" t="s">
        <v>1264</v>
      </c>
      <c r="I36" s="454" t="s">
        <v>484</v>
      </c>
      <c r="J36" s="354" t="s">
        <v>518</v>
      </c>
      <c r="K36" s="285">
        <f t="shared" si="1"/>
        <v>75477.579936858994</v>
      </c>
      <c r="L36" s="285">
        <v>69691.64055472464</v>
      </c>
      <c r="M36" s="306"/>
      <c r="N36" s="309"/>
      <c r="O36" s="504">
        <v>18125.401875472784</v>
      </c>
      <c r="P36" s="504">
        <f t="shared" si="3"/>
        <v>57352.178061386207</v>
      </c>
      <c r="Q36" s="285">
        <v>0</v>
      </c>
      <c r="R36" s="300">
        <v>0</v>
      </c>
      <c r="S36" s="300">
        <v>0</v>
      </c>
      <c r="T36" s="300">
        <v>0</v>
      </c>
      <c r="U36" s="300">
        <v>0</v>
      </c>
      <c r="V36" s="306">
        <f t="shared" si="2"/>
        <v>0</v>
      </c>
      <c r="W36" s="355"/>
      <c r="X36" s="381"/>
      <c r="Y36" s="357"/>
      <c r="Z36" s="357"/>
      <c r="AA36" s="357"/>
      <c r="AB36" s="357"/>
      <c r="AC36" s="357"/>
      <c r="AD36" s="361"/>
      <c r="AE36" s="361"/>
      <c r="AF36" s="361"/>
      <c r="AG36" s="361"/>
      <c r="AH36" s="361"/>
      <c r="AI36" s="361"/>
      <c r="AJ36" s="361"/>
      <c r="AK36" s="361"/>
      <c r="AL36" s="361"/>
      <c r="AM36" s="361"/>
      <c r="AN36" s="361"/>
      <c r="AO36" s="361"/>
      <c r="AP36" s="361"/>
      <c r="CQ36" s="651"/>
      <c r="CR36" s="651"/>
      <c r="CS36" s="651"/>
      <c r="CT36" s="651"/>
      <c r="CU36" s="651"/>
      <c r="CV36" s="651"/>
      <c r="CW36" s="651"/>
      <c r="CX36" s="651"/>
      <c r="CY36" s="651"/>
      <c r="CZ36" s="651"/>
      <c r="DA36" s="651"/>
      <c r="DB36" s="651"/>
      <c r="DC36" s="651"/>
      <c r="DD36" s="651"/>
      <c r="DE36" s="651"/>
      <c r="DF36" s="651"/>
      <c r="DG36" s="651"/>
      <c r="DH36" s="651"/>
      <c r="DI36" s="651"/>
      <c r="DJ36" s="651"/>
      <c r="DK36" s="651"/>
      <c r="DL36" s="651"/>
      <c r="DM36" s="651"/>
      <c r="DN36" s="651"/>
      <c r="DO36" s="651"/>
      <c r="DP36" s="651"/>
      <c r="DQ36" s="651"/>
      <c r="DR36" s="651"/>
      <c r="DS36" s="651"/>
      <c r="DT36" s="651"/>
      <c r="DU36" s="651"/>
      <c r="DV36" s="651"/>
      <c r="DW36" s="651"/>
      <c r="DX36" s="651"/>
      <c r="DY36" s="651"/>
      <c r="DZ36" s="651"/>
      <c r="EA36" s="651"/>
      <c r="EB36" s="651"/>
      <c r="EC36" s="651"/>
      <c r="ED36" s="651"/>
      <c r="EE36" s="651"/>
      <c r="EF36" s="651"/>
      <c r="EG36" s="651"/>
      <c r="EH36" s="651"/>
      <c r="EI36" s="651"/>
      <c r="EJ36" s="651"/>
      <c r="EK36" s="651"/>
      <c r="EL36" s="651"/>
      <c r="EM36" s="651"/>
      <c r="EN36" s="651"/>
      <c r="EO36" s="651"/>
      <c r="EP36" s="651"/>
      <c r="EQ36" s="651"/>
      <c r="ER36" s="651"/>
    </row>
    <row r="37" spans="1:148" s="380" customFormat="1" ht="33.75" x14ac:dyDescent="0.2">
      <c r="A37" s="354" t="s">
        <v>722</v>
      </c>
      <c r="B37" s="353" t="s">
        <v>727</v>
      </c>
      <c r="C37" s="353" t="s">
        <v>698</v>
      </c>
      <c r="D37" s="216" t="s">
        <v>1266</v>
      </c>
      <c r="E37" s="278" t="s">
        <v>713</v>
      </c>
      <c r="F37" s="278" t="s">
        <v>714</v>
      </c>
      <c r="G37" s="277">
        <v>0</v>
      </c>
      <c r="H37" s="278" t="s">
        <v>728</v>
      </c>
      <c r="I37" s="454" t="s">
        <v>484</v>
      </c>
      <c r="J37" s="354" t="s">
        <v>518</v>
      </c>
      <c r="K37" s="285">
        <f t="shared" si="1"/>
        <v>4443.9641726000009</v>
      </c>
      <c r="L37" s="285">
        <v>4103.3</v>
      </c>
      <c r="M37" s="306"/>
      <c r="N37" s="309"/>
      <c r="O37" s="504">
        <v>1067.1862639999999</v>
      </c>
      <c r="P37" s="504">
        <f t="shared" si="3"/>
        <v>3376.7779086000005</v>
      </c>
      <c r="Q37" s="285">
        <v>0</v>
      </c>
      <c r="R37" s="300">
        <v>0</v>
      </c>
      <c r="S37" s="300">
        <v>0</v>
      </c>
      <c r="T37" s="300">
        <v>0</v>
      </c>
      <c r="U37" s="300">
        <v>0</v>
      </c>
      <c r="V37" s="306">
        <f t="shared" si="2"/>
        <v>4.5474735088646412E-13</v>
      </c>
      <c r="W37" s="355"/>
      <c r="X37" s="381"/>
      <c r="Y37" s="357"/>
      <c r="Z37" s="357"/>
      <c r="AA37" s="357"/>
      <c r="AB37" s="357"/>
      <c r="AC37" s="357"/>
      <c r="AD37" s="361"/>
      <c r="AE37" s="361"/>
      <c r="AF37" s="361"/>
      <c r="AG37" s="361"/>
      <c r="AH37" s="361"/>
      <c r="AI37" s="361"/>
      <c r="AJ37" s="361"/>
      <c r="AK37" s="361"/>
      <c r="AL37" s="361"/>
      <c r="AM37" s="361"/>
      <c r="AN37" s="361"/>
      <c r="AO37" s="361"/>
      <c r="AP37" s="361"/>
      <c r="CQ37" s="651"/>
      <c r="CR37" s="651"/>
      <c r="CS37" s="651"/>
      <c r="CT37" s="651"/>
      <c r="CU37" s="651"/>
      <c r="CV37" s="651"/>
      <c r="CW37" s="651"/>
      <c r="CX37" s="651"/>
      <c r="CY37" s="651"/>
      <c r="CZ37" s="651"/>
      <c r="DA37" s="651"/>
      <c r="DB37" s="651"/>
      <c r="DC37" s="651"/>
      <c r="DD37" s="651"/>
      <c r="DE37" s="651"/>
      <c r="DF37" s="651"/>
      <c r="DG37" s="651"/>
      <c r="DH37" s="651"/>
      <c r="DI37" s="651"/>
      <c r="DJ37" s="651"/>
      <c r="DK37" s="651"/>
      <c r="DL37" s="651"/>
      <c r="DM37" s="651"/>
      <c r="DN37" s="651"/>
      <c r="DO37" s="651"/>
      <c r="DP37" s="651"/>
      <c r="DQ37" s="651"/>
      <c r="DR37" s="651"/>
      <c r="DS37" s="651"/>
      <c r="DT37" s="651"/>
      <c r="DU37" s="651"/>
      <c r="DV37" s="651"/>
      <c r="DW37" s="651"/>
      <c r="DX37" s="651"/>
      <c r="DY37" s="651"/>
      <c r="DZ37" s="651"/>
      <c r="EA37" s="651"/>
      <c r="EB37" s="651"/>
      <c r="EC37" s="651"/>
      <c r="ED37" s="651"/>
      <c r="EE37" s="651"/>
      <c r="EF37" s="651"/>
      <c r="EG37" s="651"/>
      <c r="EH37" s="651"/>
      <c r="EI37" s="651"/>
      <c r="EJ37" s="651"/>
      <c r="EK37" s="651"/>
      <c r="EL37" s="651"/>
      <c r="EM37" s="651"/>
      <c r="EN37" s="651"/>
      <c r="EO37" s="651"/>
      <c r="EP37" s="651"/>
      <c r="EQ37" s="651"/>
      <c r="ER37" s="651"/>
    </row>
    <row r="38" spans="1:148" s="359" customFormat="1" ht="45" x14ac:dyDescent="0.2">
      <c r="A38" s="354" t="s">
        <v>723</v>
      </c>
      <c r="B38" s="353" t="s">
        <v>730</v>
      </c>
      <c r="C38" s="353" t="s">
        <v>698</v>
      </c>
      <c r="D38" s="216" t="s">
        <v>731</v>
      </c>
      <c r="E38" s="278" t="s">
        <v>732</v>
      </c>
      <c r="F38" s="277" t="s">
        <v>74</v>
      </c>
      <c r="G38" s="277">
        <v>0</v>
      </c>
      <c r="H38" s="278">
        <v>4.8</v>
      </c>
      <c r="I38" s="454" t="s">
        <v>484</v>
      </c>
      <c r="J38" s="354" t="s">
        <v>621</v>
      </c>
      <c r="K38" s="285">
        <f t="shared" si="1"/>
        <v>74376.225883284045</v>
      </c>
      <c r="L38" s="285">
        <v>68048.47</v>
      </c>
      <c r="M38" s="306"/>
      <c r="N38" s="300"/>
      <c r="O38" s="285">
        <v>7000.8265935999998</v>
      </c>
      <c r="P38" s="285">
        <f>(L38*85%)*$P$9</f>
        <v>63466.603198572004</v>
      </c>
      <c r="Q38" s="285">
        <f>(L38*5%)*$Q$9</f>
        <v>3908.7960911120526</v>
      </c>
      <c r="R38" s="300">
        <v>0</v>
      </c>
      <c r="S38" s="306">
        <v>0</v>
      </c>
      <c r="T38" s="306">
        <v>0</v>
      </c>
      <c r="U38" s="306">
        <v>0</v>
      </c>
      <c r="V38" s="306">
        <f t="shared" si="2"/>
        <v>-6.3664629124104977E-12</v>
      </c>
      <c r="W38" s="355"/>
      <c r="X38" s="381"/>
      <c r="Y38" s="357"/>
      <c r="Z38" s="357"/>
      <c r="AA38" s="357"/>
      <c r="AB38" s="357"/>
      <c r="AC38" s="357"/>
      <c r="AD38" s="358"/>
      <c r="AE38" s="358"/>
      <c r="AF38" s="358"/>
      <c r="AG38" s="358"/>
      <c r="AH38" s="358"/>
      <c r="AI38" s="358"/>
      <c r="AJ38" s="358"/>
      <c r="AK38" s="358"/>
      <c r="AL38" s="358"/>
      <c r="AM38" s="358"/>
      <c r="AN38" s="358"/>
      <c r="AO38" s="358"/>
      <c r="AP38" s="358"/>
      <c r="CQ38" s="647"/>
      <c r="CR38" s="647"/>
      <c r="CS38" s="647"/>
      <c r="CT38" s="647"/>
      <c r="CU38" s="647"/>
      <c r="CV38" s="647"/>
      <c r="CW38" s="647"/>
      <c r="CX38" s="647"/>
      <c r="CY38" s="647"/>
      <c r="CZ38" s="647"/>
      <c r="DA38" s="647"/>
      <c r="DB38" s="647"/>
      <c r="DC38" s="647"/>
      <c r="DD38" s="647"/>
      <c r="DE38" s="647"/>
      <c r="DF38" s="647"/>
      <c r="DG38" s="647"/>
      <c r="DH38" s="647"/>
      <c r="DI38" s="647"/>
      <c r="DJ38" s="647"/>
      <c r="DK38" s="647"/>
      <c r="DL38" s="647"/>
      <c r="DM38" s="647"/>
      <c r="DN38" s="647"/>
      <c r="DO38" s="647"/>
      <c r="DP38" s="647"/>
      <c r="DQ38" s="647"/>
      <c r="DR38" s="647"/>
      <c r="DS38" s="647"/>
      <c r="DT38" s="647"/>
      <c r="DU38" s="647"/>
      <c r="DV38" s="647"/>
      <c r="DW38" s="647"/>
      <c r="DX38" s="647"/>
      <c r="DY38" s="647"/>
      <c r="DZ38" s="647"/>
      <c r="EA38" s="647"/>
      <c r="EB38" s="647"/>
      <c r="EC38" s="647"/>
      <c r="ED38" s="647"/>
      <c r="EE38" s="647"/>
      <c r="EF38" s="647"/>
      <c r="EG38" s="647"/>
      <c r="EH38" s="647"/>
      <c r="EI38" s="647"/>
      <c r="EJ38" s="647"/>
      <c r="EK38" s="647"/>
      <c r="EL38" s="647"/>
      <c r="EM38" s="647"/>
      <c r="EN38" s="647"/>
      <c r="EO38" s="647"/>
      <c r="EP38" s="647"/>
      <c r="EQ38" s="647"/>
      <c r="ER38" s="647"/>
    </row>
    <row r="39" spans="1:148" s="359" customFormat="1" ht="45" x14ac:dyDescent="0.2">
      <c r="A39" s="354" t="s">
        <v>726</v>
      </c>
      <c r="B39" s="353" t="s">
        <v>734</v>
      </c>
      <c r="C39" s="353" t="s">
        <v>698</v>
      </c>
      <c r="D39" s="216" t="s">
        <v>735</v>
      </c>
      <c r="E39" s="278" t="s">
        <v>732</v>
      </c>
      <c r="F39" s="277" t="s">
        <v>74</v>
      </c>
      <c r="G39" s="278">
        <v>0</v>
      </c>
      <c r="H39" s="278">
        <v>1.3</v>
      </c>
      <c r="I39" s="454" t="s">
        <v>484</v>
      </c>
      <c r="J39" s="354" t="s">
        <v>621</v>
      </c>
      <c r="K39" s="285">
        <f t="shared" si="1"/>
        <v>41198.141851553955</v>
      </c>
      <c r="L39" s="285">
        <v>37693.1</v>
      </c>
      <c r="M39" s="306"/>
      <c r="N39" s="300"/>
      <c r="O39" s="285">
        <v>3877.8661279999997</v>
      </c>
      <c r="P39" s="285">
        <f t="shared" ref="P39:P48" si="4">(L39*85%)*$P$9</f>
        <v>35155.133113559998</v>
      </c>
      <c r="Q39" s="285">
        <f t="shared" ref="Q39:Q48" si="5">(L39*5%)*$Q$9</f>
        <v>2165.1426099939599</v>
      </c>
      <c r="R39" s="306">
        <v>0</v>
      </c>
      <c r="S39" s="306">
        <v>0</v>
      </c>
      <c r="T39" s="306">
        <v>0</v>
      </c>
      <c r="U39" s="306">
        <v>0</v>
      </c>
      <c r="V39" s="306">
        <f t="shared" si="2"/>
        <v>-3.637978807091713E-12</v>
      </c>
      <c r="W39" s="355"/>
      <c r="X39" s="381"/>
      <c r="Y39" s="357"/>
      <c r="Z39" s="357"/>
      <c r="AA39" s="357"/>
      <c r="AB39" s="357"/>
      <c r="AC39" s="357"/>
      <c r="AD39" s="358"/>
      <c r="AE39" s="358"/>
      <c r="AF39" s="358"/>
      <c r="AG39" s="358"/>
      <c r="AH39" s="358"/>
      <c r="AI39" s="358"/>
      <c r="AJ39" s="358"/>
      <c r="AK39" s="358"/>
      <c r="AL39" s="358"/>
      <c r="AM39" s="358"/>
      <c r="AN39" s="358"/>
      <c r="AO39" s="358"/>
      <c r="AP39" s="358"/>
      <c r="CQ39" s="647"/>
      <c r="CR39" s="647"/>
      <c r="CS39" s="647"/>
      <c r="CT39" s="647"/>
      <c r="CU39" s="647"/>
      <c r="CV39" s="647"/>
      <c r="CW39" s="647"/>
      <c r="CX39" s="647"/>
      <c r="CY39" s="647"/>
      <c r="CZ39" s="647"/>
      <c r="DA39" s="647"/>
      <c r="DB39" s="647"/>
      <c r="DC39" s="647"/>
      <c r="DD39" s="647"/>
      <c r="DE39" s="647"/>
      <c r="DF39" s="647"/>
      <c r="DG39" s="647"/>
      <c r="DH39" s="647"/>
      <c r="DI39" s="647"/>
      <c r="DJ39" s="647"/>
      <c r="DK39" s="647"/>
      <c r="DL39" s="647"/>
      <c r="DM39" s="647"/>
      <c r="DN39" s="647"/>
      <c r="DO39" s="647"/>
      <c r="DP39" s="647"/>
      <c r="DQ39" s="647"/>
      <c r="DR39" s="647"/>
      <c r="DS39" s="647"/>
      <c r="DT39" s="647"/>
      <c r="DU39" s="647"/>
      <c r="DV39" s="647"/>
      <c r="DW39" s="647"/>
      <c r="DX39" s="647"/>
      <c r="DY39" s="647"/>
      <c r="DZ39" s="647"/>
      <c r="EA39" s="647"/>
      <c r="EB39" s="647"/>
      <c r="EC39" s="647"/>
      <c r="ED39" s="647"/>
      <c r="EE39" s="647"/>
      <c r="EF39" s="647"/>
      <c r="EG39" s="647"/>
      <c r="EH39" s="647"/>
      <c r="EI39" s="647"/>
      <c r="EJ39" s="647"/>
      <c r="EK39" s="647"/>
      <c r="EL39" s="647"/>
      <c r="EM39" s="647"/>
      <c r="EN39" s="647"/>
      <c r="EO39" s="647"/>
      <c r="EP39" s="647"/>
      <c r="EQ39" s="647"/>
      <c r="ER39" s="647"/>
    </row>
    <row r="40" spans="1:148" s="359" customFormat="1" ht="45" x14ac:dyDescent="0.2">
      <c r="A40" s="354" t="s">
        <v>729</v>
      </c>
      <c r="B40" s="353" t="s">
        <v>737</v>
      </c>
      <c r="C40" s="353" t="s">
        <v>698</v>
      </c>
      <c r="D40" s="216" t="s">
        <v>738</v>
      </c>
      <c r="E40" s="278" t="s">
        <v>732</v>
      </c>
      <c r="F40" s="277" t="s">
        <v>74</v>
      </c>
      <c r="G40" s="277">
        <v>0</v>
      </c>
      <c r="H40" s="278">
        <v>2.9</v>
      </c>
      <c r="I40" s="454" t="s">
        <v>484</v>
      </c>
      <c r="J40" s="354" t="s">
        <v>621</v>
      </c>
      <c r="K40" s="285">
        <f t="shared" si="1"/>
        <v>50778.769296472303</v>
      </c>
      <c r="L40" s="285">
        <v>46458.63</v>
      </c>
      <c r="M40" s="306"/>
      <c r="N40" s="300"/>
      <c r="O40" s="285">
        <v>4779.6638543999998</v>
      </c>
      <c r="P40" s="285">
        <f t="shared" si="4"/>
        <v>43330.458941387995</v>
      </c>
      <c r="Q40" s="285">
        <f t="shared" si="5"/>
        <v>2668.6465006843082</v>
      </c>
      <c r="R40" s="306">
        <v>0</v>
      </c>
      <c r="S40" s="306">
        <v>0</v>
      </c>
      <c r="T40" s="306">
        <v>0</v>
      </c>
      <c r="U40" s="306">
        <v>0</v>
      </c>
      <c r="V40" s="306">
        <f t="shared" si="2"/>
        <v>-1.8189894035458565E-12</v>
      </c>
      <c r="W40" s="382"/>
      <c r="X40" s="381"/>
      <c r="Y40" s="357"/>
      <c r="Z40" s="357"/>
      <c r="AA40" s="357"/>
      <c r="AB40" s="357"/>
      <c r="AC40" s="357"/>
      <c r="AD40" s="358"/>
      <c r="AE40" s="358"/>
      <c r="AF40" s="358"/>
      <c r="AG40" s="358"/>
      <c r="AH40" s="358"/>
      <c r="AI40" s="358"/>
      <c r="AJ40" s="358"/>
      <c r="AK40" s="358"/>
      <c r="AL40" s="358"/>
      <c r="AM40" s="358"/>
      <c r="AN40" s="358"/>
      <c r="AO40" s="358"/>
      <c r="AP40" s="358"/>
      <c r="CQ40" s="647"/>
      <c r="CR40" s="647"/>
      <c r="CS40" s="647"/>
      <c r="CT40" s="647"/>
      <c r="CU40" s="647"/>
      <c r="CV40" s="647"/>
      <c r="CW40" s="647"/>
      <c r="CX40" s="647"/>
      <c r="CY40" s="647"/>
      <c r="CZ40" s="647"/>
      <c r="DA40" s="647"/>
      <c r="DB40" s="647"/>
      <c r="DC40" s="647"/>
      <c r="DD40" s="647"/>
      <c r="DE40" s="647"/>
      <c r="DF40" s="647"/>
      <c r="DG40" s="647"/>
      <c r="DH40" s="647"/>
      <c r="DI40" s="647"/>
      <c r="DJ40" s="647"/>
      <c r="DK40" s="647"/>
      <c r="DL40" s="647"/>
      <c r="DM40" s="647"/>
      <c r="DN40" s="647"/>
      <c r="DO40" s="647"/>
      <c r="DP40" s="647"/>
      <c r="DQ40" s="647"/>
      <c r="DR40" s="647"/>
      <c r="DS40" s="647"/>
      <c r="DT40" s="647"/>
      <c r="DU40" s="647"/>
      <c r="DV40" s="647"/>
      <c r="DW40" s="647"/>
      <c r="DX40" s="647"/>
      <c r="DY40" s="647"/>
      <c r="DZ40" s="647"/>
      <c r="EA40" s="647"/>
      <c r="EB40" s="647"/>
      <c r="EC40" s="647"/>
      <c r="ED40" s="647"/>
      <c r="EE40" s="647"/>
      <c r="EF40" s="647"/>
      <c r="EG40" s="647"/>
      <c r="EH40" s="647"/>
      <c r="EI40" s="647"/>
      <c r="EJ40" s="647"/>
      <c r="EK40" s="647"/>
      <c r="EL40" s="647"/>
      <c r="EM40" s="647"/>
      <c r="EN40" s="647"/>
      <c r="EO40" s="647"/>
      <c r="EP40" s="647"/>
      <c r="EQ40" s="647"/>
      <c r="ER40" s="647"/>
    </row>
    <row r="41" spans="1:148" s="359" customFormat="1" ht="45" x14ac:dyDescent="0.2">
      <c r="A41" s="354" t="s">
        <v>733</v>
      </c>
      <c r="B41" s="353" t="s">
        <v>740</v>
      </c>
      <c r="C41" s="353" t="s">
        <v>698</v>
      </c>
      <c r="D41" s="216" t="s">
        <v>741</v>
      </c>
      <c r="E41" s="278" t="s">
        <v>732</v>
      </c>
      <c r="F41" s="277" t="s">
        <v>74</v>
      </c>
      <c r="G41" s="277">
        <v>0</v>
      </c>
      <c r="H41" s="278">
        <v>0.85</v>
      </c>
      <c r="I41" s="454" t="s">
        <v>484</v>
      </c>
      <c r="J41" s="354" t="s">
        <v>621</v>
      </c>
      <c r="K41" s="285">
        <f t="shared" si="1"/>
        <v>34337.286254018021</v>
      </c>
      <c r="L41" s="285">
        <v>31415.95</v>
      </c>
      <c r="M41" s="306"/>
      <c r="N41" s="300"/>
      <c r="O41" s="285">
        <v>3232.072936</v>
      </c>
      <c r="P41" s="285">
        <f t="shared" si="4"/>
        <v>29300.638688219999</v>
      </c>
      <c r="Q41" s="285">
        <f t="shared" si="5"/>
        <v>1804.5746297980202</v>
      </c>
      <c r="R41" s="306">
        <v>0</v>
      </c>
      <c r="S41" s="306">
        <v>0</v>
      </c>
      <c r="T41" s="306">
        <v>0</v>
      </c>
      <c r="U41" s="306">
        <v>0</v>
      </c>
      <c r="V41" s="306">
        <f t="shared" si="2"/>
        <v>2.0463630789890885E-12</v>
      </c>
      <c r="W41" s="382"/>
      <c r="X41" s="381"/>
      <c r="Y41" s="357"/>
      <c r="Z41" s="357"/>
      <c r="AA41" s="357"/>
      <c r="AB41" s="357"/>
      <c r="AC41" s="357"/>
      <c r="AD41" s="358"/>
      <c r="AE41" s="358"/>
      <c r="AF41" s="358"/>
      <c r="AG41" s="358"/>
      <c r="AH41" s="358"/>
      <c r="AI41" s="358"/>
      <c r="AJ41" s="358"/>
      <c r="AK41" s="358"/>
      <c r="AL41" s="358"/>
      <c r="AM41" s="358"/>
      <c r="AN41" s="358"/>
      <c r="AO41" s="358"/>
      <c r="AP41" s="358"/>
      <c r="CQ41" s="647"/>
      <c r="CR41" s="647"/>
      <c r="CS41" s="647"/>
      <c r="CT41" s="647"/>
      <c r="CU41" s="647"/>
      <c r="CV41" s="647"/>
      <c r="CW41" s="647"/>
      <c r="CX41" s="647"/>
      <c r="CY41" s="647"/>
      <c r="CZ41" s="647"/>
      <c r="DA41" s="647"/>
      <c r="DB41" s="647"/>
      <c r="DC41" s="647"/>
      <c r="DD41" s="647"/>
      <c r="DE41" s="647"/>
      <c r="DF41" s="647"/>
      <c r="DG41" s="647"/>
      <c r="DH41" s="647"/>
      <c r="DI41" s="647"/>
      <c r="DJ41" s="647"/>
      <c r="DK41" s="647"/>
      <c r="DL41" s="647"/>
      <c r="DM41" s="647"/>
      <c r="DN41" s="647"/>
      <c r="DO41" s="647"/>
      <c r="DP41" s="647"/>
      <c r="DQ41" s="647"/>
      <c r="DR41" s="647"/>
      <c r="DS41" s="647"/>
      <c r="DT41" s="647"/>
      <c r="DU41" s="647"/>
      <c r="DV41" s="647"/>
      <c r="DW41" s="647"/>
      <c r="DX41" s="647"/>
      <c r="DY41" s="647"/>
      <c r="DZ41" s="647"/>
      <c r="EA41" s="647"/>
      <c r="EB41" s="647"/>
      <c r="EC41" s="647"/>
      <c r="ED41" s="647"/>
      <c r="EE41" s="647"/>
      <c r="EF41" s="647"/>
      <c r="EG41" s="647"/>
      <c r="EH41" s="647"/>
      <c r="EI41" s="647"/>
      <c r="EJ41" s="647"/>
      <c r="EK41" s="647"/>
      <c r="EL41" s="647"/>
      <c r="EM41" s="647"/>
      <c r="EN41" s="647"/>
      <c r="EO41" s="647"/>
      <c r="EP41" s="647"/>
      <c r="EQ41" s="647"/>
      <c r="ER41" s="647"/>
    </row>
    <row r="42" spans="1:148" s="359" customFormat="1" ht="45" x14ac:dyDescent="0.2">
      <c r="A42" s="354" t="s">
        <v>736</v>
      </c>
      <c r="B42" s="353" t="s">
        <v>743</v>
      </c>
      <c r="C42" s="353" t="s">
        <v>698</v>
      </c>
      <c r="D42" s="216" t="s">
        <v>744</v>
      </c>
      <c r="E42" s="278" t="s">
        <v>732</v>
      </c>
      <c r="F42" s="277" t="s">
        <v>74</v>
      </c>
      <c r="G42" s="277">
        <v>0</v>
      </c>
      <c r="H42" s="278">
        <v>2.5</v>
      </c>
      <c r="I42" s="454" t="s">
        <v>484</v>
      </c>
      <c r="J42" s="354" t="s">
        <v>621</v>
      </c>
      <c r="K42" s="285">
        <f t="shared" si="1"/>
        <v>51265.990981427043</v>
      </c>
      <c r="L42" s="285">
        <v>46904.4</v>
      </c>
      <c r="M42" s="306"/>
      <c r="N42" s="300"/>
      <c r="O42" s="285">
        <v>4825.5246720000005</v>
      </c>
      <c r="P42" s="285">
        <f t="shared" si="4"/>
        <v>43746.214177440001</v>
      </c>
      <c r="Q42" s="285">
        <f t="shared" si="5"/>
        <v>2694.2521319870402</v>
      </c>
      <c r="R42" s="306">
        <v>0</v>
      </c>
      <c r="S42" s="306">
        <v>0</v>
      </c>
      <c r="T42" s="306">
        <v>0</v>
      </c>
      <c r="U42" s="306">
        <v>0</v>
      </c>
      <c r="V42" s="306">
        <f t="shared" si="2"/>
        <v>2.7284841053187847E-12</v>
      </c>
      <c r="W42" s="382"/>
      <c r="X42" s="381"/>
      <c r="Y42" s="357"/>
      <c r="Z42" s="357"/>
      <c r="AA42" s="357"/>
      <c r="AB42" s="357"/>
      <c r="AC42" s="357"/>
      <c r="AD42" s="358"/>
      <c r="AE42" s="358"/>
      <c r="AF42" s="358"/>
      <c r="AG42" s="358"/>
      <c r="AH42" s="358"/>
      <c r="AI42" s="358"/>
      <c r="AJ42" s="358"/>
      <c r="AK42" s="358"/>
      <c r="AL42" s="358"/>
      <c r="AM42" s="358"/>
      <c r="AN42" s="358"/>
      <c r="AO42" s="358"/>
      <c r="AP42" s="358"/>
      <c r="CQ42" s="647"/>
      <c r="CR42" s="647"/>
      <c r="CS42" s="647"/>
      <c r="CT42" s="647"/>
      <c r="CU42" s="647"/>
      <c r="CV42" s="647"/>
      <c r="CW42" s="647"/>
      <c r="CX42" s="647"/>
      <c r="CY42" s="647"/>
      <c r="CZ42" s="647"/>
      <c r="DA42" s="647"/>
      <c r="DB42" s="647"/>
      <c r="DC42" s="647"/>
      <c r="DD42" s="647"/>
      <c r="DE42" s="647"/>
      <c r="DF42" s="647"/>
      <c r="DG42" s="647"/>
      <c r="DH42" s="647"/>
      <c r="DI42" s="647"/>
      <c r="DJ42" s="647"/>
      <c r="DK42" s="647"/>
      <c r="DL42" s="647"/>
      <c r="DM42" s="647"/>
      <c r="DN42" s="647"/>
      <c r="DO42" s="647"/>
      <c r="DP42" s="647"/>
      <c r="DQ42" s="647"/>
      <c r="DR42" s="647"/>
      <c r="DS42" s="647"/>
      <c r="DT42" s="647"/>
      <c r="DU42" s="647"/>
      <c r="DV42" s="647"/>
      <c r="DW42" s="647"/>
      <c r="DX42" s="647"/>
      <c r="DY42" s="647"/>
      <c r="DZ42" s="647"/>
      <c r="EA42" s="647"/>
      <c r="EB42" s="647"/>
      <c r="EC42" s="647"/>
      <c r="ED42" s="647"/>
      <c r="EE42" s="647"/>
      <c r="EF42" s="647"/>
      <c r="EG42" s="647"/>
      <c r="EH42" s="647"/>
      <c r="EI42" s="647"/>
      <c r="EJ42" s="647"/>
      <c r="EK42" s="647"/>
      <c r="EL42" s="647"/>
      <c r="EM42" s="647"/>
      <c r="EN42" s="647"/>
      <c r="EO42" s="647"/>
      <c r="EP42" s="647"/>
      <c r="EQ42" s="647"/>
      <c r="ER42" s="647"/>
    </row>
    <row r="43" spans="1:148" s="359" customFormat="1" ht="45" x14ac:dyDescent="0.2">
      <c r="A43" s="354" t="s">
        <v>739</v>
      </c>
      <c r="B43" s="353" t="s">
        <v>746</v>
      </c>
      <c r="C43" s="353" t="s">
        <v>698</v>
      </c>
      <c r="D43" s="216" t="s">
        <v>747</v>
      </c>
      <c r="E43" s="278" t="s">
        <v>732</v>
      </c>
      <c r="F43" s="277" t="s">
        <v>74</v>
      </c>
      <c r="G43" s="277">
        <v>0</v>
      </c>
      <c r="H43" s="278">
        <v>4.2</v>
      </c>
      <c r="I43" s="454" t="s">
        <v>484</v>
      </c>
      <c r="J43" s="354" t="s">
        <v>621</v>
      </c>
      <c r="K43" s="285">
        <f t="shared" si="1"/>
        <v>70437.082771828136</v>
      </c>
      <c r="L43" s="285">
        <v>64444.46</v>
      </c>
      <c r="M43" s="306"/>
      <c r="N43" s="300"/>
      <c r="O43" s="285">
        <v>6630.0460447999994</v>
      </c>
      <c r="P43" s="285">
        <f t="shared" si="4"/>
        <v>60105.259841496001</v>
      </c>
      <c r="Q43" s="285">
        <f t="shared" si="5"/>
        <v>3701.776885532136</v>
      </c>
      <c r="R43" s="306">
        <v>0</v>
      </c>
      <c r="S43" s="306">
        <v>0</v>
      </c>
      <c r="T43" s="306">
        <v>0</v>
      </c>
      <c r="U43" s="306">
        <v>0</v>
      </c>
      <c r="V43" s="306">
        <f t="shared" si="2"/>
        <v>-2.2737367544323206E-12</v>
      </c>
      <c r="W43" s="382"/>
      <c r="X43" s="381"/>
      <c r="Y43" s="357"/>
      <c r="Z43" s="357"/>
      <c r="AA43" s="357"/>
      <c r="AB43" s="357"/>
      <c r="AC43" s="357"/>
      <c r="AD43" s="358"/>
      <c r="AE43" s="358"/>
      <c r="AF43" s="358"/>
      <c r="AG43" s="358"/>
      <c r="AH43" s="358"/>
      <c r="AI43" s="358"/>
      <c r="AJ43" s="358"/>
      <c r="AK43" s="358"/>
      <c r="AL43" s="358"/>
      <c r="AM43" s="358"/>
      <c r="AN43" s="358"/>
      <c r="AO43" s="358"/>
      <c r="AP43" s="358"/>
      <c r="CQ43" s="647"/>
      <c r="CR43" s="647"/>
      <c r="CS43" s="647"/>
      <c r="CT43" s="647"/>
      <c r="CU43" s="647"/>
      <c r="CV43" s="647"/>
      <c r="CW43" s="647"/>
      <c r="CX43" s="647"/>
      <c r="CY43" s="647"/>
      <c r="CZ43" s="647"/>
      <c r="DA43" s="647"/>
      <c r="DB43" s="647"/>
      <c r="DC43" s="647"/>
      <c r="DD43" s="647"/>
      <c r="DE43" s="647"/>
      <c r="DF43" s="647"/>
      <c r="DG43" s="647"/>
      <c r="DH43" s="647"/>
      <c r="DI43" s="647"/>
      <c r="DJ43" s="647"/>
      <c r="DK43" s="647"/>
      <c r="DL43" s="647"/>
      <c r="DM43" s="647"/>
      <c r="DN43" s="647"/>
      <c r="DO43" s="647"/>
      <c r="DP43" s="647"/>
      <c r="DQ43" s="647"/>
      <c r="DR43" s="647"/>
      <c r="DS43" s="647"/>
      <c r="DT43" s="647"/>
      <c r="DU43" s="647"/>
      <c r="DV43" s="647"/>
      <c r="DW43" s="647"/>
      <c r="DX43" s="647"/>
      <c r="DY43" s="647"/>
      <c r="DZ43" s="647"/>
      <c r="EA43" s="647"/>
      <c r="EB43" s="647"/>
      <c r="EC43" s="647"/>
      <c r="ED43" s="647"/>
      <c r="EE43" s="647"/>
      <c r="EF43" s="647"/>
      <c r="EG43" s="647"/>
      <c r="EH43" s="647"/>
      <c r="EI43" s="647"/>
      <c r="EJ43" s="647"/>
      <c r="EK43" s="647"/>
      <c r="EL43" s="647"/>
      <c r="EM43" s="647"/>
      <c r="EN43" s="647"/>
      <c r="EO43" s="647"/>
      <c r="EP43" s="647"/>
      <c r="EQ43" s="647"/>
      <c r="ER43" s="647"/>
    </row>
    <row r="44" spans="1:148" s="359" customFormat="1" ht="45" x14ac:dyDescent="0.2">
      <c r="A44" s="354" t="s">
        <v>742</v>
      </c>
      <c r="B44" s="353" t="s">
        <v>749</v>
      </c>
      <c r="C44" s="353" t="s">
        <v>698</v>
      </c>
      <c r="D44" s="216" t="s">
        <v>750</v>
      </c>
      <c r="E44" s="278" t="s">
        <v>732</v>
      </c>
      <c r="F44" s="277" t="s">
        <v>74</v>
      </c>
      <c r="G44" s="277">
        <v>0</v>
      </c>
      <c r="H44" s="278">
        <v>0.4</v>
      </c>
      <c r="I44" s="454" t="s">
        <v>484</v>
      </c>
      <c r="J44" s="354" t="s">
        <v>621</v>
      </c>
      <c r="K44" s="285">
        <f t="shared" si="1"/>
        <v>22772.698053823897</v>
      </c>
      <c r="L44" s="285">
        <v>20835.25</v>
      </c>
      <c r="M44" s="306"/>
      <c r="N44" s="300"/>
      <c r="O44" s="285">
        <v>2143.5305200000003</v>
      </c>
      <c r="P44" s="285">
        <f t="shared" si="4"/>
        <v>19432.362612899997</v>
      </c>
      <c r="Q44" s="285">
        <f t="shared" si="5"/>
        <v>1196.8049209239</v>
      </c>
      <c r="R44" s="306">
        <v>0</v>
      </c>
      <c r="S44" s="306">
        <v>0</v>
      </c>
      <c r="T44" s="306">
        <v>0</v>
      </c>
      <c r="U44" s="306">
        <v>0</v>
      </c>
      <c r="V44" s="306">
        <f t="shared" si="2"/>
        <v>-2.2737367544323206E-13</v>
      </c>
      <c r="W44" s="382"/>
      <c r="X44" s="381"/>
      <c r="Y44" s="357"/>
      <c r="Z44" s="357"/>
      <c r="AA44" s="357"/>
      <c r="AB44" s="357"/>
      <c r="AC44" s="357"/>
      <c r="AD44" s="358"/>
      <c r="AE44" s="358"/>
      <c r="AF44" s="358"/>
      <c r="AG44" s="358"/>
      <c r="AH44" s="358"/>
      <c r="AI44" s="358"/>
      <c r="AJ44" s="358"/>
      <c r="AK44" s="358"/>
      <c r="AL44" s="358"/>
      <c r="AM44" s="358"/>
      <c r="AN44" s="358"/>
      <c r="AO44" s="358"/>
      <c r="AP44" s="358"/>
      <c r="CQ44" s="647"/>
      <c r="CR44" s="647"/>
      <c r="CS44" s="647"/>
      <c r="CT44" s="647"/>
      <c r="CU44" s="647"/>
      <c r="CV44" s="647"/>
      <c r="CW44" s="647"/>
      <c r="CX44" s="647"/>
      <c r="CY44" s="647"/>
      <c r="CZ44" s="647"/>
      <c r="DA44" s="647"/>
      <c r="DB44" s="647"/>
      <c r="DC44" s="647"/>
      <c r="DD44" s="647"/>
      <c r="DE44" s="647"/>
      <c r="DF44" s="647"/>
      <c r="DG44" s="647"/>
      <c r="DH44" s="647"/>
      <c r="DI44" s="647"/>
      <c r="DJ44" s="647"/>
      <c r="DK44" s="647"/>
      <c r="DL44" s="647"/>
      <c r="DM44" s="647"/>
      <c r="DN44" s="647"/>
      <c r="DO44" s="647"/>
      <c r="DP44" s="647"/>
      <c r="DQ44" s="647"/>
      <c r="DR44" s="647"/>
      <c r="DS44" s="647"/>
      <c r="DT44" s="647"/>
      <c r="DU44" s="647"/>
      <c r="DV44" s="647"/>
      <c r="DW44" s="647"/>
      <c r="DX44" s="647"/>
      <c r="DY44" s="647"/>
      <c r="DZ44" s="647"/>
      <c r="EA44" s="647"/>
      <c r="EB44" s="647"/>
      <c r="EC44" s="647"/>
      <c r="ED44" s="647"/>
      <c r="EE44" s="647"/>
      <c r="EF44" s="647"/>
      <c r="EG44" s="647"/>
      <c r="EH44" s="647"/>
      <c r="EI44" s="647"/>
      <c r="EJ44" s="647"/>
      <c r="EK44" s="647"/>
      <c r="EL44" s="647"/>
      <c r="EM44" s="647"/>
      <c r="EN44" s="647"/>
      <c r="EO44" s="647"/>
      <c r="EP44" s="647"/>
      <c r="EQ44" s="647"/>
      <c r="ER44" s="647"/>
    </row>
    <row r="45" spans="1:148" s="359" customFormat="1" ht="45" x14ac:dyDescent="0.2">
      <c r="A45" s="354" t="s">
        <v>745</v>
      </c>
      <c r="B45" s="353" t="s">
        <v>752</v>
      </c>
      <c r="C45" s="353" t="s">
        <v>698</v>
      </c>
      <c r="D45" s="216" t="s">
        <v>753</v>
      </c>
      <c r="E45" s="278" t="s">
        <v>732</v>
      </c>
      <c r="F45" s="277" t="s">
        <v>74</v>
      </c>
      <c r="G45" s="277">
        <v>0</v>
      </c>
      <c r="H45" s="278">
        <v>0.7</v>
      </c>
      <c r="I45" s="454" t="s">
        <v>484</v>
      </c>
      <c r="J45" s="354" t="s">
        <v>621</v>
      </c>
      <c r="K45" s="285">
        <f t="shared" si="1"/>
        <v>39169.040652577103</v>
      </c>
      <c r="L45" s="285">
        <v>35836.629999999997</v>
      </c>
      <c r="M45" s="306"/>
      <c r="N45" s="300"/>
      <c r="O45" s="285">
        <v>3686.8724943999996</v>
      </c>
      <c r="P45" s="285">
        <f t="shared" si="4"/>
        <v>33423.663694187999</v>
      </c>
      <c r="Q45" s="285">
        <f t="shared" si="5"/>
        <v>2058.504463989108</v>
      </c>
      <c r="R45" s="306">
        <v>0</v>
      </c>
      <c r="S45" s="306">
        <v>0</v>
      </c>
      <c r="T45" s="306">
        <v>0</v>
      </c>
      <c r="U45" s="306">
        <v>0</v>
      </c>
      <c r="V45" s="306">
        <f t="shared" si="2"/>
        <v>-2.2737367544323206E-12</v>
      </c>
      <c r="W45" s="382"/>
      <c r="X45" s="381"/>
      <c r="Y45" s="357"/>
      <c r="Z45" s="357"/>
      <c r="AA45" s="357"/>
      <c r="AB45" s="357"/>
      <c r="AC45" s="357"/>
      <c r="AD45" s="358"/>
      <c r="AE45" s="358"/>
      <c r="AF45" s="358"/>
      <c r="AG45" s="358"/>
      <c r="AH45" s="358"/>
      <c r="AI45" s="358"/>
      <c r="AJ45" s="358"/>
      <c r="AK45" s="358"/>
      <c r="AL45" s="358"/>
      <c r="AM45" s="358"/>
      <c r="AN45" s="358"/>
      <c r="AO45" s="358"/>
      <c r="AP45" s="358"/>
      <c r="CQ45" s="647"/>
      <c r="CR45" s="647"/>
      <c r="CS45" s="647"/>
      <c r="CT45" s="647"/>
      <c r="CU45" s="647"/>
      <c r="CV45" s="647"/>
      <c r="CW45" s="647"/>
      <c r="CX45" s="647"/>
      <c r="CY45" s="647"/>
      <c r="CZ45" s="647"/>
      <c r="DA45" s="647"/>
      <c r="DB45" s="647"/>
      <c r="DC45" s="647"/>
      <c r="DD45" s="647"/>
      <c r="DE45" s="647"/>
      <c r="DF45" s="647"/>
      <c r="DG45" s="647"/>
      <c r="DH45" s="647"/>
      <c r="DI45" s="647"/>
      <c r="DJ45" s="647"/>
      <c r="DK45" s="647"/>
      <c r="DL45" s="647"/>
      <c r="DM45" s="647"/>
      <c r="DN45" s="647"/>
      <c r="DO45" s="647"/>
      <c r="DP45" s="647"/>
      <c r="DQ45" s="647"/>
      <c r="DR45" s="647"/>
      <c r="DS45" s="647"/>
      <c r="DT45" s="647"/>
      <c r="DU45" s="647"/>
      <c r="DV45" s="647"/>
      <c r="DW45" s="647"/>
      <c r="DX45" s="647"/>
      <c r="DY45" s="647"/>
      <c r="DZ45" s="647"/>
      <c r="EA45" s="647"/>
      <c r="EB45" s="647"/>
      <c r="EC45" s="647"/>
      <c r="ED45" s="647"/>
      <c r="EE45" s="647"/>
      <c r="EF45" s="647"/>
      <c r="EG45" s="647"/>
      <c r="EH45" s="647"/>
      <c r="EI45" s="647"/>
      <c r="EJ45" s="647"/>
      <c r="EK45" s="647"/>
      <c r="EL45" s="647"/>
      <c r="EM45" s="647"/>
      <c r="EN45" s="647"/>
      <c r="EO45" s="647"/>
      <c r="EP45" s="647"/>
      <c r="EQ45" s="647"/>
      <c r="ER45" s="647"/>
    </row>
    <row r="46" spans="1:148" s="359" customFormat="1" ht="45" x14ac:dyDescent="0.2">
      <c r="A46" s="354" t="s">
        <v>748</v>
      </c>
      <c r="B46" s="353" t="s">
        <v>755</v>
      </c>
      <c r="C46" s="353" t="s">
        <v>698</v>
      </c>
      <c r="D46" s="216" t="s">
        <v>756</v>
      </c>
      <c r="E46" s="278" t="s">
        <v>732</v>
      </c>
      <c r="F46" s="277" t="s">
        <v>74</v>
      </c>
      <c r="G46" s="277">
        <v>0</v>
      </c>
      <c r="H46" s="278">
        <v>3.4</v>
      </c>
      <c r="I46" s="454" t="s">
        <v>484</v>
      </c>
      <c r="J46" s="354" t="s">
        <v>621</v>
      </c>
      <c r="K46" s="285">
        <f t="shared" si="1"/>
        <v>60234.118347758267</v>
      </c>
      <c r="L46" s="285">
        <v>55109.54</v>
      </c>
      <c r="M46" s="306"/>
      <c r="N46" s="300"/>
      <c r="O46" s="285">
        <v>5669.6694752000003</v>
      </c>
      <c r="P46" s="285">
        <f t="shared" si="4"/>
        <v>51398.882408903999</v>
      </c>
      <c r="Q46" s="285">
        <f t="shared" si="5"/>
        <v>3165.5664636542642</v>
      </c>
      <c r="R46" s="306">
        <v>0</v>
      </c>
      <c r="S46" s="306">
        <v>0</v>
      </c>
      <c r="T46" s="306">
        <v>0</v>
      </c>
      <c r="U46" s="306">
        <v>0</v>
      </c>
      <c r="V46" s="306">
        <f t="shared" si="2"/>
        <v>0</v>
      </c>
      <c r="W46" s="382"/>
      <c r="X46" s="381"/>
      <c r="Y46" s="357"/>
      <c r="Z46" s="357"/>
      <c r="AA46" s="357"/>
      <c r="AB46" s="357"/>
      <c r="AC46" s="357"/>
      <c r="AD46" s="358"/>
      <c r="AE46" s="358"/>
      <c r="AF46" s="358"/>
      <c r="AG46" s="358"/>
      <c r="AH46" s="358"/>
      <c r="AI46" s="358"/>
      <c r="AJ46" s="358"/>
      <c r="AK46" s="358"/>
      <c r="AL46" s="358"/>
      <c r="AM46" s="358"/>
      <c r="AN46" s="358"/>
      <c r="AO46" s="358"/>
      <c r="AP46" s="358"/>
      <c r="CQ46" s="647"/>
      <c r="CR46" s="647"/>
      <c r="CS46" s="647"/>
      <c r="CT46" s="647"/>
      <c r="CU46" s="647"/>
      <c r="CV46" s="647"/>
      <c r="CW46" s="647"/>
      <c r="CX46" s="647"/>
      <c r="CY46" s="647"/>
      <c r="CZ46" s="647"/>
      <c r="DA46" s="647"/>
      <c r="DB46" s="647"/>
      <c r="DC46" s="647"/>
      <c r="DD46" s="647"/>
      <c r="DE46" s="647"/>
      <c r="DF46" s="647"/>
      <c r="DG46" s="647"/>
      <c r="DH46" s="647"/>
      <c r="DI46" s="647"/>
      <c r="DJ46" s="647"/>
      <c r="DK46" s="647"/>
      <c r="DL46" s="647"/>
      <c r="DM46" s="647"/>
      <c r="DN46" s="647"/>
      <c r="DO46" s="647"/>
      <c r="DP46" s="647"/>
      <c r="DQ46" s="647"/>
      <c r="DR46" s="647"/>
      <c r="DS46" s="647"/>
      <c r="DT46" s="647"/>
      <c r="DU46" s="647"/>
      <c r="DV46" s="647"/>
      <c r="DW46" s="647"/>
      <c r="DX46" s="647"/>
      <c r="DY46" s="647"/>
      <c r="DZ46" s="647"/>
      <c r="EA46" s="647"/>
      <c r="EB46" s="647"/>
      <c r="EC46" s="647"/>
      <c r="ED46" s="647"/>
      <c r="EE46" s="647"/>
      <c r="EF46" s="647"/>
      <c r="EG46" s="647"/>
      <c r="EH46" s="647"/>
      <c r="EI46" s="647"/>
      <c r="EJ46" s="647"/>
      <c r="EK46" s="647"/>
      <c r="EL46" s="647"/>
      <c r="EM46" s="647"/>
      <c r="EN46" s="647"/>
      <c r="EO46" s="647"/>
      <c r="EP46" s="647"/>
      <c r="EQ46" s="647"/>
      <c r="ER46" s="647"/>
    </row>
    <row r="47" spans="1:148" s="359" customFormat="1" ht="45" x14ac:dyDescent="0.2">
      <c r="A47" s="354" t="s">
        <v>751</v>
      </c>
      <c r="B47" s="353" t="s">
        <v>758</v>
      </c>
      <c r="C47" s="353" t="s">
        <v>698</v>
      </c>
      <c r="D47" s="216" t="s">
        <v>759</v>
      </c>
      <c r="E47" s="278" t="s">
        <v>732</v>
      </c>
      <c r="F47" s="277" t="s">
        <v>74</v>
      </c>
      <c r="G47" s="277">
        <v>0</v>
      </c>
      <c r="H47" s="278">
        <v>2.4</v>
      </c>
      <c r="I47" s="454" t="s">
        <v>484</v>
      </c>
      <c r="J47" s="354" t="s">
        <v>621</v>
      </c>
      <c r="K47" s="285">
        <f t="shared" si="1"/>
        <v>48882.411605667279</v>
      </c>
      <c r="L47" s="285">
        <v>44723.61</v>
      </c>
      <c r="M47" s="306"/>
      <c r="N47" s="300"/>
      <c r="O47" s="285">
        <v>4601.1649968000002</v>
      </c>
      <c r="P47" s="285">
        <f t="shared" si="4"/>
        <v>41712.262002036005</v>
      </c>
      <c r="Q47" s="285">
        <f t="shared" si="5"/>
        <v>2568.9846068312759</v>
      </c>
      <c r="R47" s="306">
        <v>0</v>
      </c>
      <c r="S47" s="306">
        <v>0</v>
      </c>
      <c r="T47" s="306">
        <v>0</v>
      </c>
      <c r="U47" s="306">
        <v>0</v>
      </c>
      <c r="V47" s="306">
        <f t="shared" si="2"/>
        <v>4.5474735088646412E-13</v>
      </c>
      <c r="W47" s="382"/>
      <c r="X47" s="381"/>
      <c r="Y47" s="357"/>
      <c r="Z47" s="357"/>
      <c r="AA47" s="357"/>
      <c r="AB47" s="357"/>
      <c r="AC47" s="357"/>
      <c r="AD47" s="358"/>
      <c r="AE47" s="358"/>
      <c r="AF47" s="358"/>
      <c r="AG47" s="358"/>
      <c r="AH47" s="358"/>
      <c r="AI47" s="358"/>
      <c r="AJ47" s="358"/>
      <c r="AK47" s="358"/>
      <c r="AL47" s="358"/>
      <c r="AM47" s="358"/>
      <c r="AN47" s="358"/>
      <c r="AO47" s="358"/>
      <c r="AP47" s="358"/>
      <c r="CQ47" s="647"/>
      <c r="CR47" s="647"/>
      <c r="CS47" s="647"/>
      <c r="CT47" s="647"/>
      <c r="CU47" s="647"/>
      <c r="CV47" s="647"/>
      <c r="CW47" s="647"/>
      <c r="CX47" s="647"/>
      <c r="CY47" s="647"/>
      <c r="CZ47" s="647"/>
      <c r="DA47" s="647"/>
      <c r="DB47" s="647"/>
      <c r="DC47" s="647"/>
      <c r="DD47" s="647"/>
      <c r="DE47" s="647"/>
      <c r="DF47" s="647"/>
      <c r="DG47" s="647"/>
      <c r="DH47" s="647"/>
      <c r="DI47" s="647"/>
      <c r="DJ47" s="647"/>
      <c r="DK47" s="647"/>
      <c r="DL47" s="647"/>
      <c r="DM47" s="647"/>
      <c r="DN47" s="647"/>
      <c r="DO47" s="647"/>
      <c r="DP47" s="647"/>
      <c r="DQ47" s="647"/>
      <c r="DR47" s="647"/>
      <c r="DS47" s="647"/>
      <c r="DT47" s="647"/>
      <c r="DU47" s="647"/>
      <c r="DV47" s="647"/>
      <c r="DW47" s="647"/>
      <c r="DX47" s="647"/>
      <c r="DY47" s="647"/>
      <c r="DZ47" s="647"/>
      <c r="EA47" s="647"/>
      <c r="EB47" s="647"/>
      <c r="EC47" s="647"/>
      <c r="ED47" s="647"/>
      <c r="EE47" s="647"/>
      <c r="EF47" s="647"/>
      <c r="EG47" s="647"/>
      <c r="EH47" s="647"/>
      <c r="EI47" s="647"/>
      <c r="EJ47" s="647"/>
      <c r="EK47" s="647"/>
      <c r="EL47" s="647"/>
      <c r="EM47" s="647"/>
      <c r="EN47" s="647"/>
      <c r="EO47" s="647"/>
      <c r="EP47" s="647"/>
      <c r="EQ47" s="647"/>
      <c r="ER47" s="647"/>
    </row>
    <row r="48" spans="1:148" s="359" customFormat="1" ht="45" x14ac:dyDescent="0.2">
      <c r="A48" s="354" t="s">
        <v>754</v>
      </c>
      <c r="B48" s="353" t="s">
        <v>761</v>
      </c>
      <c r="C48" s="353" t="s">
        <v>698</v>
      </c>
      <c r="D48" s="216" t="s">
        <v>762</v>
      </c>
      <c r="E48" s="278" t="s">
        <v>732</v>
      </c>
      <c r="F48" s="277" t="s">
        <v>74</v>
      </c>
      <c r="G48" s="277">
        <v>0</v>
      </c>
      <c r="H48" s="278">
        <v>4.3</v>
      </c>
      <c r="I48" s="454" t="s">
        <v>484</v>
      </c>
      <c r="J48" s="354" t="s">
        <v>621</v>
      </c>
      <c r="K48" s="285">
        <f t="shared" si="1"/>
        <v>72114.165019163178</v>
      </c>
      <c r="L48" s="285">
        <v>65978.86</v>
      </c>
      <c r="M48" s="306"/>
      <c r="N48" s="300"/>
      <c r="O48" s="285">
        <v>6787.9051168000005</v>
      </c>
      <c r="P48" s="285">
        <f t="shared" si="4"/>
        <v>61536.345006935997</v>
      </c>
      <c r="Q48" s="285">
        <f t="shared" si="5"/>
        <v>3789.9148954271764</v>
      </c>
      <c r="R48" s="306">
        <v>0</v>
      </c>
      <c r="S48" s="306">
        <v>0</v>
      </c>
      <c r="T48" s="306">
        <v>0</v>
      </c>
      <c r="U48" s="306">
        <v>0</v>
      </c>
      <c r="V48" s="306">
        <f t="shared" si="2"/>
        <v>4.0927261579781771E-12</v>
      </c>
      <c r="W48" s="382"/>
      <c r="X48" s="381"/>
      <c r="Y48" s="357"/>
      <c r="Z48" s="357"/>
      <c r="AA48" s="357"/>
      <c r="AB48" s="357"/>
      <c r="AC48" s="357"/>
      <c r="AD48" s="358"/>
      <c r="AE48" s="358"/>
      <c r="AF48" s="358"/>
      <c r="AG48" s="358"/>
      <c r="AH48" s="358"/>
      <c r="AI48" s="358"/>
      <c r="AJ48" s="358"/>
      <c r="AK48" s="358"/>
      <c r="AL48" s="358"/>
      <c r="AM48" s="358"/>
      <c r="AN48" s="358"/>
      <c r="AO48" s="358"/>
      <c r="AP48" s="358"/>
      <c r="CQ48" s="647"/>
      <c r="CR48" s="647"/>
      <c r="CS48" s="647"/>
      <c r="CT48" s="647"/>
      <c r="CU48" s="647"/>
      <c r="CV48" s="647"/>
      <c r="CW48" s="647"/>
      <c r="CX48" s="647"/>
      <c r="CY48" s="647"/>
      <c r="CZ48" s="647"/>
      <c r="DA48" s="647"/>
      <c r="DB48" s="647"/>
      <c r="DC48" s="647"/>
      <c r="DD48" s="647"/>
      <c r="DE48" s="647"/>
      <c r="DF48" s="647"/>
      <c r="DG48" s="647"/>
      <c r="DH48" s="647"/>
      <c r="DI48" s="647"/>
      <c r="DJ48" s="647"/>
      <c r="DK48" s="647"/>
      <c r="DL48" s="647"/>
      <c r="DM48" s="647"/>
      <c r="DN48" s="647"/>
      <c r="DO48" s="647"/>
      <c r="DP48" s="647"/>
      <c r="DQ48" s="647"/>
      <c r="DR48" s="647"/>
      <c r="DS48" s="647"/>
      <c r="DT48" s="647"/>
      <c r="DU48" s="647"/>
      <c r="DV48" s="647"/>
      <c r="DW48" s="647"/>
      <c r="DX48" s="647"/>
      <c r="DY48" s="647"/>
      <c r="DZ48" s="647"/>
      <c r="EA48" s="647"/>
      <c r="EB48" s="647"/>
      <c r="EC48" s="647"/>
      <c r="ED48" s="647"/>
      <c r="EE48" s="647"/>
      <c r="EF48" s="647"/>
      <c r="EG48" s="647"/>
      <c r="EH48" s="647"/>
      <c r="EI48" s="647"/>
      <c r="EJ48" s="647"/>
      <c r="EK48" s="647"/>
      <c r="EL48" s="647"/>
      <c r="EM48" s="647"/>
      <c r="EN48" s="647"/>
      <c r="EO48" s="647"/>
      <c r="EP48" s="647"/>
      <c r="EQ48" s="647"/>
      <c r="ER48" s="647"/>
    </row>
    <row r="49" spans="1:148" s="359" customFormat="1" ht="45" x14ac:dyDescent="0.2">
      <c r="A49" s="354" t="s">
        <v>757</v>
      </c>
      <c r="B49" s="353" t="s">
        <v>764</v>
      </c>
      <c r="C49" s="353" t="s">
        <v>698</v>
      </c>
      <c r="D49" s="216" t="s">
        <v>765</v>
      </c>
      <c r="E49" s="278" t="s">
        <v>732</v>
      </c>
      <c r="F49" s="277" t="s">
        <v>74</v>
      </c>
      <c r="G49" s="277">
        <v>0</v>
      </c>
      <c r="H49" s="278">
        <v>1.3</v>
      </c>
      <c r="I49" s="454" t="s">
        <v>484</v>
      </c>
      <c r="J49" s="354" t="s">
        <v>625</v>
      </c>
      <c r="K49" s="285">
        <f t="shared" si="1"/>
        <v>42941.547097629191</v>
      </c>
      <c r="L49" s="285">
        <v>37683.756000000001</v>
      </c>
      <c r="M49" s="437"/>
      <c r="N49" s="300"/>
      <c r="O49" s="285">
        <v>3876.9048172800003</v>
      </c>
      <c r="P49" s="281">
        <v>0</v>
      </c>
      <c r="Q49" s="285">
        <f>(L49*85%)*$Q$9</f>
        <v>36798.299926078362</v>
      </c>
      <c r="R49" s="300">
        <f>(L49*5%)*$R$9</f>
        <v>2266.342354270826</v>
      </c>
      <c r="S49" s="306">
        <v>0</v>
      </c>
      <c r="T49" s="306">
        <v>0</v>
      </c>
      <c r="U49" s="306">
        <v>0</v>
      </c>
      <c r="V49" s="306">
        <f t="shared" si="2"/>
        <v>0</v>
      </c>
      <c r="W49" s="382"/>
      <c r="X49" s="381"/>
      <c r="Y49" s="357"/>
      <c r="Z49" s="357"/>
      <c r="AA49" s="357"/>
      <c r="AB49" s="357"/>
      <c r="AC49" s="357"/>
      <c r="AD49" s="358"/>
      <c r="AE49" s="358"/>
      <c r="AF49" s="358"/>
      <c r="AG49" s="358"/>
      <c r="AH49" s="358"/>
      <c r="AI49" s="358"/>
      <c r="AJ49" s="358"/>
      <c r="AK49" s="358"/>
      <c r="AL49" s="358"/>
      <c r="AM49" s="358"/>
      <c r="AN49" s="358"/>
      <c r="AO49" s="358"/>
      <c r="AP49" s="358"/>
      <c r="CQ49" s="647"/>
      <c r="CR49" s="647"/>
      <c r="CS49" s="647"/>
      <c r="CT49" s="647"/>
      <c r="CU49" s="647"/>
      <c r="CV49" s="647"/>
      <c r="CW49" s="647"/>
      <c r="CX49" s="647"/>
      <c r="CY49" s="647"/>
      <c r="CZ49" s="647"/>
      <c r="DA49" s="647"/>
      <c r="DB49" s="647"/>
      <c r="DC49" s="647"/>
      <c r="DD49" s="647"/>
      <c r="DE49" s="647"/>
      <c r="DF49" s="647"/>
      <c r="DG49" s="647"/>
      <c r="DH49" s="647"/>
      <c r="DI49" s="647"/>
      <c r="DJ49" s="647"/>
      <c r="DK49" s="647"/>
      <c r="DL49" s="647"/>
      <c r="DM49" s="647"/>
      <c r="DN49" s="647"/>
      <c r="DO49" s="647"/>
      <c r="DP49" s="647"/>
      <c r="DQ49" s="647"/>
      <c r="DR49" s="647"/>
      <c r="DS49" s="647"/>
      <c r="DT49" s="647"/>
      <c r="DU49" s="647"/>
      <c r="DV49" s="647"/>
      <c r="DW49" s="647"/>
      <c r="DX49" s="647"/>
      <c r="DY49" s="647"/>
      <c r="DZ49" s="647"/>
      <c r="EA49" s="647"/>
      <c r="EB49" s="647"/>
      <c r="EC49" s="647"/>
      <c r="ED49" s="647"/>
      <c r="EE49" s="647"/>
      <c r="EF49" s="647"/>
      <c r="EG49" s="647"/>
      <c r="EH49" s="647"/>
      <c r="EI49" s="647"/>
      <c r="EJ49" s="647"/>
      <c r="EK49" s="647"/>
      <c r="EL49" s="647"/>
      <c r="EM49" s="647"/>
      <c r="EN49" s="647"/>
      <c r="EO49" s="647"/>
      <c r="EP49" s="647"/>
      <c r="EQ49" s="647"/>
      <c r="ER49" s="647"/>
    </row>
    <row r="50" spans="1:148" s="359" customFormat="1" ht="33.75" x14ac:dyDescent="0.2">
      <c r="A50" s="354" t="s">
        <v>760</v>
      </c>
      <c r="B50" s="353" t="s">
        <v>1229</v>
      </c>
      <c r="C50" s="353" t="s">
        <v>698</v>
      </c>
      <c r="D50" s="216" t="s">
        <v>1241</v>
      </c>
      <c r="E50" s="278" t="s">
        <v>1242</v>
      </c>
      <c r="F50" s="278" t="s">
        <v>1243</v>
      </c>
      <c r="G50" s="278" t="s">
        <v>1244</v>
      </c>
      <c r="H50" s="278" t="s">
        <v>1245</v>
      </c>
      <c r="I50" s="454" t="s">
        <v>484</v>
      </c>
      <c r="J50" s="354" t="s">
        <v>625</v>
      </c>
      <c r="K50" s="285">
        <f t="shared" si="1"/>
        <v>6439.3935565060883</v>
      </c>
      <c r="L50" s="285">
        <v>5650.95</v>
      </c>
      <c r="M50" s="306"/>
      <c r="N50" s="300"/>
      <c r="O50" s="285">
        <v>581.36973599999999</v>
      </c>
      <c r="P50" s="281">
        <v>0</v>
      </c>
      <c r="Q50" s="285">
        <f>(L50*85%)*$Q$9</f>
        <v>5518.1694990083397</v>
      </c>
      <c r="R50" s="300">
        <f>(L50*5%)*$R$9</f>
        <v>339.85432149774891</v>
      </c>
      <c r="S50" s="306">
        <v>0</v>
      </c>
      <c r="T50" s="306">
        <v>0</v>
      </c>
      <c r="U50" s="306">
        <v>0</v>
      </c>
      <c r="V50" s="306">
        <f t="shared" si="2"/>
        <v>5.6843418860808015E-14</v>
      </c>
      <c r="W50" s="382"/>
      <c r="X50" s="381"/>
      <c r="Y50" s="357"/>
      <c r="Z50" s="357"/>
      <c r="AA50" s="357"/>
      <c r="AB50" s="357"/>
      <c r="AC50" s="357"/>
      <c r="AD50" s="358"/>
      <c r="AE50" s="358"/>
      <c r="AF50" s="358"/>
      <c r="AG50" s="358"/>
      <c r="AH50" s="358"/>
      <c r="AI50" s="358"/>
      <c r="AJ50" s="358"/>
      <c r="AK50" s="358"/>
      <c r="AL50" s="358"/>
      <c r="AM50" s="358"/>
      <c r="AN50" s="358"/>
      <c r="AO50" s="358"/>
      <c r="AP50" s="358"/>
      <c r="CQ50" s="647"/>
      <c r="CR50" s="647"/>
      <c r="CS50" s="647"/>
      <c r="CT50" s="647"/>
      <c r="CU50" s="647"/>
      <c r="CV50" s="647"/>
      <c r="CW50" s="647"/>
      <c r="CX50" s="647"/>
      <c r="CY50" s="647"/>
      <c r="CZ50" s="647"/>
      <c r="DA50" s="647"/>
      <c r="DB50" s="647"/>
      <c r="DC50" s="647"/>
      <c r="DD50" s="647"/>
      <c r="DE50" s="647"/>
      <c r="DF50" s="647"/>
      <c r="DG50" s="647"/>
      <c r="DH50" s="647"/>
      <c r="DI50" s="647"/>
      <c r="DJ50" s="647"/>
      <c r="DK50" s="647"/>
      <c r="DL50" s="647"/>
      <c r="DM50" s="647"/>
      <c r="DN50" s="647"/>
      <c r="DO50" s="647"/>
      <c r="DP50" s="647"/>
      <c r="DQ50" s="647"/>
      <c r="DR50" s="647"/>
      <c r="DS50" s="647"/>
      <c r="DT50" s="647"/>
      <c r="DU50" s="647"/>
      <c r="DV50" s="647"/>
      <c r="DW50" s="647"/>
      <c r="DX50" s="647"/>
      <c r="DY50" s="647"/>
      <c r="DZ50" s="647"/>
      <c r="EA50" s="647"/>
      <c r="EB50" s="647"/>
      <c r="EC50" s="647"/>
      <c r="ED50" s="647"/>
      <c r="EE50" s="647"/>
      <c r="EF50" s="647"/>
      <c r="EG50" s="647"/>
      <c r="EH50" s="647"/>
      <c r="EI50" s="647"/>
      <c r="EJ50" s="647"/>
      <c r="EK50" s="647"/>
      <c r="EL50" s="647"/>
      <c r="EM50" s="647"/>
      <c r="EN50" s="647"/>
      <c r="EO50" s="647"/>
      <c r="EP50" s="647"/>
      <c r="EQ50" s="647"/>
      <c r="ER50" s="647"/>
    </row>
    <row r="51" spans="1:148" s="359" customFormat="1" ht="33.75" x14ac:dyDescent="0.2">
      <c r="A51" s="354" t="s">
        <v>763</v>
      </c>
      <c r="B51" s="353" t="s">
        <v>1230</v>
      </c>
      <c r="C51" s="353" t="s">
        <v>698</v>
      </c>
      <c r="D51" s="216" t="s">
        <v>1246</v>
      </c>
      <c r="E51" s="278" t="s">
        <v>1242</v>
      </c>
      <c r="F51" s="278" t="s">
        <v>1243</v>
      </c>
      <c r="G51" s="278" t="s">
        <v>1244</v>
      </c>
      <c r="H51" s="278" t="s">
        <v>1245</v>
      </c>
      <c r="I51" s="454" t="s">
        <v>484</v>
      </c>
      <c r="J51" s="354" t="s">
        <v>625</v>
      </c>
      <c r="K51" s="285">
        <f t="shared" si="1"/>
        <v>7083.9083718132224</v>
      </c>
      <c r="L51" s="285">
        <v>6216.55</v>
      </c>
      <c r="M51" s="306"/>
      <c r="N51" s="300"/>
      <c r="O51" s="285">
        <v>639.55866400000002</v>
      </c>
      <c r="P51" s="281">
        <v>0</v>
      </c>
      <c r="Q51" s="285">
        <f t="shared" ref="Q51:Q58" si="6">(L51*85%)*$Q$9</f>
        <v>6070.4795829126606</v>
      </c>
      <c r="R51" s="300">
        <f t="shared" ref="R51:R58" si="7">(L51*5%)*$R$9</f>
        <v>373.87012490056208</v>
      </c>
      <c r="S51" s="306">
        <v>0</v>
      </c>
      <c r="T51" s="306">
        <v>0</v>
      </c>
      <c r="U51" s="306">
        <v>0</v>
      </c>
      <c r="V51" s="306">
        <f t="shared" si="2"/>
        <v>-3.979039320256561E-13</v>
      </c>
      <c r="W51" s="382"/>
      <c r="X51" s="381"/>
      <c r="Y51" s="357"/>
      <c r="Z51" s="357"/>
      <c r="AA51" s="357"/>
      <c r="AB51" s="357"/>
      <c r="AC51" s="357"/>
      <c r="AD51" s="358"/>
      <c r="AE51" s="358"/>
      <c r="AF51" s="358"/>
      <c r="AG51" s="358"/>
      <c r="AH51" s="358"/>
      <c r="AI51" s="358"/>
      <c r="AJ51" s="358"/>
      <c r="AK51" s="358"/>
      <c r="AL51" s="358"/>
      <c r="AM51" s="358"/>
      <c r="AN51" s="358"/>
      <c r="AO51" s="358"/>
      <c r="AP51" s="358"/>
      <c r="CQ51" s="647"/>
      <c r="CR51" s="647"/>
      <c r="CS51" s="647"/>
      <c r="CT51" s="647"/>
      <c r="CU51" s="647"/>
      <c r="CV51" s="647"/>
      <c r="CW51" s="647"/>
      <c r="CX51" s="647"/>
      <c r="CY51" s="647"/>
      <c r="CZ51" s="647"/>
      <c r="DA51" s="647"/>
      <c r="DB51" s="647"/>
      <c r="DC51" s="647"/>
      <c r="DD51" s="647"/>
      <c r="DE51" s="647"/>
      <c r="DF51" s="647"/>
      <c r="DG51" s="647"/>
      <c r="DH51" s="647"/>
      <c r="DI51" s="647"/>
      <c r="DJ51" s="647"/>
      <c r="DK51" s="647"/>
      <c r="DL51" s="647"/>
      <c r="DM51" s="647"/>
      <c r="DN51" s="647"/>
      <c r="DO51" s="647"/>
      <c r="DP51" s="647"/>
      <c r="DQ51" s="647"/>
      <c r="DR51" s="647"/>
      <c r="DS51" s="647"/>
      <c r="DT51" s="647"/>
      <c r="DU51" s="647"/>
      <c r="DV51" s="647"/>
      <c r="DW51" s="647"/>
      <c r="DX51" s="647"/>
      <c r="DY51" s="647"/>
      <c r="DZ51" s="647"/>
      <c r="EA51" s="647"/>
      <c r="EB51" s="647"/>
      <c r="EC51" s="647"/>
      <c r="ED51" s="647"/>
      <c r="EE51" s="647"/>
      <c r="EF51" s="647"/>
      <c r="EG51" s="647"/>
      <c r="EH51" s="647"/>
      <c r="EI51" s="647"/>
      <c r="EJ51" s="647"/>
      <c r="EK51" s="647"/>
      <c r="EL51" s="647"/>
      <c r="EM51" s="647"/>
      <c r="EN51" s="647"/>
      <c r="EO51" s="647"/>
      <c r="EP51" s="647"/>
      <c r="EQ51" s="647"/>
      <c r="ER51" s="647"/>
    </row>
    <row r="52" spans="1:148" s="359" customFormat="1" ht="33.75" x14ac:dyDescent="0.2">
      <c r="A52" s="354" t="s">
        <v>766</v>
      </c>
      <c r="B52" s="353" t="s">
        <v>1228</v>
      </c>
      <c r="C52" s="353" t="s">
        <v>698</v>
      </c>
      <c r="D52" s="216" t="s">
        <v>1247</v>
      </c>
      <c r="E52" s="278" t="s">
        <v>1242</v>
      </c>
      <c r="F52" s="278" t="s">
        <v>1243</v>
      </c>
      <c r="G52" s="278" t="s">
        <v>1244</v>
      </c>
      <c r="H52" s="278" t="s">
        <v>1254</v>
      </c>
      <c r="I52" s="454" t="s">
        <v>484</v>
      </c>
      <c r="J52" s="354" t="s">
        <v>625</v>
      </c>
      <c r="K52" s="285">
        <f t="shared" si="1"/>
        <v>6514.2033118542395</v>
      </c>
      <c r="L52" s="285">
        <v>5716.6</v>
      </c>
      <c r="M52" s="306"/>
      <c r="N52" s="300"/>
      <c r="O52" s="285">
        <v>588.12380800000005</v>
      </c>
      <c r="P52" s="281">
        <v>0</v>
      </c>
      <c r="Q52" s="285">
        <f t="shared" si="6"/>
        <v>5582.2769194615212</v>
      </c>
      <c r="R52" s="300">
        <f t="shared" si="7"/>
        <v>343.80258439271836</v>
      </c>
      <c r="S52" s="306">
        <v>0</v>
      </c>
      <c r="T52" s="306">
        <v>0</v>
      </c>
      <c r="U52" s="306">
        <v>0</v>
      </c>
      <c r="V52" s="306">
        <f t="shared" si="2"/>
        <v>-3.4106051316484809E-13</v>
      </c>
      <c r="W52" s="382"/>
      <c r="X52" s="381"/>
      <c r="Y52" s="357"/>
      <c r="Z52" s="357"/>
      <c r="AA52" s="357"/>
      <c r="AB52" s="357"/>
      <c r="AC52" s="357"/>
      <c r="AD52" s="358"/>
      <c r="AE52" s="358"/>
      <c r="AF52" s="358"/>
      <c r="AG52" s="358"/>
      <c r="AH52" s="358"/>
      <c r="AI52" s="358"/>
      <c r="AJ52" s="358"/>
      <c r="AK52" s="358"/>
      <c r="AL52" s="358"/>
      <c r="AM52" s="358"/>
      <c r="AN52" s="358"/>
      <c r="AO52" s="358"/>
      <c r="AP52" s="358"/>
      <c r="CQ52" s="647"/>
      <c r="CR52" s="647"/>
      <c r="CS52" s="647"/>
      <c r="CT52" s="647"/>
      <c r="CU52" s="647"/>
      <c r="CV52" s="647"/>
      <c r="CW52" s="647"/>
      <c r="CX52" s="647"/>
      <c r="CY52" s="647"/>
      <c r="CZ52" s="647"/>
      <c r="DA52" s="647"/>
      <c r="DB52" s="647"/>
      <c r="DC52" s="647"/>
      <c r="DD52" s="647"/>
      <c r="DE52" s="647"/>
      <c r="DF52" s="647"/>
      <c r="DG52" s="647"/>
      <c r="DH52" s="647"/>
      <c r="DI52" s="647"/>
      <c r="DJ52" s="647"/>
      <c r="DK52" s="647"/>
      <c r="DL52" s="647"/>
      <c r="DM52" s="647"/>
      <c r="DN52" s="647"/>
      <c r="DO52" s="647"/>
      <c r="DP52" s="647"/>
      <c r="DQ52" s="647"/>
      <c r="DR52" s="647"/>
      <c r="DS52" s="647"/>
      <c r="DT52" s="647"/>
      <c r="DU52" s="647"/>
      <c r="DV52" s="647"/>
      <c r="DW52" s="647"/>
      <c r="DX52" s="647"/>
      <c r="DY52" s="647"/>
      <c r="DZ52" s="647"/>
      <c r="EA52" s="647"/>
      <c r="EB52" s="647"/>
      <c r="EC52" s="647"/>
      <c r="ED52" s="647"/>
      <c r="EE52" s="647"/>
      <c r="EF52" s="647"/>
      <c r="EG52" s="647"/>
      <c r="EH52" s="647"/>
      <c r="EI52" s="647"/>
      <c r="EJ52" s="647"/>
      <c r="EK52" s="647"/>
      <c r="EL52" s="647"/>
      <c r="EM52" s="647"/>
      <c r="EN52" s="647"/>
      <c r="EO52" s="647"/>
      <c r="EP52" s="647"/>
      <c r="EQ52" s="647"/>
      <c r="ER52" s="647"/>
    </row>
    <row r="53" spans="1:148" s="359" customFormat="1" ht="33.75" x14ac:dyDescent="0.2">
      <c r="A53" s="354" t="s">
        <v>767</v>
      </c>
      <c r="B53" s="353" t="s">
        <v>1231</v>
      </c>
      <c r="C53" s="353" t="s">
        <v>698</v>
      </c>
      <c r="D53" s="216" t="s">
        <v>1248</v>
      </c>
      <c r="E53" s="278" t="s">
        <v>1242</v>
      </c>
      <c r="F53" s="278" t="s">
        <v>1243</v>
      </c>
      <c r="G53" s="278" t="s">
        <v>1244</v>
      </c>
      <c r="H53" s="278" t="s">
        <v>1245</v>
      </c>
      <c r="I53" s="454" t="s">
        <v>484</v>
      </c>
      <c r="J53" s="354" t="s">
        <v>625</v>
      </c>
      <c r="K53" s="285">
        <f t="shared" si="1"/>
        <v>7083.9083718132224</v>
      </c>
      <c r="L53" s="285">
        <v>6216.55</v>
      </c>
      <c r="M53" s="306"/>
      <c r="N53" s="300"/>
      <c r="O53" s="285">
        <v>639.55866400000002</v>
      </c>
      <c r="P53" s="281">
        <v>0</v>
      </c>
      <c r="Q53" s="285">
        <f t="shared" si="6"/>
        <v>6070.4795829126606</v>
      </c>
      <c r="R53" s="300">
        <f t="shared" si="7"/>
        <v>373.87012490056208</v>
      </c>
      <c r="S53" s="306">
        <v>0</v>
      </c>
      <c r="T53" s="306">
        <v>0</v>
      </c>
      <c r="U53" s="306">
        <v>0</v>
      </c>
      <c r="V53" s="306">
        <f t="shared" si="2"/>
        <v>-3.979039320256561E-13</v>
      </c>
      <c r="W53" s="382"/>
      <c r="X53" s="381"/>
      <c r="Y53" s="357"/>
      <c r="Z53" s="357"/>
      <c r="AA53" s="357"/>
      <c r="AB53" s="357"/>
      <c r="AC53" s="357"/>
      <c r="AD53" s="358"/>
      <c r="AE53" s="358"/>
      <c r="AF53" s="358"/>
      <c r="AG53" s="358"/>
      <c r="AH53" s="358"/>
      <c r="AI53" s="358"/>
      <c r="AJ53" s="358"/>
      <c r="AK53" s="358"/>
      <c r="AL53" s="358"/>
      <c r="AM53" s="358"/>
      <c r="AN53" s="358"/>
      <c r="AO53" s="358"/>
      <c r="AP53" s="358"/>
      <c r="CQ53" s="647"/>
      <c r="CR53" s="647"/>
      <c r="CS53" s="647"/>
      <c r="CT53" s="647"/>
      <c r="CU53" s="647"/>
      <c r="CV53" s="647"/>
      <c r="CW53" s="647"/>
      <c r="CX53" s="647"/>
      <c r="CY53" s="647"/>
      <c r="CZ53" s="647"/>
      <c r="DA53" s="647"/>
      <c r="DB53" s="647"/>
      <c r="DC53" s="647"/>
      <c r="DD53" s="647"/>
      <c r="DE53" s="647"/>
      <c r="DF53" s="647"/>
      <c r="DG53" s="647"/>
      <c r="DH53" s="647"/>
      <c r="DI53" s="647"/>
      <c r="DJ53" s="647"/>
      <c r="DK53" s="647"/>
      <c r="DL53" s="647"/>
      <c r="DM53" s="647"/>
      <c r="DN53" s="647"/>
      <c r="DO53" s="647"/>
      <c r="DP53" s="647"/>
      <c r="DQ53" s="647"/>
      <c r="DR53" s="647"/>
      <c r="DS53" s="647"/>
      <c r="DT53" s="647"/>
      <c r="DU53" s="647"/>
      <c r="DV53" s="647"/>
      <c r="DW53" s="647"/>
      <c r="DX53" s="647"/>
      <c r="DY53" s="647"/>
      <c r="DZ53" s="647"/>
      <c r="EA53" s="647"/>
      <c r="EB53" s="647"/>
      <c r="EC53" s="647"/>
      <c r="ED53" s="647"/>
      <c r="EE53" s="647"/>
      <c r="EF53" s="647"/>
      <c r="EG53" s="647"/>
      <c r="EH53" s="647"/>
      <c r="EI53" s="647"/>
      <c r="EJ53" s="647"/>
      <c r="EK53" s="647"/>
      <c r="EL53" s="647"/>
      <c r="EM53" s="647"/>
      <c r="EN53" s="647"/>
      <c r="EO53" s="647"/>
      <c r="EP53" s="647"/>
      <c r="EQ53" s="647"/>
      <c r="ER53" s="647"/>
    </row>
    <row r="54" spans="1:148" s="359" customFormat="1" ht="45" x14ac:dyDescent="0.2">
      <c r="A54" s="354" t="s">
        <v>768</v>
      </c>
      <c r="B54" s="353" t="s">
        <v>1232</v>
      </c>
      <c r="C54" s="353" t="s">
        <v>698</v>
      </c>
      <c r="D54" s="216" t="s">
        <v>1249</v>
      </c>
      <c r="E54" s="278" t="s">
        <v>1242</v>
      </c>
      <c r="F54" s="278" t="s">
        <v>1243</v>
      </c>
      <c r="G54" s="278" t="s">
        <v>1244</v>
      </c>
      <c r="H54" s="278" t="s">
        <v>1255</v>
      </c>
      <c r="I54" s="454" t="s">
        <v>484</v>
      </c>
      <c r="J54" s="354" t="s">
        <v>625</v>
      </c>
      <c r="K54" s="285">
        <f t="shared" si="1"/>
        <v>6104.4760364089889</v>
      </c>
      <c r="L54" s="285">
        <v>5357.04</v>
      </c>
      <c r="M54" s="306"/>
      <c r="N54" s="300"/>
      <c r="O54" s="285">
        <v>551.13227519999998</v>
      </c>
      <c r="P54" s="281">
        <v>0</v>
      </c>
      <c r="Q54" s="285">
        <f t="shared" si="6"/>
        <v>5231.1655089794876</v>
      </c>
      <c r="R54" s="300">
        <f t="shared" si="7"/>
        <v>322.17825222950142</v>
      </c>
      <c r="S54" s="306">
        <v>0</v>
      </c>
      <c r="T54" s="306">
        <v>0</v>
      </c>
      <c r="U54" s="306">
        <v>0</v>
      </c>
      <c r="V54" s="306">
        <f t="shared" si="2"/>
        <v>1.7053025658242404E-13</v>
      </c>
      <c r="W54" s="382"/>
      <c r="X54" s="381"/>
      <c r="Y54" s="357"/>
      <c r="Z54" s="357"/>
      <c r="AA54" s="357"/>
      <c r="AB54" s="357"/>
      <c r="AC54" s="357"/>
      <c r="AD54" s="358"/>
      <c r="AE54" s="358"/>
      <c r="AF54" s="358"/>
      <c r="AG54" s="358"/>
      <c r="AH54" s="358"/>
      <c r="AI54" s="358"/>
      <c r="AJ54" s="358"/>
      <c r="AK54" s="358"/>
      <c r="AL54" s="358"/>
      <c r="AM54" s="358"/>
      <c r="AN54" s="358"/>
      <c r="AO54" s="358"/>
      <c r="AP54" s="358"/>
      <c r="CQ54" s="647"/>
      <c r="CR54" s="647"/>
      <c r="CS54" s="647"/>
      <c r="CT54" s="647"/>
      <c r="CU54" s="647"/>
      <c r="CV54" s="647"/>
      <c r="CW54" s="647"/>
      <c r="CX54" s="647"/>
      <c r="CY54" s="647"/>
      <c r="CZ54" s="647"/>
      <c r="DA54" s="647"/>
      <c r="DB54" s="647"/>
      <c r="DC54" s="647"/>
      <c r="DD54" s="647"/>
      <c r="DE54" s="647"/>
      <c r="DF54" s="647"/>
      <c r="DG54" s="647"/>
      <c r="DH54" s="647"/>
      <c r="DI54" s="647"/>
      <c r="DJ54" s="647"/>
      <c r="DK54" s="647"/>
      <c r="DL54" s="647"/>
      <c r="DM54" s="647"/>
      <c r="DN54" s="647"/>
      <c r="DO54" s="647"/>
      <c r="DP54" s="647"/>
      <c r="DQ54" s="647"/>
      <c r="DR54" s="647"/>
      <c r="DS54" s="647"/>
      <c r="DT54" s="647"/>
      <c r="DU54" s="647"/>
      <c r="DV54" s="647"/>
      <c r="DW54" s="647"/>
      <c r="DX54" s="647"/>
      <c r="DY54" s="647"/>
      <c r="DZ54" s="647"/>
      <c r="EA54" s="647"/>
      <c r="EB54" s="647"/>
      <c r="EC54" s="647"/>
      <c r="ED54" s="647"/>
      <c r="EE54" s="647"/>
      <c r="EF54" s="647"/>
      <c r="EG54" s="647"/>
      <c r="EH54" s="647"/>
      <c r="EI54" s="647"/>
      <c r="EJ54" s="647"/>
      <c r="EK54" s="647"/>
      <c r="EL54" s="647"/>
      <c r="EM54" s="647"/>
      <c r="EN54" s="647"/>
      <c r="EO54" s="647"/>
      <c r="EP54" s="647"/>
      <c r="EQ54" s="647"/>
      <c r="ER54" s="647"/>
    </row>
    <row r="55" spans="1:148" s="359" customFormat="1" ht="33.75" x14ac:dyDescent="0.2">
      <c r="A55" s="354" t="s">
        <v>769</v>
      </c>
      <c r="B55" s="353" t="s">
        <v>1233</v>
      </c>
      <c r="C55" s="353" t="s">
        <v>698</v>
      </c>
      <c r="D55" s="216" t="s">
        <v>1250</v>
      </c>
      <c r="E55" s="278" t="s">
        <v>1242</v>
      </c>
      <c r="F55" s="278" t="s">
        <v>1243</v>
      </c>
      <c r="G55" s="278" t="s">
        <v>1244</v>
      </c>
      <c r="H55" s="278" t="s">
        <v>1254</v>
      </c>
      <c r="I55" s="454" t="s">
        <v>484</v>
      </c>
      <c r="J55" s="354" t="s">
        <v>625</v>
      </c>
      <c r="K55" s="285">
        <f t="shared" si="1"/>
        <v>7485.5792120671322</v>
      </c>
      <c r="L55" s="285">
        <v>6569.04</v>
      </c>
      <c r="M55" s="306"/>
      <c r="N55" s="300"/>
      <c r="O55" s="285">
        <v>675.82283519999999</v>
      </c>
      <c r="P55" s="281">
        <v>0</v>
      </c>
      <c r="Q55" s="285">
        <f t="shared" si="6"/>
        <v>6414.6871173458885</v>
      </c>
      <c r="R55" s="300">
        <f t="shared" si="7"/>
        <v>395.06925952124379</v>
      </c>
      <c r="S55" s="306">
        <v>0</v>
      </c>
      <c r="T55" s="306">
        <v>0</v>
      </c>
      <c r="U55" s="306">
        <v>0</v>
      </c>
      <c r="V55" s="306">
        <f t="shared" si="2"/>
        <v>2.2737367544323206E-13</v>
      </c>
      <c r="W55" s="382"/>
      <c r="X55" s="381"/>
      <c r="Y55" s="357"/>
      <c r="Z55" s="357"/>
      <c r="AA55" s="357"/>
      <c r="AB55" s="357"/>
      <c r="AC55" s="357"/>
      <c r="AD55" s="358"/>
      <c r="AE55" s="358"/>
      <c r="AF55" s="358"/>
      <c r="AG55" s="358"/>
      <c r="AH55" s="358"/>
      <c r="AI55" s="358"/>
      <c r="AJ55" s="358"/>
      <c r="AK55" s="358"/>
      <c r="AL55" s="358"/>
      <c r="AM55" s="358"/>
      <c r="AN55" s="358"/>
      <c r="AO55" s="358"/>
      <c r="AP55" s="358"/>
      <c r="CQ55" s="647"/>
      <c r="CR55" s="647"/>
      <c r="CS55" s="647"/>
      <c r="CT55" s="647"/>
      <c r="CU55" s="647"/>
      <c r="CV55" s="647"/>
      <c r="CW55" s="647"/>
      <c r="CX55" s="647"/>
      <c r="CY55" s="647"/>
      <c r="CZ55" s="647"/>
      <c r="DA55" s="647"/>
      <c r="DB55" s="647"/>
      <c r="DC55" s="647"/>
      <c r="DD55" s="647"/>
      <c r="DE55" s="647"/>
      <c r="DF55" s="647"/>
      <c r="DG55" s="647"/>
      <c r="DH55" s="647"/>
      <c r="DI55" s="647"/>
      <c r="DJ55" s="647"/>
      <c r="DK55" s="647"/>
      <c r="DL55" s="647"/>
      <c r="DM55" s="647"/>
      <c r="DN55" s="647"/>
      <c r="DO55" s="647"/>
      <c r="DP55" s="647"/>
      <c r="DQ55" s="647"/>
      <c r="DR55" s="647"/>
      <c r="DS55" s="647"/>
      <c r="DT55" s="647"/>
      <c r="DU55" s="647"/>
      <c r="DV55" s="647"/>
      <c r="DW55" s="647"/>
      <c r="DX55" s="647"/>
      <c r="DY55" s="647"/>
      <c r="DZ55" s="647"/>
      <c r="EA55" s="647"/>
      <c r="EB55" s="647"/>
      <c r="EC55" s="647"/>
      <c r="ED55" s="647"/>
      <c r="EE55" s="647"/>
      <c r="EF55" s="647"/>
      <c r="EG55" s="647"/>
      <c r="EH55" s="647"/>
      <c r="EI55" s="647"/>
      <c r="EJ55" s="647"/>
      <c r="EK55" s="647"/>
      <c r="EL55" s="647"/>
      <c r="EM55" s="647"/>
      <c r="EN55" s="647"/>
      <c r="EO55" s="647"/>
      <c r="EP55" s="647"/>
      <c r="EQ55" s="647"/>
      <c r="ER55" s="647"/>
    </row>
    <row r="56" spans="1:148" s="359" customFormat="1" ht="33.75" x14ac:dyDescent="0.2">
      <c r="A56" s="354" t="s">
        <v>770</v>
      </c>
      <c r="B56" s="353" t="s">
        <v>1234</v>
      </c>
      <c r="C56" s="353" t="s">
        <v>698</v>
      </c>
      <c r="D56" s="216" t="s">
        <v>1251</v>
      </c>
      <c r="E56" s="278" t="s">
        <v>1242</v>
      </c>
      <c r="F56" s="278" t="s">
        <v>1243</v>
      </c>
      <c r="G56" s="278" t="s">
        <v>1244</v>
      </c>
      <c r="H56" s="278" t="s">
        <v>1256</v>
      </c>
      <c r="I56" s="454" t="s">
        <v>484</v>
      </c>
      <c r="J56" s="354" t="s">
        <v>625</v>
      </c>
      <c r="K56" s="285">
        <f t="shared" si="1"/>
        <v>7337.3720206838816</v>
      </c>
      <c r="L56" s="285">
        <v>6438.75</v>
      </c>
      <c r="M56" s="306"/>
      <c r="N56" s="300"/>
      <c r="O56" s="285">
        <v>662.68</v>
      </c>
      <c r="P56" s="281">
        <v>0</v>
      </c>
      <c r="Q56" s="285">
        <f t="shared" si="6"/>
        <v>6287.4585444465001</v>
      </c>
      <c r="R56" s="300">
        <f t="shared" si="7"/>
        <v>387.23347623738147</v>
      </c>
      <c r="S56" s="306">
        <v>0</v>
      </c>
      <c r="T56" s="306">
        <v>0</v>
      </c>
      <c r="U56" s="306">
        <v>0</v>
      </c>
      <c r="V56" s="306">
        <f t="shared" si="2"/>
        <v>-2.8421709430404007E-13</v>
      </c>
      <c r="W56" s="382"/>
      <c r="X56" s="381"/>
      <c r="Y56" s="357"/>
      <c r="Z56" s="357"/>
      <c r="AA56" s="357"/>
      <c r="AB56" s="357"/>
      <c r="AC56" s="357"/>
      <c r="AD56" s="358"/>
      <c r="AE56" s="358"/>
      <c r="AF56" s="358"/>
      <c r="AG56" s="358"/>
      <c r="AH56" s="358"/>
      <c r="AI56" s="358"/>
      <c r="AJ56" s="358"/>
      <c r="AK56" s="358"/>
      <c r="AL56" s="358"/>
      <c r="AM56" s="358"/>
      <c r="AN56" s="358"/>
      <c r="AO56" s="358"/>
      <c r="AP56" s="358"/>
      <c r="CQ56" s="647"/>
      <c r="CR56" s="647"/>
      <c r="CS56" s="647"/>
      <c r="CT56" s="647"/>
      <c r="CU56" s="647"/>
      <c r="CV56" s="647"/>
      <c r="CW56" s="647"/>
      <c r="CX56" s="647"/>
      <c r="CY56" s="647"/>
      <c r="CZ56" s="647"/>
      <c r="DA56" s="647"/>
      <c r="DB56" s="647"/>
      <c r="DC56" s="647"/>
      <c r="DD56" s="647"/>
      <c r="DE56" s="647"/>
      <c r="DF56" s="647"/>
      <c r="DG56" s="647"/>
      <c r="DH56" s="647"/>
      <c r="DI56" s="647"/>
      <c r="DJ56" s="647"/>
      <c r="DK56" s="647"/>
      <c r="DL56" s="647"/>
      <c r="DM56" s="647"/>
      <c r="DN56" s="647"/>
      <c r="DO56" s="647"/>
      <c r="DP56" s="647"/>
      <c r="DQ56" s="647"/>
      <c r="DR56" s="647"/>
      <c r="DS56" s="647"/>
      <c r="DT56" s="647"/>
      <c r="DU56" s="647"/>
      <c r="DV56" s="647"/>
      <c r="DW56" s="647"/>
      <c r="DX56" s="647"/>
      <c r="DY56" s="647"/>
      <c r="DZ56" s="647"/>
      <c r="EA56" s="647"/>
      <c r="EB56" s="647"/>
      <c r="EC56" s="647"/>
      <c r="ED56" s="647"/>
      <c r="EE56" s="647"/>
      <c r="EF56" s="647"/>
      <c r="EG56" s="647"/>
      <c r="EH56" s="647"/>
      <c r="EI56" s="647"/>
      <c r="EJ56" s="647"/>
      <c r="EK56" s="647"/>
      <c r="EL56" s="647"/>
      <c r="EM56" s="647"/>
      <c r="EN56" s="647"/>
      <c r="EO56" s="647"/>
      <c r="EP56" s="647"/>
      <c r="EQ56" s="647"/>
      <c r="ER56" s="647"/>
    </row>
    <row r="57" spans="1:148" s="359" customFormat="1" ht="33.75" x14ac:dyDescent="0.2">
      <c r="A57" s="354" t="s">
        <v>771</v>
      </c>
      <c r="B57" s="353" t="s">
        <v>1235</v>
      </c>
      <c r="C57" s="353" t="s">
        <v>698</v>
      </c>
      <c r="D57" s="216" t="s">
        <v>1252</v>
      </c>
      <c r="E57" s="278" t="s">
        <v>1242</v>
      </c>
      <c r="F57" s="278" t="s">
        <v>1243</v>
      </c>
      <c r="G57" s="278" t="s">
        <v>1244</v>
      </c>
      <c r="H57" s="278" t="s">
        <v>1255</v>
      </c>
      <c r="I57" s="454" t="s">
        <v>484</v>
      </c>
      <c r="J57" s="354" t="s">
        <v>625</v>
      </c>
      <c r="K57" s="285">
        <f t="shared" si="1"/>
        <v>6104.4760364089889</v>
      </c>
      <c r="L57" s="285">
        <v>5357.04</v>
      </c>
      <c r="M57" s="306"/>
      <c r="N57" s="300"/>
      <c r="O57" s="285">
        <v>551.13227519999998</v>
      </c>
      <c r="P57" s="281">
        <v>0</v>
      </c>
      <c r="Q57" s="285">
        <f t="shared" si="6"/>
        <v>5231.1655089794876</v>
      </c>
      <c r="R57" s="300">
        <f t="shared" si="7"/>
        <v>322.17825222950142</v>
      </c>
      <c r="S57" s="306">
        <v>0</v>
      </c>
      <c r="T57" s="306">
        <v>0</v>
      </c>
      <c r="U57" s="306">
        <v>0</v>
      </c>
      <c r="V57" s="306">
        <f t="shared" si="2"/>
        <v>1.7053025658242404E-13</v>
      </c>
      <c r="W57" s="382"/>
      <c r="X57" s="381"/>
      <c r="Y57" s="357"/>
      <c r="Z57" s="357"/>
      <c r="AA57" s="357"/>
      <c r="AB57" s="357"/>
      <c r="AC57" s="357"/>
      <c r="AD57" s="358"/>
      <c r="AE57" s="358"/>
      <c r="AF57" s="358"/>
      <c r="AG57" s="358"/>
      <c r="AH57" s="358"/>
      <c r="AI57" s="358"/>
      <c r="AJ57" s="358"/>
      <c r="AK57" s="358"/>
      <c r="AL57" s="358"/>
      <c r="AM57" s="358"/>
      <c r="AN57" s="358"/>
      <c r="AO57" s="358"/>
      <c r="AP57" s="358"/>
      <c r="CQ57" s="647"/>
      <c r="CR57" s="647"/>
      <c r="CS57" s="647"/>
      <c r="CT57" s="647"/>
      <c r="CU57" s="647"/>
      <c r="CV57" s="647"/>
      <c r="CW57" s="647"/>
      <c r="CX57" s="647"/>
      <c r="CY57" s="647"/>
      <c r="CZ57" s="647"/>
      <c r="DA57" s="647"/>
      <c r="DB57" s="647"/>
      <c r="DC57" s="647"/>
      <c r="DD57" s="647"/>
      <c r="DE57" s="647"/>
      <c r="DF57" s="647"/>
      <c r="DG57" s="647"/>
      <c r="DH57" s="647"/>
      <c r="DI57" s="647"/>
      <c r="DJ57" s="647"/>
      <c r="DK57" s="647"/>
      <c r="DL57" s="647"/>
      <c r="DM57" s="647"/>
      <c r="DN57" s="647"/>
      <c r="DO57" s="647"/>
      <c r="DP57" s="647"/>
      <c r="DQ57" s="647"/>
      <c r="DR57" s="647"/>
      <c r="DS57" s="647"/>
      <c r="DT57" s="647"/>
      <c r="DU57" s="647"/>
      <c r="DV57" s="647"/>
      <c r="DW57" s="647"/>
      <c r="DX57" s="647"/>
      <c r="DY57" s="647"/>
      <c r="DZ57" s="647"/>
      <c r="EA57" s="647"/>
      <c r="EB57" s="647"/>
      <c r="EC57" s="647"/>
      <c r="ED57" s="647"/>
      <c r="EE57" s="647"/>
      <c r="EF57" s="647"/>
      <c r="EG57" s="647"/>
      <c r="EH57" s="647"/>
      <c r="EI57" s="647"/>
      <c r="EJ57" s="647"/>
      <c r="EK57" s="647"/>
      <c r="EL57" s="647"/>
      <c r="EM57" s="647"/>
      <c r="EN57" s="647"/>
      <c r="EO57" s="647"/>
      <c r="EP57" s="647"/>
      <c r="EQ57" s="647"/>
      <c r="ER57" s="647"/>
    </row>
    <row r="58" spans="1:148" s="359" customFormat="1" ht="33.75" x14ac:dyDescent="0.2">
      <c r="A58" s="354" t="s">
        <v>772</v>
      </c>
      <c r="B58" s="353" t="s">
        <v>1236</v>
      </c>
      <c r="C58" s="353" t="s">
        <v>698</v>
      </c>
      <c r="D58" s="216" t="s">
        <v>1253</v>
      </c>
      <c r="E58" s="278" t="s">
        <v>1242</v>
      </c>
      <c r="F58" s="278" t="s">
        <v>1243</v>
      </c>
      <c r="G58" s="278" t="s">
        <v>1244</v>
      </c>
      <c r="H58" s="278" t="s">
        <v>1254</v>
      </c>
      <c r="I58" s="454" t="s">
        <v>484</v>
      </c>
      <c r="J58" s="354" t="s">
        <v>625</v>
      </c>
      <c r="K58" s="285">
        <f t="shared" si="1"/>
        <v>6514.2033118542395</v>
      </c>
      <c r="L58" s="285">
        <v>5716.6</v>
      </c>
      <c r="M58" s="306"/>
      <c r="N58" s="300"/>
      <c r="O58" s="285">
        <v>588.12380800000005</v>
      </c>
      <c r="P58" s="281">
        <v>0</v>
      </c>
      <c r="Q58" s="285">
        <f t="shared" si="6"/>
        <v>5582.2769194615212</v>
      </c>
      <c r="R58" s="300">
        <f t="shared" si="7"/>
        <v>343.80258439271836</v>
      </c>
      <c r="S58" s="306">
        <v>0</v>
      </c>
      <c r="T58" s="306">
        <v>0</v>
      </c>
      <c r="U58" s="306">
        <v>0</v>
      </c>
      <c r="V58" s="306">
        <f t="shared" si="2"/>
        <v>-3.4106051316484809E-13</v>
      </c>
      <c r="W58" s="382"/>
      <c r="X58" s="381"/>
      <c r="Y58" s="357"/>
      <c r="Z58" s="357"/>
      <c r="AA58" s="357"/>
      <c r="AB58" s="357"/>
      <c r="AC58" s="357"/>
      <c r="AD58" s="358"/>
      <c r="AE58" s="358"/>
      <c r="AF58" s="358"/>
      <c r="AG58" s="358"/>
      <c r="AH58" s="358"/>
      <c r="AI58" s="358"/>
      <c r="AJ58" s="358"/>
      <c r="AK58" s="358"/>
      <c r="AL58" s="358"/>
      <c r="AM58" s="358"/>
      <c r="AN58" s="358"/>
      <c r="AO58" s="358"/>
      <c r="AP58" s="358"/>
      <c r="CQ58" s="647"/>
      <c r="CR58" s="647"/>
      <c r="CS58" s="647"/>
      <c r="CT58" s="647"/>
      <c r="CU58" s="647"/>
      <c r="CV58" s="647"/>
      <c r="CW58" s="647"/>
      <c r="CX58" s="647"/>
      <c r="CY58" s="647"/>
      <c r="CZ58" s="647"/>
      <c r="DA58" s="647"/>
      <c r="DB58" s="647"/>
      <c r="DC58" s="647"/>
      <c r="DD58" s="647"/>
      <c r="DE58" s="647"/>
      <c r="DF58" s="647"/>
      <c r="DG58" s="647"/>
      <c r="DH58" s="647"/>
      <c r="DI58" s="647"/>
      <c r="DJ58" s="647"/>
      <c r="DK58" s="647"/>
      <c r="DL58" s="647"/>
      <c r="DM58" s="647"/>
      <c r="DN58" s="647"/>
      <c r="DO58" s="647"/>
      <c r="DP58" s="647"/>
      <c r="DQ58" s="647"/>
      <c r="DR58" s="647"/>
      <c r="DS58" s="647"/>
      <c r="DT58" s="647"/>
      <c r="DU58" s="647"/>
      <c r="DV58" s="647"/>
      <c r="DW58" s="647"/>
      <c r="DX58" s="647"/>
      <c r="DY58" s="647"/>
      <c r="DZ58" s="647"/>
      <c r="EA58" s="647"/>
      <c r="EB58" s="647"/>
      <c r="EC58" s="647"/>
      <c r="ED58" s="647"/>
      <c r="EE58" s="647"/>
      <c r="EF58" s="647"/>
      <c r="EG58" s="647"/>
      <c r="EH58" s="647"/>
      <c r="EI58" s="647"/>
      <c r="EJ58" s="647"/>
      <c r="EK58" s="647"/>
      <c r="EL58" s="647"/>
      <c r="EM58" s="647"/>
      <c r="EN58" s="647"/>
      <c r="EO58" s="647"/>
      <c r="EP58" s="647"/>
      <c r="EQ58" s="647"/>
      <c r="ER58" s="647"/>
    </row>
    <row r="59" spans="1:148" s="359" customFormat="1" ht="45" x14ac:dyDescent="0.2">
      <c r="A59" s="354" t="s">
        <v>773</v>
      </c>
      <c r="B59" s="353" t="s">
        <v>776</v>
      </c>
      <c r="C59" s="353" t="s">
        <v>698</v>
      </c>
      <c r="D59" s="216" t="s">
        <v>777</v>
      </c>
      <c r="E59" s="278" t="s">
        <v>713</v>
      </c>
      <c r="F59" s="278" t="s">
        <v>714</v>
      </c>
      <c r="G59" s="277">
        <v>0</v>
      </c>
      <c r="H59" s="278" t="s">
        <v>1226</v>
      </c>
      <c r="I59" s="454" t="s">
        <v>484</v>
      </c>
      <c r="J59" s="354" t="s">
        <v>626</v>
      </c>
      <c r="K59" s="285">
        <f t="shared" si="1"/>
        <v>90032.074448331463</v>
      </c>
      <c r="L59" s="285">
        <v>75106.445202996605</v>
      </c>
      <c r="M59" s="437"/>
      <c r="N59" s="300"/>
      <c r="O59" s="285">
        <v>8514.0666282116963</v>
      </c>
      <c r="P59" s="281">
        <v>0</v>
      </c>
      <c r="Q59" s="281">
        <v>0</v>
      </c>
      <c r="R59" s="300">
        <f>(L59*85%)*$R$9</f>
        <v>76788.725712973683</v>
      </c>
      <c r="S59" s="300">
        <f>(L59*5%)*$S$9</f>
        <v>4729.2821071460849</v>
      </c>
      <c r="T59" s="306">
        <v>0</v>
      </c>
      <c r="U59" s="306">
        <v>0</v>
      </c>
      <c r="V59" s="306">
        <f t="shared" si="2"/>
        <v>-6.3664629124104977E-12</v>
      </c>
      <c r="W59" s="382"/>
      <c r="X59" s="381"/>
      <c r="Y59" s="357"/>
      <c r="Z59" s="357"/>
      <c r="AA59" s="357"/>
      <c r="AB59" s="357"/>
      <c r="AC59" s="357"/>
      <c r="AD59" s="358"/>
      <c r="AE59" s="358"/>
      <c r="AF59" s="358"/>
      <c r="AG59" s="358"/>
      <c r="AH59" s="358"/>
      <c r="AI59" s="358"/>
      <c r="AJ59" s="358"/>
      <c r="AK59" s="358"/>
      <c r="AL59" s="358"/>
      <c r="AM59" s="358"/>
      <c r="AN59" s="358"/>
      <c r="AO59" s="358"/>
      <c r="AP59" s="358"/>
      <c r="CQ59" s="647"/>
      <c r="CR59" s="647"/>
      <c r="CS59" s="647"/>
      <c r="CT59" s="647"/>
      <c r="CU59" s="647"/>
      <c r="CV59" s="647"/>
      <c r="CW59" s="647"/>
      <c r="CX59" s="647"/>
      <c r="CY59" s="647"/>
      <c r="CZ59" s="647"/>
      <c r="DA59" s="647"/>
      <c r="DB59" s="647"/>
      <c r="DC59" s="647"/>
      <c r="DD59" s="647"/>
      <c r="DE59" s="647"/>
      <c r="DF59" s="647"/>
      <c r="DG59" s="647"/>
      <c r="DH59" s="647"/>
      <c r="DI59" s="647"/>
      <c r="DJ59" s="647"/>
      <c r="DK59" s="647"/>
      <c r="DL59" s="647"/>
      <c r="DM59" s="647"/>
      <c r="DN59" s="647"/>
      <c r="DO59" s="647"/>
      <c r="DP59" s="647"/>
      <c r="DQ59" s="647"/>
      <c r="DR59" s="647"/>
      <c r="DS59" s="647"/>
      <c r="DT59" s="647"/>
      <c r="DU59" s="647"/>
      <c r="DV59" s="647"/>
      <c r="DW59" s="647"/>
      <c r="DX59" s="647"/>
      <c r="DY59" s="647"/>
      <c r="DZ59" s="647"/>
      <c r="EA59" s="647"/>
      <c r="EB59" s="647"/>
      <c r="EC59" s="647"/>
      <c r="ED59" s="647"/>
      <c r="EE59" s="647"/>
      <c r="EF59" s="647"/>
      <c r="EG59" s="647"/>
      <c r="EH59" s="647"/>
      <c r="EI59" s="647"/>
      <c r="EJ59" s="647"/>
      <c r="EK59" s="647"/>
      <c r="EL59" s="647"/>
      <c r="EM59" s="647"/>
      <c r="EN59" s="647"/>
      <c r="EO59" s="647"/>
      <c r="EP59" s="647"/>
      <c r="EQ59" s="647"/>
      <c r="ER59" s="647"/>
    </row>
    <row r="60" spans="1:148" s="359" customFormat="1" ht="33.75" x14ac:dyDescent="0.2">
      <c r="A60" s="354" t="s">
        <v>774</v>
      </c>
      <c r="B60" s="353" t="s">
        <v>1240</v>
      </c>
      <c r="C60" s="353" t="s">
        <v>698</v>
      </c>
      <c r="D60" s="216" t="s">
        <v>1225</v>
      </c>
      <c r="E60" s="278" t="s">
        <v>713</v>
      </c>
      <c r="F60" s="278" t="s">
        <v>714</v>
      </c>
      <c r="G60" s="277">
        <v>0</v>
      </c>
      <c r="H60" s="278" t="s">
        <v>778</v>
      </c>
      <c r="I60" s="454" t="s">
        <v>484</v>
      </c>
      <c r="J60" s="354" t="s">
        <v>625</v>
      </c>
      <c r="K60" s="285">
        <f t="shared" si="1"/>
        <v>100289.84741749195</v>
      </c>
      <c r="L60" s="285">
        <v>46482.93</v>
      </c>
      <c r="M60" s="306"/>
      <c r="N60" s="309"/>
      <c r="O60" s="504">
        <v>12089.2804344</v>
      </c>
      <c r="P60" s="504">
        <f>(L60*75%)*$P$9</f>
        <v>38252.75538006</v>
      </c>
      <c r="Q60" s="281"/>
      <c r="R60" s="300">
        <f>(L60*85%)*1.2641658195317</f>
        <v>49947.811603031951</v>
      </c>
      <c r="S60" s="300"/>
      <c r="T60" s="306"/>
      <c r="U60" s="306"/>
      <c r="V60" s="306"/>
      <c r="W60" s="382"/>
      <c r="X60" s="381"/>
      <c r="Y60" s="357"/>
      <c r="Z60" s="357"/>
      <c r="AA60" s="357"/>
      <c r="AB60" s="357"/>
      <c r="AC60" s="357"/>
      <c r="AD60" s="358"/>
      <c r="AE60" s="358"/>
      <c r="AF60" s="358"/>
      <c r="AG60" s="358"/>
      <c r="AH60" s="358"/>
      <c r="AI60" s="358"/>
      <c r="AJ60" s="358"/>
      <c r="AK60" s="358"/>
      <c r="AL60" s="358"/>
      <c r="AM60" s="358"/>
      <c r="AN60" s="358"/>
      <c r="AO60" s="358"/>
      <c r="AP60" s="358"/>
      <c r="CQ60" s="647"/>
      <c r="CR60" s="647"/>
      <c r="CS60" s="647"/>
      <c r="CT60" s="647"/>
      <c r="CU60" s="647"/>
      <c r="CV60" s="647"/>
      <c r="CW60" s="647"/>
      <c r="CX60" s="647"/>
      <c r="CY60" s="647"/>
      <c r="CZ60" s="647"/>
      <c r="DA60" s="647"/>
      <c r="DB60" s="647"/>
      <c r="DC60" s="647"/>
      <c r="DD60" s="647"/>
      <c r="DE60" s="647"/>
      <c r="DF60" s="647"/>
      <c r="DG60" s="647"/>
      <c r="DH60" s="647"/>
      <c r="DI60" s="647"/>
      <c r="DJ60" s="647"/>
      <c r="DK60" s="647"/>
      <c r="DL60" s="647"/>
      <c r="DM60" s="647"/>
      <c r="DN60" s="647"/>
      <c r="DO60" s="647"/>
      <c r="DP60" s="647"/>
      <c r="DQ60" s="647"/>
      <c r="DR60" s="647"/>
      <c r="DS60" s="647"/>
      <c r="DT60" s="647"/>
      <c r="DU60" s="647"/>
      <c r="DV60" s="647"/>
      <c r="DW60" s="647"/>
      <c r="DX60" s="647"/>
      <c r="DY60" s="647"/>
      <c r="DZ60" s="647"/>
      <c r="EA60" s="647"/>
      <c r="EB60" s="647"/>
      <c r="EC60" s="647"/>
      <c r="ED60" s="647"/>
      <c r="EE60" s="647"/>
      <c r="EF60" s="647"/>
      <c r="EG60" s="647"/>
      <c r="EH60" s="647"/>
      <c r="EI60" s="647"/>
      <c r="EJ60" s="647"/>
      <c r="EK60" s="647"/>
      <c r="EL60" s="647"/>
      <c r="EM60" s="647"/>
      <c r="EN60" s="647"/>
      <c r="EO60" s="647"/>
      <c r="EP60" s="647"/>
      <c r="EQ60" s="647"/>
      <c r="ER60" s="647"/>
    </row>
    <row r="61" spans="1:148" s="359" customFormat="1" ht="33.75" x14ac:dyDescent="0.2">
      <c r="A61" s="354" t="s">
        <v>775</v>
      </c>
      <c r="B61" s="353" t="s">
        <v>1181</v>
      </c>
      <c r="C61" s="353" t="s">
        <v>698</v>
      </c>
      <c r="D61" s="216" t="s">
        <v>1183</v>
      </c>
      <c r="E61" s="278" t="s">
        <v>732</v>
      </c>
      <c r="F61" s="277" t="s">
        <v>74</v>
      </c>
      <c r="G61" s="277">
        <v>0</v>
      </c>
      <c r="H61" s="278">
        <v>2.2000000000000002</v>
      </c>
      <c r="I61" s="454" t="s">
        <v>484</v>
      </c>
      <c r="J61" s="354" t="s">
        <v>625</v>
      </c>
      <c r="K61" s="285">
        <f t="shared" si="1"/>
        <v>64512.127001842462</v>
      </c>
      <c r="L61" s="285">
        <v>56613.22</v>
      </c>
      <c r="M61" s="306"/>
      <c r="N61" s="300"/>
      <c r="O61" s="285">
        <v>5824.3680736000006</v>
      </c>
      <c r="P61" s="281">
        <v>0</v>
      </c>
      <c r="Q61" s="285">
        <f t="shared" ref="Q61:Q68" si="8">(L61*85%)*$Q$9</f>
        <v>55282.977878878584</v>
      </c>
      <c r="R61" s="300">
        <f t="shared" ref="R61:R68" si="9">(L61*5%)*$R$9</f>
        <v>3404.7810493638749</v>
      </c>
      <c r="S61" s="306">
        <v>0</v>
      </c>
      <c r="T61" s="306">
        <v>0</v>
      </c>
      <c r="U61" s="306">
        <v>0</v>
      </c>
      <c r="V61" s="306">
        <f t="shared" si="2"/>
        <v>4.5474735088646412E-13</v>
      </c>
      <c r="W61" s="382"/>
      <c r="X61" s="381"/>
      <c r="Y61" s="357"/>
      <c r="Z61" s="357"/>
      <c r="AA61" s="357"/>
      <c r="AB61" s="357"/>
      <c r="AC61" s="357"/>
      <c r="AD61" s="358"/>
      <c r="AE61" s="358"/>
      <c r="AF61" s="358"/>
      <c r="AG61" s="358"/>
      <c r="AH61" s="358"/>
      <c r="AI61" s="358"/>
      <c r="AJ61" s="358"/>
      <c r="AK61" s="358"/>
      <c r="AL61" s="358"/>
      <c r="AM61" s="358"/>
      <c r="AN61" s="358"/>
      <c r="AO61" s="358"/>
      <c r="AP61" s="358"/>
      <c r="CQ61" s="647"/>
      <c r="CR61" s="647"/>
      <c r="CS61" s="647"/>
      <c r="CT61" s="647"/>
      <c r="CU61" s="647"/>
      <c r="CV61" s="647"/>
      <c r="CW61" s="647"/>
      <c r="CX61" s="647"/>
      <c r="CY61" s="647"/>
      <c r="CZ61" s="647"/>
      <c r="DA61" s="647"/>
      <c r="DB61" s="647"/>
      <c r="DC61" s="647"/>
      <c r="DD61" s="647"/>
      <c r="DE61" s="647"/>
      <c r="DF61" s="647"/>
      <c r="DG61" s="647"/>
      <c r="DH61" s="647"/>
      <c r="DI61" s="647"/>
      <c r="DJ61" s="647"/>
      <c r="DK61" s="647"/>
      <c r="DL61" s="647"/>
      <c r="DM61" s="647"/>
      <c r="DN61" s="647"/>
      <c r="DO61" s="647"/>
      <c r="DP61" s="647"/>
      <c r="DQ61" s="647"/>
      <c r="DR61" s="647"/>
      <c r="DS61" s="647"/>
      <c r="DT61" s="647"/>
      <c r="DU61" s="647"/>
      <c r="DV61" s="647"/>
      <c r="DW61" s="647"/>
      <c r="DX61" s="647"/>
      <c r="DY61" s="647"/>
      <c r="DZ61" s="647"/>
      <c r="EA61" s="647"/>
      <c r="EB61" s="647"/>
      <c r="EC61" s="647"/>
      <c r="ED61" s="647"/>
      <c r="EE61" s="647"/>
      <c r="EF61" s="647"/>
      <c r="EG61" s="647"/>
      <c r="EH61" s="647"/>
      <c r="EI61" s="647"/>
      <c r="EJ61" s="647"/>
      <c r="EK61" s="647"/>
      <c r="EL61" s="647"/>
      <c r="EM61" s="647"/>
      <c r="EN61" s="647"/>
      <c r="EO61" s="647"/>
      <c r="EP61" s="647"/>
      <c r="EQ61" s="647"/>
      <c r="ER61" s="647"/>
    </row>
    <row r="62" spans="1:148" s="359" customFormat="1" ht="45" x14ac:dyDescent="0.2">
      <c r="A62" s="354" t="s">
        <v>779</v>
      </c>
      <c r="B62" s="353" t="s">
        <v>1182</v>
      </c>
      <c r="C62" s="353" t="s">
        <v>698</v>
      </c>
      <c r="D62" s="216" t="s">
        <v>780</v>
      </c>
      <c r="E62" s="278" t="s">
        <v>732</v>
      </c>
      <c r="F62" s="277" t="s">
        <v>74</v>
      </c>
      <c r="G62" s="277">
        <v>0</v>
      </c>
      <c r="H62" s="278">
        <v>2.2000000000000002</v>
      </c>
      <c r="I62" s="454" t="s">
        <v>484</v>
      </c>
      <c r="J62" s="354" t="s">
        <v>625</v>
      </c>
      <c r="K62" s="285">
        <f t="shared" si="1"/>
        <v>64512.127001842462</v>
      </c>
      <c r="L62" s="285">
        <v>56613.22</v>
      </c>
      <c r="M62" s="306"/>
      <c r="N62" s="300"/>
      <c r="O62" s="285">
        <v>5824.3680736000006</v>
      </c>
      <c r="P62" s="281">
        <v>0</v>
      </c>
      <c r="Q62" s="285">
        <f t="shared" si="8"/>
        <v>55282.977878878584</v>
      </c>
      <c r="R62" s="300">
        <f t="shared" si="9"/>
        <v>3404.7810493638749</v>
      </c>
      <c r="S62" s="306"/>
      <c r="T62" s="306"/>
      <c r="U62" s="306"/>
      <c r="V62" s="306"/>
      <c r="W62" s="382"/>
      <c r="X62" s="381"/>
      <c r="Y62" s="357"/>
      <c r="Z62" s="357"/>
      <c r="AA62" s="357"/>
      <c r="AB62" s="357"/>
      <c r="AC62" s="357"/>
      <c r="AD62" s="358"/>
      <c r="AE62" s="358"/>
      <c r="AF62" s="358"/>
      <c r="AG62" s="358"/>
      <c r="AH62" s="358"/>
      <c r="AI62" s="358"/>
      <c r="AJ62" s="358"/>
      <c r="AK62" s="358"/>
      <c r="AL62" s="358"/>
      <c r="AM62" s="358"/>
      <c r="AN62" s="358"/>
      <c r="AO62" s="358"/>
      <c r="AP62" s="358"/>
      <c r="CQ62" s="647"/>
      <c r="CR62" s="647"/>
      <c r="CS62" s="647"/>
      <c r="CT62" s="647"/>
      <c r="CU62" s="647"/>
      <c r="CV62" s="647"/>
      <c r="CW62" s="647"/>
      <c r="CX62" s="647"/>
      <c r="CY62" s="647"/>
      <c r="CZ62" s="647"/>
      <c r="DA62" s="647"/>
      <c r="DB62" s="647"/>
      <c r="DC62" s="647"/>
      <c r="DD62" s="647"/>
      <c r="DE62" s="647"/>
      <c r="DF62" s="647"/>
      <c r="DG62" s="647"/>
      <c r="DH62" s="647"/>
      <c r="DI62" s="647"/>
      <c r="DJ62" s="647"/>
      <c r="DK62" s="647"/>
      <c r="DL62" s="647"/>
      <c r="DM62" s="647"/>
      <c r="DN62" s="647"/>
      <c r="DO62" s="647"/>
      <c r="DP62" s="647"/>
      <c r="DQ62" s="647"/>
      <c r="DR62" s="647"/>
      <c r="DS62" s="647"/>
      <c r="DT62" s="647"/>
      <c r="DU62" s="647"/>
      <c r="DV62" s="647"/>
      <c r="DW62" s="647"/>
      <c r="DX62" s="647"/>
      <c r="DY62" s="647"/>
      <c r="DZ62" s="647"/>
      <c r="EA62" s="647"/>
      <c r="EB62" s="647"/>
      <c r="EC62" s="647"/>
      <c r="ED62" s="647"/>
      <c r="EE62" s="647"/>
      <c r="EF62" s="647"/>
      <c r="EG62" s="647"/>
      <c r="EH62" s="647"/>
      <c r="EI62" s="647"/>
      <c r="EJ62" s="647"/>
      <c r="EK62" s="647"/>
      <c r="EL62" s="647"/>
      <c r="EM62" s="647"/>
      <c r="EN62" s="647"/>
      <c r="EO62" s="647"/>
      <c r="EP62" s="647"/>
      <c r="EQ62" s="647"/>
      <c r="ER62" s="647"/>
    </row>
    <row r="63" spans="1:148" s="359" customFormat="1" ht="33.75" x14ac:dyDescent="0.2">
      <c r="A63" s="354" t="s">
        <v>781</v>
      </c>
      <c r="B63" s="353" t="s">
        <v>782</v>
      </c>
      <c r="C63" s="353" t="s">
        <v>698</v>
      </c>
      <c r="D63" s="216" t="s">
        <v>783</v>
      </c>
      <c r="E63" s="278" t="s">
        <v>732</v>
      </c>
      <c r="F63" s="277" t="s">
        <v>74</v>
      </c>
      <c r="G63" s="277">
        <v>0</v>
      </c>
      <c r="H63" s="278">
        <v>2.5</v>
      </c>
      <c r="I63" s="454" t="s">
        <v>484</v>
      </c>
      <c r="J63" s="354" t="s">
        <v>625</v>
      </c>
      <c r="K63" s="285">
        <f t="shared" si="1"/>
        <v>79137.211965211551</v>
      </c>
      <c r="L63" s="285">
        <v>69447.599999999991</v>
      </c>
      <c r="M63" s="383"/>
      <c r="N63" s="300"/>
      <c r="O63" s="285">
        <v>7144.7690879999991</v>
      </c>
      <c r="P63" s="281">
        <v>0</v>
      </c>
      <c r="Q63" s="285">
        <f t="shared" si="8"/>
        <v>67815.78815939471</v>
      </c>
      <c r="R63" s="300">
        <f t="shared" si="9"/>
        <v>4176.6547178168385</v>
      </c>
      <c r="S63" s="306">
        <v>0</v>
      </c>
      <c r="T63" s="306">
        <v>0</v>
      </c>
      <c r="U63" s="306">
        <v>0</v>
      </c>
      <c r="V63" s="306">
        <f t="shared" si="2"/>
        <v>1.8189894035458565E-12</v>
      </c>
      <c r="W63" s="382"/>
      <c r="X63" s="381"/>
      <c r="Y63" s="357"/>
      <c r="Z63" s="357"/>
      <c r="AA63" s="357"/>
      <c r="AB63" s="357"/>
      <c r="AC63" s="357"/>
      <c r="AD63" s="358"/>
      <c r="AE63" s="358"/>
      <c r="AF63" s="358"/>
      <c r="AG63" s="358"/>
      <c r="AH63" s="358"/>
      <c r="AI63" s="358"/>
      <c r="AJ63" s="358"/>
      <c r="AK63" s="358"/>
      <c r="AL63" s="358"/>
      <c r="AM63" s="358"/>
      <c r="AN63" s="358"/>
      <c r="AO63" s="358"/>
      <c r="AP63" s="358"/>
      <c r="CQ63" s="647"/>
      <c r="CR63" s="647"/>
      <c r="CS63" s="647"/>
      <c r="CT63" s="647"/>
      <c r="CU63" s="647"/>
      <c r="CV63" s="647"/>
      <c r="CW63" s="647"/>
      <c r="CX63" s="647"/>
      <c r="CY63" s="647"/>
      <c r="CZ63" s="647"/>
      <c r="DA63" s="647"/>
      <c r="DB63" s="647"/>
      <c r="DC63" s="647"/>
      <c r="DD63" s="647"/>
      <c r="DE63" s="647"/>
      <c r="DF63" s="647"/>
      <c r="DG63" s="647"/>
      <c r="DH63" s="647"/>
      <c r="DI63" s="647"/>
      <c r="DJ63" s="647"/>
      <c r="DK63" s="647"/>
      <c r="DL63" s="647"/>
      <c r="DM63" s="647"/>
      <c r="DN63" s="647"/>
      <c r="DO63" s="647"/>
      <c r="DP63" s="647"/>
      <c r="DQ63" s="647"/>
      <c r="DR63" s="647"/>
      <c r="DS63" s="647"/>
      <c r="DT63" s="647"/>
      <c r="DU63" s="647"/>
      <c r="DV63" s="647"/>
      <c r="DW63" s="647"/>
      <c r="DX63" s="647"/>
      <c r="DY63" s="647"/>
      <c r="DZ63" s="647"/>
      <c r="EA63" s="647"/>
      <c r="EB63" s="647"/>
      <c r="EC63" s="647"/>
      <c r="ED63" s="647"/>
      <c r="EE63" s="647"/>
      <c r="EF63" s="647"/>
      <c r="EG63" s="647"/>
      <c r="EH63" s="647"/>
      <c r="EI63" s="647"/>
      <c r="EJ63" s="647"/>
      <c r="EK63" s="647"/>
      <c r="EL63" s="647"/>
      <c r="EM63" s="647"/>
      <c r="EN63" s="647"/>
      <c r="EO63" s="647"/>
      <c r="EP63" s="647"/>
      <c r="EQ63" s="647"/>
      <c r="ER63" s="647"/>
    </row>
    <row r="64" spans="1:148" s="359" customFormat="1" ht="33.75" x14ac:dyDescent="0.2">
      <c r="A64" s="354" t="s">
        <v>787</v>
      </c>
      <c r="B64" s="353" t="s">
        <v>784</v>
      </c>
      <c r="C64" s="353" t="s">
        <v>698</v>
      </c>
      <c r="D64" s="216" t="s">
        <v>785</v>
      </c>
      <c r="E64" s="278" t="s">
        <v>713</v>
      </c>
      <c r="F64" s="278" t="s">
        <v>714</v>
      </c>
      <c r="G64" s="277">
        <v>0</v>
      </c>
      <c r="H64" s="278" t="s">
        <v>786</v>
      </c>
      <c r="I64" s="454" t="s">
        <v>484</v>
      </c>
      <c r="J64" s="354">
        <v>2025</v>
      </c>
      <c r="K64" s="285">
        <f t="shared" si="1"/>
        <v>27986.367209039763</v>
      </c>
      <c r="L64" s="285">
        <v>24559.69811320752</v>
      </c>
      <c r="M64" s="437"/>
      <c r="N64" s="300"/>
      <c r="O64" s="285">
        <v>2526.7017418867899</v>
      </c>
      <c r="P64" s="281">
        <v>0</v>
      </c>
      <c r="Q64" s="285">
        <f t="shared" si="8"/>
        <v>23982.618326680364</v>
      </c>
      <c r="R64" s="300">
        <f t="shared" si="9"/>
        <v>1477.0471404726086</v>
      </c>
      <c r="S64" s="306">
        <v>0</v>
      </c>
      <c r="T64" s="306">
        <v>0</v>
      </c>
      <c r="U64" s="306">
        <v>0</v>
      </c>
      <c r="V64" s="306">
        <f t="shared" si="2"/>
        <v>0</v>
      </c>
      <c r="W64" s="382"/>
      <c r="X64" s="381"/>
      <c r="Y64" s="357"/>
      <c r="Z64" s="357"/>
      <c r="AA64" s="357"/>
      <c r="AB64" s="357"/>
      <c r="AC64" s="357"/>
      <c r="AD64" s="358"/>
      <c r="AE64" s="358"/>
      <c r="AF64" s="358"/>
      <c r="AG64" s="358"/>
      <c r="AH64" s="358"/>
      <c r="AI64" s="358"/>
      <c r="AJ64" s="358"/>
      <c r="AK64" s="358"/>
      <c r="AL64" s="358"/>
      <c r="AM64" s="358"/>
      <c r="AN64" s="358"/>
      <c r="AO64" s="358"/>
      <c r="AP64" s="358"/>
      <c r="CQ64" s="647"/>
      <c r="CR64" s="647"/>
      <c r="CS64" s="647"/>
      <c r="CT64" s="647"/>
      <c r="CU64" s="647"/>
      <c r="CV64" s="647"/>
      <c r="CW64" s="647"/>
      <c r="CX64" s="647"/>
      <c r="CY64" s="647"/>
      <c r="CZ64" s="647"/>
      <c r="DA64" s="647"/>
      <c r="DB64" s="647"/>
      <c r="DC64" s="647"/>
      <c r="DD64" s="647"/>
      <c r="DE64" s="647"/>
      <c r="DF64" s="647"/>
      <c r="DG64" s="647"/>
      <c r="DH64" s="647"/>
      <c r="DI64" s="647"/>
      <c r="DJ64" s="647"/>
      <c r="DK64" s="647"/>
      <c r="DL64" s="647"/>
      <c r="DM64" s="647"/>
      <c r="DN64" s="647"/>
      <c r="DO64" s="647"/>
      <c r="DP64" s="647"/>
      <c r="DQ64" s="647"/>
      <c r="DR64" s="647"/>
      <c r="DS64" s="647"/>
      <c r="DT64" s="647"/>
      <c r="DU64" s="647"/>
      <c r="DV64" s="647"/>
      <c r="DW64" s="647"/>
      <c r="DX64" s="647"/>
      <c r="DY64" s="647"/>
      <c r="DZ64" s="647"/>
      <c r="EA64" s="647"/>
      <c r="EB64" s="647"/>
      <c r="EC64" s="647"/>
      <c r="ED64" s="647"/>
      <c r="EE64" s="647"/>
      <c r="EF64" s="647"/>
      <c r="EG64" s="647"/>
      <c r="EH64" s="647"/>
      <c r="EI64" s="647"/>
      <c r="EJ64" s="647"/>
      <c r="EK64" s="647"/>
      <c r="EL64" s="647"/>
      <c r="EM64" s="647"/>
      <c r="EN64" s="647"/>
      <c r="EO64" s="647"/>
      <c r="EP64" s="647"/>
      <c r="EQ64" s="647"/>
      <c r="ER64" s="647"/>
    </row>
    <row r="65" spans="1:148" s="359" customFormat="1" ht="45" x14ac:dyDescent="0.2">
      <c r="A65" s="354" t="s">
        <v>1211</v>
      </c>
      <c r="B65" s="353" t="s">
        <v>788</v>
      </c>
      <c r="C65" s="353" t="s">
        <v>698</v>
      </c>
      <c r="D65" s="216" t="s">
        <v>789</v>
      </c>
      <c r="E65" s="278" t="s">
        <v>732</v>
      </c>
      <c r="F65" s="277" t="s">
        <v>74</v>
      </c>
      <c r="G65" s="278">
        <v>0</v>
      </c>
      <c r="H65" s="278">
        <v>2.5</v>
      </c>
      <c r="I65" s="454" t="s">
        <v>484</v>
      </c>
      <c r="J65" s="354" t="s">
        <v>625</v>
      </c>
      <c r="K65" s="285">
        <f t="shared" si="1"/>
        <v>66080.020963436153</v>
      </c>
      <c r="L65" s="285">
        <v>57989.14</v>
      </c>
      <c r="M65" s="306"/>
      <c r="N65" s="300"/>
      <c r="O65" s="285">
        <v>5965.9227231999994</v>
      </c>
      <c r="P65" s="281">
        <v>0</v>
      </c>
      <c r="Q65" s="285">
        <f t="shared" si="8"/>
        <v>56626.567855267611</v>
      </c>
      <c r="R65" s="300">
        <f t="shared" si="9"/>
        <v>3487.5303849685406</v>
      </c>
      <c r="S65" s="300">
        <v>0</v>
      </c>
      <c r="T65" s="300">
        <v>0</v>
      </c>
      <c r="U65" s="306">
        <v>0</v>
      </c>
      <c r="V65" s="306">
        <f t="shared" si="2"/>
        <v>3.637978807091713E-12</v>
      </c>
      <c r="W65" s="355"/>
      <c r="X65" s="381"/>
      <c r="Y65" s="357"/>
      <c r="Z65" s="357"/>
      <c r="AA65" s="357"/>
      <c r="AB65" s="357"/>
      <c r="AC65" s="357"/>
      <c r="AD65" s="358"/>
      <c r="AE65" s="358"/>
      <c r="AF65" s="358"/>
      <c r="AG65" s="358"/>
      <c r="AH65" s="358"/>
      <c r="AI65" s="358"/>
      <c r="AJ65" s="358"/>
      <c r="AK65" s="358"/>
      <c r="AL65" s="358"/>
      <c r="AM65" s="358"/>
      <c r="AN65" s="358"/>
      <c r="AO65" s="358"/>
      <c r="AP65" s="358"/>
      <c r="CQ65" s="647"/>
      <c r="CR65" s="647"/>
      <c r="CS65" s="647"/>
      <c r="CT65" s="647"/>
      <c r="CU65" s="647"/>
      <c r="CV65" s="647"/>
      <c r="CW65" s="647"/>
      <c r="CX65" s="647"/>
      <c r="CY65" s="647"/>
      <c r="CZ65" s="647"/>
      <c r="DA65" s="647"/>
      <c r="DB65" s="647"/>
      <c r="DC65" s="647"/>
      <c r="DD65" s="647"/>
      <c r="DE65" s="647"/>
      <c r="DF65" s="647"/>
      <c r="DG65" s="647"/>
      <c r="DH65" s="647"/>
      <c r="DI65" s="647"/>
      <c r="DJ65" s="647"/>
      <c r="DK65" s="647"/>
      <c r="DL65" s="647"/>
      <c r="DM65" s="647"/>
      <c r="DN65" s="647"/>
      <c r="DO65" s="647"/>
      <c r="DP65" s="647"/>
      <c r="DQ65" s="647"/>
      <c r="DR65" s="647"/>
      <c r="DS65" s="647"/>
      <c r="DT65" s="647"/>
      <c r="DU65" s="647"/>
      <c r="DV65" s="647"/>
      <c r="DW65" s="647"/>
      <c r="DX65" s="647"/>
      <c r="DY65" s="647"/>
      <c r="DZ65" s="647"/>
      <c r="EA65" s="647"/>
      <c r="EB65" s="647"/>
      <c r="EC65" s="647"/>
      <c r="ED65" s="647"/>
      <c r="EE65" s="647"/>
      <c r="EF65" s="647"/>
      <c r="EG65" s="647"/>
      <c r="EH65" s="647"/>
      <c r="EI65" s="647"/>
      <c r="EJ65" s="647"/>
      <c r="EK65" s="647"/>
      <c r="EL65" s="647"/>
      <c r="EM65" s="647"/>
      <c r="EN65" s="647"/>
      <c r="EO65" s="647"/>
      <c r="EP65" s="647"/>
      <c r="EQ65" s="647"/>
      <c r="ER65" s="647"/>
    </row>
    <row r="66" spans="1:148" s="359" customFormat="1" ht="33.75" x14ac:dyDescent="0.2">
      <c r="A66" s="354" t="s">
        <v>1214</v>
      </c>
      <c r="B66" s="353" t="s">
        <v>1212</v>
      </c>
      <c r="C66" s="353" t="s">
        <v>698</v>
      </c>
      <c r="D66" s="216" t="s">
        <v>1213</v>
      </c>
      <c r="E66" s="278" t="s">
        <v>732</v>
      </c>
      <c r="F66" s="277" t="s">
        <v>74</v>
      </c>
      <c r="G66" s="278">
        <v>0</v>
      </c>
      <c r="H66" s="278">
        <v>4.5</v>
      </c>
      <c r="I66" s="454" t="s">
        <v>484</v>
      </c>
      <c r="J66" s="354" t="s">
        <v>625</v>
      </c>
      <c r="K66" s="285">
        <f t="shared" si="1"/>
        <v>77479.888154421787</v>
      </c>
      <c r="L66" s="285">
        <v>67993.2</v>
      </c>
      <c r="M66" s="437"/>
      <c r="N66" s="300"/>
      <c r="O66" s="285">
        <v>6995.1404160000002</v>
      </c>
      <c r="P66" s="281">
        <v>0</v>
      </c>
      <c r="Q66" s="285">
        <f t="shared" si="8"/>
        <v>66395.56222935504</v>
      </c>
      <c r="R66" s="300">
        <f t="shared" si="9"/>
        <v>4089.1855090667482</v>
      </c>
      <c r="S66" s="300"/>
      <c r="T66" s="300"/>
      <c r="U66" s="306"/>
      <c r="V66" s="306"/>
      <c r="W66" s="355"/>
      <c r="X66" s="381"/>
      <c r="Y66" s="357"/>
      <c r="Z66" s="357"/>
      <c r="AA66" s="357"/>
      <c r="AB66" s="357"/>
      <c r="AC66" s="357"/>
      <c r="AD66" s="358"/>
      <c r="AE66" s="358"/>
      <c r="AF66" s="358"/>
      <c r="AG66" s="358"/>
      <c r="AH66" s="358"/>
      <c r="AI66" s="358"/>
      <c r="AJ66" s="358"/>
      <c r="AK66" s="358"/>
      <c r="AL66" s="358"/>
      <c r="AM66" s="358"/>
      <c r="AN66" s="358"/>
      <c r="AO66" s="358"/>
      <c r="AP66" s="358"/>
      <c r="CQ66" s="647"/>
      <c r="CR66" s="647"/>
      <c r="CS66" s="647"/>
      <c r="CT66" s="647"/>
      <c r="CU66" s="647"/>
      <c r="CV66" s="647"/>
      <c r="CW66" s="647"/>
      <c r="CX66" s="647"/>
      <c r="CY66" s="647"/>
      <c r="CZ66" s="647"/>
      <c r="DA66" s="647"/>
      <c r="DB66" s="647"/>
      <c r="DC66" s="647"/>
      <c r="DD66" s="647"/>
      <c r="DE66" s="647"/>
      <c r="DF66" s="647"/>
      <c r="DG66" s="647"/>
      <c r="DH66" s="647"/>
      <c r="DI66" s="647"/>
      <c r="DJ66" s="647"/>
      <c r="DK66" s="647"/>
      <c r="DL66" s="647"/>
      <c r="DM66" s="647"/>
      <c r="DN66" s="647"/>
      <c r="DO66" s="647"/>
      <c r="DP66" s="647"/>
      <c r="DQ66" s="647"/>
      <c r="DR66" s="647"/>
      <c r="DS66" s="647"/>
      <c r="DT66" s="647"/>
      <c r="DU66" s="647"/>
      <c r="DV66" s="647"/>
      <c r="DW66" s="647"/>
      <c r="DX66" s="647"/>
      <c r="DY66" s="647"/>
      <c r="DZ66" s="647"/>
      <c r="EA66" s="647"/>
      <c r="EB66" s="647"/>
      <c r="EC66" s="647"/>
      <c r="ED66" s="647"/>
      <c r="EE66" s="647"/>
      <c r="EF66" s="647"/>
      <c r="EG66" s="647"/>
      <c r="EH66" s="647"/>
      <c r="EI66" s="647"/>
      <c r="EJ66" s="647"/>
      <c r="EK66" s="647"/>
      <c r="EL66" s="647"/>
      <c r="EM66" s="647"/>
      <c r="EN66" s="647"/>
      <c r="EO66" s="647"/>
      <c r="EP66" s="647"/>
      <c r="EQ66" s="647"/>
      <c r="ER66" s="647"/>
    </row>
    <row r="67" spans="1:148" s="359" customFormat="1" ht="33.75" x14ac:dyDescent="0.2">
      <c r="A67" s="354" t="s">
        <v>1215</v>
      </c>
      <c r="B67" s="353" t="s">
        <v>1140</v>
      </c>
      <c r="C67" s="353" t="s">
        <v>698</v>
      </c>
      <c r="D67" s="216" t="s">
        <v>1144</v>
      </c>
      <c r="E67" s="278" t="s">
        <v>699</v>
      </c>
      <c r="F67" s="278" t="s">
        <v>74</v>
      </c>
      <c r="G67" s="278">
        <v>4.04</v>
      </c>
      <c r="H67" s="278">
        <v>4.04</v>
      </c>
      <c r="I67" s="454" t="s">
        <v>484</v>
      </c>
      <c r="J67" s="354">
        <v>2025</v>
      </c>
      <c r="K67" s="285">
        <f t="shared" si="1"/>
        <v>45345.765124480073</v>
      </c>
      <c r="L67" s="285">
        <v>39793.599999999999</v>
      </c>
      <c r="M67" s="306"/>
      <c r="N67" s="300"/>
      <c r="O67" s="285">
        <v>4093.9655679999996</v>
      </c>
      <c r="P67" s="281">
        <v>0</v>
      </c>
      <c r="Q67" s="285">
        <f t="shared" si="8"/>
        <v>38858.568873505916</v>
      </c>
      <c r="R67" s="300">
        <f t="shared" si="9"/>
        <v>2393.2306829741588</v>
      </c>
      <c r="S67" s="300"/>
      <c r="T67" s="300"/>
      <c r="U67" s="306"/>
      <c r="V67" s="306"/>
      <c r="W67" s="306"/>
      <c r="X67" s="381"/>
      <c r="Y67" s="357"/>
      <c r="Z67" s="357"/>
      <c r="AA67" s="357"/>
      <c r="AB67" s="357"/>
      <c r="AC67" s="357"/>
      <c r="AD67" s="358"/>
      <c r="AE67" s="358"/>
      <c r="AF67" s="358"/>
      <c r="AG67" s="358"/>
      <c r="AH67" s="358"/>
      <c r="AI67" s="358"/>
      <c r="AJ67" s="358"/>
      <c r="AK67" s="358"/>
      <c r="AL67" s="358"/>
      <c r="AM67" s="358"/>
      <c r="AN67" s="358"/>
      <c r="AO67" s="358"/>
      <c r="AP67" s="358"/>
      <c r="CQ67" s="647"/>
      <c r="CR67" s="647"/>
      <c r="CS67" s="647"/>
      <c r="CT67" s="647"/>
      <c r="CU67" s="647"/>
      <c r="CV67" s="647"/>
      <c r="CW67" s="647"/>
      <c r="CX67" s="647"/>
      <c r="CY67" s="647"/>
      <c r="CZ67" s="647"/>
      <c r="DA67" s="647"/>
      <c r="DB67" s="647"/>
      <c r="DC67" s="647"/>
      <c r="DD67" s="647"/>
      <c r="DE67" s="647"/>
      <c r="DF67" s="647"/>
      <c r="DG67" s="647"/>
      <c r="DH67" s="647"/>
      <c r="DI67" s="647"/>
      <c r="DJ67" s="647"/>
      <c r="DK67" s="647"/>
      <c r="DL67" s="647"/>
      <c r="DM67" s="647"/>
      <c r="DN67" s="647"/>
      <c r="DO67" s="647"/>
      <c r="DP67" s="647"/>
      <c r="DQ67" s="647"/>
      <c r="DR67" s="647"/>
      <c r="DS67" s="647"/>
      <c r="DT67" s="647"/>
      <c r="DU67" s="647"/>
      <c r="DV67" s="647"/>
      <c r="DW67" s="647"/>
      <c r="DX67" s="647"/>
      <c r="DY67" s="647"/>
      <c r="DZ67" s="647"/>
      <c r="EA67" s="647"/>
      <c r="EB67" s="647"/>
      <c r="EC67" s="647"/>
      <c r="ED67" s="647"/>
      <c r="EE67" s="647"/>
      <c r="EF67" s="647"/>
      <c r="EG67" s="647"/>
      <c r="EH67" s="647"/>
      <c r="EI67" s="647"/>
      <c r="EJ67" s="647"/>
      <c r="EK67" s="647"/>
      <c r="EL67" s="647"/>
      <c r="EM67" s="647"/>
      <c r="EN67" s="647"/>
      <c r="EO67" s="647"/>
      <c r="EP67" s="647"/>
      <c r="EQ67" s="647"/>
      <c r="ER67" s="647"/>
    </row>
    <row r="68" spans="1:148" s="359" customFormat="1" ht="33.75" x14ac:dyDescent="0.2">
      <c r="A68" s="354" t="s">
        <v>1216</v>
      </c>
      <c r="B68" s="353" t="s">
        <v>1141</v>
      </c>
      <c r="C68" s="353" t="s">
        <v>698</v>
      </c>
      <c r="D68" s="216" t="s">
        <v>1145</v>
      </c>
      <c r="E68" s="278" t="s">
        <v>699</v>
      </c>
      <c r="F68" s="278" t="s">
        <v>74</v>
      </c>
      <c r="G68" s="278">
        <v>3.37</v>
      </c>
      <c r="H68" s="278">
        <v>3.37</v>
      </c>
      <c r="I68" s="454" t="s">
        <v>484</v>
      </c>
      <c r="J68" s="354">
        <v>2025</v>
      </c>
      <c r="K68" s="285">
        <f t="shared" si="1"/>
        <v>39581.026794994119</v>
      </c>
      <c r="L68" s="285">
        <v>34734.699999999997</v>
      </c>
      <c r="M68" s="306"/>
      <c r="N68" s="300"/>
      <c r="O68" s="285">
        <v>3573.505936</v>
      </c>
      <c r="P68" s="281">
        <v>0</v>
      </c>
      <c r="Q68" s="285">
        <f t="shared" si="8"/>
        <v>33918.537962148832</v>
      </c>
      <c r="R68" s="300">
        <f t="shared" si="9"/>
        <v>2088.9828968452844</v>
      </c>
      <c r="S68" s="300"/>
      <c r="T68" s="300"/>
      <c r="U68" s="306"/>
      <c r="V68" s="306"/>
      <c r="W68" s="306"/>
      <c r="X68" s="381"/>
      <c r="Y68" s="357"/>
      <c r="Z68" s="357"/>
      <c r="AA68" s="357"/>
      <c r="AB68" s="357"/>
      <c r="AC68" s="357"/>
      <c r="AD68" s="358"/>
      <c r="AE68" s="358"/>
      <c r="AF68" s="358"/>
      <c r="AG68" s="358"/>
      <c r="AH68" s="358"/>
      <c r="AI68" s="358"/>
      <c r="AJ68" s="358"/>
      <c r="AK68" s="358"/>
      <c r="AL68" s="358"/>
      <c r="AM68" s="358"/>
      <c r="AN68" s="358"/>
      <c r="AO68" s="358"/>
      <c r="AP68" s="358"/>
      <c r="CQ68" s="647"/>
      <c r="CR68" s="647"/>
      <c r="CS68" s="647"/>
      <c r="CT68" s="647"/>
      <c r="CU68" s="647"/>
      <c r="CV68" s="647"/>
      <c r="CW68" s="647"/>
      <c r="CX68" s="647"/>
      <c r="CY68" s="647"/>
      <c r="CZ68" s="647"/>
      <c r="DA68" s="647"/>
      <c r="DB68" s="647"/>
      <c r="DC68" s="647"/>
      <c r="DD68" s="647"/>
      <c r="DE68" s="647"/>
      <c r="DF68" s="647"/>
      <c r="DG68" s="647"/>
      <c r="DH68" s="647"/>
      <c r="DI68" s="647"/>
      <c r="DJ68" s="647"/>
      <c r="DK68" s="647"/>
      <c r="DL68" s="647"/>
      <c r="DM68" s="647"/>
      <c r="DN68" s="647"/>
      <c r="DO68" s="647"/>
      <c r="DP68" s="647"/>
      <c r="DQ68" s="647"/>
      <c r="DR68" s="647"/>
      <c r="DS68" s="647"/>
      <c r="DT68" s="647"/>
      <c r="DU68" s="647"/>
      <c r="DV68" s="647"/>
      <c r="DW68" s="647"/>
      <c r="DX68" s="647"/>
      <c r="DY68" s="647"/>
      <c r="DZ68" s="647"/>
      <c r="EA68" s="647"/>
      <c r="EB68" s="647"/>
      <c r="EC68" s="647"/>
      <c r="ED68" s="647"/>
      <c r="EE68" s="647"/>
      <c r="EF68" s="647"/>
      <c r="EG68" s="647"/>
      <c r="EH68" s="647"/>
      <c r="EI68" s="647"/>
      <c r="EJ68" s="647"/>
      <c r="EK68" s="647"/>
      <c r="EL68" s="647"/>
      <c r="EM68" s="647"/>
      <c r="EN68" s="647"/>
      <c r="EO68" s="647"/>
      <c r="EP68" s="647"/>
      <c r="EQ68" s="647"/>
      <c r="ER68" s="647"/>
    </row>
    <row r="69" spans="1:148" s="359" customFormat="1" ht="24.75" customHeight="1" x14ac:dyDescent="0.2">
      <c r="A69" s="887" t="s">
        <v>790</v>
      </c>
      <c r="B69" s="888"/>
      <c r="C69" s="888"/>
      <c r="D69" s="888"/>
      <c r="E69" s="888"/>
      <c r="F69" s="888"/>
      <c r="G69" s="888"/>
      <c r="H69" s="889"/>
      <c r="I69" s="354"/>
      <c r="J69" s="354"/>
      <c r="K69" s="443">
        <f t="shared" ref="K69:V69" si="10">SUM(K28:K68)</f>
        <v>2998368.9804708627</v>
      </c>
      <c r="L69" s="222">
        <f t="shared" si="10"/>
        <v>2683599.8198709302</v>
      </c>
      <c r="M69" s="310">
        <f t="shared" si="10"/>
        <v>0</v>
      </c>
      <c r="N69" s="310">
        <f>SUM(N28:N68)</f>
        <v>0</v>
      </c>
      <c r="O69" s="222">
        <f>SUM(O28:O68)</f>
        <v>527197.82548525138</v>
      </c>
      <c r="P69" s="222">
        <f t="shared" si="10"/>
        <v>1793041.918323386</v>
      </c>
      <c r="Q69" s="222">
        <f t="shared" si="10"/>
        <v>516673.02247362939</v>
      </c>
      <c r="R69" s="310">
        <f t="shared" si="10"/>
        <v>156726.93208145027</v>
      </c>
      <c r="S69" s="310">
        <f t="shared" si="10"/>
        <v>4729.2821071460849</v>
      </c>
      <c r="T69" s="310">
        <f t="shared" si="10"/>
        <v>0</v>
      </c>
      <c r="U69" s="310">
        <f t="shared" si="10"/>
        <v>0</v>
      </c>
      <c r="V69" s="310">
        <f t="shared" si="10"/>
        <v>-8.4128259913995862E-12</v>
      </c>
      <c r="W69" s="355"/>
      <c r="X69" s="381"/>
      <c r="Y69" s="357"/>
      <c r="Z69" s="357"/>
      <c r="AA69" s="357"/>
      <c r="AB69" s="357"/>
      <c r="AC69" s="357"/>
      <c r="AD69" s="358"/>
      <c r="AE69" s="358"/>
      <c r="AF69" s="358"/>
      <c r="AG69" s="358"/>
      <c r="AH69" s="358"/>
      <c r="AI69" s="358"/>
      <c r="AJ69" s="358"/>
      <c r="AK69" s="358"/>
      <c r="AL69" s="358"/>
      <c r="AM69" s="358"/>
      <c r="AN69" s="358"/>
      <c r="AO69" s="358"/>
      <c r="AP69" s="358"/>
      <c r="CQ69" s="647"/>
      <c r="CR69" s="647"/>
      <c r="CS69" s="647"/>
      <c r="CT69" s="647"/>
      <c r="CU69" s="647"/>
      <c r="CV69" s="647"/>
      <c r="CW69" s="647"/>
      <c r="CX69" s="647"/>
      <c r="CY69" s="647"/>
      <c r="CZ69" s="647"/>
      <c r="DA69" s="647"/>
      <c r="DB69" s="647"/>
      <c r="DC69" s="647"/>
      <c r="DD69" s="647"/>
      <c r="DE69" s="647"/>
      <c r="DF69" s="647"/>
      <c r="DG69" s="647"/>
      <c r="DH69" s="647"/>
      <c r="DI69" s="647"/>
      <c r="DJ69" s="647"/>
      <c r="DK69" s="647"/>
      <c r="DL69" s="647"/>
      <c r="DM69" s="647"/>
      <c r="DN69" s="647"/>
      <c r="DO69" s="647"/>
      <c r="DP69" s="647"/>
      <c r="DQ69" s="647"/>
      <c r="DR69" s="647"/>
      <c r="DS69" s="647"/>
      <c r="DT69" s="647"/>
      <c r="DU69" s="647"/>
      <c r="DV69" s="647"/>
      <c r="DW69" s="647"/>
      <c r="DX69" s="647"/>
      <c r="DY69" s="647"/>
      <c r="DZ69" s="647"/>
      <c r="EA69" s="647"/>
      <c r="EB69" s="647"/>
      <c r="EC69" s="647"/>
      <c r="ED69" s="647"/>
      <c r="EE69" s="647"/>
      <c r="EF69" s="647"/>
      <c r="EG69" s="647"/>
      <c r="EH69" s="647"/>
      <c r="EI69" s="647"/>
      <c r="EJ69" s="647"/>
      <c r="EK69" s="647"/>
      <c r="EL69" s="647"/>
      <c r="EM69" s="647"/>
      <c r="EN69" s="647"/>
      <c r="EO69" s="647"/>
      <c r="EP69" s="647"/>
      <c r="EQ69" s="647"/>
      <c r="ER69" s="647"/>
    </row>
    <row r="70" spans="1:148" s="367" customFormat="1" ht="24.75" customHeight="1" x14ac:dyDescent="0.2">
      <c r="A70" s="859" t="s">
        <v>791</v>
      </c>
      <c r="B70" s="859"/>
      <c r="C70" s="859"/>
      <c r="D70" s="859"/>
      <c r="E70" s="859"/>
      <c r="F70" s="859"/>
      <c r="G70" s="859"/>
      <c r="H70" s="859"/>
      <c r="I70" s="859"/>
      <c r="J70" s="859"/>
      <c r="K70" s="859"/>
      <c r="L70" s="859"/>
      <c r="M70" s="859"/>
      <c r="N70" s="859"/>
      <c r="O70" s="859"/>
      <c r="P70" s="859"/>
      <c r="Q70" s="859"/>
      <c r="R70" s="859"/>
      <c r="S70" s="859"/>
      <c r="T70" s="859"/>
      <c r="U70" s="859"/>
      <c r="V70" s="859"/>
      <c r="W70" s="860"/>
      <c r="X70" s="381"/>
      <c r="Y70" s="357"/>
      <c r="Z70" s="357"/>
      <c r="AA70" s="357"/>
      <c r="AB70" s="357"/>
      <c r="AC70" s="357"/>
      <c r="AD70" s="369"/>
      <c r="AE70" s="369"/>
      <c r="AF70" s="369"/>
      <c r="AG70" s="369"/>
      <c r="AH70" s="369"/>
      <c r="AI70" s="369"/>
      <c r="AJ70" s="369"/>
      <c r="AK70" s="369"/>
      <c r="AL70" s="369"/>
      <c r="AM70" s="369"/>
      <c r="AN70" s="369"/>
      <c r="AO70" s="369"/>
      <c r="AP70" s="369"/>
      <c r="CQ70" s="650"/>
      <c r="CR70" s="650"/>
      <c r="CS70" s="650"/>
      <c r="CT70" s="650"/>
      <c r="CU70" s="650"/>
      <c r="CV70" s="650"/>
      <c r="CW70" s="650"/>
      <c r="CX70" s="650"/>
      <c r="CY70" s="650"/>
      <c r="CZ70" s="650"/>
      <c r="DA70" s="650"/>
      <c r="DB70" s="650"/>
      <c r="DC70" s="650"/>
      <c r="DD70" s="650"/>
      <c r="DE70" s="650"/>
      <c r="DF70" s="650"/>
      <c r="DG70" s="650"/>
      <c r="DH70" s="650"/>
      <c r="DI70" s="650"/>
      <c r="DJ70" s="650"/>
      <c r="DK70" s="650"/>
      <c r="DL70" s="650"/>
      <c r="DM70" s="650"/>
      <c r="DN70" s="650"/>
      <c r="DO70" s="650"/>
      <c r="DP70" s="650"/>
      <c r="DQ70" s="650"/>
      <c r="DR70" s="650"/>
      <c r="DS70" s="650"/>
      <c r="DT70" s="650"/>
      <c r="DU70" s="650"/>
      <c r="DV70" s="650"/>
      <c r="DW70" s="650"/>
      <c r="DX70" s="650"/>
      <c r="DY70" s="650"/>
      <c r="DZ70" s="650"/>
      <c r="EA70" s="650"/>
      <c r="EB70" s="650"/>
      <c r="EC70" s="650"/>
      <c r="ED70" s="650"/>
      <c r="EE70" s="650"/>
      <c r="EF70" s="650"/>
      <c r="EG70" s="650"/>
      <c r="EH70" s="650"/>
      <c r="EI70" s="650"/>
      <c r="EJ70" s="650"/>
      <c r="EK70" s="650"/>
      <c r="EL70" s="650"/>
      <c r="EM70" s="650"/>
      <c r="EN70" s="650"/>
      <c r="EO70" s="650"/>
      <c r="EP70" s="650"/>
      <c r="EQ70" s="650"/>
      <c r="ER70" s="650"/>
    </row>
    <row r="71" spans="1:148" s="380" customFormat="1" ht="24.75" customHeight="1" x14ac:dyDescent="0.2">
      <c r="A71" s="847" t="s">
        <v>792</v>
      </c>
      <c r="B71" s="847"/>
      <c r="C71" s="847"/>
      <c r="D71" s="847"/>
      <c r="E71" s="847"/>
      <c r="F71" s="847"/>
      <c r="G71" s="847"/>
      <c r="H71" s="847"/>
      <c r="I71" s="847"/>
      <c r="J71" s="847"/>
      <c r="K71" s="847"/>
      <c r="L71" s="847"/>
      <c r="M71" s="847"/>
      <c r="N71" s="847"/>
      <c r="O71" s="847"/>
      <c r="P71" s="847"/>
      <c r="Q71" s="847"/>
      <c r="R71" s="847"/>
      <c r="S71" s="847"/>
      <c r="T71" s="847"/>
      <c r="U71" s="847"/>
      <c r="V71" s="847"/>
      <c r="W71" s="848"/>
      <c r="X71" s="381"/>
      <c r="Y71" s="357"/>
      <c r="Z71" s="357"/>
      <c r="AA71" s="357"/>
      <c r="AB71" s="357"/>
      <c r="AC71" s="357"/>
      <c r="AD71" s="361"/>
      <c r="AE71" s="361"/>
      <c r="AF71" s="361"/>
      <c r="AG71" s="361"/>
      <c r="AH71" s="361"/>
      <c r="AI71" s="361"/>
      <c r="AJ71" s="361"/>
      <c r="AK71" s="361"/>
      <c r="AL71" s="361"/>
      <c r="AM71" s="361"/>
      <c r="AN71" s="361"/>
      <c r="AO71" s="361"/>
      <c r="AP71" s="361"/>
      <c r="CQ71" s="651"/>
      <c r="CR71" s="651"/>
      <c r="CS71" s="651"/>
      <c r="CT71" s="651"/>
      <c r="CU71" s="651"/>
      <c r="CV71" s="651"/>
      <c r="CW71" s="651"/>
      <c r="CX71" s="651"/>
      <c r="CY71" s="651"/>
      <c r="CZ71" s="651"/>
      <c r="DA71" s="651"/>
      <c r="DB71" s="651"/>
      <c r="DC71" s="651"/>
      <c r="DD71" s="651"/>
      <c r="DE71" s="651"/>
      <c r="DF71" s="651"/>
      <c r="DG71" s="651"/>
      <c r="DH71" s="651"/>
      <c r="DI71" s="651"/>
      <c r="DJ71" s="651"/>
      <c r="DK71" s="651"/>
      <c r="DL71" s="651"/>
      <c r="DM71" s="651"/>
      <c r="DN71" s="651"/>
      <c r="DO71" s="651"/>
      <c r="DP71" s="651"/>
      <c r="DQ71" s="651"/>
      <c r="DR71" s="651"/>
      <c r="DS71" s="651"/>
      <c r="DT71" s="651"/>
      <c r="DU71" s="651"/>
      <c r="DV71" s="651"/>
      <c r="DW71" s="651"/>
      <c r="DX71" s="651"/>
      <c r="DY71" s="651"/>
      <c r="DZ71" s="651"/>
      <c r="EA71" s="651"/>
      <c r="EB71" s="651"/>
      <c r="EC71" s="651"/>
      <c r="ED71" s="651"/>
      <c r="EE71" s="651"/>
      <c r="EF71" s="651"/>
      <c r="EG71" s="651"/>
      <c r="EH71" s="651"/>
      <c r="EI71" s="651"/>
      <c r="EJ71" s="651"/>
      <c r="EK71" s="651"/>
      <c r="EL71" s="651"/>
      <c r="EM71" s="651"/>
      <c r="EN71" s="651"/>
      <c r="EO71" s="651"/>
      <c r="EP71" s="651"/>
      <c r="EQ71" s="651"/>
      <c r="ER71" s="651"/>
    </row>
    <row r="72" spans="1:148" s="380" customFormat="1" ht="43.5" customHeight="1" x14ac:dyDescent="0.2">
      <c r="A72" s="384" t="s">
        <v>793</v>
      </c>
      <c r="B72" s="385" t="s">
        <v>794</v>
      </c>
      <c r="C72" s="353" t="s">
        <v>698</v>
      </c>
      <c r="D72" s="216" t="s">
        <v>795</v>
      </c>
      <c r="E72" s="386" t="s">
        <v>796</v>
      </c>
      <c r="F72" s="386" t="s">
        <v>797</v>
      </c>
      <c r="G72" s="278" t="s">
        <v>798</v>
      </c>
      <c r="H72" s="278" t="s">
        <v>799</v>
      </c>
      <c r="I72" s="454" t="s">
        <v>484</v>
      </c>
      <c r="J72" s="277">
        <v>2024</v>
      </c>
      <c r="K72" s="285">
        <f t="shared" ref="K72:K135" si="11">SUM(N72:U72)</f>
        <v>6115.9289775729603</v>
      </c>
      <c r="L72" s="285">
        <v>5595.6</v>
      </c>
      <c r="M72" s="368"/>
      <c r="N72" s="300"/>
      <c r="O72" s="285">
        <v>575.67532800000004</v>
      </c>
      <c r="P72" s="285">
        <f t="shared" ref="P72:P74" si="12">(L72*85%)*$P$9</f>
        <v>5218.8348225600002</v>
      </c>
      <c r="Q72" s="285">
        <f t="shared" ref="Q72:Q74" si="13">(L72*5%)*$Q$9</f>
        <v>321.41882701296004</v>
      </c>
      <c r="R72" s="300">
        <v>0</v>
      </c>
      <c r="S72" s="300">
        <v>0</v>
      </c>
      <c r="T72" s="300">
        <v>0</v>
      </c>
      <c r="U72" s="300">
        <v>0</v>
      </c>
      <c r="V72" s="300">
        <f>K72-N72-O72-P72-Q72-R72-S72-T72-U72</f>
        <v>-2.2737367544323206E-13</v>
      </c>
      <c r="W72" s="387"/>
      <c r="X72" s="381"/>
      <c r="Y72" s="357"/>
      <c r="Z72" s="357"/>
      <c r="AA72" s="357"/>
      <c r="AB72" s="357"/>
      <c r="AC72" s="357"/>
      <c r="AD72" s="361"/>
      <c r="AE72" s="361"/>
      <c r="AF72" s="361"/>
      <c r="AG72" s="361"/>
      <c r="AH72" s="361"/>
      <c r="AI72" s="361"/>
      <c r="AJ72" s="361"/>
      <c r="AK72" s="361"/>
      <c r="AL72" s="361"/>
      <c r="AM72" s="361"/>
      <c r="AN72" s="361"/>
      <c r="AO72" s="361"/>
      <c r="AP72" s="361"/>
      <c r="CQ72" s="651"/>
      <c r="CR72" s="651"/>
      <c r="CS72" s="651"/>
      <c r="CT72" s="651"/>
      <c r="CU72" s="651"/>
      <c r="CV72" s="651"/>
      <c r="CW72" s="651"/>
      <c r="CX72" s="651"/>
      <c r="CY72" s="651"/>
      <c r="CZ72" s="651"/>
      <c r="DA72" s="651"/>
      <c r="DB72" s="651"/>
      <c r="DC72" s="651"/>
      <c r="DD72" s="651"/>
      <c r="DE72" s="651"/>
      <c r="DF72" s="651"/>
      <c r="DG72" s="651"/>
      <c r="DH72" s="651"/>
      <c r="DI72" s="651"/>
      <c r="DJ72" s="651"/>
      <c r="DK72" s="651"/>
      <c r="DL72" s="651"/>
      <c r="DM72" s="651"/>
      <c r="DN72" s="651"/>
      <c r="DO72" s="651"/>
      <c r="DP72" s="651"/>
      <c r="DQ72" s="651"/>
      <c r="DR72" s="651"/>
      <c r="DS72" s="651"/>
      <c r="DT72" s="651"/>
      <c r="DU72" s="651"/>
      <c r="DV72" s="651"/>
      <c r="DW72" s="651"/>
      <c r="DX72" s="651"/>
      <c r="DY72" s="651"/>
      <c r="DZ72" s="651"/>
      <c r="EA72" s="651"/>
      <c r="EB72" s="651"/>
      <c r="EC72" s="651"/>
      <c r="ED72" s="651"/>
      <c r="EE72" s="651"/>
      <c r="EF72" s="651"/>
      <c r="EG72" s="651"/>
      <c r="EH72" s="651"/>
      <c r="EI72" s="651"/>
      <c r="EJ72" s="651"/>
      <c r="EK72" s="651"/>
      <c r="EL72" s="651"/>
      <c r="EM72" s="651"/>
      <c r="EN72" s="651"/>
      <c r="EO72" s="651"/>
      <c r="EP72" s="651"/>
      <c r="EQ72" s="651"/>
      <c r="ER72" s="651"/>
    </row>
    <row r="73" spans="1:148" s="359" customFormat="1" ht="43.5" customHeight="1" x14ac:dyDescent="0.2">
      <c r="A73" s="384" t="s">
        <v>800</v>
      </c>
      <c r="B73" s="385" t="s">
        <v>801</v>
      </c>
      <c r="C73" s="353" t="s">
        <v>698</v>
      </c>
      <c r="D73" s="216" t="s">
        <v>802</v>
      </c>
      <c r="E73" s="386" t="s">
        <v>796</v>
      </c>
      <c r="F73" s="278" t="s">
        <v>797</v>
      </c>
      <c r="G73" s="278" t="s">
        <v>1260</v>
      </c>
      <c r="H73" s="278" t="s">
        <v>804</v>
      </c>
      <c r="I73" s="454" t="s">
        <v>484</v>
      </c>
      <c r="J73" s="277">
        <v>2024</v>
      </c>
      <c r="K73" s="285">
        <f t="shared" si="11"/>
        <v>54307.451337044353</v>
      </c>
      <c r="L73" s="285">
        <v>49687.1</v>
      </c>
      <c r="M73" s="306"/>
      <c r="N73" s="300"/>
      <c r="O73" s="285">
        <v>5111.8088479999997</v>
      </c>
      <c r="P73" s="285">
        <f t="shared" si="12"/>
        <v>46341.548307959994</v>
      </c>
      <c r="Q73" s="285">
        <f t="shared" si="13"/>
        <v>2854.0941810843601</v>
      </c>
      <c r="R73" s="300">
        <v>0</v>
      </c>
      <c r="S73" s="300">
        <v>0</v>
      </c>
      <c r="T73" s="300">
        <v>0</v>
      </c>
      <c r="U73" s="300">
        <v>0</v>
      </c>
      <c r="V73" s="300">
        <f>K73-N73-O73-P73-Q73-R73-S73-T73-U73</f>
        <v>-2.2737367544323206E-12</v>
      </c>
      <c r="W73" s="355"/>
      <c r="X73" s="381"/>
      <c r="Y73" s="357"/>
      <c r="Z73" s="357"/>
      <c r="AA73" s="357"/>
      <c r="AB73" s="357"/>
      <c r="AC73" s="357"/>
      <c r="AD73" s="358"/>
      <c r="AE73" s="358"/>
      <c r="AF73" s="358"/>
      <c r="AG73" s="358"/>
      <c r="AH73" s="358"/>
      <c r="AI73" s="358"/>
      <c r="AJ73" s="358"/>
      <c r="AK73" s="358"/>
      <c r="AL73" s="358"/>
      <c r="AM73" s="358"/>
      <c r="AN73" s="358"/>
      <c r="AO73" s="358"/>
      <c r="AP73" s="358"/>
      <c r="CQ73" s="647"/>
      <c r="CR73" s="647"/>
      <c r="CS73" s="647"/>
      <c r="CT73" s="647"/>
      <c r="CU73" s="647"/>
      <c r="CV73" s="647"/>
      <c r="CW73" s="647"/>
      <c r="CX73" s="647"/>
      <c r="CY73" s="647"/>
      <c r="CZ73" s="647"/>
      <c r="DA73" s="647"/>
      <c r="DB73" s="647"/>
      <c r="DC73" s="647"/>
      <c r="DD73" s="647"/>
      <c r="DE73" s="647"/>
      <c r="DF73" s="647"/>
      <c r="DG73" s="647"/>
      <c r="DH73" s="647"/>
      <c r="DI73" s="647"/>
      <c r="DJ73" s="647"/>
      <c r="DK73" s="647"/>
      <c r="DL73" s="647"/>
      <c r="DM73" s="647"/>
      <c r="DN73" s="647"/>
      <c r="DO73" s="647"/>
      <c r="DP73" s="647"/>
      <c r="DQ73" s="647"/>
      <c r="DR73" s="647"/>
      <c r="DS73" s="647"/>
      <c r="DT73" s="647"/>
      <c r="DU73" s="647"/>
      <c r="DV73" s="647"/>
      <c r="DW73" s="647"/>
      <c r="DX73" s="647"/>
      <c r="DY73" s="647"/>
      <c r="DZ73" s="647"/>
      <c r="EA73" s="647"/>
      <c r="EB73" s="647"/>
      <c r="EC73" s="647"/>
      <c r="ED73" s="647"/>
      <c r="EE73" s="647"/>
      <c r="EF73" s="647"/>
      <c r="EG73" s="647"/>
      <c r="EH73" s="647"/>
      <c r="EI73" s="647"/>
      <c r="EJ73" s="647"/>
      <c r="EK73" s="647"/>
      <c r="EL73" s="647"/>
      <c r="EM73" s="647"/>
      <c r="EN73" s="647"/>
      <c r="EO73" s="647"/>
      <c r="EP73" s="647"/>
      <c r="EQ73" s="647"/>
      <c r="ER73" s="647"/>
    </row>
    <row r="74" spans="1:148" s="359" customFormat="1" ht="43.5" customHeight="1" x14ac:dyDescent="0.2">
      <c r="A74" s="354" t="s">
        <v>805</v>
      </c>
      <c r="B74" s="353" t="s">
        <v>806</v>
      </c>
      <c r="C74" s="353" t="s">
        <v>698</v>
      </c>
      <c r="D74" s="451" t="s">
        <v>807</v>
      </c>
      <c r="E74" s="278" t="s">
        <v>796</v>
      </c>
      <c r="F74" s="278" t="s">
        <v>797</v>
      </c>
      <c r="G74" s="278" t="s">
        <v>808</v>
      </c>
      <c r="H74" s="278" t="s">
        <v>1227</v>
      </c>
      <c r="I74" s="454" t="s">
        <v>484</v>
      </c>
      <c r="J74" s="277">
        <v>2024</v>
      </c>
      <c r="K74" s="285">
        <f t="shared" si="11"/>
        <v>6898.0281517798558</v>
      </c>
      <c r="L74" s="285">
        <v>6311.16</v>
      </c>
      <c r="M74" s="306"/>
      <c r="N74" s="300"/>
      <c r="O74" s="285">
        <v>649.29214080000008</v>
      </c>
      <c r="P74" s="285">
        <f t="shared" si="12"/>
        <v>5886.2144504159996</v>
      </c>
      <c r="Q74" s="285">
        <f t="shared" si="13"/>
        <v>362.52156056385599</v>
      </c>
      <c r="R74" s="300">
        <v>0</v>
      </c>
      <c r="S74" s="300">
        <v>0</v>
      </c>
      <c r="T74" s="300">
        <v>0</v>
      </c>
      <c r="U74" s="300">
        <v>0</v>
      </c>
      <c r="V74" s="300">
        <f>K74-N74-O74-P74-Q74-R74-S74-T74-U74</f>
        <v>-5.6843418860808015E-14</v>
      </c>
      <c r="W74" s="355"/>
      <c r="X74" s="381"/>
      <c r="Y74" s="357"/>
      <c r="Z74" s="357"/>
      <c r="AA74" s="357"/>
      <c r="AB74" s="357"/>
      <c r="AC74" s="357"/>
      <c r="AD74" s="358"/>
      <c r="AE74" s="358"/>
      <c r="AF74" s="358"/>
      <c r="AG74" s="358"/>
      <c r="AH74" s="358"/>
      <c r="AI74" s="358"/>
      <c r="AJ74" s="358"/>
      <c r="AK74" s="358"/>
      <c r="AL74" s="358"/>
      <c r="AM74" s="358"/>
      <c r="AN74" s="358"/>
      <c r="AO74" s="358"/>
      <c r="AP74" s="358"/>
      <c r="CQ74" s="647"/>
      <c r="CR74" s="647"/>
      <c r="CS74" s="647"/>
      <c r="CT74" s="647"/>
      <c r="CU74" s="647"/>
      <c r="CV74" s="647"/>
      <c r="CW74" s="647"/>
      <c r="CX74" s="647"/>
      <c r="CY74" s="647"/>
      <c r="CZ74" s="647"/>
      <c r="DA74" s="647"/>
      <c r="DB74" s="647"/>
      <c r="DC74" s="647"/>
      <c r="DD74" s="647"/>
      <c r="DE74" s="647"/>
      <c r="DF74" s="647"/>
      <c r="DG74" s="647"/>
      <c r="DH74" s="647"/>
      <c r="DI74" s="647"/>
      <c r="DJ74" s="647"/>
      <c r="DK74" s="647"/>
      <c r="DL74" s="647"/>
      <c r="DM74" s="647"/>
      <c r="DN74" s="647"/>
      <c r="DO74" s="647"/>
      <c r="DP74" s="647"/>
      <c r="DQ74" s="647"/>
      <c r="DR74" s="647"/>
      <c r="DS74" s="647"/>
      <c r="DT74" s="647"/>
      <c r="DU74" s="647"/>
      <c r="DV74" s="647"/>
      <c r="DW74" s="647"/>
      <c r="DX74" s="647"/>
      <c r="DY74" s="647"/>
      <c r="DZ74" s="647"/>
      <c r="EA74" s="647"/>
      <c r="EB74" s="647"/>
      <c r="EC74" s="647"/>
      <c r="ED74" s="647"/>
      <c r="EE74" s="647"/>
      <c r="EF74" s="647"/>
      <c r="EG74" s="647"/>
      <c r="EH74" s="647"/>
      <c r="EI74" s="647"/>
      <c r="EJ74" s="647"/>
      <c r="EK74" s="647"/>
      <c r="EL74" s="647"/>
      <c r="EM74" s="647"/>
      <c r="EN74" s="647"/>
      <c r="EO74" s="647"/>
      <c r="EP74" s="647"/>
      <c r="EQ74" s="647"/>
      <c r="ER74" s="647"/>
    </row>
    <row r="75" spans="1:148" s="359" customFormat="1" ht="43.5" customHeight="1" x14ac:dyDescent="0.2">
      <c r="A75" s="838" t="s">
        <v>809</v>
      </c>
      <c r="B75" s="840" t="s">
        <v>810</v>
      </c>
      <c r="C75" s="842" t="s">
        <v>698</v>
      </c>
      <c r="D75" s="873" t="s">
        <v>811</v>
      </c>
      <c r="E75" s="864" t="s">
        <v>796</v>
      </c>
      <c r="F75" s="864" t="s">
        <v>797</v>
      </c>
      <c r="G75" s="864" t="s">
        <v>812</v>
      </c>
      <c r="H75" s="864" t="s">
        <v>813</v>
      </c>
      <c r="I75" s="838" t="s">
        <v>484</v>
      </c>
      <c r="J75" s="838" t="s">
        <v>621</v>
      </c>
      <c r="K75" s="867">
        <f t="shared" si="11"/>
        <v>12653.97028825384</v>
      </c>
      <c r="L75" s="867">
        <v>11577.4</v>
      </c>
      <c r="M75" s="883"/>
      <c r="N75" s="871"/>
      <c r="O75" s="867">
        <v>1191.0829120000001</v>
      </c>
      <c r="P75" s="867">
        <f>(L75*85%)*$P$9</f>
        <v>10797.86587224</v>
      </c>
      <c r="Q75" s="867">
        <f>(L75*5%)*$Q$9</f>
        <v>665.02150401384006</v>
      </c>
      <c r="R75" s="871">
        <v>0</v>
      </c>
      <c r="S75" s="871">
        <v>0</v>
      </c>
      <c r="T75" s="871">
        <v>0</v>
      </c>
      <c r="U75" s="871">
        <v>0</v>
      </c>
      <c r="V75" s="883">
        <f>K74-N74-O74-P74-Q74-R74-S74-T74-U74</f>
        <v>-5.6843418860808015E-14</v>
      </c>
      <c r="W75" s="884"/>
      <c r="X75" s="381"/>
      <c r="Y75" s="357"/>
      <c r="Z75" s="357"/>
      <c r="AA75" s="357"/>
      <c r="AB75" s="357"/>
      <c r="AC75" s="357"/>
      <c r="AD75" s="358"/>
      <c r="AE75" s="358"/>
      <c r="AF75" s="358"/>
      <c r="AG75" s="358"/>
      <c r="AH75" s="358"/>
      <c r="AI75" s="358"/>
      <c r="AJ75" s="358"/>
      <c r="AK75" s="358"/>
      <c r="AL75" s="358"/>
      <c r="AM75" s="358"/>
      <c r="AN75" s="358"/>
      <c r="AO75" s="358"/>
      <c r="AP75" s="358"/>
      <c r="CQ75" s="647"/>
      <c r="CR75" s="647"/>
      <c r="CS75" s="647"/>
      <c r="CT75" s="647"/>
      <c r="CU75" s="647"/>
      <c r="CV75" s="647"/>
      <c r="CW75" s="647"/>
      <c r="CX75" s="647"/>
      <c r="CY75" s="647"/>
      <c r="CZ75" s="647"/>
      <c r="DA75" s="647"/>
      <c r="DB75" s="647"/>
      <c r="DC75" s="647"/>
      <c r="DD75" s="647"/>
      <c r="DE75" s="647"/>
      <c r="DF75" s="647"/>
      <c r="DG75" s="647"/>
      <c r="DH75" s="647"/>
      <c r="DI75" s="647"/>
      <c r="DJ75" s="647"/>
      <c r="DK75" s="647"/>
      <c r="DL75" s="647"/>
      <c r="DM75" s="647"/>
      <c r="DN75" s="647"/>
      <c r="DO75" s="647"/>
      <c r="DP75" s="647"/>
      <c r="DQ75" s="647"/>
      <c r="DR75" s="647"/>
      <c r="DS75" s="647"/>
      <c r="DT75" s="647"/>
      <c r="DU75" s="647"/>
      <c r="DV75" s="647"/>
      <c r="DW75" s="647"/>
      <c r="DX75" s="647"/>
      <c r="DY75" s="647"/>
      <c r="DZ75" s="647"/>
      <c r="EA75" s="647"/>
      <c r="EB75" s="647"/>
      <c r="EC75" s="647"/>
      <c r="ED75" s="647"/>
      <c r="EE75" s="647"/>
      <c r="EF75" s="647"/>
      <c r="EG75" s="647"/>
      <c r="EH75" s="647"/>
      <c r="EI75" s="647"/>
      <c r="EJ75" s="647"/>
      <c r="EK75" s="647"/>
      <c r="EL75" s="647"/>
      <c r="EM75" s="647"/>
      <c r="EN75" s="647"/>
      <c r="EO75" s="647"/>
      <c r="EP75" s="647"/>
      <c r="EQ75" s="647"/>
      <c r="ER75" s="647"/>
    </row>
    <row r="76" spans="1:148" s="359" customFormat="1" ht="43.5" customHeight="1" x14ac:dyDescent="0.2">
      <c r="A76" s="839"/>
      <c r="B76" s="841"/>
      <c r="C76" s="843"/>
      <c r="D76" s="874"/>
      <c r="E76" s="866"/>
      <c r="F76" s="866"/>
      <c r="G76" s="866"/>
      <c r="H76" s="866"/>
      <c r="I76" s="839"/>
      <c r="J76" s="839"/>
      <c r="K76" s="868">
        <f t="shared" si="11"/>
        <v>0</v>
      </c>
      <c r="L76" s="868"/>
      <c r="M76" s="878"/>
      <c r="N76" s="872"/>
      <c r="O76" s="868">
        <v>0</v>
      </c>
      <c r="P76" s="868">
        <f t="shared" ref="P76" si="14">(L76*85%)*1.153216056</f>
        <v>0</v>
      </c>
      <c r="Q76" s="868">
        <f t="shared" ref="Q76" si="15">(L76*5%)*1.207417210632</f>
        <v>0</v>
      </c>
      <c r="R76" s="872">
        <v>0</v>
      </c>
      <c r="S76" s="872">
        <v>0</v>
      </c>
      <c r="T76" s="872">
        <v>0</v>
      </c>
      <c r="U76" s="872">
        <v>0</v>
      </c>
      <c r="V76" s="878"/>
      <c r="W76" s="877"/>
      <c r="X76" s="381"/>
      <c r="Y76" s="357"/>
      <c r="Z76" s="357"/>
      <c r="AA76" s="357"/>
      <c r="AB76" s="357"/>
      <c r="AC76" s="357"/>
      <c r="AD76" s="358"/>
      <c r="AE76" s="358"/>
      <c r="AF76" s="358"/>
      <c r="AG76" s="358"/>
      <c r="AH76" s="358"/>
      <c r="AI76" s="358"/>
      <c r="AJ76" s="358"/>
      <c r="AK76" s="358"/>
      <c r="AL76" s="358"/>
      <c r="AM76" s="358"/>
      <c r="AN76" s="358"/>
      <c r="AO76" s="358"/>
      <c r="AP76" s="358"/>
      <c r="CQ76" s="647"/>
      <c r="CR76" s="647"/>
      <c r="CS76" s="647"/>
      <c r="CT76" s="647"/>
      <c r="CU76" s="647"/>
      <c r="CV76" s="647"/>
      <c r="CW76" s="647"/>
      <c r="CX76" s="647"/>
      <c r="CY76" s="647"/>
      <c r="CZ76" s="647"/>
      <c r="DA76" s="647"/>
      <c r="DB76" s="647"/>
      <c r="DC76" s="647"/>
      <c r="DD76" s="647"/>
      <c r="DE76" s="647"/>
      <c r="DF76" s="647"/>
      <c r="DG76" s="647"/>
      <c r="DH76" s="647"/>
      <c r="DI76" s="647"/>
      <c r="DJ76" s="647"/>
      <c r="DK76" s="647"/>
      <c r="DL76" s="647"/>
      <c r="DM76" s="647"/>
      <c r="DN76" s="647"/>
      <c r="DO76" s="647"/>
      <c r="DP76" s="647"/>
      <c r="DQ76" s="647"/>
      <c r="DR76" s="647"/>
      <c r="DS76" s="647"/>
      <c r="DT76" s="647"/>
      <c r="DU76" s="647"/>
      <c r="DV76" s="647"/>
      <c r="DW76" s="647"/>
      <c r="DX76" s="647"/>
      <c r="DY76" s="647"/>
      <c r="DZ76" s="647"/>
      <c r="EA76" s="647"/>
      <c r="EB76" s="647"/>
      <c r="EC76" s="647"/>
      <c r="ED76" s="647"/>
      <c r="EE76" s="647"/>
      <c r="EF76" s="647"/>
      <c r="EG76" s="647"/>
      <c r="EH76" s="647"/>
      <c r="EI76" s="647"/>
      <c r="EJ76" s="647"/>
      <c r="EK76" s="647"/>
      <c r="EL76" s="647"/>
      <c r="EM76" s="647"/>
      <c r="EN76" s="647"/>
      <c r="EO76" s="647"/>
      <c r="EP76" s="647"/>
      <c r="EQ76" s="647"/>
      <c r="ER76" s="647"/>
    </row>
    <row r="77" spans="1:148" s="359" customFormat="1" ht="43.5" customHeight="1" x14ac:dyDescent="0.2">
      <c r="A77" s="354" t="s">
        <v>814</v>
      </c>
      <c r="B77" s="353" t="s">
        <v>815</v>
      </c>
      <c r="C77" s="353" t="s">
        <v>698</v>
      </c>
      <c r="D77" s="216" t="s">
        <v>816</v>
      </c>
      <c r="E77" s="278" t="s">
        <v>796</v>
      </c>
      <c r="F77" s="278" t="s">
        <v>797</v>
      </c>
      <c r="G77" s="278" t="s">
        <v>817</v>
      </c>
      <c r="H77" s="278" t="s">
        <v>818</v>
      </c>
      <c r="I77" s="454" t="s">
        <v>484</v>
      </c>
      <c r="J77" s="354" t="s">
        <v>621</v>
      </c>
      <c r="K77" s="285">
        <f t="shared" si="11"/>
        <v>4785.5865452435037</v>
      </c>
      <c r="L77" s="285">
        <v>4378.4399999999996</v>
      </c>
      <c r="M77" s="306"/>
      <c r="N77" s="311"/>
      <c r="O77" s="503">
        <v>450.4539072</v>
      </c>
      <c r="P77" s="503">
        <f>(L77*85%)*$P$9</f>
        <v>4083.6291265439995</v>
      </c>
      <c r="Q77" s="503">
        <f>(L77*5%)*$Q$9</f>
        <v>251.50351149950401</v>
      </c>
      <c r="R77" s="300">
        <v>0</v>
      </c>
      <c r="S77" s="300">
        <v>0</v>
      </c>
      <c r="T77" s="300">
        <v>0</v>
      </c>
      <c r="U77" s="300">
        <v>0</v>
      </c>
      <c r="V77" s="300">
        <f t="shared" ref="V77:V84" si="16">K77-N77-O77-P77-Q77-R77-S77-T77-U77</f>
        <v>3.694822225952521E-13</v>
      </c>
      <c r="W77" s="355"/>
      <c r="X77" s="381"/>
      <c r="Y77" s="357"/>
      <c r="Z77" s="357"/>
      <c r="AA77" s="357"/>
      <c r="AB77" s="357"/>
      <c r="AC77" s="357"/>
      <c r="AD77" s="358"/>
      <c r="AE77" s="358"/>
      <c r="AF77" s="358"/>
      <c r="AG77" s="358"/>
      <c r="AH77" s="358"/>
      <c r="AI77" s="358"/>
      <c r="AJ77" s="358"/>
      <c r="AK77" s="358"/>
      <c r="AL77" s="358"/>
      <c r="AM77" s="358"/>
      <c r="AN77" s="358"/>
      <c r="AO77" s="358"/>
      <c r="AP77" s="358"/>
      <c r="CQ77" s="647"/>
      <c r="CR77" s="647"/>
      <c r="CS77" s="647"/>
      <c r="CT77" s="647"/>
      <c r="CU77" s="647"/>
      <c r="CV77" s="647"/>
      <c r="CW77" s="647"/>
      <c r="CX77" s="647"/>
      <c r="CY77" s="647"/>
      <c r="CZ77" s="647"/>
      <c r="DA77" s="647"/>
      <c r="DB77" s="647"/>
      <c r="DC77" s="647"/>
      <c r="DD77" s="647"/>
      <c r="DE77" s="647"/>
      <c r="DF77" s="647"/>
      <c r="DG77" s="647"/>
      <c r="DH77" s="647"/>
      <c r="DI77" s="647"/>
      <c r="DJ77" s="647"/>
      <c r="DK77" s="647"/>
      <c r="DL77" s="647"/>
      <c r="DM77" s="647"/>
      <c r="DN77" s="647"/>
      <c r="DO77" s="647"/>
      <c r="DP77" s="647"/>
      <c r="DQ77" s="647"/>
      <c r="DR77" s="647"/>
      <c r="DS77" s="647"/>
      <c r="DT77" s="647"/>
      <c r="DU77" s="647"/>
      <c r="DV77" s="647"/>
      <c r="DW77" s="647"/>
      <c r="DX77" s="647"/>
      <c r="DY77" s="647"/>
      <c r="DZ77" s="647"/>
      <c r="EA77" s="647"/>
      <c r="EB77" s="647"/>
      <c r="EC77" s="647"/>
      <c r="ED77" s="647"/>
      <c r="EE77" s="647"/>
      <c r="EF77" s="647"/>
      <c r="EG77" s="647"/>
      <c r="EH77" s="647"/>
      <c r="EI77" s="647"/>
      <c r="EJ77" s="647"/>
      <c r="EK77" s="647"/>
      <c r="EL77" s="647"/>
      <c r="EM77" s="647"/>
      <c r="EN77" s="647"/>
      <c r="EO77" s="647"/>
      <c r="EP77" s="647"/>
      <c r="EQ77" s="647"/>
      <c r="ER77" s="647"/>
    </row>
    <row r="78" spans="1:148" s="359" customFormat="1" ht="43.5" customHeight="1" x14ac:dyDescent="0.2">
      <c r="A78" s="354" t="s">
        <v>819</v>
      </c>
      <c r="B78" s="353" t="s">
        <v>820</v>
      </c>
      <c r="C78" s="353" t="s">
        <v>698</v>
      </c>
      <c r="D78" s="216" t="s">
        <v>821</v>
      </c>
      <c r="E78" s="278" t="s">
        <v>796</v>
      </c>
      <c r="F78" s="278" t="s">
        <v>797</v>
      </c>
      <c r="G78" s="278" t="s">
        <v>822</v>
      </c>
      <c r="H78" s="278" t="s">
        <v>822</v>
      </c>
      <c r="I78" s="454" t="s">
        <v>484</v>
      </c>
      <c r="J78" s="354" t="s">
        <v>625</v>
      </c>
      <c r="K78" s="285">
        <f t="shared" si="11"/>
        <v>2483.7066680400058</v>
      </c>
      <c r="L78" s="285">
        <v>2179.6</v>
      </c>
      <c r="M78" s="306"/>
      <c r="N78" s="300"/>
      <c r="O78" s="503">
        <v>224.23724799999999</v>
      </c>
      <c r="P78" s="281">
        <v>0</v>
      </c>
      <c r="Q78" s="285">
        <f t="shared" ref="Q78:Q79" si="17">(L78*85%)*$Q$9</f>
        <v>2128.38588910512</v>
      </c>
      <c r="R78" s="300">
        <f t="shared" ref="R78:R79" si="18">(L78*5%)*$R$9</f>
        <v>131.08353093488591</v>
      </c>
      <c r="S78" s="306">
        <v>0</v>
      </c>
      <c r="T78" s="306">
        <v>0</v>
      </c>
      <c r="U78" s="306">
        <v>0</v>
      </c>
      <c r="V78" s="300">
        <f t="shared" si="16"/>
        <v>-5.6843418860808015E-14</v>
      </c>
      <c r="W78" s="355"/>
      <c r="X78" s="381"/>
      <c r="Y78" s="357"/>
      <c r="Z78" s="357"/>
      <c r="AA78" s="357"/>
      <c r="AB78" s="357"/>
      <c r="AC78" s="357"/>
      <c r="AD78" s="358"/>
      <c r="AE78" s="358"/>
      <c r="AF78" s="358"/>
      <c r="AG78" s="358"/>
      <c r="AH78" s="358"/>
      <c r="AI78" s="358"/>
      <c r="AJ78" s="358"/>
      <c r="AK78" s="358"/>
      <c r="AL78" s="358"/>
      <c r="AM78" s="358"/>
      <c r="AN78" s="358"/>
      <c r="AO78" s="358"/>
      <c r="AP78" s="358"/>
      <c r="CQ78" s="647"/>
      <c r="CR78" s="647"/>
      <c r="CS78" s="647"/>
      <c r="CT78" s="647"/>
      <c r="CU78" s="647"/>
      <c r="CV78" s="647"/>
      <c r="CW78" s="647"/>
      <c r="CX78" s="647"/>
      <c r="CY78" s="647"/>
      <c r="CZ78" s="647"/>
      <c r="DA78" s="647"/>
      <c r="DB78" s="647"/>
      <c r="DC78" s="647"/>
      <c r="DD78" s="647"/>
      <c r="DE78" s="647"/>
      <c r="DF78" s="647"/>
      <c r="DG78" s="647"/>
      <c r="DH78" s="647"/>
      <c r="DI78" s="647"/>
      <c r="DJ78" s="647"/>
      <c r="DK78" s="647"/>
      <c r="DL78" s="647"/>
      <c r="DM78" s="647"/>
      <c r="DN78" s="647"/>
      <c r="DO78" s="647"/>
      <c r="DP78" s="647"/>
      <c r="DQ78" s="647"/>
      <c r="DR78" s="647"/>
      <c r="DS78" s="647"/>
      <c r="DT78" s="647"/>
      <c r="DU78" s="647"/>
      <c r="DV78" s="647"/>
      <c r="DW78" s="647"/>
      <c r="DX78" s="647"/>
      <c r="DY78" s="647"/>
      <c r="DZ78" s="647"/>
      <c r="EA78" s="647"/>
      <c r="EB78" s="647"/>
      <c r="EC78" s="647"/>
      <c r="ED78" s="647"/>
      <c r="EE78" s="647"/>
      <c r="EF78" s="647"/>
      <c r="EG78" s="647"/>
      <c r="EH78" s="647"/>
      <c r="EI78" s="647"/>
      <c r="EJ78" s="647"/>
      <c r="EK78" s="647"/>
      <c r="EL78" s="647"/>
      <c r="EM78" s="647"/>
      <c r="EN78" s="647"/>
      <c r="EO78" s="647"/>
      <c r="EP78" s="647"/>
      <c r="EQ78" s="647"/>
      <c r="ER78" s="647"/>
    </row>
    <row r="79" spans="1:148" s="359" customFormat="1" ht="43.5" customHeight="1" x14ac:dyDescent="0.2">
      <c r="A79" s="354" t="s">
        <v>823</v>
      </c>
      <c r="B79" s="353" t="s">
        <v>824</v>
      </c>
      <c r="C79" s="353" t="s">
        <v>698</v>
      </c>
      <c r="D79" s="216" t="s">
        <v>825</v>
      </c>
      <c r="E79" s="278" t="s">
        <v>796</v>
      </c>
      <c r="F79" s="278" t="s">
        <v>797</v>
      </c>
      <c r="G79" s="278" t="s">
        <v>826</v>
      </c>
      <c r="H79" s="278" t="s">
        <v>827</v>
      </c>
      <c r="I79" s="454" t="s">
        <v>484</v>
      </c>
      <c r="J79" s="354" t="s">
        <v>625</v>
      </c>
      <c r="K79" s="285">
        <f t="shared" si="11"/>
        <v>3863.6703196258227</v>
      </c>
      <c r="L79" s="285">
        <v>3390.6</v>
      </c>
      <c r="M79" s="306"/>
      <c r="N79" s="300"/>
      <c r="O79" s="503">
        <v>348.824928</v>
      </c>
      <c r="P79" s="281">
        <v>0</v>
      </c>
      <c r="Q79" s="285">
        <f t="shared" si="17"/>
        <v>3310.9309944943197</v>
      </c>
      <c r="R79" s="300">
        <f t="shared" si="18"/>
        <v>203.91439713150311</v>
      </c>
      <c r="S79" s="306">
        <v>0</v>
      </c>
      <c r="T79" s="306">
        <v>0</v>
      </c>
      <c r="U79" s="306">
        <v>0</v>
      </c>
      <c r="V79" s="300">
        <f t="shared" si="16"/>
        <v>-1.7053025658242404E-13</v>
      </c>
      <c r="W79" s="355"/>
      <c r="X79" s="381"/>
      <c r="Y79" s="357"/>
      <c r="Z79" s="357"/>
      <c r="AA79" s="357"/>
      <c r="AB79" s="357"/>
      <c r="AC79" s="357"/>
      <c r="AD79" s="358"/>
      <c r="AE79" s="358"/>
      <c r="AF79" s="358"/>
      <c r="AG79" s="358"/>
      <c r="AH79" s="358"/>
      <c r="AI79" s="358"/>
      <c r="AJ79" s="358"/>
      <c r="AK79" s="358"/>
      <c r="AL79" s="358"/>
      <c r="AM79" s="358"/>
      <c r="AN79" s="358"/>
      <c r="AO79" s="358"/>
      <c r="AP79" s="358"/>
      <c r="CQ79" s="647"/>
      <c r="CR79" s="647"/>
      <c r="CS79" s="647"/>
      <c r="CT79" s="647"/>
      <c r="CU79" s="647"/>
      <c r="CV79" s="647"/>
      <c r="CW79" s="647"/>
      <c r="CX79" s="647"/>
      <c r="CY79" s="647"/>
      <c r="CZ79" s="647"/>
      <c r="DA79" s="647"/>
      <c r="DB79" s="647"/>
      <c r="DC79" s="647"/>
      <c r="DD79" s="647"/>
      <c r="DE79" s="647"/>
      <c r="DF79" s="647"/>
      <c r="DG79" s="647"/>
      <c r="DH79" s="647"/>
      <c r="DI79" s="647"/>
      <c r="DJ79" s="647"/>
      <c r="DK79" s="647"/>
      <c r="DL79" s="647"/>
      <c r="DM79" s="647"/>
      <c r="DN79" s="647"/>
      <c r="DO79" s="647"/>
      <c r="DP79" s="647"/>
      <c r="DQ79" s="647"/>
      <c r="DR79" s="647"/>
      <c r="DS79" s="647"/>
      <c r="DT79" s="647"/>
      <c r="DU79" s="647"/>
      <c r="DV79" s="647"/>
      <c r="DW79" s="647"/>
      <c r="DX79" s="647"/>
      <c r="DY79" s="647"/>
      <c r="DZ79" s="647"/>
      <c r="EA79" s="647"/>
      <c r="EB79" s="647"/>
      <c r="EC79" s="647"/>
      <c r="ED79" s="647"/>
      <c r="EE79" s="647"/>
      <c r="EF79" s="647"/>
      <c r="EG79" s="647"/>
      <c r="EH79" s="647"/>
      <c r="EI79" s="647"/>
      <c r="EJ79" s="647"/>
      <c r="EK79" s="647"/>
      <c r="EL79" s="647"/>
      <c r="EM79" s="647"/>
      <c r="EN79" s="647"/>
      <c r="EO79" s="647"/>
      <c r="EP79" s="647"/>
      <c r="EQ79" s="647"/>
      <c r="ER79" s="647"/>
    </row>
    <row r="80" spans="1:148" s="359" customFormat="1" ht="43.5" customHeight="1" x14ac:dyDescent="0.2">
      <c r="A80" s="354" t="s">
        <v>828</v>
      </c>
      <c r="B80" s="353" t="s">
        <v>829</v>
      </c>
      <c r="C80" s="353" t="s">
        <v>698</v>
      </c>
      <c r="D80" s="216" t="s">
        <v>830</v>
      </c>
      <c r="E80" s="278" t="s">
        <v>796</v>
      </c>
      <c r="F80" s="278" t="s">
        <v>797</v>
      </c>
      <c r="G80" s="278" t="s">
        <v>831</v>
      </c>
      <c r="H80" s="278" t="s">
        <v>832</v>
      </c>
      <c r="I80" s="454" t="s">
        <v>484</v>
      </c>
      <c r="J80" s="354" t="s">
        <v>626</v>
      </c>
      <c r="K80" s="285">
        <f t="shared" si="11"/>
        <v>2789.19645657813</v>
      </c>
      <c r="L80" s="285">
        <v>2326.8000000000002</v>
      </c>
      <c r="M80" s="306"/>
      <c r="N80" s="300"/>
      <c r="O80" s="285">
        <v>263.76604800000007</v>
      </c>
      <c r="P80" s="281">
        <v>0</v>
      </c>
      <c r="Q80" s="281">
        <v>0</v>
      </c>
      <c r="R80" s="300">
        <f>(L80*85%)*$R$9</f>
        <v>2378.9171023343611</v>
      </c>
      <c r="S80" s="300">
        <f>(L80*5%)*$S$9</f>
        <v>146.51330624376919</v>
      </c>
      <c r="T80" s="306">
        <v>0</v>
      </c>
      <c r="U80" s="306">
        <v>0</v>
      </c>
      <c r="V80" s="300">
        <f t="shared" si="16"/>
        <v>-2.2737367544323206E-13</v>
      </c>
      <c r="W80" s="355"/>
      <c r="X80" s="381"/>
      <c r="Y80" s="357"/>
      <c r="Z80" s="357"/>
      <c r="AA80" s="357"/>
      <c r="AB80" s="357"/>
      <c r="AC80" s="357"/>
      <c r="AD80" s="358"/>
      <c r="AE80" s="358"/>
      <c r="AF80" s="358"/>
      <c r="AG80" s="358"/>
      <c r="AH80" s="358"/>
      <c r="AI80" s="358"/>
      <c r="AJ80" s="358"/>
      <c r="AK80" s="358"/>
      <c r="AL80" s="358"/>
      <c r="AM80" s="358"/>
      <c r="AN80" s="358"/>
      <c r="AO80" s="358"/>
      <c r="AP80" s="358"/>
      <c r="CQ80" s="647"/>
      <c r="CR80" s="647"/>
      <c r="CS80" s="647"/>
      <c r="CT80" s="647"/>
      <c r="CU80" s="647"/>
      <c r="CV80" s="647"/>
      <c r="CW80" s="647"/>
      <c r="CX80" s="647"/>
      <c r="CY80" s="647"/>
      <c r="CZ80" s="647"/>
      <c r="DA80" s="647"/>
      <c r="DB80" s="647"/>
      <c r="DC80" s="647"/>
      <c r="DD80" s="647"/>
      <c r="DE80" s="647"/>
      <c r="DF80" s="647"/>
      <c r="DG80" s="647"/>
      <c r="DH80" s="647"/>
      <c r="DI80" s="647"/>
      <c r="DJ80" s="647"/>
      <c r="DK80" s="647"/>
      <c r="DL80" s="647"/>
      <c r="DM80" s="647"/>
      <c r="DN80" s="647"/>
      <c r="DO80" s="647"/>
      <c r="DP80" s="647"/>
      <c r="DQ80" s="647"/>
      <c r="DR80" s="647"/>
      <c r="DS80" s="647"/>
      <c r="DT80" s="647"/>
      <c r="DU80" s="647"/>
      <c r="DV80" s="647"/>
      <c r="DW80" s="647"/>
      <c r="DX80" s="647"/>
      <c r="DY80" s="647"/>
      <c r="DZ80" s="647"/>
      <c r="EA80" s="647"/>
      <c r="EB80" s="647"/>
      <c r="EC80" s="647"/>
      <c r="ED80" s="647"/>
      <c r="EE80" s="647"/>
      <c r="EF80" s="647"/>
      <c r="EG80" s="647"/>
      <c r="EH80" s="647"/>
      <c r="EI80" s="647"/>
      <c r="EJ80" s="647"/>
      <c r="EK80" s="647"/>
      <c r="EL80" s="647"/>
      <c r="EM80" s="647"/>
      <c r="EN80" s="647"/>
      <c r="EO80" s="647"/>
      <c r="EP80" s="647"/>
      <c r="EQ80" s="647"/>
      <c r="ER80" s="647"/>
    </row>
    <row r="81" spans="1:148" s="359" customFormat="1" ht="43.5" customHeight="1" x14ac:dyDescent="0.2">
      <c r="A81" s="838" t="s">
        <v>833</v>
      </c>
      <c r="B81" s="840" t="s">
        <v>834</v>
      </c>
      <c r="C81" s="353" t="s">
        <v>698</v>
      </c>
      <c r="D81" s="216" t="s">
        <v>835</v>
      </c>
      <c r="E81" s="864" t="s">
        <v>796</v>
      </c>
      <c r="F81" s="864" t="s">
        <v>797</v>
      </c>
      <c r="G81" s="278" t="s">
        <v>836</v>
      </c>
      <c r="H81" s="278" t="s">
        <v>837</v>
      </c>
      <c r="I81" s="454" t="s">
        <v>484</v>
      </c>
      <c r="J81" s="277">
        <v>2024</v>
      </c>
      <c r="K81" s="285">
        <f t="shared" si="11"/>
        <v>5524.9498514428406</v>
      </c>
      <c r="L81" s="285">
        <v>5054.8999999999996</v>
      </c>
      <c r="M81" s="306"/>
      <c r="N81" s="311"/>
      <c r="O81" s="503">
        <v>520.04811199999995</v>
      </c>
      <c r="P81" s="503">
        <f>(L81*85%)*$P$9</f>
        <v>4714.5414512400002</v>
      </c>
      <c r="Q81" s="503">
        <f>(L81*5%)*$Q$9</f>
        <v>290.36028820284002</v>
      </c>
      <c r="R81" s="300">
        <v>0</v>
      </c>
      <c r="S81" s="300">
        <v>0</v>
      </c>
      <c r="T81" s="300">
        <v>0</v>
      </c>
      <c r="U81" s="300">
        <v>0</v>
      </c>
      <c r="V81" s="300">
        <f t="shared" si="16"/>
        <v>7.9580786405131221E-13</v>
      </c>
      <c r="W81" s="355"/>
      <c r="X81" s="381"/>
      <c r="Y81" s="357"/>
      <c r="Z81" s="357"/>
      <c r="AA81" s="357"/>
      <c r="AB81" s="357"/>
      <c r="AC81" s="357"/>
      <c r="AD81" s="358"/>
      <c r="AE81" s="358"/>
      <c r="AF81" s="358"/>
      <c r="AG81" s="358"/>
      <c r="AH81" s="358"/>
      <c r="AI81" s="358"/>
      <c r="AJ81" s="358"/>
      <c r="AK81" s="358"/>
      <c r="AL81" s="358"/>
      <c r="AM81" s="358"/>
      <c r="AN81" s="358"/>
      <c r="AO81" s="358"/>
      <c r="AP81" s="358"/>
      <c r="CQ81" s="647"/>
      <c r="CR81" s="647"/>
      <c r="CS81" s="647"/>
      <c r="CT81" s="647"/>
      <c r="CU81" s="647"/>
      <c r="CV81" s="647"/>
      <c r="CW81" s="647"/>
      <c r="CX81" s="647"/>
      <c r="CY81" s="647"/>
      <c r="CZ81" s="647"/>
      <c r="DA81" s="647"/>
      <c r="DB81" s="647"/>
      <c r="DC81" s="647"/>
      <c r="DD81" s="647"/>
      <c r="DE81" s="647"/>
      <c r="DF81" s="647"/>
      <c r="DG81" s="647"/>
      <c r="DH81" s="647"/>
      <c r="DI81" s="647"/>
      <c r="DJ81" s="647"/>
      <c r="DK81" s="647"/>
      <c r="DL81" s="647"/>
      <c r="DM81" s="647"/>
      <c r="DN81" s="647"/>
      <c r="DO81" s="647"/>
      <c r="DP81" s="647"/>
      <c r="DQ81" s="647"/>
      <c r="DR81" s="647"/>
      <c r="DS81" s="647"/>
      <c r="DT81" s="647"/>
      <c r="DU81" s="647"/>
      <c r="DV81" s="647"/>
      <c r="DW81" s="647"/>
      <c r="DX81" s="647"/>
      <c r="DY81" s="647"/>
      <c r="DZ81" s="647"/>
      <c r="EA81" s="647"/>
      <c r="EB81" s="647"/>
      <c r="EC81" s="647"/>
      <c r="ED81" s="647"/>
      <c r="EE81" s="647"/>
      <c r="EF81" s="647"/>
      <c r="EG81" s="647"/>
      <c r="EH81" s="647"/>
      <c r="EI81" s="647"/>
      <c r="EJ81" s="647"/>
      <c r="EK81" s="647"/>
      <c r="EL81" s="647"/>
      <c r="EM81" s="647"/>
      <c r="EN81" s="647"/>
      <c r="EO81" s="647"/>
      <c r="EP81" s="647"/>
      <c r="EQ81" s="647"/>
      <c r="ER81" s="647"/>
    </row>
    <row r="82" spans="1:148" s="359" customFormat="1" ht="43.5" customHeight="1" x14ac:dyDescent="0.2">
      <c r="A82" s="839"/>
      <c r="B82" s="841"/>
      <c r="C82" s="353" t="s">
        <v>698</v>
      </c>
      <c r="D82" s="216" t="s">
        <v>838</v>
      </c>
      <c r="E82" s="866"/>
      <c r="F82" s="866"/>
      <c r="G82" s="278" t="s">
        <v>839</v>
      </c>
      <c r="H82" s="278" t="s">
        <v>840</v>
      </c>
      <c r="I82" s="454" t="s">
        <v>484</v>
      </c>
      <c r="J82" s="277">
        <v>2024</v>
      </c>
      <c r="K82" s="285">
        <f t="shared" si="11"/>
        <v>230.94856547308001</v>
      </c>
      <c r="L82" s="285">
        <v>211.3</v>
      </c>
      <c r="M82" s="306"/>
      <c r="N82" s="311"/>
      <c r="O82" s="503">
        <v>21.738544000000001</v>
      </c>
      <c r="P82" s="503">
        <f>(L82*85%)*$P$9</f>
        <v>197.07266388000002</v>
      </c>
      <c r="Q82" s="503">
        <f>(L82*5%)*$Q$9</f>
        <v>12.137357593080003</v>
      </c>
      <c r="R82" s="300">
        <v>0</v>
      </c>
      <c r="S82" s="300">
        <v>0</v>
      </c>
      <c r="T82" s="300">
        <v>0</v>
      </c>
      <c r="U82" s="300">
        <v>0</v>
      </c>
      <c r="V82" s="300">
        <f t="shared" si="16"/>
        <v>-5.3290705182007514E-15</v>
      </c>
      <c r="W82" s="355"/>
      <c r="X82" s="381"/>
      <c r="Y82" s="357"/>
      <c r="Z82" s="357"/>
      <c r="AA82" s="357"/>
      <c r="AB82" s="357"/>
      <c r="AC82" s="357"/>
      <c r="AD82" s="358"/>
      <c r="AE82" s="358"/>
      <c r="AF82" s="358"/>
      <c r="AG82" s="358"/>
      <c r="AH82" s="358"/>
      <c r="AI82" s="358"/>
      <c r="AJ82" s="358"/>
      <c r="AK82" s="358"/>
      <c r="AL82" s="358"/>
      <c r="AM82" s="358"/>
      <c r="AN82" s="358"/>
      <c r="AO82" s="358"/>
      <c r="AP82" s="358"/>
      <c r="CQ82" s="647"/>
      <c r="CR82" s="647"/>
      <c r="CS82" s="647"/>
      <c r="CT82" s="647"/>
      <c r="CU82" s="647"/>
      <c r="CV82" s="647"/>
      <c r="CW82" s="647"/>
      <c r="CX82" s="647"/>
      <c r="CY82" s="647"/>
      <c r="CZ82" s="647"/>
      <c r="DA82" s="647"/>
      <c r="DB82" s="647"/>
      <c r="DC82" s="647"/>
      <c r="DD82" s="647"/>
      <c r="DE82" s="647"/>
      <c r="DF82" s="647"/>
      <c r="DG82" s="647"/>
      <c r="DH82" s="647"/>
      <c r="DI82" s="647"/>
      <c r="DJ82" s="647"/>
      <c r="DK82" s="647"/>
      <c r="DL82" s="647"/>
      <c r="DM82" s="647"/>
      <c r="DN82" s="647"/>
      <c r="DO82" s="647"/>
      <c r="DP82" s="647"/>
      <c r="DQ82" s="647"/>
      <c r="DR82" s="647"/>
      <c r="DS82" s="647"/>
      <c r="DT82" s="647"/>
      <c r="DU82" s="647"/>
      <c r="DV82" s="647"/>
      <c r="DW82" s="647"/>
      <c r="DX82" s="647"/>
      <c r="DY82" s="647"/>
      <c r="DZ82" s="647"/>
      <c r="EA82" s="647"/>
      <c r="EB82" s="647"/>
      <c r="EC82" s="647"/>
      <c r="ED82" s="647"/>
      <c r="EE82" s="647"/>
      <c r="EF82" s="647"/>
      <c r="EG82" s="647"/>
      <c r="EH82" s="647"/>
      <c r="EI82" s="647"/>
      <c r="EJ82" s="647"/>
      <c r="EK82" s="647"/>
      <c r="EL82" s="647"/>
      <c r="EM82" s="647"/>
      <c r="EN82" s="647"/>
      <c r="EO82" s="647"/>
      <c r="EP82" s="647"/>
      <c r="EQ82" s="647"/>
      <c r="ER82" s="647"/>
    </row>
    <row r="83" spans="1:148" s="359" customFormat="1" ht="43.5" customHeight="1" x14ac:dyDescent="0.2">
      <c r="A83" s="354" t="s">
        <v>841</v>
      </c>
      <c r="B83" s="353" t="s">
        <v>842</v>
      </c>
      <c r="C83" s="353" t="s">
        <v>698</v>
      </c>
      <c r="D83" s="216" t="s">
        <v>843</v>
      </c>
      <c r="E83" s="278" t="s">
        <v>796</v>
      </c>
      <c r="F83" s="278" t="s">
        <v>797</v>
      </c>
      <c r="G83" s="278" t="s">
        <v>844</v>
      </c>
      <c r="H83" s="278" t="s">
        <v>844</v>
      </c>
      <c r="I83" s="454" t="s">
        <v>484</v>
      </c>
      <c r="J83" s="277">
        <v>2024</v>
      </c>
      <c r="K83" s="285">
        <f t="shared" si="11"/>
        <v>1303.2800258878401</v>
      </c>
      <c r="L83" s="285">
        <v>1192.4000000000001</v>
      </c>
      <c r="M83" s="306"/>
      <c r="N83" s="311"/>
      <c r="O83" s="503">
        <v>122.67411200000001</v>
      </c>
      <c r="P83" s="503">
        <f>(L83*85%)*$P$9</f>
        <v>1112.1128462400002</v>
      </c>
      <c r="Q83" s="503">
        <f>(L83*5%)*$Q$9</f>
        <v>68.493067647840007</v>
      </c>
      <c r="R83" s="300">
        <v>0</v>
      </c>
      <c r="S83" s="300">
        <v>0</v>
      </c>
      <c r="T83" s="300">
        <v>0</v>
      </c>
      <c r="U83" s="300">
        <v>0</v>
      </c>
      <c r="V83" s="300">
        <f t="shared" si="16"/>
        <v>0</v>
      </c>
      <c r="W83" s="355"/>
      <c r="X83" s="381"/>
      <c r="Y83" s="357"/>
      <c r="Z83" s="357"/>
      <c r="AA83" s="357"/>
      <c r="AB83" s="357"/>
      <c r="AC83" s="357"/>
      <c r="AD83" s="358"/>
      <c r="AE83" s="358"/>
      <c r="AF83" s="358"/>
      <c r="AG83" s="358"/>
      <c r="AH83" s="358"/>
      <c r="AI83" s="358"/>
      <c r="AJ83" s="358"/>
      <c r="AK83" s="358"/>
      <c r="AL83" s="358"/>
      <c r="AM83" s="358"/>
      <c r="AN83" s="358"/>
      <c r="AO83" s="358"/>
      <c r="AP83" s="358"/>
      <c r="CQ83" s="647"/>
      <c r="CR83" s="647"/>
      <c r="CS83" s="647"/>
      <c r="CT83" s="647"/>
      <c r="CU83" s="647"/>
      <c r="CV83" s="647"/>
      <c r="CW83" s="647"/>
      <c r="CX83" s="647"/>
      <c r="CY83" s="647"/>
      <c r="CZ83" s="647"/>
      <c r="DA83" s="647"/>
      <c r="DB83" s="647"/>
      <c r="DC83" s="647"/>
      <c r="DD83" s="647"/>
      <c r="DE83" s="647"/>
      <c r="DF83" s="647"/>
      <c r="DG83" s="647"/>
      <c r="DH83" s="647"/>
      <c r="DI83" s="647"/>
      <c r="DJ83" s="647"/>
      <c r="DK83" s="647"/>
      <c r="DL83" s="647"/>
      <c r="DM83" s="647"/>
      <c r="DN83" s="647"/>
      <c r="DO83" s="647"/>
      <c r="DP83" s="647"/>
      <c r="DQ83" s="647"/>
      <c r="DR83" s="647"/>
      <c r="DS83" s="647"/>
      <c r="DT83" s="647"/>
      <c r="DU83" s="647"/>
      <c r="DV83" s="647"/>
      <c r="DW83" s="647"/>
      <c r="DX83" s="647"/>
      <c r="DY83" s="647"/>
      <c r="DZ83" s="647"/>
      <c r="EA83" s="647"/>
      <c r="EB83" s="647"/>
      <c r="EC83" s="647"/>
      <c r="ED83" s="647"/>
      <c r="EE83" s="647"/>
      <c r="EF83" s="647"/>
      <c r="EG83" s="647"/>
      <c r="EH83" s="647"/>
      <c r="EI83" s="647"/>
      <c r="EJ83" s="647"/>
      <c r="EK83" s="647"/>
      <c r="EL83" s="647"/>
      <c r="EM83" s="647"/>
      <c r="EN83" s="647"/>
      <c r="EO83" s="647"/>
      <c r="EP83" s="647"/>
      <c r="EQ83" s="647"/>
      <c r="ER83" s="647"/>
    </row>
    <row r="84" spans="1:148" s="359" customFormat="1" ht="43.5" customHeight="1" x14ac:dyDescent="0.2">
      <c r="A84" s="354" t="s">
        <v>845</v>
      </c>
      <c r="B84" s="353" t="s">
        <v>846</v>
      </c>
      <c r="C84" s="353" t="s">
        <v>698</v>
      </c>
      <c r="D84" s="216" t="s">
        <v>847</v>
      </c>
      <c r="E84" s="278" t="s">
        <v>796</v>
      </c>
      <c r="F84" s="278" t="s">
        <v>797</v>
      </c>
      <c r="G84" s="278" t="s">
        <v>848</v>
      </c>
      <c r="H84" s="278" t="s">
        <v>849</v>
      </c>
      <c r="I84" s="454" t="s">
        <v>484</v>
      </c>
      <c r="J84" s="277">
        <v>2024</v>
      </c>
      <c r="K84" s="285">
        <f t="shared" si="11"/>
        <v>3900.2217748894404</v>
      </c>
      <c r="L84" s="285">
        <v>3568.4</v>
      </c>
      <c r="M84" s="306"/>
      <c r="N84" s="311"/>
      <c r="O84" s="503">
        <v>367.11699199999998</v>
      </c>
      <c r="P84" s="503">
        <f>(L84*85%)*$P$9</f>
        <v>3328.13106384</v>
      </c>
      <c r="Q84" s="503">
        <f>(L84*5%)*$Q$9</f>
        <v>204.97371904944004</v>
      </c>
      <c r="R84" s="300">
        <v>0</v>
      </c>
      <c r="S84" s="300">
        <v>0</v>
      </c>
      <c r="T84" s="300">
        <v>0</v>
      </c>
      <c r="U84" s="300">
        <v>0</v>
      </c>
      <c r="V84" s="300">
        <f t="shared" si="16"/>
        <v>6.2527760746888816E-13</v>
      </c>
      <c r="W84" s="355"/>
      <c r="X84" s="381"/>
      <c r="Y84" s="357"/>
      <c r="Z84" s="357"/>
      <c r="AA84" s="357"/>
      <c r="AB84" s="357"/>
      <c r="AC84" s="357"/>
      <c r="AD84" s="358"/>
      <c r="AE84" s="358"/>
      <c r="AF84" s="358"/>
      <c r="AG84" s="358"/>
      <c r="AH84" s="358"/>
      <c r="AI84" s="358"/>
      <c r="AJ84" s="358"/>
      <c r="AK84" s="358"/>
      <c r="AL84" s="358"/>
      <c r="AM84" s="358"/>
      <c r="AN84" s="358"/>
      <c r="AO84" s="358"/>
      <c r="AP84" s="358"/>
      <c r="CQ84" s="647"/>
      <c r="CR84" s="647"/>
      <c r="CS84" s="647"/>
      <c r="CT84" s="647"/>
      <c r="CU84" s="647"/>
      <c r="CV84" s="647"/>
      <c r="CW84" s="647"/>
      <c r="CX84" s="647"/>
      <c r="CY84" s="647"/>
      <c r="CZ84" s="647"/>
      <c r="DA84" s="647"/>
      <c r="DB84" s="647"/>
      <c r="DC84" s="647"/>
      <c r="DD84" s="647"/>
      <c r="DE84" s="647"/>
      <c r="DF84" s="647"/>
      <c r="DG84" s="647"/>
      <c r="DH84" s="647"/>
      <c r="DI84" s="647"/>
      <c r="DJ84" s="647"/>
      <c r="DK84" s="647"/>
      <c r="DL84" s="647"/>
      <c r="DM84" s="647"/>
      <c r="DN84" s="647"/>
      <c r="DO84" s="647"/>
      <c r="DP84" s="647"/>
      <c r="DQ84" s="647"/>
      <c r="DR84" s="647"/>
      <c r="DS84" s="647"/>
      <c r="DT84" s="647"/>
      <c r="DU84" s="647"/>
      <c r="DV84" s="647"/>
      <c r="DW84" s="647"/>
      <c r="DX84" s="647"/>
      <c r="DY84" s="647"/>
      <c r="DZ84" s="647"/>
      <c r="EA84" s="647"/>
      <c r="EB84" s="647"/>
      <c r="EC84" s="647"/>
      <c r="ED84" s="647"/>
      <c r="EE84" s="647"/>
      <c r="EF84" s="647"/>
      <c r="EG84" s="647"/>
      <c r="EH84" s="647"/>
      <c r="EI84" s="647"/>
      <c r="EJ84" s="647"/>
      <c r="EK84" s="647"/>
      <c r="EL84" s="647"/>
      <c r="EM84" s="647"/>
      <c r="EN84" s="647"/>
      <c r="EO84" s="647"/>
      <c r="EP84" s="647"/>
      <c r="EQ84" s="647"/>
      <c r="ER84" s="647"/>
    </row>
    <row r="85" spans="1:148" s="359" customFormat="1" ht="43.5" customHeight="1" x14ac:dyDescent="0.2">
      <c r="A85" s="838" t="s">
        <v>850</v>
      </c>
      <c r="B85" s="840" t="s">
        <v>851</v>
      </c>
      <c r="C85" s="842" t="s">
        <v>698</v>
      </c>
      <c r="D85" s="873" t="s">
        <v>852</v>
      </c>
      <c r="E85" s="864" t="s">
        <v>796</v>
      </c>
      <c r="F85" s="864" t="s">
        <v>797</v>
      </c>
      <c r="G85" s="864" t="s">
        <v>853</v>
      </c>
      <c r="H85" s="864" t="s">
        <v>854</v>
      </c>
      <c r="I85" s="838" t="s">
        <v>484</v>
      </c>
      <c r="J85" s="869" t="s">
        <v>626</v>
      </c>
      <c r="K85" s="867">
        <f t="shared" si="11"/>
        <v>414991.35198211065</v>
      </c>
      <c r="L85" s="867">
        <v>349246.9</v>
      </c>
      <c r="M85" s="870"/>
      <c r="N85" s="871"/>
      <c r="O85" s="867">
        <v>35930.521072000003</v>
      </c>
      <c r="P85" s="867">
        <v>0</v>
      </c>
      <c r="Q85" s="867">
        <v>0</v>
      </c>
      <c r="R85" s="871">
        <f>(L85*85%)*$R$9</f>
        <v>357069.54759638058</v>
      </c>
      <c r="S85" s="871">
        <f>(L85*5%)*$S$9</f>
        <v>21991.283313730029</v>
      </c>
      <c r="T85" s="871">
        <v>0</v>
      </c>
      <c r="U85" s="871">
        <v>0</v>
      </c>
      <c r="V85" s="870">
        <v>0</v>
      </c>
      <c r="W85" s="876"/>
      <c r="X85" s="381"/>
      <c r="Y85" s="357"/>
      <c r="Z85" s="357"/>
      <c r="AA85" s="357"/>
      <c r="AB85" s="357"/>
      <c r="AC85" s="357"/>
      <c r="AD85" s="358"/>
      <c r="AE85" s="358"/>
      <c r="AF85" s="358"/>
      <c r="AG85" s="358"/>
      <c r="AH85" s="358"/>
      <c r="AI85" s="358"/>
      <c r="AJ85" s="358"/>
      <c r="AK85" s="358"/>
      <c r="AL85" s="358"/>
      <c r="AM85" s="358"/>
      <c r="AN85" s="358"/>
      <c r="AO85" s="358"/>
      <c r="AP85" s="358"/>
      <c r="CQ85" s="647"/>
      <c r="CR85" s="647"/>
      <c r="CS85" s="647"/>
      <c r="CT85" s="647"/>
      <c r="CU85" s="647"/>
      <c r="CV85" s="647"/>
      <c r="CW85" s="647"/>
      <c r="CX85" s="647"/>
      <c r="CY85" s="647"/>
      <c r="CZ85" s="647"/>
      <c r="DA85" s="647"/>
      <c r="DB85" s="647"/>
      <c r="DC85" s="647"/>
      <c r="DD85" s="647"/>
      <c r="DE85" s="647"/>
      <c r="DF85" s="647"/>
      <c r="DG85" s="647"/>
      <c r="DH85" s="647"/>
      <c r="DI85" s="647"/>
      <c r="DJ85" s="647"/>
      <c r="DK85" s="647"/>
      <c r="DL85" s="647"/>
      <c r="DM85" s="647"/>
      <c r="DN85" s="647"/>
      <c r="DO85" s="647"/>
      <c r="DP85" s="647"/>
      <c r="DQ85" s="647"/>
      <c r="DR85" s="647"/>
      <c r="DS85" s="647"/>
      <c r="DT85" s="647"/>
      <c r="DU85" s="647"/>
      <c r="DV85" s="647"/>
      <c r="DW85" s="647"/>
      <c r="DX85" s="647"/>
      <c r="DY85" s="647"/>
      <c r="DZ85" s="647"/>
      <c r="EA85" s="647"/>
      <c r="EB85" s="647"/>
      <c r="EC85" s="647"/>
      <c r="ED85" s="647"/>
      <c r="EE85" s="647"/>
      <c r="EF85" s="647"/>
      <c r="EG85" s="647"/>
      <c r="EH85" s="647"/>
      <c r="EI85" s="647"/>
      <c r="EJ85" s="647"/>
      <c r="EK85" s="647"/>
      <c r="EL85" s="647"/>
      <c r="EM85" s="647"/>
      <c r="EN85" s="647"/>
      <c r="EO85" s="647"/>
      <c r="EP85" s="647"/>
      <c r="EQ85" s="647"/>
      <c r="ER85" s="647"/>
    </row>
    <row r="86" spans="1:148" s="359" customFormat="1" ht="43.5" customHeight="1" x14ac:dyDescent="0.2">
      <c r="A86" s="839"/>
      <c r="B86" s="841"/>
      <c r="C86" s="843"/>
      <c r="D86" s="874"/>
      <c r="E86" s="866"/>
      <c r="F86" s="866"/>
      <c r="G86" s="866"/>
      <c r="H86" s="866"/>
      <c r="I86" s="839"/>
      <c r="J86" s="869"/>
      <c r="K86" s="868"/>
      <c r="L86" s="868"/>
      <c r="M86" s="870"/>
      <c r="N86" s="872"/>
      <c r="O86" s="868">
        <v>0</v>
      </c>
      <c r="P86" s="868">
        <v>0</v>
      </c>
      <c r="Q86" s="868">
        <v>0</v>
      </c>
      <c r="R86" s="872">
        <f>(L86*85%)*1.2641658195317</f>
        <v>0</v>
      </c>
      <c r="S86" s="872">
        <f>(L86*5%)*1.32358161304969</f>
        <v>0</v>
      </c>
      <c r="T86" s="872">
        <v>0</v>
      </c>
      <c r="U86" s="872">
        <v>0</v>
      </c>
      <c r="V86" s="870"/>
      <c r="W86" s="876"/>
      <c r="X86" s="381"/>
      <c r="Y86" s="357"/>
      <c r="Z86" s="357"/>
      <c r="AA86" s="357"/>
      <c r="AB86" s="357"/>
      <c r="AC86" s="357"/>
      <c r="AD86" s="358"/>
      <c r="AE86" s="358"/>
      <c r="AF86" s="358"/>
      <c r="AG86" s="358"/>
      <c r="AH86" s="358"/>
      <c r="AI86" s="358"/>
      <c r="AJ86" s="358"/>
      <c r="AK86" s="358"/>
      <c r="AL86" s="358"/>
      <c r="AM86" s="358"/>
      <c r="AN86" s="358"/>
      <c r="AO86" s="358"/>
      <c r="AP86" s="358"/>
      <c r="CQ86" s="647"/>
      <c r="CR86" s="647"/>
      <c r="CS86" s="647"/>
      <c r="CT86" s="647"/>
      <c r="CU86" s="647"/>
      <c r="CV86" s="647"/>
      <c r="CW86" s="647"/>
      <c r="CX86" s="647"/>
      <c r="CY86" s="647"/>
      <c r="CZ86" s="647"/>
      <c r="DA86" s="647"/>
      <c r="DB86" s="647"/>
      <c r="DC86" s="647"/>
      <c r="DD86" s="647"/>
      <c r="DE86" s="647"/>
      <c r="DF86" s="647"/>
      <c r="DG86" s="647"/>
      <c r="DH86" s="647"/>
      <c r="DI86" s="647"/>
      <c r="DJ86" s="647"/>
      <c r="DK86" s="647"/>
      <c r="DL86" s="647"/>
      <c r="DM86" s="647"/>
      <c r="DN86" s="647"/>
      <c r="DO86" s="647"/>
      <c r="DP86" s="647"/>
      <c r="DQ86" s="647"/>
      <c r="DR86" s="647"/>
      <c r="DS86" s="647"/>
      <c r="DT86" s="647"/>
      <c r="DU86" s="647"/>
      <c r="DV86" s="647"/>
      <c r="DW86" s="647"/>
      <c r="DX86" s="647"/>
      <c r="DY86" s="647"/>
      <c r="DZ86" s="647"/>
      <c r="EA86" s="647"/>
      <c r="EB86" s="647"/>
      <c r="EC86" s="647"/>
      <c r="ED86" s="647"/>
      <c r="EE86" s="647"/>
      <c r="EF86" s="647"/>
      <c r="EG86" s="647"/>
      <c r="EH86" s="647"/>
      <c r="EI86" s="647"/>
      <c r="EJ86" s="647"/>
      <c r="EK86" s="647"/>
      <c r="EL86" s="647"/>
      <c r="EM86" s="647"/>
      <c r="EN86" s="647"/>
      <c r="EO86" s="647"/>
      <c r="EP86" s="647"/>
      <c r="EQ86" s="647"/>
      <c r="ER86" s="647"/>
    </row>
    <row r="87" spans="1:148" s="359" customFormat="1" ht="43.5" customHeight="1" x14ac:dyDescent="0.2">
      <c r="A87" s="838" t="s">
        <v>859</v>
      </c>
      <c r="B87" s="840" t="s">
        <v>855</v>
      </c>
      <c r="C87" s="842" t="s">
        <v>698</v>
      </c>
      <c r="D87" s="873" t="s">
        <v>856</v>
      </c>
      <c r="E87" s="864" t="s">
        <v>796</v>
      </c>
      <c r="F87" s="864" t="s">
        <v>797</v>
      </c>
      <c r="G87" s="864" t="s">
        <v>857</v>
      </c>
      <c r="H87" s="864" t="s">
        <v>858</v>
      </c>
      <c r="I87" s="838" t="s">
        <v>484</v>
      </c>
      <c r="J87" s="869" t="s">
        <v>626</v>
      </c>
      <c r="K87" s="867">
        <f t="shared" si="11"/>
        <v>58615.479188122576</v>
      </c>
      <c r="L87" s="867">
        <v>49329.4</v>
      </c>
      <c r="M87" s="870"/>
      <c r="N87" s="871"/>
      <c r="O87" s="867">
        <v>5075.0086720000008</v>
      </c>
      <c r="P87" s="867">
        <v>0</v>
      </c>
      <c r="Q87" s="867">
        <v>0</v>
      </c>
      <c r="R87" s="871">
        <f>(L87*85%)*$R$9</f>
        <v>50434.310343773686</v>
      </c>
      <c r="S87" s="871">
        <f>(L87*5%)*$S$9</f>
        <v>3106.1601723488857</v>
      </c>
      <c r="T87" s="871">
        <v>0</v>
      </c>
      <c r="U87" s="871">
        <v>0</v>
      </c>
      <c r="V87" s="870">
        <v>0</v>
      </c>
      <c r="W87" s="876"/>
      <c r="X87" s="381"/>
      <c r="Y87" s="357"/>
      <c r="Z87" s="357"/>
      <c r="AA87" s="357"/>
      <c r="AB87" s="357"/>
      <c r="AC87" s="357"/>
      <c r="AD87" s="358"/>
      <c r="AE87" s="358"/>
      <c r="AF87" s="358"/>
      <c r="AG87" s="358"/>
      <c r="AH87" s="358"/>
      <c r="AI87" s="358"/>
      <c r="AJ87" s="358"/>
      <c r="AK87" s="358"/>
      <c r="AL87" s="358"/>
      <c r="AM87" s="358"/>
      <c r="AN87" s="358"/>
      <c r="AO87" s="358"/>
      <c r="AP87" s="358"/>
      <c r="CQ87" s="647"/>
      <c r="CR87" s="647"/>
      <c r="CS87" s="647"/>
      <c r="CT87" s="647"/>
      <c r="CU87" s="647"/>
      <c r="CV87" s="647"/>
      <c r="CW87" s="647"/>
      <c r="CX87" s="647"/>
      <c r="CY87" s="647"/>
      <c r="CZ87" s="647"/>
      <c r="DA87" s="647"/>
      <c r="DB87" s="647"/>
      <c r="DC87" s="647"/>
      <c r="DD87" s="647"/>
      <c r="DE87" s="647"/>
      <c r="DF87" s="647"/>
      <c r="DG87" s="647"/>
      <c r="DH87" s="647"/>
      <c r="DI87" s="647"/>
      <c r="DJ87" s="647"/>
      <c r="DK87" s="647"/>
      <c r="DL87" s="647"/>
      <c r="DM87" s="647"/>
      <c r="DN87" s="647"/>
      <c r="DO87" s="647"/>
      <c r="DP87" s="647"/>
      <c r="DQ87" s="647"/>
      <c r="DR87" s="647"/>
      <c r="DS87" s="647"/>
      <c r="DT87" s="647"/>
      <c r="DU87" s="647"/>
      <c r="DV87" s="647"/>
      <c r="DW87" s="647"/>
      <c r="DX87" s="647"/>
      <c r="DY87" s="647"/>
      <c r="DZ87" s="647"/>
      <c r="EA87" s="647"/>
      <c r="EB87" s="647"/>
      <c r="EC87" s="647"/>
      <c r="ED87" s="647"/>
      <c r="EE87" s="647"/>
      <c r="EF87" s="647"/>
      <c r="EG87" s="647"/>
      <c r="EH87" s="647"/>
      <c r="EI87" s="647"/>
      <c r="EJ87" s="647"/>
      <c r="EK87" s="647"/>
      <c r="EL87" s="647"/>
      <c r="EM87" s="647"/>
      <c r="EN87" s="647"/>
      <c r="EO87" s="647"/>
      <c r="EP87" s="647"/>
      <c r="EQ87" s="647"/>
      <c r="ER87" s="647"/>
    </row>
    <row r="88" spans="1:148" s="359" customFormat="1" ht="43.5" customHeight="1" x14ac:dyDescent="0.2">
      <c r="A88" s="844"/>
      <c r="B88" s="875"/>
      <c r="C88" s="863"/>
      <c r="D88" s="874"/>
      <c r="E88" s="866"/>
      <c r="F88" s="866"/>
      <c r="G88" s="866"/>
      <c r="H88" s="866"/>
      <c r="I88" s="839"/>
      <c r="J88" s="869"/>
      <c r="K88" s="868"/>
      <c r="L88" s="868"/>
      <c r="M88" s="870"/>
      <c r="N88" s="872"/>
      <c r="O88" s="868">
        <v>0</v>
      </c>
      <c r="P88" s="868">
        <v>0</v>
      </c>
      <c r="Q88" s="868">
        <v>0</v>
      </c>
      <c r="R88" s="872">
        <f>(L88*85%)*1.2641658195317</f>
        <v>0</v>
      </c>
      <c r="S88" s="872">
        <f>(L88*5%)*1.32358161304969</f>
        <v>0</v>
      </c>
      <c r="T88" s="872">
        <v>0</v>
      </c>
      <c r="U88" s="872">
        <v>0</v>
      </c>
      <c r="V88" s="870"/>
      <c r="W88" s="876"/>
      <c r="X88" s="381"/>
      <c r="Y88" s="357"/>
      <c r="Z88" s="357"/>
      <c r="AA88" s="357"/>
      <c r="AB88" s="357"/>
      <c r="AC88" s="357"/>
      <c r="AD88" s="358"/>
      <c r="AE88" s="358"/>
      <c r="AF88" s="358"/>
      <c r="AG88" s="358"/>
      <c r="AH88" s="358"/>
      <c r="AI88" s="358"/>
      <c r="AJ88" s="358"/>
      <c r="AK88" s="358"/>
      <c r="AL88" s="358"/>
      <c r="AM88" s="358"/>
      <c r="AN88" s="358"/>
      <c r="AO88" s="358"/>
      <c r="AP88" s="358"/>
      <c r="CQ88" s="647"/>
      <c r="CR88" s="647"/>
      <c r="CS88" s="647"/>
      <c r="CT88" s="647"/>
      <c r="CU88" s="647"/>
      <c r="CV88" s="647"/>
      <c r="CW88" s="647"/>
      <c r="CX88" s="647"/>
      <c r="CY88" s="647"/>
      <c r="CZ88" s="647"/>
      <c r="DA88" s="647"/>
      <c r="DB88" s="647"/>
      <c r="DC88" s="647"/>
      <c r="DD88" s="647"/>
      <c r="DE88" s="647"/>
      <c r="DF88" s="647"/>
      <c r="DG88" s="647"/>
      <c r="DH88" s="647"/>
      <c r="DI88" s="647"/>
      <c r="DJ88" s="647"/>
      <c r="DK88" s="647"/>
      <c r="DL88" s="647"/>
      <c r="DM88" s="647"/>
      <c r="DN88" s="647"/>
      <c r="DO88" s="647"/>
      <c r="DP88" s="647"/>
      <c r="DQ88" s="647"/>
      <c r="DR88" s="647"/>
      <c r="DS88" s="647"/>
      <c r="DT88" s="647"/>
      <c r="DU88" s="647"/>
      <c r="DV88" s="647"/>
      <c r="DW88" s="647"/>
      <c r="DX88" s="647"/>
      <c r="DY88" s="647"/>
      <c r="DZ88" s="647"/>
      <c r="EA88" s="647"/>
      <c r="EB88" s="647"/>
      <c r="EC88" s="647"/>
      <c r="ED88" s="647"/>
      <c r="EE88" s="647"/>
      <c r="EF88" s="647"/>
      <c r="EG88" s="647"/>
      <c r="EH88" s="647"/>
      <c r="EI88" s="647"/>
      <c r="EJ88" s="647"/>
      <c r="EK88" s="647"/>
      <c r="EL88" s="647"/>
      <c r="EM88" s="647"/>
      <c r="EN88" s="647"/>
      <c r="EO88" s="647"/>
      <c r="EP88" s="647"/>
      <c r="EQ88" s="647"/>
      <c r="ER88" s="647"/>
    </row>
    <row r="89" spans="1:148" s="359" customFormat="1" ht="43.5" customHeight="1" x14ac:dyDescent="0.2">
      <c r="A89" s="839"/>
      <c r="B89" s="841"/>
      <c r="C89" s="843"/>
      <c r="D89" s="216" t="s">
        <v>860</v>
      </c>
      <c r="E89" s="278" t="s">
        <v>796</v>
      </c>
      <c r="F89" s="278" t="s">
        <v>797</v>
      </c>
      <c r="G89" s="278" t="s">
        <v>861</v>
      </c>
      <c r="H89" s="278" t="s">
        <v>862</v>
      </c>
      <c r="I89" s="384" t="s">
        <v>484</v>
      </c>
      <c r="J89" s="354" t="s">
        <v>626</v>
      </c>
      <c r="K89" s="285">
        <f t="shared" si="11"/>
        <v>8019.9498723340339</v>
      </c>
      <c r="L89" s="285">
        <v>6749.4</v>
      </c>
      <c r="M89" s="306"/>
      <c r="N89" s="311"/>
      <c r="O89" s="503">
        <v>694.37827199999992</v>
      </c>
      <c r="P89" s="503">
        <v>0</v>
      </c>
      <c r="Q89" s="503">
        <v>0</v>
      </c>
      <c r="R89" s="311">
        <f>(L89*85%)*$R$9</f>
        <v>6900.5772264464222</v>
      </c>
      <c r="S89" s="311">
        <f>(L89*5%)*$S$9</f>
        <v>424.99437388761203</v>
      </c>
      <c r="T89" s="306">
        <v>0</v>
      </c>
      <c r="U89" s="306">
        <v>0</v>
      </c>
      <c r="V89" s="300">
        <f>K89-N89-O89-P89-Q89-R89-S89-T89-U89</f>
        <v>-2.2737367544323206E-13</v>
      </c>
      <c r="W89" s="355"/>
      <c r="X89" s="381"/>
      <c r="Y89" s="357"/>
      <c r="Z89" s="357"/>
      <c r="AA89" s="357"/>
      <c r="AB89" s="357"/>
      <c r="AC89" s="357"/>
      <c r="AD89" s="358"/>
      <c r="AE89" s="358"/>
      <c r="AF89" s="358"/>
      <c r="AG89" s="358"/>
      <c r="AH89" s="358"/>
      <c r="AI89" s="358"/>
      <c r="AJ89" s="358"/>
      <c r="AK89" s="358"/>
      <c r="AL89" s="358"/>
      <c r="AM89" s="358"/>
      <c r="AN89" s="358"/>
      <c r="AO89" s="358"/>
      <c r="AP89" s="358"/>
      <c r="CQ89" s="647"/>
      <c r="CR89" s="647"/>
      <c r="CS89" s="647"/>
      <c r="CT89" s="647"/>
      <c r="CU89" s="647"/>
      <c r="CV89" s="647"/>
      <c r="CW89" s="647"/>
      <c r="CX89" s="647"/>
      <c r="CY89" s="647"/>
      <c r="CZ89" s="647"/>
      <c r="DA89" s="647"/>
      <c r="DB89" s="647"/>
      <c r="DC89" s="647"/>
      <c r="DD89" s="647"/>
      <c r="DE89" s="647"/>
      <c r="DF89" s="647"/>
      <c r="DG89" s="647"/>
      <c r="DH89" s="647"/>
      <c r="DI89" s="647"/>
      <c r="DJ89" s="647"/>
      <c r="DK89" s="647"/>
      <c r="DL89" s="647"/>
      <c r="DM89" s="647"/>
      <c r="DN89" s="647"/>
      <c r="DO89" s="647"/>
      <c r="DP89" s="647"/>
      <c r="DQ89" s="647"/>
      <c r="DR89" s="647"/>
      <c r="DS89" s="647"/>
      <c r="DT89" s="647"/>
      <c r="DU89" s="647"/>
      <c r="DV89" s="647"/>
      <c r="DW89" s="647"/>
      <c r="DX89" s="647"/>
      <c r="DY89" s="647"/>
      <c r="DZ89" s="647"/>
      <c r="EA89" s="647"/>
      <c r="EB89" s="647"/>
      <c r="EC89" s="647"/>
      <c r="ED89" s="647"/>
      <c r="EE89" s="647"/>
      <c r="EF89" s="647"/>
      <c r="EG89" s="647"/>
      <c r="EH89" s="647"/>
      <c r="EI89" s="647"/>
      <c r="EJ89" s="647"/>
      <c r="EK89" s="647"/>
      <c r="EL89" s="647"/>
      <c r="EM89" s="647"/>
      <c r="EN89" s="647"/>
      <c r="EO89" s="647"/>
      <c r="EP89" s="647"/>
      <c r="EQ89" s="647"/>
      <c r="ER89" s="647"/>
    </row>
    <row r="90" spans="1:148" s="359" customFormat="1" ht="43.5" customHeight="1" x14ac:dyDescent="0.2">
      <c r="A90" s="354" t="s">
        <v>863</v>
      </c>
      <c r="B90" s="353" t="s">
        <v>864</v>
      </c>
      <c r="C90" s="353" t="s">
        <v>698</v>
      </c>
      <c r="D90" s="216" t="s">
        <v>865</v>
      </c>
      <c r="E90" s="278" t="s">
        <v>796</v>
      </c>
      <c r="F90" s="278" t="s">
        <v>797</v>
      </c>
      <c r="G90" s="278" t="s">
        <v>866</v>
      </c>
      <c r="H90" s="278" t="s">
        <v>866</v>
      </c>
      <c r="I90" s="453" t="s">
        <v>484</v>
      </c>
      <c r="J90" s="354" t="s">
        <v>621</v>
      </c>
      <c r="K90" s="285">
        <f t="shared" si="11"/>
        <v>1611.5029102390399</v>
      </c>
      <c r="L90" s="285">
        <v>1474.4</v>
      </c>
      <c r="M90" s="306"/>
      <c r="N90" s="311"/>
      <c r="O90" s="503">
        <v>151.686272</v>
      </c>
      <c r="P90" s="503">
        <f>(L90*85%)*$P$9</f>
        <v>1375.12510944</v>
      </c>
      <c r="Q90" s="503">
        <f>(L90*5%)*$Q$9</f>
        <v>84.691528799040015</v>
      </c>
      <c r="R90" s="300">
        <v>0</v>
      </c>
      <c r="S90" s="300">
        <v>0</v>
      </c>
      <c r="T90" s="300">
        <v>0</v>
      </c>
      <c r="U90" s="300">
        <v>0</v>
      </c>
      <c r="V90" s="300">
        <f>K90-N90-O90-P90-Q90-R90-S90-T90-U90</f>
        <v>2.8421709430404007E-14</v>
      </c>
      <c r="W90" s="355"/>
      <c r="X90" s="381"/>
      <c r="Y90" s="357"/>
      <c r="Z90" s="357"/>
      <c r="AA90" s="357"/>
      <c r="AB90" s="357"/>
      <c r="AC90" s="357"/>
      <c r="AD90" s="358"/>
      <c r="AE90" s="358"/>
      <c r="AF90" s="358"/>
      <c r="AG90" s="358"/>
      <c r="AH90" s="358"/>
      <c r="AI90" s="358"/>
      <c r="AJ90" s="358"/>
      <c r="AK90" s="358"/>
      <c r="AL90" s="358"/>
      <c r="AM90" s="358"/>
      <c r="AN90" s="358"/>
      <c r="AO90" s="358"/>
      <c r="AP90" s="358"/>
      <c r="CQ90" s="647"/>
      <c r="CR90" s="647"/>
      <c r="CS90" s="647"/>
      <c r="CT90" s="647"/>
      <c r="CU90" s="647"/>
      <c r="CV90" s="647"/>
      <c r="CW90" s="647"/>
      <c r="CX90" s="647"/>
      <c r="CY90" s="647"/>
      <c r="CZ90" s="647"/>
      <c r="DA90" s="647"/>
      <c r="DB90" s="647"/>
      <c r="DC90" s="647"/>
      <c r="DD90" s="647"/>
      <c r="DE90" s="647"/>
      <c r="DF90" s="647"/>
      <c r="DG90" s="647"/>
      <c r="DH90" s="647"/>
      <c r="DI90" s="647"/>
      <c r="DJ90" s="647"/>
      <c r="DK90" s="647"/>
      <c r="DL90" s="647"/>
      <c r="DM90" s="647"/>
      <c r="DN90" s="647"/>
      <c r="DO90" s="647"/>
      <c r="DP90" s="647"/>
      <c r="DQ90" s="647"/>
      <c r="DR90" s="647"/>
      <c r="DS90" s="647"/>
      <c r="DT90" s="647"/>
      <c r="DU90" s="647"/>
      <c r="DV90" s="647"/>
      <c r="DW90" s="647"/>
      <c r="DX90" s="647"/>
      <c r="DY90" s="647"/>
      <c r="DZ90" s="647"/>
      <c r="EA90" s="647"/>
      <c r="EB90" s="647"/>
      <c r="EC90" s="647"/>
      <c r="ED90" s="647"/>
      <c r="EE90" s="647"/>
      <c r="EF90" s="647"/>
      <c r="EG90" s="647"/>
      <c r="EH90" s="647"/>
      <c r="EI90" s="647"/>
      <c r="EJ90" s="647"/>
      <c r="EK90" s="647"/>
      <c r="EL90" s="647"/>
      <c r="EM90" s="647"/>
      <c r="EN90" s="647"/>
      <c r="EO90" s="647"/>
      <c r="EP90" s="647"/>
      <c r="EQ90" s="647"/>
      <c r="ER90" s="647"/>
    </row>
    <row r="91" spans="1:148" s="359" customFormat="1" ht="43.5" customHeight="1" x14ac:dyDescent="0.2">
      <c r="A91" s="354" t="s">
        <v>867</v>
      </c>
      <c r="B91" s="353" t="s">
        <v>868</v>
      </c>
      <c r="C91" s="353" t="s">
        <v>698</v>
      </c>
      <c r="D91" s="216" t="s">
        <v>869</v>
      </c>
      <c r="E91" s="278" t="s">
        <v>796</v>
      </c>
      <c r="F91" s="278" t="s">
        <v>797</v>
      </c>
      <c r="G91" s="278" t="s">
        <v>870</v>
      </c>
      <c r="H91" s="278" t="s">
        <v>870</v>
      </c>
      <c r="I91" s="453" t="s">
        <v>484</v>
      </c>
      <c r="J91" s="354" t="s">
        <v>621</v>
      </c>
      <c r="K91" s="285">
        <f t="shared" si="11"/>
        <v>12286.726000516237</v>
      </c>
      <c r="L91" s="285">
        <v>11241.4</v>
      </c>
      <c r="M91" s="306"/>
      <c r="N91" s="311"/>
      <c r="O91" s="503">
        <v>1156.515232</v>
      </c>
      <c r="P91" s="503">
        <f>(L91*85%)*$P$9</f>
        <v>10484.489558639998</v>
      </c>
      <c r="Q91" s="503">
        <f>(L91*5%)*$Q$9</f>
        <v>645.7212098762401</v>
      </c>
      <c r="R91" s="300"/>
      <c r="S91" s="300"/>
      <c r="T91" s="300"/>
      <c r="U91" s="300"/>
      <c r="V91" s="300">
        <f>K91-N91-O91-P91-Q91-R91-S91-T91-U91</f>
        <v>-7.9580786405131221E-13</v>
      </c>
      <c r="W91" s="355"/>
      <c r="X91" s="381"/>
      <c r="Y91" s="357"/>
      <c r="Z91" s="357"/>
      <c r="AA91" s="357"/>
      <c r="AB91" s="357"/>
      <c r="AC91" s="357"/>
      <c r="AD91" s="358"/>
      <c r="AE91" s="358"/>
      <c r="AF91" s="358"/>
      <c r="AG91" s="358"/>
      <c r="AH91" s="358"/>
      <c r="AI91" s="358"/>
      <c r="AJ91" s="358"/>
      <c r="AK91" s="358"/>
      <c r="AL91" s="358"/>
      <c r="AM91" s="358"/>
      <c r="AN91" s="358"/>
      <c r="AO91" s="358"/>
      <c r="AP91" s="358"/>
      <c r="CQ91" s="647"/>
      <c r="CR91" s="647"/>
      <c r="CS91" s="647"/>
      <c r="CT91" s="647"/>
      <c r="CU91" s="647"/>
      <c r="CV91" s="647"/>
      <c r="CW91" s="647"/>
      <c r="CX91" s="647"/>
      <c r="CY91" s="647"/>
      <c r="CZ91" s="647"/>
      <c r="DA91" s="647"/>
      <c r="DB91" s="647"/>
      <c r="DC91" s="647"/>
      <c r="DD91" s="647"/>
      <c r="DE91" s="647"/>
      <c r="DF91" s="647"/>
      <c r="DG91" s="647"/>
      <c r="DH91" s="647"/>
      <c r="DI91" s="647"/>
      <c r="DJ91" s="647"/>
      <c r="DK91" s="647"/>
      <c r="DL91" s="647"/>
      <c r="DM91" s="647"/>
      <c r="DN91" s="647"/>
      <c r="DO91" s="647"/>
      <c r="DP91" s="647"/>
      <c r="DQ91" s="647"/>
      <c r="DR91" s="647"/>
      <c r="DS91" s="647"/>
      <c r="DT91" s="647"/>
      <c r="DU91" s="647"/>
      <c r="DV91" s="647"/>
      <c r="DW91" s="647"/>
      <c r="DX91" s="647"/>
      <c r="DY91" s="647"/>
      <c r="DZ91" s="647"/>
      <c r="EA91" s="647"/>
      <c r="EB91" s="647"/>
      <c r="EC91" s="647"/>
      <c r="ED91" s="647"/>
      <c r="EE91" s="647"/>
      <c r="EF91" s="647"/>
      <c r="EG91" s="647"/>
      <c r="EH91" s="647"/>
      <c r="EI91" s="647"/>
      <c r="EJ91" s="647"/>
      <c r="EK91" s="647"/>
      <c r="EL91" s="647"/>
      <c r="EM91" s="647"/>
      <c r="EN91" s="647"/>
      <c r="EO91" s="647"/>
      <c r="EP91" s="647"/>
      <c r="EQ91" s="647"/>
      <c r="ER91" s="647"/>
    </row>
    <row r="92" spans="1:148" s="359" customFormat="1" ht="43.5" customHeight="1" x14ac:dyDescent="0.2">
      <c r="A92" s="838" t="s">
        <v>871</v>
      </c>
      <c r="B92" s="840" t="s">
        <v>872</v>
      </c>
      <c r="C92" s="842" t="s">
        <v>698</v>
      </c>
      <c r="D92" s="216" t="s">
        <v>873</v>
      </c>
      <c r="E92" s="278" t="s">
        <v>796</v>
      </c>
      <c r="F92" s="278" t="s">
        <v>797</v>
      </c>
      <c r="G92" s="278" t="s">
        <v>874</v>
      </c>
      <c r="H92" s="278" t="s">
        <v>875</v>
      </c>
      <c r="I92" s="453" t="s">
        <v>484</v>
      </c>
      <c r="J92" s="354" t="s">
        <v>621</v>
      </c>
      <c r="K92" s="285">
        <f>SUM(N92:U92)</f>
        <v>88724.252537291279</v>
      </c>
      <c r="L92" s="285">
        <v>81175.8</v>
      </c>
      <c r="M92" s="306"/>
      <c r="N92" s="311"/>
      <c r="O92" s="503">
        <v>8351.3663039999992</v>
      </c>
      <c r="P92" s="503">
        <f>(L92*85%)*$P$9</f>
        <v>75710.038564080009</v>
      </c>
      <c r="Q92" s="503">
        <f>(L92*5%)*$Q$9</f>
        <v>4662.8476692112808</v>
      </c>
      <c r="R92" s="300">
        <v>0</v>
      </c>
      <c r="S92" s="300">
        <v>0</v>
      </c>
      <c r="T92" s="300">
        <v>0</v>
      </c>
      <c r="U92" s="300">
        <v>0</v>
      </c>
      <c r="V92" s="300">
        <f>K92-N92-O92-P92-Q92-R92-S92-T92-U92</f>
        <v>-6.3664629124104977E-12</v>
      </c>
      <c r="W92" s="355"/>
      <c r="X92" s="381"/>
      <c r="Y92" s="357"/>
      <c r="Z92" s="357"/>
      <c r="AA92" s="357"/>
      <c r="AB92" s="357"/>
      <c r="AC92" s="357"/>
      <c r="AD92" s="358"/>
      <c r="AE92" s="358"/>
      <c r="AF92" s="358"/>
      <c r="AG92" s="358"/>
      <c r="AH92" s="358"/>
      <c r="AI92" s="358"/>
      <c r="AJ92" s="358"/>
      <c r="AK92" s="358"/>
      <c r="AL92" s="358"/>
      <c r="AM92" s="358"/>
      <c r="AN92" s="358"/>
      <c r="AO92" s="358"/>
      <c r="AP92" s="358"/>
      <c r="CQ92" s="647"/>
      <c r="CR92" s="647"/>
      <c r="CS92" s="647"/>
      <c r="CT92" s="647"/>
      <c r="CU92" s="647"/>
      <c r="CV92" s="647"/>
      <c r="CW92" s="647"/>
      <c r="CX92" s="647"/>
      <c r="CY92" s="647"/>
      <c r="CZ92" s="647"/>
      <c r="DA92" s="647"/>
      <c r="DB92" s="647"/>
      <c r="DC92" s="647"/>
      <c r="DD92" s="647"/>
      <c r="DE92" s="647"/>
      <c r="DF92" s="647"/>
      <c r="DG92" s="647"/>
      <c r="DH92" s="647"/>
      <c r="DI92" s="647"/>
      <c r="DJ92" s="647"/>
      <c r="DK92" s="647"/>
      <c r="DL92" s="647"/>
      <c r="DM92" s="647"/>
      <c r="DN92" s="647"/>
      <c r="DO92" s="647"/>
      <c r="DP92" s="647"/>
      <c r="DQ92" s="647"/>
      <c r="DR92" s="647"/>
      <c r="DS92" s="647"/>
      <c r="DT92" s="647"/>
      <c r="DU92" s="647"/>
      <c r="DV92" s="647"/>
      <c r="DW92" s="647"/>
      <c r="DX92" s="647"/>
      <c r="DY92" s="647"/>
      <c r="DZ92" s="647"/>
      <c r="EA92" s="647"/>
      <c r="EB92" s="647"/>
      <c r="EC92" s="647"/>
      <c r="ED92" s="647"/>
      <c r="EE92" s="647"/>
      <c r="EF92" s="647"/>
      <c r="EG92" s="647"/>
      <c r="EH92" s="647"/>
      <c r="EI92" s="647"/>
      <c r="EJ92" s="647"/>
      <c r="EK92" s="647"/>
      <c r="EL92" s="647"/>
      <c r="EM92" s="647"/>
      <c r="EN92" s="647"/>
      <c r="EO92" s="647"/>
      <c r="EP92" s="647"/>
      <c r="EQ92" s="647"/>
      <c r="ER92" s="647"/>
    </row>
    <row r="93" spans="1:148" s="359" customFormat="1" ht="43.5" customHeight="1" x14ac:dyDescent="0.2">
      <c r="A93" s="839"/>
      <c r="B93" s="841"/>
      <c r="C93" s="843"/>
      <c r="D93" s="216" t="s">
        <v>876</v>
      </c>
      <c r="E93" s="278" t="s">
        <v>796</v>
      </c>
      <c r="F93" s="278" t="s">
        <v>797</v>
      </c>
      <c r="G93" s="278" t="s">
        <v>877</v>
      </c>
      <c r="H93" s="278" t="s">
        <v>878</v>
      </c>
      <c r="I93" s="453" t="s">
        <v>484</v>
      </c>
      <c r="J93" s="354" t="s">
        <v>621</v>
      </c>
      <c r="K93" s="285">
        <f t="shared" si="11"/>
        <v>1834.6508425751201</v>
      </c>
      <c r="L93" s="285">
        <v>1678.2</v>
      </c>
      <c r="M93" s="306"/>
      <c r="N93" s="311"/>
      <c r="O93" s="503">
        <v>173.05</v>
      </c>
      <c r="P93" s="503">
        <f>(L93*85%)*$P$9</f>
        <v>1565.2027663200001</v>
      </c>
      <c r="Q93" s="503">
        <f>(L93*5%)*$Q$9</f>
        <v>96.398076255120017</v>
      </c>
      <c r="R93" s="306">
        <v>0</v>
      </c>
      <c r="S93" s="306">
        <v>0</v>
      </c>
      <c r="T93" s="306">
        <v>0</v>
      </c>
      <c r="U93" s="306">
        <v>0</v>
      </c>
      <c r="V93" s="300">
        <f>K93-N93-O93-P93-Q93-R93-S93-T93-U93</f>
        <v>1.4210854715202004E-14</v>
      </c>
      <c r="W93" s="355"/>
      <c r="X93" s="381"/>
      <c r="Y93" s="357"/>
      <c r="Z93" s="357"/>
      <c r="AA93" s="357"/>
      <c r="AB93" s="357"/>
      <c r="AC93" s="357"/>
      <c r="AD93" s="358"/>
      <c r="AE93" s="358"/>
      <c r="AF93" s="358"/>
      <c r="AG93" s="358"/>
      <c r="AH93" s="358"/>
      <c r="AI93" s="358"/>
      <c r="AJ93" s="358"/>
      <c r="AK93" s="358"/>
      <c r="AL93" s="358"/>
      <c r="AM93" s="358"/>
      <c r="AN93" s="358"/>
      <c r="AO93" s="358"/>
      <c r="AP93" s="358"/>
      <c r="CQ93" s="647"/>
      <c r="CR93" s="647"/>
      <c r="CS93" s="647"/>
      <c r="CT93" s="647"/>
      <c r="CU93" s="647"/>
      <c r="CV93" s="647"/>
      <c r="CW93" s="647"/>
      <c r="CX93" s="647"/>
      <c r="CY93" s="647"/>
      <c r="CZ93" s="647"/>
      <c r="DA93" s="647"/>
      <c r="DB93" s="647"/>
      <c r="DC93" s="647"/>
      <c r="DD93" s="647"/>
      <c r="DE93" s="647"/>
      <c r="DF93" s="647"/>
      <c r="DG93" s="647"/>
      <c r="DH93" s="647"/>
      <c r="DI93" s="647"/>
      <c r="DJ93" s="647"/>
      <c r="DK93" s="647"/>
      <c r="DL93" s="647"/>
      <c r="DM93" s="647"/>
      <c r="DN93" s="647"/>
      <c r="DO93" s="647"/>
      <c r="DP93" s="647"/>
      <c r="DQ93" s="647"/>
      <c r="DR93" s="647"/>
      <c r="DS93" s="647"/>
      <c r="DT93" s="647"/>
      <c r="DU93" s="647"/>
      <c r="DV93" s="647"/>
      <c r="DW93" s="647"/>
      <c r="DX93" s="647"/>
      <c r="DY93" s="647"/>
      <c r="DZ93" s="647"/>
      <c r="EA93" s="647"/>
      <c r="EB93" s="647"/>
      <c r="EC93" s="647"/>
      <c r="ED93" s="647"/>
      <c r="EE93" s="647"/>
      <c r="EF93" s="647"/>
      <c r="EG93" s="647"/>
      <c r="EH93" s="647"/>
      <c r="EI93" s="647"/>
      <c r="EJ93" s="647"/>
      <c r="EK93" s="647"/>
      <c r="EL93" s="647"/>
      <c r="EM93" s="647"/>
      <c r="EN93" s="647"/>
      <c r="EO93" s="647"/>
      <c r="EP93" s="647"/>
      <c r="EQ93" s="647"/>
      <c r="ER93" s="647"/>
    </row>
    <row r="94" spans="1:148" s="359" customFormat="1" ht="43.5" customHeight="1" x14ac:dyDescent="0.2">
      <c r="A94" s="838" t="s">
        <v>879</v>
      </c>
      <c r="B94" s="840" t="s">
        <v>880</v>
      </c>
      <c r="C94" s="842" t="s">
        <v>698</v>
      </c>
      <c r="D94" s="873" t="s">
        <v>881</v>
      </c>
      <c r="E94" s="864" t="s">
        <v>796</v>
      </c>
      <c r="F94" s="864" t="s">
        <v>797</v>
      </c>
      <c r="G94" s="864" t="s">
        <v>882</v>
      </c>
      <c r="H94" s="864" t="s">
        <v>882</v>
      </c>
      <c r="I94" s="869" t="s">
        <v>484</v>
      </c>
      <c r="J94" s="869" t="s">
        <v>627</v>
      </c>
      <c r="K94" s="880">
        <f t="shared" si="11"/>
        <v>499998.69492728851</v>
      </c>
      <c r="L94" s="867">
        <v>403466</v>
      </c>
      <c r="M94" s="870"/>
      <c r="N94" s="879"/>
      <c r="O94" s="867">
        <v>41508.58208</v>
      </c>
      <c r="P94" s="880">
        <v>0</v>
      </c>
      <c r="Q94" s="880">
        <v>0</v>
      </c>
      <c r="R94" s="879">
        <v>0</v>
      </c>
      <c r="S94" s="879">
        <f>(L94*85%)*$S$9</f>
        <v>431890.72523986833</v>
      </c>
      <c r="T94" s="879">
        <f>(L94*5%)*$T$9</f>
        <v>26599.387607420129</v>
      </c>
      <c r="U94" s="879">
        <v>0</v>
      </c>
      <c r="V94" s="879">
        <v>0</v>
      </c>
      <c r="W94" s="876"/>
      <c r="X94" s="381"/>
      <c r="Y94" s="357"/>
      <c r="Z94" s="357"/>
      <c r="AA94" s="357"/>
      <c r="AB94" s="357"/>
      <c r="AC94" s="357"/>
      <c r="AD94" s="358"/>
      <c r="AE94" s="358"/>
      <c r="AF94" s="358"/>
      <c r="AG94" s="358"/>
      <c r="AH94" s="358"/>
      <c r="AI94" s="358"/>
      <c r="AJ94" s="358"/>
      <c r="AK94" s="358"/>
      <c r="AL94" s="358"/>
      <c r="AM94" s="358"/>
      <c r="AN94" s="358"/>
      <c r="AO94" s="358"/>
      <c r="AP94" s="358"/>
      <c r="CQ94" s="647"/>
      <c r="CR94" s="647"/>
      <c r="CS94" s="647"/>
      <c r="CT94" s="647"/>
      <c r="CU94" s="647"/>
      <c r="CV94" s="647"/>
      <c r="CW94" s="647"/>
      <c r="CX94" s="647"/>
      <c r="CY94" s="647"/>
      <c r="CZ94" s="647"/>
      <c r="DA94" s="647"/>
      <c r="DB94" s="647"/>
      <c r="DC94" s="647"/>
      <c r="DD94" s="647"/>
      <c r="DE94" s="647"/>
      <c r="DF94" s="647"/>
      <c r="DG94" s="647"/>
      <c r="DH94" s="647"/>
      <c r="DI94" s="647"/>
      <c r="DJ94" s="647"/>
      <c r="DK94" s="647"/>
      <c r="DL94" s="647"/>
      <c r="DM94" s="647"/>
      <c r="DN94" s="647"/>
      <c r="DO94" s="647"/>
      <c r="DP94" s="647"/>
      <c r="DQ94" s="647"/>
      <c r="DR94" s="647"/>
      <c r="DS94" s="647"/>
      <c r="DT94" s="647"/>
      <c r="DU94" s="647"/>
      <c r="DV94" s="647"/>
      <c r="DW94" s="647"/>
      <c r="DX94" s="647"/>
      <c r="DY94" s="647"/>
      <c r="DZ94" s="647"/>
      <c r="EA94" s="647"/>
      <c r="EB94" s="647"/>
      <c r="EC94" s="647"/>
      <c r="ED94" s="647"/>
      <c r="EE94" s="647"/>
      <c r="EF94" s="647"/>
      <c r="EG94" s="647"/>
      <c r="EH94" s="647"/>
      <c r="EI94" s="647"/>
      <c r="EJ94" s="647"/>
      <c r="EK94" s="647"/>
      <c r="EL94" s="647"/>
      <c r="EM94" s="647"/>
      <c r="EN94" s="647"/>
      <c r="EO94" s="647"/>
      <c r="EP94" s="647"/>
      <c r="EQ94" s="647"/>
      <c r="ER94" s="647"/>
    </row>
    <row r="95" spans="1:148" s="359" customFormat="1" ht="43.5" customHeight="1" x14ac:dyDescent="0.2">
      <c r="A95" s="844"/>
      <c r="B95" s="875"/>
      <c r="C95" s="863"/>
      <c r="D95" s="882"/>
      <c r="E95" s="865"/>
      <c r="F95" s="865"/>
      <c r="G95" s="865"/>
      <c r="H95" s="865"/>
      <c r="I95" s="869"/>
      <c r="J95" s="869"/>
      <c r="K95" s="880"/>
      <c r="L95" s="881"/>
      <c r="M95" s="870"/>
      <c r="N95" s="879"/>
      <c r="O95" s="881">
        <v>0</v>
      </c>
      <c r="P95" s="880">
        <v>0</v>
      </c>
      <c r="Q95" s="880">
        <v>0</v>
      </c>
      <c r="R95" s="879">
        <v>0</v>
      </c>
      <c r="S95" s="879">
        <f>(L95*85%)*1.153216056</f>
        <v>0</v>
      </c>
      <c r="T95" s="879">
        <f>(L95*5%)*1.207417210632</f>
        <v>0</v>
      </c>
      <c r="U95" s="879">
        <v>0</v>
      </c>
      <c r="V95" s="879"/>
      <c r="W95" s="876"/>
      <c r="X95" s="381"/>
      <c r="Y95" s="357"/>
      <c r="Z95" s="357"/>
      <c r="AA95" s="357"/>
      <c r="AB95" s="357"/>
      <c r="AC95" s="357"/>
      <c r="AD95" s="358"/>
      <c r="AE95" s="358"/>
      <c r="AF95" s="358"/>
      <c r="AG95" s="358"/>
      <c r="AH95" s="358"/>
      <c r="AI95" s="358"/>
      <c r="AJ95" s="358"/>
      <c r="AK95" s="358"/>
      <c r="AL95" s="358"/>
      <c r="AM95" s="358"/>
      <c r="AN95" s="358"/>
      <c r="AO95" s="358"/>
      <c r="AP95" s="358"/>
      <c r="CQ95" s="647"/>
      <c r="CR95" s="647"/>
      <c r="CS95" s="647"/>
      <c r="CT95" s="647"/>
      <c r="CU95" s="647"/>
      <c r="CV95" s="647"/>
      <c r="CW95" s="647"/>
      <c r="CX95" s="647"/>
      <c r="CY95" s="647"/>
      <c r="CZ95" s="647"/>
      <c r="DA95" s="647"/>
      <c r="DB95" s="647"/>
      <c r="DC95" s="647"/>
      <c r="DD95" s="647"/>
      <c r="DE95" s="647"/>
      <c r="DF95" s="647"/>
      <c r="DG95" s="647"/>
      <c r="DH95" s="647"/>
      <c r="DI95" s="647"/>
      <c r="DJ95" s="647"/>
      <c r="DK95" s="647"/>
      <c r="DL95" s="647"/>
      <c r="DM95" s="647"/>
      <c r="DN95" s="647"/>
      <c r="DO95" s="647"/>
      <c r="DP95" s="647"/>
      <c r="DQ95" s="647"/>
      <c r="DR95" s="647"/>
      <c r="DS95" s="647"/>
      <c r="DT95" s="647"/>
      <c r="DU95" s="647"/>
      <c r="DV95" s="647"/>
      <c r="DW95" s="647"/>
      <c r="DX95" s="647"/>
      <c r="DY95" s="647"/>
      <c r="DZ95" s="647"/>
      <c r="EA95" s="647"/>
      <c r="EB95" s="647"/>
      <c r="EC95" s="647"/>
      <c r="ED95" s="647"/>
      <c r="EE95" s="647"/>
      <c r="EF95" s="647"/>
      <c r="EG95" s="647"/>
      <c r="EH95" s="647"/>
      <c r="EI95" s="647"/>
      <c r="EJ95" s="647"/>
      <c r="EK95" s="647"/>
      <c r="EL95" s="647"/>
      <c r="EM95" s="647"/>
      <c r="EN95" s="647"/>
      <c r="EO95" s="647"/>
      <c r="EP95" s="647"/>
      <c r="EQ95" s="647"/>
      <c r="ER95" s="647"/>
    </row>
    <row r="96" spans="1:148" s="359" customFormat="1" ht="43.5" customHeight="1" x14ac:dyDescent="0.2">
      <c r="A96" s="844"/>
      <c r="B96" s="875"/>
      <c r="C96" s="863"/>
      <c r="D96" s="874"/>
      <c r="E96" s="866"/>
      <c r="F96" s="866"/>
      <c r="G96" s="866"/>
      <c r="H96" s="866"/>
      <c r="I96" s="869"/>
      <c r="J96" s="869"/>
      <c r="K96" s="880"/>
      <c r="L96" s="868"/>
      <c r="M96" s="870"/>
      <c r="N96" s="879"/>
      <c r="O96" s="868">
        <v>0</v>
      </c>
      <c r="P96" s="880">
        <v>0</v>
      </c>
      <c r="Q96" s="880">
        <v>0</v>
      </c>
      <c r="R96" s="879">
        <v>0</v>
      </c>
      <c r="S96" s="879">
        <f>(L96*85%)*1.153216056</f>
        <v>0</v>
      </c>
      <c r="T96" s="879">
        <f>(L96*5%)*1.207417210632</f>
        <v>0</v>
      </c>
      <c r="U96" s="879">
        <v>0</v>
      </c>
      <c r="V96" s="879"/>
      <c r="W96" s="876"/>
      <c r="X96" s="381"/>
      <c r="Y96" s="357"/>
      <c r="Z96" s="357"/>
      <c r="AA96" s="357"/>
      <c r="AB96" s="357"/>
      <c r="AC96" s="357"/>
      <c r="AD96" s="358"/>
      <c r="AE96" s="358"/>
      <c r="AF96" s="358"/>
      <c r="AG96" s="358"/>
      <c r="AH96" s="358"/>
      <c r="AI96" s="358"/>
      <c r="AJ96" s="358"/>
      <c r="AK96" s="358"/>
      <c r="AL96" s="358"/>
      <c r="AM96" s="358"/>
      <c r="AN96" s="358"/>
      <c r="AO96" s="358"/>
      <c r="AP96" s="358"/>
      <c r="CQ96" s="647"/>
      <c r="CR96" s="647"/>
      <c r="CS96" s="647"/>
      <c r="CT96" s="647"/>
      <c r="CU96" s="647"/>
      <c r="CV96" s="647"/>
      <c r="CW96" s="647"/>
      <c r="CX96" s="647"/>
      <c r="CY96" s="647"/>
      <c r="CZ96" s="647"/>
      <c r="DA96" s="647"/>
      <c r="DB96" s="647"/>
      <c r="DC96" s="647"/>
      <c r="DD96" s="647"/>
      <c r="DE96" s="647"/>
      <c r="DF96" s="647"/>
      <c r="DG96" s="647"/>
      <c r="DH96" s="647"/>
      <c r="DI96" s="647"/>
      <c r="DJ96" s="647"/>
      <c r="DK96" s="647"/>
      <c r="DL96" s="647"/>
      <c r="DM96" s="647"/>
      <c r="DN96" s="647"/>
      <c r="DO96" s="647"/>
      <c r="DP96" s="647"/>
      <c r="DQ96" s="647"/>
      <c r="DR96" s="647"/>
      <c r="DS96" s="647"/>
      <c r="DT96" s="647"/>
      <c r="DU96" s="647"/>
      <c r="DV96" s="647"/>
      <c r="DW96" s="647"/>
      <c r="DX96" s="647"/>
      <c r="DY96" s="647"/>
      <c r="DZ96" s="647"/>
      <c r="EA96" s="647"/>
      <c r="EB96" s="647"/>
      <c r="EC96" s="647"/>
      <c r="ED96" s="647"/>
      <c r="EE96" s="647"/>
      <c r="EF96" s="647"/>
      <c r="EG96" s="647"/>
      <c r="EH96" s="647"/>
      <c r="EI96" s="647"/>
      <c r="EJ96" s="647"/>
      <c r="EK96" s="647"/>
      <c r="EL96" s="647"/>
      <c r="EM96" s="647"/>
      <c r="EN96" s="647"/>
      <c r="EO96" s="647"/>
      <c r="EP96" s="647"/>
      <c r="EQ96" s="647"/>
      <c r="ER96" s="647"/>
    </row>
    <row r="97" spans="1:148" s="359" customFormat="1" ht="43.5" customHeight="1" x14ac:dyDescent="0.2">
      <c r="A97" s="839"/>
      <c r="B97" s="841"/>
      <c r="C97" s="843"/>
      <c r="D97" s="216" t="s">
        <v>883</v>
      </c>
      <c r="E97" s="389"/>
      <c r="F97" s="181"/>
      <c r="G97" s="278" t="s">
        <v>884</v>
      </c>
      <c r="H97" s="278" t="s">
        <v>885</v>
      </c>
      <c r="I97" s="453" t="s">
        <v>484</v>
      </c>
      <c r="J97" s="354" t="s">
        <v>627</v>
      </c>
      <c r="K97" s="285">
        <f t="shared" si="11"/>
        <v>246.73637967021543</v>
      </c>
      <c r="L97" s="285">
        <v>199.1</v>
      </c>
      <c r="M97" s="306"/>
      <c r="N97" s="300"/>
      <c r="O97" s="285">
        <v>20.483408000000001</v>
      </c>
      <c r="P97" s="285">
        <v>0</v>
      </c>
      <c r="Q97" s="285">
        <v>0</v>
      </c>
      <c r="R97" s="300">
        <v>0</v>
      </c>
      <c r="S97" s="300">
        <f>(L97*85%)*$S$9</f>
        <v>213.12686420976684</v>
      </c>
      <c r="T97" s="300">
        <f>(L97*5%)*$T$9</f>
        <v>13.126107460448582</v>
      </c>
      <c r="U97" s="306">
        <v>0</v>
      </c>
      <c r="V97" s="300">
        <f>K97-N97-O97-P97-Q97-R97-S97-T97-U97</f>
        <v>1.2434497875801753E-14</v>
      </c>
      <c r="W97" s="355"/>
      <c r="X97" s="381"/>
      <c r="Y97" s="357"/>
      <c r="Z97" s="357"/>
      <c r="AA97" s="357"/>
      <c r="AB97" s="357"/>
      <c r="AC97" s="357"/>
      <c r="AD97" s="358"/>
      <c r="AE97" s="358"/>
      <c r="AF97" s="358"/>
      <c r="AG97" s="358"/>
      <c r="AH97" s="358"/>
      <c r="AI97" s="358"/>
      <c r="AJ97" s="358"/>
      <c r="AK97" s="358"/>
      <c r="AL97" s="358"/>
      <c r="AM97" s="358"/>
      <c r="AN97" s="358"/>
      <c r="AO97" s="358"/>
      <c r="AP97" s="358"/>
      <c r="CQ97" s="647"/>
      <c r="CR97" s="647"/>
      <c r="CS97" s="647"/>
      <c r="CT97" s="647"/>
      <c r="CU97" s="647"/>
      <c r="CV97" s="647"/>
      <c r="CW97" s="647"/>
      <c r="CX97" s="647"/>
      <c r="CY97" s="647"/>
      <c r="CZ97" s="647"/>
      <c r="DA97" s="647"/>
      <c r="DB97" s="647"/>
      <c r="DC97" s="647"/>
      <c r="DD97" s="647"/>
      <c r="DE97" s="647"/>
      <c r="DF97" s="647"/>
      <c r="DG97" s="647"/>
      <c r="DH97" s="647"/>
      <c r="DI97" s="647"/>
      <c r="DJ97" s="647"/>
      <c r="DK97" s="647"/>
      <c r="DL97" s="647"/>
      <c r="DM97" s="647"/>
      <c r="DN97" s="647"/>
      <c r="DO97" s="647"/>
      <c r="DP97" s="647"/>
      <c r="DQ97" s="647"/>
      <c r="DR97" s="647"/>
      <c r="DS97" s="647"/>
      <c r="DT97" s="647"/>
      <c r="DU97" s="647"/>
      <c r="DV97" s="647"/>
      <c r="DW97" s="647"/>
      <c r="DX97" s="647"/>
      <c r="DY97" s="647"/>
      <c r="DZ97" s="647"/>
      <c r="EA97" s="647"/>
      <c r="EB97" s="647"/>
      <c r="EC97" s="647"/>
      <c r="ED97" s="647"/>
      <c r="EE97" s="647"/>
      <c r="EF97" s="647"/>
      <c r="EG97" s="647"/>
      <c r="EH97" s="647"/>
      <c r="EI97" s="647"/>
      <c r="EJ97" s="647"/>
      <c r="EK97" s="647"/>
      <c r="EL97" s="647"/>
      <c r="EM97" s="647"/>
      <c r="EN97" s="647"/>
      <c r="EO97" s="647"/>
      <c r="EP97" s="647"/>
      <c r="EQ97" s="647"/>
      <c r="ER97" s="647"/>
    </row>
    <row r="98" spans="1:148" s="359" customFormat="1" ht="43.5" customHeight="1" x14ac:dyDescent="0.2">
      <c r="A98" s="838" t="s">
        <v>886</v>
      </c>
      <c r="B98" s="840" t="s">
        <v>887</v>
      </c>
      <c r="C98" s="842" t="s">
        <v>698</v>
      </c>
      <c r="D98" s="873" t="s">
        <v>888</v>
      </c>
      <c r="E98" s="864" t="s">
        <v>796</v>
      </c>
      <c r="F98" s="864" t="s">
        <v>797</v>
      </c>
      <c r="G98" s="864" t="s">
        <v>889</v>
      </c>
      <c r="H98" s="864" t="s">
        <v>890</v>
      </c>
      <c r="I98" s="844" t="s">
        <v>484</v>
      </c>
      <c r="J98" s="839" t="s">
        <v>626</v>
      </c>
      <c r="K98" s="867">
        <f>SUM(N98:U99)</f>
        <v>476653.01949700533</v>
      </c>
      <c r="L98" s="867">
        <v>401139.9</v>
      </c>
      <c r="M98" s="878"/>
      <c r="N98" s="871"/>
      <c r="O98" s="867">
        <v>41269.272912</v>
      </c>
      <c r="P98" s="867">
        <v>0</v>
      </c>
      <c r="Q98" s="867">
        <v>0</v>
      </c>
      <c r="R98" s="871">
        <f>(L98*85%)*$R$9</f>
        <v>410124.87903502467</v>
      </c>
      <c r="S98" s="871">
        <f>(L98*5%)*$S$9</f>
        <v>25258.867549980638</v>
      </c>
      <c r="T98" s="871">
        <v>0</v>
      </c>
      <c r="U98" s="871">
        <v>0</v>
      </c>
      <c r="V98" s="872">
        <f>K98-N98-O98-P98-Q98-R98-S98-T98-U98</f>
        <v>3.637978807091713E-12</v>
      </c>
      <c r="W98" s="877"/>
      <c r="X98" s="381"/>
      <c r="Y98" s="357"/>
      <c r="Z98" s="357"/>
      <c r="AA98" s="357"/>
      <c r="AB98" s="357"/>
      <c r="AC98" s="357"/>
      <c r="AD98" s="358"/>
      <c r="AE98" s="358"/>
      <c r="AF98" s="358"/>
      <c r="AG98" s="358"/>
      <c r="AH98" s="358"/>
      <c r="AI98" s="358"/>
      <c r="AJ98" s="358"/>
      <c r="AK98" s="358"/>
      <c r="AL98" s="358"/>
      <c r="AM98" s="358"/>
      <c r="AN98" s="358"/>
      <c r="AO98" s="358"/>
      <c r="AP98" s="358"/>
      <c r="CQ98" s="647"/>
      <c r="CR98" s="647"/>
      <c r="CS98" s="647"/>
      <c r="CT98" s="647"/>
      <c r="CU98" s="647"/>
      <c r="CV98" s="647"/>
      <c r="CW98" s="647"/>
      <c r="CX98" s="647"/>
      <c r="CY98" s="647"/>
      <c r="CZ98" s="647"/>
      <c r="DA98" s="647"/>
      <c r="DB98" s="647"/>
      <c r="DC98" s="647"/>
      <c r="DD98" s="647"/>
      <c r="DE98" s="647"/>
      <c r="DF98" s="647"/>
      <c r="DG98" s="647"/>
      <c r="DH98" s="647"/>
      <c r="DI98" s="647"/>
      <c r="DJ98" s="647"/>
      <c r="DK98" s="647"/>
      <c r="DL98" s="647"/>
      <c r="DM98" s="647"/>
      <c r="DN98" s="647"/>
      <c r="DO98" s="647"/>
      <c r="DP98" s="647"/>
      <c r="DQ98" s="647"/>
      <c r="DR98" s="647"/>
      <c r="DS98" s="647"/>
      <c r="DT98" s="647"/>
      <c r="DU98" s="647"/>
      <c r="DV98" s="647"/>
      <c r="DW98" s="647"/>
      <c r="DX98" s="647"/>
      <c r="DY98" s="647"/>
      <c r="DZ98" s="647"/>
      <c r="EA98" s="647"/>
      <c r="EB98" s="647"/>
      <c r="EC98" s="647"/>
      <c r="ED98" s="647"/>
      <c r="EE98" s="647"/>
      <c r="EF98" s="647"/>
      <c r="EG98" s="647"/>
      <c r="EH98" s="647"/>
      <c r="EI98" s="647"/>
      <c r="EJ98" s="647"/>
      <c r="EK98" s="647"/>
      <c r="EL98" s="647"/>
      <c r="EM98" s="647"/>
      <c r="EN98" s="647"/>
      <c r="EO98" s="647"/>
      <c r="EP98" s="647"/>
      <c r="EQ98" s="647"/>
      <c r="ER98" s="647"/>
    </row>
    <row r="99" spans="1:148" s="359" customFormat="1" ht="43.5" customHeight="1" x14ac:dyDescent="0.2">
      <c r="A99" s="839"/>
      <c r="B99" s="841"/>
      <c r="C99" s="843"/>
      <c r="D99" s="874"/>
      <c r="E99" s="866"/>
      <c r="F99" s="866"/>
      <c r="G99" s="866"/>
      <c r="H99" s="866"/>
      <c r="I99" s="839"/>
      <c r="J99" s="869"/>
      <c r="K99" s="868"/>
      <c r="L99" s="868"/>
      <c r="M99" s="870"/>
      <c r="N99" s="872"/>
      <c r="O99" s="868">
        <v>0</v>
      </c>
      <c r="P99" s="868">
        <v>0</v>
      </c>
      <c r="Q99" s="868">
        <v>0</v>
      </c>
      <c r="R99" s="872">
        <f>(L99*85%)*1.2641658195317</f>
        <v>0</v>
      </c>
      <c r="S99" s="872">
        <f>(L99*5%)*1.32358161304969</f>
        <v>0</v>
      </c>
      <c r="T99" s="872">
        <v>0</v>
      </c>
      <c r="U99" s="872">
        <v>0</v>
      </c>
      <c r="V99" s="879"/>
      <c r="W99" s="876"/>
      <c r="X99" s="381"/>
      <c r="Y99" s="357"/>
      <c r="Z99" s="357"/>
      <c r="AA99" s="357"/>
      <c r="AB99" s="357"/>
      <c r="AC99" s="357"/>
      <c r="AD99" s="358"/>
      <c r="AE99" s="358"/>
      <c r="AF99" s="358"/>
      <c r="AG99" s="358"/>
      <c r="AH99" s="358"/>
      <c r="AI99" s="358"/>
      <c r="AJ99" s="358"/>
      <c r="AK99" s="358"/>
      <c r="AL99" s="358"/>
      <c r="AM99" s="358"/>
      <c r="AN99" s="358"/>
      <c r="AO99" s="358"/>
      <c r="AP99" s="358"/>
      <c r="CQ99" s="647"/>
      <c r="CR99" s="647"/>
      <c r="CS99" s="647"/>
      <c r="CT99" s="647"/>
      <c r="CU99" s="647"/>
      <c r="CV99" s="647"/>
      <c r="CW99" s="647"/>
      <c r="CX99" s="647"/>
      <c r="CY99" s="647"/>
      <c r="CZ99" s="647"/>
      <c r="DA99" s="647"/>
      <c r="DB99" s="647"/>
      <c r="DC99" s="647"/>
      <c r="DD99" s="647"/>
      <c r="DE99" s="647"/>
      <c r="DF99" s="647"/>
      <c r="DG99" s="647"/>
      <c r="DH99" s="647"/>
      <c r="DI99" s="647"/>
      <c r="DJ99" s="647"/>
      <c r="DK99" s="647"/>
      <c r="DL99" s="647"/>
      <c r="DM99" s="647"/>
      <c r="DN99" s="647"/>
      <c r="DO99" s="647"/>
      <c r="DP99" s="647"/>
      <c r="DQ99" s="647"/>
      <c r="DR99" s="647"/>
      <c r="DS99" s="647"/>
      <c r="DT99" s="647"/>
      <c r="DU99" s="647"/>
      <c r="DV99" s="647"/>
      <c r="DW99" s="647"/>
      <c r="DX99" s="647"/>
      <c r="DY99" s="647"/>
      <c r="DZ99" s="647"/>
      <c r="EA99" s="647"/>
      <c r="EB99" s="647"/>
      <c r="EC99" s="647"/>
      <c r="ED99" s="647"/>
      <c r="EE99" s="647"/>
      <c r="EF99" s="647"/>
      <c r="EG99" s="647"/>
      <c r="EH99" s="647"/>
      <c r="EI99" s="647"/>
      <c r="EJ99" s="647"/>
      <c r="EK99" s="647"/>
      <c r="EL99" s="647"/>
      <c r="EM99" s="647"/>
      <c r="EN99" s="647"/>
      <c r="EO99" s="647"/>
      <c r="EP99" s="647"/>
      <c r="EQ99" s="647"/>
      <c r="ER99" s="647"/>
    </row>
    <row r="100" spans="1:148" s="359" customFormat="1" ht="43.5" customHeight="1" x14ac:dyDescent="0.2">
      <c r="A100" s="838" t="s">
        <v>891</v>
      </c>
      <c r="B100" s="840" t="s">
        <v>892</v>
      </c>
      <c r="C100" s="842" t="s">
        <v>698</v>
      </c>
      <c r="D100" s="873" t="s">
        <v>893</v>
      </c>
      <c r="E100" s="864" t="s">
        <v>796</v>
      </c>
      <c r="F100" s="864" t="s">
        <v>797</v>
      </c>
      <c r="G100" s="864" t="s">
        <v>894</v>
      </c>
      <c r="H100" s="864" t="s">
        <v>894</v>
      </c>
      <c r="I100" s="838" t="s">
        <v>484</v>
      </c>
      <c r="J100" s="869" t="s">
        <v>627</v>
      </c>
      <c r="K100" s="867">
        <f t="shared" si="11"/>
        <v>51911.425824428035</v>
      </c>
      <c r="L100" s="867">
        <v>41889.1</v>
      </c>
      <c r="M100" s="870"/>
      <c r="N100" s="871"/>
      <c r="O100" s="867">
        <v>4309.5506080000005</v>
      </c>
      <c r="P100" s="867">
        <v>0</v>
      </c>
      <c r="Q100" s="867">
        <v>0</v>
      </c>
      <c r="R100" s="871">
        <v>0</v>
      </c>
      <c r="S100" s="871">
        <f>(L100*85%)*$S$9</f>
        <v>44840.243734652664</v>
      </c>
      <c r="T100" s="871">
        <f>(L100*5%)*$T$9</f>
        <v>2761.6314817753723</v>
      </c>
      <c r="U100" s="871">
        <v>0</v>
      </c>
      <c r="V100" s="872">
        <f>K100-N100-O100-P100-Q100-R100-S100-T100-U100</f>
        <v>1.3642420526593924E-12</v>
      </c>
      <c r="W100" s="876"/>
      <c r="X100" s="381"/>
      <c r="Y100" s="357"/>
      <c r="Z100" s="357"/>
      <c r="AA100" s="357"/>
      <c r="AB100" s="357"/>
      <c r="AC100" s="357"/>
      <c r="AD100" s="358"/>
      <c r="AE100" s="358"/>
      <c r="AF100" s="358"/>
      <c r="AG100" s="358"/>
      <c r="AH100" s="358"/>
      <c r="AI100" s="358"/>
      <c r="AJ100" s="358"/>
      <c r="AK100" s="358"/>
      <c r="AL100" s="358"/>
      <c r="AM100" s="358"/>
      <c r="AN100" s="358"/>
      <c r="AO100" s="358"/>
      <c r="AP100" s="358"/>
      <c r="CQ100" s="647"/>
      <c r="CR100" s="647"/>
      <c r="CS100" s="647"/>
      <c r="CT100" s="647"/>
      <c r="CU100" s="647"/>
      <c r="CV100" s="647"/>
      <c r="CW100" s="647"/>
      <c r="CX100" s="647"/>
      <c r="CY100" s="647"/>
      <c r="CZ100" s="647"/>
      <c r="DA100" s="647"/>
      <c r="DB100" s="647"/>
      <c r="DC100" s="647"/>
      <c r="DD100" s="647"/>
      <c r="DE100" s="647"/>
      <c r="DF100" s="647"/>
      <c r="DG100" s="647"/>
      <c r="DH100" s="647"/>
      <c r="DI100" s="647"/>
      <c r="DJ100" s="647"/>
      <c r="DK100" s="647"/>
      <c r="DL100" s="647"/>
      <c r="DM100" s="647"/>
      <c r="DN100" s="647"/>
      <c r="DO100" s="647"/>
      <c r="DP100" s="647"/>
      <c r="DQ100" s="647"/>
      <c r="DR100" s="647"/>
      <c r="DS100" s="647"/>
      <c r="DT100" s="647"/>
      <c r="DU100" s="647"/>
      <c r="DV100" s="647"/>
      <c r="DW100" s="647"/>
      <c r="DX100" s="647"/>
      <c r="DY100" s="647"/>
      <c r="DZ100" s="647"/>
      <c r="EA100" s="647"/>
      <c r="EB100" s="647"/>
      <c r="EC100" s="647"/>
      <c r="ED100" s="647"/>
      <c r="EE100" s="647"/>
      <c r="EF100" s="647"/>
      <c r="EG100" s="647"/>
      <c r="EH100" s="647"/>
      <c r="EI100" s="647"/>
      <c r="EJ100" s="647"/>
      <c r="EK100" s="647"/>
      <c r="EL100" s="647"/>
      <c r="EM100" s="647"/>
      <c r="EN100" s="647"/>
      <c r="EO100" s="647"/>
      <c r="EP100" s="647"/>
      <c r="EQ100" s="647"/>
      <c r="ER100" s="647"/>
    </row>
    <row r="101" spans="1:148" s="359" customFormat="1" ht="183" customHeight="1" x14ac:dyDescent="0.2">
      <c r="A101" s="839"/>
      <c r="B101" s="841"/>
      <c r="C101" s="843"/>
      <c r="D101" s="874"/>
      <c r="E101" s="866"/>
      <c r="F101" s="866"/>
      <c r="G101" s="866"/>
      <c r="H101" s="866"/>
      <c r="I101" s="839"/>
      <c r="J101" s="869"/>
      <c r="K101" s="868"/>
      <c r="L101" s="868"/>
      <c r="M101" s="870"/>
      <c r="N101" s="872"/>
      <c r="O101" s="868">
        <v>0</v>
      </c>
      <c r="P101" s="868">
        <v>0</v>
      </c>
      <c r="Q101" s="868">
        <v>0</v>
      </c>
      <c r="R101" s="872">
        <v>0</v>
      </c>
      <c r="S101" s="872">
        <f>(L101*85%)*S13</f>
        <v>0</v>
      </c>
      <c r="T101" s="872">
        <f>(L101*5%)*T13</f>
        <v>0</v>
      </c>
      <c r="U101" s="872">
        <v>0</v>
      </c>
      <c r="V101" s="879"/>
      <c r="W101" s="876"/>
      <c r="X101" s="381"/>
      <c r="Y101" s="357"/>
      <c r="Z101" s="357"/>
      <c r="AA101" s="357"/>
      <c r="AB101" s="357"/>
      <c r="AC101" s="357"/>
      <c r="AD101" s="358"/>
      <c r="AE101" s="358"/>
      <c r="AF101" s="358"/>
      <c r="AG101" s="358"/>
      <c r="AH101" s="358"/>
      <c r="AI101" s="358"/>
      <c r="AJ101" s="358"/>
      <c r="AK101" s="358"/>
      <c r="AL101" s="358"/>
      <c r="AM101" s="358"/>
      <c r="AN101" s="358"/>
      <c r="AO101" s="358"/>
      <c r="AP101" s="358"/>
      <c r="CQ101" s="647"/>
      <c r="CR101" s="647"/>
      <c r="CS101" s="647"/>
      <c r="CT101" s="647"/>
      <c r="CU101" s="647"/>
      <c r="CV101" s="647"/>
      <c r="CW101" s="647"/>
      <c r="CX101" s="647"/>
      <c r="CY101" s="647"/>
      <c r="CZ101" s="647"/>
      <c r="DA101" s="647"/>
      <c r="DB101" s="647"/>
      <c r="DC101" s="647"/>
      <c r="DD101" s="647"/>
      <c r="DE101" s="647"/>
      <c r="DF101" s="647"/>
      <c r="DG101" s="647"/>
      <c r="DH101" s="647"/>
      <c r="DI101" s="647"/>
      <c r="DJ101" s="647"/>
      <c r="DK101" s="647"/>
      <c r="DL101" s="647"/>
      <c r="DM101" s="647"/>
      <c r="DN101" s="647"/>
      <c r="DO101" s="647"/>
      <c r="DP101" s="647"/>
      <c r="DQ101" s="647"/>
      <c r="DR101" s="647"/>
      <c r="DS101" s="647"/>
      <c r="DT101" s="647"/>
      <c r="DU101" s="647"/>
      <c r="DV101" s="647"/>
      <c r="DW101" s="647"/>
      <c r="DX101" s="647"/>
      <c r="DY101" s="647"/>
      <c r="DZ101" s="647"/>
      <c r="EA101" s="647"/>
      <c r="EB101" s="647"/>
      <c r="EC101" s="647"/>
      <c r="ED101" s="647"/>
      <c r="EE101" s="647"/>
      <c r="EF101" s="647"/>
      <c r="EG101" s="647"/>
      <c r="EH101" s="647"/>
      <c r="EI101" s="647"/>
      <c r="EJ101" s="647"/>
      <c r="EK101" s="647"/>
      <c r="EL101" s="647"/>
      <c r="EM101" s="647"/>
      <c r="EN101" s="647"/>
      <c r="EO101" s="647"/>
      <c r="EP101" s="647"/>
      <c r="EQ101" s="647"/>
      <c r="ER101" s="647"/>
    </row>
    <row r="102" spans="1:148" s="359" customFormat="1" ht="103.5" customHeight="1" x14ac:dyDescent="0.2">
      <c r="A102" s="838" t="s">
        <v>895</v>
      </c>
      <c r="B102" s="840" t="s">
        <v>896</v>
      </c>
      <c r="C102" s="842" t="s">
        <v>698</v>
      </c>
      <c r="D102" s="216" t="s">
        <v>897</v>
      </c>
      <c r="E102" s="278" t="s">
        <v>796</v>
      </c>
      <c r="F102" s="278" t="s">
        <v>797</v>
      </c>
      <c r="G102" s="278" t="s">
        <v>898</v>
      </c>
      <c r="H102" s="278" t="s">
        <v>899</v>
      </c>
      <c r="I102" s="453" t="s">
        <v>484</v>
      </c>
      <c r="J102" s="354" t="s">
        <v>621</v>
      </c>
      <c r="K102" s="285">
        <f t="shared" si="11"/>
        <v>110871.05046798145</v>
      </c>
      <c r="L102" s="285">
        <v>101438.39999999999</v>
      </c>
      <c r="M102" s="306"/>
      <c r="N102" s="311"/>
      <c r="O102" s="503">
        <v>10435.982592</v>
      </c>
      <c r="P102" s="503">
        <f>(L102*85%)*$P$9</f>
        <v>94608.309075840007</v>
      </c>
      <c r="Q102" s="503">
        <f>(L102*5%)*$Q$9</f>
        <v>5826.7588001414406</v>
      </c>
      <c r="R102" s="306"/>
      <c r="S102" s="306"/>
      <c r="T102" s="306"/>
      <c r="U102" s="306"/>
      <c r="V102" s="300">
        <f>K102-N102-O102-P102-Q102-R102-S102-T102-U102</f>
        <v>0</v>
      </c>
      <c r="W102" s="355"/>
      <c r="X102" s="381"/>
      <c r="Y102" s="357"/>
      <c r="Z102" s="357"/>
      <c r="AA102" s="357"/>
      <c r="AB102" s="357"/>
      <c r="AC102" s="357"/>
      <c r="AD102" s="358"/>
      <c r="AE102" s="358"/>
      <c r="AF102" s="358"/>
      <c r="AG102" s="358"/>
      <c r="AH102" s="358"/>
      <c r="AI102" s="358"/>
      <c r="AJ102" s="358"/>
      <c r="AK102" s="358"/>
      <c r="AL102" s="358"/>
      <c r="AM102" s="358"/>
      <c r="AN102" s="358"/>
      <c r="AO102" s="358"/>
      <c r="AP102" s="358"/>
      <c r="CQ102" s="647"/>
      <c r="CR102" s="647"/>
      <c r="CS102" s="647"/>
      <c r="CT102" s="647"/>
      <c r="CU102" s="647"/>
      <c r="CV102" s="647"/>
      <c r="CW102" s="647"/>
      <c r="CX102" s="647"/>
      <c r="CY102" s="647"/>
      <c r="CZ102" s="647"/>
      <c r="DA102" s="647"/>
      <c r="DB102" s="647"/>
      <c r="DC102" s="647"/>
      <c r="DD102" s="647"/>
      <c r="DE102" s="647"/>
      <c r="DF102" s="647"/>
      <c r="DG102" s="647"/>
      <c r="DH102" s="647"/>
      <c r="DI102" s="647"/>
      <c r="DJ102" s="647"/>
      <c r="DK102" s="647"/>
      <c r="DL102" s="647"/>
      <c r="DM102" s="647"/>
      <c r="DN102" s="647"/>
      <c r="DO102" s="647"/>
      <c r="DP102" s="647"/>
      <c r="DQ102" s="647"/>
      <c r="DR102" s="647"/>
      <c r="DS102" s="647"/>
      <c r="DT102" s="647"/>
      <c r="DU102" s="647"/>
      <c r="DV102" s="647"/>
      <c r="DW102" s="647"/>
      <c r="DX102" s="647"/>
      <c r="DY102" s="647"/>
      <c r="DZ102" s="647"/>
      <c r="EA102" s="647"/>
      <c r="EB102" s="647"/>
      <c r="EC102" s="647"/>
      <c r="ED102" s="647"/>
      <c r="EE102" s="647"/>
      <c r="EF102" s="647"/>
      <c r="EG102" s="647"/>
      <c r="EH102" s="647"/>
      <c r="EI102" s="647"/>
      <c r="EJ102" s="647"/>
      <c r="EK102" s="647"/>
      <c r="EL102" s="647"/>
      <c r="EM102" s="647"/>
      <c r="EN102" s="647"/>
      <c r="EO102" s="647"/>
      <c r="EP102" s="647"/>
      <c r="EQ102" s="647"/>
      <c r="ER102" s="647"/>
    </row>
    <row r="103" spans="1:148" s="359" customFormat="1" ht="78.75" customHeight="1" x14ac:dyDescent="0.2">
      <c r="A103" s="839"/>
      <c r="B103" s="841"/>
      <c r="C103" s="843"/>
      <c r="D103" s="216" t="s">
        <v>900</v>
      </c>
      <c r="E103" s="278" t="s">
        <v>796</v>
      </c>
      <c r="F103" s="278" t="s">
        <v>797</v>
      </c>
      <c r="G103" s="278" t="s">
        <v>901</v>
      </c>
      <c r="H103" s="278" t="s">
        <v>902</v>
      </c>
      <c r="I103" s="453" t="s">
        <v>484</v>
      </c>
      <c r="J103" s="354" t="s">
        <v>621</v>
      </c>
      <c r="K103" s="285">
        <f t="shared" si="11"/>
        <v>1671.2894058915599</v>
      </c>
      <c r="L103" s="285">
        <v>1529.1</v>
      </c>
      <c r="M103" s="306"/>
      <c r="N103" s="311"/>
      <c r="O103" s="503">
        <v>157.31380799999999</v>
      </c>
      <c r="P103" s="503">
        <f>(L103*85%)*$P$9</f>
        <v>1426.14202716</v>
      </c>
      <c r="Q103" s="503">
        <f>(L103*5%)*$Q$9</f>
        <v>87.833570731560002</v>
      </c>
      <c r="R103" s="300">
        <v>0</v>
      </c>
      <c r="S103" s="300">
        <v>0</v>
      </c>
      <c r="T103" s="300">
        <v>0</v>
      </c>
      <c r="U103" s="300">
        <v>0</v>
      </c>
      <c r="V103" s="300">
        <f>K103-N103-O103-P103-Q103-R103-S103-T103-U103</f>
        <v>2.8421709430404007E-14</v>
      </c>
      <c r="W103" s="355"/>
      <c r="X103" s="381"/>
      <c r="Y103" s="357"/>
      <c r="Z103" s="357"/>
      <c r="AA103" s="357"/>
      <c r="AB103" s="357"/>
      <c r="AC103" s="357"/>
      <c r="AD103" s="358"/>
      <c r="AE103" s="358"/>
      <c r="AF103" s="358"/>
      <c r="AG103" s="358"/>
      <c r="AH103" s="358"/>
      <c r="AI103" s="358"/>
      <c r="AJ103" s="358"/>
      <c r="AK103" s="358"/>
      <c r="AL103" s="358"/>
      <c r="AM103" s="358"/>
      <c r="AN103" s="358"/>
      <c r="AO103" s="358"/>
      <c r="AP103" s="358"/>
      <c r="CQ103" s="647"/>
      <c r="CR103" s="647"/>
      <c r="CS103" s="647"/>
      <c r="CT103" s="647"/>
      <c r="CU103" s="647"/>
      <c r="CV103" s="647"/>
      <c r="CW103" s="647"/>
      <c r="CX103" s="647"/>
      <c r="CY103" s="647"/>
      <c r="CZ103" s="647"/>
      <c r="DA103" s="647"/>
      <c r="DB103" s="647"/>
      <c r="DC103" s="647"/>
      <c r="DD103" s="647"/>
      <c r="DE103" s="647"/>
      <c r="DF103" s="647"/>
      <c r="DG103" s="647"/>
      <c r="DH103" s="647"/>
      <c r="DI103" s="647"/>
      <c r="DJ103" s="647"/>
      <c r="DK103" s="647"/>
      <c r="DL103" s="647"/>
      <c r="DM103" s="647"/>
      <c r="DN103" s="647"/>
      <c r="DO103" s="647"/>
      <c r="DP103" s="647"/>
      <c r="DQ103" s="647"/>
      <c r="DR103" s="647"/>
      <c r="DS103" s="647"/>
      <c r="DT103" s="647"/>
      <c r="DU103" s="647"/>
      <c r="DV103" s="647"/>
      <c r="DW103" s="647"/>
      <c r="DX103" s="647"/>
      <c r="DY103" s="647"/>
      <c r="DZ103" s="647"/>
      <c r="EA103" s="647"/>
      <c r="EB103" s="647"/>
      <c r="EC103" s="647"/>
      <c r="ED103" s="647"/>
      <c r="EE103" s="647"/>
      <c r="EF103" s="647"/>
      <c r="EG103" s="647"/>
      <c r="EH103" s="647"/>
      <c r="EI103" s="647"/>
      <c r="EJ103" s="647"/>
      <c r="EK103" s="647"/>
      <c r="EL103" s="647"/>
      <c r="EM103" s="647"/>
      <c r="EN103" s="647"/>
      <c r="EO103" s="647"/>
      <c r="EP103" s="647"/>
      <c r="EQ103" s="647"/>
      <c r="ER103" s="647"/>
    </row>
    <row r="104" spans="1:148" s="359" customFormat="1" ht="43.5" customHeight="1" x14ac:dyDescent="0.2">
      <c r="A104" s="838" t="s">
        <v>910</v>
      </c>
      <c r="B104" s="840" t="s">
        <v>903</v>
      </c>
      <c r="C104" s="842" t="s">
        <v>698</v>
      </c>
      <c r="D104" s="873" t="s">
        <v>904</v>
      </c>
      <c r="E104" s="864" t="s">
        <v>796</v>
      </c>
      <c r="F104" s="864" t="s">
        <v>797</v>
      </c>
      <c r="G104" s="864" t="s">
        <v>905</v>
      </c>
      <c r="H104" s="864" t="s">
        <v>906</v>
      </c>
      <c r="I104" s="838" t="s">
        <v>484</v>
      </c>
      <c r="J104" s="869" t="s">
        <v>626</v>
      </c>
      <c r="K104" s="867">
        <f t="shared" si="11"/>
        <v>349073.3952306679</v>
      </c>
      <c r="L104" s="867">
        <v>292981.2</v>
      </c>
      <c r="M104" s="870"/>
      <c r="N104" s="871"/>
      <c r="O104" s="867">
        <v>31081.461406656003</v>
      </c>
      <c r="P104" s="867">
        <v>0</v>
      </c>
      <c r="Q104" s="867">
        <v>0</v>
      </c>
      <c r="R104" s="871">
        <f>(L104*85%)*$R$9</f>
        <v>299543.57372461917</v>
      </c>
      <c r="S104" s="871">
        <f>(L104*5%)*$S$9</f>
        <v>18448.360099392721</v>
      </c>
      <c r="T104" s="871">
        <v>0</v>
      </c>
      <c r="U104" s="871">
        <v>0</v>
      </c>
      <c r="V104" s="871">
        <f>K104-N104-O104-P104-Q104-R104-S104-T104-U104</f>
        <v>-1.0913936421275139E-11</v>
      </c>
      <c r="W104" s="876"/>
      <c r="X104" s="381"/>
      <c r="Y104" s="357"/>
      <c r="Z104" s="357"/>
      <c r="AA104" s="357"/>
      <c r="AB104" s="357"/>
      <c r="AC104" s="357"/>
      <c r="AD104" s="358"/>
      <c r="AE104" s="358"/>
      <c r="AF104" s="358"/>
      <c r="AG104" s="358"/>
      <c r="AH104" s="358"/>
      <c r="AI104" s="358"/>
      <c r="AJ104" s="358"/>
      <c r="AK104" s="358"/>
      <c r="AL104" s="358"/>
      <c r="AM104" s="358"/>
      <c r="AN104" s="358"/>
      <c r="AO104" s="358"/>
      <c r="AP104" s="358"/>
      <c r="CQ104" s="647"/>
      <c r="CR104" s="647"/>
      <c r="CS104" s="647"/>
      <c r="CT104" s="647"/>
      <c r="CU104" s="647"/>
      <c r="CV104" s="647"/>
      <c r="CW104" s="647"/>
      <c r="CX104" s="647"/>
      <c r="CY104" s="647"/>
      <c r="CZ104" s="647"/>
      <c r="DA104" s="647"/>
      <c r="DB104" s="647"/>
      <c r="DC104" s="647"/>
      <c r="DD104" s="647"/>
      <c r="DE104" s="647"/>
      <c r="DF104" s="647"/>
      <c r="DG104" s="647"/>
      <c r="DH104" s="647"/>
      <c r="DI104" s="647"/>
      <c r="DJ104" s="647"/>
      <c r="DK104" s="647"/>
      <c r="DL104" s="647"/>
      <c r="DM104" s="647"/>
      <c r="DN104" s="647"/>
      <c r="DO104" s="647"/>
      <c r="DP104" s="647"/>
      <c r="DQ104" s="647"/>
      <c r="DR104" s="647"/>
      <c r="DS104" s="647"/>
      <c r="DT104" s="647"/>
      <c r="DU104" s="647"/>
      <c r="DV104" s="647"/>
      <c r="DW104" s="647"/>
      <c r="DX104" s="647"/>
      <c r="DY104" s="647"/>
      <c r="DZ104" s="647"/>
      <c r="EA104" s="647"/>
      <c r="EB104" s="647"/>
      <c r="EC104" s="647"/>
      <c r="ED104" s="647"/>
      <c r="EE104" s="647"/>
      <c r="EF104" s="647"/>
      <c r="EG104" s="647"/>
      <c r="EH104" s="647"/>
      <c r="EI104" s="647"/>
      <c r="EJ104" s="647"/>
      <c r="EK104" s="647"/>
      <c r="EL104" s="647"/>
      <c r="EM104" s="647"/>
      <c r="EN104" s="647"/>
      <c r="EO104" s="647"/>
      <c r="EP104" s="647"/>
      <c r="EQ104" s="647"/>
      <c r="ER104" s="647"/>
    </row>
    <row r="105" spans="1:148" s="359" customFormat="1" ht="43.5" customHeight="1" x14ac:dyDescent="0.2">
      <c r="A105" s="844"/>
      <c r="B105" s="875"/>
      <c r="C105" s="863"/>
      <c r="D105" s="874"/>
      <c r="E105" s="866"/>
      <c r="F105" s="866"/>
      <c r="G105" s="866"/>
      <c r="H105" s="866"/>
      <c r="I105" s="839"/>
      <c r="J105" s="869"/>
      <c r="K105" s="868"/>
      <c r="L105" s="868"/>
      <c r="M105" s="870"/>
      <c r="N105" s="872"/>
      <c r="O105" s="868">
        <v>0</v>
      </c>
      <c r="P105" s="868">
        <v>0</v>
      </c>
      <c r="Q105" s="868">
        <v>0</v>
      </c>
      <c r="R105" s="872">
        <f>(L105*85%)*1.2641658195317</f>
        <v>0</v>
      </c>
      <c r="S105" s="872">
        <f>(L105*5%)*1.32358161304969</f>
        <v>0</v>
      </c>
      <c r="T105" s="872">
        <v>0</v>
      </c>
      <c r="U105" s="872">
        <v>0</v>
      </c>
      <c r="V105" s="872"/>
      <c r="W105" s="876"/>
      <c r="X105" s="381"/>
      <c r="Y105" s="357"/>
      <c r="Z105" s="357"/>
      <c r="AA105" s="357"/>
      <c r="AB105" s="357"/>
      <c r="AC105" s="357"/>
      <c r="AD105" s="358"/>
      <c r="AE105" s="358"/>
      <c r="AF105" s="358"/>
      <c r="AG105" s="358"/>
      <c r="AH105" s="358"/>
      <c r="AI105" s="358"/>
      <c r="AJ105" s="358"/>
      <c r="AK105" s="358"/>
      <c r="AL105" s="358"/>
      <c r="AM105" s="358"/>
      <c r="AN105" s="358"/>
      <c r="AO105" s="358"/>
      <c r="AP105" s="358"/>
      <c r="CQ105" s="647"/>
      <c r="CR105" s="647"/>
      <c r="CS105" s="647"/>
      <c r="CT105" s="647"/>
      <c r="CU105" s="647"/>
      <c r="CV105" s="647"/>
      <c r="CW105" s="647"/>
      <c r="CX105" s="647"/>
      <c r="CY105" s="647"/>
      <c r="CZ105" s="647"/>
      <c r="DA105" s="647"/>
      <c r="DB105" s="647"/>
      <c r="DC105" s="647"/>
      <c r="DD105" s="647"/>
      <c r="DE105" s="647"/>
      <c r="DF105" s="647"/>
      <c r="DG105" s="647"/>
      <c r="DH105" s="647"/>
      <c r="DI105" s="647"/>
      <c r="DJ105" s="647"/>
      <c r="DK105" s="647"/>
      <c r="DL105" s="647"/>
      <c r="DM105" s="647"/>
      <c r="DN105" s="647"/>
      <c r="DO105" s="647"/>
      <c r="DP105" s="647"/>
      <c r="DQ105" s="647"/>
      <c r="DR105" s="647"/>
      <c r="DS105" s="647"/>
      <c r="DT105" s="647"/>
      <c r="DU105" s="647"/>
      <c r="DV105" s="647"/>
      <c r="DW105" s="647"/>
      <c r="DX105" s="647"/>
      <c r="DY105" s="647"/>
      <c r="DZ105" s="647"/>
      <c r="EA105" s="647"/>
      <c r="EB105" s="647"/>
      <c r="EC105" s="647"/>
      <c r="ED105" s="647"/>
      <c r="EE105" s="647"/>
      <c r="EF105" s="647"/>
      <c r="EG105" s="647"/>
      <c r="EH105" s="647"/>
      <c r="EI105" s="647"/>
      <c r="EJ105" s="647"/>
      <c r="EK105" s="647"/>
      <c r="EL105" s="647"/>
      <c r="EM105" s="647"/>
      <c r="EN105" s="647"/>
      <c r="EO105" s="647"/>
      <c r="EP105" s="647"/>
      <c r="EQ105" s="647"/>
      <c r="ER105" s="647"/>
    </row>
    <row r="106" spans="1:148" s="359" customFormat="1" ht="43.5" customHeight="1" x14ac:dyDescent="0.2">
      <c r="A106" s="839"/>
      <c r="B106" s="841"/>
      <c r="C106" s="843"/>
      <c r="D106" s="216" t="s">
        <v>907</v>
      </c>
      <c r="E106" s="278"/>
      <c r="F106" s="278"/>
      <c r="G106" s="278" t="s">
        <v>908</v>
      </c>
      <c r="H106" s="278" t="s">
        <v>909</v>
      </c>
      <c r="I106" s="354" t="s">
        <v>484</v>
      </c>
      <c r="J106" s="354" t="s">
        <v>626</v>
      </c>
      <c r="K106" s="285">
        <f t="shared" si="11"/>
        <v>2561.9818669747588</v>
      </c>
      <c r="L106" s="285">
        <v>2150.3000000000002</v>
      </c>
      <c r="M106" s="306"/>
      <c r="N106" s="311"/>
      <c r="O106" s="503">
        <v>228.11861806400003</v>
      </c>
      <c r="P106" s="503">
        <v>0</v>
      </c>
      <c r="Q106" s="503">
        <v>0</v>
      </c>
      <c r="R106" s="311">
        <f>(L106*85%)*$R$9</f>
        <v>2198.4637464111984</v>
      </c>
      <c r="S106" s="311">
        <f>(L106*5%)*$S$9</f>
        <v>135.3995024995603</v>
      </c>
      <c r="T106" s="306">
        <v>0</v>
      </c>
      <c r="U106" s="306">
        <v>0</v>
      </c>
      <c r="V106" s="300">
        <f t="shared" ref="V106:V136" si="19">K106-N106-O106-P106-Q106-R106-S106-T106-U106</f>
        <v>-1.1368683772161603E-13</v>
      </c>
      <c r="W106" s="355"/>
      <c r="X106" s="381"/>
      <c r="Y106" s="357"/>
      <c r="Z106" s="357"/>
      <c r="AA106" s="357"/>
      <c r="AB106" s="357"/>
      <c r="AC106" s="357"/>
      <c r="AD106" s="358"/>
      <c r="AE106" s="358"/>
      <c r="AF106" s="358"/>
      <c r="AG106" s="358"/>
      <c r="AH106" s="358"/>
      <c r="AI106" s="358"/>
      <c r="AJ106" s="358"/>
      <c r="AK106" s="358"/>
      <c r="AL106" s="358"/>
      <c r="AM106" s="358"/>
      <c r="AN106" s="358"/>
      <c r="AO106" s="358"/>
      <c r="AP106" s="358"/>
      <c r="CQ106" s="647"/>
      <c r="CR106" s="647"/>
      <c r="CS106" s="647"/>
      <c r="CT106" s="647"/>
      <c r="CU106" s="647"/>
      <c r="CV106" s="647"/>
      <c r="CW106" s="647"/>
      <c r="CX106" s="647"/>
      <c r="CY106" s="647"/>
      <c r="CZ106" s="647"/>
      <c r="DA106" s="647"/>
      <c r="DB106" s="647"/>
      <c r="DC106" s="647"/>
      <c r="DD106" s="647"/>
      <c r="DE106" s="647"/>
      <c r="DF106" s="647"/>
      <c r="DG106" s="647"/>
      <c r="DH106" s="647"/>
      <c r="DI106" s="647"/>
      <c r="DJ106" s="647"/>
      <c r="DK106" s="647"/>
      <c r="DL106" s="647"/>
      <c r="DM106" s="647"/>
      <c r="DN106" s="647"/>
      <c r="DO106" s="647"/>
      <c r="DP106" s="647"/>
      <c r="DQ106" s="647"/>
      <c r="DR106" s="647"/>
      <c r="DS106" s="647"/>
      <c r="DT106" s="647"/>
      <c r="DU106" s="647"/>
      <c r="DV106" s="647"/>
      <c r="DW106" s="647"/>
      <c r="DX106" s="647"/>
      <c r="DY106" s="647"/>
      <c r="DZ106" s="647"/>
      <c r="EA106" s="647"/>
      <c r="EB106" s="647"/>
      <c r="EC106" s="647"/>
      <c r="ED106" s="647"/>
      <c r="EE106" s="647"/>
      <c r="EF106" s="647"/>
      <c r="EG106" s="647"/>
      <c r="EH106" s="647"/>
      <c r="EI106" s="647"/>
      <c r="EJ106" s="647"/>
      <c r="EK106" s="647"/>
      <c r="EL106" s="647"/>
      <c r="EM106" s="647"/>
      <c r="EN106" s="647"/>
      <c r="EO106" s="647"/>
      <c r="EP106" s="647"/>
      <c r="EQ106" s="647"/>
      <c r="ER106" s="647"/>
    </row>
    <row r="107" spans="1:148" s="359" customFormat="1" ht="43.5" customHeight="1" x14ac:dyDescent="0.2">
      <c r="A107" s="354" t="s">
        <v>915</v>
      </c>
      <c r="B107" s="353" t="s">
        <v>911</v>
      </c>
      <c r="C107" s="458" t="s">
        <v>698</v>
      </c>
      <c r="D107" s="216" t="s">
        <v>912</v>
      </c>
      <c r="E107" s="278" t="s">
        <v>796</v>
      </c>
      <c r="F107" s="278" t="s">
        <v>797</v>
      </c>
      <c r="G107" s="278" t="s">
        <v>913</v>
      </c>
      <c r="H107" s="278" t="s">
        <v>914</v>
      </c>
      <c r="I107" s="354" t="s">
        <v>484</v>
      </c>
      <c r="J107" s="354" t="s">
        <v>621</v>
      </c>
      <c r="K107" s="285">
        <f t="shared" si="11"/>
        <v>2260.4104508039595</v>
      </c>
      <c r="L107" s="285">
        <v>2068.1</v>
      </c>
      <c r="M107" s="306"/>
      <c r="N107" s="311"/>
      <c r="O107" s="503">
        <v>212.76612799999998</v>
      </c>
      <c r="P107" s="503">
        <f>(L107*85%)*$P$9</f>
        <v>1928.8498635599997</v>
      </c>
      <c r="Q107" s="503">
        <f>(L107*5%)*$Q$9</f>
        <v>118.79445924396001</v>
      </c>
      <c r="R107" s="300">
        <v>0</v>
      </c>
      <c r="S107" s="300">
        <v>0</v>
      </c>
      <c r="T107" s="300">
        <v>0</v>
      </c>
      <c r="U107" s="300">
        <v>0</v>
      </c>
      <c r="V107" s="300">
        <f t="shared" si="19"/>
        <v>-1.4210854715202004E-13</v>
      </c>
      <c r="W107" s="355"/>
      <c r="X107" s="381"/>
      <c r="Y107" s="357"/>
      <c r="Z107" s="357"/>
      <c r="AA107" s="357"/>
      <c r="AB107" s="357"/>
      <c r="AC107" s="357"/>
      <c r="AD107" s="358"/>
      <c r="AE107" s="358"/>
      <c r="AF107" s="358"/>
      <c r="AG107" s="358"/>
      <c r="AH107" s="358"/>
      <c r="AI107" s="358"/>
      <c r="AJ107" s="358"/>
      <c r="AK107" s="358"/>
      <c r="AL107" s="358"/>
      <c r="AM107" s="358"/>
      <c r="AN107" s="358"/>
      <c r="AO107" s="358"/>
      <c r="AP107" s="358"/>
      <c r="CQ107" s="647"/>
      <c r="CR107" s="647"/>
      <c r="CS107" s="647"/>
      <c r="CT107" s="647"/>
      <c r="CU107" s="647"/>
      <c r="CV107" s="647"/>
      <c r="CW107" s="647"/>
      <c r="CX107" s="647"/>
      <c r="CY107" s="647"/>
      <c r="CZ107" s="647"/>
      <c r="DA107" s="647"/>
      <c r="DB107" s="647"/>
      <c r="DC107" s="647"/>
      <c r="DD107" s="647"/>
      <c r="DE107" s="647"/>
      <c r="DF107" s="647"/>
      <c r="DG107" s="647"/>
      <c r="DH107" s="647"/>
      <c r="DI107" s="647"/>
      <c r="DJ107" s="647"/>
      <c r="DK107" s="647"/>
      <c r="DL107" s="647"/>
      <c r="DM107" s="647"/>
      <c r="DN107" s="647"/>
      <c r="DO107" s="647"/>
      <c r="DP107" s="647"/>
      <c r="DQ107" s="647"/>
      <c r="DR107" s="647"/>
      <c r="DS107" s="647"/>
      <c r="DT107" s="647"/>
      <c r="DU107" s="647"/>
      <c r="DV107" s="647"/>
      <c r="DW107" s="647"/>
      <c r="DX107" s="647"/>
      <c r="DY107" s="647"/>
      <c r="DZ107" s="647"/>
      <c r="EA107" s="647"/>
      <c r="EB107" s="647"/>
      <c r="EC107" s="647"/>
      <c r="ED107" s="647"/>
      <c r="EE107" s="647"/>
      <c r="EF107" s="647"/>
      <c r="EG107" s="647"/>
      <c r="EH107" s="647"/>
      <c r="EI107" s="647"/>
      <c r="EJ107" s="647"/>
      <c r="EK107" s="647"/>
      <c r="EL107" s="647"/>
      <c r="EM107" s="647"/>
      <c r="EN107" s="647"/>
      <c r="EO107" s="647"/>
      <c r="EP107" s="647"/>
      <c r="EQ107" s="647"/>
      <c r="ER107" s="647"/>
    </row>
    <row r="108" spans="1:148" s="359" customFormat="1" ht="43.5" customHeight="1" x14ac:dyDescent="0.2">
      <c r="A108" s="838" t="s">
        <v>922</v>
      </c>
      <c r="B108" s="840" t="s">
        <v>916</v>
      </c>
      <c r="C108" s="842" t="s">
        <v>698</v>
      </c>
      <c r="D108" s="216" t="s">
        <v>917</v>
      </c>
      <c r="E108" s="864" t="s">
        <v>796</v>
      </c>
      <c r="F108" s="864" t="s">
        <v>797</v>
      </c>
      <c r="G108" s="278" t="s">
        <v>918</v>
      </c>
      <c r="H108" s="278" t="s">
        <v>918</v>
      </c>
      <c r="I108" s="354" t="s">
        <v>484</v>
      </c>
      <c r="J108" s="354" t="s">
        <v>625</v>
      </c>
      <c r="K108" s="285">
        <f t="shared" si="11"/>
        <v>49999.239578634501</v>
      </c>
      <c r="L108" s="285">
        <v>43877.3</v>
      </c>
      <c r="M108" s="306"/>
      <c r="N108" s="300"/>
      <c r="O108" s="285">
        <v>4514.0966239999998</v>
      </c>
      <c r="P108" s="281">
        <v>0</v>
      </c>
      <c r="Q108" s="285">
        <f t="shared" ref="Q108:Q120" si="20">(L108*85%)*$Q$9</f>
        <v>42846.314081497563</v>
      </c>
      <c r="R108" s="300">
        <f t="shared" ref="R108:R120" si="21">(L108*5%)*$R$9</f>
        <v>2638.828873136938</v>
      </c>
      <c r="S108" s="306">
        <v>0</v>
      </c>
      <c r="T108" s="306">
        <v>0</v>
      </c>
      <c r="U108" s="306">
        <v>0</v>
      </c>
      <c r="V108" s="300">
        <f t="shared" si="19"/>
        <v>1.3642420526593924E-12</v>
      </c>
      <c r="W108" s="355"/>
      <c r="X108" s="381"/>
      <c r="Y108" s="357"/>
      <c r="Z108" s="357"/>
      <c r="AA108" s="357"/>
      <c r="AB108" s="357"/>
      <c r="AC108" s="357"/>
      <c r="AD108" s="358"/>
      <c r="AE108" s="358"/>
      <c r="AF108" s="358"/>
      <c r="AG108" s="358"/>
      <c r="AH108" s="358"/>
      <c r="AI108" s="358"/>
      <c r="AJ108" s="358"/>
      <c r="AK108" s="358"/>
      <c r="AL108" s="358"/>
      <c r="AM108" s="358"/>
      <c r="AN108" s="358"/>
      <c r="AO108" s="358"/>
      <c r="AP108" s="358"/>
      <c r="CQ108" s="647"/>
      <c r="CR108" s="647"/>
      <c r="CS108" s="647"/>
      <c r="CT108" s="647"/>
      <c r="CU108" s="647"/>
      <c r="CV108" s="647"/>
      <c r="CW108" s="647"/>
      <c r="CX108" s="647"/>
      <c r="CY108" s="647"/>
      <c r="CZ108" s="647"/>
      <c r="DA108" s="647"/>
      <c r="DB108" s="647"/>
      <c r="DC108" s="647"/>
      <c r="DD108" s="647"/>
      <c r="DE108" s="647"/>
      <c r="DF108" s="647"/>
      <c r="DG108" s="647"/>
      <c r="DH108" s="647"/>
      <c r="DI108" s="647"/>
      <c r="DJ108" s="647"/>
      <c r="DK108" s="647"/>
      <c r="DL108" s="647"/>
      <c r="DM108" s="647"/>
      <c r="DN108" s="647"/>
      <c r="DO108" s="647"/>
      <c r="DP108" s="647"/>
      <c r="DQ108" s="647"/>
      <c r="DR108" s="647"/>
      <c r="DS108" s="647"/>
      <c r="DT108" s="647"/>
      <c r="DU108" s="647"/>
      <c r="DV108" s="647"/>
      <c r="DW108" s="647"/>
      <c r="DX108" s="647"/>
      <c r="DY108" s="647"/>
      <c r="DZ108" s="647"/>
      <c r="EA108" s="647"/>
      <c r="EB108" s="647"/>
      <c r="EC108" s="647"/>
      <c r="ED108" s="647"/>
      <c r="EE108" s="647"/>
      <c r="EF108" s="647"/>
      <c r="EG108" s="647"/>
      <c r="EH108" s="647"/>
      <c r="EI108" s="647"/>
      <c r="EJ108" s="647"/>
      <c r="EK108" s="647"/>
      <c r="EL108" s="647"/>
      <c r="EM108" s="647"/>
      <c r="EN108" s="647"/>
      <c r="EO108" s="647"/>
      <c r="EP108" s="647"/>
      <c r="EQ108" s="647"/>
      <c r="ER108" s="647"/>
    </row>
    <row r="109" spans="1:148" s="359" customFormat="1" ht="43.5" customHeight="1" x14ac:dyDescent="0.2">
      <c r="A109" s="839"/>
      <c r="B109" s="841"/>
      <c r="C109" s="843"/>
      <c r="D109" s="216" t="s">
        <v>919</v>
      </c>
      <c r="E109" s="866"/>
      <c r="F109" s="866"/>
      <c r="G109" s="278" t="s">
        <v>920</v>
      </c>
      <c r="H109" s="278" t="s">
        <v>921</v>
      </c>
      <c r="I109" s="354" t="s">
        <v>484</v>
      </c>
      <c r="J109" s="354" t="s">
        <v>625</v>
      </c>
      <c r="K109" s="285">
        <f t="shared" si="11"/>
        <v>20399.190180729569</v>
      </c>
      <c r="L109" s="285">
        <v>17901.5</v>
      </c>
      <c r="M109" s="306"/>
      <c r="N109" s="300"/>
      <c r="O109" s="285">
        <v>1841.7063200000002</v>
      </c>
      <c r="P109" s="281">
        <v>0</v>
      </c>
      <c r="Q109" s="285">
        <f t="shared" si="20"/>
        <v>17480.8680463458</v>
      </c>
      <c r="R109" s="300">
        <f t="shared" si="21"/>
        <v>1076.6158143837677</v>
      </c>
      <c r="S109" s="306">
        <v>0</v>
      </c>
      <c r="T109" s="306">
        <v>0</v>
      </c>
      <c r="U109" s="306">
        <v>0</v>
      </c>
      <c r="V109" s="300">
        <f t="shared" si="19"/>
        <v>-2.2737367544323206E-13</v>
      </c>
      <c r="W109" s="355"/>
      <c r="X109" s="381"/>
      <c r="Y109" s="357"/>
      <c r="Z109" s="357"/>
      <c r="AA109" s="357"/>
      <c r="AB109" s="357"/>
      <c r="AC109" s="357"/>
      <c r="AD109" s="358"/>
      <c r="AE109" s="358"/>
      <c r="AF109" s="358"/>
      <c r="AG109" s="358"/>
      <c r="AH109" s="358"/>
      <c r="AI109" s="358"/>
      <c r="AJ109" s="358"/>
      <c r="AK109" s="358"/>
      <c r="AL109" s="358"/>
      <c r="AM109" s="358"/>
      <c r="AN109" s="358"/>
      <c r="AO109" s="358"/>
      <c r="AP109" s="358"/>
      <c r="CQ109" s="647"/>
      <c r="CR109" s="647"/>
      <c r="CS109" s="647"/>
      <c r="CT109" s="647"/>
      <c r="CU109" s="647"/>
      <c r="CV109" s="647"/>
      <c r="CW109" s="647"/>
      <c r="CX109" s="647"/>
      <c r="CY109" s="647"/>
      <c r="CZ109" s="647"/>
      <c r="DA109" s="647"/>
      <c r="DB109" s="647"/>
      <c r="DC109" s="647"/>
      <c r="DD109" s="647"/>
      <c r="DE109" s="647"/>
      <c r="DF109" s="647"/>
      <c r="DG109" s="647"/>
      <c r="DH109" s="647"/>
      <c r="DI109" s="647"/>
      <c r="DJ109" s="647"/>
      <c r="DK109" s="647"/>
      <c r="DL109" s="647"/>
      <c r="DM109" s="647"/>
      <c r="DN109" s="647"/>
      <c r="DO109" s="647"/>
      <c r="DP109" s="647"/>
      <c r="DQ109" s="647"/>
      <c r="DR109" s="647"/>
      <c r="DS109" s="647"/>
      <c r="DT109" s="647"/>
      <c r="DU109" s="647"/>
      <c r="DV109" s="647"/>
      <c r="DW109" s="647"/>
      <c r="DX109" s="647"/>
      <c r="DY109" s="647"/>
      <c r="DZ109" s="647"/>
      <c r="EA109" s="647"/>
      <c r="EB109" s="647"/>
      <c r="EC109" s="647"/>
      <c r="ED109" s="647"/>
      <c r="EE109" s="647"/>
      <c r="EF109" s="647"/>
      <c r="EG109" s="647"/>
      <c r="EH109" s="647"/>
      <c r="EI109" s="647"/>
      <c r="EJ109" s="647"/>
      <c r="EK109" s="647"/>
      <c r="EL109" s="647"/>
      <c r="EM109" s="647"/>
      <c r="EN109" s="647"/>
      <c r="EO109" s="647"/>
      <c r="EP109" s="647"/>
      <c r="EQ109" s="647"/>
      <c r="ER109" s="647"/>
    </row>
    <row r="110" spans="1:148" s="359" customFormat="1" ht="43.5" customHeight="1" x14ac:dyDescent="0.2">
      <c r="A110" s="354" t="s">
        <v>927</v>
      </c>
      <c r="B110" s="353" t="s">
        <v>923</v>
      </c>
      <c r="C110" s="458" t="s">
        <v>698</v>
      </c>
      <c r="D110" s="216" t="s">
        <v>924</v>
      </c>
      <c r="E110" s="278" t="s">
        <v>796</v>
      </c>
      <c r="F110" s="278" t="s">
        <v>797</v>
      </c>
      <c r="G110" s="278" t="s">
        <v>925</v>
      </c>
      <c r="H110" s="278" t="s">
        <v>926</v>
      </c>
      <c r="I110" s="354" t="s">
        <v>484</v>
      </c>
      <c r="J110" s="354" t="s">
        <v>625</v>
      </c>
      <c r="K110" s="285">
        <f t="shared" si="11"/>
        <v>6128.8162705938548</v>
      </c>
      <c r="L110" s="285">
        <v>5378.4</v>
      </c>
      <c r="M110" s="306"/>
      <c r="N110" s="300"/>
      <c r="O110" s="285">
        <v>553.329792</v>
      </c>
      <c r="P110" s="281">
        <v>0</v>
      </c>
      <c r="Q110" s="285">
        <f t="shared" si="20"/>
        <v>5252.0236125724796</v>
      </c>
      <c r="R110" s="300">
        <f t="shared" si="21"/>
        <v>323.46286602137565</v>
      </c>
      <c r="S110" s="306">
        <v>0</v>
      </c>
      <c r="T110" s="306">
        <v>0</v>
      </c>
      <c r="U110" s="306">
        <v>0</v>
      </c>
      <c r="V110" s="300">
        <f t="shared" si="19"/>
        <v>5.6843418860808015E-14</v>
      </c>
      <c r="W110" s="355"/>
      <c r="X110" s="381"/>
      <c r="Y110" s="357"/>
      <c r="Z110" s="357"/>
      <c r="AA110" s="357"/>
      <c r="AB110" s="357"/>
      <c r="AC110" s="357"/>
      <c r="AD110" s="358"/>
      <c r="AE110" s="358"/>
      <c r="AF110" s="358"/>
      <c r="AG110" s="358"/>
      <c r="AH110" s="358"/>
      <c r="AI110" s="358"/>
      <c r="AJ110" s="358"/>
      <c r="AK110" s="358"/>
      <c r="AL110" s="358"/>
      <c r="AM110" s="358"/>
      <c r="AN110" s="358"/>
      <c r="AO110" s="358"/>
      <c r="AP110" s="358"/>
      <c r="CQ110" s="647"/>
      <c r="CR110" s="647"/>
      <c r="CS110" s="647"/>
      <c r="CT110" s="647"/>
      <c r="CU110" s="647"/>
      <c r="CV110" s="647"/>
      <c r="CW110" s="647"/>
      <c r="CX110" s="647"/>
      <c r="CY110" s="647"/>
      <c r="CZ110" s="647"/>
      <c r="DA110" s="647"/>
      <c r="DB110" s="647"/>
      <c r="DC110" s="647"/>
      <c r="DD110" s="647"/>
      <c r="DE110" s="647"/>
      <c r="DF110" s="647"/>
      <c r="DG110" s="647"/>
      <c r="DH110" s="647"/>
      <c r="DI110" s="647"/>
      <c r="DJ110" s="647"/>
      <c r="DK110" s="647"/>
      <c r="DL110" s="647"/>
      <c r="DM110" s="647"/>
      <c r="DN110" s="647"/>
      <c r="DO110" s="647"/>
      <c r="DP110" s="647"/>
      <c r="DQ110" s="647"/>
      <c r="DR110" s="647"/>
      <c r="DS110" s="647"/>
      <c r="DT110" s="647"/>
      <c r="DU110" s="647"/>
      <c r="DV110" s="647"/>
      <c r="DW110" s="647"/>
      <c r="DX110" s="647"/>
      <c r="DY110" s="647"/>
      <c r="DZ110" s="647"/>
      <c r="EA110" s="647"/>
      <c r="EB110" s="647"/>
      <c r="EC110" s="647"/>
      <c r="ED110" s="647"/>
      <c r="EE110" s="647"/>
      <c r="EF110" s="647"/>
      <c r="EG110" s="647"/>
      <c r="EH110" s="647"/>
      <c r="EI110" s="647"/>
      <c r="EJ110" s="647"/>
      <c r="EK110" s="647"/>
      <c r="EL110" s="647"/>
      <c r="EM110" s="647"/>
      <c r="EN110" s="647"/>
      <c r="EO110" s="647"/>
      <c r="EP110" s="647"/>
      <c r="EQ110" s="647"/>
      <c r="ER110" s="647"/>
    </row>
    <row r="111" spans="1:148" s="359" customFormat="1" ht="43.5" customHeight="1" x14ac:dyDescent="0.2">
      <c r="A111" s="838" t="s">
        <v>935</v>
      </c>
      <c r="B111" s="840" t="s">
        <v>928</v>
      </c>
      <c r="C111" s="842" t="s">
        <v>698</v>
      </c>
      <c r="D111" s="216" t="s">
        <v>929</v>
      </c>
      <c r="E111" s="278" t="s">
        <v>796</v>
      </c>
      <c r="F111" s="278" t="s">
        <v>797</v>
      </c>
      <c r="G111" s="278" t="s">
        <v>930</v>
      </c>
      <c r="H111" s="278" t="s">
        <v>931</v>
      </c>
      <c r="I111" s="455" t="s">
        <v>484</v>
      </c>
      <c r="J111" s="354" t="s">
        <v>625</v>
      </c>
      <c r="K111" s="285">
        <f t="shared" si="11"/>
        <v>12200.884242385915</v>
      </c>
      <c r="L111" s="285">
        <v>10707</v>
      </c>
      <c r="M111" s="306"/>
      <c r="N111" s="300"/>
      <c r="O111" s="285">
        <v>1101.5361600000001</v>
      </c>
      <c r="P111" s="281">
        <v>0</v>
      </c>
      <c r="Q111" s="285">
        <f t="shared" si="20"/>
        <v>10455.417376880399</v>
      </c>
      <c r="R111" s="300">
        <f t="shared" si="21"/>
        <v>643.93070550551636</v>
      </c>
      <c r="S111" s="306">
        <v>0</v>
      </c>
      <c r="T111" s="306">
        <v>0</v>
      </c>
      <c r="U111" s="306">
        <v>0</v>
      </c>
      <c r="V111" s="300">
        <f t="shared" si="19"/>
        <v>-3.4106051316484809E-13</v>
      </c>
      <c r="W111" s="355"/>
      <c r="X111" s="381"/>
      <c r="Y111" s="357"/>
      <c r="Z111" s="357"/>
      <c r="AA111" s="357"/>
      <c r="AB111" s="357"/>
      <c r="AC111" s="357"/>
      <c r="AD111" s="358"/>
      <c r="AE111" s="358"/>
      <c r="AF111" s="358"/>
      <c r="AG111" s="358"/>
      <c r="AH111" s="358"/>
      <c r="AI111" s="358"/>
      <c r="AJ111" s="358"/>
      <c r="AK111" s="358"/>
      <c r="AL111" s="358"/>
      <c r="AM111" s="358"/>
      <c r="AN111" s="358"/>
      <c r="AO111" s="358"/>
      <c r="AP111" s="358"/>
      <c r="CQ111" s="647"/>
      <c r="CR111" s="647"/>
      <c r="CS111" s="647"/>
      <c r="CT111" s="647"/>
      <c r="CU111" s="647"/>
      <c r="CV111" s="647"/>
      <c r="CW111" s="647"/>
      <c r="CX111" s="647"/>
      <c r="CY111" s="647"/>
      <c r="CZ111" s="647"/>
      <c r="DA111" s="647"/>
      <c r="DB111" s="647"/>
      <c r="DC111" s="647"/>
      <c r="DD111" s="647"/>
      <c r="DE111" s="647"/>
      <c r="DF111" s="647"/>
      <c r="DG111" s="647"/>
      <c r="DH111" s="647"/>
      <c r="DI111" s="647"/>
      <c r="DJ111" s="647"/>
      <c r="DK111" s="647"/>
      <c r="DL111" s="647"/>
      <c r="DM111" s="647"/>
      <c r="DN111" s="647"/>
      <c r="DO111" s="647"/>
      <c r="DP111" s="647"/>
      <c r="DQ111" s="647"/>
      <c r="DR111" s="647"/>
      <c r="DS111" s="647"/>
      <c r="DT111" s="647"/>
      <c r="DU111" s="647"/>
      <c r="DV111" s="647"/>
      <c r="DW111" s="647"/>
      <c r="DX111" s="647"/>
      <c r="DY111" s="647"/>
      <c r="DZ111" s="647"/>
      <c r="EA111" s="647"/>
      <c r="EB111" s="647"/>
      <c r="EC111" s="647"/>
      <c r="ED111" s="647"/>
      <c r="EE111" s="647"/>
      <c r="EF111" s="647"/>
      <c r="EG111" s="647"/>
      <c r="EH111" s="647"/>
      <c r="EI111" s="647"/>
      <c r="EJ111" s="647"/>
      <c r="EK111" s="647"/>
      <c r="EL111" s="647"/>
      <c r="EM111" s="647"/>
      <c r="EN111" s="647"/>
      <c r="EO111" s="647"/>
      <c r="EP111" s="647"/>
      <c r="EQ111" s="647"/>
      <c r="ER111" s="647"/>
    </row>
    <row r="112" spans="1:148" s="359" customFormat="1" ht="43.5" customHeight="1" x14ac:dyDescent="0.2">
      <c r="A112" s="839"/>
      <c r="B112" s="841"/>
      <c r="C112" s="843"/>
      <c r="D112" s="216" t="s">
        <v>932</v>
      </c>
      <c r="E112" s="278" t="s">
        <v>796</v>
      </c>
      <c r="F112" s="278" t="s">
        <v>797</v>
      </c>
      <c r="G112" s="278" t="s">
        <v>933</v>
      </c>
      <c r="H112" s="278" t="s">
        <v>934</v>
      </c>
      <c r="I112" s="455" t="s">
        <v>484</v>
      </c>
      <c r="J112" s="354" t="s">
        <v>625</v>
      </c>
      <c r="K112" s="285">
        <f t="shared" si="11"/>
        <v>24479.142169282717</v>
      </c>
      <c r="L112" s="285">
        <v>21481.9</v>
      </c>
      <c r="M112" s="306"/>
      <c r="N112" s="300"/>
      <c r="O112" s="285">
        <v>2210.0578720000003</v>
      </c>
      <c r="P112" s="281">
        <v>0</v>
      </c>
      <c r="Q112" s="285">
        <f t="shared" si="20"/>
        <v>20977.139305912682</v>
      </c>
      <c r="R112" s="300">
        <f t="shared" si="21"/>
        <v>1291.9449913700339</v>
      </c>
      <c r="S112" s="306">
        <v>0</v>
      </c>
      <c r="T112" s="306">
        <v>0</v>
      </c>
      <c r="U112" s="306">
        <v>0</v>
      </c>
      <c r="V112" s="300">
        <f t="shared" si="19"/>
        <v>-2.2737367544323206E-13</v>
      </c>
      <c r="W112" s="355"/>
      <c r="X112" s="381"/>
      <c r="Y112" s="357"/>
      <c r="Z112" s="357"/>
      <c r="AA112" s="357"/>
      <c r="AB112" s="357"/>
      <c r="AC112" s="357"/>
      <c r="AD112" s="358"/>
      <c r="AE112" s="358"/>
      <c r="AF112" s="358"/>
      <c r="AG112" s="358"/>
      <c r="AH112" s="358"/>
      <c r="AI112" s="358"/>
      <c r="AJ112" s="358"/>
      <c r="AK112" s="358"/>
      <c r="AL112" s="358"/>
      <c r="AM112" s="358"/>
      <c r="AN112" s="358"/>
      <c r="AO112" s="358"/>
      <c r="AP112" s="358"/>
      <c r="CQ112" s="647"/>
      <c r="CR112" s="647"/>
      <c r="CS112" s="647"/>
      <c r="CT112" s="647"/>
      <c r="CU112" s="647"/>
      <c r="CV112" s="647"/>
      <c r="CW112" s="647"/>
      <c r="CX112" s="647"/>
      <c r="CY112" s="647"/>
      <c r="CZ112" s="647"/>
      <c r="DA112" s="647"/>
      <c r="DB112" s="647"/>
      <c r="DC112" s="647"/>
      <c r="DD112" s="647"/>
      <c r="DE112" s="647"/>
      <c r="DF112" s="647"/>
      <c r="DG112" s="647"/>
      <c r="DH112" s="647"/>
      <c r="DI112" s="647"/>
      <c r="DJ112" s="647"/>
      <c r="DK112" s="647"/>
      <c r="DL112" s="647"/>
      <c r="DM112" s="647"/>
      <c r="DN112" s="647"/>
      <c r="DO112" s="647"/>
      <c r="DP112" s="647"/>
      <c r="DQ112" s="647"/>
      <c r="DR112" s="647"/>
      <c r="DS112" s="647"/>
      <c r="DT112" s="647"/>
      <c r="DU112" s="647"/>
      <c r="DV112" s="647"/>
      <c r="DW112" s="647"/>
      <c r="DX112" s="647"/>
      <c r="DY112" s="647"/>
      <c r="DZ112" s="647"/>
      <c r="EA112" s="647"/>
      <c r="EB112" s="647"/>
      <c r="EC112" s="647"/>
      <c r="ED112" s="647"/>
      <c r="EE112" s="647"/>
      <c r="EF112" s="647"/>
      <c r="EG112" s="647"/>
      <c r="EH112" s="647"/>
      <c r="EI112" s="647"/>
      <c r="EJ112" s="647"/>
      <c r="EK112" s="647"/>
      <c r="EL112" s="647"/>
      <c r="EM112" s="647"/>
      <c r="EN112" s="647"/>
      <c r="EO112" s="647"/>
      <c r="EP112" s="647"/>
      <c r="EQ112" s="647"/>
      <c r="ER112" s="647"/>
    </row>
    <row r="113" spans="1:148" s="359" customFormat="1" ht="43.5" customHeight="1" x14ac:dyDescent="0.2">
      <c r="A113" s="838" t="s">
        <v>943</v>
      </c>
      <c r="B113" s="840" t="s">
        <v>936</v>
      </c>
      <c r="C113" s="842" t="s">
        <v>698</v>
      </c>
      <c r="D113" s="216" t="s">
        <v>937</v>
      </c>
      <c r="E113" s="278" t="s">
        <v>796</v>
      </c>
      <c r="F113" s="278" t="s">
        <v>797</v>
      </c>
      <c r="G113" s="278" t="s">
        <v>938</v>
      </c>
      <c r="H113" s="278" t="s">
        <v>939</v>
      </c>
      <c r="I113" s="455" t="s">
        <v>484</v>
      </c>
      <c r="J113" s="354" t="s">
        <v>625</v>
      </c>
      <c r="K113" s="285">
        <f t="shared" si="11"/>
        <v>35845.097123875952</v>
      </c>
      <c r="L113" s="285">
        <v>31456.2</v>
      </c>
      <c r="M113" s="306"/>
      <c r="N113" s="300"/>
      <c r="O113" s="285">
        <v>3236.2138560000003</v>
      </c>
      <c r="P113" s="281">
        <v>0</v>
      </c>
      <c r="Q113" s="285">
        <f t="shared" si="20"/>
        <v>30717.072951398641</v>
      </c>
      <c r="R113" s="300">
        <f t="shared" si="21"/>
        <v>1891.8103164773163</v>
      </c>
      <c r="S113" s="306">
        <v>0</v>
      </c>
      <c r="T113" s="306">
        <v>0</v>
      </c>
      <c r="U113" s="306">
        <v>0</v>
      </c>
      <c r="V113" s="300">
        <f t="shared" si="19"/>
        <v>-7.0485839387401938E-12</v>
      </c>
      <c r="W113" s="355"/>
      <c r="X113" s="381"/>
      <c r="Y113" s="357"/>
      <c r="Z113" s="357"/>
      <c r="AA113" s="357"/>
      <c r="AB113" s="357"/>
      <c r="AC113" s="357"/>
      <c r="AD113" s="358"/>
      <c r="AE113" s="358"/>
      <c r="AF113" s="358"/>
      <c r="AG113" s="358"/>
      <c r="AH113" s="358"/>
      <c r="AI113" s="358"/>
      <c r="AJ113" s="358"/>
      <c r="AK113" s="358"/>
      <c r="AL113" s="358"/>
      <c r="AM113" s="358"/>
      <c r="AN113" s="358"/>
      <c r="AO113" s="358"/>
      <c r="AP113" s="358"/>
      <c r="CQ113" s="647"/>
      <c r="CR113" s="647"/>
      <c r="CS113" s="647"/>
      <c r="CT113" s="647"/>
      <c r="CU113" s="647"/>
      <c r="CV113" s="647"/>
      <c r="CW113" s="647"/>
      <c r="CX113" s="647"/>
      <c r="CY113" s="647"/>
      <c r="CZ113" s="647"/>
      <c r="DA113" s="647"/>
      <c r="DB113" s="647"/>
      <c r="DC113" s="647"/>
      <c r="DD113" s="647"/>
      <c r="DE113" s="647"/>
      <c r="DF113" s="647"/>
      <c r="DG113" s="647"/>
      <c r="DH113" s="647"/>
      <c r="DI113" s="647"/>
      <c r="DJ113" s="647"/>
      <c r="DK113" s="647"/>
      <c r="DL113" s="647"/>
      <c r="DM113" s="647"/>
      <c r="DN113" s="647"/>
      <c r="DO113" s="647"/>
      <c r="DP113" s="647"/>
      <c r="DQ113" s="647"/>
      <c r="DR113" s="647"/>
      <c r="DS113" s="647"/>
      <c r="DT113" s="647"/>
      <c r="DU113" s="647"/>
      <c r="DV113" s="647"/>
      <c r="DW113" s="647"/>
      <c r="DX113" s="647"/>
      <c r="DY113" s="647"/>
      <c r="DZ113" s="647"/>
      <c r="EA113" s="647"/>
      <c r="EB113" s="647"/>
      <c r="EC113" s="647"/>
      <c r="ED113" s="647"/>
      <c r="EE113" s="647"/>
      <c r="EF113" s="647"/>
      <c r="EG113" s="647"/>
      <c r="EH113" s="647"/>
      <c r="EI113" s="647"/>
      <c r="EJ113" s="647"/>
      <c r="EK113" s="647"/>
      <c r="EL113" s="647"/>
      <c r="EM113" s="647"/>
      <c r="EN113" s="647"/>
      <c r="EO113" s="647"/>
      <c r="EP113" s="647"/>
      <c r="EQ113" s="647"/>
      <c r="ER113" s="647"/>
    </row>
    <row r="114" spans="1:148" s="359" customFormat="1" ht="43.5" customHeight="1" x14ac:dyDescent="0.2">
      <c r="A114" s="839"/>
      <c r="B114" s="841"/>
      <c r="C114" s="843"/>
      <c r="D114" s="216" t="s">
        <v>940</v>
      </c>
      <c r="E114" s="278"/>
      <c r="F114" s="278"/>
      <c r="G114" s="278" t="s">
        <v>941</v>
      </c>
      <c r="H114" s="278" t="s">
        <v>942</v>
      </c>
      <c r="I114" s="455" t="s">
        <v>484</v>
      </c>
      <c r="J114" s="354" t="s">
        <v>625</v>
      </c>
      <c r="K114" s="285">
        <f t="shared" si="11"/>
        <v>41181.374402167632</v>
      </c>
      <c r="L114" s="285">
        <v>36139.1</v>
      </c>
      <c r="M114" s="306"/>
      <c r="N114" s="300"/>
      <c r="O114" s="285">
        <v>3717.9906080000001</v>
      </c>
      <c r="P114" s="281">
        <v>0</v>
      </c>
      <c r="Q114" s="285">
        <f t="shared" si="20"/>
        <v>35289.938743328516</v>
      </c>
      <c r="R114" s="300">
        <f t="shared" si="21"/>
        <v>2173.4450508391151</v>
      </c>
      <c r="S114" s="306"/>
      <c r="T114" s="306"/>
      <c r="U114" s="306"/>
      <c r="V114" s="300">
        <f t="shared" si="19"/>
        <v>1.3642420526593924E-12</v>
      </c>
      <c r="W114" s="355"/>
      <c r="X114" s="381"/>
      <c r="Y114" s="357"/>
      <c r="Z114" s="357"/>
      <c r="AA114" s="357"/>
      <c r="AB114" s="357"/>
      <c r="AC114" s="357"/>
      <c r="AD114" s="358"/>
      <c r="AE114" s="358"/>
      <c r="AF114" s="358"/>
      <c r="AG114" s="358"/>
      <c r="AH114" s="358"/>
      <c r="AI114" s="358"/>
      <c r="AJ114" s="358"/>
      <c r="AK114" s="358"/>
      <c r="AL114" s="358"/>
      <c r="AM114" s="358"/>
      <c r="AN114" s="358"/>
      <c r="AO114" s="358"/>
      <c r="AP114" s="358"/>
      <c r="CQ114" s="647"/>
      <c r="CR114" s="647"/>
      <c r="CS114" s="647"/>
      <c r="CT114" s="647"/>
      <c r="CU114" s="647"/>
      <c r="CV114" s="647"/>
      <c r="CW114" s="647"/>
      <c r="CX114" s="647"/>
      <c r="CY114" s="647"/>
      <c r="CZ114" s="647"/>
      <c r="DA114" s="647"/>
      <c r="DB114" s="647"/>
      <c r="DC114" s="647"/>
      <c r="DD114" s="647"/>
      <c r="DE114" s="647"/>
      <c r="DF114" s="647"/>
      <c r="DG114" s="647"/>
      <c r="DH114" s="647"/>
      <c r="DI114" s="647"/>
      <c r="DJ114" s="647"/>
      <c r="DK114" s="647"/>
      <c r="DL114" s="647"/>
      <c r="DM114" s="647"/>
      <c r="DN114" s="647"/>
      <c r="DO114" s="647"/>
      <c r="DP114" s="647"/>
      <c r="DQ114" s="647"/>
      <c r="DR114" s="647"/>
      <c r="DS114" s="647"/>
      <c r="DT114" s="647"/>
      <c r="DU114" s="647"/>
      <c r="DV114" s="647"/>
      <c r="DW114" s="647"/>
      <c r="DX114" s="647"/>
      <c r="DY114" s="647"/>
      <c r="DZ114" s="647"/>
      <c r="EA114" s="647"/>
      <c r="EB114" s="647"/>
      <c r="EC114" s="647"/>
      <c r="ED114" s="647"/>
      <c r="EE114" s="647"/>
      <c r="EF114" s="647"/>
      <c r="EG114" s="647"/>
      <c r="EH114" s="647"/>
      <c r="EI114" s="647"/>
      <c r="EJ114" s="647"/>
      <c r="EK114" s="647"/>
      <c r="EL114" s="647"/>
      <c r="EM114" s="647"/>
      <c r="EN114" s="647"/>
      <c r="EO114" s="647"/>
      <c r="EP114" s="647"/>
      <c r="EQ114" s="647"/>
      <c r="ER114" s="647"/>
    </row>
    <row r="115" spans="1:148" s="359" customFormat="1" ht="43.5" customHeight="1" x14ac:dyDescent="0.2">
      <c r="A115" s="838" t="s">
        <v>951</v>
      </c>
      <c r="B115" s="840" t="s">
        <v>944</v>
      </c>
      <c r="C115" s="842" t="s">
        <v>698</v>
      </c>
      <c r="D115" s="216" t="s">
        <v>945</v>
      </c>
      <c r="E115" s="278" t="s">
        <v>796</v>
      </c>
      <c r="F115" s="278" t="s">
        <v>797</v>
      </c>
      <c r="G115" s="278" t="s">
        <v>946</v>
      </c>
      <c r="H115" s="278" t="s">
        <v>947</v>
      </c>
      <c r="I115" s="455" t="s">
        <v>484</v>
      </c>
      <c r="J115" s="354" t="s">
        <v>625</v>
      </c>
      <c r="K115" s="285">
        <f t="shared" si="11"/>
        <v>72218.705512496337</v>
      </c>
      <c r="L115" s="285">
        <v>63376.2</v>
      </c>
      <c r="M115" s="306"/>
      <c r="N115" s="300"/>
      <c r="O115" s="285">
        <v>6520.1434559999998</v>
      </c>
      <c r="P115" s="281">
        <v>0</v>
      </c>
      <c r="Q115" s="285">
        <f t="shared" si="20"/>
        <v>61887.047983622637</v>
      </c>
      <c r="R115" s="300">
        <f t="shared" si="21"/>
        <v>3811.5140728736997</v>
      </c>
      <c r="S115" s="306">
        <v>0</v>
      </c>
      <c r="T115" s="306">
        <v>0</v>
      </c>
      <c r="U115" s="306">
        <v>0</v>
      </c>
      <c r="V115" s="300">
        <f t="shared" si="19"/>
        <v>-4.5474735088646412E-12</v>
      </c>
      <c r="W115" s="355"/>
      <c r="X115" s="381"/>
      <c r="Y115" s="357"/>
      <c r="Z115" s="357"/>
      <c r="AA115" s="357"/>
      <c r="AB115" s="357"/>
      <c r="AC115" s="357"/>
      <c r="AD115" s="358"/>
      <c r="AE115" s="358"/>
      <c r="AF115" s="358"/>
      <c r="AG115" s="358"/>
      <c r="AH115" s="358"/>
      <c r="AI115" s="358"/>
      <c r="AJ115" s="358"/>
      <c r="AK115" s="358"/>
      <c r="AL115" s="358"/>
      <c r="AM115" s="358"/>
      <c r="AN115" s="358"/>
      <c r="AO115" s="358"/>
      <c r="AP115" s="358"/>
      <c r="CQ115" s="647"/>
      <c r="CR115" s="647"/>
      <c r="CS115" s="647"/>
      <c r="CT115" s="647"/>
      <c r="CU115" s="647"/>
      <c r="CV115" s="647"/>
      <c r="CW115" s="647"/>
      <c r="CX115" s="647"/>
      <c r="CY115" s="647"/>
      <c r="CZ115" s="647"/>
      <c r="DA115" s="647"/>
      <c r="DB115" s="647"/>
      <c r="DC115" s="647"/>
      <c r="DD115" s="647"/>
      <c r="DE115" s="647"/>
      <c r="DF115" s="647"/>
      <c r="DG115" s="647"/>
      <c r="DH115" s="647"/>
      <c r="DI115" s="647"/>
      <c r="DJ115" s="647"/>
      <c r="DK115" s="647"/>
      <c r="DL115" s="647"/>
      <c r="DM115" s="647"/>
      <c r="DN115" s="647"/>
      <c r="DO115" s="647"/>
      <c r="DP115" s="647"/>
      <c r="DQ115" s="647"/>
      <c r="DR115" s="647"/>
      <c r="DS115" s="647"/>
      <c r="DT115" s="647"/>
      <c r="DU115" s="647"/>
      <c r="DV115" s="647"/>
      <c r="DW115" s="647"/>
      <c r="DX115" s="647"/>
      <c r="DY115" s="647"/>
      <c r="DZ115" s="647"/>
      <c r="EA115" s="647"/>
      <c r="EB115" s="647"/>
      <c r="EC115" s="647"/>
      <c r="ED115" s="647"/>
      <c r="EE115" s="647"/>
      <c r="EF115" s="647"/>
      <c r="EG115" s="647"/>
      <c r="EH115" s="647"/>
      <c r="EI115" s="647"/>
      <c r="EJ115" s="647"/>
      <c r="EK115" s="647"/>
      <c r="EL115" s="647"/>
      <c r="EM115" s="647"/>
      <c r="EN115" s="647"/>
      <c r="EO115" s="647"/>
      <c r="EP115" s="647"/>
      <c r="EQ115" s="647"/>
      <c r="ER115" s="647"/>
    </row>
    <row r="116" spans="1:148" s="359" customFormat="1" ht="43.5" customHeight="1" x14ac:dyDescent="0.2">
      <c r="A116" s="839"/>
      <c r="B116" s="841"/>
      <c r="C116" s="843"/>
      <c r="D116" s="216" t="s">
        <v>948</v>
      </c>
      <c r="E116" s="278"/>
      <c r="F116" s="278"/>
      <c r="G116" s="278" t="s">
        <v>949</v>
      </c>
      <c r="H116" s="278" t="s">
        <v>950</v>
      </c>
      <c r="I116" s="455" t="s">
        <v>484</v>
      </c>
      <c r="J116" s="354" t="s">
        <v>625</v>
      </c>
      <c r="K116" s="285">
        <f t="shared" si="11"/>
        <v>1189.8910363219738</v>
      </c>
      <c r="L116" s="285">
        <v>1044.2</v>
      </c>
      <c r="M116" s="306"/>
      <c r="N116" s="300"/>
      <c r="O116" s="285">
        <v>107.427296</v>
      </c>
      <c r="P116" s="281">
        <v>0</v>
      </c>
      <c r="Q116" s="285">
        <f t="shared" si="20"/>
        <v>1019.6644087922401</v>
      </c>
      <c r="R116" s="300">
        <f t="shared" si="21"/>
        <v>62.799331529733841</v>
      </c>
      <c r="S116" s="306">
        <v>0</v>
      </c>
      <c r="T116" s="306">
        <v>0</v>
      </c>
      <c r="U116" s="306">
        <v>0</v>
      </c>
      <c r="V116" s="300">
        <f t="shared" si="19"/>
        <v>-1.9184653865522705E-13</v>
      </c>
      <c r="W116" s="355"/>
      <c r="X116" s="381"/>
      <c r="Y116" s="357"/>
      <c r="Z116" s="357"/>
      <c r="AA116" s="357"/>
      <c r="AB116" s="357"/>
      <c r="AC116" s="357"/>
      <c r="AD116" s="358"/>
      <c r="AE116" s="358"/>
      <c r="AF116" s="358"/>
      <c r="AG116" s="358"/>
      <c r="AH116" s="358"/>
      <c r="AI116" s="358"/>
      <c r="AJ116" s="358"/>
      <c r="AK116" s="358"/>
      <c r="AL116" s="358"/>
      <c r="AM116" s="358"/>
      <c r="AN116" s="358"/>
      <c r="AO116" s="358"/>
      <c r="AP116" s="358"/>
      <c r="CQ116" s="647"/>
      <c r="CR116" s="647"/>
      <c r="CS116" s="647"/>
      <c r="CT116" s="647"/>
      <c r="CU116" s="647"/>
      <c r="CV116" s="647"/>
      <c r="CW116" s="647"/>
      <c r="CX116" s="647"/>
      <c r="CY116" s="647"/>
      <c r="CZ116" s="647"/>
      <c r="DA116" s="647"/>
      <c r="DB116" s="647"/>
      <c r="DC116" s="647"/>
      <c r="DD116" s="647"/>
      <c r="DE116" s="647"/>
      <c r="DF116" s="647"/>
      <c r="DG116" s="647"/>
      <c r="DH116" s="647"/>
      <c r="DI116" s="647"/>
      <c r="DJ116" s="647"/>
      <c r="DK116" s="647"/>
      <c r="DL116" s="647"/>
      <c r="DM116" s="647"/>
      <c r="DN116" s="647"/>
      <c r="DO116" s="647"/>
      <c r="DP116" s="647"/>
      <c r="DQ116" s="647"/>
      <c r="DR116" s="647"/>
      <c r="DS116" s="647"/>
      <c r="DT116" s="647"/>
      <c r="DU116" s="647"/>
      <c r="DV116" s="647"/>
      <c r="DW116" s="647"/>
      <c r="DX116" s="647"/>
      <c r="DY116" s="647"/>
      <c r="DZ116" s="647"/>
      <c r="EA116" s="647"/>
      <c r="EB116" s="647"/>
      <c r="EC116" s="647"/>
      <c r="ED116" s="647"/>
      <c r="EE116" s="647"/>
      <c r="EF116" s="647"/>
      <c r="EG116" s="647"/>
      <c r="EH116" s="647"/>
      <c r="EI116" s="647"/>
      <c r="EJ116" s="647"/>
      <c r="EK116" s="647"/>
      <c r="EL116" s="647"/>
      <c r="EM116" s="647"/>
      <c r="EN116" s="647"/>
      <c r="EO116" s="647"/>
      <c r="EP116" s="647"/>
      <c r="EQ116" s="647"/>
      <c r="ER116" s="647"/>
    </row>
    <row r="117" spans="1:148" s="359" customFormat="1" ht="43.5" customHeight="1" x14ac:dyDescent="0.2">
      <c r="A117" s="354" t="s">
        <v>956</v>
      </c>
      <c r="B117" s="353" t="s">
        <v>952</v>
      </c>
      <c r="C117" s="458" t="s">
        <v>698</v>
      </c>
      <c r="D117" s="216" t="s">
        <v>953</v>
      </c>
      <c r="E117" s="278" t="s">
        <v>796</v>
      </c>
      <c r="F117" s="278" t="s">
        <v>797</v>
      </c>
      <c r="G117" s="278" t="s">
        <v>954</v>
      </c>
      <c r="H117" s="278" t="s">
        <v>955</v>
      </c>
      <c r="I117" s="455" t="s">
        <v>484</v>
      </c>
      <c r="J117" s="354" t="s">
        <v>625</v>
      </c>
      <c r="K117" s="285">
        <f t="shared" si="11"/>
        <v>111286.71857012967</v>
      </c>
      <c r="L117" s="285">
        <v>97660.7</v>
      </c>
      <c r="M117" s="306"/>
      <c r="N117" s="300"/>
      <c r="O117" s="285">
        <v>10047.332816</v>
      </c>
      <c r="P117" s="281">
        <v>0</v>
      </c>
      <c r="Q117" s="285">
        <f t="shared" si="20"/>
        <v>95365.964305436049</v>
      </c>
      <c r="R117" s="300">
        <f t="shared" si="21"/>
        <v>5873.4214486936189</v>
      </c>
      <c r="S117" s="306">
        <v>0</v>
      </c>
      <c r="T117" s="306">
        <v>0</v>
      </c>
      <c r="U117" s="306">
        <v>0</v>
      </c>
      <c r="V117" s="300">
        <f t="shared" si="19"/>
        <v>6.3664629124104977E-12</v>
      </c>
      <c r="W117" s="355"/>
      <c r="X117" s="381"/>
      <c r="Y117" s="357"/>
      <c r="Z117" s="357"/>
      <c r="AA117" s="357"/>
      <c r="AB117" s="357"/>
      <c r="AC117" s="357"/>
      <c r="AD117" s="358"/>
      <c r="AE117" s="358"/>
      <c r="AF117" s="358"/>
      <c r="AG117" s="358"/>
      <c r="AH117" s="358"/>
      <c r="AI117" s="358"/>
      <c r="AJ117" s="358"/>
      <c r="AK117" s="358"/>
      <c r="AL117" s="358"/>
      <c r="AM117" s="358"/>
      <c r="AN117" s="358"/>
      <c r="AO117" s="358"/>
      <c r="AP117" s="358"/>
      <c r="CQ117" s="647"/>
      <c r="CR117" s="647"/>
      <c r="CS117" s="647"/>
      <c r="CT117" s="647"/>
      <c r="CU117" s="647"/>
      <c r="CV117" s="647"/>
      <c r="CW117" s="647"/>
      <c r="CX117" s="647"/>
      <c r="CY117" s="647"/>
      <c r="CZ117" s="647"/>
      <c r="DA117" s="647"/>
      <c r="DB117" s="647"/>
      <c r="DC117" s="647"/>
      <c r="DD117" s="647"/>
      <c r="DE117" s="647"/>
      <c r="DF117" s="647"/>
      <c r="DG117" s="647"/>
      <c r="DH117" s="647"/>
      <c r="DI117" s="647"/>
      <c r="DJ117" s="647"/>
      <c r="DK117" s="647"/>
      <c r="DL117" s="647"/>
      <c r="DM117" s="647"/>
      <c r="DN117" s="647"/>
      <c r="DO117" s="647"/>
      <c r="DP117" s="647"/>
      <c r="DQ117" s="647"/>
      <c r="DR117" s="647"/>
      <c r="DS117" s="647"/>
      <c r="DT117" s="647"/>
      <c r="DU117" s="647"/>
      <c r="DV117" s="647"/>
      <c r="DW117" s="647"/>
      <c r="DX117" s="647"/>
      <c r="DY117" s="647"/>
      <c r="DZ117" s="647"/>
      <c r="EA117" s="647"/>
      <c r="EB117" s="647"/>
      <c r="EC117" s="647"/>
      <c r="ED117" s="647"/>
      <c r="EE117" s="647"/>
      <c r="EF117" s="647"/>
      <c r="EG117" s="647"/>
      <c r="EH117" s="647"/>
      <c r="EI117" s="647"/>
      <c r="EJ117" s="647"/>
      <c r="EK117" s="647"/>
      <c r="EL117" s="647"/>
      <c r="EM117" s="647"/>
      <c r="EN117" s="647"/>
      <c r="EO117" s="647"/>
      <c r="EP117" s="647"/>
      <c r="EQ117" s="647"/>
      <c r="ER117" s="647"/>
    </row>
    <row r="118" spans="1:148" s="359" customFormat="1" ht="43.5" customHeight="1" x14ac:dyDescent="0.2">
      <c r="A118" s="354" t="s">
        <v>961</v>
      </c>
      <c r="B118" s="353" t="s">
        <v>957</v>
      </c>
      <c r="C118" s="458" t="s">
        <v>698</v>
      </c>
      <c r="D118" s="216" t="s">
        <v>958</v>
      </c>
      <c r="E118" s="278" t="s">
        <v>796</v>
      </c>
      <c r="F118" s="278" t="s">
        <v>797</v>
      </c>
      <c r="G118" s="278" t="s">
        <v>959</v>
      </c>
      <c r="H118" s="278" t="s">
        <v>960</v>
      </c>
      <c r="I118" s="455" t="s">
        <v>484</v>
      </c>
      <c r="J118" s="354" t="s">
        <v>625</v>
      </c>
      <c r="K118" s="285">
        <f t="shared" si="11"/>
        <v>46561.641682331843</v>
      </c>
      <c r="L118" s="285">
        <v>40860.603837286886</v>
      </c>
      <c r="M118" s="306"/>
      <c r="N118" s="300"/>
      <c r="O118" s="285">
        <v>4203.738922780075</v>
      </c>
      <c r="P118" s="281">
        <v>0</v>
      </c>
      <c r="Q118" s="285">
        <f t="shared" si="20"/>
        <v>39900.501297300383</v>
      </c>
      <c r="R118" s="300">
        <f t="shared" si="21"/>
        <v>2457.4014622513828</v>
      </c>
      <c r="S118" s="306">
        <v>0</v>
      </c>
      <c r="T118" s="306">
        <v>0</v>
      </c>
      <c r="U118" s="306">
        <v>0</v>
      </c>
      <c r="V118" s="300">
        <f t="shared" si="19"/>
        <v>3.1832314562052488E-12</v>
      </c>
      <c r="W118" s="355"/>
      <c r="X118" s="381"/>
      <c r="Y118" s="357"/>
      <c r="Z118" s="357"/>
      <c r="AA118" s="357"/>
      <c r="AB118" s="357"/>
      <c r="AC118" s="357"/>
      <c r="AD118" s="358"/>
      <c r="AE118" s="358"/>
      <c r="AF118" s="358"/>
      <c r="AG118" s="358"/>
      <c r="AH118" s="358"/>
      <c r="AI118" s="358"/>
      <c r="AJ118" s="358"/>
      <c r="AK118" s="358"/>
      <c r="AL118" s="358"/>
      <c r="AM118" s="358"/>
      <c r="AN118" s="358"/>
      <c r="AO118" s="358"/>
      <c r="AP118" s="358"/>
      <c r="CQ118" s="647"/>
      <c r="CR118" s="647"/>
      <c r="CS118" s="647"/>
      <c r="CT118" s="647"/>
      <c r="CU118" s="647"/>
      <c r="CV118" s="647"/>
      <c r="CW118" s="647"/>
      <c r="CX118" s="647"/>
      <c r="CY118" s="647"/>
      <c r="CZ118" s="647"/>
      <c r="DA118" s="647"/>
      <c r="DB118" s="647"/>
      <c r="DC118" s="647"/>
      <c r="DD118" s="647"/>
      <c r="DE118" s="647"/>
      <c r="DF118" s="647"/>
      <c r="DG118" s="647"/>
      <c r="DH118" s="647"/>
      <c r="DI118" s="647"/>
      <c r="DJ118" s="647"/>
      <c r="DK118" s="647"/>
      <c r="DL118" s="647"/>
      <c r="DM118" s="647"/>
      <c r="DN118" s="647"/>
      <c r="DO118" s="647"/>
      <c r="DP118" s="647"/>
      <c r="DQ118" s="647"/>
      <c r="DR118" s="647"/>
      <c r="DS118" s="647"/>
      <c r="DT118" s="647"/>
      <c r="DU118" s="647"/>
      <c r="DV118" s="647"/>
      <c r="DW118" s="647"/>
      <c r="DX118" s="647"/>
      <c r="DY118" s="647"/>
      <c r="DZ118" s="647"/>
      <c r="EA118" s="647"/>
      <c r="EB118" s="647"/>
      <c r="EC118" s="647"/>
      <c r="ED118" s="647"/>
      <c r="EE118" s="647"/>
      <c r="EF118" s="647"/>
      <c r="EG118" s="647"/>
      <c r="EH118" s="647"/>
      <c r="EI118" s="647"/>
      <c r="EJ118" s="647"/>
      <c r="EK118" s="647"/>
      <c r="EL118" s="647"/>
      <c r="EM118" s="647"/>
      <c r="EN118" s="647"/>
      <c r="EO118" s="647"/>
      <c r="EP118" s="647"/>
      <c r="EQ118" s="647"/>
      <c r="ER118" s="647"/>
    </row>
    <row r="119" spans="1:148" s="359" customFormat="1" ht="43.5" customHeight="1" x14ac:dyDescent="0.2">
      <c r="A119" s="838" t="s">
        <v>969</v>
      </c>
      <c r="B119" s="840" t="s">
        <v>962</v>
      </c>
      <c r="C119" s="842" t="s">
        <v>698</v>
      </c>
      <c r="D119" s="216" t="s">
        <v>963</v>
      </c>
      <c r="E119" s="278" t="s">
        <v>796</v>
      </c>
      <c r="F119" s="278" t="s">
        <v>797</v>
      </c>
      <c r="G119" s="278" t="s">
        <v>964</v>
      </c>
      <c r="H119" s="278" t="s">
        <v>965</v>
      </c>
      <c r="I119" s="455" t="s">
        <v>484</v>
      </c>
      <c r="J119" s="354" t="s">
        <v>625</v>
      </c>
      <c r="K119" s="285">
        <f t="shared" si="11"/>
        <v>213235.83503440494</v>
      </c>
      <c r="L119" s="285">
        <v>187127.1</v>
      </c>
      <c r="M119" s="306"/>
      <c r="N119" s="300"/>
      <c r="O119" s="285">
        <v>19251.636048</v>
      </c>
      <c r="P119" s="281">
        <v>0</v>
      </c>
      <c r="Q119" s="285">
        <f t="shared" si="20"/>
        <v>182730.17026480212</v>
      </c>
      <c r="R119" s="300">
        <f t="shared" si="21"/>
        <v>11254.028721602814</v>
      </c>
      <c r="S119" s="306">
        <v>0</v>
      </c>
      <c r="T119" s="306">
        <v>0</v>
      </c>
      <c r="U119" s="306">
        <v>0</v>
      </c>
      <c r="V119" s="300">
        <f t="shared" si="19"/>
        <v>-5.4569682106375694E-12</v>
      </c>
      <c r="W119" s="355"/>
      <c r="X119" s="381"/>
      <c r="Y119" s="357"/>
      <c r="Z119" s="357"/>
      <c r="AA119" s="357"/>
      <c r="AB119" s="357"/>
      <c r="AC119" s="357"/>
      <c r="AD119" s="358"/>
      <c r="AE119" s="358"/>
      <c r="AF119" s="358"/>
      <c r="AG119" s="358"/>
      <c r="AH119" s="358"/>
      <c r="AI119" s="358"/>
      <c r="AJ119" s="358"/>
      <c r="AK119" s="358"/>
      <c r="AL119" s="358"/>
      <c r="AM119" s="358"/>
      <c r="AN119" s="358"/>
      <c r="AO119" s="358"/>
      <c r="AP119" s="358"/>
      <c r="CQ119" s="647"/>
      <c r="CR119" s="647"/>
      <c r="CS119" s="647"/>
      <c r="CT119" s="647"/>
      <c r="CU119" s="647"/>
      <c r="CV119" s="647"/>
      <c r="CW119" s="647"/>
      <c r="CX119" s="647"/>
      <c r="CY119" s="647"/>
      <c r="CZ119" s="647"/>
      <c r="DA119" s="647"/>
      <c r="DB119" s="647"/>
      <c r="DC119" s="647"/>
      <c r="DD119" s="647"/>
      <c r="DE119" s="647"/>
      <c r="DF119" s="647"/>
      <c r="DG119" s="647"/>
      <c r="DH119" s="647"/>
      <c r="DI119" s="647"/>
      <c r="DJ119" s="647"/>
      <c r="DK119" s="647"/>
      <c r="DL119" s="647"/>
      <c r="DM119" s="647"/>
      <c r="DN119" s="647"/>
      <c r="DO119" s="647"/>
      <c r="DP119" s="647"/>
      <c r="DQ119" s="647"/>
      <c r="DR119" s="647"/>
      <c r="DS119" s="647"/>
      <c r="DT119" s="647"/>
      <c r="DU119" s="647"/>
      <c r="DV119" s="647"/>
      <c r="DW119" s="647"/>
      <c r="DX119" s="647"/>
      <c r="DY119" s="647"/>
      <c r="DZ119" s="647"/>
      <c r="EA119" s="647"/>
      <c r="EB119" s="647"/>
      <c r="EC119" s="647"/>
      <c r="ED119" s="647"/>
      <c r="EE119" s="647"/>
      <c r="EF119" s="647"/>
      <c r="EG119" s="647"/>
      <c r="EH119" s="647"/>
      <c r="EI119" s="647"/>
      <c r="EJ119" s="647"/>
      <c r="EK119" s="647"/>
      <c r="EL119" s="647"/>
      <c r="EM119" s="647"/>
      <c r="EN119" s="647"/>
      <c r="EO119" s="647"/>
      <c r="EP119" s="647"/>
      <c r="EQ119" s="647"/>
      <c r="ER119" s="647"/>
    </row>
    <row r="120" spans="1:148" s="359" customFormat="1" ht="43.5" customHeight="1" x14ac:dyDescent="0.2">
      <c r="A120" s="839"/>
      <c r="B120" s="841"/>
      <c r="C120" s="843"/>
      <c r="D120" s="216" t="s">
        <v>966</v>
      </c>
      <c r="E120" s="278" t="s">
        <v>796</v>
      </c>
      <c r="F120" s="278" t="s">
        <v>797</v>
      </c>
      <c r="G120" s="278" t="s">
        <v>967</v>
      </c>
      <c r="H120" s="278" t="s">
        <v>968</v>
      </c>
      <c r="I120" s="455" t="s">
        <v>484</v>
      </c>
      <c r="J120" s="354" t="s">
        <v>625</v>
      </c>
      <c r="K120" s="285">
        <f t="shared" si="11"/>
        <v>4669.0859339452745</v>
      </c>
      <c r="L120" s="285">
        <v>4097.3999999999996</v>
      </c>
      <c r="M120" s="306"/>
      <c r="N120" s="300"/>
      <c r="O120" s="285">
        <v>421.54051199999992</v>
      </c>
      <c r="P120" s="281">
        <v>0</v>
      </c>
      <c r="Q120" s="285">
        <f t="shared" si="20"/>
        <v>4001.1232987792796</v>
      </c>
      <c r="R120" s="300">
        <f t="shared" si="21"/>
        <v>246.42212316599446</v>
      </c>
      <c r="S120" s="306">
        <v>0</v>
      </c>
      <c r="T120" s="306">
        <v>0</v>
      </c>
      <c r="U120" s="306">
        <v>0</v>
      </c>
      <c r="V120" s="300">
        <f t="shared" si="19"/>
        <v>8.8107299234252423E-13</v>
      </c>
      <c r="W120" s="355"/>
      <c r="X120" s="381"/>
      <c r="Y120" s="357"/>
      <c r="Z120" s="357"/>
      <c r="AA120" s="357"/>
      <c r="AB120" s="357"/>
      <c r="AC120" s="357"/>
      <c r="AD120" s="358"/>
      <c r="AE120" s="358"/>
      <c r="AF120" s="358"/>
      <c r="AG120" s="358"/>
      <c r="AH120" s="358"/>
      <c r="AI120" s="358"/>
      <c r="AJ120" s="358"/>
      <c r="AK120" s="358"/>
      <c r="AL120" s="358"/>
      <c r="AM120" s="358"/>
      <c r="AN120" s="358"/>
      <c r="AO120" s="358"/>
      <c r="AP120" s="358"/>
      <c r="CQ120" s="647"/>
      <c r="CR120" s="647"/>
      <c r="CS120" s="647"/>
      <c r="CT120" s="647"/>
      <c r="CU120" s="647"/>
      <c r="CV120" s="647"/>
      <c r="CW120" s="647"/>
      <c r="CX120" s="647"/>
      <c r="CY120" s="647"/>
      <c r="CZ120" s="647"/>
      <c r="DA120" s="647"/>
      <c r="DB120" s="647"/>
      <c r="DC120" s="647"/>
      <c r="DD120" s="647"/>
      <c r="DE120" s="647"/>
      <c r="DF120" s="647"/>
      <c r="DG120" s="647"/>
      <c r="DH120" s="647"/>
      <c r="DI120" s="647"/>
      <c r="DJ120" s="647"/>
      <c r="DK120" s="647"/>
      <c r="DL120" s="647"/>
      <c r="DM120" s="647"/>
      <c r="DN120" s="647"/>
      <c r="DO120" s="647"/>
      <c r="DP120" s="647"/>
      <c r="DQ120" s="647"/>
      <c r="DR120" s="647"/>
      <c r="DS120" s="647"/>
      <c r="DT120" s="647"/>
      <c r="DU120" s="647"/>
      <c r="DV120" s="647"/>
      <c r="DW120" s="647"/>
      <c r="DX120" s="647"/>
      <c r="DY120" s="647"/>
      <c r="DZ120" s="647"/>
      <c r="EA120" s="647"/>
      <c r="EB120" s="647"/>
      <c r="EC120" s="647"/>
      <c r="ED120" s="647"/>
      <c r="EE120" s="647"/>
      <c r="EF120" s="647"/>
      <c r="EG120" s="647"/>
      <c r="EH120" s="647"/>
      <c r="EI120" s="647"/>
      <c r="EJ120" s="647"/>
      <c r="EK120" s="647"/>
      <c r="EL120" s="647"/>
      <c r="EM120" s="647"/>
      <c r="EN120" s="647"/>
      <c r="EO120" s="647"/>
      <c r="EP120" s="647"/>
      <c r="EQ120" s="647"/>
      <c r="ER120" s="647"/>
    </row>
    <row r="121" spans="1:148" s="359" customFormat="1" ht="43.5" customHeight="1" x14ac:dyDescent="0.2">
      <c r="A121" s="354" t="s">
        <v>973</v>
      </c>
      <c r="B121" s="353" t="s">
        <v>970</v>
      </c>
      <c r="C121" s="458" t="s">
        <v>698</v>
      </c>
      <c r="D121" s="216" t="s">
        <v>971</v>
      </c>
      <c r="E121" s="278" t="s">
        <v>796</v>
      </c>
      <c r="F121" s="278" t="s">
        <v>797</v>
      </c>
      <c r="G121" s="278" t="s">
        <v>972</v>
      </c>
      <c r="H121" s="278" t="s">
        <v>972</v>
      </c>
      <c r="I121" s="455" t="s">
        <v>484</v>
      </c>
      <c r="J121" s="354" t="s">
        <v>621</v>
      </c>
      <c r="K121" s="285">
        <f t="shared" si="11"/>
        <v>81371.715859878081</v>
      </c>
      <c r="L121" s="285">
        <v>74448.800000000003</v>
      </c>
      <c r="M121" s="306"/>
      <c r="N121" s="311"/>
      <c r="O121" s="285">
        <v>7659.2925439999999</v>
      </c>
      <c r="P121" s="503">
        <f>(L121*85%)*$P$9</f>
        <v>69435.983618880011</v>
      </c>
      <c r="Q121" s="503">
        <f>(L121*5%)*$Q$9</f>
        <v>4276.4396969980808</v>
      </c>
      <c r="R121" s="300">
        <v>0</v>
      </c>
      <c r="S121" s="300">
        <v>0</v>
      </c>
      <c r="T121" s="300">
        <v>0</v>
      </c>
      <c r="U121" s="300">
        <v>0</v>
      </c>
      <c r="V121" s="300">
        <f t="shared" si="19"/>
        <v>-7.2759576141834259E-12</v>
      </c>
      <c r="W121" s="355"/>
      <c r="X121" s="381"/>
      <c r="Y121" s="357"/>
      <c r="Z121" s="357"/>
      <c r="AA121" s="357"/>
      <c r="AB121" s="357"/>
      <c r="AC121" s="357"/>
      <c r="AD121" s="358"/>
      <c r="AE121" s="358"/>
      <c r="AF121" s="358"/>
      <c r="AG121" s="358"/>
      <c r="AH121" s="358"/>
      <c r="AI121" s="358"/>
      <c r="AJ121" s="358"/>
      <c r="AK121" s="358"/>
      <c r="AL121" s="358"/>
      <c r="AM121" s="358"/>
      <c r="AN121" s="358"/>
      <c r="AO121" s="358"/>
      <c r="AP121" s="358"/>
      <c r="CQ121" s="647"/>
      <c r="CR121" s="647"/>
      <c r="CS121" s="647"/>
      <c r="CT121" s="647"/>
      <c r="CU121" s="647"/>
      <c r="CV121" s="647"/>
      <c r="CW121" s="647"/>
      <c r="CX121" s="647"/>
      <c r="CY121" s="647"/>
      <c r="CZ121" s="647"/>
      <c r="DA121" s="647"/>
      <c r="DB121" s="647"/>
      <c r="DC121" s="647"/>
      <c r="DD121" s="647"/>
      <c r="DE121" s="647"/>
      <c r="DF121" s="647"/>
      <c r="DG121" s="647"/>
      <c r="DH121" s="647"/>
      <c r="DI121" s="647"/>
      <c r="DJ121" s="647"/>
      <c r="DK121" s="647"/>
      <c r="DL121" s="647"/>
      <c r="DM121" s="647"/>
      <c r="DN121" s="647"/>
      <c r="DO121" s="647"/>
      <c r="DP121" s="647"/>
      <c r="DQ121" s="647"/>
      <c r="DR121" s="647"/>
      <c r="DS121" s="647"/>
      <c r="DT121" s="647"/>
      <c r="DU121" s="647"/>
      <c r="DV121" s="647"/>
      <c r="DW121" s="647"/>
      <c r="DX121" s="647"/>
      <c r="DY121" s="647"/>
      <c r="DZ121" s="647"/>
      <c r="EA121" s="647"/>
      <c r="EB121" s="647"/>
      <c r="EC121" s="647"/>
      <c r="ED121" s="647"/>
      <c r="EE121" s="647"/>
      <c r="EF121" s="647"/>
      <c r="EG121" s="647"/>
      <c r="EH121" s="647"/>
      <c r="EI121" s="647"/>
      <c r="EJ121" s="647"/>
      <c r="EK121" s="647"/>
      <c r="EL121" s="647"/>
      <c r="EM121" s="647"/>
      <c r="EN121" s="647"/>
      <c r="EO121" s="647"/>
      <c r="EP121" s="647"/>
      <c r="EQ121" s="647"/>
      <c r="ER121" s="647"/>
    </row>
    <row r="122" spans="1:148" s="359" customFormat="1" ht="43.5" customHeight="1" x14ac:dyDescent="0.2">
      <c r="A122" s="838" t="s">
        <v>980</v>
      </c>
      <c r="B122" s="840" t="s">
        <v>974</v>
      </c>
      <c r="C122" s="842" t="s">
        <v>698</v>
      </c>
      <c r="D122" s="216" t="s">
        <v>975</v>
      </c>
      <c r="E122" s="278" t="s">
        <v>796</v>
      </c>
      <c r="F122" s="278" t="s">
        <v>797</v>
      </c>
      <c r="G122" s="278" t="s">
        <v>976</v>
      </c>
      <c r="H122" s="278" t="s">
        <v>976</v>
      </c>
      <c r="I122" s="455" t="s">
        <v>484</v>
      </c>
      <c r="J122" s="354" t="s">
        <v>625</v>
      </c>
      <c r="K122" s="285">
        <f t="shared" si="11"/>
        <v>67069.879944102169</v>
      </c>
      <c r="L122" s="285">
        <v>58857.8</v>
      </c>
      <c r="M122" s="306"/>
      <c r="N122" s="300"/>
      <c r="O122" s="285">
        <v>6055.2904639999997</v>
      </c>
      <c r="P122" s="281">
        <v>0</v>
      </c>
      <c r="Q122" s="285">
        <f t="shared" ref="Q122:Q126" si="22">(L122*85%)*$Q$9</f>
        <v>57474.816931442168</v>
      </c>
      <c r="R122" s="300">
        <f t="shared" ref="R122:R126" si="23">(L122*5%)*$R$9</f>
        <v>3539.7725486599966</v>
      </c>
      <c r="S122" s="306">
        <v>0</v>
      </c>
      <c r="T122" s="306">
        <v>0</v>
      </c>
      <c r="U122" s="306">
        <v>0</v>
      </c>
      <c r="V122" s="300">
        <f t="shared" si="19"/>
        <v>6.3664629124104977E-12</v>
      </c>
      <c r="W122" s="355"/>
      <c r="X122" s="381"/>
      <c r="Y122" s="357"/>
      <c r="Z122" s="357"/>
      <c r="AA122" s="357"/>
      <c r="AB122" s="357"/>
      <c r="AC122" s="357"/>
      <c r="AD122" s="358"/>
      <c r="AE122" s="358"/>
      <c r="AF122" s="358"/>
      <c r="AG122" s="358"/>
      <c r="AH122" s="358"/>
      <c r="AI122" s="358"/>
      <c r="AJ122" s="358"/>
      <c r="AK122" s="358"/>
      <c r="AL122" s="358"/>
      <c r="AM122" s="358"/>
      <c r="AN122" s="358"/>
      <c r="AO122" s="358"/>
      <c r="AP122" s="358"/>
      <c r="CQ122" s="647"/>
      <c r="CR122" s="647"/>
      <c r="CS122" s="647"/>
      <c r="CT122" s="647"/>
      <c r="CU122" s="647"/>
      <c r="CV122" s="647"/>
      <c r="CW122" s="647"/>
      <c r="CX122" s="647"/>
      <c r="CY122" s="647"/>
      <c r="CZ122" s="647"/>
      <c r="DA122" s="647"/>
      <c r="DB122" s="647"/>
      <c r="DC122" s="647"/>
      <c r="DD122" s="647"/>
      <c r="DE122" s="647"/>
      <c r="DF122" s="647"/>
      <c r="DG122" s="647"/>
      <c r="DH122" s="647"/>
      <c r="DI122" s="647"/>
      <c r="DJ122" s="647"/>
      <c r="DK122" s="647"/>
      <c r="DL122" s="647"/>
      <c r="DM122" s="647"/>
      <c r="DN122" s="647"/>
      <c r="DO122" s="647"/>
      <c r="DP122" s="647"/>
      <c r="DQ122" s="647"/>
      <c r="DR122" s="647"/>
      <c r="DS122" s="647"/>
      <c r="DT122" s="647"/>
      <c r="DU122" s="647"/>
      <c r="DV122" s="647"/>
      <c r="DW122" s="647"/>
      <c r="DX122" s="647"/>
      <c r="DY122" s="647"/>
      <c r="DZ122" s="647"/>
      <c r="EA122" s="647"/>
      <c r="EB122" s="647"/>
      <c r="EC122" s="647"/>
      <c r="ED122" s="647"/>
      <c r="EE122" s="647"/>
      <c r="EF122" s="647"/>
      <c r="EG122" s="647"/>
      <c r="EH122" s="647"/>
      <c r="EI122" s="647"/>
      <c r="EJ122" s="647"/>
      <c r="EK122" s="647"/>
      <c r="EL122" s="647"/>
      <c r="EM122" s="647"/>
      <c r="EN122" s="647"/>
      <c r="EO122" s="647"/>
      <c r="EP122" s="647"/>
      <c r="EQ122" s="647"/>
      <c r="ER122" s="647"/>
    </row>
    <row r="123" spans="1:148" s="359" customFormat="1" ht="43.5" customHeight="1" x14ac:dyDescent="0.2">
      <c r="A123" s="839"/>
      <c r="B123" s="841"/>
      <c r="C123" s="843"/>
      <c r="D123" s="216" t="s">
        <v>977</v>
      </c>
      <c r="E123" s="278" t="s">
        <v>796</v>
      </c>
      <c r="F123" s="278" t="s">
        <v>797</v>
      </c>
      <c r="G123" s="278" t="s">
        <v>978</v>
      </c>
      <c r="H123" s="278" t="s">
        <v>979</v>
      </c>
      <c r="I123" s="455" t="s">
        <v>484</v>
      </c>
      <c r="J123" s="354" t="s">
        <v>625</v>
      </c>
      <c r="K123" s="285">
        <f t="shared" si="11"/>
        <v>22688.038232401963</v>
      </c>
      <c r="L123" s="285">
        <v>19910.099999999999</v>
      </c>
      <c r="M123" s="306"/>
      <c r="N123" s="300"/>
      <c r="O123" s="285">
        <v>2048.3510879999999</v>
      </c>
      <c r="P123" s="281">
        <v>0</v>
      </c>
      <c r="Q123" s="285">
        <f t="shared" si="22"/>
        <v>19442.27192634972</v>
      </c>
      <c r="R123" s="300">
        <f t="shared" si="23"/>
        <v>1197.4152180522444</v>
      </c>
      <c r="S123" s="306"/>
      <c r="T123" s="306"/>
      <c r="U123" s="306"/>
      <c r="V123" s="300">
        <f t="shared" si="19"/>
        <v>-1.1368683772161603E-12</v>
      </c>
      <c r="W123" s="355"/>
      <c r="X123" s="381"/>
      <c r="Y123" s="357"/>
      <c r="Z123" s="357"/>
      <c r="AA123" s="357"/>
      <c r="AB123" s="357"/>
      <c r="AC123" s="357"/>
      <c r="AD123" s="358"/>
      <c r="AE123" s="358"/>
      <c r="AF123" s="358"/>
      <c r="AG123" s="358"/>
      <c r="AH123" s="358"/>
      <c r="AI123" s="358"/>
      <c r="AJ123" s="358"/>
      <c r="AK123" s="358"/>
      <c r="AL123" s="358"/>
      <c r="AM123" s="358"/>
      <c r="AN123" s="358"/>
      <c r="AO123" s="358"/>
      <c r="AP123" s="358"/>
      <c r="CQ123" s="647"/>
      <c r="CR123" s="647"/>
      <c r="CS123" s="647"/>
      <c r="CT123" s="647"/>
      <c r="CU123" s="647"/>
      <c r="CV123" s="647"/>
      <c r="CW123" s="647"/>
      <c r="CX123" s="647"/>
      <c r="CY123" s="647"/>
      <c r="CZ123" s="647"/>
      <c r="DA123" s="647"/>
      <c r="DB123" s="647"/>
      <c r="DC123" s="647"/>
      <c r="DD123" s="647"/>
      <c r="DE123" s="647"/>
      <c r="DF123" s="647"/>
      <c r="DG123" s="647"/>
      <c r="DH123" s="647"/>
      <c r="DI123" s="647"/>
      <c r="DJ123" s="647"/>
      <c r="DK123" s="647"/>
      <c r="DL123" s="647"/>
      <c r="DM123" s="647"/>
      <c r="DN123" s="647"/>
      <c r="DO123" s="647"/>
      <c r="DP123" s="647"/>
      <c r="DQ123" s="647"/>
      <c r="DR123" s="647"/>
      <c r="DS123" s="647"/>
      <c r="DT123" s="647"/>
      <c r="DU123" s="647"/>
      <c r="DV123" s="647"/>
      <c r="DW123" s="647"/>
      <c r="DX123" s="647"/>
      <c r="DY123" s="647"/>
      <c r="DZ123" s="647"/>
      <c r="EA123" s="647"/>
      <c r="EB123" s="647"/>
      <c r="EC123" s="647"/>
      <c r="ED123" s="647"/>
      <c r="EE123" s="647"/>
      <c r="EF123" s="647"/>
      <c r="EG123" s="647"/>
      <c r="EH123" s="647"/>
      <c r="EI123" s="647"/>
      <c r="EJ123" s="647"/>
      <c r="EK123" s="647"/>
      <c r="EL123" s="647"/>
      <c r="EM123" s="647"/>
      <c r="EN123" s="647"/>
      <c r="EO123" s="647"/>
      <c r="EP123" s="647"/>
      <c r="EQ123" s="647"/>
      <c r="ER123" s="647"/>
    </row>
    <row r="124" spans="1:148" s="359" customFormat="1" ht="43.5" customHeight="1" x14ac:dyDescent="0.2">
      <c r="A124" s="838" t="s">
        <v>988</v>
      </c>
      <c r="B124" s="840" t="s">
        <v>981</v>
      </c>
      <c r="C124" s="842" t="s">
        <v>698</v>
      </c>
      <c r="D124" s="216" t="s">
        <v>982</v>
      </c>
      <c r="E124" s="278" t="s">
        <v>796</v>
      </c>
      <c r="F124" s="278" t="s">
        <v>797</v>
      </c>
      <c r="G124" s="278" t="s">
        <v>983</v>
      </c>
      <c r="H124" s="278" t="s">
        <v>984</v>
      </c>
      <c r="I124" s="455" t="s">
        <v>484</v>
      </c>
      <c r="J124" s="354" t="s">
        <v>625</v>
      </c>
      <c r="K124" s="285">
        <f t="shared" si="11"/>
        <v>75752.711517998483</v>
      </c>
      <c r="L124" s="285">
        <v>66477.5</v>
      </c>
      <c r="M124" s="306"/>
      <c r="N124" s="300"/>
      <c r="O124" s="285">
        <v>6839.2052000000003</v>
      </c>
      <c r="P124" s="281">
        <v>0</v>
      </c>
      <c r="Q124" s="285">
        <f t="shared" si="22"/>
        <v>64915.476666813003</v>
      </c>
      <c r="R124" s="300">
        <f t="shared" si="23"/>
        <v>3998.0296511854826</v>
      </c>
      <c r="S124" s="306">
        <v>0</v>
      </c>
      <c r="T124" s="306">
        <v>0</v>
      </c>
      <c r="U124" s="306">
        <v>0</v>
      </c>
      <c r="V124" s="300">
        <f t="shared" si="19"/>
        <v>4.5474735088646412E-13</v>
      </c>
      <c r="W124" s="355"/>
      <c r="X124" s="381"/>
      <c r="Y124" s="357"/>
      <c r="Z124" s="357"/>
      <c r="AA124" s="357"/>
      <c r="AB124" s="357"/>
      <c r="AC124" s="357"/>
      <c r="AD124" s="358"/>
      <c r="AE124" s="358"/>
      <c r="AF124" s="358"/>
      <c r="AG124" s="358"/>
      <c r="AH124" s="358"/>
      <c r="AI124" s="358"/>
      <c r="AJ124" s="358"/>
      <c r="AK124" s="358"/>
      <c r="AL124" s="358"/>
      <c r="AM124" s="358"/>
      <c r="AN124" s="358"/>
      <c r="AO124" s="358"/>
      <c r="AP124" s="358"/>
      <c r="CQ124" s="647"/>
      <c r="CR124" s="647"/>
      <c r="CS124" s="647"/>
      <c r="CT124" s="647"/>
      <c r="CU124" s="647"/>
      <c r="CV124" s="647"/>
      <c r="CW124" s="647"/>
      <c r="CX124" s="647"/>
      <c r="CY124" s="647"/>
      <c r="CZ124" s="647"/>
      <c r="DA124" s="647"/>
      <c r="DB124" s="647"/>
      <c r="DC124" s="647"/>
      <c r="DD124" s="647"/>
      <c r="DE124" s="647"/>
      <c r="DF124" s="647"/>
      <c r="DG124" s="647"/>
      <c r="DH124" s="647"/>
      <c r="DI124" s="647"/>
      <c r="DJ124" s="647"/>
      <c r="DK124" s="647"/>
      <c r="DL124" s="647"/>
      <c r="DM124" s="647"/>
      <c r="DN124" s="647"/>
      <c r="DO124" s="647"/>
      <c r="DP124" s="647"/>
      <c r="DQ124" s="647"/>
      <c r="DR124" s="647"/>
      <c r="DS124" s="647"/>
      <c r="DT124" s="647"/>
      <c r="DU124" s="647"/>
      <c r="DV124" s="647"/>
      <c r="DW124" s="647"/>
      <c r="DX124" s="647"/>
      <c r="DY124" s="647"/>
      <c r="DZ124" s="647"/>
      <c r="EA124" s="647"/>
      <c r="EB124" s="647"/>
      <c r="EC124" s="647"/>
      <c r="ED124" s="647"/>
      <c r="EE124" s="647"/>
      <c r="EF124" s="647"/>
      <c r="EG124" s="647"/>
      <c r="EH124" s="647"/>
      <c r="EI124" s="647"/>
      <c r="EJ124" s="647"/>
      <c r="EK124" s="647"/>
      <c r="EL124" s="647"/>
      <c r="EM124" s="647"/>
      <c r="EN124" s="647"/>
      <c r="EO124" s="647"/>
      <c r="EP124" s="647"/>
      <c r="EQ124" s="647"/>
      <c r="ER124" s="647"/>
    </row>
    <row r="125" spans="1:148" s="359" customFormat="1" ht="43.5" customHeight="1" x14ac:dyDescent="0.2">
      <c r="A125" s="839"/>
      <c r="B125" s="841"/>
      <c r="C125" s="843"/>
      <c r="D125" s="216" t="s">
        <v>985</v>
      </c>
      <c r="E125" s="278"/>
      <c r="F125" s="278"/>
      <c r="G125" s="278" t="s">
        <v>986</v>
      </c>
      <c r="H125" s="278" t="s">
        <v>987</v>
      </c>
      <c r="I125" s="455" t="s">
        <v>484</v>
      </c>
      <c r="J125" s="354" t="s">
        <v>625</v>
      </c>
      <c r="K125" s="285">
        <f t="shared" si="11"/>
        <v>18197.059910961118</v>
      </c>
      <c r="L125" s="285">
        <v>15969</v>
      </c>
      <c r="M125" s="306"/>
      <c r="N125" s="300"/>
      <c r="O125" s="285">
        <v>1642.8907199999999</v>
      </c>
      <c r="P125" s="281">
        <v>0</v>
      </c>
      <c r="Q125" s="285">
        <f t="shared" si="22"/>
        <v>15593.7760429068</v>
      </c>
      <c r="R125" s="300">
        <f t="shared" si="23"/>
        <v>960.39314805431877</v>
      </c>
      <c r="S125" s="306">
        <v>0</v>
      </c>
      <c r="T125" s="306">
        <v>0</v>
      </c>
      <c r="U125" s="306">
        <v>0</v>
      </c>
      <c r="V125" s="300">
        <f t="shared" si="19"/>
        <v>-9.0949470177292824E-13</v>
      </c>
      <c r="W125" s="355"/>
      <c r="X125" s="381"/>
      <c r="Y125" s="357"/>
      <c r="Z125" s="357"/>
      <c r="AA125" s="357"/>
      <c r="AB125" s="357"/>
      <c r="AC125" s="357"/>
      <c r="AD125" s="358"/>
      <c r="AE125" s="358"/>
      <c r="AF125" s="358"/>
      <c r="AG125" s="358"/>
      <c r="AH125" s="358"/>
      <c r="AI125" s="358"/>
      <c r="AJ125" s="358"/>
      <c r="AK125" s="358"/>
      <c r="AL125" s="358"/>
      <c r="AM125" s="358"/>
      <c r="AN125" s="358"/>
      <c r="AO125" s="358"/>
      <c r="AP125" s="358"/>
      <c r="CQ125" s="647"/>
      <c r="CR125" s="647"/>
      <c r="CS125" s="647"/>
      <c r="CT125" s="647"/>
      <c r="CU125" s="647"/>
      <c r="CV125" s="647"/>
      <c r="CW125" s="647"/>
      <c r="CX125" s="647"/>
      <c r="CY125" s="647"/>
      <c r="CZ125" s="647"/>
      <c r="DA125" s="647"/>
      <c r="DB125" s="647"/>
      <c r="DC125" s="647"/>
      <c r="DD125" s="647"/>
      <c r="DE125" s="647"/>
      <c r="DF125" s="647"/>
      <c r="DG125" s="647"/>
      <c r="DH125" s="647"/>
      <c r="DI125" s="647"/>
      <c r="DJ125" s="647"/>
      <c r="DK125" s="647"/>
      <c r="DL125" s="647"/>
      <c r="DM125" s="647"/>
      <c r="DN125" s="647"/>
      <c r="DO125" s="647"/>
      <c r="DP125" s="647"/>
      <c r="DQ125" s="647"/>
      <c r="DR125" s="647"/>
      <c r="DS125" s="647"/>
      <c r="DT125" s="647"/>
      <c r="DU125" s="647"/>
      <c r="DV125" s="647"/>
      <c r="DW125" s="647"/>
      <c r="DX125" s="647"/>
      <c r="DY125" s="647"/>
      <c r="DZ125" s="647"/>
      <c r="EA125" s="647"/>
      <c r="EB125" s="647"/>
      <c r="EC125" s="647"/>
      <c r="ED125" s="647"/>
      <c r="EE125" s="647"/>
      <c r="EF125" s="647"/>
      <c r="EG125" s="647"/>
      <c r="EH125" s="647"/>
      <c r="EI125" s="647"/>
      <c r="EJ125" s="647"/>
      <c r="EK125" s="647"/>
      <c r="EL125" s="647"/>
      <c r="EM125" s="647"/>
      <c r="EN125" s="647"/>
      <c r="EO125" s="647"/>
      <c r="EP125" s="647"/>
      <c r="EQ125" s="647"/>
      <c r="ER125" s="647"/>
    </row>
    <row r="126" spans="1:148" s="359" customFormat="1" ht="43.5" customHeight="1" x14ac:dyDescent="0.2">
      <c r="A126" s="838" t="s">
        <v>995</v>
      </c>
      <c r="B126" s="840" t="s">
        <v>989</v>
      </c>
      <c r="C126" s="842" t="s">
        <v>698</v>
      </c>
      <c r="D126" s="216" t="s">
        <v>990</v>
      </c>
      <c r="E126" s="278" t="s">
        <v>796</v>
      </c>
      <c r="F126" s="278" t="s">
        <v>797</v>
      </c>
      <c r="G126" s="278" t="s">
        <v>991</v>
      </c>
      <c r="H126" s="278" t="s">
        <v>991</v>
      </c>
      <c r="I126" s="455" t="s">
        <v>484</v>
      </c>
      <c r="J126" s="354" t="s">
        <v>625</v>
      </c>
      <c r="K126" s="285">
        <f t="shared" si="11"/>
        <v>95408.134336721385</v>
      </c>
      <c r="L126" s="285">
        <v>83726.3</v>
      </c>
      <c r="M126" s="306"/>
      <c r="N126" s="300"/>
      <c r="O126" s="285">
        <v>8613.7617440000013</v>
      </c>
      <c r="P126" s="281">
        <v>0</v>
      </c>
      <c r="Q126" s="285">
        <f t="shared" si="22"/>
        <v>81758.981219940353</v>
      </c>
      <c r="R126" s="300">
        <f t="shared" si="23"/>
        <v>5035.3913727810332</v>
      </c>
      <c r="S126" s="300">
        <v>0</v>
      </c>
      <c r="T126" s="300">
        <v>0</v>
      </c>
      <c r="U126" s="300">
        <v>0</v>
      </c>
      <c r="V126" s="300">
        <f t="shared" si="19"/>
        <v>-4.5474735088646412E-12</v>
      </c>
      <c r="W126" s="355"/>
      <c r="X126" s="381"/>
      <c r="Y126" s="357"/>
      <c r="Z126" s="357"/>
      <c r="AA126" s="357"/>
      <c r="AB126" s="357"/>
      <c r="AC126" s="357"/>
      <c r="AD126" s="358"/>
      <c r="AE126" s="358"/>
      <c r="AF126" s="358"/>
      <c r="AG126" s="358"/>
      <c r="AH126" s="358"/>
      <c r="AI126" s="358"/>
      <c r="AJ126" s="358"/>
      <c r="AK126" s="358"/>
      <c r="AL126" s="358"/>
      <c r="AM126" s="358"/>
      <c r="AN126" s="358"/>
      <c r="AO126" s="358"/>
      <c r="AP126" s="358"/>
      <c r="CQ126" s="647"/>
      <c r="CR126" s="647"/>
      <c r="CS126" s="647"/>
      <c r="CT126" s="647"/>
      <c r="CU126" s="647"/>
      <c r="CV126" s="647"/>
      <c r="CW126" s="647"/>
      <c r="CX126" s="647"/>
      <c r="CY126" s="647"/>
      <c r="CZ126" s="647"/>
      <c r="DA126" s="647"/>
      <c r="DB126" s="647"/>
      <c r="DC126" s="647"/>
      <c r="DD126" s="647"/>
      <c r="DE126" s="647"/>
      <c r="DF126" s="647"/>
      <c r="DG126" s="647"/>
      <c r="DH126" s="647"/>
      <c r="DI126" s="647"/>
      <c r="DJ126" s="647"/>
      <c r="DK126" s="647"/>
      <c r="DL126" s="647"/>
      <c r="DM126" s="647"/>
      <c r="DN126" s="647"/>
      <c r="DO126" s="647"/>
      <c r="DP126" s="647"/>
      <c r="DQ126" s="647"/>
      <c r="DR126" s="647"/>
      <c r="DS126" s="647"/>
      <c r="DT126" s="647"/>
      <c r="DU126" s="647"/>
      <c r="DV126" s="647"/>
      <c r="DW126" s="647"/>
      <c r="DX126" s="647"/>
      <c r="DY126" s="647"/>
      <c r="DZ126" s="647"/>
      <c r="EA126" s="647"/>
      <c r="EB126" s="647"/>
      <c r="EC126" s="647"/>
      <c r="ED126" s="647"/>
      <c r="EE126" s="647"/>
      <c r="EF126" s="647"/>
      <c r="EG126" s="647"/>
      <c r="EH126" s="647"/>
      <c r="EI126" s="647"/>
      <c r="EJ126" s="647"/>
      <c r="EK126" s="647"/>
      <c r="EL126" s="647"/>
      <c r="EM126" s="647"/>
      <c r="EN126" s="647"/>
      <c r="EO126" s="647"/>
      <c r="EP126" s="647"/>
      <c r="EQ126" s="647"/>
      <c r="ER126" s="647"/>
    </row>
    <row r="127" spans="1:148" s="359" customFormat="1" ht="43.5" customHeight="1" x14ac:dyDescent="0.2">
      <c r="A127" s="839"/>
      <c r="B127" s="841"/>
      <c r="C127" s="843"/>
      <c r="D127" s="216" t="s">
        <v>992</v>
      </c>
      <c r="E127" s="278"/>
      <c r="F127" s="278"/>
      <c r="G127" s="278" t="s">
        <v>993</v>
      </c>
      <c r="H127" s="278" t="s">
        <v>994</v>
      </c>
      <c r="I127" s="455" t="s">
        <v>484</v>
      </c>
      <c r="J127" s="354" t="s">
        <v>621</v>
      </c>
      <c r="K127" s="285">
        <f t="shared" si="11"/>
        <v>26124.6219211432</v>
      </c>
      <c r="L127" s="285">
        <v>23902</v>
      </c>
      <c r="M127" s="306"/>
      <c r="N127" s="311"/>
      <c r="O127" s="285">
        <v>2459.0377600000002</v>
      </c>
      <c r="P127" s="503">
        <f>(L127*85%)*$P$9</f>
        <v>22292.6209752</v>
      </c>
      <c r="Q127" s="503">
        <f>(L127*5%)*$Q$9</f>
        <v>1372.9631859432002</v>
      </c>
      <c r="R127" s="300">
        <v>0</v>
      </c>
      <c r="S127" s="300">
        <v>0</v>
      </c>
      <c r="T127" s="300">
        <v>0</v>
      </c>
      <c r="U127" s="300">
        <v>0</v>
      </c>
      <c r="V127" s="300">
        <f t="shared" si="19"/>
        <v>9.0949470177292824E-13</v>
      </c>
      <c r="W127" s="355"/>
      <c r="X127" s="381"/>
      <c r="Y127" s="357"/>
      <c r="Z127" s="357"/>
      <c r="AA127" s="357"/>
      <c r="AB127" s="357"/>
      <c r="AC127" s="357"/>
      <c r="AD127" s="358"/>
      <c r="AE127" s="358"/>
      <c r="AF127" s="358"/>
      <c r="AG127" s="358"/>
      <c r="AH127" s="358"/>
      <c r="AI127" s="358"/>
      <c r="AJ127" s="358"/>
      <c r="AK127" s="358"/>
      <c r="AL127" s="358"/>
      <c r="AM127" s="358"/>
      <c r="AN127" s="358"/>
      <c r="AO127" s="358"/>
      <c r="AP127" s="358"/>
      <c r="CQ127" s="647"/>
      <c r="CR127" s="647"/>
      <c r="CS127" s="647"/>
      <c r="CT127" s="647"/>
      <c r="CU127" s="647"/>
      <c r="CV127" s="647"/>
      <c r="CW127" s="647"/>
      <c r="CX127" s="647"/>
      <c r="CY127" s="647"/>
      <c r="CZ127" s="647"/>
      <c r="DA127" s="647"/>
      <c r="DB127" s="647"/>
      <c r="DC127" s="647"/>
      <c r="DD127" s="647"/>
      <c r="DE127" s="647"/>
      <c r="DF127" s="647"/>
      <c r="DG127" s="647"/>
      <c r="DH127" s="647"/>
      <c r="DI127" s="647"/>
      <c r="DJ127" s="647"/>
      <c r="DK127" s="647"/>
      <c r="DL127" s="647"/>
      <c r="DM127" s="647"/>
      <c r="DN127" s="647"/>
      <c r="DO127" s="647"/>
      <c r="DP127" s="647"/>
      <c r="DQ127" s="647"/>
      <c r="DR127" s="647"/>
      <c r="DS127" s="647"/>
      <c r="DT127" s="647"/>
      <c r="DU127" s="647"/>
      <c r="DV127" s="647"/>
      <c r="DW127" s="647"/>
      <c r="DX127" s="647"/>
      <c r="DY127" s="647"/>
      <c r="DZ127" s="647"/>
      <c r="EA127" s="647"/>
      <c r="EB127" s="647"/>
      <c r="EC127" s="647"/>
      <c r="ED127" s="647"/>
      <c r="EE127" s="647"/>
      <c r="EF127" s="647"/>
      <c r="EG127" s="647"/>
      <c r="EH127" s="647"/>
      <c r="EI127" s="647"/>
      <c r="EJ127" s="647"/>
      <c r="EK127" s="647"/>
      <c r="EL127" s="647"/>
      <c r="EM127" s="647"/>
      <c r="EN127" s="647"/>
      <c r="EO127" s="647"/>
      <c r="EP127" s="647"/>
      <c r="EQ127" s="647"/>
      <c r="ER127" s="647"/>
    </row>
    <row r="128" spans="1:148" s="359" customFormat="1" ht="43.5" customHeight="1" x14ac:dyDescent="0.2">
      <c r="A128" s="354" t="s">
        <v>1000</v>
      </c>
      <c r="B128" s="353" t="s">
        <v>996</v>
      </c>
      <c r="C128" s="458" t="s">
        <v>698</v>
      </c>
      <c r="D128" s="216" t="s">
        <v>997</v>
      </c>
      <c r="E128" s="278" t="s">
        <v>796</v>
      </c>
      <c r="F128" s="278" t="s">
        <v>797</v>
      </c>
      <c r="G128" s="278" t="s">
        <v>998</v>
      </c>
      <c r="H128" s="278" t="s">
        <v>999</v>
      </c>
      <c r="I128" s="455" t="s">
        <v>484</v>
      </c>
      <c r="J128" s="354" t="s">
        <v>627</v>
      </c>
      <c r="K128" s="285">
        <f t="shared" si="11"/>
        <v>231.12172179053329</v>
      </c>
      <c r="L128" s="285">
        <v>186.5</v>
      </c>
      <c r="M128" s="306"/>
      <c r="N128" s="311"/>
      <c r="O128" s="285">
        <v>19.18712</v>
      </c>
      <c r="P128" s="503">
        <v>0</v>
      </c>
      <c r="Q128" s="503">
        <v>0</v>
      </c>
      <c r="R128" s="311">
        <v>0</v>
      </c>
      <c r="S128" s="311">
        <f>(L128*85%)*$S$9</f>
        <v>199.63917717288558</v>
      </c>
      <c r="T128" s="311">
        <f>(L128*5%)*$T$9</f>
        <v>12.295424617647718</v>
      </c>
      <c r="U128" s="312">
        <v>0</v>
      </c>
      <c r="V128" s="300">
        <f t="shared" si="19"/>
        <v>-7.1054273576010019E-15</v>
      </c>
      <c r="W128" s="355"/>
      <c r="X128" s="381"/>
      <c r="Y128" s="357"/>
      <c r="Z128" s="357"/>
      <c r="AA128" s="357"/>
      <c r="AB128" s="357"/>
      <c r="AC128" s="357"/>
      <c r="AD128" s="358"/>
      <c r="AE128" s="358"/>
      <c r="AF128" s="358"/>
      <c r="AG128" s="358"/>
      <c r="AH128" s="358"/>
      <c r="AI128" s="358"/>
      <c r="AJ128" s="358"/>
      <c r="AK128" s="358"/>
      <c r="AL128" s="358"/>
      <c r="AM128" s="358"/>
      <c r="AN128" s="358"/>
      <c r="AO128" s="358"/>
      <c r="AP128" s="358"/>
      <c r="CQ128" s="647"/>
      <c r="CR128" s="647"/>
      <c r="CS128" s="647"/>
      <c r="CT128" s="647"/>
      <c r="CU128" s="647"/>
      <c r="CV128" s="647"/>
      <c r="CW128" s="647"/>
      <c r="CX128" s="647"/>
      <c r="CY128" s="647"/>
      <c r="CZ128" s="647"/>
      <c r="DA128" s="647"/>
      <c r="DB128" s="647"/>
      <c r="DC128" s="647"/>
      <c r="DD128" s="647"/>
      <c r="DE128" s="647"/>
      <c r="DF128" s="647"/>
      <c r="DG128" s="647"/>
      <c r="DH128" s="647"/>
      <c r="DI128" s="647"/>
      <c r="DJ128" s="647"/>
      <c r="DK128" s="647"/>
      <c r="DL128" s="647"/>
      <c r="DM128" s="647"/>
      <c r="DN128" s="647"/>
      <c r="DO128" s="647"/>
      <c r="DP128" s="647"/>
      <c r="DQ128" s="647"/>
      <c r="DR128" s="647"/>
      <c r="DS128" s="647"/>
      <c r="DT128" s="647"/>
      <c r="DU128" s="647"/>
      <c r="DV128" s="647"/>
      <c r="DW128" s="647"/>
      <c r="DX128" s="647"/>
      <c r="DY128" s="647"/>
      <c r="DZ128" s="647"/>
      <c r="EA128" s="647"/>
      <c r="EB128" s="647"/>
      <c r="EC128" s="647"/>
      <c r="ED128" s="647"/>
      <c r="EE128" s="647"/>
      <c r="EF128" s="647"/>
      <c r="EG128" s="647"/>
      <c r="EH128" s="647"/>
      <c r="EI128" s="647"/>
      <c r="EJ128" s="647"/>
      <c r="EK128" s="647"/>
      <c r="EL128" s="647"/>
      <c r="EM128" s="647"/>
      <c r="EN128" s="647"/>
      <c r="EO128" s="647"/>
      <c r="EP128" s="647"/>
      <c r="EQ128" s="647"/>
      <c r="ER128" s="647"/>
    </row>
    <row r="129" spans="1:148" s="359" customFormat="1" ht="43.5" customHeight="1" x14ac:dyDescent="0.2">
      <c r="A129" s="354" t="s">
        <v>1005</v>
      </c>
      <c r="B129" s="353" t="s">
        <v>1001</v>
      </c>
      <c r="C129" s="458" t="s">
        <v>698</v>
      </c>
      <c r="D129" s="216" t="s">
        <v>1002</v>
      </c>
      <c r="E129" s="278" t="s">
        <v>796</v>
      </c>
      <c r="F129" s="278" t="s">
        <v>797</v>
      </c>
      <c r="G129" s="278" t="s">
        <v>1003</v>
      </c>
      <c r="H129" s="278" t="s">
        <v>1004</v>
      </c>
      <c r="I129" s="455" t="s">
        <v>484</v>
      </c>
      <c r="J129" s="354" t="s">
        <v>627</v>
      </c>
      <c r="K129" s="285">
        <f t="shared" si="11"/>
        <v>161.7232423252793</v>
      </c>
      <c r="L129" s="285">
        <v>130.5</v>
      </c>
      <c r="M129" s="306"/>
      <c r="N129" s="311"/>
      <c r="O129" s="285">
        <v>13.425840000000001</v>
      </c>
      <c r="P129" s="503">
        <v>0</v>
      </c>
      <c r="Q129" s="503">
        <v>0</v>
      </c>
      <c r="R129" s="311">
        <v>0</v>
      </c>
      <c r="S129" s="311">
        <f t="shared" ref="S129:S131" si="24">(L129*85%)*$S$9</f>
        <v>139.69390145341322</v>
      </c>
      <c r="T129" s="311">
        <f t="shared" ref="T129:T131" si="25">(L129*5%)*$T$9</f>
        <v>8.6035008718660979</v>
      </c>
      <c r="U129" s="312">
        <v>0</v>
      </c>
      <c r="V129" s="300">
        <f t="shared" si="19"/>
        <v>-8.8817841970012523E-15</v>
      </c>
      <c r="W129" s="355"/>
      <c r="X129" s="381"/>
      <c r="Y129" s="357"/>
      <c r="Z129" s="357"/>
      <c r="AA129" s="357"/>
      <c r="AB129" s="357"/>
      <c r="AC129" s="357"/>
      <c r="AD129" s="358"/>
      <c r="AE129" s="358"/>
      <c r="AF129" s="358"/>
      <c r="AG129" s="358"/>
      <c r="AH129" s="358"/>
      <c r="AI129" s="358"/>
      <c r="AJ129" s="358"/>
      <c r="AK129" s="358"/>
      <c r="AL129" s="358"/>
      <c r="AM129" s="358"/>
      <c r="AN129" s="358"/>
      <c r="AO129" s="358"/>
      <c r="AP129" s="358"/>
      <c r="CQ129" s="647"/>
      <c r="CR129" s="647"/>
      <c r="CS129" s="647"/>
      <c r="CT129" s="647"/>
      <c r="CU129" s="647"/>
      <c r="CV129" s="647"/>
      <c r="CW129" s="647"/>
      <c r="CX129" s="647"/>
      <c r="CY129" s="647"/>
      <c r="CZ129" s="647"/>
      <c r="DA129" s="647"/>
      <c r="DB129" s="647"/>
      <c r="DC129" s="647"/>
      <c r="DD129" s="647"/>
      <c r="DE129" s="647"/>
      <c r="DF129" s="647"/>
      <c r="DG129" s="647"/>
      <c r="DH129" s="647"/>
      <c r="DI129" s="647"/>
      <c r="DJ129" s="647"/>
      <c r="DK129" s="647"/>
      <c r="DL129" s="647"/>
      <c r="DM129" s="647"/>
      <c r="DN129" s="647"/>
      <c r="DO129" s="647"/>
      <c r="DP129" s="647"/>
      <c r="DQ129" s="647"/>
      <c r="DR129" s="647"/>
      <c r="DS129" s="647"/>
      <c r="DT129" s="647"/>
      <c r="DU129" s="647"/>
      <c r="DV129" s="647"/>
      <c r="DW129" s="647"/>
      <c r="DX129" s="647"/>
      <c r="DY129" s="647"/>
      <c r="DZ129" s="647"/>
      <c r="EA129" s="647"/>
      <c r="EB129" s="647"/>
      <c r="EC129" s="647"/>
      <c r="ED129" s="647"/>
      <c r="EE129" s="647"/>
      <c r="EF129" s="647"/>
      <c r="EG129" s="647"/>
      <c r="EH129" s="647"/>
      <c r="EI129" s="647"/>
      <c r="EJ129" s="647"/>
      <c r="EK129" s="647"/>
      <c r="EL129" s="647"/>
      <c r="EM129" s="647"/>
      <c r="EN129" s="647"/>
      <c r="EO129" s="647"/>
      <c r="EP129" s="647"/>
      <c r="EQ129" s="647"/>
      <c r="ER129" s="647"/>
    </row>
    <row r="130" spans="1:148" s="359" customFormat="1" ht="43.5" customHeight="1" x14ac:dyDescent="0.2">
      <c r="A130" s="354" t="s">
        <v>1010</v>
      </c>
      <c r="B130" s="353" t="s">
        <v>1006</v>
      </c>
      <c r="C130" s="458" t="s">
        <v>698</v>
      </c>
      <c r="D130" s="216" t="s">
        <v>1007</v>
      </c>
      <c r="E130" s="278" t="s">
        <v>796</v>
      </c>
      <c r="F130" s="278" t="s">
        <v>797</v>
      </c>
      <c r="G130" s="278" t="s">
        <v>1008</v>
      </c>
      <c r="H130" s="278" t="s">
        <v>1009</v>
      </c>
      <c r="I130" s="455" t="s">
        <v>484</v>
      </c>
      <c r="J130" s="354" t="s">
        <v>627</v>
      </c>
      <c r="K130" s="285">
        <f t="shared" si="11"/>
        <v>1640.7783359285045</v>
      </c>
      <c r="L130" s="285">
        <v>1324</v>
      </c>
      <c r="M130" s="306"/>
      <c r="N130" s="311"/>
      <c r="O130" s="285">
        <v>136.21312</v>
      </c>
      <c r="P130" s="503">
        <v>0</v>
      </c>
      <c r="Q130" s="503">
        <v>0</v>
      </c>
      <c r="R130" s="311">
        <v>0</v>
      </c>
      <c r="S130" s="311">
        <f t="shared" si="24"/>
        <v>1417.2775902246674</v>
      </c>
      <c r="T130" s="311">
        <f t="shared" si="25"/>
        <v>87.287625703836881</v>
      </c>
      <c r="U130" s="312">
        <v>0</v>
      </c>
      <c r="V130" s="300">
        <f t="shared" si="19"/>
        <v>3.1263880373444408E-13</v>
      </c>
      <c r="W130" s="355"/>
      <c r="X130" s="381"/>
      <c r="Y130" s="357"/>
      <c r="Z130" s="357"/>
      <c r="AA130" s="357"/>
      <c r="AB130" s="357"/>
      <c r="AC130" s="357"/>
      <c r="AD130" s="358"/>
      <c r="AE130" s="358"/>
      <c r="AF130" s="358"/>
      <c r="AG130" s="358"/>
      <c r="AH130" s="358"/>
      <c r="AI130" s="358"/>
      <c r="AJ130" s="358"/>
      <c r="AK130" s="358"/>
      <c r="AL130" s="358"/>
      <c r="AM130" s="358"/>
      <c r="AN130" s="358"/>
      <c r="AO130" s="358"/>
      <c r="AP130" s="358"/>
      <c r="CQ130" s="647"/>
      <c r="CR130" s="647"/>
      <c r="CS130" s="647"/>
      <c r="CT130" s="647"/>
      <c r="CU130" s="647"/>
      <c r="CV130" s="647"/>
      <c r="CW130" s="647"/>
      <c r="CX130" s="647"/>
      <c r="CY130" s="647"/>
      <c r="CZ130" s="647"/>
      <c r="DA130" s="647"/>
      <c r="DB130" s="647"/>
      <c r="DC130" s="647"/>
      <c r="DD130" s="647"/>
      <c r="DE130" s="647"/>
      <c r="DF130" s="647"/>
      <c r="DG130" s="647"/>
      <c r="DH130" s="647"/>
      <c r="DI130" s="647"/>
      <c r="DJ130" s="647"/>
      <c r="DK130" s="647"/>
      <c r="DL130" s="647"/>
      <c r="DM130" s="647"/>
      <c r="DN130" s="647"/>
      <c r="DO130" s="647"/>
      <c r="DP130" s="647"/>
      <c r="DQ130" s="647"/>
      <c r="DR130" s="647"/>
      <c r="DS130" s="647"/>
      <c r="DT130" s="647"/>
      <c r="DU130" s="647"/>
      <c r="DV130" s="647"/>
      <c r="DW130" s="647"/>
      <c r="DX130" s="647"/>
      <c r="DY130" s="647"/>
      <c r="DZ130" s="647"/>
      <c r="EA130" s="647"/>
      <c r="EB130" s="647"/>
      <c r="EC130" s="647"/>
      <c r="ED130" s="647"/>
      <c r="EE130" s="647"/>
      <c r="EF130" s="647"/>
      <c r="EG130" s="647"/>
      <c r="EH130" s="647"/>
      <c r="EI130" s="647"/>
      <c r="EJ130" s="647"/>
      <c r="EK130" s="647"/>
      <c r="EL130" s="647"/>
      <c r="EM130" s="647"/>
      <c r="EN130" s="647"/>
      <c r="EO130" s="647"/>
      <c r="EP130" s="647"/>
      <c r="EQ130" s="647"/>
      <c r="ER130" s="647"/>
    </row>
    <row r="131" spans="1:148" s="359" customFormat="1" ht="43.5" customHeight="1" x14ac:dyDescent="0.2">
      <c r="A131" s="354" t="s">
        <v>1015</v>
      </c>
      <c r="B131" s="353" t="s">
        <v>1011</v>
      </c>
      <c r="C131" s="458" t="s">
        <v>698</v>
      </c>
      <c r="D131" s="216" t="s">
        <v>1012</v>
      </c>
      <c r="E131" s="278" t="s">
        <v>796</v>
      </c>
      <c r="F131" s="278" t="s">
        <v>797</v>
      </c>
      <c r="G131" s="278" t="s">
        <v>1013</v>
      </c>
      <c r="H131" s="278" t="s">
        <v>1014</v>
      </c>
      <c r="I131" s="455" t="s">
        <v>484</v>
      </c>
      <c r="J131" s="354" t="s">
        <v>627</v>
      </c>
      <c r="K131" s="285">
        <f t="shared" si="11"/>
        <v>4364.79258079591</v>
      </c>
      <c r="L131" s="285">
        <v>3522.1</v>
      </c>
      <c r="M131" s="306"/>
      <c r="N131" s="311"/>
      <c r="O131" s="285">
        <v>362.35364800000002</v>
      </c>
      <c r="P131" s="503">
        <v>0</v>
      </c>
      <c r="Q131" s="503">
        <v>0</v>
      </c>
      <c r="R131" s="311">
        <v>0</v>
      </c>
      <c r="S131" s="311">
        <f t="shared" si="24"/>
        <v>3770.23670734917</v>
      </c>
      <c r="T131" s="311">
        <f t="shared" si="25"/>
        <v>232.2022254467401</v>
      </c>
      <c r="U131" s="312">
        <v>0</v>
      </c>
      <c r="V131" s="300">
        <f t="shared" si="19"/>
        <v>-3.979039320256561E-13</v>
      </c>
      <c r="W131" s="355"/>
      <c r="X131" s="381"/>
      <c r="Y131" s="357"/>
      <c r="Z131" s="357"/>
      <c r="AA131" s="357"/>
      <c r="AB131" s="357"/>
      <c r="AC131" s="357"/>
      <c r="AD131" s="358"/>
      <c r="AE131" s="358"/>
      <c r="AF131" s="358"/>
      <c r="AG131" s="358"/>
      <c r="AH131" s="358"/>
      <c r="AI131" s="358"/>
      <c r="AJ131" s="358"/>
      <c r="AK131" s="358"/>
      <c r="AL131" s="358"/>
      <c r="AM131" s="358"/>
      <c r="AN131" s="358"/>
      <c r="AO131" s="358"/>
      <c r="AP131" s="358"/>
      <c r="CQ131" s="647"/>
      <c r="CR131" s="647"/>
      <c r="CS131" s="647"/>
      <c r="CT131" s="647"/>
      <c r="CU131" s="647"/>
      <c r="CV131" s="647"/>
      <c r="CW131" s="647"/>
      <c r="CX131" s="647"/>
      <c r="CY131" s="647"/>
      <c r="CZ131" s="647"/>
      <c r="DA131" s="647"/>
      <c r="DB131" s="647"/>
      <c r="DC131" s="647"/>
      <c r="DD131" s="647"/>
      <c r="DE131" s="647"/>
      <c r="DF131" s="647"/>
      <c r="DG131" s="647"/>
      <c r="DH131" s="647"/>
      <c r="DI131" s="647"/>
      <c r="DJ131" s="647"/>
      <c r="DK131" s="647"/>
      <c r="DL131" s="647"/>
      <c r="DM131" s="647"/>
      <c r="DN131" s="647"/>
      <c r="DO131" s="647"/>
      <c r="DP131" s="647"/>
      <c r="DQ131" s="647"/>
      <c r="DR131" s="647"/>
      <c r="DS131" s="647"/>
      <c r="DT131" s="647"/>
      <c r="DU131" s="647"/>
      <c r="DV131" s="647"/>
      <c r="DW131" s="647"/>
      <c r="DX131" s="647"/>
      <c r="DY131" s="647"/>
      <c r="DZ131" s="647"/>
      <c r="EA131" s="647"/>
      <c r="EB131" s="647"/>
      <c r="EC131" s="647"/>
      <c r="ED131" s="647"/>
      <c r="EE131" s="647"/>
      <c r="EF131" s="647"/>
      <c r="EG131" s="647"/>
      <c r="EH131" s="647"/>
      <c r="EI131" s="647"/>
      <c r="EJ131" s="647"/>
      <c r="EK131" s="647"/>
      <c r="EL131" s="647"/>
      <c r="EM131" s="647"/>
      <c r="EN131" s="647"/>
      <c r="EO131" s="647"/>
      <c r="EP131" s="647"/>
      <c r="EQ131" s="647"/>
      <c r="ER131" s="647"/>
    </row>
    <row r="132" spans="1:148" s="359" customFormat="1" ht="43.5" customHeight="1" x14ac:dyDescent="0.2">
      <c r="A132" s="354" t="s">
        <v>1020</v>
      </c>
      <c r="B132" s="353" t="s">
        <v>1016</v>
      </c>
      <c r="C132" s="458" t="s">
        <v>698</v>
      </c>
      <c r="D132" s="216" t="s">
        <v>1017</v>
      </c>
      <c r="E132" s="278" t="s">
        <v>796</v>
      </c>
      <c r="F132" s="278" t="s">
        <v>797</v>
      </c>
      <c r="G132" s="278" t="s">
        <v>1018</v>
      </c>
      <c r="H132" s="278" t="s">
        <v>1019</v>
      </c>
      <c r="I132" s="455" t="s">
        <v>484</v>
      </c>
      <c r="J132" s="354" t="s">
        <v>627</v>
      </c>
      <c r="K132" s="285">
        <f t="shared" si="11"/>
        <v>17891.299783711034</v>
      </c>
      <c r="L132" s="285">
        <v>14437.1</v>
      </c>
      <c r="M132" s="306"/>
      <c r="N132" s="311"/>
      <c r="O132" s="285">
        <v>1485.2888480000001</v>
      </c>
      <c r="P132" s="503">
        <v>0</v>
      </c>
      <c r="Q132" s="503">
        <v>0</v>
      </c>
      <c r="R132" s="311">
        <v>0</v>
      </c>
      <c r="S132" s="311">
        <f>(L132*85%)*$S$9</f>
        <v>15454.213215885609</v>
      </c>
      <c r="T132" s="311">
        <f>(L132*5%)*$T$9</f>
        <v>951.79771982542547</v>
      </c>
      <c r="U132" s="312">
        <v>0</v>
      </c>
      <c r="V132" s="300">
        <f t="shared" si="19"/>
        <v>-6.8212102632969618E-13</v>
      </c>
      <c r="W132" s="355"/>
      <c r="X132" s="381"/>
      <c r="Y132" s="357"/>
      <c r="Z132" s="357"/>
      <c r="AA132" s="357"/>
      <c r="AB132" s="357"/>
      <c r="AC132" s="357"/>
      <c r="AD132" s="358"/>
      <c r="AE132" s="358"/>
      <c r="AF132" s="358"/>
      <c r="AG132" s="358"/>
      <c r="AH132" s="358"/>
      <c r="AI132" s="358"/>
      <c r="AJ132" s="358"/>
      <c r="AK132" s="358"/>
      <c r="AL132" s="358"/>
      <c r="AM132" s="358"/>
      <c r="AN132" s="358"/>
      <c r="AO132" s="358"/>
      <c r="AP132" s="358"/>
      <c r="CQ132" s="647"/>
      <c r="CR132" s="647"/>
      <c r="CS132" s="647"/>
      <c r="CT132" s="647"/>
      <c r="CU132" s="647"/>
      <c r="CV132" s="647"/>
      <c r="CW132" s="647"/>
      <c r="CX132" s="647"/>
      <c r="CY132" s="647"/>
      <c r="CZ132" s="647"/>
      <c r="DA132" s="647"/>
      <c r="DB132" s="647"/>
      <c r="DC132" s="647"/>
      <c r="DD132" s="647"/>
      <c r="DE132" s="647"/>
      <c r="DF132" s="647"/>
      <c r="DG132" s="647"/>
      <c r="DH132" s="647"/>
      <c r="DI132" s="647"/>
      <c r="DJ132" s="647"/>
      <c r="DK132" s="647"/>
      <c r="DL132" s="647"/>
      <c r="DM132" s="647"/>
      <c r="DN132" s="647"/>
      <c r="DO132" s="647"/>
      <c r="DP132" s="647"/>
      <c r="DQ132" s="647"/>
      <c r="DR132" s="647"/>
      <c r="DS132" s="647"/>
      <c r="DT132" s="647"/>
      <c r="DU132" s="647"/>
      <c r="DV132" s="647"/>
      <c r="DW132" s="647"/>
      <c r="DX132" s="647"/>
      <c r="DY132" s="647"/>
      <c r="DZ132" s="647"/>
      <c r="EA132" s="647"/>
      <c r="EB132" s="647"/>
      <c r="EC132" s="647"/>
      <c r="ED132" s="647"/>
      <c r="EE132" s="647"/>
      <c r="EF132" s="647"/>
      <c r="EG132" s="647"/>
      <c r="EH132" s="647"/>
      <c r="EI132" s="647"/>
      <c r="EJ132" s="647"/>
      <c r="EK132" s="647"/>
      <c r="EL132" s="647"/>
      <c r="EM132" s="647"/>
      <c r="EN132" s="647"/>
      <c r="EO132" s="647"/>
      <c r="EP132" s="647"/>
      <c r="EQ132" s="647"/>
      <c r="ER132" s="647"/>
    </row>
    <row r="133" spans="1:148" s="359" customFormat="1" ht="43.5" customHeight="1" x14ac:dyDescent="0.2">
      <c r="A133" s="354" t="s">
        <v>1025</v>
      </c>
      <c r="B133" s="353" t="s">
        <v>1021</v>
      </c>
      <c r="C133" s="458" t="s">
        <v>698</v>
      </c>
      <c r="D133" s="216" t="s">
        <v>1022</v>
      </c>
      <c r="E133" s="278" t="s">
        <v>796</v>
      </c>
      <c r="F133" s="278" t="s">
        <v>797</v>
      </c>
      <c r="G133" s="278" t="s">
        <v>1023</v>
      </c>
      <c r="H133" s="278" t="s">
        <v>1024</v>
      </c>
      <c r="I133" s="455" t="s">
        <v>484</v>
      </c>
      <c r="J133" s="354" t="s">
        <v>627</v>
      </c>
      <c r="K133" s="285">
        <f t="shared" si="11"/>
        <v>4801.2594462898824</v>
      </c>
      <c r="L133" s="285">
        <v>3874.3</v>
      </c>
      <c r="M133" s="306"/>
      <c r="N133" s="311"/>
      <c r="O133" s="285">
        <v>398.58798400000001</v>
      </c>
      <c r="P133" s="503">
        <v>0</v>
      </c>
      <c r="Q133" s="503">
        <v>0</v>
      </c>
      <c r="R133" s="311">
        <v>0</v>
      </c>
      <c r="S133" s="311">
        <f t="shared" ref="S133:S135" si="26">(L133*85%)*$S$9</f>
        <v>4147.2496735705663</v>
      </c>
      <c r="T133" s="311">
        <f t="shared" ref="T133:T135" si="27">(L133*5%)*$T$9</f>
        <v>255.42178871931665</v>
      </c>
      <c r="U133" s="312">
        <v>0</v>
      </c>
      <c r="V133" s="300">
        <f t="shared" si="19"/>
        <v>-3.694822225952521E-13</v>
      </c>
      <c r="W133" s="355"/>
      <c r="X133" s="381"/>
      <c r="Y133" s="357"/>
      <c r="Z133" s="357"/>
      <c r="AA133" s="357"/>
      <c r="AB133" s="357"/>
      <c r="AC133" s="357"/>
      <c r="AD133" s="358"/>
      <c r="AE133" s="358"/>
      <c r="AF133" s="358"/>
      <c r="AG133" s="358"/>
      <c r="AH133" s="358"/>
      <c r="AI133" s="358"/>
      <c r="AJ133" s="358"/>
      <c r="AK133" s="358"/>
      <c r="AL133" s="358"/>
      <c r="AM133" s="358"/>
      <c r="AN133" s="358"/>
      <c r="AO133" s="358"/>
      <c r="AP133" s="358"/>
      <c r="CQ133" s="647"/>
      <c r="CR133" s="647"/>
      <c r="CS133" s="647"/>
      <c r="CT133" s="647"/>
      <c r="CU133" s="647"/>
      <c r="CV133" s="647"/>
      <c r="CW133" s="647"/>
      <c r="CX133" s="647"/>
      <c r="CY133" s="647"/>
      <c r="CZ133" s="647"/>
      <c r="DA133" s="647"/>
      <c r="DB133" s="647"/>
      <c r="DC133" s="647"/>
      <c r="DD133" s="647"/>
      <c r="DE133" s="647"/>
      <c r="DF133" s="647"/>
      <c r="DG133" s="647"/>
      <c r="DH133" s="647"/>
      <c r="DI133" s="647"/>
      <c r="DJ133" s="647"/>
      <c r="DK133" s="647"/>
      <c r="DL133" s="647"/>
      <c r="DM133" s="647"/>
      <c r="DN133" s="647"/>
      <c r="DO133" s="647"/>
      <c r="DP133" s="647"/>
      <c r="DQ133" s="647"/>
      <c r="DR133" s="647"/>
      <c r="DS133" s="647"/>
      <c r="DT133" s="647"/>
      <c r="DU133" s="647"/>
      <c r="DV133" s="647"/>
      <c r="DW133" s="647"/>
      <c r="DX133" s="647"/>
      <c r="DY133" s="647"/>
      <c r="DZ133" s="647"/>
      <c r="EA133" s="647"/>
      <c r="EB133" s="647"/>
      <c r="EC133" s="647"/>
      <c r="ED133" s="647"/>
      <c r="EE133" s="647"/>
      <c r="EF133" s="647"/>
      <c r="EG133" s="647"/>
      <c r="EH133" s="647"/>
      <c r="EI133" s="647"/>
      <c r="EJ133" s="647"/>
      <c r="EK133" s="647"/>
      <c r="EL133" s="647"/>
      <c r="EM133" s="647"/>
      <c r="EN133" s="647"/>
      <c r="EO133" s="647"/>
      <c r="EP133" s="647"/>
      <c r="EQ133" s="647"/>
      <c r="ER133" s="647"/>
    </row>
    <row r="134" spans="1:148" s="359" customFormat="1" ht="43.5" customHeight="1" x14ac:dyDescent="0.2">
      <c r="A134" s="354" t="s">
        <v>1030</v>
      </c>
      <c r="B134" s="353" t="s">
        <v>1026</v>
      </c>
      <c r="C134" s="458" t="s">
        <v>698</v>
      </c>
      <c r="D134" s="216" t="s">
        <v>1027</v>
      </c>
      <c r="E134" s="278" t="s">
        <v>796</v>
      </c>
      <c r="F134" s="278" t="s">
        <v>797</v>
      </c>
      <c r="G134" s="278" t="s">
        <v>1028</v>
      </c>
      <c r="H134" s="278" t="s">
        <v>1029</v>
      </c>
      <c r="I134" s="455" t="s">
        <v>484</v>
      </c>
      <c r="J134" s="354" t="s">
        <v>627</v>
      </c>
      <c r="K134" s="285">
        <f t="shared" si="11"/>
        <v>11452.360147897347</v>
      </c>
      <c r="L134" s="285">
        <v>9241.2999999999993</v>
      </c>
      <c r="M134" s="306"/>
      <c r="N134" s="311"/>
      <c r="O134" s="285">
        <v>950.74494400000003</v>
      </c>
      <c r="P134" s="503">
        <v>0</v>
      </c>
      <c r="Q134" s="503">
        <v>0</v>
      </c>
      <c r="R134" s="311">
        <v>0</v>
      </c>
      <c r="S134" s="311">
        <f t="shared" si="26"/>
        <v>9892.3620804707098</v>
      </c>
      <c r="T134" s="311">
        <f t="shared" si="27"/>
        <v>609.25312342663722</v>
      </c>
      <c r="U134" s="312">
        <v>0</v>
      </c>
      <c r="V134" s="300">
        <f t="shared" si="19"/>
        <v>-1.1368683772161603E-13</v>
      </c>
      <c r="W134" s="355"/>
      <c r="X134" s="381"/>
      <c r="Y134" s="357"/>
      <c r="Z134" s="357"/>
      <c r="AA134" s="357"/>
      <c r="AB134" s="357"/>
      <c r="AC134" s="357"/>
      <c r="AD134" s="358"/>
      <c r="AE134" s="358"/>
      <c r="AF134" s="358"/>
      <c r="AG134" s="358"/>
      <c r="AH134" s="358"/>
      <c r="AI134" s="358"/>
      <c r="AJ134" s="358"/>
      <c r="AK134" s="358"/>
      <c r="AL134" s="358"/>
      <c r="AM134" s="358"/>
      <c r="AN134" s="358"/>
      <c r="AO134" s="358"/>
      <c r="AP134" s="358"/>
      <c r="CQ134" s="647"/>
      <c r="CR134" s="647"/>
      <c r="CS134" s="647"/>
      <c r="CT134" s="647"/>
      <c r="CU134" s="647"/>
      <c r="CV134" s="647"/>
      <c r="CW134" s="647"/>
      <c r="CX134" s="647"/>
      <c r="CY134" s="647"/>
      <c r="CZ134" s="647"/>
      <c r="DA134" s="647"/>
      <c r="DB134" s="647"/>
      <c r="DC134" s="647"/>
      <c r="DD134" s="647"/>
      <c r="DE134" s="647"/>
      <c r="DF134" s="647"/>
      <c r="DG134" s="647"/>
      <c r="DH134" s="647"/>
      <c r="DI134" s="647"/>
      <c r="DJ134" s="647"/>
      <c r="DK134" s="647"/>
      <c r="DL134" s="647"/>
      <c r="DM134" s="647"/>
      <c r="DN134" s="647"/>
      <c r="DO134" s="647"/>
      <c r="DP134" s="647"/>
      <c r="DQ134" s="647"/>
      <c r="DR134" s="647"/>
      <c r="DS134" s="647"/>
      <c r="DT134" s="647"/>
      <c r="DU134" s="647"/>
      <c r="DV134" s="647"/>
      <c r="DW134" s="647"/>
      <c r="DX134" s="647"/>
      <c r="DY134" s="647"/>
      <c r="DZ134" s="647"/>
      <c r="EA134" s="647"/>
      <c r="EB134" s="647"/>
      <c r="EC134" s="647"/>
      <c r="ED134" s="647"/>
      <c r="EE134" s="647"/>
      <c r="EF134" s="647"/>
      <c r="EG134" s="647"/>
      <c r="EH134" s="647"/>
      <c r="EI134" s="647"/>
      <c r="EJ134" s="647"/>
      <c r="EK134" s="647"/>
      <c r="EL134" s="647"/>
      <c r="EM134" s="647"/>
      <c r="EN134" s="647"/>
      <c r="EO134" s="647"/>
      <c r="EP134" s="647"/>
      <c r="EQ134" s="647"/>
      <c r="ER134" s="647"/>
    </row>
    <row r="135" spans="1:148" s="359" customFormat="1" ht="43.5" customHeight="1" x14ac:dyDescent="0.2">
      <c r="A135" s="354" t="s">
        <v>1035</v>
      </c>
      <c r="B135" s="353" t="s">
        <v>1031</v>
      </c>
      <c r="C135" s="458" t="s">
        <v>698</v>
      </c>
      <c r="D135" s="216" t="s">
        <v>1032</v>
      </c>
      <c r="E135" s="278" t="s">
        <v>796</v>
      </c>
      <c r="F135" s="278" t="s">
        <v>797</v>
      </c>
      <c r="G135" s="278" t="s">
        <v>1033</v>
      </c>
      <c r="H135" s="278" t="s">
        <v>1034</v>
      </c>
      <c r="I135" s="455" t="s">
        <v>484</v>
      </c>
      <c r="J135" s="354" t="s">
        <v>627</v>
      </c>
      <c r="K135" s="285">
        <f t="shared" si="11"/>
        <v>7052.620475656433</v>
      </c>
      <c r="L135" s="285">
        <v>5691</v>
      </c>
      <c r="M135" s="306"/>
      <c r="N135" s="311"/>
      <c r="O135" s="285">
        <v>585.49008000000003</v>
      </c>
      <c r="P135" s="503">
        <v>0</v>
      </c>
      <c r="Q135" s="503">
        <v>0</v>
      </c>
      <c r="R135" s="311">
        <v>0</v>
      </c>
      <c r="S135" s="311">
        <f t="shared" si="26"/>
        <v>6091.9386449913763</v>
      </c>
      <c r="T135" s="311">
        <f t="shared" si="27"/>
        <v>375.19175066505716</v>
      </c>
      <c r="U135" s="312">
        <v>0</v>
      </c>
      <c r="V135" s="300">
        <f t="shared" si="19"/>
        <v>-1.1368683772161603E-13</v>
      </c>
      <c r="W135" s="355"/>
      <c r="X135" s="381"/>
      <c r="Y135" s="357"/>
      <c r="Z135" s="357"/>
      <c r="AA135" s="357"/>
      <c r="AB135" s="357"/>
      <c r="AC135" s="357"/>
      <c r="AD135" s="358"/>
      <c r="AE135" s="358"/>
      <c r="AF135" s="358"/>
      <c r="AG135" s="358"/>
      <c r="AH135" s="358"/>
      <c r="AI135" s="358"/>
      <c r="AJ135" s="358"/>
      <c r="AK135" s="358"/>
      <c r="AL135" s="358"/>
      <c r="AM135" s="358"/>
      <c r="AN135" s="358"/>
      <c r="AO135" s="358"/>
      <c r="AP135" s="358"/>
      <c r="CQ135" s="647"/>
      <c r="CR135" s="647"/>
      <c r="CS135" s="647"/>
      <c r="CT135" s="647"/>
      <c r="CU135" s="647"/>
      <c r="CV135" s="647"/>
      <c r="CW135" s="647"/>
      <c r="CX135" s="647"/>
      <c r="CY135" s="647"/>
      <c r="CZ135" s="647"/>
      <c r="DA135" s="647"/>
      <c r="DB135" s="647"/>
      <c r="DC135" s="647"/>
      <c r="DD135" s="647"/>
      <c r="DE135" s="647"/>
      <c r="DF135" s="647"/>
      <c r="DG135" s="647"/>
      <c r="DH135" s="647"/>
      <c r="DI135" s="647"/>
      <c r="DJ135" s="647"/>
      <c r="DK135" s="647"/>
      <c r="DL135" s="647"/>
      <c r="DM135" s="647"/>
      <c r="DN135" s="647"/>
      <c r="DO135" s="647"/>
      <c r="DP135" s="647"/>
      <c r="DQ135" s="647"/>
      <c r="DR135" s="647"/>
      <c r="DS135" s="647"/>
      <c r="DT135" s="647"/>
      <c r="DU135" s="647"/>
      <c r="DV135" s="647"/>
      <c r="DW135" s="647"/>
      <c r="DX135" s="647"/>
      <c r="DY135" s="647"/>
      <c r="DZ135" s="647"/>
      <c r="EA135" s="647"/>
      <c r="EB135" s="647"/>
      <c r="EC135" s="647"/>
      <c r="ED135" s="647"/>
      <c r="EE135" s="647"/>
      <c r="EF135" s="647"/>
      <c r="EG135" s="647"/>
      <c r="EH135" s="647"/>
      <c r="EI135" s="647"/>
      <c r="EJ135" s="647"/>
      <c r="EK135" s="647"/>
      <c r="EL135" s="647"/>
      <c r="EM135" s="647"/>
      <c r="EN135" s="647"/>
      <c r="EO135" s="647"/>
      <c r="EP135" s="647"/>
      <c r="EQ135" s="647"/>
      <c r="ER135" s="647"/>
    </row>
    <row r="136" spans="1:148" s="359" customFormat="1" ht="43.5" customHeight="1" x14ac:dyDescent="0.2">
      <c r="A136" s="354" t="s">
        <v>1188</v>
      </c>
      <c r="B136" s="353" t="s">
        <v>1036</v>
      </c>
      <c r="C136" s="458" t="s">
        <v>698</v>
      </c>
      <c r="D136" s="216" t="s">
        <v>1037</v>
      </c>
      <c r="E136" s="278" t="s">
        <v>796</v>
      </c>
      <c r="F136" s="278" t="s">
        <v>797</v>
      </c>
      <c r="G136" s="278" t="s">
        <v>1038</v>
      </c>
      <c r="H136" s="278" t="s">
        <v>1039</v>
      </c>
      <c r="I136" s="455" t="s">
        <v>484</v>
      </c>
      <c r="J136" s="354" t="s">
        <v>627</v>
      </c>
      <c r="K136" s="285">
        <f>SUM(N136:U136)</f>
        <v>415.89517336677199</v>
      </c>
      <c r="L136" s="285">
        <v>335.6</v>
      </c>
      <c r="M136" s="306"/>
      <c r="N136" s="311"/>
      <c r="O136" s="285">
        <v>34.526527999999999</v>
      </c>
      <c r="P136" s="503">
        <v>0</v>
      </c>
      <c r="Q136" s="503">
        <v>0</v>
      </c>
      <c r="R136" s="311">
        <v>0</v>
      </c>
      <c r="S136" s="311">
        <f>(L136*85%)*$S$9</f>
        <v>359.2434737759807</v>
      </c>
      <c r="T136" s="311">
        <f>(L136*5%)*$T$9</f>
        <v>22.125171590791282</v>
      </c>
      <c r="U136" s="312">
        <v>0</v>
      </c>
      <c r="V136" s="300">
        <f t="shared" si="19"/>
        <v>1.4210854715202004E-14</v>
      </c>
      <c r="W136" s="355"/>
      <c r="X136" s="381"/>
      <c r="Y136" s="357"/>
      <c r="Z136" s="357"/>
      <c r="AA136" s="357"/>
      <c r="AB136" s="357"/>
      <c r="AC136" s="357"/>
      <c r="AD136" s="358"/>
      <c r="AE136" s="358"/>
      <c r="AF136" s="358"/>
      <c r="AG136" s="358"/>
      <c r="AH136" s="358"/>
      <c r="AI136" s="358"/>
      <c r="AJ136" s="358"/>
      <c r="AK136" s="358"/>
      <c r="AL136" s="358"/>
      <c r="AM136" s="358"/>
      <c r="AN136" s="358"/>
      <c r="AO136" s="358"/>
      <c r="AP136" s="358"/>
      <c r="CQ136" s="647"/>
      <c r="CR136" s="647"/>
      <c r="CS136" s="647"/>
      <c r="CT136" s="647"/>
      <c r="CU136" s="647"/>
      <c r="CV136" s="647"/>
      <c r="CW136" s="647"/>
      <c r="CX136" s="647"/>
      <c r="CY136" s="647"/>
      <c r="CZ136" s="647"/>
      <c r="DA136" s="647"/>
      <c r="DB136" s="647"/>
      <c r="DC136" s="647"/>
      <c r="DD136" s="647"/>
      <c r="DE136" s="647"/>
      <c r="DF136" s="647"/>
      <c r="DG136" s="647"/>
      <c r="DH136" s="647"/>
      <c r="DI136" s="647"/>
      <c r="DJ136" s="647"/>
      <c r="DK136" s="647"/>
      <c r="DL136" s="647"/>
      <c r="DM136" s="647"/>
      <c r="DN136" s="647"/>
      <c r="DO136" s="647"/>
      <c r="DP136" s="647"/>
      <c r="DQ136" s="647"/>
      <c r="DR136" s="647"/>
      <c r="DS136" s="647"/>
      <c r="DT136" s="647"/>
      <c r="DU136" s="647"/>
      <c r="DV136" s="647"/>
      <c r="DW136" s="647"/>
      <c r="DX136" s="647"/>
      <c r="DY136" s="647"/>
      <c r="DZ136" s="647"/>
      <c r="EA136" s="647"/>
      <c r="EB136" s="647"/>
      <c r="EC136" s="647"/>
      <c r="ED136" s="647"/>
      <c r="EE136" s="647"/>
      <c r="EF136" s="647"/>
      <c r="EG136" s="647"/>
      <c r="EH136" s="647"/>
      <c r="EI136" s="647"/>
      <c r="EJ136" s="647"/>
      <c r="EK136" s="647"/>
      <c r="EL136" s="647"/>
      <c r="EM136" s="647"/>
      <c r="EN136" s="647"/>
      <c r="EO136" s="647"/>
      <c r="EP136" s="647"/>
      <c r="EQ136" s="647"/>
      <c r="ER136" s="647"/>
    </row>
    <row r="137" spans="1:148" s="359" customFormat="1" ht="43.5" customHeight="1" x14ac:dyDescent="0.2">
      <c r="A137" s="354" t="s">
        <v>1189</v>
      </c>
      <c r="B137" s="216" t="s">
        <v>1142</v>
      </c>
      <c r="C137" s="458" t="s">
        <v>698</v>
      </c>
      <c r="D137" s="216" t="s">
        <v>1146</v>
      </c>
      <c r="E137" s="278" t="s">
        <v>699</v>
      </c>
      <c r="F137" s="278" t="s">
        <v>74</v>
      </c>
      <c r="G137" s="278">
        <v>4.24</v>
      </c>
      <c r="H137" s="278">
        <v>4.24</v>
      </c>
      <c r="I137" s="455" t="s">
        <v>484</v>
      </c>
      <c r="J137" s="354">
        <v>2025</v>
      </c>
      <c r="K137" s="285">
        <f t="shared" ref="K137:K154" si="28">SUM(N137:U137)</f>
        <v>2762.2063612162851</v>
      </c>
      <c r="L137" s="285">
        <v>2424</v>
      </c>
      <c r="M137" s="390"/>
      <c r="N137" s="300"/>
      <c r="O137" s="285">
        <v>249.38112989999999</v>
      </c>
      <c r="P137" s="281">
        <v>0</v>
      </c>
      <c r="Q137" s="285">
        <f t="shared" ref="Q137:Q144" si="29">(L137*85%)*$Q$9</f>
        <v>2367.0432167328004</v>
      </c>
      <c r="R137" s="300">
        <f t="shared" ref="R137:R144" si="30">(L137*5%)*$R$9</f>
        <v>145.78201458348479</v>
      </c>
      <c r="S137" s="312"/>
      <c r="T137" s="312"/>
      <c r="U137" s="312"/>
      <c r="V137" s="300"/>
      <c r="W137" s="355"/>
      <c r="X137" s="381"/>
      <c r="Y137" s="357"/>
      <c r="Z137" s="357"/>
      <c r="AA137" s="357"/>
      <c r="AB137" s="357"/>
      <c r="AC137" s="357"/>
      <c r="AD137" s="358"/>
      <c r="AE137" s="358"/>
      <c r="AF137" s="358"/>
      <c r="AG137" s="358"/>
      <c r="AH137" s="358"/>
      <c r="AI137" s="358"/>
      <c r="AJ137" s="358"/>
      <c r="AK137" s="358"/>
      <c r="AL137" s="358"/>
      <c r="AM137" s="358"/>
      <c r="AN137" s="358"/>
      <c r="AO137" s="358"/>
      <c r="AP137" s="358"/>
      <c r="CQ137" s="647"/>
      <c r="CR137" s="647"/>
      <c r="CS137" s="647"/>
      <c r="CT137" s="647"/>
      <c r="CU137" s="647"/>
      <c r="CV137" s="647"/>
      <c r="CW137" s="647"/>
      <c r="CX137" s="647"/>
      <c r="CY137" s="647"/>
      <c r="CZ137" s="647"/>
      <c r="DA137" s="647"/>
      <c r="DB137" s="647"/>
      <c r="DC137" s="647"/>
      <c r="DD137" s="647"/>
      <c r="DE137" s="647"/>
      <c r="DF137" s="647"/>
      <c r="DG137" s="647"/>
      <c r="DH137" s="647"/>
      <c r="DI137" s="647"/>
      <c r="DJ137" s="647"/>
      <c r="DK137" s="647"/>
      <c r="DL137" s="647"/>
      <c r="DM137" s="647"/>
      <c r="DN137" s="647"/>
      <c r="DO137" s="647"/>
      <c r="DP137" s="647"/>
      <c r="DQ137" s="647"/>
      <c r="DR137" s="647"/>
      <c r="DS137" s="647"/>
      <c r="DT137" s="647"/>
      <c r="DU137" s="647"/>
      <c r="DV137" s="647"/>
      <c r="DW137" s="647"/>
      <c r="DX137" s="647"/>
      <c r="DY137" s="647"/>
      <c r="DZ137" s="647"/>
      <c r="EA137" s="647"/>
      <c r="EB137" s="647"/>
      <c r="EC137" s="647"/>
      <c r="ED137" s="647"/>
      <c r="EE137" s="647"/>
      <c r="EF137" s="647"/>
      <c r="EG137" s="647"/>
      <c r="EH137" s="647"/>
      <c r="EI137" s="647"/>
      <c r="EJ137" s="647"/>
      <c r="EK137" s="647"/>
      <c r="EL137" s="647"/>
      <c r="EM137" s="647"/>
      <c r="EN137" s="647"/>
      <c r="EO137" s="647"/>
      <c r="EP137" s="647"/>
      <c r="EQ137" s="647"/>
      <c r="ER137" s="647"/>
    </row>
    <row r="138" spans="1:148" s="359" customFormat="1" ht="43.5" customHeight="1" x14ac:dyDescent="0.2">
      <c r="A138" s="354" t="s">
        <v>1190</v>
      </c>
      <c r="B138" s="216" t="s">
        <v>1143</v>
      </c>
      <c r="C138" s="458" t="s">
        <v>698</v>
      </c>
      <c r="D138" s="216" t="s">
        <v>1147</v>
      </c>
      <c r="E138" s="278" t="s">
        <v>699</v>
      </c>
      <c r="F138" s="278" t="s">
        <v>74</v>
      </c>
      <c r="G138" s="278">
        <v>2.77</v>
      </c>
      <c r="H138" s="278">
        <v>2.77</v>
      </c>
      <c r="I138" s="455" t="s">
        <v>484</v>
      </c>
      <c r="J138" s="354">
        <v>2025</v>
      </c>
      <c r="K138" s="285">
        <f t="shared" si="28"/>
        <v>2485.9857171746562</v>
      </c>
      <c r="L138" s="285">
        <v>2181.6</v>
      </c>
      <c r="M138" s="390"/>
      <c r="N138" s="300"/>
      <c r="O138" s="285">
        <v>224.44300899000001</v>
      </c>
      <c r="P138" s="281">
        <v>0</v>
      </c>
      <c r="Q138" s="285">
        <f t="shared" si="29"/>
        <v>2130.3388950595199</v>
      </c>
      <c r="R138" s="300">
        <f t="shared" si="30"/>
        <v>131.20381312513629</v>
      </c>
      <c r="S138" s="312"/>
      <c r="T138" s="312"/>
      <c r="U138" s="312"/>
      <c r="V138" s="300"/>
      <c r="W138" s="355"/>
      <c r="X138" s="381"/>
      <c r="Y138" s="357"/>
      <c r="Z138" s="357"/>
      <c r="AA138" s="357"/>
      <c r="AB138" s="357"/>
      <c r="AC138" s="357"/>
      <c r="AD138" s="358"/>
      <c r="AE138" s="358"/>
      <c r="AF138" s="358"/>
      <c r="AG138" s="358"/>
      <c r="AH138" s="358"/>
      <c r="AI138" s="358"/>
      <c r="AJ138" s="358"/>
      <c r="AK138" s="358"/>
      <c r="AL138" s="358"/>
      <c r="AM138" s="358"/>
      <c r="AN138" s="358"/>
      <c r="AO138" s="358"/>
      <c r="AP138" s="358"/>
      <c r="CQ138" s="647"/>
      <c r="CR138" s="647"/>
      <c r="CS138" s="647"/>
      <c r="CT138" s="647"/>
      <c r="CU138" s="647"/>
      <c r="CV138" s="647"/>
      <c r="CW138" s="647"/>
      <c r="CX138" s="647"/>
      <c r="CY138" s="647"/>
      <c r="CZ138" s="647"/>
      <c r="DA138" s="647"/>
      <c r="DB138" s="647"/>
      <c r="DC138" s="647"/>
      <c r="DD138" s="647"/>
      <c r="DE138" s="647"/>
      <c r="DF138" s="647"/>
      <c r="DG138" s="647"/>
      <c r="DH138" s="647"/>
      <c r="DI138" s="647"/>
      <c r="DJ138" s="647"/>
      <c r="DK138" s="647"/>
      <c r="DL138" s="647"/>
      <c r="DM138" s="647"/>
      <c r="DN138" s="647"/>
      <c r="DO138" s="647"/>
      <c r="DP138" s="647"/>
      <c r="DQ138" s="647"/>
      <c r="DR138" s="647"/>
      <c r="DS138" s="647"/>
      <c r="DT138" s="647"/>
      <c r="DU138" s="647"/>
      <c r="DV138" s="647"/>
      <c r="DW138" s="647"/>
      <c r="DX138" s="647"/>
      <c r="DY138" s="647"/>
      <c r="DZ138" s="647"/>
      <c r="EA138" s="647"/>
      <c r="EB138" s="647"/>
      <c r="EC138" s="647"/>
      <c r="ED138" s="647"/>
      <c r="EE138" s="647"/>
      <c r="EF138" s="647"/>
      <c r="EG138" s="647"/>
      <c r="EH138" s="647"/>
      <c r="EI138" s="647"/>
      <c r="EJ138" s="647"/>
      <c r="EK138" s="647"/>
      <c r="EL138" s="647"/>
      <c r="EM138" s="647"/>
      <c r="EN138" s="647"/>
      <c r="EO138" s="647"/>
      <c r="EP138" s="647"/>
      <c r="EQ138" s="647"/>
      <c r="ER138" s="647"/>
    </row>
    <row r="139" spans="1:148" s="359" customFormat="1" ht="43.5" customHeight="1" x14ac:dyDescent="0.2">
      <c r="A139" s="354" t="s">
        <v>1191</v>
      </c>
      <c r="B139" s="216" t="s">
        <v>1148</v>
      </c>
      <c r="C139" s="458" t="s">
        <v>698</v>
      </c>
      <c r="D139" s="216" t="s">
        <v>1146</v>
      </c>
      <c r="E139" s="278" t="s">
        <v>699</v>
      </c>
      <c r="F139" s="278" t="s">
        <v>74</v>
      </c>
      <c r="G139" s="278">
        <v>10.35</v>
      </c>
      <c r="H139" s="278">
        <v>10.35</v>
      </c>
      <c r="I139" s="455" t="s">
        <v>484</v>
      </c>
      <c r="J139" s="354">
        <v>2025</v>
      </c>
      <c r="K139" s="285">
        <f t="shared" si="28"/>
        <v>2762.2063612162851</v>
      </c>
      <c r="L139" s="285">
        <v>2424</v>
      </c>
      <c r="M139" s="390"/>
      <c r="N139" s="300"/>
      <c r="O139" s="285">
        <v>249.38112989999999</v>
      </c>
      <c r="P139" s="281">
        <v>0</v>
      </c>
      <c r="Q139" s="285">
        <f t="shared" si="29"/>
        <v>2367.0432167328004</v>
      </c>
      <c r="R139" s="300">
        <f t="shared" si="30"/>
        <v>145.78201458348479</v>
      </c>
      <c r="S139" s="312"/>
      <c r="T139" s="312"/>
      <c r="U139" s="312"/>
      <c r="V139" s="300"/>
      <c r="W139" s="355"/>
      <c r="X139" s="381"/>
      <c r="Y139" s="357"/>
      <c r="Z139" s="357"/>
      <c r="AA139" s="357"/>
      <c r="AB139" s="357"/>
      <c r="AC139" s="357"/>
      <c r="AD139" s="358"/>
      <c r="AE139" s="358"/>
      <c r="AF139" s="358"/>
      <c r="AG139" s="358"/>
      <c r="AH139" s="358"/>
      <c r="AI139" s="358"/>
      <c r="AJ139" s="358"/>
      <c r="AK139" s="358"/>
      <c r="AL139" s="358"/>
      <c r="AM139" s="358"/>
      <c r="AN139" s="358"/>
      <c r="AO139" s="358"/>
      <c r="AP139" s="358"/>
      <c r="CQ139" s="647"/>
      <c r="CR139" s="647"/>
      <c r="CS139" s="647"/>
      <c r="CT139" s="647"/>
      <c r="CU139" s="647"/>
      <c r="CV139" s="647"/>
      <c r="CW139" s="647"/>
      <c r="CX139" s="647"/>
      <c r="CY139" s="647"/>
      <c r="CZ139" s="647"/>
      <c r="DA139" s="647"/>
      <c r="DB139" s="647"/>
      <c r="DC139" s="647"/>
      <c r="DD139" s="647"/>
      <c r="DE139" s="647"/>
      <c r="DF139" s="647"/>
      <c r="DG139" s="647"/>
      <c r="DH139" s="647"/>
      <c r="DI139" s="647"/>
      <c r="DJ139" s="647"/>
      <c r="DK139" s="647"/>
      <c r="DL139" s="647"/>
      <c r="DM139" s="647"/>
      <c r="DN139" s="647"/>
      <c r="DO139" s="647"/>
      <c r="DP139" s="647"/>
      <c r="DQ139" s="647"/>
      <c r="DR139" s="647"/>
      <c r="DS139" s="647"/>
      <c r="DT139" s="647"/>
      <c r="DU139" s="647"/>
      <c r="DV139" s="647"/>
      <c r="DW139" s="647"/>
      <c r="DX139" s="647"/>
      <c r="DY139" s="647"/>
      <c r="DZ139" s="647"/>
      <c r="EA139" s="647"/>
      <c r="EB139" s="647"/>
      <c r="EC139" s="647"/>
      <c r="ED139" s="647"/>
      <c r="EE139" s="647"/>
      <c r="EF139" s="647"/>
      <c r="EG139" s="647"/>
      <c r="EH139" s="647"/>
      <c r="EI139" s="647"/>
      <c r="EJ139" s="647"/>
      <c r="EK139" s="647"/>
      <c r="EL139" s="647"/>
      <c r="EM139" s="647"/>
      <c r="EN139" s="647"/>
      <c r="EO139" s="647"/>
      <c r="EP139" s="647"/>
      <c r="EQ139" s="647"/>
      <c r="ER139" s="647"/>
    </row>
    <row r="140" spans="1:148" s="359" customFormat="1" ht="43.5" customHeight="1" x14ac:dyDescent="0.2">
      <c r="A140" s="354" t="s">
        <v>1192</v>
      </c>
      <c r="B140" s="216" t="s">
        <v>1149</v>
      </c>
      <c r="C140" s="458" t="s">
        <v>698</v>
      </c>
      <c r="D140" s="216" t="s">
        <v>1150</v>
      </c>
      <c r="E140" s="278" t="s">
        <v>699</v>
      </c>
      <c r="F140" s="278" t="s">
        <v>74</v>
      </c>
      <c r="G140" s="278">
        <v>11.84</v>
      </c>
      <c r="H140" s="278">
        <v>11.84</v>
      </c>
      <c r="I140" s="455" t="s">
        <v>484</v>
      </c>
      <c r="J140" s="354">
        <v>2025</v>
      </c>
      <c r="K140" s="285">
        <f t="shared" si="28"/>
        <v>2762.2063612162851</v>
      </c>
      <c r="L140" s="285">
        <v>2424</v>
      </c>
      <c r="M140" s="390"/>
      <c r="N140" s="300"/>
      <c r="O140" s="285">
        <v>249.38112989999999</v>
      </c>
      <c r="P140" s="281">
        <v>0</v>
      </c>
      <c r="Q140" s="285">
        <f t="shared" si="29"/>
        <v>2367.0432167328004</v>
      </c>
      <c r="R140" s="300">
        <f t="shared" si="30"/>
        <v>145.78201458348479</v>
      </c>
      <c r="S140" s="312"/>
      <c r="T140" s="312"/>
      <c r="U140" s="312"/>
      <c r="V140" s="300"/>
      <c r="W140" s="355"/>
      <c r="X140" s="381"/>
      <c r="Y140" s="357"/>
      <c r="Z140" s="357"/>
      <c r="AA140" s="357"/>
      <c r="AB140" s="357"/>
      <c r="AC140" s="357"/>
      <c r="AD140" s="358"/>
      <c r="AE140" s="358"/>
      <c r="AF140" s="358"/>
      <c r="AG140" s="358"/>
      <c r="AH140" s="358"/>
      <c r="AI140" s="358"/>
      <c r="AJ140" s="358"/>
      <c r="AK140" s="358"/>
      <c r="AL140" s="358"/>
      <c r="AM140" s="358"/>
      <c r="AN140" s="358"/>
      <c r="AO140" s="358"/>
      <c r="AP140" s="358"/>
      <c r="CQ140" s="647"/>
      <c r="CR140" s="647"/>
      <c r="CS140" s="647"/>
      <c r="CT140" s="647"/>
      <c r="CU140" s="647"/>
      <c r="CV140" s="647"/>
      <c r="CW140" s="647"/>
      <c r="CX140" s="647"/>
      <c r="CY140" s="647"/>
      <c r="CZ140" s="647"/>
      <c r="DA140" s="647"/>
      <c r="DB140" s="647"/>
      <c r="DC140" s="647"/>
      <c r="DD140" s="647"/>
      <c r="DE140" s="647"/>
      <c r="DF140" s="647"/>
      <c r="DG140" s="647"/>
      <c r="DH140" s="647"/>
      <c r="DI140" s="647"/>
      <c r="DJ140" s="647"/>
      <c r="DK140" s="647"/>
      <c r="DL140" s="647"/>
      <c r="DM140" s="647"/>
      <c r="DN140" s="647"/>
      <c r="DO140" s="647"/>
      <c r="DP140" s="647"/>
      <c r="DQ140" s="647"/>
      <c r="DR140" s="647"/>
      <c r="DS140" s="647"/>
      <c r="DT140" s="647"/>
      <c r="DU140" s="647"/>
      <c r="DV140" s="647"/>
      <c r="DW140" s="647"/>
      <c r="DX140" s="647"/>
      <c r="DY140" s="647"/>
      <c r="DZ140" s="647"/>
      <c r="EA140" s="647"/>
      <c r="EB140" s="647"/>
      <c r="EC140" s="647"/>
      <c r="ED140" s="647"/>
      <c r="EE140" s="647"/>
      <c r="EF140" s="647"/>
      <c r="EG140" s="647"/>
      <c r="EH140" s="647"/>
      <c r="EI140" s="647"/>
      <c r="EJ140" s="647"/>
      <c r="EK140" s="647"/>
      <c r="EL140" s="647"/>
      <c r="EM140" s="647"/>
      <c r="EN140" s="647"/>
      <c r="EO140" s="647"/>
      <c r="EP140" s="647"/>
      <c r="EQ140" s="647"/>
      <c r="ER140" s="647"/>
    </row>
    <row r="141" spans="1:148" s="359" customFormat="1" ht="43.5" customHeight="1" x14ac:dyDescent="0.2">
      <c r="A141" s="354" t="s">
        <v>1193</v>
      </c>
      <c r="B141" s="216" t="s">
        <v>1151</v>
      </c>
      <c r="C141" s="458" t="s">
        <v>698</v>
      </c>
      <c r="D141" s="216" t="s">
        <v>1152</v>
      </c>
      <c r="E141" s="278" t="s">
        <v>699</v>
      </c>
      <c r="F141" s="278" t="s">
        <v>74</v>
      </c>
      <c r="G141" s="278">
        <v>7.36</v>
      </c>
      <c r="H141" s="278">
        <v>7.36</v>
      </c>
      <c r="I141" s="455" t="s">
        <v>484</v>
      </c>
      <c r="J141" s="354">
        <v>2025</v>
      </c>
      <c r="K141" s="285">
        <f t="shared" si="28"/>
        <v>2762.2063612162851</v>
      </c>
      <c r="L141" s="285">
        <v>2424</v>
      </c>
      <c r="M141" s="390"/>
      <c r="N141" s="300"/>
      <c r="O141" s="285">
        <v>249.38112989999999</v>
      </c>
      <c r="P141" s="281">
        <v>0</v>
      </c>
      <c r="Q141" s="285">
        <f t="shared" si="29"/>
        <v>2367.0432167328004</v>
      </c>
      <c r="R141" s="300">
        <f t="shared" si="30"/>
        <v>145.78201458348479</v>
      </c>
      <c r="S141" s="312"/>
      <c r="T141" s="312"/>
      <c r="U141" s="312"/>
      <c r="V141" s="300"/>
      <c r="W141" s="355"/>
      <c r="X141" s="381"/>
      <c r="Y141" s="357"/>
      <c r="Z141" s="357"/>
      <c r="AA141" s="357"/>
      <c r="AB141" s="357"/>
      <c r="AC141" s="357"/>
      <c r="AD141" s="358"/>
      <c r="AE141" s="358"/>
      <c r="AF141" s="358"/>
      <c r="AG141" s="358"/>
      <c r="AH141" s="358"/>
      <c r="AI141" s="358"/>
      <c r="AJ141" s="358"/>
      <c r="AK141" s="358"/>
      <c r="AL141" s="358"/>
      <c r="AM141" s="358"/>
      <c r="AN141" s="358"/>
      <c r="AO141" s="358"/>
      <c r="AP141" s="358"/>
      <c r="CQ141" s="647"/>
      <c r="CR141" s="647"/>
      <c r="CS141" s="647"/>
      <c r="CT141" s="647"/>
      <c r="CU141" s="647"/>
      <c r="CV141" s="647"/>
      <c r="CW141" s="647"/>
      <c r="CX141" s="647"/>
      <c r="CY141" s="647"/>
      <c r="CZ141" s="647"/>
      <c r="DA141" s="647"/>
      <c r="DB141" s="647"/>
      <c r="DC141" s="647"/>
      <c r="DD141" s="647"/>
      <c r="DE141" s="647"/>
      <c r="DF141" s="647"/>
      <c r="DG141" s="647"/>
      <c r="DH141" s="647"/>
      <c r="DI141" s="647"/>
      <c r="DJ141" s="647"/>
      <c r="DK141" s="647"/>
      <c r="DL141" s="647"/>
      <c r="DM141" s="647"/>
      <c r="DN141" s="647"/>
      <c r="DO141" s="647"/>
      <c r="DP141" s="647"/>
      <c r="DQ141" s="647"/>
      <c r="DR141" s="647"/>
      <c r="DS141" s="647"/>
      <c r="DT141" s="647"/>
      <c r="DU141" s="647"/>
      <c r="DV141" s="647"/>
      <c r="DW141" s="647"/>
      <c r="DX141" s="647"/>
      <c r="DY141" s="647"/>
      <c r="DZ141" s="647"/>
      <c r="EA141" s="647"/>
      <c r="EB141" s="647"/>
      <c r="EC141" s="647"/>
      <c r="ED141" s="647"/>
      <c r="EE141" s="647"/>
      <c r="EF141" s="647"/>
      <c r="EG141" s="647"/>
      <c r="EH141" s="647"/>
      <c r="EI141" s="647"/>
      <c r="EJ141" s="647"/>
      <c r="EK141" s="647"/>
      <c r="EL141" s="647"/>
      <c r="EM141" s="647"/>
      <c r="EN141" s="647"/>
      <c r="EO141" s="647"/>
      <c r="EP141" s="647"/>
      <c r="EQ141" s="647"/>
      <c r="ER141" s="647"/>
    </row>
    <row r="142" spans="1:148" s="359" customFormat="1" ht="43.5" customHeight="1" x14ac:dyDescent="0.2">
      <c r="A142" s="354" t="s">
        <v>1194</v>
      </c>
      <c r="B142" s="216" t="s">
        <v>1153</v>
      </c>
      <c r="C142" s="458" t="s">
        <v>698</v>
      </c>
      <c r="D142" s="216" t="s">
        <v>1154</v>
      </c>
      <c r="E142" s="278" t="s">
        <v>699</v>
      </c>
      <c r="F142" s="278" t="s">
        <v>74</v>
      </c>
      <c r="G142" s="278">
        <v>13.89</v>
      </c>
      <c r="H142" s="278">
        <v>13.89</v>
      </c>
      <c r="I142" s="455" t="s">
        <v>484</v>
      </c>
      <c r="J142" s="354">
        <v>2025</v>
      </c>
      <c r="K142" s="285">
        <f t="shared" si="28"/>
        <v>2762.2063612162851</v>
      </c>
      <c r="L142" s="285">
        <v>2424</v>
      </c>
      <c r="M142" s="390"/>
      <c r="N142" s="300"/>
      <c r="O142" s="285">
        <v>249.38112989999999</v>
      </c>
      <c r="P142" s="281">
        <v>0</v>
      </c>
      <c r="Q142" s="285">
        <f t="shared" si="29"/>
        <v>2367.0432167328004</v>
      </c>
      <c r="R142" s="300">
        <f t="shared" si="30"/>
        <v>145.78201458348479</v>
      </c>
      <c r="S142" s="312"/>
      <c r="T142" s="312"/>
      <c r="U142" s="312"/>
      <c r="V142" s="300"/>
      <c r="W142" s="355"/>
      <c r="X142" s="381"/>
      <c r="Y142" s="357"/>
      <c r="Z142" s="357"/>
      <c r="AA142" s="357"/>
      <c r="AB142" s="357"/>
      <c r="AC142" s="357"/>
      <c r="AD142" s="358"/>
      <c r="AE142" s="358"/>
      <c r="AF142" s="358"/>
      <c r="AG142" s="358"/>
      <c r="AH142" s="358"/>
      <c r="AI142" s="358"/>
      <c r="AJ142" s="358"/>
      <c r="AK142" s="358"/>
      <c r="AL142" s="358"/>
      <c r="AM142" s="358"/>
      <c r="AN142" s="358"/>
      <c r="AO142" s="358"/>
      <c r="AP142" s="358"/>
      <c r="CQ142" s="647"/>
      <c r="CR142" s="647"/>
      <c r="CS142" s="647"/>
      <c r="CT142" s="647"/>
      <c r="CU142" s="647"/>
      <c r="CV142" s="647"/>
      <c r="CW142" s="647"/>
      <c r="CX142" s="647"/>
      <c r="CY142" s="647"/>
      <c r="CZ142" s="647"/>
      <c r="DA142" s="647"/>
      <c r="DB142" s="647"/>
      <c r="DC142" s="647"/>
      <c r="DD142" s="647"/>
      <c r="DE142" s="647"/>
      <c r="DF142" s="647"/>
      <c r="DG142" s="647"/>
      <c r="DH142" s="647"/>
      <c r="DI142" s="647"/>
      <c r="DJ142" s="647"/>
      <c r="DK142" s="647"/>
      <c r="DL142" s="647"/>
      <c r="DM142" s="647"/>
      <c r="DN142" s="647"/>
      <c r="DO142" s="647"/>
      <c r="DP142" s="647"/>
      <c r="DQ142" s="647"/>
      <c r="DR142" s="647"/>
      <c r="DS142" s="647"/>
      <c r="DT142" s="647"/>
      <c r="DU142" s="647"/>
      <c r="DV142" s="647"/>
      <c r="DW142" s="647"/>
      <c r="DX142" s="647"/>
      <c r="DY142" s="647"/>
      <c r="DZ142" s="647"/>
      <c r="EA142" s="647"/>
      <c r="EB142" s="647"/>
      <c r="EC142" s="647"/>
      <c r="ED142" s="647"/>
      <c r="EE142" s="647"/>
      <c r="EF142" s="647"/>
      <c r="EG142" s="647"/>
      <c r="EH142" s="647"/>
      <c r="EI142" s="647"/>
      <c r="EJ142" s="647"/>
      <c r="EK142" s="647"/>
      <c r="EL142" s="647"/>
      <c r="EM142" s="647"/>
      <c r="EN142" s="647"/>
      <c r="EO142" s="647"/>
      <c r="EP142" s="647"/>
      <c r="EQ142" s="647"/>
      <c r="ER142" s="647"/>
    </row>
    <row r="143" spans="1:148" s="359" customFormat="1" ht="43.5" customHeight="1" x14ac:dyDescent="0.2">
      <c r="A143" s="354" t="s">
        <v>1195</v>
      </c>
      <c r="B143" s="216" t="s">
        <v>1155</v>
      </c>
      <c r="C143" s="458" t="s">
        <v>698</v>
      </c>
      <c r="D143" s="216" t="s">
        <v>1156</v>
      </c>
      <c r="E143" s="278" t="s">
        <v>699</v>
      </c>
      <c r="F143" s="278" t="s">
        <v>74</v>
      </c>
      <c r="G143" s="278">
        <v>2.83</v>
      </c>
      <c r="H143" s="278">
        <v>2.83</v>
      </c>
      <c r="I143" s="455" t="s">
        <v>484</v>
      </c>
      <c r="J143" s="354">
        <v>2025</v>
      </c>
      <c r="K143" s="285">
        <f t="shared" si="28"/>
        <v>2762.2063612162851</v>
      </c>
      <c r="L143" s="285">
        <v>2424</v>
      </c>
      <c r="M143" s="390"/>
      <c r="N143" s="300"/>
      <c r="O143" s="285">
        <v>249.38112989999999</v>
      </c>
      <c r="P143" s="281">
        <v>0</v>
      </c>
      <c r="Q143" s="285">
        <f t="shared" si="29"/>
        <v>2367.0432167328004</v>
      </c>
      <c r="R143" s="300">
        <f t="shared" si="30"/>
        <v>145.78201458348479</v>
      </c>
      <c r="S143" s="312"/>
      <c r="T143" s="312"/>
      <c r="U143" s="312"/>
      <c r="V143" s="300"/>
      <c r="W143" s="355"/>
      <c r="X143" s="381"/>
      <c r="Y143" s="357"/>
      <c r="Z143" s="357"/>
      <c r="AA143" s="357"/>
      <c r="AB143" s="357"/>
      <c r="AC143" s="357"/>
      <c r="AD143" s="358"/>
      <c r="AE143" s="358"/>
      <c r="AF143" s="358"/>
      <c r="AG143" s="358"/>
      <c r="AH143" s="358"/>
      <c r="AI143" s="358"/>
      <c r="AJ143" s="358"/>
      <c r="AK143" s="358"/>
      <c r="AL143" s="358"/>
      <c r="AM143" s="358"/>
      <c r="AN143" s="358"/>
      <c r="AO143" s="358"/>
      <c r="AP143" s="358"/>
      <c r="CQ143" s="647"/>
      <c r="CR143" s="647"/>
      <c r="CS143" s="647"/>
      <c r="CT143" s="647"/>
      <c r="CU143" s="647"/>
      <c r="CV143" s="647"/>
      <c r="CW143" s="647"/>
      <c r="CX143" s="647"/>
      <c r="CY143" s="647"/>
      <c r="CZ143" s="647"/>
      <c r="DA143" s="647"/>
      <c r="DB143" s="647"/>
      <c r="DC143" s="647"/>
      <c r="DD143" s="647"/>
      <c r="DE143" s="647"/>
      <c r="DF143" s="647"/>
      <c r="DG143" s="647"/>
      <c r="DH143" s="647"/>
      <c r="DI143" s="647"/>
      <c r="DJ143" s="647"/>
      <c r="DK143" s="647"/>
      <c r="DL143" s="647"/>
      <c r="DM143" s="647"/>
      <c r="DN143" s="647"/>
      <c r="DO143" s="647"/>
      <c r="DP143" s="647"/>
      <c r="DQ143" s="647"/>
      <c r="DR143" s="647"/>
      <c r="DS143" s="647"/>
      <c r="DT143" s="647"/>
      <c r="DU143" s="647"/>
      <c r="DV143" s="647"/>
      <c r="DW143" s="647"/>
      <c r="DX143" s="647"/>
      <c r="DY143" s="647"/>
      <c r="DZ143" s="647"/>
      <c r="EA143" s="647"/>
      <c r="EB143" s="647"/>
      <c r="EC143" s="647"/>
      <c r="ED143" s="647"/>
      <c r="EE143" s="647"/>
      <c r="EF143" s="647"/>
      <c r="EG143" s="647"/>
      <c r="EH143" s="647"/>
      <c r="EI143" s="647"/>
      <c r="EJ143" s="647"/>
      <c r="EK143" s="647"/>
      <c r="EL143" s="647"/>
      <c r="EM143" s="647"/>
      <c r="EN143" s="647"/>
      <c r="EO143" s="647"/>
      <c r="EP143" s="647"/>
      <c r="EQ143" s="647"/>
      <c r="ER143" s="647"/>
    </row>
    <row r="144" spans="1:148" s="359" customFormat="1" ht="43.5" customHeight="1" x14ac:dyDescent="0.2">
      <c r="A144" s="354" t="s">
        <v>1196</v>
      </c>
      <c r="B144" s="216" t="s">
        <v>1157</v>
      </c>
      <c r="C144" s="458" t="s">
        <v>698</v>
      </c>
      <c r="D144" s="216" t="s">
        <v>1158</v>
      </c>
      <c r="E144" s="278" t="s">
        <v>699</v>
      </c>
      <c r="F144" s="278" t="s">
        <v>74</v>
      </c>
      <c r="G144" s="278"/>
      <c r="H144" s="278"/>
      <c r="I144" s="455" t="s">
        <v>484</v>
      </c>
      <c r="J144" s="354">
        <v>2025</v>
      </c>
      <c r="K144" s="285">
        <f t="shared" si="28"/>
        <v>2762.2063612162851</v>
      </c>
      <c r="L144" s="285">
        <v>2424</v>
      </c>
      <c r="M144" s="390"/>
      <c r="N144" s="300"/>
      <c r="O144" s="285">
        <v>249.38112989999999</v>
      </c>
      <c r="P144" s="281">
        <v>0</v>
      </c>
      <c r="Q144" s="285">
        <f t="shared" si="29"/>
        <v>2367.0432167328004</v>
      </c>
      <c r="R144" s="300">
        <f t="shared" si="30"/>
        <v>145.78201458348479</v>
      </c>
      <c r="S144" s="312"/>
      <c r="T144" s="312"/>
      <c r="U144" s="312"/>
      <c r="V144" s="300"/>
      <c r="W144" s="355"/>
      <c r="X144" s="381"/>
      <c r="Y144" s="357"/>
      <c r="Z144" s="357"/>
      <c r="AA144" s="357"/>
      <c r="AB144" s="357"/>
      <c r="AC144" s="357"/>
      <c r="AD144" s="358"/>
      <c r="AE144" s="358"/>
      <c r="AF144" s="358"/>
      <c r="AG144" s="358"/>
      <c r="AH144" s="358"/>
      <c r="AI144" s="358"/>
      <c r="AJ144" s="358"/>
      <c r="AK144" s="358"/>
      <c r="AL144" s="358"/>
      <c r="AM144" s="358"/>
      <c r="AN144" s="358"/>
      <c r="AO144" s="358"/>
      <c r="AP144" s="358"/>
      <c r="CQ144" s="647"/>
      <c r="CR144" s="647"/>
      <c r="CS144" s="647"/>
      <c r="CT144" s="647"/>
      <c r="CU144" s="647"/>
      <c r="CV144" s="647"/>
      <c r="CW144" s="647"/>
      <c r="CX144" s="647"/>
      <c r="CY144" s="647"/>
      <c r="CZ144" s="647"/>
      <c r="DA144" s="647"/>
      <c r="DB144" s="647"/>
      <c r="DC144" s="647"/>
      <c r="DD144" s="647"/>
      <c r="DE144" s="647"/>
      <c r="DF144" s="647"/>
      <c r="DG144" s="647"/>
      <c r="DH144" s="647"/>
      <c r="DI144" s="647"/>
      <c r="DJ144" s="647"/>
      <c r="DK144" s="647"/>
      <c r="DL144" s="647"/>
      <c r="DM144" s="647"/>
      <c r="DN144" s="647"/>
      <c r="DO144" s="647"/>
      <c r="DP144" s="647"/>
      <c r="DQ144" s="647"/>
      <c r="DR144" s="647"/>
      <c r="DS144" s="647"/>
      <c r="DT144" s="647"/>
      <c r="DU144" s="647"/>
      <c r="DV144" s="647"/>
      <c r="DW144" s="647"/>
      <c r="DX144" s="647"/>
      <c r="DY144" s="647"/>
      <c r="DZ144" s="647"/>
      <c r="EA144" s="647"/>
      <c r="EB144" s="647"/>
      <c r="EC144" s="647"/>
      <c r="ED144" s="647"/>
      <c r="EE144" s="647"/>
      <c r="EF144" s="647"/>
      <c r="EG144" s="647"/>
      <c r="EH144" s="647"/>
      <c r="EI144" s="647"/>
      <c r="EJ144" s="647"/>
      <c r="EK144" s="647"/>
      <c r="EL144" s="647"/>
      <c r="EM144" s="647"/>
      <c r="EN144" s="647"/>
      <c r="EO144" s="647"/>
      <c r="EP144" s="647"/>
      <c r="EQ144" s="647"/>
      <c r="ER144" s="647"/>
    </row>
    <row r="145" spans="1:148" s="359" customFormat="1" ht="43.5" customHeight="1" x14ac:dyDescent="0.2">
      <c r="A145" s="354" t="s">
        <v>1197</v>
      </c>
      <c r="B145" s="216" t="s">
        <v>1159</v>
      </c>
      <c r="C145" s="458" t="s">
        <v>698</v>
      </c>
      <c r="D145" s="216" t="s">
        <v>1160</v>
      </c>
      <c r="E145" s="278" t="s">
        <v>699</v>
      </c>
      <c r="F145" s="278" t="s">
        <v>74</v>
      </c>
      <c r="G145" s="278">
        <v>10.57</v>
      </c>
      <c r="H145" s="278">
        <v>10.57</v>
      </c>
      <c r="I145" s="455" t="s">
        <v>484</v>
      </c>
      <c r="J145" s="354">
        <v>2024</v>
      </c>
      <c r="K145" s="285">
        <f t="shared" si="28"/>
        <v>2649.4052285784001</v>
      </c>
      <c r="L145" s="285">
        <v>2424</v>
      </c>
      <c r="M145" s="390"/>
      <c r="N145" s="311"/>
      <c r="O145" s="285">
        <v>249.38112989999999</v>
      </c>
      <c r="P145" s="503">
        <f t="shared" ref="P145:P146" si="31">(L145*85%)*$P$9</f>
        <v>2260.7862623999999</v>
      </c>
      <c r="Q145" s="503">
        <f t="shared" ref="Q145:Q146" si="32">(L145*5%)*$Q$9</f>
        <v>139.23783627840001</v>
      </c>
      <c r="R145" s="312"/>
      <c r="S145" s="312"/>
      <c r="T145" s="312"/>
      <c r="U145" s="312"/>
      <c r="V145" s="300"/>
      <c r="W145" s="355"/>
      <c r="X145" s="381"/>
      <c r="Y145" s="357"/>
      <c r="Z145" s="357"/>
      <c r="AA145" s="357"/>
      <c r="AB145" s="357"/>
      <c r="AC145" s="357"/>
      <c r="AD145" s="358"/>
      <c r="AE145" s="358"/>
      <c r="AF145" s="358"/>
      <c r="AG145" s="358"/>
      <c r="AH145" s="358"/>
      <c r="AI145" s="358"/>
      <c r="AJ145" s="358"/>
      <c r="AK145" s="358"/>
      <c r="AL145" s="358"/>
      <c r="AM145" s="358"/>
      <c r="AN145" s="358"/>
      <c r="AO145" s="358"/>
      <c r="AP145" s="358"/>
      <c r="CQ145" s="647"/>
      <c r="CR145" s="647"/>
      <c r="CS145" s="647"/>
      <c r="CT145" s="647"/>
      <c r="CU145" s="647"/>
      <c r="CV145" s="647"/>
      <c r="CW145" s="647"/>
      <c r="CX145" s="647"/>
      <c r="CY145" s="647"/>
      <c r="CZ145" s="647"/>
      <c r="DA145" s="647"/>
      <c r="DB145" s="647"/>
      <c r="DC145" s="647"/>
      <c r="DD145" s="647"/>
      <c r="DE145" s="647"/>
      <c r="DF145" s="647"/>
      <c r="DG145" s="647"/>
      <c r="DH145" s="647"/>
      <c r="DI145" s="647"/>
      <c r="DJ145" s="647"/>
      <c r="DK145" s="647"/>
      <c r="DL145" s="647"/>
      <c r="DM145" s="647"/>
      <c r="DN145" s="647"/>
      <c r="DO145" s="647"/>
      <c r="DP145" s="647"/>
      <c r="DQ145" s="647"/>
      <c r="DR145" s="647"/>
      <c r="DS145" s="647"/>
      <c r="DT145" s="647"/>
      <c r="DU145" s="647"/>
      <c r="DV145" s="647"/>
      <c r="DW145" s="647"/>
      <c r="DX145" s="647"/>
      <c r="DY145" s="647"/>
      <c r="DZ145" s="647"/>
      <c r="EA145" s="647"/>
      <c r="EB145" s="647"/>
      <c r="EC145" s="647"/>
      <c r="ED145" s="647"/>
      <c r="EE145" s="647"/>
      <c r="EF145" s="647"/>
      <c r="EG145" s="647"/>
      <c r="EH145" s="647"/>
      <c r="EI145" s="647"/>
      <c r="EJ145" s="647"/>
      <c r="EK145" s="647"/>
      <c r="EL145" s="647"/>
      <c r="EM145" s="647"/>
      <c r="EN145" s="647"/>
      <c r="EO145" s="647"/>
      <c r="EP145" s="647"/>
      <c r="EQ145" s="647"/>
      <c r="ER145" s="647"/>
    </row>
    <row r="146" spans="1:148" s="359" customFormat="1" ht="43.5" customHeight="1" x14ac:dyDescent="0.2">
      <c r="A146" s="354" t="s">
        <v>1198</v>
      </c>
      <c r="B146" s="216" t="s">
        <v>1161</v>
      </c>
      <c r="C146" s="458" t="s">
        <v>698</v>
      </c>
      <c r="D146" s="216" t="s">
        <v>1162</v>
      </c>
      <c r="E146" s="278" t="s">
        <v>699</v>
      </c>
      <c r="F146" s="278" t="s">
        <v>74</v>
      </c>
      <c r="G146" s="278"/>
      <c r="H146" s="278"/>
      <c r="I146" s="455" t="s">
        <v>484</v>
      </c>
      <c r="J146" s="354">
        <v>2024</v>
      </c>
      <c r="K146" s="285">
        <f>SUM(N146:U146)</f>
        <v>2649.4052285784001</v>
      </c>
      <c r="L146" s="285">
        <v>2424</v>
      </c>
      <c r="M146" s="390"/>
      <c r="N146" s="311"/>
      <c r="O146" s="285">
        <v>249.38112989999999</v>
      </c>
      <c r="P146" s="503">
        <f t="shared" si="31"/>
        <v>2260.7862623999999</v>
      </c>
      <c r="Q146" s="503">
        <f t="shared" si="32"/>
        <v>139.23783627840001</v>
      </c>
      <c r="R146" s="312"/>
      <c r="S146" s="312"/>
      <c r="T146" s="312"/>
      <c r="U146" s="312"/>
      <c r="V146" s="300"/>
      <c r="W146" s="355"/>
      <c r="X146" s="381"/>
      <c r="Y146" s="357"/>
      <c r="Z146" s="357"/>
      <c r="AA146" s="357"/>
      <c r="AB146" s="357"/>
      <c r="AC146" s="357"/>
      <c r="AD146" s="358"/>
      <c r="AE146" s="358"/>
      <c r="AF146" s="358"/>
      <c r="AG146" s="358"/>
      <c r="AH146" s="358"/>
      <c r="AI146" s="358"/>
      <c r="AJ146" s="358"/>
      <c r="AK146" s="358"/>
      <c r="AL146" s="358"/>
      <c r="AM146" s="358"/>
      <c r="AN146" s="358"/>
      <c r="AO146" s="358"/>
      <c r="AP146" s="358"/>
      <c r="CQ146" s="647"/>
      <c r="CR146" s="647"/>
      <c r="CS146" s="647"/>
      <c r="CT146" s="647"/>
      <c r="CU146" s="647"/>
      <c r="CV146" s="647"/>
      <c r="CW146" s="647"/>
      <c r="CX146" s="647"/>
      <c r="CY146" s="647"/>
      <c r="CZ146" s="647"/>
      <c r="DA146" s="647"/>
      <c r="DB146" s="647"/>
      <c r="DC146" s="647"/>
      <c r="DD146" s="647"/>
      <c r="DE146" s="647"/>
      <c r="DF146" s="647"/>
      <c r="DG146" s="647"/>
      <c r="DH146" s="647"/>
      <c r="DI146" s="647"/>
      <c r="DJ146" s="647"/>
      <c r="DK146" s="647"/>
      <c r="DL146" s="647"/>
      <c r="DM146" s="647"/>
      <c r="DN146" s="647"/>
      <c r="DO146" s="647"/>
      <c r="DP146" s="647"/>
      <c r="DQ146" s="647"/>
      <c r="DR146" s="647"/>
      <c r="DS146" s="647"/>
      <c r="DT146" s="647"/>
      <c r="DU146" s="647"/>
      <c r="DV146" s="647"/>
      <c r="DW146" s="647"/>
      <c r="DX146" s="647"/>
      <c r="DY146" s="647"/>
      <c r="DZ146" s="647"/>
      <c r="EA146" s="647"/>
      <c r="EB146" s="647"/>
      <c r="EC146" s="647"/>
      <c r="ED146" s="647"/>
      <c r="EE146" s="647"/>
      <c r="EF146" s="647"/>
      <c r="EG146" s="647"/>
      <c r="EH146" s="647"/>
      <c r="EI146" s="647"/>
      <c r="EJ146" s="647"/>
      <c r="EK146" s="647"/>
      <c r="EL146" s="647"/>
      <c r="EM146" s="647"/>
      <c r="EN146" s="647"/>
      <c r="EO146" s="647"/>
      <c r="EP146" s="647"/>
      <c r="EQ146" s="647"/>
      <c r="ER146" s="647"/>
    </row>
    <row r="147" spans="1:148" s="359" customFormat="1" ht="43.5" customHeight="1" x14ac:dyDescent="0.2">
      <c r="A147" s="354" t="s">
        <v>1199</v>
      </c>
      <c r="B147" s="216" t="s">
        <v>1163</v>
      </c>
      <c r="C147" s="458" t="s">
        <v>698</v>
      </c>
      <c r="D147" s="216" t="s">
        <v>1164</v>
      </c>
      <c r="E147" s="278" t="s">
        <v>699</v>
      </c>
      <c r="F147" s="278" t="s">
        <v>74</v>
      </c>
      <c r="G147" s="278">
        <v>8.0299999999999994</v>
      </c>
      <c r="H147" s="278">
        <v>8.0299999999999994</v>
      </c>
      <c r="I147" s="455" t="s">
        <v>484</v>
      </c>
      <c r="J147" s="354">
        <v>2025</v>
      </c>
      <c r="K147" s="285">
        <f t="shared" si="28"/>
        <v>2762.2063612162851</v>
      </c>
      <c r="L147" s="285">
        <v>2424</v>
      </c>
      <c r="M147" s="390"/>
      <c r="N147" s="300"/>
      <c r="O147" s="285">
        <v>249.38112989999999</v>
      </c>
      <c r="P147" s="281">
        <v>0</v>
      </c>
      <c r="Q147" s="285">
        <f>(L147*85%)*$Q$9</f>
        <v>2367.0432167328004</v>
      </c>
      <c r="R147" s="300">
        <f>(L147*5%)*$R$9</f>
        <v>145.78201458348479</v>
      </c>
      <c r="S147" s="312"/>
      <c r="T147" s="312"/>
      <c r="U147" s="312"/>
      <c r="V147" s="300"/>
      <c r="W147" s="355"/>
      <c r="X147" s="381"/>
      <c r="Y147" s="357"/>
      <c r="Z147" s="357"/>
      <c r="AA147" s="357"/>
      <c r="AB147" s="357"/>
      <c r="AC147" s="357"/>
      <c r="AD147" s="358"/>
      <c r="AE147" s="358"/>
      <c r="AF147" s="358"/>
      <c r="AG147" s="358"/>
      <c r="AH147" s="358"/>
      <c r="AI147" s="358"/>
      <c r="AJ147" s="358"/>
      <c r="AK147" s="358"/>
      <c r="AL147" s="358"/>
      <c r="AM147" s="358"/>
      <c r="AN147" s="358"/>
      <c r="AO147" s="358"/>
      <c r="AP147" s="358"/>
      <c r="CQ147" s="647"/>
      <c r="CR147" s="647"/>
      <c r="CS147" s="647"/>
      <c r="CT147" s="647"/>
      <c r="CU147" s="647"/>
      <c r="CV147" s="647"/>
      <c r="CW147" s="647"/>
      <c r="CX147" s="647"/>
      <c r="CY147" s="647"/>
      <c r="CZ147" s="647"/>
      <c r="DA147" s="647"/>
      <c r="DB147" s="647"/>
      <c r="DC147" s="647"/>
      <c r="DD147" s="647"/>
      <c r="DE147" s="647"/>
      <c r="DF147" s="647"/>
      <c r="DG147" s="647"/>
      <c r="DH147" s="647"/>
      <c r="DI147" s="647"/>
      <c r="DJ147" s="647"/>
      <c r="DK147" s="647"/>
      <c r="DL147" s="647"/>
      <c r="DM147" s="647"/>
      <c r="DN147" s="647"/>
      <c r="DO147" s="647"/>
      <c r="DP147" s="647"/>
      <c r="DQ147" s="647"/>
      <c r="DR147" s="647"/>
      <c r="DS147" s="647"/>
      <c r="DT147" s="647"/>
      <c r="DU147" s="647"/>
      <c r="DV147" s="647"/>
      <c r="DW147" s="647"/>
      <c r="DX147" s="647"/>
      <c r="DY147" s="647"/>
      <c r="DZ147" s="647"/>
      <c r="EA147" s="647"/>
      <c r="EB147" s="647"/>
      <c r="EC147" s="647"/>
      <c r="ED147" s="647"/>
      <c r="EE147" s="647"/>
      <c r="EF147" s="647"/>
      <c r="EG147" s="647"/>
      <c r="EH147" s="647"/>
      <c r="EI147" s="647"/>
      <c r="EJ147" s="647"/>
      <c r="EK147" s="647"/>
      <c r="EL147" s="647"/>
      <c r="EM147" s="647"/>
      <c r="EN147" s="647"/>
      <c r="EO147" s="647"/>
      <c r="EP147" s="647"/>
      <c r="EQ147" s="647"/>
      <c r="ER147" s="647"/>
    </row>
    <row r="148" spans="1:148" s="359" customFormat="1" ht="43.5" customHeight="1" x14ac:dyDescent="0.2">
      <c r="A148" s="354" t="s">
        <v>1200</v>
      </c>
      <c r="B148" s="216" t="s">
        <v>1165</v>
      </c>
      <c r="C148" s="458" t="s">
        <v>698</v>
      </c>
      <c r="D148" s="216" t="s">
        <v>1167</v>
      </c>
      <c r="E148" s="278" t="s">
        <v>699</v>
      </c>
      <c r="F148" s="278" t="s">
        <v>74</v>
      </c>
      <c r="G148" s="278"/>
      <c r="H148" s="278"/>
      <c r="I148" s="455" t="s">
        <v>484</v>
      </c>
      <c r="J148" s="354">
        <v>2024</v>
      </c>
      <c r="K148" s="285">
        <f t="shared" si="28"/>
        <v>2119.52417593272</v>
      </c>
      <c r="L148" s="285">
        <v>1939.2</v>
      </c>
      <c r="M148" s="390"/>
      <c r="N148" s="311"/>
      <c r="O148" s="285">
        <v>199.50489698999999</v>
      </c>
      <c r="P148" s="503">
        <f t="shared" ref="P148:P154" si="33">(L148*85%)*$P$9</f>
        <v>1808.62900992</v>
      </c>
      <c r="Q148" s="503">
        <f t="shared" ref="Q148:Q154" si="34">(L148*5%)*$Q$9</f>
        <v>111.39026902272001</v>
      </c>
      <c r="R148" s="312"/>
      <c r="S148" s="312"/>
      <c r="T148" s="312"/>
      <c r="U148" s="312"/>
      <c r="V148" s="300"/>
      <c r="W148" s="355"/>
      <c r="X148" s="381"/>
      <c r="Y148" s="357"/>
      <c r="Z148" s="357"/>
      <c r="AA148" s="357"/>
      <c r="AB148" s="357"/>
      <c r="AC148" s="357"/>
      <c r="AD148" s="358"/>
      <c r="AE148" s="358"/>
      <c r="AF148" s="358"/>
      <c r="AG148" s="358"/>
      <c r="AH148" s="358"/>
      <c r="AI148" s="358"/>
      <c r="AJ148" s="358"/>
      <c r="AK148" s="358"/>
      <c r="AL148" s="358"/>
      <c r="AM148" s="358"/>
      <c r="AN148" s="358"/>
      <c r="AO148" s="358"/>
      <c r="AP148" s="358"/>
      <c r="CQ148" s="647"/>
      <c r="CR148" s="647"/>
      <c r="CS148" s="647"/>
      <c r="CT148" s="647"/>
      <c r="CU148" s="647"/>
      <c r="CV148" s="647"/>
      <c r="CW148" s="647"/>
      <c r="CX148" s="647"/>
      <c r="CY148" s="647"/>
      <c r="CZ148" s="647"/>
      <c r="DA148" s="647"/>
      <c r="DB148" s="647"/>
      <c r="DC148" s="647"/>
      <c r="DD148" s="647"/>
      <c r="DE148" s="647"/>
      <c r="DF148" s="647"/>
      <c r="DG148" s="647"/>
      <c r="DH148" s="647"/>
      <c r="DI148" s="647"/>
      <c r="DJ148" s="647"/>
      <c r="DK148" s="647"/>
      <c r="DL148" s="647"/>
      <c r="DM148" s="647"/>
      <c r="DN148" s="647"/>
      <c r="DO148" s="647"/>
      <c r="DP148" s="647"/>
      <c r="DQ148" s="647"/>
      <c r="DR148" s="647"/>
      <c r="DS148" s="647"/>
      <c r="DT148" s="647"/>
      <c r="DU148" s="647"/>
      <c r="DV148" s="647"/>
      <c r="DW148" s="647"/>
      <c r="DX148" s="647"/>
      <c r="DY148" s="647"/>
      <c r="DZ148" s="647"/>
      <c r="EA148" s="647"/>
      <c r="EB148" s="647"/>
      <c r="EC148" s="647"/>
      <c r="ED148" s="647"/>
      <c r="EE148" s="647"/>
      <c r="EF148" s="647"/>
      <c r="EG148" s="647"/>
      <c r="EH148" s="647"/>
      <c r="EI148" s="647"/>
      <c r="EJ148" s="647"/>
      <c r="EK148" s="647"/>
      <c r="EL148" s="647"/>
      <c r="EM148" s="647"/>
      <c r="EN148" s="647"/>
      <c r="EO148" s="647"/>
      <c r="EP148" s="647"/>
      <c r="EQ148" s="647"/>
      <c r="ER148" s="647"/>
    </row>
    <row r="149" spans="1:148" s="359" customFormat="1" ht="43.5" customHeight="1" x14ac:dyDescent="0.2">
      <c r="A149" s="354" t="s">
        <v>1201</v>
      </c>
      <c r="B149" s="216" t="s">
        <v>1166</v>
      </c>
      <c r="C149" s="458" t="s">
        <v>698</v>
      </c>
      <c r="D149" s="216" t="s">
        <v>1168</v>
      </c>
      <c r="E149" s="278" t="s">
        <v>699</v>
      </c>
      <c r="F149" s="278" t="s">
        <v>74</v>
      </c>
      <c r="G149" s="391">
        <v>9.6</v>
      </c>
      <c r="H149" s="391">
        <v>9.6</v>
      </c>
      <c r="I149" s="455" t="s">
        <v>484</v>
      </c>
      <c r="J149" s="354" t="s">
        <v>621</v>
      </c>
      <c r="K149" s="285">
        <f t="shared" si="28"/>
        <v>5033.7457874889596</v>
      </c>
      <c r="L149" s="285">
        <v>4605.6000000000004</v>
      </c>
      <c r="M149" s="390"/>
      <c r="N149" s="311"/>
      <c r="O149" s="285">
        <v>473.7</v>
      </c>
      <c r="P149" s="503">
        <f t="shared" si="33"/>
        <v>4295.4938985600002</v>
      </c>
      <c r="Q149" s="503">
        <f t="shared" si="34"/>
        <v>264.55188892896007</v>
      </c>
      <c r="R149" s="312"/>
      <c r="S149" s="312"/>
      <c r="T149" s="312"/>
      <c r="U149" s="312"/>
      <c r="V149" s="300"/>
      <c r="W149" s="355"/>
      <c r="X149" s="381"/>
      <c r="Y149" s="357"/>
      <c r="Z149" s="357"/>
      <c r="AA149" s="357"/>
      <c r="AB149" s="357"/>
      <c r="AC149" s="357"/>
      <c r="AD149" s="358"/>
      <c r="AE149" s="358"/>
      <c r="AF149" s="358"/>
      <c r="AG149" s="358"/>
      <c r="AH149" s="358"/>
      <c r="AI149" s="358"/>
      <c r="AJ149" s="358"/>
      <c r="AK149" s="358"/>
      <c r="AL149" s="358"/>
      <c r="AM149" s="358"/>
      <c r="AN149" s="358"/>
      <c r="AO149" s="358"/>
      <c r="AP149" s="358"/>
      <c r="CQ149" s="647"/>
      <c r="CR149" s="647"/>
      <c r="CS149" s="647"/>
      <c r="CT149" s="647"/>
      <c r="CU149" s="647"/>
      <c r="CV149" s="647"/>
      <c r="CW149" s="647"/>
      <c r="CX149" s="647"/>
      <c r="CY149" s="647"/>
      <c r="CZ149" s="647"/>
      <c r="DA149" s="647"/>
      <c r="DB149" s="647"/>
      <c r="DC149" s="647"/>
      <c r="DD149" s="647"/>
      <c r="DE149" s="647"/>
      <c r="DF149" s="647"/>
      <c r="DG149" s="647"/>
      <c r="DH149" s="647"/>
      <c r="DI149" s="647"/>
      <c r="DJ149" s="647"/>
      <c r="DK149" s="647"/>
      <c r="DL149" s="647"/>
      <c r="DM149" s="647"/>
      <c r="DN149" s="647"/>
      <c r="DO149" s="647"/>
      <c r="DP149" s="647"/>
      <c r="DQ149" s="647"/>
      <c r="DR149" s="647"/>
      <c r="DS149" s="647"/>
      <c r="DT149" s="647"/>
      <c r="DU149" s="647"/>
      <c r="DV149" s="647"/>
      <c r="DW149" s="647"/>
      <c r="DX149" s="647"/>
      <c r="DY149" s="647"/>
      <c r="DZ149" s="647"/>
      <c r="EA149" s="647"/>
      <c r="EB149" s="647"/>
      <c r="EC149" s="647"/>
      <c r="ED149" s="647"/>
      <c r="EE149" s="647"/>
      <c r="EF149" s="647"/>
      <c r="EG149" s="647"/>
      <c r="EH149" s="647"/>
      <c r="EI149" s="647"/>
      <c r="EJ149" s="647"/>
      <c r="EK149" s="647"/>
      <c r="EL149" s="647"/>
      <c r="EM149" s="647"/>
      <c r="EN149" s="647"/>
      <c r="EO149" s="647"/>
      <c r="EP149" s="647"/>
      <c r="EQ149" s="647"/>
      <c r="ER149" s="647"/>
    </row>
    <row r="150" spans="1:148" s="359" customFormat="1" ht="43.5" customHeight="1" x14ac:dyDescent="0.2">
      <c r="A150" s="354" t="s">
        <v>1202</v>
      </c>
      <c r="B150" s="216" t="s">
        <v>1169</v>
      </c>
      <c r="C150" s="458" t="s">
        <v>698</v>
      </c>
      <c r="D150" s="216" t="s">
        <v>1170</v>
      </c>
      <c r="E150" s="278" t="s">
        <v>699</v>
      </c>
      <c r="F150" s="278" t="s">
        <v>74</v>
      </c>
      <c r="G150" s="278"/>
      <c r="H150" s="278"/>
      <c r="I150" s="455" t="s">
        <v>484</v>
      </c>
      <c r="J150" s="354" t="s">
        <v>621</v>
      </c>
      <c r="K150" s="285">
        <f t="shared" si="28"/>
        <v>2649.4052285784001</v>
      </c>
      <c r="L150" s="285">
        <v>2424</v>
      </c>
      <c r="M150" s="390"/>
      <c r="N150" s="311"/>
      <c r="O150" s="285">
        <v>249.38112989999999</v>
      </c>
      <c r="P150" s="503">
        <f t="shared" si="33"/>
        <v>2260.7862623999999</v>
      </c>
      <c r="Q150" s="503">
        <f t="shared" si="34"/>
        <v>139.23783627840001</v>
      </c>
      <c r="R150" s="312"/>
      <c r="S150" s="312"/>
      <c r="T150" s="312"/>
      <c r="U150" s="312"/>
      <c r="V150" s="300"/>
      <c r="W150" s="355"/>
      <c r="X150" s="381"/>
      <c r="Y150" s="357"/>
      <c r="Z150" s="357"/>
      <c r="AA150" s="357"/>
      <c r="AB150" s="357"/>
      <c r="AC150" s="357"/>
      <c r="AD150" s="358"/>
      <c r="AE150" s="358"/>
      <c r="AF150" s="358"/>
      <c r="AG150" s="358"/>
      <c r="AH150" s="358"/>
      <c r="AI150" s="358"/>
      <c r="AJ150" s="358"/>
      <c r="AK150" s="358"/>
      <c r="AL150" s="358"/>
      <c r="AM150" s="358"/>
      <c r="AN150" s="358"/>
      <c r="AO150" s="358"/>
      <c r="AP150" s="358"/>
      <c r="CQ150" s="647"/>
      <c r="CR150" s="647"/>
      <c r="CS150" s="647"/>
      <c r="CT150" s="647"/>
      <c r="CU150" s="647"/>
      <c r="CV150" s="647"/>
      <c r="CW150" s="647"/>
      <c r="CX150" s="647"/>
      <c r="CY150" s="647"/>
      <c r="CZ150" s="647"/>
      <c r="DA150" s="647"/>
      <c r="DB150" s="647"/>
      <c r="DC150" s="647"/>
      <c r="DD150" s="647"/>
      <c r="DE150" s="647"/>
      <c r="DF150" s="647"/>
      <c r="DG150" s="647"/>
      <c r="DH150" s="647"/>
      <c r="DI150" s="647"/>
      <c r="DJ150" s="647"/>
      <c r="DK150" s="647"/>
      <c r="DL150" s="647"/>
      <c r="DM150" s="647"/>
      <c r="DN150" s="647"/>
      <c r="DO150" s="647"/>
      <c r="DP150" s="647"/>
      <c r="DQ150" s="647"/>
      <c r="DR150" s="647"/>
      <c r="DS150" s="647"/>
      <c r="DT150" s="647"/>
      <c r="DU150" s="647"/>
      <c r="DV150" s="647"/>
      <c r="DW150" s="647"/>
      <c r="DX150" s="647"/>
      <c r="DY150" s="647"/>
      <c r="DZ150" s="647"/>
      <c r="EA150" s="647"/>
      <c r="EB150" s="647"/>
      <c r="EC150" s="647"/>
      <c r="ED150" s="647"/>
      <c r="EE150" s="647"/>
      <c r="EF150" s="647"/>
      <c r="EG150" s="647"/>
      <c r="EH150" s="647"/>
      <c r="EI150" s="647"/>
      <c r="EJ150" s="647"/>
      <c r="EK150" s="647"/>
      <c r="EL150" s="647"/>
      <c r="EM150" s="647"/>
      <c r="EN150" s="647"/>
      <c r="EO150" s="647"/>
      <c r="EP150" s="647"/>
      <c r="EQ150" s="647"/>
      <c r="ER150" s="647"/>
    </row>
    <row r="151" spans="1:148" s="359" customFormat="1" ht="43.5" customHeight="1" x14ac:dyDescent="0.2">
      <c r="A151" s="354" t="s">
        <v>1203</v>
      </c>
      <c r="B151" s="216" t="s">
        <v>1171</v>
      </c>
      <c r="C151" s="458" t="s">
        <v>698</v>
      </c>
      <c r="D151" s="216" t="s">
        <v>1172</v>
      </c>
      <c r="E151" s="278" t="s">
        <v>699</v>
      </c>
      <c r="F151" s="278" t="s">
        <v>74</v>
      </c>
      <c r="G151" s="278"/>
      <c r="H151" s="278"/>
      <c r="I151" s="455" t="s">
        <v>484</v>
      </c>
      <c r="J151" s="354" t="s">
        <v>621</v>
      </c>
      <c r="K151" s="285">
        <f t="shared" si="28"/>
        <v>4239.0483507854397</v>
      </c>
      <c r="L151" s="285">
        <v>3878.4</v>
      </c>
      <c r="M151" s="306"/>
      <c r="N151" s="311"/>
      <c r="O151" s="285">
        <v>399.00979289999998</v>
      </c>
      <c r="P151" s="503">
        <f t="shared" si="33"/>
        <v>3617.2580198400001</v>
      </c>
      <c r="Q151" s="503">
        <f t="shared" si="34"/>
        <v>222.78053804544001</v>
      </c>
      <c r="R151" s="312"/>
      <c r="S151" s="312"/>
      <c r="T151" s="312"/>
      <c r="U151" s="312"/>
      <c r="V151" s="300"/>
      <c r="W151" s="355"/>
      <c r="X151" s="381"/>
      <c r="Y151" s="357"/>
      <c r="Z151" s="357"/>
      <c r="AA151" s="357"/>
      <c r="AB151" s="357"/>
      <c r="AC151" s="357"/>
      <c r="AD151" s="358"/>
      <c r="AE151" s="358"/>
      <c r="AF151" s="358"/>
      <c r="AG151" s="358"/>
      <c r="AH151" s="358"/>
      <c r="AI151" s="358"/>
      <c r="AJ151" s="358"/>
      <c r="AK151" s="358"/>
      <c r="AL151" s="358"/>
      <c r="AM151" s="358"/>
      <c r="AN151" s="358"/>
      <c r="AO151" s="358"/>
      <c r="AP151" s="358"/>
      <c r="CQ151" s="647"/>
      <c r="CR151" s="647"/>
      <c r="CS151" s="647"/>
      <c r="CT151" s="647"/>
      <c r="CU151" s="647"/>
      <c r="CV151" s="647"/>
      <c r="CW151" s="647"/>
      <c r="CX151" s="647"/>
      <c r="CY151" s="647"/>
      <c r="CZ151" s="647"/>
      <c r="DA151" s="647"/>
      <c r="DB151" s="647"/>
      <c r="DC151" s="647"/>
      <c r="DD151" s="647"/>
      <c r="DE151" s="647"/>
      <c r="DF151" s="647"/>
      <c r="DG151" s="647"/>
      <c r="DH151" s="647"/>
      <c r="DI151" s="647"/>
      <c r="DJ151" s="647"/>
      <c r="DK151" s="647"/>
      <c r="DL151" s="647"/>
      <c r="DM151" s="647"/>
      <c r="DN151" s="647"/>
      <c r="DO151" s="647"/>
      <c r="DP151" s="647"/>
      <c r="DQ151" s="647"/>
      <c r="DR151" s="647"/>
      <c r="DS151" s="647"/>
      <c r="DT151" s="647"/>
      <c r="DU151" s="647"/>
      <c r="DV151" s="647"/>
      <c r="DW151" s="647"/>
      <c r="DX151" s="647"/>
      <c r="DY151" s="647"/>
      <c r="DZ151" s="647"/>
      <c r="EA151" s="647"/>
      <c r="EB151" s="647"/>
      <c r="EC151" s="647"/>
      <c r="ED151" s="647"/>
      <c r="EE151" s="647"/>
      <c r="EF151" s="647"/>
      <c r="EG151" s="647"/>
      <c r="EH151" s="647"/>
      <c r="EI151" s="647"/>
      <c r="EJ151" s="647"/>
      <c r="EK151" s="647"/>
      <c r="EL151" s="647"/>
      <c r="EM151" s="647"/>
      <c r="EN151" s="647"/>
      <c r="EO151" s="647"/>
      <c r="EP151" s="647"/>
      <c r="EQ151" s="647"/>
      <c r="ER151" s="647"/>
    </row>
    <row r="152" spans="1:148" s="359" customFormat="1" ht="43.5" customHeight="1" x14ac:dyDescent="0.2">
      <c r="A152" s="354" t="s">
        <v>1204</v>
      </c>
      <c r="B152" s="216" t="s">
        <v>1173</v>
      </c>
      <c r="C152" s="458" t="s">
        <v>698</v>
      </c>
      <c r="D152" s="216" t="s">
        <v>1174</v>
      </c>
      <c r="E152" s="278" t="s">
        <v>699</v>
      </c>
      <c r="F152" s="278" t="s">
        <v>74</v>
      </c>
      <c r="G152" s="278"/>
      <c r="H152" s="278"/>
      <c r="I152" s="455" t="s">
        <v>484</v>
      </c>
      <c r="J152" s="354" t="s">
        <v>621</v>
      </c>
      <c r="K152" s="285">
        <f t="shared" si="28"/>
        <v>2649.4052285784001</v>
      </c>
      <c r="L152" s="285">
        <v>2424</v>
      </c>
      <c r="M152" s="306"/>
      <c r="N152" s="311"/>
      <c r="O152" s="285">
        <v>249.38112989999999</v>
      </c>
      <c r="P152" s="503">
        <f t="shared" si="33"/>
        <v>2260.7862623999999</v>
      </c>
      <c r="Q152" s="503">
        <f t="shared" si="34"/>
        <v>139.23783627840001</v>
      </c>
      <c r="R152" s="312"/>
      <c r="S152" s="312"/>
      <c r="T152" s="312"/>
      <c r="U152" s="312"/>
      <c r="V152" s="300"/>
      <c r="W152" s="355"/>
      <c r="X152" s="381"/>
      <c r="Y152" s="357"/>
      <c r="Z152" s="357"/>
      <c r="AA152" s="357"/>
      <c r="AB152" s="357"/>
      <c r="AC152" s="357"/>
      <c r="AD152" s="358"/>
      <c r="AE152" s="358"/>
      <c r="AF152" s="358"/>
      <c r="AG152" s="358"/>
      <c r="AH152" s="358"/>
      <c r="AI152" s="358"/>
      <c r="AJ152" s="358"/>
      <c r="AK152" s="358"/>
      <c r="AL152" s="358"/>
      <c r="AM152" s="358"/>
      <c r="AN152" s="358"/>
      <c r="AO152" s="358"/>
      <c r="AP152" s="358"/>
      <c r="CQ152" s="647"/>
      <c r="CR152" s="647"/>
      <c r="CS152" s="647"/>
      <c r="CT152" s="647"/>
      <c r="CU152" s="647"/>
      <c r="CV152" s="647"/>
      <c r="CW152" s="647"/>
      <c r="CX152" s="647"/>
      <c r="CY152" s="647"/>
      <c r="CZ152" s="647"/>
      <c r="DA152" s="647"/>
      <c r="DB152" s="647"/>
      <c r="DC152" s="647"/>
      <c r="DD152" s="647"/>
      <c r="DE152" s="647"/>
      <c r="DF152" s="647"/>
      <c r="DG152" s="647"/>
      <c r="DH152" s="647"/>
      <c r="DI152" s="647"/>
      <c r="DJ152" s="647"/>
      <c r="DK152" s="647"/>
      <c r="DL152" s="647"/>
      <c r="DM152" s="647"/>
      <c r="DN152" s="647"/>
      <c r="DO152" s="647"/>
      <c r="DP152" s="647"/>
      <c r="DQ152" s="647"/>
      <c r="DR152" s="647"/>
      <c r="DS152" s="647"/>
      <c r="DT152" s="647"/>
      <c r="DU152" s="647"/>
      <c r="DV152" s="647"/>
      <c r="DW152" s="647"/>
      <c r="DX152" s="647"/>
      <c r="DY152" s="647"/>
      <c r="DZ152" s="647"/>
      <c r="EA152" s="647"/>
      <c r="EB152" s="647"/>
      <c r="EC152" s="647"/>
      <c r="ED152" s="647"/>
      <c r="EE152" s="647"/>
      <c r="EF152" s="647"/>
      <c r="EG152" s="647"/>
      <c r="EH152" s="647"/>
      <c r="EI152" s="647"/>
      <c r="EJ152" s="647"/>
      <c r="EK152" s="647"/>
      <c r="EL152" s="647"/>
      <c r="EM152" s="647"/>
      <c r="EN152" s="647"/>
      <c r="EO152" s="647"/>
      <c r="EP152" s="647"/>
      <c r="EQ152" s="647"/>
      <c r="ER152" s="647"/>
    </row>
    <row r="153" spans="1:148" s="359" customFormat="1" ht="43.5" customHeight="1" x14ac:dyDescent="0.2">
      <c r="A153" s="354" t="s">
        <v>1205</v>
      </c>
      <c r="B153" s="216" t="s">
        <v>1175</v>
      </c>
      <c r="C153" s="458" t="s">
        <v>698</v>
      </c>
      <c r="D153" s="216" t="s">
        <v>1176</v>
      </c>
      <c r="E153" s="278" t="s">
        <v>699</v>
      </c>
      <c r="F153" s="278" t="s">
        <v>74</v>
      </c>
      <c r="G153" s="278">
        <v>0.22</v>
      </c>
      <c r="H153" s="278">
        <v>0.22</v>
      </c>
      <c r="I153" s="455" t="s">
        <v>484</v>
      </c>
      <c r="J153" s="354" t="s">
        <v>621</v>
      </c>
      <c r="K153" s="285">
        <f t="shared" si="28"/>
        <v>2119.52417593272</v>
      </c>
      <c r="L153" s="285">
        <v>1939.2</v>
      </c>
      <c r="M153" s="306"/>
      <c r="N153" s="311"/>
      <c r="O153" s="285">
        <v>199.50489698999999</v>
      </c>
      <c r="P153" s="503">
        <f t="shared" si="33"/>
        <v>1808.62900992</v>
      </c>
      <c r="Q153" s="503">
        <f t="shared" si="34"/>
        <v>111.39026902272001</v>
      </c>
      <c r="R153" s="312"/>
      <c r="S153" s="312"/>
      <c r="T153" s="312"/>
      <c r="U153" s="312"/>
      <c r="V153" s="300"/>
      <c r="W153" s="355"/>
      <c r="X153" s="381"/>
      <c r="Y153" s="357"/>
      <c r="Z153" s="357"/>
      <c r="AA153" s="357"/>
      <c r="AB153" s="357"/>
      <c r="AC153" s="357"/>
      <c r="AD153" s="358"/>
      <c r="AE153" s="358"/>
      <c r="AF153" s="358"/>
      <c r="AG153" s="358"/>
      <c r="AH153" s="358"/>
      <c r="AI153" s="358"/>
      <c r="AJ153" s="358"/>
      <c r="AK153" s="358"/>
      <c r="AL153" s="358"/>
      <c r="AM153" s="358"/>
      <c r="AN153" s="358"/>
      <c r="AO153" s="358"/>
      <c r="AP153" s="358"/>
      <c r="CQ153" s="647"/>
      <c r="CR153" s="647"/>
      <c r="CS153" s="647"/>
      <c r="CT153" s="647"/>
      <c r="CU153" s="647"/>
      <c r="CV153" s="647"/>
      <c r="CW153" s="647"/>
      <c r="CX153" s="647"/>
      <c r="CY153" s="647"/>
      <c r="CZ153" s="647"/>
      <c r="DA153" s="647"/>
      <c r="DB153" s="647"/>
      <c r="DC153" s="647"/>
      <c r="DD153" s="647"/>
      <c r="DE153" s="647"/>
      <c r="DF153" s="647"/>
      <c r="DG153" s="647"/>
      <c r="DH153" s="647"/>
      <c r="DI153" s="647"/>
      <c r="DJ153" s="647"/>
      <c r="DK153" s="647"/>
      <c r="DL153" s="647"/>
      <c r="DM153" s="647"/>
      <c r="DN153" s="647"/>
      <c r="DO153" s="647"/>
      <c r="DP153" s="647"/>
      <c r="DQ153" s="647"/>
      <c r="DR153" s="647"/>
      <c r="DS153" s="647"/>
      <c r="DT153" s="647"/>
      <c r="DU153" s="647"/>
      <c r="DV153" s="647"/>
      <c r="DW153" s="647"/>
      <c r="DX153" s="647"/>
      <c r="DY153" s="647"/>
      <c r="DZ153" s="647"/>
      <c r="EA153" s="647"/>
      <c r="EB153" s="647"/>
      <c r="EC153" s="647"/>
      <c r="ED153" s="647"/>
      <c r="EE153" s="647"/>
      <c r="EF153" s="647"/>
      <c r="EG153" s="647"/>
      <c r="EH153" s="647"/>
      <c r="EI153" s="647"/>
      <c r="EJ153" s="647"/>
      <c r="EK153" s="647"/>
      <c r="EL153" s="647"/>
      <c r="EM153" s="647"/>
      <c r="EN153" s="647"/>
      <c r="EO153" s="647"/>
      <c r="EP153" s="647"/>
      <c r="EQ153" s="647"/>
      <c r="ER153" s="647"/>
    </row>
    <row r="154" spans="1:148" s="359" customFormat="1" ht="43.5" customHeight="1" x14ac:dyDescent="0.2">
      <c r="A154" s="384" t="s">
        <v>1206</v>
      </c>
      <c r="B154" s="216" t="s">
        <v>1177</v>
      </c>
      <c r="C154" s="458" t="s">
        <v>698</v>
      </c>
      <c r="D154" s="216" t="s">
        <v>1178</v>
      </c>
      <c r="E154" s="278" t="s">
        <v>699</v>
      </c>
      <c r="F154" s="278" t="s">
        <v>74</v>
      </c>
      <c r="G154" s="278"/>
      <c r="H154" s="278"/>
      <c r="I154" s="455" t="s">
        <v>484</v>
      </c>
      <c r="J154" s="354" t="s">
        <v>621</v>
      </c>
      <c r="K154" s="285">
        <f t="shared" si="28"/>
        <v>4768.9327712422401</v>
      </c>
      <c r="L154" s="285">
        <v>4363.2</v>
      </c>
      <c r="M154" s="306"/>
      <c r="N154" s="311"/>
      <c r="O154" s="285">
        <v>448.88939362112001</v>
      </c>
      <c r="P154" s="503">
        <f t="shared" si="33"/>
        <v>4069.41527232</v>
      </c>
      <c r="Q154" s="503">
        <f t="shared" si="34"/>
        <v>250.62810530112</v>
      </c>
      <c r="R154" s="312"/>
      <c r="S154" s="312"/>
      <c r="T154" s="312"/>
      <c r="U154" s="312"/>
      <c r="V154" s="300"/>
      <c r="W154" s="355"/>
      <c r="X154" s="381"/>
      <c r="Y154" s="357"/>
      <c r="Z154" s="357"/>
      <c r="AA154" s="357"/>
      <c r="AB154" s="357"/>
      <c r="AC154" s="357"/>
      <c r="AD154" s="358"/>
      <c r="AE154" s="358"/>
      <c r="AF154" s="358"/>
      <c r="AG154" s="358"/>
      <c r="AH154" s="358"/>
      <c r="AI154" s="358"/>
      <c r="AJ154" s="358"/>
      <c r="AK154" s="358"/>
      <c r="AL154" s="358"/>
      <c r="AM154" s="358"/>
      <c r="AN154" s="358"/>
      <c r="AO154" s="358"/>
      <c r="AP154" s="358"/>
      <c r="CQ154" s="647"/>
      <c r="CR154" s="647"/>
      <c r="CS154" s="647"/>
      <c r="CT154" s="647"/>
      <c r="CU154" s="647"/>
      <c r="CV154" s="647"/>
      <c r="CW154" s="647"/>
      <c r="CX154" s="647"/>
      <c r="CY154" s="647"/>
      <c r="CZ154" s="647"/>
      <c r="DA154" s="647"/>
      <c r="DB154" s="647"/>
      <c r="DC154" s="647"/>
      <c r="DD154" s="647"/>
      <c r="DE154" s="647"/>
      <c r="DF154" s="647"/>
      <c r="DG154" s="647"/>
      <c r="DH154" s="647"/>
      <c r="DI154" s="647"/>
      <c r="DJ154" s="647"/>
      <c r="DK154" s="647"/>
      <c r="DL154" s="647"/>
      <c r="DM154" s="647"/>
      <c r="DN154" s="647"/>
      <c r="DO154" s="647"/>
      <c r="DP154" s="647"/>
      <c r="DQ154" s="647"/>
      <c r="DR154" s="647"/>
      <c r="DS154" s="647"/>
      <c r="DT154" s="647"/>
      <c r="DU154" s="647"/>
      <c r="DV154" s="647"/>
      <c r="DW154" s="647"/>
      <c r="DX154" s="647"/>
      <c r="DY154" s="647"/>
      <c r="DZ154" s="647"/>
      <c r="EA154" s="647"/>
      <c r="EB154" s="647"/>
      <c r="EC154" s="647"/>
      <c r="ED154" s="647"/>
      <c r="EE154" s="647"/>
      <c r="EF154" s="647"/>
      <c r="EG154" s="647"/>
      <c r="EH154" s="647"/>
      <c r="EI154" s="647"/>
      <c r="EJ154" s="647"/>
      <c r="EK154" s="647"/>
      <c r="EL154" s="647"/>
      <c r="EM154" s="647"/>
      <c r="EN154" s="647"/>
      <c r="EO154" s="647"/>
      <c r="EP154" s="647"/>
      <c r="EQ154" s="647"/>
      <c r="ER154" s="647"/>
    </row>
    <row r="155" spans="1:148" s="359" customFormat="1" ht="43.5" customHeight="1" x14ac:dyDescent="0.2">
      <c r="A155" s="384" t="s">
        <v>1207</v>
      </c>
      <c r="B155" s="500" t="s">
        <v>1180</v>
      </c>
      <c r="C155" s="458" t="s">
        <v>698</v>
      </c>
      <c r="D155" s="511" t="s">
        <v>1179</v>
      </c>
      <c r="E155" s="386" t="s">
        <v>699</v>
      </c>
      <c r="F155" s="386" t="s">
        <v>74</v>
      </c>
      <c r="G155" s="386"/>
      <c r="H155" s="386"/>
      <c r="I155" s="455" t="s">
        <v>484</v>
      </c>
      <c r="J155" s="384" t="s">
        <v>621</v>
      </c>
      <c r="K155" s="503">
        <f>SUM(N155:U155)</f>
        <v>6564.4892797426965</v>
      </c>
      <c r="L155" s="446">
        <v>6006</v>
      </c>
      <c r="M155" s="392"/>
      <c r="N155" s="311"/>
      <c r="O155" s="285">
        <v>617.894916433096</v>
      </c>
      <c r="P155" s="503">
        <f>(L155*85%)*$P$9</f>
        <v>5601.6016055999999</v>
      </c>
      <c r="Q155" s="503">
        <f>(L155*5%)*$Q$9</f>
        <v>344.99275770960003</v>
      </c>
      <c r="R155" s="313"/>
      <c r="S155" s="313"/>
      <c r="T155" s="313"/>
      <c r="U155" s="313"/>
      <c r="V155" s="311"/>
      <c r="W155" s="393"/>
      <c r="X155" s="394"/>
      <c r="Y155" s="365"/>
      <c r="Z155" s="365"/>
      <c r="AA155" s="365"/>
      <c r="AB155" s="365"/>
      <c r="AC155" s="365"/>
      <c r="AD155" s="395"/>
      <c r="AE155" s="395"/>
      <c r="AF155" s="395"/>
      <c r="AG155" s="395"/>
      <c r="AH155" s="395"/>
      <c r="AI155" s="395"/>
      <c r="AJ155" s="395"/>
      <c r="AK155" s="395"/>
      <c r="AL155" s="395"/>
      <c r="AM155" s="395"/>
      <c r="AN155" s="358"/>
      <c r="AO155" s="358"/>
      <c r="AP155" s="358"/>
      <c r="CQ155" s="647"/>
      <c r="CR155" s="647"/>
      <c r="CS155" s="647"/>
      <c r="CT155" s="647"/>
      <c r="CU155" s="647"/>
      <c r="CV155" s="647"/>
      <c r="CW155" s="647"/>
      <c r="CX155" s="647"/>
      <c r="CY155" s="647"/>
      <c r="CZ155" s="647"/>
      <c r="DA155" s="647"/>
      <c r="DB155" s="647"/>
      <c r="DC155" s="647"/>
      <c r="DD155" s="647"/>
      <c r="DE155" s="647"/>
      <c r="DF155" s="647"/>
      <c r="DG155" s="647"/>
      <c r="DH155" s="647"/>
      <c r="DI155" s="647"/>
      <c r="DJ155" s="647"/>
      <c r="DK155" s="647"/>
      <c r="DL155" s="647"/>
      <c r="DM155" s="647"/>
      <c r="DN155" s="647"/>
      <c r="DO155" s="647"/>
      <c r="DP155" s="647"/>
      <c r="DQ155" s="647"/>
      <c r="DR155" s="647"/>
      <c r="DS155" s="647"/>
      <c r="DT155" s="647"/>
      <c r="DU155" s="647"/>
      <c r="DV155" s="647"/>
      <c r="DW155" s="647"/>
      <c r="DX155" s="647"/>
      <c r="DY155" s="647"/>
      <c r="DZ155" s="647"/>
      <c r="EA155" s="647"/>
      <c r="EB155" s="647"/>
      <c r="EC155" s="647"/>
      <c r="ED155" s="647"/>
      <c r="EE155" s="647"/>
      <c r="EF155" s="647"/>
      <c r="EG155" s="647"/>
      <c r="EH155" s="647"/>
      <c r="EI155" s="647"/>
      <c r="EJ155" s="647"/>
      <c r="EK155" s="647"/>
      <c r="EL155" s="647"/>
      <c r="EM155" s="647"/>
      <c r="EN155" s="647"/>
      <c r="EO155" s="647"/>
      <c r="EP155" s="647"/>
      <c r="EQ155" s="647"/>
      <c r="ER155" s="647"/>
    </row>
    <row r="156" spans="1:148" s="359" customFormat="1" ht="43.5" customHeight="1" x14ac:dyDescent="0.2">
      <c r="A156" s="838" t="s">
        <v>1041</v>
      </c>
      <c r="B156" s="864" t="s">
        <v>1462</v>
      </c>
      <c r="C156" s="864" t="s">
        <v>698</v>
      </c>
      <c r="D156" s="861" t="s">
        <v>1460</v>
      </c>
      <c r="E156" s="864" t="s">
        <v>796</v>
      </c>
      <c r="F156" s="864" t="s">
        <v>797</v>
      </c>
      <c r="G156" s="842" t="s">
        <v>1461</v>
      </c>
      <c r="H156" s="842" t="s">
        <v>1461</v>
      </c>
      <c r="I156" s="864" t="s">
        <v>621</v>
      </c>
      <c r="J156" s="864" t="s">
        <v>643</v>
      </c>
      <c r="K156" s="864">
        <f>SUM(N156:AJ156)</f>
        <v>9224100.570621673</v>
      </c>
      <c r="L156" s="864">
        <v>5012463</v>
      </c>
      <c r="M156" s="864"/>
      <c r="N156" s="864"/>
      <c r="O156" s="864"/>
      <c r="P156" s="864"/>
      <c r="Q156" s="864">
        <v>287922.66105326114</v>
      </c>
      <c r="R156" s="864">
        <v>301455.02612276399</v>
      </c>
      <c r="S156" s="864">
        <v>315623.41235053429</v>
      </c>
      <c r="T156" s="864">
        <v>330457.71273100935</v>
      </c>
      <c r="U156" s="864">
        <v>345989.2252293668</v>
      </c>
      <c r="V156" s="864">
        <v>362250.71881514706</v>
      </c>
      <c r="W156" s="864">
        <v>379276.50259945891</v>
      </c>
      <c r="X156" s="864">
        <v>397102.49822163349</v>
      </c>
      <c r="Y156" s="864">
        <v>415766.3156380502</v>
      </c>
      <c r="Z156" s="864">
        <v>435307.33247303852</v>
      </c>
      <c r="AA156" s="864">
        <v>455766.7770992713</v>
      </c>
      <c r="AB156" s="864">
        <v>477187.81562293711</v>
      </c>
      <c r="AC156" s="864">
        <v>499615.64295721508</v>
      </c>
      <c r="AD156" s="864">
        <v>523097.57817620417</v>
      </c>
      <c r="AE156" s="864">
        <v>547683.16435048566</v>
      </c>
      <c r="AF156" s="864">
        <v>573424.27307495847</v>
      </c>
      <c r="AG156" s="864">
        <v>600375.21390948142</v>
      </c>
      <c r="AH156" s="864">
        <v>628592.84896322712</v>
      </c>
      <c r="AI156" s="864">
        <v>658136.71286449872</v>
      </c>
      <c r="AJ156" s="864">
        <v>689069.13836913009</v>
      </c>
      <c r="AK156" s="864"/>
      <c r="AL156" s="864"/>
      <c r="AM156" s="864"/>
      <c r="AN156" s="864"/>
      <c r="AO156" s="864"/>
      <c r="AP156" s="864"/>
      <c r="CQ156" s="647"/>
      <c r="CR156" s="647"/>
      <c r="CS156" s="647"/>
      <c r="CT156" s="647"/>
      <c r="CU156" s="647"/>
      <c r="CV156" s="647"/>
      <c r="CW156" s="647"/>
      <c r="CX156" s="647"/>
      <c r="CY156" s="647"/>
      <c r="CZ156" s="647"/>
      <c r="DA156" s="647"/>
      <c r="DB156" s="647"/>
      <c r="DC156" s="647"/>
      <c r="DD156" s="647"/>
      <c r="DE156" s="647"/>
      <c r="DF156" s="647"/>
      <c r="DG156" s="647"/>
      <c r="DH156" s="647"/>
      <c r="DI156" s="647"/>
      <c r="DJ156" s="647"/>
      <c r="DK156" s="647"/>
      <c r="DL156" s="647"/>
      <c r="DM156" s="647"/>
      <c r="DN156" s="647"/>
      <c r="DO156" s="647"/>
      <c r="DP156" s="647"/>
      <c r="DQ156" s="647"/>
      <c r="DR156" s="647"/>
      <c r="DS156" s="647"/>
      <c r="DT156" s="647"/>
      <c r="DU156" s="647"/>
      <c r="DV156" s="647"/>
      <c r="DW156" s="647"/>
      <c r="DX156" s="647"/>
      <c r="DY156" s="647"/>
      <c r="DZ156" s="647"/>
      <c r="EA156" s="647"/>
      <c r="EB156" s="647"/>
      <c r="EC156" s="647"/>
      <c r="ED156" s="647"/>
      <c r="EE156" s="647"/>
      <c r="EF156" s="647"/>
      <c r="EG156" s="647"/>
      <c r="EH156" s="647"/>
      <c r="EI156" s="647"/>
      <c r="EJ156" s="647"/>
      <c r="EK156" s="647"/>
      <c r="EL156" s="647"/>
      <c r="EM156" s="647"/>
      <c r="EN156" s="647"/>
      <c r="EO156" s="647"/>
      <c r="EP156" s="647"/>
      <c r="EQ156" s="647"/>
      <c r="ER156" s="647"/>
    </row>
    <row r="157" spans="1:148" s="359" customFormat="1" ht="43.5" customHeight="1" x14ac:dyDescent="0.2">
      <c r="A157" s="844"/>
      <c r="B157" s="865"/>
      <c r="C157" s="865"/>
      <c r="D157" s="861"/>
      <c r="E157" s="865"/>
      <c r="F157" s="865"/>
      <c r="G157" s="863"/>
      <c r="H157" s="863"/>
      <c r="I157" s="865"/>
      <c r="J157" s="865"/>
      <c r="K157" s="865"/>
      <c r="L157" s="865"/>
      <c r="M157" s="865"/>
      <c r="N157" s="865"/>
      <c r="O157" s="865"/>
      <c r="P157" s="865"/>
      <c r="Q157" s="865"/>
      <c r="R157" s="865"/>
      <c r="S157" s="865"/>
      <c r="T157" s="865"/>
      <c r="U157" s="865"/>
      <c r="V157" s="865"/>
      <c r="W157" s="865"/>
      <c r="X157" s="865"/>
      <c r="Y157" s="865"/>
      <c r="Z157" s="865"/>
      <c r="AA157" s="865"/>
      <c r="AB157" s="865"/>
      <c r="AC157" s="865"/>
      <c r="AD157" s="865"/>
      <c r="AE157" s="865"/>
      <c r="AF157" s="865"/>
      <c r="AG157" s="865"/>
      <c r="AH157" s="865"/>
      <c r="AI157" s="865"/>
      <c r="AJ157" s="865"/>
      <c r="AK157" s="865"/>
      <c r="AL157" s="865"/>
      <c r="AM157" s="865"/>
      <c r="AN157" s="865"/>
      <c r="AO157" s="865"/>
      <c r="AP157" s="865"/>
      <c r="CQ157" s="647"/>
      <c r="CR157" s="647"/>
      <c r="CS157" s="647"/>
      <c r="CT157" s="647"/>
      <c r="CU157" s="647"/>
      <c r="CV157" s="647"/>
      <c r="CW157" s="647"/>
      <c r="CX157" s="647"/>
      <c r="CY157" s="647"/>
      <c r="CZ157" s="647"/>
      <c r="DA157" s="647"/>
      <c r="DB157" s="647"/>
      <c r="DC157" s="647"/>
      <c r="DD157" s="647"/>
      <c r="DE157" s="647"/>
      <c r="DF157" s="647"/>
      <c r="DG157" s="647"/>
      <c r="DH157" s="647"/>
      <c r="DI157" s="647"/>
      <c r="DJ157" s="647"/>
      <c r="DK157" s="647"/>
      <c r="DL157" s="647"/>
      <c r="DM157" s="647"/>
      <c r="DN157" s="647"/>
      <c r="DO157" s="647"/>
      <c r="DP157" s="647"/>
      <c r="DQ157" s="647"/>
      <c r="DR157" s="647"/>
      <c r="DS157" s="647"/>
      <c r="DT157" s="647"/>
      <c r="DU157" s="647"/>
      <c r="DV157" s="647"/>
      <c r="DW157" s="647"/>
      <c r="DX157" s="647"/>
      <c r="DY157" s="647"/>
      <c r="DZ157" s="647"/>
      <c r="EA157" s="647"/>
      <c r="EB157" s="647"/>
      <c r="EC157" s="647"/>
      <c r="ED157" s="647"/>
      <c r="EE157" s="647"/>
      <c r="EF157" s="647"/>
      <c r="EG157" s="647"/>
      <c r="EH157" s="647"/>
      <c r="EI157" s="647"/>
      <c r="EJ157" s="647"/>
      <c r="EK157" s="647"/>
      <c r="EL157" s="647"/>
      <c r="EM157" s="647"/>
      <c r="EN157" s="647"/>
      <c r="EO157" s="647"/>
      <c r="EP157" s="647"/>
      <c r="EQ157" s="647"/>
      <c r="ER157" s="647"/>
    </row>
    <row r="158" spans="1:148" s="359" customFormat="1" ht="43.5" customHeight="1" x14ac:dyDescent="0.2">
      <c r="A158" s="844"/>
      <c r="B158" s="865"/>
      <c r="C158" s="865"/>
      <c r="D158" s="861"/>
      <c r="E158" s="865"/>
      <c r="F158" s="865"/>
      <c r="G158" s="863"/>
      <c r="H158" s="863"/>
      <c r="I158" s="865"/>
      <c r="J158" s="865"/>
      <c r="K158" s="865"/>
      <c r="L158" s="865"/>
      <c r="M158" s="865"/>
      <c r="N158" s="865"/>
      <c r="O158" s="865"/>
      <c r="P158" s="865"/>
      <c r="Q158" s="865"/>
      <c r="R158" s="865"/>
      <c r="S158" s="865"/>
      <c r="T158" s="865"/>
      <c r="U158" s="865"/>
      <c r="V158" s="865"/>
      <c r="W158" s="865"/>
      <c r="X158" s="865"/>
      <c r="Y158" s="865"/>
      <c r="Z158" s="865"/>
      <c r="AA158" s="865"/>
      <c r="AB158" s="865"/>
      <c r="AC158" s="865"/>
      <c r="AD158" s="865"/>
      <c r="AE158" s="865"/>
      <c r="AF158" s="865"/>
      <c r="AG158" s="865"/>
      <c r="AH158" s="865"/>
      <c r="AI158" s="865"/>
      <c r="AJ158" s="865"/>
      <c r="AK158" s="865"/>
      <c r="AL158" s="865"/>
      <c r="AM158" s="865"/>
      <c r="AN158" s="865"/>
      <c r="AO158" s="865"/>
      <c r="AP158" s="865"/>
      <c r="CQ158" s="647"/>
      <c r="CR158" s="647"/>
      <c r="CS158" s="647"/>
      <c r="CT158" s="647"/>
      <c r="CU158" s="647"/>
      <c r="CV158" s="647"/>
      <c r="CW158" s="647"/>
      <c r="CX158" s="647"/>
      <c r="CY158" s="647"/>
      <c r="CZ158" s="647"/>
      <c r="DA158" s="647"/>
      <c r="DB158" s="647"/>
      <c r="DC158" s="647"/>
      <c r="DD158" s="647"/>
      <c r="DE158" s="647"/>
      <c r="DF158" s="647"/>
      <c r="DG158" s="647"/>
      <c r="DH158" s="647"/>
      <c r="DI158" s="647"/>
      <c r="DJ158" s="647"/>
      <c r="DK158" s="647"/>
      <c r="DL158" s="647"/>
      <c r="DM158" s="647"/>
      <c r="DN158" s="647"/>
      <c r="DO158" s="647"/>
      <c r="DP158" s="647"/>
      <c r="DQ158" s="647"/>
      <c r="DR158" s="647"/>
      <c r="DS158" s="647"/>
      <c r="DT158" s="647"/>
      <c r="DU158" s="647"/>
      <c r="DV158" s="647"/>
      <c r="DW158" s="647"/>
      <c r="DX158" s="647"/>
      <c r="DY158" s="647"/>
      <c r="DZ158" s="647"/>
      <c r="EA158" s="647"/>
      <c r="EB158" s="647"/>
      <c r="EC158" s="647"/>
      <c r="ED158" s="647"/>
      <c r="EE158" s="647"/>
      <c r="EF158" s="647"/>
      <c r="EG158" s="647"/>
      <c r="EH158" s="647"/>
      <c r="EI158" s="647"/>
      <c r="EJ158" s="647"/>
      <c r="EK158" s="647"/>
      <c r="EL158" s="647"/>
      <c r="EM158" s="647"/>
      <c r="EN158" s="647"/>
      <c r="EO158" s="647"/>
      <c r="EP158" s="647"/>
      <c r="EQ158" s="647"/>
      <c r="ER158" s="647"/>
    </row>
    <row r="159" spans="1:148" s="359" customFormat="1" ht="43.5" customHeight="1" x14ac:dyDescent="0.2">
      <c r="A159" s="839"/>
      <c r="B159" s="866"/>
      <c r="C159" s="866"/>
      <c r="D159" s="862"/>
      <c r="E159" s="866"/>
      <c r="F159" s="866"/>
      <c r="G159" s="843"/>
      <c r="H159" s="843"/>
      <c r="I159" s="866"/>
      <c r="J159" s="866"/>
      <c r="K159" s="866"/>
      <c r="L159" s="866"/>
      <c r="M159" s="866"/>
      <c r="N159" s="866"/>
      <c r="O159" s="866"/>
      <c r="P159" s="866"/>
      <c r="Q159" s="866"/>
      <c r="R159" s="866"/>
      <c r="S159" s="866"/>
      <c r="T159" s="866"/>
      <c r="U159" s="866"/>
      <c r="V159" s="866"/>
      <c r="W159" s="866"/>
      <c r="X159" s="866"/>
      <c r="Y159" s="866"/>
      <c r="Z159" s="866"/>
      <c r="AA159" s="866"/>
      <c r="AB159" s="866"/>
      <c r="AC159" s="866"/>
      <c r="AD159" s="866"/>
      <c r="AE159" s="866"/>
      <c r="AF159" s="866"/>
      <c r="AG159" s="866"/>
      <c r="AH159" s="866"/>
      <c r="AI159" s="866"/>
      <c r="AJ159" s="866"/>
      <c r="AK159" s="866"/>
      <c r="AL159" s="866"/>
      <c r="AM159" s="866"/>
      <c r="AN159" s="866"/>
      <c r="AO159" s="866"/>
      <c r="AP159" s="866"/>
      <c r="CQ159" s="647"/>
      <c r="CR159" s="647"/>
      <c r="CS159" s="647"/>
      <c r="CT159" s="647"/>
      <c r="CU159" s="647"/>
      <c r="CV159" s="647"/>
      <c r="CW159" s="647"/>
      <c r="CX159" s="647"/>
      <c r="CY159" s="647"/>
      <c r="CZ159" s="647"/>
      <c r="DA159" s="647"/>
      <c r="DB159" s="647"/>
      <c r="DC159" s="647"/>
      <c r="DD159" s="647"/>
      <c r="DE159" s="647"/>
      <c r="DF159" s="647"/>
      <c r="DG159" s="647"/>
      <c r="DH159" s="647"/>
      <c r="DI159" s="647"/>
      <c r="DJ159" s="647"/>
      <c r="DK159" s="647"/>
      <c r="DL159" s="647"/>
      <c r="DM159" s="647"/>
      <c r="DN159" s="647"/>
      <c r="DO159" s="647"/>
      <c r="DP159" s="647"/>
      <c r="DQ159" s="647"/>
      <c r="DR159" s="647"/>
      <c r="DS159" s="647"/>
      <c r="DT159" s="647"/>
      <c r="DU159" s="647"/>
      <c r="DV159" s="647"/>
      <c r="DW159" s="647"/>
      <c r="DX159" s="647"/>
      <c r="DY159" s="647"/>
      <c r="DZ159" s="647"/>
      <c r="EA159" s="647"/>
      <c r="EB159" s="647"/>
      <c r="EC159" s="647"/>
      <c r="ED159" s="647"/>
      <c r="EE159" s="647"/>
      <c r="EF159" s="647"/>
      <c r="EG159" s="647"/>
      <c r="EH159" s="647"/>
      <c r="EI159" s="647"/>
      <c r="EJ159" s="647"/>
      <c r="EK159" s="647"/>
      <c r="EL159" s="647"/>
      <c r="EM159" s="647"/>
      <c r="EN159" s="647"/>
      <c r="EO159" s="647"/>
      <c r="EP159" s="647"/>
      <c r="EQ159" s="647"/>
      <c r="ER159" s="647"/>
    </row>
    <row r="160" spans="1:148" s="359" customFormat="1" ht="237" customHeight="1" x14ac:dyDescent="0.2">
      <c r="A160" s="599" t="s">
        <v>1458</v>
      </c>
      <c r="B160" s="278" t="s">
        <v>1390</v>
      </c>
      <c r="C160" s="278" t="s">
        <v>698</v>
      </c>
      <c r="D160" s="353" t="s">
        <v>1459</v>
      </c>
      <c r="E160" s="278" t="s">
        <v>796</v>
      </c>
      <c r="F160" s="278" t="s">
        <v>797</v>
      </c>
      <c r="G160" s="278" t="s">
        <v>1391</v>
      </c>
      <c r="H160" s="278" t="s">
        <v>1391</v>
      </c>
      <c r="I160" s="599" t="s">
        <v>484</v>
      </c>
      <c r="J160" s="599" t="s">
        <v>518</v>
      </c>
      <c r="K160" s="601">
        <f t="shared" ref="K160" si="35">SUM(N160:U160)</f>
        <v>301262.56648800004</v>
      </c>
      <c r="L160" s="606">
        <v>275685.67</v>
      </c>
      <c r="M160" s="600"/>
      <c r="N160" s="601"/>
      <c r="O160" s="601">
        <f>25062*O9</f>
        <v>26264.976000000002</v>
      </c>
      <c r="P160" s="601">
        <f>250623*P9</f>
        <v>274997.59048800002</v>
      </c>
      <c r="Q160" s="601"/>
      <c r="R160" s="312"/>
      <c r="S160" s="312"/>
      <c r="T160" s="312"/>
      <c r="U160" s="312"/>
      <c r="V160" s="601"/>
      <c r="W160" s="600"/>
      <c r="X160" s="381"/>
      <c r="Y160" s="357"/>
      <c r="Z160" s="357"/>
      <c r="AA160" s="357"/>
      <c r="AB160" s="357"/>
      <c r="AC160" s="357"/>
      <c r="AD160" s="358"/>
      <c r="AE160" s="358"/>
      <c r="AF160" s="358"/>
      <c r="AG160" s="358"/>
      <c r="AH160" s="358"/>
      <c r="AI160" s="358"/>
      <c r="AJ160" s="358"/>
      <c r="AK160" s="358"/>
      <c r="AL160" s="358"/>
      <c r="AM160" s="358"/>
      <c r="AN160" s="358"/>
      <c r="AO160" s="358"/>
      <c r="AP160" s="358"/>
      <c r="CQ160" s="647"/>
      <c r="CR160" s="647"/>
      <c r="CS160" s="647"/>
      <c r="CT160" s="647"/>
      <c r="CU160" s="647"/>
      <c r="CV160" s="647"/>
      <c r="CW160" s="647"/>
      <c r="CX160" s="647"/>
      <c r="CY160" s="647"/>
      <c r="CZ160" s="647"/>
      <c r="DA160" s="647"/>
      <c r="DB160" s="647"/>
      <c r="DC160" s="647"/>
      <c r="DD160" s="647"/>
      <c r="DE160" s="647"/>
      <c r="DF160" s="647"/>
      <c r="DG160" s="647"/>
      <c r="DH160" s="647"/>
      <c r="DI160" s="647"/>
      <c r="DJ160" s="647"/>
      <c r="DK160" s="647"/>
      <c r="DL160" s="647"/>
      <c r="DM160" s="647"/>
      <c r="DN160" s="647"/>
      <c r="DO160" s="647"/>
      <c r="DP160" s="647"/>
      <c r="DQ160" s="647"/>
      <c r="DR160" s="647"/>
      <c r="DS160" s="647"/>
      <c r="DT160" s="647"/>
      <c r="DU160" s="647"/>
      <c r="DV160" s="647"/>
      <c r="DW160" s="647"/>
      <c r="DX160" s="647"/>
      <c r="DY160" s="647"/>
      <c r="DZ160" s="647"/>
      <c r="EA160" s="647"/>
      <c r="EB160" s="647"/>
      <c r="EC160" s="647"/>
      <c r="ED160" s="647"/>
      <c r="EE160" s="647"/>
      <c r="EF160" s="647"/>
      <c r="EG160" s="647"/>
      <c r="EH160" s="647"/>
      <c r="EI160" s="647"/>
      <c r="EJ160" s="647"/>
      <c r="EK160" s="647"/>
      <c r="EL160" s="647"/>
      <c r="EM160" s="647"/>
      <c r="EN160" s="647"/>
      <c r="EO160" s="647"/>
      <c r="EP160" s="647"/>
      <c r="EQ160" s="647"/>
      <c r="ER160" s="647"/>
    </row>
    <row r="162" spans="1:148" s="380" customFormat="1" ht="18.75" x14ac:dyDescent="0.2">
      <c r="A162" s="847" t="s">
        <v>1040</v>
      </c>
      <c r="B162" s="847"/>
      <c r="C162" s="847"/>
      <c r="D162" s="847"/>
      <c r="E162" s="847"/>
      <c r="F162" s="847"/>
      <c r="G162" s="847"/>
      <c r="H162" s="847"/>
      <c r="I162" s="847"/>
      <c r="J162" s="847"/>
      <c r="K162" s="847"/>
      <c r="L162" s="847"/>
      <c r="M162" s="847"/>
      <c r="N162" s="847"/>
      <c r="O162" s="847"/>
      <c r="P162" s="847"/>
      <c r="Q162" s="847"/>
      <c r="R162" s="847"/>
      <c r="S162" s="847"/>
      <c r="T162" s="847"/>
      <c r="U162" s="847"/>
      <c r="V162" s="847"/>
      <c r="W162" s="848"/>
      <c r="X162" s="381"/>
      <c r="Y162" s="357"/>
      <c r="Z162" s="357"/>
      <c r="AA162" s="357"/>
      <c r="AB162" s="357"/>
      <c r="AC162" s="357"/>
      <c r="AD162" s="361"/>
      <c r="AE162" s="361"/>
      <c r="AF162" s="361"/>
      <c r="AG162" s="361"/>
      <c r="AH162" s="361"/>
      <c r="AI162" s="361"/>
      <c r="AJ162" s="361"/>
      <c r="AK162" s="361"/>
      <c r="AL162" s="361"/>
      <c r="AM162" s="361"/>
      <c r="AN162" s="361"/>
      <c r="AO162" s="361"/>
      <c r="AP162" s="361"/>
      <c r="CQ162" s="651"/>
      <c r="CR162" s="651"/>
      <c r="CS162" s="651"/>
      <c r="CT162" s="651"/>
      <c r="CU162" s="651"/>
      <c r="CV162" s="651"/>
      <c r="CW162" s="651"/>
      <c r="CX162" s="651"/>
      <c r="CY162" s="651"/>
      <c r="CZ162" s="651"/>
      <c r="DA162" s="651"/>
      <c r="DB162" s="651"/>
      <c r="DC162" s="651"/>
      <c r="DD162" s="651"/>
      <c r="DE162" s="651"/>
      <c r="DF162" s="651"/>
      <c r="DG162" s="651"/>
      <c r="DH162" s="651"/>
      <c r="DI162" s="651"/>
      <c r="DJ162" s="651"/>
      <c r="DK162" s="651"/>
      <c r="DL162" s="651"/>
      <c r="DM162" s="651"/>
      <c r="DN162" s="651"/>
      <c r="DO162" s="651"/>
      <c r="DP162" s="651"/>
      <c r="DQ162" s="651"/>
      <c r="DR162" s="651"/>
      <c r="DS162" s="651"/>
      <c r="DT162" s="651"/>
      <c r="DU162" s="651"/>
      <c r="DV162" s="651"/>
      <c r="DW162" s="651"/>
      <c r="DX162" s="651"/>
      <c r="DY162" s="651"/>
      <c r="DZ162" s="651"/>
      <c r="EA162" s="651"/>
      <c r="EB162" s="651"/>
      <c r="EC162" s="651"/>
      <c r="ED162" s="651"/>
      <c r="EE162" s="651"/>
      <c r="EF162" s="651"/>
      <c r="EG162" s="651"/>
      <c r="EH162" s="651"/>
      <c r="EI162" s="651"/>
      <c r="EJ162" s="651"/>
      <c r="EK162" s="651"/>
      <c r="EL162" s="651"/>
      <c r="EM162" s="651"/>
      <c r="EN162" s="651"/>
      <c r="EO162" s="651"/>
      <c r="EP162" s="651"/>
      <c r="EQ162" s="651"/>
      <c r="ER162" s="651"/>
    </row>
    <row r="163" spans="1:148" s="359" customFormat="1" ht="24.75" customHeight="1" x14ac:dyDescent="0.2">
      <c r="A163" s="277" t="s">
        <v>1041</v>
      </c>
      <c r="B163" s="353" t="s">
        <v>1042</v>
      </c>
      <c r="C163" s="353" t="s">
        <v>698</v>
      </c>
      <c r="D163" s="216" t="s">
        <v>1043</v>
      </c>
      <c r="E163" s="278" t="s">
        <v>1044</v>
      </c>
      <c r="F163" s="278" t="s">
        <v>74</v>
      </c>
      <c r="G163" s="277">
        <v>6.5</v>
      </c>
      <c r="H163" s="396">
        <v>5</v>
      </c>
      <c r="I163" s="455" t="s">
        <v>484</v>
      </c>
      <c r="J163" s="354" t="s">
        <v>626</v>
      </c>
      <c r="K163" s="285">
        <f t="shared" ref="K163:K180" si="36">SUM(N163:U163)</f>
        <v>67976.246697164956</v>
      </c>
      <c r="L163" s="285">
        <v>56707.06</v>
      </c>
      <c r="M163" s="300"/>
      <c r="N163" s="300"/>
      <c r="O163" s="285">
        <v>6428.3123216000004</v>
      </c>
      <c r="P163" s="281">
        <v>0</v>
      </c>
      <c r="Q163" s="281">
        <v>0</v>
      </c>
      <c r="R163" s="300">
        <f>(L163*85%)*$R$9</f>
        <v>57977.219725417199</v>
      </c>
      <c r="S163" s="300">
        <f>(L163*5%)*$S$9</f>
        <v>3570.7146501477537</v>
      </c>
      <c r="T163" s="300">
        <v>0</v>
      </c>
      <c r="U163" s="300">
        <v>0</v>
      </c>
      <c r="V163" s="300">
        <f>K163-N163-O163-P163-Q163-R163-S163-T163-U163</f>
        <v>9.0949470177292824E-13</v>
      </c>
      <c r="W163" s="355"/>
      <c r="X163" s="381"/>
      <c r="Y163" s="357"/>
      <c r="Z163" s="357"/>
      <c r="AA163" s="357"/>
      <c r="AB163" s="357"/>
      <c r="AC163" s="357"/>
      <c r="AD163" s="358"/>
      <c r="AE163" s="358"/>
      <c r="AF163" s="358"/>
      <c r="AG163" s="358"/>
      <c r="AH163" s="358"/>
      <c r="AI163" s="358"/>
      <c r="AJ163" s="358"/>
      <c r="AK163" s="358"/>
      <c r="AL163" s="358"/>
      <c r="AM163" s="358"/>
      <c r="AN163" s="358"/>
      <c r="AO163" s="358"/>
      <c r="AP163" s="358"/>
      <c r="CQ163" s="647"/>
      <c r="CR163" s="647"/>
      <c r="CS163" s="647"/>
      <c r="CT163" s="647"/>
      <c r="CU163" s="647"/>
      <c r="CV163" s="647"/>
      <c r="CW163" s="647"/>
      <c r="CX163" s="647"/>
      <c r="CY163" s="647"/>
      <c r="CZ163" s="647"/>
      <c r="DA163" s="647"/>
      <c r="DB163" s="647"/>
      <c r="DC163" s="647"/>
      <c r="DD163" s="647"/>
      <c r="DE163" s="647"/>
      <c r="DF163" s="647"/>
      <c r="DG163" s="647"/>
      <c r="DH163" s="647"/>
      <c r="DI163" s="647"/>
      <c r="DJ163" s="647"/>
      <c r="DK163" s="647"/>
      <c r="DL163" s="647"/>
      <c r="DM163" s="647"/>
      <c r="DN163" s="647"/>
      <c r="DO163" s="647"/>
      <c r="DP163" s="647"/>
      <c r="DQ163" s="647"/>
      <c r="DR163" s="647"/>
      <c r="DS163" s="647"/>
      <c r="DT163" s="647"/>
      <c r="DU163" s="647"/>
      <c r="DV163" s="647"/>
      <c r="DW163" s="647"/>
      <c r="DX163" s="647"/>
      <c r="DY163" s="647"/>
      <c r="DZ163" s="647"/>
      <c r="EA163" s="647"/>
      <c r="EB163" s="647"/>
      <c r="EC163" s="647"/>
      <c r="ED163" s="647"/>
      <c r="EE163" s="647"/>
      <c r="EF163" s="647"/>
      <c r="EG163" s="647"/>
      <c r="EH163" s="647"/>
      <c r="EI163" s="647"/>
      <c r="EJ163" s="647"/>
      <c r="EK163" s="647"/>
      <c r="EL163" s="647"/>
      <c r="EM163" s="647"/>
      <c r="EN163" s="647"/>
      <c r="EO163" s="647"/>
      <c r="EP163" s="647"/>
      <c r="EQ163" s="647"/>
      <c r="ER163" s="647"/>
    </row>
    <row r="164" spans="1:148" s="359" customFormat="1" ht="24.75" customHeight="1" x14ac:dyDescent="0.2">
      <c r="A164" s="277" t="s">
        <v>1045</v>
      </c>
      <c r="B164" s="353" t="s">
        <v>1046</v>
      </c>
      <c r="C164" s="353" t="s">
        <v>698</v>
      </c>
      <c r="D164" s="216" t="s">
        <v>1047</v>
      </c>
      <c r="E164" s="278" t="s">
        <v>1044</v>
      </c>
      <c r="F164" s="278" t="s">
        <v>74</v>
      </c>
      <c r="G164" s="277">
        <v>1.4</v>
      </c>
      <c r="H164" s="277">
        <v>1.4</v>
      </c>
      <c r="I164" s="455" t="s">
        <v>484</v>
      </c>
      <c r="J164" s="354" t="s">
        <v>626</v>
      </c>
      <c r="K164" s="285">
        <f t="shared" si="36"/>
        <v>59264.431070566636</v>
      </c>
      <c r="L164" s="285">
        <v>49439.5</v>
      </c>
      <c r="M164" s="300"/>
      <c r="N164" s="300"/>
      <c r="O164" s="285">
        <v>5604.4617200000002</v>
      </c>
      <c r="P164" s="281">
        <v>0</v>
      </c>
      <c r="Q164" s="281">
        <v>0</v>
      </c>
      <c r="R164" s="300">
        <f>(L164*85%)*$R$9</f>
        <v>50546.876431519522</v>
      </c>
      <c r="S164" s="300">
        <f>(L164*5%)*$S$9</f>
        <v>3113.0929190471147</v>
      </c>
      <c r="T164" s="300">
        <v>0</v>
      </c>
      <c r="U164" s="300">
        <v>0</v>
      </c>
      <c r="V164" s="300">
        <f t="shared" ref="V164:V179" si="37">K164-N164-O164-P164-Q164-R164-S164-T164-U164</f>
        <v>-4.5474735088646412E-13</v>
      </c>
      <c r="W164" s="355"/>
      <c r="X164" s="381"/>
      <c r="Y164" s="357"/>
      <c r="Z164" s="357"/>
      <c r="AA164" s="357"/>
      <c r="AB164" s="357"/>
      <c r="AC164" s="357"/>
      <c r="AD164" s="358"/>
      <c r="AE164" s="358"/>
      <c r="AF164" s="358"/>
      <c r="AG164" s="358"/>
      <c r="AH164" s="358"/>
      <c r="AI164" s="358"/>
      <c r="AJ164" s="358"/>
      <c r="AK164" s="358"/>
      <c r="AL164" s="358"/>
      <c r="AM164" s="358"/>
      <c r="AN164" s="358"/>
      <c r="AO164" s="358"/>
      <c r="AP164" s="358"/>
      <c r="CQ164" s="647"/>
      <c r="CR164" s="647"/>
      <c r="CS164" s="647"/>
      <c r="CT164" s="647"/>
      <c r="CU164" s="647"/>
      <c r="CV164" s="647"/>
      <c r="CW164" s="647"/>
      <c r="CX164" s="647"/>
      <c r="CY164" s="647"/>
      <c r="CZ164" s="647"/>
      <c r="DA164" s="647"/>
      <c r="DB164" s="647"/>
      <c r="DC164" s="647"/>
      <c r="DD164" s="647"/>
      <c r="DE164" s="647"/>
      <c r="DF164" s="647"/>
      <c r="DG164" s="647"/>
      <c r="DH164" s="647"/>
      <c r="DI164" s="647"/>
      <c r="DJ164" s="647"/>
      <c r="DK164" s="647"/>
      <c r="DL164" s="647"/>
      <c r="DM164" s="647"/>
      <c r="DN164" s="647"/>
      <c r="DO164" s="647"/>
      <c r="DP164" s="647"/>
      <c r="DQ164" s="647"/>
      <c r="DR164" s="647"/>
      <c r="DS164" s="647"/>
      <c r="DT164" s="647"/>
      <c r="DU164" s="647"/>
      <c r="DV164" s="647"/>
      <c r="DW164" s="647"/>
      <c r="DX164" s="647"/>
      <c r="DY164" s="647"/>
      <c r="DZ164" s="647"/>
      <c r="EA164" s="647"/>
      <c r="EB164" s="647"/>
      <c r="EC164" s="647"/>
      <c r="ED164" s="647"/>
      <c r="EE164" s="647"/>
      <c r="EF164" s="647"/>
      <c r="EG164" s="647"/>
      <c r="EH164" s="647"/>
      <c r="EI164" s="647"/>
      <c r="EJ164" s="647"/>
      <c r="EK164" s="647"/>
      <c r="EL164" s="647"/>
      <c r="EM164" s="647"/>
      <c r="EN164" s="647"/>
      <c r="EO164" s="647"/>
      <c r="EP164" s="647"/>
      <c r="EQ164" s="647"/>
      <c r="ER164" s="647"/>
    </row>
    <row r="165" spans="1:148" s="359" customFormat="1" ht="24.75" customHeight="1" x14ac:dyDescent="0.2">
      <c r="A165" s="277" t="s">
        <v>1048</v>
      </c>
      <c r="B165" s="353" t="s">
        <v>1049</v>
      </c>
      <c r="C165" s="353" t="s">
        <v>698</v>
      </c>
      <c r="D165" s="216" t="s">
        <v>1050</v>
      </c>
      <c r="E165" s="278" t="s">
        <v>1044</v>
      </c>
      <c r="F165" s="278" t="s">
        <v>74</v>
      </c>
      <c r="G165" s="277">
        <v>12.6</v>
      </c>
      <c r="H165" s="278">
        <v>12.8</v>
      </c>
      <c r="I165" s="455" t="s">
        <v>484</v>
      </c>
      <c r="J165" s="354" t="s">
        <v>621</v>
      </c>
      <c r="K165" s="285">
        <f t="shared" si="36"/>
        <v>2429.5067715059959</v>
      </c>
      <c r="L165" s="285">
        <v>2222.81</v>
      </c>
      <c r="M165" s="300"/>
      <c r="N165" s="311"/>
      <c r="O165" s="503">
        <v>228.68269279999998</v>
      </c>
      <c r="P165" s="503">
        <f>(L165*85%)*$P$9</f>
        <v>2073.1428679559999</v>
      </c>
      <c r="Q165" s="503">
        <f>(L165*5%)*$Q$9</f>
        <v>127.68121074999601</v>
      </c>
      <c r="R165" s="300">
        <v>0</v>
      </c>
      <c r="S165" s="300">
        <v>0</v>
      </c>
      <c r="T165" s="300">
        <v>0</v>
      </c>
      <c r="U165" s="300">
        <v>0</v>
      </c>
      <c r="V165" s="300">
        <f t="shared" si="37"/>
        <v>-1.1368683772161603E-13</v>
      </c>
      <c r="W165" s="355"/>
      <c r="X165" s="381"/>
      <c r="Y165" s="357"/>
      <c r="Z165" s="357"/>
      <c r="AA165" s="357"/>
      <c r="AB165" s="357"/>
      <c r="AC165" s="357"/>
      <c r="AD165" s="358"/>
      <c r="AE165" s="358"/>
      <c r="AF165" s="358"/>
      <c r="AG165" s="358"/>
      <c r="AH165" s="358"/>
      <c r="AI165" s="358"/>
      <c r="AJ165" s="358"/>
      <c r="AK165" s="358"/>
      <c r="AL165" s="358"/>
      <c r="AM165" s="358"/>
      <c r="AN165" s="358"/>
      <c r="AO165" s="358"/>
      <c r="AP165" s="358"/>
      <c r="CQ165" s="647"/>
      <c r="CR165" s="647"/>
      <c r="CS165" s="647"/>
      <c r="CT165" s="647"/>
      <c r="CU165" s="647"/>
      <c r="CV165" s="647"/>
      <c r="CW165" s="647"/>
      <c r="CX165" s="647"/>
      <c r="CY165" s="647"/>
      <c r="CZ165" s="647"/>
      <c r="DA165" s="647"/>
      <c r="DB165" s="647"/>
      <c r="DC165" s="647"/>
      <c r="DD165" s="647"/>
      <c r="DE165" s="647"/>
      <c r="DF165" s="647"/>
      <c r="DG165" s="647"/>
      <c r="DH165" s="647"/>
      <c r="DI165" s="647"/>
      <c r="DJ165" s="647"/>
      <c r="DK165" s="647"/>
      <c r="DL165" s="647"/>
      <c r="DM165" s="647"/>
      <c r="DN165" s="647"/>
      <c r="DO165" s="647"/>
      <c r="DP165" s="647"/>
      <c r="DQ165" s="647"/>
      <c r="DR165" s="647"/>
      <c r="DS165" s="647"/>
      <c r="DT165" s="647"/>
      <c r="DU165" s="647"/>
      <c r="DV165" s="647"/>
      <c r="DW165" s="647"/>
      <c r="DX165" s="647"/>
      <c r="DY165" s="647"/>
      <c r="DZ165" s="647"/>
      <c r="EA165" s="647"/>
      <c r="EB165" s="647"/>
      <c r="EC165" s="647"/>
      <c r="ED165" s="647"/>
      <c r="EE165" s="647"/>
      <c r="EF165" s="647"/>
      <c r="EG165" s="647"/>
      <c r="EH165" s="647"/>
      <c r="EI165" s="647"/>
      <c r="EJ165" s="647"/>
      <c r="EK165" s="647"/>
      <c r="EL165" s="647"/>
      <c r="EM165" s="647"/>
      <c r="EN165" s="647"/>
      <c r="EO165" s="647"/>
      <c r="EP165" s="647"/>
      <c r="EQ165" s="647"/>
      <c r="ER165" s="647"/>
    </row>
    <row r="166" spans="1:148" s="359" customFormat="1" ht="24.75" customHeight="1" x14ac:dyDescent="0.2">
      <c r="A166" s="277" t="s">
        <v>1051</v>
      </c>
      <c r="B166" s="353" t="s">
        <v>1052</v>
      </c>
      <c r="C166" s="353" t="s">
        <v>698</v>
      </c>
      <c r="D166" s="216" t="s">
        <v>1053</v>
      </c>
      <c r="E166" s="278" t="s">
        <v>1044</v>
      </c>
      <c r="F166" s="278" t="s">
        <v>74</v>
      </c>
      <c r="G166" s="396">
        <v>30</v>
      </c>
      <c r="H166" s="396">
        <v>32</v>
      </c>
      <c r="I166" s="455" t="s">
        <v>484</v>
      </c>
      <c r="J166" s="354" t="s">
        <v>626</v>
      </c>
      <c r="K166" s="285">
        <f t="shared" si="36"/>
        <v>46854.616597158914</v>
      </c>
      <c r="L166" s="285">
        <v>39087</v>
      </c>
      <c r="M166" s="300"/>
      <c r="N166" s="300"/>
      <c r="O166" s="285">
        <v>4430.9023200000001</v>
      </c>
      <c r="P166" s="281">
        <v>0</v>
      </c>
      <c r="Q166" s="281">
        <v>0</v>
      </c>
      <c r="R166" s="300">
        <f t="shared" ref="R166:R167" si="38">(L166*85%)*$R$9</f>
        <v>39962.494747697761</v>
      </c>
      <c r="S166" s="300">
        <f t="shared" ref="S166:S167" si="39">(L166*5%)*$S$9</f>
        <v>2461.2195294611511</v>
      </c>
      <c r="T166" s="300">
        <v>0</v>
      </c>
      <c r="U166" s="300">
        <v>0</v>
      </c>
      <c r="V166" s="300">
        <f t="shared" si="37"/>
        <v>9.0949470177292824E-13</v>
      </c>
      <c r="W166" s="355"/>
      <c r="X166" s="381"/>
      <c r="Y166" s="357"/>
      <c r="Z166" s="357"/>
      <c r="AA166" s="357"/>
      <c r="AB166" s="357"/>
      <c r="AC166" s="357"/>
      <c r="AD166" s="358"/>
      <c r="AE166" s="358"/>
      <c r="AF166" s="358"/>
      <c r="AG166" s="358"/>
      <c r="AH166" s="358"/>
      <c r="AI166" s="358"/>
      <c r="AJ166" s="358"/>
      <c r="AK166" s="358"/>
      <c r="AL166" s="358"/>
      <c r="AM166" s="358"/>
      <c r="AN166" s="358"/>
      <c r="AO166" s="358"/>
      <c r="AP166" s="358"/>
      <c r="CQ166" s="647"/>
      <c r="CR166" s="647"/>
      <c r="CS166" s="647"/>
      <c r="CT166" s="647"/>
      <c r="CU166" s="647"/>
      <c r="CV166" s="647"/>
      <c r="CW166" s="647"/>
      <c r="CX166" s="647"/>
      <c r="CY166" s="647"/>
      <c r="CZ166" s="647"/>
      <c r="DA166" s="647"/>
      <c r="DB166" s="647"/>
      <c r="DC166" s="647"/>
      <c r="DD166" s="647"/>
      <c r="DE166" s="647"/>
      <c r="DF166" s="647"/>
      <c r="DG166" s="647"/>
      <c r="DH166" s="647"/>
      <c r="DI166" s="647"/>
      <c r="DJ166" s="647"/>
      <c r="DK166" s="647"/>
      <c r="DL166" s="647"/>
      <c r="DM166" s="647"/>
      <c r="DN166" s="647"/>
      <c r="DO166" s="647"/>
      <c r="DP166" s="647"/>
      <c r="DQ166" s="647"/>
      <c r="DR166" s="647"/>
      <c r="DS166" s="647"/>
      <c r="DT166" s="647"/>
      <c r="DU166" s="647"/>
      <c r="DV166" s="647"/>
      <c r="DW166" s="647"/>
      <c r="DX166" s="647"/>
      <c r="DY166" s="647"/>
      <c r="DZ166" s="647"/>
      <c r="EA166" s="647"/>
      <c r="EB166" s="647"/>
      <c r="EC166" s="647"/>
      <c r="ED166" s="647"/>
      <c r="EE166" s="647"/>
      <c r="EF166" s="647"/>
      <c r="EG166" s="647"/>
      <c r="EH166" s="647"/>
      <c r="EI166" s="647"/>
      <c r="EJ166" s="647"/>
      <c r="EK166" s="647"/>
      <c r="EL166" s="647"/>
      <c r="EM166" s="647"/>
      <c r="EN166" s="647"/>
      <c r="EO166" s="647"/>
      <c r="EP166" s="647"/>
      <c r="EQ166" s="647"/>
      <c r="ER166" s="647"/>
    </row>
    <row r="167" spans="1:148" s="359" customFormat="1" ht="24.75" customHeight="1" x14ac:dyDescent="0.2">
      <c r="A167" s="277" t="s">
        <v>1054</v>
      </c>
      <c r="B167" s="353" t="s">
        <v>1055</v>
      </c>
      <c r="C167" s="353" t="s">
        <v>698</v>
      </c>
      <c r="D167" s="216" t="s">
        <v>1056</v>
      </c>
      <c r="E167" s="278" t="s">
        <v>1044</v>
      </c>
      <c r="F167" s="278" t="s">
        <v>74</v>
      </c>
      <c r="G167" s="277">
        <v>19.3</v>
      </c>
      <c r="H167" s="277">
        <v>19.3</v>
      </c>
      <c r="I167" s="455" t="s">
        <v>484</v>
      </c>
      <c r="J167" s="354" t="s">
        <v>626</v>
      </c>
      <c r="K167" s="285">
        <f t="shared" si="36"/>
        <v>23306.236937863287</v>
      </c>
      <c r="L167" s="285">
        <v>19442.5</v>
      </c>
      <c r="M167" s="300"/>
      <c r="N167" s="300"/>
      <c r="O167" s="285">
        <v>2204.0018</v>
      </c>
      <c r="P167" s="281">
        <v>0</v>
      </c>
      <c r="Q167" s="281">
        <v>0</v>
      </c>
      <c r="R167" s="300">
        <f t="shared" si="38"/>
        <v>19877.985113518916</v>
      </c>
      <c r="S167" s="300">
        <f t="shared" si="39"/>
        <v>1224.2500243443708</v>
      </c>
      <c r="T167" s="300">
        <v>0</v>
      </c>
      <c r="U167" s="300">
        <v>0</v>
      </c>
      <c r="V167" s="300">
        <f t="shared" si="37"/>
        <v>1.1368683772161603E-12</v>
      </c>
      <c r="W167" s="355"/>
      <c r="X167" s="381"/>
      <c r="Y167" s="357"/>
      <c r="Z167" s="357"/>
      <c r="AA167" s="357"/>
      <c r="AB167" s="357"/>
      <c r="AC167" s="357"/>
      <c r="AD167" s="358"/>
      <c r="AE167" s="358"/>
      <c r="AF167" s="358"/>
      <c r="AG167" s="358"/>
      <c r="AH167" s="358"/>
      <c r="AI167" s="358"/>
      <c r="AJ167" s="358"/>
      <c r="AK167" s="358"/>
      <c r="AL167" s="358"/>
      <c r="AM167" s="358"/>
      <c r="AN167" s="358"/>
      <c r="AO167" s="358"/>
      <c r="AP167" s="358"/>
      <c r="CQ167" s="647"/>
      <c r="CR167" s="647"/>
      <c r="CS167" s="647"/>
      <c r="CT167" s="647"/>
      <c r="CU167" s="647"/>
      <c r="CV167" s="647"/>
      <c r="CW167" s="647"/>
      <c r="CX167" s="647"/>
      <c r="CY167" s="647"/>
      <c r="CZ167" s="647"/>
      <c r="DA167" s="647"/>
      <c r="DB167" s="647"/>
      <c r="DC167" s="647"/>
      <c r="DD167" s="647"/>
      <c r="DE167" s="647"/>
      <c r="DF167" s="647"/>
      <c r="DG167" s="647"/>
      <c r="DH167" s="647"/>
      <c r="DI167" s="647"/>
      <c r="DJ167" s="647"/>
      <c r="DK167" s="647"/>
      <c r="DL167" s="647"/>
      <c r="DM167" s="647"/>
      <c r="DN167" s="647"/>
      <c r="DO167" s="647"/>
      <c r="DP167" s="647"/>
      <c r="DQ167" s="647"/>
      <c r="DR167" s="647"/>
      <c r="DS167" s="647"/>
      <c r="DT167" s="647"/>
      <c r="DU167" s="647"/>
      <c r="DV167" s="647"/>
      <c r="DW167" s="647"/>
      <c r="DX167" s="647"/>
      <c r="DY167" s="647"/>
      <c r="DZ167" s="647"/>
      <c r="EA167" s="647"/>
      <c r="EB167" s="647"/>
      <c r="EC167" s="647"/>
      <c r="ED167" s="647"/>
      <c r="EE167" s="647"/>
      <c r="EF167" s="647"/>
      <c r="EG167" s="647"/>
      <c r="EH167" s="647"/>
      <c r="EI167" s="647"/>
      <c r="EJ167" s="647"/>
      <c r="EK167" s="647"/>
      <c r="EL167" s="647"/>
      <c r="EM167" s="647"/>
      <c r="EN167" s="647"/>
      <c r="EO167" s="647"/>
      <c r="EP167" s="647"/>
      <c r="EQ167" s="647"/>
      <c r="ER167" s="647"/>
    </row>
    <row r="168" spans="1:148" s="397" customFormat="1" ht="24.75" customHeight="1" x14ac:dyDescent="0.2">
      <c r="A168" s="277" t="s">
        <v>1057</v>
      </c>
      <c r="B168" s="353" t="s">
        <v>1058</v>
      </c>
      <c r="C168" s="353" t="s">
        <v>698</v>
      </c>
      <c r="D168" s="216" t="s">
        <v>1059</v>
      </c>
      <c r="E168" s="278" t="s">
        <v>1044</v>
      </c>
      <c r="F168" s="278" t="s">
        <v>74</v>
      </c>
      <c r="G168" s="277">
        <v>30.8</v>
      </c>
      <c r="H168" s="278">
        <v>30.8</v>
      </c>
      <c r="I168" s="455" t="s">
        <v>484</v>
      </c>
      <c r="J168" s="354" t="s">
        <v>627</v>
      </c>
      <c r="K168" s="285">
        <f t="shared" si="36"/>
        <v>31666.774031707759</v>
      </c>
      <c r="L168" s="285">
        <v>25553</v>
      </c>
      <c r="M168" s="300"/>
      <c r="N168" s="311"/>
      <c r="O168" s="503">
        <v>2628.89264</v>
      </c>
      <c r="P168" s="503">
        <v>0</v>
      </c>
      <c r="Q168" s="503">
        <v>0</v>
      </c>
      <c r="R168" s="311">
        <v>0</v>
      </c>
      <c r="S168" s="311">
        <f>(L168*85%)*$S$9</f>
        <v>27353.243401065658</v>
      </c>
      <c r="T168" s="311">
        <f>(L168*5%)*$T$9</f>
        <v>1684.6379906421025</v>
      </c>
      <c r="U168" s="300">
        <v>0</v>
      </c>
      <c r="V168" s="300">
        <f t="shared" si="37"/>
        <v>-3.637978807091713E-12</v>
      </c>
      <c r="W168" s="355"/>
      <c r="X168" s="381"/>
      <c r="Y168" s="357"/>
      <c r="Z168" s="357"/>
      <c r="AA168" s="357"/>
      <c r="AB168" s="357"/>
      <c r="AC168" s="357"/>
      <c r="AD168" s="358"/>
      <c r="AE168" s="358"/>
      <c r="AF168" s="358"/>
      <c r="AG168" s="358"/>
      <c r="AH168" s="358"/>
      <c r="AI168" s="358"/>
      <c r="AJ168" s="358"/>
      <c r="AK168" s="358"/>
      <c r="AL168" s="358"/>
      <c r="AM168" s="358"/>
      <c r="AN168" s="358"/>
      <c r="AO168" s="358"/>
      <c r="AP168" s="358"/>
      <c r="CQ168" s="652"/>
      <c r="CR168" s="652"/>
      <c r="CS168" s="652"/>
      <c r="CT168" s="652"/>
      <c r="CU168" s="652"/>
      <c r="CV168" s="652"/>
      <c r="CW168" s="652"/>
      <c r="CX168" s="652"/>
      <c r="CY168" s="652"/>
      <c r="CZ168" s="652"/>
      <c r="DA168" s="652"/>
      <c r="DB168" s="652"/>
      <c r="DC168" s="652"/>
      <c r="DD168" s="652"/>
      <c r="DE168" s="652"/>
      <c r="DF168" s="652"/>
      <c r="DG168" s="652"/>
      <c r="DH168" s="652"/>
      <c r="DI168" s="652"/>
      <c r="DJ168" s="652"/>
      <c r="DK168" s="652"/>
      <c r="DL168" s="652"/>
      <c r="DM168" s="652"/>
      <c r="DN168" s="652"/>
      <c r="DO168" s="652"/>
      <c r="DP168" s="652"/>
      <c r="DQ168" s="652"/>
      <c r="DR168" s="652"/>
      <c r="DS168" s="652"/>
      <c r="DT168" s="652"/>
      <c r="DU168" s="652"/>
      <c r="DV168" s="652"/>
      <c r="DW168" s="652"/>
      <c r="DX168" s="652"/>
      <c r="DY168" s="652"/>
      <c r="DZ168" s="652"/>
      <c r="EA168" s="652"/>
      <c r="EB168" s="652"/>
      <c r="EC168" s="652"/>
      <c r="ED168" s="652"/>
      <c r="EE168" s="652"/>
      <c r="EF168" s="652"/>
      <c r="EG168" s="652"/>
      <c r="EH168" s="652"/>
      <c r="EI168" s="652"/>
      <c r="EJ168" s="652"/>
      <c r="EK168" s="652"/>
      <c r="EL168" s="652"/>
      <c r="EM168" s="652"/>
      <c r="EN168" s="652"/>
      <c r="EO168" s="652"/>
      <c r="EP168" s="652"/>
      <c r="EQ168" s="652"/>
      <c r="ER168" s="652"/>
    </row>
    <row r="169" spans="1:148" s="359" customFormat="1" ht="24.75" customHeight="1" x14ac:dyDescent="0.2">
      <c r="A169" s="277" t="s">
        <v>1060</v>
      </c>
      <c r="B169" s="353" t="s">
        <v>1061</v>
      </c>
      <c r="C169" s="353" t="s">
        <v>698</v>
      </c>
      <c r="D169" s="216" t="s">
        <v>1062</v>
      </c>
      <c r="E169" s="278" t="s">
        <v>1044</v>
      </c>
      <c r="F169" s="278" t="s">
        <v>74</v>
      </c>
      <c r="G169" s="277">
        <v>1.6</v>
      </c>
      <c r="H169" s="278">
        <v>0.5</v>
      </c>
      <c r="I169" s="455" t="s">
        <v>484</v>
      </c>
      <c r="J169" s="354" t="s">
        <v>626</v>
      </c>
      <c r="K169" s="285">
        <f t="shared" si="36"/>
        <v>34841.184963830572</v>
      </c>
      <c r="L169" s="285">
        <v>29065.17</v>
      </c>
      <c r="M169" s="300"/>
      <c r="N169" s="300"/>
      <c r="O169" s="285">
        <v>3294.8276712000002</v>
      </c>
      <c r="P169" s="281">
        <v>0</v>
      </c>
      <c r="Q169" s="281">
        <v>0</v>
      </c>
      <c r="R169" s="300">
        <f t="shared" ref="R169:R176" si="40">(L169*85%)*$R$9</f>
        <v>29716.189614601855</v>
      </c>
      <c r="S169" s="300">
        <f t="shared" ref="S169:S176" si="41">(L169*5%)*$S$9</f>
        <v>1830.1676780287141</v>
      </c>
      <c r="T169" s="300">
        <v>0</v>
      </c>
      <c r="U169" s="300">
        <v>0</v>
      </c>
      <c r="V169" s="300">
        <f t="shared" si="37"/>
        <v>2.0463630789890885E-12</v>
      </c>
      <c r="W169" s="355"/>
      <c r="X169" s="381"/>
      <c r="Y169" s="357"/>
      <c r="Z169" s="357"/>
      <c r="AA169" s="357"/>
      <c r="AB169" s="357"/>
      <c r="AC169" s="357"/>
      <c r="AD169" s="358"/>
      <c r="AE169" s="358"/>
      <c r="AF169" s="358"/>
      <c r="AG169" s="358"/>
      <c r="AH169" s="358"/>
      <c r="AI169" s="358"/>
      <c r="AJ169" s="358"/>
      <c r="AK169" s="358"/>
      <c r="AL169" s="358"/>
      <c r="AM169" s="358"/>
      <c r="AN169" s="358"/>
      <c r="AO169" s="358"/>
      <c r="AP169" s="358"/>
      <c r="CQ169" s="647"/>
      <c r="CR169" s="647"/>
      <c r="CS169" s="647"/>
      <c r="CT169" s="647"/>
      <c r="CU169" s="647"/>
      <c r="CV169" s="647"/>
      <c r="CW169" s="647"/>
      <c r="CX169" s="647"/>
      <c r="CY169" s="647"/>
      <c r="CZ169" s="647"/>
      <c r="DA169" s="647"/>
      <c r="DB169" s="647"/>
      <c r="DC169" s="647"/>
      <c r="DD169" s="647"/>
      <c r="DE169" s="647"/>
      <c r="DF169" s="647"/>
      <c r="DG169" s="647"/>
      <c r="DH169" s="647"/>
      <c r="DI169" s="647"/>
      <c r="DJ169" s="647"/>
      <c r="DK169" s="647"/>
      <c r="DL169" s="647"/>
      <c r="DM169" s="647"/>
      <c r="DN169" s="647"/>
      <c r="DO169" s="647"/>
      <c r="DP169" s="647"/>
      <c r="DQ169" s="647"/>
      <c r="DR169" s="647"/>
      <c r="DS169" s="647"/>
      <c r="DT169" s="647"/>
      <c r="DU169" s="647"/>
      <c r="DV169" s="647"/>
      <c r="DW169" s="647"/>
      <c r="DX169" s="647"/>
      <c r="DY169" s="647"/>
      <c r="DZ169" s="647"/>
      <c r="EA169" s="647"/>
      <c r="EB169" s="647"/>
      <c r="EC169" s="647"/>
      <c r="ED169" s="647"/>
      <c r="EE169" s="647"/>
      <c r="EF169" s="647"/>
      <c r="EG169" s="647"/>
      <c r="EH169" s="647"/>
      <c r="EI169" s="647"/>
      <c r="EJ169" s="647"/>
      <c r="EK169" s="647"/>
      <c r="EL169" s="647"/>
      <c r="EM169" s="647"/>
      <c r="EN169" s="647"/>
      <c r="EO169" s="647"/>
      <c r="EP169" s="647"/>
      <c r="EQ169" s="647"/>
      <c r="ER169" s="647"/>
    </row>
    <row r="170" spans="1:148" s="359" customFormat="1" ht="24.75" customHeight="1" x14ac:dyDescent="0.2">
      <c r="A170" s="277" t="s">
        <v>1063</v>
      </c>
      <c r="B170" s="353" t="s">
        <v>1064</v>
      </c>
      <c r="C170" s="353" t="s">
        <v>698</v>
      </c>
      <c r="D170" s="216" t="s">
        <v>1065</v>
      </c>
      <c r="E170" s="278" t="s">
        <v>1044</v>
      </c>
      <c r="F170" s="278" t="s">
        <v>74</v>
      </c>
      <c r="G170" s="277">
        <v>3.6</v>
      </c>
      <c r="H170" s="277">
        <v>0.6</v>
      </c>
      <c r="I170" s="455" t="s">
        <v>484</v>
      </c>
      <c r="J170" s="354" t="s">
        <v>626</v>
      </c>
      <c r="K170" s="285">
        <f t="shared" si="36"/>
        <v>46454.913285107425</v>
      </c>
      <c r="L170" s="285">
        <v>38753.56</v>
      </c>
      <c r="M170" s="300"/>
      <c r="N170" s="300"/>
      <c r="O170" s="285">
        <v>4393.1035615999999</v>
      </c>
      <c r="P170" s="281">
        <v>0</v>
      </c>
      <c r="Q170" s="281">
        <v>0</v>
      </c>
      <c r="R170" s="300">
        <f t="shared" si="40"/>
        <v>39621.586152802469</v>
      </c>
      <c r="S170" s="300">
        <f t="shared" si="41"/>
        <v>2440.2235707049522</v>
      </c>
      <c r="T170" s="300">
        <v>0</v>
      </c>
      <c r="U170" s="300">
        <v>0</v>
      </c>
      <c r="V170" s="300">
        <f t="shared" si="37"/>
        <v>2.7284841053187847E-12</v>
      </c>
      <c r="W170" s="355"/>
      <c r="X170" s="381"/>
      <c r="Y170" s="357"/>
      <c r="Z170" s="357"/>
      <c r="AA170" s="357"/>
      <c r="AB170" s="357"/>
      <c r="AC170" s="357"/>
      <c r="AD170" s="358"/>
      <c r="AE170" s="358"/>
      <c r="AF170" s="358"/>
      <c r="AG170" s="358"/>
      <c r="AH170" s="358"/>
      <c r="AI170" s="358"/>
      <c r="AJ170" s="358"/>
      <c r="AK170" s="358"/>
      <c r="AL170" s="358"/>
      <c r="AM170" s="358"/>
      <c r="AN170" s="358"/>
      <c r="AO170" s="358"/>
      <c r="AP170" s="358"/>
      <c r="CQ170" s="647"/>
      <c r="CR170" s="647"/>
      <c r="CS170" s="647"/>
      <c r="CT170" s="647"/>
      <c r="CU170" s="647"/>
      <c r="CV170" s="647"/>
      <c r="CW170" s="647"/>
      <c r="CX170" s="647"/>
      <c r="CY170" s="647"/>
      <c r="CZ170" s="647"/>
      <c r="DA170" s="647"/>
      <c r="DB170" s="647"/>
      <c r="DC170" s="647"/>
      <c r="DD170" s="647"/>
      <c r="DE170" s="647"/>
      <c r="DF170" s="647"/>
      <c r="DG170" s="647"/>
      <c r="DH170" s="647"/>
      <c r="DI170" s="647"/>
      <c r="DJ170" s="647"/>
      <c r="DK170" s="647"/>
      <c r="DL170" s="647"/>
      <c r="DM170" s="647"/>
      <c r="DN170" s="647"/>
      <c r="DO170" s="647"/>
      <c r="DP170" s="647"/>
      <c r="DQ170" s="647"/>
      <c r="DR170" s="647"/>
      <c r="DS170" s="647"/>
      <c r="DT170" s="647"/>
      <c r="DU170" s="647"/>
      <c r="DV170" s="647"/>
      <c r="DW170" s="647"/>
      <c r="DX170" s="647"/>
      <c r="DY170" s="647"/>
      <c r="DZ170" s="647"/>
      <c r="EA170" s="647"/>
      <c r="EB170" s="647"/>
      <c r="EC170" s="647"/>
      <c r="ED170" s="647"/>
      <c r="EE170" s="647"/>
      <c r="EF170" s="647"/>
      <c r="EG170" s="647"/>
      <c r="EH170" s="647"/>
      <c r="EI170" s="647"/>
      <c r="EJ170" s="647"/>
      <c r="EK170" s="647"/>
      <c r="EL170" s="647"/>
      <c r="EM170" s="647"/>
      <c r="EN170" s="647"/>
      <c r="EO170" s="647"/>
      <c r="EP170" s="647"/>
      <c r="EQ170" s="647"/>
      <c r="ER170" s="647"/>
    </row>
    <row r="171" spans="1:148" s="359" customFormat="1" ht="24.75" customHeight="1" x14ac:dyDescent="0.2">
      <c r="A171" s="277" t="s">
        <v>1066</v>
      </c>
      <c r="B171" s="353" t="s">
        <v>1067</v>
      </c>
      <c r="C171" s="353" t="s">
        <v>698</v>
      </c>
      <c r="D171" s="216" t="s">
        <v>1068</v>
      </c>
      <c r="E171" s="278" t="s">
        <v>1044</v>
      </c>
      <c r="F171" s="278" t="s">
        <v>74</v>
      </c>
      <c r="G171" s="396">
        <v>40</v>
      </c>
      <c r="H171" s="396">
        <v>45</v>
      </c>
      <c r="I171" s="455" t="s">
        <v>484</v>
      </c>
      <c r="J171" s="354" t="s">
        <v>626</v>
      </c>
      <c r="K171" s="285">
        <f t="shared" si="36"/>
        <v>119349.24647625146</v>
      </c>
      <c r="L171" s="285">
        <v>99563.38</v>
      </c>
      <c r="M171" s="300"/>
      <c r="N171" s="300"/>
      <c r="O171" s="285">
        <v>11286.504756800001</v>
      </c>
      <c r="P171" s="281">
        <v>0</v>
      </c>
      <c r="Q171" s="281">
        <v>0</v>
      </c>
      <c r="R171" s="300">
        <f t="shared" si="40"/>
        <v>101793.46202862939</v>
      </c>
      <c r="S171" s="300">
        <f t="shared" si="41"/>
        <v>6269.279690822058</v>
      </c>
      <c r="T171" s="300">
        <v>0</v>
      </c>
      <c r="U171" s="300">
        <v>0</v>
      </c>
      <c r="V171" s="300">
        <f t="shared" si="37"/>
        <v>4.5474735088646412E-12</v>
      </c>
      <c r="W171" s="355"/>
      <c r="X171" s="381"/>
      <c r="Y171" s="357"/>
      <c r="Z171" s="357"/>
      <c r="AA171" s="357"/>
      <c r="AB171" s="357"/>
      <c r="AC171" s="357"/>
      <c r="AD171" s="358"/>
      <c r="AE171" s="358"/>
      <c r="AF171" s="358"/>
      <c r="AG171" s="358"/>
      <c r="AH171" s="358"/>
      <c r="AI171" s="358"/>
      <c r="AJ171" s="358"/>
      <c r="AK171" s="358"/>
      <c r="AL171" s="358"/>
      <c r="AM171" s="358"/>
      <c r="AN171" s="358"/>
      <c r="AO171" s="358"/>
      <c r="AP171" s="358"/>
      <c r="CQ171" s="647"/>
      <c r="CR171" s="647"/>
      <c r="CS171" s="647"/>
      <c r="CT171" s="647"/>
      <c r="CU171" s="647"/>
      <c r="CV171" s="647"/>
      <c r="CW171" s="647"/>
      <c r="CX171" s="647"/>
      <c r="CY171" s="647"/>
      <c r="CZ171" s="647"/>
      <c r="DA171" s="647"/>
      <c r="DB171" s="647"/>
      <c r="DC171" s="647"/>
      <c r="DD171" s="647"/>
      <c r="DE171" s="647"/>
      <c r="DF171" s="647"/>
      <c r="DG171" s="647"/>
      <c r="DH171" s="647"/>
      <c r="DI171" s="647"/>
      <c r="DJ171" s="647"/>
      <c r="DK171" s="647"/>
      <c r="DL171" s="647"/>
      <c r="DM171" s="647"/>
      <c r="DN171" s="647"/>
      <c r="DO171" s="647"/>
      <c r="DP171" s="647"/>
      <c r="DQ171" s="647"/>
      <c r="DR171" s="647"/>
      <c r="DS171" s="647"/>
      <c r="DT171" s="647"/>
      <c r="DU171" s="647"/>
      <c r="DV171" s="647"/>
      <c r="DW171" s="647"/>
      <c r="DX171" s="647"/>
      <c r="DY171" s="647"/>
      <c r="DZ171" s="647"/>
      <c r="EA171" s="647"/>
      <c r="EB171" s="647"/>
      <c r="EC171" s="647"/>
      <c r="ED171" s="647"/>
      <c r="EE171" s="647"/>
      <c r="EF171" s="647"/>
      <c r="EG171" s="647"/>
      <c r="EH171" s="647"/>
      <c r="EI171" s="647"/>
      <c r="EJ171" s="647"/>
      <c r="EK171" s="647"/>
      <c r="EL171" s="647"/>
      <c r="EM171" s="647"/>
      <c r="EN171" s="647"/>
      <c r="EO171" s="647"/>
      <c r="EP171" s="647"/>
      <c r="EQ171" s="647"/>
      <c r="ER171" s="647"/>
    </row>
    <row r="172" spans="1:148" s="359" customFormat="1" ht="24.75" customHeight="1" x14ac:dyDescent="0.2">
      <c r="A172" s="277" t="s">
        <v>1069</v>
      </c>
      <c r="B172" s="353" t="s">
        <v>1070</v>
      </c>
      <c r="C172" s="353" t="s">
        <v>698</v>
      </c>
      <c r="D172" s="216" t="s">
        <v>1071</v>
      </c>
      <c r="E172" s="278" t="s">
        <v>1044</v>
      </c>
      <c r="F172" s="278" t="s">
        <v>74</v>
      </c>
      <c r="G172" s="277">
        <v>1.2</v>
      </c>
      <c r="H172" s="277">
        <v>0.5</v>
      </c>
      <c r="I172" s="455" t="s">
        <v>484</v>
      </c>
      <c r="J172" s="354" t="s">
        <v>626</v>
      </c>
      <c r="K172" s="285">
        <f t="shared" si="36"/>
        <v>28097.737929945044</v>
      </c>
      <c r="L172" s="285">
        <v>23439.66</v>
      </c>
      <c r="M172" s="300"/>
      <c r="N172" s="300"/>
      <c r="O172" s="285">
        <v>2657.1198576000002</v>
      </c>
      <c r="P172" s="281">
        <v>0</v>
      </c>
      <c r="Q172" s="281">
        <v>0</v>
      </c>
      <c r="R172" s="300">
        <f t="shared" si="40"/>
        <v>23964.67596995987</v>
      </c>
      <c r="S172" s="300">
        <f t="shared" si="41"/>
        <v>1475.9421023851755</v>
      </c>
      <c r="T172" s="300">
        <v>0</v>
      </c>
      <c r="U172" s="300">
        <v>0</v>
      </c>
      <c r="V172" s="300">
        <f t="shared" si="37"/>
        <v>0</v>
      </c>
      <c r="W172" s="355"/>
      <c r="X172" s="381"/>
      <c r="Y172" s="357"/>
      <c r="Z172" s="357"/>
      <c r="AA172" s="357"/>
      <c r="AB172" s="357"/>
      <c r="AC172" s="357"/>
      <c r="AD172" s="358"/>
      <c r="AE172" s="358"/>
      <c r="AF172" s="358"/>
      <c r="AG172" s="358"/>
      <c r="AH172" s="358"/>
      <c r="AI172" s="358"/>
      <c r="AJ172" s="358"/>
      <c r="AK172" s="358"/>
      <c r="AL172" s="358"/>
      <c r="AM172" s="358"/>
      <c r="AN172" s="358"/>
      <c r="AO172" s="358"/>
      <c r="AP172" s="358"/>
      <c r="CQ172" s="647"/>
      <c r="CR172" s="647"/>
      <c r="CS172" s="647"/>
      <c r="CT172" s="647"/>
      <c r="CU172" s="647"/>
      <c r="CV172" s="647"/>
      <c r="CW172" s="647"/>
      <c r="CX172" s="647"/>
      <c r="CY172" s="647"/>
      <c r="CZ172" s="647"/>
      <c r="DA172" s="647"/>
      <c r="DB172" s="647"/>
      <c r="DC172" s="647"/>
      <c r="DD172" s="647"/>
      <c r="DE172" s="647"/>
      <c r="DF172" s="647"/>
      <c r="DG172" s="647"/>
      <c r="DH172" s="647"/>
      <c r="DI172" s="647"/>
      <c r="DJ172" s="647"/>
      <c r="DK172" s="647"/>
      <c r="DL172" s="647"/>
      <c r="DM172" s="647"/>
      <c r="DN172" s="647"/>
      <c r="DO172" s="647"/>
      <c r="DP172" s="647"/>
      <c r="DQ172" s="647"/>
      <c r="DR172" s="647"/>
      <c r="DS172" s="647"/>
      <c r="DT172" s="647"/>
      <c r="DU172" s="647"/>
      <c r="DV172" s="647"/>
      <c r="DW172" s="647"/>
      <c r="DX172" s="647"/>
      <c r="DY172" s="647"/>
      <c r="DZ172" s="647"/>
      <c r="EA172" s="647"/>
      <c r="EB172" s="647"/>
      <c r="EC172" s="647"/>
      <c r="ED172" s="647"/>
      <c r="EE172" s="647"/>
      <c r="EF172" s="647"/>
      <c r="EG172" s="647"/>
      <c r="EH172" s="647"/>
      <c r="EI172" s="647"/>
      <c r="EJ172" s="647"/>
      <c r="EK172" s="647"/>
      <c r="EL172" s="647"/>
      <c r="EM172" s="647"/>
      <c r="EN172" s="647"/>
      <c r="EO172" s="647"/>
      <c r="EP172" s="647"/>
      <c r="EQ172" s="647"/>
      <c r="ER172" s="647"/>
    </row>
    <row r="173" spans="1:148" s="359" customFormat="1" ht="24.75" customHeight="1" x14ac:dyDescent="0.2">
      <c r="A173" s="277" t="s">
        <v>1072</v>
      </c>
      <c r="B173" s="353" t="s">
        <v>1073</v>
      </c>
      <c r="C173" s="353" t="s">
        <v>698</v>
      </c>
      <c r="D173" s="216" t="s">
        <v>1074</v>
      </c>
      <c r="E173" s="278" t="s">
        <v>1044</v>
      </c>
      <c r="F173" s="278" t="s">
        <v>74</v>
      </c>
      <c r="G173" s="277">
        <v>0.3</v>
      </c>
      <c r="H173" s="277">
        <v>0.2</v>
      </c>
      <c r="I173" s="455" t="s">
        <v>484</v>
      </c>
      <c r="J173" s="354" t="s">
        <v>626</v>
      </c>
      <c r="K173" s="285">
        <f t="shared" si="36"/>
        <v>7451.9422520804428</v>
      </c>
      <c r="L173" s="285">
        <v>6216.55</v>
      </c>
      <c r="M173" s="300"/>
      <c r="N173" s="300"/>
      <c r="O173" s="285">
        <v>704.70810800000004</v>
      </c>
      <c r="P173" s="281">
        <v>0</v>
      </c>
      <c r="Q173" s="281">
        <v>0</v>
      </c>
      <c r="R173" s="300">
        <f t="shared" si="40"/>
        <v>6355.7921233095549</v>
      </c>
      <c r="S173" s="300">
        <f t="shared" si="41"/>
        <v>391.44202077088852</v>
      </c>
      <c r="T173" s="300">
        <v>0</v>
      </c>
      <c r="U173" s="300">
        <v>0</v>
      </c>
      <c r="V173" s="300">
        <f t="shared" si="37"/>
        <v>-3.979039320256561E-13</v>
      </c>
      <c r="W173" s="355"/>
      <c r="X173" s="381"/>
      <c r="Y173" s="357"/>
      <c r="Z173" s="357"/>
      <c r="AA173" s="357"/>
      <c r="AB173" s="357"/>
      <c r="AC173" s="357"/>
      <c r="AD173" s="358"/>
      <c r="AE173" s="358"/>
      <c r="AF173" s="358"/>
      <c r="AG173" s="358"/>
      <c r="AH173" s="358"/>
      <c r="AI173" s="358"/>
      <c r="AJ173" s="358"/>
      <c r="AK173" s="358"/>
      <c r="AL173" s="358"/>
      <c r="AM173" s="358"/>
      <c r="AN173" s="358"/>
      <c r="AO173" s="358"/>
      <c r="AP173" s="358"/>
      <c r="CQ173" s="647"/>
      <c r="CR173" s="647"/>
      <c r="CS173" s="647"/>
      <c r="CT173" s="647"/>
      <c r="CU173" s="647"/>
      <c r="CV173" s="647"/>
      <c r="CW173" s="647"/>
      <c r="CX173" s="647"/>
      <c r="CY173" s="647"/>
      <c r="CZ173" s="647"/>
      <c r="DA173" s="647"/>
      <c r="DB173" s="647"/>
      <c r="DC173" s="647"/>
      <c r="DD173" s="647"/>
      <c r="DE173" s="647"/>
      <c r="DF173" s="647"/>
      <c r="DG173" s="647"/>
      <c r="DH173" s="647"/>
      <c r="DI173" s="647"/>
      <c r="DJ173" s="647"/>
      <c r="DK173" s="647"/>
      <c r="DL173" s="647"/>
      <c r="DM173" s="647"/>
      <c r="DN173" s="647"/>
      <c r="DO173" s="647"/>
      <c r="DP173" s="647"/>
      <c r="DQ173" s="647"/>
      <c r="DR173" s="647"/>
      <c r="DS173" s="647"/>
      <c r="DT173" s="647"/>
      <c r="DU173" s="647"/>
      <c r="DV173" s="647"/>
      <c r="DW173" s="647"/>
      <c r="DX173" s="647"/>
      <c r="DY173" s="647"/>
      <c r="DZ173" s="647"/>
      <c r="EA173" s="647"/>
      <c r="EB173" s="647"/>
      <c r="EC173" s="647"/>
      <c r="ED173" s="647"/>
      <c r="EE173" s="647"/>
      <c r="EF173" s="647"/>
      <c r="EG173" s="647"/>
      <c r="EH173" s="647"/>
      <c r="EI173" s="647"/>
      <c r="EJ173" s="647"/>
      <c r="EK173" s="647"/>
      <c r="EL173" s="647"/>
      <c r="EM173" s="647"/>
      <c r="EN173" s="647"/>
      <c r="EO173" s="647"/>
      <c r="EP173" s="647"/>
      <c r="EQ173" s="647"/>
      <c r="ER173" s="647"/>
    </row>
    <row r="174" spans="1:148" s="359" customFormat="1" ht="24.75" customHeight="1" x14ac:dyDescent="0.2">
      <c r="A174" s="277" t="s">
        <v>1075</v>
      </c>
      <c r="B174" s="353" t="s">
        <v>1076</v>
      </c>
      <c r="C174" s="353" t="s">
        <v>698</v>
      </c>
      <c r="D174" s="216" t="s">
        <v>1077</v>
      </c>
      <c r="E174" s="278" t="s">
        <v>1044</v>
      </c>
      <c r="F174" s="278" t="s">
        <v>74</v>
      </c>
      <c r="G174" s="277">
        <v>0.3</v>
      </c>
      <c r="H174" s="277">
        <v>0.2</v>
      </c>
      <c r="I174" s="455" t="s">
        <v>484</v>
      </c>
      <c r="J174" s="354" t="s">
        <v>626</v>
      </c>
      <c r="K174" s="285">
        <f t="shared" si="36"/>
        <v>7451.9422520804428</v>
      </c>
      <c r="L174" s="285">
        <v>6216.55</v>
      </c>
      <c r="M174" s="300"/>
      <c r="N174" s="300"/>
      <c r="O174" s="285">
        <v>704.70810800000004</v>
      </c>
      <c r="P174" s="281">
        <v>0</v>
      </c>
      <c r="Q174" s="281">
        <v>0</v>
      </c>
      <c r="R174" s="300">
        <f t="shared" si="40"/>
        <v>6355.7921233095549</v>
      </c>
      <c r="S174" s="300">
        <f t="shared" si="41"/>
        <v>391.44202077088852</v>
      </c>
      <c r="T174" s="300">
        <v>0</v>
      </c>
      <c r="U174" s="300">
        <v>0</v>
      </c>
      <c r="V174" s="300">
        <f t="shared" si="37"/>
        <v>-3.979039320256561E-13</v>
      </c>
      <c r="W174" s="355"/>
      <c r="X174" s="381"/>
      <c r="Y174" s="357"/>
      <c r="Z174" s="357"/>
      <c r="AA174" s="357"/>
      <c r="AB174" s="357"/>
      <c r="AC174" s="357"/>
      <c r="AD174" s="358"/>
      <c r="AE174" s="358"/>
      <c r="AF174" s="358"/>
      <c r="AG174" s="358"/>
      <c r="AH174" s="358"/>
      <c r="AI174" s="358"/>
      <c r="AJ174" s="358"/>
      <c r="AK174" s="358"/>
      <c r="AL174" s="358"/>
      <c r="AM174" s="358"/>
      <c r="AN174" s="358"/>
      <c r="AO174" s="358"/>
      <c r="AP174" s="358"/>
      <c r="CQ174" s="647"/>
      <c r="CR174" s="647"/>
      <c r="CS174" s="647"/>
      <c r="CT174" s="647"/>
      <c r="CU174" s="647"/>
      <c r="CV174" s="647"/>
      <c r="CW174" s="647"/>
      <c r="CX174" s="647"/>
      <c r="CY174" s="647"/>
      <c r="CZ174" s="647"/>
      <c r="DA174" s="647"/>
      <c r="DB174" s="647"/>
      <c r="DC174" s="647"/>
      <c r="DD174" s="647"/>
      <c r="DE174" s="647"/>
      <c r="DF174" s="647"/>
      <c r="DG174" s="647"/>
      <c r="DH174" s="647"/>
      <c r="DI174" s="647"/>
      <c r="DJ174" s="647"/>
      <c r="DK174" s="647"/>
      <c r="DL174" s="647"/>
      <c r="DM174" s="647"/>
      <c r="DN174" s="647"/>
      <c r="DO174" s="647"/>
      <c r="DP174" s="647"/>
      <c r="DQ174" s="647"/>
      <c r="DR174" s="647"/>
      <c r="DS174" s="647"/>
      <c r="DT174" s="647"/>
      <c r="DU174" s="647"/>
      <c r="DV174" s="647"/>
      <c r="DW174" s="647"/>
      <c r="DX174" s="647"/>
      <c r="DY174" s="647"/>
      <c r="DZ174" s="647"/>
      <c r="EA174" s="647"/>
      <c r="EB174" s="647"/>
      <c r="EC174" s="647"/>
      <c r="ED174" s="647"/>
      <c r="EE174" s="647"/>
      <c r="EF174" s="647"/>
      <c r="EG174" s="647"/>
      <c r="EH174" s="647"/>
      <c r="EI174" s="647"/>
      <c r="EJ174" s="647"/>
      <c r="EK174" s="647"/>
      <c r="EL174" s="647"/>
      <c r="EM174" s="647"/>
      <c r="EN174" s="647"/>
      <c r="EO174" s="647"/>
      <c r="EP174" s="647"/>
      <c r="EQ174" s="647"/>
      <c r="ER174" s="647"/>
    </row>
    <row r="175" spans="1:148" s="359" customFormat="1" ht="24.75" customHeight="1" x14ac:dyDescent="0.2">
      <c r="A175" s="277" t="s">
        <v>1078</v>
      </c>
      <c r="B175" s="353" t="s">
        <v>1079</v>
      </c>
      <c r="C175" s="353" t="s">
        <v>698</v>
      </c>
      <c r="D175" s="216" t="s">
        <v>1080</v>
      </c>
      <c r="E175" s="278" t="s">
        <v>1044</v>
      </c>
      <c r="F175" s="278" t="s">
        <v>74</v>
      </c>
      <c r="G175" s="277">
        <v>1.6</v>
      </c>
      <c r="H175" s="277">
        <v>0.3</v>
      </c>
      <c r="I175" s="455" t="s">
        <v>484</v>
      </c>
      <c r="J175" s="354" t="s">
        <v>626</v>
      </c>
      <c r="K175" s="285">
        <f t="shared" si="36"/>
        <v>7718.2992456560232</v>
      </c>
      <c r="L175" s="285">
        <v>6438.75</v>
      </c>
      <c r="M175" s="300"/>
      <c r="N175" s="300"/>
      <c r="O175" s="285">
        <v>729.89670000000001</v>
      </c>
      <c r="P175" s="281">
        <v>0</v>
      </c>
      <c r="Q175" s="281">
        <v>0</v>
      </c>
      <c r="R175" s="300">
        <f t="shared" si="40"/>
        <v>6582.9690960354847</v>
      </c>
      <c r="S175" s="300">
        <f t="shared" si="41"/>
        <v>405.4334496205384</v>
      </c>
      <c r="T175" s="300">
        <v>0</v>
      </c>
      <c r="U175" s="300">
        <v>0</v>
      </c>
      <c r="V175" s="300">
        <f t="shared" si="37"/>
        <v>-5.6843418860808015E-14</v>
      </c>
      <c r="W175" s="355"/>
      <c r="X175" s="381"/>
      <c r="Y175" s="357"/>
      <c r="Z175" s="357"/>
      <c r="AA175" s="357"/>
      <c r="AB175" s="357"/>
      <c r="AC175" s="357"/>
      <c r="AD175" s="358"/>
      <c r="AE175" s="358"/>
      <c r="AF175" s="358"/>
      <c r="AG175" s="358"/>
      <c r="AH175" s="358"/>
      <c r="AI175" s="358"/>
      <c r="AJ175" s="358"/>
      <c r="AK175" s="358"/>
      <c r="AL175" s="358"/>
      <c r="AM175" s="358"/>
      <c r="AN175" s="358"/>
      <c r="AO175" s="358"/>
      <c r="AP175" s="358"/>
      <c r="CQ175" s="647"/>
      <c r="CR175" s="647"/>
      <c r="CS175" s="647"/>
      <c r="CT175" s="647"/>
      <c r="CU175" s="647"/>
      <c r="CV175" s="647"/>
      <c r="CW175" s="647"/>
      <c r="CX175" s="647"/>
      <c r="CY175" s="647"/>
      <c r="CZ175" s="647"/>
      <c r="DA175" s="647"/>
      <c r="DB175" s="647"/>
      <c r="DC175" s="647"/>
      <c r="DD175" s="647"/>
      <c r="DE175" s="647"/>
      <c r="DF175" s="647"/>
      <c r="DG175" s="647"/>
      <c r="DH175" s="647"/>
      <c r="DI175" s="647"/>
      <c r="DJ175" s="647"/>
      <c r="DK175" s="647"/>
      <c r="DL175" s="647"/>
      <c r="DM175" s="647"/>
      <c r="DN175" s="647"/>
      <c r="DO175" s="647"/>
      <c r="DP175" s="647"/>
      <c r="DQ175" s="647"/>
      <c r="DR175" s="647"/>
      <c r="DS175" s="647"/>
      <c r="DT175" s="647"/>
      <c r="DU175" s="647"/>
      <c r="DV175" s="647"/>
      <c r="DW175" s="647"/>
      <c r="DX175" s="647"/>
      <c r="DY175" s="647"/>
      <c r="DZ175" s="647"/>
      <c r="EA175" s="647"/>
      <c r="EB175" s="647"/>
      <c r="EC175" s="647"/>
      <c r="ED175" s="647"/>
      <c r="EE175" s="647"/>
      <c r="EF175" s="647"/>
      <c r="EG175" s="647"/>
      <c r="EH175" s="647"/>
      <c r="EI175" s="647"/>
      <c r="EJ175" s="647"/>
      <c r="EK175" s="647"/>
      <c r="EL175" s="647"/>
      <c r="EM175" s="647"/>
      <c r="EN175" s="647"/>
      <c r="EO175" s="647"/>
      <c r="EP175" s="647"/>
      <c r="EQ175" s="647"/>
      <c r="ER175" s="647"/>
    </row>
    <row r="176" spans="1:148" s="359" customFormat="1" ht="24.75" customHeight="1" x14ac:dyDescent="0.2">
      <c r="A176" s="277" t="s">
        <v>1081</v>
      </c>
      <c r="B176" s="353" t="s">
        <v>1082</v>
      </c>
      <c r="C176" s="353" t="s">
        <v>698</v>
      </c>
      <c r="D176" s="216" t="s">
        <v>1083</v>
      </c>
      <c r="E176" s="278" t="s">
        <v>1044</v>
      </c>
      <c r="F176" s="278" t="s">
        <v>74</v>
      </c>
      <c r="G176" s="277">
        <v>5.2</v>
      </c>
      <c r="H176" s="277">
        <v>2.5</v>
      </c>
      <c r="I176" s="455" t="s">
        <v>484</v>
      </c>
      <c r="J176" s="354" t="s">
        <v>626</v>
      </c>
      <c r="K176" s="285">
        <f t="shared" si="36"/>
        <v>44181.265054438314</v>
      </c>
      <c r="L176" s="285">
        <v>36856.839999999997</v>
      </c>
      <c r="M176" s="300"/>
      <c r="N176" s="300"/>
      <c r="O176" s="285">
        <v>4178.0913823999999</v>
      </c>
      <c r="P176" s="281">
        <v>0</v>
      </c>
      <c r="Q176" s="281">
        <v>0</v>
      </c>
      <c r="R176" s="300">
        <f t="shared" si="40"/>
        <v>37682.382247722686</v>
      </c>
      <c r="S176" s="300">
        <f t="shared" si="41"/>
        <v>2320.791424315627</v>
      </c>
      <c r="T176" s="300">
        <v>0</v>
      </c>
      <c r="U176" s="300">
        <v>0</v>
      </c>
      <c r="V176" s="300">
        <f t="shared" si="37"/>
        <v>-4.5474735088646412E-13</v>
      </c>
      <c r="W176" s="355"/>
      <c r="X176" s="381"/>
      <c r="Y176" s="357"/>
      <c r="Z176" s="357"/>
      <c r="AA176" s="357"/>
      <c r="AB176" s="357"/>
      <c r="AC176" s="357"/>
      <c r="AD176" s="358"/>
      <c r="AE176" s="358"/>
      <c r="AF176" s="358"/>
      <c r="AG176" s="358"/>
      <c r="AH176" s="358"/>
      <c r="AI176" s="358"/>
      <c r="AJ176" s="358"/>
      <c r="AK176" s="358"/>
      <c r="AL176" s="358"/>
      <c r="AM176" s="358"/>
      <c r="AN176" s="358"/>
      <c r="AO176" s="358"/>
      <c r="AP176" s="358"/>
      <c r="CQ176" s="647"/>
      <c r="CR176" s="647"/>
      <c r="CS176" s="647"/>
      <c r="CT176" s="647"/>
      <c r="CU176" s="647"/>
      <c r="CV176" s="647"/>
      <c r="CW176" s="647"/>
      <c r="CX176" s="647"/>
      <c r="CY176" s="647"/>
      <c r="CZ176" s="647"/>
      <c r="DA176" s="647"/>
      <c r="DB176" s="647"/>
      <c r="DC176" s="647"/>
      <c r="DD176" s="647"/>
      <c r="DE176" s="647"/>
      <c r="DF176" s="647"/>
      <c r="DG176" s="647"/>
      <c r="DH176" s="647"/>
      <c r="DI176" s="647"/>
      <c r="DJ176" s="647"/>
      <c r="DK176" s="647"/>
      <c r="DL176" s="647"/>
      <c r="DM176" s="647"/>
      <c r="DN176" s="647"/>
      <c r="DO176" s="647"/>
      <c r="DP176" s="647"/>
      <c r="DQ176" s="647"/>
      <c r="DR176" s="647"/>
      <c r="DS176" s="647"/>
      <c r="DT176" s="647"/>
      <c r="DU176" s="647"/>
      <c r="DV176" s="647"/>
      <c r="DW176" s="647"/>
      <c r="DX176" s="647"/>
      <c r="DY176" s="647"/>
      <c r="DZ176" s="647"/>
      <c r="EA176" s="647"/>
      <c r="EB176" s="647"/>
      <c r="EC176" s="647"/>
      <c r="ED176" s="647"/>
      <c r="EE176" s="647"/>
      <c r="EF176" s="647"/>
      <c r="EG176" s="647"/>
      <c r="EH176" s="647"/>
      <c r="EI176" s="647"/>
      <c r="EJ176" s="647"/>
      <c r="EK176" s="647"/>
      <c r="EL176" s="647"/>
      <c r="EM176" s="647"/>
      <c r="EN176" s="647"/>
      <c r="EO176" s="647"/>
      <c r="EP176" s="647"/>
      <c r="EQ176" s="647"/>
      <c r="ER176" s="647"/>
    </row>
    <row r="177" spans="1:148" s="359" customFormat="1" ht="24.75" customHeight="1" x14ac:dyDescent="0.2">
      <c r="A177" s="277" t="s">
        <v>1084</v>
      </c>
      <c r="B177" s="353" t="s">
        <v>1085</v>
      </c>
      <c r="C177" s="353" t="s">
        <v>698</v>
      </c>
      <c r="D177" s="216" t="s">
        <v>1086</v>
      </c>
      <c r="E177" s="278" t="s">
        <v>1044</v>
      </c>
      <c r="F177" s="278" t="s">
        <v>74</v>
      </c>
      <c r="G177" s="277">
        <v>0.6</v>
      </c>
      <c r="H177" s="277">
        <v>0.4</v>
      </c>
      <c r="I177" s="455" t="s">
        <v>484</v>
      </c>
      <c r="J177" s="354" t="s">
        <v>625</v>
      </c>
      <c r="K177" s="285">
        <f t="shared" si="36"/>
        <v>25522.934824291871</v>
      </c>
      <c r="L177" s="285">
        <v>22397.89</v>
      </c>
      <c r="M177" s="300"/>
      <c r="N177" s="300"/>
      <c r="O177" s="285">
        <v>2304.2949232000001</v>
      </c>
      <c r="P177" s="281">
        <v>0</v>
      </c>
      <c r="Q177" s="285">
        <f t="shared" ref="Q177:Q178" si="42">(L177*85%)*$Q$9</f>
        <v>21871.606267998108</v>
      </c>
      <c r="R177" s="300">
        <f t="shared" ref="R177:R178" si="43">(L177*5%)*$R$9</f>
        <v>1347.0336330937657</v>
      </c>
      <c r="S177" s="300">
        <v>0</v>
      </c>
      <c r="T177" s="300">
        <v>0</v>
      </c>
      <c r="U177" s="300">
        <v>0</v>
      </c>
      <c r="V177" s="300">
        <f t="shared" si="37"/>
        <v>-1.3642420526593924E-12</v>
      </c>
      <c r="W177" s="355"/>
      <c r="X177" s="381"/>
      <c r="Y177" s="357"/>
      <c r="Z177" s="357"/>
      <c r="AA177" s="357"/>
      <c r="AB177" s="357"/>
      <c r="AC177" s="357"/>
      <c r="AD177" s="358"/>
      <c r="AE177" s="358"/>
      <c r="AF177" s="358"/>
      <c r="AG177" s="358"/>
      <c r="AH177" s="358"/>
      <c r="AI177" s="358"/>
      <c r="AJ177" s="358"/>
      <c r="AK177" s="358"/>
      <c r="AL177" s="358"/>
      <c r="AM177" s="358"/>
      <c r="AN177" s="358"/>
      <c r="AO177" s="358"/>
      <c r="AP177" s="358"/>
      <c r="CQ177" s="647"/>
      <c r="CR177" s="647"/>
      <c r="CS177" s="647"/>
      <c r="CT177" s="647"/>
      <c r="CU177" s="647"/>
      <c r="CV177" s="647"/>
      <c r="CW177" s="647"/>
      <c r="CX177" s="647"/>
      <c r="CY177" s="647"/>
      <c r="CZ177" s="647"/>
      <c r="DA177" s="647"/>
      <c r="DB177" s="647"/>
      <c r="DC177" s="647"/>
      <c r="DD177" s="647"/>
      <c r="DE177" s="647"/>
      <c r="DF177" s="647"/>
      <c r="DG177" s="647"/>
      <c r="DH177" s="647"/>
      <c r="DI177" s="647"/>
      <c r="DJ177" s="647"/>
      <c r="DK177" s="647"/>
      <c r="DL177" s="647"/>
      <c r="DM177" s="647"/>
      <c r="DN177" s="647"/>
      <c r="DO177" s="647"/>
      <c r="DP177" s="647"/>
      <c r="DQ177" s="647"/>
      <c r="DR177" s="647"/>
      <c r="DS177" s="647"/>
      <c r="DT177" s="647"/>
      <c r="DU177" s="647"/>
      <c r="DV177" s="647"/>
      <c r="DW177" s="647"/>
      <c r="DX177" s="647"/>
      <c r="DY177" s="647"/>
      <c r="DZ177" s="647"/>
      <c r="EA177" s="647"/>
      <c r="EB177" s="647"/>
      <c r="EC177" s="647"/>
      <c r="ED177" s="647"/>
      <c r="EE177" s="647"/>
      <c r="EF177" s="647"/>
      <c r="EG177" s="647"/>
      <c r="EH177" s="647"/>
      <c r="EI177" s="647"/>
      <c r="EJ177" s="647"/>
      <c r="EK177" s="647"/>
      <c r="EL177" s="647"/>
      <c r="EM177" s="647"/>
      <c r="EN177" s="647"/>
      <c r="EO177" s="647"/>
      <c r="EP177" s="647"/>
      <c r="EQ177" s="647"/>
      <c r="ER177" s="647"/>
    </row>
    <row r="178" spans="1:148" s="359" customFormat="1" ht="24.75" customHeight="1" x14ac:dyDescent="0.2">
      <c r="A178" s="277" t="s">
        <v>1209</v>
      </c>
      <c r="B178" s="353" t="s">
        <v>1218</v>
      </c>
      <c r="C178" s="353" t="s">
        <v>698</v>
      </c>
      <c r="D178" s="216" t="s">
        <v>1218</v>
      </c>
      <c r="E178" s="278" t="s">
        <v>1044</v>
      </c>
      <c r="F178" s="278" t="s">
        <v>74</v>
      </c>
      <c r="G178" s="277">
        <v>1.1000000000000001</v>
      </c>
      <c r="H178" s="277">
        <v>0.3</v>
      </c>
      <c r="I178" s="455" t="s">
        <v>484</v>
      </c>
      <c r="J178" s="354" t="s">
        <v>625</v>
      </c>
      <c r="K178" s="285">
        <f t="shared" si="36"/>
        <v>20440.326999740508</v>
      </c>
      <c r="L178" s="285">
        <v>17937.599999999999</v>
      </c>
      <c r="M178" s="300"/>
      <c r="N178" s="300"/>
      <c r="O178" s="285">
        <v>1845.4202879999998</v>
      </c>
      <c r="P178" s="281">
        <v>0</v>
      </c>
      <c r="Q178" s="285">
        <f t="shared" si="42"/>
        <v>17516.119803822719</v>
      </c>
      <c r="R178" s="300">
        <f t="shared" si="43"/>
        <v>1078.7869079177874</v>
      </c>
      <c r="S178" s="300">
        <v>0</v>
      </c>
      <c r="T178" s="300">
        <v>0</v>
      </c>
      <c r="U178" s="300">
        <v>0</v>
      </c>
      <c r="V178" s="300">
        <f t="shared" si="37"/>
        <v>-2.2737367544323206E-13</v>
      </c>
      <c r="W178" s="355"/>
      <c r="X178" s="381"/>
      <c r="Y178" s="357"/>
      <c r="Z178" s="357"/>
      <c r="AA178" s="357"/>
      <c r="AB178" s="357"/>
      <c r="AC178" s="357"/>
      <c r="AD178" s="358"/>
      <c r="AE178" s="358"/>
      <c r="AF178" s="358"/>
      <c r="AG178" s="358"/>
      <c r="AH178" s="358"/>
      <c r="AI178" s="358"/>
      <c r="AJ178" s="358"/>
      <c r="AK178" s="358"/>
      <c r="AL178" s="358"/>
      <c r="AM178" s="358"/>
      <c r="AN178" s="358"/>
      <c r="AO178" s="358"/>
      <c r="AP178" s="358"/>
      <c r="CQ178" s="647"/>
      <c r="CR178" s="647"/>
      <c r="CS178" s="647"/>
      <c r="CT178" s="647"/>
      <c r="CU178" s="647"/>
      <c r="CV178" s="647"/>
      <c r="CW178" s="647"/>
      <c r="CX178" s="647"/>
      <c r="CY178" s="647"/>
      <c r="CZ178" s="647"/>
      <c r="DA178" s="647"/>
      <c r="DB178" s="647"/>
      <c r="DC178" s="647"/>
      <c r="DD178" s="647"/>
      <c r="DE178" s="647"/>
      <c r="DF178" s="647"/>
      <c r="DG178" s="647"/>
      <c r="DH178" s="647"/>
      <c r="DI178" s="647"/>
      <c r="DJ178" s="647"/>
      <c r="DK178" s="647"/>
      <c r="DL178" s="647"/>
      <c r="DM178" s="647"/>
      <c r="DN178" s="647"/>
      <c r="DO178" s="647"/>
      <c r="DP178" s="647"/>
      <c r="DQ178" s="647"/>
      <c r="DR178" s="647"/>
      <c r="DS178" s="647"/>
      <c r="DT178" s="647"/>
      <c r="DU178" s="647"/>
      <c r="DV178" s="647"/>
      <c r="DW178" s="647"/>
      <c r="DX178" s="647"/>
      <c r="DY178" s="647"/>
      <c r="DZ178" s="647"/>
      <c r="EA178" s="647"/>
      <c r="EB178" s="647"/>
      <c r="EC178" s="647"/>
      <c r="ED178" s="647"/>
      <c r="EE178" s="647"/>
      <c r="EF178" s="647"/>
      <c r="EG178" s="647"/>
      <c r="EH178" s="647"/>
      <c r="EI178" s="647"/>
      <c r="EJ178" s="647"/>
      <c r="EK178" s="647"/>
      <c r="EL178" s="647"/>
      <c r="EM178" s="647"/>
      <c r="EN178" s="647"/>
      <c r="EO178" s="647"/>
      <c r="EP178" s="647"/>
      <c r="EQ178" s="647"/>
      <c r="ER178" s="647"/>
    </row>
    <row r="179" spans="1:148" s="359" customFormat="1" ht="38.25" customHeight="1" x14ac:dyDescent="0.2">
      <c r="A179" s="277" t="s">
        <v>1219</v>
      </c>
      <c r="B179" s="353" t="s">
        <v>1087</v>
      </c>
      <c r="C179" s="353" t="s">
        <v>698</v>
      </c>
      <c r="D179" s="216" t="s">
        <v>1088</v>
      </c>
      <c r="E179" s="278" t="s">
        <v>1044</v>
      </c>
      <c r="F179" s="278" t="s">
        <v>74</v>
      </c>
      <c r="G179" s="277">
        <v>0.3</v>
      </c>
      <c r="H179" s="277">
        <v>0.3</v>
      </c>
      <c r="I179" s="455" t="s">
        <v>484</v>
      </c>
      <c r="J179" s="354" t="s">
        <v>626</v>
      </c>
      <c r="K179" s="285">
        <f t="shared" si="36"/>
        <v>21732.309248553036</v>
      </c>
      <c r="L179" s="285">
        <v>18129.5</v>
      </c>
      <c r="M179" s="300"/>
      <c r="N179" s="300"/>
      <c r="O179" s="285">
        <v>2055.1601200000005</v>
      </c>
      <c r="P179" s="281">
        <v>0</v>
      </c>
      <c r="Q179" s="281">
        <v>0</v>
      </c>
      <c r="R179" s="300">
        <f>(L179*85%)*$R$9</f>
        <v>18535.575729229324</v>
      </c>
      <c r="S179" s="300">
        <f>(L179*5%)*$S$9</f>
        <v>1141.573399323712</v>
      </c>
      <c r="T179" s="300">
        <v>0</v>
      </c>
      <c r="U179" s="300">
        <v>0</v>
      </c>
      <c r="V179" s="300">
        <f t="shared" si="37"/>
        <v>-2.2737367544323206E-13</v>
      </c>
      <c r="W179" s="355"/>
      <c r="X179" s="381"/>
      <c r="Y179" s="357"/>
      <c r="Z179" s="357"/>
      <c r="AA179" s="357"/>
      <c r="AB179" s="357"/>
      <c r="AC179" s="357"/>
      <c r="AD179" s="358"/>
      <c r="AE179" s="358"/>
      <c r="AF179" s="358"/>
      <c r="AG179" s="358"/>
      <c r="AH179" s="358"/>
      <c r="AI179" s="358"/>
      <c r="AJ179" s="358"/>
      <c r="AK179" s="358"/>
      <c r="AL179" s="358"/>
      <c r="AM179" s="358"/>
      <c r="AN179" s="358"/>
      <c r="AO179" s="358"/>
      <c r="AP179" s="358"/>
      <c r="CQ179" s="647"/>
      <c r="CR179" s="647"/>
      <c r="CS179" s="647"/>
      <c r="CT179" s="647"/>
      <c r="CU179" s="647"/>
      <c r="CV179" s="647"/>
      <c r="CW179" s="647"/>
      <c r="CX179" s="647"/>
      <c r="CY179" s="647"/>
      <c r="CZ179" s="647"/>
      <c r="DA179" s="647"/>
      <c r="DB179" s="647"/>
      <c r="DC179" s="647"/>
      <c r="DD179" s="647"/>
      <c r="DE179" s="647"/>
      <c r="DF179" s="647"/>
      <c r="DG179" s="647"/>
      <c r="DH179" s="647"/>
      <c r="DI179" s="647"/>
      <c r="DJ179" s="647"/>
      <c r="DK179" s="647"/>
      <c r="DL179" s="647"/>
      <c r="DM179" s="647"/>
      <c r="DN179" s="647"/>
      <c r="DO179" s="647"/>
      <c r="DP179" s="647"/>
      <c r="DQ179" s="647"/>
      <c r="DR179" s="647"/>
      <c r="DS179" s="647"/>
      <c r="DT179" s="647"/>
      <c r="DU179" s="647"/>
      <c r="DV179" s="647"/>
      <c r="DW179" s="647"/>
      <c r="DX179" s="647"/>
      <c r="DY179" s="647"/>
      <c r="DZ179" s="647"/>
      <c r="EA179" s="647"/>
      <c r="EB179" s="647"/>
      <c r="EC179" s="647"/>
      <c r="ED179" s="647"/>
      <c r="EE179" s="647"/>
      <c r="EF179" s="647"/>
      <c r="EG179" s="647"/>
      <c r="EH179" s="647"/>
      <c r="EI179" s="647"/>
      <c r="EJ179" s="647"/>
      <c r="EK179" s="647"/>
      <c r="EL179" s="647"/>
      <c r="EM179" s="647"/>
      <c r="EN179" s="647"/>
      <c r="EO179" s="647"/>
      <c r="EP179" s="647"/>
      <c r="EQ179" s="647"/>
      <c r="ER179" s="647"/>
    </row>
    <row r="180" spans="1:148" s="359" customFormat="1" ht="45.75" customHeight="1" x14ac:dyDescent="0.2">
      <c r="A180" s="277" t="s">
        <v>1220</v>
      </c>
      <c r="B180" s="353" t="s">
        <v>1221</v>
      </c>
      <c r="C180" s="353" t="s">
        <v>698</v>
      </c>
      <c r="D180" s="216" t="s">
        <v>1222</v>
      </c>
      <c r="E180" s="278" t="s">
        <v>1044</v>
      </c>
      <c r="F180" s="278" t="s">
        <v>74</v>
      </c>
      <c r="G180" s="277">
        <v>20.64</v>
      </c>
      <c r="H180" s="277">
        <v>28.2</v>
      </c>
      <c r="I180" s="455" t="s">
        <v>484</v>
      </c>
      <c r="J180" s="354" t="s">
        <v>518</v>
      </c>
      <c r="K180" s="285">
        <f t="shared" si="36"/>
        <v>115308.67003614</v>
      </c>
      <c r="L180" s="285">
        <v>106469.37</v>
      </c>
      <c r="M180" s="300"/>
      <c r="N180" s="309"/>
      <c r="O180" s="504">
        <v>27690.5537496</v>
      </c>
      <c r="P180" s="504">
        <f>(L180*75%)*$P$9</f>
        <v>87618.116286539997</v>
      </c>
      <c r="Q180" s="285">
        <v>0</v>
      </c>
      <c r="R180" s="300">
        <v>0</v>
      </c>
      <c r="S180" s="300">
        <v>0</v>
      </c>
      <c r="T180" s="300">
        <v>0</v>
      </c>
      <c r="U180" s="300">
        <v>0</v>
      </c>
      <c r="V180" s="300">
        <v>0</v>
      </c>
      <c r="W180" s="355"/>
      <c r="X180" s="381"/>
      <c r="Y180" s="357"/>
      <c r="Z180" s="357"/>
      <c r="AA180" s="357"/>
      <c r="AB180" s="357"/>
      <c r="AC180" s="357"/>
      <c r="AD180" s="358"/>
      <c r="AE180" s="358"/>
      <c r="AF180" s="358"/>
      <c r="AG180" s="358"/>
      <c r="AH180" s="358"/>
      <c r="AI180" s="358"/>
      <c r="AJ180" s="358"/>
      <c r="AK180" s="358"/>
      <c r="AL180" s="358"/>
      <c r="AM180" s="358"/>
      <c r="AN180" s="358"/>
      <c r="AO180" s="358"/>
      <c r="AP180" s="358"/>
      <c r="CQ180" s="647"/>
      <c r="CR180" s="647"/>
      <c r="CS180" s="647"/>
      <c r="CT180" s="647"/>
      <c r="CU180" s="647"/>
      <c r="CV180" s="647"/>
      <c r="CW180" s="647"/>
      <c r="CX180" s="647"/>
      <c r="CY180" s="647"/>
      <c r="CZ180" s="647"/>
      <c r="DA180" s="647"/>
      <c r="DB180" s="647"/>
      <c r="DC180" s="647"/>
      <c r="DD180" s="647"/>
      <c r="DE180" s="647"/>
      <c r="DF180" s="647"/>
      <c r="DG180" s="647"/>
      <c r="DH180" s="647"/>
      <c r="DI180" s="647"/>
      <c r="DJ180" s="647"/>
      <c r="DK180" s="647"/>
      <c r="DL180" s="647"/>
      <c r="DM180" s="647"/>
      <c r="DN180" s="647"/>
      <c r="DO180" s="647"/>
      <c r="DP180" s="647"/>
      <c r="DQ180" s="647"/>
      <c r="DR180" s="647"/>
      <c r="DS180" s="647"/>
      <c r="DT180" s="647"/>
      <c r="DU180" s="647"/>
      <c r="DV180" s="647"/>
      <c r="DW180" s="647"/>
      <c r="DX180" s="647"/>
      <c r="DY180" s="647"/>
      <c r="DZ180" s="647"/>
      <c r="EA180" s="647"/>
      <c r="EB180" s="647"/>
      <c r="EC180" s="647"/>
      <c r="ED180" s="647"/>
      <c r="EE180" s="647"/>
      <c r="EF180" s="647"/>
      <c r="EG180" s="647"/>
      <c r="EH180" s="647"/>
      <c r="EI180" s="647"/>
      <c r="EJ180" s="647"/>
      <c r="EK180" s="647"/>
      <c r="EL180" s="647"/>
      <c r="EM180" s="647"/>
      <c r="EN180" s="647"/>
      <c r="EO180" s="647"/>
      <c r="EP180" s="647"/>
      <c r="EQ180" s="647"/>
      <c r="ER180" s="647"/>
    </row>
    <row r="181" spans="1:148" s="359" customFormat="1" ht="24.75" customHeight="1" x14ac:dyDescent="0.2">
      <c r="A181" s="277" t="s">
        <v>1261</v>
      </c>
      <c r="B181" s="353" t="s">
        <v>1262</v>
      </c>
      <c r="C181" s="353" t="s">
        <v>698</v>
      </c>
      <c r="D181" s="216" t="s">
        <v>1263</v>
      </c>
      <c r="E181" s="278" t="s">
        <v>1044</v>
      </c>
      <c r="F181" s="278" t="s">
        <v>74</v>
      </c>
      <c r="G181" s="277">
        <v>12.9</v>
      </c>
      <c r="H181" s="277">
        <v>8.6</v>
      </c>
      <c r="I181" s="455" t="s">
        <v>484</v>
      </c>
      <c r="J181" s="354" t="s">
        <v>518</v>
      </c>
      <c r="K181" s="285">
        <f>SUM(N181:V181)</f>
        <v>14865.494990679999</v>
      </c>
      <c r="L181" s="285">
        <v>13725.94</v>
      </c>
      <c r="M181" s="300"/>
      <c r="N181" s="309"/>
      <c r="O181" s="504">
        <v>3569.8424752000001</v>
      </c>
      <c r="P181" s="504">
        <f>(L181*75%)*$P$9</f>
        <v>11295.65251548</v>
      </c>
      <c r="Q181" s="285">
        <v>0</v>
      </c>
      <c r="R181" s="300">
        <v>0</v>
      </c>
      <c r="S181" s="300">
        <v>0</v>
      </c>
      <c r="T181" s="300">
        <v>0</v>
      </c>
      <c r="U181" s="300">
        <v>0</v>
      </c>
      <c r="V181" s="300">
        <v>0</v>
      </c>
      <c r="W181" s="355"/>
      <c r="X181" s="381"/>
      <c r="Y181" s="357"/>
      <c r="Z181" s="357"/>
      <c r="AA181" s="357"/>
      <c r="AB181" s="357"/>
      <c r="AC181" s="357"/>
      <c r="AD181" s="358"/>
      <c r="AE181" s="358"/>
      <c r="AF181" s="358"/>
      <c r="AG181" s="358"/>
      <c r="AH181" s="358"/>
      <c r="AI181" s="358"/>
      <c r="AJ181" s="358"/>
      <c r="AK181" s="358"/>
      <c r="AL181" s="358"/>
      <c r="AM181" s="358"/>
      <c r="AN181" s="358"/>
      <c r="AO181" s="358"/>
      <c r="AP181" s="358"/>
      <c r="CQ181" s="647"/>
      <c r="CR181" s="647"/>
      <c r="CS181" s="647"/>
      <c r="CT181" s="647"/>
      <c r="CU181" s="647"/>
      <c r="CV181" s="647"/>
      <c r="CW181" s="647"/>
      <c r="CX181" s="647"/>
      <c r="CY181" s="647"/>
      <c r="CZ181" s="647"/>
      <c r="DA181" s="647"/>
      <c r="DB181" s="647"/>
      <c r="DC181" s="647"/>
      <c r="DD181" s="647"/>
      <c r="DE181" s="647"/>
      <c r="DF181" s="647"/>
      <c r="DG181" s="647"/>
      <c r="DH181" s="647"/>
      <c r="DI181" s="647"/>
      <c r="DJ181" s="647"/>
      <c r="DK181" s="647"/>
      <c r="DL181" s="647"/>
      <c r="DM181" s="647"/>
      <c r="DN181" s="647"/>
      <c r="DO181" s="647"/>
      <c r="DP181" s="647"/>
      <c r="DQ181" s="647"/>
      <c r="DR181" s="647"/>
      <c r="DS181" s="647"/>
      <c r="DT181" s="647"/>
      <c r="DU181" s="647"/>
      <c r="DV181" s="647"/>
      <c r="DW181" s="647"/>
      <c r="DX181" s="647"/>
      <c r="DY181" s="647"/>
      <c r="DZ181" s="647"/>
      <c r="EA181" s="647"/>
      <c r="EB181" s="647"/>
      <c r="EC181" s="647"/>
      <c r="ED181" s="647"/>
      <c r="EE181" s="647"/>
      <c r="EF181" s="647"/>
      <c r="EG181" s="647"/>
      <c r="EH181" s="647"/>
      <c r="EI181" s="647"/>
      <c r="EJ181" s="647"/>
      <c r="EK181" s="647"/>
      <c r="EL181" s="647"/>
      <c r="EM181" s="647"/>
      <c r="EN181" s="647"/>
      <c r="EO181" s="647"/>
      <c r="EP181" s="647"/>
      <c r="EQ181" s="647"/>
      <c r="ER181" s="647"/>
    </row>
    <row r="182" spans="1:148" s="359" customFormat="1" ht="42.75" customHeight="1" x14ac:dyDescent="0.2">
      <c r="A182" s="277" t="s">
        <v>1395</v>
      </c>
      <c r="B182" s="353" t="s">
        <v>1271</v>
      </c>
      <c r="C182" s="353" t="s">
        <v>1270</v>
      </c>
      <c r="D182" s="216" t="s">
        <v>1272</v>
      </c>
      <c r="E182" s="278" t="s">
        <v>1044</v>
      </c>
      <c r="F182" s="278" t="s">
        <v>74</v>
      </c>
      <c r="G182" s="398">
        <v>60</v>
      </c>
      <c r="H182" s="398">
        <v>60</v>
      </c>
      <c r="I182" s="455" t="s">
        <v>484</v>
      </c>
      <c r="J182" s="354" t="s">
        <v>643</v>
      </c>
      <c r="K182" s="285">
        <f>SUM(N182:AL182)</f>
        <v>13252.68</v>
      </c>
      <c r="L182" s="285">
        <f>K182</f>
        <v>13252.68</v>
      </c>
      <c r="M182" s="300"/>
      <c r="N182" s="300"/>
      <c r="O182" s="285">
        <v>525.4799999999999</v>
      </c>
      <c r="P182" s="285">
        <v>2767.2</v>
      </c>
      <c r="Q182" s="285"/>
      <c r="R182" s="300"/>
      <c r="S182" s="300"/>
      <c r="T182" s="300"/>
      <c r="U182" s="300"/>
      <c r="V182" s="300"/>
      <c r="W182" s="300"/>
      <c r="X182" s="300">
        <v>2097.9</v>
      </c>
      <c r="Y182" s="399"/>
      <c r="Z182" s="399"/>
      <c r="AA182" s="300"/>
      <c r="AB182" s="300"/>
      <c r="AC182" s="300"/>
      <c r="AD182" s="300"/>
      <c r="AE182" s="300"/>
      <c r="AF182" s="300">
        <v>926.09999999999991</v>
      </c>
      <c r="AH182" s="300"/>
      <c r="AI182" s="300"/>
      <c r="AJ182" s="300">
        <v>6936</v>
      </c>
      <c r="AK182" s="300"/>
      <c r="AL182" s="300"/>
      <c r="AM182" s="300"/>
      <c r="AN182" s="358"/>
      <c r="AO182" s="358"/>
      <c r="AP182" s="358"/>
      <c r="CQ182" s="647"/>
      <c r="CR182" s="647"/>
      <c r="CS182" s="647"/>
      <c r="CT182" s="647"/>
      <c r="CU182" s="647"/>
      <c r="CV182" s="647"/>
      <c r="CW182" s="647"/>
      <c r="CX182" s="647"/>
      <c r="CY182" s="647"/>
      <c r="CZ182" s="647"/>
      <c r="DA182" s="647"/>
      <c r="DB182" s="647"/>
      <c r="DC182" s="647"/>
      <c r="DD182" s="647"/>
      <c r="DE182" s="647"/>
      <c r="DF182" s="647"/>
      <c r="DG182" s="647"/>
      <c r="DH182" s="647"/>
      <c r="DI182" s="647"/>
      <c r="DJ182" s="647"/>
      <c r="DK182" s="647"/>
      <c r="DL182" s="647"/>
      <c r="DM182" s="647"/>
      <c r="DN182" s="647"/>
      <c r="DO182" s="647"/>
      <c r="DP182" s="647"/>
      <c r="DQ182" s="647"/>
      <c r="DR182" s="647"/>
      <c r="DS182" s="647"/>
      <c r="DT182" s="647"/>
      <c r="DU182" s="647"/>
      <c r="DV182" s="647"/>
      <c r="DW182" s="647"/>
      <c r="DX182" s="647"/>
      <c r="DY182" s="647"/>
      <c r="DZ182" s="647"/>
      <c r="EA182" s="647"/>
      <c r="EB182" s="647"/>
      <c r="EC182" s="647"/>
      <c r="ED182" s="647"/>
      <c r="EE182" s="647"/>
      <c r="EF182" s="647"/>
      <c r="EG182" s="647"/>
      <c r="EH182" s="647"/>
      <c r="EI182" s="647"/>
      <c r="EJ182" s="647"/>
      <c r="EK182" s="647"/>
      <c r="EL182" s="647"/>
      <c r="EM182" s="647"/>
      <c r="EN182" s="647"/>
      <c r="EO182" s="647"/>
      <c r="EP182" s="647"/>
      <c r="EQ182" s="647"/>
      <c r="ER182" s="647"/>
    </row>
    <row r="183" spans="1:148" s="359" customFormat="1" ht="45" x14ac:dyDescent="0.2">
      <c r="A183" s="277" t="s">
        <v>1396</v>
      </c>
      <c r="B183" s="353" t="s">
        <v>1273</v>
      </c>
      <c r="C183" s="353" t="s">
        <v>1270</v>
      </c>
      <c r="D183" s="216" t="s">
        <v>1272</v>
      </c>
      <c r="E183" s="278" t="s">
        <v>1044</v>
      </c>
      <c r="F183" s="278" t="s">
        <v>74</v>
      </c>
      <c r="G183" s="398">
        <v>25.8</v>
      </c>
      <c r="H183" s="398">
        <v>25.8</v>
      </c>
      <c r="I183" s="455" t="s">
        <v>484</v>
      </c>
      <c r="J183" s="354" t="s">
        <v>643</v>
      </c>
      <c r="K183" s="285">
        <f t="shared" ref="K183:K241" si="44">SUM(N183:AL183)</f>
        <v>13252.68</v>
      </c>
      <c r="L183" s="285">
        <f t="shared" ref="L183:L241" si="45">K183</f>
        <v>13252.68</v>
      </c>
      <c r="M183" s="456"/>
      <c r="N183" s="300"/>
      <c r="O183" s="285">
        <v>525.4799999999999</v>
      </c>
      <c r="P183" s="285">
        <v>2767.2</v>
      </c>
      <c r="Q183" s="285"/>
      <c r="R183" s="300"/>
      <c r="S183" s="300"/>
      <c r="T183" s="300"/>
      <c r="U183" s="300"/>
      <c r="V183" s="300"/>
      <c r="W183" s="300"/>
      <c r="X183" s="300">
        <v>2097.9</v>
      </c>
      <c r="Y183" s="399"/>
      <c r="Z183" s="399"/>
      <c r="AA183" s="300"/>
      <c r="AB183" s="300"/>
      <c r="AC183" s="300"/>
      <c r="AD183" s="300"/>
      <c r="AE183" s="300"/>
      <c r="AF183" s="300">
        <v>926.09999999999991</v>
      </c>
      <c r="AH183" s="300"/>
      <c r="AI183" s="300"/>
      <c r="AJ183" s="300">
        <v>6936</v>
      </c>
      <c r="AK183" s="300"/>
      <c r="AL183" s="300"/>
      <c r="AM183" s="300"/>
      <c r="AN183" s="358"/>
      <c r="AO183" s="358"/>
      <c r="AP183" s="358"/>
      <c r="CQ183" s="647"/>
      <c r="CR183" s="647"/>
      <c r="CS183" s="647"/>
      <c r="CT183" s="647"/>
      <c r="CU183" s="647"/>
      <c r="CV183" s="647"/>
      <c r="CW183" s="647"/>
      <c r="CX183" s="647"/>
      <c r="CY183" s="647"/>
      <c r="CZ183" s="647"/>
      <c r="DA183" s="647"/>
      <c r="DB183" s="647"/>
      <c r="DC183" s="647"/>
      <c r="DD183" s="647"/>
      <c r="DE183" s="647"/>
      <c r="DF183" s="647"/>
      <c r="DG183" s="647"/>
      <c r="DH183" s="647"/>
      <c r="DI183" s="647"/>
      <c r="DJ183" s="647"/>
      <c r="DK183" s="647"/>
      <c r="DL183" s="647"/>
      <c r="DM183" s="647"/>
      <c r="DN183" s="647"/>
      <c r="DO183" s="647"/>
      <c r="DP183" s="647"/>
      <c r="DQ183" s="647"/>
      <c r="DR183" s="647"/>
      <c r="DS183" s="647"/>
      <c r="DT183" s="647"/>
      <c r="DU183" s="647"/>
      <c r="DV183" s="647"/>
      <c r="DW183" s="647"/>
      <c r="DX183" s="647"/>
      <c r="DY183" s="647"/>
      <c r="DZ183" s="647"/>
      <c r="EA183" s="647"/>
      <c r="EB183" s="647"/>
      <c r="EC183" s="647"/>
      <c r="ED183" s="647"/>
      <c r="EE183" s="647"/>
      <c r="EF183" s="647"/>
      <c r="EG183" s="647"/>
      <c r="EH183" s="647"/>
      <c r="EI183" s="647"/>
      <c r="EJ183" s="647"/>
      <c r="EK183" s="647"/>
      <c r="EL183" s="647"/>
      <c r="EM183" s="647"/>
      <c r="EN183" s="647"/>
      <c r="EO183" s="647"/>
      <c r="EP183" s="647"/>
      <c r="EQ183" s="647"/>
      <c r="ER183" s="647"/>
    </row>
    <row r="184" spans="1:148" s="359" customFormat="1" ht="45" x14ac:dyDescent="0.2">
      <c r="A184" s="277" t="s">
        <v>1397</v>
      </c>
      <c r="B184" s="353" t="s">
        <v>1279</v>
      </c>
      <c r="C184" s="353" t="s">
        <v>1274</v>
      </c>
      <c r="D184" s="216" t="s">
        <v>1275</v>
      </c>
      <c r="E184" s="278" t="s">
        <v>1044</v>
      </c>
      <c r="F184" s="278" t="s">
        <v>74</v>
      </c>
      <c r="G184" s="398">
        <v>1.94</v>
      </c>
      <c r="H184" s="398">
        <v>1.94</v>
      </c>
      <c r="I184" s="455" t="s">
        <v>484</v>
      </c>
      <c r="J184" s="354" t="s">
        <v>645</v>
      </c>
      <c r="K184" s="285">
        <f t="shared" si="44"/>
        <v>8624.0399999999991</v>
      </c>
      <c r="L184" s="285">
        <f t="shared" si="45"/>
        <v>8624.0399999999991</v>
      </c>
      <c r="M184" s="456"/>
      <c r="N184" s="300"/>
      <c r="O184" s="285">
        <v>1147.08</v>
      </c>
      <c r="P184" s="285">
        <v>1383.6</v>
      </c>
      <c r="Q184" s="285"/>
      <c r="R184" s="300"/>
      <c r="S184" s="300"/>
      <c r="T184" s="300"/>
      <c r="U184" s="300"/>
      <c r="V184" s="300"/>
      <c r="W184" s="300"/>
      <c r="X184" s="399"/>
      <c r="Y184" s="300">
        <v>1464.9599999999998</v>
      </c>
      <c r="Z184" s="399"/>
      <c r="AA184" s="399"/>
      <c r="AB184" s="399"/>
      <c r="AC184" s="399"/>
      <c r="AD184" s="399"/>
      <c r="AE184" s="399"/>
      <c r="AF184" s="399"/>
      <c r="AG184" s="399"/>
      <c r="AH184" s="399"/>
      <c r="AI184" s="300">
        <v>828</v>
      </c>
      <c r="AK184" s="300"/>
      <c r="AL184" s="300">
        <v>3800.3999999999996</v>
      </c>
      <c r="AM184" s="300"/>
      <c r="AN184" s="358"/>
      <c r="AO184" s="358"/>
      <c r="AP184" s="358"/>
      <c r="CQ184" s="647"/>
      <c r="CR184" s="647"/>
      <c r="CS184" s="647"/>
      <c r="CT184" s="647"/>
      <c r="CU184" s="647"/>
      <c r="CV184" s="647"/>
      <c r="CW184" s="647"/>
      <c r="CX184" s="647"/>
      <c r="CY184" s="647"/>
      <c r="CZ184" s="647"/>
      <c r="DA184" s="647"/>
      <c r="DB184" s="647"/>
      <c r="DC184" s="647"/>
      <c r="DD184" s="647"/>
      <c r="DE184" s="647"/>
      <c r="DF184" s="647"/>
      <c r="DG184" s="647"/>
      <c r="DH184" s="647"/>
      <c r="DI184" s="647"/>
      <c r="DJ184" s="647"/>
      <c r="DK184" s="647"/>
      <c r="DL184" s="647"/>
      <c r="DM184" s="647"/>
      <c r="DN184" s="647"/>
      <c r="DO184" s="647"/>
      <c r="DP184" s="647"/>
      <c r="DQ184" s="647"/>
      <c r="DR184" s="647"/>
      <c r="DS184" s="647"/>
      <c r="DT184" s="647"/>
      <c r="DU184" s="647"/>
      <c r="DV184" s="647"/>
      <c r="DW184" s="647"/>
      <c r="DX184" s="647"/>
      <c r="DY184" s="647"/>
      <c r="DZ184" s="647"/>
      <c r="EA184" s="647"/>
      <c r="EB184" s="647"/>
      <c r="EC184" s="647"/>
      <c r="ED184" s="647"/>
      <c r="EE184" s="647"/>
      <c r="EF184" s="647"/>
      <c r="EG184" s="647"/>
      <c r="EH184" s="647"/>
      <c r="EI184" s="647"/>
      <c r="EJ184" s="647"/>
      <c r="EK184" s="647"/>
      <c r="EL184" s="647"/>
      <c r="EM184" s="647"/>
      <c r="EN184" s="647"/>
      <c r="EO184" s="647"/>
      <c r="EP184" s="647"/>
      <c r="EQ184" s="647"/>
      <c r="ER184" s="647"/>
    </row>
    <row r="185" spans="1:148" s="359" customFormat="1" ht="45" x14ac:dyDescent="0.2">
      <c r="A185" s="277" t="s">
        <v>1398</v>
      </c>
      <c r="B185" s="353" t="s">
        <v>1278</v>
      </c>
      <c r="C185" s="353" t="s">
        <v>1274</v>
      </c>
      <c r="D185" s="216" t="s">
        <v>1276</v>
      </c>
      <c r="E185" s="278" t="s">
        <v>1044</v>
      </c>
      <c r="F185" s="278" t="s">
        <v>74</v>
      </c>
      <c r="G185" s="398">
        <v>0.86</v>
      </c>
      <c r="H185" s="398">
        <v>0.86</v>
      </c>
      <c r="I185" s="455" t="s">
        <v>484</v>
      </c>
      <c r="J185" s="354" t="s">
        <v>643</v>
      </c>
      <c r="K185" s="285">
        <f t="shared" si="44"/>
        <v>6418.3799999999992</v>
      </c>
      <c r="L185" s="285">
        <f t="shared" si="45"/>
        <v>6418.3799999999992</v>
      </c>
      <c r="M185" s="456"/>
      <c r="N185" s="300"/>
      <c r="O185" s="285">
        <v>1008.7199999999998</v>
      </c>
      <c r="P185" s="519"/>
      <c r="Q185" s="285"/>
      <c r="R185" s="300">
        <v>1061.76</v>
      </c>
      <c r="S185" s="300"/>
      <c r="T185" s="300"/>
      <c r="U185" s="300"/>
      <c r="V185" s="300"/>
      <c r="W185" s="300"/>
      <c r="X185" s="300">
        <v>1198.8</v>
      </c>
      <c r="Y185" s="399"/>
      <c r="Z185" s="399"/>
      <c r="AA185" s="300"/>
      <c r="AB185" s="300"/>
      <c r="AC185" s="300"/>
      <c r="AD185" s="300"/>
      <c r="AE185" s="300"/>
      <c r="AF185" s="300">
        <v>721.5</v>
      </c>
      <c r="AH185" s="300"/>
      <c r="AI185" s="300"/>
      <c r="AJ185" s="300">
        <v>2427.6</v>
      </c>
      <c r="AK185" s="300"/>
      <c r="AL185" s="300"/>
      <c r="AM185" s="300"/>
      <c r="AN185" s="358"/>
      <c r="AO185" s="358"/>
      <c r="AP185" s="358"/>
      <c r="CQ185" s="647"/>
      <c r="CR185" s="647"/>
      <c r="CS185" s="647"/>
      <c r="CT185" s="647"/>
      <c r="CU185" s="647"/>
      <c r="CV185" s="647"/>
      <c r="CW185" s="647"/>
      <c r="CX185" s="647"/>
      <c r="CY185" s="647"/>
      <c r="CZ185" s="647"/>
      <c r="DA185" s="647"/>
      <c r="DB185" s="647"/>
      <c r="DC185" s="647"/>
      <c r="DD185" s="647"/>
      <c r="DE185" s="647"/>
      <c r="DF185" s="647"/>
      <c r="DG185" s="647"/>
      <c r="DH185" s="647"/>
      <c r="DI185" s="647"/>
      <c r="DJ185" s="647"/>
      <c r="DK185" s="647"/>
      <c r="DL185" s="647"/>
      <c r="DM185" s="647"/>
      <c r="DN185" s="647"/>
      <c r="DO185" s="647"/>
      <c r="DP185" s="647"/>
      <c r="DQ185" s="647"/>
      <c r="DR185" s="647"/>
      <c r="DS185" s="647"/>
      <c r="DT185" s="647"/>
      <c r="DU185" s="647"/>
      <c r="DV185" s="647"/>
      <c r="DW185" s="647"/>
      <c r="DX185" s="647"/>
      <c r="DY185" s="647"/>
      <c r="DZ185" s="647"/>
      <c r="EA185" s="647"/>
      <c r="EB185" s="647"/>
      <c r="EC185" s="647"/>
      <c r="ED185" s="647"/>
      <c r="EE185" s="647"/>
      <c r="EF185" s="647"/>
      <c r="EG185" s="647"/>
      <c r="EH185" s="647"/>
      <c r="EI185" s="647"/>
      <c r="EJ185" s="647"/>
      <c r="EK185" s="647"/>
      <c r="EL185" s="647"/>
      <c r="EM185" s="647"/>
      <c r="EN185" s="647"/>
      <c r="EO185" s="647"/>
      <c r="EP185" s="647"/>
      <c r="EQ185" s="647"/>
      <c r="ER185" s="647"/>
    </row>
    <row r="186" spans="1:148" s="359" customFormat="1" ht="45" x14ac:dyDescent="0.2">
      <c r="A186" s="277" t="s">
        <v>1399</v>
      </c>
      <c r="B186" s="353" t="s">
        <v>1277</v>
      </c>
      <c r="C186" s="353" t="s">
        <v>1274</v>
      </c>
      <c r="D186" s="216" t="s">
        <v>1280</v>
      </c>
      <c r="E186" s="278" t="s">
        <v>1044</v>
      </c>
      <c r="F186" s="278" t="s">
        <v>74</v>
      </c>
      <c r="G186" s="398">
        <v>1.72</v>
      </c>
      <c r="H186" s="398">
        <v>1.72</v>
      </c>
      <c r="I186" s="455" t="s">
        <v>484</v>
      </c>
      <c r="J186" s="354" t="s">
        <v>639</v>
      </c>
      <c r="K186" s="285">
        <f t="shared" si="44"/>
        <v>4853.5199999999995</v>
      </c>
      <c r="L186" s="285">
        <f t="shared" si="45"/>
        <v>4853.5199999999995</v>
      </c>
      <c r="M186" s="456"/>
      <c r="N186" s="300"/>
      <c r="O186" s="285">
        <v>1213.1399999999999</v>
      </c>
      <c r="P186" s="285"/>
      <c r="Q186" s="285">
        <v>1375.98</v>
      </c>
      <c r="R186" s="300"/>
      <c r="S186" s="300"/>
      <c r="T186" s="300"/>
      <c r="U186" s="300"/>
      <c r="V186" s="300"/>
      <c r="W186" s="300"/>
      <c r="X186" s="300">
        <v>1398.6</v>
      </c>
      <c r="Y186" s="399"/>
      <c r="Z186" s="300"/>
      <c r="AA186" s="300"/>
      <c r="AB186" s="300"/>
      <c r="AC186" s="300"/>
      <c r="AD186" s="300"/>
      <c r="AE186" s="300"/>
      <c r="AF186" s="300">
        <v>865.8</v>
      </c>
      <c r="AG186" s="300"/>
      <c r="AH186" s="300"/>
      <c r="AI186" s="300"/>
      <c r="AJ186" s="300"/>
      <c r="AK186" s="300"/>
      <c r="AL186" s="300"/>
      <c r="AM186" s="300"/>
      <c r="AN186" s="358"/>
      <c r="AO186" s="358"/>
      <c r="AP186" s="358"/>
      <c r="CQ186" s="647"/>
      <c r="CR186" s="647"/>
      <c r="CS186" s="647"/>
      <c r="CT186" s="647"/>
      <c r="CU186" s="647"/>
      <c r="CV186" s="647"/>
      <c r="CW186" s="647"/>
      <c r="CX186" s="647"/>
      <c r="CY186" s="647"/>
      <c r="CZ186" s="647"/>
      <c r="DA186" s="647"/>
      <c r="DB186" s="647"/>
      <c r="DC186" s="647"/>
      <c r="DD186" s="647"/>
      <c r="DE186" s="647"/>
      <c r="DF186" s="647"/>
      <c r="DG186" s="647"/>
      <c r="DH186" s="647"/>
      <c r="DI186" s="647"/>
      <c r="DJ186" s="647"/>
      <c r="DK186" s="647"/>
      <c r="DL186" s="647"/>
      <c r="DM186" s="647"/>
      <c r="DN186" s="647"/>
      <c r="DO186" s="647"/>
      <c r="DP186" s="647"/>
      <c r="DQ186" s="647"/>
      <c r="DR186" s="647"/>
      <c r="DS186" s="647"/>
      <c r="DT186" s="647"/>
      <c r="DU186" s="647"/>
      <c r="DV186" s="647"/>
      <c r="DW186" s="647"/>
      <c r="DX186" s="647"/>
      <c r="DY186" s="647"/>
      <c r="DZ186" s="647"/>
      <c r="EA186" s="647"/>
      <c r="EB186" s="647"/>
      <c r="EC186" s="647"/>
      <c r="ED186" s="647"/>
      <c r="EE186" s="647"/>
      <c r="EF186" s="647"/>
      <c r="EG186" s="647"/>
      <c r="EH186" s="647"/>
      <c r="EI186" s="647"/>
      <c r="EJ186" s="647"/>
      <c r="EK186" s="647"/>
      <c r="EL186" s="647"/>
      <c r="EM186" s="647"/>
      <c r="EN186" s="647"/>
      <c r="EO186" s="647"/>
      <c r="EP186" s="647"/>
      <c r="EQ186" s="647"/>
      <c r="ER186" s="647"/>
    </row>
    <row r="187" spans="1:148" s="359" customFormat="1" ht="45" x14ac:dyDescent="0.2">
      <c r="A187" s="277" t="s">
        <v>1400</v>
      </c>
      <c r="B187" s="353" t="s">
        <v>1281</v>
      </c>
      <c r="C187" s="353" t="s">
        <v>1274</v>
      </c>
      <c r="D187" s="216" t="s">
        <v>1282</v>
      </c>
      <c r="E187" s="278" t="s">
        <v>1044</v>
      </c>
      <c r="F187" s="278" t="s">
        <v>74</v>
      </c>
      <c r="G187" s="400">
        <v>3.61</v>
      </c>
      <c r="H187" s="400">
        <v>3.61</v>
      </c>
      <c r="I187" s="455" t="s">
        <v>484</v>
      </c>
      <c r="J187" s="354" t="s">
        <v>639</v>
      </c>
      <c r="K187" s="285">
        <f t="shared" si="44"/>
        <v>4994.3399999999992</v>
      </c>
      <c r="L187" s="285">
        <f t="shared" si="45"/>
        <v>4994.3399999999992</v>
      </c>
      <c r="M187" s="456"/>
      <c r="N187" s="300"/>
      <c r="O187" s="285">
        <v>1213.1399999999999</v>
      </c>
      <c r="P187" s="519"/>
      <c r="Q187" s="285"/>
      <c r="R187" s="300">
        <v>1516.8</v>
      </c>
      <c r="S187" s="300"/>
      <c r="T187" s="300"/>
      <c r="U187" s="300"/>
      <c r="V187" s="300"/>
      <c r="W187" s="300"/>
      <c r="X187" s="300">
        <v>1398.6</v>
      </c>
      <c r="Y187" s="399"/>
      <c r="Z187" s="300"/>
      <c r="AA187" s="300"/>
      <c r="AB187" s="300"/>
      <c r="AC187" s="300"/>
      <c r="AD187" s="300"/>
      <c r="AE187" s="300"/>
      <c r="AF187" s="300">
        <v>865.8</v>
      </c>
      <c r="AG187" s="300"/>
      <c r="AH187" s="300"/>
      <c r="AI187" s="300"/>
      <c r="AJ187" s="300"/>
      <c r="AK187" s="300"/>
      <c r="AL187" s="300"/>
      <c r="AM187" s="300"/>
      <c r="AN187" s="358"/>
      <c r="AO187" s="358"/>
      <c r="AP187" s="358"/>
      <c r="CQ187" s="647"/>
      <c r="CR187" s="647"/>
      <c r="CS187" s="647"/>
      <c r="CT187" s="647"/>
      <c r="CU187" s="647"/>
      <c r="CV187" s="647"/>
      <c r="CW187" s="647"/>
      <c r="CX187" s="647"/>
      <c r="CY187" s="647"/>
      <c r="CZ187" s="647"/>
      <c r="DA187" s="647"/>
      <c r="DB187" s="647"/>
      <c r="DC187" s="647"/>
      <c r="DD187" s="647"/>
      <c r="DE187" s="647"/>
      <c r="DF187" s="647"/>
      <c r="DG187" s="647"/>
      <c r="DH187" s="647"/>
      <c r="DI187" s="647"/>
      <c r="DJ187" s="647"/>
      <c r="DK187" s="647"/>
      <c r="DL187" s="647"/>
      <c r="DM187" s="647"/>
      <c r="DN187" s="647"/>
      <c r="DO187" s="647"/>
      <c r="DP187" s="647"/>
      <c r="DQ187" s="647"/>
      <c r="DR187" s="647"/>
      <c r="DS187" s="647"/>
      <c r="DT187" s="647"/>
      <c r="DU187" s="647"/>
      <c r="DV187" s="647"/>
      <c r="DW187" s="647"/>
      <c r="DX187" s="647"/>
      <c r="DY187" s="647"/>
      <c r="DZ187" s="647"/>
      <c r="EA187" s="647"/>
      <c r="EB187" s="647"/>
      <c r="EC187" s="647"/>
      <c r="ED187" s="647"/>
      <c r="EE187" s="647"/>
      <c r="EF187" s="647"/>
      <c r="EG187" s="647"/>
      <c r="EH187" s="647"/>
      <c r="EI187" s="647"/>
      <c r="EJ187" s="647"/>
      <c r="EK187" s="647"/>
      <c r="EL187" s="647"/>
      <c r="EM187" s="647"/>
      <c r="EN187" s="647"/>
      <c r="EO187" s="647"/>
      <c r="EP187" s="647"/>
      <c r="EQ187" s="647"/>
      <c r="ER187" s="647"/>
    </row>
    <row r="188" spans="1:148" s="359" customFormat="1" ht="45" x14ac:dyDescent="0.2">
      <c r="A188" s="277" t="s">
        <v>1401</v>
      </c>
      <c r="B188" s="353" t="s">
        <v>1283</v>
      </c>
      <c r="C188" s="353" t="s">
        <v>1274</v>
      </c>
      <c r="D188" s="216" t="s">
        <v>1285</v>
      </c>
      <c r="E188" s="278" t="s">
        <v>1044</v>
      </c>
      <c r="F188" s="278" t="s">
        <v>74</v>
      </c>
      <c r="G188" s="400">
        <v>0.69</v>
      </c>
      <c r="H188" s="400">
        <v>0.69</v>
      </c>
      <c r="I188" s="455" t="s">
        <v>484</v>
      </c>
      <c r="J188" s="354" t="s">
        <v>643</v>
      </c>
      <c r="K188" s="285">
        <f t="shared" si="44"/>
        <v>6427.5</v>
      </c>
      <c r="L188" s="285">
        <f t="shared" si="45"/>
        <v>6427.5</v>
      </c>
      <c r="M188" s="456"/>
      <c r="N188" s="300"/>
      <c r="O188" s="285">
        <v>1017.8399999999999</v>
      </c>
      <c r="P188" s="519"/>
      <c r="Q188" s="285"/>
      <c r="R188" s="300">
        <v>1061.76</v>
      </c>
      <c r="S188" s="300"/>
      <c r="T188" s="300"/>
      <c r="U188" s="300"/>
      <c r="V188" s="300"/>
      <c r="W188" s="300"/>
      <c r="X188" s="300">
        <v>1198.8</v>
      </c>
      <c r="Y188" s="399"/>
      <c r="Z188" s="399"/>
      <c r="AA188" s="300"/>
      <c r="AB188" s="300"/>
      <c r="AC188" s="300"/>
      <c r="AD188" s="300"/>
      <c r="AE188" s="300"/>
      <c r="AF188" s="300">
        <v>721.5</v>
      </c>
      <c r="AH188" s="300"/>
      <c r="AI188" s="300"/>
      <c r="AJ188" s="300">
        <v>2427.6</v>
      </c>
      <c r="AK188" s="300"/>
      <c r="AL188" s="300"/>
      <c r="AM188" s="300"/>
      <c r="AN188" s="358"/>
      <c r="AO188" s="358"/>
      <c r="AP188" s="358"/>
      <c r="CQ188" s="647"/>
      <c r="CR188" s="647"/>
      <c r="CS188" s="647"/>
      <c r="CT188" s="647"/>
      <c r="CU188" s="647"/>
      <c r="CV188" s="647"/>
      <c r="CW188" s="647"/>
      <c r="CX188" s="647"/>
      <c r="CY188" s="647"/>
      <c r="CZ188" s="647"/>
      <c r="DA188" s="647"/>
      <c r="DB188" s="647"/>
      <c r="DC188" s="647"/>
      <c r="DD188" s="647"/>
      <c r="DE188" s="647"/>
      <c r="DF188" s="647"/>
      <c r="DG188" s="647"/>
      <c r="DH188" s="647"/>
      <c r="DI188" s="647"/>
      <c r="DJ188" s="647"/>
      <c r="DK188" s="647"/>
      <c r="DL188" s="647"/>
      <c r="DM188" s="647"/>
      <c r="DN188" s="647"/>
      <c r="DO188" s="647"/>
      <c r="DP188" s="647"/>
      <c r="DQ188" s="647"/>
      <c r="DR188" s="647"/>
      <c r="DS188" s="647"/>
      <c r="DT188" s="647"/>
      <c r="DU188" s="647"/>
      <c r="DV188" s="647"/>
      <c r="DW188" s="647"/>
      <c r="DX188" s="647"/>
      <c r="DY188" s="647"/>
      <c r="DZ188" s="647"/>
      <c r="EA188" s="647"/>
      <c r="EB188" s="647"/>
      <c r="EC188" s="647"/>
      <c r="ED188" s="647"/>
      <c r="EE188" s="647"/>
      <c r="EF188" s="647"/>
      <c r="EG188" s="647"/>
      <c r="EH188" s="647"/>
      <c r="EI188" s="647"/>
      <c r="EJ188" s="647"/>
      <c r="EK188" s="647"/>
      <c r="EL188" s="647"/>
      <c r="EM188" s="647"/>
      <c r="EN188" s="647"/>
      <c r="EO188" s="647"/>
      <c r="EP188" s="647"/>
      <c r="EQ188" s="647"/>
      <c r="ER188" s="647"/>
    </row>
    <row r="189" spans="1:148" s="359" customFormat="1" ht="45" x14ac:dyDescent="0.2">
      <c r="A189" s="277" t="s">
        <v>1402</v>
      </c>
      <c r="B189" s="353" t="s">
        <v>1284</v>
      </c>
      <c r="C189" s="353" t="s">
        <v>1274</v>
      </c>
      <c r="D189" s="216" t="s">
        <v>1286</v>
      </c>
      <c r="E189" s="278" t="s">
        <v>1044</v>
      </c>
      <c r="F189" s="278" t="s">
        <v>74</v>
      </c>
      <c r="G189" s="398">
        <v>12.9</v>
      </c>
      <c r="H189" s="398">
        <v>12.9</v>
      </c>
      <c r="I189" s="455" t="s">
        <v>484</v>
      </c>
      <c r="J189" s="354" t="s">
        <v>645</v>
      </c>
      <c r="K189" s="285">
        <f t="shared" si="44"/>
        <v>10370.039999999999</v>
      </c>
      <c r="L189" s="285">
        <f t="shared" si="45"/>
        <v>10370.039999999999</v>
      </c>
      <c r="M189" s="456"/>
      <c r="N189" s="300"/>
      <c r="O189" s="285">
        <v>525.4799999999999</v>
      </c>
      <c r="P189" s="519"/>
      <c r="Q189" s="285">
        <v>2896.7999999999997</v>
      </c>
      <c r="R189" s="300"/>
      <c r="S189" s="300"/>
      <c r="T189" s="300"/>
      <c r="U189" s="300"/>
      <c r="V189" s="300"/>
      <c r="W189" s="300"/>
      <c r="X189" s="300"/>
      <c r="Y189" s="300">
        <v>1988.1599999999999</v>
      </c>
      <c r="Z189" s="399"/>
      <c r="AA189" s="399"/>
      <c r="AB189" s="300"/>
      <c r="AC189" s="300"/>
      <c r="AD189" s="300"/>
      <c r="AE189" s="300"/>
      <c r="AF189" s="300"/>
      <c r="AG189" s="300"/>
      <c r="AH189" s="300"/>
      <c r="AI189" s="300">
        <v>1159.2</v>
      </c>
      <c r="AJ189" s="399"/>
      <c r="AK189" s="300"/>
      <c r="AL189" s="300">
        <v>3800.3999999999996</v>
      </c>
      <c r="AM189" s="300"/>
      <c r="AN189" s="358"/>
      <c r="AO189" s="358"/>
      <c r="AP189" s="358"/>
      <c r="CQ189" s="647"/>
      <c r="CR189" s="647"/>
      <c r="CS189" s="647"/>
      <c r="CT189" s="647"/>
      <c r="CU189" s="647"/>
      <c r="CV189" s="647"/>
      <c r="CW189" s="647"/>
      <c r="CX189" s="647"/>
      <c r="CY189" s="647"/>
      <c r="CZ189" s="647"/>
      <c r="DA189" s="647"/>
      <c r="DB189" s="647"/>
      <c r="DC189" s="647"/>
      <c r="DD189" s="647"/>
      <c r="DE189" s="647"/>
      <c r="DF189" s="647"/>
      <c r="DG189" s="647"/>
      <c r="DH189" s="647"/>
      <c r="DI189" s="647"/>
      <c r="DJ189" s="647"/>
      <c r="DK189" s="647"/>
      <c r="DL189" s="647"/>
      <c r="DM189" s="647"/>
      <c r="DN189" s="647"/>
      <c r="DO189" s="647"/>
      <c r="DP189" s="647"/>
      <c r="DQ189" s="647"/>
      <c r="DR189" s="647"/>
      <c r="DS189" s="647"/>
      <c r="DT189" s="647"/>
      <c r="DU189" s="647"/>
      <c r="DV189" s="647"/>
      <c r="DW189" s="647"/>
      <c r="DX189" s="647"/>
      <c r="DY189" s="647"/>
      <c r="DZ189" s="647"/>
      <c r="EA189" s="647"/>
      <c r="EB189" s="647"/>
      <c r="EC189" s="647"/>
      <c r="ED189" s="647"/>
      <c r="EE189" s="647"/>
      <c r="EF189" s="647"/>
      <c r="EG189" s="647"/>
      <c r="EH189" s="647"/>
      <c r="EI189" s="647"/>
      <c r="EJ189" s="647"/>
      <c r="EK189" s="647"/>
      <c r="EL189" s="647"/>
      <c r="EM189" s="647"/>
      <c r="EN189" s="647"/>
      <c r="EO189" s="647"/>
      <c r="EP189" s="647"/>
      <c r="EQ189" s="647"/>
      <c r="ER189" s="647"/>
    </row>
    <row r="190" spans="1:148" s="359" customFormat="1" ht="45" x14ac:dyDescent="0.2">
      <c r="A190" s="277" t="s">
        <v>1403</v>
      </c>
      <c r="B190" s="353" t="s">
        <v>1287</v>
      </c>
      <c r="C190" s="353" t="s">
        <v>1274</v>
      </c>
      <c r="D190" s="216" t="s">
        <v>1288</v>
      </c>
      <c r="E190" s="278" t="s">
        <v>1044</v>
      </c>
      <c r="F190" s="278" t="s">
        <v>74</v>
      </c>
      <c r="G190" s="398">
        <v>0.17</v>
      </c>
      <c r="H190" s="398">
        <v>0.17</v>
      </c>
      <c r="I190" s="455" t="s">
        <v>484</v>
      </c>
      <c r="J190" s="354" t="s">
        <v>645</v>
      </c>
      <c r="K190" s="285">
        <f t="shared" si="44"/>
        <v>6640.5</v>
      </c>
      <c r="L190" s="285">
        <f t="shared" si="45"/>
        <v>6640.5</v>
      </c>
      <c r="M190" s="456"/>
      <c r="N190" s="300"/>
      <c r="O190" s="285">
        <v>834.78</v>
      </c>
      <c r="P190" s="519"/>
      <c r="Q190" s="285"/>
      <c r="R190" s="300">
        <v>1061.76</v>
      </c>
      <c r="S190" s="300"/>
      <c r="T190" s="300"/>
      <c r="U190" s="300"/>
      <c r="V190" s="300"/>
      <c r="W190" s="300"/>
      <c r="X190" s="300"/>
      <c r="Y190" s="300">
        <v>1255.68</v>
      </c>
      <c r="Z190" s="399"/>
      <c r="AA190" s="399"/>
      <c r="AB190" s="300"/>
      <c r="AC190" s="300"/>
      <c r="AD190" s="300"/>
      <c r="AE190" s="300"/>
      <c r="AF190" s="300"/>
      <c r="AG190" s="300"/>
      <c r="AH190" s="300"/>
      <c r="AI190" s="300">
        <v>828</v>
      </c>
      <c r="AK190" s="399"/>
      <c r="AL190" s="300">
        <v>2660.28</v>
      </c>
      <c r="AM190" s="300"/>
      <c r="AN190" s="358"/>
      <c r="AO190" s="358"/>
      <c r="AP190" s="358"/>
      <c r="CQ190" s="647"/>
      <c r="CR190" s="647"/>
      <c r="CS190" s="647"/>
      <c r="CT190" s="647"/>
      <c r="CU190" s="647"/>
      <c r="CV190" s="647"/>
      <c r="CW190" s="647"/>
      <c r="CX190" s="647"/>
      <c r="CY190" s="647"/>
      <c r="CZ190" s="647"/>
      <c r="DA190" s="647"/>
      <c r="DB190" s="647"/>
      <c r="DC190" s="647"/>
      <c r="DD190" s="647"/>
      <c r="DE190" s="647"/>
      <c r="DF190" s="647"/>
      <c r="DG190" s="647"/>
      <c r="DH190" s="647"/>
      <c r="DI190" s="647"/>
      <c r="DJ190" s="647"/>
      <c r="DK190" s="647"/>
      <c r="DL190" s="647"/>
      <c r="DM190" s="647"/>
      <c r="DN190" s="647"/>
      <c r="DO190" s="647"/>
      <c r="DP190" s="647"/>
      <c r="DQ190" s="647"/>
      <c r="DR190" s="647"/>
      <c r="DS190" s="647"/>
      <c r="DT190" s="647"/>
      <c r="DU190" s="647"/>
      <c r="DV190" s="647"/>
      <c r="DW190" s="647"/>
      <c r="DX190" s="647"/>
      <c r="DY190" s="647"/>
      <c r="DZ190" s="647"/>
      <c r="EA190" s="647"/>
      <c r="EB190" s="647"/>
      <c r="EC190" s="647"/>
      <c r="ED190" s="647"/>
      <c r="EE190" s="647"/>
      <c r="EF190" s="647"/>
      <c r="EG190" s="647"/>
      <c r="EH190" s="647"/>
      <c r="EI190" s="647"/>
      <c r="EJ190" s="647"/>
      <c r="EK190" s="647"/>
      <c r="EL190" s="647"/>
      <c r="EM190" s="647"/>
      <c r="EN190" s="647"/>
      <c r="EO190" s="647"/>
      <c r="EP190" s="647"/>
      <c r="EQ190" s="647"/>
      <c r="ER190" s="647"/>
    </row>
    <row r="191" spans="1:148" s="359" customFormat="1" ht="45" x14ac:dyDescent="0.2">
      <c r="A191" s="277" t="s">
        <v>1404</v>
      </c>
      <c r="B191" s="353" t="s">
        <v>1291</v>
      </c>
      <c r="C191" s="353" t="s">
        <v>1274</v>
      </c>
      <c r="D191" s="216" t="s">
        <v>1290</v>
      </c>
      <c r="E191" s="278" t="s">
        <v>1044</v>
      </c>
      <c r="F191" s="278" t="s">
        <v>74</v>
      </c>
      <c r="G191" s="398">
        <v>0.43</v>
      </c>
      <c r="H191" s="398">
        <v>0.43</v>
      </c>
      <c r="I191" s="455" t="s">
        <v>484</v>
      </c>
      <c r="J191" s="354" t="s">
        <v>642</v>
      </c>
      <c r="K191" s="285">
        <f t="shared" si="44"/>
        <v>5660.46</v>
      </c>
      <c r="L191" s="285">
        <f t="shared" si="45"/>
        <v>5660.46</v>
      </c>
      <c r="M191" s="456"/>
      <c r="N191" s="300"/>
      <c r="O191" s="285">
        <v>1258.3799999999999</v>
      </c>
      <c r="P191" s="285"/>
      <c r="Q191" s="285"/>
      <c r="R191" s="300"/>
      <c r="S191" s="300"/>
      <c r="T191" s="300"/>
      <c r="U191" s="300"/>
      <c r="V191" s="300"/>
      <c r="W191" s="300"/>
      <c r="X191" s="300"/>
      <c r="Y191" s="300">
        <v>1255.68</v>
      </c>
      <c r="Z191" s="399"/>
      <c r="AA191" s="300"/>
      <c r="AB191" s="300"/>
      <c r="AC191" s="300"/>
      <c r="AD191" s="300"/>
      <c r="AE191" s="300"/>
      <c r="AF191" s="300"/>
      <c r="AG191" s="300"/>
      <c r="AH191" s="300"/>
      <c r="AI191" s="300">
        <v>3146.4</v>
      </c>
      <c r="AJ191" s="300"/>
      <c r="AK191" s="300"/>
      <c r="AL191" s="300"/>
      <c r="AM191" s="300"/>
      <c r="AN191" s="358"/>
      <c r="AO191" s="358"/>
      <c r="AP191" s="358"/>
      <c r="CQ191" s="647"/>
      <c r="CR191" s="647"/>
      <c r="CS191" s="647"/>
      <c r="CT191" s="647"/>
      <c r="CU191" s="647"/>
      <c r="CV191" s="647"/>
      <c r="CW191" s="647"/>
      <c r="CX191" s="647"/>
      <c r="CY191" s="647"/>
      <c r="CZ191" s="647"/>
      <c r="DA191" s="647"/>
      <c r="DB191" s="647"/>
      <c r="DC191" s="647"/>
      <c r="DD191" s="647"/>
      <c r="DE191" s="647"/>
      <c r="DF191" s="647"/>
      <c r="DG191" s="647"/>
      <c r="DH191" s="647"/>
      <c r="DI191" s="647"/>
      <c r="DJ191" s="647"/>
      <c r="DK191" s="647"/>
      <c r="DL191" s="647"/>
      <c r="DM191" s="647"/>
      <c r="DN191" s="647"/>
      <c r="DO191" s="647"/>
      <c r="DP191" s="647"/>
      <c r="DQ191" s="647"/>
      <c r="DR191" s="647"/>
      <c r="DS191" s="647"/>
      <c r="DT191" s="647"/>
      <c r="DU191" s="647"/>
      <c r="DV191" s="647"/>
      <c r="DW191" s="647"/>
      <c r="DX191" s="647"/>
      <c r="DY191" s="647"/>
      <c r="DZ191" s="647"/>
      <c r="EA191" s="647"/>
      <c r="EB191" s="647"/>
      <c r="EC191" s="647"/>
      <c r="ED191" s="647"/>
      <c r="EE191" s="647"/>
      <c r="EF191" s="647"/>
      <c r="EG191" s="647"/>
      <c r="EH191" s="647"/>
      <c r="EI191" s="647"/>
      <c r="EJ191" s="647"/>
      <c r="EK191" s="647"/>
      <c r="EL191" s="647"/>
      <c r="EM191" s="647"/>
      <c r="EN191" s="647"/>
      <c r="EO191" s="647"/>
      <c r="EP191" s="647"/>
      <c r="EQ191" s="647"/>
      <c r="ER191" s="647"/>
    </row>
    <row r="192" spans="1:148" s="359" customFormat="1" ht="45" x14ac:dyDescent="0.2">
      <c r="A192" s="277" t="s">
        <v>1405</v>
      </c>
      <c r="B192" s="353" t="s">
        <v>1292</v>
      </c>
      <c r="C192" s="353" t="s">
        <v>1274</v>
      </c>
      <c r="D192" s="216" t="s">
        <v>1293</v>
      </c>
      <c r="E192" s="278" t="s">
        <v>1044</v>
      </c>
      <c r="F192" s="278" t="s">
        <v>74</v>
      </c>
      <c r="G192" s="398">
        <v>6.45</v>
      </c>
      <c r="H192" s="398">
        <v>6.45</v>
      </c>
      <c r="I192" s="455" t="s">
        <v>484</v>
      </c>
      <c r="J192" s="354" t="s">
        <v>621</v>
      </c>
      <c r="K192" s="285">
        <f t="shared" si="44"/>
        <v>3422.2799999999997</v>
      </c>
      <c r="L192" s="285">
        <f t="shared" si="45"/>
        <v>3422.2799999999997</v>
      </c>
      <c r="M192" s="456"/>
      <c r="N192" s="300"/>
      <c r="O192" s="285">
        <v>525.4799999999999</v>
      </c>
      <c r="P192" s="217"/>
      <c r="Q192" s="285">
        <v>2896.7999999999997</v>
      </c>
      <c r="R192" s="300"/>
      <c r="S192" s="300"/>
      <c r="T192" s="300"/>
      <c r="U192" s="300"/>
      <c r="V192" s="300"/>
      <c r="W192" s="300"/>
      <c r="X192" s="300"/>
      <c r="Y192" s="300"/>
      <c r="Z192" s="300"/>
      <c r="AA192" s="300"/>
      <c r="AB192" s="300"/>
      <c r="AC192" s="300"/>
      <c r="AD192" s="300"/>
      <c r="AE192" s="300"/>
      <c r="AF192" s="300"/>
      <c r="AG192" s="300"/>
      <c r="AH192" s="300"/>
      <c r="AI192" s="300"/>
      <c r="AJ192" s="300"/>
      <c r="AK192" s="300"/>
      <c r="AL192" s="300"/>
      <c r="AM192" s="300"/>
      <c r="AN192" s="358"/>
      <c r="AO192" s="358"/>
      <c r="AP192" s="358"/>
      <c r="CQ192" s="647"/>
      <c r="CR192" s="647"/>
      <c r="CS192" s="647"/>
      <c r="CT192" s="647"/>
      <c r="CU192" s="647"/>
      <c r="CV192" s="647"/>
      <c r="CW192" s="647"/>
      <c r="CX192" s="647"/>
      <c r="CY192" s="647"/>
      <c r="CZ192" s="647"/>
      <c r="DA192" s="647"/>
      <c r="DB192" s="647"/>
      <c r="DC192" s="647"/>
      <c r="DD192" s="647"/>
      <c r="DE192" s="647"/>
      <c r="DF192" s="647"/>
      <c r="DG192" s="647"/>
      <c r="DH192" s="647"/>
      <c r="DI192" s="647"/>
      <c r="DJ192" s="647"/>
      <c r="DK192" s="647"/>
      <c r="DL192" s="647"/>
      <c r="DM192" s="647"/>
      <c r="DN192" s="647"/>
      <c r="DO192" s="647"/>
      <c r="DP192" s="647"/>
      <c r="DQ192" s="647"/>
      <c r="DR192" s="647"/>
      <c r="DS192" s="647"/>
      <c r="DT192" s="647"/>
      <c r="DU192" s="647"/>
      <c r="DV192" s="647"/>
      <c r="DW192" s="647"/>
      <c r="DX192" s="647"/>
      <c r="DY192" s="647"/>
      <c r="DZ192" s="647"/>
      <c r="EA192" s="647"/>
      <c r="EB192" s="647"/>
      <c r="EC192" s="647"/>
      <c r="ED192" s="647"/>
      <c r="EE192" s="647"/>
      <c r="EF192" s="647"/>
      <c r="EG192" s="647"/>
      <c r="EH192" s="647"/>
      <c r="EI192" s="647"/>
      <c r="EJ192" s="647"/>
      <c r="EK192" s="647"/>
      <c r="EL192" s="647"/>
      <c r="EM192" s="647"/>
      <c r="EN192" s="647"/>
      <c r="EO192" s="647"/>
      <c r="EP192" s="647"/>
      <c r="EQ192" s="647"/>
      <c r="ER192" s="647"/>
    </row>
    <row r="193" spans="1:148" s="359" customFormat="1" ht="45" x14ac:dyDescent="0.2">
      <c r="A193" s="277" t="s">
        <v>1406</v>
      </c>
      <c r="B193" s="353" t="s">
        <v>1294</v>
      </c>
      <c r="C193" s="353" t="s">
        <v>1274</v>
      </c>
      <c r="D193" s="216" t="s">
        <v>1295</v>
      </c>
      <c r="E193" s="278" t="s">
        <v>1044</v>
      </c>
      <c r="F193" s="278" t="s">
        <v>74</v>
      </c>
      <c r="G193" s="398">
        <v>0.34</v>
      </c>
      <c r="H193" s="398">
        <v>0.34</v>
      </c>
      <c r="I193" s="455" t="s">
        <v>484</v>
      </c>
      <c r="J193" s="354" t="s">
        <v>644</v>
      </c>
      <c r="K193" s="285">
        <f t="shared" si="44"/>
        <v>6570.48</v>
      </c>
      <c r="L193" s="285">
        <f t="shared" si="45"/>
        <v>6570.48</v>
      </c>
      <c r="M193" s="456"/>
      <c r="N193" s="300"/>
      <c r="O193" s="285">
        <v>1945.7999999999997</v>
      </c>
      <c r="P193" s="285"/>
      <c r="Q193" s="285"/>
      <c r="R193" s="300"/>
      <c r="S193" s="300"/>
      <c r="T193" s="300"/>
      <c r="U193" s="300"/>
      <c r="V193" s="300"/>
      <c r="W193" s="300"/>
      <c r="X193" s="300"/>
      <c r="Y193" s="300">
        <v>1255.68</v>
      </c>
      <c r="Z193" s="399"/>
      <c r="AA193" s="399"/>
      <c r="AB193" s="300"/>
      <c r="AC193" s="300"/>
      <c r="AD193" s="300"/>
      <c r="AE193" s="300"/>
      <c r="AF193" s="300"/>
      <c r="AG193" s="300"/>
      <c r="AH193" s="300"/>
      <c r="AI193" s="300">
        <v>828</v>
      </c>
      <c r="AK193" s="300">
        <v>2541</v>
      </c>
      <c r="AL193" s="300"/>
      <c r="AM193" s="300"/>
      <c r="AN193" s="358"/>
      <c r="AO193" s="358"/>
      <c r="AP193" s="358"/>
      <c r="CQ193" s="647"/>
      <c r="CR193" s="647"/>
      <c r="CS193" s="647"/>
      <c r="CT193" s="647"/>
      <c r="CU193" s="647"/>
      <c r="CV193" s="647"/>
      <c r="CW193" s="647"/>
      <c r="CX193" s="647"/>
      <c r="CY193" s="647"/>
      <c r="CZ193" s="647"/>
      <c r="DA193" s="647"/>
      <c r="DB193" s="647"/>
      <c r="DC193" s="647"/>
      <c r="DD193" s="647"/>
      <c r="DE193" s="647"/>
      <c r="DF193" s="647"/>
      <c r="DG193" s="647"/>
      <c r="DH193" s="647"/>
      <c r="DI193" s="647"/>
      <c r="DJ193" s="647"/>
      <c r="DK193" s="647"/>
      <c r="DL193" s="647"/>
      <c r="DM193" s="647"/>
      <c r="DN193" s="647"/>
      <c r="DO193" s="647"/>
      <c r="DP193" s="647"/>
      <c r="DQ193" s="647"/>
      <c r="DR193" s="647"/>
      <c r="DS193" s="647"/>
      <c r="DT193" s="647"/>
      <c r="DU193" s="647"/>
      <c r="DV193" s="647"/>
      <c r="DW193" s="647"/>
      <c r="DX193" s="647"/>
      <c r="DY193" s="647"/>
      <c r="DZ193" s="647"/>
      <c r="EA193" s="647"/>
      <c r="EB193" s="647"/>
      <c r="EC193" s="647"/>
      <c r="ED193" s="647"/>
      <c r="EE193" s="647"/>
      <c r="EF193" s="647"/>
      <c r="EG193" s="647"/>
      <c r="EH193" s="647"/>
      <c r="EI193" s="647"/>
      <c r="EJ193" s="647"/>
      <c r="EK193" s="647"/>
      <c r="EL193" s="647"/>
      <c r="EM193" s="647"/>
      <c r="EN193" s="647"/>
      <c r="EO193" s="647"/>
      <c r="EP193" s="647"/>
      <c r="EQ193" s="647"/>
      <c r="ER193" s="647"/>
    </row>
    <row r="194" spans="1:148" s="359" customFormat="1" ht="45" x14ac:dyDescent="0.2">
      <c r="A194" s="277" t="s">
        <v>1407</v>
      </c>
      <c r="B194" s="353" t="s">
        <v>1296</v>
      </c>
      <c r="C194" s="353" t="s">
        <v>1274</v>
      </c>
      <c r="D194" s="216" t="s">
        <v>1297</v>
      </c>
      <c r="E194" s="278" t="s">
        <v>1044</v>
      </c>
      <c r="F194" s="278" t="s">
        <v>74</v>
      </c>
      <c r="G194" s="401">
        <v>3.44</v>
      </c>
      <c r="H194" s="401">
        <v>3.44</v>
      </c>
      <c r="I194" s="455" t="s">
        <v>484</v>
      </c>
      <c r="J194" s="354" t="s">
        <v>639</v>
      </c>
      <c r="K194" s="285">
        <f t="shared" si="44"/>
        <v>4174.5599999999995</v>
      </c>
      <c r="L194" s="285">
        <f t="shared" si="45"/>
        <v>4174.5599999999995</v>
      </c>
      <c r="M194" s="456"/>
      <c r="N194" s="300"/>
      <c r="O194" s="285">
        <v>393.36</v>
      </c>
      <c r="P194" s="217"/>
      <c r="Q194" s="285"/>
      <c r="R194" s="300">
        <v>1516.8</v>
      </c>
      <c r="S194" s="300"/>
      <c r="T194" s="300"/>
      <c r="U194" s="300"/>
      <c r="V194" s="300"/>
      <c r="W194" s="300"/>
      <c r="X194" s="300">
        <v>1398.6</v>
      </c>
      <c r="Y194" s="399"/>
      <c r="Z194" s="300"/>
      <c r="AA194" s="300"/>
      <c r="AB194" s="300"/>
      <c r="AC194" s="300"/>
      <c r="AD194" s="300"/>
      <c r="AE194" s="300"/>
      <c r="AF194" s="300">
        <v>865.8</v>
      </c>
      <c r="AG194" s="300"/>
      <c r="AH194" s="300"/>
      <c r="AI194" s="300"/>
      <c r="AJ194" s="300"/>
      <c r="AK194" s="300"/>
      <c r="AL194" s="300"/>
      <c r="AM194" s="300"/>
      <c r="AN194" s="358"/>
      <c r="AO194" s="358"/>
      <c r="AP194" s="358"/>
      <c r="CQ194" s="647"/>
      <c r="CR194" s="647"/>
      <c r="CS194" s="647"/>
      <c r="CT194" s="647"/>
      <c r="CU194" s="647"/>
      <c r="CV194" s="647"/>
      <c r="CW194" s="647"/>
      <c r="CX194" s="647"/>
      <c r="CY194" s="647"/>
      <c r="CZ194" s="647"/>
      <c r="DA194" s="647"/>
      <c r="DB194" s="647"/>
      <c r="DC194" s="647"/>
      <c r="DD194" s="647"/>
      <c r="DE194" s="647"/>
      <c r="DF194" s="647"/>
      <c r="DG194" s="647"/>
      <c r="DH194" s="647"/>
      <c r="DI194" s="647"/>
      <c r="DJ194" s="647"/>
      <c r="DK194" s="647"/>
      <c r="DL194" s="647"/>
      <c r="DM194" s="647"/>
      <c r="DN194" s="647"/>
      <c r="DO194" s="647"/>
      <c r="DP194" s="647"/>
      <c r="DQ194" s="647"/>
      <c r="DR194" s="647"/>
      <c r="DS194" s="647"/>
      <c r="DT194" s="647"/>
      <c r="DU194" s="647"/>
      <c r="DV194" s="647"/>
      <c r="DW194" s="647"/>
      <c r="DX194" s="647"/>
      <c r="DY194" s="647"/>
      <c r="DZ194" s="647"/>
      <c r="EA194" s="647"/>
      <c r="EB194" s="647"/>
      <c r="EC194" s="647"/>
      <c r="ED194" s="647"/>
      <c r="EE194" s="647"/>
      <c r="EF194" s="647"/>
      <c r="EG194" s="647"/>
      <c r="EH194" s="647"/>
      <c r="EI194" s="647"/>
      <c r="EJ194" s="647"/>
      <c r="EK194" s="647"/>
      <c r="EL194" s="647"/>
      <c r="EM194" s="647"/>
      <c r="EN194" s="647"/>
      <c r="EO194" s="647"/>
      <c r="EP194" s="647"/>
      <c r="EQ194" s="647"/>
      <c r="ER194" s="647"/>
    </row>
    <row r="195" spans="1:148" s="359" customFormat="1" ht="45" x14ac:dyDescent="0.2">
      <c r="A195" s="277" t="s">
        <v>1408</v>
      </c>
      <c r="B195" s="353" t="s">
        <v>1298</v>
      </c>
      <c r="C195" s="353" t="s">
        <v>1274</v>
      </c>
      <c r="D195" s="216" t="s">
        <v>1299</v>
      </c>
      <c r="E195" s="278" t="s">
        <v>1044</v>
      </c>
      <c r="F195" s="278" t="s">
        <v>74</v>
      </c>
      <c r="G195" s="154">
        <v>6.45</v>
      </c>
      <c r="H195" s="154">
        <v>6.45</v>
      </c>
      <c r="I195" s="354" t="s">
        <v>632</v>
      </c>
      <c r="J195" s="354" t="s">
        <v>644</v>
      </c>
      <c r="K195" s="285">
        <f t="shared" si="44"/>
        <v>6483.96</v>
      </c>
      <c r="L195" s="285">
        <f t="shared" si="45"/>
        <v>6483.96</v>
      </c>
      <c r="M195" s="300"/>
      <c r="N195" s="300"/>
      <c r="O195" s="285"/>
      <c r="P195" s="285"/>
      <c r="Q195" s="285"/>
      <c r="R195" s="300"/>
      <c r="S195" s="300"/>
      <c r="T195" s="300"/>
      <c r="U195" s="300"/>
      <c r="V195" s="300"/>
      <c r="W195" s="300"/>
      <c r="X195" s="300"/>
      <c r="Y195" s="300">
        <v>1988.1599999999999</v>
      </c>
      <c r="Z195" s="399"/>
      <c r="AA195" s="399"/>
      <c r="AB195" s="300"/>
      <c r="AC195" s="300"/>
      <c r="AD195" s="300"/>
      <c r="AE195" s="300"/>
      <c r="AF195" s="300">
        <v>865.8</v>
      </c>
      <c r="AH195" s="300"/>
      <c r="AI195" s="300"/>
      <c r="AJ195" s="300"/>
      <c r="AK195" s="300">
        <v>3630</v>
      </c>
      <c r="AL195" s="300"/>
      <c r="AM195" s="300"/>
      <c r="AN195" s="358"/>
      <c r="AO195" s="358"/>
      <c r="AP195" s="358"/>
      <c r="CQ195" s="647"/>
      <c r="CR195" s="647"/>
      <c r="CS195" s="647"/>
      <c r="CT195" s="647"/>
      <c r="CU195" s="647"/>
      <c r="CV195" s="647"/>
      <c r="CW195" s="647"/>
      <c r="CX195" s="647"/>
      <c r="CY195" s="647"/>
      <c r="CZ195" s="647"/>
      <c r="DA195" s="647"/>
      <c r="DB195" s="647"/>
      <c r="DC195" s="647"/>
      <c r="DD195" s="647"/>
      <c r="DE195" s="647"/>
      <c r="DF195" s="647"/>
      <c r="DG195" s="647"/>
      <c r="DH195" s="647"/>
      <c r="DI195" s="647"/>
      <c r="DJ195" s="647"/>
      <c r="DK195" s="647"/>
      <c r="DL195" s="647"/>
      <c r="DM195" s="647"/>
      <c r="DN195" s="647"/>
      <c r="DO195" s="647"/>
      <c r="DP195" s="647"/>
      <c r="DQ195" s="647"/>
      <c r="DR195" s="647"/>
      <c r="DS195" s="647"/>
      <c r="DT195" s="647"/>
      <c r="DU195" s="647"/>
      <c r="DV195" s="647"/>
      <c r="DW195" s="647"/>
      <c r="DX195" s="647"/>
      <c r="DY195" s="647"/>
      <c r="DZ195" s="647"/>
      <c r="EA195" s="647"/>
      <c r="EB195" s="647"/>
      <c r="EC195" s="647"/>
      <c r="ED195" s="647"/>
      <c r="EE195" s="647"/>
      <c r="EF195" s="647"/>
      <c r="EG195" s="647"/>
      <c r="EH195" s="647"/>
      <c r="EI195" s="647"/>
      <c r="EJ195" s="647"/>
      <c r="EK195" s="647"/>
      <c r="EL195" s="647"/>
      <c r="EM195" s="647"/>
      <c r="EN195" s="647"/>
      <c r="EO195" s="647"/>
      <c r="EP195" s="647"/>
      <c r="EQ195" s="647"/>
      <c r="ER195" s="647"/>
    </row>
    <row r="196" spans="1:148" s="359" customFormat="1" ht="45" x14ac:dyDescent="0.2">
      <c r="A196" s="277" t="s">
        <v>1409</v>
      </c>
      <c r="B196" s="353" t="s">
        <v>1298</v>
      </c>
      <c r="C196" s="353" t="s">
        <v>1274</v>
      </c>
      <c r="D196" s="216" t="s">
        <v>1300</v>
      </c>
      <c r="E196" s="278" t="s">
        <v>1044</v>
      </c>
      <c r="F196" s="278" t="s">
        <v>74</v>
      </c>
      <c r="G196" s="192">
        <v>1.4002519999999998</v>
      </c>
      <c r="H196" s="192">
        <v>1.4002519999999998</v>
      </c>
      <c r="I196" s="354" t="s">
        <v>633</v>
      </c>
      <c r="J196" s="354" t="s">
        <v>644</v>
      </c>
      <c r="K196" s="285">
        <f t="shared" si="44"/>
        <v>4795.5</v>
      </c>
      <c r="L196" s="285">
        <f t="shared" si="45"/>
        <v>4795.5</v>
      </c>
      <c r="M196" s="300"/>
      <c r="N196" s="300"/>
      <c r="O196" s="285"/>
      <c r="P196" s="285"/>
      <c r="Q196" s="285"/>
      <c r="R196" s="300"/>
      <c r="S196" s="300"/>
      <c r="T196" s="300"/>
      <c r="U196" s="300"/>
      <c r="V196" s="300"/>
      <c r="W196" s="300"/>
      <c r="X196" s="300"/>
      <c r="Y196" s="300"/>
      <c r="Z196" s="300">
        <v>1533</v>
      </c>
      <c r="AA196" s="399"/>
      <c r="AB196" s="399"/>
      <c r="AC196" s="300"/>
      <c r="AD196" s="300"/>
      <c r="AE196" s="300"/>
      <c r="AF196" s="300">
        <v>721.5</v>
      </c>
      <c r="AH196" s="300"/>
      <c r="AI196" s="300"/>
      <c r="AJ196" s="300"/>
      <c r="AK196" s="300">
        <v>2541</v>
      </c>
      <c r="AL196" s="300"/>
      <c r="AM196" s="300"/>
      <c r="AN196" s="358"/>
      <c r="AO196" s="358"/>
      <c r="AP196" s="358"/>
      <c r="CQ196" s="647"/>
      <c r="CR196" s="647"/>
      <c r="CS196" s="647"/>
      <c r="CT196" s="647"/>
      <c r="CU196" s="647"/>
      <c r="CV196" s="647"/>
      <c r="CW196" s="647"/>
      <c r="CX196" s="647"/>
      <c r="CY196" s="647"/>
      <c r="CZ196" s="647"/>
      <c r="DA196" s="647"/>
      <c r="DB196" s="647"/>
      <c r="DC196" s="647"/>
      <c r="DD196" s="647"/>
      <c r="DE196" s="647"/>
      <c r="DF196" s="647"/>
      <c r="DG196" s="647"/>
      <c r="DH196" s="647"/>
      <c r="DI196" s="647"/>
      <c r="DJ196" s="647"/>
      <c r="DK196" s="647"/>
      <c r="DL196" s="647"/>
      <c r="DM196" s="647"/>
      <c r="DN196" s="647"/>
      <c r="DO196" s="647"/>
      <c r="DP196" s="647"/>
      <c r="DQ196" s="647"/>
      <c r="DR196" s="647"/>
      <c r="DS196" s="647"/>
      <c r="DT196" s="647"/>
      <c r="DU196" s="647"/>
      <c r="DV196" s="647"/>
      <c r="DW196" s="647"/>
      <c r="DX196" s="647"/>
      <c r="DY196" s="647"/>
      <c r="DZ196" s="647"/>
      <c r="EA196" s="647"/>
      <c r="EB196" s="647"/>
      <c r="EC196" s="647"/>
      <c r="ED196" s="647"/>
      <c r="EE196" s="647"/>
      <c r="EF196" s="647"/>
      <c r="EG196" s="647"/>
      <c r="EH196" s="647"/>
      <c r="EI196" s="647"/>
      <c r="EJ196" s="647"/>
      <c r="EK196" s="647"/>
      <c r="EL196" s="647"/>
      <c r="EM196" s="647"/>
      <c r="EN196" s="647"/>
      <c r="EO196" s="647"/>
      <c r="EP196" s="647"/>
      <c r="EQ196" s="647"/>
      <c r="ER196" s="647"/>
    </row>
    <row r="197" spans="1:148" s="359" customFormat="1" ht="45" x14ac:dyDescent="0.2">
      <c r="A197" s="277" t="s">
        <v>1410</v>
      </c>
      <c r="B197" s="353" t="s">
        <v>1388</v>
      </c>
      <c r="C197" s="353" t="s">
        <v>1274</v>
      </c>
      <c r="D197" s="216" t="s">
        <v>1302</v>
      </c>
      <c r="E197" s="278" t="s">
        <v>1044</v>
      </c>
      <c r="F197" s="278" t="s">
        <v>74</v>
      </c>
      <c r="G197" s="396">
        <v>12.62327178</v>
      </c>
      <c r="H197" s="396">
        <v>12.62327178</v>
      </c>
      <c r="I197" s="354" t="s">
        <v>633</v>
      </c>
      <c r="J197" s="354" t="s">
        <v>644</v>
      </c>
      <c r="K197" s="285">
        <f t="shared" si="44"/>
        <v>6617.7</v>
      </c>
      <c r="L197" s="285">
        <f t="shared" si="45"/>
        <v>6617.7</v>
      </c>
      <c r="M197" s="300"/>
      <c r="N197" s="300"/>
      <c r="O197" s="285"/>
      <c r="P197" s="285"/>
      <c r="Q197" s="285"/>
      <c r="R197" s="300"/>
      <c r="S197" s="300"/>
      <c r="T197" s="300"/>
      <c r="U197" s="300"/>
      <c r="V197" s="300"/>
      <c r="W197" s="300"/>
      <c r="X197" s="300"/>
      <c r="Y197" s="300"/>
      <c r="Z197" s="300">
        <v>2080.5</v>
      </c>
      <c r="AA197" s="399"/>
      <c r="AB197" s="399"/>
      <c r="AC197" s="300"/>
      <c r="AD197" s="300"/>
      <c r="AE197" s="300"/>
      <c r="AF197" s="300"/>
      <c r="AG197" s="300">
        <v>907.19999999999993</v>
      </c>
      <c r="AI197" s="300"/>
      <c r="AJ197" s="300"/>
      <c r="AK197" s="300">
        <v>3630</v>
      </c>
      <c r="AL197" s="300"/>
      <c r="AM197" s="300"/>
      <c r="AN197" s="358"/>
      <c r="AO197" s="358"/>
      <c r="AP197" s="358"/>
      <c r="CQ197" s="647"/>
      <c r="CR197" s="647"/>
      <c r="CS197" s="647"/>
      <c r="CT197" s="647"/>
      <c r="CU197" s="647"/>
      <c r="CV197" s="647"/>
      <c r="CW197" s="647"/>
      <c r="CX197" s="647"/>
      <c r="CY197" s="647"/>
      <c r="CZ197" s="647"/>
      <c r="DA197" s="647"/>
      <c r="DB197" s="647"/>
      <c r="DC197" s="647"/>
      <c r="DD197" s="647"/>
      <c r="DE197" s="647"/>
      <c r="DF197" s="647"/>
      <c r="DG197" s="647"/>
      <c r="DH197" s="647"/>
      <c r="DI197" s="647"/>
      <c r="DJ197" s="647"/>
      <c r="DK197" s="647"/>
      <c r="DL197" s="647"/>
      <c r="DM197" s="647"/>
      <c r="DN197" s="647"/>
      <c r="DO197" s="647"/>
      <c r="DP197" s="647"/>
      <c r="DQ197" s="647"/>
      <c r="DR197" s="647"/>
      <c r="DS197" s="647"/>
      <c r="DT197" s="647"/>
      <c r="DU197" s="647"/>
      <c r="DV197" s="647"/>
      <c r="DW197" s="647"/>
      <c r="DX197" s="647"/>
      <c r="DY197" s="647"/>
      <c r="DZ197" s="647"/>
      <c r="EA197" s="647"/>
      <c r="EB197" s="647"/>
      <c r="EC197" s="647"/>
      <c r="ED197" s="647"/>
      <c r="EE197" s="647"/>
      <c r="EF197" s="647"/>
      <c r="EG197" s="647"/>
      <c r="EH197" s="647"/>
      <c r="EI197" s="647"/>
      <c r="EJ197" s="647"/>
      <c r="EK197" s="647"/>
      <c r="EL197" s="647"/>
      <c r="EM197" s="647"/>
      <c r="EN197" s="647"/>
      <c r="EO197" s="647"/>
      <c r="EP197" s="647"/>
      <c r="EQ197" s="647"/>
      <c r="ER197" s="647"/>
    </row>
    <row r="198" spans="1:148" s="359" customFormat="1" ht="45" x14ac:dyDescent="0.2">
      <c r="A198" s="277" t="s">
        <v>1411</v>
      </c>
      <c r="B198" s="353" t="s">
        <v>1388</v>
      </c>
      <c r="C198" s="353" t="s">
        <v>1274</v>
      </c>
      <c r="D198" s="216" t="s">
        <v>1301</v>
      </c>
      <c r="E198" s="278" t="s">
        <v>1044</v>
      </c>
      <c r="F198" s="278" t="s">
        <v>74</v>
      </c>
      <c r="G198" s="192">
        <v>0.3</v>
      </c>
      <c r="H198" s="192">
        <v>0.3</v>
      </c>
      <c r="I198" s="354" t="s">
        <v>633</v>
      </c>
      <c r="J198" s="354" t="s">
        <v>644</v>
      </c>
      <c r="K198" s="285">
        <f t="shared" si="44"/>
        <v>4611</v>
      </c>
      <c r="L198" s="285">
        <f t="shared" si="45"/>
        <v>4611</v>
      </c>
      <c r="M198" s="300"/>
      <c r="N198" s="300"/>
      <c r="O198" s="285"/>
      <c r="P198" s="285"/>
      <c r="Q198" s="285"/>
      <c r="R198" s="300"/>
      <c r="S198" s="300"/>
      <c r="T198" s="300"/>
      <c r="U198" s="300"/>
      <c r="V198" s="300"/>
      <c r="W198" s="300"/>
      <c r="X198" s="300"/>
      <c r="Y198" s="300"/>
      <c r="Z198" s="300">
        <v>1314</v>
      </c>
      <c r="AA198" s="399"/>
      <c r="AB198" s="399"/>
      <c r="AC198" s="300"/>
      <c r="AD198" s="300"/>
      <c r="AE198" s="300"/>
      <c r="AF198" s="300"/>
      <c r="AG198" s="300">
        <v>756</v>
      </c>
      <c r="AI198" s="300"/>
      <c r="AJ198" s="300"/>
      <c r="AK198" s="300">
        <v>2541</v>
      </c>
      <c r="AL198" s="300"/>
      <c r="AM198" s="300"/>
      <c r="AN198" s="358"/>
      <c r="AO198" s="358"/>
      <c r="AP198" s="358"/>
      <c r="CQ198" s="647"/>
      <c r="CR198" s="647"/>
      <c r="CS198" s="647"/>
      <c r="CT198" s="647"/>
      <c r="CU198" s="647"/>
      <c r="CV198" s="647"/>
      <c r="CW198" s="647"/>
      <c r="CX198" s="647"/>
      <c r="CY198" s="647"/>
      <c r="CZ198" s="647"/>
      <c r="DA198" s="647"/>
      <c r="DB198" s="647"/>
      <c r="DC198" s="647"/>
      <c r="DD198" s="647"/>
      <c r="DE198" s="647"/>
      <c r="DF198" s="647"/>
      <c r="DG198" s="647"/>
      <c r="DH198" s="647"/>
      <c r="DI198" s="647"/>
      <c r="DJ198" s="647"/>
      <c r="DK198" s="647"/>
      <c r="DL198" s="647"/>
      <c r="DM198" s="647"/>
      <c r="DN198" s="647"/>
      <c r="DO198" s="647"/>
      <c r="DP198" s="647"/>
      <c r="DQ198" s="647"/>
      <c r="DR198" s="647"/>
      <c r="DS198" s="647"/>
      <c r="DT198" s="647"/>
      <c r="DU198" s="647"/>
      <c r="DV198" s="647"/>
      <c r="DW198" s="647"/>
      <c r="DX198" s="647"/>
      <c r="DY198" s="647"/>
      <c r="DZ198" s="647"/>
      <c r="EA198" s="647"/>
      <c r="EB198" s="647"/>
      <c r="EC198" s="647"/>
      <c r="ED198" s="647"/>
      <c r="EE198" s="647"/>
      <c r="EF198" s="647"/>
      <c r="EG198" s="647"/>
      <c r="EH198" s="647"/>
      <c r="EI198" s="647"/>
      <c r="EJ198" s="647"/>
      <c r="EK198" s="647"/>
      <c r="EL198" s="647"/>
      <c r="EM198" s="647"/>
      <c r="EN198" s="647"/>
      <c r="EO198" s="647"/>
      <c r="EP198" s="647"/>
      <c r="EQ198" s="647"/>
      <c r="ER198" s="647"/>
    </row>
    <row r="199" spans="1:148" s="359" customFormat="1" ht="45" x14ac:dyDescent="0.2">
      <c r="A199" s="277" t="s">
        <v>1412</v>
      </c>
      <c r="B199" s="353" t="s">
        <v>1389</v>
      </c>
      <c r="C199" s="353" t="s">
        <v>1274</v>
      </c>
      <c r="D199" s="216" t="s">
        <v>1303</v>
      </c>
      <c r="E199" s="278" t="s">
        <v>1044</v>
      </c>
      <c r="F199" s="278" t="s">
        <v>74</v>
      </c>
      <c r="G199" s="192">
        <v>30.005400000000002</v>
      </c>
      <c r="H199" s="192">
        <v>30.005400000000002</v>
      </c>
      <c r="I199" s="354" t="s">
        <v>633</v>
      </c>
      <c r="J199" s="354" t="s">
        <v>640</v>
      </c>
      <c r="K199" s="285">
        <f t="shared" si="44"/>
        <v>3357.8999999999996</v>
      </c>
      <c r="L199" s="285">
        <f t="shared" si="45"/>
        <v>3357.8999999999996</v>
      </c>
      <c r="M199" s="300"/>
      <c r="N199" s="300"/>
      <c r="O199" s="285"/>
      <c r="P199" s="285"/>
      <c r="Q199" s="285"/>
      <c r="R199" s="300"/>
      <c r="S199" s="300"/>
      <c r="T199" s="300"/>
      <c r="U199" s="300"/>
      <c r="V199" s="300"/>
      <c r="W199" s="300"/>
      <c r="X199" s="300"/>
      <c r="Y199" s="300"/>
      <c r="Z199" s="300">
        <v>2299.5</v>
      </c>
      <c r="AA199" s="399"/>
      <c r="AB199" s="300"/>
      <c r="AC199" s="300"/>
      <c r="AD199" s="300"/>
      <c r="AE199" s="300"/>
      <c r="AF199" s="300"/>
      <c r="AG199" s="300">
        <v>1058.3999999999999</v>
      </c>
      <c r="AH199" s="300"/>
      <c r="AI199" s="300"/>
      <c r="AJ199" s="300"/>
      <c r="AK199" s="300"/>
      <c r="AL199" s="300"/>
      <c r="AM199" s="300"/>
      <c r="AN199" s="358"/>
      <c r="AO199" s="358"/>
      <c r="AP199" s="358"/>
      <c r="CQ199" s="647"/>
      <c r="CR199" s="647"/>
      <c r="CS199" s="647"/>
      <c r="CT199" s="647"/>
      <c r="CU199" s="647"/>
      <c r="CV199" s="647"/>
      <c r="CW199" s="647"/>
      <c r="CX199" s="647"/>
      <c r="CY199" s="647"/>
      <c r="CZ199" s="647"/>
      <c r="DA199" s="647"/>
      <c r="DB199" s="647"/>
      <c r="DC199" s="647"/>
      <c r="DD199" s="647"/>
      <c r="DE199" s="647"/>
      <c r="DF199" s="647"/>
      <c r="DG199" s="647"/>
      <c r="DH199" s="647"/>
      <c r="DI199" s="647"/>
      <c r="DJ199" s="647"/>
      <c r="DK199" s="647"/>
      <c r="DL199" s="647"/>
      <c r="DM199" s="647"/>
      <c r="DN199" s="647"/>
      <c r="DO199" s="647"/>
      <c r="DP199" s="647"/>
      <c r="DQ199" s="647"/>
      <c r="DR199" s="647"/>
      <c r="DS199" s="647"/>
      <c r="DT199" s="647"/>
      <c r="DU199" s="647"/>
      <c r="DV199" s="647"/>
      <c r="DW199" s="647"/>
      <c r="DX199" s="647"/>
      <c r="DY199" s="647"/>
      <c r="DZ199" s="647"/>
      <c r="EA199" s="647"/>
      <c r="EB199" s="647"/>
      <c r="EC199" s="647"/>
      <c r="ED199" s="647"/>
      <c r="EE199" s="647"/>
      <c r="EF199" s="647"/>
      <c r="EG199" s="647"/>
      <c r="EH199" s="647"/>
      <c r="EI199" s="647"/>
      <c r="EJ199" s="647"/>
      <c r="EK199" s="647"/>
      <c r="EL199" s="647"/>
      <c r="EM199" s="647"/>
      <c r="EN199" s="647"/>
      <c r="EO199" s="647"/>
      <c r="EP199" s="647"/>
      <c r="EQ199" s="647"/>
      <c r="ER199" s="647"/>
    </row>
    <row r="200" spans="1:148" s="359" customFormat="1" ht="45" x14ac:dyDescent="0.2">
      <c r="A200" s="277" t="s">
        <v>1413</v>
      </c>
      <c r="B200" s="353" t="s">
        <v>1304</v>
      </c>
      <c r="C200" s="353" t="s">
        <v>1274</v>
      </c>
      <c r="D200" s="216" t="s">
        <v>1305</v>
      </c>
      <c r="E200" s="278" t="s">
        <v>1044</v>
      </c>
      <c r="F200" s="278" t="s">
        <v>74</v>
      </c>
      <c r="G200" s="192">
        <v>19.263999999999999</v>
      </c>
      <c r="H200" s="192">
        <v>19.263999999999999</v>
      </c>
      <c r="I200" s="354" t="s">
        <v>633</v>
      </c>
      <c r="J200" s="354" t="s">
        <v>645</v>
      </c>
      <c r="K200" s="285">
        <f t="shared" si="44"/>
        <v>10958.699999999999</v>
      </c>
      <c r="L200" s="285">
        <f t="shared" si="45"/>
        <v>10958.699999999999</v>
      </c>
      <c r="M200" s="300"/>
      <c r="N200" s="300"/>
      <c r="O200" s="285"/>
      <c r="P200" s="285"/>
      <c r="Q200" s="285"/>
      <c r="R200" s="300"/>
      <c r="S200" s="300"/>
      <c r="T200" s="300"/>
      <c r="U200" s="300"/>
      <c r="V200" s="300"/>
      <c r="W200" s="300"/>
      <c r="X200" s="300"/>
      <c r="Y200" s="300"/>
      <c r="Z200" s="300">
        <v>2299.5</v>
      </c>
      <c r="AA200" s="399"/>
      <c r="AB200" s="399"/>
      <c r="AC200" s="300"/>
      <c r="AD200" s="300"/>
      <c r="AE200" s="300"/>
      <c r="AF200" s="300"/>
      <c r="AG200" s="300">
        <v>1058.3999999999999</v>
      </c>
      <c r="AI200" s="300"/>
      <c r="AJ200" s="300"/>
      <c r="AK200" s="300"/>
      <c r="AL200" s="300">
        <v>7600.7999999999993</v>
      </c>
      <c r="AM200" s="300"/>
      <c r="AN200" s="358"/>
      <c r="AO200" s="358"/>
      <c r="AP200" s="358"/>
      <c r="CQ200" s="647"/>
      <c r="CR200" s="647"/>
      <c r="CS200" s="647"/>
      <c r="CT200" s="647"/>
      <c r="CU200" s="647"/>
      <c r="CV200" s="647"/>
      <c r="CW200" s="647"/>
      <c r="CX200" s="647"/>
      <c r="CY200" s="647"/>
      <c r="CZ200" s="647"/>
      <c r="DA200" s="647"/>
      <c r="DB200" s="647"/>
      <c r="DC200" s="647"/>
      <c r="DD200" s="647"/>
      <c r="DE200" s="647"/>
      <c r="DF200" s="647"/>
      <c r="DG200" s="647"/>
      <c r="DH200" s="647"/>
      <c r="DI200" s="647"/>
      <c r="DJ200" s="647"/>
      <c r="DK200" s="647"/>
      <c r="DL200" s="647"/>
      <c r="DM200" s="647"/>
      <c r="DN200" s="647"/>
      <c r="DO200" s="647"/>
      <c r="DP200" s="647"/>
      <c r="DQ200" s="647"/>
      <c r="DR200" s="647"/>
      <c r="DS200" s="647"/>
      <c r="DT200" s="647"/>
      <c r="DU200" s="647"/>
      <c r="DV200" s="647"/>
      <c r="DW200" s="647"/>
      <c r="DX200" s="647"/>
      <c r="DY200" s="647"/>
      <c r="DZ200" s="647"/>
      <c r="EA200" s="647"/>
      <c r="EB200" s="647"/>
      <c r="EC200" s="647"/>
      <c r="ED200" s="647"/>
      <c r="EE200" s="647"/>
      <c r="EF200" s="647"/>
      <c r="EG200" s="647"/>
      <c r="EH200" s="647"/>
      <c r="EI200" s="647"/>
      <c r="EJ200" s="647"/>
      <c r="EK200" s="647"/>
      <c r="EL200" s="647"/>
      <c r="EM200" s="647"/>
      <c r="EN200" s="647"/>
      <c r="EO200" s="647"/>
      <c r="EP200" s="647"/>
      <c r="EQ200" s="647"/>
      <c r="ER200" s="647"/>
    </row>
    <row r="201" spans="1:148" s="359" customFormat="1" ht="45" x14ac:dyDescent="0.2">
      <c r="A201" s="277" t="s">
        <v>1414</v>
      </c>
      <c r="B201" s="353" t="s">
        <v>1306</v>
      </c>
      <c r="C201" s="353" t="s">
        <v>1274</v>
      </c>
      <c r="D201" s="216" t="s">
        <v>1307</v>
      </c>
      <c r="E201" s="278" t="s">
        <v>1044</v>
      </c>
      <c r="F201" s="278" t="s">
        <v>74</v>
      </c>
      <c r="G201" s="192">
        <v>20.64</v>
      </c>
      <c r="H201" s="192">
        <v>20.64</v>
      </c>
      <c r="I201" s="354" t="s">
        <v>633</v>
      </c>
      <c r="J201" s="354" t="s">
        <v>640</v>
      </c>
      <c r="K201" s="285">
        <f t="shared" si="44"/>
        <v>3357.8999999999996</v>
      </c>
      <c r="L201" s="285">
        <f t="shared" si="45"/>
        <v>3357.8999999999996</v>
      </c>
      <c r="M201" s="300"/>
      <c r="N201" s="300"/>
      <c r="O201" s="285"/>
      <c r="P201" s="285"/>
      <c r="Q201" s="285"/>
      <c r="R201" s="300"/>
      <c r="S201" s="300"/>
      <c r="T201" s="300"/>
      <c r="U201" s="300"/>
      <c r="V201" s="300"/>
      <c r="W201" s="300"/>
      <c r="X201" s="300"/>
      <c r="Y201" s="300"/>
      <c r="Z201" s="300">
        <v>2299.5</v>
      </c>
      <c r="AA201" s="399"/>
      <c r="AB201" s="300"/>
      <c r="AC201" s="300"/>
      <c r="AD201" s="300"/>
      <c r="AE201" s="300"/>
      <c r="AF201" s="300"/>
      <c r="AG201" s="300">
        <v>1058.3999999999999</v>
      </c>
      <c r="AH201" s="300"/>
      <c r="AI201" s="300"/>
      <c r="AJ201" s="300"/>
      <c r="AK201" s="300"/>
      <c r="AL201" s="300"/>
      <c r="AM201" s="300"/>
      <c r="AN201" s="358"/>
      <c r="AO201" s="358"/>
      <c r="AP201" s="358"/>
      <c r="CQ201" s="647"/>
      <c r="CR201" s="647"/>
      <c r="CS201" s="647"/>
      <c r="CT201" s="647"/>
      <c r="CU201" s="647"/>
      <c r="CV201" s="647"/>
      <c r="CW201" s="647"/>
      <c r="CX201" s="647"/>
      <c r="CY201" s="647"/>
      <c r="CZ201" s="647"/>
      <c r="DA201" s="647"/>
      <c r="DB201" s="647"/>
      <c r="DC201" s="647"/>
      <c r="DD201" s="647"/>
      <c r="DE201" s="647"/>
      <c r="DF201" s="647"/>
      <c r="DG201" s="647"/>
      <c r="DH201" s="647"/>
      <c r="DI201" s="647"/>
      <c r="DJ201" s="647"/>
      <c r="DK201" s="647"/>
      <c r="DL201" s="647"/>
      <c r="DM201" s="647"/>
      <c r="DN201" s="647"/>
      <c r="DO201" s="647"/>
      <c r="DP201" s="647"/>
      <c r="DQ201" s="647"/>
      <c r="DR201" s="647"/>
      <c r="DS201" s="647"/>
      <c r="DT201" s="647"/>
      <c r="DU201" s="647"/>
      <c r="DV201" s="647"/>
      <c r="DW201" s="647"/>
      <c r="DX201" s="647"/>
      <c r="DY201" s="647"/>
      <c r="DZ201" s="647"/>
      <c r="EA201" s="647"/>
      <c r="EB201" s="647"/>
      <c r="EC201" s="647"/>
      <c r="ED201" s="647"/>
      <c r="EE201" s="647"/>
      <c r="EF201" s="647"/>
      <c r="EG201" s="647"/>
      <c r="EH201" s="647"/>
      <c r="EI201" s="647"/>
      <c r="EJ201" s="647"/>
      <c r="EK201" s="647"/>
      <c r="EL201" s="647"/>
      <c r="EM201" s="647"/>
      <c r="EN201" s="647"/>
      <c r="EO201" s="647"/>
      <c r="EP201" s="647"/>
      <c r="EQ201" s="647"/>
      <c r="ER201" s="647"/>
    </row>
    <row r="202" spans="1:148" s="359" customFormat="1" ht="45" x14ac:dyDescent="0.2">
      <c r="A202" s="277" t="s">
        <v>1415</v>
      </c>
      <c r="B202" s="353" t="s">
        <v>1308</v>
      </c>
      <c r="C202" s="353" t="s">
        <v>1274</v>
      </c>
      <c r="D202" s="216" t="s">
        <v>1309</v>
      </c>
      <c r="E202" s="278" t="s">
        <v>1044</v>
      </c>
      <c r="F202" s="278" t="s">
        <v>74</v>
      </c>
      <c r="G202" s="192">
        <v>0.17200000000000001</v>
      </c>
      <c r="H202" s="192">
        <v>0.17200000000000001</v>
      </c>
      <c r="I202" s="354" t="s">
        <v>635</v>
      </c>
      <c r="J202" s="354" t="s">
        <v>644</v>
      </c>
      <c r="K202" s="285">
        <f t="shared" si="44"/>
        <v>4739.3791086524825</v>
      </c>
      <c r="L202" s="285">
        <f t="shared" si="45"/>
        <v>4739.3791086524825</v>
      </c>
      <c r="M202" s="300"/>
      <c r="N202" s="300"/>
      <c r="O202" s="285"/>
      <c r="P202" s="285"/>
      <c r="Q202" s="285"/>
      <c r="R202" s="300"/>
      <c r="S202" s="300"/>
      <c r="T202" s="300"/>
      <c r="U202" s="300"/>
      <c r="V202" s="300"/>
      <c r="W202" s="300"/>
      <c r="X202" s="300"/>
      <c r="Y202" s="300"/>
      <c r="Z202" s="300"/>
      <c r="AA202" s="300"/>
      <c r="AB202" s="300">
        <v>1442.3791086524825</v>
      </c>
      <c r="AC202" s="399"/>
      <c r="AD202" s="399"/>
      <c r="AE202" s="300"/>
      <c r="AF202" s="300"/>
      <c r="AG202" s="300">
        <v>756</v>
      </c>
      <c r="AI202" s="300"/>
      <c r="AJ202" s="300"/>
      <c r="AK202" s="300">
        <v>2541</v>
      </c>
      <c r="AL202" s="300"/>
      <c r="AM202" s="300"/>
      <c r="AN202" s="358"/>
      <c r="AO202" s="358"/>
      <c r="AP202" s="358"/>
      <c r="CQ202" s="647"/>
      <c r="CR202" s="647"/>
      <c r="CS202" s="647"/>
      <c r="CT202" s="647"/>
      <c r="CU202" s="647"/>
      <c r="CV202" s="647"/>
      <c r="CW202" s="647"/>
      <c r="CX202" s="647"/>
      <c r="CY202" s="647"/>
      <c r="CZ202" s="647"/>
      <c r="DA202" s="647"/>
      <c r="DB202" s="647"/>
      <c r="DC202" s="647"/>
      <c r="DD202" s="647"/>
      <c r="DE202" s="647"/>
      <c r="DF202" s="647"/>
      <c r="DG202" s="647"/>
      <c r="DH202" s="647"/>
      <c r="DI202" s="647"/>
      <c r="DJ202" s="647"/>
      <c r="DK202" s="647"/>
      <c r="DL202" s="647"/>
      <c r="DM202" s="647"/>
      <c r="DN202" s="647"/>
      <c r="DO202" s="647"/>
      <c r="DP202" s="647"/>
      <c r="DQ202" s="647"/>
      <c r="DR202" s="647"/>
      <c r="DS202" s="647"/>
      <c r="DT202" s="647"/>
      <c r="DU202" s="647"/>
      <c r="DV202" s="647"/>
      <c r="DW202" s="647"/>
      <c r="DX202" s="647"/>
      <c r="DY202" s="647"/>
      <c r="DZ202" s="647"/>
      <c r="EA202" s="647"/>
      <c r="EB202" s="647"/>
      <c r="EC202" s="647"/>
      <c r="ED202" s="647"/>
      <c r="EE202" s="647"/>
      <c r="EF202" s="647"/>
      <c r="EG202" s="647"/>
      <c r="EH202" s="647"/>
      <c r="EI202" s="647"/>
      <c r="EJ202" s="647"/>
      <c r="EK202" s="647"/>
      <c r="EL202" s="647"/>
      <c r="EM202" s="647"/>
      <c r="EN202" s="647"/>
      <c r="EO202" s="647"/>
      <c r="EP202" s="647"/>
      <c r="EQ202" s="647"/>
      <c r="ER202" s="647"/>
    </row>
    <row r="203" spans="1:148" s="359" customFormat="1" ht="45" x14ac:dyDescent="0.2">
      <c r="A203" s="277" t="s">
        <v>1416</v>
      </c>
      <c r="B203" s="353" t="s">
        <v>1310</v>
      </c>
      <c r="C203" s="353" t="s">
        <v>1274</v>
      </c>
      <c r="D203" s="216" t="s">
        <v>1311</v>
      </c>
      <c r="E203" s="278" t="s">
        <v>1044</v>
      </c>
      <c r="F203" s="278" t="s">
        <v>74</v>
      </c>
      <c r="G203" s="192">
        <v>30.005400000000002</v>
      </c>
      <c r="H203" s="192">
        <v>30.005400000000002</v>
      </c>
      <c r="I203" s="354" t="s">
        <v>634</v>
      </c>
      <c r="J203" s="354" t="s">
        <v>640</v>
      </c>
      <c r="K203" s="285">
        <f t="shared" si="44"/>
        <v>3466.6319999999996</v>
      </c>
      <c r="L203" s="285">
        <f t="shared" si="45"/>
        <v>3466.6319999999996</v>
      </c>
      <c r="M203" s="300"/>
      <c r="N203" s="300"/>
      <c r="O203" s="285"/>
      <c r="P203" s="285"/>
      <c r="Q203" s="285"/>
      <c r="R203" s="300"/>
      <c r="S203" s="300"/>
      <c r="T203" s="300"/>
      <c r="U203" s="300"/>
      <c r="V203" s="300"/>
      <c r="W203" s="300"/>
      <c r="X203" s="300"/>
      <c r="Y203" s="300"/>
      <c r="Z203" s="300"/>
      <c r="AA203" s="300">
        <v>2408.232</v>
      </c>
      <c r="AB203" s="399"/>
      <c r="AC203" s="300"/>
      <c r="AD203" s="300"/>
      <c r="AE203" s="300"/>
      <c r="AF203" s="300"/>
      <c r="AG203" s="300">
        <v>1058.3999999999999</v>
      </c>
      <c r="AH203" s="300"/>
      <c r="AI203" s="300"/>
      <c r="AJ203" s="300"/>
      <c r="AK203" s="300"/>
      <c r="AL203" s="300"/>
      <c r="AM203" s="300"/>
      <c r="AN203" s="358"/>
      <c r="AO203" s="358"/>
      <c r="AP203" s="358"/>
      <c r="CQ203" s="647"/>
      <c r="CR203" s="647"/>
      <c r="CS203" s="647"/>
      <c r="CT203" s="647"/>
      <c r="CU203" s="647"/>
      <c r="CV203" s="647"/>
      <c r="CW203" s="647"/>
      <c r="CX203" s="647"/>
      <c r="CY203" s="647"/>
      <c r="CZ203" s="647"/>
      <c r="DA203" s="647"/>
      <c r="DB203" s="647"/>
      <c r="DC203" s="647"/>
      <c r="DD203" s="647"/>
      <c r="DE203" s="647"/>
      <c r="DF203" s="647"/>
      <c r="DG203" s="647"/>
      <c r="DH203" s="647"/>
      <c r="DI203" s="647"/>
      <c r="DJ203" s="647"/>
      <c r="DK203" s="647"/>
      <c r="DL203" s="647"/>
      <c r="DM203" s="647"/>
      <c r="DN203" s="647"/>
      <c r="DO203" s="647"/>
      <c r="DP203" s="647"/>
      <c r="DQ203" s="647"/>
      <c r="DR203" s="647"/>
      <c r="DS203" s="647"/>
      <c r="DT203" s="647"/>
      <c r="DU203" s="647"/>
      <c r="DV203" s="647"/>
      <c r="DW203" s="647"/>
      <c r="DX203" s="647"/>
      <c r="DY203" s="647"/>
      <c r="DZ203" s="647"/>
      <c r="EA203" s="647"/>
      <c r="EB203" s="647"/>
      <c r="EC203" s="647"/>
      <c r="ED203" s="647"/>
      <c r="EE203" s="647"/>
      <c r="EF203" s="647"/>
      <c r="EG203" s="647"/>
      <c r="EH203" s="647"/>
      <c r="EI203" s="647"/>
      <c r="EJ203" s="647"/>
      <c r="EK203" s="647"/>
      <c r="EL203" s="647"/>
      <c r="EM203" s="647"/>
      <c r="EN203" s="647"/>
      <c r="EO203" s="647"/>
      <c r="EP203" s="647"/>
      <c r="EQ203" s="647"/>
      <c r="ER203" s="647"/>
    </row>
    <row r="204" spans="1:148" s="359" customFormat="1" ht="45" x14ac:dyDescent="0.2">
      <c r="A204" s="277" t="s">
        <v>1417</v>
      </c>
      <c r="B204" s="353" t="s">
        <v>1312</v>
      </c>
      <c r="C204" s="353" t="s">
        <v>1274</v>
      </c>
      <c r="D204" s="216" t="s">
        <v>1313</v>
      </c>
      <c r="E204" s="278" t="s">
        <v>1044</v>
      </c>
      <c r="F204" s="278" t="s">
        <v>74</v>
      </c>
      <c r="G204" s="192">
        <v>0.34400000000000003</v>
      </c>
      <c r="H204" s="192">
        <v>0.34400000000000003</v>
      </c>
      <c r="I204" s="354" t="s">
        <v>637</v>
      </c>
      <c r="J204" s="354" t="s">
        <v>640</v>
      </c>
      <c r="K204" s="285">
        <f t="shared" si="44"/>
        <v>2334.96</v>
      </c>
      <c r="L204" s="285">
        <f t="shared" si="45"/>
        <v>2334.96</v>
      </c>
      <c r="M204" s="300"/>
      <c r="N204" s="300"/>
      <c r="O204" s="285"/>
      <c r="P204" s="285"/>
      <c r="Q204" s="285"/>
      <c r="R204" s="300"/>
      <c r="S204" s="300"/>
      <c r="T204" s="300"/>
      <c r="U204" s="300"/>
      <c r="V204" s="300"/>
      <c r="W204" s="300"/>
      <c r="X204" s="300"/>
      <c r="Y204" s="300"/>
      <c r="Z204" s="300"/>
      <c r="AA204" s="300"/>
      <c r="AB204" s="300"/>
      <c r="AC204" s="300"/>
      <c r="AD204" s="300">
        <v>1578.9599999999998</v>
      </c>
      <c r="AE204" s="399"/>
      <c r="AF204" s="300"/>
      <c r="AG204" s="300">
        <v>756</v>
      </c>
      <c r="AH204" s="300"/>
      <c r="AI204" s="300"/>
      <c r="AJ204" s="300"/>
      <c r="AK204" s="300"/>
      <c r="AL204" s="300"/>
      <c r="AM204" s="300"/>
      <c r="AN204" s="358"/>
      <c r="AO204" s="358"/>
      <c r="AP204" s="358"/>
      <c r="CQ204" s="647"/>
      <c r="CR204" s="647"/>
      <c r="CS204" s="647"/>
      <c r="CT204" s="647"/>
      <c r="CU204" s="647"/>
      <c r="CV204" s="647"/>
      <c r="CW204" s="647"/>
      <c r="CX204" s="647"/>
      <c r="CY204" s="647"/>
      <c r="CZ204" s="647"/>
      <c r="DA204" s="647"/>
      <c r="DB204" s="647"/>
      <c r="DC204" s="647"/>
      <c r="DD204" s="647"/>
      <c r="DE204" s="647"/>
      <c r="DF204" s="647"/>
      <c r="DG204" s="647"/>
      <c r="DH204" s="647"/>
      <c r="DI204" s="647"/>
      <c r="DJ204" s="647"/>
      <c r="DK204" s="647"/>
      <c r="DL204" s="647"/>
      <c r="DM204" s="647"/>
      <c r="DN204" s="647"/>
      <c r="DO204" s="647"/>
      <c r="DP204" s="647"/>
      <c r="DQ204" s="647"/>
      <c r="DR204" s="647"/>
      <c r="DS204" s="647"/>
      <c r="DT204" s="647"/>
      <c r="DU204" s="647"/>
      <c r="DV204" s="647"/>
      <c r="DW204" s="647"/>
      <c r="DX204" s="647"/>
      <c r="DY204" s="647"/>
      <c r="DZ204" s="647"/>
      <c r="EA204" s="647"/>
      <c r="EB204" s="647"/>
      <c r="EC204" s="647"/>
      <c r="ED204" s="647"/>
      <c r="EE204" s="647"/>
      <c r="EF204" s="647"/>
      <c r="EG204" s="647"/>
      <c r="EH204" s="647"/>
      <c r="EI204" s="647"/>
      <c r="EJ204" s="647"/>
      <c r="EK204" s="647"/>
      <c r="EL204" s="647"/>
      <c r="EM204" s="647"/>
      <c r="EN204" s="647"/>
      <c r="EO204" s="647"/>
      <c r="EP204" s="647"/>
      <c r="EQ204" s="647"/>
      <c r="ER204" s="647"/>
    </row>
    <row r="205" spans="1:148" s="359" customFormat="1" ht="45" x14ac:dyDescent="0.2">
      <c r="A205" s="277" t="s">
        <v>1418</v>
      </c>
      <c r="B205" s="353" t="s">
        <v>1314</v>
      </c>
      <c r="C205" s="353" t="s">
        <v>1274</v>
      </c>
      <c r="D205" s="216" t="s">
        <v>1315</v>
      </c>
      <c r="E205" s="278" t="s">
        <v>1044</v>
      </c>
      <c r="F205" s="278" t="s">
        <v>74</v>
      </c>
      <c r="G205" s="192">
        <v>3.6119999999999992</v>
      </c>
      <c r="H205" s="192">
        <v>3.6119999999999992</v>
      </c>
      <c r="I205" s="354" t="s">
        <v>637</v>
      </c>
      <c r="J205" s="354" t="s">
        <v>640</v>
      </c>
      <c r="K205" s="285">
        <f t="shared" si="44"/>
        <v>2749.3199999999997</v>
      </c>
      <c r="L205" s="285">
        <f t="shared" si="45"/>
        <v>2749.3199999999997</v>
      </c>
      <c r="M205" s="300"/>
      <c r="N205" s="300"/>
      <c r="O205" s="285"/>
      <c r="P205" s="285"/>
      <c r="Q205" s="285"/>
      <c r="R205" s="300"/>
      <c r="S205" s="300"/>
      <c r="T205" s="300"/>
      <c r="U205" s="300"/>
      <c r="V205" s="300"/>
      <c r="W205" s="300"/>
      <c r="X205" s="300"/>
      <c r="Y205" s="300"/>
      <c r="Z205" s="300"/>
      <c r="AA205" s="300"/>
      <c r="AB205" s="300"/>
      <c r="AC205" s="300"/>
      <c r="AD205" s="300">
        <v>1842.12</v>
      </c>
      <c r="AE205" s="399"/>
      <c r="AF205" s="300"/>
      <c r="AG205" s="300">
        <v>907.19999999999993</v>
      </c>
      <c r="AH205" s="300"/>
      <c r="AI205" s="300"/>
      <c r="AJ205" s="300"/>
      <c r="AK205" s="300"/>
      <c r="AL205" s="300"/>
      <c r="AM205" s="300"/>
      <c r="AN205" s="358"/>
      <c r="AO205" s="358"/>
      <c r="AP205" s="358"/>
      <c r="CQ205" s="647"/>
      <c r="CR205" s="647"/>
      <c r="CS205" s="647"/>
      <c r="CT205" s="647"/>
      <c r="CU205" s="647"/>
      <c r="CV205" s="647"/>
      <c r="CW205" s="647"/>
      <c r="CX205" s="647"/>
      <c r="CY205" s="647"/>
      <c r="CZ205" s="647"/>
      <c r="DA205" s="647"/>
      <c r="DB205" s="647"/>
      <c r="DC205" s="647"/>
      <c r="DD205" s="647"/>
      <c r="DE205" s="647"/>
      <c r="DF205" s="647"/>
      <c r="DG205" s="647"/>
      <c r="DH205" s="647"/>
      <c r="DI205" s="647"/>
      <c r="DJ205" s="647"/>
      <c r="DK205" s="647"/>
      <c r="DL205" s="647"/>
      <c r="DM205" s="647"/>
      <c r="DN205" s="647"/>
      <c r="DO205" s="647"/>
      <c r="DP205" s="647"/>
      <c r="DQ205" s="647"/>
      <c r="DR205" s="647"/>
      <c r="DS205" s="647"/>
      <c r="DT205" s="647"/>
      <c r="DU205" s="647"/>
      <c r="DV205" s="647"/>
      <c r="DW205" s="647"/>
      <c r="DX205" s="647"/>
      <c r="DY205" s="647"/>
      <c r="DZ205" s="647"/>
      <c r="EA205" s="647"/>
      <c r="EB205" s="647"/>
      <c r="EC205" s="647"/>
      <c r="ED205" s="647"/>
      <c r="EE205" s="647"/>
      <c r="EF205" s="647"/>
      <c r="EG205" s="647"/>
      <c r="EH205" s="647"/>
      <c r="EI205" s="647"/>
      <c r="EJ205" s="647"/>
      <c r="EK205" s="647"/>
      <c r="EL205" s="647"/>
      <c r="EM205" s="647"/>
      <c r="EN205" s="647"/>
      <c r="EO205" s="647"/>
      <c r="EP205" s="647"/>
      <c r="EQ205" s="647"/>
      <c r="ER205" s="647"/>
    </row>
    <row r="206" spans="1:148" s="359" customFormat="1" ht="45" x14ac:dyDescent="0.2">
      <c r="A206" s="277" t="s">
        <v>1419</v>
      </c>
      <c r="B206" s="353" t="s">
        <v>1316</v>
      </c>
      <c r="C206" s="353" t="s">
        <v>1274</v>
      </c>
      <c r="D206" s="216" t="s">
        <v>1317</v>
      </c>
      <c r="E206" s="278" t="s">
        <v>1044</v>
      </c>
      <c r="F206" s="278" t="s">
        <v>74</v>
      </c>
      <c r="G206" s="192">
        <v>10.92</v>
      </c>
      <c r="H206" s="192">
        <v>10.92</v>
      </c>
      <c r="I206" s="354" t="s">
        <v>634</v>
      </c>
      <c r="J206" s="354" t="s">
        <v>640</v>
      </c>
      <c r="K206" s="285">
        <f t="shared" si="44"/>
        <v>3237.2759999999998</v>
      </c>
      <c r="L206" s="285">
        <f t="shared" si="45"/>
        <v>3237.2759999999998</v>
      </c>
      <c r="M206" s="300"/>
      <c r="N206" s="300"/>
      <c r="O206" s="285"/>
      <c r="P206" s="285"/>
      <c r="Q206" s="285"/>
      <c r="R206" s="300"/>
      <c r="S206" s="300"/>
      <c r="T206" s="300"/>
      <c r="U206" s="300"/>
      <c r="V206" s="300"/>
      <c r="W206" s="300"/>
      <c r="X206" s="300"/>
      <c r="Y206" s="300"/>
      <c r="Z206" s="300"/>
      <c r="AA206" s="300">
        <v>2178.8759999999997</v>
      </c>
      <c r="AB206" s="399"/>
      <c r="AC206" s="300"/>
      <c r="AD206" s="300"/>
      <c r="AE206" s="300"/>
      <c r="AF206" s="300"/>
      <c r="AG206" s="300">
        <v>1058.3999999999999</v>
      </c>
      <c r="AH206" s="300"/>
      <c r="AI206" s="300"/>
      <c r="AJ206" s="300"/>
      <c r="AK206" s="300"/>
      <c r="AL206" s="300"/>
      <c r="AM206" s="300"/>
      <c r="AN206" s="358"/>
      <c r="AO206" s="358"/>
      <c r="AP206" s="358"/>
      <c r="CQ206" s="647"/>
      <c r="CR206" s="647"/>
      <c r="CS206" s="647"/>
      <c r="CT206" s="647"/>
      <c r="CU206" s="647"/>
      <c r="CV206" s="647"/>
      <c r="CW206" s="647"/>
      <c r="CX206" s="647"/>
      <c r="CY206" s="647"/>
      <c r="CZ206" s="647"/>
      <c r="DA206" s="647"/>
      <c r="DB206" s="647"/>
      <c r="DC206" s="647"/>
      <c r="DD206" s="647"/>
      <c r="DE206" s="647"/>
      <c r="DF206" s="647"/>
      <c r="DG206" s="647"/>
      <c r="DH206" s="647"/>
      <c r="DI206" s="647"/>
      <c r="DJ206" s="647"/>
      <c r="DK206" s="647"/>
      <c r="DL206" s="647"/>
      <c r="DM206" s="647"/>
      <c r="DN206" s="647"/>
      <c r="DO206" s="647"/>
      <c r="DP206" s="647"/>
      <c r="DQ206" s="647"/>
      <c r="DR206" s="647"/>
      <c r="DS206" s="647"/>
      <c r="DT206" s="647"/>
      <c r="DU206" s="647"/>
      <c r="DV206" s="647"/>
      <c r="DW206" s="647"/>
      <c r="DX206" s="647"/>
      <c r="DY206" s="647"/>
      <c r="DZ206" s="647"/>
      <c r="EA206" s="647"/>
      <c r="EB206" s="647"/>
      <c r="EC206" s="647"/>
      <c r="ED206" s="647"/>
      <c r="EE206" s="647"/>
      <c r="EF206" s="647"/>
      <c r="EG206" s="647"/>
      <c r="EH206" s="647"/>
      <c r="EI206" s="647"/>
      <c r="EJ206" s="647"/>
      <c r="EK206" s="647"/>
      <c r="EL206" s="647"/>
      <c r="EM206" s="647"/>
      <c r="EN206" s="647"/>
      <c r="EO206" s="647"/>
      <c r="EP206" s="647"/>
      <c r="EQ206" s="647"/>
      <c r="ER206" s="647"/>
    </row>
    <row r="207" spans="1:148" s="359" customFormat="1" ht="33.75" x14ac:dyDescent="0.2">
      <c r="A207" s="277" t="s">
        <v>1420</v>
      </c>
      <c r="B207" s="353" t="s">
        <v>1318</v>
      </c>
      <c r="C207" s="353" t="s">
        <v>1289</v>
      </c>
      <c r="D207" s="216" t="s">
        <v>1319</v>
      </c>
      <c r="E207" s="278" t="s">
        <v>1044</v>
      </c>
      <c r="F207" s="278" t="s">
        <v>74</v>
      </c>
      <c r="G207" s="192">
        <v>1.62</v>
      </c>
      <c r="H207" s="192">
        <v>1.62</v>
      </c>
      <c r="I207" s="354" t="s">
        <v>634</v>
      </c>
      <c r="J207" s="354" t="s">
        <v>640</v>
      </c>
      <c r="K207" s="285">
        <f t="shared" si="44"/>
        <v>2512.692</v>
      </c>
      <c r="L207" s="285">
        <f t="shared" si="45"/>
        <v>2512.692</v>
      </c>
      <c r="M207" s="300"/>
      <c r="N207" s="300"/>
      <c r="O207" s="285"/>
      <c r="P207" s="285"/>
      <c r="Q207" s="285"/>
      <c r="R207" s="300"/>
      <c r="S207" s="300"/>
      <c r="T207" s="300"/>
      <c r="U207" s="300"/>
      <c r="V207" s="300"/>
      <c r="W207" s="300"/>
      <c r="X207" s="300"/>
      <c r="Y207" s="300"/>
      <c r="Z207" s="300"/>
      <c r="AA207" s="300">
        <v>1605.492</v>
      </c>
      <c r="AB207" s="399"/>
      <c r="AC207" s="300"/>
      <c r="AD207" s="300"/>
      <c r="AE207" s="300"/>
      <c r="AF207" s="300"/>
      <c r="AG207" s="300">
        <v>907.19999999999993</v>
      </c>
      <c r="AH207" s="300"/>
      <c r="AI207" s="300"/>
      <c r="AJ207" s="300"/>
      <c r="AK207" s="300"/>
      <c r="AL207" s="300"/>
      <c r="AM207" s="300"/>
      <c r="AN207" s="358"/>
      <c r="AO207" s="358"/>
      <c r="AP207" s="358"/>
      <c r="CQ207" s="647"/>
      <c r="CR207" s="647"/>
      <c r="CS207" s="647"/>
      <c r="CT207" s="647"/>
      <c r="CU207" s="647"/>
      <c r="CV207" s="647"/>
      <c r="CW207" s="647"/>
      <c r="CX207" s="647"/>
      <c r="CY207" s="647"/>
      <c r="CZ207" s="647"/>
      <c r="DA207" s="647"/>
      <c r="DB207" s="647"/>
      <c r="DC207" s="647"/>
      <c r="DD207" s="647"/>
      <c r="DE207" s="647"/>
      <c r="DF207" s="647"/>
      <c r="DG207" s="647"/>
      <c r="DH207" s="647"/>
      <c r="DI207" s="647"/>
      <c r="DJ207" s="647"/>
      <c r="DK207" s="647"/>
      <c r="DL207" s="647"/>
      <c r="DM207" s="647"/>
      <c r="DN207" s="647"/>
      <c r="DO207" s="647"/>
      <c r="DP207" s="647"/>
      <c r="DQ207" s="647"/>
      <c r="DR207" s="647"/>
      <c r="DS207" s="647"/>
      <c r="DT207" s="647"/>
      <c r="DU207" s="647"/>
      <c r="DV207" s="647"/>
      <c r="DW207" s="647"/>
      <c r="DX207" s="647"/>
      <c r="DY207" s="647"/>
      <c r="DZ207" s="647"/>
      <c r="EA207" s="647"/>
      <c r="EB207" s="647"/>
      <c r="EC207" s="647"/>
      <c r="ED207" s="647"/>
      <c r="EE207" s="647"/>
      <c r="EF207" s="647"/>
      <c r="EG207" s="647"/>
      <c r="EH207" s="647"/>
      <c r="EI207" s="647"/>
      <c r="EJ207" s="647"/>
      <c r="EK207" s="647"/>
      <c r="EL207" s="647"/>
      <c r="EM207" s="647"/>
      <c r="EN207" s="647"/>
      <c r="EO207" s="647"/>
      <c r="EP207" s="647"/>
      <c r="EQ207" s="647"/>
      <c r="ER207" s="647"/>
    </row>
    <row r="208" spans="1:148" s="359" customFormat="1" ht="45" x14ac:dyDescent="0.2">
      <c r="A208" s="277" t="s">
        <v>1421</v>
      </c>
      <c r="B208" s="353" t="s">
        <v>1320</v>
      </c>
      <c r="C208" s="353" t="s">
        <v>1274</v>
      </c>
      <c r="D208" s="216" t="s">
        <v>1321</v>
      </c>
      <c r="E208" s="278" t="s">
        <v>1044</v>
      </c>
      <c r="F208" s="278" t="s">
        <v>74</v>
      </c>
      <c r="G208" s="192">
        <v>4.3</v>
      </c>
      <c r="H208" s="192">
        <v>4.3</v>
      </c>
      <c r="I208" s="354" t="s">
        <v>634</v>
      </c>
      <c r="J208" s="354" t="s">
        <v>640</v>
      </c>
      <c r="K208" s="285">
        <f t="shared" si="44"/>
        <v>2512.692</v>
      </c>
      <c r="L208" s="285">
        <f t="shared" si="45"/>
        <v>2512.692</v>
      </c>
      <c r="M208" s="300"/>
      <c r="N208" s="300"/>
      <c r="O208" s="285"/>
      <c r="P208" s="285"/>
      <c r="Q208" s="285"/>
      <c r="R208" s="300"/>
      <c r="S208" s="300"/>
      <c r="T208" s="300"/>
      <c r="U208" s="300"/>
      <c r="V208" s="300"/>
      <c r="W208" s="300"/>
      <c r="X208" s="300"/>
      <c r="Y208" s="300"/>
      <c r="Z208" s="300"/>
      <c r="AA208" s="300">
        <v>1605.492</v>
      </c>
      <c r="AB208" s="399"/>
      <c r="AC208" s="300"/>
      <c r="AD208" s="300"/>
      <c r="AE208" s="300"/>
      <c r="AF208" s="300"/>
      <c r="AG208" s="300">
        <v>907.19999999999993</v>
      </c>
      <c r="AH208" s="300"/>
      <c r="AI208" s="300"/>
      <c r="AJ208" s="300"/>
      <c r="AK208" s="300"/>
      <c r="AL208" s="300"/>
      <c r="AM208" s="300"/>
      <c r="AN208" s="358"/>
      <c r="AO208" s="358"/>
      <c r="AP208" s="358"/>
      <c r="CQ208" s="647"/>
      <c r="CR208" s="647"/>
      <c r="CS208" s="647"/>
      <c r="CT208" s="647"/>
      <c r="CU208" s="647"/>
      <c r="CV208" s="647"/>
      <c r="CW208" s="647"/>
      <c r="CX208" s="647"/>
      <c r="CY208" s="647"/>
      <c r="CZ208" s="647"/>
      <c r="DA208" s="647"/>
      <c r="DB208" s="647"/>
      <c r="DC208" s="647"/>
      <c r="DD208" s="647"/>
      <c r="DE208" s="647"/>
      <c r="DF208" s="647"/>
      <c r="DG208" s="647"/>
      <c r="DH208" s="647"/>
      <c r="DI208" s="647"/>
      <c r="DJ208" s="647"/>
      <c r="DK208" s="647"/>
      <c r="DL208" s="647"/>
      <c r="DM208" s="647"/>
      <c r="DN208" s="647"/>
      <c r="DO208" s="647"/>
      <c r="DP208" s="647"/>
      <c r="DQ208" s="647"/>
      <c r="DR208" s="647"/>
      <c r="DS208" s="647"/>
      <c r="DT208" s="647"/>
      <c r="DU208" s="647"/>
      <c r="DV208" s="647"/>
      <c r="DW208" s="647"/>
      <c r="DX208" s="647"/>
      <c r="DY208" s="647"/>
      <c r="DZ208" s="647"/>
      <c r="EA208" s="647"/>
      <c r="EB208" s="647"/>
      <c r="EC208" s="647"/>
      <c r="ED208" s="647"/>
      <c r="EE208" s="647"/>
      <c r="EF208" s="647"/>
      <c r="EG208" s="647"/>
      <c r="EH208" s="647"/>
      <c r="EI208" s="647"/>
      <c r="EJ208" s="647"/>
      <c r="EK208" s="647"/>
      <c r="EL208" s="647"/>
      <c r="EM208" s="647"/>
      <c r="EN208" s="647"/>
      <c r="EO208" s="647"/>
      <c r="EP208" s="647"/>
      <c r="EQ208" s="647"/>
      <c r="ER208" s="647"/>
    </row>
    <row r="209" spans="1:148" s="359" customFormat="1" ht="33.75" x14ac:dyDescent="0.2">
      <c r="A209" s="277" t="s">
        <v>1422</v>
      </c>
      <c r="B209" s="353" t="s">
        <v>1322</v>
      </c>
      <c r="C209" s="353" t="s">
        <v>1274</v>
      </c>
      <c r="D209" s="216" t="s">
        <v>1323</v>
      </c>
      <c r="E209" s="278" t="s">
        <v>1044</v>
      </c>
      <c r="F209" s="278" t="s">
        <v>74</v>
      </c>
      <c r="G209" s="192">
        <v>20.64</v>
      </c>
      <c r="H209" s="192">
        <v>20.64</v>
      </c>
      <c r="I209" s="354" t="s">
        <v>634</v>
      </c>
      <c r="J209" s="354" t="s">
        <v>640</v>
      </c>
      <c r="K209" s="285">
        <f t="shared" si="44"/>
        <v>3237.2759999999998</v>
      </c>
      <c r="L209" s="285">
        <f t="shared" si="45"/>
        <v>3237.2759999999998</v>
      </c>
      <c r="M209" s="300"/>
      <c r="N209" s="300"/>
      <c r="O209" s="285"/>
      <c r="P209" s="285"/>
      <c r="Q209" s="285"/>
      <c r="R209" s="300"/>
      <c r="S209" s="300"/>
      <c r="T209" s="300"/>
      <c r="U209" s="300"/>
      <c r="V209" s="300"/>
      <c r="W209" s="300"/>
      <c r="X209" s="300"/>
      <c r="Y209" s="300"/>
      <c r="Z209" s="300"/>
      <c r="AA209" s="300">
        <v>2178.8759999999997</v>
      </c>
      <c r="AB209" s="399"/>
      <c r="AC209" s="300"/>
      <c r="AD209" s="300"/>
      <c r="AE209" s="300"/>
      <c r="AF209" s="300"/>
      <c r="AG209" s="300">
        <v>1058.3999999999999</v>
      </c>
      <c r="AH209" s="300"/>
      <c r="AI209" s="300"/>
      <c r="AJ209" s="300"/>
      <c r="AK209" s="300"/>
      <c r="AL209" s="300"/>
      <c r="AM209" s="300"/>
      <c r="AN209" s="358"/>
      <c r="AO209" s="358"/>
      <c r="AP209" s="358"/>
      <c r="CQ209" s="647"/>
      <c r="CR209" s="647"/>
      <c r="CS209" s="647"/>
      <c r="CT209" s="647"/>
      <c r="CU209" s="647"/>
      <c r="CV209" s="647"/>
      <c r="CW209" s="647"/>
      <c r="CX209" s="647"/>
      <c r="CY209" s="647"/>
      <c r="CZ209" s="647"/>
      <c r="DA209" s="647"/>
      <c r="DB209" s="647"/>
      <c r="DC209" s="647"/>
      <c r="DD209" s="647"/>
      <c r="DE209" s="647"/>
      <c r="DF209" s="647"/>
      <c r="DG209" s="647"/>
      <c r="DH209" s="647"/>
      <c r="DI209" s="647"/>
      <c r="DJ209" s="647"/>
      <c r="DK209" s="647"/>
      <c r="DL209" s="647"/>
      <c r="DM209" s="647"/>
      <c r="DN209" s="647"/>
      <c r="DO209" s="647"/>
      <c r="DP209" s="647"/>
      <c r="DQ209" s="647"/>
      <c r="DR209" s="647"/>
      <c r="DS209" s="647"/>
      <c r="DT209" s="647"/>
      <c r="DU209" s="647"/>
      <c r="DV209" s="647"/>
      <c r="DW209" s="647"/>
      <c r="DX209" s="647"/>
      <c r="DY209" s="647"/>
      <c r="DZ209" s="647"/>
      <c r="EA209" s="647"/>
      <c r="EB209" s="647"/>
      <c r="EC209" s="647"/>
      <c r="ED209" s="647"/>
      <c r="EE209" s="647"/>
      <c r="EF209" s="647"/>
      <c r="EG209" s="647"/>
      <c r="EH209" s="647"/>
      <c r="EI209" s="647"/>
      <c r="EJ209" s="647"/>
      <c r="EK209" s="647"/>
      <c r="EL209" s="647"/>
      <c r="EM209" s="647"/>
      <c r="EN209" s="647"/>
      <c r="EO209" s="647"/>
      <c r="EP209" s="647"/>
      <c r="EQ209" s="647"/>
      <c r="ER209" s="647"/>
    </row>
    <row r="210" spans="1:148" s="359" customFormat="1" ht="33.75" x14ac:dyDescent="0.2">
      <c r="A210" s="277" t="s">
        <v>1423</v>
      </c>
      <c r="B210" s="353" t="s">
        <v>1324</v>
      </c>
      <c r="C210" s="353" t="s">
        <v>1274</v>
      </c>
      <c r="D210" s="216" t="s">
        <v>1325</v>
      </c>
      <c r="E210" s="278" t="s">
        <v>1044</v>
      </c>
      <c r="F210" s="278" t="s">
        <v>74</v>
      </c>
      <c r="G210" s="192">
        <v>0.255</v>
      </c>
      <c r="H210" s="192">
        <v>0.255</v>
      </c>
      <c r="I210" s="354" t="s">
        <v>634</v>
      </c>
      <c r="J210" s="354" t="s">
        <v>640</v>
      </c>
      <c r="K210" s="285">
        <f t="shared" si="44"/>
        <v>2196.7920000000004</v>
      </c>
      <c r="L210" s="285">
        <f t="shared" si="45"/>
        <v>2196.7920000000004</v>
      </c>
      <c r="M210" s="300"/>
      <c r="N210" s="300"/>
      <c r="O210" s="285"/>
      <c r="P210" s="285"/>
      <c r="Q210" s="285"/>
      <c r="R210" s="300"/>
      <c r="S210" s="300"/>
      <c r="T210" s="300"/>
      <c r="U210" s="300"/>
      <c r="V210" s="300"/>
      <c r="W210" s="300"/>
      <c r="X210" s="300"/>
      <c r="Y210" s="300"/>
      <c r="Z210" s="300"/>
      <c r="AA210" s="300">
        <v>1440.7920000000001</v>
      </c>
      <c r="AC210" s="399"/>
      <c r="AD210" s="300"/>
      <c r="AE210" s="300"/>
      <c r="AF210" s="300"/>
      <c r="AG210" s="300">
        <v>756</v>
      </c>
      <c r="AH210" s="300"/>
      <c r="AI210" s="300"/>
      <c r="AJ210" s="300"/>
      <c r="AK210" s="300"/>
      <c r="AL210" s="300"/>
      <c r="AM210" s="300"/>
      <c r="AN210" s="358"/>
      <c r="AO210" s="358"/>
      <c r="AP210" s="358"/>
      <c r="CQ210" s="647"/>
      <c r="CR210" s="647"/>
      <c r="CS210" s="647"/>
      <c r="CT210" s="647"/>
      <c r="CU210" s="647"/>
      <c r="CV210" s="647"/>
      <c r="CW210" s="647"/>
      <c r="CX210" s="647"/>
      <c r="CY210" s="647"/>
      <c r="CZ210" s="647"/>
      <c r="DA210" s="647"/>
      <c r="DB210" s="647"/>
      <c r="DC210" s="647"/>
      <c r="DD210" s="647"/>
      <c r="DE210" s="647"/>
      <c r="DF210" s="647"/>
      <c r="DG210" s="647"/>
      <c r="DH210" s="647"/>
      <c r="DI210" s="647"/>
      <c r="DJ210" s="647"/>
      <c r="DK210" s="647"/>
      <c r="DL210" s="647"/>
      <c r="DM210" s="647"/>
      <c r="DN210" s="647"/>
      <c r="DO210" s="647"/>
      <c r="DP210" s="647"/>
      <c r="DQ210" s="647"/>
      <c r="DR210" s="647"/>
      <c r="DS210" s="647"/>
      <c r="DT210" s="647"/>
      <c r="DU210" s="647"/>
      <c r="DV210" s="647"/>
      <c r="DW210" s="647"/>
      <c r="DX210" s="647"/>
      <c r="DY210" s="647"/>
      <c r="DZ210" s="647"/>
      <c r="EA210" s="647"/>
      <c r="EB210" s="647"/>
      <c r="EC210" s="647"/>
      <c r="ED210" s="647"/>
      <c r="EE210" s="647"/>
      <c r="EF210" s="647"/>
      <c r="EG210" s="647"/>
      <c r="EH210" s="647"/>
      <c r="EI210" s="647"/>
      <c r="EJ210" s="647"/>
      <c r="EK210" s="647"/>
      <c r="EL210" s="647"/>
      <c r="EM210" s="647"/>
      <c r="EN210" s="647"/>
      <c r="EO210" s="647"/>
      <c r="EP210" s="647"/>
      <c r="EQ210" s="647"/>
      <c r="ER210" s="647"/>
    </row>
    <row r="211" spans="1:148" s="359" customFormat="1" ht="33.75" x14ac:dyDescent="0.2">
      <c r="A211" s="277" t="s">
        <v>1424</v>
      </c>
      <c r="B211" s="353" t="s">
        <v>1326</v>
      </c>
      <c r="C211" s="353" t="s">
        <v>1274</v>
      </c>
      <c r="D211" s="216" t="s">
        <v>1327</v>
      </c>
      <c r="E211" s="278" t="s">
        <v>1044</v>
      </c>
      <c r="F211" s="278" t="s">
        <v>74</v>
      </c>
      <c r="G211" s="192">
        <v>0.255</v>
      </c>
      <c r="H211" s="192">
        <v>0.255</v>
      </c>
      <c r="I211" s="354" t="s">
        <v>636</v>
      </c>
      <c r="J211" s="354" t="s">
        <v>640</v>
      </c>
      <c r="K211" s="285">
        <f t="shared" si="44"/>
        <v>2264.3999999999996</v>
      </c>
      <c r="L211" s="285">
        <f t="shared" si="45"/>
        <v>2264.3999999999996</v>
      </c>
      <c r="M211" s="300"/>
      <c r="N211" s="300"/>
      <c r="O211" s="285"/>
      <c r="P211" s="285"/>
      <c r="Q211" s="285"/>
      <c r="R211" s="300"/>
      <c r="S211" s="300"/>
      <c r="T211" s="300"/>
      <c r="U211" s="300"/>
      <c r="V211" s="300"/>
      <c r="W211" s="300"/>
      <c r="X211" s="300"/>
      <c r="Y211" s="300"/>
      <c r="Z211" s="300"/>
      <c r="AA211" s="300"/>
      <c r="AB211" s="300"/>
      <c r="AC211" s="300">
        <v>1508.3999999999999</v>
      </c>
      <c r="AD211" s="399"/>
      <c r="AE211" s="300"/>
      <c r="AF211" s="300"/>
      <c r="AG211" s="300">
        <v>756</v>
      </c>
      <c r="AH211" s="300"/>
      <c r="AI211" s="300"/>
      <c r="AJ211" s="300"/>
      <c r="AK211" s="300"/>
      <c r="AL211" s="300"/>
      <c r="AM211" s="300"/>
      <c r="AN211" s="358"/>
      <c r="AO211" s="358"/>
      <c r="AP211" s="358"/>
      <c r="CQ211" s="647"/>
      <c r="CR211" s="647"/>
      <c r="CS211" s="647"/>
      <c r="CT211" s="647"/>
      <c r="CU211" s="647"/>
      <c r="CV211" s="647"/>
      <c r="CW211" s="647"/>
      <c r="CX211" s="647"/>
      <c r="CY211" s="647"/>
      <c r="CZ211" s="647"/>
      <c r="DA211" s="647"/>
      <c r="DB211" s="647"/>
      <c r="DC211" s="647"/>
      <c r="DD211" s="647"/>
      <c r="DE211" s="647"/>
      <c r="DF211" s="647"/>
      <c r="DG211" s="647"/>
      <c r="DH211" s="647"/>
      <c r="DI211" s="647"/>
      <c r="DJ211" s="647"/>
      <c r="DK211" s="647"/>
      <c r="DL211" s="647"/>
      <c r="DM211" s="647"/>
      <c r="DN211" s="647"/>
      <c r="DO211" s="647"/>
      <c r="DP211" s="647"/>
      <c r="DQ211" s="647"/>
      <c r="DR211" s="647"/>
      <c r="DS211" s="647"/>
      <c r="DT211" s="647"/>
      <c r="DU211" s="647"/>
      <c r="DV211" s="647"/>
      <c r="DW211" s="647"/>
      <c r="DX211" s="647"/>
      <c r="DY211" s="647"/>
      <c r="DZ211" s="647"/>
      <c r="EA211" s="647"/>
      <c r="EB211" s="647"/>
      <c r="EC211" s="647"/>
      <c r="ED211" s="647"/>
      <c r="EE211" s="647"/>
      <c r="EF211" s="647"/>
      <c r="EG211" s="647"/>
      <c r="EH211" s="647"/>
      <c r="EI211" s="647"/>
      <c r="EJ211" s="647"/>
      <c r="EK211" s="647"/>
      <c r="EL211" s="647"/>
      <c r="EM211" s="647"/>
      <c r="EN211" s="647"/>
      <c r="EO211" s="647"/>
      <c r="EP211" s="647"/>
      <c r="EQ211" s="647"/>
      <c r="ER211" s="647"/>
    </row>
    <row r="212" spans="1:148" s="359" customFormat="1" ht="33.75" x14ac:dyDescent="0.2">
      <c r="A212" s="277" t="s">
        <v>1425</v>
      </c>
      <c r="B212" s="353" t="s">
        <v>1328</v>
      </c>
      <c r="C212" s="353" t="s">
        <v>1274</v>
      </c>
      <c r="D212" s="216" t="s">
        <v>1329</v>
      </c>
      <c r="E212" s="278" t="s">
        <v>1044</v>
      </c>
      <c r="F212" s="278" t="s">
        <v>74</v>
      </c>
      <c r="G212" s="192">
        <v>6.2</v>
      </c>
      <c r="H212" s="192">
        <v>6.2</v>
      </c>
      <c r="I212" s="354" t="s">
        <v>635</v>
      </c>
      <c r="J212" s="354" t="s">
        <v>640</v>
      </c>
      <c r="K212" s="285">
        <f t="shared" si="44"/>
        <v>2494.1337304964536</v>
      </c>
      <c r="L212" s="285">
        <f t="shared" si="45"/>
        <v>2494.1337304964536</v>
      </c>
      <c r="M212" s="300"/>
      <c r="N212" s="300"/>
      <c r="O212" s="285"/>
      <c r="P212" s="285"/>
      <c r="Q212" s="285"/>
      <c r="R212" s="300"/>
      <c r="S212" s="300"/>
      <c r="T212" s="300"/>
      <c r="U212" s="300"/>
      <c r="V212" s="300"/>
      <c r="W212" s="300"/>
      <c r="X212" s="300"/>
      <c r="Y212" s="300"/>
      <c r="Z212" s="300"/>
      <c r="AA212" s="300"/>
      <c r="AB212" s="300">
        <v>1738.1337304964538</v>
      </c>
      <c r="AC212" s="399"/>
      <c r="AD212" s="300"/>
      <c r="AE212" s="300"/>
      <c r="AF212" s="300"/>
      <c r="AG212" s="300">
        <v>756</v>
      </c>
      <c r="AH212" s="300"/>
      <c r="AI212" s="300"/>
      <c r="AJ212" s="300"/>
      <c r="AK212" s="300"/>
      <c r="AL212" s="300"/>
      <c r="AM212" s="300"/>
      <c r="AN212" s="358"/>
      <c r="AO212" s="358"/>
      <c r="AP212" s="358"/>
      <c r="CQ212" s="647"/>
      <c r="CR212" s="647"/>
      <c r="CS212" s="647"/>
      <c r="CT212" s="647"/>
      <c r="CU212" s="647"/>
      <c r="CV212" s="647"/>
      <c r="CW212" s="647"/>
      <c r="CX212" s="647"/>
      <c r="CY212" s="647"/>
      <c r="CZ212" s="647"/>
      <c r="DA212" s="647"/>
      <c r="DB212" s="647"/>
      <c r="DC212" s="647"/>
      <c r="DD212" s="647"/>
      <c r="DE212" s="647"/>
      <c r="DF212" s="647"/>
      <c r="DG212" s="647"/>
      <c r="DH212" s="647"/>
      <c r="DI212" s="647"/>
      <c r="DJ212" s="647"/>
      <c r="DK212" s="647"/>
      <c r="DL212" s="647"/>
      <c r="DM212" s="647"/>
      <c r="DN212" s="647"/>
      <c r="DO212" s="647"/>
      <c r="DP212" s="647"/>
      <c r="DQ212" s="647"/>
      <c r="DR212" s="647"/>
      <c r="DS212" s="647"/>
      <c r="DT212" s="647"/>
      <c r="DU212" s="647"/>
      <c r="DV212" s="647"/>
      <c r="DW212" s="647"/>
      <c r="DX212" s="647"/>
      <c r="DY212" s="647"/>
      <c r="DZ212" s="647"/>
      <c r="EA212" s="647"/>
      <c r="EB212" s="647"/>
      <c r="EC212" s="647"/>
      <c r="ED212" s="647"/>
      <c r="EE212" s="647"/>
      <c r="EF212" s="647"/>
      <c r="EG212" s="647"/>
      <c r="EH212" s="647"/>
      <c r="EI212" s="647"/>
      <c r="EJ212" s="647"/>
      <c r="EK212" s="647"/>
      <c r="EL212" s="647"/>
      <c r="EM212" s="647"/>
      <c r="EN212" s="647"/>
      <c r="EO212" s="647"/>
      <c r="EP212" s="647"/>
      <c r="EQ212" s="647"/>
      <c r="ER212" s="647"/>
    </row>
    <row r="213" spans="1:148" s="359" customFormat="1" ht="33.75" x14ac:dyDescent="0.2">
      <c r="A213" s="277" t="s">
        <v>1426</v>
      </c>
      <c r="B213" s="353" t="s">
        <v>1330</v>
      </c>
      <c r="C213" s="353" t="s">
        <v>1274</v>
      </c>
      <c r="D213" s="216" t="s">
        <v>1331</v>
      </c>
      <c r="E213" s="278" t="s">
        <v>1044</v>
      </c>
      <c r="F213" s="278" t="s">
        <v>74</v>
      </c>
      <c r="G213" s="192">
        <v>3.6</v>
      </c>
      <c r="H213" s="192">
        <v>3.6</v>
      </c>
      <c r="I213" s="354" t="s">
        <v>636</v>
      </c>
      <c r="J213" s="354" t="s">
        <v>640</v>
      </c>
      <c r="K213" s="285">
        <f t="shared" si="44"/>
        <v>2264.3999999999996</v>
      </c>
      <c r="L213" s="285">
        <f t="shared" si="45"/>
        <v>2264.3999999999996</v>
      </c>
      <c r="M213" s="300"/>
      <c r="N213" s="300"/>
      <c r="O213" s="285"/>
      <c r="P213" s="285"/>
      <c r="Q213" s="285"/>
      <c r="R213" s="300"/>
      <c r="S213" s="300"/>
      <c r="T213" s="300"/>
      <c r="U213" s="300"/>
      <c r="V213" s="300"/>
      <c r="W213" s="300"/>
      <c r="X213" s="300"/>
      <c r="Y213" s="300"/>
      <c r="Z213" s="300"/>
      <c r="AA213" s="300"/>
      <c r="AB213" s="300"/>
      <c r="AC213" s="300">
        <v>1508.3999999999999</v>
      </c>
      <c r="AD213" s="399"/>
      <c r="AE213" s="399"/>
      <c r="AF213" s="300"/>
      <c r="AG213" s="300">
        <v>756</v>
      </c>
      <c r="AH213" s="300"/>
      <c r="AI213" s="300"/>
      <c r="AJ213" s="300"/>
      <c r="AK213" s="300"/>
      <c r="AL213" s="300"/>
      <c r="AM213" s="300"/>
      <c r="AN213" s="358"/>
      <c r="AO213" s="358"/>
      <c r="AP213" s="358"/>
      <c r="CQ213" s="647"/>
      <c r="CR213" s="647"/>
      <c r="CS213" s="647"/>
      <c r="CT213" s="647"/>
      <c r="CU213" s="647"/>
      <c r="CV213" s="647"/>
      <c r="CW213" s="647"/>
      <c r="CX213" s="647"/>
      <c r="CY213" s="647"/>
      <c r="CZ213" s="647"/>
      <c r="DA213" s="647"/>
      <c r="DB213" s="647"/>
      <c r="DC213" s="647"/>
      <c r="DD213" s="647"/>
      <c r="DE213" s="647"/>
      <c r="DF213" s="647"/>
      <c r="DG213" s="647"/>
      <c r="DH213" s="647"/>
      <c r="DI213" s="647"/>
      <c r="DJ213" s="647"/>
      <c r="DK213" s="647"/>
      <c r="DL213" s="647"/>
      <c r="DM213" s="647"/>
      <c r="DN213" s="647"/>
      <c r="DO213" s="647"/>
      <c r="DP213" s="647"/>
      <c r="DQ213" s="647"/>
      <c r="DR213" s="647"/>
      <c r="DS213" s="647"/>
      <c r="DT213" s="647"/>
      <c r="DU213" s="647"/>
      <c r="DV213" s="647"/>
      <c r="DW213" s="647"/>
      <c r="DX213" s="647"/>
      <c r="DY213" s="647"/>
      <c r="DZ213" s="647"/>
      <c r="EA213" s="647"/>
      <c r="EB213" s="647"/>
      <c r="EC213" s="647"/>
      <c r="ED213" s="647"/>
      <c r="EE213" s="647"/>
      <c r="EF213" s="647"/>
      <c r="EG213" s="647"/>
      <c r="EH213" s="647"/>
      <c r="EI213" s="647"/>
      <c r="EJ213" s="647"/>
      <c r="EK213" s="647"/>
      <c r="EL213" s="647"/>
      <c r="EM213" s="647"/>
      <c r="EN213" s="647"/>
      <c r="EO213" s="647"/>
      <c r="EP213" s="647"/>
      <c r="EQ213" s="647"/>
      <c r="ER213" s="647"/>
    </row>
    <row r="214" spans="1:148" s="359" customFormat="1" ht="33.75" x14ac:dyDescent="0.2">
      <c r="A214" s="277" t="s">
        <v>1427</v>
      </c>
      <c r="B214" s="353" t="s">
        <v>1332</v>
      </c>
      <c r="C214" s="353" t="s">
        <v>1274</v>
      </c>
      <c r="D214" s="216" t="s">
        <v>1333</v>
      </c>
      <c r="E214" s="278" t="s">
        <v>1044</v>
      </c>
      <c r="F214" s="278" t="s">
        <v>74</v>
      </c>
      <c r="G214" s="192">
        <v>6.45</v>
      </c>
      <c r="H214" s="192">
        <v>6.45</v>
      </c>
      <c r="I214" s="354" t="s">
        <v>635</v>
      </c>
      <c r="J214" s="354" t="s">
        <v>641</v>
      </c>
      <c r="K214" s="285">
        <f t="shared" si="44"/>
        <v>2531.240574468085</v>
      </c>
      <c r="L214" s="285">
        <f t="shared" si="45"/>
        <v>2531.240574468085</v>
      </c>
      <c r="M214" s="300"/>
      <c r="N214" s="300"/>
      <c r="O214" s="285"/>
      <c r="P214" s="285"/>
      <c r="Q214" s="285"/>
      <c r="R214" s="300"/>
      <c r="S214" s="300"/>
      <c r="T214" s="300"/>
      <c r="U214" s="300"/>
      <c r="V214" s="300"/>
      <c r="W214" s="300"/>
      <c r="X214" s="300"/>
      <c r="Y214" s="300"/>
      <c r="Z214" s="300"/>
      <c r="AA214" s="300"/>
      <c r="AB214" s="300">
        <v>1740.4405744680851</v>
      </c>
      <c r="AC214" s="399"/>
      <c r="AD214" s="300"/>
      <c r="AE214" s="300"/>
      <c r="AF214" s="300"/>
      <c r="AG214" s="300"/>
      <c r="AH214" s="300">
        <v>790.8</v>
      </c>
      <c r="AI214" s="300"/>
      <c r="AJ214" s="300"/>
      <c r="AK214" s="300"/>
      <c r="AL214" s="300"/>
      <c r="AM214" s="300"/>
      <c r="AN214" s="358"/>
      <c r="AO214" s="358"/>
      <c r="AP214" s="358"/>
      <c r="CQ214" s="647"/>
      <c r="CR214" s="647"/>
      <c r="CS214" s="647"/>
      <c r="CT214" s="647"/>
      <c r="CU214" s="647"/>
      <c r="CV214" s="647"/>
      <c r="CW214" s="647"/>
      <c r="CX214" s="647"/>
      <c r="CY214" s="647"/>
      <c r="CZ214" s="647"/>
      <c r="DA214" s="647"/>
      <c r="DB214" s="647"/>
      <c r="DC214" s="647"/>
      <c r="DD214" s="647"/>
      <c r="DE214" s="647"/>
      <c r="DF214" s="647"/>
      <c r="DG214" s="647"/>
      <c r="DH214" s="647"/>
      <c r="DI214" s="647"/>
      <c r="DJ214" s="647"/>
      <c r="DK214" s="647"/>
      <c r="DL214" s="647"/>
      <c r="DM214" s="647"/>
      <c r="DN214" s="647"/>
      <c r="DO214" s="647"/>
      <c r="DP214" s="647"/>
      <c r="DQ214" s="647"/>
      <c r="DR214" s="647"/>
      <c r="DS214" s="647"/>
      <c r="DT214" s="647"/>
      <c r="DU214" s="647"/>
      <c r="DV214" s="647"/>
      <c r="DW214" s="647"/>
      <c r="DX214" s="647"/>
      <c r="DY214" s="647"/>
      <c r="DZ214" s="647"/>
      <c r="EA214" s="647"/>
      <c r="EB214" s="647"/>
      <c r="EC214" s="647"/>
      <c r="ED214" s="647"/>
      <c r="EE214" s="647"/>
      <c r="EF214" s="647"/>
      <c r="EG214" s="647"/>
      <c r="EH214" s="647"/>
      <c r="EI214" s="647"/>
      <c r="EJ214" s="647"/>
      <c r="EK214" s="647"/>
      <c r="EL214" s="647"/>
      <c r="EM214" s="647"/>
      <c r="EN214" s="647"/>
      <c r="EO214" s="647"/>
      <c r="EP214" s="647"/>
      <c r="EQ214" s="647"/>
      <c r="ER214" s="647"/>
    </row>
    <row r="215" spans="1:148" s="359" customFormat="1" ht="33.75" x14ac:dyDescent="0.2">
      <c r="A215" s="277" t="s">
        <v>1428</v>
      </c>
      <c r="B215" s="353" t="s">
        <v>1334</v>
      </c>
      <c r="C215" s="353" t="s">
        <v>1274</v>
      </c>
      <c r="D215" s="216" t="s">
        <v>1335</v>
      </c>
      <c r="E215" s="278" t="s">
        <v>1044</v>
      </c>
      <c r="F215" s="278" t="s">
        <v>74</v>
      </c>
      <c r="G215" s="192">
        <v>2.58</v>
      </c>
      <c r="H215" s="192">
        <v>2.58</v>
      </c>
      <c r="I215" s="354" t="s">
        <v>636</v>
      </c>
      <c r="J215" s="354" t="s">
        <v>641</v>
      </c>
      <c r="K215" s="285">
        <f t="shared" si="44"/>
        <v>2550.6</v>
      </c>
      <c r="L215" s="285">
        <f t="shared" si="45"/>
        <v>2550.6</v>
      </c>
      <c r="M215" s="300"/>
      <c r="N215" s="300"/>
      <c r="O215" s="285"/>
      <c r="P215" s="285"/>
      <c r="Q215" s="285"/>
      <c r="R215" s="300"/>
      <c r="S215" s="300"/>
      <c r="T215" s="300"/>
      <c r="U215" s="300"/>
      <c r="V215" s="300"/>
      <c r="W215" s="300"/>
      <c r="X215" s="300"/>
      <c r="Y215" s="300"/>
      <c r="Z215" s="300"/>
      <c r="AA215" s="300"/>
      <c r="AB215" s="300"/>
      <c r="AC215" s="300">
        <v>1759.8</v>
      </c>
      <c r="AD215" s="399"/>
      <c r="AE215" s="300"/>
      <c r="AF215" s="300"/>
      <c r="AG215" s="300"/>
      <c r="AH215" s="300">
        <v>790.8</v>
      </c>
      <c r="AI215" s="300"/>
      <c r="AJ215" s="300"/>
      <c r="AK215" s="300"/>
      <c r="AL215" s="300"/>
      <c r="AM215" s="300"/>
      <c r="AN215" s="358"/>
      <c r="AO215" s="358"/>
      <c r="AP215" s="358"/>
      <c r="CQ215" s="647"/>
      <c r="CR215" s="647"/>
      <c r="CS215" s="647"/>
      <c r="CT215" s="647"/>
      <c r="CU215" s="647"/>
      <c r="CV215" s="647"/>
      <c r="CW215" s="647"/>
      <c r="CX215" s="647"/>
      <c r="CY215" s="647"/>
      <c r="CZ215" s="647"/>
      <c r="DA215" s="647"/>
      <c r="DB215" s="647"/>
      <c r="DC215" s="647"/>
      <c r="DD215" s="647"/>
      <c r="DE215" s="647"/>
      <c r="DF215" s="647"/>
      <c r="DG215" s="647"/>
      <c r="DH215" s="647"/>
      <c r="DI215" s="647"/>
      <c r="DJ215" s="647"/>
      <c r="DK215" s="647"/>
      <c r="DL215" s="647"/>
      <c r="DM215" s="647"/>
      <c r="DN215" s="647"/>
      <c r="DO215" s="647"/>
      <c r="DP215" s="647"/>
      <c r="DQ215" s="647"/>
      <c r="DR215" s="647"/>
      <c r="DS215" s="647"/>
      <c r="DT215" s="647"/>
      <c r="DU215" s="647"/>
      <c r="DV215" s="647"/>
      <c r="DW215" s="647"/>
      <c r="DX215" s="647"/>
      <c r="DY215" s="647"/>
      <c r="DZ215" s="647"/>
      <c r="EA215" s="647"/>
      <c r="EB215" s="647"/>
      <c r="EC215" s="647"/>
      <c r="ED215" s="647"/>
      <c r="EE215" s="647"/>
      <c r="EF215" s="647"/>
      <c r="EG215" s="647"/>
      <c r="EH215" s="647"/>
      <c r="EI215" s="647"/>
      <c r="EJ215" s="647"/>
      <c r="EK215" s="647"/>
      <c r="EL215" s="647"/>
      <c r="EM215" s="647"/>
      <c r="EN215" s="647"/>
      <c r="EO215" s="647"/>
      <c r="EP215" s="647"/>
      <c r="EQ215" s="647"/>
      <c r="ER215" s="647"/>
    </row>
    <row r="216" spans="1:148" s="359" customFormat="1" ht="45" x14ac:dyDescent="0.2">
      <c r="A216" s="277" t="s">
        <v>1429</v>
      </c>
      <c r="B216" s="353" t="s">
        <v>1339</v>
      </c>
      <c r="C216" s="353" t="s">
        <v>1274</v>
      </c>
      <c r="D216" s="216" t="s">
        <v>1336</v>
      </c>
      <c r="E216" s="278" t="s">
        <v>1044</v>
      </c>
      <c r="F216" s="278" t="s">
        <v>74</v>
      </c>
      <c r="G216" s="192">
        <v>40</v>
      </c>
      <c r="H216" s="192">
        <v>40</v>
      </c>
      <c r="I216" s="354" t="s">
        <v>635</v>
      </c>
      <c r="J216" s="354" t="s">
        <v>641</v>
      </c>
      <c r="K216" s="285">
        <f t="shared" si="44"/>
        <v>4000.5</v>
      </c>
      <c r="L216" s="285">
        <f t="shared" si="45"/>
        <v>4000.5</v>
      </c>
      <c r="M216" s="300"/>
      <c r="N216" s="300"/>
      <c r="O216" s="285"/>
      <c r="P216" s="285"/>
      <c r="Q216" s="285"/>
      <c r="R216" s="300"/>
      <c r="S216" s="300"/>
      <c r="T216" s="300"/>
      <c r="U216" s="300"/>
      <c r="V216" s="300"/>
      <c r="W216" s="300"/>
      <c r="X216" s="300"/>
      <c r="Y216" s="300"/>
      <c r="Z216" s="300"/>
      <c r="AA216" s="300"/>
      <c r="AB216" s="300">
        <v>2893.38</v>
      </c>
      <c r="AC216" s="399"/>
      <c r="AD216" s="300"/>
      <c r="AE216" s="300"/>
      <c r="AF216" s="300"/>
      <c r="AG216" s="300"/>
      <c r="AH216" s="300">
        <v>1107.1199999999999</v>
      </c>
      <c r="AI216" s="300"/>
      <c r="AJ216" s="300"/>
      <c r="AK216" s="300"/>
      <c r="AL216" s="300"/>
      <c r="AM216" s="300"/>
      <c r="AN216" s="358"/>
      <c r="AO216" s="358"/>
      <c r="AP216" s="358"/>
      <c r="CQ216" s="647"/>
      <c r="CR216" s="647"/>
      <c r="CS216" s="647"/>
      <c r="CT216" s="647"/>
      <c r="CU216" s="647"/>
      <c r="CV216" s="647"/>
      <c r="CW216" s="647"/>
      <c r="CX216" s="647"/>
      <c r="CY216" s="647"/>
      <c r="CZ216" s="647"/>
      <c r="DA216" s="647"/>
      <c r="DB216" s="647"/>
      <c r="DC216" s="647"/>
      <c r="DD216" s="647"/>
      <c r="DE216" s="647"/>
      <c r="DF216" s="647"/>
      <c r="DG216" s="647"/>
      <c r="DH216" s="647"/>
      <c r="DI216" s="647"/>
      <c r="DJ216" s="647"/>
      <c r="DK216" s="647"/>
      <c r="DL216" s="647"/>
      <c r="DM216" s="647"/>
      <c r="DN216" s="647"/>
      <c r="DO216" s="647"/>
      <c r="DP216" s="647"/>
      <c r="DQ216" s="647"/>
      <c r="DR216" s="647"/>
      <c r="DS216" s="647"/>
      <c r="DT216" s="647"/>
      <c r="DU216" s="647"/>
      <c r="DV216" s="647"/>
      <c r="DW216" s="647"/>
      <c r="DX216" s="647"/>
      <c r="DY216" s="647"/>
      <c r="DZ216" s="647"/>
      <c r="EA216" s="647"/>
      <c r="EB216" s="647"/>
      <c r="EC216" s="647"/>
      <c r="ED216" s="647"/>
      <c r="EE216" s="647"/>
      <c r="EF216" s="647"/>
      <c r="EG216" s="647"/>
      <c r="EH216" s="647"/>
      <c r="EI216" s="647"/>
      <c r="EJ216" s="647"/>
      <c r="EK216" s="647"/>
      <c r="EL216" s="647"/>
      <c r="EM216" s="647"/>
      <c r="EN216" s="647"/>
      <c r="EO216" s="647"/>
      <c r="EP216" s="647"/>
      <c r="EQ216" s="647"/>
      <c r="ER216" s="647"/>
    </row>
    <row r="217" spans="1:148" s="359" customFormat="1" ht="33.75" x14ac:dyDescent="0.2">
      <c r="A217" s="277" t="s">
        <v>1430</v>
      </c>
      <c r="B217" s="353" t="s">
        <v>1340</v>
      </c>
      <c r="C217" s="353" t="s">
        <v>1274</v>
      </c>
      <c r="D217" s="216" t="s">
        <v>1337</v>
      </c>
      <c r="E217" s="278" t="s">
        <v>1044</v>
      </c>
      <c r="F217" s="278" t="s">
        <v>74</v>
      </c>
      <c r="G217" s="192">
        <v>1.6254000000000002</v>
      </c>
      <c r="H217" s="192">
        <v>1.6254000000000002</v>
      </c>
      <c r="I217" s="354" t="s">
        <v>636</v>
      </c>
      <c r="J217" s="354" t="s">
        <v>641</v>
      </c>
      <c r="K217" s="285">
        <f t="shared" si="44"/>
        <v>2550.6</v>
      </c>
      <c r="L217" s="285">
        <f t="shared" si="45"/>
        <v>2550.6</v>
      </c>
      <c r="M217" s="300"/>
      <c r="N217" s="300"/>
      <c r="O217" s="285"/>
      <c r="P217" s="285"/>
      <c r="Q217" s="285"/>
      <c r="R217" s="300"/>
      <c r="S217" s="300"/>
      <c r="T217" s="300"/>
      <c r="U217" s="300"/>
      <c r="V217" s="300"/>
      <c r="W217" s="300"/>
      <c r="X217" s="300"/>
      <c r="Y217" s="300"/>
      <c r="Z217" s="300"/>
      <c r="AA217" s="300"/>
      <c r="AB217" s="300"/>
      <c r="AC217" s="300">
        <v>1759.8</v>
      </c>
      <c r="AD217" s="399"/>
      <c r="AE217" s="300"/>
      <c r="AF217" s="300"/>
      <c r="AG217" s="300"/>
      <c r="AH217" s="300">
        <v>790.8</v>
      </c>
      <c r="AI217" s="300"/>
      <c r="AJ217" s="300"/>
      <c r="AK217" s="300"/>
      <c r="AL217" s="300"/>
      <c r="AM217" s="300"/>
      <c r="AN217" s="358"/>
      <c r="AO217" s="358"/>
      <c r="AP217" s="358"/>
      <c r="CQ217" s="647"/>
      <c r="CR217" s="647"/>
      <c r="CS217" s="647"/>
      <c r="CT217" s="647"/>
      <c r="CU217" s="647"/>
      <c r="CV217" s="647"/>
      <c r="CW217" s="647"/>
      <c r="CX217" s="647"/>
      <c r="CY217" s="647"/>
      <c r="CZ217" s="647"/>
      <c r="DA217" s="647"/>
      <c r="DB217" s="647"/>
      <c r="DC217" s="647"/>
      <c r="DD217" s="647"/>
      <c r="DE217" s="647"/>
      <c r="DF217" s="647"/>
      <c r="DG217" s="647"/>
      <c r="DH217" s="647"/>
      <c r="DI217" s="647"/>
      <c r="DJ217" s="647"/>
      <c r="DK217" s="647"/>
      <c r="DL217" s="647"/>
      <c r="DM217" s="647"/>
      <c r="DN217" s="647"/>
      <c r="DO217" s="647"/>
      <c r="DP217" s="647"/>
      <c r="DQ217" s="647"/>
      <c r="DR217" s="647"/>
      <c r="DS217" s="647"/>
      <c r="DT217" s="647"/>
      <c r="DU217" s="647"/>
      <c r="DV217" s="647"/>
      <c r="DW217" s="647"/>
      <c r="DX217" s="647"/>
      <c r="DY217" s="647"/>
      <c r="DZ217" s="647"/>
      <c r="EA217" s="647"/>
      <c r="EB217" s="647"/>
      <c r="EC217" s="647"/>
      <c r="ED217" s="647"/>
      <c r="EE217" s="647"/>
      <c r="EF217" s="647"/>
      <c r="EG217" s="647"/>
      <c r="EH217" s="647"/>
      <c r="EI217" s="647"/>
      <c r="EJ217" s="647"/>
      <c r="EK217" s="647"/>
      <c r="EL217" s="647"/>
      <c r="EM217" s="647"/>
      <c r="EN217" s="647"/>
      <c r="EO217" s="647"/>
      <c r="EP217" s="647"/>
      <c r="EQ217" s="647"/>
      <c r="ER217" s="647"/>
    </row>
    <row r="218" spans="1:148" s="359" customFormat="1" ht="33.75" x14ac:dyDescent="0.2">
      <c r="A218" s="277" t="s">
        <v>1431</v>
      </c>
      <c r="B218" s="353" t="s">
        <v>1341</v>
      </c>
      <c r="C218" s="353" t="s">
        <v>1274</v>
      </c>
      <c r="D218" s="216" t="s">
        <v>1338</v>
      </c>
      <c r="E218" s="278" t="s">
        <v>1044</v>
      </c>
      <c r="F218" s="278" t="s">
        <v>74</v>
      </c>
      <c r="G218" s="192">
        <v>16.77</v>
      </c>
      <c r="H218" s="192">
        <v>16.77</v>
      </c>
      <c r="I218" s="354" t="s">
        <v>635</v>
      </c>
      <c r="J218" s="354" t="s">
        <v>641</v>
      </c>
      <c r="K218" s="285">
        <f t="shared" si="44"/>
        <v>3543.1230936170209</v>
      </c>
      <c r="L218" s="285">
        <f t="shared" si="45"/>
        <v>3543.1230936170209</v>
      </c>
      <c r="M218" s="300"/>
      <c r="N218" s="300"/>
      <c r="O218" s="285"/>
      <c r="P218" s="285"/>
      <c r="Q218" s="285"/>
      <c r="R218" s="300"/>
      <c r="S218" s="300"/>
      <c r="T218" s="300"/>
      <c r="U218" s="300"/>
      <c r="V218" s="300"/>
      <c r="W218" s="300"/>
      <c r="X218" s="300"/>
      <c r="Y218" s="300"/>
      <c r="Z218" s="300"/>
      <c r="AA218" s="300"/>
      <c r="AB218" s="300">
        <v>2436.003093617021</v>
      </c>
      <c r="AC218" s="399"/>
      <c r="AD218" s="300"/>
      <c r="AE218" s="300"/>
      <c r="AF218" s="300"/>
      <c r="AG218" s="300"/>
      <c r="AH218" s="300">
        <v>1107.1199999999999</v>
      </c>
      <c r="AI218" s="300"/>
      <c r="AJ218" s="300"/>
      <c r="AK218" s="300"/>
      <c r="AL218" s="300"/>
      <c r="AM218" s="300"/>
      <c r="AN218" s="358"/>
      <c r="AO218" s="358"/>
      <c r="AP218" s="358"/>
      <c r="CQ218" s="647"/>
      <c r="CR218" s="647"/>
      <c r="CS218" s="647"/>
      <c r="CT218" s="647"/>
      <c r="CU218" s="647"/>
      <c r="CV218" s="647"/>
      <c r="CW218" s="647"/>
      <c r="CX218" s="647"/>
      <c r="CY218" s="647"/>
      <c r="CZ218" s="647"/>
      <c r="DA218" s="647"/>
      <c r="DB218" s="647"/>
      <c r="DC218" s="647"/>
      <c r="DD218" s="647"/>
      <c r="DE218" s="647"/>
      <c r="DF218" s="647"/>
      <c r="DG218" s="647"/>
      <c r="DH218" s="647"/>
      <c r="DI218" s="647"/>
      <c r="DJ218" s="647"/>
      <c r="DK218" s="647"/>
      <c r="DL218" s="647"/>
      <c r="DM218" s="647"/>
      <c r="DN218" s="647"/>
      <c r="DO218" s="647"/>
      <c r="DP218" s="647"/>
      <c r="DQ218" s="647"/>
      <c r="DR218" s="647"/>
      <c r="DS218" s="647"/>
      <c r="DT218" s="647"/>
      <c r="DU218" s="647"/>
      <c r="DV218" s="647"/>
      <c r="DW218" s="647"/>
      <c r="DX218" s="647"/>
      <c r="DY218" s="647"/>
      <c r="DZ218" s="647"/>
      <c r="EA218" s="647"/>
      <c r="EB218" s="647"/>
      <c r="EC218" s="647"/>
      <c r="ED218" s="647"/>
      <c r="EE218" s="647"/>
      <c r="EF218" s="647"/>
      <c r="EG218" s="647"/>
      <c r="EH218" s="647"/>
      <c r="EI218" s="647"/>
      <c r="EJ218" s="647"/>
      <c r="EK218" s="647"/>
      <c r="EL218" s="647"/>
      <c r="EM218" s="647"/>
      <c r="EN218" s="647"/>
      <c r="EO218" s="647"/>
      <c r="EP218" s="647"/>
      <c r="EQ218" s="647"/>
      <c r="ER218" s="647"/>
    </row>
    <row r="219" spans="1:148" s="359" customFormat="1" ht="33.75" x14ac:dyDescent="0.2">
      <c r="A219" s="277" t="s">
        <v>1432</v>
      </c>
      <c r="B219" s="353" t="s">
        <v>1342</v>
      </c>
      <c r="C219" s="353" t="s">
        <v>1274</v>
      </c>
      <c r="D219" s="216" t="s">
        <v>1343</v>
      </c>
      <c r="E219" s="278" t="s">
        <v>1044</v>
      </c>
      <c r="F219" s="278" t="s">
        <v>74</v>
      </c>
      <c r="G219" s="192">
        <v>0.34400000000000003</v>
      </c>
      <c r="H219" s="192">
        <v>0.34400000000000003</v>
      </c>
      <c r="I219" s="354" t="s">
        <v>636</v>
      </c>
      <c r="J219" s="354" t="s">
        <v>641</v>
      </c>
      <c r="K219" s="285">
        <f t="shared" si="44"/>
        <v>2299.1999999999998</v>
      </c>
      <c r="L219" s="285">
        <f t="shared" si="45"/>
        <v>2299.1999999999998</v>
      </c>
      <c r="M219" s="300"/>
      <c r="N219" s="300"/>
      <c r="O219" s="285"/>
      <c r="P219" s="285"/>
      <c r="Q219" s="285"/>
      <c r="R219" s="300"/>
      <c r="S219" s="300"/>
      <c r="T219" s="300"/>
      <c r="U219" s="300"/>
      <c r="V219" s="300"/>
      <c r="W219" s="300"/>
      <c r="X219" s="300"/>
      <c r="Y219" s="300"/>
      <c r="Z219" s="300"/>
      <c r="AA219" s="300"/>
      <c r="AB219" s="300"/>
      <c r="AC219" s="300">
        <v>1508.3999999999999</v>
      </c>
      <c r="AD219" s="399"/>
      <c r="AE219" s="300"/>
      <c r="AF219" s="300"/>
      <c r="AG219" s="300"/>
      <c r="AH219" s="300">
        <v>790.8</v>
      </c>
      <c r="AI219" s="300"/>
      <c r="AJ219" s="300"/>
      <c r="AK219" s="300"/>
      <c r="AL219" s="300"/>
      <c r="AM219" s="300"/>
      <c r="AN219" s="358"/>
      <c r="AO219" s="358"/>
      <c r="AP219" s="358"/>
      <c r="CQ219" s="647"/>
      <c r="CR219" s="647"/>
      <c r="CS219" s="647"/>
      <c r="CT219" s="647"/>
      <c r="CU219" s="647"/>
      <c r="CV219" s="647"/>
      <c r="CW219" s="647"/>
      <c r="CX219" s="647"/>
      <c r="CY219" s="647"/>
      <c r="CZ219" s="647"/>
      <c r="DA219" s="647"/>
      <c r="DB219" s="647"/>
      <c r="DC219" s="647"/>
      <c r="DD219" s="647"/>
      <c r="DE219" s="647"/>
      <c r="DF219" s="647"/>
      <c r="DG219" s="647"/>
      <c r="DH219" s="647"/>
      <c r="DI219" s="647"/>
      <c r="DJ219" s="647"/>
      <c r="DK219" s="647"/>
      <c r="DL219" s="647"/>
      <c r="DM219" s="647"/>
      <c r="DN219" s="647"/>
      <c r="DO219" s="647"/>
      <c r="DP219" s="647"/>
      <c r="DQ219" s="647"/>
      <c r="DR219" s="647"/>
      <c r="DS219" s="647"/>
      <c r="DT219" s="647"/>
      <c r="DU219" s="647"/>
      <c r="DV219" s="647"/>
      <c r="DW219" s="647"/>
      <c r="DX219" s="647"/>
      <c r="DY219" s="647"/>
      <c r="DZ219" s="647"/>
      <c r="EA219" s="647"/>
      <c r="EB219" s="647"/>
      <c r="EC219" s="647"/>
      <c r="ED219" s="647"/>
      <c r="EE219" s="647"/>
      <c r="EF219" s="647"/>
      <c r="EG219" s="647"/>
      <c r="EH219" s="647"/>
      <c r="EI219" s="647"/>
      <c r="EJ219" s="647"/>
      <c r="EK219" s="647"/>
      <c r="EL219" s="647"/>
      <c r="EM219" s="647"/>
      <c r="EN219" s="647"/>
      <c r="EO219" s="647"/>
      <c r="EP219" s="647"/>
      <c r="EQ219" s="647"/>
      <c r="ER219" s="647"/>
    </row>
    <row r="220" spans="1:148" s="359" customFormat="1" ht="33.75" x14ac:dyDescent="0.2">
      <c r="A220" s="277" t="s">
        <v>1433</v>
      </c>
      <c r="B220" s="353" t="s">
        <v>1344</v>
      </c>
      <c r="C220" s="353" t="s">
        <v>1274</v>
      </c>
      <c r="D220" s="216" t="s">
        <v>1345</v>
      </c>
      <c r="E220" s="278" t="s">
        <v>1044</v>
      </c>
      <c r="F220" s="278" t="s">
        <v>74</v>
      </c>
      <c r="G220" s="192">
        <v>6.3</v>
      </c>
      <c r="H220" s="192">
        <v>6.3</v>
      </c>
      <c r="I220" s="354" t="s">
        <v>636</v>
      </c>
      <c r="J220" s="354" t="s">
        <v>641</v>
      </c>
      <c r="K220" s="285">
        <f t="shared" si="44"/>
        <v>2708.7599999999998</v>
      </c>
      <c r="L220" s="285">
        <f t="shared" si="45"/>
        <v>2708.7599999999998</v>
      </c>
      <c r="M220" s="300"/>
      <c r="N220" s="300"/>
      <c r="O220" s="285"/>
      <c r="P220" s="285"/>
      <c r="Q220" s="285"/>
      <c r="R220" s="300"/>
      <c r="S220" s="300"/>
      <c r="T220" s="300"/>
      <c r="U220" s="300"/>
      <c r="V220" s="300"/>
      <c r="W220" s="300"/>
      <c r="X220" s="300"/>
      <c r="Y220" s="300"/>
      <c r="Z220" s="300"/>
      <c r="AA220" s="300"/>
      <c r="AB220" s="300"/>
      <c r="AC220" s="300">
        <v>1759.8</v>
      </c>
      <c r="AD220" s="399"/>
      <c r="AE220" s="300"/>
      <c r="AF220" s="300"/>
      <c r="AG220" s="300"/>
      <c r="AH220" s="300">
        <v>948.95999999999992</v>
      </c>
      <c r="AI220" s="300"/>
      <c r="AJ220" s="300"/>
      <c r="AK220" s="300"/>
      <c r="AL220" s="300"/>
      <c r="AM220" s="300"/>
      <c r="AN220" s="358"/>
      <c r="AO220" s="358"/>
      <c r="AP220" s="358"/>
      <c r="CQ220" s="647"/>
      <c r="CR220" s="647"/>
      <c r="CS220" s="647"/>
      <c r="CT220" s="647"/>
      <c r="CU220" s="647"/>
      <c r="CV220" s="647"/>
      <c r="CW220" s="647"/>
      <c r="CX220" s="647"/>
      <c r="CY220" s="647"/>
      <c r="CZ220" s="647"/>
      <c r="DA220" s="647"/>
      <c r="DB220" s="647"/>
      <c r="DC220" s="647"/>
      <c r="DD220" s="647"/>
      <c r="DE220" s="647"/>
      <c r="DF220" s="647"/>
      <c r="DG220" s="647"/>
      <c r="DH220" s="647"/>
      <c r="DI220" s="647"/>
      <c r="DJ220" s="647"/>
      <c r="DK220" s="647"/>
      <c r="DL220" s="647"/>
      <c r="DM220" s="647"/>
      <c r="DN220" s="647"/>
      <c r="DO220" s="647"/>
      <c r="DP220" s="647"/>
      <c r="DQ220" s="647"/>
      <c r="DR220" s="647"/>
      <c r="DS220" s="647"/>
      <c r="DT220" s="647"/>
      <c r="DU220" s="647"/>
      <c r="DV220" s="647"/>
      <c r="DW220" s="647"/>
      <c r="DX220" s="647"/>
      <c r="DY220" s="647"/>
      <c r="DZ220" s="647"/>
      <c r="EA220" s="647"/>
      <c r="EB220" s="647"/>
      <c r="EC220" s="647"/>
      <c r="ED220" s="647"/>
      <c r="EE220" s="647"/>
      <c r="EF220" s="647"/>
      <c r="EG220" s="647"/>
      <c r="EH220" s="647"/>
      <c r="EI220" s="647"/>
      <c r="EJ220" s="647"/>
      <c r="EK220" s="647"/>
      <c r="EL220" s="647"/>
      <c r="EM220" s="647"/>
      <c r="EN220" s="647"/>
      <c r="EO220" s="647"/>
      <c r="EP220" s="647"/>
      <c r="EQ220" s="647"/>
      <c r="ER220" s="647"/>
    </row>
    <row r="221" spans="1:148" s="359" customFormat="1" ht="33.75" x14ac:dyDescent="0.2">
      <c r="A221" s="277" t="s">
        <v>1434</v>
      </c>
      <c r="B221" s="353" t="s">
        <v>1346</v>
      </c>
      <c r="C221" s="353" t="s">
        <v>1274</v>
      </c>
      <c r="D221" s="216" t="s">
        <v>1347</v>
      </c>
      <c r="E221" s="278" t="s">
        <v>1044</v>
      </c>
      <c r="F221" s="278" t="s">
        <v>74</v>
      </c>
      <c r="G221" s="278">
        <v>0.50568000000000002</v>
      </c>
      <c r="H221" s="278">
        <v>0.50568000000000002</v>
      </c>
      <c r="I221" s="354" t="s">
        <v>636</v>
      </c>
      <c r="J221" s="354" t="s">
        <v>641</v>
      </c>
      <c r="K221" s="285">
        <f t="shared" si="44"/>
        <v>2299.1999999999998</v>
      </c>
      <c r="L221" s="285">
        <f t="shared" si="45"/>
        <v>2299.1999999999998</v>
      </c>
      <c r="M221" s="300"/>
      <c r="N221" s="300"/>
      <c r="O221" s="285"/>
      <c r="P221" s="285"/>
      <c r="Q221" s="285"/>
      <c r="R221" s="300"/>
      <c r="S221" s="300"/>
      <c r="T221" s="300"/>
      <c r="U221" s="300"/>
      <c r="V221" s="300"/>
      <c r="W221" s="300"/>
      <c r="X221" s="300"/>
      <c r="Y221" s="300"/>
      <c r="Z221" s="300"/>
      <c r="AA221" s="300"/>
      <c r="AB221" s="300"/>
      <c r="AC221" s="300">
        <v>1508.3999999999999</v>
      </c>
      <c r="AD221" s="399"/>
      <c r="AE221" s="300"/>
      <c r="AF221" s="300"/>
      <c r="AG221" s="300"/>
      <c r="AH221" s="300">
        <v>790.8</v>
      </c>
      <c r="AI221" s="300"/>
      <c r="AJ221" s="300"/>
      <c r="AK221" s="300"/>
      <c r="AL221" s="300"/>
      <c r="AM221" s="300"/>
      <c r="AN221" s="358"/>
      <c r="AO221" s="358"/>
      <c r="AP221" s="358"/>
      <c r="CQ221" s="647"/>
      <c r="CR221" s="647"/>
      <c r="CS221" s="647"/>
      <c r="CT221" s="647"/>
      <c r="CU221" s="647"/>
      <c r="CV221" s="647"/>
      <c r="CW221" s="647"/>
      <c r="CX221" s="647"/>
      <c r="CY221" s="647"/>
      <c r="CZ221" s="647"/>
      <c r="DA221" s="647"/>
      <c r="DB221" s="647"/>
      <c r="DC221" s="647"/>
      <c r="DD221" s="647"/>
      <c r="DE221" s="647"/>
      <c r="DF221" s="647"/>
      <c r="DG221" s="647"/>
      <c r="DH221" s="647"/>
      <c r="DI221" s="647"/>
      <c r="DJ221" s="647"/>
      <c r="DK221" s="647"/>
      <c r="DL221" s="647"/>
      <c r="DM221" s="647"/>
      <c r="DN221" s="647"/>
      <c r="DO221" s="647"/>
      <c r="DP221" s="647"/>
      <c r="DQ221" s="647"/>
      <c r="DR221" s="647"/>
      <c r="DS221" s="647"/>
      <c r="DT221" s="647"/>
      <c r="DU221" s="647"/>
      <c r="DV221" s="647"/>
      <c r="DW221" s="647"/>
      <c r="DX221" s="647"/>
      <c r="DY221" s="647"/>
      <c r="DZ221" s="647"/>
      <c r="EA221" s="647"/>
      <c r="EB221" s="647"/>
      <c r="EC221" s="647"/>
      <c r="ED221" s="647"/>
      <c r="EE221" s="647"/>
      <c r="EF221" s="647"/>
      <c r="EG221" s="647"/>
      <c r="EH221" s="647"/>
      <c r="EI221" s="647"/>
      <c r="EJ221" s="647"/>
      <c r="EK221" s="647"/>
      <c r="EL221" s="647"/>
      <c r="EM221" s="647"/>
      <c r="EN221" s="647"/>
      <c r="EO221" s="647"/>
      <c r="EP221" s="647"/>
      <c r="EQ221" s="647"/>
      <c r="ER221" s="647"/>
    </row>
    <row r="222" spans="1:148" s="359" customFormat="1" ht="33.75" x14ac:dyDescent="0.2">
      <c r="A222" s="277" t="s">
        <v>1435</v>
      </c>
      <c r="B222" s="353" t="s">
        <v>1348</v>
      </c>
      <c r="C222" s="353" t="s">
        <v>1274</v>
      </c>
      <c r="D222" s="216" t="s">
        <v>1349</v>
      </c>
      <c r="E222" s="278" t="s">
        <v>1044</v>
      </c>
      <c r="F222" s="278" t="s">
        <v>74</v>
      </c>
      <c r="G222" s="192">
        <v>0.25800000000000001</v>
      </c>
      <c r="H222" s="192">
        <v>0.25800000000000001</v>
      </c>
      <c r="I222" s="354" t="s">
        <v>639</v>
      </c>
      <c r="J222" s="354" t="s">
        <v>642</v>
      </c>
      <c r="K222" s="285">
        <f t="shared" si="44"/>
        <v>2522.3999999999996</v>
      </c>
      <c r="L222" s="285">
        <f t="shared" si="45"/>
        <v>2522.3999999999996</v>
      </c>
      <c r="M222" s="300"/>
      <c r="N222" s="300"/>
      <c r="O222" s="285"/>
      <c r="P222" s="285"/>
      <c r="Q222" s="285"/>
      <c r="R222" s="300"/>
      <c r="S222" s="300"/>
      <c r="T222" s="300"/>
      <c r="U222" s="300"/>
      <c r="V222" s="300"/>
      <c r="W222" s="300"/>
      <c r="X222" s="300"/>
      <c r="Y222" s="300"/>
      <c r="Z222" s="300"/>
      <c r="AA222" s="300"/>
      <c r="AB222" s="300"/>
      <c r="AC222" s="300"/>
      <c r="AD222" s="300"/>
      <c r="AE222" s="300"/>
      <c r="AF222" s="300">
        <v>1731.6</v>
      </c>
      <c r="AG222" s="399"/>
      <c r="AH222" s="399"/>
      <c r="AI222" s="300">
        <v>790.8</v>
      </c>
      <c r="AJ222" s="300"/>
      <c r="AK222" s="300"/>
      <c r="AL222" s="300"/>
      <c r="AM222" s="300"/>
      <c r="AN222" s="358"/>
      <c r="AO222" s="358"/>
      <c r="AP222" s="358"/>
      <c r="CQ222" s="647"/>
      <c r="CR222" s="647"/>
      <c r="CS222" s="647"/>
      <c r="CT222" s="647"/>
      <c r="CU222" s="647"/>
      <c r="CV222" s="647"/>
      <c r="CW222" s="647"/>
      <c r="CX222" s="647"/>
      <c r="CY222" s="647"/>
      <c r="CZ222" s="647"/>
      <c r="DA222" s="647"/>
      <c r="DB222" s="647"/>
      <c r="DC222" s="647"/>
      <c r="DD222" s="647"/>
      <c r="DE222" s="647"/>
      <c r="DF222" s="647"/>
      <c r="DG222" s="647"/>
      <c r="DH222" s="647"/>
      <c r="DI222" s="647"/>
      <c r="DJ222" s="647"/>
      <c r="DK222" s="647"/>
      <c r="DL222" s="647"/>
      <c r="DM222" s="647"/>
      <c r="DN222" s="647"/>
      <c r="DO222" s="647"/>
      <c r="DP222" s="647"/>
      <c r="DQ222" s="647"/>
      <c r="DR222" s="647"/>
      <c r="DS222" s="647"/>
      <c r="DT222" s="647"/>
      <c r="DU222" s="647"/>
      <c r="DV222" s="647"/>
      <c r="DW222" s="647"/>
      <c r="DX222" s="647"/>
      <c r="DY222" s="647"/>
      <c r="DZ222" s="647"/>
      <c r="EA222" s="647"/>
      <c r="EB222" s="647"/>
      <c r="EC222" s="647"/>
      <c r="ED222" s="647"/>
      <c r="EE222" s="647"/>
      <c r="EF222" s="647"/>
      <c r="EG222" s="647"/>
      <c r="EH222" s="647"/>
      <c r="EI222" s="647"/>
      <c r="EJ222" s="647"/>
      <c r="EK222" s="647"/>
      <c r="EL222" s="647"/>
      <c r="EM222" s="647"/>
      <c r="EN222" s="647"/>
      <c r="EO222" s="647"/>
      <c r="EP222" s="647"/>
      <c r="EQ222" s="647"/>
      <c r="ER222" s="647"/>
    </row>
    <row r="223" spans="1:148" s="359" customFormat="1" ht="33.75" x14ac:dyDescent="0.2">
      <c r="A223" s="277" t="s">
        <v>1436</v>
      </c>
      <c r="B223" s="353" t="s">
        <v>1350</v>
      </c>
      <c r="C223" s="353" t="s">
        <v>1274</v>
      </c>
      <c r="D223" s="216" t="s">
        <v>1351</v>
      </c>
      <c r="E223" s="278" t="s">
        <v>1044</v>
      </c>
      <c r="F223" s="278" t="s">
        <v>74</v>
      </c>
      <c r="G223" s="192">
        <v>1.62</v>
      </c>
      <c r="H223" s="192">
        <v>1.62</v>
      </c>
      <c r="I223" s="354" t="s">
        <v>636</v>
      </c>
      <c r="J223" s="354" t="s">
        <v>641</v>
      </c>
      <c r="K223" s="285">
        <f t="shared" si="44"/>
        <v>2550.6</v>
      </c>
      <c r="L223" s="285">
        <f t="shared" si="45"/>
        <v>2550.6</v>
      </c>
      <c r="M223" s="300"/>
      <c r="N223" s="300"/>
      <c r="O223" s="285"/>
      <c r="P223" s="285"/>
      <c r="Q223" s="285"/>
      <c r="R223" s="300"/>
      <c r="S223" s="300"/>
      <c r="T223" s="300"/>
      <c r="U223" s="300"/>
      <c r="V223" s="300"/>
      <c r="W223" s="300"/>
      <c r="X223" s="300"/>
      <c r="Y223" s="300"/>
      <c r="Z223" s="300"/>
      <c r="AA223" s="300"/>
      <c r="AB223" s="300"/>
      <c r="AC223" s="300">
        <v>1759.8</v>
      </c>
      <c r="AD223" s="399"/>
      <c r="AE223" s="300"/>
      <c r="AF223" s="300"/>
      <c r="AG223" s="300"/>
      <c r="AH223" s="300">
        <v>790.8</v>
      </c>
      <c r="AI223" s="300"/>
      <c r="AJ223" s="300"/>
      <c r="AK223" s="300"/>
      <c r="AL223" s="300"/>
      <c r="AM223" s="300"/>
      <c r="AN223" s="358"/>
      <c r="AO223" s="358"/>
      <c r="AP223" s="358"/>
      <c r="CQ223" s="647"/>
      <c r="CR223" s="647"/>
      <c r="CS223" s="647"/>
      <c r="CT223" s="647"/>
      <c r="CU223" s="647"/>
      <c r="CV223" s="647"/>
      <c r="CW223" s="647"/>
      <c r="CX223" s="647"/>
      <c r="CY223" s="647"/>
      <c r="CZ223" s="647"/>
      <c r="DA223" s="647"/>
      <c r="DB223" s="647"/>
      <c r="DC223" s="647"/>
      <c r="DD223" s="647"/>
      <c r="DE223" s="647"/>
      <c r="DF223" s="647"/>
      <c r="DG223" s="647"/>
      <c r="DH223" s="647"/>
      <c r="DI223" s="647"/>
      <c r="DJ223" s="647"/>
      <c r="DK223" s="647"/>
      <c r="DL223" s="647"/>
      <c r="DM223" s="647"/>
      <c r="DN223" s="647"/>
      <c r="DO223" s="647"/>
      <c r="DP223" s="647"/>
      <c r="DQ223" s="647"/>
      <c r="DR223" s="647"/>
      <c r="DS223" s="647"/>
      <c r="DT223" s="647"/>
      <c r="DU223" s="647"/>
      <c r="DV223" s="647"/>
      <c r="DW223" s="647"/>
      <c r="DX223" s="647"/>
      <c r="DY223" s="647"/>
      <c r="DZ223" s="647"/>
      <c r="EA223" s="647"/>
      <c r="EB223" s="647"/>
      <c r="EC223" s="647"/>
      <c r="ED223" s="647"/>
      <c r="EE223" s="647"/>
      <c r="EF223" s="647"/>
      <c r="EG223" s="647"/>
      <c r="EH223" s="647"/>
      <c r="EI223" s="647"/>
      <c r="EJ223" s="647"/>
      <c r="EK223" s="647"/>
      <c r="EL223" s="647"/>
      <c r="EM223" s="647"/>
      <c r="EN223" s="647"/>
      <c r="EO223" s="647"/>
      <c r="EP223" s="647"/>
      <c r="EQ223" s="647"/>
      <c r="ER223" s="647"/>
    </row>
    <row r="224" spans="1:148" s="359" customFormat="1" ht="33.75" x14ac:dyDescent="0.2">
      <c r="A224" s="277" t="s">
        <v>1437</v>
      </c>
      <c r="B224" s="353" t="s">
        <v>1352</v>
      </c>
      <c r="C224" s="353" t="s">
        <v>1274</v>
      </c>
      <c r="D224" s="216" t="s">
        <v>1353</v>
      </c>
      <c r="E224" s="278" t="s">
        <v>1044</v>
      </c>
      <c r="F224" s="278" t="s">
        <v>74</v>
      </c>
      <c r="G224" s="192">
        <v>1.2</v>
      </c>
      <c r="H224" s="192">
        <v>1.2</v>
      </c>
      <c r="I224" s="354" t="s">
        <v>637</v>
      </c>
      <c r="J224" s="354" t="s">
        <v>641</v>
      </c>
      <c r="K224" s="285">
        <f t="shared" si="44"/>
        <v>2632.92</v>
      </c>
      <c r="L224" s="285">
        <f t="shared" si="45"/>
        <v>2632.92</v>
      </c>
      <c r="M224" s="300"/>
      <c r="N224" s="300"/>
      <c r="O224" s="285"/>
      <c r="P224" s="285"/>
      <c r="Q224" s="285"/>
      <c r="R224" s="300"/>
      <c r="S224" s="300"/>
      <c r="T224" s="300"/>
      <c r="U224" s="300"/>
      <c r="V224" s="300"/>
      <c r="W224" s="300"/>
      <c r="X224" s="300"/>
      <c r="Y224" s="300"/>
      <c r="Z224" s="300"/>
      <c r="AA224" s="300"/>
      <c r="AB224" s="300"/>
      <c r="AC224" s="300"/>
      <c r="AD224" s="300">
        <v>1842.12</v>
      </c>
      <c r="AE224" s="399"/>
      <c r="AF224" s="300"/>
      <c r="AG224" s="300"/>
      <c r="AH224" s="300">
        <v>790.8</v>
      </c>
      <c r="AI224" s="300"/>
      <c r="AJ224" s="300"/>
      <c r="AK224" s="300"/>
      <c r="AL224" s="300"/>
      <c r="AM224" s="300"/>
      <c r="AN224" s="358"/>
      <c r="AO224" s="358"/>
      <c r="AP224" s="358"/>
      <c r="CQ224" s="647"/>
      <c r="CR224" s="647"/>
      <c r="CS224" s="647"/>
      <c r="CT224" s="647"/>
      <c r="CU224" s="647"/>
      <c r="CV224" s="647"/>
      <c r="CW224" s="647"/>
      <c r="CX224" s="647"/>
      <c r="CY224" s="647"/>
      <c r="CZ224" s="647"/>
      <c r="DA224" s="647"/>
      <c r="DB224" s="647"/>
      <c r="DC224" s="647"/>
      <c r="DD224" s="647"/>
      <c r="DE224" s="647"/>
      <c r="DF224" s="647"/>
      <c r="DG224" s="647"/>
      <c r="DH224" s="647"/>
      <c r="DI224" s="647"/>
      <c r="DJ224" s="647"/>
      <c r="DK224" s="647"/>
      <c r="DL224" s="647"/>
      <c r="DM224" s="647"/>
      <c r="DN224" s="647"/>
      <c r="DO224" s="647"/>
      <c r="DP224" s="647"/>
      <c r="DQ224" s="647"/>
      <c r="DR224" s="647"/>
      <c r="DS224" s="647"/>
      <c r="DT224" s="647"/>
      <c r="DU224" s="647"/>
      <c r="DV224" s="647"/>
      <c r="DW224" s="647"/>
      <c r="DX224" s="647"/>
      <c r="DY224" s="647"/>
      <c r="DZ224" s="647"/>
      <c r="EA224" s="647"/>
      <c r="EB224" s="647"/>
      <c r="EC224" s="647"/>
      <c r="ED224" s="647"/>
      <c r="EE224" s="647"/>
      <c r="EF224" s="647"/>
      <c r="EG224" s="647"/>
      <c r="EH224" s="647"/>
      <c r="EI224" s="647"/>
      <c r="EJ224" s="647"/>
      <c r="EK224" s="647"/>
      <c r="EL224" s="647"/>
      <c r="EM224" s="647"/>
      <c r="EN224" s="647"/>
      <c r="EO224" s="647"/>
      <c r="EP224" s="647"/>
      <c r="EQ224" s="647"/>
      <c r="ER224" s="647"/>
    </row>
    <row r="225" spans="1:148" s="359" customFormat="1" ht="33.75" x14ac:dyDescent="0.2">
      <c r="A225" s="277" t="s">
        <v>1438</v>
      </c>
      <c r="B225" s="353" t="s">
        <v>1354</v>
      </c>
      <c r="C225" s="353" t="s">
        <v>1274</v>
      </c>
      <c r="D225" s="216" t="s">
        <v>1355</v>
      </c>
      <c r="E225" s="278" t="s">
        <v>1044</v>
      </c>
      <c r="F225" s="278" t="s">
        <v>74</v>
      </c>
      <c r="G225" s="192">
        <v>24.900000000000002</v>
      </c>
      <c r="H225" s="192">
        <v>24.900000000000002</v>
      </c>
      <c r="I225" s="354" t="s">
        <v>637</v>
      </c>
      <c r="J225" s="354" t="s">
        <v>641</v>
      </c>
      <c r="K225" s="285">
        <f t="shared" si="44"/>
        <v>3607.14</v>
      </c>
      <c r="L225" s="285">
        <f t="shared" si="45"/>
        <v>3607.14</v>
      </c>
      <c r="M225" s="300"/>
      <c r="N225" s="300"/>
      <c r="O225" s="285"/>
      <c r="P225" s="285"/>
      <c r="Q225" s="285"/>
      <c r="R225" s="300"/>
      <c r="S225" s="300"/>
      <c r="T225" s="300"/>
      <c r="U225" s="300"/>
      <c r="V225" s="300"/>
      <c r="W225" s="300"/>
      <c r="X225" s="300"/>
      <c r="Y225" s="300"/>
      <c r="Z225" s="300"/>
      <c r="AA225" s="300"/>
      <c r="AB225" s="300"/>
      <c r="AC225" s="300"/>
      <c r="AD225" s="300">
        <v>2500.02</v>
      </c>
      <c r="AE225" s="399"/>
      <c r="AF225" s="300"/>
      <c r="AG225" s="300"/>
      <c r="AH225" s="300">
        <v>1107.1199999999999</v>
      </c>
      <c r="AI225" s="300"/>
      <c r="AJ225" s="300"/>
      <c r="AK225" s="300"/>
      <c r="AL225" s="300"/>
      <c r="AM225" s="300"/>
      <c r="AN225" s="358"/>
      <c r="AO225" s="358"/>
      <c r="AP225" s="358"/>
      <c r="CQ225" s="647"/>
      <c r="CR225" s="647"/>
      <c r="CS225" s="647"/>
      <c r="CT225" s="647"/>
      <c r="CU225" s="647"/>
      <c r="CV225" s="647"/>
      <c r="CW225" s="647"/>
      <c r="CX225" s="647"/>
      <c r="CY225" s="647"/>
      <c r="CZ225" s="647"/>
      <c r="DA225" s="647"/>
      <c r="DB225" s="647"/>
      <c r="DC225" s="647"/>
      <c r="DD225" s="647"/>
      <c r="DE225" s="647"/>
      <c r="DF225" s="647"/>
      <c r="DG225" s="647"/>
      <c r="DH225" s="647"/>
      <c r="DI225" s="647"/>
      <c r="DJ225" s="647"/>
      <c r="DK225" s="647"/>
      <c r="DL225" s="647"/>
      <c r="DM225" s="647"/>
      <c r="DN225" s="647"/>
      <c r="DO225" s="647"/>
      <c r="DP225" s="647"/>
      <c r="DQ225" s="647"/>
      <c r="DR225" s="647"/>
      <c r="DS225" s="647"/>
      <c r="DT225" s="647"/>
      <c r="DU225" s="647"/>
      <c r="DV225" s="647"/>
      <c r="DW225" s="647"/>
      <c r="DX225" s="647"/>
      <c r="DY225" s="647"/>
      <c r="DZ225" s="647"/>
      <c r="EA225" s="647"/>
      <c r="EB225" s="647"/>
      <c r="EC225" s="647"/>
      <c r="ED225" s="647"/>
      <c r="EE225" s="647"/>
      <c r="EF225" s="647"/>
      <c r="EG225" s="647"/>
      <c r="EH225" s="647"/>
      <c r="EI225" s="647"/>
      <c r="EJ225" s="647"/>
      <c r="EK225" s="647"/>
      <c r="EL225" s="647"/>
      <c r="EM225" s="647"/>
      <c r="EN225" s="647"/>
      <c r="EO225" s="647"/>
      <c r="EP225" s="647"/>
      <c r="EQ225" s="647"/>
      <c r="ER225" s="647"/>
    </row>
    <row r="226" spans="1:148" s="359" customFormat="1" ht="33.75" x14ac:dyDescent="0.2">
      <c r="A226" s="277" t="s">
        <v>1393</v>
      </c>
      <c r="B226" s="353" t="s">
        <v>1356</v>
      </c>
      <c r="C226" s="353" t="s">
        <v>1274</v>
      </c>
      <c r="D226" s="216" t="s">
        <v>1357</v>
      </c>
      <c r="E226" s="278" t="s">
        <v>1044</v>
      </c>
      <c r="F226" s="278" t="s">
        <v>74</v>
      </c>
      <c r="G226" s="192">
        <v>5.16</v>
      </c>
      <c r="H226" s="192">
        <v>5.16</v>
      </c>
      <c r="I226" s="354" t="s">
        <v>637</v>
      </c>
      <c r="J226" s="354" t="s">
        <v>641</v>
      </c>
      <c r="K226" s="285">
        <f t="shared" si="44"/>
        <v>2791.08</v>
      </c>
      <c r="L226" s="285">
        <f t="shared" si="45"/>
        <v>2791.08</v>
      </c>
      <c r="M226" s="300"/>
      <c r="N226" s="300"/>
      <c r="O226" s="285"/>
      <c r="P226" s="285"/>
      <c r="Q226" s="285"/>
      <c r="R226" s="300"/>
      <c r="S226" s="300"/>
      <c r="T226" s="300"/>
      <c r="U226" s="300"/>
      <c r="V226" s="300"/>
      <c r="W226" s="300"/>
      <c r="X226" s="300"/>
      <c r="Y226" s="300"/>
      <c r="Z226" s="300"/>
      <c r="AA226" s="300"/>
      <c r="AB226" s="300"/>
      <c r="AC226" s="300"/>
      <c r="AD226" s="300">
        <v>1842.12</v>
      </c>
      <c r="AE226" s="399"/>
      <c r="AF226" s="300"/>
      <c r="AG226" s="300"/>
      <c r="AH226" s="300">
        <v>948.95999999999992</v>
      </c>
      <c r="AI226" s="300"/>
      <c r="AJ226" s="300"/>
      <c r="AK226" s="300"/>
      <c r="AL226" s="300"/>
      <c r="AM226" s="300"/>
      <c r="AN226" s="358"/>
      <c r="AO226" s="358"/>
      <c r="AP226" s="358"/>
      <c r="CQ226" s="647"/>
      <c r="CR226" s="647"/>
      <c r="CS226" s="647"/>
      <c r="CT226" s="647"/>
      <c r="CU226" s="647"/>
      <c r="CV226" s="647"/>
      <c r="CW226" s="647"/>
      <c r="CX226" s="647"/>
      <c r="CY226" s="647"/>
      <c r="CZ226" s="647"/>
      <c r="DA226" s="647"/>
      <c r="DB226" s="647"/>
      <c r="DC226" s="647"/>
      <c r="DD226" s="647"/>
      <c r="DE226" s="647"/>
      <c r="DF226" s="647"/>
      <c r="DG226" s="647"/>
      <c r="DH226" s="647"/>
      <c r="DI226" s="647"/>
      <c r="DJ226" s="647"/>
      <c r="DK226" s="647"/>
      <c r="DL226" s="647"/>
      <c r="DM226" s="647"/>
      <c r="DN226" s="647"/>
      <c r="DO226" s="647"/>
      <c r="DP226" s="647"/>
      <c r="DQ226" s="647"/>
      <c r="DR226" s="647"/>
      <c r="DS226" s="647"/>
      <c r="DT226" s="647"/>
      <c r="DU226" s="647"/>
      <c r="DV226" s="647"/>
      <c r="DW226" s="647"/>
      <c r="DX226" s="647"/>
      <c r="DY226" s="647"/>
      <c r="DZ226" s="647"/>
      <c r="EA226" s="647"/>
      <c r="EB226" s="647"/>
      <c r="EC226" s="647"/>
      <c r="ED226" s="647"/>
      <c r="EE226" s="647"/>
      <c r="EF226" s="647"/>
      <c r="EG226" s="647"/>
      <c r="EH226" s="647"/>
      <c r="EI226" s="647"/>
      <c r="EJ226" s="647"/>
      <c r="EK226" s="647"/>
      <c r="EL226" s="647"/>
      <c r="EM226" s="647"/>
      <c r="EN226" s="647"/>
      <c r="EO226" s="647"/>
      <c r="EP226" s="647"/>
      <c r="EQ226" s="647"/>
      <c r="ER226" s="647"/>
    </row>
    <row r="227" spans="1:148" s="359" customFormat="1" ht="33.75" x14ac:dyDescent="0.2">
      <c r="A227" s="277" t="s">
        <v>1439</v>
      </c>
      <c r="B227" s="353" t="s">
        <v>1358</v>
      </c>
      <c r="C227" s="353" t="s">
        <v>1274</v>
      </c>
      <c r="D227" s="216" t="s">
        <v>1359</v>
      </c>
      <c r="E227" s="278" t="s">
        <v>1044</v>
      </c>
      <c r="F227" s="278" t="s">
        <v>74</v>
      </c>
      <c r="G227" s="192">
        <v>1.6254000000000002</v>
      </c>
      <c r="H227" s="192">
        <v>1.6254000000000002</v>
      </c>
      <c r="I227" s="354" t="s">
        <v>637</v>
      </c>
      <c r="J227" s="354" t="s">
        <v>641</v>
      </c>
      <c r="K227" s="285">
        <f t="shared" si="44"/>
        <v>2632.92</v>
      </c>
      <c r="L227" s="285">
        <f t="shared" si="45"/>
        <v>2632.92</v>
      </c>
      <c r="M227" s="300"/>
      <c r="N227" s="300"/>
      <c r="O227" s="285"/>
      <c r="P227" s="285"/>
      <c r="Q227" s="285"/>
      <c r="R227" s="300"/>
      <c r="S227" s="300"/>
      <c r="T227" s="300"/>
      <c r="U227" s="300"/>
      <c r="V227" s="300"/>
      <c r="W227" s="300"/>
      <c r="X227" s="300"/>
      <c r="Y227" s="300"/>
      <c r="Z227" s="300"/>
      <c r="AA227" s="300"/>
      <c r="AB227" s="300"/>
      <c r="AC227" s="300"/>
      <c r="AD227" s="300">
        <v>1842.12</v>
      </c>
      <c r="AE227" s="399"/>
      <c r="AF227" s="300"/>
      <c r="AG227" s="300"/>
      <c r="AH227" s="300">
        <v>790.8</v>
      </c>
      <c r="AI227" s="300"/>
      <c r="AJ227" s="300"/>
      <c r="AK227" s="300"/>
      <c r="AL227" s="300"/>
      <c r="AM227" s="300"/>
      <c r="AN227" s="358"/>
      <c r="AO227" s="358"/>
      <c r="AP227" s="358"/>
      <c r="CQ227" s="647"/>
      <c r="CR227" s="647"/>
      <c r="CS227" s="647"/>
      <c r="CT227" s="647"/>
      <c r="CU227" s="647"/>
      <c r="CV227" s="647"/>
      <c r="CW227" s="647"/>
      <c r="CX227" s="647"/>
      <c r="CY227" s="647"/>
      <c r="CZ227" s="647"/>
      <c r="DA227" s="647"/>
      <c r="DB227" s="647"/>
      <c r="DC227" s="647"/>
      <c r="DD227" s="647"/>
      <c r="DE227" s="647"/>
      <c r="DF227" s="647"/>
      <c r="DG227" s="647"/>
      <c r="DH227" s="647"/>
      <c r="DI227" s="647"/>
      <c r="DJ227" s="647"/>
      <c r="DK227" s="647"/>
      <c r="DL227" s="647"/>
      <c r="DM227" s="647"/>
      <c r="DN227" s="647"/>
      <c r="DO227" s="647"/>
      <c r="DP227" s="647"/>
      <c r="DQ227" s="647"/>
      <c r="DR227" s="647"/>
      <c r="DS227" s="647"/>
      <c r="DT227" s="647"/>
      <c r="DU227" s="647"/>
      <c r="DV227" s="647"/>
      <c r="DW227" s="647"/>
      <c r="DX227" s="647"/>
      <c r="DY227" s="647"/>
      <c r="DZ227" s="647"/>
      <c r="EA227" s="647"/>
      <c r="EB227" s="647"/>
      <c r="EC227" s="647"/>
      <c r="ED227" s="647"/>
      <c r="EE227" s="647"/>
      <c r="EF227" s="647"/>
      <c r="EG227" s="647"/>
      <c r="EH227" s="647"/>
      <c r="EI227" s="647"/>
      <c r="EJ227" s="647"/>
      <c r="EK227" s="647"/>
      <c r="EL227" s="647"/>
      <c r="EM227" s="647"/>
      <c r="EN227" s="647"/>
      <c r="EO227" s="647"/>
      <c r="EP227" s="647"/>
      <c r="EQ227" s="647"/>
      <c r="ER227" s="647"/>
    </row>
    <row r="228" spans="1:148" s="359" customFormat="1" ht="33.75" x14ac:dyDescent="0.2">
      <c r="A228" s="277" t="s">
        <v>1440</v>
      </c>
      <c r="B228" s="353" t="s">
        <v>1360</v>
      </c>
      <c r="C228" s="353" t="s">
        <v>1274</v>
      </c>
      <c r="D228" s="216" t="s">
        <v>1361</v>
      </c>
      <c r="E228" s="278" t="s">
        <v>1044</v>
      </c>
      <c r="F228" s="278" t="s">
        <v>74</v>
      </c>
      <c r="G228" s="192">
        <v>16.600000000000001</v>
      </c>
      <c r="H228" s="192">
        <v>16.600000000000001</v>
      </c>
      <c r="I228" s="354" t="s">
        <v>637</v>
      </c>
      <c r="J228" s="354" t="s">
        <v>641</v>
      </c>
      <c r="K228" s="285">
        <f t="shared" si="44"/>
        <v>3448.98</v>
      </c>
      <c r="L228" s="285">
        <f t="shared" si="45"/>
        <v>3448.98</v>
      </c>
      <c r="M228" s="300"/>
      <c r="N228" s="300"/>
      <c r="O228" s="285"/>
      <c r="P228" s="285"/>
      <c r="Q228" s="285"/>
      <c r="R228" s="300"/>
      <c r="S228" s="300"/>
      <c r="T228" s="300"/>
      <c r="U228" s="300"/>
      <c r="V228" s="300"/>
      <c r="W228" s="300"/>
      <c r="X228" s="300"/>
      <c r="Y228" s="300"/>
      <c r="Z228" s="300"/>
      <c r="AA228" s="300"/>
      <c r="AB228" s="300"/>
      <c r="AC228" s="300"/>
      <c r="AD228" s="300">
        <v>2500.02</v>
      </c>
      <c r="AE228" s="399"/>
      <c r="AF228" s="300"/>
      <c r="AG228" s="300"/>
      <c r="AH228" s="300">
        <v>948.95999999999992</v>
      </c>
      <c r="AI228" s="300"/>
      <c r="AJ228" s="300"/>
      <c r="AK228" s="300"/>
      <c r="AL228" s="300"/>
      <c r="AM228" s="300"/>
      <c r="AN228" s="358"/>
      <c r="AO228" s="358"/>
      <c r="AP228" s="358"/>
      <c r="CQ228" s="647"/>
      <c r="CR228" s="647"/>
      <c r="CS228" s="647"/>
      <c r="CT228" s="647"/>
      <c r="CU228" s="647"/>
      <c r="CV228" s="647"/>
      <c r="CW228" s="647"/>
      <c r="CX228" s="647"/>
      <c r="CY228" s="647"/>
      <c r="CZ228" s="647"/>
      <c r="DA228" s="647"/>
      <c r="DB228" s="647"/>
      <c r="DC228" s="647"/>
      <c r="DD228" s="647"/>
      <c r="DE228" s="647"/>
      <c r="DF228" s="647"/>
      <c r="DG228" s="647"/>
      <c r="DH228" s="647"/>
      <c r="DI228" s="647"/>
      <c r="DJ228" s="647"/>
      <c r="DK228" s="647"/>
      <c r="DL228" s="647"/>
      <c r="DM228" s="647"/>
      <c r="DN228" s="647"/>
      <c r="DO228" s="647"/>
      <c r="DP228" s="647"/>
      <c r="DQ228" s="647"/>
      <c r="DR228" s="647"/>
      <c r="DS228" s="647"/>
      <c r="DT228" s="647"/>
      <c r="DU228" s="647"/>
      <c r="DV228" s="647"/>
      <c r="DW228" s="647"/>
      <c r="DX228" s="647"/>
      <c r="DY228" s="647"/>
      <c r="DZ228" s="647"/>
      <c r="EA228" s="647"/>
      <c r="EB228" s="647"/>
      <c r="EC228" s="647"/>
      <c r="ED228" s="647"/>
      <c r="EE228" s="647"/>
      <c r="EF228" s="647"/>
      <c r="EG228" s="647"/>
      <c r="EH228" s="647"/>
      <c r="EI228" s="647"/>
      <c r="EJ228" s="647"/>
      <c r="EK228" s="647"/>
      <c r="EL228" s="647"/>
      <c r="EM228" s="647"/>
      <c r="EN228" s="647"/>
      <c r="EO228" s="647"/>
      <c r="EP228" s="647"/>
      <c r="EQ228" s="647"/>
      <c r="ER228" s="647"/>
    </row>
    <row r="229" spans="1:148" s="359" customFormat="1" ht="45" x14ac:dyDescent="0.2">
      <c r="A229" s="277" t="s">
        <v>1441</v>
      </c>
      <c r="B229" s="353" t="s">
        <v>1362</v>
      </c>
      <c r="C229" s="353" t="s">
        <v>1274</v>
      </c>
      <c r="D229" s="216" t="s">
        <v>1363</v>
      </c>
      <c r="E229" s="278" t="s">
        <v>1044</v>
      </c>
      <c r="F229" s="278" t="s">
        <v>74</v>
      </c>
      <c r="G229" s="192">
        <v>5.16</v>
      </c>
      <c r="H229" s="192">
        <v>5.16</v>
      </c>
      <c r="I229" s="354" t="s">
        <v>638</v>
      </c>
      <c r="J229" s="354" t="s">
        <v>641</v>
      </c>
      <c r="K229" s="285">
        <f t="shared" si="44"/>
        <v>2877.6</v>
      </c>
      <c r="L229" s="285">
        <f t="shared" si="45"/>
        <v>2877.6</v>
      </c>
      <c r="M229" s="300"/>
      <c r="N229" s="300"/>
      <c r="O229" s="285"/>
      <c r="P229" s="285"/>
      <c r="Q229" s="285"/>
      <c r="R229" s="300"/>
      <c r="S229" s="300"/>
      <c r="T229" s="300"/>
      <c r="U229" s="300"/>
      <c r="V229" s="300"/>
      <c r="W229" s="300"/>
      <c r="X229" s="300"/>
      <c r="Y229" s="300"/>
      <c r="Z229" s="300"/>
      <c r="AA229" s="300"/>
      <c r="AB229" s="300"/>
      <c r="AC229" s="300"/>
      <c r="AD229" s="300"/>
      <c r="AE229" s="300">
        <v>1928.6399999999999</v>
      </c>
      <c r="AG229" s="300"/>
      <c r="AH229" s="300">
        <v>948.95999999999992</v>
      </c>
      <c r="AI229" s="300"/>
      <c r="AJ229" s="300"/>
      <c r="AK229" s="300"/>
      <c r="AL229" s="300"/>
      <c r="AM229" s="300"/>
      <c r="AN229" s="358"/>
      <c r="AO229" s="358"/>
      <c r="AP229" s="358"/>
      <c r="CQ229" s="647"/>
      <c r="CR229" s="647"/>
      <c r="CS229" s="647"/>
      <c r="CT229" s="647"/>
      <c r="CU229" s="647"/>
      <c r="CV229" s="647"/>
      <c r="CW229" s="647"/>
      <c r="CX229" s="647"/>
      <c r="CY229" s="647"/>
      <c r="CZ229" s="647"/>
      <c r="DA229" s="647"/>
      <c r="DB229" s="647"/>
      <c r="DC229" s="647"/>
      <c r="DD229" s="647"/>
      <c r="DE229" s="647"/>
      <c r="DF229" s="647"/>
      <c r="DG229" s="647"/>
      <c r="DH229" s="647"/>
      <c r="DI229" s="647"/>
      <c r="DJ229" s="647"/>
      <c r="DK229" s="647"/>
      <c r="DL229" s="647"/>
      <c r="DM229" s="647"/>
      <c r="DN229" s="647"/>
      <c r="DO229" s="647"/>
      <c r="DP229" s="647"/>
      <c r="DQ229" s="647"/>
      <c r="DR229" s="647"/>
      <c r="DS229" s="647"/>
      <c r="DT229" s="647"/>
      <c r="DU229" s="647"/>
      <c r="DV229" s="647"/>
      <c r="DW229" s="647"/>
      <c r="DX229" s="647"/>
      <c r="DY229" s="647"/>
      <c r="DZ229" s="647"/>
      <c r="EA229" s="647"/>
      <c r="EB229" s="647"/>
      <c r="EC229" s="647"/>
      <c r="ED229" s="647"/>
      <c r="EE229" s="647"/>
      <c r="EF229" s="647"/>
      <c r="EG229" s="647"/>
      <c r="EH229" s="647"/>
      <c r="EI229" s="647"/>
      <c r="EJ229" s="647"/>
      <c r="EK229" s="647"/>
      <c r="EL229" s="647"/>
      <c r="EM229" s="647"/>
      <c r="EN229" s="647"/>
      <c r="EO229" s="647"/>
      <c r="EP229" s="647"/>
      <c r="EQ229" s="647"/>
      <c r="ER229" s="647"/>
    </row>
    <row r="230" spans="1:148" s="359" customFormat="1" ht="33.75" x14ac:dyDescent="0.2">
      <c r="A230" s="277" t="s">
        <v>1442</v>
      </c>
      <c r="B230" s="353" t="s">
        <v>1364</v>
      </c>
      <c r="C230" s="353" t="s">
        <v>1274</v>
      </c>
      <c r="D230" s="216" t="s">
        <v>1365</v>
      </c>
      <c r="E230" s="278" t="s">
        <v>1044</v>
      </c>
      <c r="F230" s="278" t="s">
        <v>74</v>
      </c>
      <c r="G230" s="192">
        <v>4.8159999999999998</v>
      </c>
      <c r="H230" s="192">
        <v>4.8159999999999998</v>
      </c>
      <c r="I230" s="354" t="s">
        <v>638</v>
      </c>
      <c r="J230" s="354" t="s">
        <v>641</v>
      </c>
      <c r="K230" s="285">
        <f t="shared" si="44"/>
        <v>2877.6</v>
      </c>
      <c r="L230" s="285">
        <f t="shared" si="45"/>
        <v>2877.6</v>
      </c>
      <c r="M230" s="300"/>
      <c r="N230" s="300"/>
      <c r="O230" s="285"/>
      <c r="P230" s="285"/>
      <c r="Q230" s="285"/>
      <c r="R230" s="300"/>
      <c r="S230" s="300"/>
      <c r="T230" s="300"/>
      <c r="U230" s="300"/>
      <c r="V230" s="300"/>
      <c r="W230" s="300"/>
      <c r="X230" s="300"/>
      <c r="Y230" s="300"/>
      <c r="Z230" s="300"/>
      <c r="AA230" s="300"/>
      <c r="AB230" s="300"/>
      <c r="AC230" s="300"/>
      <c r="AD230" s="300"/>
      <c r="AE230" s="300">
        <v>1928.6399999999999</v>
      </c>
      <c r="AG230" s="300"/>
      <c r="AH230" s="300">
        <v>948.95999999999992</v>
      </c>
      <c r="AI230" s="300"/>
      <c r="AJ230" s="300"/>
      <c r="AK230" s="300"/>
      <c r="AL230" s="300"/>
      <c r="AM230" s="300"/>
      <c r="AN230" s="358"/>
      <c r="AO230" s="358"/>
      <c r="AP230" s="358"/>
      <c r="CQ230" s="647"/>
      <c r="CR230" s="647"/>
      <c r="CS230" s="647"/>
      <c r="CT230" s="647"/>
      <c r="CU230" s="647"/>
      <c r="CV230" s="647"/>
      <c r="CW230" s="647"/>
      <c r="CX230" s="647"/>
      <c r="CY230" s="647"/>
      <c r="CZ230" s="647"/>
      <c r="DA230" s="647"/>
      <c r="DB230" s="647"/>
      <c r="DC230" s="647"/>
      <c r="DD230" s="647"/>
      <c r="DE230" s="647"/>
      <c r="DF230" s="647"/>
      <c r="DG230" s="647"/>
      <c r="DH230" s="647"/>
      <c r="DI230" s="647"/>
      <c r="DJ230" s="647"/>
      <c r="DK230" s="647"/>
      <c r="DL230" s="647"/>
      <c r="DM230" s="647"/>
      <c r="DN230" s="647"/>
      <c r="DO230" s="647"/>
      <c r="DP230" s="647"/>
      <c r="DQ230" s="647"/>
      <c r="DR230" s="647"/>
      <c r="DS230" s="647"/>
      <c r="DT230" s="647"/>
      <c r="DU230" s="647"/>
      <c r="DV230" s="647"/>
      <c r="DW230" s="647"/>
      <c r="DX230" s="647"/>
      <c r="DY230" s="647"/>
      <c r="DZ230" s="647"/>
      <c r="EA230" s="647"/>
      <c r="EB230" s="647"/>
      <c r="EC230" s="647"/>
      <c r="ED230" s="647"/>
      <c r="EE230" s="647"/>
      <c r="EF230" s="647"/>
      <c r="EG230" s="647"/>
      <c r="EH230" s="647"/>
      <c r="EI230" s="647"/>
      <c r="EJ230" s="647"/>
      <c r="EK230" s="647"/>
      <c r="EL230" s="647"/>
      <c r="EM230" s="647"/>
      <c r="EN230" s="647"/>
      <c r="EO230" s="647"/>
      <c r="EP230" s="647"/>
      <c r="EQ230" s="647"/>
      <c r="ER230" s="647"/>
    </row>
    <row r="231" spans="1:148" s="359" customFormat="1" ht="33.75" x14ac:dyDescent="0.2">
      <c r="A231" s="277" t="s">
        <v>1443</v>
      </c>
      <c r="B231" s="353" t="s">
        <v>1366</v>
      </c>
      <c r="C231" s="353" t="s">
        <v>1274</v>
      </c>
      <c r="D231" s="216" t="s">
        <v>1367</v>
      </c>
      <c r="E231" s="278" t="s">
        <v>1044</v>
      </c>
      <c r="F231" s="278" t="s">
        <v>74</v>
      </c>
      <c r="G231" s="192">
        <v>0.64500000000000002</v>
      </c>
      <c r="H231" s="192">
        <v>0.64500000000000002</v>
      </c>
      <c r="I231" s="354" t="s">
        <v>635</v>
      </c>
      <c r="J231" s="354" t="s">
        <v>641</v>
      </c>
      <c r="K231" s="285">
        <f t="shared" si="44"/>
        <v>2237.5436574468085</v>
      </c>
      <c r="L231" s="285">
        <f t="shared" si="45"/>
        <v>2237.5436574468085</v>
      </c>
      <c r="M231" s="300"/>
      <c r="N231" s="300"/>
      <c r="O231" s="285"/>
      <c r="P231" s="285"/>
      <c r="Q231" s="285"/>
      <c r="R231" s="300"/>
      <c r="S231" s="300"/>
      <c r="T231" s="300"/>
      <c r="U231" s="300"/>
      <c r="V231" s="300"/>
      <c r="W231" s="300"/>
      <c r="X231" s="300"/>
      <c r="Y231" s="300"/>
      <c r="Z231" s="300"/>
      <c r="AA231" s="300"/>
      <c r="AB231" s="300">
        <v>1446.7436574468086</v>
      </c>
      <c r="AC231" s="399"/>
      <c r="AD231" s="300"/>
      <c r="AE231" s="300"/>
      <c r="AF231" s="300"/>
      <c r="AG231" s="300"/>
      <c r="AH231" s="300">
        <v>790.8</v>
      </c>
      <c r="AI231" s="300"/>
      <c r="AJ231" s="300"/>
      <c r="AK231" s="300"/>
      <c r="AL231" s="300"/>
      <c r="AM231" s="300"/>
      <c r="AN231" s="358"/>
      <c r="AO231" s="358"/>
      <c r="AP231" s="358"/>
      <c r="CQ231" s="647"/>
      <c r="CR231" s="647"/>
      <c r="CS231" s="647"/>
      <c r="CT231" s="647"/>
      <c r="CU231" s="647"/>
      <c r="CV231" s="647"/>
      <c r="CW231" s="647"/>
      <c r="CX231" s="647"/>
      <c r="CY231" s="647"/>
      <c r="CZ231" s="647"/>
      <c r="DA231" s="647"/>
      <c r="DB231" s="647"/>
      <c r="DC231" s="647"/>
      <c r="DD231" s="647"/>
      <c r="DE231" s="647"/>
      <c r="DF231" s="647"/>
      <c r="DG231" s="647"/>
      <c r="DH231" s="647"/>
      <c r="DI231" s="647"/>
      <c r="DJ231" s="647"/>
      <c r="DK231" s="647"/>
      <c r="DL231" s="647"/>
      <c r="DM231" s="647"/>
      <c r="DN231" s="647"/>
      <c r="DO231" s="647"/>
      <c r="DP231" s="647"/>
      <c r="DQ231" s="647"/>
      <c r="DR231" s="647"/>
      <c r="DS231" s="647"/>
      <c r="DT231" s="647"/>
      <c r="DU231" s="647"/>
      <c r="DV231" s="647"/>
      <c r="DW231" s="647"/>
      <c r="DX231" s="647"/>
      <c r="DY231" s="647"/>
      <c r="DZ231" s="647"/>
      <c r="EA231" s="647"/>
      <c r="EB231" s="647"/>
      <c r="EC231" s="647"/>
      <c r="ED231" s="647"/>
      <c r="EE231" s="647"/>
      <c r="EF231" s="647"/>
      <c r="EG231" s="647"/>
      <c r="EH231" s="647"/>
      <c r="EI231" s="647"/>
      <c r="EJ231" s="647"/>
      <c r="EK231" s="647"/>
      <c r="EL231" s="647"/>
      <c r="EM231" s="647"/>
      <c r="EN231" s="647"/>
      <c r="EO231" s="647"/>
      <c r="EP231" s="647"/>
      <c r="EQ231" s="647"/>
      <c r="ER231" s="647"/>
    </row>
    <row r="232" spans="1:148" s="359" customFormat="1" ht="45" x14ac:dyDescent="0.2">
      <c r="A232" s="277" t="s">
        <v>1444</v>
      </c>
      <c r="B232" s="353" t="s">
        <v>1368</v>
      </c>
      <c r="C232" s="353" t="s">
        <v>1274</v>
      </c>
      <c r="D232" s="216" t="s">
        <v>1369</v>
      </c>
      <c r="E232" s="278" t="s">
        <v>1044</v>
      </c>
      <c r="F232" s="278" t="s">
        <v>74</v>
      </c>
      <c r="G232" s="192">
        <v>5.15</v>
      </c>
      <c r="H232" s="192">
        <v>5.15</v>
      </c>
      <c r="I232" s="354" t="s">
        <v>638</v>
      </c>
      <c r="J232" s="354" t="s">
        <v>641</v>
      </c>
      <c r="K232" s="285">
        <f t="shared" si="44"/>
        <v>2877.6</v>
      </c>
      <c r="L232" s="285">
        <f t="shared" si="45"/>
        <v>2877.6</v>
      </c>
      <c r="M232" s="300"/>
      <c r="N232" s="300"/>
      <c r="O232" s="285"/>
      <c r="P232" s="285"/>
      <c r="Q232" s="285"/>
      <c r="R232" s="300"/>
      <c r="S232" s="300"/>
      <c r="T232" s="300"/>
      <c r="U232" s="300"/>
      <c r="V232" s="300"/>
      <c r="W232" s="300"/>
      <c r="X232" s="300"/>
      <c r="Y232" s="300"/>
      <c r="Z232" s="300"/>
      <c r="AA232" s="300"/>
      <c r="AB232" s="300"/>
      <c r="AC232" s="300"/>
      <c r="AD232" s="300"/>
      <c r="AE232" s="300">
        <v>1928.6399999999999</v>
      </c>
      <c r="AG232" s="300"/>
      <c r="AH232" s="300">
        <v>948.95999999999992</v>
      </c>
      <c r="AI232" s="300"/>
      <c r="AJ232" s="300"/>
      <c r="AK232" s="300"/>
      <c r="AL232" s="300"/>
      <c r="AM232" s="300"/>
      <c r="AN232" s="358"/>
      <c r="AO232" s="358"/>
      <c r="AP232" s="358"/>
      <c r="CQ232" s="647"/>
      <c r="CR232" s="647"/>
      <c r="CS232" s="647"/>
      <c r="CT232" s="647"/>
      <c r="CU232" s="647"/>
      <c r="CV232" s="647"/>
      <c r="CW232" s="647"/>
      <c r="CX232" s="647"/>
      <c r="CY232" s="647"/>
      <c r="CZ232" s="647"/>
      <c r="DA232" s="647"/>
      <c r="DB232" s="647"/>
      <c r="DC232" s="647"/>
      <c r="DD232" s="647"/>
      <c r="DE232" s="647"/>
      <c r="DF232" s="647"/>
      <c r="DG232" s="647"/>
      <c r="DH232" s="647"/>
      <c r="DI232" s="647"/>
      <c r="DJ232" s="647"/>
      <c r="DK232" s="647"/>
      <c r="DL232" s="647"/>
      <c r="DM232" s="647"/>
      <c r="DN232" s="647"/>
      <c r="DO232" s="647"/>
      <c r="DP232" s="647"/>
      <c r="DQ232" s="647"/>
      <c r="DR232" s="647"/>
      <c r="DS232" s="647"/>
      <c r="DT232" s="647"/>
      <c r="DU232" s="647"/>
      <c r="DV232" s="647"/>
      <c r="DW232" s="647"/>
      <c r="DX232" s="647"/>
      <c r="DY232" s="647"/>
      <c r="DZ232" s="647"/>
      <c r="EA232" s="647"/>
      <c r="EB232" s="647"/>
      <c r="EC232" s="647"/>
      <c r="ED232" s="647"/>
      <c r="EE232" s="647"/>
      <c r="EF232" s="647"/>
      <c r="EG232" s="647"/>
      <c r="EH232" s="647"/>
      <c r="EI232" s="647"/>
      <c r="EJ232" s="647"/>
      <c r="EK232" s="647"/>
      <c r="EL232" s="647"/>
      <c r="EM232" s="647"/>
      <c r="EN232" s="647"/>
      <c r="EO232" s="647"/>
      <c r="EP232" s="647"/>
      <c r="EQ232" s="647"/>
      <c r="ER232" s="647"/>
    </row>
    <row r="233" spans="1:148" s="359" customFormat="1" ht="45" x14ac:dyDescent="0.2">
      <c r="A233" s="277" t="s">
        <v>1445</v>
      </c>
      <c r="B233" s="353" t="s">
        <v>1370</v>
      </c>
      <c r="C233" s="353" t="s">
        <v>1274</v>
      </c>
      <c r="D233" s="216" t="s">
        <v>1371</v>
      </c>
      <c r="E233" s="278" t="s">
        <v>1044</v>
      </c>
      <c r="F233" s="278" t="s">
        <v>74</v>
      </c>
      <c r="G233" s="192">
        <v>6.45</v>
      </c>
      <c r="H233" s="192">
        <v>6.45</v>
      </c>
      <c r="I233" s="354" t="s">
        <v>632</v>
      </c>
      <c r="J233" s="354" t="s">
        <v>645</v>
      </c>
      <c r="K233" s="285">
        <f t="shared" si="44"/>
        <v>6782.16</v>
      </c>
      <c r="L233" s="285">
        <f t="shared" si="45"/>
        <v>6782.16</v>
      </c>
      <c r="M233" s="300"/>
      <c r="N233" s="300"/>
      <c r="O233" s="285"/>
      <c r="P233" s="285"/>
      <c r="Q233" s="285"/>
      <c r="R233" s="300"/>
      <c r="S233" s="300"/>
      <c r="T233" s="300"/>
      <c r="U233" s="300"/>
      <c r="V233" s="300"/>
      <c r="W233" s="300"/>
      <c r="X233" s="300"/>
      <c r="Y233" s="300">
        <v>1988.1599999999999</v>
      </c>
      <c r="Z233" s="399"/>
      <c r="AA233" s="399"/>
      <c r="AB233" s="300"/>
      <c r="AC233" s="300"/>
      <c r="AD233" s="300"/>
      <c r="AE233" s="300"/>
      <c r="AF233" s="300"/>
      <c r="AG233" s="300"/>
      <c r="AH233" s="300"/>
      <c r="AI233" s="300">
        <v>993.59999999999991</v>
      </c>
      <c r="AK233" s="300"/>
      <c r="AL233" s="300">
        <v>3800.3999999999996</v>
      </c>
      <c r="AM233" s="300"/>
      <c r="AN233" s="358"/>
      <c r="AO233" s="358"/>
      <c r="AP233" s="358"/>
      <c r="CQ233" s="647"/>
      <c r="CR233" s="647"/>
      <c r="CS233" s="647"/>
      <c r="CT233" s="647"/>
      <c r="CU233" s="647"/>
      <c r="CV233" s="647"/>
      <c r="CW233" s="647"/>
      <c r="CX233" s="647"/>
      <c r="CY233" s="647"/>
      <c r="CZ233" s="647"/>
      <c r="DA233" s="647"/>
      <c r="DB233" s="647"/>
      <c r="DC233" s="647"/>
      <c r="DD233" s="647"/>
      <c r="DE233" s="647"/>
      <c r="DF233" s="647"/>
      <c r="DG233" s="647"/>
      <c r="DH233" s="647"/>
      <c r="DI233" s="647"/>
      <c r="DJ233" s="647"/>
      <c r="DK233" s="647"/>
      <c r="DL233" s="647"/>
      <c r="DM233" s="647"/>
      <c r="DN233" s="647"/>
      <c r="DO233" s="647"/>
      <c r="DP233" s="647"/>
      <c r="DQ233" s="647"/>
      <c r="DR233" s="647"/>
      <c r="DS233" s="647"/>
      <c r="DT233" s="647"/>
      <c r="DU233" s="647"/>
      <c r="DV233" s="647"/>
      <c r="DW233" s="647"/>
      <c r="DX233" s="647"/>
      <c r="DY233" s="647"/>
      <c r="DZ233" s="647"/>
      <c r="EA233" s="647"/>
      <c r="EB233" s="647"/>
      <c r="EC233" s="647"/>
      <c r="ED233" s="647"/>
      <c r="EE233" s="647"/>
      <c r="EF233" s="647"/>
      <c r="EG233" s="647"/>
      <c r="EH233" s="647"/>
      <c r="EI233" s="647"/>
      <c r="EJ233" s="647"/>
      <c r="EK233" s="647"/>
      <c r="EL233" s="647"/>
      <c r="EM233" s="647"/>
      <c r="EN233" s="647"/>
      <c r="EO233" s="647"/>
      <c r="EP233" s="647"/>
      <c r="EQ233" s="647"/>
      <c r="ER233" s="647"/>
    </row>
    <row r="234" spans="1:148" s="359" customFormat="1" ht="45" x14ac:dyDescent="0.2">
      <c r="A234" s="277" t="s">
        <v>1446</v>
      </c>
      <c r="B234" s="353" t="s">
        <v>1372</v>
      </c>
      <c r="C234" s="353" t="s">
        <v>1274</v>
      </c>
      <c r="D234" s="216" t="s">
        <v>1373</v>
      </c>
      <c r="E234" s="278" t="s">
        <v>1044</v>
      </c>
      <c r="F234" s="278" t="s">
        <v>74</v>
      </c>
      <c r="G234" s="402">
        <v>6.45</v>
      </c>
      <c r="H234" s="402">
        <v>6.45</v>
      </c>
      <c r="I234" s="354" t="s">
        <v>638</v>
      </c>
      <c r="J234" s="354" t="s">
        <v>642</v>
      </c>
      <c r="K234" s="285">
        <f t="shared" si="44"/>
        <v>2922.24</v>
      </c>
      <c r="L234" s="285">
        <f t="shared" si="45"/>
        <v>2922.24</v>
      </c>
      <c r="M234" s="300"/>
      <c r="N234" s="300"/>
      <c r="O234" s="285"/>
      <c r="P234" s="285"/>
      <c r="Q234" s="285"/>
      <c r="R234" s="300"/>
      <c r="S234" s="300"/>
      <c r="T234" s="300"/>
      <c r="U234" s="300"/>
      <c r="V234" s="300"/>
      <c r="W234" s="300"/>
      <c r="X234" s="300"/>
      <c r="Y234" s="300"/>
      <c r="Z234" s="300"/>
      <c r="AA234" s="300"/>
      <c r="AB234" s="300"/>
      <c r="AC234" s="300"/>
      <c r="AD234" s="300"/>
      <c r="AE234" s="300">
        <v>1928.6399999999999</v>
      </c>
      <c r="AF234" s="399"/>
      <c r="AG234" s="300"/>
      <c r="AH234" s="300"/>
      <c r="AI234" s="300">
        <v>993.59999999999991</v>
      </c>
      <c r="AJ234" s="300"/>
      <c r="AK234" s="300"/>
      <c r="AL234" s="300"/>
      <c r="AM234" s="300"/>
      <c r="AN234" s="358"/>
      <c r="AO234" s="358"/>
      <c r="AP234" s="358"/>
      <c r="CQ234" s="647"/>
      <c r="CR234" s="647"/>
      <c r="CS234" s="647"/>
      <c r="CT234" s="647"/>
      <c r="CU234" s="647"/>
      <c r="CV234" s="647"/>
      <c r="CW234" s="647"/>
      <c r="CX234" s="647"/>
      <c r="CY234" s="647"/>
      <c r="CZ234" s="647"/>
      <c r="DA234" s="647"/>
      <c r="DB234" s="647"/>
      <c r="DC234" s="647"/>
      <c r="DD234" s="647"/>
      <c r="DE234" s="647"/>
      <c r="DF234" s="647"/>
      <c r="DG234" s="647"/>
      <c r="DH234" s="647"/>
      <c r="DI234" s="647"/>
      <c r="DJ234" s="647"/>
      <c r="DK234" s="647"/>
      <c r="DL234" s="647"/>
      <c r="DM234" s="647"/>
      <c r="DN234" s="647"/>
      <c r="DO234" s="647"/>
      <c r="DP234" s="647"/>
      <c r="DQ234" s="647"/>
      <c r="DR234" s="647"/>
      <c r="DS234" s="647"/>
      <c r="DT234" s="647"/>
      <c r="DU234" s="647"/>
      <c r="DV234" s="647"/>
      <c r="DW234" s="647"/>
      <c r="DX234" s="647"/>
      <c r="DY234" s="647"/>
      <c r="DZ234" s="647"/>
      <c r="EA234" s="647"/>
      <c r="EB234" s="647"/>
      <c r="EC234" s="647"/>
      <c r="ED234" s="647"/>
      <c r="EE234" s="647"/>
      <c r="EF234" s="647"/>
      <c r="EG234" s="647"/>
      <c r="EH234" s="647"/>
      <c r="EI234" s="647"/>
      <c r="EJ234" s="647"/>
      <c r="EK234" s="647"/>
      <c r="EL234" s="647"/>
      <c r="EM234" s="647"/>
      <c r="EN234" s="647"/>
      <c r="EO234" s="647"/>
      <c r="EP234" s="647"/>
      <c r="EQ234" s="647"/>
      <c r="ER234" s="647"/>
    </row>
    <row r="235" spans="1:148" s="359" customFormat="1" ht="33.75" x14ac:dyDescent="0.2">
      <c r="A235" s="277" t="s">
        <v>1447</v>
      </c>
      <c r="B235" s="353" t="s">
        <v>1374</v>
      </c>
      <c r="C235" s="353" t="s">
        <v>1274</v>
      </c>
      <c r="D235" s="216" t="s">
        <v>1375</v>
      </c>
      <c r="E235" s="278" t="s">
        <v>1044</v>
      </c>
      <c r="F235" s="278" t="s">
        <v>74</v>
      </c>
      <c r="G235" s="402">
        <v>0.86</v>
      </c>
      <c r="H235" s="402">
        <v>0.86</v>
      </c>
      <c r="I235" s="354" t="s">
        <v>638</v>
      </c>
      <c r="J235" s="354" t="s">
        <v>642</v>
      </c>
      <c r="K235" s="285">
        <f t="shared" si="44"/>
        <v>2481.12</v>
      </c>
      <c r="L235" s="285">
        <f t="shared" si="45"/>
        <v>2481.12</v>
      </c>
      <c r="M235" s="300"/>
      <c r="N235" s="300"/>
      <c r="O235" s="285"/>
      <c r="P235" s="285"/>
      <c r="Q235" s="285"/>
      <c r="R235" s="300"/>
      <c r="S235" s="300"/>
      <c r="T235" s="300"/>
      <c r="U235" s="300"/>
      <c r="V235" s="300"/>
      <c r="W235" s="300"/>
      <c r="X235" s="300"/>
      <c r="Y235" s="300"/>
      <c r="Z235" s="300"/>
      <c r="AA235" s="300"/>
      <c r="AB235" s="300"/>
      <c r="AC235" s="300"/>
      <c r="AD235" s="300"/>
      <c r="AE235" s="300">
        <v>1653.12</v>
      </c>
      <c r="AF235" s="399"/>
      <c r="AG235" s="300"/>
      <c r="AH235" s="300"/>
      <c r="AI235" s="300">
        <v>828</v>
      </c>
      <c r="AJ235" s="300"/>
      <c r="AK235" s="300"/>
      <c r="AL235" s="300"/>
      <c r="AM235" s="300"/>
      <c r="AN235" s="358"/>
      <c r="AO235" s="358"/>
      <c r="AP235" s="358"/>
      <c r="CQ235" s="647"/>
      <c r="CR235" s="647"/>
      <c r="CS235" s="647"/>
      <c r="CT235" s="647"/>
      <c r="CU235" s="647"/>
      <c r="CV235" s="647"/>
      <c r="CW235" s="647"/>
      <c r="CX235" s="647"/>
      <c r="CY235" s="647"/>
      <c r="CZ235" s="647"/>
      <c r="DA235" s="647"/>
      <c r="DB235" s="647"/>
      <c r="DC235" s="647"/>
      <c r="DD235" s="647"/>
      <c r="DE235" s="647"/>
      <c r="DF235" s="647"/>
      <c r="DG235" s="647"/>
      <c r="DH235" s="647"/>
      <c r="DI235" s="647"/>
      <c r="DJ235" s="647"/>
      <c r="DK235" s="647"/>
      <c r="DL235" s="647"/>
      <c r="DM235" s="647"/>
      <c r="DN235" s="647"/>
      <c r="DO235" s="647"/>
      <c r="DP235" s="647"/>
      <c r="DQ235" s="647"/>
      <c r="DR235" s="647"/>
      <c r="DS235" s="647"/>
      <c r="DT235" s="647"/>
      <c r="DU235" s="647"/>
      <c r="DV235" s="647"/>
      <c r="DW235" s="647"/>
      <c r="DX235" s="647"/>
      <c r="DY235" s="647"/>
      <c r="DZ235" s="647"/>
      <c r="EA235" s="647"/>
      <c r="EB235" s="647"/>
      <c r="EC235" s="647"/>
      <c r="ED235" s="647"/>
      <c r="EE235" s="647"/>
      <c r="EF235" s="647"/>
      <c r="EG235" s="647"/>
      <c r="EH235" s="647"/>
      <c r="EI235" s="647"/>
      <c r="EJ235" s="647"/>
      <c r="EK235" s="647"/>
      <c r="EL235" s="647"/>
      <c r="EM235" s="647"/>
      <c r="EN235" s="647"/>
      <c r="EO235" s="647"/>
      <c r="EP235" s="647"/>
      <c r="EQ235" s="647"/>
      <c r="ER235" s="647"/>
    </row>
    <row r="236" spans="1:148" s="359" customFormat="1" ht="45" x14ac:dyDescent="0.2">
      <c r="A236" s="277" t="s">
        <v>1448</v>
      </c>
      <c r="B236" s="353" t="s">
        <v>1376</v>
      </c>
      <c r="C236" s="353" t="s">
        <v>1274</v>
      </c>
      <c r="D236" s="216" t="s">
        <v>1379</v>
      </c>
      <c r="E236" s="278" t="s">
        <v>1044</v>
      </c>
      <c r="F236" s="278" t="s">
        <v>74</v>
      </c>
      <c r="G236" s="402">
        <v>1.0835999999999999</v>
      </c>
      <c r="H236" s="402">
        <v>1.0835999999999999</v>
      </c>
      <c r="I236" s="354" t="s">
        <v>638</v>
      </c>
      <c r="J236" s="354" t="s">
        <v>642</v>
      </c>
      <c r="K236" s="285">
        <f t="shared" si="44"/>
        <v>2481.12</v>
      </c>
      <c r="L236" s="285">
        <f t="shared" si="45"/>
        <v>2481.12</v>
      </c>
      <c r="M236" s="300"/>
      <c r="N236" s="300"/>
      <c r="O236" s="285"/>
      <c r="P236" s="285"/>
      <c r="Q236" s="285"/>
      <c r="R236" s="300"/>
      <c r="S236" s="300"/>
      <c r="T236" s="300"/>
      <c r="U236" s="300"/>
      <c r="V236" s="300"/>
      <c r="W236" s="300"/>
      <c r="X236" s="300"/>
      <c r="Y236" s="300"/>
      <c r="Z236" s="300"/>
      <c r="AA236" s="300"/>
      <c r="AB236" s="300"/>
      <c r="AC236" s="300"/>
      <c r="AD236" s="300"/>
      <c r="AE236" s="300">
        <v>1653.12</v>
      </c>
      <c r="AF236" s="399"/>
      <c r="AG236" s="300"/>
      <c r="AH236" s="300"/>
      <c r="AI236" s="300">
        <v>828</v>
      </c>
      <c r="AJ236" s="300"/>
      <c r="AK236" s="300"/>
      <c r="AL236" s="300"/>
      <c r="AM236" s="300"/>
      <c r="AN236" s="358"/>
      <c r="AO236" s="358"/>
      <c r="AP236" s="358"/>
      <c r="CQ236" s="647"/>
      <c r="CR236" s="647"/>
      <c r="CS236" s="647"/>
      <c r="CT236" s="647"/>
      <c r="CU236" s="647"/>
      <c r="CV236" s="647"/>
      <c r="CW236" s="647"/>
      <c r="CX236" s="647"/>
      <c r="CY236" s="647"/>
      <c r="CZ236" s="647"/>
      <c r="DA236" s="647"/>
      <c r="DB236" s="647"/>
      <c r="DC236" s="647"/>
      <c r="DD236" s="647"/>
      <c r="DE236" s="647"/>
      <c r="DF236" s="647"/>
      <c r="DG236" s="647"/>
      <c r="DH236" s="647"/>
      <c r="DI236" s="647"/>
      <c r="DJ236" s="647"/>
      <c r="DK236" s="647"/>
      <c r="DL236" s="647"/>
      <c r="DM236" s="647"/>
      <c r="DN236" s="647"/>
      <c r="DO236" s="647"/>
      <c r="DP236" s="647"/>
      <c r="DQ236" s="647"/>
      <c r="DR236" s="647"/>
      <c r="DS236" s="647"/>
      <c r="DT236" s="647"/>
      <c r="DU236" s="647"/>
      <c r="DV236" s="647"/>
      <c r="DW236" s="647"/>
      <c r="DX236" s="647"/>
      <c r="DY236" s="647"/>
      <c r="DZ236" s="647"/>
      <c r="EA236" s="647"/>
      <c r="EB236" s="647"/>
      <c r="EC236" s="647"/>
      <c r="ED236" s="647"/>
      <c r="EE236" s="647"/>
      <c r="EF236" s="647"/>
      <c r="EG236" s="647"/>
      <c r="EH236" s="647"/>
      <c r="EI236" s="647"/>
      <c r="EJ236" s="647"/>
      <c r="EK236" s="647"/>
      <c r="EL236" s="647"/>
      <c r="EM236" s="647"/>
      <c r="EN236" s="647"/>
      <c r="EO236" s="647"/>
      <c r="EP236" s="647"/>
      <c r="EQ236" s="647"/>
      <c r="ER236" s="647"/>
    </row>
    <row r="237" spans="1:148" s="359" customFormat="1" ht="33.75" x14ac:dyDescent="0.2">
      <c r="A237" s="277" t="s">
        <v>1449</v>
      </c>
      <c r="B237" s="353" t="s">
        <v>1377</v>
      </c>
      <c r="C237" s="353" t="s">
        <v>1274</v>
      </c>
      <c r="D237" s="216" t="s">
        <v>1378</v>
      </c>
      <c r="E237" s="278" t="s">
        <v>1044</v>
      </c>
      <c r="F237" s="278" t="s">
        <v>74</v>
      </c>
      <c r="G237" s="402">
        <v>0.25800000000000001</v>
      </c>
      <c r="H237" s="402">
        <v>0.25800000000000001</v>
      </c>
      <c r="I237" s="354" t="s">
        <v>638</v>
      </c>
      <c r="J237" s="354" t="s">
        <v>642</v>
      </c>
      <c r="K237" s="285">
        <f t="shared" si="44"/>
        <v>4799.5200000000004</v>
      </c>
      <c r="L237" s="285">
        <f t="shared" si="45"/>
        <v>4799.5200000000004</v>
      </c>
      <c r="M237" s="300"/>
      <c r="N237" s="300"/>
      <c r="O237" s="285"/>
      <c r="P237" s="285"/>
      <c r="Q237" s="285"/>
      <c r="R237" s="300"/>
      <c r="S237" s="300"/>
      <c r="T237" s="300"/>
      <c r="U237" s="300"/>
      <c r="V237" s="300"/>
      <c r="W237" s="300"/>
      <c r="X237" s="300"/>
      <c r="Y237" s="300"/>
      <c r="Z237" s="300"/>
      <c r="AA237" s="300"/>
      <c r="AB237" s="300"/>
      <c r="AC237" s="300"/>
      <c r="AD237" s="300"/>
      <c r="AE237" s="300">
        <v>1653.12</v>
      </c>
      <c r="AF237" s="399"/>
      <c r="AG237" s="300"/>
      <c r="AH237" s="300"/>
      <c r="AI237" s="300">
        <v>3146.4</v>
      </c>
      <c r="AJ237" s="300"/>
      <c r="AK237" s="300"/>
      <c r="AL237" s="300"/>
      <c r="AM237" s="300"/>
      <c r="AN237" s="358"/>
      <c r="AO237" s="358"/>
      <c r="AP237" s="358"/>
      <c r="CQ237" s="647"/>
      <c r="CR237" s="647"/>
      <c r="CS237" s="647"/>
      <c r="CT237" s="647"/>
      <c r="CU237" s="647"/>
      <c r="CV237" s="647"/>
      <c r="CW237" s="647"/>
      <c r="CX237" s="647"/>
      <c r="CY237" s="647"/>
      <c r="CZ237" s="647"/>
      <c r="DA237" s="647"/>
      <c r="DB237" s="647"/>
      <c r="DC237" s="647"/>
      <c r="DD237" s="647"/>
      <c r="DE237" s="647"/>
      <c r="DF237" s="647"/>
      <c r="DG237" s="647"/>
      <c r="DH237" s="647"/>
      <c r="DI237" s="647"/>
      <c r="DJ237" s="647"/>
      <c r="DK237" s="647"/>
      <c r="DL237" s="647"/>
      <c r="DM237" s="647"/>
      <c r="DN237" s="647"/>
      <c r="DO237" s="647"/>
      <c r="DP237" s="647"/>
      <c r="DQ237" s="647"/>
      <c r="DR237" s="647"/>
      <c r="DS237" s="647"/>
      <c r="DT237" s="647"/>
      <c r="DU237" s="647"/>
      <c r="DV237" s="647"/>
      <c r="DW237" s="647"/>
      <c r="DX237" s="647"/>
      <c r="DY237" s="647"/>
      <c r="DZ237" s="647"/>
      <c r="EA237" s="647"/>
      <c r="EB237" s="647"/>
      <c r="EC237" s="647"/>
      <c r="ED237" s="647"/>
      <c r="EE237" s="647"/>
      <c r="EF237" s="647"/>
      <c r="EG237" s="647"/>
      <c r="EH237" s="647"/>
      <c r="EI237" s="647"/>
      <c r="EJ237" s="647"/>
      <c r="EK237" s="647"/>
      <c r="EL237" s="647"/>
      <c r="EM237" s="647"/>
      <c r="EN237" s="647"/>
      <c r="EO237" s="647"/>
      <c r="EP237" s="647"/>
      <c r="EQ237" s="647"/>
      <c r="ER237" s="647"/>
    </row>
    <row r="238" spans="1:148" s="359" customFormat="1" ht="33.75" x14ac:dyDescent="0.2">
      <c r="A238" s="277" t="s">
        <v>1450</v>
      </c>
      <c r="B238" s="353" t="s">
        <v>1380</v>
      </c>
      <c r="C238" s="353" t="s">
        <v>1274</v>
      </c>
      <c r="D238" s="216" t="s">
        <v>1381</v>
      </c>
      <c r="E238" s="278" t="s">
        <v>1044</v>
      </c>
      <c r="F238" s="278" t="s">
        <v>74</v>
      </c>
      <c r="G238" s="402">
        <v>0.25800000000000001</v>
      </c>
      <c r="H238" s="402">
        <v>0.25800000000000001</v>
      </c>
      <c r="I238" s="354" t="s">
        <v>638</v>
      </c>
      <c r="J238" s="354" t="s">
        <v>642</v>
      </c>
      <c r="K238" s="285">
        <f t="shared" si="44"/>
        <v>2481.12</v>
      </c>
      <c r="L238" s="285">
        <f t="shared" si="45"/>
        <v>2481.12</v>
      </c>
      <c r="M238" s="300"/>
      <c r="N238" s="300"/>
      <c r="O238" s="285"/>
      <c r="P238" s="285"/>
      <c r="Q238" s="285"/>
      <c r="R238" s="300"/>
      <c r="S238" s="300"/>
      <c r="T238" s="300"/>
      <c r="U238" s="300"/>
      <c r="V238" s="300"/>
      <c r="W238" s="300"/>
      <c r="X238" s="300"/>
      <c r="Y238" s="300"/>
      <c r="Z238" s="300"/>
      <c r="AA238" s="300"/>
      <c r="AB238" s="300"/>
      <c r="AC238" s="300"/>
      <c r="AD238" s="300"/>
      <c r="AE238" s="300">
        <v>1653.12</v>
      </c>
      <c r="AF238" s="399"/>
      <c r="AG238" s="300"/>
      <c r="AH238" s="300"/>
      <c r="AI238" s="300">
        <v>828</v>
      </c>
      <c r="AJ238" s="300"/>
      <c r="AK238" s="300"/>
      <c r="AL238" s="300"/>
      <c r="AM238" s="300"/>
      <c r="AN238" s="358"/>
      <c r="AO238" s="358"/>
      <c r="AP238" s="358"/>
      <c r="CQ238" s="647"/>
      <c r="CR238" s="647"/>
      <c r="CS238" s="647"/>
      <c r="CT238" s="647"/>
      <c r="CU238" s="647"/>
      <c r="CV238" s="647"/>
      <c r="CW238" s="647"/>
      <c r="CX238" s="647"/>
      <c r="CY238" s="647"/>
      <c r="CZ238" s="647"/>
      <c r="DA238" s="647"/>
      <c r="DB238" s="647"/>
      <c r="DC238" s="647"/>
      <c r="DD238" s="647"/>
      <c r="DE238" s="647"/>
      <c r="DF238" s="647"/>
      <c r="DG238" s="647"/>
      <c r="DH238" s="647"/>
      <c r="DI238" s="647"/>
      <c r="DJ238" s="647"/>
      <c r="DK238" s="647"/>
      <c r="DL238" s="647"/>
      <c r="DM238" s="647"/>
      <c r="DN238" s="647"/>
      <c r="DO238" s="647"/>
      <c r="DP238" s="647"/>
      <c r="DQ238" s="647"/>
      <c r="DR238" s="647"/>
      <c r="DS238" s="647"/>
      <c r="DT238" s="647"/>
      <c r="DU238" s="647"/>
      <c r="DV238" s="647"/>
      <c r="DW238" s="647"/>
      <c r="DX238" s="647"/>
      <c r="DY238" s="647"/>
      <c r="DZ238" s="647"/>
      <c r="EA238" s="647"/>
      <c r="EB238" s="647"/>
      <c r="EC238" s="647"/>
      <c r="ED238" s="647"/>
      <c r="EE238" s="647"/>
      <c r="EF238" s="647"/>
      <c r="EG238" s="647"/>
      <c r="EH238" s="647"/>
      <c r="EI238" s="647"/>
      <c r="EJ238" s="647"/>
      <c r="EK238" s="647"/>
      <c r="EL238" s="647"/>
      <c r="EM238" s="647"/>
      <c r="EN238" s="647"/>
      <c r="EO238" s="647"/>
      <c r="EP238" s="647"/>
      <c r="EQ238" s="647"/>
      <c r="ER238" s="647"/>
    </row>
    <row r="239" spans="1:148" s="359" customFormat="1" ht="33.75" x14ac:dyDescent="0.2">
      <c r="A239" s="277" t="s">
        <v>1451</v>
      </c>
      <c r="B239" s="353" t="s">
        <v>1382</v>
      </c>
      <c r="C239" s="353" t="s">
        <v>1274</v>
      </c>
      <c r="D239" s="216" t="s">
        <v>1383</v>
      </c>
      <c r="E239" s="278" t="s">
        <v>1044</v>
      </c>
      <c r="F239" s="278" t="s">
        <v>74</v>
      </c>
      <c r="G239" s="192">
        <v>8.6000000000000007E-2</v>
      </c>
      <c r="H239" s="192">
        <v>8.6000000000000007E-2</v>
      </c>
      <c r="I239" s="354" t="s">
        <v>639</v>
      </c>
      <c r="J239" s="354" t="s">
        <v>644</v>
      </c>
      <c r="K239" s="285">
        <f t="shared" si="44"/>
        <v>5100.6000000000004</v>
      </c>
      <c r="L239" s="285">
        <f t="shared" si="45"/>
        <v>5100.6000000000004</v>
      </c>
      <c r="M239" s="300"/>
      <c r="N239" s="300"/>
      <c r="O239" s="285"/>
      <c r="P239" s="285"/>
      <c r="Q239" s="285"/>
      <c r="R239" s="300"/>
      <c r="S239" s="300"/>
      <c r="T239" s="300"/>
      <c r="U239" s="300"/>
      <c r="V239" s="300"/>
      <c r="W239" s="300"/>
      <c r="X239" s="300"/>
      <c r="Y239" s="300"/>
      <c r="Z239" s="300"/>
      <c r="AA239" s="300"/>
      <c r="AB239" s="300"/>
      <c r="AC239" s="300"/>
      <c r="AD239" s="300"/>
      <c r="AE239" s="300"/>
      <c r="AF239" s="300">
        <v>1731.6</v>
      </c>
      <c r="AG239" s="399"/>
      <c r="AH239" s="399"/>
      <c r="AI239" s="300">
        <v>828</v>
      </c>
      <c r="AJ239" s="399"/>
      <c r="AK239" s="300">
        <v>2541</v>
      </c>
      <c r="AL239" s="300"/>
      <c r="AM239" s="300"/>
      <c r="AN239" s="358"/>
      <c r="AO239" s="358"/>
      <c r="AP239" s="358"/>
      <c r="CQ239" s="647"/>
      <c r="CR239" s="647"/>
      <c r="CS239" s="647"/>
      <c r="CT239" s="647"/>
      <c r="CU239" s="647"/>
      <c r="CV239" s="647"/>
      <c r="CW239" s="647"/>
      <c r="CX239" s="647"/>
      <c r="CY239" s="647"/>
      <c r="CZ239" s="647"/>
      <c r="DA239" s="647"/>
      <c r="DB239" s="647"/>
      <c r="DC239" s="647"/>
      <c r="DD239" s="647"/>
      <c r="DE239" s="647"/>
      <c r="DF239" s="647"/>
      <c r="DG239" s="647"/>
      <c r="DH239" s="647"/>
      <c r="DI239" s="647"/>
      <c r="DJ239" s="647"/>
      <c r="DK239" s="647"/>
      <c r="DL239" s="647"/>
      <c r="DM239" s="647"/>
      <c r="DN239" s="647"/>
      <c r="DO239" s="647"/>
      <c r="DP239" s="647"/>
      <c r="DQ239" s="647"/>
      <c r="DR239" s="647"/>
      <c r="DS239" s="647"/>
      <c r="DT239" s="647"/>
      <c r="DU239" s="647"/>
      <c r="DV239" s="647"/>
      <c r="DW239" s="647"/>
      <c r="DX239" s="647"/>
      <c r="DY239" s="647"/>
      <c r="DZ239" s="647"/>
      <c r="EA239" s="647"/>
      <c r="EB239" s="647"/>
      <c r="EC239" s="647"/>
      <c r="ED239" s="647"/>
      <c r="EE239" s="647"/>
      <c r="EF239" s="647"/>
      <c r="EG239" s="647"/>
      <c r="EH239" s="647"/>
      <c r="EI239" s="647"/>
      <c r="EJ239" s="647"/>
      <c r="EK239" s="647"/>
      <c r="EL239" s="647"/>
      <c r="EM239" s="647"/>
      <c r="EN239" s="647"/>
      <c r="EO239" s="647"/>
      <c r="EP239" s="647"/>
      <c r="EQ239" s="647"/>
      <c r="ER239" s="647"/>
    </row>
    <row r="240" spans="1:148" s="359" customFormat="1" ht="33.75" x14ac:dyDescent="0.2">
      <c r="A240" s="277" t="s">
        <v>1452</v>
      </c>
      <c r="B240" s="353" t="s">
        <v>1384</v>
      </c>
      <c r="C240" s="353" t="s">
        <v>1274</v>
      </c>
      <c r="D240" s="216" t="s">
        <v>1385</v>
      </c>
      <c r="E240" s="278" t="s">
        <v>1044</v>
      </c>
      <c r="F240" s="278" t="s">
        <v>74</v>
      </c>
      <c r="G240" s="192">
        <v>4.3</v>
      </c>
      <c r="H240" s="192">
        <v>4.3</v>
      </c>
      <c r="I240" s="354" t="s">
        <v>639</v>
      </c>
      <c r="J240" s="354" t="s">
        <v>642</v>
      </c>
      <c r="K240" s="285">
        <f t="shared" si="44"/>
        <v>3013.7999999999997</v>
      </c>
      <c r="L240" s="285">
        <f t="shared" si="45"/>
        <v>3013.7999999999997</v>
      </c>
      <c r="M240" s="300"/>
      <c r="N240" s="300"/>
      <c r="O240" s="285"/>
      <c r="P240" s="285"/>
      <c r="Q240" s="285"/>
      <c r="R240" s="300"/>
      <c r="S240" s="300"/>
      <c r="T240" s="300"/>
      <c r="U240" s="300"/>
      <c r="V240" s="300"/>
      <c r="W240" s="300"/>
      <c r="X240" s="300"/>
      <c r="Y240" s="300"/>
      <c r="Z240" s="300"/>
      <c r="AA240" s="300"/>
      <c r="AB240" s="300"/>
      <c r="AC240" s="300"/>
      <c r="AD240" s="300"/>
      <c r="AE240" s="300"/>
      <c r="AF240" s="300">
        <v>2020.1999999999998</v>
      </c>
      <c r="AG240" s="399"/>
      <c r="AH240" s="300"/>
      <c r="AI240" s="300">
        <v>993.59999999999991</v>
      </c>
      <c r="AJ240" s="300"/>
      <c r="AK240" s="300"/>
      <c r="AL240" s="300"/>
      <c r="AM240" s="300"/>
      <c r="AN240" s="358"/>
      <c r="AO240" s="358"/>
      <c r="AP240" s="358"/>
      <c r="CQ240" s="647"/>
      <c r="CR240" s="647"/>
      <c r="CS240" s="647"/>
      <c r="CT240" s="647"/>
      <c r="CU240" s="647"/>
      <c r="CV240" s="647"/>
      <c r="CW240" s="647"/>
      <c r="CX240" s="647"/>
      <c r="CY240" s="647"/>
      <c r="CZ240" s="647"/>
      <c r="DA240" s="647"/>
      <c r="DB240" s="647"/>
      <c r="DC240" s="647"/>
      <c r="DD240" s="647"/>
      <c r="DE240" s="647"/>
      <c r="DF240" s="647"/>
      <c r="DG240" s="647"/>
      <c r="DH240" s="647"/>
      <c r="DI240" s="647"/>
      <c r="DJ240" s="647"/>
      <c r="DK240" s="647"/>
      <c r="DL240" s="647"/>
      <c r="DM240" s="647"/>
      <c r="DN240" s="647"/>
      <c r="DO240" s="647"/>
      <c r="DP240" s="647"/>
      <c r="DQ240" s="647"/>
      <c r="DR240" s="647"/>
      <c r="DS240" s="647"/>
      <c r="DT240" s="647"/>
      <c r="DU240" s="647"/>
      <c r="DV240" s="647"/>
      <c r="DW240" s="647"/>
      <c r="DX240" s="647"/>
      <c r="DY240" s="647"/>
      <c r="DZ240" s="647"/>
      <c r="EA240" s="647"/>
      <c r="EB240" s="647"/>
      <c r="EC240" s="647"/>
      <c r="ED240" s="647"/>
      <c r="EE240" s="647"/>
      <c r="EF240" s="647"/>
      <c r="EG240" s="647"/>
      <c r="EH240" s="647"/>
      <c r="EI240" s="647"/>
      <c r="EJ240" s="647"/>
      <c r="EK240" s="647"/>
      <c r="EL240" s="647"/>
      <c r="EM240" s="647"/>
      <c r="EN240" s="647"/>
      <c r="EO240" s="647"/>
      <c r="EP240" s="647"/>
      <c r="EQ240" s="647"/>
      <c r="ER240" s="647"/>
    </row>
    <row r="241" spans="1:148" s="359" customFormat="1" ht="33.75" x14ac:dyDescent="0.2">
      <c r="A241" s="277" t="s">
        <v>1453</v>
      </c>
      <c r="B241" s="353" t="s">
        <v>1386</v>
      </c>
      <c r="C241" s="353" t="s">
        <v>1274</v>
      </c>
      <c r="D241" s="216" t="s">
        <v>1387</v>
      </c>
      <c r="E241" s="278" t="s">
        <v>1044</v>
      </c>
      <c r="F241" s="278" t="s">
        <v>74</v>
      </c>
      <c r="G241" s="402">
        <v>1.63</v>
      </c>
      <c r="H241" s="402">
        <v>1.63</v>
      </c>
      <c r="I241" s="354" t="s">
        <v>639</v>
      </c>
      <c r="J241" s="354" t="s">
        <v>642</v>
      </c>
      <c r="K241" s="285">
        <f t="shared" si="44"/>
        <v>2559.6</v>
      </c>
      <c r="L241" s="285">
        <f t="shared" si="45"/>
        <v>2559.6</v>
      </c>
      <c r="M241" s="300"/>
      <c r="N241" s="300"/>
      <c r="O241" s="285"/>
      <c r="P241" s="285"/>
      <c r="Q241" s="285"/>
      <c r="R241" s="300"/>
      <c r="S241" s="300"/>
      <c r="T241" s="300"/>
      <c r="U241" s="300"/>
      <c r="V241" s="300"/>
      <c r="W241" s="300"/>
      <c r="X241" s="300"/>
      <c r="Y241" s="300"/>
      <c r="Z241" s="300"/>
      <c r="AA241" s="300"/>
      <c r="AB241" s="300"/>
      <c r="AC241" s="300"/>
      <c r="AD241" s="300"/>
      <c r="AE241" s="300"/>
      <c r="AF241" s="300">
        <v>1731.6</v>
      </c>
      <c r="AG241" s="399"/>
      <c r="AH241" s="300"/>
      <c r="AI241" s="300">
        <v>828</v>
      </c>
      <c r="AJ241" s="300"/>
      <c r="AK241" s="300"/>
      <c r="AL241" s="300"/>
      <c r="AM241" s="300"/>
      <c r="AN241" s="358"/>
      <c r="AO241" s="358"/>
      <c r="AP241" s="358"/>
      <c r="CQ241" s="647"/>
      <c r="CR241" s="647"/>
      <c r="CS241" s="647"/>
      <c r="CT241" s="647"/>
      <c r="CU241" s="647"/>
      <c r="CV241" s="647"/>
      <c r="CW241" s="647"/>
      <c r="CX241" s="647"/>
      <c r="CY241" s="647"/>
      <c r="CZ241" s="647"/>
      <c r="DA241" s="647"/>
      <c r="DB241" s="647"/>
      <c r="DC241" s="647"/>
      <c r="DD241" s="647"/>
      <c r="DE241" s="647"/>
      <c r="DF241" s="647"/>
      <c r="DG241" s="647"/>
      <c r="DH241" s="647"/>
      <c r="DI241" s="647"/>
      <c r="DJ241" s="647"/>
      <c r="DK241" s="647"/>
      <c r="DL241" s="647"/>
      <c r="DM241" s="647"/>
      <c r="DN241" s="647"/>
      <c r="DO241" s="647"/>
      <c r="DP241" s="647"/>
      <c r="DQ241" s="647"/>
      <c r="DR241" s="647"/>
      <c r="DS241" s="647"/>
      <c r="DT241" s="647"/>
      <c r="DU241" s="647"/>
      <c r="DV241" s="647"/>
      <c r="DW241" s="647"/>
      <c r="DX241" s="647"/>
      <c r="DY241" s="647"/>
      <c r="DZ241" s="647"/>
      <c r="EA241" s="647"/>
      <c r="EB241" s="647"/>
      <c r="EC241" s="647"/>
      <c r="ED241" s="647"/>
      <c r="EE241" s="647"/>
      <c r="EF241" s="647"/>
      <c r="EG241" s="647"/>
      <c r="EH241" s="647"/>
      <c r="EI241" s="647"/>
      <c r="EJ241" s="647"/>
      <c r="EK241" s="647"/>
      <c r="EL241" s="647"/>
      <c r="EM241" s="647"/>
      <c r="EN241" s="647"/>
      <c r="EO241" s="647"/>
      <c r="EP241" s="647"/>
      <c r="EQ241" s="647"/>
      <c r="ER241" s="647"/>
    </row>
    <row r="242" spans="1:148" s="367" customFormat="1" ht="24.75" customHeight="1" x14ac:dyDescent="0.2">
      <c r="A242" s="847" t="s">
        <v>1089</v>
      </c>
      <c r="B242" s="847"/>
      <c r="C242" s="847"/>
      <c r="D242" s="847"/>
      <c r="E242" s="847"/>
      <c r="F242" s="847"/>
      <c r="G242" s="847"/>
      <c r="H242" s="847"/>
      <c r="I242" s="847"/>
      <c r="J242" s="847"/>
      <c r="K242" s="443">
        <f>SUM(K163:K241)+SUM(K72:K160)</f>
        <v>13825527.189715462</v>
      </c>
      <c r="L242" s="443">
        <f>SUM(L163:L241)+SUM(L72:L160)</f>
        <v>9001199.364001967</v>
      </c>
      <c r="M242" s="315">
        <f t="shared" ref="M242:AL242" si="46">SUM(M163:M241)+SUM(M72:M160)</f>
        <v>0</v>
      </c>
      <c r="N242" s="315">
        <f t="shared" si="46"/>
        <v>0</v>
      </c>
      <c r="O242" s="443">
        <f t="shared" si="46"/>
        <v>418527.31608022435</v>
      </c>
      <c r="P242" s="443">
        <f t="shared" si="46"/>
        <v>773653.38618777588</v>
      </c>
      <c r="Q242" s="443">
        <f t="shared" si="46"/>
        <v>1172287.8756994861</v>
      </c>
      <c r="R242" s="315">
        <f t="shared" si="46"/>
        <v>1927832.0821169624</v>
      </c>
      <c r="S242" s="315">
        <f t="shared" si="46"/>
        <v>957939.75685305137</v>
      </c>
      <c r="T242" s="315">
        <f t="shared" si="46"/>
        <v>364070.67424917471</v>
      </c>
      <c r="U242" s="315">
        <f t="shared" si="46"/>
        <v>345989.2252293668</v>
      </c>
      <c r="V242" s="315">
        <f t="shared" si="46"/>
        <v>362250.71881514706</v>
      </c>
      <c r="W242" s="315">
        <f t="shared" si="46"/>
        <v>379276.50259945891</v>
      </c>
      <c r="X242" s="315">
        <f t="shared" si="46"/>
        <v>407891.6982216335</v>
      </c>
      <c r="Y242" s="315">
        <f t="shared" si="46"/>
        <v>426962.79563805019</v>
      </c>
      <c r="Z242" s="315">
        <f t="shared" si="46"/>
        <v>447133.33247303852</v>
      </c>
      <c r="AA242" s="315">
        <f t="shared" si="46"/>
        <v>467184.53709927131</v>
      </c>
      <c r="AB242" s="315">
        <f t="shared" si="46"/>
        <v>488884.89578761795</v>
      </c>
      <c r="AC242" s="315">
        <f t="shared" si="46"/>
        <v>512688.44295721507</v>
      </c>
      <c r="AD242" s="315">
        <f t="shared" si="46"/>
        <v>537045.05817620421</v>
      </c>
      <c r="AE242" s="315">
        <f t="shared" si="46"/>
        <v>562010.2043504857</v>
      </c>
      <c r="AF242" s="315">
        <f t="shared" si="46"/>
        <v>588119.1730749585</v>
      </c>
      <c r="AG242" s="315">
        <f t="shared" si="46"/>
        <v>615646.41390948137</v>
      </c>
      <c r="AH242" s="315">
        <f t="shared" si="46"/>
        <v>644725.16896322707</v>
      </c>
      <c r="AI242" s="315">
        <f t="shared" si="46"/>
        <v>675984.3128644987</v>
      </c>
      <c r="AJ242" s="315">
        <f t="shared" si="46"/>
        <v>707796.33836913004</v>
      </c>
      <c r="AK242" s="315">
        <f t="shared" si="46"/>
        <v>19965</v>
      </c>
      <c r="AL242" s="315">
        <f t="shared" si="46"/>
        <v>21662.28</v>
      </c>
      <c r="AM242" s="308"/>
      <c r="AN242" s="308"/>
      <c r="AO242" s="308"/>
      <c r="AP242" s="308"/>
      <c r="CQ242" s="650"/>
      <c r="CR242" s="650"/>
      <c r="CS242" s="650"/>
      <c r="CT242" s="650"/>
      <c r="CU242" s="650"/>
      <c r="CV242" s="650"/>
      <c r="CW242" s="650"/>
      <c r="CX242" s="650"/>
      <c r="CY242" s="650"/>
      <c r="CZ242" s="650"/>
      <c r="DA242" s="650"/>
      <c r="DB242" s="650"/>
      <c r="DC242" s="650"/>
      <c r="DD242" s="650"/>
      <c r="DE242" s="650"/>
      <c r="DF242" s="650"/>
      <c r="DG242" s="650"/>
      <c r="DH242" s="650"/>
      <c r="DI242" s="650"/>
      <c r="DJ242" s="650"/>
      <c r="DK242" s="650"/>
      <c r="DL242" s="650"/>
      <c r="DM242" s="650"/>
      <c r="DN242" s="650"/>
      <c r="DO242" s="650"/>
      <c r="DP242" s="650"/>
      <c r="DQ242" s="650"/>
      <c r="DR242" s="650"/>
      <c r="DS242" s="650"/>
      <c r="DT242" s="650"/>
      <c r="DU242" s="650"/>
      <c r="DV242" s="650"/>
      <c r="DW242" s="650"/>
      <c r="DX242" s="650"/>
      <c r="DY242" s="650"/>
      <c r="DZ242" s="650"/>
      <c r="EA242" s="650"/>
      <c r="EB242" s="650"/>
      <c r="EC242" s="650"/>
      <c r="ED242" s="650"/>
      <c r="EE242" s="650"/>
      <c r="EF242" s="650"/>
      <c r="EG242" s="650"/>
      <c r="EH242" s="650"/>
      <c r="EI242" s="650"/>
      <c r="EJ242" s="650"/>
      <c r="EK242" s="650"/>
      <c r="EL242" s="650"/>
      <c r="EM242" s="650"/>
      <c r="EN242" s="650"/>
      <c r="EO242" s="650"/>
      <c r="EP242" s="650"/>
      <c r="EQ242" s="650"/>
      <c r="ER242" s="650"/>
    </row>
    <row r="243" spans="1:148" s="367" customFormat="1" ht="24.75" customHeight="1" x14ac:dyDescent="0.2">
      <c r="A243" s="859" t="s">
        <v>1090</v>
      </c>
      <c r="B243" s="859"/>
      <c r="C243" s="859"/>
      <c r="D243" s="859"/>
      <c r="E243" s="859"/>
      <c r="F243" s="859"/>
      <c r="G243" s="859"/>
      <c r="H243" s="859"/>
      <c r="I243" s="859"/>
      <c r="J243" s="859"/>
      <c r="K243" s="859"/>
      <c r="L243" s="859"/>
      <c r="M243" s="859"/>
      <c r="N243" s="859"/>
      <c r="O243" s="859"/>
      <c r="P243" s="859"/>
      <c r="Q243" s="859"/>
      <c r="R243" s="859"/>
      <c r="S243" s="859"/>
      <c r="T243" s="859"/>
      <c r="U243" s="859"/>
      <c r="V243" s="859"/>
      <c r="W243" s="860"/>
      <c r="X243" s="523"/>
      <c r="Y243" s="524"/>
      <c r="Z243" s="524"/>
      <c r="AA243" s="524"/>
      <c r="AB243" s="524"/>
      <c r="AC243" s="524"/>
      <c r="AD243" s="308"/>
      <c r="AE243" s="308"/>
      <c r="AF243" s="308"/>
      <c r="AG243" s="308"/>
      <c r="AH243" s="308"/>
      <c r="AI243" s="308"/>
      <c r="AJ243" s="308"/>
      <c r="AK243" s="308"/>
      <c r="AL243" s="308"/>
      <c r="AM243" s="308"/>
      <c r="AN243" s="308"/>
      <c r="AO243" s="308"/>
      <c r="AP243" s="308"/>
      <c r="CQ243" s="650"/>
      <c r="CR243" s="650"/>
      <c r="CS243" s="650"/>
      <c r="CT243" s="650"/>
      <c r="CU243" s="650"/>
      <c r="CV243" s="650"/>
      <c r="CW243" s="650"/>
      <c r="CX243" s="650"/>
      <c r="CY243" s="650"/>
      <c r="CZ243" s="650"/>
      <c r="DA243" s="650"/>
      <c r="DB243" s="650"/>
      <c r="DC243" s="650"/>
      <c r="DD243" s="650"/>
      <c r="DE243" s="650"/>
      <c r="DF243" s="650"/>
      <c r="DG243" s="650"/>
      <c r="DH243" s="650"/>
      <c r="DI243" s="650"/>
      <c r="DJ243" s="650"/>
      <c r="DK243" s="650"/>
      <c r="DL243" s="650"/>
      <c r="DM243" s="650"/>
      <c r="DN243" s="650"/>
      <c r="DO243" s="650"/>
      <c r="DP243" s="650"/>
      <c r="DQ243" s="650"/>
      <c r="DR243" s="650"/>
      <c r="DS243" s="650"/>
      <c r="DT243" s="650"/>
      <c r="DU243" s="650"/>
      <c r="DV243" s="650"/>
      <c r="DW243" s="650"/>
      <c r="DX243" s="650"/>
      <c r="DY243" s="650"/>
      <c r="DZ243" s="650"/>
      <c r="EA243" s="650"/>
      <c r="EB243" s="650"/>
      <c r="EC243" s="650"/>
      <c r="ED243" s="650"/>
      <c r="EE243" s="650"/>
      <c r="EF243" s="650"/>
      <c r="EG243" s="650"/>
      <c r="EH243" s="650"/>
      <c r="EI243" s="650"/>
      <c r="EJ243" s="650"/>
      <c r="EK243" s="650"/>
      <c r="EL243" s="650"/>
      <c r="EM243" s="650"/>
      <c r="EN243" s="650"/>
      <c r="EO243" s="650"/>
      <c r="EP243" s="650"/>
      <c r="EQ243" s="650"/>
      <c r="ER243" s="650"/>
    </row>
    <row r="244" spans="1:148" s="367" customFormat="1" ht="45" x14ac:dyDescent="0.2">
      <c r="A244" s="502" t="s">
        <v>1091</v>
      </c>
      <c r="B244" s="353" t="s">
        <v>1237</v>
      </c>
      <c r="C244" s="278" t="s">
        <v>1092</v>
      </c>
      <c r="D244" s="216" t="s">
        <v>1093</v>
      </c>
      <c r="E244" s="278" t="s">
        <v>1044</v>
      </c>
      <c r="F244" s="278" t="s">
        <v>74</v>
      </c>
      <c r="G244" s="277">
        <v>0.9</v>
      </c>
      <c r="H244" s="277">
        <v>0.9</v>
      </c>
      <c r="I244" s="502" t="s">
        <v>484</v>
      </c>
      <c r="J244" s="502" t="s">
        <v>625</v>
      </c>
      <c r="K244" s="285">
        <f>SUM(N244:U244)</f>
        <v>6755.9800000000005</v>
      </c>
      <c r="L244" s="285">
        <v>6181.2</v>
      </c>
      <c r="M244" s="403"/>
      <c r="N244" s="506"/>
      <c r="O244" s="503">
        <v>247.25</v>
      </c>
      <c r="P244" s="503">
        <v>388.67</v>
      </c>
      <c r="Q244" s="503">
        <v>5765</v>
      </c>
      <c r="R244" s="314">
        <v>355.06</v>
      </c>
      <c r="S244" s="314"/>
      <c r="T244" s="314"/>
      <c r="U244" s="314"/>
      <c r="V244" s="508">
        <f>K244-N244-O244-P244-Q244-R244-S244-T244-U244</f>
        <v>3.979039320256561E-13</v>
      </c>
      <c r="W244" s="501"/>
      <c r="X244" s="523"/>
      <c r="Y244" s="524"/>
      <c r="Z244" s="524"/>
      <c r="AA244" s="524"/>
      <c r="AB244" s="524"/>
      <c r="AC244" s="524"/>
      <c r="AD244" s="308"/>
      <c r="AE244" s="308"/>
      <c r="AF244" s="308"/>
      <c r="AG244" s="308"/>
      <c r="AH244" s="308"/>
      <c r="AI244" s="308"/>
      <c r="AJ244" s="308"/>
      <c r="AK244" s="308"/>
      <c r="AL244" s="308"/>
      <c r="AM244" s="308"/>
      <c r="AN244" s="308"/>
      <c r="AO244" s="308"/>
      <c r="AP244" s="308"/>
      <c r="CQ244" s="650"/>
      <c r="CR244" s="650"/>
      <c r="CS244" s="650"/>
      <c r="CT244" s="650"/>
      <c r="CU244" s="650"/>
      <c r="CV244" s="650"/>
      <c r="CW244" s="650"/>
      <c r="CX244" s="650"/>
      <c r="CY244" s="650"/>
      <c r="CZ244" s="650"/>
      <c r="DA244" s="650"/>
      <c r="DB244" s="650"/>
      <c r="DC244" s="650"/>
      <c r="DD244" s="650"/>
      <c r="DE244" s="650"/>
      <c r="DF244" s="650"/>
      <c r="DG244" s="650"/>
      <c r="DH244" s="650"/>
      <c r="DI244" s="650"/>
      <c r="DJ244" s="650"/>
      <c r="DK244" s="650"/>
      <c r="DL244" s="650"/>
      <c r="DM244" s="650"/>
      <c r="DN244" s="650"/>
      <c r="DO244" s="650"/>
      <c r="DP244" s="650"/>
      <c r="DQ244" s="650"/>
      <c r="DR244" s="650"/>
      <c r="DS244" s="650"/>
      <c r="DT244" s="650"/>
      <c r="DU244" s="650"/>
      <c r="DV244" s="650"/>
      <c r="DW244" s="650"/>
      <c r="DX244" s="650"/>
      <c r="DY244" s="650"/>
      <c r="DZ244" s="650"/>
      <c r="EA244" s="650"/>
      <c r="EB244" s="650"/>
      <c r="EC244" s="650"/>
      <c r="ED244" s="650"/>
      <c r="EE244" s="650"/>
      <c r="EF244" s="650"/>
      <c r="EG244" s="650"/>
      <c r="EH244" s="650"/>
      <c r="EI244" s="650"/>
      <c r="EJ244" s="650"/>
      <c r="EK244" s="650"/>
      <c r="EL244" s="650"/>
      <c r="EM244" s="650"/>
      <c r="EN244" s="650"/>
      <c r="EO244" s="650"/>
      <c r="EP244" s="650"/>
      <c r="EQ244" s="650"/>
      <c r="ER244" s="650"/>
    </row>
    <row r="245" spans="1:148" s="380" customFormat="1" ht="45" x14ac:dyDescent="0.2">
      <c r="A245" s="502" t="s">
        <v>1094</v>
      </c>
      <c r="B245" s="353" t="s">
        <v>1238</v>
      </c>
      <c r="C245" s="278" t="s">
        <v>1092</v>
      </c>
      <c r="D245" s="216" t="s">
        <v>1095</v>
      </c>
      <c r="E245" s="278" t="s">
        <v>1044</v>
      </c>
      <c r="F245" s="278" t="s">
        <v>74</v>
      </c>
      <c r="G245" s="277">
        <v>6.2</v>
      </c>
      <c r="H245" s="277">
        <v>6.2</v>
      </c>
      <c r="I245" s="502" t="s">
        <v>484</v>
      </c>
      <c r="J245" s="502" t="s">
        <v>625</v>
      </c>
      <c r="K245" s="285">
        <f>SUM(N245:U245)</f>
        <v>7396.2599999999993</v>
      </c>
      <c r="L245" s="285">
        <v>6767</v>
      </c>
      <c r="M245" s="508"/>
      <c r="N245" s="506"/>
      <c r="O245" s="503">
        <v>270.68</v>
      </c>
      <c r="P245" s="503">
        <v>425.51</v>
      </c>
      <c r="Q245" s="503">
        <v>6311.36</v>
      </c>
      <c r="R245" s="508">
        <v>388.71</v>
      </c>
      <c r="S245" s="508"/>
      <c r="T245" s="508"/>
      <c r="U245" s="508"/>
      <c r="V245" s="508">
        <f>K245-N245-O245-P245-Q245-R245-S245-T245-U245</f>
        <v>-8.5265128291212022E-13</v>
      </c>
      <c r="W245" s="507"/>
      <c r="X245" s="523"/>
      <c r="Y245" s="524"/>
      <c r="Z245" s="524"/>
      <c r="AA245" s="524"/>
      <c r="AB245" s="524"/>
      <c r="AC245" s="524"/>
      <c r="AD245" s="525"/>
      <c r="AE245" s="525"/>
      <c r="AF245" s="525"/>
      <c r="AG245" s="525"/>
      <c r="AH245" s="525"/>
      <c r="AI245" s="525"/>
      <c r="AJ245" s="525"/>
      <c r="AK245" s="525"/>
      <c r="AL245" s="525"/>
      <c r="AM245" s="525"/>
      <c r="AN245" s="525"/>
      <c r="AO245" s="525"/>
      <c r="AP245" s="525"/>
      <c r="CQ245" s="651"/>
      <c r="CR245" s="651"/>
      <c r="CS245" s="651"/>
      <c r="CT245" s="651"/>
      <c r="CU245" s="651"/>
      <c r="CV245" s="651"/>
      <c r="CW245" s="651"/>
      <c r="CX245" s="651"/>
      <c r="CY245" s="651"/>
      <c r="CZ245" s="651"/>
      <c r="DA245" s="651"/>
      <c r="DB245" s="651"/>
      <c r="DC245" s="651"/>
      <c r="DD245" s="651"/>
      <c r="DE245" s="651"/>
      <c r="DF245" s="651"/>
      <c r="DG245" s="651"/>
      <c r="DH245" s="651"/>
      <c r="DI245" s="651"/>
      <c r="DJ245" s="651"/>
      <c r="DK245" s="651"/>
      <c r="DL245" s="651"/>
      <c r="DM245" s="651"/>
      <c r="DN245" s="651"/>
      <c r="DO245" s="651"/>
      <c r="DP245" s="651"/>
      <c r="DQ245" s="651"/>
      <c r="DR245" s="651"/>
      <c r="DS245" s="651"/>
      <c r="DT245" s="651"/>
      <c r="DU245" s="651"/>
      <c r="DV245" s="651"/>
      <c r="DW245" s="651"/>
      <c r="DX245" s="651"/>
      <c r="DY245" s="651"/>
      <c r="DZ245" s="651"/>
      <c r="EA245" s="651"/>
      <c r="EB245" s="651"/>
      <c r="EC245" s="651"/>
      <c r="ED245" s="651"/>
      <c r="EE245" s="651"/>
      <c r="EF245" s="651"/>
      <c r="EG245" s="651"/>
      <c r="EH245" s="651"/>
      <c r="EI245" s="651"/>
      <c r="EJ245" s="651"/>
      <c r="EK245" s="651"/>
      <c r="EL245" s="651"/>
      <c r="EM245" s="651"/>
      <c r="EN245" s="651"/>
      <c r="EO245" s="651"/>
      <c r="EP245" s="651"/>
      <c r="EQ245" s="651"/>
      <c r="ER245" s="651"/>
    </row>
    <row r="246" spans="1:148" s="367" customFormat="1" ht="24.75" customHeight="1" x14ac:dyDescent="0.2">
      <c r="A246" s="847" t="s">
        <v>1096</v>
      </c>
      <c r="B246" s="847"/>
      <c r="C246" s="847"/>
      <c r="D246" s="847"/>
      <c r="E246" s="847"/>
      <c r="F246" s="847"/>
      <c r="G246" s="847"/>
      <c r="H246" s="847"/>
      <c r="I246" s="847"/>
      <c r="J246" s="847"/>
      <c r="K246" s="443">
        <f>SUM(K244:K245)</f>
        <v>14152.24</v>
      </c>
      <c r="L246" s="443">
        <f>SUM(L244:L245)</f>
        <v>12948.2</v>
      </c>
      <c r="M246" s="315"/>
      <c r="N246" s="315">
        <f>SUM(N244:N245)</f>
        <v>0</v>
      </c>
      <c r="O246" s="443">
        <f>SUM(O244:O245)</f>
        <v>517.93000000000006</v>
      </c>
      <c r="P246" s="443">
        <f>SUM(P244:P245)</f>
        <v>814.18000000000006</v>
      </c>
      <c r="Q246" s="443">
        <f>SUM(Q244:Q245)</f>
        <v>12076.36</v>
      </c>
      <c r="R246" s="315">
        <f>SUM(R244:R245)</f>
        <v>743.77</v>
      </c>
      <c r="S246" s="315">
        <f t="shared" ref="S246:V246" si="47">SUM(S244:S245)</f>
        <v>0</v>
      </c>
      <c r="T246" s="315">
        <f t="shared" si="47"/>
        <v>0</v>
      </c>
      <c r="U246" s="315">
        <f t="shared" si="47"/>
        <v>0</v>
      </c>
      <c r="V246" s="315">
        <f t="shared" si="47"/>
        <v>-4.5474735088646412E-13</v>
      </c>
      <c r="W246" s="404">
        <f>SUM(W245:W245)</f>
        <v>0</v>
      </c>
      <c r="X246" s="523"/>
      <c r="Y246" s="524"/>
      <c r="Z246" s="524"/>
      <c r="AA246" s="524"/>
      <c r="AB246" s="524"/>
      <c r="AC246" s="524"/>
      <c r="AD246" s="308"/>
      <c r="AE246" s="308"/>
      <c r="AF246" s="308"/>
      <c r="AG246" s="308"/>
      <c r="AH246" s="308"/>
      <c r="AI246" s="308"/>
      <c r="AJ246" s="308"/>
      <c r="AK246" s="308"/>
      <c r="AL246" s="308"/>
      <c r="AM246" s="308"/>
      <c r="AN246" s="308"/>
      <c r="AO246" s="308"/>
      <c r="AP246" s="308"/>
      <c r="CQ246" s="650"/>
      <c r="CR246" s="650"/>
      <c r="CS246" s="650"/>
      <c r="CT246" s="650"/>
      <c r="CU246" s="650"/>
      <c r="CV246" s="650"/>
      <c r="CW246" s="650"/>
      <c r="CX246" s="650"/>
      <c r="CY246" s="650"/>
      <c r="CZ246" s="650"/>
      <c r="DA246" s="650"/>
      <c r="DB246" s="650"/>
      <c r="DC246" s="650"/>
      <c r="DD246" s="650"/>
      <c r="DE246" s="650"/>
      <c r="DF246" s="650"/>
      <c r="DG246" s="650"/>
      <c r="DH246" s="650"/>
      <c r="DI246" s="650"/>
      <c r="DJ246" s="650"/>
      <c r="DK246" s="650"/>
      <c r="DL246" s="650"/>
      <c r="DM246" s="650"/>
      <c r="DN246" s="650"/>
      <c r="DO246" s="650"/>
      <c r="DP246" s="650"/>
      <c r="DQ246" s="650"/>
      <c r="DR246" s="650"/>
      <c r="DS246" s="650"/>
      <c r="DT246" s="650"/>
      <c r="DU246" s="650"/>
      <c r="DV246" s="650"/>
      <c r="DW246" s="650"/>
      <c r="DX246" s="650"/>
      <c r="DY246" s="650"/>
      <c r="DZ246" s="650"/>
      <c r="EA246" s="650"/>
      <c r="EB246" s="650"/>
      <c r="EC246" s="650"/>
      <c r="ED246" s="650"/>
      <c r="EE246" s="650"/>
      <c r="EF246" s="650"/>
      <c r="EG246" s="650"/>
      <c r="EH246" s="650"/>
      <c r="EI246" s="650"/>
      <c r="EJ246" s="650"/>
      <c r="EK246" s="650"/>
      <c r="EL246" s="650"/>
      <c r="EM246" s="650"/>
      <c r="EN246" s="650"/>
      <c r="EO246" s="650"/>
      <c r="EP246" s="650"/>
      <c r="EQ246" s="650"/>
      <c r="ER246" s="650"/>
    </row>
    <row r="247" spans="1:148" s="367" customFormat="1" ht="24.75" customHeight="1" x14ac:dyDescent="0.2">
      <c r="A247" s="848" t="s">
        <v>1097</v>
      </c>
      <c r="B247" s="849"/>
      <c r="C247" s="849"/>
      <c r="D247" s="849"/>
      <c r="E247" s="849"/>
      <c r="F247" s="849"/>
      <c r="G247" s="849"/>
      <c r="H247" s="849"/>
      <c r="I247" s="849"/>
      <c r="J247" s="849"/>
      <c r="K247" s="849"/>
      <c r="L247" s="849"/>
      <c r="M247" s="849"/>
      <c r="N247" s="849"/>
      <c r="O247" s="849"/>
      <c r="P247" s="849"/>
      <c r="Q247" s="849"/>
      <c r="R247" s="849"/>
      <c r="S247" s="849"/>
      <c r="T247" s="849"/>
      <c r="U247" s="849"/>
      <c r="V247" s="849"/>
      <c r="W247" s="850"/>
      <c r="X247" s="523"/>
      <c r="Y247" s="524"/>
      <c r="Z247" s="524"/>
      <c r="AA247" s="524"/>
      <c r="AB247" s="524"/>
      <c r="AC247" s="524"/>
      <c r="AD247" s="308"/>
      <c r="AE247" s="308"/>
      <c r="AF247" s="308"/>
      <c r="AG247" s="308"/>
      <c r="AH247" s="308"/>
      <c r="AI247" s="308"/>
      <c r="AJ247" s="308"/>
      <c r="AK247" s="308"/>
      <c r="AL247" s="308"/>
      <c r="AM247" s="308"/>
      <c r="AN247" s="308"/>
      <c r="AO247" s="308"/>
      <c r="AP247" s="308"/>
      <c r="CQ247" s="650"/>
      <c r="CR247" s="650"/>
      <c r="CS247" s="650"/>
      <c r="CT247" s="650"/>
      <c r="CU247" s="650"/>
      <c r="CV247" s="650"/>
      <c r="CW247" s="650"/>
      <c r="CX247" s="650"/>
      <c r="CY247" s="650"/>
      <c r="CZ247" s="650"/>
      <c r="DA247" s="650"/>
      <c r="DB247" s="650"/>
      <c r="DC247" s="650"/>
      <c r="DD247" s="650"/>
      <c r="DE247" s="650"/>
      <c r="DF247" s="650"/>
      <c r="DG247" s="650"/>
      <c r="DH247" s="650"/>
      <c r="DI247" s="650"/>
      <c r="DJ247" s="650"/>
      <c r="DK247" s="650"/>
      <c r="DL247" s="650"/>
      <c r="DM247" s="650"/>
      <c r="DN247" s="650"/>
      <c r="DO247" s="650"/>
      <c r="DP247" s="650"/>
      <c r="DQ247" s="650"/>
      <c r="DR247" s="650"/>
      <c r="DS247" s="650"/>
      <c r="DT247" s="650"/>
      <c r="DU247" s="650"/>
      <c r="DV247" s="650"/>
      <c r="DW247" s="650"/>
      <c r="DX247" s="650"/>
      <c r="DY247" s="650"/>
      <c r="DZ247" s="650"/>
      <c r="EA247" s="650"/>
      <c r="EB247" s="650"/>
      <c r="EC247" s="650"/>
      <c r="ED247" s="650"/>
      <c r="EE247" s="650"/>
      <c r="EF247" s="650"/>
      <c r="EG247" s="650"/>
      <c r="EH247" s="650"/>
      <c r="EI247" s="650"/>
      <c r="EJ247" s="650"/>
      <c r="EK247" s="650"/>
      <c r="EL247" s="650"/>
      <c r="EM247" s="650"/>
      <c r="EN247" s="650"/>
      <c r="EO247" s="650"/>
      <c r="EP247" s="650"/>
      <c r="EQ247" s="650"/>
      <c r="ER247" s="650"/>
    </row>
    <row r="248" spans="1:148" s="380" customFormat="1" ht="24.75" customHeight="1" x14ac:dyDescent="0.2">
      <c r="A248" s="848" t="s">
        <v>1098</v>
      </c>
      <c r="B248" s="849"/>
      <c r="C248" s="849"/>
      <c r="D248" s="849"/>
      <c r="E248" s="849"/>
      <c r="F248" s="849"/>
      <c r="G248" s="849"/>
      <c r="H248" s="849"/>
      <c r="I248" s="849"/>
      <c r="J248" s="849"/>
      <c r="K248" s="849"/>
      <c r="L248" s="849"/>
      <c r="M248" s="849"/>
      <c r="N248" s="849"/>
      <c r="O248" s="849"/>
      <c r="P248" s="849"/>
      <c r="Q248" s="849"/>
      <c r="R248" s="849"/>
      <c r="S248" s="849"/>
      <c r="T248" s="849"/>
      <c r="U248" s="849"/>
      <c r="V248" s="849"/>
      <c r="W248" s="850"/>
      <c r="X248" s="523"/>
      <c r="Y248" s="524"/>
      <c r="Z248" s="524"/>
      <c r="AA248" s="524"/>
      <c r="AB248" s="524"/>
      <c r="AC248" s="524"/>
      <c r="AD248" s="525"/>
      <c r="AE248" s="525"/>
      <c r="AF248" s="525"/>
      <c r="AG248" s="525"/>
      <c r="AH248" s="525"/>
      <c r="AI248" s="525"/>
      <c r="AJ248" s="525"/>
      <c r="AK248" s="525"/>
      <c r="AL248" s="525"/>
      <c r="AM248" s="525"/>
      <c r="AN248" s="525"/>
      <c r="AO248" s="525"/>
      <c r="AP248" s="525"/>
      <c r="CQ248" s="651"/>
      <c r="CR248" s="651"/>
      <c r="CS248" s="651"/>
      <c r="CT248" s="651"/>
      <c r="CU248" s="651"/>
      <c r="CV248" s="651"/>
      <c r="CW248" s="651"/>
      <c r="CX248" s="651"/>
      <c r="CY248" s="651"/>
      <c r="CZ248" s="651"/>
      <c r="DA248" s="651"/>
      <c r="DB248" s="651"/>
      <c r="DC248" s="651"/>
      <c r="DD248" s="651"/>
      <c r="DE248" s="651"/>
      <c r="DF248" s="651"/>
      <c r="DG248" s="651"/>
      <c r="DH248" s="651"/>
      <c r="DI248" s="651"/>
      <c r="DJ248" s="651"/>
      <c r="DK248" s="651"/>
      <c r="DL248" s="651"/>
      <c r="DM248" s="651"/>
      <c r="DN248" s="651"/>
      <c r="DO248" s="651"/>
      <c r="DP248" s="651"/>
      <c r="DQ248" s="651"/>
      <c r="DR248" s="651"/>
      <c r="DS248" s="651"/>
      <c r="DT248" s="651"/>
      <c r="DU248" s="651"/>
      <c r="DV248" s="651"/>
      <c r="DW248" s="651"/>
      <c r="DX248" s="651"/>
      <c r="DY248" s="651"/>
      <c r="DZ248" s="651"/>
      <c r="EA248" s="651"/>
      <c r="EB248" s="651"/>
      <c r="EC248" s="651"/>
      <c r="ED248" s="651"/>
      <c r="EE248" s="651"/>
      <c r="EF248" s="651"/>
      <c r="EG248" s="651"/>
      <c r="EH248" s="651"/>
      <c r="EI248" s="651"/>
      <c r="EJ248" s="651"/>
      <c r="EK248" s="651"/>
      <c r="EL248" s="651"/>
      <c r="EM248" s="651"/>
      <c r="EN248" s="651"/>
      <c r="EO248" s="651"/>
      <c r="EP248" s="651"/>
      <c r="EQ248" s="651"/>
      <c r="ER248" s="651"/>
    </row>
    <row r="249" spans="1:148" s="380" customFormat="1" ht="24.75" customHeight="1" x14ac:dyDescent="0.2">
      <c r="A249" s="316" t="s">
        <v>1099</v>
      </c>
      <c r="B249" s="405"/>
      <c r="C249" s="405"/>
      <c r="D249" s="242"/>
      <c r="E249" s="405"/>
      <c r="F249" s="316"/>
      <c r="G249" s="277"/>
      <c r="H249" s="277"/>
      <c r="I249" s="406"/>
      <c r="J249" s="406"/>
      <c r="K249" s="244"/>
      <c r="L249" s="212"/>
      <c r="M249" s="316"/>
      <c r="N249" s="316"/>
      <c r="O249" s="243"/>
      <c r="P249" s="243"/>
      <c r="Q249" s="243"/>
      <c r="R249" s="316"/>
      <c r="S249" s="316"/>
      <c r="T249" s="316"/>
      <c r="U249" s="316"/>
      <c r="V249" s="275"/>
      <c r="W249" s="407"/>
      <c r="X249" s="523"/>
      <c r="Y249" s="524"/>
      <c r="Z249" s="524"/>
      <c r="AA249" s="524"/>
      <c r="AB249" s="524"/>
      <c r="AC249" s="524"/>
      <c r="AD249" s="525"/>
      <c r="AE249" s="525"/>
      <c r="AF249" s="525"/>
      <c r="AG249" s="525"/>
      <c r="AH249" s="525"/>
      <c r="AI249" s="525"/>
      <c r="AJ249" s="525"/>
      <c r="AK249" s="525"/>
      <c r="AL249" s="525"/>
      <c r="AM249" s="525"/>
      <c r="AN249" s="525"/>
      <c r="AO249" s="525"/>
      <c r="AP249" s="525"/>
      <c r="CQ249" s="651"/>
      <c r="CR249" s="651"/>
      <c r="CS249" s="651"/>
      <c r="CT249" s="651"/>
      <c r="CU249" s="651"/>
      <c r="CV249" s="651"/>
      <c r="CW249" s="651"/>
      <c r="CX249" s="651"/>
      <c r="CY249" s="651"/>
      <c r="CZ249" s="651"/>
      <c r="DA249" s="651"/>
      <c r="DB249" s="651"/>
      <c r="DC249" s="651"/>
      <c r="DD249" s="651"/>
      <c r="DE249" s="651"/>
      <c r="DF249" s="651"/>
      <c r="DG249" s="651"/>
      <c r="DH249" s="651"/>
      <c r="DI249" s="651"/>
      <c r="DJ249" s="651"/>
      <c r="DK249" s="651"/>
      <c r="DL249" s="651"/>
      <c r="DM249" s="651"/>
      <c r="DN249" s="651"/>
      <c r="DO249" s="651"/>
      <c r="DP249" s="651"/>
      <c r="DQ249" s="651"/>
      <c r="DR249" s="651"/>
      <c r="DS249" s="651"/>
      <c r="DT249" s="651"/>
      <c r="DU249" s="651"/>
      <c r="DV249" s="651"/>
      <c r="DW249" s="651"/>
      <c r="DX249" s="651"/>
      <c r="DY249" s="651"/>
      <c r="DZ249" s="651"/>
      <c r="EA249" s="651"/>
      <c r="EB249" s="651"/>
      <c r="EC249" s="651"/>
      <c r="ED249" s="651"/>
      <c r="EE249" s="651"/>
      <c r="EF249" s="651"/>
      <c r="EG249" s="651"/>
      <c r="EH249" s="651"/>
      <c r="EI249" s="651"/>
      <c r="EJ249" s="651"/>
      <c r="EK249" s="651"/>
      <c r="EL249" s="651"/>
      <c r="EM249" s="651"/>
      <c r="EN249" s="651"/>
      <c r="EO249" s="651"/>
      <c r="EP249" s="651"/>
      <c r="EQ249" s="651"/>
      <c r="ER249" s="651"/>
    </row>
    <row r="250" spans="1:148" s="380" customFormat="1" ht="24.75" customHeight="1" x14ac:dyDescent="0.2">
      <c r="A250" s="316" t="s">
        <v>1100</v>
      </c>
      <c r="B250" s="405"/>
      <c r="C250" s="405"/>
      <c r="D250" s="242"/>
      <c r="E250" s="405"/>
      <c r="F250" s="316"/>
      <c r="G250" s="277"/>
      <c r="H250" s="277"/>
      <c r="I250" s="406"/>
      <c r="J250" s="406"/>
      <c r="K250" s="244"/>
      <c r="L250" s="212"/>
      <c r="M250" s="316"/>
      <c r="N250" s="316"/>
      <c r="O250" s="243"/>
      <c r="P250" s="243"/>
      <c r="Q250" s="243"/>
      <c r="R250" s="316"/>
      <c r="S250" s="316"/>
      <c r="T250" s="316"/>
      <c r="U250" s="316"/>
      <c r="V250" s="275"/>
      <c r="W250" s="407"/>
      <c r="X250" s="523"/>
      <c r="Y250" s="524"/>
      <c r="Z250" s="524"/>
      <c r="AA250" s="524"/>
      <c r="AB250" s="524"/>
      <c r="AC250" s="524"/>
      <c r="AD250" s="525"/>
      <c r="AE250" s="525"/>
      <c r="AF250" s="525"/>
      <c r="AG250" s="525"/>
      <c r="AH250" s="525"/>
      <c r="AI250" s="525"/>
      <c r="AJ250" s="525"/>
      <c r="AK250" s="525"/>
      <c r="AL250" s="525"/>
      <c r="AM250" s="525"/>
      <c r="AN250" s="525"/>
      <c r="AO250" s="525"/>
      <c r="AP250" s="525"/>
      <c r="CQ250" s="651"/>
      <c r="CR250" s="651"/>
      <c r="CS250" s="651"/>
      <c r="CT250" s="651"/>
      <c r="CU250" s="651"/>
      <c r="CV250" s="651"/>
      <c r="CW250" s="651"/>
      <c r="CX250" s="651"/>
      <c r="CY250" s="651"/>
      <c r="CZ250" s="651"/>
      <c r="DA250" s="651"/>
      <c r="DB250" s="651"/>
      <c r="DC250" s="651"/>
      <c r="DD250" s="651"/>
      <c r="DE250" s="651"/>
      <c r="DF250" s="651"/>
      <c r="DG250" s="651"/>
      <c r="DH250" s="651"/>
      <c r="DI250" s="651"/>
      <c r="DJ250" s="651"/>
      <c r="DK250" s="651"/>
      <c r="DL250" s="651"/>
      <c r="DM250" s="651"/>
      <c r="DN250" s="651"/>
      <c r="DO250" s="651"/>
      <c r="DP250" s="651"/>
      <c r="DQ250" s="651"/>
      <c r="DR250" s="651"/>
      <c r="DS250" s="651"/>
      <c r="DT250" s="651"/>
      <c r="DU250" s="651"/>
      <c r="DV250" s="651"/>
      <c r="DW250" s="651"/>
      <c r="DX250" s="651"/>
      <c r="DY250" s="651"/>
      <c r="DZ250" s="651"/>
      <c r="EA250" s="651"/>
      <c r="EB250" s="651"/>
      <c r="EC250" s="651"/>
      <c r="ED250" s="651"/>
      <c r="EE250" s="651"/>
      <c r="EF250" s="651"/>
      <c r="EG250" s="651"/>
      <c r="EH250" s="651"/>
      <c r="EI250" s="651"/>
      <c r="EJ250" s="651"/>
      <c r="EK250" s="651"/>
      <c r="EL250" s="651"/>
      <c r="EM250" s="651"/>
      <c r="EN250" s="651"/>
      <c r="EO250" s="651"/>
      <c r="EP250" s="651"/>
      <c r="EQ250" s="651"/>
      <c r="ER250" s="651"/>
    </row>
    <row r="251" spans="1:148" s="380" customFormat="1" ht="24.75" customHeight="1" x14ac:dyDescent="0.2">
      <c r="A251" s="848" t="s">
        <v>1101</v>
      </c>
      <c r="B251" s="849"/>
      <c r="C251" s="849"/>
      <c r="D251" s="849"/>
      <c r="E251" s="849"/>
      <c r="F251" s="849"/>
      <c r="G251" s="849"/>
      <c r="H251" s="849"/>
      <c r="I251" s="849"/>
      <c r="J251" s="849"/>
      <c r="K251" s="849"/>
      <c r="L251" s="849"/>
      <c r="M251" s="849"/>
      <c r="N251" s="849"/>
      <c r="O251" s="849"/>
      <c r="P251" s="849"/>
      <c r="Q251" s="849"/>
      <c r="R251" s="849"/>
      <c r="S251" s="849"/>
      <c r="T251" s="849"/>
      <c r="U251" s="849"/>
      <c r="V251" s="849"/>
      <c r="W251" s="850"/>
      <c r="X251" s="523"/>
      <c r="Y251" s="524"/>
      <c r="Z251" s="524"/>
      <c r="AA251" s="524"/>
      <c r="AB251" s="524"/>
      <c r="AC251" s="524"/>
      <c r="AD251" s="525"/>
      <c r="AE251" s="525"/>
      <c r="AF251" s="525"/>
      <c r="AG251" s="525"/>
      <c r="AH251" s="525"/>
      <c r="AI251" s="525"/>
      <c r="AJ251" s="525"/>
      <c r="AK251" s="525"/>
      <c r="AL251" s="525"/>
      <c r="AM251" s="525"/>
      <c r="AN251" s="525"/>
      <c r="AO251" s="525"/>
      <c r="AP251" s="525"/>
      <c r="CQ251" s="651"/>
      <c r="CR251" s="651"/>
      <c r="CS251" s="651"/>
      <c r="CT251" s="651"/>
      <c r="CU251" s="651"/>
      <c r="CV251" s="651"/>
      <c r="CW251" s="651"/>
      <c r="CX251" s="651"/>
      <c r="CY251" s="651"/>
      <c r="CZ251" s="651"/>
      <c r="DA251" s="651"/>
      <c r="DB251" s="651"/>
      <c r="DC251" s="651"/>
      <c r="DD251" s="651"/>
      <c r="DE251" s="651"/>
      <c r="DF251" s="651"/>
      <c r="DG251" s="651"/>
      <c r="DH251" s="651"/>
      <c r="DI251" s="651"/>
      <c r="DJ251" s="651"/>
      <c r="DK251" s="651"/>
      <c r="DL251" s="651"/>
      <c r="DM251" s="651"/>
      <c r="DN251" s="651"/>
      <c r="DO251" s="651"/>
      <c r="DP251" s="651"/>
      <c r="DQ251" s="651"/>
      <c r="DR251" s="651"/>
      <c r="DS251" s="651"/>
      <c r="DT251" s="651"/>
      <c r="DU251" s="651"/>
      <c r="DV251" s="651"/>
      <c r="DW251" s="651"/>
      <c r="DX251" s="651"/>
      <c r="DY251" s="651"/>
      <c r="DZ251" s="651"/>
      <c r="EA251" s="651"/>
      <c r="EB251" s="651"/>
      <c r="EC251" s="651"/>
      <c r="ED251" s="651"/>
      <c r="EE251" s="651"/>
      <c r="EF251" s="651"/>
      <c r="EG251" s="651"/>
      <c r="EH251" s="651"/>
      <c r="EI251" s="651"/>
      <c r="EJ251" s="651"/>
      <c r="EK251" s="651"/>
      <c r="EL251" s="651"/>
      <c r="EM251" s="651"/>
      <c r="EN251" s="651"/>
      <c r="EO251" s="651"/>
      <c r="EP251" s="651"/>
      <c r="EQ251" s="651"/>
      <c r="ER251" s="651"/>
    </row>
    <row r="252" spans="1:148" s="360" customFormat="1" ht="24.75" customHeight="1" x14ac:dyDescent="0.2">
      <c r="A252" s="277"/>
      <c r="B252" s="353"/>
      <c r="C252" s="353"/>
      <c r="D252" s="216"/>
      <c r="E252" s="278"/>
      <c r="F252" s="277"/>
      <c r="G252" s="277"/>
      <c r="H252" s="277"/>
      <c r="I252" s="502"/>
      <c r="J252" s="502"/>
      <c r="K252" s="510"/>
      <c r="L252" s="281"/>
      <c r="M252" s="505"/>
      <c r="N252" s="505"/>
      <c r="O252" s="281"/>
      <c r="P252" s="281"/>
      <c r="Q252" s="281"/>
      <c r="R252" s="505"/>
      <c r="S252" s="505"/>
      <c r="T252" s="505"/>
      <c r="U252" s="505"/>
      <c r="V252" s="505"/>
      <c r="W252" s="507"/>
      <c r="X252" s="523"/>
      <c r="Y252" s="524"/>
      <c r="Z252" s="524"/>
      <c r="AA252" s="524"/>
      <c r="AB252" s="524"/>
      <c r="AC252" s="524"/>
      <c r="AD252" s="526"/>
      <c r="AE252" s="526"/>
      <c r="AF252" s="526"/>
      <c r="AG252" s="526"/>
      <c r="AH252" s="526"/>
      <c r="AI252" s="526"/>
      <c r="AJ252" s="526"/>
      <c r="AK252" s="526"/>
      <c r="AL252" s="526"/>
      <c r="AM252" s="526"/>
      <c r="AN252" s="526"/>
      <c r="AO252" s="526"/>
      <c r="AP252" s="526"/>
      <c r="CQ252" s="648"/>
      <c r="CR252" s="648"/>
      <c r="CS252" s="648"/>
      <c r="CT252" s="648"/>
      <c r="CU252" s="648"/>
      <c r="CV252" s="648"/>
      <c r="CW252" s="648"/>
      <c r="CX252" s="648"/>
      <c r="CY252" s="648"/>
      <c r="CZ252" s="648"/>
      <c r="DA252" s="648"/>
      <c r="DB252" s="648"/>
      <c r="DC252" s="648"/>
      <c r="DD252" s="648"/>
      <c r="DE252" s="648"/>
      <c r="DF252" s="648"/>
      <c r="DG252" s="648"/>
      <c r="DH252" s="648"/>
      <c r="DI252" s="648"/>
      <c r="DJ252" s="648"/>
      <c r="DK252" s="648"/>
      <c r="DL252" s="648"/>
      <c r="DM252" s="648"/>
      <c r="DN252" s="648"/>
      <c r="DO252" s="648"/>
      <c r="DP252" s="648"/>
      <c r="DQ252" s="648"/>
      <c r="DR252" s="648"/>
      <c r="DS252" s="648"/>
      <c r="DT252" s="648"/>
      <c r="DU252" s="648"/>
      <c r="DV252" s="648"/>
      <c r="DW252" s="648"/>
      <c r="DX252" s="648"/>
      <c r="DY252" s="648"/>
      <c r="DZ252" s="648"/>
      <c r="EA252" s="648"/>
      <c r="EB252" s="648"/>
      <c r="EC252" s="648"/>
      <c r="ED252" s="648"/>
      <c r="EE252" s="648"/>
      <c r="EF252" s="648"/>
      <c r="EG252" s="648"/>
      <c r="EH252" s="648"/>
      <c r="EI252" s="648"/>
      <c r="EJ252" s="648"/>
      <c r="EK252" s="648"/>
      <c r="EL252" s="648"/>
      <c r="EM252" s="648"/>
      <c r="EN252" s="648"/>
      <c r="EO252" s="648"/>
      <c r="EP252" s="648"/>
      <c r="EQ252" s="648"/>
      <c r="ER252" s="648"/>
    </row>
    <row r="253" spans="1:148" s="360" customFormat="1" ht="24.75" customHeight="1" x14ac:dyDescent="0.2">
      <c r="A253" s="277"/>
      <c r="B253" s="353"/>
      <c r="C253" s="353"/>
      <c r="D253" s="216"/>
      <c r="E253" s="278"/>
      <c r="F253" s="277"/>
      <c r="G253" s="277"/>
      <c r="H253" s="277"/>
      <c r="I253" s="502"/>
      <c r="J253" s="502"/>
      <c r="K253" s="510"/>
      <c r="L253" s="281"/>
      <c r="M253" s="505"/>
      <c r="N253" s="505"/>
      <c r="O253" s="281"/>
      <c r="P253" s="281"/>
      <c r="Q253" s="281"/>
      <c r="R253" s="505"/>
      <c r="S253" s="505"/>
      <c r="T253" s="505"/>
      <c r="U253" s="505"/>
      <c r="V253" s="505"/>
      <c r="W253" s="507"/>
      <c r="X253" s="523"/>
      <c r="Y253" s="524"/>
      <c r="Z253" s="524"/>
      <c r="AA253" s="524"/>
      <c r="AB253" s="524"/>
      <c r="AC253" s="524"/>
      <c r="AD253" s="526"/>
      <c r="AE253" s="526"/>
      <c r="AF253" s="526"/>
      <c r="AG253" s="526"/>
      <c r="AH253" s="526"/>
      <c r="AI253" s="526"/>
      <c r="AJ253" s="526"/>
      <c r="AK253" s="526"/>
      <c r="AL253" s="526"/>
      <c r="AM253" s="526"/>
      <c r="AN253" s="526"/>
      <c r="AO253" s="526"/>
      <c r="AP253" s="526"/>
      <c r="CQ253" s="648"/>
      <c r="CR253" s="648"/>
      <c r="CS253" s="648"/>
      <c r="CT253" s="648"/>
      <c r="CU253" s="648"/>
      <c r="CV253" s="648"/>
      <c r="CW253" s="648"/>
      <c r="CX253" s="648"/>
      <c r="CY253" s="648"/>
      <c r="CZ253" s="648"/>
      <c r="DA253" s="648"/>
      <c r="DB253" s="648"/>
      <c r="DC253" s="648"/>
      <c r="DD253" s="648"/>
      <c r="DE253" s="648"/>
      <c r="DF253" s="648"/>
      <c r="DG253" s="648"/>
      <c r="DH253" s="648"/>
      <c r="DI253" s="648"/>
      <c r="DJ253" s="648"/>
      <c r="DK253" s="648"/>
      <c r="DL253" s="648"/>
      <c r="DM253" s="648"/>
      <c r="DN253" s="648"/>
      <c r="DO253" s="648"/>
      <c r="DP253" s="648"/>
      <c r="DQ253" s="648"/>
      <c r="DR253" s="648"/>
      <c r="DS253" s="648"/>
      <c r="DT253" s="648"/>
      <c r="DU253" s="648"/>
      <c r="DV253" s="648"/>
      <c r="DW253" s="648"/>
      <c r="DX253" s="648"/>
      <c r="DY253" s="648"/>
      <c r="DZ253" s="648"/>
      <c r="EA253" s="648"/>
      <c r="EB253" s="648"/>
      <c r="EC253" s="648"/>
      <c r="ED253" s="648"/>
      <c r="EE253" s="648"/>
      <c r="EF253" s="648"/>
      <c r="EG253" s="648"/>
      <c r="EH253" s="648"/>
      <c r="EI253" s="648"/>
      <c r="EJ253" s="648"/>
      <c r="EK253" s="648"/>
      <c r="EL253" s="648"/>
      <c r="EM253" s="648"/>
      <c r="EN253" s="648"/>
      <c r="EO253" s="648"/>
      <c r="EP253" s="648"/>
      <c r="EQ253" s="648"/>
      <c r="ER253" s="648"/>
    </row>
    <row r="254" spans="1:148" s="360" customFormat="1" ht="24.75" customHeight="1" x14ac:dyDescent="0.2">
      <c r="A254" s="277"/>
      <c r="B254" s="353"/>
      <c r="C254" s="353"/>
      <c r="D254" s="216"/>
      <c r="E254" s="278"/>
      <c r="F254" s="277"/>
      <c r="G254" s="277"/>
      <c r="H254" s="277"/>
      <c r="I254" s="502"/>
      <c r="J254" s="502"/>
      <c r="K254" s="510"/>
      <c r="L254" s="281"/>
      <c r="M254" s="505"/>
      <c r="N254" s="505"/>
      <c r="O254" s="281"/>
      <c r="P254" s="281"/>
      <c r="Q254" s="281"/>
      <c r="R254" s="505"/>
      <c r="S254" s="505"/>
      <c r="T254" s="505"/>
      <c r="U254" s="505"/>
      <c r="V254" s="505"/>
      <c r="W254" s="507"/>
      <c r="X254" s="523"/>
      <c r="Y254" s="524"/>
      <c r="Z254" s="524"/>
      <c r="AA254" s="524"/>
      <c r="AB254" s="524"/>
      <c r="AC254" s="524"/>
      <c r="AD254" s="526"/>
      <c r="AE254" s="526"/>
      <c r="AF254" s="526"/>
      <c r="AG254" s="526"/>
      <c r="AH254" s="526"/>
      <c r="AI254" s="526"/>
      <c r="AJ254" s="526"/>
      <c r="AK254" s="526"/>
      <c r="AL254" s="526"/>
      <c r="AM254" s="526"/>
      <c r="AN254" s="526"/>
      <c r="AO254" s="526"/>
      <c r="AP254" s="526"/>
      <c r="CQ254" s="648"/>
      <c r="CR254" s="648"/>
      <c r="CS254" s="648"/>
      <c r="CT254" s="648"/>
      <c r="CU254" s="648"/>
      <c r="CV254" s="648"/>
      <c r="CW254" s="648"/>
      <c r="CX254" s="648"/>
      <c r="CY254" s="648"/>
      <c r="CZ254" s="648"/>
      <c r="DA254" s="648"/>
      <c r="DB254" s="648"/>
      <c r="DC254" s="648"/>
      <c r="DD254" s="648"/>
      <c r="DE254" s="648"/>
      <c r="DF254" s="648"/>
      <c r="DG254" s="648"/>
      <c r="DH254" s="648"/>
      <c r="DI254" s="648"/>
      <c r="DJ254" s="648"/>
      <c r="DK254" s="648"/>
      <c r="DL254" s="648"/>
      <c r="DM254" s="648"/>
      <c r="DN254" s="648"/>
      <c r="DO254" s="648"/>
      <c r="DP254" s="648"/>
      <c r="DQ254" s="648"/>
      <c r="DR254" s="648"/>
      <c r="DS254" s="648"/>
      <c r="DT254" s="648"/>
      <c r="DU254" s="648"/>
      <c r="DV254" s="648"/>
      <c r="DW254" s="648"/>
      <c r="DX254" s="648"/>
      <c r="DY254" s="648"/>
      <c r="DZ254" s="648"/>
      <c r="EA254" s="648"/>
      <c r="EB254" s="648"/>
      <c r="EC254" s="648"/>
      <c r="ED254" s="648"/>
      <c r="EE254" s="648"/>
      <c r="EF254" s="648"/>
      <c r="EG254" s="648"/>
      <c r="EH254" s="648"/>
      <c r="EI254" s="648"/>
      <c r="EJ254" s="648"/>
      <c r="EK254" s="648"/>
      <c r="EL254" s="648"/>
      <c r="EM254" s="648"/>
      <c r="EN254" s="648"/>
      <c r="EO254" s="648"/>
      <c r="EP254" s="648"/>
      <c r="EQ254" s="648"/>
      <c r="ER254" s="648"/>
    </row>
    <row r="255" spans="1:148" s="360" customFormat="1" ht="24.75" customHeight="1" x14ac:dyDescent="0.2">
      <c r="A255" s="277"/>
      <c r="B255" s="353"/>
      <c r="C255" s="353"/>
      <c r="D255" s="216"/>
      <c r="E255" s="278"/>
      <c r="F255" s="277"/>
      <c r="G255" s="277"/>
      <c r="H255" s="277"/>
      <c r="I255" s="502"/>
      <c r="J255" s="502"/>
      <c r="K255" s="510"/>
      <c r="L255" s="281"/>
      <c r="M255" s="505"/>
      <c r="N255" s="505"/>
      <c r="O255" s="281"/>
      <c r="P255" s="281"/>
      <c r="Q255" s="281"/>
      <c r="R255" s="505"/>
      <c r="S255" s="505"/>
      <c r="T255" s="505"/>
      <c r="U255" s="505"/>
      <c r="V255" s="505"/>
      <c r="W255" s="507"/>
      <c r="X255" s="523"/>
      <c r="Y255" s="524"/>
      <c r="Z255" s="524"/>
      <c r="AA255" s="524"/>
      <c r="AB255" s="524"/>
      <c r="AC255" s="524"/>
      <c r="AD255" s="526"/>
      <c r="AE255" s="526"/>
      <c r="AF255" s="526"/>
      <c r="AG255" s="526"/>
      <c r="AH255" s="526"/>
      <c r="AI255" s="526"/>
      <c r="AJ255" s="526"/>
      <c r="AK255" s="526"/>
      <c r="AL255" s="526"/>
      <c r="AM255" s="526"/>
      <c r="AN255" s="526"/>
      <c r="AO255" s="526"/>
      <c r="AP255" s="526"/>
      <c r="CQ255" s="648"/>
      <c r="CR255" s="648"/>
      <c r="CS255" s="648"/>
      <c r="CT255" s="648"/>
      <c r="CU255" s="648"/>
      <c r="CV255" s="648"/>
      <c r="CW255" s="648"/>
      <c r="CX255" s="648"/>
      <c r="CY255" s="648"/>
      <c r="CZ255" s="648"/>
      <c r="DA255" s="648"/>
      <c r="DB255" s="648"/>
      <c r="DC255" s="648"/>
      <c r="DD255" s="648"/>
      <c r="DE255" s="648"/>
      <c r="DF255" s="648"/>
      <c r="DG255" s="648"/>
      <c r="DH255" s="648"/>
      <c r="DI255" s="648"/>
      <c r="DJ255" s="648"/>
      <c r="DK255" s="648"/>
      <c r="DL255" s="648"/>
      <c r="DM255" s="648"/>
      <c r="DN255" s="648"/>
      <c r="DO255" s="648"/>
      <c r="DP255" s="648"/>
      <c r="DQ255" s="648"/>
      <c r="DR255" s="648"/>
      <c r="DS255" s="648"/>
      <c r="DT255" s="648"/>
      <c r="DU255" s="648"/>
      <c r="DV255" s="648"/>
      <c r="DW255" s="648"/>
      <c r="DX255" s="648"/>
      <c r="DY255" s="648"/>
      <c r="DZ255" s="648"/>
      <c r="EA255" s="648"/>
      <c r="EB255" s="648"/>
      <c r="EC255" s="648"/>
      <c r="ED255" s="648"/>
      <c r="EE255" s="648"/>
      <c r="EF255" s="648"/>
      <c r="EG255" s="648"/>
      <c r="EH255" s="648"/>
      <c r="EI255" s="648"/>
      <c r="EJ255" s="648"/>
      <c r="EK255" s="648"/>
      <c r="EL255" s="648"/>
      <c r="EM255" s="648"/>
      <c r="EN255" s="648"/>
      <c r="EO255" s="648"/>
      <c r="EP255" s="648"/>
      <c r="EQ255" s="648"/>
      <c r="ER255" s="648"/>
    </row>
    <row r="256" spans="1:148" s="360" customFormat="1" ht="24.75" customHeight="1" x14ac:dyDescent="0.2">
      <c r="A256" s="277"/>
      <c r="B256" s="353"/>
      <c r="C256" s="388"/>
      <c r="D256" s="216"/>
      <c r="E256" s="278"/>
      <c r="F256" s="277"/>
      <c r="G256" s="277"/>
      <c r="H256" s="277"/>
      <c r="I256" s="502"/>
      <c r="J256" s="502"/>
      <c r="K256" s="510"/>
      <c r="L256" s="281"/>
      <c r="M256" s="505"/>
      <c r="N256" s="505"/>
      <c r="O256" s="281"/>
      <c r="P256" s="281"/>
      <c r="Q256" s="281"/>
      <c r="R256" s="505"/>
      <c r="S256" s="505"/>
      <c r="T256" s="505"/>
      <c r="U256" s="505"/>
      <c r="V256" s="505"/>
      <c r="W256" s="507"/>
      <c r="X256" s="523"/>
      <c r="Y256" s="524"/>
      <c r="Z256" s="524"/>
      <c r="AA256" s="524"/>
      <c r="AB256" s="524"/>
      <c r="AC256" s="524"/>
      <c r="AD256" s="526"/>
      <c r="AE256" s="526"/>
      <c r="AF256" s="526"/>
      <c r="AG256" s="526"/>
      <c r="AH256" s="526"/>
      <c r="AI256" s="526"/>
      <c r="AJ256" s="526"/>
      <c r="AK256" s="526"/>
      <c r="AL256" s="526"/>
      <c r="AM256" s="526"/>
      <c r="AN256" s="526"/>
      <c r="AO256" s="526"/>
      <c r="AP256" s="526"/>
      <c r="CQ256" s="648"/>
      <c r="CR256" s="648"/>
      <c r="CS256" s="648"/>
      <c r="CT256" s="648"/>
      <c r="CU256" s="648"/>
      <c r="CV256" s="648"/>
      <c r="CW256" s="648"/>
      <c r="CX256" s="648"/>
      <c r="CY256" s="648"/>
      <c r="CZ256" s="648"/>
      <c r="DA256" s="648"/>
      <c r="DB256" s="648"/>
      <c r="DC256" s="648"/>
      <c r="DD256" s="648"/>
      <c r="DE256" s="648"/>
      <c r="DF256" s="648"/>
      <c r="DG256" s="648"/>
      <c r="DH256" s="648"/>
      <c r="DI256" s="648"/>
      <c r="DJ256" s="648"/>
      <c r="DK256" s="648"/>
      <c r="DL256" s="648"/>
      <c r="DM256" s="648"/>
      <c r="DN256" s="648"/>
      <c r="DO256" s="648"/>
      <c r="DP256" s="648"/>
      <c r="DQ256" s="648"/>
      <c r="DR256" s="648"/>
      <c r="DS256" s="648"/>
      <c r="DT256" s="648"/>
      <c r="DU256" s="648"/>
      <c r="DV256" s="648"/>
      <c r="DW256" s="648"/>
      <c r="DX256" s="648"/>
      <c r="DY256" s="648"/>
      <c r="DZ256" s="648"/>
      <c r="EA256" s="648"/>
      <c r="EB256" s="648"/>
      <c r="EC256" s="648"/>
      <c r="ED256" s="648"/>
      <c r="EE256" s="648"/>
      <c r="EF256" s="648"/>
      <c r="EG256" s="648"/>
      <c r="EH256" s="648"/>
      <c r="EI256" s="648"/>
      <c r="EJ256" s="648"/>
      <c r="EK256" s="648"/>
      <c r="EL256" s="648"/>
      <c r="EM256" s="648"/>
      <c r="EN256" s="648"/>
      <c r="EO256" s="648"/>
      <c r="EP256" s="648"/>
      <c r="EQ256" s="648"/>
      <c r="ER256" s="648"/>
    </row>
    <row r="257" spans="1:148" s="409" customFormat="1" ht="24.75" customHeight="1" x14ac:dyDescent="0.2">
      <c r="A257" s="851" t="s">
        <v>1102</v>
      </c>
      <c r="B257" s="851"/>
      <c r="C257" s="851"/>
      <c r="D257" s="851"/>
      <c r="E257" s="851"/>
      <c r="F257" s="851"/>
      <c r="G257" s="851"/>
      <c r="H257" s="851"/>
      <c r="I257" s="851"/>
      <c r="J257" s="851"/>
      <c r="K257" s="535">
        <v>0</v>
      </c>
      <c r="L257" s="222">
        <f>SUM(L252:L256)</f>
        <v>0</v>
      </c>
      <c r="M257" s="317"/>
      <c r="N257" s="317">
        <f t="shared" ref="N257:V257" si="48">SUM(N252:N256)</f>
        <v>0</v>
      </c>
      <c r="O257" s="246">
        <f t="shared" si="48"/>
        <v>0</v>
      </c>
      <c r="P257" s="246">
        <f t="shared" si="48"/>
        <v>0</v>
      </c>
      <c r="Q257" s="246"/>
      <c r="R257" s="317"/>
      <c r="S257" s="317"/>
      <c r="T257" s="317">
        <v>0</v>
      </c>
      <c r="U257" s="317">
        <f t="shared" si="48"/>
        <v>0</v>
      </c>
      <c r="V257" s="317">
        <f t="shared" si="48"/>
        <v>0</v>
      </c>
      <c r="W257" s="408">
        <f>SUM(W252:W256)</f>
        <v>0</v>
      </c>
      <c r="X257" s="523"/>
      <c r="Y257" s="527"/>
      <c r="Z257" s="527"/>
      <c r="AA257" s="527"/>
      <c r="AB257" s="527"/>
      <c r="AC257" s="527"/>
      <c r="AD257" s="528"/>
      <c r="AE257" s="528"/>
      <c r="AF257" s="528"/>
      <c r="AG257" s="528"/>
      <c r="AH257" s="528"/>
      <c r="AI257" s="528"/>
      <c r="AJ257" s="528"/>
      <c r="AK257" s="528"/>
      <c r="AL257" s="528"/>
      <c r="AM257" s="528"/>
      <c r="AN257" s="528"/>
      <c r="AO257" s="528"/>
      <c r="AP257" s="528"/>
      <c r="CQ257" s="653"/>
      <c r="CR257" s="653"/>
      <c r="CS257" s="653"/>
      <c r="CT257" s="653"/>
      <c r="CU257" s="653"/>
      <c r="CV257" s="653"/>
      <c r="CW257" s="653"/>
      <c r="CX257" s="653"/>
      <c r="CY257" s="653"/>
      <c r="CZ257" s="653"/>
      <c r="DA257" s="653"/>
      <c r="DB257" s="653"/>
      <c r="DC257" s="653"/>
      <c r="DD257" s="653"/>
      <c r="DE257" s="653"/>
      <c r="DF257" s="653"/>
      <c r="DG257" s="653"/>
      <c r="DH257" s="653"/>
      <c r="DI257" s="653"/>
      <c r="DJ257" s="653"/>
      <c r="DK257" s="653"/>
      <c r="DL257" s="653"/>
      <c r="DM257" s="653"/>
      <c r="DN257" s="653"/>
      <c r="DO257" s="653"/>
      <c r="DP257" s="653"/>
      <c r="DQ257" s="653"/>
      <c r="DR257" s="653"/>
      <c r="DS257" s="653"/>
      <c r="DT257" s="653"/>
      <c r="DU257" s="653"/>
      <c r="DV257" s="653"/>
      <c r="DW257" s="653"/>
      <c r="DX257" s="653"/>
      <c r="DY257" s="653"/>
      <c r="DZ257" s="653"/>
      <c r="EA257" s="653"/>
      <c r="EB257" s="653"/>
      <c r="EC257" s="653"/>
      <c r="ED257" s="653"/>
      <c r="EE257" s="653"/>
      <c r="EF257" s="653"/>
      <c r="EG257" s="653"/>
      <c r="EH257" s="653"/>
      <c r="EI257" s="653"/>
      <c r="EJ257" s="653"/>
      <c r="EK257" s="653"/>
      <c r="EL257" s="653"/>
      <c r="EM257" s="653"/>
      <c r="EN257" s="653"/>
      <c r="EO257" s="653"/>
      <c r="EP257" s="653"/>
      <c r="EQ257" s="653"/>
      <c r="ER257" s="653"/>
    </row>
    <row r="258" spans="1:148" s="367" customFormat="1" ht="24.75" customHeight="1" x14ac:dyDescent="0.2">
      <c r="A258" s="847" t="s">
        <v>1103</v>
      </c>
      <c r="B258" s="847"/>
      <c r="C258" s="847"/>
      <c r="D258" s="847"/>
      <c r="E258" s="847"/>
      <c r="F258" s="847"/>
      <c r="G258" s="847"/>
      <c r="H258" s="847"/>
      <c r="I258" s="847"/>
      <c r="J258" s="847"/>
      <c r="K258" s="443">
        <f>K257+K246+K242+K69</f>
        <v>16838048.410186324</v>
      </c>
      <c r="L258" s="443">
        <f>L257+L246+L242+L69</f>
        <v>11697747.383872896</v>
      </c>
      <c r="M258" s="315"/>
      <c r="N258" s="315">
        <f>N257+N246+N242+N69</f>
        <v>0</v>
      </c>
      <c r="O258" s="443">
        <f>O257+O246+O242+O69</f>
        <v>946243.07156547578</v>
      </c>
      <c r="P258" s="443">
        <f>P257+P246+P242+P69</f>
        <v>2567509.4845111622</v>
      </c>
      <c r="Q258" s="529">
        <f>Q257+Q246+Q242+Q69</f>
        <v>1701037.2581731156</v>
      </c>
      <c r="R258" s="315">
        <f>R257+R246+R242+R69</f>
        <v>2085302.7841984127</v>
      </c>
      <c r="S258" s="315">
        <f t="shared" ref="S258:AL258" si="49">S257+S246+S242+S69</f>
        <v>962669.03896019747</v>
      </c>
      <c r="T258" s="315">
        <f t="shared" si="49"/>
        <v>364070.67424917471</v>
      </c>
      <c r="U258" s="315">
        <f t="shared" si="49"/>
        <v>345989.2252293668</v>
      </c>
      <c r="V258" s="315">
        <f t="shared" si="49"/>
        <v>362250.71881514706</v>
      </c>
      <c r="W258" s="315">
        <f t="shared" si="49"/>
        <v>379276.50259945891</v>
      </c>
      <c r="X258" s="315">
        <f t="shared" si="49"/>
        <v>407891.6982216335</v>
      </c>
      <c r="Y258" s="315">
        <f t="shared" si="49"/>
        <v>426962.79563805019</v>
      </c>
      <c r="Z258" s="315">
        <f t="shared" si="49"/>
        <v>447133.33247303852</v>
      </c>
      <c r="AA258" s="315">
        <f t="shared" si="49"/>
        <v>467184.53709927131</v>
      </c>
      <c r="AB258" s="315">
        <f t="shared" si="49"/>
        <v>488884.89578761795</v>
      </c>
      <c r="AC258" s="315">
        <f t="shared" si="49"/>
        <v>512688.44295721507</v>
      </c>
      <c r="AD258" s="315">
        <f t="shared" si="49"/>
        <v>537045.05817620421</v>
      </c>
      <c r="AE258" s="315">
        <f t="shared" si="49"/>
        <v>562010.2043504857</v>
      </c>
      <c r="AF258" s="315">
        <f t="shared" si="49"/>
        <v>588119.1730749585</v>
      </c>
      <c r="AG258" s="315">
        <f t="shared" si="49"/>
        <v>615646.41390948137</v>
      </c>
      <c r="AH258" s="315">
        <f t="shared" si="49"/>
        <v>644725.16896322707</v>
      </c>
      <c r="AI258" s="315">
        <f t="shared" si="49"/>
        <v>675984.3128644987</v>
      </c>
      <c r="AJ258" s="315">
        <f t="shared" si="49"/>
        <v>707796.33836913004</v>
      </c>
      <c r="AK258" s="315">
        <f t="shared" si="49"/>
        <v>19965</v>
      </c>
      <c r="AL258" s="315">
        <f t="shared" si="49"/>
        <v>21662.28</v>
      </c>
      <c r="AM258" s="308"/>
      <c r="AN258" s="308"/>
      <c r="AO258" s="308"/>
      <c r="AP258" s="308"/>
      <c r="CQ258" s="650"/>
      <c r="CR258" s="650"/>
      <c r="CS258" s="650"/>
      <c r="CT258" s="650"/>
      <c r="CU258" s="650"/>
      <c r="CV258" s="650"/>
      <c r="CW258" s="650"/>
      <c r="CX258" s="650"/>
      <c r="CY258" s="650"/>
      <c r="CZ258" s="650"/>
      <c r="DA258" s="650"/>
      <c r="DB258" s="650"/>
      <c r="DC258" s="650"/>
      <c r="DD258" s="650"/>
      <c r="DE258" s="650"/>
      <c r="DF258" s="650"/>
      <c r="DG258" s="650"/>
      <c r="DH258" s="650"/>
      <c r="DI258" s="650"/>
      <c r="DJ258" s="650"/>
      <c r="DK258" s="650"/>
      <c r="DL258" s="650"/>
      <c r="DM258" s="650"/>
      <c r="DN258" s="650"/>
      <c r="DO258" s="650"/>
      <c r="DP258" s="650"/>
      <c r="DQ258" s="650"/>
      <c r="DR258" s="650"/>
      <c r="DS258" s="650"/>
      <c r="DT258" s="650"/>
      <c r="DU258" s="650"/>
      <c r="DV258" s="650"/>
      <c r="DW258" s="650"/>
      <c r="DX258" s="650"/>
      <c r="DY258" s="650"/>
      <c r="DZ258" s="650"/>
      <c r="EA258" s="650"/>
      <c r="EB258" s="650"/>
      <c r="EC258" s="650"/>
      <c r="ED258" s="650"/>
      <c r="EE258" s="650"/>
      <c r="EF258" s="650"/>
      <c r="EG258" s="650"/>
      <c r="EH258" s="650"/>
      <c r="EI258" s="650"/>
      <c r="EJ258" s="650"/>
      <c r="EK258" s="650"/>
      <c r="EL258" s="650"/>
      <c r="EM258" s="650"/>
      <c r="EN258" s="650"/>
      <c r="EO258" s="650"/>
      <c r="EP258" s="650"/>
      <c r="EQ258" s="650"/>
      <c r="ER258" s="650"/>
    </row>
    <row r="259" spans="1:148" s="532" customFormat="1" ht="24.75" customHeight="1" x14ac:dyDescent="0.3">
      <c r="A259" s="853"/>
      <c r="B259" s="853"/>
      <c r="C259" s="853"/>
      <c r="D259" s="853"/>
      <c r="E259" s="853"/>
      <c r="F259" s="853"/>
      <c r="G259" s="853"/>
      <c r="H259" s="853"/>
      <c r="I259" s="853"/>
      <c r="J259" s="853"/>
      <c r="K259" s="853"/>
      <c r="L259" s="853"/>
      <c r="M259" s="853"/>
      <c r="N259" s="853"/>
      <c r="O259" s="853"/>
      <c r="P259" s="853"/>
      <c r="Q259" s="853"/>
      <c r="R259" s="853"/>
      <c r="S259" s="853"/>
      <c r="T259" s="853"/>
      <c r="U259" s="853"/>
      <c r="V259" s="853"/>
      <c r="W259" s="854"/>
      <c r="X259" s="530"/>
      <c r="Y259" s="527"/>
      <c r="Z259" s="527"/>
      <c r="AA259" s="527"/>
      <c r="AB259" s="527"/>
      <c r="AC259" s="527"/>
      <c r="AD259" s="531"/>
      <c r="AE259" s="531"/>
      <c r="AF259" s="531"/>
      <c r="AG259" s="531"/>
      <c r="AH259" s="531"/>
      <c r="AI259" s="531"/>
      <c r="AJ259" s="531"/>
      <c r="AK259" s="531"/>
      <c r="AL259" s="531"/>
      <c r="AM259" s="531"/>
      <c r="AN259" s="531"/>
      <c r="AO259" s="531"/>
      <c r="AP259" s="531"/>
      <c r="CQ259" s="654"/>
      <c r="CR259" s="654"/>
      <c r="CS259" s="654"/>
      <c r="CT259" s="654"/>
      <c r="CU259" s="654"/>
      <c r="CV259" s="654"/>
      <c r="CW259" s="654"/>
      <c r="CX259" s="654"/>
      <c r="CY259" s="654"/>
      <c r="CZ259" s="654"/>
      <c r="DA259" s="654"/>
      <c r="DB259" s="654"/>
      <c r="DC259" s="654"/>
      <c r="DD259" s="654"/>
      <c r="DE259" s="654"/>
      <c r="DF259" s="654"/>
      <c r="DG259" s="654"/>
      <c r="DH259" s="654"/>
      <c r="DI259" s="654"/>
      <c r="DJ259" s="654"/>
      <c r="DK259" s="654"/>
      <c r="DL259" s="654"/>
      <c r="DM259" s="654"/>
      <c r="DN259" s="654"/>
      <c r="DO259" s="654"/>
      <c r="DP259" s="654"/>
      <c r="DQ259" s="654"/>
      <c r="DR259" s="654"/>
      <c r="DS259" s="654"/>
      <c r="DT259" s="654"/>
      <c r="DU259" s="654"/>
      <c r="DV259" s="654"/>
      <c r="DW259" s="654"/>
      <c r="DX259" s="654"/>
      <c r="DY259" s="654"/>
      <c r="DZ259" s="654"/>
      <c r="EA259" s="654"/>
      <c r="EB259" s="654"/>
      <c r="EC259" s="654"/>
      <c r="ED259" s="654"/>
      <c r="EE259" s="654"/>
      <c r="EF259" s="654"/>
      <c r="EG259" s="654"/>
      <c r="EH259" s="654"/>
      <c r="EI259" s="654"/>
      <c r="EJ259" s="654"/>
      <c r="EK259" s="654"/>
      <c r="EL259" s="654"/>
      <c r="EM259" s="654"/>
      <c r="EN259" s="654"/>
      <c r="EO259" s="654"/>
      <c r="EP259" s="654"/>
      <c r="EQ259" s="654"/>
      <c r="ER259" s="654"/>
    </row>
    <row r="260" spans="1:148" s="129" customFormat="1" ht="24.75" hidden="1" customHeight="1" x14ac:dyDescent="0.2">
      <c r="A260" s="410"/>
      <c r="B260" s="130"/>
      <c r="D260" s="208"/>
      <c r="E260" s="411"/>
      <c r="G260" s="172"/>
      <c r="H260" s="172"/>
      <c r="K260" s="201"/>
      <c r="L260" s="447"/>
      <c r="N260" s="412"/>
      <c r="O260" s="201">
        <v>946242.86513759999</v>
      </c>
      <c r="P260" s="201">
        <v>2567509.6623329162</v>
      </c>
      <c r="Q260" s="201">
        <v>1701037.2647823314</v>
      </c>
      <c r="R260" s="129">
        <v>2085302.7763894103</v>
      </c>
      <c r="S260" s="129">
        <v>962669.03884067992</v>
      </c>
      <c r="T260" s="129">
        <v>364070.67473100935</v>
      </c>
      <c r="U260" s="413">
        <v>345989.2252293668</v>
      </c>
      <c r="V260" s="414">
        <v>362250.71881514706</v>
      </c>
      <c r="W260" s="129">
        <v>379276.50259945891</v>
      </c>
      <c r="X260" s="410">
        <v>407891.6982216335</v>
      </c>
      <c r="Y260" s="129">
        <v>426962.79563805019</v>
      </c>
      <c r="Z260" s="129">
        <v>447133.33247303852</v>
      </c>
      <c r="AA260" s="129">
        <v>467184.53709927131</v>
      </c>
      <c r="AB260" s="129">
        <v>488884.89962293708</v>
      </c>
      <c r="AC260" s="129">
        <v>512688.44295721507</v>
      </c>
      <c r="AD260" s="129">
        <v>537045.05817620421</v>
      </c>
      <c r="AE260" s="129">
        <v>562010.2043504857</v>
      </c>
      <c r="AF260" s="129">
        <v>588119.1730749585</v>
      </c>
      <c r="AG260" s="129">
        <v>615646.41390948137</v>
      </c>
      <c r="AH260" s="129">
        <v>644725.16896322707</v>
      </c>
      <c r="AI260" s="129">
        <v>675984.3128644987</v>
      </c>
      <c r="AJ260" s="129">
        <v>707796.33836913004</v>
      </c>
      <c r="AK260" s="129">
        <v>19965</v>
      </c>
      <c r="AL260" s="129">
        <v>21662.280000000002</v>
      </c>
      <c r="CQ260" s="655"/>
      <c r="CR260" s="655"/>
      <c r="CS260" s="655"/>
      <c r="CT260" s="655"/>
      <c r="CU260" s="655"/>
      <c r="CV260" s="655"/>
      <c r="CW260" s="655"/>
      <c r="CX260" s="655"/>
      <c r="CY260" s="655"/>
      <c r="CZ260" s="655"/>
      <c r="DA260" s="655"/>
      <c r="DB260" s="655"/>
      <c r="DC260" s="655"/>
      <c r="DD260" s="655"/>
      <c r="DE260" s="655"/>
      <c r="DF260" s="655"/>
      <c r="DG260" s="655"/>
      <c r="DH260" s="655"/>
      <c r="DI260" s="655"/>
      <c r="DJ260" s="655"/>
      <c r="DK260" s="655"/>
      <c r="DL260" s="655"/>
      <c r="DM260" s="655"/>
      <c r="DN260" s="655"/>
      <c r="DO260" s="655"/>
      <c r="DP260" s="655"/>
      <c r="DQ260" s="655"/>
      <c r="DR260" s="655"/>
      <c r="DS260" s="655"/>
      <c r="DT260" s="655"/>
      <c r="DU260" s="655"/>
      <c r="DV260" s="655"/>
      <c r="DW260" s="655"/>
      <c r="DX260" s="655"/>
      <c r="DY260" s="655"/>
      <c r="DZ260" s="655"/>
      <c r="EA260" s="655"/>
      <c r="EB260" s="655"/>
      <c r="EC260" s="655"/>
      <c r="ED260" s="655"/>
      <c r="EE260" s="655"/>
      <c r="EF260" s="655"/>
      <c r="EG260" s="655"/>
      <c r="EH260" s="655"/>
      <c r="EI260" s="655"/>
      <c r="EJ260" s="655"/>
      <c r="EK260" s="655"/>
      <c r="EL260" s="655"/>
      <c r="EM260" s="655"/>
      <c r="EN260" s="655"/>
      <c r="EO260" s="655"/>
      <c r="EP260" s="655"/>
      <c r="EQ260" s="655"/>
      <c r="ER260" s="655"/>
    </row>
    <row r="261" spans="1:148" ht="24.75" hidden="1" customHeight="1" x14ac:dyDescent="0.2">
      <c r="C261" s="418"/>
      <c r="D261" s="286"/>
      <c r="E261" s="418"/>
      <c r="F261" s="418"/>
      <c r="J261" s="141"/>
      <c r="K261" s="536"/>
      <c r="M261" s="418"/>
      <c r="N261" s="418"/>
      <c r="O261" s="520">
        <f>O258-O260</f>
        <v>0.2064278757898137</v>
      </c>
      <c r="P261" s="520">
        <f t="shared" ref="P261:AL261" si="50">P258-P260</f>
        <v>-0.17782175401225686</v>
      </c>
      <c r="Q261" s="520">
        <f t="shared" si="50"/>
        <v>-6.6092158667743206E-3</v>
      </c>
      <c r="R261" s="457">
        <f t="shared" si="50"/>
        <v>7.8090024180710316E-3</v>
      </c>
      <c r="S261" s="457">
        <f t="shared" si="50"/>
        <v>1.1951755732297897E-4</v>
      </c>
      <c r="T261" s="457">
        <f t="shared" si="50"/>
        <v>-4.8183463513851166E-4</v>
      </c>
      <c r="U261" s="457">
        <f t="shared" si="50"/>
        <v>0</v>
      </c>
      <c r="V261" s="457">
        <f t="shared" si="50"/>
        <v>0</v>
      </c>
      <c r="W261" s="457">
        <f t="shared" si="50"/>
        <v>0</v>
      </c>
      <c r="X261" s="457">
        <f t="shared" si="50"/>
        <v>0</v>
      </c>
      <c r="Y261" s="457">
        <f t="shared" si="50"/>
        <v>0</v>
      </c>
      <c r="Z261" s="457">
        <f t="shared" si="50"/>
        <v>0</v>
      </c>
      <c r="AA261" s="457">
        <f t="shared" si="50"/>
        <v>0</v>
      </c>
      <c r="AB261" s="457">
        <f t="shared" si="50"/>
        <v>-3.8353191339410841E-3</v>
      </c>
      <c r="AC261" s="457">
        <f t="shared" si="50"/>
        <v>0</v>
      </c>
      <c r="AD261" s="457">
        <f t="shared" si="50"/>
        <v>0</v>
      </c>
      <c r="AE261" s="457">
        <f t="shared" si="50"/>
        <v>0</v>
      </c>
      <c r="AF261" s="457">
        <f t="shared" si="50"/>
        <v>0</v>
      </c>
      <c r="AG261" s="457">
        <f t="shared" si="50"/>
        <v>0</v>
      </c>
      <c r="AH261" s="457">
        <f t="shared" si="50"/>
        <v>0</v>
      </c>
      <c r="AI261" s="457">
        <f t="shared" si="50"/>
        <v>0</v>
      </c>
      <c r="AJ261" s="457">
        <f t="shared" si="50"/>
        <v>0</v>
      </c>
      <c r="AK261" s="457">
        <f t="shared" si="50"/>
        <v>0</v>
      </c>
      <c r="AL261" s="457">
        <f t="shared" si="50"/>
        <v>0</v>
      </c>
      <c r="AM261" s="419"/>
      <c r="AN261" s="419"/>
      <c r="AO261" s="419"/>
      <c r="AP261" s="419"/>
      <c r="AQ261" s="419"/>
      <c r="AR261" s="419"/>
      <c r="AS261" s="419"/>
      <c r="AT261" s="419"/>
      <c r="AU261" s="419"/>
      <c r="AV261" s="419"/>
      <c r="AW261" s="419"/>
      <c r="AX261" s="419"/>
      <c r="AY261" s="419"/>
      <c r="AZ261" s="419"/>
      <c r="BA261" s="419"/>
      <c r="BB261" s="419"/>
      <c r="BC261" s="419"/>
      <c r="BD261" s="419"/>
      <c r="BE261" s="419"/>
      <c r="BF261" s="419"/>
      <c r="BG261" s="419"/>
      <c r="BH261" s="419"/>
      <c r="BI261" s="419"/>
      <c r="BJ261" s="419"/>
      <c r="BK261" s="419"/>
      <c r="BL261" s="419"/>
      <c r="BM261" s="419"/>
      <c r="BN261" s="419"/>
      <c r="BO261" s="419"/>
      <c r="BP261" s="419"/>
      <c r="BQ261" s="419"/>
      <c r="BR261" s="419"/>
      <c r="BS261" s="419"/>
      <c r="BT261" s="419"/>
      <c r="BU261" s="419"/>
      <c r="BV261" s="419"/>
      <c r="BW261" s="419"/>
      <c r="BX261" s="419"/>
      <c r="BY261" s="419"/>
      <c r="BZ261" s="419"/>
      <c r="CA261" s="419"/>
      <c r="CB261" s="419"/>
      <c r="CC261" s="419"/>
      <c r="CD261" s="419"/>
      <c r="CE261" s="419"/>
      <c r="CF261" s="419"/>
      <c r="CG261" s="419"/>
      <c r="CH261" s="419"/>
      <c r="CI261" s="419"/>
      <c r="CJ261" s="419"/>
      <c r="CK261" s="419"/>
      <c r="CL261" s="419"/>
      <c r="CM261" s="419"/>
      <c r="CN261" s="419"/>
      <c r="CO261" s="419"/>
      <c r="CP261" s="419"/>
      <c r="CQ261" s="656"/>
      <c r="CR261" s="656"/>
      <c r="CS261" s="656"/>
      <c r="CT261" s="656"/>
      <c r="CU261" s="656"/>
      <c r="CV261" s="656"/>
      <c r="CW261" s="656"/>
      <c r="CX261" s="656"/>
      <c r="CY261" s="656"/>
      <c r="CZ261" s="656"/>
      <c r="DA261" s="656"/>
      <c r="DB261" s="656"/>
      <c r="DC261" s="656"/>
      <c r="DD261" s="656"/>
      <c r="DE261" s="656"/>
      <c r="DF261" s="656"/>
      <c r="DG261" s="656"/>
      <c r="DH261" s="656"/>
      <c r="DI261" s="656"/>
      <c r="DJ261" s="656"/>
      <c r="DK261" s="656"/>
      <c r="DL261" s="656"/>
      <c r="DM261" s="656"/>
      <c r="DN261" s="656"/>
      <c r="DO261" s="656"/>
      <c r="DP261" s="656"/>
      <c r="DQ261" s="656"/>
      <c r="DR261" s="656"/>
      <c r="DS261" s="656"/>
      <c r="DT261" s="656"/>
      <c r="DU261" s="656"/>
      <c r="DV261" s="656"/>
      <c r="DW261" s="656"/>
      <c r="DX261" s="656"/>
      <c r="DY261" s="656"/>
      <c r="DZ261" s="420"/>
      <c r="EA261" s="420"/>
      <c r="EB261" s="420"/>
      <c r="EC261" s="420"/>
      <c r="ED261" s="420"/>
      <c r="EE261" s="420"/>
    </row>
    <row r="262" spans="1:148" ht="24.75" hidden="1" customHeight="1" x14ac:dyDescent="0.2">
      <c r="C262" s="318"/>
      <c r="D262" s="270"/>
      <c r="E262" s="318"/>
      <c r="F262" s="318"/>
      <c r="J262" s="318"/>
      <c r="K262" s="537"/>
      <c r="M262" s="318"/>
      <c r="N262" s="318"/>
      <c r="O262" s="533">
        <f>N258+O261</f>
        <v>0.2064278757898137</v>
      </c>
      <c r="P262" s="218"/>
      <c r="Q262" s="218"/>
      <c r="R262" s="318"/>
      <c r="S262" s="318"/>
      <c r="T262" s="318"/>
      <c r="U262" s="318"/>
      <c r="V262" s="855"/>
      <c r="W262" s="855"/>
      <c r="X262" s="421"/>
      <c r="Y262" s="318"/>
      <c r="Z262" s="318"/>
      <c r="AA262" s="318"/>
      <c r="AB262" s="318"/>
      <c r="AC262" s="318"/>
      <c r="AD262" s="318"/>
      <c r="AE262" s="318"/>
      <c r="AF262" s="318"/>
      <c r="AG262" s="318"/>
      <c r="AH262" s="318"/>
      <c r="AI262" s="318"/>
      <c r="AJ262" s="318"/>
      <c r="AK262" s="318"/>
      <c r="AL262" s="318"/>
      <c r="AM262" s="318"/>
      <c r="AN262" s="318"/>
      <c r="AO262" s="318"/>
      <c r="AP262" s="318"/>
      <c r="AQ262" s="318"/>
      <c r="AR262" s="318"/>
      <c r="AS262" s="318"/>
      <c r="AT262" s="318"/>
      <c r="AU262" s="318"/>
      <c r="AV262" s="318"/>
      <c r="AW262" s="856"/>
      <c r="AX262" s="856"/>
      <c r="AY262" s="856"/>
      <c r="AZ262" s="856"/>
      <c r="BA262" s="856"/>
      <c r="BB262" s="856"/>
      <c r="BC262" s="856"/>
      <c r="BD262" s="856"/>
      <c r="BE262" s="856"/>
      <c r="BF262" s="856"/>
      <c r="BG262" s="856"/>
      <c r="BH262" s="856"/>
      <c r="BI262" s="856"/>
      <c r="BJ262" s="856"/>
      <c r="BK262" s="856"/>
      <c r="BL262" s="856"/>
      <c r="BM262" s="856"/>
      <c r="BN262" s="856"/>
      <c r="BO262" s="856"/>
      <c r="BP262" s="856"/>
      <c r="BQ262" s="856"/>
      <c r="BR262" s="856"/>
      <c r="BS262" s="856"/>
      <c r="BT262" s="856"/>
      <c r="BU262" s="856"/>
      <c r="BV262" s="856"/>
      <c r="BW262" s="856"/>
      <c r="BX262" s="856"/>
      <c r="BY262" s="856"/>
      <c r="BZ262" s="856"/>
      <c r="CA262" s="856"/>
      <c r="CB262" s="856"/>
      <c r="CC262" s="856"/>
      <c r="CD262" s="856"/>
      <c r="CE262" s="856"/>
      <c r="CF262" s="856"/>
      <c r="CG262" s="856"/>
      <c r="CH262" s="856"/>
      <c r="CI262" s="856"/>
      <c r="CJ262" s="856"/>
      <c r="CK262" s="856"/>
      <c r="CL262" s="856"/>
      <c r="CM262" s="856"/>
      <c r="CN262" s="856"/>
      <c r="CO262" s="318"/>
      <c r="CP262" s="318"/>
      <c r="CQ262" s="422"/>
      <c r="CR262" s="422"/>
      <c r="CS262" s="422"/>
      <c r="CT262" s="422"/>
      <c r="CU262" s="422"/>
      <c r="CV262" s="422"/>
      <c r="CW262" s="422"/>
      <c r="CX262" s="422"/>
      <c r="CY262" s="422"/>
      <c r="CZ262" s="422"/>
      <c r="DA262" s="422"/>
      <c r="DB262" s="422"/>
      <c r="DC262" s="422"/>
      <c r="DD262" s="422"/>
      <c r="DE262" s="422"/>
      <c r="DF262" s="422"/>
      <c r="DG262" s="846"/>
      <c r="DH262" s="857"/>
      <c r="DI262" s="857"/>
      <c r="DJ262" s="857"/>
      <c r="DK262" s="857"/>
      <c r="DL262" s="857"/>
      <c r="DM262" s="857"/>
      <c r="DN262" s="857"/>
      <c r="DO262" s="857"/>
      <c r="DP262" s="858"/>
      <c r="DQ262" s="858"/>
      <c r="DR262" s="858"/>
      <c r="DS262" s="858"/>
      <c r="DT262" s="858"/>
      <c r="DU262" s="858"/>
      <c r="DV262" s="858"/>
      <c r="DW262" s="858"/>
      <c r="DX262" s="846"/>
      <c r="DY262" s="846"/>
      <c r="DZ262" s="846"/>
      <c r="EA262" s="846"/>
      <c r="EB262" s="846"/>
      <c r="EC262" s="846"/>
      <c r="ED262" s="846"/>
      <c r="EE262" s="846"/>
    </row>
    <row r="263" spans="1:148" ht="24.75" customHeight="1" x14ac:dyDescent="0.3">
      <c r="J263" s="578" t="str">
        <f>'ф_1 Паспорт ИП (Н)'!A22</f>
        <v xml:space="preserve">И.о. генерального директора  ООО"Газпром теплоэнерго МО"                                                                      А.В. Кутенко                                      </v>
      </c>
      <c r="K263" s="579"/>
      <c r="L263" s="197"/>
      <c r="O263" s="299"/>
      <c r="U263" s="165"/>
    </row>
    <row r="264" spans="1:148" ht="18.75" x14ac:dyDescent="0.3">
      <c r="K264" s="299" t="s">
        <v>1</v>
      </c>
      <c r="L264" s="621"/>
      <c r="T264" s="299"/>
    </row>
    <row r="265" spans="1:148" ht="24.75" customHeight="1" x14ac:dyDescent="0.2">
      <c r="J265" s="319"/>
      <c r="K265" s="260"/>
      <c r="L265" s="448"/>
      <c r="M265" s="319"/>
      <c r="N265" s="319"/>
      <c r="O265" s="260"/>
      <c r="P265" s="260"/>
      <c r="Q265" s="260"/>
      <c r="R265" s="260"/>
      <c r="S265" s="260"/>
      <c r="T265" s="260"/>
      <c r="U265" s="260"/>
      <c r="V265" s="260"/>
      <c r="W265" s="260"/>
      <c r="X265" s="260"/>
      <c r="Y265" s="260"/>
      <c r="Z265" s="260"/>
      <c r="AA265" s="260"/>
      <c r="AB265" s="260"/>
      <c r="AC265" s="260"/>
      <c r="AD265" s="260"/>
      <c r="AE265" s="260"/>
      <c r="AF265" s="260"/>
      <c r="AG265" s="260"/>
      <c r="AH265" s="260"/>
      <c r="AI265" s="260"/>
      <c r="AJ265" s="260"/>
      <c r="AK265" s="260"/>
      <c r="AL265" s="260"/>
    </row>
    <row r="266" spans="1:148" ht="24.75" customHeight="1" x14ac:dyDescent="0.2">
      <c r="E266" s="845"/>
      <c r="F266" s="845"/>
      <c r="G266" s="301"/>
      <c r="J266" s="319"/>
      <c r="K266" s="260"/>
      <c r="L266" s="448"/>
      <c r="M266" s="320"/>
      <c r="N266" s="320"/>
      <c r="O266" s="260"/>
      <c r="P266" s="260"/>
      <c r="Q266" s="260"/>
      <c r="R266" s="260"/>
      <c r="S266" s="260"/>
      <c r="T266" s="260"/>
      <c r="U266" s="260"/>
      <c r="V266" s="260"/>
      <c r="W266" s="260"/>
      <c r="X266" s="260"/>
      <c r="Y266" s="260"/>
      <c r="Z266" s="260"/>
      <c r="AA266" s="260"/>
      <c r="AB266" s="260"/>
      <c r="AC266" s="260"/>
      <c r="AD266" s="260"/>
      <c r="AE266" s="260"/>
      <c r="AF266" s="260"/>
      <c r="AG266" s="260"/>
      <c r="AH266" s="260"/>
      <c r="AI266" s="260"/>
      <c r="AJ266" s="260"/>
      <c r="AK266" s="260"/>
      <c r="AL266" s="260"/>
    </row>
    <row r="267" spans="1:148" ht="24.75" hidden="1" customHeight="1" x14ac:dyDescent="0.3">
      <c r="E267" s="845"/>
      <c r="F267" s="845"/>
      <c r="G267" s="301"/>
      <c r="J267" s="320"/>
      <c r="K267" s="260"/>
      <c r="L267" s="448">
        <f>L258-L268</f>
        <v>1.6467832028865814E-4</v>
      </c>
      <c r="M267" s="320"/>
      <c r="N267" s="320"/>
      <c r="O267" s="260"/>
      <c r="P267" s="260"/>
      <c r="Q267" s="260"/>
      <c r="R267" s="320"/>
      <c r="S267" s="320"/>
      <c r="T267" s="320"/>
      <c r="U267" s="319"/>
    </row>
    <row r="268" spans="1:148" ht="24.75" hidden="1" customHeight="1" x14ac:dyDescent="0.2">
      <c r="E268" s="845"/>
      <c r="F268" s="845"/>
      <c r="G268" s="301"/>
      <c r="J268" s="321"/>
      <c r="K268" s="261">
        <f>'Ф 2 ИП ТЗ-2'!K57+'Ф 2 ИП ТЗ_1'!K185</f>
        <v>16838048.402282503</v>
      </c>
      <c r="L268" s="449">
        <f>'Ф 2 ИП ТЗ-2'!L57+'Ф 2 ИП ТЗ_1'!L185</f>
        <v>11697747.383708218</v>
      </c>
      <c r="M268" s="321">
        <f>'Ф 2 ИП ТЗ-2'!M57+'Ф 2 ИП ТЗ_1'!M185</f>
        <v>0</v>
      </c>
      <c r="N268" s="321">
        <f>'Ф 2 ИП ТЗ-2'!N57+'Ф 2 ИП ТЗ_1'!N185</f>
        <v>0</v>
      </c>
      <c r="O268" s="261"/>
      <c r="P268" s="261"/>
      <c r="Q268" s="261"/>
      <c r="R268" s="321"/>
      <c r="S268" s="321"/>
      <c r="T268" s="321"/>
      <c r="U268" s="321"/>
      <c r="V268" s="321"/>
      <c r="W268" s="321"/>
      <c r="X268" s="321"/>
      <c r="Y268" s="321"/>
      <c r="Z268" s="321"/>
      <c r="AA268" s="321"/>
      <c r="AB268" s="321"/>
      <c r="AC268" s="321"/>
      <c r="AD268" s="321"/>
      <c r="AE268" s="321"/>
      <c r="AF268" s="321"/>
      <c r="AG268" s="321"/>
      <c r="AH268" s="321"/>
      <c r="AI268" s="321"/>
      <c r="AJ268" s="321"/>
      <c r="AK268" s="321"/>
      <c r="AL268" s="321"/>
    </row>
    <row r="269" spans="1:148" ht="24.75" hidden="1" customHeight="1" x14ac:dyDescent="0.2">
      <c r="E269" s="845"/>
      <c r="F269" s="845"/>
      <c r="G269" s="301"/>
      <c r="J269" s="321"/>
      <c r="K269" s="261">
        <f>K258-K268</f>
        <v>7.9038217663764954E-3</v>
      </c>
      <c r="L269" s="449">
        <f t="shared" ref="L269:M269" si="51">L258-L268</f>
        <v>1.6467832028865814E-4</v>
      </c>
      <c r="M269" s="321">
        <f t="shared" si="51"/>
        <v>0</v>
      </c>
      <c r="N269" s="321">
        <f>N258-N268</f>
        <v>0</v>
      </c>
      <c r="O269" s="261"/>
      <c r="P269" s="261"/>
      <c r="Q269" s="261"/>
      <c r="R269" s="321"/>
      <c r="S269" s="321"/>
      <c r="T269" s="321"/>
      <c r="U269" s="321"/>
      <c r="V269" s="321"/>
      <c r="W269" s="321"/>
      <c r="X269" s="321"/>
      <c r="Y269" s="321"/>
      <c r="Z269" s="321"/>
      <c r="AA269" s="321"/>
      <c r="AB269" s="321"/>
      <c r="AC269" s="321"/>
      <c r="AD269" s="321"/>
      <c r="AE269" s="321"/>
      <c r="AF269" s="321"/>
      <c r="AG269" s="321"/>
      <c r="AH269" s="321"/>
      <c r="AI269" s="321"/>
      <c r="AJ269" s="321"/>
      <c r="AK269" s="321"/>
      <c r="AL269" s="321"/>
    </row>
    <row r="270" spans="1:148" ht="24.75" hidden="1" customHeight="1" x14ac:dyDescent="0.3">
      <c r="E270" s="845"/>
      <c r="F270" s="845"/>
      <c r="G270" s="301"/>
    </row>
    <row r="271" spans="1:148" ht="24.75" hidden="1" customHeight="1" x14ac:dyDescent="0.2">
      <c r="E271" s="845"/>
      <c r="F271" s="845"/>
      <c r="G271" s="301"/>
      <c r="K271" s="262">
        <f>'Ф 2 ИП ТЗ-2'!K43+'Ф 2 ИП ТЗ_1'!K169</f>
        <v>13825527.182268534</v>
      </c>
      <c r="L271" s="450">
        <f>'Ф 2 ИП ТЗ-2'!L43+'Ф 2 ИП ТЗ_1'!L169</f>
        <v>9001199.3638372868</v>
      </c>
      <c r="M271" s="322">
        <f>'Ф 2 ИП ТЗ-2'!M43+'Ф 2 ИП ТЗ_1'!M169</f>
        <v>0</v>
      </c>
      <c r="N271" s="322">
        <f>'Ф 2 ИП ТЗ-2'!N43+'Ф 2 ИП ТЗ_1'!N169</f>
        <v>0</v>
      </c>
      <c r="O271" s="262"/>
      <c r="P271" s="262"/>
      <c r="Q271" s="262"/>
      <c r="R271" s="322"/>
      <c r="S271" s="322"/>
      <c r="T271" s="322"/>
      <c r="U271" s="322"/>
      <c r="V271" s="322"/>
      <c r="W271" s="322"/>
      <c r="X271" s="322"/>
      <c r="Y271" s="322"/>
      <c r="Z271" s="322"/>
      <c r="AA271" s="322"/>
      <c r="AB271" s="322"/>
      <c r="AC271" s="322"/>
      <c r="AD271" s="322"/>
      <c r="AE271" s="322"/>
      <c r="AF271" s="322"/>
      <c r="AG271" s="322"/>
      <c r="AH271" s="322"/>
      <c r="AI271" s="322"/>
      <c r="AJ271" s="322"/>
      <c r="AK271" s="322"/>
      <c r="AL271" s="322"/>
    </row>
    <row r="272" spans="1:148" ht="24.75" hidden="1" customHeight="1" x14ac:dyDescent="0.2">
      <c r="E272" s="845"/>
      <c r="F272" s="845"/>
      <c r="G272" s="301"/>
      <c r="K272" s="261">
        <f>K242-K271</f>
        <v>7.4469279497861862E-3</v>
      </c>
      <c r="L272" s="449">
        <f t="shared" ref="L272:M272" si="52">L242-L271</f>
        <v>1.6468018293380737E-4</v>
      </c>
      <c r="M272" s="321">
        <f t="shared" si="52"/>
        <v>0</v>
      </c>
      <c r="N272" s="321">
        <f>N242-N271</f>
        <v>0</v>
      </c>
      <c r="O272" s="261"/>
      <c r="P272" s="261"/>
      <c r="Q272" s="261"/>
      <c r="R272" s="321"/>
      <c r="S272" s="321"/>
      <c r="T272" s="321"/>
      <c r="U272" s="321"/>
      <c r="V272" s="321"/>
      <c r="W272" s="321"/>
      <c r="X272" s="321"/>
      <c r="Y272" s="321"/>
      <c r="Z272" s="321"/>
      <c r="AA272" s="321"/>
      <c r="AB272" s="321"/>
      <c r="AC272" s="321"/>
      <c r="AD272" s="321"/>
      <c r="AE272" s="321"/>
      <c r="AF272" s="321"/>
      <c r="AG272" s="321"/>
      <c r="AH272" s="321"/>
      <c r="AI272" s="321"/>
      <c r="AJ272" s="321"/>
      <c r="AK272" s="321"/>
      <c r="AL272" s="321"/>
    </row>
    <row r="273" spans="5:38" ht="24.75" hidden="1" customHeight="1" x14ac:dyDescent="0.3">
      <c r="E273" s="845"/>
      <c r="F273" s="845"/>
      <c r="G273" s="301"/>
    </row>
    <row r="274" spans="5:38" ht="24.75" hidden="1" customHeight="1" x14ac:dyDescent="0.3">
      <c r="E274" s="845"/>
      <c r="F274" s="845"/>
      <c r="G274" s="301"/>
    </row>
    <row r="275" spans="5:38" ht="24.75" hidden="1" customHeight="1" x14ac:dyDescent="0.3">
      <c r="E275" s="845"/>
      <c r="F275" s="845"/>
      <c r="G275" s="301"/>
      <c r="K275" s="261"/>
    </row>
    <row r="276" spans="5:38" ht="24.75" hidden="1" customHeight="1" x14ac:dyDescent="0.3">
      <c r="E276" s="845"/>
      <c r="F276" s="845"/>
      <c r="G276" s="301"/>
    </row>
    <row r="277" spans="5:38" ht="24.75" customHeight="1" x14ac:dyDescent="0.2">
      <c r="E277" s="845"/>
      <c r="F277" s="845"/>
      <c r="G277" s="301"/>
      <c r="O277" s="261"/>
      <c r="P277" s="261"/>
      <c r="Q277" s="261"/>
      <c r="R277" s="261"/>
      <c r="S277" s="261"/>
      <c r="T277" s="261"/>
      <c r="U277" s="261"/>
      <c r="V277" s="261"/>
      <c r="W277" s="261"/>
      <c r="X277" s="261"/>
      <c r="Y277" s="261"/>
      <c r="Z277" s="261"/>
      <c r="AA277" s="261"/>
      <c r="AB277" s="261"/>
      <c r="AC277" s="261"/>
      <c r="AD277" s="261"/>
      <c r="AE277" s="261"/>
      <c r="AF277" s="261"/>
      <c r="AG277" s="261"/>
      <c r="AH277" s="261"/>
      <c r="AI277" s="261"/>
      <c r="AJ277" s="261"/>
      <c r="AK277" s="261"/>
      <c r="AL277" s="261"/>
    </row>
    <row r="278" spans="5:38" ht="24.75" customHeight="1" x14ac:dyDescent="0.2">
      <c r="E278" s="845"/>
      <c r="F278" s="845"/>
      <c r="G278" s="301"/>
      <c r="O278" s="261"/>
      <c r="P278" s="261"/>
      <c r="Q278" s="261"/>
      <c r="R278" s="261"/>
      <c r="S278" s="261"/>
      <c r="T278" s="261"/>
      <c r="U278" s="261"/>
      <c r="V278" s="261"/>
      <c r="W278" s="261"/>
      <c r="X278" s="261"/>
      <c r="Y278" s="261"/>
      <c r="Z278" s="261"/>
      <c r="AA278" s="261"/>
      <c r="AB278" s="261"/>
      <c r="AC278" s="261"/>
      <c r="AD278" s="261"/>
      <c r="AE278" s="261"/>
      <c r="AF278" s="261"/>
      <c r="AG278" s="261"/>
      <c r="AH278" s="261"/>
      <c r="AI278" s="261"/>
      <c r="AJ278" s="261"/>
      <c r="AK278" s="261"/>
      <c r="AL278" s="261"/>
    </row>
    <row r="279" spans="5:38" ht="24.75" customHeight="1" x14ac:dyDescent="0.3">
      <c r="E279" s="845"/>
      <c r="F279" s="845"/>
      <c r="G279" s="301"/>
    </row>
    <row r="280" spans="5:38" ht="24.75" customHeight="1" x14ac:dyDescent="0.3">
      <c r="E280" s="845"/>
      <c r="F280" s="845"/>
      <c r="G280" s="301"/>
    </row>
    <row r="281" spans="5:38" ht="24.75" customHeight="1" x14ac:dyDescent="0.3">
      <c r="E281" s="845"/>
      <c r="F281" s="845"/>
      <c r="G281" s="301"/>
    </row>
    <row r="282" spans="5:38" ht="24.75" customHeight="1" x14ac:dyDescent="0.3">
      <c r="E282" s="845"/>
      <c r="F282" s="845"/>
      <c r="G282" s="301"/>
    </row>
    <row r="283" spans="5:38" ht="24.75" customHeight="1" x14ac:dyDescent="0.3">
      <c r="E283" s="845"/>
      <c r="F283" s="845"/>
      <c r="G283" s="301"/>
    </row>
    <row r="284" spans="5:38" ht="24.75" customHeight="1" x14ac:dyDescent="0.3">
      <c r="E284" s="845"/>
      <c r="F284" s="845"/>
      <c r="G284" s="301"/>
    </row>
    <row r="285" spans="5:38" ht="24.75" customHeight="1" x14ac:dyDescent="0.3">
      <c r="E285" s="845"/>
      <c r="F285" s="845"/>
      <c r="G285" s="301"/>
    </row>
    <row r="286" spans="5:38" ht="24.75" customHeight="1" x14ac:dyDescent="0.3">
      <c r="E286" s="845"/>
      <c r="F286" s="852"/>
      <c r="G286" s="301"/>
    </row>
    <row r="287" spans="5:38" ht="24.75" customHeight="1" x14ac:dyDescent="0.3">
      <c r="E287" s="845"/>
      <c r="F287" s="852"/>
      <c r="G287" s="301"/>
    </row>
    <row r="288" spans="5:38" ht="24.75" customHeight="1" x14ac:dyDescent="0.3">
      <c r="E288" s="845"/>
      <c r="F288" s="852"/>
      <c r="G288" s="301"/>
    </row>
    <row r="289" spans="5:9" ht="24.75" customHeight="1" x14ac:dyDescent="0.3">
      <c r="E289" s="845"/>
      <c r="F289" s="852"/>
      <c r="G289" s="301"/>
    </row>
    <row r="290" spans="5:9" ht="24.75" customHeight="1" x14ac:dyDescent="0.3">
      <c r="E290" s="845"/>
      <c r="F290" s="845"/>
      <c r="G290" s="301"/>
    </row>
    <row r="291" spans="5:9" ht="24.75" customHeight="1" x14ac:dyDescent="0.3">
      <c r="E291" s="845"/>
      <c r="F291" s="845"/>
      <c r="G291" s="301"/>
    </row>
    <row r="292" spans="5:9" ht="24.75" customHeight="1" x14ac:dyDescent="0.3">
      <c r="E292" s="845"/>
      <c r="F292" s="845"/>
      <c r="G292" s="301"/>
    </row>
    <row r="293" spans="5:9" ht="24.75" customHeight="1" x14ac:dyDescent="0.3">
      <c r="E293" s="845"/>
      <c r="F293" s="845"/>
      <c r="G293" s="301"/>
    </row>
    <row r="294" spans="5:9" ht="24.75" customHeight="1" x14ac:dyDescent="0.3">
      <c r="E294" s="423"/>
      <c r="F294" s="423"/>
      <c r="G294" s="301"/>
    </row>
    <row r="297" spans="5:9" ht="24.75" customHeight="1" x14ac:dyDescent="0.3">
      <c r="G297" s="424"/>
      <c r="H297" s="425"/>
      <c r="I297" s="322"/>
    </row>
    <row r="298" spans="5:9" ht="24.75" customHeight="1" x14ac:dyDescent="0.3">
      <c r="H298" s="425"/>
    </row>
    <row r="299" spans="5:9" ht="24.75" customHeight="1" x14ac:dyDescent="0.3">
      <c r="H299" s="425"/>
    </row>
  </sheetData>
  <autoFilter ref="A27:K160"/>
  <mergeCells count="327">
    <mergeCell ref="K11:K15"/>
    <mergeCell ref="AN156:AN159"/>
    <mergeCell ref="AO156:AO159"/>
    <mergeCell ref="AP156:AP159"/>
    <mergeCell ref="AE156:AE159"/>
    <mergeCell ref="AF156:AF159"/>
    <mergeCell ref="AG156:AG159"/>
    <mergeCell ref="AH156:AH159"/>
    <mergeCell ref="AI156:AI159"/>
    <mergeCell ref="AJ156:AJ159"/>
    <mergeCell ref="AK156:AK159"/>
    <mergeCell ref="AL156:AL159"/>
    <mergeCell ref="AM156:AM159"/>
    <mergeCell ref="V156:V159"/>
    <mergeCell ref="W156:W159"/>
    <mergeCell ref="X156:X159"/>
    <mergeCell ref="Y156:Y159"/>
    <mergeCell ref="Z156:Z159"/>
    <mergeCell ref="AA156:AA159"/>
    <mergeCell ref="AB156:AB159"/>
    <mergeCell ref="AC156:AC159"/>
    <mergeCell ref="AD156:AD159"/>
    <mergeCell ref="M156:M159"/>
    <mergeCell ref="N156:N159"/>
    <mergeCell ref="O156:O159"/>
    <mergeCell ref="P156:P159"/>
    <mergeCell ref="Q156:Q159"/>
    <mergeCell ref="R156:R159"/>
    <mergeCell ref="S156:S159"/>
    <mergeCell ref="T156:T159"/>
    <mergeCell ref="U156:U159"/>
    <mergeCell ref="AA12:AA15"/>
    <mergeCell ref="AB12:AB15"/>
    <mergeCell ref="Y12:Y15"/>
    <mergeCell ref="Z12:Z15"/>
    <mergeCell ref="A70:W70"/>
    <mergeCell ref="L11:L15"/>
    <mergeCell ref="M11:M15"/>
    <mergeCell ref="S85:S86"/>
    <mergeCell ref="O75:O76"/>
    <mergeCell ref="A71:W71"/>
    <mergeCell ref="A75:A76"/>
    <mergeCell ref="B75:B76"/>
    <mergeCell ref="C75:C76"/>
    <mergeCell ref="D75:D76"/>
    <mergeCell ref="E75:E76"/>
    <mergeCell ref="F75:F76"/>
    <mergeCell ref="G75:G76"/>
    <mergeCell ref="AC12:AC15"/>
    <mergeCell ref="AD12:AD15"/>
    <mergeCell ref="AE12:AE15"/>
    <mergeCell ref="AF12:AF15"/>
    <mergeCell ref="AG12:AG15"/>
    <mergeCell ref="AH12:AH15"/>
    <mergeCell ref="AI12:AI15"/>
    <mergeCell ref="A3:W3"/>
    <mergeCell ref="B4:W4"/>
    <mergeCell ref="A5:W5"/>
    <mergeCell ref="A6:W6"/>
    <mergeCell ref="A10:A15"/>
    <mergeCell ref="B10:B15"/>
    <mergeCell ref="C10:C15"/>
    <mergeCell ref="D10:D15"/>
    <mergeCell ref="E10:H10"/>
    <mergeCell ref="I10:I15"/>
    <mergeCell ref="K10:AO10"/>
    <mergeCell ref="N11:AM11"/>
    <mergeCell ref="AN11:AN15"/>
    <mergeCell ref="AO11:AO15"/>
    <mergeCell ref="V12:V15"/>
    <mergeCell ref="W12:W15"/>
    <mergeCell ref="X12:X15"/>
    <mergeCell ref="AJ12:AJ15"/>
    <mergeCell ref="AK12:AK15"/>
    <mergeCell ref="AL12:AL15"/>
    <mergeCell ref="AM12:AM15"/>
    <mergeCell ref="A20:W20"/>
    <mergeCell ref="A22:W22"/>
    <mergeCell ref="A24:W24"/>
    <mergeCell ref="A26:J26"/>
    <mergeCell ref="A69:H69"/>
    <mergeCell ref="R12:R15"/>
    <mergeCell ref="S12:S15"/>
    <mergeCell ref="T12:T15"/>
    <mergeCell ref="U12:U15"/>
    <mergeCell ref="A17:W17"/>
    <mergeCell ref="A18:W18"/>
    <mergeCell ref="G12:G15"/>
    <mergeCell ref="H12:H15"/>
    <mergeCell ref="N12:N15"/>
    <mergeCell ref="O12:O15"/>
    <mergeCell ref="P12:P15"/>
    <mergeCell ref="Q12:Q15"/>
    <mergeCell ref="J10:J15"/>
    <mergeCell ref="F11:F15"/>
    <mergeCell ref="G11:H11"/>
    <mergeCell ref="H75:H76"/>
    <mergeCell ref="I75:I76"/>
    <mergeCell ref="W87:W88"/>
    <mergeCell ref="A85:A86"/>
    <mergeCell ref="B85:B86"/>
    <mergeCell ref="C85:C86"/>
    <mergeCell ref="D85:D86"/>
    <mergeCell ref="E85:E86"/>
    <mergeCell ref="F85:F86"/>
    <mergeCell ref="V75:V76"/>
    <mergeCell ref="W75:W76"/>
    <mergeCell ref="A81:A82"/>
    <mergeCell ref="B81:B82"/>
    <mergeCell ref="E81:E82"/>
    <mergeCell ref="F81:F82"/>
    <mergeCell ref="P75:P76"/>
    <mergeCell ref="Q75:Q76"/>
    <mergeCell ref="R75:R76"/>
    <mergeCell ref="S75:S76"/>
    <mergeCell ref="T75:T76"/>
    <mergeCell ref="U75:U76"/>
    <mergeCell ref="J75:J76"/>
    <mergeCell ref="K75:K76"/>
    <mergeCell ref="L75:L76"/>
    <mergeCell ref="M75:M76"/>
    <mergeCell ref="N75:N76"/>
    <mergeCell ref="L87:L88"/>
    <mergeCell ref="T85:T86"/>
    <mergeCell ref="U85:U86"/>
    <mergeCell ref="V85:V86"/>
    <mergeCell ref="W85:W86"/>
    <mergeCell ref="B87:B89"/>
    <mergeCell ref="D87:D88"/>
    <mergeCell ref="E87:E88"/>
    <mergeCell ref="F87:F88"/>
    <mergeCell ref="M85:M86"/>
    <mergeCell ref="N85:N86"/>
    <mergeCell ref="O85:O86"/>
    <mergeCell ref="P85:P86"/>
    <mergeCell ref="Q85:Q86"/>
    <mergeCell ref="R85:R86"/>
    <mergeCell ref="G85:G86"/>
    <mergeCell ref="H85:H86"/>
    <mergeCell ref="I85:I86"/>
    <mergeCell ref="J85:J86"/>
    <mergeCell ref="K85:K86"/>
    <mergeCell ref="L85:L86"/>
    <mergeCell ref="S87:S88"/>
    <mergeCell ref="T87:T88"/>
    <mergeCell ref="V87:V88"/>
    <mergeCell ref="I94:I96"/>
    <mergeCell ref="J94:J96"/>
    <mergeCell ref="A92:A93"/>
    <mergeCell ref="B92:B93"/>
    <mergeCell ref="C92:C93"/>
    <mergeCell ref="B94:B97"/>
    <mergeCell ref="D94:D96"/>
    <mergeCell ref="U87:U88"/>
    <mergeCell ref="L94:L96"/>
    <mergeCell ref="M94:M96"/>
    <mergeCell ref="A87:A89"/>
    <mergeCell ref="C87:C89"/>
    <mergeCell ref="C94:C97"/>
    <mergeCell ref="M87:M88"/>
    <mergeCell ref="N87:N88"/>
    <mergeCell ref="O87:O88"/>
    <mergeCell ref="P87:P88"/>
    <mergeCell ref="Q87:Q88"/>
    <mergeCell ref="R87:R88"/>
    <mergeCell ref="G87:G88"/>
    <mergeCell ref="H87:H88"/>
    <mergeCell ref="I87:I88"/>
    <mergeCell ref="J87:J88"/>
    <mergeCell ref="K87:K88"/>
    <mergeCell ref="W94:W96"/>
    <mergeCell ref="A98:A99"/>
    <mergeCell ref="B98:B99"/>
    <mergeCell ref="C98:C99"/>
    <mergeCell ref="D98:D99"/>
    <mergeCell ref="G98:G99"/>
    <mergeCell ref="H98:H99"/>
    <mergeCell ref="I98:I99"/>
    <mergeCell ref="J98:J99"/>
    <mergeCell ref="K98:K99"/>
    <mergeCell ref="Q94:Q96"/>
    <mergeCell ref="R94:R96"/>
    <mergeCell ref="S94:S96"/>
    <mergeCell ref="T94:T96"/>
    <mergeCell ref="U94:U96"/>
    <mergeCell ref="V94:V96"/>
    <mergeCell ref="K94:K96"/>
    <mergeCell ref="N94:N96"/>
    <mergeCell ref="O94:O96"/>
    <mergeCell ref="P94:P96"/>
    <mergeCell ref="E94:E96"/>
    <mergeCell ref="F94:F96"/>
    <mergeCell ref="G94:G96"/>
    <mergeCell ref="H94:H96"/>
    <mergeCell ref="R98:R99"/>
    <mergeCell ref="S98:S99"/>
    <mergeCell ref="T98:T99"/>
    <mergeCell ref="U98:U99"/>
    <mergeCell ref="V98:V99"/>
    <mergeCell ref="V100:V101"/>
    <mergeCell ref="E98:E99"/>
    <mergeCell ref="F98:F99"/>
    <mergeCell ref="G100:G101"/>
    <mergeCell ref="H100:H101"/>
    <mergeCell ref="I100:I101"/>
    <mergeCell ref="J100:J101"/>
    <mergeCell ref="K100:K101"/>
    <mergeCell ref="W98:W99"/>
    <mergeCell ref="L98:L99"/>
    <mergeCell ref="M98:M99"/>
    <mergeCell ref="N98:N99"/>
    <mergeCell ref="O98:O99"/>
    <mergeCell ref="P98:P99"/>
    <mergeCell ref="Q98:Q99"/>
    <mergeCell ref="W100:W101"/>
    <mergeCell ref="M100:M101"/>
    <mergeCell ref="N100:N101"/>
    <mergeCell ref="O100:O101"/>
    <mergeCell ref="P100:P101"/>
    <mergeCell ref="V104:V105"/>
    <mergeCell ref="W104:W105"/>
    <mergeCell ref="Q104:Q105"/>
    <mergeCell ref="R104:R105"/>
    <mergeCell ref="Q100:Q101"/>
    <mergeCell ref="R100:R101"/>
    <mergeCell ref="S100:S101"/>
    <mergeCell ref="T100:T101"/>
    <mergeCell ref="U100:U101"/>
    <mergeCell ref="S104:S105"/>
    <mergeCell ref="T104:T105"/>
    <mergeCell ref="U104:U105"/>
    <mergeCell ref="A102:A103"/>
    <mergeCell ref="B102:B103"/>
    <mergeCell ref="C102:C103"/>
    <mergeCell ref="E108:E109"/>
    <mergeCell ref="F108:F109"/>
    <mergeCell ref="M104:M105"/>
    <mergeCell ref="N104:N105"/>
    <mergeCell ref="A100:A101"/>
    <mergeCell ref="B100:B101"/>
    <mergeCell ref="C100:C101"/>
    <mergeCell ref="D100:D101"/>
    <mergeCell ref="E100:E101"/>
    <mergeCell ref="F100:F101"/>
    <mergeCell ref="A104:A106"/>
    <mergeCell ref="B104:B106"/>
    <mergeCell ref="C104:C106"/>
    <mergeCell ref="D104:D105"/>
    <mergeCell ref="E104:E105"/>
    <mergeCell ref="L100:L101"/>
    <mergeCell ref="A115:A116"/>
    <mergeCell ref="B115:B116"/>
    <mergeCell ref="C115:C116"/>
    <mergeCell ref="P104:P105"/>
    <mergeCell ref="G104:G105"/>
    <mergeCell ref="H104:H105"/>
    <mergeCell ref="I104:I105"/>
    <mergeCell ref="J104:J105"/>
    <mergeCell ref="K104:K105"/>
    <mergeCell ref="L104:L105"/>
    <mergeCell ref="A111:A112"/>
    <mergeCell ref="B111:B112"/>
    <mergeCell ref="C111:C112"/>
    <mergeCell ref="F104:F105"/>
    <mergeCell ref="O104:O105"/>
    <mergeCell ref="A126:A127"/>
    <mergeCell ref="B126:B127"/>
    <mergeCell ref="C126:C127"/>
    <mergeCell ref="A162:W162"/>
    <mergeCell ref="A242:J242"/>
    <mergeCell ref="A243:W243"/>
    <mergeCell ref="A122:A123"/>
    <mergeCell ref="B122:B123"/>
    <mergeCell ref="C122:C123"/>
    <mergeCell ref="A124:A125"/>
    <mergeCell ref="B124:B125"/>
    <mergeCell ref="C124:C125"/>
    <mergeCell ref="D156:D159"/>
    <mergeCell ref="G156:G159"/>
    <mergeCell ref="H156:H159"/>
    <mergeCell ref="E156:E159"/>
    <mergeCell ref="F156:F159"/>
    <mergeCell ref="B156:B159"/>
    <mergeCell ref="C156:C159"/>
    <mergeCell ref="A156:A159"/>
    <mergeCell ref="I156:I159"/>
    <mergeCell ref="J156:J159"/>
    <mergeCell ref="K156:K159"/>
    <mergeCell ref="L156:L159"/>
    <mergeCell ref="DX262:EE262"/>
    <mergeCell ref="A246:J246"/>
    <mergeCell ref="A247:W247"/>
    <mergeCell ref="A248:W248"/>
    <mergeCell ref="A251:W251"/>
    <mergeCell ref="A257:J257"/>
    <mergeCell ref="A258:J258"/>
    <mergeCell ref="E286:E289"/>
    <mergeCell ref="F286:F289"/>
    <mergeCell ref="A259:W259"/>
    <mergeCell ref="V262:W262"/>
    <mergeCell ref="AW262:CN262"/>
    <mergeCell ref="DG262:DO262"/>
    <mergeCell ref="DP262:DW262"/>
    <mergeCell ref="A119:A120"/>
    <mergeCell ref="B119:B120"/>
    <mergeCell ref="C119:C120"/>
    <mergeCell ref="A94:A97"/>
    <mergeCell ref="E290:E293"/>
    <mergeCell ref="F290:F293"/>
    <mergeCell ref="E276:E278"/>
    <mergeCell ref="F276:F278"/>
    <mergeCell ref="E279:E281"/>
    <mergeCell ref="F279:F281"/>
    <mergeCell ref="E282:E285"/>
    <mergeCell ref="F282:F285"/>
    <mergeCell ref="F266:F269"/>
    <mergeCell ref="E270:E272"/>
    <mergeCell ref="F270:F272"/>
    <mergeCell ref="E273:E275"/>
    <mergeCell ref="F273:F275"/>
    <mergeCell ref="E266:E269"/>
    <mergeCell ref="A113:A114"/>
    <mergeCell ref="B113:B114"/>
    <mergeCell ref="C113:C114"/>
    <mergeCell ref="A108:A109"/>
    <mergeCell ref="B108:B109"/>
    <mergeCell ref="C108:C109"/>
  </mergeCells>
  <pageMargins left="0.25" right="0.25" top="0.75" bottom="0.75" header="0.3" footer="0.3"/>
  <pageSetup paperSize="8" scale="38" fitToHeight="0" orientation="landscape" r:id="rId1"/>
  <headerFooter scaleWithDoc="0" alignWithMargins="0"/>
  <rowBreaks count="3" manualBreakCount="3">
    <brk id="69" max="37" man="1"/>
    <brk id="110" max="37" man="1"/>
    <brk id="155" max="3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Q228"/>
  <sheetViews>
    <sheetView view="pageBreakPreview" zoomScale="37" zoomScaleNormal="28" zoomScaleSheetLayoutView="37" workbookViewId="0">
      <pane xSplit="3" ySplit="26" topLeftCell="D27" activePane="bottomRight" state="frozen"/>
      <selection pane="topRight" activeCell="D1" sqref="D1"/>
      <selection pane="bottomLeft" activeCell="A27" sqref="A27"/>
      <selection pane="bottomRight" activeCell="B100" sqref="B100:B101"/>
    </sheetView>
  </sheetViews>
  <sheetFormatPr defaultRowHeight="22.5" customHeight="1" x14ac:dyDescent="0.3"/>
  <cols>
    <col min="1" max="1" width="9.140625" style="195" customWidth="1"/>
    <col min="2" max="2" width="49.28515625" style="196" customWidth="1"/>
    <col min="3" max="3" width="25.7109375" style="195" customWidth="1"/>
    <col min="4" max="4" width="66.42578125" style="297" customWidth="1"/>
    <col min="5" max="5" width="13" style="197" customWidth="1"/>
    <col min="6" max="6" width="6.85546875" style="195" customWidth="1"/>
    <col min="7" max="7" width="18.28515625" style="197" customWidth="1"/>
    <col min="8" max="8" width="23.42578125" style="197" customWidth="1"/>
    <col min="9" max="9" width="10.5703125" style="195" customWidth="1"/>
    <col min="10" max="10" width="15.140625" style="195" customWidth="1"/>
    <col min="11" max="11" width="12" style="195" customWidth="1"/>
    <col min="12" max="12" width="13" style="195" hidden="1" customWidth="1"/>
    <col min="13" max="13" width="11.42578125" style="195" bestFit="1" customWidth="1"/>
    <col min="14" max="14" width="9.7109375" style="195" hidden="1" customWidth="1"/>
    <col min="15" max="15" width="9.7109375" style="195" customWidth="1"/>
    <col min="16" max="16" width="13.140625" style="195" bestFit="1" customWidth="1"/>
    <col min="17" max="17" width="16.5703125" style="195" customWidth="1"/>
    <col min="18" max="18" width="10.85546875" style="195" customWidth="1"/>
    <col min="19" max="19" width="11.42578125" style="195" customWidth="1"/>
    <col min="20" max="20" width="14" style="195" customWidth="1"/>
    <col min="21" max="21" width="12" style="195" customWidth="1"/>
    <col min="22" max="22" width="10.7109375" style="195" customWidth="1"/>
    <col min="23" max="23" width="10.28515625" style="195" customWidth="1"/>
    <col min="24" max="24" width="9.85546875" style="553" customWidth="1"/>
    <col min="25" max="38" width="9.140625" style="195"/>
    <col min="39" max="41" width="0" style="195" hidden="1" customWidth="1"/>
    <col min="42" max="42" width="0" style="676" hidden="1" customWidth="1"/>
    <col min="43" max="43" width="9.140625" style="258"/>
    <col min="44" max="16384" width="9.140625" style="195"/>
  </cols>
  <sheetData>
    <row r="1" spans="1:43" ht="22.5" customHeight="1" x14ac:dyDescent="0.3">
      <c r="U1" s="198" t="s">
        <v>1524</v>
      </c>
    </row>
    <row r="2" spans="1:43" s="201" customFormat="1" ht="22.5" customHeight="1" x14ac:dyDescent="0.3">
      <c r="A2" s="198"/>
      <c r="B2" s="199"/>
      <c r="C2" s="198"/>
      <c r="D2" s="298"/>
      <c r="E2" s="200"/>
      <c r="F2" s="198"/>
      <c r="G2" s="200"/>
      <c r="H2" s="200"/>
      <c r="I2" s="198"/>
      <c r="J2" s="198"/>
      <c r="K2" s="198"/>
      <c r="L2" s="198"/>
      <c r="M2" s="198"/>
      <c r="N2" s="198"/>
      <c r="V2" s="202" t="s">
        <v>1502</v>
      </c>
      <c r="W2" s="198"/>
      <c r="X2" s="553"/>
      <c r="AP2" s="677"/>
      <c r="AQ2" s="666"/>
    </row>
    <row r="3" spans="1:43" s="203" customFormat="1" ht="22.5" customHeight="1" x14ac:dyDescent="0.3">
      <c r="A3" s="933" t="s">
        <v>666</v>
      </c>
      <c r="B3" s="933"/>
      <c r="C3" s="933"/>
      <c r="D3" s="933"/>
      <c r="E3" s="933"/>
      <c r="F3" s="933"/>
      <c r="G3" s="933"/>
      <c r="H3" s="933"/>
      <c r="I3" s="933"/>
      <c r="J3" s="933"/>
      <c r="K3" s="933"/>
      <c r="L3" s="933"/>
      <c r="M3" s="933"/>
      <c r="N3" s="933"/>
      <c r="O3" s="933"/>
      <c r="P3" s="933"/>
      <c r="Q3" s="933"/>
      <c r="R3" s="933"/>
      <c r="S3" s="933"/>
      <c r="T3" s="933"/>
      <c r="U3" s="933"/>
      <c r="V3" s="933"/>
      <c r="W3" s="933"/>
      <c r="X3" s="553"/>
      <c r="Y3" s="201"/>
      <c r="Z3" s="201"/>
      <c r="AA3" s="201"/>
      <c r="AB3" s="201"/>
      <c r="AC3" s="201"/>
      <c r="AP3" s="678"/>
      <c r="AQ3" s="667"/>
    </row>
    <row r="4" spans="1:43" s="203" customFormat="1" ht="22.5" customHeight="1" x14ac:dyDescent="0.3">
      <c r="A4" s="204"/>
      <c r="B4" s="934" t="s">
        <v>667</v>
      </c>
      <c r="C4" s="934"/>
      <c r="D4" s="934"/>
      <c r="E4" s="934"/>
      <c r="F4" s="934"/>
      <c r="G4" s="934"/>
      <c r="H4" s="934"/>
      <c r="I4" s="934"/>
      <c r="J4" s="934"/>
      <c r="K4" s="934"/>
      <c r="L4" s="934"/>
      <c r="M4" s="934"/>
      <c r="N4" s="934"/>
      <c r="O4" s="934"/>
      <c r="P4" s="934"/>
      <c r="Q4" s="934"/>
      <c r="R4" s="934"/>
      <c r="S4" s="934"/>
      <c r="T4" s="934"/>
      <c r="U4" s="934"/>
      <c r="V4" s="934"/>
      <c r="W4" s="934"/>
      <c r="X4" s="553"/>
      <c r="Y4" s="201"/>
      <c r="Z4" s="201"/>
      <c r="AA4" s="201"/>
      <c r="AB4" s="201"/>
      <c r="AC4" s="201"/>
      <c r="AP4" s="678"/>
      <c r="AQ4" s="667"/>
    </row>
    <row r="5" spans="1:43" s="205" customFormat="1" ht="22.5" customHeight="1" x14ac:dyDescent="0.3">
      <c r="A5" s="906" t="s">
        <v>3</v>
      </c>
      <c r="B5" s="906"/>
      <c r="C5" s="906"/>
      <c r="D5" s="906"/>
      <c r="E5" s="906"/>
      <c r="F5" s="906"/>
      <c r="G5" s="906"/>
      <c r="H5" s="906"/>
      <c r="I5" s="906"/>
      <c r="J5" s="906"/>
      <c r="K5" s="906"/>
      <c r="L5" s="906"/>
      <c r="M5" s="906"/>
      <c r="N5" s="906"/>
      <c r="O5" s="906"/>
      <c r="P5" s="906"/>
      <c r="Q5" s="906"/>
      <c r="R5" s="906"/>
      <c r="S5" s="906"/>
      <c r="T5" s="906"/>
      <c r="U5" s="906"/>
      <c r="V5" s="906"/>
      <c r="W5" s="906"/>
      <c r="X5" s="553"/>
      <c r="Y5" s="201"/>
      <c r="Z5" s="201"/>
      <c r="AA5" s="201"/>
      <c r="AB5" s="201"/>
      <c r="AC5" s="201"/>
      <c r="AP5" s="679"/>
      <c r="AQ5" s="611"/>
    </row>
    <row r="6" spans="1:43" s="203" customFormat="1" ht="22.5" customHeight="1" x14ac:dyDescent="0.3">
      <c r="A6" s="933" t="s">
        <v>1503</v>
      </c>
      <c r="B6" s="933"/>
      <c r="C6" s="933"/>
      <c r="D6" s="933"/>
      <c r="E6" s="933"/>
      <c r="F6" s="933"/>
      <c r="G6" s="933"/>
      <c r="H6" s="933"/>
      <c r="I6" s="933"/>
      <c r="J6" s="933"/>
      <c r="K6" s="933"/>
      <c r="L6" s="933"/>
      <c r="M6" s="933"/>
      <c r="N6" s="933"/>
      <c r="O6" s="933"/>
      <c r="P6" s="933"/>
      <c r="Q6" s="933"/>
      <c r="R6" s="933"/>
      <c r="S6" s="933"/>
      <c r="T6" s="933"/>
      <c r="U6" s="933"/>
      <c r="V6" s="933"/>
      <c r="W6" s="933"/>
      <c r="X6" s="553"/>
      <c r="Y6" s="201"/>
      <c r="Z6" s="201"/>
      <c r="AA6" s="201"/>
      <c r="AB6" s="201"/>
      <c r="AC6" s="201"/>
      <c r="AP6" s="678"/>
      <c r="AQ6" s="667"/>
    </row>
    <row r="7" spans="1:43" s="206" customFormat="1" ht="22.5" hidden="1" customHeight="1" x14ac:dyDescent="0.2">
      <c r="B7" s="207"/>
      <c r="D7" s="207"/>
      <c r="AO7" s="658"/>
      <c r="AP7" s="658"/>
      <c r="AQ7" s="668"/>
    </row>
    <row r="8" spans="1:43" s="201" customFormat="1" ht="22.5" hidden="1" customHeight="1" x14ac:dyDescent="0.2">
      <c r="A8" s="267"/>
      <c r="B8" s="268"/>
      <c r="C8" s="268"/>
      <c r="D8" s="268"/>
      <c r="E8" s="267"/>
      <c r="F8" s="267"/>
      <c r="G8" s="267"/>
      <c r="H8" s="267"/>
      <c r="I8" s="267"/>
      <c r="J8" s="267"/>
      <c r="K8" s="267"/>
      <c r="L8" s="551"/>
      <c r="M8" s="267"/>
      <c r="N8" s="267">
        <v>1.0509999999999999</v>
      </c>
      <c r="O8" s="267">
        <v>1.048</v>
      </c>
      <c r="P8" s="267">
        <v>1.0469999999999999</v>
      </c>
      <c r="Q8" s="267">
        <v>1.0469999999999999</v>
      </c>
      <c r="R8" s="267">
        <v>1.0469999999999999</v>
      </c>
      <c r="S8" s="267">
        <v>1.0469999999999999</v>
      </c>
      <c r="T8" s="267">
        <v>1.0469999999999999</v>
      </c>
      <c r="U8" s="269">
        <v>1.0469999999999999</v>
      </c>
      <c r="V8" s="269">
        <v>1.0469999999999999</v>
      </c>
      <c r="W8" s="269">
        <v>1.0469999999999999</v>
      </c>
      <c r="X8" s="269">
        <v>1.0469999999999999</v>
      </c>
      <c r="Y8" s="269">
        <v>1.0469999999999999</v>
      </c>
      <c r="Z8" s="269">
        <v>1.0469999999999999</v>
      </c>
      <c r="AA8" s="269">
        <v>1.0469999999999999</v>
      </c>
      <c r="AB8" s="269">
        <v>1.0469999999999999</v>
      </c>
      <c r="AC8" s="269">
        <v>1.0469999999999999</v>
      </c>
      <c r="AD8" s="269">
        <v>1.0469999999999999</v>
      </c>
      <c r="AE8" s="269">
        <v>1.0469999999999999</v>
      </c>
      <c r="AF8" s="269">
        <v>1.0469999999999999</v>
      </c>
      <c r="AG8" s="269">
        <v>1.0469999999999999</v>
      </c>
      <c r="AH8" s="269">
        <v>1.0469999999999999</v>
      </c>
      <c r="AI8" s="269">
        <v>1.0469999999999999</v>
      </c>
      <c r="AJ8" s="269">
        <v>1.0469999999999999</v>
      </c>
      <c r="AK8" s="269">
        <v>1.0469999999999999</v>
      </c>
      <c r="AL8" s="269">
        <v>1.0469999999999999</v>
      </c>
      <c r="AM8" s="267"/>
      <c r="AN8" s="267"/>
      <c r="AO8" s="267"/>
      <c r="AP8" s="680"/>
      <c r="AQ8" s="666"/>
    </row>
    <row r="9" spans="1:43" s="201" customFormat="1" ht="22.5" hidden="1" customHeight="1" x14ac:dyDescent="0.2">
      <c r="A9" s="210"/>
      <c r="B9" s="270"/>
      <c r="C9" s="208"/>
      <c r="D9" s="270"/>
      <c r="E9" s="210"/>
      <c r="G9" s="210"/>
      <c r="H9" s="210"/>
      <c r="I9" s="209"/>
      <c r="J9" s="209"/>
      <c r="L9" s="552">
        <v>1.2</v>
      </c>
      <c r="N9" s="267">
        <f>N8</f>
        <v>1.0509999999999999</v>
      </c>
      <c r="O9" s="267">
        <f t="shared" ref="O9:AL9" si="0">N9*O8</f>
        <v>1.101448</v>
      </c>
      <c r="P9" s="267">
        <f t="shared" si="0"/>
        <v>1.153216056</v>
      </c>
      <c r="Q9" s="267">
        <f t="shared" si="0"/>
        <v>1.2074172106319998</v>
      </c>
      <c r="R9" s="267">
        <f t="shared" si="0"/>
        <v>1.2641658195317038</v>
      </c>
      <c r="S9" s="267">
        <f t="shared" si="0"/>
        <v>1.3235816130496938</v>
      </c>
      <c r="T9" s="267">
        <f t="shared" si="0"/>
        <v>1.3857899488630294</v>
      </c>
      <c r="U9" s="550">
        <f t="shared" si="0"/>
        <v>1.4509220764595918</v>
      </c>
      <c r="V9" s="550">
        <f t="shared" si="0"/>
        <v>1.5191154140531926</v>
      </c>
      <c r="W9" s="550">
        <f t="shared" si="0"/>
        <v>1.5905138385136925</v>
      </c>
      <c r="X9" s="550">
        <f t="shared" si="0"/>
        <v>1.665267988923836</v>
      </c>
      <c r="Y9" s="550">
        <f t="shared" si="0"/>
        <v>1.7435355844032561</v>
      </c>
      <c r="Z9" s="550">
        <f t="shared" si="0"/>
        <v>1.8254817568702091</v>
      </c>
      <c r="AA9" s="550">
        <f t="shared" si="0"/>
        <v>1.9112793994431088</v>
      </c>
      <c r="AB9" s="550">
        <f t="shared" si="0"/>
        <v>2.0011095312169349</v>
      </c>
      <c r="AC9" s="550">
        <f t="shared" si="0"/>
        <v>2.0951616791841308</v>
      </c>
      <c r="AD9" s="550">
        <f t="shared" si="0"/>
        <v>2.1936342781057849</v>
      </c>
      <c r="AE9" s="550">
        <f t="shared" si="0"/>
        <v>2.2967350891767566</v>
      </c>
      <c r="AF9" s="550">
        <f t="shared" si="0"/>
        <v>2.4046816383680638</v>
      </c>
      <c r="AG9" s="550">
        <f t="shared" si="0"/>
        <v>2.5177016753713626</v>
      </c>
      <c r="AH9" s="550">
        <f t="shared" si="0"/>
        <v>2.6360336541138163</v>
      </c>
      <c r="AI9" s="550">
        <f t="shared" si="0"/>
        <v>2.7599272358571656</v>
      </c>
      <c r="AJ9" s="550">
        <f t="shared" si="0"/>
        <v>2.8896438159424522</v>
      </c>
      <c r="AK9" s="550">
        <f t="shared" si="0"/>
        <v>3.0254570752917473</v>
      </c>
      <c r="AL9" s="550">
        <f t="shared" si="0"/>
        <v>3.1676535578304592</v>
      </c>
      <c r="AM9" s="267"/>
      <c r="AP9" s="680"/>
      <c r="AQ9" s="666"/>
    </row>
    <row r="10" spans="1:43" s="685" customFormat="1" ht="12" x14ac:dyDescent="0.2">
      <c r="A10" s="928" t="s">
        <v>0</v>
      </c>
      <c r="B10" s="928" t="s">
        <v>668</v>
      </c>
      <c r="C10" s="928" t="s">
        <v>669</v>
      </c>
      <c r="D10" s="897" t="s">
        <v>670</v>
      </c>
      <c r="E10" s="929" t="s">
        <v>671</v>
      </c>
      <c r="F10" s="929"/>
      <c r="G10" s="929"/>
      <c r="H10" s="929"/>
      <c r="I10" s="928" t="s">
        <v>672</v>
      </c>
      <c r="J10" s="928" t="s">
        <v>673</v>
      </c>
      <c r="K10" s="929" t="s">
        <v>674</v>
      </c>
      <c r="L10" s="929"/>
      <c r="M10" s="929"/>
      <c r="N10" s="929"/>
      <c r="O10" s="929"/>
      <c r="P10" s="929"/>
      <c r="Q10" s="929"/>
      <c r="R10" s="929"/>
      <c r="S10" s="929"/>
      <c r="T10" s="929"/>
      <c r="U10" s="929"/>
      <c r="V10" s="929"/>
      <c r="W10" s="929"/>
      <c r="X10" s="929"/>
      <c r="Y10" s="929"/>
      <c r="Z10" s="929"/>
      <c r="AA10" s="929"/>
      <c r="AB10" s="929"/>
      <c r="AC10" s="929"/>
      <c r="AD10" s="929"/>
      <c r="AE10" s="929"/>
      <c r="AF10" s="929"/>
      <c r="AG10" s="929"/>
      <c r="AH10" s="929"/>
      <c r="AI10" s="929"/>
      <c r="AJ10" s="929"/>
      <c r="AK10" s="929"/>
      <c r="AL10" s="929"/>
      <c r="AM10" s="929"/>
      <c r="AN10" s="929"/>
      <c r="AO10" s="929"/>
      <c r="AP10" s="683"/>
      <c r="AQ10" s="684"/>
    </row>
    <row r="11" spans="1:43" s="685" customFormat="1" ht="24" x14ac:dyDescent="0.2">
      <c r="A11" s="928"/>
      <c r="B11" s="928"/>
      <c r="C11" s="928"/>
      <c r="D11" s="897"/>
      <c r="E11" s="686" t="s">
        <v>675</v>
      </c>
      <c r="F11" s="928" t="s">
        <v>676</v>
      </c>
      <c r="G11" s="928" t="s">
        <v>677</v>
      </c>
      <c r="H11" s="928"/>
      <c r="I11" s="928"/>
      <c r="J11" s="928"/>
      <c r="K11" s="900" t="s">
        <v>1186</v>
      </c>
      <c r="L11" s="930" t="s">
        <v>1187</v>
      </c>
      <c r="M11" s="928" t="s">
        <v>1517</v>
      </c>
      <c r="N11" s="928" t="s">
        <v>679</v>
      </c>
      <c r="O11" s="928"/>
      <c r="P11" s="928"/>
      <c r="Q11" s="928"/>
      <c r="R11" s="928"/>
      <c r="S11" s="928"/>
      <c r="T11" s="928"/>
      <c r="U11" s="928"/>
      <c r="V11" s="928"/>
      <c r="W11" s="928"/>
      <c r="X11" s="928"/>
      <c r="Y11" s="928"/>
      <c r="Z11" s="928"/>
      <c r="AA11" s="928"/>
      <c r="AB11" s="928"/>
      <c r="AC11" s="928"/>
      <c r="AD11" s="928"/>
      <c r="AE11" s="928"/>
      <c r="AF11" s="928"/>
      <c r="AG11" s="928"/>
      <c r="AH11" s="928"/>
      <c r="AI11" s="928"/>
      <c r="AJ11" s="928"/>
      <c r="AK11" s="928"/>
      <c r="AL11" s="928"/>
      <c r="AM11" s="928"/>
      <c r="AN11" s="928" t="s">
        <v>680</v>
      </c>
      <c r="AO11" s="931" t="s">
        <v>681</v>
      </c>
      <c r="AP11" s="683"/>
      <c r="AQ11" s="684"/>
    </row>
    <row r="12" spans="1:43" s="685" customFormat="1" ht="12" x14ac:dyDescent="0.2">
      <c r="A12" s="928"/>
      <c r="B12" s="928"/>
      <c r="C12" s="928"/>
      <c r="D12" s="897"/>
      <c r="E12" s="686" t="s">
        <v>682</v>
      </c>
      <c r="F12" s="928"/>
      <c r="G12" s="928" t="s">
        <v>683</v>
      </c>
      <c r="H12" s="928" t="s">
        <v>684</v>
      </c>
      <c r="I12" s="928"/>
      <c r="J12" s="928"/>
      <c r="K12" s="901"/>
      <c r="L12" s="930"/>
      <c r="M12" s="928"/>
      <c r="N12" s="892" t="s">
        <v>418</v>
      </c>
      <c r="O12" s="892" t="s">
        <v>484</v>
      </c>
      <c r="P12" s="892" t="s">
        <v>518</v>
      </c>
      <c r="Q12" s="892" t="s">
        <v>621</v>
      </c>
      <c r="R12" s="892" t="s">
        <v>625</v>
      </c>
      <c r="S12" s="892" t="s">
        <v>626</v>
      </c>
      <c r="T12" s="892" t="s">
        <v>627</v>
      </c>
      <c r="U12" s="892" t="s">
        <v>628</v>
      </c>
      <c r="V12" s="892" t="s">
        <v>629</v>
      </c>
      <c r="W12" s="892" t="s">
        <v>630</v>
      </c>
      <c r="X12" s="892" t="s">
        <v>631</v>
      </c>
      <c r="Y12" s="892" t="s">
        <v>632</v>
      </c>
      <c r="Z12" s="892" t="s">
        <v>633</v>
      </c>
      <c r="AA12" s="892" t="s">
        <v>634</v>
      </c>
      <c r="AB12" s="892" t="s">
        <v>635</v>
      </c>
      <c r="AC12" s="892" t="s">
        <v>636</v>
      </c>
      <c r="AD12" s="892" t="s">
        <v>637</v>
      </c>
      <c r="AE12" s="892" t="s">
        <v>638</v>
      </c>
      <c r="AF12" s="892" t="s">
        <v>639</v>
      </c>
      <c r="AG12" s="892" t="s">
        <v>640</v>
      </c>
      <c r="AH12" s="892" t="s">
        <v>641</v>
      </c>
      <c r="AI12" s="892" t="s">
        <v>642</v>
      </c>
      <c r="AJ12" s="892" t="s">
        <v>643</v>
      </c>
      <c r="AK12" s="892" t="s">
        <v>644</v>
      </c>
      <c r="AL12" s="892" t="s">
        <v>645</v>
      </c>
      <c r="AM12" s="892" t="s">
        <v>685</v>
      </c>
      <c r="AN12" s="928"/>
      <c r="AO12" s="931"/>
      <c r="AP12" s="683"/>
      <c r="AQ12" s="684"/>
    </row>
    <row r="13" spans="1:43" s="685" customFormat="1" ht="12" x14ac:dyDescent="0.2">
      <c r="A13" s="928"/>
      <c r="B13" s="928"/>
      <c r="C13" s="928"/>
      <c r="D13" s="897"/>
      <c r="E13" s="686" t="s">
        <v>686</v>
      </c>
      <c r="F13" s="928"/>
      <c r="G13" s="928"/>
      <c r="H13" s="928"/>
      <c r="I13" s="928"/>
      <c r="J13" s="928"/>
      <c r="K13" s="901"/>
      <c r="L13" s="930"/>
      <c r="M13" s="928"/>
      <c r="N13" s="892"/>
      <c r="O13" s="892"/>
      <c r="P13" s="892"/>
      <c r="Q13" s="892"/>
      <c r="R13" s="892"/>
      <c r="S13" s="892"/>
      <c r="T13" s="892"/>
      <c r="U13" s="892"/>
      <c r="V13" s="892"/>
      <c r="W13" s="892"/>
      <c r="X13" s="892"/>
      <c r="Y13" s="892"/>
      <c r="Z13" s="892"/>
      <c r="AA13" s="892"/>
      <c r="AB13" s="892"/>
      <c r="AC13" s="892"/>
      <c r="AD13" s="892"/>
      <c r="AE13" s="892"/>
      <c r="AF13" s="892"/>
      <c r="AG13" s="892"/>
      <c r="AH13" s="892"/>
      <c r="AI13" s="892"/>
      <c r="AJ13" s="892"/>
      <c r="AK13" s="892"/>
      <c r="AL13" s="892"/>
      <c r="AM13" s="892"/>
      <c r="AN13" s="928"/>
      <c r="AO13" s="931"/>
      <c r="AP13" s="683"/>
      <c r="AQ13" s="684"/>
    </row>
    <row r="14" spans="1:43" s="685" customFormat="1" ht="24" x14ac:dyDescent="0.2">
      <c r="A14" s="928"/>
      <c r="B14" s="928"/>
      <c r="C14" s="928"/>
      <c r="D14" s="897"/>
      <c r="E14" s="686" t="s">
        <v>687</v>
      </c>
      <c r="F14" s="928"/>
      <c r="G14" s="928"/>
      <c r="H14" s="928"/>
      <c r="I14" s="928"/>
      <c r="J14" s="928"/>
      <c r="K14" s="901"/>
      <c r="L14" s="930"/>
      <c r="M14" s="928"/>
      <c r="N14" s="892"/>
      <c r="O14" s="892"/>
      <c r="P14" s="892"/>
      <c r="Q14" s="892"/>
      <c r="R14" s="892"/>
      <c r="S14" s="892"/>
      <c r="T14" s="892"/>
      <c r="U14" s="892"/>
      <c r="V14" s="892"/>
      <c r="W14" s="892"/>
      <c r="X14" s="892"/>
      <c r="Y14" s="892"/>
      <c r="Z14" s="892"/>
      <c r="AA14" s="892"/>
      <c r="AB14" s="892"/>
      <c r="AC14" s="892"/>
      <c r="AD14" s="892"/>
      <c r="AE14" s="892"/>
      <c r="AF14" s="892"/>
      <c r="AG14" s="892"/>
      <c r="AH14" s="892"/>
      <c r="AI14" s="892"/>
      <c r="AJ14" s="892"/>
      <c r="AK14" s="892"/>
      <c r="AL14" s="892"/>
      <c r="AM14" s="892"/>
      <c r="AN14" s="928"/>
      <c r="AO14" s="931"/>
      <c r="AP14" s="683"/>
      <c r="AQ14" s="684"/>
    </row>
    <row r="15" spans="1:43" s="685" customFormat="1" ht="24" x14ac:dyDescent="0.2">
      <c r="A15" s="928"/>
      <c r="B15" s="928"/>
      <c r="C15" s="928"/>
      <c r="D15" s="897"/>
      <c r="E15" s="686" t="s">
        <v>688</v>
      </c>
      <c r="F15" s="928"/>
      <c r="G15" s="928"/>
      <c r="H15" s="928"/>
      <c r="I15" s="928"/>
      <c r="J15" s="928"/>
      <c r="K15" s="902"/>
      <c r="L15" s="930"/>
      <c r="M15" s="928"/>
      <c r="N15" s="892"/>
      <c r="O15" s="892"/>
      <c r="P15" s="892"/>
      <c r="Q15" s="892"/>
      <c r="R15" s="892"/>
      <c r="S15" s="892"/>
      <c r="T15" s="892"/>
      <c r="U15" s="892"/>
      <c r="V15" s="892"/>
      <c r="W15" s="892"/>
      <c r="X15" s="892"/>
      <c r="Y15" s="892"/>
      <c r="Z15" s="892"/>
      <c r="AA15" s="892"/>
      <c r="AB15" s="892"/>
      <c r="AC15" s="892"/>
      <c r="AD15" s="892"/>
      <c r="AE15" s="892"/>
      <c r="AF15" s="892"/>
      <c r="AG15" s="892"/>
      <c r="AH15" s="892"/>
      <c r="AI15" s="892"/>
      <c r="AJ15" s="892"/>
      <c r="AK15" s="892"/>
      <c r="AL15" s="892"/>
      <c r="AM15" s="892"/>
      <c r="AN15" s="928"/>
      <c r="AO15" s="931"/>
      <c r="AP15" s="683"/>
      <c r="AQ15" s="684"/>
    </row>
    <row r="16" spans="1:43" s="200" customFormat="1" ht="12" x14ac:dyDescent="0.2">
      <c r="A16" s="517">
        <v>1</v>
      </c>
      <c r="B16" s="517">
        <v>2</v>
      </c>
      <c r="C16" s="517">
        <v>3</v>
      </c>
      <c r="D16" s="517">
        <v>4</v>
      </c>
      <c r="E16" s="517">
        <v>5</v>
      </c>
      <c r="F16" s="517">
        <v>6</v>
      </c>
      <c r="G16" s="517">
        <v>7</v>
      </c>
      <c r="H16" s="517">
        <v>8</v>
      </c>
      <c r="I16" s="517">
        <v>9</v>
      </c>
      <c r="J16" s="517">
        <v>10</v>
      </c>
      <c r="K16" s="517">
        <v>11</v>
      </c>
      <c r="L16" s="517">
        <v>12</v>
      </c>
      <c r="M16" s="517">
        <v>13</v>
      </c>
      <c r="N16" s="517">
        <v>14</v>
      </c>
      <c r="O16" s="517">
        <v>15</v>
      </c>
      <c r="P16" s="517">
        <v>16</v>
      </c>
      <c r="Q16" s="517">
        <v>17</v>
      </c>
      <c r="R16" s="517">
        <v>18</v>
      </c>
      <c r="S16" s="517">
        <v>19</v>
      </c>
      <c r="T16" s="517">
        <v>20</v>
      </c>
      <c r="U16" s="517">
        <v>21</v>
      </c>
      <c r="V16" s="517">
        <v>22</v>
      </c>
      <c r="W16" s="517">
        <v>23</v>
      </c>
      <c r="X16" s="517">
        <v>24</v>
      </c>
      <c r="Y16" s="517">
        <v>25</v>
      </c>
      <c r="Z16" s="517">
        <v>26</v>
      </c>
      <c r="AA16" s="517">
        <v>27</v>
      </c>
      <c r="AB16" s="517">
        <v>28</v>
      </c>
      <c r="AC16" s="517">
        <v>29</v>
      </c>
      <c r="AD16" s="517">
        <v>30</v>
      </c>
      <c r="AE16" s="517">
        <v>31</v>
      </c>
      <c r="AF16" s="517">
        <v>32</v>
      </c>
      <c r="AG16" s="517">
        <v>33</v>
      </c>
      <c r="AH16" s="517">
        <v>34</v>
      </c>
      <c r="AI16" s="517">
        <v>35</v>
      </c>
      <c r="AJ16" s="517">
        <v>36</v>
      </c>
      <c r="AK16" s="517">
        <v>37</v>
      </c>
      <c r="AL16" s="517">
        <v>38</v>
      </c>
      <c r="AM16" s="517">
        <v>39</v>
      </c>
      <c r="AN16" s="517">
        <v>40</v>
      </c>
      <c r="AO16" s="687">
        <v>41</v>
      </c>
      <c r="AP16" s="517"/>
      <c r="AQ16" s="688"/>
    </row>
    <row r="17" spans="1:43" s="214" customFormat="1" ht="22.5" hidden="1" customHeight="1" x14ac:dyDescent="0.3">
      <c r="A17" s="913" t="s">
        <v>689</v>
      </c>
      <c r="B17" s="913"/>
      <c r="C17" s="913"/>
      <c r="D17" s="913"/>
      <c r="E17" s="913"/>
      <c r="F17" s="913"/>
      <c r="G17" s="913"/>
      <c r="H17" s="913"/>
      <c r="I17" s="913"/>
      <c r="J17" s="913"/>
      <c r="K17" s="913"/>
      <c r="L17" s="913"/>
      <c r="M17" s="913"/>
      <c r="N17" s="913"/>
      <c r="O17" s="913"/>
      <c r="P17" s="913"/>
      <c r="Q17" s="913"/>
      <c r="R17" s="913"/>
      <c r="S17" s="913"/>
      <c r="T17" s="913"/>
      <c r="U17" s="913"/>
      <c r="V17" s="913"/>
      <c r="W17" s="932"/>
      <c r="X17" s="556"/>
      <c r="Y17" s="557"/>
      <c r="Z17" s="557"/>
      <c r="AA17" s="557"/>
      <c r="AB17" s="557"/>
      <c r="AC17" s="557"/>
      <c r="AD17" s="558"/>
      <c r="AE17" s="558"/>
      <c r="AF17" s="558"/>
      <c r="AG17" s="558"/>
      <c r="AH17" s="558"/>
      <c r="AI17" s="558"/>
      <c r="AJ17" s="558"/>
      <c r="AK17" s="558"/>
      <c r="AL17" s="558"/>
      <c r="AM17" s="558"/>
      <c r="AN17" s="558"/>
      <c r="AO17" s="659"/>
      <c r="AP17" s="558"/>
      <c r="AQ17" s="669"/>
    </row>
    <row r="18" spans="1:43" s="213" customFormat="1" ht="22.5" hidden="1" customHeight="1" x14ac:dyDescent="0.3">
      <c r="A18" s="913" t="s">
        <v>690</v>
      </c>
      <c r="B18" s="913"/>
      <c r="C18" s="913"/>
      <c r="D18" s="913"/>
      <c r="E18" s="913"/>
      <c r="F18" s="913"/>
      <c r="G18" s="913"/>
      <c r="H18" s="913"/>
      <c r="I18" s="913"/>
      <c r="J18" s="913"/>
      <c r="K18" s="913"/>
      <c r="L18" s="913"/>
      <c r="M18" s="913"/>
      <c r="N18" s="913"/>
      <c r="O18" s="913"/>
      <c r="P18" s="913"/>
      <c r="Q18" s="913"/>
      <c r="R18" s="913"/>
      <c r="S18" s="913"/>
      <c r="T18" s="913"/>
      <c r="U18" s="913"/>
      <c r="V18" s="913"/>
      <c r="W18" s="932"/>
      <c r="X18" s="556"/>
      <c r="Y18" s="557"/>
      <c r="Z18" s="557"/>
      <c r="AA18" s="557"/>
      <c r="AB18" s="557"/>
      <c r="AC18" s="557"/>
      <c r="AD18" s="559"/>
      <c r="AE18" s="559"/>
      <c r="AF18" s="559"/>
      <c r="AG18" s="559"/>
      <c r="AH18" s="559"/>
      <c r="AI18" s="559"/>
      <c r="AJ18" s="559"/>
      <c r="AK18" s="559"/>
      <c r="AL18" s="559"/>
      <c r="AM18" s="559"/>
      <c r="AN18" s="559"/>
      <c r="AO18" s="660"/>
      <c r="AP18" s="559"/>
      <c r="AQ18" s="670"/>
    </row>
    <row r="19" spans="1:43" s="217" customFormat="1" ht="22.5" hidden="1" customHeight="1" x14ac:dyDescent="0.2">
      <c r="A19" s="215"/>
      <c r="B19" s="216"/>
      <c r="C19" s="216"/>
      <c r="D19" s="216"/>
      <c r="E19" s="140"/>
      <c r="F19" s="140"/>
      <c r="G19" s="212"/>
      <c r="H19" s="140"/>
      <c r="I19" s="544"/>
      <c r="J19" s="544"/>
      <c r="K19" s="544"/>
      <c r="L19" s="281"/>
      <c r="M19" s="281"/>
      <c r="N19" s="281"/>
      <c r="O19" s="281"/>
      <c r="P19" s="281"/>
      <c r="Q19" s="281"/>
      <c r="R19" s="281"/>
      <c r="S19" s="281"/>
      <c r="T19" s="281"/>
      <c r="U19" s="281"/>
      <c r="V19" s="281"/>
      <c r="W19" s="282"/>
      <c r="X19" s="560"/>
      <c r="Y19" s="561"/>
      <c r="Z19" s="561"/>
      <c r="AA19" s="561"/>
      <c r="AB19" s="561"/>
      <c r="AC19" s="561"/>
      <c r="AD19" s="562"/>
      <c r="AE19" s="562"/>
      <c r="AF19" s="562"/>
      <c r="AG19" s="562"/>
      <c r="AH19" s="562"/>
      <c r="AI19" s="562"/>
      <c r="AJ19" s="562"/>
      <c r="AK19" s="562"/>
      <c r="AL19" s="562"/>
      <c r="AM19" s="562"/>
      <c r="AN19" s="562"/>
      <c r="AO19" s="661"/>
      <c r="AP19" s="562"/>
      <c r="AQ19" s="671"/>
    </row>
    <row r="20" spans="1:43" s="219" customFormat="1" ht="22.5" hidden="1" customHeight="1" x14ac:dyDescent="0.2">
      <c r="A20" s="911" t="s">
        <v>691</v>
      </c>
      <c r="B20" s="911"/>
      <c r="C20" s="911"/>
      <c r="D20" s="911"/>
      <c r="E20" s="911"/>
      <c r="F20" s="911"/>
      <c r="G20" s="911"/>
      <c r="H20" s="911"/>
      <c r="I20" s="911"/>
      <c r="J20" s="911"/>
      <c r="K20" s="911"/>
      <c r="L20" s="911"/>
      <c r="M20" s="911"/>
      <c r="N20" s="911"/>
      <c r="O20" s="911"/>
      <c r="P20" s="911"/>
      <c r="Q20" s="911"/>
      <c r="R20" s="911"/>
      <c r="S20" s="911"/>
      <c r="T20" s="911"/>
      <c r="U20" s="911"/>
      <c r="V20" s="911"/>
      <c r="W20" s="912"/>
      <c r="X20" s="560"/>
      <c r="Y20" s="561"/>
      <c r="Z20" s="561"/>
      <c r="AA20" s="561"/>
      <c r="AB20" s="561"/>
      <c r="AC20" s="561"/>
      <c r="AD20" s="562"/>
      <c r="AE20" s="562"/>
      <c r="AF20" s="562"/>
      <c r="AG20" s="562"/>
      <c r="AH20" s="562"/>
      <c r="AI20" s="562"/>
      <c r="AJ20" s="562"/>
      <c r="AK20" s="562"/>
      <c r="AL20" s="562"/>
      <c r="AM20" s="562"/>
      <c r="AN20" s="562"/>
      <c r="AO20" s="661"/>
      <c r="AP20" s="562"/>
      <c r="AQ20" s="671"/>
    </row>
    <row r="21" spans="1:43" s="217" customFormat="1" ht="22.5" hidden="1" customHeight="1" x14ac:dyDescent="0.2">
      <c r="A21" s="220"/>
      <c r="B21" s="216"/>
      <c r="C21" s="216"/>
      <c r="D21" s="216"/>
      <c r="E21" s="140"/>
      <c r="F21" s="212"/>
      <c r="G21" s="212"/>
      <c r="H21" s="212"/>
      <c r="I21" s="544"/>
      <c r="J21" s="544"/>
      <c r="K21" s="544"/>
      <c r="L21" s="281"/>
      <c r="M21" s="281"/>
      <c r="N21" s="281"/>
      <c r="O21" s="281"/>
      <c r="P21" s="281"/>
      <c r="Q21" s="281"/>
      <c r="R21" s="281"/>
      <c r="S21" s="281"/>
      <c r="T21" s="281"/>
      <c r="U21" s="281"/>
      <c r="V21" s="281"/>
      <c r="W21" s="282"/>
      <c r="X21" s="560"/>
      <c r="Y21" s="561"/>
      <c r="Z21" s="561"/>
      <c r="AA21" s="561"/>
      <c r="AB21" s="561"/>
      <c r="AC21" s="561"/>
      <c r="AD21" s="562"/>
      <c r="AE21" s="562"/>
      <c r="AF21" s="562"/>
      <c r="AG21" s="562"/>
      <c r="AH21" s="562"/>
      <c r="AI21" s="562"/>
      <c r="AJ21" s="562"/>
      <c r="AK21" s="562"/>
      <c r="AL21" s="562"/>
      <c r="AM21" s="562"/>
      <c r="AN21" s="562"/>
      <c r="AO21" s="661"/>
      <c r="AP21" s="562"/>
      <c r="AQ21" s="671"/>
    </row>
    <row r="22" spans="1:43" s="221" customFormat="1" ht="22.5" hidden="1" customHeight="1" x14ac:dyDescent="0.2">
      <c r="A22" s="911" t="s">
        <v>692</v>
      </c>
      <c r="B22" s="911"/>
      <c r="C22" s="911"/>
      <c r="D22" s="911"/>
      <c r="E22" s="911"/>
      <c r="F22" s="911"/>
      <c r="G22" s="911"/>
      <c r="H22" s="911"/>
      <c r="I22" s="911"/>
      <c r="J22" s="911"/>
      <c r="K22" s="911"/>
      <c r="L22" s="911"/>
      <c r="M22" s="911"/>
      <c r="N22" s="911"/>
      <c r="O22" s="911"/>
      <c r="P22" s="911"/>
      <c r="Q22" s="911"/>
      <c r="R22" s="911"/>
      <c r="S22" s="911"/>
      <c r="T22" s="911"/>
      <c r="U22" s="911"/>
      <c r="V22" s="911"/>
      <c r="W22" s="912"/>
      <c r="X22" s="560"/>
      <c r="Y22" s="561"/>
      <c r="Z22" s="561"/>
      <c r="AA22" s="561"/>
      <c r="AB22" s="561"/>
      <c r="AC22" s="561"/>
      <c r="AD22" s="563"/>
      <c r="AE22" s="563"/>
      <c r="AF22" s="563"/>
      <c r="AG22" s="563"/>
      <c r="AH22" s="563"/>
      <c r="AI22" s="563"/>
      <c r="AJ22" s="563"/>
      <c r="AK22" s="563"/>
      <c r="AL22" s="563"/>
      <c r="AM22" s="563"/>
      <c r="AN22" s="563"/>
      <c r="AO22" s="662"/>
      <c r="AP22" s="563"/>
      <c r="AQ22" s="672"/>
    </row>
    <row r="23" spans="1:43" s="217" customFormat="1" ht="22.5" hidden="1" customHeight="1" x14ac:dyDescent="0.2">
      <c r="A23" s="220"/>
      <c r="B23" s="216"/>
      <c r="C23" s="216"/>
      <c r="D23" s="216"/>
      <c r="E23" s="140"/>
      <c r="F23" s="140"/>
      <c r="G23" s="212"/>
      <c r="H23" s="212"/>
      <c r="I23" s="544"/>
      <c r="J23" s="544"/>
      <c r="K23" s="544"/>
      <c r="L23" s="281"/>
      <c r="M23" s="281"/>
      <c r="N23" s="281"/>
      <c r="O23" s="281"/>
      <c r="P23" s="281"/>
      <c r="Q23" s="281"/>
      <c r="R23" s="281"/>
      <c r="S23" s="281"/>
      <c r="T23" s="281"/>
      <c r="U23" s="281"/>
      <c r="V23" s="281"/>
      <c r="W23" s="282"/>
      <c r="X23" s="560"/>
      <c r="Y23" s="561"/>
      <c r="Z23" s="561"/>
      <c r="AA23" s="561"/>
      <c r="AB23" s="561"/>
      <c r="AC23" s="561"/>
      <c r="AD23" s="562"/>
      <c r="AE23" s="562"/>
      <c r="AF23" s="562"/>
      <c r="AG23" s="562"/>
      <c r="AH23" s="562"/>
      <c r="AI23" s="562"/>
      <c r="AJ23" s="562"/>
      <c r="AK23" s="562"/>
      <c r="AL23" s="562"/>
      <c r="AM23" s="562"/>
      <c r="AN23" s="562"/>
      <c r="AO23" s="661"/>
      <c r="AP23" s="562"/>
      <c r="AQ23" s="671"/>
    </row>
    <row r="24" spans="1:43" s="219" customFormat="1" ht="22.5" hidden="1" customHeight="1" x14ac:dyDescent="0.2">
      <c r="A24" s="911" t="s">
        <v>693</v>
      </c>
      <c r="B24" s="911"/>
      <c r="C24" s="911"/>
      <c r="D24" s="911"/>
      <c r="E24" s="911"/>
      <c r="F24" s="911"/>
      <c r="G24" s="911"/>
      <c r="H24" s="911"/>
      <c r="I24" s="911"/>
      <c r="J24" s="911"/>
      <c r="K24" s="911"/>
      <c r="L24" s="911"/>
      <c r="M24" s="911"/>
      <c r="N24" s="911"/>
      <c r="O24" s="911"/>
      <c r="P24" s="911"/>
      <c r="Q24" s="911"/>
      <c r="R24" s="911"/>
      <c r="S24" s="911"/>
      <c r="T24" s="911"/>
      <c r="U24" s="911"/>
      <c r="V24" s="911"/>
      <c r="W24" s="912"/>
      <c r="X24" s="560"/>
      <c r="Y24" s="561"/>
      <c r="Z24" s="561"/>
      <c r="AA24" s="561"/>
      <c r="AB24" s="561"/>
      <c r="AC24" s="561"/>
      <c r="AD24" s="562"/>
      <c r="AE24" s="562"/>
      <c r="AF24" s="562"/>
      <c r="AG24" s="562"/>
      <c r="AH24" s="562"/>
      <c r="AI24" s="562"/>
      <c r="AJ24" s="562"/>
      <c r="AK24" s="562"/>
      <c r="AL24" s="562"/>
      <c r="AM24" s="562"/>
      <c r="AN24" s="562"/>
      <c r="AO24" s="661"/>
      <c r="AP24" s="562"/>
      <c r="AQ24" s="671"/>
    </row>
    <row r="25" spans="1:43" s="217" customFormat="1" ht="22.5" hidden="1" customHeight="1" x14ac:dyDescent="0.2">
      <c r="A25" s="220"/>
      <c r="B25" s="216"/>
      <c r="C25" s="216"/>
      <c r="D25" s="216"/>
      <c r="E25" s="140"/>
      <c r="F25" s="140"/>
      <c r="G25" s="212"/>
      <c r="H25" s="140"/>
      <c r="I25" s="544"/>
      <c r="J25" s="544"/>
      <c r="K25" s="544"/>
      <c r="L25" s="281"/>
      <c r="M25" s="281"/>
      <c r="N25" s="281"/>
      <c r="O25" s="281"/>
      <c r="P25" s="281"/>
      <c r="Q25" s="281"/>
      <c r="R25" s="281"/>
      <c r="S25" s="281"/>
      <c r="T25" s="281"/>
      <c r="U25" s="281"/>
      <c r="V25" s="281"/>
      <c r="W25" s="282"/>
      <c r="X25" s="560"/>
      <c r="Y25" s="561"/>
      <c r="Z25" s="561"/>
      <c r="AA25" s="561"/>
      <c r="AB25" s="561"/>
      <c r="AC25" s="561"/>
      <c r="AD25" s="562"/>
      <c r="AE25" s="562"/>
      <c r="AF25" s="562"/>
      <c r="AG25" s="562"/>
      <c r="AH25" s="562"/>
      <c r="AI25" s="562"/>
      <c r="AJ25" s="562"/>
      <c r="AK25" s="562"/>
      <c r="AL25" s="562"/>
      <c r="AM25" s="562"/>
      <c r="AN25" s="562"/>
      <c r="AO25" s="661"/>
      <c r="AP25" s="562"/>
      <c r="AQ25" s="671"/>
    </row>
    <row r="26" spans="1:43" s="223" customFormat="1" ht="22.5" hidden="1" customHeight="1" x14ac:dyDescent="0.2">
      <c r="A26" s="911" t="s">
        <v>694</v>
      </c>
      <c r="B26" s="911"/>
      <c r="C26" s="911"/>
      <c r="D26" s="911"/>
      <c r="E26" s="911"/>
      <c r="F26" s="911"/>
      <c r="G26" s="911"/>
      <c r="H26" s="911"/>
      <c r="I26" s="911"/>
      <c r="J26" s="911"/>
      <c r="K26" s="541"/>
      <c r="L26" s="222"/>
      <c r="M26" s="222"/>
      <c r="N26" s="222"/>
      <c r="O26" s="222"/>
      <c r="P26" s="222"/>
      <c r="Q26" s="222"/>
      <c r="R26" s="222"/>
      <c r="S26" s="222"/>
      <c r="T26" s="222"/>
      <c r="U26" s="222"/>
      <c r="V26" s="222"/>
      <c r="W26" s="272"/>
      <c r="X26" s="560"/>
      <c r="Y26" s="561"/>
      <c r="Z26" s="561"/>
      <c r="AA26" s="561"/>
      <c r="AB26" s="561"/>
      <c r="AC26" s="561"/>
      <c r="AD26" s="518"/>
      <c r="AE26" s="518"/>
      <c r="AF26" s="518"/>
      <c r="AG26" s="518"/>
      <c r="AH26" s="518"/>
      <c r="AI26" s="518"/>
      <c r="AJ26" s="518"/>
      <c r="AK26" s="518"/>
      <c r="AL26" s="518"/>
      <c r="AM26" s="518"/>
      <c r="AN26" s="518"/>
      <c r="AO26" s="224"/>
      <c r="AP26" s="518"/>
      <c r="AQ26" s="673"/>
    </row>
    <row r="27" spans="1:43" s="223" customFormat="1" ht="22.5" customHeight="1" x14ac:dyDescent="0.2">
      <c r="A27" s="224" t="s">
        <v>695</v>
      </c>
      <c r="B27" s="225"/>
      <c r="C27" s="226"/>
      <c r="D27" s="225"/>
      <c r="E27" s="226"/>
      <c r="F27" s="226"/>
      <c r="G27" s="227"/>
      <c r="H27" s="227"/>
      <c r="I27" s="226"/>
      <c r="J27" s="226"/>
      <c r="K27" s="226"/>
      <c r="L27" s="226"/>
      <c r="M27" s="226"/>
      <c r="N27" s="226"/>
      <c r="O27" s="226"/>
      <c r="P27" s="226"/>
      <c r="Q27" s="226"/>
      <c r="R27" s="226"/>
      <c r="S27" s="226"/>
      <c r="T27" s="226"/>
      <c r="U27" s="226"/>
      <c r="V27" s="226"/>
      <c r="W27" s="226"/>
      <c r="X27" s="560"/>
      <c r="Y27" s="561"/>
      <c r="Z27" s="561"/>
      <c r="AA27" s="561"/>
      <c r="AB27" s="561"/>
      <c r="AC27" s="561"/>
      <c r="AD27" s="518"/>
      <c r="AE27" s="518"/>
      <c r="AF27" s="518"/>
      <c r="AG27" s="518"/>
      <c r="AH27" s="518"/>
      <c r="AI27" s="518"/>
      <c r="AJ27" s="518"/>
      <c r="AK27" s="518"/>
      <c r="AL27" s="518"/>
      <c r="AM27" s="518"/>
      <c r="AN27" s="518"/>
      <c r="AO27" s="224"/>
      <c r="AP27" s="518"/>
      <c r="AQ27" s="673"/>
    </row>
    <row r="28" spans="1:43" s="230" customFormat="1" ht="45" x14ac:dyDescent="0.2">
      <c r="A28" s="228" t="s">
        <v>696</v>
      </c>
      <c r="B28" s="216" t="s">
        <v>697</v>
      </c>
      <c r="C28" s="216" t="s">
        <v>698</v>
      </c>
      <c r="D28" s="216" t="s">
        <v>1223</v>
      </c>
      <c r="E28" s="140" t="s">
        <v>699</v>
      </c>
      <c r="F28" s="212" t="s">
        <v>74</v>
      </c>
      <c r="G28" s="212">
        <v>0</v>
      </c>
      <c r="H28" s="229">
        <v>36.6</v>
      </c>
      <c r="I28" s="544" t="s">
        <v>418</v>
      </c>
      <c r="J28" s="544" t="s">
        <v>518</v>
      </c>
      <c r="K28" s="540">
        <f>SUMIFS('Ф 2 ИП (С)'!K:K,'Ф 2 ИП (С)'!$B:$B,$B28,'Ф 2 ИП (С)'!$D:$D,$D28)</f>
        <v>468157.05352240003</v>
      </c>
      <c r="L28" s="540">
        <f>SUMIFS('Ф 2 ИП (С)'!L:L,'Ф 2 ИП (С)'!$B:$B,$B28,'Ф 2 ИП (С)'!$D:$D,$D28)</f>
        <v>432269.2</v>
      </c>
      <c r="M28" s="540">
        <f>SUMIFS('Ф 2 ИП (С)'!M:M,'Ф 2 ИП (С)'!$B:$B,$B28,'Ф 2 ИП (С)'!$D:$D,$D28)</f>
        <v>0</v>
      </c>
      <c r="N28" s="540">
        <f>SUMIFS('Ф 2 ИП (С)'!N:N,'Ф 2 ИП (С)'!$B:$B,$B28,'Ф 2 ИП (С)'!$D:$D,$D28)</f>
        <v>0</v>
      </c>
      <c r="O28" s="540">
        <f>SUMIFS('Ф 2 ИП (С)'!O:O,'Ф 2 ИП (С)'!$B:$B,$B28,'Ф 2 ИП (С)'!$D:$D,$D28)</f>
        <v>112424.573536</v>
      </c>
      <c r="P28" s="540">
        <f>SUMIFS('Ф 2 ИП (С)'!P:P,'Ф 2 ИП (С)'!$B:$B,$B28,'Ф 2 ИП (С)'!$D:$D,$D28)</f>
        <v>355732.47998640005</v>
      </c>
      <c r="Q28" s="540">
        <f>SUMIFS('Ф 2 ИП (С)'!Q:Q,'Ф 2 ИП (С)'!$B:$B,$B28,'Ф 2 ИП (С)'!$D:$D,$D28)</f>
        <v>0</v>
      </c>
      <c r="R28" s="540">
        <f>SUMIFS('Ф 2 ИП (С)'!R:R,'Ф 2 ИП (С)'!$B:$B,$B28,'Ф 2 ИП (С)'!$D:$D,$D28)</f>
        <v>0</v>
      </c>
      <c r="S28" s="540">
        <f>SUMIFS('Ф 2 ИП (С)'!S:S,'Ф 2 ИП (С)'!$B:$B,$B28,'Ф 2 ИП (С)'!$D:$D,$D28)</f>
        <v>0</v>
      </c>
      <c r="T28" s="540">
        <f>SUMIFS('Ф 2 ИП (С)'!T:T,'Ф 2 ИП (С)'!$B:$B,$B28,'Ф 2 ИП (С)'!$D:$D,$D28)</f>
        <v>0</v>
      </c>
      <c r="U28" s="540">
        <f>SUMIFS('Ф 2 ИП (С)'!U:U,'Ф 2 ИП (С)'!$B:$B,$B28,'Ф 2 ИП (С)'!$D:$D,$D28)</f>
        <v>0</v>
      </c>
      <c r="V28" s="540">
        <f>SUMIFS('Ф 2 ИП (С)'!V:V,'Ф 2 ИП (С)'!$B:$B,$B28,'Ф 2 ИП (С)'!$D:$D,$D28)</f>
        <v>0</v>
      </c>
      <c r="W28" s="540">
        <f>SUMIFS('Ф 2 ИП (С)'!W:W,'Ф 2 ИП (С)'!$B:$B,$B28,'Ф 2 ИП (С)'!$D:$D,$D28)</f>
        <v>0</v>
      </c>
      <c r="X28" s="540">
        <f>SUMIFS('Ф 2 ИП (С)'!X:X,'Ф 2 ИП (С)'!$B:$B,$B28,'Ф 2 ИП (С)'!$D:$D,$D28)</f>
        <v>0</v>
      </c>
      <c r="Y28" s="540">
        <f>SUMIFS('Ф 2 ИП (С)'!Y:Y,'Ф 2 ИП (С)'!$B:$B,$B28,'Ф 2 ИП (С)'!$D:$D,$D28)</f>
        <v>0</v>
      </c>
      <c r="Z28" s="540">
        <f>SUMIFS('Ф 2 ИП (С)'!Z:Z,'Ф 2 ИП (С)'!$B:$B,$B28,'Ф 2 ИП (С)'!$D:$D,$D28)</f>
        <v>0</v>
      </c>
      <c r="AA28" s="540">
        <f>SUMIFS('Ф 2 ИП (С)'!AA:AA,'Ф 2 ИП (С)'!$B:$B,$B28,'Ф 2 ИП (С)'!$D:$D,$D28)</f>
        <v>0</v>
      </c>
      <c r="AB28" s="540">
        <f>SUMIFS('Ф 2 ИП (С)'!AB:AB,'Ф 2 ИП (С)'!$B:$B,$B28,'Ф 2 ИП (С)'!$D:$D,$D28)</f>
        <v>0</v>
      </c>
      <c r="AC28" s="540">
        <f>SUMIFS('Ф 2 ИП (С)'!AC:AC,'Ф 2 ИП (С)'!$B:$B,$B28,'Ф 2 ИП (С)'!$D:$D,$D28)</f>
        <v>0</v>
      </c>
      <c r="AD28" s="540">
        <f>SUMIFS('Ф 2 ИП (С)'!AD:AD,'Ф 2 ИП (С)'!$B:$B,$B28,'Ф 2 ИП (С)'!$D:$D,$D28)</f>
        <v>0</v>
      </c>
      <c r="AE28" s="540">
        <f>SUMIFS('Ф 2 ИП (С)'!AE:AE,'Ф 2 ИП (С)'!$B:$B,$B28,'Ф 2 ИП (С)'!$D:$D,$D28)</f>
        <v>0</v>
      </c>
      <c r="AF28" s="540">
        <f>SUMIFS('Ф 2 ИП (С)'!AF:AF,'Ф 2 ИП (С)'!$B:$B,$B28,'Ф 2 ИП (С)'!$D:$D,$D28)</f>
        <v>0</v>
      </c>
      <c r="AG28" s="540">
        <f>SUMIFS('Ф 2 ИП (С)'!AG:AG,'Ф 2 ИП (С)'!$B:$B,$B28,'Ф 2 ИП (С)'!$D:$D,$D28)</f>
        <v>0</v>
      </c>
      <c r="AH28" s="540">
        <f>SUMIFS('Ф 2 ИП (С)'!AH:AH,'Ф 2 ИП (С)'!$B:$B,$B28,'Ф 2 ИП (С)'!$D:$D,$D28)</f>
        <v>0</v>
      </c>
      <c r="AI28" s="540">
        <f>SUMIFS('Ф 2 ИП (С)'!AI:AI,'Ф 2 ИП (С)'!$B:$B,$B28,'Ф 2 ИП (С)'!$D:$D,$D28)</f>
        <v>0</v>
      </c>
      <c r="AJ28" s="540">
        <f>SUMIFS('Ф 2 ИП (С)'!AJ:AJ,'Ф 2 ИП (С)'!$B:$B,$B28,'Ф 2 ИП (С)'!$D:$D,$D28)</f>
        <v>0</v>
      </c>
      <c r="AK28" s="540">
        <f>SUMIFS('Ф 2 ИП (С)'!AK:AK,'Ф 2 ИП (С)'!$B:$B,$B28,'Ф 2 ИП (С)'!$D:$D,$D28)</f>
        <v>0</v>
      </c>
      <c r="AL28" s="540">
        <f>SUMIFS('Ф 2 ИП (С)'!AL:AL,'Ф 2 ИП (С)'!$B:$B,$B28,'Ф 2 ИП (С)'!$D:$D,$D28)</f>
        <v>0</v>
      </c>
      <c r="AM28" s="540">
        <f>SUMIFS('Ф 2 ИП (С)'!AM:AM,'Ф 2 ИП (С)'!$B:$B,$B28,'Ф 2 ИП (С)'!$D:$D,$D28)</f>
        <v>0</v>
      </c>
      <c r="AN28" s="540">
        <f>SUMIFS('Ф 2 ИП (С)'!AN:AN,'Ф 2 ИП (С)'!$B:$B,$B28,'Ф 2 ИП (С)'!$D:$D,$D28)</f>
        <v>0</v>
      </c>
      <c r="AO28" s="624">
        <f>SUMIFS('Ф 2 ИП (С)'!AO:AO,'Ф 2 ИП (С)'!$B:$B,$B28,'Ф 2 ИП (С)'!$D:$D,$D28)</f>
        <v>0</v>
      </c>
      <c r="AP28" s="563"/>
      <c r="AQ28" s="672"/>
    </row>
    <row r="29" spans="1:43" s="231" customFormat="1" ht="45" x14ac:dyDescent="0.2">
      <c r="A29" s="228" t="s">
        <v>700</v>
      </c>
      <c r="B29" s="216" t="s">
        <v>701</v>
      </c>
      <c r="C29" s="216" t="s">
        <v>698</v>
      </c>
      <c r="D29" s="216" t="s">
        <v>702</v>
      </c>
      <c r="E29" s="140" t="s">
        <v>699</v>
      </c>
      <c r="F29" s="212" t="s">
        <v>74</v>
      </c>
      <c r="G29" s="212">
        <v>0</v>
      </c>
      <c r="H29" s="140">
        <v>26.4</v>
      </c>
      <c r="I29" s="544" t="s">
        <v>418</v>
      </c>
      <c r="J29" s="544" t="s">
        <v>518</v>
      </c>
      <c r="K29" s="540">
        <f>SUMIFS('Ф 2 ИП (С)'!K:K,'Ф 2 ИП (С)'!$B:$B,$B29,'Ф 2 ИП (С)'!$D:$D,$D29)</f>
        <v>262787.0573328</v>
      </c>
      <c r="L29" s="540">
        <f>SUMIFS('Ф 2 ИП (С)'!L:L,'Ф 2 ИП (С)'!$B:$B,$B29,'Ф 2 ИП (С)'!$D:$D,$D29)</f>
        <v>242642.4</v>
      </c>
      <c r="M29" s="540">
        <f>SUMIFS('Ф 2 ИП (С)'!M:M,'Ф 2 ИП (С)'!$B:$B,$B29,'Ф 2 ИП (С)'!$D:$D,$D29)</f>
        <v>0</v>
      </c>
      <c r="N29" s="540">
        <f>SUMIFS('Ф 2 ИП (С)'!N:N,'Ф 2 ИП (С)'!$B:$B,$B29,'Ф 2 ИП (С)'!$D:$D,$D29)</f>
        <v>0</v>
      </c>
      <c r="O29" s="540">
        <f>SUMIFS('Ф 2 ИП (С)'!O:O,'Ф 2 ИП (С)'!$B:$B,$B29,'Ф 2 ИП (С)'!$D:$D,$D29)</f>
        <v>63106.435391999999</v>
      </c>
      <c r="P29" s="540">
        <f>SUMIFS('Ф 2 ИП (С)'!P:P,'Ф 2 ИП (С)'!$B:$B,$B29,'Ф 2 ИП (С)'!$D:$D,$D29)</f>
        <v>199680.62194079999</v>
      </c>
      <c r="Q29" s="540">
        <f>SUMIFS('Ф 2 ИП (С)'!Q:Q,'Ф 2 ИП (С)'!$B:$B,$B29,'Ф 2 ИП (С)'!$D:$D,$D29)</f>
        <v>0</v>
      </c>
      <c r="R29" s="540">
        <f>SUMIFS('Ф 2 ИП (С)'!R:R,'Ф 2 ИП (С)'!$B:$B,$B29,'Ф 2 ИП (С)'!$D:$D,$D29)</f>
        <v>0</v>
      </c>
      <c r="S29" s="540">
        <f>SUMIFS('Ф 2 ИП (С)'!S:S,'Ф 2 ИП (С)'!$B:$B,$B29,'Ф 2 ИП (С)'!$D:$D,$D29)</f>
        <v>0</v>
      </c>
      <c r="T29" s="540">
        <f>SUMIFS('Ф 2 ИП (С)'!T:T,'Ф 2 ИП (С)'!$B:$B,$B29,'Ф 2 ИП (С)'!$D:$D,$D29)</f>
        <v>0</v>
      </c>
      <c r="U29" s="540">
        <f>SUMIFS('Ф 2 ИП (С)'!U:U,'Ф 2 ИП (С)'!$B:$B,$B29,'Ф 2 ИП (С)'!$D:$D,$D29)</f>
        <v>0</v>
      </c>
      <c r="V29" s="540">
        <f>SUMIFS('Ф 2 ИП (С)'!V:V,'Ф 2 ИП (С)'!$B:$B,$B29,'Ф 2 ИП (С)'!$D:$D,$D29)</f>
        <v>0</v>
      </c>
      <c r="W29" s="540">
        <f>SUMIFS('Ф 2 ИП (С)'!W:W,'Ф 2 ИП (С)'!$B:$B,$B29,'Ф 2 ИП (С)'!$D:$D,$D29)</f>
        <v>0</v>
      </c>
      <c r="X29" s="540">
        <f>SUMIFS('Ф 2 ИП (С)'!X:X,'Ф 2 ИП (С)'!$B:$B,$B29,'Ф 2 ИП (С)'!$D:$D,$D29)</f>
        <v>0</v>
      </c>
      <c r="Y29" s="540">
        <f>SUMIFS('Ф 2 ИП (С)'!Y:Y,'Ф 2 ИП (С)'!$B:$B,$B29,'Ф 2 ИП (С)'!$D:$D,$D29)</f>
        <v>0</v>
      </c>
      <c r="Z29" s="540">
        <f>SUMIFS('Ф 2 ИП (С)'!Z:Z,'Ф 2 ИП (С)'!$B:$B,$B29,'Ф 2 ИП (С)'!$D:$D,$D29)</f>
        <v>0</v>
      </c>
      <c r="AA29" s="540">
        <f>SUMIFS('Ф 2 ИП (С)'!AA:AA,'Ф 2 ИП (С)'!$B:$B,$B29,'Ф 2 ИП (С)'!$D:$D,$D29)</f>
        <v>0</v>
      </c>
      <c r="AB29" s="540">
        <f>SUMIFS('Ф 2 ИП (С)'!AB:AB,'Ф 2 ИП (С)'!$B:$B,$B29,'Ф 2 ИП (С)'!$D:$D,$D29)</f>
        <v>0</v>
      </c>
      <c r="AC29" s="540">
        <f>SUMIFS('Ф 2 ИП (С)'!AC:AC,'Ф 2 ИП (С)'!$B:$B,$B29,'Ф 2 ИП (С)'!$D:$D,$D29)</f>
        <v>0</v>
      </c>
      <c r="AD29" s="540">
        <f>SUMIFS('Ф 2 ИП (С)'!AD:AD,'Ф 2 ИП (С)'!$B:$B,$B29,'Ф 2 ИП (С)'!$D:$D,$D29)</f>
        <v>0</v>
      </c>
      <c r="AE29" s="540">
        <f>SUMIFS('Ф 2 ИП (С)'!AE:AE,'Ф 2 ИП (С)'!$B:$B,$B29,'Ф 2 ИП (С)'!$D:$D,$D29)</f>
        <v>0</v>
      </c>
      <c r="AF29" s="540">
        <f>SUMIFS('Ф 2 ИП (С)'!AF:AF,'Ф 2 ИП (С)'!$B:$B,$B29,'Ф 2 ИП (С)'!$D:$D,$D29)</f>
        <v>0</v>
      </c>
      <c r="AG29" s="540">
        <f>SUMIFS('Ф 2 ИП (С)'!AG:AG,'Ф 2 ИП (С)'!$B:$B,$B29,'Ф 2 ИП (С)'!$D:$D,$D29)</f>
        <v>0</v>
      </c>
      <c r="AH29" s="540">
        <f>SUMIFS('Ф 2 ИП (С)'!AH:AH,'Ф 2 ИП (С)'!$B:$B,$B29,'Ф 2 ИП (С)'!$D:$D,$D29)</f>
        <v>0</v>
      </c>
      <c r="AI29" s="540">
        <f>SUMIFS('Ф 2 ИП (С)'!AI:AI,'Ф 2 ИП (С)'!$B:$B,$B29,'Ф 2 ИП (С)'!$D:$D,$D29)</f>
        <v>0</v>
      </c>
      <c r="AJ29" s="540">
        <f>SUMIFS('Ф 2 ИП (С)'!AJ:AJ,'Ф 2 ИП (С)'!$B:$B,$B29,'Ф 2 ИП (С)'!$D:$D,$D29)</f>
        <v>0</v>
      </c>
      <c r="AK29" s="540">
        <f>SUMIFS('Ф 2 ИП (С)'!AK:AK,'Ф 2 ИП (С)'!$B:$B,$B29,'Ф 2 ИП (С)'!$D:$D,$D29)</f>
        <v>0</v>
      </c>
      <c r="AL29" s="540">
        <f>SUMIFS('Ф 2 ИП (С)'!AL:AL,'Ф 2 ИП (С)'!$B:$B,$B29,'Ф 2 ИП (С)'!$D:$D,$D29)</f>
        <v>0</v>
      </c>
      <c r="AM29" s="540">
        <f>SUMIFS('Ф 2 ИП (С)'!AM:AM,'Ф 2 ИП (С)'!$B:$B,$B29,'Ф 2 ИП (С)'!$D:$D,$D29)</f>
        <v>0</v>
      </c>
      <c r="AN29" s="540">
        <f>SUMIFS('Ф 2 ИП (С)'!AN:AN,'Ф 2 ИП (С)'!$B:$B,$B29,'Ф 2 ИП (С)'!$D:$D,$D29)</f>
        <v>0</v>
      </c>
      <c r="AO29" s="624">
        <f>SUMIFS('Ф 2 ИП (С)'!AO:AO,'Ф 2 ИП (С)'!$B:$B,$B29,'Ф 2 ИП (С)'!$D:$D,$D29)</f>
        <v>0</v>
      </c>
      <c r="AP29" s="563"/>
      <c r="AQ29" s="672"/>
    </row>
    <row r="30" spans="1:43" s="231" customFormat="1" ht="45" x14ac:dyDescent="0.2">
      <c r="A30" s="228" t="s">
        <v>703</v>
      </c>
      <c r="B30" s="216" t="s">
        <v>704</v>
      </c>
      <c r="C30" s="216" t="s">
        <v>698</v>
      </c>
      <c r="D30" s="216" t="s">
        <v>705</v>
      </c>
      <c r="E30" s="140" t="s">
        <v>699</v>
      </c>
      <c r="F30" s="212" t="s">
        <v>74</v>
      </c>
      <c r="G30" s="212">
        <v>0</v>
      </c>
      <c r="H30" s="140">
        <v>36.6</v>
      </c>
      <c r="I30" s="544" t="s">
        <v>418</v>
      </c>
      <c r="J30" s="544" t="s">
        <v>518</v>
      </c>
      <c r="K30" s="540">
        <f>SUMIFS('Ф 2 ИП (С)'!K:K,'Ф 2 ИП (С)'!$B:$B,$B30,'Ф 2 ИП (С)'!$D:$D,$D30)</f>
        <v>456005.11347359995</v>
      </c>
      <c r="L30" s="540">
        <f>SUMIFS('Ф 2 ИП (С)'!L:L,'Ф 2 ИП (С)'!$B:$B,$B30,'Ф 2 ИП (С)'!$D:$D,$D30)</f>
        <v>421048.8</v>
      </c>
      <c r="M30" s="540">
        <f>SUMIFS('Ф 2 ИП (С)'!M:M,'Ф 2 ИП (С)'!$B:$B,$B30,'Ф 2 ИП (С)'!$D:$D,$D30)</f>
        <v>0</v>
      </c>
      <c r="N30" s="540">
        <f>SUMIFS('Ф 2 ИП (С)'!N:N,'Ф 2 ИП (С)'!$B:$B,$B30,'Ф 2 ИП (С)'!$D:$D,$D30)</f>
        <v>0</v>
      </c>
      <c r="O30" s="540">
        <f>SUMIFS('Ф 2 ИП (С)'!O:O,'Ф 2 ИП (С)'!$B:$B,$B30,'Ф 2 ИП (С)'!$D:$D,$D30)</f>
        <v>109506.371904</v>
      </c>
      <c r="P30" s="540">
        <f>SUMIFS('Ф 2 ИП (С)'!P:P,'Ф 2 ИП (С)'!$B:$B,$B30,'Ф 2 ИП (С)'!$D:$D,$D30)</f>
        <v>346498.74156959995</v>
      </c>
      <c r="Q30" s="540">
        <f>SUMIFS('Ф 2 ИП (С)'!Q:Q,'Ф 2 ИП (С)'!$B:$B,$B30,'Ф 2 ИП (С)'!$D:$D,$D30)</f>
        <v>0</v>
      </c>
      <c r="R30" s="540">
        <f>SUMIFS('Ф 2 ИП (С)'!R:R,'Ф 2 ИП (С)'!$B:$B,$B30,'Ф 2 ИП (С)'!$D:$D,$D30)</f>
        <v>0</v>
      </c>
      <c r="S30" s="540">
        <f>SUMIFS('Ф 2 ИП (С)'!S:S,'Ф 2 ИП (С)'!$B:$B,$B30,'Ф 2 ИП (С)'!$D:$D,$D30)</f>
        <v>0</v>
      </c>
      <c r="T30" s="540">
        <f>SUMIFS('Ф 2 ИП (С)'!T:T,'Ф 2 ИП (С)'!$B:$B,$B30,'Ф 2 ИП (С)'!$D:$D,$D30)</f>
        <v>0</v>
      </c>
      <c r="U30" s="540">
        <f>SUMIFS('Ф 2 ИП (С)'!U:U,'Ф 2 ИП (С)'!$B:$B,$B30,'Ф 2 ИП (С)'!$D:$D,$D30)</f>
        <v>0</v>
      </c>
      <c r="V30" s="540">
        <f>SUMIFS('Ф 2 ИП (С)'!V:V,'Ф 2 ИП (С)'!$B:$B,$B30,'Ф 2 ИП (С)'!$D:$D,$D30)</f>
        <v>0</v>
      </c>
      <c r="W30" s="540">
        <f>SUMIFS('Ф 2 ИП (С)'!W:W,'Ф 2 ИП (С)'!$B:$B,$B30,'Ф 2 ИП (С)'!$D:$D,$D30)</f>
        <v>0</v>
      </c>
      <c r="X30" s="540">
        <f>SUMIFS('Ф 2 ИП (С)'!X:X,'Ф 2 ИП (С)'!$B:$B,$B30,'Ф 2 ИП (С)'!$D:$D,$D30)</f>
        <v>0</v>
      </c>
      <c r="Y30" s="540">
        <f>SUMIFS('Ф 2 ИП (С)'!Y:Y,'Ф 2 ИП (С)'!$B:$B,$B30,'Ф 2 ИП (С)'!$D:$D,$D30)</f>
        <v>0</v>
      </c>
      <c r="Z30" s="540">
        <f>SUMIFS('Ф 2 ИП (С)'!Z:Z,'Ф 2 ИП (С)'!$B:$B,$B30,'Ф 2 ИП (С)'!$D:$D,$D30)</f>
        <v>0</v>
      </c>
      <c r="AA30" s="540">
        <f>SUMIFS('Ф 2 ИП (С)'!AA:AA,'Ф 2 ИП (С)'!$B:$B,$B30,'Ф 2 ИП (С)'!$D:$D,$D30)</f>
        <v>0</v>
      </c>
      <c r="AB30" s="540">
        <f>SUMIFS('Ф 2 ИП (С)'!AB:AB,'Ф 2 ИП (С)'!$B:$B,$B30,'Ф 2 ИП (С)'!$D:$D,$D30)</f>
        <v>0</v>
      </c>
      <c r="AC30" s="540">
        <f>SUMIFS('Ф 2 ИП (С)'!AC:AC,'Ф 2 ИП (С)'!$B:$B,$B30,'Ф 2 ИП (С)'!$D:$D,$D30)</f>
        <v>0</v>
      </c>
      <c r="AD30" s="540">
        <f>SUMIFS('Ф 2 ИП (С)'!AD:AD,'Ф 2 ИП (С)'!$B:$B,$B30,'Ф 2 ИП (С)'!$D:$D,$D30)</f>
        <v>0</v>
      </c>
      <c r="AE30" s="540">
        <f>SUMIFS('Ф 2 ИП (С)'!AE:AE,'Ф 2 ИП (С)'!$B:$B,$B30,'Ф 2 ИП (С)'!$D:$D,$D30)</f>
        <v>0</v>
      </c>
      <c r="AF30" s="540">
        <f>SUMIFS('Ф 2 ИП (С)'!AF:AF,'Ф 2 ИП (С)'!$B:$B,$B30,'Ф 2 ИП (С)'!$D:$D,$D30)</f>
        <v>0</v>
      </c>
      <c r="AG30" s="540">
        <f>SUMIFS('Ф 2 ИП (С)'!AG:AG,'Ф 2 ИП (С)'!$B:$B,$B30,'Ф 2 ИП (С)'!$D:$D,$D30)</f>
        <v>0</v>
      </c>
      <c r="AH30" s="540">
        <f>SUMIFS('Ф 2 ИП (С)'!AH:AH,'Ф 2 ИП (С)'!$B:$B,$B30,'Ф 2 ИП (С)'!$D:$D,$D30)</f>
        <v>0</v>
      </c>
      <c r="AI30" s="540">
        <f>SUMIFS('Ф 2 ИП (С)'!AI:AI,'Ф 2 ИП (С)'!$B:$B,$B30,'Ф 2 ИП (С)'!$D:$D,$D30)</f>
        <v>0</v>
      </c>
      <c r="AJ30" s="540">
        <f>SUMIFS('Ф 2 ИП (С)'!AJ:AJ,'Ф 2 ИП (С)'!$B:$B,$B30,'Ф 2 ИП (С)'!$D:$D,$D30)</f>
        <v>0</v>
      </c>
      <c r="AK30" s="540">
        <f>SUMIFS('Ф 2 ИП (С)'!AK:AK,'Ф 2 ИП (С)'!$B:$B,$B30,'Ф 2 ИП (С)'!$D:$D,$D30)</f>
        <v>0</v>
      </c>
      <c r="AL30" s="540">
        <f>SUMIFS('Ф 2 ИП (С)'!AL:AL,'Ф 2 ИП (С)'!$B:$B,$B30,'Ф 2 ИП (С)'!$D:$D,$D30)</f>
        <v>0</v>
      </c>
      <c r="AM30" s="540">
        <f>SUMIFS('Ф 2 ИП (С)'!AM:AM,'Ф 2 ИП (С)'!$B:$B,$B30,'Ф 2 ИП (С)'!$D:$D,$D30)</f>
        <v>0</v>
      </c>
      <c r="AN30" s="540">
        <f>SUMIFS('Ф 2 ИП (С)'!AN:AN,'Ф 2 ИП (С)'!$B:$B,$B30,'Ф 2 ИП (С)'!$D:$D,$D30)</f>
        <v>0</v>
      </c>
      <c r="AO30" s="624">
        <f>SUMIFS('Ф 2 ИП (С)'!AO:AO,'Ф 2 ИП (С)'!$B:$B,$B30,'Ф 2 ИП (С)'!$D:$D,$D30)</f>
        <v>0</v>
      </c>
      <c r="AP30" s="563"/>
      <c r="AQ30" s="672"/>
    </row>
    <row r="31" spans="1:43" s="231" customFormat="1" ht="45" x14ac:dyDescent="0.2">
      <c r="A31" s="228" t="s">
        <v>706</v>
      </c>
      <c r="B31" s="216" t="s">
        <v>707</v>
      </c>
      <c r="C31" s="216" t="s">
        <v>698</v>
      </c>
      <c r="D31" s="216" t="s">
        <v>1394</v>
      </c>
      <c r="E31" s="140" t="s">
        <v>699</v>
      </c>
      <c r="F31" s="212" t="s">
        <v>74</v>
      </c>
      <c r="G31" s="212">
        <v>0</v>
      </c>
      <c r="H31" s="140">
        <v>22.7</v>
      </c>
      <c r="I31" s="544" t="s">
        <v>418</v>
      </c>
      <c r="J31" s="544" t="s">
        <v>518</v>
      </c>
      <c r="K31" s="540">
        <f>SUMIFS('Ф 2 ИП (С)'!K:K,'Ф 2 ИП (С)'!$B:$B,$B31,'Ф 2 ИП (С)'!$D:$D,$D31)</f>
        <v>270959.108136</v>
      </c>
      <c r="L31" s="540">
        <f>SUMIFS('Ф 2 ИП (С)'!L:L,'Ф 2 ИП (С)'!$B:$B,$B31,'Ф 2 ИП (С)'!$D:$D,$D31)</f>
        <v>250188</v>
      </c>
      <c r="M31" s="540">
        <f>SUMIFS('Ф 2 ИП (С)'!M:M,'Ф 2 ИП (С)'!$B:$B,$B31,'Ф 2 ИП (С)'!$D:$D,$D31)</f>
        <v>0</v>
      </c>
      <c r="N31" s="540">
        <f>SUMIFS('Ф 2 ИП (С)'!N:N,'Ф 2 ИП (С)'!$B:$B,$B31,'Ф 2 ИП (С)'!$D:$D,$D31)</f>
        <v>0</v>
      </c>
      <c r="O31" s="540">
        <f>SUMIFS('Ф 2 ИП (С)'!O:O,'Ф 2 ИП (С)'!$B:$B,$B31,'Ф 2 ИП (С)'!$D:$D,$D31)</f>
        <v>65068.895040000003</v>
      </c>
      <c r="P31" s="540">
        <f>SUMIFS('Ф 2 ИП (С)'!P:P,'Ф 2 ИП (С)'!$B:$B,$B31,'Ф 2 ИП (С)'!$D:$D,$D31)</f>
        <v>205890.21309599999</v>
      </c>
      <c r="Q31" s="540">
        <f>SUMIFS('Ф 2 ИП (С)'!Q:Q,'Ф 2 ИП (С)'!$B:$B,$B31,'Ф 2 ИП (С)'!$D:$D,$D31)</f>
        <v>0</v>
      </c>
      <c r="R31" s="540">
        <f>SUMIFS('Ф 2 ИП (С)'!R:R,'Ф 2 ИП (С)'!$B:$B,$B31,'Ф 2 ИП (С)'!$D:$D,$D31)</f>
        <v>0</v>
      </c>
      <c r="S31" s="540">
        <f>SUMIFS('Ф 2 ИП (С)'!S:S,'Ф 2 ИП (С)'!$B:$B,$B31,'Ф 2 ИП (С)'!$D:$D,$D31)</f>
        <v>0</v>
      </c>
      <c r="T31" s="540">
        <f>SUMIFS('Ф 2 ИП (С)'!T:T,'Ф 2 ИП (С)'!$B:$B,$B31,'Ф 2 ИП (С)'!$D:$D,$D31)</f>
        <v>0</v>
      </c>
      <c r="U31" s="540">
        <f>SUMIFS('Ф 2 ИП (С)'!U:U,'Ф 2 ИП (С)'!$B:$B,$B31,'Ф 2 ИП (С)'!$D:$D,$D31)</f>
        <v>0</v>
      </c>
      <c r="V31" s="540">
        <f>SUMIFS('Ф 2 ИП (С)'!V:V,'Ф 2 ИП (С)'!$B:$B,$B31,'Ф 2 ИП (С)'!$D:$D,$D31)</f>
        <v>0</v>
      </c>
      <c r="W31" s="540">
        <f>SUMIFS('Ф 2 ИП (С)'!W:W,'Ф 2 ИП (С)'!$B:$B,$B31,'Ф 2 ИП (С)'!$D:$D,$D31)</f>
        <v>0</v>
      </c>
      <c r="X31" s="540">
        <f>SUMIFS('Ф 2 ИП (С)'!X:X,'Ф 2 ИП (С)'!$B:$B,$B31,'Ф 2 ИП (С)'!$D:$D,$D31)</f>
        <v>0</v>
      </c>
      <c r="Y31" s="540">
        <f>SUMIFS('Ф 2 ИП (С)'!Y:Y,'Ф 2 ИП (С)'!$B:$B,$B31,'Ф 2 ИП (С)'!$D:$D,$D31)</f>
        <v>0</v>
      </c>
      <c r="Z31" s="540">
        <f>SUMIFS('Ф 2 ИП (С)'!Z:Z,'Ф 2 ИП (С)'!$B:$B,$B31,'Ф 2 ИП (С)'!$D:$D,$D31)</f>
        <v>0</v>
      </c>
      <c r="AA31" s="540">
        <f>SUMIFS('Ф 2 ИП (С)'!AA:AA,'Ф 2 ИП (С)'!$B:$B,$B31,'Ф 2 ИП (С)'!$D:$D,$D31)</f>
        <v>0</v>
      </c>
      <c r="AB31" s="540">
        <f>SUMIFS('Ф 2 ИП (С)'!AB:AB,'Ф 2 ИП (С)'!$B:$B,$B31,'Ф 2 ИП (С)'!$D:$D,$D31)</f>
        <v>0</v>
      </c>
      <c r="AC31" s="540">
        <f>SUMIFS('Ф 2 ИП (С)'!AC:AC,'Ф 2 ИП (С)'!$B:$B,$B31,'Ф 2 ИП (С)'!$D:$D,$D31)</f>
        <v>0</v>
      </c>
      <c r="AD31" s="540">
        <f>SUMIFS('Ф 2 ИП (С)'!AD:AD,'Ф 2 ИП (С)'!$B:$B,$B31,'Ф 2 ИП (С)'!$D:$D,$D31)</f>
        <v>0</v>
      </c>
      <c r="AE31" s="540">
        <f>SUMIFS('Ф 2 ИП (С)'!AE:AE,'Ф 2 ИП (С)'!$B:$B,$B31,'Ф 2 ИП (С)'!$D:$D,$D31)</f>
        <v>0</v>
      </c>
      <c r="AF31" s="540">
        <f>SUMIFS('Ф 2 ИП (С)'!AF:AF,'Ф 2 ИП (С)'!$B:$B,$B31,'Ф 2 ИП (С)'!$D:$D,$D31)</f>
        <v>0</v>
      </c>
      <c r="AG31" s="540">
        <f>SUMIFS('Ф 2 ИП (С)'!AG:AG,'Ф 2 ИП (С)'!$B:$B,$B31,'Ф 2 ИП (С)'!$D:$D,$D31)</f>
        <v>0</v>
      </c>
      <c r="AH31" s="540">
        <f>SUMIFS('Ф 2 ИП (С)'!AH:AH,'Ф 2 ИП (С)'!$B:$B,$B31,'Ф 2 ИП (С)'!$D:$D,$D31)</f>
        <v>0</v>
      </c>
      <c r="AI31" s="540">
        <f>SUMIFS('Ф 2 ИП (С)'!AI:AI,'Ф 2 ИП (С)'!$B:$B,$B31,'Ф 2 ИП (С)'!$D:$D,$D31)</f>
        <v>0</v>
      </c>
      <c r="AJ31" s="540">
        <f>SUMIFS('Ф 2 ИП (С)'!AJ:AJ,'Ф 2 ИП (С)'!$B:$B,$B31,'Ф 2 ИП (С)'!$D:$D,$D31)</f>
        <v>0</v>
      </c>
      <c r="AK31" s="540">
        <f>SUMIFS('Ф 2 ИП (С)'!AK:AK,'Ф 2 ИП (С)'!$B:$B,$B31,'Ф 2 ИП (С)'!$D:$D,$D31)</f>
        <v>0</v>
      </c>
      <c r="AL31" s="540">
        <f>SUMIFS('Ф 2 ИП (С)'!AL:AL,'Ф 2 ИП (С)'!$B:$B,$B31,'Ф 2 ИП (С)'!$D:$D,$D31)</f>
        <v>0</v>
      </c>
      <c r="AM31" s="540">
        <f>SUMIFS('Ф 2 ИП (С)'!AM:AM,'Ф 2 ИП (С)'!$B:$B,$B31,'Ф 2 ИП (С)'!$D:$D,$D31)</f>
        <v>0</v>
      </c>
      <c r="AN31" s="540">
        <f>SUMIFS('Ф 2 ИП (С)'!AN:AN,'Ф 2 ИП (С)'!$B:$B,$B31,'Ф 2 ИП (С)'!$D:$D,$D31)</f>
        <v>0</v>
      </c>
      <c r="AO31" s="624">
        <f>SUMIFS('Ф 2 ИП (С)'!AO:AO,'Ф 2 ИП (С)'!$B:$B,$B31,'Ф 2 ИП (С)'!$D:$D,$D31)</f>
        <v>0</v>
      </c>
      <c r="AP31" s="563"/>
      <c r="AQ31" s="672"/>
    </row>
    <row r="32" spans="1:43" s="231" customFormat="1" ht="45" x14ac:dyDescent="0.2">
      <c r="A32" s="228" t="s">
        <v>708</v>
      </c>
      <c r="B32" s="216" t="s">
        <v>709</v>
      </c>
      <c r="C32" s="216" t="s">
        <v>698</v>
      </c>
      <c r="D32" s="216" t="s">
        <v>710</v>
      </c>
      <c r="E32" s="140" t="s">
        <v>699</v>
      </c>
      <c r="F32" s="212" t="s">
        <v>74</v>
      </c>
      <c r="G32" s="212">
        <v>0</v>
      </c>
      <c r="H32" s="140">
        <v>0.3</v>
      </c>
      <c r="I32" s="544" t="s">
        <v>418</v>
      </c>
      <c r="J32" s="544" t="s">
        <v>518</v>
      </c>
      <c r="K32" s="540">
        <f>SUMIFS('Ф 2 ИП (С)'!K:K,'Ф 2 ИП (С)'!$B:$B,$B32,'Ф 2 ИП (С)'!$D:$D,$D32)</f>
        <v>19295.553160800002</v>
      </c>
      <c r="L32" s="540">
        <f>SUMIFS('Ф 2 ИП (С)'!L:L,'Ф 2 ИП (С)'!$B:$B,$B32,'Ф 2 ИП (С)'!$D:$D,$D32)</f>
        <v>17816.400000000001</v>
      </c>
      <c r="M32" s="540">
        <f>SUMIFS('Ф 2 ИП (С)'!M:M,'Ф 2 ИП (С)'!$B:$B,$B32,'Ф 2 ИП (С)'!$D:$D,$D32)</f>
        <v>0</v>
      </c>
      <c r="N32" s="540">
        <f>SUMIFS('Ф 2 ИП (С)'!N:N,'Ф 2 ИП (С)'!$B:$B,$B32,'Ф 2 ИП (С)'!$D:$D,$D32)</f>
        <v>0</v>
      </c>
      <c r="O32" s="540">
        <f>SUMIFS('Ф 2 ИП (С)'!O:O,'Ф 2 ИП (С)'!$B:$B,$B32,'Ф 2 ИП (С)'!$D:$D,$D32)</f>
        <v>4633.6893120000004</v>
      </c>
      <c r="P32" s="540">
        <f>SUMIFS('Ф 2 ИП (С)'!P:P,'Ф 2 ИП (С)'!$B:$B,$B32,'Ф 2 ИП (С)'!$D:$D,$D32)</f>
        <v>14661.863848800002</v>
      </c>
      <c r="Q32" s="540">
        <f>SUMIFS('Ф 2 ИП (С)'!Q:Q,'Ф 2 ИП (С)'!$B:$B,$B32,'Ф 2 ИП (С)'!$D:$D,$D32)</f>
        <v>0</v>
      </c>
      <c r="R32" s="540">
        <f>SUMIFS('Ф 2 ИП (С)'!R:R,'Ф 2 ИП (С)'!$B:$B,$B32,'Ф 2 ИП (С)'!$D:$D,$D32)</f>
        <v>0</v>
      </c>
      <c r="S32" s="540">
        <f>SUMIFS('Ф 2 ИП (С)'!S:S,'Ф 2 ИП (С)'!$B:$B,$B32,'Ф 2 ИП (С)'!$D:$D,$D32)</f>
        <v>0</v>
      </c>
      <c r="T32" s="540">
        <f>SUMIFS('Ф 2 ИП (С)'!T:T,'Ф 2 ИП (С)'!$B:$B,$B32,'Ф 2 ИП (С)'!$D:$D,$D32)</f>
        <v>0</v>
      </c>
      <c r="U32" s="540">
        <f>SUMIFS('Ф 2 ИП (С)'!U:U,'Ф 2 ИП (С)'!$B:$B,$B32,'Ф 2 ИП (С)'!$D:$D,$D32)</f>
        <v>0</v>
      </c>
      <c r="V32" s="540">
        <f>SUMIFS('Ф 2 ИП (С)'!V:V,'Ф 2 ИП (С)'!$B:$B,$B32,'Ф 2 ИП (С)'!$D:$D,$D32)</f>
        <v>0</v>
      </c>
      <c r="W32" s="540">
        <f>SUMIFS('Ф 2 ИП (С)'!W:W,'Ф 2 ИП (С)'!$B:$B,$B32,'Ф 2 ИП (С)'!$D:$D,$D32)</f>
        <v>0</v>
      </c>
      <c r="X32" s="540">
        <f>SUMIFS('Ф 2 ИП (С)'!X:X,'Ф 2 ИП (С)'!$B:$B,$B32,'Ф 2 ИП (С)'!$D:$D,$D32)</f>
        <v>0</v>
      </c>
      <c r="Y32" s="540">
        <f>SUMIFS('Ф 2 ИП (С)'!Y:Y,'Ф 2 ИП (С)'!$B:$B,$B32,'Ф 2 ИП (С)'!$D:$D,$D32)</f>
        <v>0</v>
      </c>
      <c r="Z32" s="540">
        <f>SUMIFS('Ф 2 ИП (С)'!Z:Z,'Ф 2 ИП (С)'!$B:$B,$B32,'Ф 2 ИП (С)'!$D:$D,$D32)</f>
        <v>0</v>
      </c>
      <c r="AA32" s="540">
        <f>SUMIFS('Ф 2 ИП (С)'!AA:AA,'Ф 2 ИП (С)'!$B:$B,$B32,'Ф 2 ИП (С)'!$D:$D,$D32)</f>
        <v>0</v>
      </c>
      <c r="AB32" s="540">
        <f>SUMIFS('Ф 2 ИП (С)'!AB:AB,'Ф 2 ИП (С)'!$B:$B,$B32,'Ф 2 ИП (С)'!$D:$D,$D32)</f>
        <v>0</v>
      </c>
      <c r="AC32" s="540">
        <f>SUMIFS('Ф 2 ИП (С)'!AC:AC,'Ф 2 ИП (С)'!$B:$B,$B32,'Ф 2 ИП (С)'!$D:$D,$D32)</f>
        <v>0</v>
      </c>
      <c r="AD32" s="540">
        <f>SUMIFS('Ф 2 ИП (С)'!AD:AD,'Ф 2 ИП (С)'!$B:$B,$B32,'Ф 2 ИП (С)'!$D:$D,$D32)</f>
        <v>0</v>
      </c>
      <c r="AE32" s="540">
        <f>SUMIFS('Ф 2 ИП (С)'!AE:AE,'Ф 2 ИП (С)'!$B:$B,$B32,'Ф 2 ИП (С)'!$D:$D,$D32)</f>
        <v>0</v>
      </c>
      <c r="AF32" s="540">
        <f>SUMIFS('Ф 2 ИП (С)'!AF:AF,'Ф 2 ИП (С)'!$B:$B,$B32,'Ф 2 ИП (С)'!$D:$D,$D32)</f>
        <v>0</v>
      </c>
      <c r="AG32" s="540">
        <f>SUMIFS('Ф 2 ИП (С)'!AG:AG,'Ф 2 ИП (С)'!$B:$B,$B32,'Ф 2 ИП (С)'!$D:$D,$D32)</f>
        <v>0</v>
      </c>
      <c r="AH32" s="540">
        <f>SUMIFS('Ф 2 ИП (С)'!AH:AH,'Ф 2 ИП (С)'!$B:$B,$B32,'Ф 2 ИП (С)'!$D:$D,$D32)</f>
        <v>0</v>
      </c>
      <c r="AI32" s="540">
        <f>SUMIFS('Ф 2 ИП (С)'!AI:AI,'Ф 2 ИП (С)'!$B:$B,$B32,'Ф 2 ИП (С)'!$D:$D,$D32)</f>
        <v>0</v>
      </c>
      <c r="AJ32" s="540">
        <f>SUMIFS('Ф 2 ИП (С)'!AJ:AJ,'Ф 2 ИП (С)'!$B:$B,$B32,'Ф 2 ИП (С)'!$D:$D,$D32)</f>
        <v>0</v>
      </c>
      <c r="AK32" s="540">
        <f>SUMIFS('Ф 2 ИП (С)'!AK:AK,'Ф 2 ИП (С)'!$B:$B,$B32,'Ф 2 ИП (С)'!$D:$D,$D32)</f>
        <v>0</v>
      </c>
      <c r="AL32" s="540">
        <f>SUMIFS('Ф 2 ИП (С)'!AL:AL,'Ф 2 ИП (С)'!$B:$B,$B32,'Ф 2 ИП (С)'!$D:$D,$D32)</f>
        <v>0</v>
      </c>
      <c r="AM32" s="540">
        <f>SUMIFS('Ф 2 ИП (С)'!AM:AM,'Ф 2 ИП (С)'!$B:$B,$B32,'Ф 2 ИП (С)'!$D:$D,$D32)</f>
        <v>0</v>
      </c>
      <c r="AN32" s="540">
        <f>SUMIFS('Ф 2 ИП (С)'!AN:AN,'Ф 2 ИП (С)'!$B:$B,$B32,'Ф 2 ИП (С)'!$D:$D,$D32)</f>
        <v>0</v>
      </c>
      <c r="AO32" s="624">
        <f>SUMIFS('Ф 2 ИП (С)'!AO:AO,'Ф 2 ИП (С)'!$B:$B,$B32,'Ф 2 ИП (С)'!$D:$D,$D32)</f>
        <v>0</v>
      </c>
      <c r="AP32" s="563"/>
      <c r="AQ32" s="672"/>
    </row>
    <row r="33" spans="1:43" s="231" customFormat="1" ht="45" x14ac:dyDescent="0.2">
      <c r="A33" s="228" t="s">
        <v>1224</v>
      </c>
      <c r="B33" s="216" t="s">
        <v>712</v>
      </c>
      <c r="C33" s="216" t="s">
        <v>698</v>
      </c>
      <c r="D33" s="216" t="s">
        <v>1269</v>
      </c>
      <c r="E33" s="140" t="s">
        <v>713</v>
      </c>
      <c r="F33" s="140" t="s">
        <v>714</v>
      </c>
      <c r="G33" s="212">
        <v>0</v>
      </c>
      <c r="H33" s="140" t="s">
        <v>715</v>
      </c>
      <c r="I33" s="544" t="s">
        <v>418</v>
      </c>
      <c r="J33" s="544" t="s">
        <v>518</v>
      </c>
      <c r="K33" s="540">
        <f>'Ф 2 ИП (С)'!K33</f>
        <v>15313.8227778</v>
      </c>
      <c r="L33" s="540">
        <f>'Ф 2 ИП (С)'!L33</f>
        <v>14139.9</v>
      </c>
      <c r="M33" s="540">
        <f>'Ф 2 ИП (С)'!M33</f>
        <v>0</v>
      </c>
      <c r="N33" s="540">
        <f>'Ф 2 ИП (С)'!N33</f>
        <v>0</v>
      </c>
      <c r="O33" s="540">
        <f>'Ф 2 ИП (С)'!O33</f>
        <v>3677.5051920000001</v>
      </c>
      <c r="P33" s="540">
        <f>'Ф 2 ИП (С)'!P33</f>
        <v>11636.3175858</v>
      </c>
      <c r="Q33" s="540">
        <f>'Ф 2 ИП (С)'!Q33</f>
        <v>0</v>
      </c>
      <c r="R33" s="540">
        <f>'Ф 2 ИП (С)'!R33</f>
        <v>0</v>
      </c>
      <c r="S33" s="540">
        <f>'Ф 2 ИП (С)'!S33</f>
        <v>0</v>
      </c>
      <c r="T33" s="540">
        <f>'Ф 2 ИП (С)'!T33</f>
        <v>0</v>
      </c>
      <c r="U33" s="540">
        <f>'Ф 2 ИП (С)'!U33</f>
        <v>0</v>
      </c>
      <c r="V33" s="540">
        <f>'Ф 2 ИП (С)'!V33</f>
        <v>0</v>
      </c>
      <c r="W33" s="540">
        <f>'Ф 2 ИП (С)'!W33</f>
        <v>0</v>
      </c>
      <c r="X33" s="540">
        <f>'Ф 2 ИП (С)'!X33</f>
        <v>0</v>
      </c>
      <c r="Y33" s="540">
        <f>'Ф 2 ИП (С)'!Y33</f>
        <v>0</v>
      </c>
      <c r="Z33" s="540">
        <f>'Ф 2 ИП (С)'!Z33</f>
        <v>0</v>
      </c>
      <c r="AA33" s="540">
        <f>'Ф 2 ИП (С)'!AA33</f>
        <v>0</v>
      </c>
      <c r="AB33" s="540">
        <f>'Ф 2 ИП (С)'!AB33</f>
        <v>0</v>
      </c>
      <c r="AC33" s="540">
        <f>'Ф 2 ИП (С)'!AC33</f>
        <v>0</v>
      </c>
      <c r="AD33" s="540">
        <f>'Ф 2 ИП (С)'!AD33</f>
        <v>0</v>
      </c>
      <c r="AE33" s="540">
        <f>'Ф 2 ИП (С)'!AE33</f>
        <v>0</v>
      </c>
      <c r="AF33" s="540">
        <f>'Ф 2 ИП (С)'!AF33</f>
        <v>0</v>
      </c>
      <c r="AG33" s="540">
        <f>'Ф 2 ИП (С)'!AG33</f>
        <v>0</v>
      </c>
      <c r="AH33" s="540">
        <f>'Ф 2 ИП (С)'!AH33</f>
        <v>0</v>
      </c>
      <c r="AI33" s="540">
        <f>'Ф 2 ИП (С)'!AI33</f>
        <v>0</v>
      </c>
      <c r="AJ33" s="540">
        <f>'Ф 2 ИП (С)'!AJ33</f>
        <v>0</v>
      </c>
      <c r="AK33" s="540">
        <f>'Ф 2 ИП (С)'!AK33</f>
        <v>0</v>
      </c>
      <c r="AL33" s="540">
        <f>'Ф 2 ИП (С)'!AL33</f>
        <v>0</v>
      </c>
      <c r="AM33" s="540">
        <f>'Ф 2 ИП (С)'!AM33</f>
        <v>0</v>
      </c>
      <c r="AN33" s="540">
        <f>'Ф 2 ИП (С)'!AN33</f>
        <v>0</v>
      </c>
      <c r="AO33" s="624">
        <f>'Ф 2 ИП (С)'!AO33</f>
        <v>0</v>
      </c>
      <c r="AP33" s="563"/>
      <c r="AQ33" s="672"/>
    </row>
    <row r="34" spans="1:43" s="232" customFormat="1" ht="45" x14ac:dyDescent="0.2">
      <c r="A34" s="228" t="s">
        <v>711</v>
      </c>
      <c r="B34" s="216" t="s">
        <v>717</v>
      </c>
      <c r="C34" s="216" t="s">
        <v>698</v>
      </c>
      <c r="D34" s="216" t="s">
        <v>1268</v>
      </c>
      <c r="E34" s="140" t="s">
        <v>713</v>
      </c>
      <c r="F34" s="140" t="s">
        <v>714</v>
      </c>
      <c r="G34" s="212">
        <v>0</v>
      </c>
      <c r="H34" s="140" t="s">
        <v>718</v>
      </c>
      <c r="I34" s="544" t="s">
        <v>418</v>
      </c>
      <c r="J34" s="544" t="s">
        <v>518</v>
      </c>
      <c r="K34" s="540">
        <f>'Ф 2 ИП (С)'!K34</f>
        <v>43630.949198600007</v>
      </c>
      <c r="L34" s="540">
        <f>'Ф 2 ИП (С)'!L34</f>
        <v>40286.300000000003</v>
      </c>
      <c r="M34" s="540">
        <f>'Ф 2 ИП (С)'!M34</f>
        <v>0</v>
      </c>
      <c r="N34" s="540">
        <f>'Ф 2 ИП (С)'!N34</f>
        <v>0</v>
      </c>
      <c r="O34" s="540">
        <f>'Ф 2 ИП (С)'!O34</f>
        <v>10477.660904</v>
      </c>
      <c r="P34" s="540">
        <f>'Ф 2 ИП (С)'!P34</f>
        <v>33153.288294600003</v>
      </c>
      <c r="Q34" s="540">
        <f>'Ф 2 ИП (С)'!Q34</f>
        <v>0</v>
      </c>
      <c r="R34" s="540">
        <f>'Ф 2 ИП (С)'!R34</f>
        <v>0</v>
      </c>
      <c r="S34" s="540">
        <f>'Ф 2 ИП (С)'!S34</f>
        <v>0</v>
      </c>
      <c r="T34" s="540">
        <f>'Ф 2 ИП (С)'!T34</f>
        <v>0</v>
      </c>
      <c r="U34" s="540">
        <f>'Ф 2 ИП (С)'!U34</f>
        <v>0</v>
      </c>
      <c r="V34" s="540">
        <f>'Ф 2 ИП (С)'!V34</f>
        <v>0</v>
      </c>
      <c r="W34" s="540">
        <f>'Ф 2 ИП (С)'!W34</f>
        <v>0</v>
      </c>
      <c r="X34" s="540">
        <f>'Ф 2 ИП (С)'!X34</f>
        <v>0</v>
      </c>
      <c r="Y34" s="540">
        <f>'Ф 2 ИП (С)'!Y34</f>
        <v>0</v>
      </c>
      <c r="Z34" s="540">
        <f>'Ф 2 ИП (С)'!Z34</f>
        <v>0</v>
      </c>
      <c r="AA34" s="540">
        <f>'Ф 2 ИП (С)'!AA34</f>
        <v>0</v>
      </c>
      <c r="AB34" s="540">
        <f>'Ф 2 ИП (С)'!AB34</f>
        <v>0</v>
      </c>
      <c r="AC34" s="540">
        <f>'Ф 2 ИП (С)'!AC34</f>
        <v>0</v>
      </c>
      <c r="AD34" s="540">
        <f>'Ф 2 ИП (С)'!AD34</f>
        <v>0</v>
      </c>
      <c r="AE34" s="540">
        <f>'Ф 2 ИП (С)'!AE34</f>
        <v>0</v>
      </c>
      <c r="AF34" s="540">
        <f>'Ф 2 ИП (С)'!AF34</f>
        <v>0</v>
      </c>
      <c r="AG34" s="540">
        <f>'Ф 2 ИП (С)'!AG34</f>
        <v>0</v>
      </c>
      <c r="AH34" s="540">
        <f>'Ф 2 ИП (С)'!AH34</f>
        <v>0</v>
      </c>
      <c r="AI34" s="540">
        <f>'Ф 2 ИП (С)'!AI34</f>
        <v>0</v>
      </c>
      <c r="AJ34" s="540">
        <f>'Ф 2 ИП (С)'!AJ34</f>
        <v>0</v>
      </c>
      <c r="AK34" s="540">
        <f>'Ф 2 ИП (С)'!AK34</f>
        <v>0</v>
      </c>
      <c r="AL34" s="540">
        <f>'Ф 2 ИП (С)'!AL34</f>
        <v>0</v>
      </c>
      <c r="AM34" s="540">
        <f>'Ф 2 ИП (С)'!AM34</f>
        <v>0</v>
      </c>
      <c r="AN34" s="540">
        <f>'Ф 2 ИП (С)'!AN34</f>
        <v>0</v>
      </c>
      <c r="AO34" s="624">
        <f>'Ф 2 ИП (С)'!AO34</f>
        <v>0</v>
      </c>
      <c r="AP34" s="563"/>
      <c r="AQ34" s="672"/>
    </row>
    <row r="35" spans="1:43" s="231" customFormat="1" ht="45" x14ac:dyDescent="0.2">
      <c r="A35" s="228" t="s">
        <v>716</v>
      </c>
      <c r="B35" s="216" t="s">
        <v>720</v>
      </c>
      <c r="C35" s="216" t="s">
        <v>698</v>
      </c>
      <c r="D35" s="216" t="s">
        <v>1267</v>
      </c>
      <c r="E35" s="140" t="s">
        <v>713</v>
      </c>
      <c r="F35" s="140" t="s">
        <v>714</v>
      </c>
      <c r="G35" s="212">
        <v>0</v>
      </c>
      <c r="H35" s="140" t="s">
        <v>721</v>
      </c>
      <c r="I35" s="544" t="s">
        <v>418</v>
      </c>
      <c r="J35" s="544" t="s">
        <v>518</v>
      </c>
      <c r="K35" s="540">
        <f>'Ф 2 ИП (С)'!K35</f>
        <v>58167.324633699995</v>
      </c>
      <c r="L35" s="540">
        <f>'Ф 2 ИП (С)'!L35</f>
        <v>53708.35</v>
      </c>
      <c r="M35" s="540">
        <f>'Ф 2 ИП (С)'!M35</f>
        <v>0</v>
      </c>
      <c r="N35" s="540">
        <f>'Ф 2 ИП (С)'!N35</f>
        <v>0</v>
      </c>
      <c r="O35" s="540">
        <f>'Ф 2 ИП (С)'!O35</f>
        <v>13968.467667999998</v>
      </c>
      <c r="P35" s="540">
        <f>'Ф 2 ИП (С)'!P35</f>
        <v>44198.856965699997</v>
      </c>
      <c r="Q35" s="540">
        <f>'Ф 2 ИП (С)'!Q35</f>
        <v>0</v>
      </c>
      <c r="R35" s="540">
        <f>'Ф 2 ИП (С)'!R35</f>
        <v>0</v>
      </c>
      <c r="S35" s="540">
        <f>'Ф 2 ИП (С)'!S35</f>
        <v>0</v>
      </c>
      <c r="T35" s="540">
        <f>'Ф 2 ИП (С)'!T35</f>
        <v>0</v>
      </c>
      <c r="U35" s="540">
        <f>'Ф 2 ИП (С)'!U35</f>
        <v>0</v>
      </c>
      <c r="V35" s="540">
        <f>'Ф 2 ИП (С)'!V35</f>
        <v>0</v>
      </c>
      <c r="W35" s="540">
        <f>'Ф 2 ИП (С)'!W35</f>
        <v>0</v>
      </c>
      <c r="X35" s="540">
        <f>'Ф 2 ИП (С)'!X35</f>
        <v>0</v>
      </c>
      <c r="Y35" s="540">
        <f>'Ф 2 ИП (С)'!Y35</f>
        <v>0</v>
      </c>
      <c r="Z35" s="540">
        <f>'Ф 2 ИП (С)'!Z35</f>
        <v>0</v>
      </c>
      <c r="AA35" s="540">
        <f>'Ф 2 ИП (С)'!AA35</f>
        <v>0</v>
      </c>
      <c r="AB35" s="540">
        <f>'Ф 2 ИП (С)'!AB35</f>
        <v>0</v>
      </c>
      <c r="AC35" s="540">
        <f>'Ф 2 ИП (С)'!AC35</f>
        <v>0</v>
      </c>
      <c r="AD35" s="540">
        <f>'Ф 2 ИП (С)'!AD35</f>
        <v>0</v>
      </c>
      <c r="AE35" s="540">
        <f>'Ф 2 ИП (С)'!AE35</f>
        <v>0</v>
      </c>
      <c r="AF35" s="540">
        <f>'Ф 2 ИП (С)'!AF35</f>
        <v>0</v>
      </c>
      <c r="AG35" s="540">
        <f>'Ф 2 ИП (С)'!AG35</f>
        <v>0</v>
      </c>
      <c r="AH35" s="540">
        <f>'Ф 2 ИП (С)'!AH35</f>
        <v>0</v>
      </c>
      <c r="AI35" s="540">
        <f>'Ф 2 ИП (С)'!AI35</f>
        <v>0</v>
      </c>
      <c r="AJ35" s="540">
        <f>'Ф 2 ИП (С)'!AJ35</f>
        <v>0</v>
      </c>
      <c r="AK35" s="540">
        <f>'Ф 2 ИП (С)'!AK35</f>
        <v>0</v>
      </c>
      <c r="AL35" s="540">
        <f>'Ф 2 ИП (С)'!AL35</f>
        <v>0</v>
      </c>
      <c r="AM35" s="540">
        <f>'Ф 2 ИП (С)'!AM35</f>
        <v>0</v>
      </c>
      <c r="AN35" s="540">
        <f>'Ф 2 ИП (С)'!AN35</f>
        <v>0</v>
      </c>
      <c r="AO35" s="624">
        <f>'Ф 2 ИП (С)'!AO35</f>
        <v>0</v>
      </c>
      <c r="AP35" s="563"/>
      <c r="AQ35" s="672"/>
    </row>
    <row r="36" spans="1:43" s="231" customFormat="1" ht="45" x14ac:dyDescent="0.2">
      <c r="A36" s="228" t="s">
        <v>722</v>
      </c>
      <c r="B36" s="216" t="s">
        <v>724</v>
      </c>
      <c r="C36" s="216" t="s">
        <v>698</v>
      </c>
      <c r="D36" s="216" t="s">
        <v>1265</v>
      </c>
      <c r="E36" s="140" t="s">
        <v>713</v>
      </c>
      <c r="F36" s="140" t="s">
        <v>714</v>
      </c>
      <c r="G36" s="212">
        <v>0</v>
      </c>
      <c r="H36" s="140" t="s">
        <v>725</v>
      </c>
      <c r="I36" s="544" t="s">
        <v>418</v>
      </c>
      <c r="J36" s="544" t="s">
        <v>518</v>
      </c>
      <c r="K36" s="540">
        <f>'Ф 2 ИП (С)'!K36</f>
        <v>75477.579936858994</v>
      </c>
      <c r="L36" s="540">
        <f>'Ф 2 ИП (С)'!L36</f>
        <v>69691.64055472464</v>
      </c>
      <c r="M36" s="540">
        <f>'Ф 2 ИП (С)'!M36</f>
        <v>0</v>
      </c>
      <c r="N36" s="540">
        <f>'Ф 2 ИП (С)'!N36</f>
        <v>0</v>
      </c>
      <c r="O36" s="540">
        <f>'Ф 2 ИП (С)'!O36</f>
        <v>18125.401875472784</v>
      </c>
      <c r="P36" s="540">
        <f>'Ф 2 ИП (С)'!P36</f>
        <v>57352.178061386207</v>
      </c>
      <c r="Q36" s="540">
        <f>'Ф 2 ИП (С)'!Q36</f>
        <v>0</v>
      </c>
      <c r="R36" s="540">
        <f>'Ф 2 ИП (С)'!R36</f>
        <v>0</v>
      </c>
      <c r="S36" s="540">
        <f>'Ф 2 ИП (С)'!S36</f>
        <v>0</v>
      </c>
      <c r="T36" s="540">
        <f>'Ф 2 ИП (С)'!T36</f>
        <v>0</v>
      </c>
      <c r="U36" s="540">
        <f>'Ф 2 ИП (С)'!U36</f>
        <v>0</v>
      </c>
      <c r="V36" s="540">
        <f>'Ф 2 ИП (С)'!V36</f>
        <v>0</v>
      </c>
      <c r="W36" s="540">
        <f>'Ф 2 ИП (С)'!W36</f>
        <v>0</v>
      </c>
      <c r="X36" s="540">
        <f>'Ф 2 ИП (С)'!X36</f>
        <v>0</v>
      </c>
      <c r="Y36" s="540">
        <f>'Ф 2 ИП (С)'!Y36</f>
        <v>0</v>
      </c>
      <c r="Z36" s="540">
        <f>'Ф 2 ИП (С)'!Z36</f>
        <v>0</v>
      </c>
      <c r="AA36" s="540">
        <f>'Ф 2 ИП (С)'!AA36</f>
        <v>0</v>
      </c>
      <c r="AB36" s="540">
        <f>'Ф 2 ИП (С)'!AB36</f>
        <v>0</v>
      </c>
      <c r="AC36" s="540">
        <f>'Ф 2 ИП (С)'!AC36</f>
        <v>0</v>
      </c>
      <c r="AD36" s="540">
        <f>'Ф 2 ИП (С)'!AD36</f>
        <v>0</v>
      </c>
      <c r="AE36" s="540">
        <f>'Ф 2 ИП (С)'!AE36</f>
        <v>0</v>
      </c>
      <c r="AF36" s="540">
        <f>'Ф 2 ИП (С)'!AF36</f>
        <v>0</v>
      </c>
      <c r="AG36" s="540">
        <f>'Ф 2 ИП (С)'!AG36</f>
        <v>0</v>
      </c>
      <c r="AH36" s="540">
        <f>'Ф 2 ИП (С)'!AH36</f>
        <v>0</v>
      </c>
      <c r="AI36" s="540">
        <f>'Ф 2 ИП (С)'!AI36</f>
        <v>0</v>
      </c>
      <c r="AJ36" s="540">
        <f>'Ф 2 ИП (С)'!AJ36</f>
        <v>0</v>
      </c>
      <c r="AK36" s="540">
        <f>'Ф 2 ИП (С)'!AK36</f>
        <v>0</v>
      </c>
      <c r="AL36" s="540">
        <f>'Ф 2 ИП (С)'!AL36</f>
        <v>0</v>
      </c>
      <c r="AM36" s="540">
        <f>'Ф 2 ИП (С)'!AM36</f>
        <v>0</v>
      </c>
      <c r="AN36" s="540">
        <f>'Ф 2 ИП (С)'!AN36</f>
        <v>0</v>
      </c>
      <c r="AO36" s="624">
        <f>'Ф 2 ИП (С)'!AO36</f>
        <v>0</v>
      </c>
      <c r="AP36" s="563"/>
      <c r="AQ36" s="672"/>
    </row>
    <row r="37" spans="1:43" s="231" customFormat="1" ht="45" x14ac:dyDescent="0.2">
      <c r="A37" s="228" t="s">
        <v>723</v>
      </c>
      <c r="B37" s="216" t="s">
        <v>727</v>
      </c>
      <c r="C37" s="216" t="s">
        <v>698</v>
      </c>
      <c r="D37" s="216" t="s">
        <v>1266</v>
      </c>
      <c r="E37" s="140" t="s">
        <v>713</v>
      </c>
      <c r="F37" s="140" t="s">
        <v>714</v>
      </c>
      <c r="G37" s="212">
        <v>0</v>
      </c>
      <c r="H37" s="140" t="s">
        <v>728</v>
      </c>
      <c r="I37" s="544" t="s">
        <v>418</v>
      </c>
      <c r="J37" s="544" t="s">
        <v>518</v>
      </c>
      <c r="K37" s="540">
        <f>'Ф 2 ИП (С)'!K37</f>
        <v>4443.9641726000009</v>
      </c>
      <c r="L37" s="540">
        <f>'Ф 2 ИП (С)'!L37</f>
        <v>4103.3</v>
      </c>
      <c r="M37" s="540">
        <f>'Ф 2 ИП (С)'!M37</f>
        <v>0</v>
      </c>
      <c r="N37" s="540">
        <f>'Ф 2 ИП (С)'!N37</f>
        <v>0</v>
      </c>
      <c r="O37" s="540">
        <f>'Ф 2 ИП (С)'!O37</f>
        <v>1067.1862639999999</v>
      </c>
      <c r="P37" s="540">
        <f>'Ф 2 ИП (С)'!P37</f>
        <v>3376.7779086000005</v>
      </c>
      <c r="Q37" s="540">
        <f>'Ф 2 ИП (С)'!Q37</f>
        <v>0</v>
      </c>
      <c r="R37" s="540">
        <f>'Ф 2 ИП (С)'!R37</f>
        <v>0</v>
      </c>
      <c r="S37" s="540">
        <f>'Ф 2 ИП (С)'!S37</f>
        <v>0</v>
      </c>
      <c r="T37" s="540">
        <f>'Ф 2 ИП (С)'!T37</f>
        <v>0</v>
      </c>
      <c r="U37" s="540">
        <f>'Ф 2 ИП (С)'!U37</f>
        <v>0</v>
      </c>
      <c r="V37" s="540">
        <f>'Ф 2 ИП (С)'!V37</f>
        <v>4.5474735088646412E-13</v>
      </c>
      <c r="W37" s="540">
        <f>'Ф 2 ИП (С)'!W37</f>
        <v>0</v>
      </c>
      <c r="X37" s="540">
        <f>'Ф 2 ИП (С)'!X37</f>
        <v>0</v>
      </c>
      <c r="Y37" s="540">
        <f>'Ф 2 ИП (С)'!Y37</f>
        <v>0</v>
      </c>
      <c r="Z37" s="540">
        <f>'Ф 2 ИП (С)'!Z37</f>
        <v>0</v>
      </c>
      <c r="AA37" s="540">
        <f>'Ф 2 ИП (С)'!AA37</f>
        <v>0</v>
      </c>
      <c r="AB37" s="540">
        <f>'Ф 2 ИП (С)'!AB37</f>
        <v>0</v>
      </c>
      <c r="AC37" s="540">
        <f>'Ф 2 ИП (С)'!AC37</f>
        <v>0</v>
      </c>
      <c r="AD37" s="540">
        <f>'Ф 2 ИП (С)'!AD37</f>
        <v>0</v>
      </c>
      <c r="AE37" s="540">
        <f>'Ф 2 ИП (С)'!AE37</f>
        <v>0</v>
      </c>
      <c r="AF37" s="540">
        <f>'Ф 2 ИП (С)'!AF37</f>
        <v>0</v>
      </c>
      <c r="AG37" s="540">
        <f>'Ф 2 ИП (С)'!AG37</f>
        <v>0</v>
      </c>
      <c r="AH37" s="540">
        <f>'Ф 2 ИП (С)'!AH37</f>
        <v>0</v>
      </c>
      <c r="AI37" s="540">
        <f>'Ф 2 ИП (С)'!AI37</f>
        <v>0</v>
      </c>
      <c r="AJ37" s="540">
        <f>'Ф 2 ИП (С)'!AJ37</f>
        <v>0</v>
      </c>
      <c r="AK37" s="540">
        <f>'Ф 2 ИП (С)'!AK37</f>
        <v>0</v>
      </c>
      <c r="AL37" s="540">
        <f>'Ф 2 ИП (С)'!AL37</f>
        <v>0</v>
      </c>
      <c r="AM37" s="540">
        <f>'Ф 2 ИП (С)'!AM37</f>
        <v>0</v>
      </c>
      <c r="AN37" s="540">
        <f>'Ф 2 ИП (С)'!AN37</f>
        <v>0</v>
      </c>
      <c r="AO37" s="624">
        <f>'Ф 2 ИП (С)'!AO37</f>
        <v>0</v>
      </c>
      <c r="AP37" s="563"/>
      <c r="AQ37" s="672"/>
    </row>
    <row r="38" spans="1:43" s="217" customFormat="1" ht="45" x14ac:dyDescent="0.2">
      <c r="A38" s="228" t="s">
        <v>726</v>
      </c>
      <c r="B38" s="216" t="s">
        <v>730</v>
      </c>
      <c r="C38" s="216" t="s">
        <v>698</v>
      </c>
      <c r="D38" s="216" t="s">
        <v>731</v>
      </c>
      <c r="E38" s="140" t="s">
        <v>732</v>
      </c>
      <c r="F38" s="212" t="s">
        <v>74</v>
      </c>
      <c r="G38" s="212">
        <v>0</v>
      </c>
      <c r="H38" s="140">
        <v>4.8</v>
      </c>
      <c r="I38" s="544" t="s">
        <v>418</v>
      </c>
      <c r="J38" s="544" t="s">
        <v>621</v>
      </c>
      <c r="K38" s="540">
        <f>SUMIFS('Ф 2 ИП (С)'!K:K,'Ф 2 ИП (С)'!$B:$B,$B38,'Ф 2 ИП (С)'!$D:$D,$D38)</f>
        <v>74376.225883284045</v>
      </c>
      <c r="L38" s="540">
        <f>SUMIFS('Ф 2 ИП (С)'!L:L,'Ф 2 ИП (С)'!$B:$B,$B38,'Ф 2 ИП (С)'!$D:$D,$D38)</f>
        <v>68048.47</v>
      </c>
      <c r="M38" s="540">
        <f>SUMIFS('Ф 2 ИП (С)'!M:M,'Ф 2 ИП (С)'!$B:$B,$B38,'Ф 2 ИП (С)'!$D:$D,$D38)</f>
        <v>0</v>
      </c>
      <c r="N38" s="540">
        <f>SUMIFS('Ф 2 ИП (С)'!N:N,'Ф 2 ИП (С)'!$B:$B,$B38,'Ф 2 ИП (С)'!$D:$D,$D38)</f>
        <v>0</v>
      </c>
      <c r="O38" s="540">
        <f>SUMIFS('Ф 2 ИП (С)'!O:O,'Ф 2 ИП (С)'!$B:$B,$B38,'Ф 2 ИП (С)'!$D:$D,$D38)</f>
        <v>7000.8265935999998</v>
      </c>
      <c r="P38" s="540">
        <f>SUMIFS('Ф 2 ИП (С)'!P:P,'Ф 2 ИП (С)'!$B:$B,$B38,'Ф 2 ИП (С)'!$D:$D,$D38)</f>
        <v>63466.603198572004</v>
      </c>
      <c r="Q38" s="540">
        <f>SUMIFS('Ф 2 ИП (С)'!Q:Q,'Ф 2 ИП (С)'!$B:$B,$B38,'Ф 2 ИП (С)'!$D:$D,$D38)</f>
        <v>3908.7960911120526</v>
      </c>
      <c r="R38" s="540">
        <f>SUMIFS('Ф 2 ИП (С)'!R:R,'Ф 2 ИП (С)'!$B:$B,$B38,'Ф 2 ИП (С)'!$D:$D,$D38)</f>
        <v>0</v>
      </c>
      <c r="S38" s="540">
        <f>SUMIFS('Ф 2 ИП (С)'!S:S,'Ф 2 ИП (С)'!$B:$B,$B38,'Ф 2 ИП (С)'!$D:$D,$D38)</f>
        <v>0</v>
      </c>
      <c r="T38" s="540">
        <f>SUMIFS('Ф 2 ИП (С)'!T:T,'Ф 2 ИП (С)'!$B:$B,$B38,'Ф 2 ИП (С)'!$D:$D,$D38)</f>
        <v>0</v>
      </c>
      <c r="U38" s="540">
        <f>SUMIFS('Ф 2 ИП (С)'!U:U,'Ф 2 ИП (С)'!$B:$B,$B38,'Ф 2 ИП (С)'!$D:$D,$D38)</f>
        <v>0</v>
      </c>
      <c r="V38" s="540">
        <f>SUMIFS('Ф 2 ИП (С)'!V:V,'Ф 2 ИП (С)'!$B:$B,$B38,'Ф 2 ИП (С)'!$D:$D,$D38)</f>
        <v>-6.3664629124104977E-12</v>
      </c>
      <c r="W38" s="540">
        <f>SUMIFS('Ф 2 ИП (С)'!W:W,'Ф 2 ИП (С)'!$B:$B,$B38,'Ф 2 ИП (С)'!$D:$D,$D38)</f>
        <v>0</v>
      </c>
      <c r="X38" s="540">
        <f>SUMIFS('Ф 2 ИП (С)'!X:X,'Ф 2 ИП (С)'!$B:$B,$B38,'Ф 2 ИП (С)'!$D:$D,$D38)</f>
        <v>0</v>
      </c>
      <c r="Y38" s="540">
        <f>SUMIFS('Ф 2 ИП (С)'!Y:Y,'Ф 2 ИП (С)'!$B:$B,$B38,'Ф 2 ИП (С)'!$D:$D,$D38)</f>
        <v>0</v>
      </c>
      <c r="Z38" s="540">
        <f>SUMIFS('Ф 2 ИП (С)'!Z:Z,'Ф 2 ИП (С)'!$B:$B,$B38,'Ф 2 ИП (С)'!$D:$D,$D38)</f>
        <v>0</v>
      </c>
      <c r="AA38" s="540">
        <f>SUMIFS('Ф 2 ИП (С)'!AA:AA,'Ф 2 ИП (С)'!$B:$B,$B38,'Ф 2 ИП (С)'!$D:$D,$D38)</f>
        <v>0</v>
      </c>
      <c r="AB38" s="540">
        <f>SUMIFS('Ф 2 ИП (С)'!AB:AB,'Ф 2 ИП (С)'!$B:$B,$B38,'Ф 2 ИП (С)'!$D:$D,$D38)</f>
        <v>0</v>
      </c>
      <c r="AC38" s="540">
        <f>SUMIFS('Ф 2 ИП (С)'!AC:AC,'Ф 2 ИП (С)'!$B:$B,$B38,'Ф 2 ИП (С)'!$D:$D,$D38)</f>
        <v>0</v>
      </c>
      <c r="AD38" s="540">
        <f>SUMIFS('Ф 2 ИП (С)'!AD:AD,'Ф 2 ИП (С)'!$B:$B,$B38,'Ф 2 ИП (С)'!$D:$D,$D38)</f>
        <v>0</v>
      </c>
      <c r="AE38" s="540">
        <f>SUMIFS('Ф 2 ИП (С)'!AE:AE,'Ф 2 ИП (С)'!$B:$B,$B38,'Ф 2 ИП (С)'!$D:$D,$D38)</f>
        <v>0</v>
      </c>
      <c r="AF38" s="540">
        <f>SUMIFS('Ф 2 ИП (С)'!AF:AF,'Ф 2 ИП (С)'!$B:$B,$B38,'Ф 2 ИП (С)'!$D:$D,$D38)</f>
        <v>0</v>
      </c>
      <c r="AG38" s="540">
        <f>SUMIFS('Ф 2 ИП (С)'!AG:AG,'Ф 2 ИП (С)'!$B:$B,$B38,'Ф 2 ИП (С)'!$D:$D,$D38)</f>
        <v>0</v>
      </c>
      <c r="AH38" s="540">
        <f>SUMIFS('Ф 2 ИП (С)'!AH:AH,'Ф 2 ИП (С)'!$B:$B,$B38,'Ф 2 ИП (С)'!$D:$D,$D38)</f>
        <v>0</v>
      </c>
      <c r="AI38" s="540">
        <f>SUMIFS('Ф 2 ИП (С)'!AI:AI,'Ф 2 ИП (С)'!$B:$B,$B38,'Ф 2 ИП (С)'!$D:$D,$D38)</f>
        <v>0</v>
      </c>
      <c r="AJ38" s="540">
        <f>SUMIFS('Ф 2 ИП (С)'!AJ:AJ,'Ф 2 ИП (С)'!$B:$B,$B38,'Ф 2 ИП (С)'!$D:$D,$D38)</f>
        <v>0</v>
      </c>
      <c r="AK38" s="540">
        <f>SUMIFS('Ф 2 ИП (С)'!AK:AK,'Ф 2 ИП (С)'!$B:$B,$B38,'Ф 2 ИП (С)'!$D:$D,$D38)</f>
        <v>0</v>
      </c>
      <c r="AL38" s="540">
        <f>SUMIFS('Ф 2 ИП (С)'!AL:AL,'Ф 2 ИП (С)'!$B:$B,$B38,'Ф 2 ИП (С)'!$D:$D,$D38)</f>
        <v>0</v>
      </c>
      <c r="AM38" s="540">
        <f>SUMIFS('Ф 2 ИП (С)'!AM:AM,'Ф 2 ИП (С)'!$B:$B,$B38,'Ф 2 ИП (С)'!$D:$D,$D38)</f>
        <v>0</v>
      </c>
      <c r="AN38" s="540">
        <f>SUMIFS('Ф 2 ИП (С)'!AN:AN,'Ф 2 ИП (С)'!$B:$B,$B38,'Ф 2 ИП (С)'!$D:$D,$D38)</f>
        <v>0</v>
      </c>
      <c r="AO38" s="624">
        <f>SUMIFS('Ф 2 ИП (С)'!AO:AO,'Ф 2 ИП (С)'!$B:$B,$B38,'Ф 2 ИП (С)'!$D:$D,$D38)</f>
        <v>0</v>
      </c>
      <c r="AP38" s="562"/>
      <c r="AQ38" s="671"/>
    </row>
    <row r="39" spans="1:43" s="217" customFormat="1" ht="45" x14ac:dyDescent="0.2">
      <c r="A39" s="228" t="s">
        <v>729</v>
      </c>
      <c r="B39" s="216" t="s">
        <v>734</v>
      </c>
      <c r="C39" s="216" t="s">
        <v>698</v>
      </c>
      <c r="D39" s="216" t="s">
        <v>735</v>
      </c>
      <c r="E39" s="140" t="s">
        <v>732</v>
      </c>
      <c r="F39" s="212" t="s">
        <v>74</v>
      </c>
      <c r="G39" s="140">
        <v>0</v>
      </c>
      <c r="H39" s="140">
        <v>1.3</v>
      </c>
      <c r="I39" s="544" t="s">
        <v>418</v>
      </c>
      <c r="J39" s="544" t="s">
        <v>621</v>
      </c>
      <c r="K39" s="540">
        <f>SUMIFS('Ф 2 ИП (С)'!K:K,'Ф 2 ИП (С)'!$B:$B,$B39,'Ф 2 ИП (С)'!$D:$D,$D39)</f>
        <v>41198.141851553955</v>
      </c>
      <c r="L39" s="540">
        <f>SUMIFS('Ф 2 ИП (С)'!L:L,'Ф 2 ИП (С)'!$B:$B,$B39,'Ф 2 ИП (С)'!$D:$D,$D39)</f>
        <v>37693.1</v>
      </c>
      <c r="M39" s="540">
        <f>SUMIFS('Ф 2 ИП (С)'!M:M,'Ф 2 ИП (С)'!$B:$B,$B39,'Ф 2 ИП (С)'!$D:$D,$D39)</f>
        <v>0</v>
      </c>
      <c r="N39" s="540">
        <f>SUMIFS('Ф 2 ИП (С)'!N:N,'Ф 2 ИП (С)'!$B:$B,$B39,'Ф 2 ИП (С)'!$D:$D,$D39)</f>
        <v>0</v>
      </c>
      <c r="O39" s="540">
        <f>SUMIFS('Ф 2 ИП (С)'!O:O,'Ф 2 ИП (С)'!$B:$B,$B39,'Ф 2 ИП (С)'!$D:$D,$D39)</f>
        <v>3877.8661279999997</v>
      </c>
      <c r="P39" s="540">
        <f>SUMIFS('Ф 2 ИП (С)'!P:P,'Ф 2 ИП (С)'!$B:$B,$B39,'Ф 2 ИП (С)'!$D:$D,$D39)</f>
        <v>35155.133113559998</v>
      </c>
      <c r="Q39" s="540">
        <f>SUMIFS('Ф 2 ИП (С)'!Q:Q,'Ф 2 ИП (С)'!$B:$B,$B39,'Ф 2 ИП (С)'!$D:$D,$D39)</f>
        <v>2165.1426099939599</v>
      </c>
      <c r="R39" s="540">
        <f>SUMIFS('Ф 2 ИП (С)'!R:R,'Ф 2 ИП (С)'!$B:$B,$B39,'Ф 2 ИП (С)'!$D:$D,$D39)</f>
        <v>0</v>
      </c>
      <c r="S39" s="540">
        <f>SUMIFS('Ф 2 ИП (С)'!S:S,'Ф 2 ИП (С)'!$B:$B,$B39,'Ф 2 ИП (С)'!$D:$D,$D39)</f>
        <v>0</v>
      </c>
      <c r="T39" s="540">
        <f>SUMIFS('Ф 2 ИП (С)'!T:T,'Ф 2 ИП (С)'!$B:$B,$B39,'Ф 2 ИП (С)'!$D:$D,$D39)</f>
        <v>0</v>
      </c>
      <c r="U39" s="540">
        <f>SUMIFS('Ф 2 ИП (С)'!U:U,'Ф 2 ИП (С)'!$B:$B,$B39,'Ф 2 ИП (С)'!$D:$D,$D39)</f>
        <v>0</v>
      </c>
      <c r="V39" s="540">
        <f>SUMIFS('Ф 2 ИП (С)'!V:V,'Ф 2 ИП (С)'!$B:$B,$B39,'Ф 2 ИП (С)'!$D:$D,$D39)</f>
        <v>-3.637978807091713E-12</v>
      </c>
      <c r="W39" s="540">
        <f>SUMIFS('Ф 2 ИП (С)'!W:W,'Ф 2 ИП (С)'!$B:$B,$B39,'Ф 2 ИП (С)'!$D:$D,$D39)</f>
        <v>0</v>
      </c>
      <c r="X39" s="540">
        <f>SUMIFS('Ф 2 ИП (С)'!X:X,'Ф 2 ИП (С)'!$B:$B,$B39,'Ф 2 ИП (С)'!$D:$D,$D39)</f>
        <v>0</v>
      </c>
      <c r="Y39" s="540">
        <f>SUMIFS('Ф 2 ИП (С)'!Y:Y,'Ф 2 ИП (С)'!$B:$B,$B39,'Ф 2 ИП (С)'!$D:$D,$D39)</f>
        <v>0</v>
      </c>
      <c r="Z39" s="540">
        <f>SUMIFS('Ф 2 ИП (С)'!Z:Z,'Ф 2 ИП (С)'!$B:$B,$B39,'Ф 2 ИП (С)'!$D:$D,$D39)</f>
        <v>0</v>
      </c>
      <c r="AA39" s="540">
        <f>SUMIFS('Ф 2 ИП (С)'!AA:AA,'Ф 2 ИП (С)'!$B:$B,$B39,'Ф 2 ИП (С)'!$D:$D,$D39)</f>
        <v>0</v>
      </c>
      <c r="AB39" s="540">
        <f>SUMIFS('Ф 2 ИП (С)'!AB:AB,'Ф 2 ИП (С)'!$B:$B,$B39,'Ф 2 ИП (С)'!$D:$D,$D39)</f>
        <v>0</v>
      </c>
      <c r="AC39" s="540">
        <f>SUMIFS('Ф 2 ИП (С)'!AC:AC,'Ф 2 ИП (С)'!$B:$B,$B39,'Ф 2 ИП (С)'!$D:$D,$D39)</f>
        <v>0</v>
      </c>
      <c r="AD39" s="540">
        <f>SUMIFS('Ф 2 ИП (С)'!AD:AD,'Ф 2 ИП (С)'!$B:$B,$B39,'Ф 2 ИП (С)'!$D:$D,$D39)</f>
        <v>0</v>
      </c>
      <c r="AE39" s="540">
        <f>SUMIFS('Ф 2 ИП (С)'!AE:AE,'Ф 2 ИП (С)'!$B:$B,$B39,'Ф 2 ИП (С)'!$D:$D,$D39)</f>
        <v>0</v>
      </c>
      <c r="AF39" s="540">
        <f>SUMIFS('Ф 2 ИП (С)'!AF:AF,'Ф 2 ИП (С)'!$B:$B,$B39,'Ф 2 ИП (С)'!$D:$D,$D39)</f>
        <v>0</v>
      </c>
      <c r="AG39" s="540">
        <f>SUMIFS('Ф 2 ИП (С)'!AG:AG,'Ф 2 ИП (С)'!$B:$B,$B39,'Ф 2 ИП (С)'!$D:$D,$D39)</f>
        <v>0</v>
      </c>
      <c r="AH39" s="540">
        <f>SUMIFS('Ф 2 ИП (С)'!AH:AH,'Ф 2 ИП (С)'!$B:$B,$B39,'Ф 2 ИП (С)'!$D:$D,$D39)</f>
        <v>0</v>
      </c>
      <c r="AI39" s="540">
        <f>SUMIFS('Ф 2 ИП (С)'!AI:AI,'Ф 2 ИП (С)'!$B:$B,$B39,'Ф 2 ИП (С)'!$D:$D,$D39)</f>
        <v>0</v>
      </c>
      <c r="AJ39" s="540">
        <f>SUMIFS('Ф 2 ИП (С)'!AJ:AJ,'Ф 2 ИП (С)'!$B:$B,$B39,'Ф 2 ИП (С)'!$D:$D,$D39)</f>
        <v>0</v>
      </c>
      <c r="AK39" s="540">
        <f>SUMIFS('Ф 2 ИП (С)'!AK:AK,'Ф 2 ИП (С)'!$B:$B,$B39,'Ф 2 ИП (С)'!$D:$D,$D39)</f>
        <v>0</v>
      </c>
      <c r="AL39" s="540">
        <f>SUMIFS('Ф 2 ИП (С)'!AL:AL,'Ф 2 ИП (С)'!$B:$B,$B39,'Ф 2 ИП (С)'!$D:$D,$D39)</f>
        <v>0</v>
      </c>
      <c r="AM39" s="540">
        <f>SUMIFS('Ф 2 ИП (С)'!AM:AM,'Ф 2 ИП (С)'!$B:$B,$B39,'Ф 2 ИП (С)'!$D:$D,$D39)</f>
        <v>0</v>
      </c>
      <c r="AN39" s="540">
        <f>SUMIFS('Ф 2 ИП (С)'!AN:AN,'Ф 2 ИП (С)'!$B:$B,$B39,'Ф 2 ИП (С)'!$D:$D,$D39)</f>
        <v>0</v>
      </c>
      <c r="AO39" s="624">
        <f>SUMIFS('Ф 2 ИП (С)'!AO:AO,'Ф 2 ИП (С)'!$B:$B,$B39,'Ф 2 ИП (С)'!$D:$D,$D39)</f>
        <v>0</v>
      </c>
      <c r="AP39" s="562"/>
      <c r="AQ39" s="671"/>
    </row>
    <row r="40" spans="1:43" s="217" customFormat="1" ht="45" x14ac:dyDescent="0.2">
      <c r="A40" s="228" t="s">
        <v>733</v>
      </c>
      <c r="B40" s="216" t="s">
        <v>737</v>
      </c>
      <c r="C40" s="216" t="s">
        <v>698</v>
      </c>
      <c r="D40" s="216" t="s">
        <v>738</v>
      </c>
      <c r="E40" s="140" t="s">
        <v>732</v>
      </c>
      <c r="F40" s="212" t="s">
        <v>74</v>
      </c>
      <c r="G40" s="212">
        <v>0</v>
      </c>
      <c r="H40" s="140">
        <v>2.9</v>
      </c>
      <c r="I40" s="544" t="s">
        <v>418</v>
      </c>
      <c r="J40" s="544" t="s">
        <v>621</v>
      </c>
      <c r="K40" s="540">
        <f>SUMIFS('Ф 2 ИП (С)'!K:K,'Ф 2 ИП (С)'!$B:$B,$B40,'Ф 2 ИП (С)'!$D:$D,$D40)</f>
        <v>50778.769296472303</v>
      </c>
      <c r="L40" s="540">
        <f>SUMIFS('Ф 2 ИП (С)'!L:L,'Ф 2 ИП (С)'!$B:$B,$B40,'Ф 2 ИП (С)'!$D:$D,$D40)</f>
        <v>46458.63</v>
      </c>
      <c r="M40" s="540">
        <f>SUMIFS('Ф 2 ИП (С)'!M:M,'Ф 2 ИП (С)'!$B:$B,$B40,'Ф 2 ИП (С)'!$D:$D,$D40)</f>
        <v>0</v>
      </c>
      <c r="N40" s="540">
        <f>SUMIFS('Ф 2 ИП (С)'!N:N,'Ф 2 ИП (С)'!$B:$B,$B40,'Ф 2 ИП (С)'!$D:$D,$D40)</f>
        <v>0</v>
      </c>
      <c r="O40" s="540">
        <f>SUMIFS('Ф 2 ИП (С)'!O:O,'Ф 2 ИП (С)'!$B:$B,$B40,'Ф 2 ИП (С)'!$D:$D,$D40)</f>
        <v>4779.6638543999998</v>
      </c>
      <c r="P40" s="540">
        <f>SUMIFS('Ф 2 ИП (С)'!P:P,'Ф 2 ИП (С)'!$B:$B,$B40,'Ф 2 ИП (С)'!$D:$D,$D40)</f>
        <v>43330.458941387995</v>
      </c>
      <c r="Q40" s="540">
        <f>SUMIFS('Ф 2 ИП (С)'!Q:Q,'Ф 2 ИП (С)'!$B:$B,$B40,'Ф 2 ИП (С)'!$D:$D,$D40)</f>
        <v>2668.6465006843082</v>
      </c>
      <c r="R40" s="540">
        <f>SUMIFS('Ф 2 ИП (С)'!R:R,'Ф 2 ИП (С)'!$B:$B,$B40,'Ф 2 ИП (С)'!$D:$D,$D40)</f>
        <v>0</v>
      </c>
      <c r="S40" s="540">
        <f>SUMIFS('Ф 2 ИП (С)'!S:S,'Ф 2 ИП (С)'!$B:$B,$B40,'Ф 2 ИП (С)'!$D:$D,$D40)</f>
        <v>0</v>
      </c>
      <c r="T40" s="540">
        <f>SUMIFS('Ф 2 ИП (С)'!T:T,'Ф 2 ИП (С)'!$B:$B,$B40,'Ф 2 ИП (С)'!$D:$D,$D40)</f>
        <v>0</v>
      </c>
      <c r="U40" s="540">
        <f>SUMIFS('Ф 2 ИП (С)'!U:U,'Ф 2 ИП (С)'!$B:$B,$B40,'Ф 2 ИП (С)'!$D:$D,$D40)</f>
        <v>0</v>
      </c>
      <c r="V40" s="540">
        <f>SUMIFS('Ф 2 ИП (С)'!V:V,'Ф 2 ИП (С)'!$B:$B,$B40,'Ф 2 ИП (С)'!$D:$D,$D40)</f>
        <v>-1.8189894035458565E-12</v>
      </c>
      <c r="W40" s="540">
        <f>SUMIFS('Ф 2 ИП (С)'!W:W,'Ф 2 ИП (С)'!$B:$B,$B40,'Ф 2 ИП (С)'!$D:$D,$D40)</f>
        <v>0</v>
      </c>
      <c r="X40" s="540">
        <f>SUMIFS('Ф 2 ИП (С)'!X:X,'Ф 2 ИП (С)'!$B:$B,$B40,'Ф 2 ИП (С)'!$D:$D,$D40)</f>
        <v>0</v>
      </c>
      <c r="Y40" s="540">
        <f>SUMIFS('Ф 2 ИП (С)'!Y:Y,'Ф 2 ИП (С)'!$B:$B,$B40,'Ф 2 ИП (С)'!$D:$D,$D40)</f>
        <v>0</v>
      </c>
      <c r="Z40" s="540">
        <f>SUMIFS('Ф 2 ИП (С)'!Z:Z,'Ф 2 ИП (С)'!$B:$B,$B40,'Ф 2 ИП (С)'!$D:$D,$D40)</f>
        <v>0</v>
      </c>
      <c r="AA40" s="540">
        <f>SUMIFS('Ф 2 ИП (С)'!AA:AA,'Ф 2 ИП (С)'!$B:$B,$B40,'Ф 2 ИП (С)'!$D:$D,$D40)</f>
        <v>0</v>
      </c>
      <c r="AB40" s="540">
        <f>SUMIFS('Ф 2 ИП (С)'!AB:AB,'Ф 2 ИП (С)'!$B:$B,$B40,'Ф 2 ИП (С)'!$D:$D,$D40)</f>
        <v>0</v>
      </c>
      <c r="AC40" s="540">
        <f>SUMIFS('Ф 2 ИП (С)'!AC:AC,'Ф 2 ИП (С)'!$B:$B,$B40,'Ф 2 ИП (С)'!$D:$D,$D40)</f>
        <v>0</v>
      </c>
      <c r="AD40" s="540">
        <f>SUMIFS('Ф 2 ИП (С)'!AD:AD,'Ф 2 ИП (С)'!$B:$B,$B40,'Ф 2 ИП (С)'!$D:$D,$D40)</f>
        <v>0</v>
      </c>
      <c r="AE40" s="540">
        <f>SUMIFS('Ф 2 ИП (С)'!AE:AE,'Ф 2 ИП (С)'!$B:$B,$B40,'Ф 2 ИП (С)'!$D:$D,$D40)</f>
        <v>0</v>
      </c>
      <c r="AF40" s="540">
        <f>SUMIFS('Ф 2 ИП (С)'!AF:AF,'Ф 2 ИП (С)'!$B:$B,$B40,'Ф 2 ИП (С)'!$D:$D,$D40)</f>
        <v>0</v>
      </c>
      <c r="AG40" s="540">
        <f>SUMIFS('Ф 2 ИП (С)'!AG:AG,'Ф 2 ИП (С)'!$B:$B,$B40,'Ф 2 ИП (С)'!$D:$D,$D40)</f>
        <v>0</v>
      </c>
      <c r="AH40" s="540">
        <f>SUMIFS('Ф 2 ИП (С)'!AH:AH,'Ф 2 ИП (С)'!$B:$B,$B40,'Ф 2 ИП (С)'!$D:$D,$D40)</f>
        <v>0</v>
      </c>
      <c r="AI40" s="540">
        <f>SUMIFS('Ф 2 ИП (С)'!AI:AI,'Ф 2 ИП (С)'!$B:$B,$B40,'Ф 2 ИП (С)'!$D:$D,$D40)</f>
        <v>0</v>
      </c>
      <c r="AJ40" s="540">
        <f>SUMIFS('Ф 2 ИП (С)'!AJ:AJ,'Ф 2 ИП (С)'!$B:$B,$B40,'Ф 2 ИП (С)'!$D:$D,$D40)</f>
        <v>0</v>
      </c>
      <c r="AK40" s="540">
        <f>SUMIFS('Ф 2 ИП (С)'!AK:AK,'Ф 2 ИП (С)'!$B:$B,$B40,'Ф 2 ИП (С)'!$D:$D,$D40)</f>
        <v>0</v>
      </c>
      <c r="AL40" s="540">
        <f>SUMIFS('Ф 2 ИП (С)'!AL:AL,'Ф 2 ИП (С)'!$B:$B,$B40,'Ф 2 ИП (С)'!$D:$D,$D40)</f>
        <v>0</v>
      </c>
      <c r="AM40" s="540">
        <f>SUMIFS('Ф 2 ИП (С)'!AM:AM,'Ф 2 ИП (С)'!$B:$B,$B40,'Ф 2 ИП (С)'!$D:$D,$D40)</f>
        <v>0</v>
      </c>
      <c r="AN40" s="540">
        <f>SUMIFS('Ф 2 ИП (С)'!AN:AN,'Ф 2 ИП (С)'!$B:$B,$B40,'Ф 2 ИП (С)'!$D:$D,$D40)</f>
        <v>0</v>
      </c>
      <c r="AO40" s="624">
        <f>SUMIFS('Ф 2 ИП (С)'!AO:AO,'Ф 2 ИП (С)'!$B:$B,$B40,'Ф 2 ИП (С)'!$D:$D,$D40)</f>
        <v>0</v>
      </c>
      <c r="AP40" s="562"/>
      <c r="AQ40" s="671"/>
    </row>
    <row r="41" spans="1:43" s="217" customFormat="1" ht="45" x14ac:dyDescent="0.2">
      <c r="A41" s="228" t="s">
        <v>736</v>
      </c>
      <c r="B41" s="216" t="s">
        <v>740</v>
      </c>
      <c r="C41" s="216" t="s">
        <v>698</v>
      </c>
      <c r="D41" s="216" t="s">
        <v>741</v>
      </c>
      <c r="E41" s="140" t="s">
        <v>732</v>
      </c>
      <c r="F41" s="212" t="s">
        <v>74</v>
      </c>
      <c r="G41" s="212">
        <v>0</v>
      </c>
      <c r="H41" s="140">
        <v>0.85</v>
      </c>
      <c r="I41" s="544" t="s">
        <v>418</v>
      </c>
      <c r="J41" s="544" t="s">
        <v>621</v>
      </c>
      <c r="K41" s="540">
        <f>SUMIFS('Ф 2 ИП (С)'!K:K,'Ф 2 ИП (С)'!$B:$B,$B41,'Ф 2 ИП (С)'!$D:$D,$D41)</f>
        <v>34337.286254018021</v>
      </c>
      <c r="L41" s="540">
        <f>SUMIFS('Ф 2 ИП (С)'!L:L,'Ф 2 ИП (С)'!$B:$B,$B41,'Ф 2 ИП (С)'!$D:$D,$D41)</f>
        <v>31415.95</v>
      </c>
      <c r="M41" s="540">
        <f>SUMIFS('Ф 2 ИП (С)'!M:M,'Ф 2 ИП (С)'!$B:$B,$B41,'Ф 2 ИП (С)'!$D:$D,$D41)</f>
        <v>0</v>
      </c>
      <c r="N41" s="540">
        <f>SUMIFS('Ф 2 ИП (С)'!N:N,'Ф 2 ИП (С)'!$B:$B,$B41,'Ф 2 ИП (С)'!$D:$D,$D41)</f>
        <v>0</v>
      </c>
      <c r="O41" s="540">
        <f>SUMIFS('Ф 2 ИП (С)'!O:O,'Ф 2 ИП (С)'!$B:$B,$B41,'Ф 2 ИП (С)'!$D:$D,$D41)</f>
        <v>3232.072936</v>
      </c>
      <c r="P41" s="540">
        <f>SUMIFS('Ф 2 ИП (С)'!P:P,'Ф 2 ИП (С)'!$B:$B,$B41,'Ф 2 ИП (С)'!$D:$D,$D41)</f>
        <v>29300.638688219999</v>
      </c>
      <c r="Q41" s="540">
        <f>SUMIFS('Ф 2 ИП (С)'!Q:Q,'Ф 2 ИП (С)'!$B:$B,$B41,'Ф 2 ИП (С)'!$D:$D,$D41)</f>
        <v>1804.5746297980202</v>
      </c>
      <c r="R41" s="540">
        <f>SUMIFS('Ф 2 ИП (С)'!R:R,'Ф 2 ИП (С)'!$B:$B,$B41,'Ф 2 ИП (С)'!$D:$D,$D41)</f>
        <v>0</v>
      </c>
      <c r="S41" s="540">
        <f>SUMIFS('Ф 2 ИП (С)'!S:S,'Ф 2 ИП (С)'!$B:$B,$B41,'Ф 2 ИП (С)'!$D:$D,$D41)</f>
        <v>0</v>
      </c>
      <c r="T41" s="540">
        <f>SUMIFS('Ф 2 ИП (С)'!T:T,'Ф 2 ИП (С)'!$B:$B,$B41,'Ф 2 ИП (С)'!$D:$D,$D41)</f>
        <v>0</v>
      </c>
      <c r="U41" s="540">
        <f>SUMIFS('Ф 2 ИП (С)'!U:U,'Ф 2 ИП (С)'!$B:$B,$B41,'Ф 2 ИП (С)'!$D:$D,$D41)</f>
        <v>0</v>
      </c>
      <c r="V41" s="540">
        <f>SUMIFS('Ф 2 ИП (С)'!V:V,'Ф 2 ИП (С)'!$B:$B,$B41,'Ф 2 ИП (С)'!$D:$D,$D41)</f>
        <v>2.0463630789890885E-12</v>
      </c>
      <c r="W41" s="540">
        <f>SUMIFS('Ф 2 ИП (С)'!W:W,'Ф 2 ИП (С)'!$B:$B,$B41,'Ф 2 ИП (С)'!$D:$D,$D41)</f>
        <v>0</v>
      </c>
      <c r="X41" s="540">
        <f>SUMIFS('Ф 2 ИП (С)'!X:X,'Ф 2 ИП (С)'!$B:$B,$B41,'Ф 2 ИП (С)'!$D:$D,$D41)</f>
        <v>0</v>
      </c>
      <c r="Y41" s="540">
        <f>SUMIFS('Ф 2 ИП (С)'!Y:Y,'Ф 2 ИП (С)'!$B:$B,$B41,'Ф 2 ИП (С)'!$D:$D,$D41)</f>
        <v>0</v>
      </c>
      <c r="Z41" s="540">
        <f>SUMIFS('Ф 2 ИП (С)'!Z:Z,'Ф 2 ИП (С)'!$B:$B,$B41,'Ф 2 ИП (С)'!$D:$D,$D41)</f>
        <v>0</v>
      </c>
      <c r="AA41" s="540">
        <f>SUMIFS('Ф 2 ИП (С)'!AA:AA,'Ф 2 ИП (С)'!$B:$B,$B41,'Ф 2 ИП (С)'!$D:$D,$D41)</f>
        <v>0</v>
      </c>
      <c r="AB41" s="540">
        <f>SUMIFS('Ф 2 ИП (С)'!AB:AB,'Ф 2 ИП (С)'!$B:$B,$B41,'Ф 2 ИП (С)'!$D:$D,$D41)</f>
        <v>0</v>
      </c>
      <c r="AC41" s="540">
        <f>SUMIFS('Ф 2 ИП (С)'!AC:AC,'Ф 2 ИП (С)'!$B:$B,$B41,'Ф 2 ИП (С)'!$D:$D,$D41)</f>
        <v>0</v>
      </c>
      <c r="AD41" s="540">
        <f>SUMIFS('Ф 2 ИП (С)'!AD:AD,'Ф 2 ИП (С)'!$B:$B,$B41,'Ф 2 ИП (С)'!$D:$D,$D41)</f>
        <v>0</v>
      </c>
      <c r="AE41" s="540">
        <f>SUMIFS('Ф 2 ИП (С)'!AE:AE,'Ф 2 ИП (С)'!$B:$B,$B41,'Ф 2 ИП (С)'!$D:$D,$D41)</f>
        <v>0</v>
      </c>
      <c r="AF41" s="540">
        <f>SUMIFS('Ф 2 ИП (С)'!AF:AF,'Ф 2 ИП (С)'!$B:$B,$B41,'Ф 2 ИП (С)'!$D:$D,$D41)</f>
        <v>0</v>
      </c>
      <c r="AG41" s="540">
        <f>SUMIFS('Ф 2 ИП (С)'!AG:AG,'Ф 2 ИП (С)'!$B:$B,$B41,'Ф 2 ИП (С)'!$D:$D,$D41)</f>
        <v>0</v>
      </c>
      <c r="AH41" s="540">
        <f>SUMIFS('Ф 2 ИП (С)'!AH:AH,'Ф 2 ИП (С)'!$B:$B,$B41,'Ф 2 ИП (С)'!$D:$D,$D41)</f>
        <v>0</v>
      </c>
      <c r="AI41" s="540">
        <f>SUMIFS('Ф 2 ИП (С)'!AI:AI,'Ф 2 ИП (С)'!$B:$B,$B41,'Ф 2 ИП (С)'!$D:$D,$D41)</f>
        <v>0</v>
      </c>
      <c r="AJ41" s="540">
        <f>SUMIFS('Ф 2 ИП (С)'!AJ:AJ,'Ф 2 ИП (С)'!$B:$B,$B41,'Ф 2 ИП (С)'!$D:$D,$D41)</f>
        <v>0</v>
      </c>
      <c r="AK41" s="540">
        <f>SUMIFS('Ф 2 ИП (С)'!AK:AK,'Ф 2 ИП (С)'!$B:$B,$B41,'Ф 2 ИП (С)'!$D:$D,$D41)</f>
        <v>0</v>
      </c>
      <c r="AL41" s="540">
        <f>SUMIFS('Ф 2 ИП (С)'!AL:AL,'Ф 2 ИП (С)'!$B:$B,$B41,'Ф 2 ИП (С)'!$D:$D,$D41)</f>
        <v>0</v>
      </c>
      <c r="AM41" s="540">
        <f>SUMIFS('Ф 2 ИП (С)'!AM:AM,'Ф 2 ИП (С)'!$B:$B,$B41,'Ф 2 ИП (С)'!$D:$D,$D41)</f>
        <v>0</v>
      </c>
      <c r="AN41" s="540">
        <f>SUMIFS('Ф 2 ИП (С)'!AN:AN,'Ф 2 ИП (С)'!$B:$B,$B41,'Ф 2 ИП (С)'!$D:$D,$D41)</f>
        <v>0</v>
      </c>
      <c r="AO41" s="624">
        <f>SUMIFS('Ф 2 ИП (С)'!AO:AO,'Ф 2 ИП (С)'!$B:$B,$B41,'Ф 2 ИП (С)'!$D:$D,$D41)</f>
        <v>0</v>
      </c>
      <c r="AP41" s="562"/>
      <c r="AQ41" s="671"/>
    </row>
    <row r="42" spans="1:43" s="217" customFormat="1" ht="45" x14ac:dyDescent="0.2">
      <c r="A42" s="228" t="s">
        <v>739</v>
      </c>
      <c r="B42" s="216" t="s">
        <v>743</v>
      </c>
      <c r="C42" s="216" t="s">
        <v>698</v>
      </c>
      <c r="D42" s="216" t="s">
        <v>744</v>
      </c>
      <c r="E42" s="140" t="s">
        <v>732</v>
      </c>
      <c r="F42" s="212" t="s">
        <v>74</v>
      </c>
      <c r="G42" s="212">
        <v>0</v>
      </c>
      <c r="H42" s="140">
        <v>2.5</v>
      </c>
      <c r="I42" s="544" t="s">
        <v>418</v>
      </c>
      <c r="J42" s="544" t="s">
        <v>621</v>
      </c>
      <c r="K42" s="540">
        <f>SUMIFS('Ф 2 ИП (С)'!K:K,'Ф 2 ИП (С)'!$B:$B,$B42,'Ф 2 ИП (С)'!$D:$D,$D42)</f>
        <v>51265.990981427043</v>
      </c>
      <c r="L42" s="540">
        <f>SUMIFS('Ф 2 ИП (С)'!L:L,'Ф 2 ИП (С)'!$B:$B,$B42,'Ф 2 ИП (С)'!$D:$D,$D42)</f>
        <v>46904.4</v>
      </c>
      <c r="M42" s="540">
        <f>SUMIFS('Ф 2 ИП (С)'!M:M,'Ф 2 ИП (С)'!$B:$B,$B42,'Ф 2 ИП (С)'!$D:$D,$D42)</f>
        <v>0</v>
      </c>
      <c r="N42" s="540">
        <f>SUMIFS('Ф 2 ИП (С)'!N:N,'Ф 2 ИП (С)'!$B:$B,$B42,'Ф 2 ИП (С)'!$D:$D,$D42)</f>
        <v>0</v>
      </c>
      <c r="O42" s="540">
        <f>SUMIFS('Ф 2 ИП (С)'!O:O,'Ф 2 ИП (С)'!$B:$B,$B42,'Ф 2 ИП (С)'!$D:$D,$D42)</f>
        <v>4825.5246720000005</v>
      </c>
      <c r="P42" s="540">
        <f>SUMIFS('Ф 2 ИП (С)'!P:P,'Ф 2 ИП (С)'!$B:$B,$B42,'Ф 2 ИП (С)'!$D:$D,$D42)</f>
        <v>43746.214177440001</v>
      </c>
      <c r="Q42" s="540">
        <f>SUMIFS('Ф 2 ИП (С)'!Q:Q,'Ф 2 ИП (С)'!$B:$B,$B42,'Ф 2 ИП (С)'!$D:$D,$D42)</f>
        <v>2694.2521319870402</v>
      </c>
      <c r="R42" s="540">
        <f>SUMIFS('Ф 2 ИП (С)'!R:R,'Ф 2 ИП (С)'!$B:$B,$B42,'Ф 2 ИП (С)'!$D:$D,$D42)</f>
        <v>0</v>
      </c>
      <c r="S42" s="540">
        <f>SUMIFS('Ф 2 ИП (С)'!S:S,'Ф 2 ИП (С)'!$B:$B,$B42,'Ф 2 ИП (С)'!$D:$D,$D42)</f>
        <v>0</v>
      </c>
      <c r="T42" s="540">
        <f>SUMIFS('Ф 2 ИП (С)'!T:T,'Ф 2 ИП (С)'!$B:$B,$B42,'Ф 2 ИП (С)'!$D:$D,$D42)</f>
        <v>0</v>
      </c>
      <c r="U42" s="540">
        <f>SUMIFS('Ф 2 ИП (С)'!U:U,'Ф 2 ИП (С)'!$B:$B,$B42,'Ф 2 ИП (С)'!$D:$D,$D42)</f>
        <v>0</v>
      </c>
      <c r="V42" s="540">
        <f>SUMIFS('Ф 2 ИП (С)'!V:V,'Ф 2 ИП (С)'!$B:$B,$B42,'Ф 2 ИП (С)'!$D:$D,$D42)</f>
        <v>2.7284841053187847E-12</v>
      </c>
      <c r="W42" s="540">
        <f>SUMIFS('Ф 2 ИП (С)'!W:W,'Ф 2 ИП (С)'!$B:$B,$B42,'Ф 2 ИП (С)'!$D:$D,$D42)</f>
        <v>0</v>
      </c>
      <c r="X42" s="540">
        <f>SUMIFS('Ф 2 ИП (С)'!X:X,'Ф 2 ИП (С)'!$B:$B,$B42,'Ф 2 ИП (С)'!$D:$D,$D42)</f>
        <v>0</v>
      </c>
      <c r="Y42" s="540">
        <f>SUMIFS('Ф 2 ИП (С)'!Y:Y,'Ф 2 ИП (С)'!$B:$B,$B42,'Ф 2 ИП (С)'!$D:$D,$D42)</f>
        <v>0</v>
      </c>
      <c r="Z42" s="540">
        <f>SUMIFS('Ф 2 ИП (С)'!Z:Z,'Ф 2 ИП (С)'!$B:$B,$B42,'Ф 2 ИП (С)'!$D:$D,$D42)</f>
        <v>0</v>
      </c>
      <c r="AA42" s="540">
        <f>SUMIFS('Ф 2 ИП (С)'!AA:AA,'Ф 2 ИП (С)'!$B:$B,$B42,'Ф 2 ИП (С)'!$D:$D,$D42)</f>
        <v>0</v>
      </c>
      <c r="AB42" s="540">
        <f>SUMIFS('Ф 2 ИП (С)'!AB:AB,'Ф 2 ИП (С)'!$B:$B,$B42,'Ф 2 ИП (С)'!$D:$D,$D42)</f>
        <v>0</v>
      </c>
      <c r="AC42" s="540">
        <f>SUMIFS('Ф 2 ИП (С)'!AC:AC,'Ф 2 ИП (С)'!$B:$B,$B42,'Ф 2 ИП (С)'!$D:$D,$D42)</f>
        <v>0</v>
      </c>
      <c r="AD42" s="540">
        <f>SUMIFS('Ф 2 ИП (С)'!AD:AD,'Ф 2 ИП (С)'!$B:$B,$B42,'Ф 2 ИП (С)'!$D:$D,$D42)</f>
        <v>0</v>
      </c>
      <c r="AE42" s="540">
        <f>SUMIFS('Ф 2 ИП (С)'!AE:AE,'Ф 2 ИП (С)'!$B:$B,$B42,'Ф 2 ИП (С)'!$D:$D,$D42)</f>
        <v>0</v>
      </c>
      <c r="AF42" s="540">
        <f>SUMIFS('Ф 2 ИП (С)'!AF:AF,'Ф 2 ИП (С)'!$B:$B,$B42,'Ф 2 ИП (С)'!$D:$D,$D42)</f>
        <v>0</v>
      </c>
      <c r="AG42" s="540">
        <f>SUMIFS('Ф 2 ИП (С)'!AG:AG,'Ф 2 ИП (С)'!$B:$B,$B42,'Ф 2 ИП (С)'!$D:$D,$D42)</f>
        <v>0</v>
      </c>
      <c r="AH42" s="540">
        <f>SUMIFS('Ф 2 ИП (С)'!AH:AH,'Ф 2 ИП (С)'!$B:$B,$B42,'Ф 2 ИП (С)'!$D:$D,$D42)</f>
        <v>0</v>
      </c>
      <c r="AI42" s="540">
        <f>SUMIFS('Ф 2 ИП (С)'!AI:AI,'Ф 2 ИП (С)'!$B:$B,$B42,'Ф 2 ИП (С)'!$D:$D,$D42)</f>
        <v>0</v>
      </c>
      <c r="AJ42" s="540">
        <f>SUMIFS('Ф 2 ИП (С)'!AJ:AJ,'Ф 2 ИП (С)'!$B:$B,$B42,'Ф 2 ИП (С)'!$D:$D,$D42)</f>
        <v>0</v>
      </c>
      <c r="AK42" s="540">
        <f>SUMIFS('Ф 2 ИП (С)'!AK:AK,'Ф 2 ИП (С)'!$B:$B,$B42,'Ф 2 ИП (С)'!$D:$D,$D42)</f>
        <v>0</v>
      </c>
      <c r="AL42" s="540">
        <f>SUMIFS('Ф 2 ИП (С)'!AL:AL,'Ф 2 ИП (С)'!$B:$B,$B42,'Ф 2 ИП (С)'!$D:$D,$D42)</f>
        <v>0</v>
      </c>
      <c r="AM42" s="540">
        <f>SUMIFS('Ф 2 ИП (С)'!AM:AM,'Ф 2 ИП (С)'!$B:$B,$B42,'Ф 2 ИП (С)'!$D:$D,$D42)</f>
        <v>0</v>
      </c>
      <c r="AN42" s="540">
        <f>SUMIFS('Ф 2 ИП (С)'!AN:AN,'Ф 2 ИП (С)'!$B:$B,$B42,'Ф 2 ИП (С)'!$D:$D,$D42)</f>
        <v>0</v>
      </c>
      <c r="AO42" s="624">
        <f>SUMIFS('Ф 2 ИП (С)'!AO:AO,'Ф 2 ИП (С)'!$B:$B,$B42,'Ф 2 ИП (С)'!$D:$D,$D42)</f>
        <v>0</v>
      </c>
      <c r="AP42" s="562"/>
      <c r="AQ42" s="671"/>
    </row>
    <row r="43" spans="1:43" s="217" customFormat="1" ht="45" x14ac:dyDescent="0.2">
      <c r="A43" s="228" t="s">
        <v>742</v>
      </c>
      <c r="B43" s="216" t="s">
        <v>746</v>
      </c>
      <c r="C43" s="216" t="s">
        <v>698</v>
      </c>
      <c r="D43" s="216" t="s">
        <v>747</v>
      </c>
      <c r="E43" s="140" t="s">
        <v>732</v>
      </c>
      <c r="F43" s="212" t="s">
        <v>74</v>
      </c>
      <c r="G43" s="212">
        <v>0</v>
      </c>
      <c r="H43" s="140">
        <v>4.2</v>
      </c>
      <c r="I43" s="544" t="s">
        <v>418</v>
      </c>
      <c r="J43" s="544" t="s">
        <v>621</v>
      </c>
      <c r="K43" s="540">
        <f>SUMIFS('Ф 2 ИП (С)'!K:K,'Ф 2 ИП (С)'!$B:$B,$B43,'Ф 2 ИП (С)'!$D:$D,$D43)</f>
        <v>70437.082771828136</v>
      </c>
      <c r="L43" s="540">
        <f>SUMIFS('Ф 2 ИП (С)'!L:L,'Ф 2 ИП (С)'!$B:$B,$B43,'Ф 2 ИП (С)'!$D:$D,$D43)</f>
        <v>64444.46</v>
      </c>
      <c r="M43" s="540">
        <f>SUMIFS('Ф 2 ИП (С)'!M:M,'Ф 2 ИП (С)'!$B:$B,$B43,'Ф 2 ИП (С)'!$D:$D,$D43)</f>
        <v>0</v>
      </c>
      <c r="N43" s="540">
        <f>SUMIFS('Ф 2 ИП (С)'!N:N,'Ф 2 ИП (С)'!$B:$B,$B43,'Ф 2 ИП (С)'!$D:$D,$D43)</f>
        <v>0</v>
      </c>
      <c r="O43" s="540">
        <f>SUMIFS('Ф 2 ИП (С)'!O:O,'Ф 2 ИП (С)'!$B:$B,$B43,'Ф 2 ИП (С)'!$D:$D,$D43)</f>
        <v>6630.0460447999994</v>
      </c>
      <c r="P43" s="540">
        <f>SUMIFS('Ф 2 ИП (С)'!P:P,'Ф 2 ИП (С)'!$B:$B,$B43,'Ф 2 ИП (С)'!$D:$D,$D43)</f>
        <v>60105.259841496001</v>
      </c>
      <c r="Q43" s="540">
        <f>SUMIFS('Ф 2 ИП (С)'!Q:Q,'Ф 2 ИП (С)'!$B:$B,$B43,'Ф 2 ИП (С)'!$D:$D,$D43)</f>
        <v>3701.776885532136</v>
      </c>
      <c r="R43" s="540">
        <f>SUMIFS('Ф 2 ИП (С)'!R:R,'Ф 2 ИП (С)'!$B:$B,$B43,'Ф 2 ИП (С)'!$D:$D,$D43)</f>
        <v>0</v>
      </c>
      <c r="S43" s="540">
        <f>SUMIFS('Ф 2 ИП (С)'!S:S,'Ф 2 ИП (С)'!$B:$B,$B43,'Ф 2 ИП (С)'!$D:$D,$D43)</f>
        <v>0</v>
      </c>
      <c r="T43" s="540">
        <f>SUMIFS('Ф 2 ИП (С)'!T:T,'Ф 2 ИП (С)'!$B:$B,$B43,'Ф 2 ИП (С)'!$D:$D,$D43)</f>
        <v>0</v>
      </c>
      <c r="U43" s="540">
        <f>SUMIFS('Ф 2 ИП (С)'!U:U,'Ф 2 ИП (С)'!$B:$B,$B43,'Ф 2 ИП (С)'!$D:$D,$D43)</f>
        <v>0</v>
      </c>
      <c r="V43" s="540">
        <f>SUMIFS('Ф 2 ИП (С)'!V:V,'Ф 2 ИП (С)'!$B:$B,$B43,'Ф 2 ИП (С)'!$D:$D,$D43)</f>
        <v>-2.2737367544323206E-12</v>
      </c>
      <c r="W43" s="540">
        <f>SUMIFS('Ф 2 ИП (С)'!W:W,'Ф 2 ИП (С)'!$B:$B,$B43,'Ф 2 ИП (С)'!$D:$D,$D43)</f>
        <v>0</v>
      </c>
      <c r="X43" s="540">
        <f>SUMIFS('Ф 2 ИП (С)'!X:X,'Ф 2 ИП (С)'!$B:$B,$B43,'Ф 2 ИП (С)'!$D:$D,$D43)</f>
        <v>0</v>
      </c>
      <c r="Y43" s="540">
        <f>SUMIFS('Ф 2 ИП (С)'!Y:Y,'Ф 2 ИП (С)'!$B:$B,$B43,'Ф 2 ИП (С)'!$D:$D,$D43)</f>
        <v>0</v>
      </c>
      <c r="Z43" s="540">
        <f>SUMIFS('Ф 2 ИП (С)'!Z:Z,'Ф 2 ИП (С)'!$B:$B,$B43,'Ф 2 ИП (С)'!$D:$D,$D43)</f>
        <v>0</v>
      </c>
      <c r="AA43" s="540">
        <f>SUMIFS('Ф 2 ИП (С)'!AA:AA,'Ф 2 ИП (С)'!$B:$B,$B43,'Ф 2 ИП (С)'!$D:$D,$D43)</f>
        <v>0</v>
      </c>
      <c r="AB43" s="540">
        <f>SUMIFS('Ф 2 ИП (С)'!AB:AB,'Ф 2 ИП (С)'!$B:$B,$B43,'Ф 2 ИП (С)'!$D:$D,$D43)</f>
        <v>0</v>
      </c>
      <c r="AC43" s="540">
        <f>SUMIFS('Ф 2 ИП (С)'!AC:AC,'Ф 2 ИП (С)'!$B:$B,$B43,'Ф 2 ИП (С)'!$D:$D,$D43)</f>
        <v>0</v>
      </c>
      <c r="AD43" s="540">
        <f>SUMIFS('Ф 2 ИП (С)'!AD:AD,'Ф 2 ИП (С)'!$B:$B,$B43,'Ф 2 ИП (С)'!$D:$D,$D43)</f>
        <v>0</v>
      </c>
      <c r="AE43" s="540">
        <f>SUMIFS('Ф 2 ИП (С)'!AE:AE,'Ф 2 ИП (С)'!$B:$B,$B43,'Ф 2 ИП (С)'!$D:$D,$D43)</f>
        <v>0</v>
      </c>
      <c r="AF43" s="540">
        <f>SUMIFS('Ф 2 ИП (С)'!AF:AF,'Ф 2 ИП (С)'!$B:$B,$B43,'Ф 2 ИП (С)'!$D:$D,$D43)</f>
        <v>0</v>
      </c>
      <c r="AG43" s="540">
        <f>SUMIFS('Ф 2 ИП (С)'!AG:AG,'Ф 2 ИП (С)'!$B:$B,$B43,'Ф 2 ИП (С)'!$D:$D,$D43)</f>
        <v>0</v>
      </c>
      <c r="AH43" s="540">
        <f>SUMIFS('Ф 2 ИП (С)'!AH:AH,'Ф 2 ИП (С)'!$B:$B,$B43,'Ф 2 ИП (С)'!$D:$D,$D43)</f>
        <v>0</v>
      </c>
      <c r="AI43" s="540">
        <f>SUMIFS('Ф 2 ИП (С)'!AI:AI,'Ф 2 ИП (С)'!$B:$B,$B43,'Ф 2 ИП (С)'!$D:$D,$D43)</f>
        <v>0</v>
      </c>
      <c r="AJ43" s="540">
        <f>SUMIFS('Ф 2 ИП (С)'!AJ:AJ,'Ф 2 ИП (С)'!$B:$B,$B43,'Ф 2 ИП (С)'!$D:$D,$D43)</f>
        <v>0</v>
      </c>
      <c r="AK43" s="540">
        <f>SUMIFS('Ф 2 ИП (С)'!AK:AK,'Ф 2 ИП (С)'!$B:$B,$B43,'Ф 2 ИП (С)'!$D:$D,$D43)</f>
        <v>0</v>
      </c>
      <c r="AL43" s="540">
        <f>SUMIFS('Ф 2 ИП (С)'!AL:AL,'Ф 2 ИП (С)'!$B:$B,$B43,'Ф 2 ИП (С)'!$D:$D,$D43)</f>
        <v>0</v>
      </c>
      <c r="AM43" s="540">
        <f>SUMIFS('Ф 2 ИП (С)'!AM:AM,'Ф 2 ИП (С)'!$B:$B,$B43,'Ф 2 ИП (С)'!$D:$D,$D43)</f>
        <v>0</v>
      </c>
      <c r="AN43" s="540">
        <f>SUMIFS('Ф 2 ИП (С)'!AN:AN,'Ф 2 ИП (С)'!$B:$B,$B43,'Ф 2 ИП (С)'!$D:$D,$D43)</f>
        <v>0</v>
      </c>
      <c r="AO43" s="624">
        <f>SUMIFS('Ф 2 ИП (С)'!AO:AO,'Ф 2 ИП (С)'!$B:$B,$B43,'Ф 2 ИП (С)'!$D:$D,$D43)</f>
        <v>0</v>
      </c>
      <c r="AP43" s="562"/>
      <c r="AQ43" s="671"/>
    </row>
    <row r="44" spans="1:43" s="217" customFormat="1" ht="45" x14ac:dyDescent="0.2">
      <c r="A44" s="228" t="s">
        <v>745</v>
      </c>
      <c r="B44" s="216" t="s">
        <v>749</v>
      </c>
      <c r="C44" s="216" t="s">
        <v>698</v>
      </c>
      <c r="D44" s="216" t="s">
        <v>750</v>
      </c>
      <c r="E44" s="140" t="s">
        <v>732</v>
      </c>
      <c r="F44" s="212" t="s">
        <v>74</v>
      </c>
      <c r="G44" s="212">
        <v>0</v>
      </c>
      <c r="H44" s="140">
        <v>0.4</v>
      </c>
      <c r="I44" s="544" t="s">
        <v>418</v>
      </c>
      <c r="J44" s="544" t="s">
        <v>621</v>
      </c>
      <c r="K44" s="540">
        <f>SUMIFS('Ф 2 ИП (С)'!K:K,'Ф 2 ИП (С)'!$B:$B,$B44,'Ф 2 ИП (С)'!$D:$D,$D44)</f>
        <v>22772.698053823897</v>
      </c>
      <c r="L44" s="540">
        <f>SUMIFS('Ф 2 ИП (С)'!L:L,'Ф 2 ИП (С)'!$B:$B,$B44,'Ф 2 ИП (С)'!$D:$D,$D44)</f>
        <v>20835.25</v>
      </c>
      <c r="M44" s="540">
        <f>SUMIFS('Ф 2 ИП (С)'!M:M,'Ф 2 ИП (С)'!$B:$B,$B44,'Ф 2 ИП (С)'!$D:$D,$D44)</f>
        <v>0</v>
      </c>
      <c r="N44" s="540">
        <f>SUMIFS('Ф 2 ИП (С)'!N:N,'Ф 2 ИП (С)'!$B:$B,$B44,'Ф 2 ИП (С)'!$D:$D,$D44)</f>
        <v>0</v>
      </c>
      <c r="O44" s="540">
        <f>SUMIFS('Ф 2 ИП (С)'!O:O,'Ф 2 ИП (С)'!$B:$B,$B44,'Ф 2 ИП (С)'!$D:$D,$D44)</f>
        <v>2143.5305200000003</v>
      </c>
      <c r="P44" s="540">
        <f>SUMIFS('Ф 2 ИП (С)'!P:P,'Ф 2 ИП (С)'!$B:$B,$B44,'Ф 2 ИП (С)'!$D:$D,$D44)</f>
        <v>19432.362612899997</v>
      </c>
      <c r="Q44" s="540">
        <f>SUMIFS('Ф 2 ИП (С)'!Q:Q,'Ф 2 ИП (С)'!$B:$B,$B44,'Ф 2 ИП (С)'!$D:$D,$D44)</f>
        <v>1196.8049209239</v>
      </c>
      <c r="R44" s="540">
        <f>SUMIFS('Ф 2 ИП (С)'!R:R,'Ф 2 ИП (С)'!$B:$B,$B44,'Ф 2 ИП (С)'!$D:$D,$D44)</f>
        <v>0</v>
      </c>
      <c r="S44" s="540">
        <f>SUMIFS('Ф 2 ИП (С)'!S:S,'Ф 2 ИП (С)'!$B:$B,$B44,'Ф 2 ИП (С)'!$D:$D,$D44)</f>
        <v>0</v>
      </c>
      <c r="T44" s="540">
        <f>SUMIFS('Ф 2 ИП (С)'!T:T,'Ф 2 ИП (С)'!$B:$B,$B44,'Ф 2 ИП (С)'!$D:$D,$D44)</f>
        <v>0</v>
      </c>
      <c r="U44" s="540">
        <f>SUMIFS('Ф 2 ИП (С)'!U:U,'Ф 2 ИП (С)'!$B:$B,$B44,'Ф 2 ИП (С)'!$D:$D,$D44)</f>
        <v>0</v>
      </c>
      <c r="V44" s="540">
        <f>SUMIFS('Ф 2 ИП (С)'!V:V,'Ф 2 ИП (С)'!$B:$B,$B44,'Ф 2 ИП (С)'!$D:$D,$D44)</f>
        <v>-2.2737367544323206E-13</v>
      </c>
      <c r="W44" s="540">
        <f>SUMIFS('Ф 2 ИП (С)'!W:W,'Ф 2 ИП (С)'!$B:$B,$B44,'Ф 2 ИП (С)'!$D:$D,$D44)</f>
        <v>0</v>
      </c>
      <c r="X44" s="540">
        <f>SUMIFS('Ф 2 ИП (С)'!X:X,'Ф 2 ИП (С)'!$B:$B,$B44,'Ф 2 ИП (С)'!$D:$D,$D44)</f>
        <v>0</v>
      </c>
      <c r="Y44" s="540">
        <f>SUMIFS('Ф 2 ИП (С)'!Y:Y,'Ф 2 ИП (С)'!$B:$B,$B44,'Ф 2 ИП (С)'!$D:$D,$D44)</f>
        <v>0</v>
      </c>
      <c r="Z44" s="540">
        <f>SUMIFS('Ф 2 ИП (С)'!Z:Z,'Ф 2 ИП (С)'!$B:$B,$B44,'Ф 2 ИП (С)'!$D:$D,$D44)</f>
        <v>0</v>
      </c>
      <c r="AA44" s="540">
        <f>SUMIFS('Ф 2 ИП (С)'!AA:AA,'Ф 2 ИП (С)'!$B:$B,$B44,'Ф 2 ИП (С)'!$D:$D,$D44)</f>
        <v>0</v>
      </c>
      <c r="AB44" s="540">
        <f>SUMIFS('Ф 2 ИП (С)'!AB:AB,'Ф 2 ИП (С)'!$B:$B,$B44,'Ф 2 ИП (С)'!$D:$D,$D44)</f>
        <v>0</v>
      </c>
      <c r="AC44" s="540">
        <f>SUMIFS('Ф 2 ИП (С)'!AC:AC,'Ф 2 ИП (С)'!$B:$B,$B44,'Ф 2 ИП (С)'!$D:$D,$D44)</f>
        <v>0</v>
      </c>
      <c r="AD44" s="540">
        <f>SUMIFS('Ф 2 ИП (С)'!AD:AD,'Ф 2 ИП (С)'!$B:$B,$B44,'Ф 2 ИП (С)'!$D:$D,$D44)</f>
        <v>0</v>
      </c>
      <c r="AE44" s="540">
        <f>SUMIFS('Ф 2 ИП (С)'!AE:AE,'Ф 2 ИП (С)'!$B:$B,$B44,'Ф 2 ИП (С)'!$D:$D,$D44)</f>
        <v>0</v>
      </c>
      <c r="AF44" s="540">
        <f>SUMIFS('Ф 2 ИП (С)'!AF:AF,'Ф 2 ИП (С)'!$B:$B,$B44,'Ф 2 ИП (С)'!$D:$D,$D44)</f>
        <v>0</v>
      </c>
      <c r="AG44" s="540">
        <f>SUMIFS('Ф 2 ИП (С)'!AG:AG,'Ф 2 ИП (С)'!$B:$B,$B44,'Ф 2 ИП (С)'!$D:$D,$D44)</f>
        <v>0</v>
      </c>
      <c r="AH44" s="540">
        <f>SUMIFS('Ф 2 ИП (С)'!AH:AH,'Ф 2 ИП (С)'!$B:$B,$B44,'Ф 2 ИП (С)'!$D:$D,$D44)</f>
        <v>0</v>
      </c>
      <c r="AI44" s="540">
        <f>SUMIFS('Ф 2 ИП (С)'!AI:AI,'Ф 2 ИП (С)'!$B:$B,$B44,'Ф 2 ИП (С)'!$D:$D,$D44)</f>
        <v>0</v>
      </c>
      <c r="AJ44" s="540">
        <f>SUMIFS('Ф 2 ИП (С)'!AJ:AJ,'Ф 2 ИП (С)'!$B:$B,$B44,'Ф 2 ИП (С)'!$D:$D,$D44)</f>
        <v>0</v>
      </c>
      <c r="AK44" s="540">
        <f>SUMIFS('Ф 2 ИП (С)'!AK:AK,'Ф 2 ИП (С)'!$B:$B,$B44,'Ф 2 ИП (С)'!$D:$D,$D44)</f>
        <v>0</v>
      </c>
      <c r="AL44" s="540">
        <f>SUMIFS('Ф 2 ИП (С)'!AL:AL,'Ф 2 ИП (С)'!$B:$B,$B44,'Ф 2 ИП (С)'!$D:$D,$D44)</f>
        <v>0</v>
      </c>
      <c r="AM44" s="540">
        <f>SUMIFS('Ф 2 ИП (С)'!AM:AM,'Ф 2 ИП (С)'!$B:$B,$B44,'Ф 2 ИП (С)'!$D:$D,$D44)</f>
        <v>0</v>
      </c>
      <c r="AN44" s="540">
        <f>SUMIFS('Ф 2 ИП (С)'!AN:AN,'Ф 2 ИП (С)'!$B:$B,$B44,'Ф 2 ИП (С)'!$D:$D,$D44)</f>
        <v>0</v>
      </c>
      <c r="AO44" s="624">
        <f>SUMIFS('Ф 2 ИП (С)'!AO:AO,'Ф 2 ИП (С)'!$B:$B,$B44,'Ф 2 ИП (С)'!$D:$D,$D44)</f>
        <v>0</v>
      </c>
      <c r="AP44" s="562"/>
      <c r="AQ44" s="671"/>
    </row>
    <row r="45" spans="1:43" s="217" customFormat="1" ht="45" x14ac:dyDescent="0.2">
      <c r="A45" s="228" t="s">
        <v>748</v>
      </c>
      <c r="B45" s="216" t="s">
        <v>752</v>
      </c>
      <c r="C45" s="216" t="s">
        <v>698</v>
      </c>
      <c r="D45" s="216" t="s">
        <v>753</v>
      </c>
      <c r="E45" s="140" t="s">
        <v>732</v>
      </c>
      <c r="F45" s="212" t="s">
        <v>74</v>
      </c>
      <c r="G45" s="212">
        <v>0</v>
      </c>
      <c r="H45" s="140">
        <v>0.7</v>
      </c>
      <c r="I45" s="544" t="s">
        <v>418</v>
      </c>
      <c r="J45" s="544" t="s">
        <v>621</v>
      </c>
      <c r="K45" s="540">
        <f>SUMIFS('Ф 2 ИП (С)'!K:K,'Ф 2 ИП (С)'!$B:$B,$B45,'Ф 2 ИП (С)'!$D:$D,$D45)</f>
        <v>39169.040652577103</v>
      </c>
      <c r="L45" s="540">
        <f>SUMIFS('Ф 2 ИП (С)'!L:L,'Ф 2 ИП (С)'!$B:$B,$B45,'Ф 2 ИП (С)'!$D:$D,$D45)</f>
        <v>35836.629999999997</v>
      </c>
      <c r="M45" s="540">
        <f>SUMIFS('Ф 2 ИП (С)'!M:M,'Ф 2 ИП (С)'!$B:$B,$B45,'Ф 2 ИП (С)'!$D:$D,$D45)</f>
        <v>0</v>
      </c>
      <c r="N45" s="540">
        <f>SUMIFS('Ф 2 ИП (С)'!N:N,'Ф 2 ИП (С)'!$B:$B,$B45,'Ф 2 ИП (С)'!$D:$D,$D45)</f>
        <v>0</v>
      </c>
      <c r="O45" s="540">
        <f>SUMIFS('Ф 2 ИП (С)'!O:O,'Ф 2 ИП (С)'!$B:$B,$B45,'Ф 2 ИП (С)'!$D:$D,$D45)</f>
        <v>3686.8724943999996</v>
      </c>
      <c r="P45" s="540">
        <f>SUMIFS('Ф 2 ИП (С)'!P:P,'Ф 2 ИП (С)'!$B:$B,$B45,'Ф 2 ИП (С)'!$D:$D,$D45)</f>
        <v>33423.663694187999</v>
      </c>
      <c r="Q45" s="540">
        <f>SUMIFS('Ф 2 ИП (С)'!Q:Q,'Ф 2 ИП (С)'!$B:$B,$B45,'Ф 2 ИП (С)'!$D:$D,$D45)</f>
        <v>2058.504463989108</v>
      </c>
      <c r="R45" s="540">
        <f>SUMIFS('Ф 2 ИП (С)'!R:R,'Ф 2 ИП (С)'!$B:$B,$B45,'Ф 2 ИП (С)'!$D:$D,$D45)</f>
        <v>0</v>
      </c>
      <c r="S45" s="540">
        <f>SUMIFS('Ф 2 ИП (С)'!S:S,'Ф 2 ИП (С)'!$B:$B,$B45,'Ф 2 ИП (С)'!$D:$D,$D45)</f>
        <v>0</v>
      </c>
      <c r="T45" s="540">
        <f>SUMIFS('Ф 2 ИП (С)'!T:T,'Ф 2 ИП (С)'!$B:$B,$B45,'Ф 2 ИП (С)'!$D:$D,$D45)</f>
        <v>0</v>
      </c>
      <c r="U45" s="540">
        <f>SUMIFS('Ф 2 ИП (С)'!U:U,'Ф 2 ИП (С)'!$B:$B,$B45,'Ф 2 ИП (С)'!$D:$D,$D45)</f>
        <v>0</v>
      </c>
      <c r="V45" s="540">
        <f>SUMIFS('Ф 2 ИП (С)'!V:V,'Ф 2 ИП (С)'!$B:$B,$B45,'Ф 2 ИП (С)'!$D:$D,$D45)</f>
        <v>-2.2737367544323206E-12</v>
      </c>
      <c r="W45" s="540">
        <f>SUMIFS('Ф 2 ИП (С)'!W:W,'Ф 2 ИП (С)'!$B:$B,$B45,'Ф 2 ИП (С)'!$D:$D,$D45)</f>
        <v>0</v>
      </c>
      <c r="X45" s="540">
        <f>SUMIFS('Ф 2 ИП (С)'!X:X,'Ф 2 ИП (С)'!$B:$B,$B45,'Ф 2 ИП (С)'!$D:$D,$D45)</f>
        <v>0</v>
      </c>
      <c r="Y45" s="540">
        <f>SUMIFS('Ф 2 ИП (С)'!Y:Y,'Ф 2 ИП (С)'!$B:$B,$B45,'Ф 2 ИП (С)'!$D:$D,$D45)</f>
        <v>0</v>
      </c>
      <c r="Z45" s="540">
        <f>SUMIFS('Ф 2 ИП (С)'!Z:Z,'Ф 2 ИП (С)'!$B:$B,$B45,'Ф 2 ИП (С)'!$D:$D,$D45)</f>
        <v>0</v>
      </c>
      <c r="AA45" s="540">
        <f>SUMIFS('Ф 2 ИП (С)'!AA:AA,'Ф 2 ИП (С)'!$B:$B,$B45,'Ф 2 ИП (С)'!$D:$D,$D45)</f>
        <v>0</v>
      </c>
      <c r="AB45" s="540">
        <f>SUMIFS('Ф 2 ИП (С)'!AB:AB,'Ф 2 ИП (С)'!$B:$B,$B45,'Ф 2 ИП (С)'!$D:$D,$D45)</f>
        <v>0</v>
      </c>
      <c r="AC45" s="540">
        <f>SUMIFS('Ф 2 ИП (С)'!AC:AC,'Ф 2 ИП (С)'!$B:$B,$B45,'Ф 2 ИП (С)'!$D:$D,$D45)</f>
        <v>0</v>
      </c>
      <c r="AD45" s="540">
        <f>SUMIFS('Ф 2 ИП (С)'!AD:AD,'Ф 2 ИП (С)'!$B:$B,$B45,'Ф 2 ИП (С)'!$D:$D,$D45)</f>
        <v>0</v>
      </c>
      <c r="AE45" s="540">
        <f>SUMIFS('Ф 2 ИП (С)'!AE:AE,'Ф 2 ИП (С)'!$B:$B,$B45,'Ф 2 ИП (С)'!$D:$D,$D45)</f>
        <v>0</v>
      </c>
      <c r="AF45" s="540">
        <f>SUMIFS('Ф 2 ИП (С)'!AF:AF,'Ф 2 ИП (С)'!$B:$B,$B45,'Ф 2 ИП (С)'!$D:$D,$D45)</f>
        <v>0</v>
      </c>
      <c r="AG45" s="540">
        <f>SUMIFS('Ф 2 ИП (С)'!AG:AG,'Ф 2 ИП (С)'!$B:$B,$B45,'Ф 2 ИП (С)'!$D:$D,$D45)</f>
        <v>0</v>
      </c>
      <c r="AH45" s="540">
        <f>SUMIFS('Ф 2 ИП (С)'!AH:AH,'Ф 2 ИП (С)'!$B:$B,$B45,'Ф 2 ИП (С)'!$D:$D,$D45)</f>
        <v>0</v>
      </c>
      <c r="AI45" s="540">
        <f>SUMIFS('Ф 2 ИП (С)'!AI:AI,'Ф 2 ИП (С)'!$B:$B,$B45,'Ф 2 ИП (С)'!$D:$D,$D45)</f>
        <v>0</v>
      </c>
      <c r="AJ45" s="540">
        <f>SUMIFS('Ф 2 ИП (С)'!AJ:AJ,'Ф 2 ИП (С)'!$B:$B,$B45,'Ф 2 ИП (С)'!$D:$D,$D45)</f>
        <v>0</v>
      </c>
      <c r="AK45" s="540">
        <f>SUMIFS('Ф 2 ИП (С)'!AK:AK,'Ф 2 ИП (С)'!$B:$B,$B45,'Ф 2 ИП (С)'!$D:$D,$D45)</f>
        <v>0</v>
      </c>
      <c r="AL45" s="540">
        <f>SUMIFS('Ф 2 ИП (С)'!AL:AL,'Ф 2 ИП (С)'!$B:$B,$B45,'Ф 2 ИП (С)'!$D:$D,$D45)</f>
        <v>0</v>
      </c>
      <c r="AM45" s="540">
        <f>SUMIFS('Ф 2 ИП (С)'!AM:AM,'Ф 2 ИП (С)'!$B:$B,$B45,'Ф 2 ИП (С)'!$D:$D,$D45)</f>
        <v>0</v>
      </c>
      <c r="AN45" s="540">
        <f>SUMIFS('Ф 2 ИП (С)'!AN:AN,'Ф 2 ИП (С)'!$B:$B,$B45,'Ф 2 ИП (С)'!$D:$D,$D45)</f>
        <v>0</v>
      </c>
      <c r="AO45" s="624">
        <f>SUMIFS('Ф 2 ИП (С)'!AO:AO,'Ф 2 ИП (С)'!$B:$B,$B45,'Ф 2 ИП (С)'!$D:$D,$D45)</f>
        <v>0</v>
      </c>
      <c r="AP45" s="562"/>
      <c r="AQ45" s="671"/>
    </row>
    <row r="46" spans="1:43" s="217" customFormat="1" ht="45" x14ac:dyDescent="0.2">
      <c r="A46" s="228" t="s">
        <v>751</v>
      </c>
      <c r="B46" s="216" t="s">
        <v>755</v>
      </c>
      <c r="C46" s="216" t="s">
        <v>698</v>
      </c>
      <c r="D46" s="216" t="s">
        <v>756</v>
      </c>
      <c r="E46" s="140" t="s">
        <v>732</v>
      </c>
      <c r="F46" s="212" t="s">
        <v>74</v>
      </c>
      <c r="G46" s="212">
        <v>0</v>
      </c>
      <c r="H46" s="140">
        <v>3.4</v>
      </c>
      <c r="I46" s="544" t="s">
        <v>418</v>
      </c>
      <c r="J46" s="544" t="s">
        <v>621</v>
      </c>
      <c r="K46" s="540">
        <f>SUMIFS('Ф 2 ИП (С)'!K:K,'Ф 2 ИП (С)'!$B:$B,$B46,'Ф 2 ИП (С)'!$D:$D,$D46)</f>
        <v>60234.118347758267</v>
      </c>
      <c r="L46" s="540">
        <f>SUMIFS('Ф 2 ИП (С)'!L:L,'Ф 2 ИП (С)'!$B:$B,$B46,'Ф 2 ИП (С)'!$D:$D,$D46)</f>
        <v>55109.54</v>
      </c>
      <c r="M46" s="540">
        <f>SUMIFS('Ф 2 ИП (С)'!M:M,'Ф 2 ИП (С)'!$B:$B,$B46,'Ф 2 ИП (С)'!$D:$D,$D46)</f>
        <v>0</v>
      </c>
      <c r="N46" s="540">
        <f>SUMIFS('Ф 2 ИП (С)'!N:N,'Ф 2 ИП (С)'!$B:$B,$B46,'Ф 2 ИП (С)'!$D:$D,$D46)</f>
        <v>0</v>
      </c>
      <c r="O46" s="540">
        <f>SUMIFS('Ф 2 ИП (С)'!O:O,'Ф 2 ИП (С)'!$B:$B,$B46,'Ф 2 ИП (С)'!$D:$D,$D46)</f>
        <v>5669.6694752000003</v>
      </c>
      <c r="P46" s="540">
        <f>SUMIFS('Ф 2 ИП (С)'!P:P,'Ф 2 ИП (С)'!$B:$B,$B46,'Ф 2 ИП (С)'!$D:$D,$D46)</f>
        <v>51398.882408903999</v>
      </c>
      <c r="Q46" s="540">
        <f>SUMIFS('Ф 2 ИП (С)'!Q:Q,'Ф 2 ИП (С)'!$B:$B,$B46,'Ф 2 ИП (С)'!$D:$D,$D46)</f>
        <v>3165.5664636542642</v>
      </c>
      <c r="R46" s="540">
        <f>SUMIFS('Ф 2 ИП (С)'!R:R,'Ф 2 ИП (С)'!$B:$B,$B46,'Ф 2 ИП (С)'!$D:$D,$D46)</f>
        <v>0</v>
      </c>
      <c r="S46" s="540">
        <f>SUMIFS('Ф 2 ИП (С)'!S:S,'Ф 2 ИП (С)'!$B:$B,$B46,'Ф 2 ИП (С)'!$D:$D,$D46)</f>
        <v>0</v>
      </c>
      <c r="T46" s="540">
        <f>SUMIFS('Ф 2 ИП (С)'!T:T,'Ф 2 ИП (С)'!$B:$B,$B46,'Ф 2 ИП (С)'!$D:$D,$D46)</f>
        <v>0</v>
      </c>
      <c r="U46" s="540">
        <f>SUMIFS('Ф 2 ИП (С)'!U:U,'Ф 2 ИП (С)'!$B:$B,$B46,'Ф 2 ИП (С)'!$D:$D,$D46)</f>
        <v>0</v>
      </c>
      <c r="V46" s="540">
        <f>SUMIFS('Ф 2 ИП (С)'!V:V,'Ф 2 ИП (С)'!$B:$B,$B46,'Ф 2 ИП (С)'!$D:$D,$D46)</f>
        <v>0</v>
      </c>
      <c r="W46" s="540">
        <f>SUMIFS('Ф 2 ИП (С)'!W:W,'Ф 2 ИП (С)'!$B:$B,$B46,'Ф 2 ИП (С)'!$D:$D,$D46)</f>
        <v>0</v>
      </c>
      <c r="X46" s="540">
        <f>SUMIFS('Ф 2 ИП (С)'!X:X,'Ф 2 ИП (С)'!$B:$B,$B46,'Ф 2 ИП (С)'!$D:$D,$D46)</f>
        <v>0</v>
      </c>
      <c r="Y46" s="540">
        <f>SUMIFS('Ф 2 ИП (С)'!Y:Y,'Ф 2 ИП (С)'!$B:$B,$B46,'Ф 2 ИП (С)'!$D:$D,$D46)</f>
        <v>0</v>
      </c>
      <c r="Z46" s="540">
        <f>SUMIFS('Ф 2 ИП (С)'!Z:Z,'Ф 2 ИП (С)'!$B:$B,$B46,'Ф 2 ИП (С)'!$D:$D,$D46)</f>
        <v>0</v>
      </c>
      <c r="AA46" s="540">
        <f>SUMIFS('Ф 2 ИП (С)'!AA:AA,'Ф 2 ИП (С)'!$B:$B,$B46,'Ф 2 ИП (С)'!$D:$D,$D46)</f>
        <v>0</v>
      </c>
      <c r="AB46" s="540">
        <f>SUMIFS('Ф 2 ИП (С)'!AB:AB,'Ф 2 ИП (С)'!$B:$B,$B46,'Ф 2 ИП (С)'!$D:$D,$D46)</f>
        <v>0</v>
      </c>
      <c r="AC46" s="540">
        <f>SUMIFS('Ф 2 ИП (С)'!AC:AC,'Ф 2 ИП (С)'!$B:$B,$B46,'Ф 2 ИП (С)'!$D:$D,$D46)</f>
        <v>0</v>
      </c>
      <c r="AD46" s="540">
        <f>SUMIFS('Ф 2 ИП (С)'!AD:AD,'Ф 2 ИП (С)'!$B:$B,$B46,'Ф 2 ИП (С)'!$D:$D,$D46)</f>
        <v>0</v>
      </c>
      <c r="AE46" s="540">
        <f>SUMIFS('Ф 2 ИП (С)'!AE:AE,'Ф 2 ИП (С)'!$B:$B,$B46,'Ф 2 ИП (С)'!$D:$D,$D46)</f>
        <v>0</v>
      </c>
      <c r="AF46" s="540">
        <f>SUMIFS('Ф 2 ИП (С)'!AF:AF,'Ф 2 ИП (С)'!$B:$B,$B46,'Ф 2 ИП (С)'!$D:$D,$D46)</f>
        <v>0</v>
      </c>
      <c r="AG46" s="540">
        <f>SUMIFS('Ф 2 ИП (С)'!AG:AG,'Ф 2 ИП (С)'!$B:$B,$B46,'Ф 2 ИП (С)'!$D:$D,$D46)</f>
        <v>0</v>
      </c>
      <c r="AH46" s="540">
        <f>SUMIFS('Ф 2 ИП (С)'!AH:AH,'Ф 2 ИП (С)'!$B:$B,$B46,'Ф 2 ИП (С)'!$D:$D,$D46)</f>
        <v>0</v>
      </c>
      <c r="AI46" s="540">
        <f>SUMIFS('Ф 2 ИП (С)'!AI:AI,'Ф 2 ИП (С)'!$B:$B,$B46,'Ф 2 ИП (С)'!$D:$D,$D46)</f>
        <v>0</v>
      </c>
      <c r="AJ46" s="540">
        <f>SUMIFS('Ф 2 ИП (С)'!AJ:AJ,'Ф 2 ИП (С)'!$B:$B,$B46,'Ф 2 ИП (С)'!$D:$D,$D46)</f>
        <v>0</v>
      </c>
      <c r="AK46" s="540">
        <f>SUMIFS('Ф 2 ИП (С)'!AK:AK,'Ф 2 ИП (С)'!$B:$B,$B46,'Ф 2 ИП (С)'!$D:$D,$D46)</f>
        <v>0</v>
      </c>
      <c r="AL46" s="540">
        <f>SUMIFS('Ф 2 ИП (С)'!AL:AL,'Ф 2 ИП (С)'!$B:$B,$B46,'Ф 2 ИП (С)'!$D:$D,$D46)</f>
        <v>0</v>
      </c>
      <c r="AM46" s="540">
        <f>SUMIFS('Ф 2 ИП (С)'!AM:AM,'Ф 2 ИП (С)'!$B:$B,$B46,'Ф 2 ИП (С)'!$D:$D,$D46)</f>
        <v>0</v>
      </c>
      <c r="AN46" s="540">
        <f>SUMIFS('Ф 2 ИП (С)'!AN:AN,'Ф 2 ИП (С)'!$B:$B,$B46,'Ф 2 ИП (С)'!$D:$D,$D46)</f>
        <v>0</v>
      </c>
      <c r="AO46" s="624">
        <f>SUMIFS('Ф 2 ИП (С)'!AO:AO,'Ф 2 ИП (С)'!$B:$B,$B46,'Ф 2 ИП (С)'!$D:$D,$D46)</f>
        <v>0</v>
      </c>
      <c r="AP46" s="562"/>
      <c r="AQ46" s="671"/>
    </row>
    <row r="47" spans="1:43" s="217" customFormat="1" ht="45" x14ac:dyDescent="0.2">
      <c r="A47" s="228" t="s">
        <v>754</v>
      </c>
      <c r="B47" s="216" t="s">
        <v>758</v>
      </c>
      <c r="C47" s="216" t="s">
        <v>698</v>
      </c>
      <c r="D47" s="216" t="s">
        <v>759</v>
      </c>
      <c r="E47" s="140" t="s">
        <v>732</v>
      </c>
      <c r="F47" s="212" t="s">
        <v>74</v>
      </c>
      <c r="G47" s="212">
        <v>0</v>
      </c>
      <c r="H47" s="140">
        <v>2.4</v>
      </c>
      <c r="I47" s="544" t="s">
        <v>418</v>
      </c>
      <c r="J47" s="544" t="s">
        <v>621</v>
      </c>
      <c r="K47" s="540">
        <f>SUMIFS('Ф 2 ИП (С)'!K:K,'Ф 2 ИП (С)'!$B:$B,$B47,'Ф 2 ИП (С)'!$D:$D,$D47)</f>
        <v>48882.411605667279</v>
      </c>
      <c r="L47" s="540">
        <f>SUMIFS('Ф 2 ИП (С)'!L:L,'Ф 2 ИП (С)'!$B:$B,$B47,'Ф 2 ИП (С)'!$D:$D,$D47)</f>
        <v>44723.61</v>
      </c>
      <c r="M47" s="540">
        <f>SUMIFS('Ф 2 ИП (С)'!M:M,'Ф 2 ИП (С)'!$B:$B,$B47,'Ф 2 ИП (С)'!$D:$D,$D47)</f>
        <v>0</v>
      </c>
      <c r="N47" s="540">
        <f>SUMIFS('Ф 2 ИП (С)'!N:N,'Ф 2 ИП (С)'!$B:$B,$B47,'Ф 2 ИП (С)'!$D:$D,$D47)</f>
        <v>0</v>
      </c>
      <c r="O47" s="540">
        <f>SUMIFS('Ф 2 ИП (С)'!O:O,'Ф 2 ИП (С)'!$B:$B,$B47,'Ф 2 ИП (С)'!$D:$D,$D47)</f>
        <v>4601.1649968000002</v>
      </c>
      <c r="P47" s="540">
        <f>SUMIFS('Ф 2 ИП (С)'!P:P,'Ф 2 ИП (С)'!$B:$B,$B47,'Ф 2 ИП (С)'!$D:$D,$D47)</f>
        <v>41712.262002036005</v>
      </c>
      <c r="Q47" s="540">
        <f>SUMIFS('Ф 2 ИП (С)'!Q:Q,'Ф 2 ИП (С)'!$B:$B,$B47,'Ф 2 ИП (С)'!$D:$D,$D47)</f>
        <v>2568.9846068312759</v>
      </c>
      <c r="R47" s="540">
        <f>SUMIFS('Ф 2 ИП (С)'!R:R,'Ф 2 ИП (С)'!$B:$B,$B47,'Ф 2 ИП (С)'!$D:$D,$D47)</f>
        <v>0</v>
      </c>
      <c r="S47" s="540">
        <f>SUMIFS('Ф 2 ИП (С)'!S:S,'Ф 2 ИП (С)'!$B:$B,$B47,'Ф 2 ИП (С)'!$D:$D,$D47)</f>
        <v>0</v>
      </c>
      <c r="T47" s="540">
        <f>SUMIFS('Ф 2 ИП (С)'!T:T,'Ф 2 ИП (С)'!$B:$B,$B47,'Ф 2 ИП (С)'!$D:$D,$D47)</f>
        <v>0</v>
      </c>
      <c r="U47" s="540">
        <f>SUMIFS('Ф 2 ИП (С)'!U:U,'Ф 2 ИП (С)'!$B:$B,$B47,'Ф 2 ИП (С)'!$D:$D,$D47)</f>
        <v>0</v>
      </c>
      <c r="V47" s="540">
        <f>SUMIFS('Ф 2 ИП (С)'!V:V,'Ф 2 ИП (С)'!$B:$B,$B47,'Ф 2 ИП (С)'!$D:$D,$D47)</f>
        <v>4.5474735088646412E-13</v>
      </c>
      <c r="W47" s="540">
        <f>SUMIFS('Ф 2 ИП (С)'!W:W,'Ф 2 ИП (С)'!$B:$B,$B47,'Ф 2 ИП (С)'!$D:$D,$D47)</f>
        <v>0</v>
      </c>
      <c r="X47" s="540">
        <f>SUMIFS('Ф 2 ИП (С)'!X:X,'Ф 2 ИП (С)'!$B:$B,$B47,'Ф 2 ИП (С)'!$D:$D,$D47)</f>
        <v>0</v>
      </c>
      <c r="Y47" s="540">
        <f>SUMIFS('Ф 2 ИП (С)'!Y:Y,'Ф 2 ИП (С)'!$B:$B,$B47,'Ф 2 ИП (С)'!$D:$D,$D47)</f>
        <v>0</v>
      </c>
      <c r="Z47" s="540">
        <f>SUMIFS('Ф 2 ИП (С)'!Z:Z,'Ф 2 ИП (С)'!$B:$B,$B47,'Ф 2 ИП (С)'!$D:$D,$D47)</f>
        <v>0</v>
      </c>
      <c r="AA47" s="540">
        <f>SUMIFS('Ф 2 ИП (С)'!AA:AA,'Ф 2 ИП (С)'!$B:$B,$B47,'Ф 2 ИП (С)'!$D:$D,$D47)</f>
        <v>0</v>
      </c>
      <c r="AB47" s="540">
        <f>SUMIFS('Ф 2 ИП (С)'!AB:AB,'Ф 2 ИП (С)'!$B:$B,$B47,'Ф 2 ИП (С)'!$D:$D,$D47)</f>
        <v>0</v>
      </c>
      <c r="AC47" s="540">
        <f>SUMIFS('Ф 2 ИП (С)'!AC:AC,'Ф 2 ИП (С)'!$B:$B,$B47,'Ф 2 ИП (С)'!$D:$D,$D47)</f>
        <v>0</v>
      </c>
      <c r="AD47" s="540">
        <f>SUMIFS('Ф 2 ИП (С)'!AD:AD,'Ф 2 ИП (С)'!$B:$B,$B47,'Ф 2 ИП (С)'!$D:$D,$D47)</f>
        <v>0</v>
      </c>
      <c r="AE47" s="540">
        <f>SUMIFS('Ф 2 ИП (С)'!AE:AE,'Ф 2 ИП (С)'!$B:$B,$B47,'Ф 2 ИП (С)'!$D:$D,$D47)</f>
        <v>0</v>
      </c>
      <c r="AF47" s="540">
        <f>SUMIFS('Ф 2 ИП (С)'!AF:AF,'Ф 2 ИП (С)'!$B:$B,$B47,'Ф 2 ИП (С)'!$D:$D,$D47)</f>
        <v>0</v>
      </c>
      <c r="AG47" s="540">
        <f>SUMIFS('Ф 2 ИП (С)'!AG:AG,'Ф 2 ИП (С)'!$B:$B,$B47,'Ф 2 ИП (С)'!$D:$D,$D47)</f>
        <v>0</v>
      </c>
      <c r="AH47" s="540">
        <f>SUMIFS('Ф 2 ИП (С)'!AH:AH,'Ф 2 ИП (С)'!$B:$B,$B47,'Ф 2 ИП (С)'!$D:$D,$D47)</f>
        <v>0</v>
      </c>
      <c r="AI47" s="540">
        <f>SUMIFS('Ф 2 ИП (С)'!AI:AI,'Ф 2 ИП (С)'!$B:$B,$B47,'Ф 2 ИП (С)'!$D:$D,$D47)</f>
        <v>0</v>
      </c>
      <c r="AJ47" s="540">
        <f>SUMIFS('Ф 2 ИП (С)'!AJ:AJ,'Ф 2 ИП (С)'!$B:$B,$B47,'Ф 2 ИП (С)'!$D:$D,$D47)</f>
        <v>0</v>
      </c>
      <c r="AK47" s="540">
        <f>SUMIFS('Ф 2 ИП (С)'!AK:AK,'Ф 2 ИП (С)'!$B:$B,$B47,'Ф 2 ИП (С)'!$D:$D,$D47)</f>
        <v>0</v>
      </c>
      <c r="AL47" s="540">
        <f>SUMIFS('Ф 2 ИП (С)'!AL:AL,'Ф 2 ИП (С)'!$B:$B,$B47,'Ф 2 ИП (С)'!$D:$D,$D47)</f>
        <v>0</v>
      </c>
      <c r="AM47" s="540">
        <f>SUMIFS('Ф 2 ИП (С)'!AM:AM,'Ф 2 ИП (С)'!$B:$B,$B47,'Ф 2 ИП (С)'!$D:$D,$D47)</f>
        <v>0</v>
      </c>
      <c r="AN47" s="540">
        <f>SUMIFS('Ф 2 ИП (С)'!AN:AN,'Ф 2 ИП (С)'!$B:$B,$B47,'Ф 2 ИП (С)'!$D:$D,$D47)</f>
        <v>0</v>
      </c>
      <c r="AO47" s="624">
        <f>SUMIFS('Ф 2 ИП (С)'!AO:AO,'Ф 2 ИП (С)'!$B:$B,$B47,'Ф 2 ИП (С)'!$D:$D,$D47)</f>
        <v>0</v>
      </c>
      <c r="AP47" s="562"/>
      <c r="AQ47" s="671"/>
    </row>
    <row r="48" spans="1:43" s="217" customFormat="1" ht="45" x14ac:dyDescent="0.2">
      <c r="A48" s="228" t="s">
        <v>757</v>
      </c>
      <c r="B48" s="216" t="s">
        <v>761</v>
      </c>
      <c r="C48" s="216" t="s">
        <v>698</v>
      </c>
      <c r="D48" s="216" t="s">
        <v>762</v>
      </c>
      <c r="E48" s="140" t="s">
        <v>732</v>
      </c>
      <c r="F48" s="212" t="s">
        <v>74</v>
      </c>
      <c r="G48" s="212">
        <v>0</v>
      </c>
      <c r="H48" s="140">
        <v>4.3</v>
      </c>
      <c r="I48" s="544" t="s">
        <v>418</v>
      </c>
      <c r="J48" s="544" t="s">
        <v>621</v>
      </c>
      <c r="K48" s="540">
        <f>SUMIFS('Ф 2 ИП (С)'!K:K,'Ф 2 ИП (С)'!$B:$B,$B48,'Ф 2 ИП (С)'!$D:$D,$D48)</f>
        <v>72114.165019163178</v>
      </c>
      <c r="L48" s="540">
        <f>SUMIFS('Ф 2 ИП (С)'!L:L,'Ф 2 ИП (С)'!$B:$B,$B48,'Ф 2 ИП (С)'!$D:$D,$D48)</f>
        <v>65978.86</v>
      </c>
      <c r="M48" s="540">
        <f>SUMIFS('Ф 2 ИП (С)'!M:M,'Ф 2 ИП (С)'!$B:$B,$B48,'Ф 2 ИП (С)'!$D:$D,$D48)</f>
        <v>0</v>
      </c>
      <c r="N48" s="540">
        <f>SUMIFS('Ф 2 ИП (С)'!N:N,'Ф 2 ИП (С)'!$B:$B,$B48,'Ф 2 ИП (С)'!$D:$D,$D48)</f>
        <v>0</v>
      </c>
      <c r="O48" s="540">
        <f>SUMIFS('Ф 2 ИП (С)'!O:O,'Ф 2 ИП (С)'!$B:$B,$B48,'Ф 2 ИП (С)'!$D:$D,$D48)</f>
        <v>6787.9051168000005</v>
      </c>
      <c r="P48" s="540">
        <f>SUMIFS('Ф 2 ИП (С)'!P:P,'Ф 2 ИП (С)'!$B:$B,$B48,'Ф 2 ИП (С)'!$D:$D,$D48)</f>
        <v>61536.345006935997</v>
      </c>
      <c r="Q48" s="540">
        <f>SUMIFS('Ф 2 ИП (С)'!Q:Q,'Ф 2 ИП (С)'!$B:$B,$B48,'Ф 2 ИП (С)'!$D:$D,$D48)</f>
        <v>3789.9148954271764</v>
      </c>
      <c r="R48" s="540">
        <f>SUMIFS('Ф 2 ИП (С)'!R:R,'Ф 2 ИП (С)'!$B:$B,$B48,'Ф 2 ИП (С)'!$D:$D,$D48)</f>
        <v>0</v>
      </c>
      <c r="S48" s="540">
        <f>SUMIFS('Ф 2 ИП (С)'!S:S,'Ф 2 ИП (С)'!$B:$B,$B48,'Ф 2 ИП (С)'!$D:$D,$D48)</f>
        <v>0</v>
      </c>
      <c r="T48" s="540">
        <f>SUMIFS('Ф 2 ИП (С)'!T:T,'Ф 2 ИП (С)'!$B:$B,$B48,'Ф 2 ИП (С)'!$D:$D,$D48)</f>
        <v>0</v>
      </c>
      <c r="U48" s="540">
        <f>SUMIFS('Ф 2 ИП (С)'!U:U,'Ф 2 ИП (С)'!$B:$B,$B48,'Ф 2 ИП (С)'!$D:$D,$D48)</f>
        <v>0</v>
      </c>
      <c r="V48" s="540">
        <f>SUMIFS('Ф 2 ИП (С)'!V:V,'Ф 2 ИП (С)'!$B:$B,$B48,'Ф 2 ИП (С)'!$D:$D,$D48)</f>
        <v>4.0927261579781771E-12</v>
      </c>
      <c r="W48" s="540">
        <f>SUMIFS('Ф 2 ИП (С)'!W:W,'Ф 2 ИП (С)'!$B:$B,$B48,'Ф 2 ИП (С)'!$D:$D,$D48)</f>
        <v>0</v>
      </c>
      <c r="X48" s="540">
        <f>SUMIFS('Ф 2 ИП (С)'!X:X,'Ф 2 ИП (С)'!$B:$B,$B48,'Ф 2 ИП (С)'!$D:$D,$D48)</f>
        <v>0</v>
      </c>
      <c r="Y48" s="540">
        <f>SUMIFS('Ф 2 ИП (С)'!Y:Y,'Ф 2 ИП (С)'!$B:$B,$B48,'Ф 2 ИП (С)'!$D:$D,$D48)</f>
        <v>0</v>
      </c>
      <c r="Z48" s="540">
        <f>SUMIFS('Ф 2 ИП (С)'!Z:Z,'Ф 2 ИП (С)'!$B:$B,$B48,'Ф 2 ИП (С)'!$D:$D,$D48)</f>
        <v>0</v>
      </c>
      <c r="AA48" s="540">
        <f>SUMIFS('Ф 2 ИП (С)'!AA:AA,'Ф 2 ИП (С)'!$B:$B,$B48,'Ф 2 ИП (С)'!$D:$D,$D48)</f>
        <v>0</v>
      </c>
      <c r="AB48" s="540">
        <f>SUMIFS('Ф 2 ИП (С)'!AB:AB,'Ф 2 ИП (С)'!$B:$B,$B48,'Ф 2 ИП (С)'!$D:$D,$D48)</f>
        <v>0</v>
      </c>
      <c r="AC48" s="540">
        <f>SUMIFS('Ф 2 ИП (С)'!AC:AC,'Ф 2 ИП (С)'!$B:$B,$B48,'Ф 2 ИП (С)'!$D:$D,$D48)</f>
        <v>0</v>
      </c>
      <c r="AD48" s="540">
        <f>SUMIFS('Ф 2 ИП (С)'!AD:AD,'Ф 2 ИП (С)'!$B:$B,$B48,'Ф 2 ИП (С)'!$D:$D,$D48)</f>
        <v>0</v>
      </c>
      <c r="AE48" s="540">
        <f>SUMIFS('Ф 2 ИП (С)'!AE:AE,'Ф 2 ИП (С)'!$B:$B,$B48,'Ф 2 ИП (С)'!$D:$D,$D48)</f>
        <v>0</v>
      </c>
      <c r="AF48" s="540">
        <f>SUMIFS('Ф 2 ИП (С)'!AF:AF,'Ф 2 ИП (С)'!$B:$B,$B48,'Ф 2 ИП (С)'!$D:$D,$D48)</f>
        <v>0</v>
      </c>
      <c r="AG48" s="540">
        <f>SUMIFS('Ф 2 ИП (С)'!AG:AG,'Ф 2 ИП (С)'!$B:$B,$B48,'Ф 2 ИП (С)'!$D:$D,$D48)</f>
        <v>0</v>
      </c>
      <c r="AH48" s="540">
        <f>SUMIFS('Ф 2 ИП (С)'!AH:AH,'Ф 2 ИП (С)'!$B:$B,$B48,'Ф 2 ИП (С)'!$D:$D,$D48)</f>
        <v>0</v>
      </c>
      <c r="AI48" s="540">
        <f>SUMIFS('Ф 2 ИП (С)'!AI:AI,'Ф 2 ИП (С)'!$B:$B,$B48,'Ф 2 ИП (С)'!$D:$D,$D48)</f>
        <v>0</v>
      </c>
      <c r="AJ48" s="540">
        <f>SUMIFS('Ф 2 ИП (С)'!AJ:AJ,'Ф 2 ИП (С)'!$B:$B,$B48,'Ф 2 ИП (С)'!$D:$D,$D48)</f>
        <v>0</v>
      </c>
      <c r="AK48" s="540">
        <f>SUMIFS('Ф 2 ИП (С)'!AK:AK,'Ф 2 ИП (С)'!$B:$B,$B48,'Ф 2 ИП (С)'!$D:$D,$D48)</f>
        <v>0</v>
      </c>
      <c r="AL48" s="540">
        <f>SUMIFS('Ф 2 ИП (С)'!AL:AL,'Ф 2 ИП (С)'!$B:$B,$B48,'Ф 2 ИП (С)'!$D:$D,$D48)</f>
        <v>0</v>
      </c>
      <c r="AM48" s="540">
        <f>SUMIFS('Ф 2 ИП (С)'!AM:AM,'Ф 2 ИП (С)'!$B:$B,$B48,'Ф 2 ИП (С)'!$D:$D,$D48)</f>
        <v>0</v>
      </c>
      <c r="AN48" s="540">
        <f>SUMIFS('Ф 2 ИП (С)'!AN:AN,'Ф 2 ИП (С)'!$B:$B,$B48,'Ф 2 ИП (С)'!$D:$D,$D48)</f>
        <v>0</v>
      </c>
      <c r="AO48" s="624">
        <f>SUMIFS('Ф 2 ИП (С)'!AO:AO,'Ф 2 ИП (С)'!$B:$B,$B48,'Ф 2 ИП (С)'!$D:$D,$D48)</f>
        <v>0</v>
      </c>
      <c r="AP48" s="562"/>
      <c r="AQ48" s="671"/>
    </row>
    <row r="49" spans="1:43" s="217" customFormat="1" ht="45" x14ac:dyDescent="0.2">
      <c r="A49" s="228" t="s">
        <v>760</v>
      </c>
      <c r="B49" s="216" t="s">
        <v>764</v>
      </c>
      <c r="C49" s="216" t="s">
        <v>698</v>
      </c>
      <c r="D49" s="216" t="s">
        <v>765</v>
      </c>
      <c r="E49" s="140" t="s">
        <v>732</v>
      </c>
      <c r="F49" s="212" t="s">
        <v>74</v>
      </c>
      <c r="G49" s="212">
        <v>0</v>
      </c>
      <c r="H49" s="140">
        <v>1.3</v>
      </c>
      <c r="I49" s="544" t="s">
        <v>418</v>
      </c>
      <c r="J49" s="544" t="s">
        <v>625</v>
      </c>
      <c r="K49" s="540">
        <f>SUMIFS('Ф 2 ИП (С)'!K:K,'Ф 2 ИП (С)'!$B:$B,$B49,'Ф 2 ИП (С)'!$D:$D,$D49)</f>
        <v>42941.547097629191</v>
      </c>
      <c r="L49" s="540">
        <f>SUMIFS('Ф 2 ИП (С)'!L:L,'Ф 2 ИП (С)'!$B:$B,$B49,'Ф 2 ИП (С)'!$D:$D,$D49)</f>
        <v>37683.756000000001</v>
      </c>
      <c r="M49" s="540">
        <f>SUMIFS('Ф 2 ИП (С)'!M:M,'Ф 2 ИП (С)'!$B:$B,$B49,'Ф 2 ИП (С)'!$D:$D,$D49)</f>
        <v>0</v>
      </c>
      <c r="N49" s="540">
        <f>SUMIFS('Ф 2 ИП (С)'!N:N,'Ф 2 ИП (С)'!$B:$B,$B49,'Ф 2 ИП (С)'!$D:$D,$D49)</f>
        <v>0</v>
      </c>
      <c r="O49" s="540">
        <f>SUMIFS('Ф 2 ИП (С)'!O:O,'Ф 2 ИП (С)'!$B:$B,$B49,'Ф 2 ИП (С)'!$D:$D,$D49)</f>
        <v>3876.9048172800003</v>
      </c>
      <c r="P49" s="540">
        <f>SUMIFS('Ф 2 ИП (С)'!P:P,'Ф 2 ИП (С)'!$B:$B,$B49,'Ф 2 ИП (С)'!$D:$D,$D49)</f>
        <v>0</v>
      </c>
      <c r="Q49" s="540">
        <f>SUMIFS('Ф 2 ИП (С)'!Q:Q,'Ф 2 ИП (С)'!$B:$B,$B49,'Ф 2 ИП (С)'!$D:$D,$D49)</f>
        <v>36798.299926078362</v>
      </c>
      <c r="R49" s="540">
        <f>SUMIFS('Ф 2 ИП (С)'!R:R,'Ф 2 ИП (С)'!$B:$B,$B49,'Ф 2 ИП (С)'!$D:$D,$D49)</f>
        <v>2266.342354270826</v>
      </c>
      <c r="S49" s="540">
        <f>SUMIFS('Ф 2 ИП (С)'!S:S,'Ф 2 ИП (С)'!$B:$B,$B49,'Ф 2 ИП (С)'!$D:$D,$D49)</f>
        <v>0</v>
      </c>
      <c r="T49" s="540">
        <f>SUMIFS('Ф 2 ИП (С)'!T:T,'Ф 2 ИП (С)'!$B:$B,$B49,'Ф 2 ИП (С)'!$D:$D,$D49)</f>
        <v>0</v>
      </c>
      <c r="U49" s="540">
        <f>SUMIFS('Ф 2 ИП (С)'!U:U,'Ф 2 ИП (С)'!$B:$B,$B49,'Ф 2 ИП (С)'!$D:$D,$D49)</f>
        <v>0</v>
      </c>
      <c r="V49" s="540">
        <f>SUMIFS('Ф 2 ИП (С)'!V:V,'Ф 2 ИП (С)'!$B:$B,$B49,'Ф 2 ИП (С)'!$D:$D,$D49)</f>
        <v>0</v>
      </c>
      <c r="W49" s="540">
        <f>SUMIFS('Ф 2 ИП (С)'!W:W,'Ф 2 ИП (С)'!$B:$B,$B49,'Ф 2 ИП (С)'!$D:$D,$D49)</f>
        <v>0</v>
      </c>
      <c r="X49" s="540">
        <f>SUMIFS('Ф 2 ИП (С)'!X:X,'Ф 2 ИП (С)'!$B:$B,$B49,'Ф 2 ИП (С)'!$D:$D,$D49)</f>
        <v>0</v>
      </c>
      <c r="Y49" s="540">
        <f>SUMIFS('Ф 2 ИП (С)'!Y:Y,'Ф 2 ИП (С)'!$B:$B,$B49,'Ф 2 ИП (С)'!$D:$D,$D49)</f>
        <v>0</v>
      </c>
      <c r="Z49" s="540">
        <f>SUMIFS('Ф 2 ИП (С)'!Z:Z,'Ф 2 ИП (С)'!$B:$B,$B49,'Ф 2 ИП (С)'!$D:$D,$D49)</f>
        <v>0</v>
      </c>
      <c r="AA49" s="540">
        <f>SUMIFS('Ф 2 ИП (С)'!AA:AA,'Ф 2 ИП (С)'!$B:$B,$B49,'Ф 2 ИП (С)'!$D:$D,$D49)</f>
        <v>0</v>
      </c>
      <c r="AB49" s="540">
        <f>SUMIFS('Ф 2 ИП (С)'!AB:AB,'Ф 2 ИП (С)'!$B:$B,$B49,'Ф 2 ИП (С)'!$D:$D,$D49)</f>
        <v>0</v>
      </c>
      <c r="AC49" s="540">
        <f>SUMIFS('Ф 2 ИП (С)'!AC:AC,'Ф 2 ИП (С)'!$B:$B,$B49,'Ф 2 ИП (С)'!$D:$D,$D49)</f>
        <v>0</v>
      </c>
      <c r="AD49" s="540">
        <f>SUMIFS('Ф 2 ИП (С)'!AD:AD,'Ф 2 ИП (С)'!$B:$B,$B49,'Ф 2 ИП (С)'!$D:$D,$D49)</f>
        <v>0</v>
      </c>
      <c r="AE49" s="540">
        <f>SUMIFS('Ф 2 ИП (С)'!AE:AE,'Ф 2 ИП (С)'!$B:$B,$B49,'Ф 2 ИП (С)'!$D:$D,$D49)</f>
        <v>0</v>
      </c>
      <c r="AF49" s="540">
        <f>SUMIFS('Ф 2 ИП (С)'!AF:AF,'Ф 2 ИП (С)'!$B:$B,$B49,'Ф 2 ИП (С)'!$D:$D,$D49)</f>
        <v>0</v>
      </c>
      <c r="AG49" s="540">
        <f>SUMIFS('Ф 2 ИП (С)'!AG:AG,'Ф 2 ИП (С)'!$B:$B,$B49,'Ф 2 ИП (С)'!$D:$D,$D49)</f>
        <v>0</v>
      </c>
      <c r="AH49" s="540">
        <f>SUMIFS('Ф 2 ИП (С)'!AH:AH,'Ф 2 ИП (С)'!$B:$B,$B49,'Ф 2 ИП (С)'!$D:$D,$D49)</f>
        <v>0</v>
      </c>
      <c r="AI49" s="540">
        <f>SUMIFS('Ф 2 ИП (С)'!AI:AI,'Ф 2 ИП (С)'!$B:$B,$B49,'Ф 2 ИП (С)'!$D:$D,$D49)</f>
        <v>0</v>
      </c>
      <c r="AJ49" s="540">
        <f>SUMIFS('Ф 2 ИП (С)'!AJ:AJ,'Ф 2 ИП (С)'!$B:$B,$B49,'Ф 2 ИП (С)'!$D:$D,$D49)</f>
        <v>0</v>
      </c>
      <c r="AK49" s="540">
        <f>SUMIFS('Ф 2 ИП (С)'!AK:AK,'Ф 2 ИП (С)'!$B:$B,$B49,'Ф 2 ИП (С)'!$D:$D,$D49)</f>
        <v>0</v>
      </c>
      <c r="AL49" s="540">
        <f>SUMIFS('Ф 2 ИП (С)'!AL:AL,'Ф 2 ИП (С)'!$B:$B,$B49,'Ф 2 ИП (С)'!$D:$D,$D49)</f>
        <v>0</v>
      </c>
      <c r="AM49" s="540">
        <f>SUMIFS('Ф 2 ИП (С)'!AM:AM,'Ф 2 ИП (С)'!$B:$B,$B49,'Ф 2 ИП (С)'!$D:$D,$D49)</f>
        <v>0</v>
      </c>
      <c r="AN49" s="540">
        <f>SUMIFS('Ф 2 ИП (С)'!AN:AN,'Ф 2 ИП (С)'!$B:$B,$B49,'Ф 2 ИП (С)'!$D:$D,$D49)</f>
        <v>0</v>
      </c>
      <c r="AO49" s="624">
        <f>SUMIFS('Ф 2 ИП (С)'!AO:AO,'Ф 2 ИП (С)'!$B:$B,$B49,'Ф 2 ИП (С)'!$D:$D,$D49)</f>
        <v>0</v>
      </c>
      <c r="AP49" s="562"/>
      <c r="AQ49" s="671"/>
    </row>
    <row r="50" spans="1:43" s="217" customFormat="1" ht="45" x14ac:dyDescent="0.2">
      <c r="A50" s="228" t="s">
        <v>763</v>
      </c>
      <c r="B50" s="216" t="s">
        <v>1212</v>
      </c>
      <c r="C50" s="216" t="s">
        <v>698</v>
      </c>
      <c r="D50" s="216" t="s">
        <v>1213</v>
      </c>
      <c r="E50" s="140" t="s">
        <v>732</v>
      </c>
      <c r="F50" s="212" t="s">
        <v>74</v>
      </c>
      <c r="G50" s="140">
        <v>0</v>
      </c>
      <c r="H50" s="140">
        <v>4.5</v>
      </c>
      <c r="I50" s="544" t="s">
        <v>418</v>
      </c>
      <c r="J50" s="544" t="s">
        <v>625</v>
      </c>
      <c r="K50" s="540">
        <f>SUMIFS('Ф 2 ИП (С)'!K:K,'Ф 2 ИП (С)'!$B:$B,$B50,'Ф 2 ИП (С)'!$D:$D,$D50)</f>
        <v>77479.888154421787</v>
      </c>
      <c r="L50" s="540">
        <f>SUMIFS('Ф 2 ИП (С)'!L:L,'Ф 2 ИП (С)'!$B:$B,$B50,'Ф 2 ИП (С)'!$D:$D,$D50)</f>
        <v>67993.2</v>
      </c>
      <c r="M50" s="540">
        <f>SUMIFS('Ф 2 ИП (С)'!M:M,'Ф 2 ИП (С)'!$B:$B,$B50,'Ф 2 ИП (С)'!$D:$D,$D50)</f>
        <v>0</v>
      </c>
      <c r="N50" s="540">
        <f>SUMIFS('Ф 2 ИП (С)'!N:N,'Ф 2 ИП (С)'!$B:$B,$B50,'Ф 2 ИП (С)'!$D:$D,$D50)</f>
        <v>0</v>
      </c>
      <c r="O50" s="540">
        <f>SUMIFS('Ф 2 ИП (С)'!O:O,'Ф 2 ИП (С)'!$B:$B,$B50,'Ф 2 ИП (С)'!$D:$D,$D50)</f>
        <v>6995.1404160000002</v>
      </c>
      <c r="P50" s="540">
        <f>SUMIFS('Ф 2 ИП (С)'!P:P,'Ф 2 ИП (С)'!$B:$B,$B50,'Ф 2 ИП (С)'!$D:$D,$D50)</f>
        <v>0</v>
      </c>
      <c r="Q50" s="540">
        <f>SUMIFS('Ф 2 ИП (С)'!Q:Q,'Ф 2 ИП (С)'!$B:$B,$B50,'Ф 2 ИП (С)'!$D:$D,$D50)</f>
        <v>66395.56222935504</v>
      </c>
      <c r="R50" s="540">
        <f>SUMIFS('Ф 2 ИП (С)'!R:R,'Ф 2 ИП (С)'!$B:$B,$B50,'Ф 2 ИП (С)'!$D:$D,$D50)</f>
        <v>4089.1855090667482</v>
      </c>
      <c r="S50" s="540">
        <f>SUMIFS('Ф 2 ИП (С)'!S:S,'Ф 2 ИП (С)'!$B:$B,$B50,'Ф 2 ИП (С)'!$D:$D,$D50)</f>
        <v>0</v>
      </c>
      <c r="T50" s="540">
        <f>SUMIFS('Ф 2 ИП (С)'!T:T,'Ф 2 ИП (С)'!$B:$B,$B50,'Ф 2 ИП (С)'!$D:$D,$D50)</f>
        <v>0</v>
      </c>
      <c r="U50" s="540">
        <f>SUMIFS('Ф 2 ИП (С)'!U:U,'Ф 2 ИП (С)'!$B:$B,$B50,'Ф 2 ИП (С)'!$D:$D,$D50)</f>
        <v>0</v>
      </c>
      <c r="V50" s="540">
        <f>SUMIFS('Ф 2 ИП (С)'!V:V,'Ф 2 ИП (С)'!$B:$B,$B50,'Ф 2 ИП (С)'!$D:$D,$D50)</f>
        <v>0</v>
      </c>
      <c r="W50" s="540">
        <f>SUMIFS('Ф 2 ИП (С)'!W:W,'Ф 2 ИП (С)'!$B:$B,$B50,'Ф 2 ИП (С)'!$D:$D,$D50)</f>
        <v>0</v>
      </c>
      <c r="X50" s="540">
        <f>SUMIFS('Ф 2 ИП (С)'!X:X,'Ф 2 ИП (С)'!$B:$B,$B50,'Ф 2 ИП (С)'!$D:$D,$D50)</f>
        <v>0</v>
      </c>
      <c r="Y50" s="540">
        <f>SUMIFS('Ф 2 ИП (С)'!Y:Y,'Ф 2 ИП (С)'!$B:$B,$B50,'Ф 2 ИП (С)'!$D:$D,$D50)</f>
        <v>0</v>
      </c>
      <c r="Z50" s="540">
        <f>SUMIFS('Ф 2 ИП (С)'!Z:Z,'Ф 2 ИП (С)'!$B:$B,$B50,'Ф 2 ИП (С)'!$D:$D,$D50)</f>
        <v>0</v>
      </c>
      <c r="AA50" s="540">
        <f>SUMIFS('Ф 2 ИП (С)'!AA:AA,'Ф 2 ИП (С)'!$B:$B,$B50,'Ф 2 ИП (С)'!$D:$D,$D50)</f>
        <v>0</v>
      </c>
      <c r="AB50" s="540">
        <f>SUMIFS('Ф 2 ИП (С)'!AB:AB,'Ф 2 ИП (С)'!$B:$B,$B50,'Ф 2 ИП (С)'!$D:$D,$D50)</f>
        <v>0</v>
      </c>
      <c r="AC50" s="540">
        <f>SUMIFS('Ф 2 ИП (С)'!AC:AC,'Ф 2 ИП (С)'!$B:$B,$B50,'Ф 2 ИП (С)'!$D:$D,$D50)</f>
        <v>0</v>
      </c>
      <c r="AD50" s="540">
        <f>SUMIFS('Ф 2 ИП (С)'!AD:AD,'Ф 2 ИП (С)'!$B:$B,$B50,'Ф 2 ИП (С)'!$D:$D,$D50)</f>
        <v>0</v>
      </c>
      <c r="AE50" s="540">
        <f>SUMIFS('Ф 2 ИП (С)'!AE:AE,'Ф 2 ИП (С)'!$B:$B,$B50,'Ф 2 ИП (С)'!$D:$D,$D50)</f>
        <v>0</v>
      </c>
      <c r="AF50" s="540">
        <f>SUMIFS('Ф 2 ИП (С)'!AF:AF,'Ф 2 ИП (С)'!$B:$B,$B50,'Ф 2 ИП (С)'!$D:$D,$D50)</f>
        <v>0</v>
      </c>
      <c r="AG50" s="540">
        <f>SUMIFS('Ф 2 ИП (С)'!AG:AG,'Ф 2 ИП (С)'!$B:$B,$B50,'Ф 2 ИП (С)'!$D:$D,$D50)</f>
        <v>0</v>
      </c>
      <c r="AH50" s="540">
        <f>SUMIFS('Ф 2 ИП (С)'!AH:AH,'Ф 2 ИП (С)'!$B:$B,$B50,'Ф 2 ИП (С)'!$D:$D,$D50)</f>
        <v>0</v>
      </c>
      <c r="AI50" s="540">
        <f>SUMIFS('Ф 2 ИП (С)'!AI:AI,'Ф 2 ИП (С)'!$B:$B,$B50,'Ф 2 ИП (С)'!$D:$D,$D50)</f>
        <v>0</v>
      </c>
      <c r="AJ50" s="540">
        <f>SUMIFS('Ф 2 ИП (С)'!AJ:AJ,'Ф 2 ИП (С)'!$B:$B,$B50,'Ф 2 ИП (С)'!$D:$D,$D50)</f>
        <v>0</v>
      </c>
      <c r="AK50" s="540">
        <f>SUMIFS('Ф 2 ИП (С)'!AK:AK,'Ф 2 ИП (С)'!$B:$B,$B50,'Ф 2 ИП (С)'!$D:$D,$D50)</f>
        <v>0</v>
      </c>
      <c r="AL50" s="540">
        <f>SUMIFS('Ф 2 ИП (С)'!AL:AL,'Ф 2 ИП (С)'!$B:$B,$B50,'Ф 2 ИП (С)'!$D:$D,$D50)</f>
        <v>0</v>
      </c>
      <c r="AM50" s="540">
        <f>SUMIFS('Ф 2 ИП (С)'!AM:AM,'Ф 2 ИП (С)'!$B:$B,$B50,'Ф 2 ИП (С)'!$D:$D,$D50)</f>
        <v>0</v>
      </c>
      <c r="AN50" s="540">
        <f>SUMIFS('Ф 2 ИП (С)'!AN:AN,'Ф 2 ИП (С)'!$B:$B,$B50,'Ф 2 ИП (С)'!$D:$D,$D50)</f>
        <v>0</v>
      </c>
      <c r="AO50" s="624">
        <f>SUMIFS('Ф 2 ИП (С)'!AO:AO,'Ф 2 ИП (С)'!$B:$B,$B50,'Ф 2 ИП (С)'!$D:$D,$D50)</f>
        <v>0</v>
      </c>
      <c r="AP50" s="562"/>
      <c r="AQ50" s="671"/>
    </row>
    <row r="51" spans="1:43" s="217" customFormat="1" ht="45" x14ac:dyDescent="0.2">
      <c r="A51" s="228" t="s">
        <v>766</v>
      </c>
      <c r="B51" s="216" t="s">
        <v>1229</v>
      </c>
      <c r="C51" s="216" t="s">
        <v>698</v>
      </c>
      <c r="D51" s="216" t="s">
        <v>1241</v>
      </c>
      <c r="E51" s="140" t="s">
        <v>1242</v>
      </c>
      <c r="F51" s="140" t="s">
        <v>1243</v>
      </c>
      <c r="G51" s="140" t="s">
        <v>1244</v>
      </c>
      <c r="H51" s="140" t="s">
        <v>1245</v>
      </c>
      <c r="I51" s="544" t="s">
        <v>418</v>
      </c>
      <c r="J51" s="544" t="s">
        <v>625</v>
      </c>
      <c r="K51" s="540">
        <f>SUMIFS('Ф 2 ИП (С)'!K:K,'Ф 2 ИП (С)'!$B:$B,$B51,'Ф 2 ИП (С)'!$D:$D,$D51)</f>
        <v>6439.3935565060883</v>
      </c>
      <c r="L51" s="540">
        <f>SUMIFS('Ф 2 ИП (С)'!L:L,'Ф 2 ИП (С)'!$B:$B,$B51,'Ф 2 ИП (С)'!$D:$D,$D51)</f>
        <v>5650.95</v>
      </c>
      <c r="M51" s="540">
        <f>SUMIFS('Ф 2 ИП (С)'!M:M,'Ф 2 ИП (С)'!$B:$B,$B51,'Ф 2 ИП (С)'!$D:$D,$D51)</f>
        <v>0</v>
      </c>
      <c r="N51" s="540">
        <f>SUMIFS('Ф 2 ИП (С)'!N:N,'Ф 2 ИП (С)'!$B:$B,$B51,'Ф 2 ИП (С)'!$D:$D,$D51)</f>
        <v>0</v>
      </c>
      <c r="O51" s="540">
        <f>SUMIFS('Ф 2 ИП (С)'!O:O,'Ф 2 ИП (С)'!$B:$B,$B51,'Ф 2 ИП (С)'!$D:$D,$D51)</f>
        <v>581.36973599999999</v>
      </c>
      <c r="P51" s="540">
        <f>SUMIFS('Ф 2 ИП (С)'!P:P,'Ф 2 ИП (С)'!$B:$B,$B51,'Ф 2 ИП (С)'!$D:$D,$D51)</f>
        <v>0</v>
      </c>
      <c r="Q51" s="540">
        <f>SUMIFS('Ф 2 ИП (С)'!Q:Q,'Ф 2 ИП (С)'!$B:$B,$B51,'Ф 2 ИП (С)'!$D:$D,$D51)</f>
        <v>5518.1694990083397</v>
      </c>
      <c r="R51" s="540">
        <f>SUMIFS('Ф 2 ИП (С)'!R:R,'Ф 2 ИП (С)'!$B:$B,$B51,'Ф 2 ИП (С)'!$D:$D,$D51)</f>
        <v>339.85432149774891</v>
      </c>
      <c r="S51" s="540">
        <f>SUMIFS('Ф 2 ИП (С)'!S:S,'Ф 2 ИП (С)'!$B:$B,$B51,'Ф 2 ИП (С)'!$D:$D,$D51)</f>
        <v>0</v>
      </c>
      <c r="T51" s="540">
        <f>SUMIFS('Ф 2 ИП (С)'!T:T,'Ф 2 ИП (С)'!$B:$B,$B51,'Ф 2 ИП (С)'!$D:$D,$D51)</f>
        <v>0</v>
      </c>
      <c r="U51" s="540">
        <f>SUMIFS('Ф 2 ИП (С)'!U:U,'Ф 2 ИП (С)'!$B:$B,$B51,'Ф 2 ИП (С)'!$D:$D,$D51)</f>
        <v>0</v>
      </c>
      <c r="V51" s="540">
        <f>SUMIFS('Ф 2 ИП (С)'!V:V,'Ф 2 ИП (С)'!$B:$B,$B51,'Ф 2 ИП (С)'!$D:$D,$D51)</f>
        <v>5.6843418860808015E-14</v>
      </c>
      <c r="W51" s="540">
        <f>SUMIFS('Ф 2 ИП (С)'!W:W,'Ф 2 ИП (С)'!$B:$B,$B51,'Ф 2 ИП (С)'!$D:$D,$D51)</f>
        <v>0</v>
      </c>
      <c r="X51" s="540">
        <f>SUMIFS('Ф 2 ИП (С)'!X:X,'Ф 2 ИП (С)'!$B:$B,$B51,'Ф 2 ИП (С)'!$D:$D,$D51)</f>
        <v>0</v>
      </c>
      <c r="Y51" s="540">
        <f>SUMIFS('Ф 2 ИП (С)'!Y:Y,'Ф 2 ИП (С)'!$B:$B,$B51,'Ф 2 ИП (С)'!$D:$D,$D51)</f>
        <v>0</v>
      </c>
      <c r="Z51" s="540">
        <f>SUMIFS('Ф 2 ИП (С)'!Z:Z,'Ф 2 ИП (С)'!$B:$B,$B51,'Ф 2 ИП (С)'!$D:$D,$D51)</f>
        <v>0</v>
      </c>
      <c r="AA51" s="540">
        <f>SUMIFS('Ф 2 ИП (С)'!AA:AA,'Ф 2 ИП (С)'!$B:$B,$B51,'Ф 2 ИП (С)'!$D:$D,$D51)</f>
        <v>0</v>
      </c>
      <c r="AB51" s="540">
        <f>SUMIFS('Ф 2 ИП (С)'!AB:AB,'Ф 2 ИП (С)'!$B:$B,$B51,'Ф 2 ИП (С)'!$D:$D,$D51)</f>
        <v>0</v>
      </c>
      <c r="AC51" s="540">
        <f>SUMIFS('Ф 2 ИП (С)'!AC:AC,'Ф 2 ИП (С)'!$B:$B,$B51,'Ф 2 ИП (С)'!$D:$D,$D51)</f>
        <v>0</v>
      </c>
      <c r="AD51" s="540">
        <f>SUMIFS('Ф 2 ИП (С)'!AD:AD,'Ф 2 ИП (С)'!$B:$B,$B51,'Ф 2 ИП (С)'!$D:$D,$D51)</f>
        <v>0</v>
      </c>
      <c r="AE51" s="540">
        <f>SUMIFS('Ф 2 ИП (С)'!AE:AE,'Ф 2 ИП (С)'!$B:$B,$B51,'Ф 2 ИП (С)'!$D:$D,$D51)</f>
        <v>0</v>
      </c>
      <c r="AF51" s="540">
        <f>SUMIFS('Ф 2 ИП (С)'!AF:AF,'Ф 2 ИП (С)'!$B:$B,$B51,'Ф 2 ИП (С)'!$D:$D,$D51)</f>
        <v>0</v>
      </c>
      <c r="AG51" s="540">
        <f>SUMIFS('Ф 2 ИП (С)'!AG:AG,'Ф 2 ИП (С)'!$B:$B,$B51,'Ф 2 ИП (С)'!$D:$D,$D51)</f>
        <v>0</v>
      </c>
      <c r="AH51" s="540">
        <f>SUMIFS('Ф 2 ИП (С)'!AH:AH,'Ф 2 ИП (С)'!$B:$B,$B51,'Ф 2 ИП (С)'!$D:$D,$D51)</f>
        <v>0</v>
      </c>
      <c r="AI51" s="540">
        <f>SUMIFS('Ф 2 ИП (С)'!AI:AI,'Ф 2 ИП (С)'!$B:$B,$B51,'Ф 2 ИП (С)'!$D:$D,$D51)</f>
        <v>0</v>
      </c>
      <c r="AJ51" s="540">
        <f>SUMIFS('Ф 2 ИП (С)'!AJ:AJ,'Ф 2 ИП (С)'!$B:$B,$B51,'Ф 2 ИП (С)'!$D:$D,$D51)</f>
        <v>0</v>
      </c>
      <c r="AK51" s="540">
        <f>SUMIFS('Ф 2 ИП (С)'!AK:AK,'Ф 2 ИП (С)'!$B:$B,$B51,'Ф 2 ИП (С)'!$D:$D,$D51)</f>
        <v>0</v>
      </c>
      <c r="AL51" s="540">
        <f>SUMIFS('Ф 2 ИП (С)'!AL:AL,'Ф 2 ИП (С)'!$B:$B,$B51,'Ф 2 ИП (С)'!$D:$D,$D51)</f>
        <v>0</v>
      </c>
      <c r="AM51" s="540">
        <f>SUMIFS('Ф 2 ИП (С)'!AM:AM,'Ф 2 ИП (С)'!$B:$B,$B51,'Ф 2 ИП (С)'!$D:$D,$D51)</f>
        <v>0</v>
      </c>
      <c r="AN51" s="540">
        <f>SUMIFS('Ф 2 ИП (С)'!AN:AN,'Ф 2 ИП (С)'!$B:$B,$B51,'Ф 2 ИП (С)'!$D:$D,$D51)</f>
        <v>0</v>
      </c>
      <c r="AO51" s="624">
        <f>SUMIFS('Ф 2 ИП (С)'!AO:AO,'Ф 2 ИП (С)'!$B:$B,$B51,'Ф 2 ИП (С)'!$D:$D,$D51)</f>
        <v>0</v>
      </c>
      <c r="AP51" s="562"/>
      <c r="AQ51" s="671"/>
    </row>
    <row r="52" spans="1:43" s="217" customFormat="1" ht="45" x14ac:dyDescent="0.2">
      <c r="A52" s="228" t="s">
        <v>767</v>
      </c>
      <c r="B52" s="216" t="s">
        <v>1230</v>
      </c>
      <c r="C52" s="216" t="s">
        <v>698</v>
      </c>
      <c r="D52" s="216" t="s">
        <v>1246</v>
      </c>
      <c r="E52" s="140" t="s">
        <v>1242</v>
      </c>
      <c r="F52" s="140" t="s">
        <v>1243</v>
      </c>
      <c r="G52" s="140" t="s">
        <v>1244</v>
      </c>
      <c r="H52" s="140" t="s">
        <v>1245</v>
      </c>
      <c r="I52" s="544" t="s">
        <v>418</v>
      </c>
      <c r="J52" s="544" t="s">
        <v>625</v>
      </c>
      <c r="K52" s="540">
        <f>SUMIFS('Ф 2 ИП (С)'!K:K,'Ф 2 ИП (С)'!$B:$B,$B52,'Ф 2 ИП (С)'!$D:$D,$D52)</f>
        <v>7083.9083718132224</v>
      </c>
      <c r="L52" s="540">
        <f>SUMIFS('Ф 2 ИП (С)'!L:L,'Ф 2 ИП (С)'!$B:$B,$B52,'Ф 2 ИП (С)'!$D:$D,$D52)</f>
        <v>6216.55</v>
      </c>
      <c r="M52" s="540">
        <f>SUMIFS('Ф 2 ИП (С)'!M:M,'Ф 2 ИП (С)'!$B:$B,$B52,'Ф 2 ИП (С)'!$D:$D,$D52)</f>
        <v>0</v>
      </c>
      <c r="N52" s="540">
        <f>SUMIFS('Ф 2 ИП (С)'!N:N,'Ф 2 ИП (С)'!$B:$B,$B52,'Ф 2 ИП (С)'!$D:$D,$D52)</f>
        <v>0</v>
      </c>
      <c r="O52" s="540">
        <f>SUMIFS('Ф 2 ИП (С)'!O:O,'Ф 2 ИП (С)'!$B:$B,$B52,'Ф 2 ИП (С)'!$D:$D,$D52)</f>
        <v>639.55866400000002</v>
      </c>
      <c r="P52" s="540">
        <f>SUMIFS('Ф 2 ИП (С)'!P:P,'Ф 2 ИП (С)'!$B:$B,$B52,'Ф 2 ИП (С)'!$D:$D,$D52)</f>
        <v>0</v>
      </c>
      <c r="Q52" s="540">
        <f>SUMIFS('Ф 2 ИП (С)'!Q:Q,'Ф 2 ИП (С)'!$B:$B,$B52,'Ф 2 ИП (С)'!$D:$D,$D52)</f>
        <v>6070.4795829126606</v>
      </c>
      <c r="R52" s="540">
        <f>SUMIFS('Ф 2 ИП (С)'!R:R,'Ф 2 ИП (С)'!$B:$B,$B52,'Ф 2 ИП (С)'!$D:$D,$D52)</f>
        <v>373.87012490056208</v>
      </c>
      <c r="S52" s="540">
        <f>SUMIFS('Ф 2 ИП (С)'!S:S,'Ф 2 ИП (С)'!$B:$B,$B52,'Ф 2 ИП (С)'!$D:$D,$D52)</f>
        <v>0</v>
      </c>
      <c r="T52" s="540">
        <f>SUMIFS('Ф 2 ИП (С)'!T:T,'Ф 2 ИП (С)'!$B:$B,$B52,'Ф 2 ИП (С)'!$D:$D,$D52)</f>
        <v>0</v>
      </c>
      <c r="U52" s="540">
        <f>SUMIFS('Ф 2 ИП (С)'!U:U,'Ф 2 ИП (С)'!$B:$B,$B52,'Ф 2 ИП (С)'!$D:$D,$D52)</f>
        <v>0</v>
      </c>
      <c r="V52" s="540">
        <f>SUMIFS('Ф 2 ИП (С)'!V:V,'Ф 2 ИП (С)'!$B:$B,$B52,'Ф 2 ИП (С)'!$D:$D,$D52)</f>
        <v>-3.979039320256561E-13</v>
      </c>
      <c r="W52" s="540">
        <f>SUMIFS('Ф 2 ИП (С)'!W:W,'Ф 2 ИП (С)'!$B:$B,$B52,'Ф 2 ИП (С)'!$D:$D,$D52)</f>
        <v>0</v>
      </c>
      <c r="X52" s="540">
        <f>SUMIFS('Ф 2 ИП (С)'!X:X,'Ф 2 ИП (С)'!$B:$B,$B52,'Ф 2 ИП (С)'!$D:$D,$D52)</f>
        <v>0</v>
      </c>
      <c r="Y52" s="540">
        <f>SUMIFS('Ф 2 ИП (С)'!Y:Y,'Ф 2 ИП (С)'!$B:$B,$B52,'Ф 2 ИП (С)'!$D:$D,$D52)</f>
        <v>0</v>
      </c>
      <c r="Z52" s="540">
        <f>SUMIFS('Ф 2 ИП (С)'!Z:Z,'Ф 2 ИП (С)'!$B:$B,$B52,'Ф 2 ИП (С)'!$D:$D,$D52)</f>
        <v>0</v>
      </c>
      <c r="AA52" s="540">
        <f>SUMIFS('Ф 2 ИП (С)'!AA:AA,'Ф 2 ИП (С)'!$B:$B,$B52,'Ф 2 ИП (С)'!$D:$D,$D52)</f>
        <v>0</v>
      </c>
      <c r="AB52" s="540">
        <f>SUMIFS('Ф 2 ИП (С)'!AB:AB,'Ф 2 ИП (С)'!$B:$B,$B52,'Ф 2 ИП (С)'!$D:$D,$D52)</f>
        <v>0</v>
      </c>
      <c r="AC52" s="540">
        <f>SUMIFS('Ф 2 ИП (С)'!AC:AC,'Ф 2 ИП (С)'!$B:$B,$B52,'Ф 2 ИП (С)'!$D:$D,$D52)</f>
        <v>0</v>
      </c>
      <c r="AD52" s="540">
        <f>SUMIFS('Ф 2 ИП (С)'!AD:AD,'Ф 2 ИП (С)'!$B:$B,$B52,'Ф 2 ИП (С)'!$D:$D,$D52)</f>
        <v>0</v>
      </c>
      <c r="AE52" s="540">
        <f>SUMIFS('Ф 2 ИП (С)'!AE:AE,'Ф 2 ИП (С)'!$B:$B,$B52,'Ф 2 ИП (С)'!$D:$D,$D52)</f>
        <v>0</v>
      </c>
      <c r="AF52" s="540">
        <f>SUMIFS('Ф 2 ИП (С)'!AF:AF,'Ф 2 ИП (С)'!$B:$B,$B52,'Ф 2 ИП (С)'!$D:$D,$D52)</f>
        <v>0</v>
      </c>
      <c r="AG52" s="540">
        <f>SUMIFS('Ф 2 ИП (С)'!AG:AG,'Ф 2 ИП (С)'!$B:$B,$B52,'Ф 2 ИП (С)'!$D:$D,$D52)</f>
        <v>0</v>
      </c>
      <c r="AH52" s="540">
        <f>SUMIFS('Ф 2 ИП (С)'!AH:AH,'Ф 2 ИП (С)'!$B:$B,$B52,'Ф 2 ИП (С)'!$D:$D,$D52)</f>
        <v>0</v>
      </c>
      <c r="AI52" s="540">
        <f>SUMIFS('Ф 2 ИП (С)'!AI:AI,'Ф 2 ИП (С)'!$B:$B,$B52,'Ф 2 ИП (С)'!$D:$D,$D52)</f>
        <v>0</v>
      </c>
      <c r="AJ52" s="540">
        <f>SUMIFS('Ф 2 ИП (С)'!AJ:AJ,'Ф 2 ИП (С)'!$B:$B,$B52,'Ф 2 ИП (С)'!$D:$D,$D52)</f>
        <v>0</v>
      </c>
      <c r="AK52" s="540">
        <f>SUMIFS('Ф 2 ИП (С)'!AK:AK,'Ф 2 ИП (С)'!$B:$B,$B52,'Ф 2 ИП (С)'!$D:$D,$D52)</f>
        <v>0</v>
      </c>
      <c r="AL52" s="540">
        <f>SUMIFS('Ф 2 ИП (С)'!AL:AL,'Ф 2 ИП (С)'!$B:$B,$B52,'Ф 2 ИП (С)'!$D:$D,$D52)</f>
        <v>0</v>
      </c>
      <c r="AM52" s="540">
        <f>SUMIFS('Ф 2 ИП (С)'!AM:AM,'Ф 2 ИП (С)'!$B:$B,$B52,'Ф 2 ИП (С)'!$D:$D,$D52)</f>
        <v>0</v>
      </c>
      <c r="AN52" s="540">
        <f>SUMIFS('Ф 2 ИП (С)'!AN:AN,'Ф 2 ИП (С)'!$B:$B,$B52,'Ф 2 ИП (С)'!$D:$D,$D52)</f>
        <v>0</v>
      </c>
      <c r="AO52" s="624">
        <f>SUMIFS('Ф 2 ИП (С)'!AO:AO,'Ф 2 ИП (С)'!$B:$B,$B52,'Ф 2 ИП (С)'!$D:$D,$D52)</f>
        <v>0</v>
      </c>
      <c r="AP52" s="562"/>
      <c r="AQ52" s="671"/>
    </row>
    <row r="53" spans="1:43" s="217" customFormat="1" ht="45" x14ac:dyDescent="0.2">
      <c r="A53" s="228" t="s">
        <v>768</v>
      </c>
      <c r="B53" s="216" t="s">
        <v>1239</v>
      </c>
      <c r="C53" s="216" t="s">
        <v>698</v>
      </c>
      <c r="D53" s="216" t="s">
        <v>1247</v>
      </c>
      <c r="E53" s="140" t="s">
        <v>1242</v>
      </c>
      <c r="F53" s="140" t="s">
        <v>1243</v>
      </c>
      <c r="G53" s="140" t="s">
        <v>1244</v>
      </c>
      <c r="H53" s="140" t="s">
        <v>1254</v>
      </c>
      <c r="I53" s="544" t="s">
        <v>418</v>
      </c>
      <c r="J53" s="544" t="s">
        <v>625</v>
      </c>
      <c r="K53" s="540">
        <v>6514.2033118542395</v>
      </c>
      <c r="L53" s="540">
        <v>5716.6</v>
      </c>
      <c r="M53" s="540"/>
      <c r="N53" s="540">
        <v>0</v>
      </c>
      <c r="O53" s="540">
        <v>588.12</v>
      </c>
      <c r="P53" s="540">
        <v>0</v>
      </c>
      <c r="Q53" s="540">
        <v>5582.2769194615212</v>
      </c>
      <c r="R53" s="540">
        <v>343.80258439271836</v>
      </c>
      <c r="S53" s="540">
        <f>SUMIFS('Ф 2 ИП (С)'!S:S,'Ф 2 ИП (С)'!$B:$B,$B53,'Ф 2 ИП (С)'!$D:$D,$D53)</f>
        <v>0</v>
      </c>
      <c r="T53" s="540">
        <f>SUMIFS('Ф 2 ИП (С)'!T:T,'Ф 2 ИП (С)'!$B:$B,$B53,'Ф 2 ИП (С)'!$D:$D,$D53)</f>
        <v>0</v>
      </c>
      <c r="U53" s="540">
        <f>SUMIFS('Ф 2 ИП (С)'!U:U,'Ф 2 ИП (С)'!$B:$B,$B53,'Ф 2 ИП (С)'!$D:$D,$D53)</f>
        <v>0</v>
      </c>
      <c r="V53" s="540">
        <f>SUMIFS('Ф 2 ИП (С)'!V:V,'Ф 2 ИП (С)'!$B:$B,$B53,'Ф 2 ИП (С)'!$D:$D,$D53)</f>
        <v>0</v>
      </c>
      <c r="W53" s="540">
        <f>SUMIFS('Ф 2 ИП (С)'!W:W,'Ф 2 ИП (С)'!$B:$B,$B53,'Ф 2 ИП (С)'!$D:$D,$D53)</f>
        <v>0</v>
      </c>
      <c r="X53" s="540">
        <f>SUMIFS('Ф 2 ИП (С)'!X:X,'Ф 2 ИП (С)'!$B:$B,$B53,'Ф 2 ИП (С)'!$D:$D,$D53)</f>
        <v>0</v>
      </c>
      <c r="Y53" s="540">
        <f>SUMIFS('Ф 2 ИП (С)'!Y:Y,'Ф 2 ИП (С)'!$B:$B,$B53,'Ф 2 ИП (С)'!$D:$D,$D53)</f>
        <v>0</v>
      </c>
      <c r="Z53" s="540">
        <f>SUMIFS('Ф 2 ИП (С)'!Z:Z,'Ф 2 ИП (С)'!$B:$B,$B53,'Ф 2 ИП (С)'!$D:$D,$D53)</f>
        <v>0</v>
      </c>
      <c r="AA53" s="540">
        <f>SUMIFS('Ф 2 ИП (С)'!AA:AA,'Ф 2 ИП (С)'!$B:$B,$B53,'Ф 2 ИП (С)'!$D:$D,$D53)</f>
        <v>0</v>
      </c>
      <c r="AB53" s="540">
        <f>SUMIFS('Ф 2 ИП (С)'!AB:AB,'Ф 2 ИП (С)'!$B:$B,$B53,'Ф 2 ИП (С)'!$D:$D,$D53)</f>
        <v>0</v>
      </c>
      <c r="AC53" s="540">
        <f>SUMIFS('Ф 2 ИП (С)'!AC:AC,'Ф 2 ИП (С)'!$B:$B,$B53,'Ф 2 ИП (С)'!$D:$D,$D53)</f>
        <v>0</v>
      </c>
      <c r="AD53" s="540">
        <f>SUMIFS('Ф 2 ИП (С)'!AD:AD,'Ф 2 ИП (С)'!$B:$B,$B53,'Ф 2 ИП (С)'!$D:$D,$D53)</f>
        <v>0</v>
      </c>
      <c r="AE53" s="540">
        <f>SUMIFS('Ф 2 ИП (С)'!AE:AE,'Ф 2 ИП (С)'!$B:$B,$B53,'Ф 2 ИП (С)'!$D:$D,$D53)</f>
        <v>0</v>
      </c>
      <c r="AF53" s="540">
        <f>SUMIFS('Ф 2 ИП (С)'!AF:AF,'Ф 2 ИП (С)'!$B:$B,$B53,'Ф 2 ИП (С)'!$D:$D,$D53)</f>
        <v>0</v>
      </c>
      <c r="AG53" s="540">
        <f>SUMIFS('Ф 2 ИП (С)'!AG:AG,'Ф 2 ИП (С)'!$B:$B,$B53,'Ф 2 ИП (С)'!$D:$D,$D53)</f>
        <v>0</v>
      </c>
      <c r="AH53" s="540">
        <f>SUMIFS('Ф 2 ИП (С)'!AH:AH,'Ф 2 ИП (С)'!$B:$B,$B53,'Ф 2 ИП (С)'!$D:$D,$D53)</f>
        <v>0</v>
      </c>
      <c r="AI53" s="540">
        <f>SUMIFS('Ф 2 ИП (С)'!AI:AI,'Ф 2 ИП (С)'!$B:$B,$B53,'Ф 2 ИП (С)'!$D:$D,$D53)</f>
        <v>0</v>
      </c>
      <c r="AJ53" s="540">
        <f>SUMIFS('Ф 2 ИП (С)'!AJ:AJ,'Ф 2 ИП (С)'!$B:$B,$B53,'Ф 2 ИП (С)'!$D:$D,$D53)</f>
        <v>0</v>
      </c>
      <c r="AK53" s="540">
        <f>SUMIFS('Ф 2 ИП (С)'!AK:AK,'Ф 2 ИП (С)'!$B:$B,$B53,'Ф 2 ИП (С)'!$D:$D,$D53)</f>
        <v>0</v>
      </c>
      <c r="AL53" s="540">
        <f>SUMIFS('Ф 2 ИП (С)'!AL:AL,'Ф 2 ИП (С)'!$B:$B,$B53,'Ф 2 ИП (С)'!$D:$D,$D53)</f>
        <v>0</v>
      </c>
      <c r="AM53" s="540">
        <f>SUMIFS('Ф 2 ИП (С)'!AM:AM,'Ф 2 ИП (С)'!$B:$B,$B53,'Ф 2 ИП (С)'!$D:$D,$D53)</f>
        <v>0</v>
      </c>
      <c r="AN53" s="540">
        <f>SUMIFS('Ф 2 ИП (С)'!AN:AN,'Ф 2 ИП (С)'!$B:$B,$B53,'Ф 2 ИП (С)'!$D:$D,$D53)</f>
        <v>0</v>
      </c>
      <c r="AO53" s="624">
        <f>SUMIFS('Ф 2 ИП (С)'!AO:AO,'Ф 2 ИП (С)'!$B:$B,$B53,'Ф 2 ИП (С)'!$D:$D,$D53)</f>
        <v>0</v>
      </c>
      <c r="AP53" s="562"/>
      <c r="AQ53" s="671"/>
    </row>
    <row r="54" spans="1:43" s="217" customFormat="1" ht="45" x14ac:dyDescent="0.2">
      <c r="A54" s="228" t="s">
        <v>769</v>
      </c>
      <c r="B54" s="216" t="s">
        <v>1231</v>
      </c>
      <c r="C54" s="216" t="s">
        <v>698</v>
      </c>
      <c r="D54" s="216" t="s">
        <v>1248</v>
      </c>
      <c r="E54" s="140" t="s">
        <v>1242</v>
      </c>
      <c r="F54" s="140" t="s">
        <v>1243</v>
      </c>
      <c r="G54" s="140" t="s">
        <v>1244</v>
      </c>
      <c r="H54" s="140" t="s">
        <v>1245</v>
      </c>
      <c r="I54" s="544" t="s">
        <v>418</v>
      </c>
      <c r="J54" s="544" t="s">
        <v>625</v>
      </c>
      <c r="K54" s="540">
        <v>7083.9083718132224</v>
      </c>
      <c r="L54" s="540">
        <v>6216.55</v>
      </c>
      <c r="M54" s="540"/>
      <c r="N54" s="540">
        <v>0</v>
      </c>
      <c r="O54" s="540">
        <v>639.55999999999995</v>
      </c>
      <c r="P54" s="540">
        <v>0</v>
      </c>
      <c r="Q54" s="540">
        <v>6070.4795829126606</v>
      </c>
      <c r="R54" s="540">
        <v>373.87012490056208</v>
      </c>
      <c r="S54" s="540">
        <f>SUMIFS('Ф 2 ИП (С)'!S:S,'Ф 2 ИП (С)'!$B:$B,$B54,'Ф 2 ИП (С)'!$D:$D,$D54)</f>
        <v>0</v>
      </c>
      <c r="T54" s="540">
        <f>SUMIFS('Ф 2 ИП (С)'!T:T,'Ф 2 ИП (С)'!$B:$B,$B54,'Ф 2 ИП (С)'!$D:$D,$D54)</f>
        <v>0</v>
      </c>
      <c r="U54" s="540">
        <f>SUMIFS('Ф 2 ИП (С)'!U:U,'Ф 2 ИП (С)'!$B:$B,$B54,'Ф 2 ИП (С)'!$D:$D,$D54)</f>
        <v>0</v>
      </c>
      <c r="V54" s="540">
        <f>SUMIFS('Ф 2 ИП (С)'!V:V,'Ф 2 ИП (С)'!$B:$B,$B54,'Ф 2 ИП (С)'!$D:$D,$D54)</f>
        <v>-3.979039320256561E-13</v>
      </c>
      <c r="W54" s="540">
        <f>SUMIFS('Ф 2 ИП (С)'!W:W,'Ф 2 ИП (С)'!$B:$B,$B54,'Ф 2 ИП (С)'!$D:$D,$D54)</f>
        <v>0</v>
      </c>
      <c r="X54" s="540">
        <f>SUMIFS('Ф 2 ИП (С)'!X:X,'Ф 2 ИП (С)'!$B:$B,$B54,'Ф 2 ИП (С)'!$D:$D,$D54)</f>
        <v>0</v>
      </c>
      <c r="Y54" s="540">
        <f>SUMIFS('Ф 2 ИП (С)'!Y:Y,'Ф 2 ИП (С)'!$B:$B,$B54,'Ф 2 ИП (С)'!$D:$D,$D54)</f>
        <v>0</v>
      </c>
      <c r="Z54" s="540">
        <f>SUMIFS('Ф 2 ИП (С)'!Z:Z,'Ф 2 ИП (С)'!$B:$B,$B54,'Ф 2 ИП (С)'!$D:$D,$D54)</f>
        <v>0</v>
      </c>
      <c r="AA54" s="540">
        <f>SUMIFS('Ф 2 ИП (С)'!AA:AA,'Ф 2 ИП (С)'!$B:$B,$B54,'Ф 2 ИП (С)'!$D:$D,$D54)</f>
        <v>0</v>
      </c>
      <c r="AB54" s="540">
        <f>SUMIFS('Ф 2 ИП (С)'!AB:AB,'Ф 2 ИП (С)'!$B:$B,$B54,'Ф 2 ИП (С)'!$D:$D,$D54)</f>
        <v>0</v>
      </c>
      <c r="AC54" s="540">
        <f>SUMIFS('Ф 2 ИП (С)'!AC:AC,'Ф 2 ИП (С)'!$B:$B,$B54,'Ф 2 ИП (С)'!$D:$D,$D54)</f>
        <v>0</v>
      </c>
      <c r="AD54" s="540">
        <f>SUMIFS('Ф 2 ИП (С)'!AD:AD,'Ф 2 ИП (С)'!$B:$B,$B54,'Ф 2 ИП (С)'!$D:$D,$D54)</f>
        <v>0</v>
      </c>
      <c r="AE54" s="540">
        <f>SUMIFS('Ф 2 ИП (С)'!AE:AE,'Ф 2 ИП (С)'!$B:$B,$B54,'Ф 2 ИП (С)'!$D:$D,$D54)</f>
        <v>0</v>
      </c>
      <c r="AF54" s="540">
        <f>SUMIFS('Ф 2 ИП (С)'!AF:AF,'Ф 2 ИП (С)'!$B:$B,$B54,'Ф 2 ИП (С)'!$D:$D,$D54)</f>
        <v>0</v>
      </c>
      <c r="AG54" s="540">
        <f>SUMIFS('Ф 2 ИП (С)'!AG:AG,'Ф 2 ИП (С)'!$B:$B,$B54,'Ф 2 ИП (С)'!$D:$D,$D54)</f>
        <v>0</v>
      </c>
      <c r="AH54" s="540">
        <f>SUMIFS('Ф 2 ИП (С)'!AH:AH,'Ф 2 ИП (С)'!$B:$B,$B54,'Ф 2 ИП (С)'!$D:$D,$D54)</f>
        <v>0</v>
      </c>
      <c r="AI54" s="540">
        <f>SUMIFS('Ф 2 ИП (С)'!AI:AI,'Ф 2 ИП (С)'!$B:$B,$B54,'Ф 2 ИП (С)'!$D:$D,$D54)</f>
        <v>0</v>
      </c>
      <c r="AJ54" s="540">
        <f>SUMIFS('Ф 2 ИП (С)'!AJ:AJ,'Ф 2 ИП (С)'!$B:$B,$B54,'Ф 2 ИП (С)'!$D:$D,$D54)</f>
        <v>0</v>
      </c>
      <c r="AK54" s="540">
        <f>SUMIFS('Ф 2 ИП (С)'!AK:AK,'Ф 2 ИП (С)'!$B:$B,$B54,'Ф 2 ИП (С)'!$D:$D,$D54)</f>
        <v>0</v>
      </c>
      <c r="AL54" s="540">
        <f>SUMIFS('Ф 2 ИП (С)'!AL:AL,'Ф 2 ИП (С)'!$B:$B,$B54,'Ф 2 ИП (С)'!$D:$D,$D54)</f>
        <v>0</v>
      </c>
      <c r="AM54" s="540">
        <f>SUMIFS('Ф 2 ИП (С)'!AM:AM,'Ф 2 ИП (С)'!$B:$B,$B54,'Ф 2 ИП (С)'!$D:$D,$D54)</f>
        <v>0</v>
      </c>
      <c r="AN54" s="540">
        <f>SUMIFS('Ф 2 ИП (С)'!AN:AN,'Ф 2 ИП (С)'!$B:$B,$B54,'Ф 2 ИП (С)'!$D:$D,$D54)</f>
        <v>0</v>
      </c>
      <c r="AO54" s="624">
        <f>SUMIFS('Ф 2 ИП (С)'!AO:AO,'Ф 2 ИП (С)'!$B:$B,$B54,'Ф 2 ИП (С)'!$D:$D,$D54)</f>
        <v>0</v>
      </c>
      <c r="AP54" s="562"/>
      <c r="AQ54" s="671"/>
    </row>
    <row r="55" spans="1:43" s="217" customFormat="1" ht="45" x14ac:dyDescent="0.2">
      <c r="A55" s="228" t="s">
        <v>770</v>
      </c>
      <c r="B55" s="216" t="s">
        <v>1232</v>
      </c>
      <c r="C55" s="216" t="s">
        <v>698</v>
      </c>
      <c r="D55" s="216" t="s">
        <v>1257</v>
      </c>
      <c r="E55" s="140" t="s">
        <v>1242</v>
      </c>
      <c r="F55" s="140" t="s">
        <v>1243</v>
      </c>
      <c r="G55" s="140" t="s">
        <v>1244</v>
      </c>
      <c r="H55" s="140" t="s">
        <v>1255</v>
      </c>
      <c r="I55" s="544" t="s">
        <v>418</v>
      </c>
      <c r="J55" s="544" t="s">
        <v>625</v>
      </c>
      <c r="K55" s="540">
        <v>6104.4760364089889</v>
      </c>
      <c r="L55" s="540">
        <v>5357.04</v>
      </c>
      <c r="M55" s="540"/>
      <c r="N55" s="540">
        <v>0</v>
      </c>
      <c r="O55" s="540">
        <v>551.13</v>
      </c>
      <c r="P55" s="540">
        <v>0</v>
      </c>
      <c r="Q55" s="540">
        <v>5231.1655089794876</v>
      </c>
      <c r="R55" s="540">
        <v>322.17825222950142</v>
      </c>
      <c r="S55" s="540">
        <f>SUMIFS('Ф 2 ИП (С)'!S:S,'Ф 2 ИП (С)'!$B:$B,$B55,'Ф 2 ИП (С)'!$D:$D,$D55)</f>
        <v>0</v>
      </c>
      <c r="T55" s="540">
        <f>SUMIFS('Ф 2 ИП (С)'!T:T,'Ф 2 ИП (С)'!$B:$B,$B55,'Ф 2 ИП (С)'!$D:$D,$D55)</f>
        <v>0</v>
      </c>
      <c r="U55" s="540">
        <f>SUMIFS('Ф 2 ИП (С)'!U:U,'Ф 2 ИП (С)'!$B:$B,$B55,'Ф 2 ИП (С)'!$D:$D,$D55)</f>
        <v>0</v>
      </c>
      <c r="V55" s="540">
        <f>SUMIFS('Ф 2 ИП (С)'!V:V,'Ф 2 ИП (С)'!$B:$B,$B55,'Ф 2 ИП (С)'!$D:$D,$D55)</f>
        <v>0</v>
      </c>
      <c r="W55" s="540">
        <f>SUMIFS('Ф 2 ИП (С)'!W:W,'Ф 2 ИП (С)'!$B:$B,$B55,'Ф 2 ИП (С)'!$D:$D,$D55)</f>
        <v>0</v>
      </c>
      <c r="X55" s="540">
        <f>SUMIFS('Ф 2 ИП (С)'!X:X,'Ф 2 ИП (С)'!$B:$B,$B55,'Ф 2 ИП (С)'!$D:$D,$D55)</f>
        <v>0</v>
      </c>
      <c r="Y55" s="540">
        <f>SUMIFS('Ф 2 ИП (С)'!Y:Y,'Ф 2 ИП (С)'!$B:$B,$B55,'Ф 2 ИП (С)'!$D:$D,$D55)</f>
        <v>0</v>
      </c>
      <c r="Z55" s="540">
        <f>SUMIFS('Ф 2 ИП (С)'!Z:Z,'Ф 2 ИП (С)'!$B:$B,$B55,'Ф 2 ИП (С)'!$D:$D,$D55)</f>
        <v>0</v>
      </c>
      <c r="AA55" s="540">
        <f>SUMIFS('Ф 2 ИП (С)'!AA:AA,'Ф 2 ИП (С)'!$B:$B,$B55,'Ф 2 ИП (С)'!$D:$D,$D55)</f>
        <v>0</v>
      </c>
      <c r="AB55" s="540">
        <f>SUMIFS('Ф 2 ИП (С)'!AB:AB,'Ф 2 ИП (С)'!$B:$B,$B55,'Ф 2 ИП (С)'!$D:$D,$D55)</f>
        <v>0</v>
      </c>
      <c r="AC55" s="540">
        <f>SUMIFS('Ф 2 ИП (С)'!AC:AC,'Ф 2 ИП (С)'!$B:$B,$B55,'Ф 2 ИП (С)'!$D:$D,$D55)</f>
        <v>0</v>
      </c>
      <c r="AD55" s="540">
        <f>SUMIFS('Ф 2 ИП (С)'!AD:AD,'Ф 2 ИП (С)'!$B:$B,$B55,'Ф 2 ИП (С)'!$D:$D,$D55)</f>
        <v>0</v>
      </c>
      <c r="AE55" s="540">
        <f>SUMIFS('Ф 2 ИП (С)'!AE:AE,'Ф 2 ИП (С)'!$B:$B,$B55,'Ф 2 ИП (С)'!$D:$D,$D55)</f>
        <v>0</v>
      </c>
      <c r="AF55" s="540">
        <f>SUMIFS('Ф 2 ИП (С)'!AF:AF,'Ф 2 ИП (С)'!$B:$B,$B55,'Ф 2 ИП (С)'!$D:$D,$D55)</f>
        <v>0</v>
      </c>
      <c r="AG55" s="540">
        <f>SUMIFS('Ф 2 ИП (С)'!AG:AG,'Ф 2 ИП (С)'!$B:$B,$B55,'Ф 2 ИП (С)'!$D:$D,$D55)</f>
        <v>0</v>
      </c>
      <c r="AH55" s="540">
        <f>SUMIFS('Ф 2 ИП (С)'!AH:AH,'Ф 2 ИП (С)'!$B:$B,$B55,'Ф 2 ИП (С)'!$D:$D,$D55)</f>
        <v>0</v>
      </c>
      <c r="AI55" s="540">
        <f>SUMIFS('Ф 2 ИП (С)'!AI:AI,'Ф 2 ИП (С)'!$B:$B,$B55,'Ф 2 ИП (С)'!$D:$D,$D55)</f>
        <v>0</v>
      </c>
      <c r="AJ55" s="540">
        <f>SUMIFS('Ф 2 ИП (С)'!AJ:AJ,'Ф 2 ИП (С)'!$B:$B,$B55,'Ф 2 ИП (С)'!$D:$D,$D55)</f>
        <v>0</v>
      </c>
      <c r="AK55" s="540">
        <f>SUMIFS('Ф 2 ИП (С)'!AK:AK,'Ф 2 ИП (С)'!$B:$B,$B55,'Ф 2 ИП (С)'!$D:$D,$D55)</f>
        <v>0</v>
      </c>
      <c r="AL55" s="540">
        <f>SUMIFS('Ф 2 ИП (С)'!AL:AL,'Ф 2 ИП (С)'!$B:$B,$B55,'Ф 2 ИП (С)'!$D:$D,$D55)</f>
        <v>0</v>
      </c>
      <c r="AM55" s="540">
        <f>SUMIFS('Ф 2 ИП (С)'!AM:AM,'Ф 2 ИП (С)'!$B:$B,$B55,'Ф 2 ИП (С)'!$D:$D,$D55)</f>
        <v>0</v>
      </c>
      <c r="AN55" s="540">
        <f>SUMIFS('Ф 2 ИП (С)'!AN:AN,'Ф 2 ИП (С)'!$B:$B,$B55,'Ф 2 ИП (С)'!$D:$D,$D55)</f>
        <v>0</v>
      </c>
      <c r="AO55" s="624">
        <f>SUMIFS('Ф 2 ИП (С)'!AO:AO,'Ф 2 ИП (С)'!$B:$B,$B55,'Ф 2 ИП (С)'!$D:$D,$D55)</f>
        <v>0</v>
      </c>
      <c r="AP55" s="562"/>
      <c r="AQ55" s="671"/>
    </row>
    <row r="56" spans="1:43" s="217" customFormat="1" ht="45" x14ac:dyDescent="0.2">
      <c r="A56" s="228" t="s">
        <v>771</v>
      </c>
      <c r="B56" s="216" t="s">
        <v>1233</v>
      </c>
      <c r="C56" s="216" t="s">
        <v>698</v>
      </c>
      <c r="D56" s="216" t="s">
        <v>1250</v>
      </c>
      <c r="E56" s="140" t="s">
        <v>1242</v>
      </c>
      <c r="F56" s="140" t="s">
        <v>1243</v>
      </c>
      <c r="G56" s="140" t="s">
        <v>1244</v>
      </c>
      <c r="H56" s="140" t="s">
        <v>1254</v>
      </c>
      <c r="I56" s="544" t="s">
        <v>418</v>
      </c>
      <c r="J56" s="544" t="s">
        <v>625</v>
      </c>
      <c r="K56" s="540">
        <f>SUMIFS('Ф 2 ИП (С)'!K:K,'Ф 2 ИП (С)'!$B:$B,$B56,'Ф 2 ИП (С)'!$D:$D,$D56)</f>
        <v>7485.5792120671322</v>
      </c>
      <c r="L56" s="540">
        <f>SUMIFS('Ф 2 ИП (С)'!L:L,'Ф 2 ИП (С)'!$B:$B,$B56,'Ф 2 ИП (С)'!$D:$D,$D56)</f>
        <v>6569.04</v>
      </c>
      <c r="M56" s="540">
        <f>SUMIFS('Ф 2 ИП (С)'!M:M,'Ф 2 ИП (С)'!$B:$B,$B56,'Ф 2 ИП (С)'!$D:$D,$D56)</f>
        <v>0</v>
      </c>
      <c r="N56" s="540">
        <f>SUMIFS('Ф 2 ИП (С)'!N:N,'Ф 2 ИП (С)'!$B:$B,$B56,'Ф 2 ИП (С)'!$D:$D,$D56)</f>
        <v>0</v>
      </c>
      <c r="O56" s="540">
        <f>SUMIFS('Ф 2 ИП (С)'!O:O,'Ф 2 ИП (С)'!$B:$B,$B56,'Ф 2 ИП (С)'!$D:$D,$D56)</f>
        <v>675.82283519999999</v>
      </c>
      <c r="P56" s="540">
        <f>SUMIFS('Ф 2 ИП (С)'!P:P,'Ф 2 ИП (С)'!$B:$B,$B56,'Ф 2 ИП (С)'!$D:$D,$D56)</f>
        <v>0</v>
      </c>
      <c r="Q56" s="540">
        <f>SUMIFS('Ф 2 ИП (С)'!Q:Q,'Ф 2 ИП (С)'!$B:$B,$B56,'Ф 2 ИП (С)'!$D:$D,$D56)</f>
        <v>6414.6871173458885</v>
      </c>
      <c r="R56" s="540">
        <f>SUMIFS('Ф 2 ИП (С)'!R:R,'Ф 2 ИП (С)'!$B:$B,$B56,'Ф 2 ИП (С)'!$D:$D,$D56)</f>
        <v>395.06925952124379</v>
      </c>
      <c r="S56" s="540">
        <f>SUMIFS('Ф 2 ИП (С)'!S:S,'Ф 2 ИП (С)'!$B:$B,$B56,'Ф 2 ИП (С)'!$D:$D,$D56)</f>
        <v>0</v>
      </c>
      <c r="T56" s="540">
        <f>SUMIFS('Ф 2 ИП (С)'!T:T,'Ф 2 ИП (С)'!$B:$B,$B56,'Ф 2 ИП (С)'!$D:$D,$D56)</f>
        <v>0</v>
      </c>
      <c r="U56" s="540">
        <f>SUMIFS('Ф 2 ИП (С)'!U:U,'Ф 2 ИП (С)'!$B:$B,$B56,'Ф 2 ИП (С)'!$D:$D,$D56)</f>
        <v>0</v>
      </c>
      <c r="V56" s="540">
        <f>SUMIFS('Ф 2 ИП (С)'!V:V,'Ф 2 ИП (С)'!$B:$B,$B56,'Ф 2 ИП (С)'!$D:$D,$D56)</f>
        <v>2.2737367544323206E-13</v>
      </c>
      <c r="W56" s="540">
        <f>SUMIFS('Ф 2 ИП (С)'!W:W,'Ф 2 ИП (С)'!$B:$B,$B56,'Ф 2 ИП (С)'!$D:$D,$D56)</f>
        <v>0</v>
      </c>
      <c r="X56" s="540">
        <f>SUMIFS('Ф 2 ИП (С)'!X:X,'Ф 2 ИП (С)'!$B:$B,$B56,'Ф 2 ИП (С)'!$D:$D,$D56)</f>
        <v>0</v>
      </c>
      <c r="Y56" s="540">
        <f>SUMIFS('Ф 2 ИП (С)'!Y:Y,'Ф 2 ИП (С)'!$B:$B,$B56,'Ф 2 ИП (С)'!$D:$D,$D56)</f>
        <v>0</v>
      </c>
      <c r="Z56" s="540">
        <f>SUMIFS('Ф 2 ИП (С)'!Z:Z,'Ф 2 ИП (С)'!$B:$B,$B56,'Ф 2 ИП (С)'!$D:$D,$D56)</f>
        <v>0</v>
      </c>
      <c r="AA56" s="540">
        <f>SUMIFS('Ф 2 ИП (С)'!AA:AA,'Ф 2 ИП (С)'!$B:$B,$B56,'Ф 2 ИП (С)'!$D:$D,$D56)</f>
        <v>0</v>
      </c>
      <c r="AB56" s="540">
        <f>SUMIFS('Ф 2 ИП (С)'!AB:AB,'Ф 2 ИП (С)'!$B:$B,$B56,'Ф 2 ИП (С)'!$D:$D,$D56)</f>
        <v>0</v>
      </c>
      <c r="AC56" s="540">
        <f>SUMIFS('Ф 2 ИП (С)'!AC:AC,'Ф 2 ИП (С)'!$B:$B,$B56,'Ф 2 ИП (С)'!$D:$D,$D56)</f>
        <v>0</v>
      </c>
      <c r="AD56" s="540">
        <f>SUMIFS('Ф 2 ИП (С)'!AD:AD,'Ф 2 ИП (С)'!$B:$B,$B56,'Ф 2 ИП (С)'!$D:$D,$D56)</f>
        <v>0</v>
      </c>
      <c r="AE56" s="540">
        <f>SUMIFS('Ф 2 ИП (С)'!AE:AE,'Ф 2 ИП (С)'!$B:$B,$B56,'Ф 2 ИП (С)'!$D:$D,$D56)</f>
        <v>0</v>
      </c>
      <c r="AF56" s="540">
        <f>SUMIFS('Ф 2 ИП (С)'!AF:AF,'Ф 2 ИП (С)'!$B:$B,$B56,'Ф 2 ИП (С)'!$D:$D,$D56)</f>
        <v>0</v>
      </c>
      <c r="AG56" s="540">
        <f>SUMIFS('Ф 2 ИП (С)'!AG:AG,'Ф 2 ИП (С)'!$B:$B,$B56,'Ф 2 ИП (С)'!$D:$D,$D56)</f>
        <v>0</v>
      </c>
      <c r="AH56" s="540">
        <f>SUMIFS('Ф 2 ИП (С)'!AH:AH,'Ф 2 ИП (С)'!$B:$B,$B56,'Ф 2 ИП (С)'!$D:$D,$D56)</f>
        <v>0</v>
      </c>
      <c r="AI56" s="540">
        <f>SUMIFS('Ф 2 ИП (С)'!AI:AI,'Ф 2 ИП (С)'!$B:$B,$B56,'Ф 2 ИП (С)'!$D:$D,$D56)</f>
        <v>0</v>
      </c>
      <c r="AJ56" s="540">
        <f>SUMIFS('Ф 2 ИП (С)'!AJ:AJ,'Ф 2 ИП (С)'!$B:$B,$B56,'Ф 2 ИП (С)'!$D:$D,$D56)</f>
        <v>0</v>
      </c>
      <c r="AK56" s="540">
        <f>SUMIFS('Ф 2 ИП (С)'!AK:AK,'Ф 2 ИП (С)'!$B:$B,$B56,'Ф 2 ИП (С)'!$D:$D,$D56)</f>
        <v>0</v>
      </c>
      <c r="AL56" s="540">
        <f>SUMIFS('Ф 2 ИП (С)'!AL:AL,'Ф 2 ИП (С)'!$B:$B,$B56,'Ф 2 ИП (С)'!$D:$D,$D56)</f>
        <v>0</v>
      </c>
      <c r="AM56" s="540">
        <f>SUMIFS('Ф 2 ИП (С)'!AM:AM,'Ф 2 ИП (С)'!$B:$B,$B56,'Ф 2 ИП (С)'!$D:$D,$D56)</f>
        <v>0</v>
      </c>
      <c r="AN56" s="540">
        <f>SUMIFS('Ф 2 ИП (С)'!AN:AN,'Ф 2 ИП (С)'!$B:$B,$B56,'Ф 2 ИП (С)'!$D:$D,$D56)</f>
        <v>0</v>
      </c>
      <c r="AO56" s="624">
        <f>SUMIFS('Ф 2 ИП (С)'!AO:AO,'Ф 2 ИП (С)'!$B:$B,$B56,'Ф 2 ИП (С)'!$D:$D,$D56)</f>
        <v>0</v>
      </c>
      <c r="AP56" s="562"/>
      <c r="AQ56" s="671"/>
    </row>
    <row r="57" spans="1:43" s="217" customFormat="1" ht="45" x14ac:dyDescent="0.2">
      <c r="A57" s="228" t="s">
        <v>772</v>
      </c>
      <c r="B57" s="216" t="s">
        <v>1234</v>
      </c>
      <c r="C57" s="216" t="s">
        <v>698</v>
      </c>
      <c r="D57" s="216" t="s">
        <v>1251</v>
      </c>
      <c r="E57" s="140" t="s">
        <v>1242</v>
      </c>
      <c r="F57" s="140" t="s">
        <v>1243</v>
      </c>
      <c r="G57" s="140" t="s">
        <v>1244</v>
      </c>
      <c r="H57" s="140" t="s">
        <v>1256</v>
      </c>
      <c r="I57" s="544" t="s">
        <v>418</v>
      </c>
      <c r="J57" s="544" t="s">
        <v>625</v>
      </c>
      <c r="K57" s="540">
        <f>SUMIFS('Ф 2 ИП (С)'!K:K,'Ф 2 ИП (С)'!$B:$B,$B57,'Ф 2 ИП (С)'!$D:$D,$D57)</f>
        <v>7337.3720206838816</v>
      </c>
      <c r="L57" s="540">
        <f>SUMIFS('Ф 2 ИП (С)'!L:L,'Ф 2 ИП (С)'!$B:$B,$B57,'Ф 2 ИП (С)'!$D:$D,$D57)</f>
        <v>6438.75</v>
      </c>
      <c r="M57" s="540">
        <f>SUMIFS('Ф 2 ИП (С)'!M:M,'Ф 2 ИП (С)'!$B:$B,$B57,'Ф 2 ИП (С)'!$D:$D,$D57)</f>
        <v>0</v>
      </c>
      <c r="N57" s="540">
        <f>SUMIFS('Ф 2 ИП (С)'!N:N,'Ф 2 ИП (С)'!$B:$B,$B57,'Ф 2 ИП (С)'!$D:$D,$D57)</f>
        <v>0</v>
      </c>
      <c r="O57" s="540">
        <f>SUMIFS('Ф 2 ИП (С)'!O:O,'Ф 2 ИП (С)'!$B:$B,$B57,'Ф 2 ИП (С)'!$D:$D,$D57)</f>
        <v>662.68</v>
      </c>
      <c r="P57" s="540">
        <f>SUMIFS('Ф 2 ИП (С)'!P:P,'Ф 2 ИП (С)'!$B:$B,$B57,'Ф 2 ИП (С)'!$D:$D,$D57)</f>
        <v>0</v>
      </c>
      <c r="Q57" s="540">
        <f>SUMIFS('Ф 2 ИП (С)'!Q:Q,'Ф 2 ИП (С)'!$B:$B,$B57,'Ф 2 ИП (С)'!$D:$D,$D57)</f>
        <v>6287.4585444465001</v>
      </c>
      <c r="R57" s="540">
        <f>SUMIFS('Ф 2 ИП (С)'!R:R,'Ф 2 ИП (С)'!$B:$B,$B57,'Ф 2 ИП (С)'!$D:$D,$D57)</f>
        <v>387.23347623738147</v>
      </c>
      <c r="S57" s="540">
        <f>SUMIFS('Ф 2 ИП (С)'!S:S,'Ф 2 ИП (С)'!$B:$B,$B57,'Ф 2 ИП (С)'!$D:$D,$D57)</f>
        <v>0</v>
      </c>
      <c r="T57" s="540">
        <f>SUMIFS('Ф 2 ИП (С)'!T:T,'Ф 2 ИП (С)'!$B:$B,$B57,'Ф 2 ИП (С)'!$D:$D,$D57)</f>
        <v>0</v>
      </c>
      <c r="U57" s="540">
        <f>SUMIFS('Ф 2 ИП (С)'!U:U,'Ф 2 ИП (С)'!$B:$B,$B57,'Ф 2 ИП (С)'!$D:$D,$D57)</f>
        <v>0</v>
      </c>
      <c r="V57" s="540">
        <f>SUMIFS('Ф 2 ИП (С)'!V:V,'Ф 2 ИП (С)'!$B:$B,$B57,'Ф 2 ИП (С)'!$D:$D,$D57)</f>
        <v>-2.8421709430404007E-13</v>
      </c>
      <c r="W57" s="540">
        <f>SUMIFS('Ф 2 ИП (С)'!W:W,'Ф 2 ИП (С)'!$B:$B,$B57,'Ф 2 ИП (С)'!$D:$D,$D57)</f>
        <v>0</v>
      </c>
      <c r="X57" s="540">
        <f>SUMIFS('Ф 2 ИП (С)'!X:X,'Ф 2 ИП (С)'!$B:$B,$B57,'Ф 2 ИП (С)'!$D:$D,$D57)</f>
        <v>0</v>
      </c>
      <c r="Y57" s="540">
        <f>SUMIFS('Ф 2 ИП (С)'!Y:Y,'Ф 2 ИП (С)'!$B:$B,$B57,'Ф 2 ИП (С)'!$D:$D,$D57)</f>
        <v>0</v>
      </c>
      <c r="Z57" s="540">
        <f>SUMIFS('Ф 2 ИП (С)'!Z:Z,'Ф 2 ИП (С)'!$B:$B,$B57,'Ф 2 ИП (С)'!$D:$D,$D57)</f>
        <v>0</v>
      </c>
      <c r="AA57" s="540">
        <f>SUMIFS('Ф 2 ИП (С)'!AA:AA,'Ф 2 ИП (С)'!$B:$B,$B57,'Ф 2 ИП (С)'!$D:$D,$D57)</f>
        <v>0</v>
      </c>
      <c r="AB57" s="540">
        <f>SUMIFS('Ф 2 ИП (С)'!AB:AB,'Ф 2 ИП (С)'!$B:$B,$B57,'Ф 2 ИП (С)'!$D:$D,$D57)</f>
        <v>0</v>
      </c>
      <c r="AC57" s="540">
        <f>SUMIFS('Ф 2 ИП (С)'!AC:AC,'Ф 2 ИП (С)'!$B:$B,$B57,'Ф 2 ИП (С)'!$D:$D,$D57)</f>
        <v>0</v>
      </c>
      <c r="AD57" s="540">
        <f>SUMIFS('Ф 2 ИП (С)'!AD:AD,'Ф 2 ИП (С)'!$B:$B,$B57,'Ф 2 ИП (С)'!$D:$D,$D57)</f>
        <v>0</v>
      </c>
      <c r="AE57" s="540">
        <f>SUMIFS('Ф 2 ИП (С)'!AE:AE,'Ф 2 ИП (С)'!$B:$B,$B57,'Ф 2 ИП (С)'!$D:$D,$D57)</f>
        <v>0</v>
      </c>
      <c r="AF57" s="540">
        <f>SUMIFS('Ф 2 ИП (С)'!AF:AF,'Ф 2 ИП (С)'!$B:$B,$B57,'Ф 2 ИП (С)'!$D:$D,$D57)</f>
        <v>0</v>
      </c>
      <c r="AG57" s="540">
        <f>SUMIFS('Ф 2 ИП (С)'!AG:AG,'Ф 2 ИП (С)'!$B:$B,$B57,'Ф 2 ИП (С)'!$D:$D,$D57)</f>
        <v>0</v>
      </c>
      <c r="AH57" s="540">
        <f>SUMIFS('Ф 2 ИП (С)'!AH:AH,'Ф 2 ИП (С)'!$B:$B,$B57,'Ф 2 ИП (С)'!$D:$D,$D57)</f>
        <v>0</v>
      </c>
      <c r="AI57" s="540">
        <f>SUMIFS('Ф 2 ИП (С)'!AI:AI,'Ф 2 ИП (С)'!$B:$B,$B57,'Ф 2 ИП (С)'!$D:$D,$D57)</f>
        <v>0</v>
      </c>
      <c r="AJ57" s="540">
        <f>SUMIFS('Ф 2 ИП (С)'!AJ:AJ,'Ф 2 ИП (С)'!$B:$B,$B57,'Ф 2 ИП (С)'!$D:$D,$D57)</f>
        <v>0</v>
      </c>
      <c r="AK57" s="540">
        <f>SUMIFS('Ф 2 ИП (С)'!AK:AK,'Ф 2 ИП (С)'!$B:$B,$B57,'Ф 2 ИП (С)'!$D:$D,$D57)</f>
        <v>0</v>
      </c>
      <c r="AL57" s="540">
        <f>SUMIFS('Ф 2 ИП (С)'!AL:AL,'Ф 2 ИП (С)'!$B:$B,$B57,'Ф 2 ИП (С)'!$D:$D,$D57)</f>
        <v>0</v>
      </c>
      <c r="AM57" s="540">
        <f>SUMIFS('Ф 2 ИП (С)'!AM:AM,'Ф 2 ИП (С)'!$B:$B,$B57,'Ф 2 ИП (С)'!$D:$D,$D57)</f>
        <v>0</v>
      </c>
      <c r="AN57" s="540">
        <f>SUMIFS('Ф 2 ИП (С)'!AN:AN,'Ф 2 ИП (С)'!$B:$B,$B57,'Ф 2 ИП (С)'!$D:$D,$D57)</f>
        <v>0</v>
      </c>
      <c r="AO57" s="624">
        <f>SUMIFS('Ф 2 ИП (С)'!AO:AO,'Ф 2 ИП (С)'!$B:$B,$B57,'Ф 2 ИП (С)'!$D:$D,$D57)</f>
        <v>0</v>
      </c>
      <c r="AP57" s="562"/>
      <c r="AQ57" s="671"/>
    </row>
    <row r="58" spans="1:43" s="217" customFormat="1" ht="45" x14ac:dyDescent="0.2">
      <c r="A58" s="228" t="s">
        <v>773</v>
      </c>
      <c r="B58" s="216" t="s">
        <v>1235</v>
      </c>
      <c r="C58" s="216" t="s">
        <v>698</v>
      </c>
      <c r="D58" s="216" t="s">
        <v>1252</v>
      </c>
      <c r="E58" s="140" t="s">
        <v>1242</v>
      </c>
      <c r="F58" s="140" t="s">
        <v>1243</v>
      </c>
      <c r="G58" s="140" t="s">
        <v>1244</v>
      </c>
      <c r="H58" s="140" t="s">
        <v>1255</v>
      </c>
      <c r="I58" s="544" t="s">
        <v>418</v>
      </c>
      <c r="J58" s="544" t="s">
        <v>625</v>
      </c>
      <c r="K58" s="540">
        <f>SUMIFS('Ф 2 ИП (С)'!K:K,'Ф 2 ИП (С)'!$B:$B,$B58,'Ф 2 ИП (С)'!$D:$D,$D58)</f>
        <v>6104.4760364089889</v>
      </c>
      <c r="L58" s="540">
        <f>SUMIFS('Ф 2 ИП (С)'!L:L,'Ф 2 ИП (С)'!$B:$B,$B58,'Ф 2 ИП (С)'!$D:$D,$D58)</f>
        <v>5357.04</v>
      </c>
      <c r="M58" s="540">
        <f>SUMIFS('Ф 2 ИП (С)'!M:M,'Ф 2 ИП (С)'!$B:$B,$B58,'Ф 2 ИП (С)'!$D:$D,$D58)</f>
        <v>0</v>
      </c>
      <c r="N58" s="540">
        <f>SUMIFS('Ф 2 ИП (С)'!N:N,'Ф 2 ИП (С)'!$B:$B,$B58,'Ф 2 ИП (С)'!$D:$D,$D58)</f>
        <v>0</v>
      </c>
      <c r="O58" s="540">
        <f>SUMIFS('Ф 2 ИП (С)'!O:O,'Ф 2 ИП (С)'!$B:$B,$B58,'Ф 2 ИП (С)'!$D:$D,$D58)</f>
        <v>551.13227519999998</v>
      </c>
      <c r="P58" s="540">
        <f>SUMIFS('Ф 2 ИП (С)'!P:P,'Ф 2 ИП (С)'!$B:$B,$B58,'Ф 2 ИП (С)'!$D:$D,$D58)</f>
        <v>0</v>
      </c>
      <c r="Q58" s="540">
        <f>SUMIFS('Ф 2 ИП (С)'!Q:Q,'Ф 2 ИП (С)'!$B:$B,$B58,'Ф 2 ИП (С)'!$D:$D,$D58)</f>
        <v>5231.1655089794876</v>
      </c>
      <c r="R58" s="540">
        <f>SUMIFS('Ф 2 ИП (С)'!R:R,'Ф 2 ИП (С)'!$B:$B,$B58,'Ф 2 ИП (С)'!$D:$D,$D58)</f>
        <v>322.17825222950142</v>
      </c>
      <c r="S58" s="540">
        <f>SUMIFS('Ф 2 ИП (С)'!S:S,'Ф 2 ИП (С)'!$B:$B,$B58,'Ф 2 ИП (С)'!$D:$D,$D58)</f>
        <v>0</v>
      </c>
      <c r="T58" s="540">
        <f>SUMIFS('Ф 2 ИП (С)'!T:T,'Ф 2 ИП (С)'!$B:$B,$B58,'Ф 2 ИП (С)'!$D:$D,$D58)</f>
        <v>0</v>
      </c>
      <c r="U58" s="540">
        <f>SUMIFS('Ф 2 ИП (С)'!U:U,'Ф 2 ИП (С)'!$B:$B,$B58,'Ф 2 ИП (С)'!$D:$D,$D58)</f>
        <v>0</v>
      </c>
      <c r="V58" s="540">
        <f>SUMIFS('Ф 2 ИП (С)'!V:V,'Ф 2 ИП (С)'!$B:$B,$B58,'Ф 2 ИП (С)'!$D:$D,$D58)</f>
        <v>1.7053025658242404E-13</v>
      </c>
      <c r="W58" s="540">
        <f>SUMIFS('Ф 2 ИП (С)'!W:W,'Ф 2 ИП (С)'!$B:$B,$B58,'Ф 2 ИП (С)'!$D:$D,$D58)</f>
        <v>0</v>
      </c>
      <c r="X58" s="540">
        <f>SUMIFS('Ф 2 ИП (С)'!X:X,'Ф 2 ИП (С)'!$B:$B,$B58,'Ф 2 ИП (С)'!$D:$D,$D58)</f>
        <v>0</v>
      </c>
      <c r="Y58" s="540">
        <f>SUMIFS('Ф 2 ИП (С)'!Y:Y,'Ф 2 ИП (С)'!$B:$B,$B58,'Ф 2 ИП (С)'!$D:$D,$D58)</f>
        <v>0</v>
      </c>
      <c r="Z58" s="540">
        <f>SUMIFS('Ф 2 ИП (С)'!Z:Z,'Ф 2 ИП (С)'!$B:$B,$B58,'Ф 2 ИП (С)'!$D:$D,$D58)</f>
        <v>0</v>
      </c>
      <c r="AA58" s="540">
        <f>SUMIFS('Ф 2 ИП (С)'!AA:AA,'Ф 2 ИП (С)'!$B:$B,$B58,'Ф 2 ИП (С)'!$D:$D,$D58)</f>
        <v>0</v>
      </c>
      <c r="AB58" s="540">
        <f>SUMIFS('Ф 2 ИП (С)'!AB:AB,'Ф 2 ИП (С)'!$B:$B,$B58,'Ф 2 ИП (С)'!$D:$D,$D58)</f>
        <v>0</v>
      </c>
      <c r="AC58" s="540">
        <f>SUMIFS('Ф 2 ИП (С)'!AC:AC,'Ф 2 ИП (С)'!$B:$B,$B58,'Ф 2 ИП (С)'!$D:$D,$D58)</f>
        <v>0</v>
      </c>
      <c r="AD58" s="540">
        <f>SUMIFS('Ф 2 ИП (С)'!AD:AD,'Ф 2 ИП (С)'!$B:$B,$B58,'Ф 2 ИП (С)'!$D:$D,$D58)</f>
        <v>0</v>
      </c>
      <c r="AE58" s="540">
        <f>SUMIFS('Ф 2 ИП (С)'!AE:AE,'Ф 2 ИП (С)'!$B:$B,$B58,'Ф 2 ИП (С)'!$D:$D,$D58)</f>
        <v>0</v>
      </c>
      <c r="AF58" s="540">
        <f>SUMIFS('Ф 2 ИП (С)'!AF:AF,'Ф 2 ИП (С)'!$B:$B,$B58,'Ф 2 ИП (С)'!$D:$D,$D58)</f>
        <v>0</v>
      </c>
      <c r="AG58" s="540">
        <f>SUMIFS('Ф 2 ИП (С)'!AG:AG,'Ф 2 ИП (С)'!$B:$B,$B58,'Ф 2 ИП (С)'!$D:$D,$D58)</f>
        <v>0</v>
      </c>
      <c r="AH58" s="540">
        <f>SUMIFS('Ф 2 ИП (С)'!AH:AH,'Ф 2 ИП (С)'!$B:$B,$B58,'Ф 2 ИП (С)'!$D:$D,$D58)</f>
        <v>0</v>
      </c>
      <c r="AI58" s="540">
        <f>SUMIFS('Ф 2 ИП (С)'!AI:AI,'Ф 2 ИП (С)'!$B:$B,$B58,'Ф 2 ИП (С)'!$D:$D,$D58)</f>
        <v>0</v>
      </c>
      <c r="AJ58" s="540">
        <f>SUMIFS('Ф 2 ИП (С)'!AJ:AJ,'Ф 2 ИП (С)'!$B:$B,$B58,'Ф 2 ИП (С)'!$D:$D,$D58)</f>
        <v>0</v>
      </c>
      <c r="AK58" s="540">
        <f>SUMIFS('Ф 2 ИП (С)'!AK:AK,'Ф 2 ИП (С)'!$B:$B,$B58,'Ф 2 ИП (С)'!$D:$D,$D58)</f>
        <v>0</v>
      </c>
      <c r="AL58" s="540">
        <f>SUMIFS('Ф 2 ИП (С)'!AL:AL,'Ф 2 ИП (С)'!$B:$B,$B58,'Ф 2 ИП (С)'!$D:$D,$D58)</f>
        <v>0</v>
      </c>
      <c r="AM58" s="540">
        <f>SUMIFS('Ф 2 ИП (С)'!AM:AM,'Ф 2 ИП (С)'!$B:$B,$B58,'Ф 2 ИП (С)'!$D:$D,$D58)</f>
        <v>0</v>
      </c>
      <c r="AN58" s="540">
        <f>SUMIFS('Ф 2 ИП (С)'!AN:AN,'Ф 2 ИП (С)'!$B:$B,$B58,'Ф 2 ИП (С)'!$D:$D,$D58)</f>
        <v>0</v>
      </c>
      <c r="AO58" s="624">
        <f>SUMIFS('Ф 2 ИП (С)'!AO:AO,'Ф 2 ИП (С)'!$B:$B,$B58,'Ф 2 ИП (С)'!$D:$D,$D58)</f>
        <v>0</v>
      </c>
      <c r="AP58" s="562"/>
      <c r="AQ58" s="671"/>
    </row>
    <row r="59" spans="1:43" s="217" customFormat="1" ht="45" x14ac:dyDescent="0.2">
      <c r="A59" s="228" t="s">
        <v>774</v>
      </c>
      <c r="B59" s="216" t="s">
        <v>1236</v>
      </c>
      <c r="C59" s="216" t="s">
        <v>698</v>
      </c>
      <c r="D59" s="216" t="s">
        <v>1253</v>
      </c>
      <c r="E59" s="140" t="s">
        <v>1242</v>
      </c>
      <c r="F59" s="140" t="s">
        <v>1243</v>
      </c>
      <c r="G59" s="140" t="s">
        <v>1244</v>
      </c>
      <c r="H59" s="140" t="s">
        <v>1254</v>
      </c>
      <c r="I59" s="544" t="s">
        <v>418</v>
      </c>
      <c r="J59" s="544" t="s">
        <v>625</v>
      </c>
      <c r="K59" s="540">
        <f>SUMIFS('Ф 2 ИП (С)'!K:K,'Ф 2 ИП (С)'!$B:$B,$B59,'Ф 2 ИП (С)'!$D:$D,$D59)</f>
        <v>6514.2033118542395</v>
      </c>
      <c r="L59" s="540">
        <f>SUMIFS('Ф 2 ИП (С)'!L:L,'Ф 2 ИП (С)'!$B:$B,$B59,'Ф 2 ИП (С)'!$D:$D,$D59)</f>
        <v>5716.6</v>
      </c>
      <c r="M59" s="540">
        <f>SUMIFS('Ф 2 ИП (С)'!M:M,'Ф 2 ИП (С)'!$B:$B,$B59,'Ф 2 ИП (С)'!$D:$D,$D59)</f>
        <v>0</v>
      </c>
      <c r="N59" s="540">
        <f>SUMIFS('Ф 2 ИП (С)'!N:N,'Ф 2 ИП (С)'!$B:$B,$B59,'Ф 2 ИП (С)'!$D:$D,$D59)</f>
        <v>0</v>
      </c>
      <c r="O59" s="540">
        <f>SUMIFS('Ф 2 ИП (С)'!O:O,'Ф 2 ИП (С)'!$B:$B,$B59,'Ф 2 ИП (С)'!$D:$D,$D59)</f>
        <v>588.12380800000005</v>
      </c>
      <c r="P59" s="540">
        <f>SUMIFS('Ф 2 ИП (С)'!P:P,'Ф 2 ИП (С)'!$B:$B,$B59,'Ф 2 ИП (С)'!$D:$D,$D59)</f>
        <v>0</v>
      </c>
      <c r="Q59" s="540">
        <f>SUMIFS('Ф 2 ИП (С)'!Q:Q,'Ф 2 ИП (С)'!$B:$B,$B59,'Ф 2 ИП (С)'!$D:$D,$D59)</f>
        <v>5582.2769194615212</v>
      </c>
      <c r="R59" s="540">
        <f>SUMIFS('Ф 2 ИП (С)'!R:R,'Ф 2 ИП (С)'!$B:$B,$B59,'Ф 2 ИП (С)'!$D:$D,$D59)</f>
        <v>343.80258439271836</v>
      </c>
      <c r="S59" s="540">
        <f>SUMIFS('Ф 2 ИП (С)'!S:S,'Ф 2 ИП (С)'!$B:$B,$B59,'Ф 2 ИП (С)'!$D:$D,$D59)</f>
        <v>0</v>
      </c>
      <c r="T59" s="540">
        <f>SUMIFS('Ф 2 ИП (С)'!T:T,'Ф 2 ИП (С)'!$B:$B,$B59,'Ф 2 ИП (С)'!$D:$D,$D59)</f>
        <v>0</v>
      </c>
      <c r="U59" s="540">
        <f>SUMIFS('Ф 2 ИП (С)'!U:U,'Ф 2 ИП (С)'!$B:$B,$B59,'Ф 2 ИП (С)'!$D:$D,$D59)</f>
        <v>0</v>
      </c>
      <c r="V59" s="540">
        <f>SUMIFS('Ф 2 ИП (С)'!V:V,'Ф 2 ИП (С)'!$B:$B,$B59,'Ф 2 ИП (С)'!$D:$D,$D59)</f>
        <v>-3.4106051316484809E-13</v>
      </c>
      <c r="W59" s="540">
        <f>SUMIFS('Ф 2 ИП (С)'!W:W,'Ф 2 ИП (С)'!$B:$B,$B59,'Ф 2 ИП (С)'!$D:$D,$D59)</f>
        <v>0</v>
      </c>
      <c r="X59" s="540">
        <f>SUMIFS('Ф 2 ИП (С)'!X:X,'Ф 2 ИП (С)'!$B:$B,$B59,'Ф 2 ИП (С)'!$D:$D,$D59)</f>
        <v>0</v>
      </c>
      <c r="Y59" s="540">
        <f>SUMIFS('Ф 2 ИП (С)'!Y:Y,'Ф 2 ИП (С)'!$B:$B,$B59,'Ф 2 ИП (С)'!$D:$D,$D59)</f>
        <v>0</v>
      </c>
      <c r="Z59" s="540">
        <f>SUMIFS('Ф 2 ИП (С)'!Z:Z,'Ф 2 ИП (С)'!$B:$B,$B59,'Ф 2 ИП (С)'!$D:$D,$D59)</f>
        <v>0</v>
      </c>
      <c r="AA59" s="540">
        <f>SUMIFS('Ф 2 ИП (С)'!AA:AA,'Ф 2 ИП (С)'!$B:$B,$B59,'Ф 2 ИП (С)'!$D:$D,$D59)</f>
        <v>0</v>
      </c>
      <c r="AB59" s="540">
        <f>SUMIFS('Ф 2 ИП (С)'!AB:AB,'Ф 2 ИП (С)'!$B:$B,$B59,'Ф 2 ИП (С)'!$D:$D,$D59)</f>
        <v>0</v>
      </c>
      <c r="AC59" s="540">
        <f>SUMIFS('Ф 2 ИП (С)'!AC:AC,'Ф 2 ИП (С)'!$B:$B,$B59,'Ф 2 ИП (С)'!$D:$D,$D59)</f>
        <v>0</v>
      </c>
      <c r="AD59" s="540">
        <f>SUMIFS('Ф 2 ИП (С)'!AD:AD,'Ф 2 ИП (С)'!$B:$B,$B59,'Ф 2 ИП (С)'!$D:$D,$D59)</f>
        <v>0</v>
      </c>
      <c r="AE59" s="540">
        <f>SUMIFS('Ф 2 ИП (С)'!AE:AE,'Ф 2 ИП (С)'!$B:$B,$B59,'Ф 2 ИП (С)'!$D:$D,$D59)</f>
        <v>0</v>
      </c>
      <c r="AF59" s="540">
        <f>SUMIFS('Ф 2 ИП (С)'!AF:AF,'Ф 2 ИП (С)'!$B:$B,$B59,'Ф 2 ИП (С)'!$D:$D,$D59)</f>
        <v>0</v>
      </c>
      <c r="AG59" s="540">
        <f>SUMIFS('Ф 2 ИП (С)'!AG:AG,'Ф 2 ИП (С)'!$B:$B,$B59,'Ф 2 ИП (С)'!$D:$D,$D59)</f>
        <v>0</v>
      </c>
      <c r="AH59" s="540">
        <f>SUMIFS('Ф 2 ИП (С)'!AH:AH,'Ф 2 ИП (С)'!$B:$B,$B59,'Ф 2 ИП (С)'!$D:$D,$D59)</f>
        <v>0</v>
      </c>
      <c r="AI59" s="540">
        <f>SUMIFS('Ф 2 ИП (С)'!AI:AI,'Ф 2 ИП (С)'!$B:$B,$B59,'Ф 2 ИП (С)'!$D:$D,$D59)</f>
        <v>0</v>
      </c>
      <c r="AJ59" s="540">
        <f>SUMIFS('Ф 2 ИП (С)'!AJ:AJ,'Ф 2 ИП (С)'!$B:$B,$B59,'Ф 2 ИП (С)'!$D:$D,$D59)</f>
        <v>0</v>
      </c>
      <c r="AK59" s="540">
        <f>SUMIFS('Ф 2 ИП (С)'!AK:AK,'Ф 2 ИП (С)'!$B:$B,$B59,'Ф 2 ИП (С)'!$D:$D,$D59)</f>
        <v>0</v>
      </c>
      <c r="AL59" s="540">
        <f>SUMIFS('Ф 2 ИП (С)'!AL:AL,'Ф 2 ИП (С)'!$B:$B,$B59,'Ф 2 ИП (С)'!$D:$D,$D59)</f>
        <v>0</v>
      </c>
      <c r="AM59" s="540">
        <f>SUMIFS('Ф 2 ИП (С)'!AM:AM,'Ф 2 ИП (С)'!$B:$B,$B59,'Ф 2 ИП (С)'!$D:$D,$D59)</f>
        <v>0</v>
      </c>
      <c r="AN59" s="540">
        <f>SUMIFS('Ф 2 ИП (С)'!AN:AN,'Ф 2 ИП (С)'!$B:$B,$B59,'Ф 2 ИП (С)'!$D:$D,$D59)</f>
        <v>0</v>
      </c>
      <c r="AO59" s="624">
        <f>SUMIFS('Ф 2 ИП (С)'!AO:AO,'Ф 2 ИП (С)'!$B:$B,$B59,'Ф 2 ИП (С)'!$D:$D,$D59)</f>
        <v>0</v>
      </c>
      <c r="AP59" s="562"/>
      <c r="AQ59" s="671"/>
    </row>
    <row r="60" spans="1:43" s="217" customFormat="1" ht="45" x14ac:dyDescent="0.2">
      <c r="A60" s="228" t="s">
        <v>775</v>
      </c>
      <c r="B60" s="216" t="s">
        <v>776</v>
      </c>
      <c r="C60" s="216" t="s">
        <v>698</v>
      </c>
      <c r="D60" s="216" t="s">
        <v>777</v>
      </c>
      <c r="E60" s="140" t="s">
        <v>713</v>
      </c>
      <c r="F60" s="140" t="s">
        <v>714</v>
      </c>
      <c r="G60" s="212">
        <v>0</v>
      </c>
      <c r="H60" s="140" t="s">
        <v>1258</v>
      </c>
      <c r="I60" s="544" t="s">
        <v>418</v>
      </c>
      <c r="J60" s="544" t="s">
        <v>626</v>
      </c>
      <c r="K60" s="540">
        <f>SUMIFS('Ф 2 ИП (С)'!K:K,'Ф 2 ИП (С)'!$B:$B,$B60,'Ф 2 ИП (С)'!$D:$D,$D60)</f>
        <v>90032.074448331463</v>
      </c>
      <c r="L60" s="540">
        <f>SUMIFS('Ф 2 ИП (С)'!L:L,'Ф 2 ИП (С)'!$B:$B,$B60,'Ф 2 ИП (С)'!$D:$D,$D60)</f>
        <v>75106.445202996605</v>
      </c>
      <c r="M60" s="540">
        <f>SUMIFS('Ф 2 ИП (С)'!M:M,'Ф 2 ИП (С)'!$B:$B,$B60,'Ф 2 ИП (С)'!$D:$D,$D60)</f>
        <v>0</v>
      </c>
      <c r="N60" s="540">
        <f>SUMIFS('Ф 2 ИП (С)'!N:N,'Ф 2 ИП (С)'!$B:$B,$B60,'Ф 2 ИП (С)'!$D:$D,$D60)</f>
        <v>0</v>
      </c>
      <c r="O60" s="540">
        <f>SUMIFS('Ф 2 ИП (С)'!O:O,'Ф 2 ИП (С)'!$B:$B,$B60,'Ф 2 ИП (С)'!$D:$D,$D60)</f>
        <v>8514.0666282116963</v>
      </c>
      <c r="P60" s="540">
        <f>SUMIFS('Ф 2 ИП (С)'!P:P,'Ф 2 ИП (С)'!$B:$B,$B60,'Ф 2 ИП (С)'!$D:$D,$D60)</f>
        <v>0</v>
      </c>
      <c r="Q60" s="540">
        <f>SUMIFS('Ф 2 ИП (С)'!Q:Q,'Ф 2 ИП (С)'!$B:$B,$B60,'Ф 2 ИП (С)'!$D:$D,$D60)</f>
        <v>0</v>
      </c>
      <c r="R60" s="540">
        <f>SUMIFS('Ф 2 ИП (С)'!R:R,'Ф 2 ИП (С)'!$B:$B,$B60,'Ф 2 ИП (С)'!$D:$D,$D60)</f>
        <v>76788.725712973683</v>
      </c>
      <c r="S60" s="540">
        <f>SUMIFS('Ф 2 ИП (С)'!S:S,'Ф 2 ИП (С)'!$B:$B,$B60,'Ф 2 ИП (С)'!$D:$D,$D60)</f>
        <v>4729.2821071460849</v>
      </c>
      <c r="T60" s="540">
        <f>SUMIFS('Ф 2 ИП (С)'!T:T,'Ф 2 ИП (С)'!$B:$B,$B60,'Ф 2 ИП (С)'!$D:$D,$D60)</f>
        <v>0</v>
      </c>
      <c r="U60" s="540">
        <f>SUMIFS('Ф 2 ИП (С)'!U:U,'Ф 2 ИП (С)'!$B:$B,$B60,'Ф 2 ИП (С)'!$D:$D,$D60)</f>
        <v>0</v>
      </c>
      <c r="V60" s="540">
        <f>SUMIFS('Ф 2 ИП (С)'!V:V,'Ф 2 ИП (С)'!$B:$B,$B60,'Ф 2 ИП (С)'!$D:$D,$D60)</f>
        <v>-6.3664629124104977E-12</v>
      </c>
      <c r="W60" s="540">
        <f>SUMIFS('Ф 2 ИП (С)'!W:W,'Ф 2 ИП (С)'!$B:$B,$B60,'Ф 2 ИП (С)'!$D:$D,$D60)</f>
        <v>0</v>
      </c>
      <c r="X60" s="540">
        <f>SUMIFS('Ф 2 ИП (С)'!X:X,'Ф 2 ИП (С)'!$B:$B,$B60,'Ф 2 ИП (С)'!$D:$D,$D60)</f>
        <v>0</v>
      </c>
      <c r="Y60" s="540">
        <f>SUMIFS('Ф 2 ИП (С)'!Y:Y,'Ф 2 ИП (С)'!$B:$B,$B60,'Ф 2 ИП (С)'!$D:$D,$D60)</f>
        <v>0</v>
      </c>
      <c r="Z60" s="540">
        <f>SUMIFS('Ф 2 ИП (С)'!Z:Z,'Ф 2 ИП (С)'!$B:$B,$B60,'Ф 2 ИП (С)'!$D:$D,$D60)</f>
        <v>0</v>
      </c>
      <c r="AA60" s="540">
        <f>SUMIFS('Ф 2 ИП (С)'!AA:AA,'Ф 2 ИП (С)'!$B:$B,$B60,'Ф 2 ИП (С)'!$D:$D,$D60)</f>
        <v>0</v>
      </c>
      <c r="AB60" s="540">
        <f>SUMIFS('Ф 2 ИП (С)'!AB:AB,'Ф 2 ИП (С)'!$B:$B,$B60,'Ф 2 ИП (С)'!$D:$D,$D60)</f>
        <v>0</v>
      </c>
      <c r="AC60" s="540">
        <f>SUMIFS('Ф 2 ИП (С)'!AC:AC,'Ф 2 ИП (С)'!$B:$B,$B60,'Ф 2 ИП (С)'!$D:$D,$D60)</f>
        <v>0</v>
      </c>
      <c r="AD60" s="540">
        <f>SUMIFS('Ф 2 ИП (С)'!AD:AD,'Ф 2 ИП (С)'!$B:$B,$B60,'Ф 2 ИП (С)'!$D:$D,$D60)</f>
        <v>0</v>
      </c>
      <c r="AE60" s="540">
        <f>SUMIFS('Ф 2 ИП (С)'!AE:AE,'Ф 2 ИП (С)'!$B:$B,$B60,'Ф 2 ИП (С)'!$D:$D,$D60)</f>
        <v>0</v>
      </c>
      <c r="AF60" s="540">
        <f>SUMIFS('Ф 2 ИП (С)'!AF:AF,'Ф 2 ИП (С)'!$B:$B,$B60,'Ф 2 ИП (С)'!$D:$D,$D60)</f>
        <v>0</v>
      </c>
      <c r="AG60" s="540">
        <f>SUMIFS('Ф 2 ИП (С)'!AG:AG,'Ф 2 ИП (С)'!$B:$B,$B60,'Ф 2 ИП (С)'!$D:$D,$D60)</f>
        <v>0</v>
      </c>
      <c r="AH60" s="540">
        <f>SUMIFS('Ф 2 ИП (С)'!AH:AH,'Ф 2 ИП (С)'!$B:$B,$B60,'Ф 2 ИП (С)'!$D:$D,$D60)</f>
        <v>0</v>
      </c>
      <c r="AI60" s="540">
        <f>SUMIFS('Ф 2 ИП (С)'!AI:AI,'Ф 2 ИП (С)'!$B:$B,$B60,'Ф 2 ИП (С)'!$D:$D,$D60)</f>
        <v>0</v>
      </c>
      <c r="AJ60" s="540">
        <f>SUMIFS('Ф 2 ИП (С)'!AJ:AJ,'Ф 2 ИП (С)'!$B:$B,$B60,'Ф 2 ИП (С)'!$D:$D,$D60)</f>
        <v>0</v>
      </c>
      <c r="AK60" s="540">
        <f>SUMIFS('Ф 2 ИП (С)'!AK:AK,'Ф 2 ИП (С)'!$B:$B,$B60,'Ф 2 ИП (С)'!$D:$D,$D60)</f>
        <v>0</v>
      </c>
      <c r="AL60" s="540">
        <f>SUMIFS('Ф 2 ИП (С)'!AL:AL,'Ф 2 ИП (С)'!$B:$B,$B60,'Ф 2 ИП (С)'!$D:$D,$D60)</f>
        <v>0</v>
      </c>
      <c r="AM60" s="540">
        <f>SUMIFS('Ф 2 ИП (С)'!AM:AM,'Ф 2 ИП (С)'!$B:$B,$B60,'Ф 2 ИП (С)'!$D:$D,$D60)</f>
        <v>0</v>
      </c>
      <c r="AN60" s="540">
        <f>SUMIFS('Ф 2 ИП (С)'!AN:AN,'Ф 2 ИП (С)'!$B:$B,$B60,'Ф 2 ИП (С)'!$D:$D,$D60)</f>
        <v>0</v>
      </c>
      <c r="AO60" s="624">
        <f>SUMIFS('Ф 2 ИП (С)'!AO:AO,'Ф 2 ИП (С)'!$B:$B,$B60,'Ф 2 ИП (С)'!$D:$D,$D60)</f>
        <v>0</v>
      </c>
      <c r="AP60" s="562"/>
      <c r="AQ60" s="671"/>
    </row>
    <row r="61" spans="1:43" s="217" customFormat="1" ht="45" x14ac:dyDescent="0.2">
      <c r="A61" s="228" t="s">
        <v>779</v>
      </c>
      <c r="B61" s="216" t="s">
        <v>1181</v>
      </c>
      <c r="C61" s="216" t="s">
        <v>698</v>
      </c>
      <c r="D61" s="216" t="s">
        <v>1183</v>
      </c>
      <c r="E61" s="140" t="s">
        <v>732</v>
      </c>
      <c r="F61" s="212" t="s">
        <v>74</v>
      </c>
      <c r="G61" s="212">
        <v>0</v>
      </c>
      <c r="H61" s="140">
        <v>2.2000000000000002</v>
      </c>
      <c r="I61" s="544" t="s">
        <v>418</v>
      </c>
      <c r="J61" s="544" t="s">
        <v>625</v>
      </c>
      <c r="K61" s="540">
        <f>SUMIFS('Ф 2 ИП (С)'!K:K,'Ф 2 ИП (С)'!$B:$B,$B61,'Ф 2 ИП (С)'!$D:$D,$D61)</f>
        <v>64512.127001842462</v>
      </c>
      <c r="L61" s="540">
        <f>SUMIFS('Ф 2 ИП (С)'!L:L,'Ф 2 ИП (С)'!$B:$B,$B61,'Ф 2 ИП (С)'!$D:$D,$D61)</f>
        <v>56613.22</v>
      </c>
      <c r="M61" s="540">
        <f>SUMIFS('Ф 2 ИП (С)'!M:M,'Ф 2 ИП (С)'!$B:$B,$B61,'Ф 2 ИП (С)'!$D:$D,$D61)</f>
        <v>0</v>
      </c>
      <c r="N61" s="540">
        <f>SUMIFS('Ф 2 ИП (С)'!N:N,'Ф 2 ИП (С)'!$B:$B,$B61,'Ф 2 ИП (С)'!$D:$D,$D61)</f>
        <v>0</v>
      </c>
      <c r="O61" s="540">
        <f>SUMIFS('Ф 2 ИП (С)'!O:O,'Ф 2 ИП (С)'!$B:$B,$B61,'Ф 2 ИП (С)'!$D:$D,$D61)</f>
        <v>5824.3680736000006</v>
      </c>
      <c r="P61" s="540">
        <f>SUMIFS('Ф 2 ИП (С)'!P:P,'Ф 2 ИП (С)'!$B:$B,$B61,'Ф 2 ИП (С)'!$D:$D,$D61)</f>
        <v>0</v>
      </c>
      <c r="Q61" s="540">
        <f>SUMIFS('Ф 2 ИП (С)'!Q:Q,'Ф 2 ИП (С)'!$B:$B,$B61,'Ф 2 ИП (С)'!$D:$D,$D61)</f>
        <v>55282.977878878584</v>
      </c>
      <c r="R61" s="540">
        <f>SUMIFS('Ф 2 ИП (С)'!R:R,'Ф 2 ИП (С)'!$B:$B,$B61,'Ф 2 ИП (С)'!$D:$D,$D61)</f>
        <v>3404.7810493638749</v>
      </c>
      <c r="S61" s="540">
        <f>SUMIFS('Ф 2 ИП (С)'!S:S,'Ф 2 ИП (С)'!$B:$B,$B61,'Ф 2 ИП (С)'!$D:$D,$D61)</f>
        <v>0</v>
      </c>
      <c r="T61" s="540">
        <f>SUMIFS('Ф 2 ИП (С)'!T:T,'Ф 2 ИП (С)'!$B:$B,$B61,'Ф 2 ИП (С)'!$D:$D,$D61)</f>
        <v>0</v>
      </c>
      <c r="U61" s="540">
        <f>SUMIFS('Ф 2 ИП (С)'!U:U,'Ф 2 ИП (С)'!$B:$B,$B61,'Ф 2 ИП (С)'!$D:$D,$D61)</f>
        <v>0</v>
      </c>
      <c r="V61" s="540">
        <f>SUMIFS('Ф 2 ИП (С)'!V:V,'Ф 2 ИП (С)'!$B:$B,$B61,'Ф 2 ИП (С)'!$D:$D,$D61)</f>
        <v>4.5474735088646412E-13</v>
      </c>
      <c r="W61" s="540">
        <f>SUMIFS('Ф 2 ИП (С)'!W:W,'Ф 2 ИП (С)'!$B:$B,$B61,'Ф 2 ИП (С)'!$D:$D,$D61)</f>
        <v>0</v>
      </c>
      <c r="X61" s="540">
        <f>SUMIFS('Ф 2 ИП (С)'!X:X,'Ф 2 ИП (С)'!$B:$B,$B61,'Ф 2 ИП (С)'!$D:$D,$D61)</f>
        <v>0</v>
      </c>
      <c r="Y61" s="540">
        <f>SUMIFS('Ф 2 ИП (С)'!Y:Y,'Ф 2 ИП (С)'!$B:$B,$B61,'Ф 2 ИП (С)'!$D:$D,$D61)</f>
        <v>0</v>
      </c>
      <c r="Z61" s="540">
        <f>SUMIFS('Ф 2 ИП (С)'!Z:Z,'Ф 2 ИП (С)'!$B:$B,$B61,'Ф 2 ИП (С)'!$D:$D,$D61)</f>
        <v>0</v>
      </c>
      <c r="AA61" s="540">
        <f>SUMIFS('Ф 2 ИП (С)'!AA:AA,'Ф 2 ИП (С)'!$B:$B,$B61,'Ф 2 ИП (С)'!$D:$D,$D61)</f>
        <v>0</v>
      </c>
      <c r="AB61" s="540">
        <f>SUMIFS('Ф 2 ИП (С)'!AB:AB,'Ф 2 ИП (С)'!$B:$B,$B61,'Ф 2 ИП (С)'!$D:$D,$D61)</f>
        <v>0</v>
      </c>
      <c r="AC61" s="540">
        <f>SUMIFS('Ф 2 ИП (С)'!AC:AC,'Ф 2 ИП (С)'!$B:$B,$B61,'Ф 2 ИП (С)'!$D:$D,$D61)</f>
        <v>0</v>
      </c>
      <c r="AD61" s="540">
        <f>SUMIFS('Ф 2 ИП (С)'!AD:AD,'Ф 2 ИП (С)'!$B:$B,$B61,'Ф 2 ИП (С)'!$D:$D,$D61)</f>
        <v>0</v>
      </c>
      <c r="AE61" s="540">
        <f>SUMIFS('Ф 2 ИП (С)'!AE:AE,'Ф 2 ИП (С)'!$B:$B,$B61,'Ф 2 ИП (С)'!$D:$D,$D61)</f>
        <v>0</v>
      </c>
      <c r="AF61" s="540">
        <f>SUMIFS('Ф 2 ИП (С)'!AF:AF,'Ф 2 ИП (С)'!$B:$B,$B61,'Ф 2 ИП (С)'!$D:$D,$D61)</f>
        <v>0</v>
      </c>
      <c r="AG61" s="540">
        <f>SUMIFS('Ф 2 ИП (С)'!AG:AG,'Ф 2 ИП (С)'!$B:$B,$B61,'Ф 2 ИП (С)'!$D:$D,$D61)</f>
        <v>0</v>
      </c>
      <c r="AH61" s="540">
        <f>SUMIFS('Ф 2 ИП (С)'!AH:AH,'Ф 2 ИП (С)'!$B:$B,$B61,'Ф 2 ИП (С)'!$D:$D,$D61)</f>
        <v>0</v>
      </c>
      <c r="AI61" s="540">
        <f>SUMIFS('Ф 2 ИП (С)'!AI:AI,'Ф 2 ИП (С)'!$B:$B,$B61,'Ф 2 ИП (С)'!$D:$D,$D61)</f>
        <v>0</v>
      </c>
      <c r="AJ61" s="540">
        <f>SUMIFS('Ф 2 ИП (С)'!AJ:AJ,'Ф 2 ИП (С)'!$B:$B,$B61,'Ф 2 ИП (С)'!$D:$D,$D61)</f>
        <v>0</v>
      </c>
      <c r="AK61" s="540">
        <f>SUMIFS('Ф 2 ИП (С)'!AK:AK,'Ф 2 ИП (С)'!$B:$B,$B61,'Ф 2 ИП (С)'!$D:$D,$D61)</f>
        <v>0</v>
      </c>
      <c r="AL61" s="540">
        <f>SUMIFS('Ф 2 ИП (С)'!AL:AL,'Ф 2 ИП (С)'!$B:$B,$B61,'Ф 2 ИП (С)'!$D:$D,$D61)</f>
        <v>0</v>
      </c>
      <c r="AM61" s="540">
        <f>SUMIFS('Ф 2 ИП (С)'!AM:AM,'Ф 2 ИП (С)'!$B:$B,$B61,'Ф 2 ИП (С)'!$D:$D,$D61)</f>
        <v>0</v>
      </c>
      <c r="AN61" s="540">
        <f>SUMIFS('Ф 2 ИП (С)'!AN:AN,'Ф 2 ИП (С)'!$B:$B,$B61,'Ф 2 ИП (С)'!$D:$D,$D61)</f>
        <v>0</v>
      </c>
      <c r="AO61" s="624">
        <f>SUMIFS('Ф 2 ИП (С)'!AO:AO,'Ф 2 ИП (С)'!$B:$B,$B61,'Ф 2 ИП (С)'!$D:$D,$D61)</f>
        <v>0</v>
      </c>
      <c r="AP61" s="562"/>
      <c r="AQ61" s="671"/>
    </row>
    <row r="62" spans="1:43" s="217" customFormat="1" ht="45" x14ac:dyDescent="0.2">
      <c r="A62" s="228" t="s">
        <v>781</v>
      </c>
      <c r="B62" s="216" t="s">
        <v>1182</v>
      </c>
      <c r="C62" s="216" t="s">
        <v>698</v>
      </c>
      <c r="D62" s="216" t="s">
        <v>780</v>
      </c>
      <c r="E62" s="140" t="s">
        <v>732</v>
      </c>
      <c r="F62" s="212" t="s">
        <v>74</v>
      </c>
      <c r="G62" s="212">
        <v>0</v>
      </c>
      <c r="H62" s="140">
        <v>2.2000000000000002</v>
      </c>
      <c r="I62" s="544" t="s">
        <v>484</v>
      </c>
      <c r="J62" s="544" t="s">
        <v>625</v>
      </c>
      <c r="K62" s="540">
        <f>SUMIFS('Ф 2 ИП (С)'!K:K,'Ф 2 ИП (С)'!$B:$B,$B62,'Ф 2 ИП (С)'!$D:$D,$D62)</f>
        <v>64512.127001842462</v>
      </c>
      <c r="L62" s="540">
        <f>SUMIFS('Ф 2 ИП (С)'!L:L,'Ф 2 ИП (С)'!$B:$B,$B62,'Ф 2 ИП (С)'!$D:$D,$D62)</f>
        <v>56613.22</v>
      </c>
      <c r="M62" s="540">
        <f>SUMIFS('Ф 2 ИП (С)'!M:M,'Ф 2 ИП (С)'!$B:$B,$B62,'Ф 2 ИП (С)'!$D:$D,$D62)</f>
        <v>0</v>
      </c>
      <c r="N62" s="540">
        <f>SUMIFS('Ф 2 ИП (С)'!N:N,'Ф 2 ИП (С)'!$B:$B,$B62,'Ф 2 ИП (С)'!$D:$D,$D62)</f>
        <v>0</v>
      </c>
      <c r="O62" s="540">
        <f>SUMIFS('Ф 2 ИП (С)'!O:O,'Ф 2 ИП (С)'!$B:$B,$B62,'Ф 2 ИП (С)'!$D:$D,$D62)</f>
        <v>5824.3680736000006</v>
      </c>
      <c r="P62" s="540">
        <f>SUMIFS('Ф 2 ИП (С)'!P:P,'Ф 2 ИП (С)'!$B:$B,$B62,'Ф 2 ИП (С)'!$D:$D,$D62)</f>
        <v>0</v>
      </c>
      <c r="Q62" s="540">
        <f>SUMIFS('Ф 2 ИП (С)'!Q:Q,'Ф 2 ИП (С)'!$B:$B,$B62,'Ф 2 ИП (С)'!$D:$D,$D62)</f>
        <v>55282.977878878584</v>
      </c>
      <c r="R62" s="540">
        <f>SUMIFS('Ф 2 ИП (С)'!R:R,'Ф 2 ИП (С)'!$B:$B,$B62,'Ф 2 ИП (С)'!$D:$D,$D62)</f>
        <v>3404.7810493638749</v>
      </c>
      <c r="S62" s="540">
        <f>SUMIFS('Ф 2 ИП (С)'!S:S,'Ф 2 ИП (С)'!$B:$B,$B62,'Ф 2 ИП (С)'!$D:$D,$D62)</f>
        <v>0</v>
      </c>
      <c r="T62" s="540">
        <f>SUMIFS('Ф 2 ИП (С)'!T:T,'Ф 2 ИП (С)'!$B:$B,$B62,'Ф 2 ИП (С)'!$D:$D,$D62)</f>
        <v>0</v>
      </c>
      <c r="U62" s="540">
        <f>SUMIFS('Ф 2 ИП (С)'!U:U,'Ф 2 ИП (С)'!$B:$B,$B62,'Ф 2 ИП (С)'!$D:$D,$D62)</f>
        <v>0</v>
      </c>
      <c r="V62" s="540">
        <f>SUMIFS('Ф 2 ИП (С)'!V:V,'Ф 2 ИП (С)'!$B:$B,$B62,'Ф 2 ИП (С)'!$D:$D,$D62)</f>
        <v>0</v>
      </c>
      <c r="W62" s="540">
        <f>SUMIFS('Ф 2 ИП (С)'!W:W,'Ф 2 ИП (С)'!$B:$B,$B62,'Ф 2 ИП (С)'!$D:$D,$D62)</f>
        <v>0</v>
      </c>
      <c r="X62" s="540">
        <f>SUMIFS('Ф 2 ИП (С)'!X:X,'Ф 2 ИП (С)'!$B:$B,$B62,'Ф 2 ИП (С)'!$D:$D,$D62)</f>
        <v>0</v>
      </c>
      <c r="Y62" s="540">
        <f>SUMIFS('Ф 2 ИП (С)'!Y:Y,'Ф 2 ИП (С)'!$B:$B,$B62,'Ф 2 ИП (С)'!$D:$D,$D62)</f>
        <v>0</v>
      </c>
      <c r="Z62" s="540">
        <f>SUMIFS('Ф 2 ИП (С)'!Z:Z,'Ф 2 ИП (С)'!$B:$B,$B62,'Ф 2 ИП (С)'!$D:$D,$D62)</f>
        <v>0</v>
      </c>
      <c r="AA62" s="540">
        <f>SUMIFS('Ф 2 ИП (С)'!AA:AA,'Ф 2 ИП (С)'!$B:$B,$B62,'Ф 2 ИП (С)'!$D:$D,$D62)</f>
        <v>0</v>
      </c>
      <c r="AB62" s="540">
        <f>SUMIFS('Ф 2 ИП (С)'!AB:AB,'Ф 2 ИП (С)'!$B:$B,$B62,'Ф 2 ИП (С)'!$D:$D,$D62)</f>
        <v>0</v>
      </c>
      <c r="AC62" s="540">
        <f>SUMIFS('Ф 2 ИП (С)'!AC:AC,'Ф 2 ИП (С)'!$B:$B,$B62,'Ф 2 ИП (С)'!$D:$D,$D62)</f>
        <v>0</v>
      </c>
      <c r="AD62" s="540">
        <f>SUMIFS('Ф 2 ИП (С)'!AD:AD,'Ф 2 ИП (С)'!$B:$B,$B62,'Ф 2 ИП (С)'!$D:$D,$D62)</f>
        <v>0</v>
      </c>
      <c r="AE62" s="540">
        <f>SUMIFS('Ф 2 ИП (С)'!AE:AE,'Ф 2 ИП (С)'!$B:$B,$B62,'Ф 2 ИП (С)'!$D:$D,$D62)</f>
        <v>0</v>
      </c>
      <c r="AF62" s="540">
        <f>SUMIFS('Ф 2 ИП (С)'!AF:AF,'Ф 2 ИП (С)'!$B:$B,$B62,'Ф 2 ИП (С)'!$D:$D,$D62)</f>
        <v>0</v>
      </c>
      <c r="AG62" s="540">
        <f>SUMIFS('Ф 2 ИП (С)'!AG:AG,'Ф 2 ИП (С)'!$B:$B,$B62,'Ф 2 ИП (С)'!$D:$D,$D62)</f>
        <v>0</v>
      </c>
      <c r="AH62" s="540">
        <f>SUMIFS('Ф 2 ИП (С)'!AH:AH,'Ф 2 ИП (С)'!$B:$B,$B62,'Ф 2 ИП (С)'!$D:$D,$D62)</f>
        <v>0</v>
      </c>
      <c r="AI62" s="540">
        <f>SUMIFS('Ф 2 ИП (С)'!AI:AI,'Ф 2 ИП (С)'!$B:$B,$B62,'Ф 2 ИП (С)'!$D:$D,$D62)</f>
        <v>0</v>
      </c>
      <c r="AJ62" s="540">
        <f>SUMIFS('Ф 2 ИП (С)'!AJ:AJ,'Ф 2 ИП (С)'!$B:$B,$B62,'Ф 2 ИП (С)'!$D:$D,$D62)</f>
        <v>0</v>
      </c>
      <c r="AK62" s="540">
        <f>SUMIFS('Ф 2 ИП (С)'!AK:AK,'Ф 2 ИП (С)'!$B:$B,$B62,'Ф 2 ИП (С)'!$D:$D,$D62)</f>
        <v>0</v>
      </c>
      <c r="AL62" s="540">
        <f>SUMIFS('Ф 2 ИП (С)'!AL:AL,'Ф 2 ИП (С)'!$B:$B,$B62,'Ф 2 ИП (С)'!$D:$D,$D62)</f>
        <v>0</v>
      </c>
      <c r="AM62" s="540">
        <f>SUMIFS('Ф 2 ИП (С)'!AM:AM,'Ф 2 ИП (С)'!$B:$B,$B62,'Ф 2 ИП (С)'!$D:$D,$D62)</f>
        <v>0</v>
      </c>
      <c r="AN62" s="540">
        <f>SUMIFS('Ф 2 ИП (С)'!AN:AN,'Ф 2 ИП (С)'!$B:$B,$B62,'Ф 2 ИП (С)'!$D:$D,$D62)</f>
        <v>0</v>
      </c>
      <c r="AO62" s="624">
        <f>SUMIFS('Ф 2 ИП (С)'!AO:AO,'Ф 2 ИП (С)'!$B:$B,$B62,'Ф 2 ИП (С)'!$D:$D,$D62)</f>
        <v>0</v>
      </c>
      <c r="AP62" s="562"/>
      <c r="AQ62" s="671"/>
    </row>
    <row r="63" spans="1:43" s="217" customFormat="1" ht="45" x14ac:dyDescent="0.2">
      <c r="A63" s="228" t="s">
        <v>787</v>
      </c>
      <c r="B63" s="216" t="s">
        <v>782</v>
      </c>
      <c r="C63" s="216" t="s">
        <v>698</v>
      </c>
      <c r="D63" s="216" t="s">
        <v>783</v>
      </c>
      <c r="E63" s="140" t="s">
        <v>732</v>
      </c>
      <c r="F63" s="212" t="s">
        <v>74</v>
      </c>
      <c r="G63" s="212">
        <v>0</v>
      </c>
      <c r="H63" s="140">
        <v>2.5</v>
      </c>
      <c r="I63" s="544" t="s">
        <v>418</v>
      </c>
      <c r="J63" s="544" t="s">
        <v>625</v>
      </c>
      <c r="K63" s="540">
        <f>SUMIFS('Ф 2 ИП (С)'!K:K,'Ф 2 ИП (С)'!$B:$B,$B63,'Ф 2 ИП (С)'!$D:$D,$D63)</f>
        <v>79137.211965211551</v>
      </c>
      <c r="L63" s="540">
        <f>SUMIFS('Ф 2 ИП (С)'!L:L,'Ф 2 ИП (С)'!$B:$B,$B63,'Ф 2 ИП (С)'!$D:$D,$D63)</f>
        <v>69447.599999999991</v>
      </c>
      <c r="M63" s="540">
        <f>SUMIFS('Ф 2 ИП (С)'!M:M,'Ф 2 ИП (С)'!$B:$B,$B63,'Ф 2 ИП (С)'!$D:$D,$D63)</f>
        <v>0</v>
      </c>
      <c r="N63" s="540">
        <f>SUMIFS('Ф 2 ИП (С)'!N:N,'Ф 2 ИП (С)'!$B:$B,$B63,'Ф 2 ИП (С)'!$D:$D,$D63)</f>
        <v>0</v>
      </c>
      <c r="O63" s="540">
        <f>SUMIFS('Ф 2 ИП (С)'!O:O,'Ф 2 ИП (С)'!$B:$B,$B63,'Ф 2 ИП (С)'!$D:$D,$D63)</f>
        <v>7144.7690879999991</v>
      </c>
      <c r="P63" s="540">
        <f>SUMIFS('Ф 2 ИП (С)'!P:P,'Ф 2 ИП (С)'!$B:$B,$B63,'Ф 2 ИП (С)'!$D:$D,$D63)</f>
        <v>0</v>
      </c>
      <c r="Q63" s="540">
        <f>SUMIFS('Ф 2 ИП (С)'!Q:Q,'Ф 2 ИП (С)'!$B:$B,$B63,'Ф 2 ИП (С)'!$D:$D,$D63)</f>
        <v>67815.78815939471</v>
      </c>
      <c r="R63" s="540">
        <f>SUMIFS('Ф 2 ИП (С)'!R:R,'Ф 2 ИП (С)'!$B:$B,$B63,'Ф 2 ИП (С)'!$D:$D,$D63)</f>
        <v>4176.6547178168385</v>
      </c>
      <c r="S63" s="540">
        <f>SUMIFS('Ф 2 ИП (С)'!S:S,'Ф 2 ИП (С)'!$B:$B,$B63,'Ф 2 ИП (С)'!$D:$D,$D63)</f>
        <v>0</v>
      </c>
      <c r="T63" s="540">
        <f>SUMIFS('Ф 2 ИП (С)'!T:T,'Ф 2 ИП (С)'!$B:$B,$B63,'Ф 2 ИП (С)'!$D:$D,$D63)</f>
        <v>0</v>
      </c>
      <c r="U63" s="540">
        <f>SUMIFS('Ф 2 ИП (С)'!U:U,'Ф 2 ИП (С)'!$B:$B,$B63,'Ф 2 ИП (С)'!$D:$D,$D63)</f>
        <v>0</v>
      </c>
      <c r="V63" s="540">
        <f>SUMIFS('Ф 2 ИП (С)'!V:V,'Ф 2 ИП (С)'!$B:$B,$B63,'Ф 2 ИП (С)'!$D:$D,$D63)</f>
        <v>1.8189894035458565E-12</v>
      </c>
      <c r="W63" s="540">
        <f>SUMIFS('Ф 2 ИП (С)'!W:W,'Ф 2 ИП (С)'!$B:$B,$B63,'Ф 2 ИП (С)'!$D:$D,$D63)</f>
        <v>0</v>
      </c>
      <c r="X63" s="540">
        <f>SUMIFS('Ф 2 ИП (С)'!X:X,'Ф 2 ИП (С)'!$B:$B,$B63,'Ф 2 ИП (С)'!$D:$D,$D63)</f>
        <v>0</v>
      </c>
      <c r="Y63" s="540">
        <f>SUMIFS('Ф 2 ИП (С)'!Y:Y,'Ф 2 ИП (С)'!$B:$B,$B63,'Ф 2 ИП (С)'!$D:$D,$D63)</f>
        <v>0</v>
      </c>
      <c r="Z63" s="540">
        <f>SUMIFS('Ф 2 ИП (С)'!Z:Z,'Ф 2 ИП (С)'!$B:$B,$B63,'Ф 2 ИП (С)'!$D:$D,$D63)</f>
        <v>0</v>
      </c>
      <c r="AA63" s="540">
        <f>SUMIFS('Ф 2 ИП (С)'!AA:AA,'Ф 2 ИП (С)'!$B:$B,$B63,'Ф 2 ИП (С)'!$D:$D,$D63)</f>
        <v>0</v>
      </c>
      <c r="AB63" s="540">
        <f>SUMIFS('Ф 2 ИП (С)'!AB:AB,'Ф 2 ИП (С)'!$B:$B,$B63,'Ф 2 ИП (С)'!$D:$D,$D63)</f>
        <v>0</v>
      </c>
      <c r="AC63" s="540">
        <f>SUMIFS('Ф 2 ИП (С)'!AC:AC,'Ф 2 ИП (С)'!$B:$B,$B63,'Ф 2 ИП (С)'!$D:$D,$D63)</f>
        <v>0</v>
      </c>
      <c r="AD63" s="540">
        <f>SUMIFS('Ф 2 ИП (С)'!AD:AD,'Ф 2 ИП (С)'!$B:$B,$B63,'Ф 2 ИП (С)'!$D:$D,$D63)</f>
        <v>0</v>
      </c>
      <c r="AE63" s="540">
        <f>SUMIFS('Ф 2 ИП (С)'!AE:AE,'Ф 2 ИП (С)'!$B:$B,$B63,'Ф 2 ИП (С)'!$D:$D,$D63)</f>
        <v>0</v>
      </c>
      <c r="AF63" s="540">
        <f>SUMIFS('Ф 2 ИП (С)'!AF:AF,'Ф 2 ИП (С)'!$B:$B,$B63,'Ф 2 ИП (С)'!$D:$D,$D63)</f>
        <v>0</v>
      </c>
      <c r="AG63" s="540">
        <f>SUMIFS('Ф 2 ИП (С)'!AG:AG,'Ф 2 ИП (С)'!$B:$B,$B63,'Ф 2 ИП (С)'!$D:$D,$D63)</f>
        <v>0</v>
      </c>
      <c r="AH63" s="540">
        <f>SUMIFS('Ф 2 ИП (С)'!AH:AH,'Ф 2 ИП (С)'!$B:$B,$B63,'Ф 2 ИП (С)'!$D:$D,$D63)</f>
        <v>0</v>
      </c>
      <c r="AI63" s="540">
        <f>SUMIFS('Ф 2 ИП (С)'!AI:AI,'Ф 2 ИП (С)'!$B:$B,$B63,'Ф 2 ИП (С)'!$D:$D,$D63)</f>
        <v>0</v>
      </c>
      <c r="AJ63" s="540">
        <f>SUMIFS('Ф 2 ИП (С)'!AJ:AJ,'Ф 2 ИП (С)'!$B:$B,$B63,'Ф 2 ИП (С)'!$D:$D,$D63)</f>
        <v>0</v>
      </c>
      <c r="AK63" s="540">
        <f>SUMIFS('Ф 2 ИП (С)'!AK:AK,'Ф 2 ИП (С)'!$B:$B,$B63,'Ф 2 ИП (С)'!$D:$D,$D63)</f>
        <v>0</v>
      </c>
      <c r="AL63" s="540">
        <f>SUMIFS('Ф 2 ИП (С)'!AL:AL,'Ф 2 ИП (С)'!$B:$B,$B63,'Ф 2 ИП (С)'!$D:$D,$D63)</f>
        <v>0</v>
      </c>
      <c r="AM63" s="540">
        <f>SUMIFS('Ф 2 ИП (С)'!AM:AM,'Ф 2 ИП (С)'!$B:$B,$B63,'Ф 2 ИП (С)'!$D:$D,$D63)</f>
        <v>0</v>
      </c>
      <c r="AN63" s="540">
        <f>SUMIFS('Ф 2 ИП (С)'!AN:AN,'Ф 2 ИП (С)'!$B:$B,$B63,'Ф 2 ИП (С)'!$D:$D,$D63)</f>
        <v>0</v>
      </c>
      <c r="AO63" s="624">
        <f>SUMIFS('Ф 2 ИП (С)'!AO:AO,'Ф 2 ИП (С)'!$B:$B,$B63,'Ф 2 ИП (С)'!$D:$D,$D63)</f>
        <v>0</v>
      </c>
      <c r="AP63" s="562"/>
      <c r="AQ63" s="671"/>
    </row>
    <row r="64" spans="1:43" s="217" customFormat="1" ht="45" x14ac:dyDescent="0.2">
      <c r="A64" s="228" t="s">
        <v>1211</v>
      </c>
      <c r="B64" s="216" t="s">
        <v>784</v>
      </c>
      <c r="C64" s="216" t="s">
        <v>698</v>
      </c>
      <c r="D64" s="216" t="s">
        <v>785</v>
      </c>
      <c r="E64" s="140" t="s">
        <v>713</v>
      </c>
      <c r="F64" s="140" t="s">
        <v>714</v>
      </c>
      <c r="G64" s="212">
        <v>0</v>
      </c>
      <c r="H64" s="140" t="s">
        <v>786</v>
      </c>
      <c r="I64" s="544">
        <v>2021</v>
      </c>
      <c r="J64" s="544">
        <v>2025</v>
      </c>
      <c r="K64" s="540">
        <f>SUMIFS('Ф 2 ИП (С)'!K:K,'Ф 2 ИП (С)'!$B:$B,$B64,'Ф 2 ИП (С)'!$D:$D,$D64)</f>
        <v>27986.367209039763</v>
      </c>
      <c r="L64" s="540">
        <f>SUMIFS('Ф 2 ИП (С)'!L:L,'Ф 2 ИП (С)'!$B:$B,$B64,'Ф 2 ИП (С)'!$D:$D,$D64)</f>
        <v>24559.69811320752</v>
      </c>
      <c r="M64" s="540">
        <f>SUMIFS('Ф 2 ИП (С)'!M:M,'Ф 2 ИП (С)'!$B:$B,$B64,'Ф 2 ИП (С)'!$D:$D,$D64)</f>
        <v>0</v>
      </c>
      <c r="N64" s="540">
        <f>SUMIFS('Ф 2 ИП (С)'!N:N,'Ф 2 ИП (С)'!$B:$B,$B64,'Ф 2 ИП (С)'!$D:$D,$D64)</f>
        <v>0</v>
      </c>
      <c r="O64" s="540">
        <f>SUMIFS('Ф 2 ИП (С)'!O:O,'Ф 2 ИП (С)'!$B:$B,$B64,'Ф 2 ИП (С)'!$D:$D,$D64)</f>
        <v>2526.7017418867899</v>
      </c>
      <c r="P64" s="540">
        <f>SUMIFS('Ф 2 ИП (С)'!P:P,'Ф 2 ИП (С)'!$B:$B,$B64,'Ф 2 ИП (С)'!$D:$D,$D64)</f>
        <v>0</v>
      </c>
      <c r="Q64" s="540">
        <f>SUMIFS('Ф 2 ИП (С)'!Q:Q,'Ф 2 ИП (С)'!$B:$B,$B64,'Ф 2 ИП (С)'!$D:$D,$D64)</f>
        <v>23982.618326680364</v>
      </c>
      <c r="R64" s="540">
        <f>SUMIFS('Ф 2 ИП (С)'!R:R,'Ф 2 ИП (С)'!$B:$B,$B64,'Ф 2 ИП (С)'!$D:$D,$D64)</f>
        <v>1477.0471404726086</v>
      </c>
      <c r="S64" s="540">
        <f>SUMIFS('Ф 2 ИП (С)'!S:S,'Ф 2 ИП (С)'!$B:$B,$B64,'Ф 2 ИП (С)'!$D:$D,$D64)</f>
        <v>0</v>
      </c>
      <c r="T64" s="540">
        <f>SUMIFS('Ф 2 ИП (С)'!T:T,'Ф 2 ИП (С)'!$B:$B,$B64,'Ф 2 ИП (С)'!$D:$D,$D64)</f>
        <v>0</v>
      </c>
      <c r="U64" s="540">
        <f>SUMIFS('Ф 2 ИП (С)'!U:U,'Ф 2 ИП (С)'!$B:$B,$B64,'Ф 2 ИП (С)'!$D:$D,$D64)</f>
        <v>0</v>
      </c>
      <c r="V64" s="540">
        <f>SUMIFS('Ф 2 ИП (С)'!V:V,'Ф 2 ИП (С)'!$B:$B,$B64,'Ф 2 ИП (С)'!$D:$D,$D64)</f>
        <v>0</v>
      </c>
      <c r="W64" s="540">
        <f>SUMIFS('Ф 2 ИП (С)'!W:W,'Ф 2 ИП (С)'!$B:$B,$B64,'Ф 2 ИП (С)'!$D:$D,$D64)</f>
        <v>0</v>
      </c>
      <c r="X64" s="540">
        <f>SUMIFS('Ф 2 ИП (С)'!X:X,'Ф 2 ИП (С)'!$B:$B,$B64,'Ф 2 ИП (С)'!$D:$D,$D64)</f>
        <v>0</v>
      </c>
      <c r="Y64" s="540">
        <f>SUMIFS('Ф 2 ИП (С)'!Y:Y,'Ф 2 ИП (С)'!$B:$B,$B64,'Ф 2 ИП (С)'!$D:$D,$D64)</f>
        <v>0</v>
      </c>
      <c r="Z64" s="540">
        <f>SUMIFS('Ф 2 ИП (С)'!Z:Z,'Ф 2 ИП (С)'!$B:$B,$B64,'Ф 2 ИП (С)'!$D:$D,$D64)</f>
        <v>0</v>
      </c>
      <c r="AA64" s="540">
        <f>SUMIFS('Ф 2 ИП (С)'!AA:AA,'Ф 2 ИП (С)'!$B:$B,$B64,'Ф 2 ИП (С)'!$D:$D,$D64)</f>
        <v>0</v>
      </c>
      <c r="AB64" s="540">
        <f>SUMIFS('Ф 2 ИП (С)'!AB:AB,'Ф 2 ИП (С)'!$B:$B,$B64,'Ф 2 ИП (С)'!$D:$D,$D64)</f>
        <v>0</v>
      </c>
      <c r="AC64" s="540">
        <f>SUMIFS('Ф 2 ИП (С)'!AC:AC,'Ф 2 ИП (С)'!$B:$B,$B64,'Ф 2 ИП (С)'!$D:$D,$D64)</f>
        <v>0</v>
      </c>
      <c r="AD64" s="540">
        <f>SUMIFS('Ф 2 ИП (С)'!AD:AD,'Ф 2 ИП (С)'!$B:$B,$B64,'Ф 2 ИП (С)'!$D:$D,$D64)</f>
        <v>0</v>
      </c>
      <c r="AE64" s="540">
        <f>SUMIFS('Ф 2 ИП (С)'!AE:AE,'Ф 2 ИП (С)'!$B:$B,$B64,'Ф 2 ИП (С)'!$D:$D,$D64)</f>
        <v>0</v>
      </c>
      <c r="AF64" s="540">
        <f>SUMIFS('Ф 2 ИП (С)'!AF:AF,'Ф 2 ИП (С)'!$B:$B,$B64,'Ф 2 ИП (С)'!$D:$D,$D64)</f>
        <v>0</v>
      </c>
      <c r="AG64" s="540">
        <f>SUMIFS('Ф 2 ИП (С)'!AG:AG,'Ф 2 ИП (С)'!$B:$B,$B64,'Ф 2 ИП (С)'!$D:$D,$D64)</f>
        <v>0</v>
      </c>
      <c r="AH64" s="540">
        <f>SUMIFS('Ф 2 ИП (С)'!AH:AH,'Ф 2 ИП (С)'!$B:$B,$B64,'Ф 2 ИП (С)'!$D:$D,$D64)</f>
        <v>0</v>
      </c>
      <c r="AI64" s="540">
        <f>SUMIFS('Ф 2 ИП (С)'!AI:AI,'Ф 2 ИП (С)'!$B:$B,$B64,'Ф 2 ИП (С)'!$D:$D,$D64)</f>
        <v>0</v>
      </c>
      <c r="AJ64" s="540">
        <f>SUMIFS('Ф 2 ИП (С)'!AJ:AJ,'Ф 2 ИП (С)'!$B:$B,$B64,'Ф 2 ИП (С)'!$D:$D,$D64)</f>
        <v>0</v>
      </c>
      <c r="AK64" s="540">
        <f>SUMIFS('Ф 2 ИП (С)'!AK:AK,'Ф 2 ИП (С)'!$B:$B,$B64,'Ф 2 ИП (С)'!$D:$D,$D64)</f>
        <v>0</v>
      </c>
      <c r="AL64" s="540">
        <f>SUMIFS('Ф 2 ИП (С)'!AL:AL,'Ф 2 ИП (С)'!$B:$B,$B64,'Ф 2 ИП (С)'!$D:$D,$D64)</f>
        <v>0</v>
      </c>
      <c r="AM64" s="540">
        <f>SUMIFS('Ф 2 ИП (С)'!AM:AM,'Ф 2 ИП (С)'!$B:$B,$B64,'Ф 2 ИП (С)'!$D:$D,$D64)</f>
        <v>0</v>
      </c>
      <c r="AN64" s="540">
        <f>SUMIFS('Ф 2 ИП (С)'!AN:AN,'Ф 2 ИП (С)'!$B:$B,$B64,'Ф 2 ИП (С)'!$D:$D,$D64)</f>
        <v>0</v>
      </c>
      <c r="AO64" s="624">
        <f>SUMIFS('Ф 2 ИП (С)'!AO:AO,'Ф 2 ИП (С)'!$B:$B,$B64,'Ф 2 ИП (С)'!$D:$D,$D64)</f>
        <v>0</v>
      </c>
      <c r="AP64" s="562"/>
      <c r="AQ64" s="671"/>
    </row>
    <row r="65" spans="1:43" s="217" customFormat="1" ht="45" x14ac:dyDescent="0.2">
      <c r="A65" s="228" t="s">
        <v>1214</v>
      </c>
      <c r="B65" s="216" t="s">
        <v>788</v>
      </c>
      <c r="C65" s="216" t="s">
        <v>698</v>
      </c>
      <c r="D65" s="216" t="s">
        <v>789</v>
      </c>
      <c r="E65" s="140" t="s">
        <v>732</v>
      </c>
      <c r="F65" s="212" t="s">
        <v>74</v>
      </c>
      <c r="G65" s="140">
        <v>0</v>
      </c>
      <c r="H65" s="140">
        <v>2.5</v>
      </c>
      <c r="I65" s="544">
        <v>2021</v>
      </c>
      <c r="J65" s="544" t="s">
        <v>625</v>
      </c>
      <c r="K65" s="540">
        <f>SUMIFS('Ф 2 ИП (С)'!K:K,'Ф 2 ИП (С)'!$B:$B,$B65,'Ф 2 ИП (С)'!$D:$D,$D65)</f>
        <v>66080.020963436153</v>
      </c>
      <c r="L65" s="540">
        <f>SUMIFS('Ф 2 ИП (С)'!L:L,'Ф 2 ИП (С)'!$B:$B,$B65,'Ф 2 ИП (С)'!$D:$D,$D65)</f>
        <v>57989.14</v>
      </c>
      <c r="M65" s="540">
        <f>SUMIFS('Ф 2 ИП (С)'!M:M,'Ф 2 ИП (С)'!$B:$B,$B65,'Ф 2 ИП (С)'!$D:$D,$D65)</f>
        <v>0</v>
      </c>
      <c r="N65" s="540">
        <f>SUMIFS('Ф 2 ИП (С)'!N:N,'Ф 2 ИП (С)'!$B:$B,$B65,'Ф 2 ИП (С)'!$D:$D,$D65)</f>
        <v>0</v>
      </c>
      <c r="O65" s="540">
        <f>SUMIFS('Ф 2 ИП (С)'!O:O,'Ф 2 ИП (С)'!$B:$B,$B65,'Ф 2 ИП (С)'!$D:$D,$D65)</f>
        <v>5965.9227231999994</v>
      </c>
      <c r="P65" s="540">
        <f>SUMIFS('Ф 2 ИП (С)'!P:P,'Ф 2 ИП (С)'!$B:$B,$B65,'Ф 2 ИП (С)'!$D:$D,$D65)</f>
        <v>0</v>
      </c>
      <c r="Q65" s="540">
        <f>SUMIFS('Ф 2 ИП (С)'!Q:Q,'Ф 2 ИП (С)'!$B:$B,$B65,'Ф 2 ИП (С)'!$D:$D,$D65)</f>
        <v>56626.567855267611</v>
      </c>
      <c r="R65" s="540">
        <f>SUMIFS('Ф 2 ИП (С)'!R:R,'Ф 2 ИП (С)'!$B:$B,$B65,'Ф 2 ИП (С)'!$D:$D,$D65)</f>
        <v>3487.5303849685406</v>
      </c>
      <c r="S65" s="540">
        <f>SUMIFS('Ф 2 ИП (С)'!S:S,'Ф 2 ИП (С)'!$B:$B,$B65,'Ф 2 ИП (С)'!$D:$D,$D65)</f>
        <v>0</v>
      </c>
      <c r="T65" s="540">
        <f>SUMIFS('Ф 2 ИП (С)'!T:T,'Ф 2 ИП (С)'!$B:$B,$B65,'Ф 2 ИП (С)'!$D:$D,$D65)</f>
        <v>0</v>
      </c>
      <c r="U65" s="540">
        <f>SUMIFS('Ф 2 ИП (С)'!U:U,'Ф 2 ИП (С)'!$B:$B,$B65,'Ф 2 ИП (С)'!$D:$D,$D65)</f>
        <v>0</v>
      </c>
      <c r="V65" s="540">
        <f>SUMIFS('Ф 2 ИП (С)'!V:V,'Ф 2 ИП (С)'!$B:$B,$B65,'Ф 2 ИП (С)'!$D:$D,$D65)</f>
        <v>3.637978807091713E-12</v>
      </c>
      <c r="W65" s="540">
        <f>SUMIFS('Ф 2 ИП (С)'!W:W,'Ф 2 ИП (С)'!$B:$B,$B65,'Ф 2 ИП (С)'!$D:$D,$D65)</f>
        <v>0</v>
      </c>
      <c r="X65" s="540">
        <f>SUMIFS('Ф 2 ИП (С)'!X:X,'Ф 2 ИП (С)'!$B:$B,$B65,'Ф 2 ИП (С)'!$D:$D,$D65)</f>
        <v>0</v>
      </c>
      <c r="Y65" s="540">
        <f>SUMIFS('Ф 2 ИП (С)'!Y:Y,'Ф 2 ИП (С)'!$B:$B,$B65,'Ф 2 ИП (С)'!$D:$D,$D65)</f>
        <v>0</v>
      </c>
      <c r="Z65" s="540">
        <f>SUMIFS('Ф 2 ИП (С)'!Z:Z,'Ф 2 ИП (С)'!$B:$B,$B65,'Ф 2 ИП (С)'!$D:$D,$D65)</f>
        <v>0</v>
      </c>
      <c r="AA65" s="540">
        <f>SUMIFS('Ф 2 ИП (С)'!AA:AA,'Ф 2 ИП (С)'!$B:$B,$B65,'Ф 2 ИП (С)'!$D:$D,$D65)</f>
        <v>0</v>
      </c>
      <c r="AB65" s="540">
        <f>SUMIFS('Ф 2 ИП (С)'!AB:AB,'Ф 2 ИП (С)'!$B:$B,$B65,'Ф 2 ИП (С)'!$D:$D,$D65)</f>
        <v>0</v>
      </c>
      <c r="AC65" s="540">
        <f>SUMIFS('Ф 2 ИП (С)'!AC:AC,'Ф 2 ИП (С)'!$B:$B,$B65,'Ф 2 ИП (С)'!$D:$D,$D65)</f>
        <v>0</v>
      </c>
      <c r="AD65" s="540">
        <f>SUMIFS('Ф 2 ИП (С)'!AD:AD,'Ф 2 ИП (С)'!$B:$B,$B65,'Ф 2 ИП (С)'!$D:$D,$D65)</f>
        <v>0</v>
      </c>
      <c r="AE65" s="540">
        <f>SUMIFS('Ф 2 ИП (С)'!AE:AE,'Ф 2 ИП (С)'!$B:$B,$B65,'Ф 2 ИП (С)'!$D:$D,$D65)</f>
        <v>0</v>
      </c>
      <c r="AF65" s="540">
        <f>SUMIFS('Ф 2 ИП (С)'!AF:AF,'Ф 2 ИП (С)'!$B:$B,$B65,'Ф 2 ИП (С)'!$D:$D,$D65)</f>
        <v>0</v>
      </c>
      <c r="AG65" s="540">
        <f>SUMIFS('Ф 2 ИП (С)'!AG:AG,'Ф 2 ИП (С)'!$B:$B,$B65,'Ф 2 ИП (С)'!$D:$D,$D65)</f>
        <v>0</v>
      </c>
      <c r="AH65" s="540">
        <f>SUMIFS('Ф 2 ИП (С)'!AH:AH,'Ф 2 ИП (С)'!$B:$B,$B65,'Ф 2 ИП (С)'!$D:$D,$D65)</f>
        <v>0</v>
      </c>
      <c r="AI65" s="540">
        <f>SUMIFS('Ф 2 ИП (С)'!AI:AI,'Ф 2 ИП (С)'!$B:$B,$B65,'Ф 2 ИП (С)'!$D:$D,$D65)</f>
        <v>0</v>
      </c>
      <c r="AJ65" s="540">
        <f>SUMIFS('Ф 2 ИП (С)'!AJ:AJ,'Ф 2 ИП (С)'!$B:$B,$B65,'Ф 2 ИП (С)'!$D:$D,$D65)</f>
        <v>0</v>
      </c>
      <c r="AK65" s="540">
        <f>SUMIFS('Ф 2 ИП (С)'!AK:AK,'Ф 2 ИП (С)'!$B:$B,$B65,'Ф 2 ИП (С)'!$D:$D,$D65)</f>
        <v>0</v>
      </c>
      <c r="AL65" s="540">
        <f>SUMIFS('Ф 2 ИП (С)'!AL:AL,'Ф 2 ИП (С)'!$B:$B,$B65,'Ф 2 ИП (С)'!$D:$D,$D65)</f>
        <v>0</v>
      </c>
      <c r="AM65" s="540">
        <f>SUMIFS('Ф 2 ИП (С)'!AM:AM,'Ф 2 ИП (С)'!$B:$B,$B65,'Ф 2 ИП (С)'!$D:$D,$D65)</f>
        <v>0</v>
      </c>
      <c r="AN65" s="540">
        <f>SUMIFS('Ф 2 ИП (С)'!AN:AN,'Ф 2 ИП (С)'!$B:$B,$B65,'Ф 2 ИП (С)'!$D:$D,$D65)</f>
        <v>0</v>
      </c>
      <c r="AO65" s="624">
        <f>SUMIFS('Ф 2 ИП (С)'!AO:AO,'Ф 2 ИП (С)'!$B:$B,$B65,'Ф 2 ИП (С)'!$D:$D,$D65)</f>
        <v>0</v>
      </c>
      <c r="AP65" s="562"/>
      <c r="AQ65" s="671"/>
    </row>
    <row r="66" spans="1:43" s="217" customFormat="1" ht="45" x14ac:dyDescent="0.2">
      <c r="A66" s="228" t="s">
        <v>1215</v>
      </c>
      <c r="B66" s="216" t="s">
        <v>1240</v>
      </c>
      <c r="C66" s="216" t="s">
        <v>698</v>
      </c>
      <c r="D66" s="216" t="s">
        <v>1225</v>
      </c>
      <c r="E66" s="140" t="s">
        <v>713</v>
      </c>
      <c r="F66" s="140" t="s">
        <v>714</v>
      </c>
      <c r="G66" s="212">
        <v>0</v>
      </c>
      <c r="H66" s="140" t="s">
        <v>1259</v>
      </c>
      <c r="I66" s="544" t="s">
        <v>484</v>
      </c>
      <c r="J66" s="544" t="s">
        <v>518</v>
      </c>
      <c r="K66" s="540">
        <f>SUMIFS('Ф 2 ИП (С)'!K:K,'Ф 2 ИП (С)'!$B:$B,$B66,'Ф 2 ИП (С)'!$D:$D,$D66)</f>
        <v>100289.84741749195</v>
      </c>
      <c r="L66" s="540">
        <f>SUMIFS('Ф 2 ИП (С)'!L:L,'Ф 2 ИП (С)'!$B:$B,$B66,'Ф 2 ИП (С)'!$D:$D,$D66)</f>
        <v>46482.93</v>
      </c>
      <c r="M66" s="540">
        <f>SUMIFS('Ф 2 ИП (С)'!M:M,'Ф 2 ИП (С)'!$B:$B,$B66,'Ф 2 ИП (С)'!$D:$D,$D66)</f>
        <v>0</v>
      </c>
      <c r="N66" s="540">
        <f>SUMIFS('Ф 2 ИП (С)'!N:N,'Ф 2 ИП (С)'!$B:$B,$B66,'Ф 2 ИП (С)'!$D:$D,$D66)</f>
        <v>0</v>
      </c>
      <c r="O66" s="540">
        <f>SUMIFS('Ф 2 ИП (С)'!O:O,'Ф 2 ИП (С)'!$B:$B,$B66,'Ф 2 ИП (С)'!$D:$D,$D66)</f>
        <v>12089.2804344</v>
      </c>
      <c r="P66" s="540">
        <f>SUMIFS('Ф 2 ИП (С)'!P:P,'Ф 2 ИП (С)'!$B:$B,$B66,'Ф 2 ИП (С)'!$D:$D,$D66)</f>
        <v>38252.75538006</v>
      </c>
      <c r="Q66" s="540">
        <f>SUMIFS('Ф 2 ИП (С)'!Q:Q,'Ф 2 ИП (С)'!$B:$B,$B66,'Ф 2 ИП (С)'!$D:$D,$D66)</f>
        <v>0</v>
      </c>
      <c r="R66" s="540">
        <f>SUMIFS('Ф 2 ИП (С)'!R:R,'Ф 2 ИП (С)'!$B:$B,$B66,'Ф 2 ИП (С)'!$D:$D,$D66)</f>
        <v>49947.811603031951</v>
      </c>
      <c r="S66" s="540">
        <f>SUMIFS('Ф 2 ИП (С)'!S:S,'Ф 2 ИП (С)'!$B:$B,$B66,'Ф 2 ИП (С)'!$D:$D,$D66)</f>
        <v>0</v>
      </c>
      <c r="T66" s="540">
        <f>SUMIFS('Ф 2 ИП (С)'!T:T,'Ф 2 ИП (С)'!$B:$B,$B66,'Ф 2 ИП (С)'!$D:$D,$D66)</f>
        <v>0</v>
      </c>
      <c r="U66" s="540">
        <f>SUMIFS('Ф 2 ИП (С)'!U:U,'Ф 2 ИП (С)'!$B:$B,$B66,'Ф 2 ИП (С)'!$D:$D,$D66)</f>
        <v>0</v>
      </c>
      <c r="V66" s="540">
        <f>SUMIFS('Ф 2 ИП (С)'!V:V,'Ф 2 ИП (С)'!$B:$B,$B66,'Ф 2 ИП (С)'!$D:$D,$D66)</f>
        <v>0</v>
      </c>
      <c r="W66" s="540">
        <f>SUMIFS('Ф 2 ИП (С)'!W:W,'Ф 2 ИП (С)'!$B:$B,$B66,'Ф 2 ИП (С)'!$D:$D,$D66)</f>
        <v>0</v>
      </c>
      <c r="X66" s="540">
        <f>SUMIFS('Ф 2 ИП (С)'!X:X,'Ф 2 ИП (С)'!$B:$B,$B66,'Ф 2 ИП (С)'!$D:$D,$D66)</f>
        <v>0</v>
      </c>
      <c r="Y66" s="540">
        <f>SUMIFS('Ф 2 ИП (С)'!Y:Y,'Ф 2 ИП (С)'!$B:$B,$B66,'Ф 2 ИП (С)'!$D:$D,$D66)</f>
        <v>0</v>
      </c>
      <c r="Z66" s="540">
        <f>SUMIFS('Ф 2 ИП (С)'!Z:Z,'Ф 2 ИП (С)'!$B:$B,$B66,'Ф 2 ИП (С)'!$D:$D,$D66)</f>
        <v>0</v>
      </c>
      <c r="AA66" s="540">
        <f>SUMIFS('Ф 2 ИП (С)'!AA:AA,'Ф 2 ИП (С)'!$B:$B,$B66,'Ф 2 ИП (С)'!$D:$D,$D66)</f>
        <v>0</v>
      </c>
      <c r="AB66" s="540">
        <f>SUMIFS('Ф 2 ИП (С)'!AB:AB,'Ф 2 ИП (С)'!$B:$B,$B66,'Ф 2 ИП (С)'!$D:$D,$D66)</f>
        <v>0</v>
      </c>
      <c r="AC66" s="540">
        <f>SUMIFS('Ф 2 ИП (С)'!AC:AC,'Ф 2 ИП (С)'!$B:$B,$B66,'Ф 2 ИП (С)'!$D:$D,$D66)</f>
        <v>0</v>
      </c>
      <c r="AD66" s="540">
        <f>SUMIFS('Ф 2 ИП (С)'!AD:AD,'Ф 2 ИП (С)'!$B:$B,$B66,'Ф 2 ИП (С)'!$D:$D,$D66)</f>
        <v>0</v>
      </c>
      <c r="AE66" s="540">
        <f>SUMIFS('Ф 2 ИП (С)'!AE:AE,'Ф 2 ИП (С)'!$B:$B,$B66,'Ф 2 ИП (С)'!$D:$D,$D66)</f>
        <v>0</v>
      </c>
      <c r="AF66" s="540">
        <f>SUMIFS('Ф 2 ИП (С)'!AF:AF,'Ф 2 ИП (С)'!$B:$B,$B66,'Ф 2 ИП (С)'!$D:$D,$D66)</f>
        <v>0</v>
      </c>
      <c r="AG66" s="540">
        <f>SUMIFS('Ф 2 ИП (С)'!AG:AG,'Ф 2 ИП (С)'!$B:$B,$B66,'Ф 2 ИП (С)'!$D:$D,$D66)</f>
        <v>0</v>
      </c>
      <c r="AH66" s="540">
        <f>SUMIFS('Ф 2 ИП (С)'!AH:AH,'Ф 2 ИП (С)'!$B:$B,$B66,'Ф 2 ИП (С)'!$D:$D,$D66)</f>
        <v>0</v>
      </c>
      <c r="AI66" s="540">
        <f>SUMIFS('Ф 2 ИП (С)'!AI:AI,'Ф 2 ИП (С)'!$B:$B,$B66,'Ф 2 ИП (С)'!$D:$D,$D66)</f>
        <v>0</v>
      </c>
      <c r="AJ66" s="540">
        <f>SUMIFS('Ф 2 ИП (С)'!AJ:AJ,'Ф 2 ИП (С)'!$B:$B,$B66,'Ф 2 ИП (С)'!$D:$D,$D66)</f>
        <v>0</v>
      </c>
      <c r="AK66" s="540">
        <f>SUMIFS('Ф 2 ИП (С)'!AK:AK,'Ф 2 ИП (С)'!$B:$B,$B66,'Ф 2 ИП (С)'!$D:$D,$D66)</f>
        <v>0</v>
      </c>
      <c r="AL66" s="540">
        <f>SUMIFS('Ф 2 ИП (С)'!AL:AL,'Ф 2 ИП (С)'!$B:$B,$B66,'Ф 2 ИП (С)'!$D:$D,$D66)</f>
        <v>0</v>
      </c>
      <c r="AM66" s="540">
        <f>SUMIFS('Ф 2 ИП (С)'!AM:AM,'Ф 2 ИП (С)'!$B:$B,$B66,'Ф 2 ИП (С)'!$D:$D,$D66)</f>
        <v>0</v>
      </c>
      <c r="AN66" s="540">
        <f>SUMIFS('Ф 2 ИП (С)'!AN:AN,'Ф 2 ИП (С)'!$B:$B,$B66,'Ф 2 ИП (С)'!$D:$D,$D66)</f>
        <v>0</v>
      </c>
      <c r="AO66" s="624">
        <f>SUMIFS('Ф 2 ИП (С)'!AO:AO,'Ф 2 ИП (С)'!$B:$B,$B66,'Ф 2 ИП (С)'!$D:$D,$D66)</f>
        <v>0</v>
      </c>
      <c r="AP66" s="562"/>
      <c r="AQ66" s="671"/>
    </row>
    <row r="67" spans="1:43" s="217" customFormat="1" ht="45" x14ac:dyDescent="0.2">
      <c r="A67" s="228" t="s">
        <v>1216</v>
      </c>
      <c r="B67" s="216" t="s">
        <v>1140</v>
      </c>
      <c r="C67" s="216" t="s">
        <v>698</v>
      </c>
      <c r="D67" s="216" t="s">
        <v>1144</v>
      </c>
      <c r="E67" s="140" t="s">
        <v>699</v>
      </c>
      <c r="F67" s="140" t="s">
        <v>74</v>
      </c>
      <c r="G67" s="140">
        <v>4.04</v>
      </c>
      <c r="H67" s="140">
        <v>4.04</v>
      </c>
      <c r="I67" s="544" t="s">
        <v>418</v>
      </c>
      <c r="J67" s="544">
        <v>2025</v>
      </c>
      <c r="K67" s="540">
        <f>SUMIFS('Ф 2 ИП (С)'!K:K,'Ф 2 ИП (С)'!$B:$B,$B67,'Ф 2 ИП (С)'!$D:$D,$D67)</f>
        <v>45345.765124480073</v>
      </c>
      <c r="L67" s="540">
        <f>SUMIFS('Ф 2 ИП (С)'!L:L,'Ф 2 ИП (С)'!$B:$B,$B67,'Ф 2 ИП (С)'!$D:$D,$D67)</f>
        <v>39793.599999999999</v>
      </c>
      <c r="M67" s="540">
        <f>SUMIFS('Ф 2 ИП (С)'!M:M,'Ф 2 ИП (С)'!$B:$B,$B67,'Ф 2 ИП (С)'!$D:$D,$D67)</f>
        <v>0</v>
      </c>
      <c r="N67" s="540">
        <f>SUMIFS('Ф 2 ИП (С)'!N:N,'Ф 2 ИП (С)'!$B:$B,$B67,'Ф 2 ИП (С)'!$D:$D,$D67)</f>
        <v>0</v>
      </c>
      <c r="O67" s="540">
        <f>SUMIFS('Ф 2 ИП (С)'!O:O,'Ф 2 ИП (С)'!$B:$B,$B67,'Ф 2 ИП (С)'!$D:$D,$D67)</f>
        <v>4093.9655679999996</v>
      </c>
      <c r="P67" s="540">
        <f>SUMIFS('Ф 2 ИП (С)'!P:P,'Ф 2 ИП (С)'!$B:$B,$B67,'Ф 2 ИП (С)'!$D:$D,$D67)</f>
        <v>0</v>
      </c>
      <c r="Q67" s="540">
        <f>SUMIFS('Ф 2 ИП (С)'!Q:Q,'Ф 2 ИП (С)'!$B:$B,$B67,'Ф 2 ИП (С)'!$D:$D,$D67)</f>
        <v>38858.568873505916</v>
      </c>
      <c r="R67" s="540">
        <f>SUMIFS('Ф 2 ИП (С)'!R:R,'Ф 2 ИП (С)'!$B:$B,$B67,'Ф 2 ИП (С)'!$D:$D,$D67)</f>
        <v>2393.2306829741588</v>
      </c>
      <c r="S67" s="540">
        <f>SUMIFS('Ф 2 ИП (С)'!S:S,'Ф 2 ИП (С)'!$B:$B,$B67,'Ф 2 ИП (С)'!$D:$D,$D67)</f>
        <v>0</v>
      </c>
      <c r="T67" s="540">
        <f>SUMIFS('Ф 2 ИП (С)'!T:T,'Ф 2 ИП (С)'!$B:$B,$B67,'Ф 2 ИП (С)'!$D:$D,$D67)</f>
        <v>0</v>
      </c>
      <c r="U67" s="540">
        <f>SUMIFS('Ф 2 ИП (С)'!U:U,'Ф 2 ИП (С)'!$B:$B,$B67,'Ф 2 ИП (С)'!$D:$D,$D67)</f>
        <v>0</v>
      </c>
      <c r="V67" s="540">
        <f>SUMIFS('Ф 2 ИП (С)'!V:V,'Ф 2 ИП (С)'!$B:$B,$B67,'Ф 2 ИП (С)'!$D:$D,$D67)</f>
        <v>0</v>
      </c>
      <c r="W67" s="540">
        <f>SUMIFS('Ф 2 ИП (С)'!W:W,'Ф 2 ИП (С)'!$B:$B,$B67,'Ф 2 ИП (С)'!$D:$D,$D67)</f>
        <v>0</v>
      </c>
      <c r="X67" s="540">
        <f>SUMIFS('Ф 2 ИП (С)'!X:X,'Ф 2 ИП (С)'!$B:$B,$B67,'Ф 2 ИП (С)'!$D:$D,$D67)</f>
        <v>0</v>
      </c>
      <c r="Y67" s="540">
        <f>SUMIFS('Ф 2 ИП (С)'!Y:Y,'Ф 2 ИП (С)'!$B:$B,$B67,'Ф 2 ИП (С)'!$D:$D,$D67)</f>
        <v>0</v>
      </c>
      <c r="Z67" s="540">
        <f>SUMIFS('Ф 2 ИП (С)'!Z:Z,'Ф 2 ИП (С)'!$B:$B,$B67,'Ф 2 ИП (С)'!$D:$D,$D67)</f>
        <v>0</v>
      </c>
      <c r="AA67" s="540">
        <f>SUMIFS('Ф 2 ИП (С)'!AA:AA,'Ф 2 ИП (С)'!$B:$B,$B67,'Ф 2 ИП (С)'!$D:$D,$D67)</f>
        <v>0</v>
      </c>
      <c r="AB67" s="540">
        <f>SUMIFS('Ф 2 ИП (С)'!AB:AB,'Ф 2 ИП (С)'!$B:$B,$B67,'Ф 2 ИП (С)'!$D:$D,$D67)</f>
        <v>0</v>
      </c>
      <c r="AC67" s="540">
        <f>SUMIFS('Ф 2 ИП (С)'!AC:AC,'Ф 2 ИП (С)'!$B:$B,$B67,'Ф 2 ИП (С)'!$D:$D,$D67)</f>
        <v>0</v>
      </c>
      <c r="AD67" s="540">
        <f>SUMIFS('Ф 2 ИП (С)'!AD:AD,'Ф 2 ИП (С)'!$B:$B,$B67,'Ф 2 ИП (С)'!$D:$D,$D67)</f>
        <v>0</v>
      </c>
      <c r="AE67" s="540">
        <f>SUMIFS('Ф 2 ИП (С)'!AE:AE,'Ф 2 ИП (С)'!$B:$B,$B67,'Ф 2 ИП (С)'!$D:$D,$D67)</f>
        <v>0</v>
      </c>
      <c r="AF67" s="540">
        <f>SUMIFS('Ф 2 ИП (С)'!AF:AF,'Ф 2 ИП (С)'!$B:$B,$B67,'Ф 2 ИП (С)'!$D:$D,$D67)</f>
        <v>0</v>
      </c>
      <c r="AG67" s="540">
        <f>SUMIFS('Ф 2 ИП (С)'!AG:AG,'Ф 2 ИП (С)'!$B:$B,$B67,'Ф 2 ИП (С)'!$D:$D,$D67)</f>
        <v>0</v>
      </c>
      <c r="AH67" s="540">
        <f>SUMIFS('Ф 2 ИП (С)'!AH:AH,'Ф 2 ИП (С)'!$B:$B,$B67,'Ф 2 ИП (С)'!$D:$D,$D67)</f>
        <v>0</v>
      </c>
      <c r="AI67" s="540">
        <f>SUMIFS('Ф 2 ИП (С)'!AI:AI,'Ф 2 ИП (С)'!$B:$B,$B67,'Ф 2 ИП (С)'!$D:$D,$D67)</f>
        <v>0</v>
      </c>
      <c r="AJ67" s="540">
        <f>SUMIFS('Ф 2 ИП (С)'!AJ:AJ,'Ф 2 ИП (С)'!$B:$B,$B67,'Ф 2 ИП (С)'!$D:$D,$D67)</f>
        <v>0</v>
      </c>
      <c r="AK67" s="540">
        <f>SUMIFS('Ф 2 ИП (С)'!AK:AK,'Ф 2 ИП (С)'!$B:$B,$B67,'Ф 2 ИП (С)'!$D:$D,$D67)</f>
        <v>0</v>
      </c>
      <c r="AL67" s="540">
        <f>SUMIFS('Ф 2 ИП (С)'!AL:AL,'Ф 2 ИП (С)'!$B:$B,$B67,'Ф 2 ИП (С)'!$D:$D,$D67)</f>
        <v>0</v>
      </c>
      <c r="AM67" s="540">
        <f>SUMIFS('Ф 2 ИП (С)'!AM:AM,'Ф 2 ИП (С)'!$B:$B,$B67,'Ф 2 ИП (С)'!$D:$D,$D67)</f>
        <v>0</v>
      </c>
      <c r="AN67" s="540">
        <f>SUMIFS('Ф 2 ИП (С)'!AN:AN,'Ф 2 ИП (С)'!$B:$B,$B67,'Ф 2 ИП (С)'!$D:$D,$D67)</f>
        <v>0</v>
      </c>
      <c r="AO67" s="624">
        <f>SUMIFS('Ф 2 ИП (С)'!AO:AO,'Ф 2 ИП (С)'!$B:$B,$B67,'Ф 2 ИП (С)'!$D:$D,$D67)</f>
        <v>0</v>
      </c>
      <c r="AP67" s="562"/>
      <c r="AQ67" s="671"/>
    </row>
    <row r="68" spans="1:43" s="217" customFormat="1" ht="45" x14ac:dyDescent="0.2">
      <c r="A68" s="228" t="s">
        <v>1217</v>
      </c>
      <c r="B68" s="216" t="s">
        <v>1141</v>
      </c>
      <c r="C68" s="216" t="s">
        <v>698</v>
      </c>
      <c r="D68" s="216" t="s">
        <v>1145</v>
      </c>
      <c r="E68" s="140" t="s">
        <v>699</v>
      </c>
      <c r="F68" s="140" t="s">
        <v>74</v>
      </c>
      <c r="G68" s="140">
        <v>3.37</v>
      </c>
      <c r="H68" s="140">
        <v>3.37</v>
      </c>
      <c r="I68" s="544" t="s">
        <v>418</v>
      </c>
      <c r="J68" s="544">
        <v>2025</v>
      </c>
      <c r="K68" s="540">
        <f>SUMIFS('Ф 2 ИП (С)'!K:K,'Ф 2 ИП (С)'!$B:$B,$B68,'Ф 2 ИП (С)'!$D:$D,$D68)</f>
        <v>39581.026794994119</v>
      </c>
      <c r="L68" s="540">
        <f>SUMIFS('Ф 2 ИП (С)'!L:L,'Ф 2 ИП (С)'!$B:$B,$B68,'Ф 2 ИП (С)'!$D:$D,$D68)</f>
        <v>34734.699999999997</v>
      </c>
      <c r="M68" s="540">
        <f>SUMIFS('Ф 2 ИП (С)'!M:M,'Ф 2 ИП (С)'!$B:$B,$B68,'Ф 2 ИП (С)'!$D:$D,$D68)</f>
        <v>0</v>
      </c>
      <c r="N68" s="540">
        <f>SUMIFS('Ф 2 ИП (С)'!N:N,'Ф 2 ИП (С)'!$B:$B,$B68,'Ф 2 ИП (С)'!$D:$D,$D68)</f>
        <v>0</v>
      </c>
      <c r="O68" s="540">
        <f>SUMIFS('Ф 2 ИП (С)'!O:O,'Ф 2 ИП (С)'!$B:$B,$B68,'Ф 2 ИП (С)'!$D:$D,$D68)</f>
        <v>3573.505936</v>
      </c>
      <c r="P68" s="540">
        <f>SUMIFS('Ф 2 ИП (С)'!P:P,'Ф 2 ИП (С)'!$B:$B,$B68,'Ф 2 ИП (С)'!$D:$D,$D68)</f>
        <v>0</v>
      </c>
      <c r="Q68" s="540">
        <f>SUMIFS('Ф 2 ИП (С)'!Q:Q,'Ф 2 ИП (С)'!$B:$B,$B68,'Ф 2 ИП (С)'!$D:$D,$D68)</f>
        <v>33918.537962148832</v>
      </c>
      <c r="R68" s="540">
        <f>SUMIFS('Ф 2 ИП (С)'!R:R,'Ф 2 ИП (С)'!$B:$B,$B68,'Ф 2 ИП (С)'!$D:$D,$D68)</f>
        <v>2088.9828968452844</v>
      </c>
      <c r="S68" s="540">
        <f>SUMIFS('Ф 2 ИП (С)'!S:S,'Ф 2 ИП (С)'!$B:$B,$B68,'Ф 2 ИП (С)'!$D:$D,$D68)</f>
        <v>0</v>
      </c>
      <c r="T68" s="540">
        <f>SUMIFS('Ф 2 ИП (С)'!T:T,'Ф 2 ИП (С)'!$B:$B,$B68,'Ф 2 ИП (С)'!$D:$D,$D68)</f>
        <v>0</v>
      </c>
      <c r="U68" s="540">
        <f>SUMIFS('Ф 2 ИП (С)'!U:U,'Ф 2 ИП (С)'!$B:$B,$B68,'Ф 2 ИП (С)'!$D:$D,$D68)</f>
        <v>0</v>
      </c>
      <c r="V68" s="540">
        <f>SUMIFS('Ф 2 ИП (С)'!V:V,'Ф 2 ИП (С)'!$B:$B,$B68,'Ф 2 ИП (С)'!$D:$D,$D68)</f>
        <v>0</v>
      </c>
      <c r="W68" s="540">
        <f>SUMIFS('Ф 2 ИП (С)'!W:W,'Ф 2 ИП (С)'!$B:$B,$B68,'Ф 2 ИП (С)'!$D:$D,$D68)</f>
        <v>0</v>
      </c>
      <c r="X68" s="540">
        <f>SUMIFS('Ф 2 ИП (С)'!X:X,'Ф 2 ИП (С)'!$B:$B,$B68,'Ф 2 ИП (С)'!$D:$D,$D68)</f>
        <v>0</v>
      </c>
      <c r="Y68" s="540">
        <f>SUMIFS('Ф 2 ИП (С)'!Y:Y,'Ф 2 ИП (С)'!$B:$B,$B68,'Ф 2 ИП (С)'!$D:$D,$D68)</f>
        <v>0</v>
      </c>
      <c r="Z68" s="540">
        <f>SUMIFS('Ф 2 ИП (С)'!Z:Z,'Ф 2 ИП (С)'!$B:$B,$B68,'Ф 2 ИП (С)'!$D:$D,$D68)</f>
        <v>0</v>
      </c>
      <c r="AA68" s="540">
        <f>SUMIFS('Ф 2 ИП (С)'!AA:AA,'Ф 2 ИП (С)'!$B:$B,$B68,'Ф 2 ИП (С)'!$D:$D,$D68)</f>
        <v>0</v>
      </c>
      <c r="AB68" s="540">
        <f>SUMIFS('Ф 2 ИП (С)'!AB:AB,'Ф 2 ИП (С)'!$B:$B,$B68,'Ф 2 ИП (С)'!$D:$D,$D68)</f>
        <v>0</v>
      </c>
      <c r="AC68" s="540">
        <f>SUMIFS('Ф 2 ИП (С)'!AC:AC,'Ф 2 ИП (С)'!$B:$B,$B68,'Ф 2 ИП (С)'!$D:$D,$D68)</f>
        <v>0</v>
      </c>
      <c r="AD68" s="540">
        <f>SUMIFS('Ф 2 ИП (С)'!AD:AD,'Ф 2 ИП (С)'!$B:$B,$B68,'Ф 2 ИП (С)'!$D:$D,$D68)</f>
        <v>0</v>
      </c>
      <c r="AE68" s="540">
        <f>SUMIFS('Ф 2 ИП (С)'!AE:AE,'Ф 2 ИП (С)'!$B:$B,$B68,'Ф 2 ИП (С)'!$D:$D,$D68)</f>
        <v>0</v>
      </c>
      <c r="AF68" s="540">
        <f>SUMIFS('Ф 2 ИП (С)'!AF:AF,'Ф 2 ИП (С)'!$B:$B,$B68,'Ф 2 ИП (С)'!$D:$D,$D68)</f>
        <v>0</v>
      </c>
      <c r="AG68" s="540">
        <f>SUMIFS('Ф 2 ИП (С)'!AG:AG,'Ф 2 ИП (С)'!$B:$B,$B68,'Ф 2 ИП (С)'!$D:$D,$D68)</f>
        <v>0</v>
      </c>
      <c r="AH68" s="540">
        <f>SUMIFS('Ф 2 ИП (С)'!AH:AH,'Ф 2 ИП (С)'!$B:$B,$B68,'Ф 2 ИП (С)'!$D:$D,$D68)</f>
        <v>0</v>
      </c>
      <c r="AI68" s="540">
        <f>SUMIFS('Ф 2 ИП (С)'!AI:AI,'Ф 2 ИП (С)'!$B:$B,$B68,'Ф 2 ИП (С)'!$D:$D,$D68)</f>
        <v>0</v>
      </c>
      <c r="AJ68" s="540">
        <f>SUMIFS('Ф 2 ИП (С)'!AJ:AJ,'Ф 2 ИП (С)'!$B:$B,$B68,'Ф 2 ИП (С)'!$D:$D,$D68)</f>
        <v>0</v>
      </c>
      <c r="AK68" s="540">
        <f>SUMIFS('Ф 2 ИП (С)'!AK:AK,'Ф 2 ИП (С)'!$B:$B,$B68,'Ф 2 ИП (С)'!$D:$D,$D68)</f>
        <v>0</v>
      </c>
      <c r="AL68" s="540">
        <f>SUMIFS('Ф 2 ИП (С)'!AL:AL,'Ф 2 ИП (С)'!$B:$B,$B68,'Ф 2 ИП (С)'!$D:$D,$D68)</f>
        <v>0</v>
      </c>
      <c r="AM68" s="540">
        <f>SUMIFS('Ф 2 ИП (С)'!AM:AM,'Ф 2 ИП (С)'!$B:$B,$B68,'Ф 2 ИП (С)'!$D:$D,$D68)</f>
        <v>0</v>
      </c>
      <c r="AN68" s="540">
        <f>SUMIFS('Ф 2 ИП (С)'!AN:AN,'Ф 2 ИП (С)'!$B:$B,$B68,'Ф 2 ИП (С)'!$D:$D,$D68)</f>
        <v>0</v>
      </c>
      <c r="AO68" s="624">
        <f>SUMIFS('Ф 2 ИП (С)'!AO:AO,'Ф 2 ИП (С)'!$B:$B,$B68,'Ф 2 ИП (С)'!$D:$D,$D68)</f>
        <v>0</v>
      </c>
      <c r="AP68" s="562"/>
      <c r="AQ68" s="671"/>
    </row>
    <row r="69" spans="1:43" s="217" customFormat="1" ht="11.25" x14ac:dyDescent="0.2">
      <c r="A69" s="925" t="s">
        <v>790</v>
      </c>
      <c r="B69" s="926"/>
      <c r="C69" s="926"/>
      <c r="D69" s="926"/>
      <c r="E69" s="926"/>
      <c r="F69" s="926"/>
      <c r="G69" s="926"/>
      <c r="H69" s="927"/>
      <c r="I69" s="544"/>
      <c r="J69" s="544"/>
      <c r="K69" s="222">
        <f>SUM(K28:K68)</f>
        <v>2998368.9804708627</v>
      </c>
      <c r="L69" s="222">
        <f>SUM(L28:L68)</f>
        <v>2683599.8198709302</v>
      </c>
      <c r="M69" s="222">
        <f>SUM(M28:M65)</f>
        <v>0</v>
      </c>
      <c r="N69" s="222">
        <f t="shared" ref="N69:AL69" si="1">SUM(N28:N68)</f>
        <v>0</v>
      </c>
      <c r="O69" s="222">
        <f t="shared" si="1"/>
        <v>527197.82073805144</v>
      </c>
      <c r="P69" s="222">
        <f t="shared" si="1"/>
        <v>1793041.918323386</v>
      </c>
      <c r="Q69" s="222">
        <f t="shared" si="1"/>
        <v>516673.02247362939</v>
      </c>
      <c r="R69" s="222">
        <f t="shared" si="1"/>
        <v>156726.93208145033</v>
      </c>
      <c r="S69" s="222">
        <f t="shared" si="1"/>
        <v>4729.2821071460849</v>
      </c>
      <c r="T69" s="222">
        <f t="shared" si="1"/>
        <v>0</v>
      </c>
      <c r="U69" s="222">
        <f t="shared" si="1"/>
        <v>0</v>
      </c>
      <c r="V69" s="222">
        <f t="shared" si="1"/>
        <v>-8.2422957348171622E-12</v>
      </c>
      <c r="W69" s="222">
        <f t="shared" si="1"/>
        <v>0</v>
      </c>
      <c r="X69" s="222">
        <f t="shared" si="1"/>
        <v>0</v>
      </c>
      <c r="Y69" s="222">
        <f t="shared" si="1"/>
        <v>0</v>
      </c>
      <c r="Z69" s="222">
        <f t="shared" si="1"/>
        <v>0</v>
      </c>
      <c r="AA69" s="222">
        <f t="shared" si="1"/>
        <v>0</v>
      </c>
      <c r="AB69" s="222">
        <f t="shared" si="1"/>
        <v>0</v>
      </c>
      <c r="AC69" s="222">
        <f t="shared" si="1"/>
        <v>0</v>
      </c>
      <c r="AD69" s="222">
        <f t="shared" si="1"/>
        <v>0</v>
      </c>
      <c r="AE69" s="222">
        <f t="shared" si="1"/>
        <v>0</v>
      </c>
      <c r="AF69" s="222">
        <f t="shared" si="1"/>
        <v>0</v>
      </c>
      <c r="AG69" s="222">
        <f t="shared" si="1"/>
        <v>0</v>
      </c>
      <c r="AH69" s="222">
        <f t="shared" si="1"/>
        <v>0</v>
      </c>
      <c r="AI69" s="222">
        <f t="shared" si="1"/>
        <v>0</v>
      </c>
      <c r="AJ69" s="222">
        <f t="shared" si="1"/>
        <v>0</v>
      </c>
      <c r="AK69" s="222">
        <f t="shared" si="1"/>
        <v>0</v>
      </c>
      <c r="AL69" s="222">
        <f t="shared" si="1"/>
        <v>0</v>
      </c>
      <c r="AM69" s="562"/>
      <c r="AN69" s="562"/>
      <c r="AO69" s="661"/>
      <c r="AP69" s="562"/>
      <c r="AQ69" s="671"/>
    </row>
    <row r="70" spans="1:43" s="223" customFormat="1" ht="18.75" x14ac:dyDescent="0.2">
      <c r="A70" s="918" t="s">
        <v>791</v>
      </c>
      <c r="B70" s="918"/>
      <c r="C70" s="918"/>
      <c r="D70" s="918"/>
      <c r="E70" s="918"/>
      <c r="F70" s="918"/>
      <c r="G70" s="918"/>
      <c r="H70" s="918"/>
      <c r="I70" s="918"/>
      <c r="J70" s="918"/>
      <c r="K70" s="918"/>
      <c r="L70" s="918"/>
      <c r="M70" s="918"/>
      <c r="N70" s="918"/>
      <c r="O70" s="918"/>
      <c r="P70" s="918"/>
      <c r="Q70" s="918"/>
      <c r="R70" s="918"/>
      <c r="S70" s="918"/>
      <c r="T70" s="918"/>
      <c r="U70" s="918"/>
      <c r="V70" s="918"/>
      <c r="W70" s="919"/>
      <c r="X70" s="564"/>
      <c r="Y70" s="561"/>
      <c r="Z70" s="561"/>
      <c r="AA70" s="561"/>
      <c r="AB70" s="561"/>
      <c r="AC70" s="561"/>
      <c r="AD70" s="518"/>
      <c r="AE70" s="518"/>
      <c r="AF70" s="518"/>
      <c r="AG70" s="518"/>
      <c r="AH70" s="518"/>
      <c r="AI70" s="518"/>
      <c r="AJ70" s="518"/>
      <c r="AK70" s="518"/>
      <c r="AL70" s="518"/>
      <c r="AM70" s="518"/>
      <c r="AN70" s="518"/>
      <c r="AO70" s="224"/>
      <c r="AP70" s="518"/>
      <c r="AQ70" s="673"/>
    </row>
    <row r="71" spans="1:43" s="230" customFormat="1" ht="18.75" x14ac:dyDescent="0.2">
      <c r="A71" s="911" t="s">
        <v>792</v>
      </c>
      <c r="B71" s="911"/>
      <c r="C71" s="911"/>
      <c r="D71" s="911"/>
      <c r="E71" s="911"/>
      <c r="F71" s="911"/>
      <c r="G71" s="911"/>
      <c r="H71" s="911"/>
      <c r="I71" s="911"/>
      <c r="J71" s="911"/>
      <c r="K71" s="911"/>
      <c r="L71" s="911"/>
      <c r="M71" s="911"/>
      <c r="N71" s="911"/>
      <c r="O71" s="911"/>
      <c r="P71" s="911"/>
      <c r="Q71" s="911"/>
      <c r="R71" s="911"/>
      <c r="S71" s="911"/>
      <c r="T71" s="911"/>
      <c r="U71" s="911"/>
      <c r="V71" s="911"/>
      <c r="W71" s="912"/>
      <c r="X71" s="564"/>
      <c r="Y71" s="561"/>
      <c r="Z71" s="561"/>
      <c r="AA71" s="561"/>
      <c r="AB71" s="561"/>
      <c r="AC71" s="561"/>
      <c r="AD71" s="563"/>
      <c r="AE71" s="563"/>
      <c r="AF71" s="563"/>
      <c r="AG71" s="563"/>
      <c r="AH71" s="563"/>
      <c r="AI71" s="563"/>
      <c r="AJ71" s="563"/>
      <c r="AK71" s="563"/>
      <c r="AL71" s="563"/>
      <c r="AM71" s="563"/>
      <c r="AN71" s="563"/>
      <c r="AO71" s="662"/>
      <c r="AP71" s="563"/>
      <c r="AQ71" s="672"/>
    </row>
    <row r="72" spans="1:43" s="217" customFormat="1" ht="180" x14ac:dyDescent="0.2">
      <c r="A72" s="543" t="s">
        <v>800</v>
      </c>
      <c r="B72" s="539" t="s">
        <v>801</v>
      </c>
      <c r="C72" s="233"/>
      <c r="D72" s="216" t="s">
        <v>802</v>
      </c>
      <c r="E72" s="538" t="s">
        <v>796</v>
      </c>
      <c r="F72" s="140" t="s">
        <v>797</v>
      </c>
      <c r="G72" s="140" t="s">
        <v>803</v>
      </c>
      <c r="H72" s="140" t="s">
        <v>804</v>
      </c>
      <c r="I72" s="212">
        <v>2021</v>
      </c>
      <c r="J72" s="212">
        <v>2024</v>
      </c>
      <c r="K72" s="540">
        <f>'Ф 2 ИП (С)'!K73</f>
        <v>54307.451337044353</v>
      </c>
      <c r="L72" s="540">
        <f>'Ф 2 ИП (С)'!L73</f>
        <v>49687.1</v>
      </c>
      <c r="M72" s="540">
        <f>'Ф 2 ИП (С)'!M73</f>
        <v>0</v>
      </c>
      <c r="N72" s="540">
        <f>'Ф 2 ИП (С)'!N73</f>
        <v>0</v>
      </c>
      <c r="O72" s="540">
        <f>'Ф 2 ИП (С)'!O73</f>
        <v>5111.8088479999997</v>
      </c>
      <c r="P72" s="540">
        <f>'Ф 2 ИП (С)'!P73</f>
        <v>46341.548307959994</v>
      </c>
      <c r="Q72" s="540">
        <f>'Ф 2 ИП (С)'!Q73</f>
        <v>2854.0941810843601</v>
      </c>
      <c r="R72" s="540">
        <f>'Ф 2 ИП (С)'!R73</f>
        <v>0</v>
      </c>
      <c r="S72" s="540">
        <f>'Ф 2 ИП (С)'!S73</f>
        <v>0</v>
      </c>
      <c r="T72" s="540">
        <f>'Ф 2 ИП (С)'!T73</f>
        <v>0</v>
      </c>
      <c r="U72" s="540">
        <f>'Ф 2 ИП (С)'!U73</f>
        <v>0</v>
      </c>
      <c r="V72" s="540">
        <f>'Ф 2 ИП (С)'!V73</f>
        <v>-2.2737367544323206E-12</v>
      </c>
      <c r="W72" s="540">
        <f>'Ф 2 ИП (С)'!W73</f>
        <v>0</v>
      </c>
      <c r="X72" s="540">
        <f>'Ф 2 ИП (С)'!X73</f>
        <v>0</v>
      </c>
      <c r="Y72" s="540">
        <f>'Ф 2 ИП (С)'!Y73</f>
        <v>0</v>
      </c>
      <c r="Z72" s="540">
        <f>'Ф 2 ИП (С)'!Z73</f>
        <v>0</v>
      </c>
      <c r="AA72" s="540">
        <f>'Ф 2 ИП (С)'!AA73</f>
        <v>0</v>
      </c>
      <c r="AB72" s="540">
        <f>'Ф 2 ИП (С)'!AB73</f>
        <v>0</v>
      </c>
      <c r="AC72" s="540">
        <f>'Ф 2 ИП (С)'!AC73</f>
        <v>0</v>
      </c>
      <c r="AD72" s="540">
        <f>'Ф 2 ИП (С)'!AD73</f>
        <v>0</v>
      </c>
      <c r="AE72" s="540">
        <f>'Ф 2 ИП (С)'!AE73</f>
        <v>0</v>
      </c>
      <c r="AF72" s="540">
        <f>'Ф 2 ИП (С)'!AF73</f>
        <v>0</v>
      </c>
      <c r="AG72" s="540">
        <f>'Ф 2 ИП (С)'!AG73</f>
        <v>0</v>
      </c>
      <c r="AH72" s="540">
        <f>'Ф 2 ИП (С)'!AH73</f>
        <v>0</v>
      </c>
      <c r="AI72" s="540">
        <f>'Ф 2 ИП (С)'!AI73</f>
        <v>0</v>
      </c>
      <c r="AJ72" s="540">
        <f>'Ф 2 ИП (С)'!AJ73</f>
        <v>0</v>
      </c>
      <c r="AK72" s="540">
        <f>'Ф 2 ИП (С)'!AK73</f>
        <v>0</v>
      </c>
      <c r="AL72" s="540">
        <f>'Ф 2 ИП (С)'!AL73</f>
        <v>0</v>
      </c>
      <c r="AM72" s="540">
        <f>'Ф 2 ИП (С)'!AM73</f>
        <v>0</v>
      </c>
      <c r="AN72" s="540">
        <f>'Ф 2 ИП (С)'!AN73</f>
        <v>0</v>
      </c>
      <c r="AO72" s="624">
        <f>'Ф 2 ИП (С)'!AO73</f>
        <v>0</v>
      </c>
      <c r="AP72" s="562"/>
      <c r="AQ72" s="671"/>
    </row>
    <row r="73" spans="1:43" s="217" customFormat="1" ht="56.25" x14ac:dyDescent="0.2">
      <c r="A73" s="228" t="s">
        <v>805</v>
      </c>
      <c r="B73" s="216" t="s">
        <v>806</v>
      </c>
      <c r="C73" s="233"/>
      <c r="D73" s="297" t="s">
        <v>807</v>
      </c>
      <c r="E73" s="140" t="s">
        <v>796</v>
      </c>
      <c r="F73" s="140" t="s">
        <v>797</v>
      </c>
      <c r="G73" s="140" t="s">
        <v>808</v>
      </c>
      <c r="H73" s="140" t="s">
        <v>1506</v>
      </c>
      <c r="I73" s="212">
        <v>2021</v>
      </c>
      <c r="J73" s="212">
        <v>2024</v>
      </c>
      <c r="K73" s="540">
        <f>SUMIFS('Ф 2 ИП (С)'!K:K,'Ф 2 ИП (С)'!$B:$B,$B73,'Ф 2 ИП (С)'!$D:$D,$D73)</f>
        <v>6898.0281517798558</v>
      </c>
      <c r="L73" s="540">
        <f>SUMIFS('Ф 2 ИП (С)'!L:L,'Ф 2 ИП (С)'!$B:$B,$B73,'Ф 2 ИП (С)'!$D:$D,$D73)</f>
        <v>6311.16</v>
      </c>
      <c r="M73" s="540">
        <f>SUMIFS('Ф 2 ИП (С)'!M:M,'Ф 2 ИП (С)'!$B:$B,$B73,'Ф 2 ИП (С)'!$D:$D,$D73)</f>
        <v>0</v>
      </c>
      <c r="N73" s="540">
        <f>SUMIFS('Ф 2 ИП (С)'!N:N,'Ф 2 ИП (С)'!$B:$B,$B73,'Ф 2 ИП (С)'!$D:$D,$D73)</f>
        <v>0</v>
      </c>
      <c r="O73" s="540">
        <f>SUMIFS('Ф 2 ИП (С)'!O:O,'Ф 2 ИП (С)'!$B:$B,$B73,'Ф 2 ИП (С)'!$D:$D,$D73)</f>
        <v>649.29214080000008</v>
      </c>
      <c r="P73" s="540">
        <f>SUMIFS('Ф 2 ИП (С)'!P:P,'Ф 2 ИП (С)'!$B:$B,$B73,'Ф 2 ИП (С)'!$D:$D,$D73)</f>
        <v>5886.2144504159996</v>
      </c>
      <c r="Q73" s="540">
        <f>SUMIFS('Ф 2 ИП (С)'!Q:Q,'Ф 2 ИП (С)'!$B:$B,$B73,'Ф 2 ИП (С)'!$D:$D,$D73)</f>
        <v>362.52156056385599</v>
      </c>
      <c r="R73" s="540">
        <f>SUMIFS('Ф 2 ИП (С)'!R:R,'Ф 2 ИП (С)'!$B:$B,$B73,'Ф 2 ИП (С)'!$D:$D,$D73)</f>
        <v>0</v>
      </c>
      <c r="S73" s="540">
        <f>SUMIFS('Ф 2 ИП (С)'!S:S,'Ф 2 ИП (С)'!$B:$B,$B73,'Ф 2 ИП (С)'!$D:$D,$D73)</f>
        <v>0</v>
      </c>
      <c r="T73" s="540">
        <f>SUMIFS('Ф 2 ИП (С)'!T:T,'Ф 2 ИП (С)'!$B:$B,$B73,'Ф 2 ИП (С)'!$D:$D,$D73)</f>
        <v>0</v>
      </c>
      <c r="U73" s="540">
        <f>SUMIFS('Ф 2 ИП (С)'!U:U,'Ф 2 ИП (С)'!$B:$B,$B73,'Ф 2 ИП (С)'!$D:$D,$D73)</f>
        <v>0</v>
      </c>
      <c r="V73" s="540">
        <f>SUMIFS('Ф 2 ИП (С)'!V:V,'Ф 2 ИП (С)'!$B:$B,$B73,'Ф 2 ИП (С)'!$D:$D,$D73)</f>
        <v>-5.6843418860808015E-14</v>
      </c>
      <c r="W73" s="540">
        <f>SUMIFS('Ф 2 ИП (С)'!W:W,'Ф 2 ИП (С)'!$B:$B,$B73,'Ф 2 ИП (С)'!$D:$D,$D73)</f>
        <v>0</v>
      </c>
      <c r="X73" s="540">
        <f>SUMIFS('Ф 2 ИП (С)'!X:X,'Ф 2 ИП (С)'!$B:$B,$B73,'Ф 2 ИП (С)'!$D:$D,$D73)</f>
        <v>0</v>
      </c>
      <c r="Y73" s="540">
        <f>SUMIFS('Ф 2 ИП (С)'!Y:Y,'Ф 2 ИП (С)'!$B:$B,$B73,'Ф 2 ИП (С)'!$D:$D,$D73)</f>
        <v>0</v>
      </c>
      <c r="Z73" s="540">
        <f>SUMIFS('Ф 2 ИП (С)'!Z:Z,'Ф 2 ИП (С)'!$B:$B,$B73,'Ф 2 ИП (С)'!$D:$D,$D73)</f>
        <v>0</v>
      </c>
      <c r="AA73" s="540">
        <f>SUMIFS('Ф 2 ИП (С)'!AA:AA,'Ф 2 ИП (С)'!$B:$B,$B73,'Ф 2 ИП (С)'!$D:$D,$D73)</f>
        <v>0</v>
      </c>
      <c r="AB73" s="540">
        <f>SUMIFS('Ф 2 ИП (С)'!AB:AB,'Ф 2 ИП (С)'!$B:$B,$B73,'Ф 2 ИП (С)'!$D:$D,$D73)</f>
        <v>0</v>
      </c>
      <c r="AC73" s="540">
        <f>SUMIFS('Ф 2 ИП (С)'!AC:AC,'Ф 2 ИП (С)'!$B:$B,$B73,'Ф 2 ИП (С)'!$D:$D,$D73)</f>
        <v>0</v>
      </c>
      <c r="AD73" s="540">
        <f>SUMIFS('Ф 2 ИП (С)'!AD:AD,'Ф 2 ИП (С)'!$B:$B,$B73,'Ф 2 ИП (С)'!$D:$D,$D73)</f>
        <v>0</v>
      </c>
      <c r="AE73" s="540">
        <f>SUMIFS('Ф 2 ИП (С)'!AE:AE,'Ф 2 ИП (С)'!$B:$B,$B73,'Ф 2 ИП (С)'!$D:$D,$D73)</f>
        <v>0</v>
      </c>
      <c r="AF73" s="540">
        <f>SUMIFS('Ф 2 ИП (С)'!AF:AF,'Ф 2 ИП (С)'!$B:$B,$B73,'Ф 2 ИП (С)'!$D:$D,$D73)</f>
        <v>0</v>
      </c>
      <c r="AG73" s="540">
        <f>SUMIFS('Ф 2 ИП (С)'!AG:AG,'Ф 2 ИП (С)'!$B:$B,$B73,'Ф 2 ИП (С)'!$D:$D,$D73)</f>
        <v>0</v>
      </c>
      <c r="AH73" s="540">
        <f>SUMIFS('Ф 2 ИП (С)'!AH:AH,'Ф 2 ИП (С)'!$B:$B,$B73,'Ф 2 ИП (С)'!$D:$D,$D73)</f>
        <v>0</v>
      </c>
      <c r="AI73" s="540">
        <f>SUMIFS('Ф 2 ИП (С)'!AI:AI,'Ф 2 ИП (С)'!$B:$B,$B73,'Ф 2 ИП (С)'!$D:$D,$D73)</f>
        <v>0</v>
      </c>
      <c r="AJ73" s="540">
        <f>SUMIFS('Ф 2 ИП (С)'!AJ:AJ,'Ф 2 ИП (С)'!$B:$B,$B73,'Ф 2 ИП (С)'!$D:$D,$D73)</f>
        <v>0</v>
      </c>
      <c r="AK73" s="540">
        <f>SUMIFS('Ф 2 ИП (С)'!AK:AK,'Ф 2 ИП (С)'!$B:$B,$B73,'Ф 2 ИП (С)'!$D:$D,$D73)</f>
        <v>0</v>
      </c>
      <c r="AL73" s="540">
        <f>SUMIFS('Ф 2 ИП (С)'!AL:AL,'Ф 2 ИП (С)'!$B:$B,$B73,'Ф 2 ИП (С)'!$D:$D,$D73)</f>
        <v>0</v>
      </c>
      <c r="AM73" s="540">
        <f>SUMIFS('Ф 2 ИП (С)'!AM:AM,'Ф 2 ИП (С)'!$B:$B,$B73,'Ф 2 ИП (С)'!$D:$D,$D73)</f>
        <v>0</v>
      </c>
      <c r="AN73" s="540">
        <f>SUMIFS('Ф 2 ИП (С)'!AN:AN,'Ф 2 ИП (С)'!$B:$B,$B73,'Ф 2 ИП (С)'!$D:$D,$D73)</f>
        <v>0</v>
      </c>
      <c r="AO73" s="624">
        <f>SUMIFS('Ф 2 ИП (С)'!AO:AO,'Ф 2 ИП (С)'!$B:$B,$B73,'Ф 2 ИП (С)'!$D:$D,$D73)</f>
        <v>0</v>
      </c>
      <c r="AP73" s="562"/>
      <c r="AQ73" s="671"/>
    </row>
    <row r="74" spans="1:43" s="217" customFormat="1" ht="10.5" x14ac:dyDescent="0.2">
      <c r="A74" s="914" t="s">
        <v>809</v>
      </c>
      <c r="B74" s="873" t="s">
        <v>810</v>
      </c>
      <c r="C74" s="916"/>
      <c r="D74" s="873" t="s">
        <v>811</v>
      </c>
      <c r="E74" s="920" t="s">
        <v>796</v>
      </c>
      <c r="F74" s="920" t="s">
        <v>797</v>
      </c>
      <c r="G74" s="920" t="s">
        <v>812</v>
      </c>
      <c r="H74" s="920" t="s">
        <v>813</v>
      </c>
      <c r="I74" s="914" t="s">
        <v>418</v>
      </c>
      <c r="J74" s="914" t="s">
        <v>621</v>
      </c>
      <c r="K74" s="867">
        <f>'Ф 2 ИП (С)'!K75</f>
        <v>12653.97028825384</v>
      </c>
      <c r="L74" s="867">
        <f>'Ф 2 ИП (С)'!L75</f>
        <v>11577.4</v>
      </c>
      <c r="M74" s="867">
        <f>'Ф 2 ИП (С)'!M75</f>
        <v>0</v>
      </c>
      <c r="N74" s="867">
        <f>'Ф 2 ИП (С)'!N75</f>
        <v>0</v>
      </c>
      <c r="O74" s="867">
        <f>'Ф 2 ИП (С)'!O75</f>
        <v>1191.0829120000001</v>
      </c>
      <c r="P74" s="867">
        <f>'Ф 2 ИП (С)'!P75</f>
        <v>10797.86587224</v>
      </c>
      <c r="Q74" s="867">
        <f>'Ф 2 ИП (С)'!Q75</f>
        <v>665.02150401384006</v>
      </c>
      <c r="R74" s="867">
        <f>'Ф 2 ИП (С)'!R75</f>
        <v>0</v>
      </c>
      <c r="S74" s="867">
        <f>'Ф 2 ИП (С)'!S75</f>
        <v>0</v>
      </c>
      <c r="T74" s="867">
        <f>'Ф 2 ИП (С)'!T75</f>
        <v>0</v>
      </c>
      <c r="U74" s="867">
        <f>'Ф 2 ИП (С)'!U75</f>
        <v>0</v>
      </c>
      <c r="V74" s="867">
        <f>'Ф 2 ИП (С)'!V75</f>
        <v>-5.6843418860808015E-14</v>
      </c>
      <c r="W74" s="867">
        <f>'Ф 2 ИП (С)'!W75</f>
        <v>0</v>
      </c>
      <c r="X74" s="867">
        <f>'Ф 2 ИП (С)'!X75</f>
        <v>0</v>
      </c>
      <c r="Y74" s="867">
        <f>'Ф 2 ИП (С)'!Y75</f>
        <v>0</v>
      </c>
      <c r="Z74" s="867">
        <f>'Ф 2 ИП (С)'!Z75</f>
        <v>0</v>
      </c>
      <c r="AA74" s="867">
        <f>'Ф 2 ИП (С)'!AA75</f>
        <v>0</v>
      </c>
      <c r="AB74" s="867">
        <f>'Ф 2 ИП (С)'!AB75</f>
        <v>0</v>
      </c>
      <c r="AC74" s="867">
        <f>'Ф 2 ИП (С)'!AC75</f>
        <v>0</v>
      </c>
      <c r="AD74" s="867">
        <f>'Ф 2 ИП (С)'!AD75</f>
        <v>0</v>
      </c>
      <c r="AE74" s="867">
        <f>'Ф 2 ИП (С)'!AE75</f>
        <v>0</v>
      </c>
      <c r="AF74" s="867">
        <f>'Ф 2 ИП (С)'!AF75</f>
        <v>0</v>
      </c>
      <c r="AG74" s="867">
        <f>'Ф 2 ИП (С)'!AG75</f>
        <v>0</v>
      </c>
      <c r="AH74" s="867">
        <f>'Ф 2 ИП (С)'!AH75</f>
        <v>0</v>
      </c>
      <c r="AI74" s="867">
        <f>'Ф 2 ИП (С)'!AI75</f>
        <v>0</v>
      </c>
      <c r="AJ74" s="867">
        <f>'Ф 2 ИП (С)'!AJ75</f>
        <v>0</v>
      </c>
      <c r="AK74" s="867">
        <f>'Ф 2 ИП (С)'!AK75</f>
        <v>0</v>
      </c>
      <c r="AL74" s="867">
        <f>'Ф 2 ИП (С)'!AL75</f>
        <v>0</v>
      </c>
      <c r="AM74" s="867">
        <f>'Ф 2 ИП (С)'!AM75</f>
        <v>0</v>
      </c>
      <c r="AN74" s="867">
        <f>'Ф 2 ИП (С)'!AN75</f>
        <v>0</v>
      </c>
      <c r="AO74" s="903">
        <f>'Ф 2 ИП (С)'!AO75</f>
        <v>0</v>
      </c>
      <c r="AP74" s="867">
        <f>'Ф 2 ИП (С)'!AP75</f>
        <v>0</v>
      </c>
      <c r="AQ74" s="671"/>
    </row>
    <row r="75" spans="1:43" s="217" customFormat="1" ht="10.5" x14ac:dyDescent="0.2">
      <c r="A75" s="915"/>
      <c r="B75" s="874"/>
      <c r="C75" s="917"/>
      <c r="D75" s="874"/>
      <c r="E75" s="921"/>
      <c r="F75" s="921"/>
      <c r="G75" s="921"/>
      <c r="H75" s="921"/>
      <c r="I75" s="915"/>
      <c r="J75" s="915"/>
      <c r="K75" s="868"/>
      <c r="L75" s="868"/>
      <c r="M75" s="868"/>
      <c r="N75" s="868"/>
      <c r="O75" s="868"/>
      <c r="P75" s="868"/>
      <c r="Q75" s="868"/>
      <c r="R75" s="868"/>
      <c r="S75" s="868"/>
      <c r="T75" s="868"/>
      <c r="U75" s="868"/>
      <c r="V75" s="868"/>
      <c r="W75" s="868"/>
      <c r="X75" s="868"/>
      <c r="Y75" s="868"/>
      <c r="Z75" s="868"/>
      <c r="AA75" s="868"/>
      <c r="AB75" s="868"/>
      <c r="AC75" s="868"/>
      <c r="AD75" s="868"/>
      <c r="AE75" s="868"/>
      <c r="AF75" s="868"/>
      <c r="AG75" s="868"/>
      <c r="AH75" s="868"/>
      <c r="AI75" s="868"/>
      <c r="AJ75" s="868"/>
      <c r="AK75" s="868"/>
      <c r="AL75" s="868"/>
      <c r="AM75" s="868"/>
      <c r="AN75" s="868"/>
      <c r="AO75" s="904"/>
      <c r="AP75" s="868"/>
      <c r="AQ75" s="671"/>
    </row>
    <row r="76" spans="1:43" s="217" customFormat="1" ht="146.25" x14ac:dyDescent="0.2">
      <c r="A76" s="228" t="s">
        <v>814</v>
      </c>
      <c r="B76" s="216" t="s">
        <v>815</v>
      </c>
      <c r="C76" s="233"/>
      <c r="D76" s="216" t="s">
        <v>816</v>
      </c>
      <c r="E76" s="140" t="s">
        <v>796</v>
      </c>
      <c r="F76" s="140" t="s">
        <v>797</v>
      </c>
      <c r="G76" s="140" t="s">
        <v>817</v>
      </c>
      <c r="H76" s="140" t="s">
        <v>818</v>
      </c>
      <c r="I76" s="544" t="s">
        <v>418</v>
      </c>
      <c r="J76" s="544" t="s">
        <v>621</v>
      </c>
      <c r="K76" s="540">
        <f>'Ф 2 ИП (С)'!K77</f>
        <v>4785.5865452435037</v>
      </c>
      <c r="L76" s="540">
        <f>'Ф 2 ИП (С)'!L77</f>
        <v>4378.4399999999996</v>
      </c>
      <c r="M76" s="540">
        <f>'Ф 2 ИП (С)'!M77</f>
        <v>0</v>
      </c>
      <c r="N76" s="540">
        <f>'Ф 2 ИП (С)'!N77</f>
        <v>0</v>
      </c>
      <c r="O76" s="540">
        <f>'Ф 2 ИП (С)'!O77</f>
        <v>450.4539072</v>
      </c>
      <c r="P76" s="540">
        <f>'Ф 2 ИП (С)'!P77</f>
        <v>4083.6291265439995</v>
      </c>
      <c r="Q76" s="540">
        <f>'Ф 2 ИП (С)'!Q77</f>
        <v>251.50351149950401</v>
      </c>
      <c r="R76" s="540">
        <f>'Ф 2 ИП (С)'!R77</f>
        <v>0</v>
      </c>
      <c r="S76" s="540">
        <f>'Ф 2 ИП (С)'!S77</f>
        <v>0</v>
      </c>
      <c r="T76" s="540">
        <f>'Ф 2 ИП (С)'!T77</f>
        <v>0</v>
      </c>
      <c r="U76" s="540">
        <f>'Ф 2 ИП (С)'!U77</f>
        <v>0</v>
      </c>
      <c r="V76" s="540">
        <f>'Ф 2 ИП (С)'!V77</f>
        <v>3.694822225952521E-13</v>
      </c>
      <c r="W76" s="540">
        <f>'Ф 2 ИП (С)'!W77</f>
        <v>0</v>
      </c>
      <c r="X76" s="540">
        <f>'Ф 2 ИП (С)'!X77</f>
        <v>0</v>
      </c>
      <c r="Y76" s="540">
        <f>'Ф 2 ИП (С)'!Y77</f>
        <v>0</v>
      </c>
      <c r="Z76" s="540">
        <f>'Ф 2 ИП (С)'!Z77</f>
        <v>0</v>
      </c>
      <c r="AA76" s="540">
        <f>'Ф 2 ИП (С)'!AA77</f>
        <v>0</v>
      </c>
      <c r="AB76" s="540">
        <f>'Ф 2 ИП (С)'!AB77</f>
        <v>0</v>
      </c>
      <c r="AC76" s="540">
        <f>'Ф 2 ИП (С)'!AC77</f>
        <v>0</v>
      </c>
      <c r="AD76" s="540">
        <f>'Ф 2 ИП (С)'!AD77</f>
        <v>0</v>
      </c>
      <c r="AE76" s="540">
        <f>'Ф 2 ИП (С)'!AE77</f>
        <v>0</v>
      </c>
      <c r="AF76" s="540">
        <f>'Ф 2 ИП (С)'!AF77</f>
        <v>0</v>
      </c>
      <c r="AG76" s="540">
        <f>'Ф 2 ИП (С)'!AG77</f>
        <v>0</v>
      </c>
      <c r="AH76" s="540">
        <f>'Ф 2 ИП (С)'!AH77</f>
        <v>0</v>
      </c>
      <c r="AI76" s="540">
        <f>'Ф 2 ИП (С)'!AI77</f>
        <v>0</v>
      </c>
      <c r="AJ76" s="540">
        <f>'Ф 2 ИП (С)'!AJ77</f>
        <v>0</v>
      </c>
      <c r="AK76" s="540">
        <f>'Ф 2 ИП (С)'!AK77</f>
        <v>0</v>
      </c>
      <c r="AL76" s="540">
        <f>'Ф 2 ИП (С)'!AL77</f>
        <v>0</v>
      </c>
      <c r="AM76" s="540">
        <f>'Ф 2 ИП (С)'!AM77</f>
        <v>0</v>
      </c>
      <c r="AN76" s="540">
        <f>'Ф 2 ИП (С)'!AN77</f>
        <v>0</v>
      </c>
      <c r="AO76" s="624">
        <f>'Ф 2 ИП (С)'!AO77</f>
        <v>0</v>
      </c>
      <c r="AP76" s="562"/>
      <c r="AQ76" s="671"/>
    </row>
    <row r="77" spans="1:43" s="217" customFormat="1" ht="45" x14ac:dyDescent="0.2">
      <c r="A77" s="228" t="s">
        <v>819</v>
      </c>
      <c r="B77" s="216" t="s">
        <v>820</v>
      </c>
      <c r="C77" s="233"/>
      <c r="D77" s="216" t="s">
        <v>821</v>
      </c>
      <c r="E77" s="140" t="s">
        <v>796</v>
      </c>
      <c r="F77" s="140" t="s">
        <v>797</v>
      </c>
      <c r="G77" s="140" t="s">
        <v>822</v>
      </c>
      <c r="H77" s="140" t="s">
        <v>822</v>
      </c>
      <c r="I77" s="544" t="s">
        <v>418</v>
      </c>
      <c r="J77" s="544" t="s">
        <v>625</v>
      </c>
      <c r="K77" s="540">
        <f>SUMIFS('Ф 2 ИП (С)'!K:K,'Ф 2 ИП (С)'!$B:$B,$B77,'Ф 2 ИП (С)'!$D:$D,$D77)</f>
        <v>2483.7066680400058</v>
      </c>
      <c r="L77" s="540">
        <f>SUMIFS('Ф 2 ИП (С)'!L:L,'Ф 2 ИП (С)'!$B:$B,$B77,'Ф 2 ИП (С)'!$D:$D,$D77)</f>
        <v>2179.6</v>
      </c>
      <c r="M77" s="540">
        <f>SUMIFS('Ф 2 ИП (С)'!M:M,'Ф 2 ИП (С)'!$B:$B,$B77,'Ф 2 ИП (С)'!$D:$D,$D77)</f>
        <v>0</v>
      </c>
      <c r="N77" s="540">
        <f>SUMIFS('Ф 2 ИП (С)'!N:N,'Ф 2 ИП (С)'!$B:$B,$B77,'Ф 2 ИП (С)'!$D:$D,$D77)</f>
        <v>0</v>
      </c>
      <c r="O77" s="540">
        <f>SUMIFS('Ф 2 ИП (С)'!O:O,'Ф 2 ИП (С)'!$B:$B,$B77,'Ф 2 ИП (С)'!$D:$D,$D77)</f>
        <v>224.23724799999999</v>
      </c>
      <c r="P77" s="540">
        <f>SUMIFS('Ф 2 ИП (С)'!P:P,'Ф 2 ИП (С)'!$B:$B,$B77,'Ф 2 ИП (С)'!$D:$D,$D77)</f>
        <v>0</v>
      </c>
      <c r="Q77" s="540">
        <f>SUMIFS('Ф 2 ИП (С)'!Q:Q,'Ф 2 ИП (С)'!$B:$B,$B77,'Ф 2 ИП (С)'!$D:$D,$D77)</f>
        <v>2128.38588910512</v>
      </c>
      <c r="R77" s="540">
        <f>SUMIFS('Ф 2 ИП (С)'!R:R,'Ф 2 ИП (С)'!$B:$B,$B77,'Ф 2 ИП (С)'!$D:$D,$D77)</f>
        <v>131.08353093488591</v>
      </c>
      <c r="S77" s="540">
        <f>SUMIFS('Ф 2 ИП (С)'!S:S,'Ф 2 ИП (С)'!$B:$B,$B77,'Ф 2 ИП (С)'!$D:$D,$D77)</f>
        <v>0</v>
      </c>
      <c r="T77" s="540">
        <f>SUMIFS('Ф 2 ИП (С)'!T:T,'Ф 2 ИП (С)'!$B:$B,$B77,'Ф 2 ИП (С)'!$D:$D,$D77)</f>
        <v>0</v>
      </c>
      <c r="U77" s="540">
        <f>SUMIFS('Ф 2 ИП (С)'!U:U,'Ф 2 ИП (С)'!$B:$B,$B77,'Ф 2 ИП (С)'!$D:$D,$D77)</f>
        <v>0</v>
      </c>
      <c r="V77" s="540">
        <f>SUMIFS('Ф 2 ИП (С)'!V:V,'Ф 2 ИП (С)'!$B:$B,$B77,'Ф 2 ИП (С)'!$D:$D,$D77)</f>
        <v>-5.6843418860808015E-14</v>
      </c>
      <c r="W77" s="540">
        <f>SUMIFS('Ф 2 ИП (С)'!W:W,'Ф 2 ИП (С)'!$B:$B,$B77,'Ф 2 ИП (С)'!$D:$D,$D77)</f>
        <v>0</v>
      </c>
      <c r="X77" s="540">
        <f>SUMIFS('Ф 2 ИП (С)'!X:X,'Ф 2 ИП (С)'!$B:$B,$B77,'Ф 2 ИП (С)'!$D:$D,$D77)</f>
        <v>0</v>
      </c>
      <c r="Y77" s="540">
        <f>SUMIFS('Ф 2 ИП (С)'!Y:Y,'Ф 2 ИП (С)'!$B:$B,$B77,'Ф 2 ИП (С)'!$D:$D,$D77)</f>
        <v>0</v>
      </c>
      <c r="Z77" s="540">
        <f>SUMIFS('Ф 2 ИП (С)'!Z:Z,'Ф 2 ИП (С)'!$B:$B,$B77,'Ф 2 ИП (С)'!$D:$D,$D77)</f>
        <v>0</v>
      </c>
      <c r="AA77" s="540">
        <f>SUMIFS('Ф 2 ИП (С)'!AA:AA,'Ф 2 ИП (С)'!$B:$B,$B77,'Ф 2 ИП (С)'!$D:$D,$D77)</f>
        <v>0</v>
      </c>
      <c r="AB77" s="540">
        <f>SUMIFS('Ф 2 ИП (С)'!AB:AB,'Ф 2 ИП (С)'!$B:$B,$B77,'Ф 2 ИП (С)'!$D:$D,$D77)</f>
        <v>0</v>
      </c>
      <c r="AC77" s="540">
        <f>SUMIFS('Ф 2 ИП (С)'!AC:AC,'Ф 2 ИП (С)'!$B:$B,$B77,'Ф 2 ИП (С)'!$D:$D,$D77)</f>
        <v>0</v>
      </c>
      <c r="AD77" s="540">
        <f>SUMIFS('Ф 2 ИП (С)'!AD:AD,'Ф 2 ИП (С)'!$B:$B,$B77,'Ф 2 ИП (С)'!$D:$D,$D77)</f>
        <v>0</v>
      </c>
      <c r="AE77" s="540">
        <f>SUMIFS('Ф 2 ИП (С)'!AE:AE,'Ф 2 ИП (С)'!$B:$B,$B77,'Ф 2 ИП (С)'!$D:$D,$D77)</f>
        <v>0</v>
      </c>
      <c r="AF77" s="540">
        <f>SUMIFS('Ф 2 ИП (С)'!AF:AF,'Ф 2 ИП (С)'!$B:$B,$B77,'Ф 2 ИП (С)'!$D:$D,$D77)</f>
        <v>0</v>
      </c>
      <c r="AG77" s="540">
        <f>SUMIFS('Ф 2 ИП (С)'!AG:AG,'Ф 2 ИП (С)'!$B:$B,$B77,'Ф 2 ИП (С)'!$D:$D,$D77)</f>
        <v>0</v>
      </c>
      <c r="AH77" s="540">
        <f>SUMIFS('Ф 2 ИП (С)'!AH:AH,'Ф 2 ИП (С)'!$B:$B,$B77,'Ф 2 ИП (С)'!$D:$D,$D77)</f>
        <v>0</v>
      </c>
      <c r="AI77" s="540">
        <f>SUMIFS('Ф 2 ИП (С)'!AI:AI,'Ф 2 ИП (С)'!$B:$B,$B77,'Ф 2 ИП (С)'!$D:$D,$D77)</f>
        <v>0</v>
      </c>
      <c r="AJ77" s="540">
        <f>SUMIFS('Ф 2 ИП (С)'!AJ:AJ,'Ф 2 ИП (С)'!$B:$B,$B77,'Ф 2 ИП (С)'!$D:$D,$D77)</f>
        <v>0</v>
      </c>
      <c r="AK77" s="540">
        <f>SUMIFS('Ф 2 ИП (С)'!AK:AK,'Ф 2 ИП (С)'!$B:$B,$B77,'Ф 2 ИП (С)'!$D:$D,$D77)</f>
        <v>0</v>
      </c>
      <c r="AL77" s="540">
        <f>SUMIFS('Ф 2 ИП (С)'!AL:AL,'Ф 2 ИП (С)'!$B:$B,$B77,'Ф 2 ИП (С)'!$D:$D,$D77)</f>
        <v>0</v>
      </c>
      <c r="AM77" s="540">
        <f>SUMIFS('Ф 2 ИП (С)'!AM:AM,'Ф 2 ИП (С)'!$B:$B,$B77,'Ф 2 ИП (С)'!$D:$D,$D77)</f>
        <v>0</v>
      </c>
      <c r="AN77" s="540">
        <f>SUMIFS('Ф 2 ИП (С)'!AN:AN,'Ф 2 ИП (С)'!$B:$B,$B77,'Ф 2 ИП (С)'!$D:$D,$D77)</f>
        <v>0</v>
      </c>
      <c r="AO77" s="624">
        <f>SUMIFS('Ф 2 ИП (С)'!AO:AO,'Ф 2 ИП (С)'!$B:$B,$B77,'Ф 2 ИП (С)'!$D:$D,$D77)</f>
        <v>0</v>
      </c>
      <c r="AP77" s="562"/>
      <c r="AQ77" s="671"/>
    </row>
    <row r="78" spans="1:43" s="217" customFormat="1" ht="56.25" x14ac:dyDescent="0.2">
      <c r="A78" s="228" t="s">
        <v>823</v>
      </c>
      <c r="B78" s="216" t="s">
        <v>824</v>
      </c>
      <c r="C78" s="233"/>
      <c r="D78" s="216" t="s">
        <v>825</v>
      </c>
      <c r="E78" s="140" t="s">
        <v>796</v>
      </c>
      <c r="F78" s="140" t="s">
        <v>797</v>
      </c>
      <c r="G78" s="140" t="s">
        <v>826</v>
      </c>
      <c r="H78" s="140" t="s">
        <v>827</v>
      </c>
      <c r="I78" s="544" t="s">
        <v>418</v>
      </c>
      <c r="J78" s="544" t="s">
        <v>625</v>
      </c>
      <c r="K78" s="540">
        <f>SUMIFS('Ф 2 ИП (С)'!K:K,'Ф 2 ИП (С)'!$B:$B,$B78,'Ф 2 ИП (С)'!$D:$D,$D78)</f>
        <v>3863.6703196258227</v>
      </c>
      <c r="L78" s="540">
        <f>SUMIFS('Ф 2 ИП (С)'!L:L,'Ф 2 ИП (С)'!$B:$B,$B78,'Ф 2 ИП (С)'!$D:$D,$D78)</f>
        <v>3390.6</v>
      </c>
      <c r="M78" s="540">
        <f>SUMIFS('Ф 2 ИП (С)'!M:M,'Ф 2 ИП (С)'!$B:$B,$B78,'Ф 2 ИП (С)'!$D:$D,$D78)</f>
        <v>0</v>
      </c>
      <c r="N78" s="540">
        <f>SUMIFS('Ф 2 ИП (С)'!N:N,'Ф 2 ИП (С)'!$B:$B,$B78,'Ф 2 ИП (С)'!$D:$D,$D78)</f>
        <v>0</v>
      </c>
      <c r="O78" s="540">
        <f>SUMIFS('Ф 2 ИП (С)'!O:O,'Ф 2 ИП (С)'!$B:$B,$B78,'Ф 2 ИП (С)'!$D:$D,$D78)</f>
        <v>348.824928</v>
      </c>
      <c r="P78" s="540">
        <f>SUMIFS('Ф 2 ИП (С)'!P:P,'Ф 2 ИП (С)'!$B:$B,$B78,'Ф 2 ИП (С)'!$D:$D,$D78)</f>
        <v>0</v>
      </c>
      <c r="Q78" s="540">
        <f>SUMIFS('Ф 2 ИП (С)'!Q:Q,'Ф 2 ИП (С)'!$B:$B,$B78,'Ф 2 ИП (С)'!$D:$D,$D78)</f>
        <v>3310.9309944943197</v>
      </c>
      <c r="R78" s="540">
        <f>SUMIFS('Ф 2 ИП (С)'!R:R,'Ф 2 ИП (С)'!$B:$B,$B78,'Ф 2 ИП (С)'!$D:$D,$D78)</f>
        <v>203.91439713150311</v>
      </c>
      <c r="S78" s="540">
        <f>SUMIFS('Ф 2 ИП (С)'!S:S,'Ф 2 ИП (С)'!$B:$B,$B78,'Ф 2 ИП (С)'!$D:$D,$D78)</f>
        <v>0</v>
      </c>
      <c r="T78" s="540">
        <f>SUMIFS('Ф 2 ИП (С)'!T:T,'Ф 2 ИП (С)'!$B:$B,$B78,'Ф 2 ИП (С)'!$D:$D,$D78)</f>
        <v>0</v>
      </c>
      <c r="U78" s="540">
        <f>SUMIFS('Ф 2 ИП (С)'!U:U,'Ф 2 ИП (С)'!$B:$B,$B78,'Ф 2 ИП (С)'!$D:$D,$D78)</f>
        <v>0</v>
      </c>
      <c r="V78" s="540">
        <f>SUMIFS('Ф 2 ИП (С)'!V:V,'Ф 2 ИП (С)'!$B:$B,$B78,'Ф 2 ИП (С)'!$D:$D,$D78)</f>
        <v>-1.7053025658242404E-13</v>
      </c>
      <c r="W78" s="540">
        <f>SUMIFS('Ф 2 ИП (С)'!W:W,'Ф 2 ИП (С)'!$B:$B,$B78,'Ф 2 ИП (С)'!$D:$D,$D78)</f>
        <v>0</v>
      </c>
      <c r="X78" s="540">
        <f>SUMIFS('Ф 2 ИП (С)'!X:X,'Ф 2 ИП (С)'!$B:$B,$B78,'Ф 2 ИП (С)'!$D:$D,$D78)</f>
        <v>0</v>
      </c>
      <c r="Y78" s="540">
        <f>SUMIFS('Ф 2 ИП (С)'!Y:Y,'Ф 2 ИП (С)'!$B:$B,$B78,'Ф 2 ИП (С)'!$D:$D,$D78)</f>
        <v>0</v>
      </c>
      <c r="Z78" s="540">
        <f>SUMIFS('Ф 2 ИП (С)'!Z:Z,'Ф 2 ИП (С)'!$B:$B,$B78,'Ф 2 ИП (С)'!$D:$D,$D78)</f>
        <v>0</v>
      </c>
      <c r="AA78" s="540">
        <f>SUMIFS('Ф 2 ИП (С)'!AA:AA,'Ф 2 ИП (С)'!$B:$B,$B78,'Ф 2 ИП (С)'!$D:$D,$D78)</f>
        <v>0</v>
      </c>
      <c r="AB78" s="540">
        <f>SUMIFS('Ф 2 ИП (С)'!AB:AB,'Ф 2 ИП (С)'!$B:$B,$B78,'Ф 2 ИП (С)'!$D:$D,$D78)</f>
        <v>0</v>
      </c>
      <c r="AC78" s="540">
        <f>SUMIFS('Ф 2 ИП (С)'!AC:AC,'Ф 2 ИП (С)'!$B:$B,$B78,'Ф 2 ИП (С)'!$D:$D,$D78)</f>
        <v>0</v>
      </c>
      <c r="AD78" s="540">
        <f>SUMIFS('Ф 2 ИП (С)'!AD:AD,'Ф 2 ИП (С)'!$B:$B,$B78,'Ф 2 ИП (С)'!$D:$D,$D78)</f>
        <v>0</v>
      </c>
      <c r="AE78" s="540">
        <f>SUMIFS('Ф 2 ИП (С)'!AE:AE,'Ф 2 ИП (С)'!$B:$B,$B78,'Ф 2 ИП (С)'!$D:$D,$D78)</f>
        <v>0</v>
      </c>
      <c r="AF78" s="540">
        <f>SUMIFS('Ф 2 ИП (С)'!AF:AF,'Ф 2 ИП (С)'!$B:$B,$B78,'Ф 2 ИП (С)'!$D:$D,$D78)</f>
        <v>0</v>
      </c>
      <c r="AG78" s="540">
        <f>SUMIFS('Ф 2 ИП (С)'!AG:AG,'Ф 2 ИП (С)'!$B:$B,$B78,'Ф 2 ИП (С)'!$D:$D,$D78)</f>
        <v>0</v>
      </c>
      <c r="AH78" s="540">
        <f>SUMIFS('Ф 2 ИП (С)'!AH:AH,'Ф 2 ИП (С)'!$B:$B,$B78,'Ф 2 ИП (С)'!$D:$D,$D78)</f>
        <v>0</v>
      </c>
      <c r="AI78" s="540">
        <f>SUMIFS('Ф 2 ИП (С)'!AI:AI,'Ф 2 ИП (С)'!$B:$B,$B78,'Ф 2 ИП (С)'!$D:$D,$D78)</f>
        <v>0</v>
      </c>
      <c r="AJ78" s="540">
        <f>SUMIFS('Ф 2 ИП (С)'!AJ:AJ,'Ф 2 ИП (С)'!$B:$B,$B78,'Ф 2 ИП (С)'!$D:$D,$D78)</f>
        <v>0</v>
      </c>
      <c r="AK78" s="540">
        <f>SUMIFS('Ф 2 ИП (С)'!AK:AK,'Ф 2 ИП (С)'!$B:$B,$B78,'Ф 2 ИП (С)'!$D:$D,$D78)</f>
        <v>0</v>
      </c>
      <c r="AL78" s="540">
        <f>SUMIFS('Ф 2 ИП (С)'!AL:AL,'Ф 2 ИП (С)'!$B:$B,$B78,'Ф 2 ИП (С)'!$D:$D,$D78)</f>
        <v>0</v>
      </c>
      <c r="AM78" s="540">
        <f>SUMIFS('Ф 2 ИП (С)'!AM:AM,'Ф 2 ИП (С)'!$B:$B,$B78,'Ф 2 ИП (С)'!$D:$D,$D78)</f>
        <v>0</v>
      </c>
      <c r="AN78" s="540">
        <f>SUMIFS('Ф 2 ИП (С)'!AN:AN,'Ф 2 ИП (С)'!$B:$B,$B78,'Ф 2 ИП (С)'!$D:$D,$D78)</f>
        <v>0</v>
      </c>
      <c r="AO78" s="624">
        <f>SUMIFS('Ф 2 ИП (С)'!AO:AO,'Ф 2 ИП (С)'!$B:$B,$B78,'Ф 2 ИП (С)'!$D:$D,$D78)</f>
        <v>0</v>
      </c>
      <c r="AP78" s="562"/>
      <c r="AQ78" s="671"/>
    </row>
    <row r="79" spans="1:43" s="217" customFormat="1" ht="78.75" x14ac:dyDescent="0.2">
      <c r="A79" s="228" t="s">
        <v>828</v>
      </c>
      <c r="B79" s="216" t="s">
        <v>829</v>
      </c>
      <c r="C79" s="233"/>
      <c r="D79" s="216" t="s">
        <v>830</v>
      </c>
      <c r="E79" s="140" t="s">
        <v>796</v>
      </c>
      <c r="F79" s="140" t="s">
        <v>797</v>
      </c>
      <c r="G79" s="140" t="s">
        <v>831</v>
      </c>
      <c r="H79" s="140" t="s">
        <v>832</v>
      </c>
      <c r="I79" s="544" t="s">
        <v>418</v>
      </c>
      <c r="J79" s="544" t="s">
        <v>626</v>
      </c>
      <c r="K79" s="540">
        <f>SUMIFS('Ф 2 ИП (С)'!K:K,'Ф 2 ИП (С)'!$B:$B,$B79,'Ф 2 ИП (С)'!$D:$D,$D79)</f>
        <v>2789.19645657813</v>
      </c>
      <c r="L79" s="540">
        <f>SUMIFS('Ф 2 ИП (С)'!L:L,'Ф 2 ИП (С)'!$B:$B,$B79,'Ф 2 ИП (С)'!$D:$D,$D79)</f>
        <v>2326.8000000000002</v>
      </c>
      <c r="M79" s="540">
        <f>SUMIFS('Ф 2 ИП (С)'!M:M,'Ф 2 ИП (С)'!$B:$B,$B79,'Ф 2 ИП (С)'!$D:$D,$D79)</f>
        <v>0</v>
      </c>
      <c r="N79" s="540">
        <f>SUMIFS('Ф 2 ИП (С)'!N:N,'Ф 2 ИП (С)'!$B:$B,$B79,'Ф 2 ИП (С)'!$D:$D,$D79)</f>
        <v>0</v>
      </c>
      <c r="O79" s="540">
        <f>SUMIFS('Ф 2 ИП (С)'!O:O,'Ф 2 ИП (С)'!$B:$B,$B79,'Ф 2 ИП (С)'!$D:$D,$D79)</f>
        <v>263.76604800000007</v>
      </c>
      <c r="P79" s="540">
        <f>SUMIFS('Ф 2 ИП (С)'!P:P,'Ф 2 ИП (С)'!$B:$B,$B79,'Ф 2 ИП (С)'!$D:$D,$D79)</f>
        <v>0</v>
      </c>
      <c r="Q79" s="540">
        <f>SUMIFS('Ф 2 ИП (С)'!Q:Q,'Ф 2 ИП (С)'!$B:$B,$B79,'Ф 2 ИП (С)'!$D:$D,$D79)</f>
        <v>0</v>
      </c>
      <c r="R79" s="540">
        <f>SUMIFS('Ф 2 ИП (С)'!R:R,'Ф 2 ИП (С)'!$B:$B,$B79,'Ф 2 ИП (С)'!$D:$D,$D79)</f>
        <v>2378.9171023343611</v>
      </c>
      <c r="S79" s="540">
        <f>SUMIFS('Ф 2 ИП (С)'!S:S,'Ф 2 ИП (С)'!$B:$B,$B79,'Ф 2 ИП (С)'!$D:$D,$D79)</f>
        <v>146.51330624376919</v>
      </c>
      <c r="T79" s="540">
        <f>SUMIFS('Ф 2 ИП (С)'!T:T,'Ф 2 ИП (С)'!$B:$B,$B79,'Ф 2 ИП (С)'!$D:$D,$D79)</f>
        <v>0</v>
      </c>
      <c r="U79" s="540">
        <f>SUMIFS('Ф 2 ИП (С)'!U:U,'Ф 2 ИП (С)'!$B:$B,$B79,'Ф 2 ИП (С)'!$D:$D,$D79)</f>
        <v>0</v>
      </c>
      <c r="V79" s="540">
        <f>SUMIFS('Ф 2 ИП (С)'!V:V,'Ф 2 ИП (С)'!$B:$B,$B79,'Ф 2 ИП (С)'!$D:$D,$D79)</f>
        <v>-2.2737367544323206E-13</v>
      </c>
      <c r="W79" s="540">
        <f>SUMIFS('Ф 2 ИП (С)'!W:W,'Ф 2 ИП (С)'!$B:$B,$B79,'Ф 2 ИП (С)'!$D:$D,$D79)</f>
        <v>0</v>
      </c>
      <c r="X79" s="540">
        <f>SUMIFS('Ф 2 ИП (С)'!X:X,'Ф 2 ИП (С)'!$B:$B,$B79,'Ф 2 ИП (С)'!$D:$D,$D79)</f>
        <v>0</v>
      </c>
      <c r="Y79" s="540">
        <f>SUMIFS('Ф 2 ИП (С)'!Y:Y,'Ф 2 ИП (С)'!$B:$B,$B79,'Ф 2 ИП (С)'!$D:$D,$D79)</f>
        <v>0</v>
      </c>
      <c r="Z79" s="540">
        <f>SUMIFS('Ф 2 ИП (С)'!Z:Z,'Ф 2 ИП (С)'!$B:$B,$B79,'Ф 2 ИП (С)'!$D:$D,$D79)</f>
        <v>0</v>
      </c>
      <c r="AA79" s="540">
        <f>SUMIFS('Ф 2 ИП (С)'!AA:AA,'Ф 2 ИП (С)'!$B:$B,$B79,'Ф 2 ИП (С)'!$D:$D,$D79)</f>
        <v>0</v>
      </c>
      <c r="AB79" s="540">
        <f>SUMIFS('Ф 2 ИП (С)'!AB:AB,'Ф 2 ИП (С)'!$B:$B,$B79,'Ф 2 ИП (С)'!$D:$D,$D79)</f>
        <v>0</v>
      </c>
      <c r="AC79" s="540">
        <f>SUMIFS('Ф 2 ИП (С)'!AC:AC,'Ф 2 ИП (С)'!$B:$B,$B79,'Ф 2 ИП (С)'!$D:$D,$D79)</f>
        <v>0</v>
      </c>
      <c r="AD79" s="540">
        <f>SUMIFS('Ф 2 ИП (С)'!AD:AD,'Ф 2 ИП (С)'!$B:$B,$B79,'Ф 2 ИП (С)'!$D:$D,$D79)</f>
        <v>0</v>
      </c>
      <c r="AE79" s="540">
        <f>SUMIFS('Ф 2 ИП (С)'!AE:AE,'Ф 2 ИП (С)'!$B:$B,$B79,'Ф 2 ИП (С)'!$D:$D,$D79)</f>
        <v>0</v>
      </c>
      <c r="AF79" s="540">
        <f>SUMIFS('Ф 2 ИП (С)'!AF:AF,'Ф 2 ИП (С)'!$B:$B,$B79,'Ф 2 ИП (С)'!$D:$D,$D79)</f>
        <v>0</v>
      </c>
      <c r="AG79" s="540">
        <f>SUMIFS('Ф 2 ИП (С)'!AG:AG,'Ф 2 ИП (С)'!$B:$B,$B79,'Ф 2 ИП (С)'!$D:$D,$D79)</f>
        <v>0</v>
      </c>
      <c r="AH79" s="540">
        <f>SUMIFS('Ф 2 ИП (С)'!AH:AH,'Ф 2 ИП (С)'!$B:$B,$B79,'Ф 2 ИП (С)'!$D:$D,$D79)</f>
        <v>0</v>
      </c>
      <c r="AI79" s="540">
        <f>SUMIFS('Ф 2 ИП (С)'!AI:AI,'Ф 2 ИП (С)'!$B:$B,$B79,'Ф 2 ИП (С)'!$D:$D,$D79)</f>
        <v>0</v>
      </c>
      <c r="AJ79" s="540">
        <f>SUMIFS('Ф 2 ИП (С)'!AJ:AJ,'Ф 2 ИП (С)'!$B:$B,$B79,'Ф 2 ИП (С)'!$D:$D,$D79)</f>
        <v>0</v>
      </c>
      <c r="AK79" s="540">
        <f>SUMIFS('Ф 2 ИП (С)'!AK:AK,'Ф 2 ИП (С)'!$B:$B,$B79,'Ф 2 ИП (С)'!$D:$D,$D79)</f>
        <v>0</v>
      </c>
      <c r="AL79" s="540">
        <f>SUMIFS('Ф 2 ИП (С)'!AL:AL,'Ф 2 ИП (С)'!$B:$B,$B79,'Ф 2 ИП (С)'!$D:$D,$D79)</f>
        <v>0</v>
      </c>
      <c r="AM79" s="540">
        <f>SUMIFS('Ф 2 ИП (С)'!AM:AM,'Ф 2 ИП (С)'!$B:$B,$B79,'Ф 2 ИП (С)'!$D:$D,$D79)</f>
        <v>0</v>
      </c>
      <c r="AN79" s="540">
        <f>SUMIFS('Ф 2 ИП (С)'!AN:AN,'Ф 2 ИП (С)'!$B:$B,$B79,'Ф 2 ИП (С)'!$D:$D,$D79)</f>
        <v>0</v>
      </c>
      <c r="AO79" s="624">
        <f>SUMIFS('Ф 2 ИП (С)'!AO:AO,'Ф 2 ИП (С)'!$B:$B,$B79,'Ф 2 ИП (С)'!$D:$D,$D79)</f>
        <v>0</v>
      </c>
      <c r="AP79" s="562"/>
      <c r="AQ79" s="671"/>
    </row>
    <row r="80" spans="1:43" s="217" customFormat="1" ht="45" x14ac:dyDescent="0.2">
      <c r="A80" s="914" t="s">
        <v>833</v>
      </c>
      <c r="B80" s="873" t="s">
        <v>834</v>
      </c>
      <c r="C80" s="916"/>
      <c r="D80" s="216" t="s">
        <v>835</v>
      </c>
      <c r="E80" s="920" t="s">
        <v>796</v>
      </c>
      <c r="F80" s="920" t="s">
        <v>797</v>
      </c>
      <c r="G80" s="140" t="s">
        <v>836</v>
      </c>
      <c r="H80" s="140" t="s">
        <v>837</v>
      </c>
      <c r="I80" s="212">
        <v>2021</v>
      </c>
      <c r="J80" s="212">
        <v>2024</v>
      </c>
      <c r="K80" s="540">
        <f>SUMIFS('Ф 2 ИП (С)'!K:K,'Ф 2 ИП (С)'!$B:$B,$B80,'Ф 2 ИП (С)'!$D:$D,$D80)</f>
        <v>5524.9498514428406</v>
      </c>
      <c r="L80" s="540">
        <f>SUMIFS('Ф 2 ИП (С)'!L:L,'Ф 2 ИП (С)'!$B:$B,$B80,'Ф 2 ИП (С)'!$D:$D,$D80)</f>
        <v>5054.8999999999996</v>
      </c>
      <c r="M80" s="540">
        <f>SUMIFS('Ф 2 ИП (С)'!M:M,'Ф 2 ИП (С)'!$B:$B,$B80,'Ф 2 ИП (С)'!$D:$D,$D80)</f>
        <v>0</v>
      </c>
      <c r="N80" s="540">
        <f>SUMIFS('Ф 2 ИП (С)'!N:N,'Ф 2 ИП (С)'!$B:$B,$B80,'Ф 2 ИП (С)'!$D:$D,$D80)</f>
        <v>0</v>
      </c>
      <c r="O80" s="540">
        <f>SUMIFS('Ф 2 ИП (С)'!O:O,'Ф 2 ИП (С)'!$B:$B,$B80,'Ф 2 ИП (С)'!$D:$D,$D80)</f>
        <v>520.04811199999995</v>
      </c>
      <c r="P80" s="540">
        <f>SUMIFS('Ф 2 ИП (С)'!P:P,'Ф 2 ИП (С)'!$B:$B,$B80,'Ф 2 ИП (С)'!$D:$D,$D80)</f>
        <v>4714.5414512400002</v>
      </c>
      <c r="Q80" s="540">
        <f>SUMIFS('Ф 2 ИП (С)'!Q:Q,'Ф 2 ИП (С)'!$B:$B,$B80,'Ф 2 ИП (С)'!$D:$D,$D80)</f>
        <v>290.36028820284002</v>
      </c>
      <c r="R80" s="540">
        <f>SUMIFS('Ф 2 ИП (С)'!R:R,'Ф 2 ИП (С)'!$B:$B,$B80,'Ф 2 ИП (С)'!$D:$D,$D80)</f>
        <v>0</v>
      </c>
      <c r="S80" s="540">
        <f>SUMIFS('Ф 2 ИП (С)'!S:S,'Ф 2 ИП (С)'!$B:$B,$B80,'Ф 2 ИП (С)'!$D:$D,$D80)</f>
        <v>0</v>
      </c>
      <c r="T80" s="540">
        <f>SUMIFS('Ф 2 ИП (С)'!T:T,'Ф 2 ИП (С)'!$B:$B,$B80,'Ф 2 ИП (С)'!$D:$D,$D80)</f>
        <v>0</v>
      </c>
      <c r="U80" s="540">
        <f>SUMIFS('Ф 2 ИП (С)'!U:U,'Ф 2 ИП (С)'!$B:$B,$B80,'Ф 2 ИП (С)'!$D:$D,$D80)</f>
        <v>0</v>
      </c>
      <c r="V80" s="540">
        <f>SUMIFS('Ф 2 ИП (С)'!V:V,'Ф 2 ИП (С)'!$B:$B,$B80,'Ф 2 ИП (С)'!$D:$D,$D80)</f>
        <v>7.9580786405131221E-13</v>
      </c>
      <c r="W80" s="540">
        <f>SUMIFS('Ф 2 ИП (С)'!W:W,'Ф 2 ИП (С)'!$B:$B,$B80,'Ф 2 ИП (С)'!$D:$D,$D80)</f>
        <v>0</v>
      </c>
      <c r="X80" s="540">
        <f>SUMIFS('Ф 2 ИП (С)'!X:X,'Ф 2 ИП (С)'!$B:$B,$B80,'Ф 2 ИП (С)'!$D:$D,$D80)</f>
        <v>0</v>
      </c>
      <c r="Y80" s="540">
        <f>SUMIFS('Ф 2 ИП (С)'!Y:Y,'Ф 2 ИП (С)'!$B:$B,$B80,'Ф 2 ИП (С)'!$D:$D,$D80)</f>
        <v>0</v>
      </c>
      <c r="Z80" s="540">
        <f>SUMIFS('Ф 2 ИП (С)'!Z:Z,'Ф 2 ИП (С)'!$B:$B,$B80,'Ф 2 ИП (С)'!$D:$D,$D80)</f>
        <v>0</v>
      </c>
      <c r="AA80" s="540">
        <f>SUMIFS('Ф 2 ИП (С)'!AA:AA,'Ф 2 ИП (С)'!$B:$B,$B80,'Ф 2 ИП (С)'!$D:$D,$D80)</f>
        <v>0</v>
      </c>
      <c r="AB80" s="540">
        <f>SUMIFS('Ф 2 ИП (С)'!AB:AB,'Ф 2 ИП (С)'!$B:$B,$B80,'Ф 2 ИП (С)'!$D:$D,$D80)</f>
        <v>0</v>
      </c>
      <c r="AC80" s="540">
        <f>SUMIFS('Ф 2 ИП (С)'!AC:AC,'Ф 2 ИП (С)'!$B:$B,$B80,'Ф 2 ИП (С)'!$D:$D,$D80)</f>
        <v>0</v>
      </c>
      <c r="AD80" s="540">
        <f>SUMIFS('Ф 2 ИП (С)'!AD:AD,'Ф 2 ИП (С)'!$B:$B,$B80,'Ф 2 ИП (С)'!$D:$D,$D80)</f>
        <v>0</v>
      </c>
      <c r="AE80" s="540">
        <f>SUMIFS('Ф 2 ИП (С)'!AE:AE,'Ф 2 ИП (С)'!$B:$B,$B80,'Ф 2 ИП (С)'!$D:$D,$D80)</f>
        <v>0</v>
      </c>
      <c r="AF80" s="540">
        <f>SUMIFS('Ф 2 ИП (С)'!AF:AF,'Ф 2 ИП (С)'!$B:$B,$B80,'Ф 2 ИП (С)'!$D:$D,$D80)</f>
        <v>0</v>
      </c>
      <c r="AG80" s="540">
        <f>SUMIFS('Ф 2 ИП (С)'!AG:AG,'Ф 2 ИП (С)'!$B:$B,$B80,'Ф 2 ИП (С)'!$D:$D,$D80)</f>
        <v>0</v>
      </c>
      <c r="AH80" s="540">
        <f>SUMIFS('Ф 2 ИП (С)'!AH:AH,'Ф 2 ИП (С)'!$B:$B,$B80,'Ф 2 ИП (С)'!$D:$D,$D80)</f>
        <v>0</v>
      </c>
      <c r="AI80" s="540">
        <f>SUMIFS('Ф 2 ИП (С)'!AI:AI,'Ф 2 ИП (С)'!$B:$B,$B80,'Ф 2 ИП (С)'!$D:$D,$D80)</f>
        <v>0</v>
      </c>
      <c r="AJ80" s="540">
        <f>SUMIFS('Ф 2 ИП (С)'!AJ:AJ,'Ф 2 ИП (С)'!$B:$B,$B80,'Ф 2 ИП (С)'!$D:$D,$D80)</f>
        <v>0</v>
      </c>
      <c r="AK80" s="540">
        <f>SUMIFS('Ф 2 ИП (С)'!AK:AK,'Ф 2 ИП (С)'!$B:$B,$B80,'Ф 2 ИП (С)'!$D:$D,$D80)</f>
        <v>0</v>
      </c>
      <c r="AL80" s="540">
        <f>SUMIFS('Ф 2 ИП (С)'!AL:AL,'Ф 2 ИП (С)'!$B:$B,$B80,'Ф 2 ИП (С)'!$D:$D,$D80)</f>
        <v>0</v>
      </c>
      <c r="AM80" s="540">
        <f>SUMIFS('Ф 2 ИП (С)'!AM:AM,'Ф 2 ИП (С)'!$B:$B,$B80,'Ф 2 ИП (С)'!$D:$D,$D80)</f>
        <v>0</v>
      </c>
      <c r="AN80" s="540">
        <f>SUMIFS('Ф 2 ИП (С)'!AN:AN,'Ф 2 ИП (С)'!$B:$B,$B80,'Ф 2 ИП (С)'!$D:$D,$D80)</f>
        <v>0</v>
      </c>
      <c r="AO80" s="624">
        <f>SUMIFS('Ф 2 ИП (С)'!AO:AO,'Ф 2 ИП (С)'!$B:$B,$B80,'Ф 2 ИП (С)'!$D:$D,$D80)</f>
        <v>0</v>
      </c>
      <c r="AP80" s="562"/>
      <c r="AQ80" s="671"/>
    </row>
    <row r="81" spans="1:43" s="217" customFormat="1" x14ac:dyDescent="0.2">
      <c r="A81" s="915"/>
      <c r="B81" s="874"/>
      <c r="C81" s="917"/>
      <c r="D81" s="216" t="s">
        <v>838</v>
      </c>
      <c r="E81" s="921"/>
      <c r="F81" s="921"/>
      <c r="G81" s="140" t="s">
        <v>839</v>
      </c>
      <c r="H81" s="140" t="s">
        <v>840</v>
      </c>
      <c r="I81" s="212">
        <v>2021</v>
      </c>
      <c r="J81" s="212">
        <v>2024</v>
      </c>
      <c r="K81" s="540">
        <f>'Ф 2 ИП (С)'!K82</f>
        <v>230.94856547308001</v>
      </c>
      <c r="L81" s="540">
        <f>'Ф 2 ИП (С)'!L82</f>
        <v>211.3</v>
      </c>
      <c r="M81" s="540">
        <f>'Ф 2 ИП (С)'!M82</f>
        <v>0</v>
      </c>
      <c r="N81" s="540">
        <f>'Ф 2 ИП (С)'!N82</f>
        <v>0</v>
      </c>
      <c r="O81" s="540">
        <f>'Ф 2 ИП (С)'!O82</f>
        <v>21.738544000000001</v>
      </c>
      <c r="P81" s="540">
        <f>'Ф 2 ИП (С)'!P82</f>
        <v>197.07266388000002</v>
      </c>
      <c r="Q81" s="540">
        <f>'Ф 2 ИП (С)'!Q82</f>
        <v>12.137357593080003</v>
      </c>
      <c r="R81" s="540">
        <f>'Ф 2 ИП (С)'!R82</f>
        <v>0</v>
      </c>
      <c r="S81" s="540">
        <f>'Ф 2 ИП (С)'!S82</f>
        <v>0</v>
      </c>
      <c r="T81" s="540">
        <f>'Ф 2 ИП (С)'!T82</f>
        <v>0</v>
      </c>
      <c r="U81" s="540">
        <f>'Ф 2 ИП (С)'!U82</f>
        <v>0</v>
      </c>
      <c r="V81" s="540">
        <f>'Ф 2 ИП (С)'!V82</f>
        <v>-5.3290705182007514E-15</v>
      </c>
      <c r="W81" s="540">
        <f>'Ф 2 ИП (С)'!W82</f>
        <v>0</v>
      </c>
      <c r="X81" s="540">
        <f>'Ф 2 ИП (С)'!X82</f>
        <v>0</v>
      </c>
      <c r="Y81" s="540">
        <f>'Ф 2 ИП (С)'!Y82</f>
        <v>0</v>
      </c>
      <c r="Z81" s="540">
        <f>'Ф 2 ИП (С)'!Z82</f>
        <v>0</v>
      </c>
      <c r="AA81" s="540">
        <f>'Ф 2 ИП (С)'!AA82</f>
        <v>0</v>
      </c>
      <c r="AB81" s="540">
        <f>'Ф 2 ИП (С)'!AB82</f>
        <v>0</v>
      </c>
      <c r="AC81" s="540">
        <f>'Ф 2 ИП (С)'!AC82</f>
        <v>0</v>
      </c>
      <c r="AD81" s="540">
        <f>'Ф 2 ИП (С)'!AD82</f>
        <v>0</v>
      </c>
      <c r="AE81" s="540">
        <f>'Ф 2 ИП (С)'!AE82</f>
        <v>0</v>
      </c>
      <c r="AF81" s="540">
        <f>'Ф 2 ИП (С)'!AF82</f>
        <v>0</v>
      </c>
      <c r="AG81" s="540">
        <f>'Ф 2 ИП (С)'!AG82</f>
        <v>0</v>
      </c>
      <c r="AH81" s="540">
        <f>'Ф 2 ИП (С)'!AH82</f>
        <v>0</v>
      </c>
      <c r="AI81" s="540">
        <f>'Ф 2 ИП (С)'!AI82</f>
        <v>0</v>
      </c>
      <c r="AJ81" s="540">
        <f>'Ф 2 ИП (С)'!AJ82</f>
        <v>0</v>
      </c>
      <c r="AK81" s="540">
        <f>'Ф 2 ИП (С)'!AK82</f>
        <v>0</v>
      </c>
      <c r="AL81" s="540">
        <f>'Ф 2 ИП (С)'!AL82</f>
        <v>0</v>
      </c>
      <c r="AM81" s="540">
        <f>'Ф 2 ИП (С)'!AM82</f>
        <v>0</v>
      </c>
      <c r="AN81" s="540">
        <f>'Ф 2 ИП (С)'!AN82</f>
        <v>0</v>
      </c>
      <c r="AO81" s="624">
        <f>'Ф 2 ИП (С)'!AO82</f>
        <v>0</v>
      </c>
      <c r="AP81" s="562"/>
      <c r="AQ81" s="671"/>
    </row>
    <row r="82" spans="1:43" s="217" customFormat="1" ht="33.75" x14ac:dyDescent="0.2">
      <c r="A82" s="228" t="s">
        <v>841</v>
      </c>
      <c r="B82" s="216" t="s">
        <v>842</v>
      </c>
      <c r="C82" s="233"/>
      <c r="D82" s="216" t="s">
        <v>843</v>
      </c>
      <c r="E82" s="140" t="s">
        <v>796</v>
      </c>
      <c r="F82" s="140" t="s">
        <v>797</v>
      </c>
      <c r="G82" s="140" t="s">
        <v>844</v>
      </c>
      <c r="H82" s="140" t="s">
        <v>844</v>
      </c>
      <c r="I82" s="212">
        <v>2021</v>
      </c>
      <c r="J82" s="212">
        <v>2024</v>
      </c>
      <c r="K82" s="540">
        <f>SUMIFS('Ф 2 ИП (С)'!K:K,'Ф 2 ИП (С)'!$B:$B,$B82,'Ф 2 ИП (С)'!$D:$D,$D82)</f>
        <v>1303.2800258878401</v>
      </c>
      <c r="L82" s="540">
        <f>SUMIFS('Ф 2 ИП (С)'!L:L,'Ф 2 ИП (С)'!$B:$B,$B82,'Ф 2 ИП (С)'!$D:$D,$D82)</f>
        <v>1192.4000000000001</v>
      </c>
      <c r="M82" s="540">
        <f>SUMIFS('Ф 2 ИП (С)'!M:M,'Ф 2 ИП (С)'!$B:$B,$B82,'Ф 2 ИП (С)'!$D:$D,$D82)</f>
        <v>0</v>
      </c>
      <c r="N82" s="540">
        <f>SUMIFS('Ф 2 ИП (С)'!N:N,'Ф 2 ИП (С)'!$B:$B,$B82,'Ф 2 ИП (С)'!$D:$D,$D82)</f>
        <v>0</v>
      </c>
      <c r="O82" s="540">
        <f>SUMIFS('Ф 2 ИП (С)'!O:O,'Ф 2 ИП (С)'!$B:$B,$B82,'Ф 2 ИП (С)'!$D:$D,$D82)</f>
        <v>122.67411200000001</v>
      </c>
      <c r="P82" s="540">
        <f>SUMIFS('Ф 2 ИП (С)'!P:P,'Ф 2 ИП (С)'!$B:$B,$B82,'Ф 2 ИП (С)'!$D:$D,$D82)</f>
        <v>1112.1128462400002</v>
      </c>
      <c r="Q82" s="540">
        <f>SUMIFS('Ф 2 ИП (С)'!Q:Q,'Ф 2 ИП (С)'!$B:$B,$B82,'Ф 2 ИП (С)'!$D:$D,$D82)</f>
        <v>68.493067647840007</v>
      </c>
      <c r="R82" s="540">
        <f>SUMIFS('Ф 2 ИП (С)'!R:R,'Ф 2 ИП (С)'!$B:$B,$B82,'Ф 2 ИП (С)'!$D:$D,$D82)</f>
        <v>0</v>
      </c>
      <c r="S82" s="540">
        <f>SUMIFS('Ф 2 ИП (С)'!S:S,'Ф 2 ИП (С)'!$B:$B,$B82,'Ф 2 ИП (С)'!$D:$D,$D82)</f>
        <v>0</v>
      </c>
      <c r="T82" s="540">
        <f>SUMIFS('Ф 2 ИП (С)'!T:T,'Ф 2 ИП (С)'!$B:$B,$B82,'Ф 2 ИП (С)'!$D:$D,$D82)</f>
        <v>0</v>
      </c>
      <c r="U82" s="540">
        <f>SUMIFS('Ф 2 ИП (С)'!U:U,'Ф 2 ИП (С)'!$B:$B,$B82,'Ф 2 ИП (С)'!$D:$D,$D82)</f>
        <v>0</v>
      </c>
      <c r="V82" s="540">
        <f>SUMIFS('Ф 2 ИП (С)'!V:V,'Ф 2 ИП (С)'!$B:$B,$B82,'Ф 2 ИП (С)'!$D:$D,$D82)</f>
        <v>0</v>
      </c>
      <c r="W82" s="540">
        <f>SUMIFS('Ф 2 ИП (С)'!W:W,'Ф 2 ИП (С)'!$B:$B,$B82,'Ф 2 ИП (С)'!$D:$D,$D82)</f>
        <v>0</v>
      </c>
      <c r="X82" s="540">
        <f>SUMIFS('Ф 2 ИП (С)'!X:X,'Ф 2 ИП (С)'!$B:$B,$B82,'Ф 2 ИП (С)'!$D:$D,$D82)</f>
        <v>0</v>
      </c>
      <c r="Y82" s="540">
        <f>SUMIFS('Ф 2 ИП (С)'!Y:Y,'Ф 2 ИП (С)'!$B:$B,$B82,'Ф 2 ИП (С)'!$D:$D,$D82)</f>
        <v>0</v>
      </c>
      <c r="Z82" s="540">
        <f>SUMIFS('Ф 2 ИП (С)'!Z:Z,'Ф 2 ИП (С)'!$B:$B,$B82,'Ф 2 ИП (С)'!$D:$D,$D82)</f>
        <v>0</v>
      </c>
      <c r="AA82" s="540">
        <f>SUMIFS('Ф 2 ИП (С)'!AA:AA,'Ф 2 ИП (С)'!$B:$B,$B82,'Ф 2 ИП (С)'!$D:$D,$D82)</f>
        <v>0</v>
      </c>
      <c r="AB82" s="540">
        <f>SUMIFS('Ф 2 ИП (С)'!AB:AB,'Ф 2 ИП (С)'!$B:$B,$B82,'Ф 2 ИП (С)'!$D:$D,$D82)</f>
        <v>0</v>
      </c>
      <c r="AC82" s="540">
        <f>SUMIFS('Ф 2 ИП (С)'!AC:AC,'Ф 2 ИП (С)'!$B:$B,$B82,'Ф 2 ИП (С)'!$D:$D,$D82)</f>
        <v>0</v>
      </c>
      <c r="AD82" s="540">
        <f>SUMIFS('Ф 2 ИП (С)'!AD:AD,'Ф 2 ИП (С)'!$B:$B,$B82,'Ф 2 ИП (С)'!$D:$D,$D82)</f>
        <v>0</v>
      </c>
      <c r="AE82" s="540">
        <f>SUMIFS('Ф 2 ИП (С)'!AE:AE,'Ф 2 ИП (С)'!$B:$B,$B82,'Ф 2 ИП (С)'!$D:$D,$D82)</f>
        <v>0</v>
      </c>
      <c r="AF82" s="540">
        <f>SUMIFS('Ф 2 ИП (С)'!AF:AF,'Ф 2 ИП (С)'!$B:$B,$B82,'Ф 2 ИП (С)'!$D:$D,$D82)</f>
        <v>0</v>
      </c>
      <c r="AG82" s="540">
        <f>SUMIFS('Ф 2 ИП (С)'!AG:AG,'Ф 2 ИП (С)'!$B:$B,$B82,'Ф 2 ИП (С)'!$D:$D,$D82)</f>
        <v>0</v>
      </c>
      <c r="AH82" s="540">
        <f>SUMIFS('Ф 2 ИП (С)'!AH:AH,'Ф 2 ИП (С)'!$B:$B,$B82,'Ф 2 ИП (С)'!$D:$D,$D82)</f>
        <v>0</v>
      </c>
      <c r="AI82" s="540">
        <f>SUMIFS('Ф 2 ИП (С)'!AI:AI,'Ф 2 ИП (С)'!$B:$B,$B82,'Ф 2 ИП (С)'!$D:$D,$D82)</f>
        <v>0</v>
      </c>
      <c r="AJ82" s="540">
        <f>SUMIFS('Ф 2 ИП (С)'!AJ:AJ,'Ф 2 ИП (С)'!$B:$B,$B82,'Ф 2 ИП (С)'!$D:$D,$D82)</f>
        <v>0</v>
      </c>
      <c r="AK82" s="540">
        <f>SUMIFS('Ф 2 ИП (С)'!AK:AK,'Ф 2 ИП (С)'!$B:$B,$B82,'Ф 2 ИП (С)'!$D:$D,$D82)</f>
        <v>0</v>
      </c>
      <c r="AL82" s="540">
        <f>SUMIFS('Ф 2 ИП (С)'!AL:AL,'Ф 2 ИП (С)'!$B:$B,$B82,'Ф 2 ИП (С)'!$D:$D,$D82)</f>
        <v>0</v>
      </c>
      <c r="AM82" s="540">
        <f>SUMIFS('Ф 2 ИП (С)'!AM:AM,'Ф 2 ИП (С)'!$B:$B,$B82,'Ф 2 ИП (С)'!$D:$D,$D82)</f>
        <v>0</v>
      </c>
      <c r="AN82" s="540">
        <f>SUMIFS('Ф 2 ИП (С)'!AN:AN,'Ф 2 ИП (С)'!$B:$B,$B82,'Ф 2 ИП (С)'!$D:$D,$D82)</f>
        <v>0</v>
      </c>
      <c r="AO82" s="624">
        <f>SUMIFS('Ф 2 ИП (С)'!AO:AO,'Ф 2 ИП (С)'!$B:$B,$B82,'Ф 2 ИП (С)'!$D:$D,$D82)</f>
        <v>0</v>
      </c>
      <c r="AP82" s="562"/>
      <c r="AQ82" s="671"/>
    </row>
    <row r="83" spans="1:43" s="217" customFormat="1" ht="101.25" x14ac:dyDescent="0.2">
      <c r="A83" s="228" t="s">
        <v>845</v>
      </c>
      <c r="B83" s="216" t="s">
        <v>846</v>
      </c>
      <c r="C83" s="233"/>
      <c r="D83" s="216" t="s">
        <v>847</v>
      </c>
      <c r="E83" s="140" t="s">
        <v>796</v>
      </c>
      <c r="F83" s="140" t="s">
        <v>797</v>
      </c>
      <c r="G83" s="140" t="s">
        <v>848</v>
      </c>
      <c r="H83" s="140" t="s">
        <v>849</v>
      </c>
      <c r="I83" s="212">
        <v>2021</v>
      </c>
      <c r="J83" s="212">
        <v>2024</v>
      </c>
      <c r="K83" s="540">
        <f>SUMIFS('Ф 2 ИП (С)'!K:K,'Ф 2 ИП (С)'!$B:$B,$B83,'Ф 2 ИП (С)'!$D:$D,$D83)</f>
        <v>3900.2217748894404</v>
      </c>
      <c r="L83" s="540">
        <f>SUMIFS('Ф 2 ИП (С)'!L:L,'Ф 2 ИП (С)'!$B:$B,$B83,'Ф 2 ИП (С)'!$D:$D,$D83)</f>
        <v>3568.4</v>
      </c>
      <c r="M83" s="540">
        <f>SUMIFS('Ф 2 ИП (С)'!M:M,'Ф 2 ИП (С)'!$B:$B,$B83,'Ф 2 ИП (С)'!$D:$D,$D83)</f>
        <v>0</v>
      </c>
      <c r="N83" s="540">
        <f>SUMIFS('Ф 2 ИП (С)'!N:N,'Ф 2 ИП (С)'!$B:$B,$B83,'Ф 2 ИП (С)'!$D:$D,$D83)</f>
        <v>0</v>
      </c>
      <c r="O83" s="540">
        <f>SUMIFS('Ф 2 ИП (С)'!O:O,'Ф 2 ИП (С)'!$B:$B,$B83,'Ф 2 ИП (С)'!$D:$D,$D83)</f>
        <v>367.11699199999998</v>
      </c>
      <c r="P83" s="540">
        <f>SUMIFS('Ф 2 ИП (С)'!P:P,'Ф 2 ИП (С)'!$B:$B,$B83,'Ф 2 ИП (С)'!$D:$D,$D83)</f>
        <v>3328.13106384</v>
      </c>
      <c r="Q83" s="540">
        <f>SUMIFS('Ф 2 ИП (С)'!Q:Q,'Ф 2 ИП (С)'!$B:$B,$B83,'Ф 2 ИП (С)'!$D:$D,$D83)</f>
        <v>204.97371904944004</v>
      </c>
      <c r="R83" s="540">
        <f>SUMIFS('Ф 2 ИП (С)'!R:R,'Ф 2 ИП (С)'!$B:$B,$B83,'Ф 2 ИП (С)'!$D:$D,$D83)</f>
        <v>0</v>
      </c>
      <c r="S83" s="540">
        <f>SUMIFS('Ф 2 ИП (С)'!S:S,'Ф 2 ИП (С)'!$B:$B,$B83,'Ф 2 ИП (С)'!$D:$D,$D83)</f>
        <v>0</v>
      </c>
      <c r="T83" s="540">
        <f>SUMIFS('Ф 2 ИП (С)'!T:T,'Ф 2 ИП (С)'!$B:$B,$B83,'Ф 2 ИП (С)'!$D:$D,$D83)</f>
        <v>0</v>
      </c>
      <c r="U83" s="540">
        <f>SUMIFS('Ф 2 ИП (С)'!U:U,'Ф 2 ИП (С)'!$B:$B,$B83,'Ф 2 ИП (С)'!$D:$D,$D83)</f>
        <v>0</v>
      </c>
      <c r="V83" s="540">
        <f>SUMIFS('Ф 2 ИП (С)'!V:V,'Ф 2 ИП (С)'!$B:$B,$B83,'Ф 2 ИП (С)'!$D:$D,$D83)</f>
        <v>6.2527760746888816E-13</v>
      </c>
      <c r="W83" s="540">
        <f>SUMIFS('Ф 2 ИП (С)'!W:W,'Ф 2 ИП (С)'!$B:$B,$B83,'Ф 2 ИП (С)'!$D:$D,$D83)</f>
        <v>0</v>
      </c>
      <c r="X83" s="540">
        <f>SUMIFS('Ф 2 ИП (С)'!X:X,'Ф 2 ИП (С)'!$B:$B,$B83,'Ф 2 ИП (С)'!$D:$D,$D83)</f>
        <v>0</v>
      </c>
      <c r="Y83" s="540">
        <f>SUMIFS('Ф 2 ИП (С)'!Y:Y,'Ф 2 ИП (С)'!$B:$B,$B83,'Ф 2 ИП (С)'!$D:$D,$D83)</f>
        <v>0</v>
      </c>
      <c r="Z83" s="540">
        <f>SUMIFS('Ф 2 ИП (С)'!Z:Z,'Ф 2 ИП (С)'!$B:$B,$B83,'Ф 2 ИП (С)'!$D:$D,$D83)</f>
        <v>0</v>
      </c>
      <c r="AA83" s="540">
        <f>SUMIFS('Ф 2 ИП (С)'!AA:AA,'Ф 2 ИП (С)'!$B:$B,$B83,'Ф 2 ИП (С)'!$D:$D,$D83)</f>
        <v>0</v>
      </c>
      <c r="AB83" s="540">
        <f>SUMIFS('Ф 2 ИП (С)'!AB:AB,'Ф 2 ИП (С)'!$B:$B,$B83,'Ф 2 ИП (С)'!$D:$D,$D83)</f>
        <v>0</v>
      </c>
      <c r="AC83" s="540">
        <f>SUMIFS('Ф 2 ИП (С)'!AC:AC,'Ф 2 ИП (С)'!$B:$B,$B83,'Ф 2 ИП (С)'!$D:$D,$D83)</f>
        <v>0</v>
      </c>
      <c r="AD83" s="540">
        <f>SUMIFS('Ф 2 ИП (С)'!AD:AD,'Ф 2 ИП (С)'!$B:$B,$B83,'Ф 2 ИП (С)'!$D:$D,$D83)</f>
        <v>0</v>
      </c>
      <c r="AE83" s="540">
        <f>SUMIFS('Ф 2 ИП (С)'!AE:AE,'Ф 2 ИП (С)'!$B:$B,$B83,'Ф 2 ИП (С)'!$D:$D,$D83)</f>
        <v>0</v>
      </c>
      <c r="AF83" s="540">
        <f>SUMIFS('Ф 2 ИП (С)'!AF:AF,'Ф 2 ИП (С)'!$B:$B,$B83,'Ф 2 ИП (С)'!$D:$D,$D83)</f>
        <v>0</v>
      </c>
      <c r="AG83" s="540">
        <f>SUMIFS('Ф 2 ИП (С)'!AG:AG,'Ф 2 ИП (С)'!$B:$B,$B83,'Ф 2 ИП (С)'!$D:$D,$D83)</f>
        <v>0</v>
      </c>
      <c r="AH83" s="540">
        <f>SUMIFS('Ф 2 ИП (С)'!AH:AH,'Ф 2 ИП (С)'!$B:$B,$B83,'Ф 2 ИП (С)'!$D:$D,$D83)</f>
        <v>0</v>
      </c>
      <c r="AI83" s="540">
        <f>SUMIFS('Ф 2 ИП (С)'!AI:AI,'Ф 2 ИП (С)'!$B:$B,$B83,'Ф 2 ИП (С)'!$D:$D,$D83)</f>
        <v>0</v>
      </c>
      <c r="AJ83" s="540">
        <f>SUMIFS('Ф 2 ИП (С)'!AJ:AJ,'Ф 2 ИП (С)'!$B:$B,$B83,'Ф 2 ИП (С)'!$D:$D,$D83)</f>
        <v>0</v>
      </c>
      <c r="AK83" s="540">
        <f>SUMIFS('Ф 2 ИП (С)'!AK:AK,'Ф 2 ИП (С)'!$B:$B,$B83,'Ф 2 ИП (С)'!$D:$D,$D83)</f>
        <v>0</v>
      </c>
      <c r="AL83" s="540">
        <f>SUMIFS('Ф 2 ИП (С)'!AL:AL,'Ф 2 ИП (С)'!$B:$B,$B83,'Ф 2 ИП (С)'!$D:$D,$D83)</f>
        <v>0</v>
      </c>
      <c r="AM83" s="540">
        <f>SUMIFS('Ф 2 ИП (С)'!AM:AM,'Ф 2 ИП (С)'!$B:$B,$B83,'Ф 2 ИП (С)'!$D:$D,$D83)</f>
        <v>0</v>
      </c>
      <c r="AN83" s="540">
        <f>SUMIFS('Ф 2 ИП (С)'!AN:AN,'Ф 2 ИП (С)'!$B:$B,$B83,'Ф 2 ИП (С)'!$D:$D,$D83)</f>
        <v>0</v>
      </c>
      <c r="AO83" s="624">
        <f>SUMIFS('Ф 2 ИП (С)'!AO:AO,'Ф 2 ИП (С)'!$B:$B,$B83,'Ф 2 ИП (С)'!$D:$D,$D83)</f>
        <v>0</v>
      </c>
      <c r="AP83" s="562"/>
      <c r="AQ83" s="671"/>
    </row>
    <row r="84" spans="1:43" s="217" customFormat="1" ht="10.5" x14ac:dyDescent="0.2">
      <c r="A84" s="914" t="s">
        <v>850</v>
      </c>
      <c r="B84" s="873" t="s">
        <v>851</v>
      </c>
      <c r="C84" s="916"/>
      <c r="D84" s="873" t="s">
        <v>852</v>
      </c>
      <c r="E84" s="920" t="s">
        <v>796</v>
      </c>
      <c r="F84" s="920" t="s">
        <v>797</v>
      </c>
      <c r="G84" s="920" t="s">
        <v>853</v>
      </c>
      <c r="H84" s="920" t="s">
        <v>854</v>
      </c>
      <c r="I84" s="914" t="s">
        <v>418</v>
      </c>
      <c r="J84" s="922" t="s">
        <v>626</v>
      </c>
      <c r="K84" s="867">
        <f>'Ф 2 ИП (С)'!K85</f>
        <v>414991.35198211065</v>
      </c>
      <c r="L84" s="867">
        <f>'Ф 2 ИП (С)'!L85</f>
        <v>349246.9</v>
      </c>
      <c r="M84" s="867">
        <f>'Ф 2 ИП (С)'!M85</f>
        <v>0</v>
      </c>
      <c r="N84" s="867">
        <f>'Ф 2 ИП (С)'!N85</f>
        <v>0</v>
      </c>
      <c r="O84" s="867">
        <f>'Ф 2 ИП (С)'!O85</f>
        <v>35930.521072000003</v>
      </c>
      <c r="P84" s="867">
        <f>'Ф 2 ИП (С)'!P85</f>
        <v>0</v>
      </c>
      <c r="Q84" s="867">
        <f>'Ф 2 ИП (С)'!Q85</f>
        <v>0</v>
      </c>
      <c r="R84" s="867">
        <f>'Ф 2 ИП (С)'!R85</f>
        <v>357069.54759638058</v>
      </c>
      <c r="S84" s="867">
        <f>'Ф 2 ИП (С)'!S85</f>
        <v>21991.283313730029</v>
      </c>
      <c r="T84" s="867">
        <f>'Ф 2 ИП (С)'!T85</f>
        <v>0</v>
      </c>
      <c r="U84" s="867">
        <f>'Ф 2 ИП (С)'!U85</f>
        <v>0</v>
      </c>
      <c r="V84" s="867">
        <f>'Ф 2 ИП (С)'!V85</f>
        <v>0</v>
      </c>
      <c r="W84" s="867">
        <f>'Ф 2 ИП (С)'!W85</f>
        <v>0</v>
      </c>
      <c r="X84" s="867">
        <f>'Ф 2 ИП (С)'!X85</f>
        <v>0</v>
      </c>
      <c r="Y84" s="867">
        <f>'Ф 2 ИП (С)'!Y85</f>
        <v>0</v>
      </c>
      <c r="Z84" s="867">
        <f>'Ф 2 ИП (С)'!Z85</f>
        <v>0</v>
      </c>
      <c r="AA84" s="867">
        <f>'Ф 2 ИП (С)'!AA85</f>
        <v>0</v>
      </c>
      <c r="AB84" s="867">
        <f>'Ф 2 ИП (С)'!AB85</f>
        <v>0</v>
      </c>
      <c r="AC84" s="867">
        <f>'Ф 2 ИП (С)'!AC85</f>
        <v>0</v>
      </c>
      <c r="AD84" s="867">
        <f>'Ф 2 ИП (С)'!AD85</f>
        <v>0</v>
      </c>
      <c r="AE84" s="867">
        <f>'Ф 2 ИП (С)'!AE85</f>
        <v>0</v>
      </c>
      <c r="AF84" s="867">
        <f>'Ф 2 ИП (С)'!AF85</f>
        <v>0</v>
      </c>
      <c r="AG84" s="867">
        <f>'Ф 2 ИП (С)'!AG85</f>
        <v>0</v>
      </c>
      <c r="AH84" s="867">
        <f>'Ф 2 ИП (С)'!AH85</f>
        <v>0</v>
      </c>
      <c r="AI84" s="867">
        <f>'Ф 2 ИП (С)'!AI85</f>
        <v>0</v>
      </c>
      <c r="AJ84" s="867">
        <f>'Ф 2 ИП (С)'!AJ85</f>
        <v>0</v>
      </c>
      <c r="AK84" s="867">
        <f>'Ф 2 ИП (С)'!AK85</f>
        <v>0</v>
      </c>
      <c r="AL84" s="867">
        <f>'Ф 2 ИП (С)'!AL85</f>
        <v>0</v>
      </c>
      <c r="AM84" s="867">
        <f>'Ф 2 ИП (С)'!AM85</f>
        <v>0</v>
      </c>
      <c r="AN84" s="867">
        <f>'Ф 2 ИП (С)'!AN85</f>
        <v>0</v>
      </c>
      <c r="AO84" s="903">
        <f>'Ф 2 ИП (С)'!AO85</f>
        <v>0</v>
      </c>
      <c r="AP84" s="867">
        <f>'Ф 2 ИП (С)'!AP85</f>
        <v>0</v>
      </c>
      <c r="AQ84" s="671"/>
    </row>
    <row r="85" spans="1:43" s="217" customFormat="1" ht="10.5" x14ac:dyDescent="0.2">
      <c r="A85" s="915"/>
      <c r="B85" s="874"/>
      <c r="C85" s="917"/>
      <c r="D85" s="874"/>
      <c r="E85" s="921"/>
      <c r="F85" s="921"/>
      <c r="G85" s="921"/>
      <c r="H85" s="921"/>
      <c r="I85" s="915"/>
      <c r="J85" s="922"/>
      <c r="K85" s="868"/>
      <c r="L85" s="868"/>
      <c r="M85" s="868"/>
      <c r="N85" s="868"/>
      <c r="O85" s="868"/>
      <c r="P85" s="868"/>
      <c r="Q85" s="868"/>
      <c r="R85" s="868"/>
      <c r="S85" s="868"/>
      <c r="T85" s="868"/>
      <c r="U85" s="868"/>
      <c r="V85" s="868"/>
      <c r="W85" s="868"/>
      <c r="X85" s="868"/>
      <c r="Y85" s="868"/>
      <c r="Z85" s="868"/>
      <c r="AA85" s="868"/>
      <c r="AB85" s="868"/>
      <c r="AC85" s="868"/>
      <c r="AD85" s="868"/>
      <c r="AE85" s="868"/>
      <c r="AF85" s="868"/>
      <c r="AG85" s="868"/>
      <c r="AH85" s="868"/>
      <c r="AI85" s="868"/>
      <c r="AJ85" s="868"/>
      <c r="AK85" s="868"/>
      <c r="AL85" s="868"/>
      <c r="AM85" s="868"/>
      <c r="AN85" s="868"/>
      <c r="AO85" s="904"/>
      <c r="AP85" s="868"/>
      <c r="AQ85" s="671"/>
    </row>
    <row r="86" spans="1:43" s="217" customFormat="1" ht="11.25" x14ac:dyDescent="0.2">
      <c r="A86" s="547"/>
      <c r="B86" s="873" t="s">
        <v>855</v>
      </c>
      <c r="C86" s="916"/>
      <c r="D86" s="873" t="s">
        <v>856</v>
      </c>
      <c r="E86" s="920" t="s">
        <v>796</v>
      </c>
      <c r="F86" s="920" t="s">
        <v>797</v>
      </c>
      <c r="G86" s="920" t="s">
        <v>857</v>
      </c>
      <c r="H86" s="920" t="s">
        <v>858</v>
      </c>
      <c r="I86" s="914" t="s">
        <v>418</v>
      </c>
      <c r="J86" s="922" t="s">
        <v>626</v>
      </c>
      <c r="K86" s="867">
        <f>'Ф 2 ИП (С)'!K87</f>
        <v>58615.479188122576</v>
      </c>
      <c r="L86" s="867">
        <f>'Ф 2 ИП (С)'!L87</f>
        <v>49329.4</v>
      </c>
      <c r="M86" s="867">
        <f>'Ф 2 ИП (С)'!M87</f>
        <v>0</v>
      </c>
      <c r="N86" s="867">
        <f>'Ф 2 ИП (С)'!N87</f>
        <v>0</v>
      </c>
      <c r="O86" s="867">
        <f>'Ф 2 ИП (С)'!O87</f>
        <v>5075.0086720000008</v>
      </c>
      <c r="P86" s="867">
        <f>'Ф 2 ИП (С)'!P87</f>
        <v>0</v>
      </c>
      <c r="Q86" s="867">
        <f>'Ф 2 ИП (С)'!Q87</f>
        <v>0</v>
      </c>
      <c r="R86" s="867">
        <f>'Ф 2 ИП (С)'!R87</f>
        <v>50434.310343773686</v>
      </c>
      <c r="S86" s="867">
        <f>'Ф 2 ИП (С)'!S87</f>
        <v>3106.1601723488857</v>
      </c>
      <c r="T86" s="867">
        <f>'Ф 2 ИП (С)'!T87</f>
        <v>0</v>
      </c>
      <c r="U86" s="867">
        <f>'Ф 2 ИП (С)'!U87</f>
        <v>0</v>
      </c>
      <c r="V86" s="867">
        <f>'Ф 2 ИП (С)'!V87</f>
        <v>0</v>
      </c>
      <c r="W86" s="867">
        <f>'Ф 2 ИП (С)'!W87</f>
        <v>0</v>
      </c>
      <c r="X86" s="867">
        <f>'Ф 2 ИП (С)'!X87</f>
        <v>0</v>
      </c>
      <c r="Y86" s="867">
        <f>'Ф 2 ИП (С)'!Y87</f>
        <v>0</v>
      </c>
      <c r="Z86" s="867">
        <f>'Ф 2 ИП (С)'!Z87</f>
        <v>0</v>
      </c>
      <c r="AA86" s="867">
        <f>'Ф 2 ИП (С)'!AA87</f>
        <v>0</v>
      </c>
      <c r="AB86" s="867">
        <f>'Ф 2 ИП (С)'!AB87</f>
        <v>0</v>
      </c>
      <c r="AC86" s="867">
        <f>'Ф 2 ИП (С)'!AC87</f>
        <v>0</v>
      </c>
      <c r="AD86" s="867">
        <f>'Ф 2 ИП (С)'!AD87</f>
        <v>0</v>
      </c>
      <c r="AE86" s="867">
        <f>'Ф 2 ИП (С)'!AE87</f>
        <v>0</v>
      </c>
      <c r="AF86" s="867">
        <f>'Ф 2 ИП (С)'!AF87</f>
        <v>0</v>
      </c>
      <c r="AG86" s="867">
        <f>'Ф 2 ИП (С)'!AG87</f>
        <v>0</v>
      </c>
      <c r="AH86" s="867">
        <f>'Ф 2 ИП (С)'!AH87</f>
        <v>0</v>
      </c>
      <c r="AI86" s="867">
        <f>'Ф 2 ИП (С)'!AI87</f>
        <v>0</v>
      </c>
      <c r="AJ86" s="867">
        <f>'Ф 2 ИП (С)'!AJ87</f>
        <v>0</v>
      </c>
      <c r="AK86" s="867">
        <f>'Ф 2 ИП (С)'!AK87</f>
        <v>0</v>
      </c>
      <c r="AL86" s="867">
        <f>'Ф 2 ИП (С)'!AL87</f>
        <v>0</v>
      </c>
      <c r="AM86" s="867">
        <f>'Ф 2 ИП (С)'!AM87</f>
        <v>0</v>
      </c>
      <c r="AN86" s="867">
        <f>'Ф 2 ИП (С)'!AN87</f>
        <v>0</v>
      </c>
      <c r="AO86" s="903">
        <f>'Ф 2 ИП (С)'!AO87</f>
        <v>0</v>
      </c>
      <c r="AP86" s="867">
        <f>'Ф 2 ИП (С)'!AP87</f>
        <v>0</v>
      </c>
      <c r="AQ86" s="671"/>
    </row>
    <row r="87" spans="1:43" s="217" customFormat="1" ht="10.5" x14ac:dyDescent="0.2">
      <c r="A87" s="914" t="s">
        <v>859</v>
      </c>
      <c r="B87" s="882"/>
      <c r="C87" s="917"/>
      <c r="D87" s="874"/>
      <c r="E87" s="921"/>
      <c r="F87" s="921"/>
      <c r="G87" s="921"/>
      <c r="H87" s="921"/>
      <c r="I87" s="915"/>
      <c r="J87" s="922"/>
      <c r="K87" s="868"/>
      <c r="L87" s="868"/>
      <c r="M87" s="868"/>
      <c r="N87" s="868"/>
      <c r="O87" s="868"/>
      <c r="P87" s="868"/>
      <c r="Q87" s="868"/>
      <c r="R87" s="868"/>
      <c r="S87" s="868"/>
      <c r="T87" s="868"/>
      <c r="U87" s="868"/>
      <c r="V87" s="868"/>
      <c r="W87" s="868"/>
      <c r="X87" s="868"/>
      <c r="Y87" s="868"/>
      <c r="Z87" s="868"/>
      <c r="AA87" s="868"/>
      <c r="AB87" s="868"/>
      <c r="AC87" s="868"/>
      <c r="AD87" s="868"/>
      <c r="AE87" s="868"/>
      <c r="AF87" s="868"/>
      <c r="AG87" s="868"/>
      <c r="AH87" s="868"/>
      <c r="AI87" s="868"/>
      <c r="AJ87" s="868"/>
      <c r="AK87" s="868"/>
      <c r="AL87" s="868"/>
      <c r="AM87" s="868"/>
      <c r="AN87" s="868"/>
      <c r="AO87" s="904"/>
      <c r="AP87" s="868"/>
      <c r="AQ87" s="671"/>
    </row>
    <row r="88" spans="1:43" s="217" customFormat="1" ht="225" x14ac:dyDescent="0.2">
      <c r="A88" s="915"/>
      <c r="B88" s="874"/>
      <c r="C88" s="234"/>
      <c r="D88" s="216" t="s">
        <v>860</v>
      </c>
      <c r="E88" s="140" t="s">
        <v>796</v>
      </c>
      <c r="F88" s="140" t="s">
        <v>797</v>
      </c>
      <c r="G88" s="140" t="s">
        <v>861</v>
      </c>
      <c r="H88" s="140" t="s">
        <v>862</v>
      </c>
      <c r="I88" s="543" t="s">
        <v>418</v>
      </c>
      <c r="J88" s="544" t="s">
        <v>626</v>
      </c>
      <c r="K88" s="540">
        <f>'Ф 2 ИП (С)'!K89</f>
        <v>8019.9498723340339</v>
      </c>
      <c r="L88" s="540">
        <f>'Ф 2 ИП (С)'!L89</f>
        <v>6749.4</v>
      </c>
      <c r="M88" s="540">
        <f>'Ф 2 ИП (С)'!M89</f>
        <v>0</v>
      </c>
      <c r="N88" s="540">
        <f>'Ф 2 ИП (С)'!N89</f>
        <v>0</v>
      </c>
      <c r="O88" s="540">
        <f>'Ф 2 ИП (С)'!O89</f>
        <v>694.37827199999992</v>
      </c>
      <c r="P88" s="540">
        <f>'Ф 2 ИП (С)'!P89</f>
        <v>0</v>
      </c>
      <c r="Q88" s="540">
        <f>'Ф 2 ИП (С)'!Q89</f>
        <v>0</v>
      </c>
      <c r="R88" s="540">
        <f>'Ф 2 ИП (С)'!R89</f>
        <v>6900.5772264464222</v>
      </c>
      <c r="S88" s="540">
        <f>'Ф 2 ИП (С)'!S89</f>
        <v>424.99437388761203</v>
      </c>
      <c r="T88" s="540">
        <f>'Ф 2 ИП (С)'!T89</f>
        <v>0</v>
      </c>
      <c r="U88" s="540">
        <f>'Ф 2 ИП (С)'!U89</f>
        <v>0</v>
      </c>
      <c r="V88" s="540">
        <f>'Ф 2 ИП (С)'!V89</f>
        <v>-2.2737367544323206E-13</v>
      </c>
      <c r="W88" s="540">
        <f>'Ф 2 ИП (С)'!W89</f>
        <v>0</v>
      </c>
      <c r="X88" s="540">
        <f>'Ф 2 ИП (С)'!X89</f>
        <v>0</v>
      </c>
      <c r="Y88" s="540">
        <f>'Ф 2 ИП (С)'!Y89</f>
        <v>0</v>
      </c>
      <c r="Z88" s="540">
        <f>'Ф 2 ИП (С)'!Z89</f>
        <v>0</v>
      </c>
      <c r="AA88" s="540">
        <f>'Ф 2 ИП (С)'!AA89</f>
        <v>0</v>
      </c>
      <c r="AB88" s="540">
        <f>'Ф 2 ИП (С)'!AB89</f>
        <v>0</v>
      </c>
      <c r="AC88" s="540">
        <f>'Ф 2 ИП (С)'!AC89</f>
        <v>0</v>
      </c>
      <c r="AD88" s="540">
        <f>'Ф 2 ИП (С)'!AD89</f>
        <v>0</v>
      </c>
      <c r="AE88" s="540">
        <f>'Ф 2 ИП (С)'!AE89</f>
        <v>0</v>
      </c>
      <c r="AF88" s="540">
        <f>'Ф 2 ИП (С)'!AF89</f>
        <v>0</v>
      </c>
      <c r="AG88" s="540">
        <f>'Ф 2 ИП (С)'!AG89</f>
        <v>0</v>
      </c>
      <c r="AH88" s="540">
        <f>'Ф 2 ИП (С)'!AH89</f>
        <v>0</v>
      </c>
      <c r="AI88" s="540">
        <f>'Ф 2 ИП (С)'!AI89</f>
        <v>0</v>
      </c>
      <c r="AJ88" s="540">
        <f>'Ф 2 ИП (С)'!AJ89</f>
        <v>0</v>
      </c>
      <c r="AK88" s="540">
        <f>'Ф 2 ИП (С)'!AK89</f>
        <v>0</v>
      </c>
      <c r="AL88" s="540">
        <f>'Ф 2 ИП (С)'!AL89</f>
        <v>0</v>
      </c>
      <c r="AM88" s="540">
        <f>'Ф 2 ИП (С)'!AM89</f>
        <v>0</v>
      </c>
      <c r="AN88" s="540">
        <f>'Ф 2 ИП (С)'!AN89</f>
        <v>0</v>
      </c>
      <c r="AO88" s="624">
        <f>'Ф 2 ИП (С)'!AO89</f>
        <v>0</v>
      </c>
      <c r="AP88" s="562"/>
      <c r="AQ88" s="671"/>
    </row>
    <row r="89" spans="1:43" s="217" customFormat="1" ht="135" x14ac:dyDescent="0.2">
      <c r="A89" s="228" t="s">
        <v>867</v>
      </c>
      <c r="B89" s="216" t="s">
        <v>868</v>
      </c>
      <c r="C89" s="233"/>
      <c r="D89" s="216" t="s">
        <v>869</v>
      </c>
      <c r="E89" s="140" t="s">
        <v>796</v>
      </c>
      <c r="F89" s="140" t="s">
        <v>797</v>
      </c>
      <c r="G89" s="140" t="s">
        <v>870</v>
      </c>
      <c r="H89" s="140" t="s">
        <v>870</v>
      </c>
      <c r="I89" s="544" t="s">
        <v>418</v>
      </c>
      <c r="J89" s="544" t="s">
        <v>621</v>
      </c>
      <c r="K89" s="540">
        <f>'Ф 2 ИП (С)'!K91</f>
        <v>12286.726000516237</v>
      </c>
      <c r="L89" s="540">
        <f>'Ф 2 ИП (С)'!L91</f>
        <v>11241.4</v>
      </c>
      <c r="M89" s="540">
        <f>'Ф 2 ИП (С)'!M91</f>
        <v>0</v>
      </c>
      <c r="N89" s="540">
        <f>'Ф 2 ИП (С)'!N91</f>
        <v>0</v>
      </c>
      <c r="O89" s="540">
        <f>'Ф 2 ИП (С)'!O91</f>
        <v>1156.515232</v>
      </c>
      <c r="P89" s="540">
        <f>'Ф 2 ИП (С)'!P91</f>
        <v>10484.489558639998</v>
      </c>
      <c r="Q89" s="540">
        <f>'Ф 2 ИП (С)'!Q91</f>
        <v>645.7212098762401</v>
      </c>
      <c r="R89" s="540">
        <f>'Ф 2 ИП (С)'!R91</f>
        <v>0</v>
      </c>
      <c r="S89" s="540">
        <f>'Ф 2 ИП (С)'!S91</f>
        <v>0</v>
      </c>
      <c r="T89" s="540">
        <f>'Ф 2 ИП (С)'!T91</f>
        <v>0</v>
      </c>
      <c r="U89" s="540">
        <f>'Ф 2 ИП (С)'!U91</f>
        <v>0</v>
      </c>
      <c r="V89" s="540">
        <f>'Ф 2 ИП (С)'!V91</f>
        <v>-7.9580786405131221E-13</v>
      </c>
      <c r="W89" s="540">
        <f>'Ф 2 ИП (С)'!W91</f>
        <v>0</v>
      </c>
      <c r="X89" s="540">
        <f>'Ф 2 ИП (С)'!X91</f>
        <v>0</v>
      </c>
      <c r="Y89" s="540">
        <f>'Ф 2 ИП (С)'!Y91</f>
        <v>0</v>
      </c>
      <c r="Z89" s="540">
        <f>'Ф 2 ИП (С)'!Z91</f>
        <v>0</v>
      </c>
      <c r="AA89" s="540">
        <f>'Ф 2 ИП (С)'!AA91</f>
        <v>0</v>
      </c>
      <c r="AB89" s="540">
        <f>'Ф 2 ИП (С)'!AB91</f>
        <v>0</v>
      </c>
      <c r="AC89" s="540">
        <f>'Ф 2 ИП (С)'!AC91</f>
        <v>0</v>
      </c>
      <c r="AD89" s="540">
        <f>'Ф 2 ИП (С)'!AD91</f>
        <v>0</v>
      </c>
      <c r="AE89" s="540">
        <f>'Ф 2 ИП (С)'!AE91</f>
        <v>0</v>
      </c>
      <c r="AF89" s="540">
        <f>'Ф 2 ИП (С)'!AF91</f>
        <v>0</v>
      </c>
      <c r="AG89" s="540">
        <f>'Ф 2 ИП (С)'!AG91</f>
        <v>0</v>
      </c>
      <c r="AH89" s="540">
        <f>'Ф 2 ИП (С)'!AH91</f>
        <v>0</v>
      </c>
      <c r="AI89" s="540">
        <f>'Ф 2 ИП (С)'!AI91</f>
        <v>0</v>
      </c>
      <c r="AJ89" s="540">
        <f>'Ф 2 ИП (С)'!AJ91</f>
        <v>0</v>
      </c>
      <c r="AK89" s="540">
        <f>'Ф 2 ИП (С)'!AK91</f>
        <v>0</v>
      </c>
      <c r="AL89" s="540">
        <f>'Ф 2 ИП (С)'!AL91</f>
        <v>0</v>
      </c>
      <c r="AM89" s="540">
        <f>'Ф 2 ИП (С)'!AM91</f>
        <v>0</v>
      </c>
      <c r="AN89" s="540">
        <f>'Ф 2 ИП (С)'!AN91</f>
        <v>0</v>
      </c>
      <c r="AO89" s="624">
        <f>'Ф 2 ИП (С)'!AO91</f>
        <v>0</v>
      </c>
      <c r="AP89" s="562"/>
      <c r="AQ89" s="671"/>
    </row>
    <row r="90" spans="1:43" s="217" customFormat="1" ht="168.75" x14ac:dyDescent="0.2">
      <c r="A90" s="914" t="s">
        <v>871</v>
      </c>
      <c r="B90" s="873" t="s">
        <v>872</v>
      </c>
      <c r="C90" s="916"/>
      <c r="D90" s="216" t="s">
        <v>873</v>
      </c>
      <c r="E90" s="140" t="s">
        <v>796</v>
      </c>
      <c r="F90" s="140" t="s">
        <v>797</v>
      </c>
      <c r="G90" s="140" t="s">
        <v>874</v>
      </c>
      <c r="H90" s="140" t="s">
        <v>875</v>
      </c>
      <c r="I90" s="544" t="s">
        <v>418</v>
      </c>
      <c r="J90" s="544" t="s">
        <v>621</v>
      </c>
      <c r="K90" s="540">
        <f>SUMIFS('Ф 2 ИП (С)'!K:K,'Ф 2 ИП (С)'!$B:$B,$B90,'Ф 2 ИП (С)'!$D:$D,$D90)</f>
        <v>88724.252537291279</v>
      </c>
      <c r="L90" s="540">
        <f>SUMIFS('Ф 2 ИП (С)'!L:L,'Ф 2 ИП (С)'!$B:$B,$B90,'Ф 2 ИП (С)'!$D:$D,$D90)</f>
        <v>81175.8</v>
      </c>
      <c r="M90" s="540">
        <f>SUMIFS('Ф 2 ИП (С)'!M:M,'Ф 2 ИП (С)'!$B:$B,$B90,'Ф 2 ИП (С)'!$D:$D,$D90)</f>
        <v>0</v>
      </c>
      <c r="N90" s="540">
        <f>SUMIFS('Ф 2 ИП (С)'!N:N,'Ф 2 ИП (С)'!$B:$B,$B90,'Ф 2 ИП (С)'!$D:$D,$D90)</f>
        <v>0</v>
      </c>
      <c r="O90" s="540">
        <f>SUMIFS('Ф 2 ИП (С)'!O:O,'Ф 2 ИП (С)'!$B:$B,$B90,'Ф 2 ИП (С)'!$D:$D,$D90)</f>
        <v>8351.3663039999992</v>
      </c>
      <c r="P90" s="540">
        <f>SUMIFS('Ф 2 ИП (С)'!P:P,'Ф 2 ИП (С)'!$B:$B,$B90,'Ф 2 ИП (С)'!$D:$D,$D90)</f>
        <v>75710.038564080009</v>
      </c>
      <c r="Q90" s="540">
        <f>SUMIFS('Ф 2 ИП (С)'!Q:Q,'Ф 2 ИП (С)'!$B:$B,$B90,'Ф 2 ИП (С)'!$D:$D,$D90)</f>
        <v>4662.8476692112808</v>
      </c>
      <c r="R90" s="540">
        <f>SUMIFS('Ф 2 ИП (С)'!R:R,'Ф 2 ИП (С)'!$B:$B,$B90,'Ф 2 ИП (С)'!$D:$D,$D90)</f>
        <v>0</v>
      </c>
      <c r="S90" s="540">
        <f>SUMIFS('Ф 2 ИП (С)'!S:S,'Ф 2 ИП (С)'!$B:$B,$B90,'Ф 2 ИП (С)'!$D:$D,$D90)</f>
        <v>0</v>
      </c>
      <c r="T90" s="540">
        <f>SUMIFS('Ф 2 ИП (С)'!T:T,'Ф 2 ИП (С)'!$B:$B,$B90,'Ф 2 ИП (С)'!$D:$D,$D90)</f>
        <v>0</v>
      </c>
      <c r="U90" s="540">
        <f>SUMIFS('Ф 2 ИП (С)'!U:U,'Ф 2 ИП (С)'!$B:$B,$B90,'Ф 2 ИП (С)'!$D:$D,$D90)</f>
        <v>0</v>
      </c>
      <c r="V90" s="540">
        <f>SUMIFS('Ф 2 ИП (С)'!V:V,'Ф 2 ИП (С)'!$B:$B,$B90,'Ф 2 ИП (С)'!$D:$D,$D90)</f>
        <v>-6.3664629124104977E-12</v>
      </c>
      <c r="W90" s="540">
        <f>SUMIFS('Ф 2 ИП (С)'!W:W,'Ф 2 ИП (С)'!$B:$B,$B90,'Ф 2 ИП (С)'!$D:$D,$D90)</f>
        <v>0</v>
      </c>
      <c r="X90" s="540">
        <f>SUMIFS('Ф 2 ИП (С)'!X:X,'Ф 2 ИП (С)'!$B:$B,$B90,'Ф 2 ИП (С)'!$D:$D,$D90)</f>
        <v>0</v>
      </c>
      <c r="Y90" s="540">
        <f>SUMIFS('Ф 2 ИП (С)'!Y:Y,'Ф 2 ИП (С)'!$B:$B,$B90,'Ф 2 ИП (С)'!$D:$D,$D90)</f>
        <v>0</v>
      </c>
      <c r="Z90" s="540">
        <f>SUMIFS('Ф 2 ИП (С)'!Z:Z,'Ф 2 ИП (С)'!$B:$B,$B90,'Ф 2 ИП (С)'!$D:$D,$D90)</f>
        <v>0</v>
      </c>
      <c r="AA90" s="540">
        <f>SUMIFS('Ф 2 ИП (С)'!AA:AA,'Ф 2 ИП (С)'!$B:$B,$B90,'Ф 2 ИП (С)'!$D:$D,$D90)</f>
        <v>0</v>
      </c>
      <c r="AB90" s="540">
        <f>SUMIFS('Ф 2 ИП (С)'!AB:AB,'Ф 2 ИП (С)'!$B:$B,$B90,'Ф 2 ИП (С)'!$D:$D,$D90)</f>
        <v>0</v>
      </c>
      <c r="AC90" s="540">
        <f>SUMIFS('Ф 2 ИП (С)'!AC:AC,'Ф 2 ИП (С)'!$B:$B,$B90,'Ф 2 ИП (С)'!$D:$D,$D90)</f>
        <v>0</v>
      </c>
      <c r="AD90" s="540">
        <f>SUMIFS('Ф 2 ИП (С)'!AD:AD,'Ф 2 ИП (С)'!$B:$B,$B90,'Ф 2 ИП (С)'!$D:$D,$D90)</f>
        <v>0</v>
      </c>
      <c r="AE90" s="540">
        <f>SUMIFS('Ф 2 ИП (С)'!AE:AE,'Ф 2 ИП (С)'!$B:$B,$B90,'Ф 2 ИП (С)'!$D:$D,$D90)</f>
        <v>0</v>
      </c>
      <c r="AF90" s="540">
        <f>SUMIFS('Ф 2 ИП (С)'!AF:AF,'Ф 2 ИП (С)'!$B:$B,$B90,'Ф 2 ИП (С)'!$D:$D,$D90)</f>
        <v>0</v>
      </c>
      <c r="AG90" s="540">
        <f>SUMIFS('Ф 2 ИП (С)'!AG:AG,'Ф 2 ИП (С)'!$B:$B,$B90,'Ф 2 ИП (С)'!$D:$D,$D90)</f>
        <v>0</v>
      </c>
      <c r="AH90" s="540">
        <f>SUMIFS('Ф 2 ИП (С)'!AH:AH,'Ф 2 ИП (С)'!$B:$B,$B90,'Ф 2 ИП (С)'!$D:$D,$D90)</f>
        <v>0</v>
      </c>
      <c r="AI90" s="540">
        <f>SUMIFS('Ф 2 ИП (С)'!AI:AI,'Ф 2 ИП (С)'!$B:$B,$B90,'Ф 2 ИП (С)'!$D:$D,$D90)</f>
        <v>0</v>
      </c>
      <c r="AJ90" s="540">
        <f>SUMIFS('Ф 2 ИП (С)'!AJ:AJ,'Ф 2 ИП (С)'!$B:$B,$B90,'Ф 2 ИП (С)'!$D:$D,$D90)</f>
        <v>0</v>
      </c>
      <c r="AK90" s="540">
        <f>SUMIFS('Ф 2 ИП (С)'!AK:AK,'Ф 2 ИП (С)'!$B:$B,$B90,'Ф 2 ИП (С)'!$D:$D,$D90)</f>
        <v>0</v>
      </c>
      <c r="AL90" s="540">
        <f>SUMIFS('Ф 2 ИП (С)'!AL:AL,'Ф 2 ИП (С)'!$B:$B,$B90,'Ф 2 ИП (С)'!$D:$D,$D90)</f>
        <v>0</v>
      </c>
      <c r="AM90" s="540">
        <f>SUMIFS('Ф 2 ИП (С)'!AM:AM,'Ф 2 ИП (С)'!$B:$B,$B90,'Ф 2 ИП (С)'!$D:$D,$D90)</f>
        <v>0</v>
      </c>
      <c r="AN90" s="540">
        <f>SUMIFS('Ф 2 ИП (С)'!AN:AN,'Ф 2 ИП (С)'!$B:$B,$B90,'Ф 2 ИП (С)'!$D:$D,$D90)</f>
        <v>0</v>
      </c>
      <c r="AO90" s="624">
        <f>SUMIFS('Ф 2 ИП (С)'!AO:AO,'Ф 2 ИП (С)'!$B:$B,$B90,'Ф 2 ИП (С)'!$D:$D,$D90)</f>
        <v>0</v>
      </c>
      <c r="AP90" s="562"/>
      <c r="AQ90" s="671"/>
    </row>
    <row r="91" spans="1:43" s="217" customFormat="1" ht="78.75" x14ac:dyDescent="0.2">
      <c r="A91" s="915"/>
      <c r="B91" s="874"/>
      <c r="C91" s="917"/>
      <c r="D91" s="216" t="s">
        <v>1507</v>
      </c>
      <c r="E91" s="140" t="s">
        <v>796</v>
      </c>
      <c r="F91" s="140" t="s">
        <v>797</v>
      </c>
      <c r="G91" s="140" t="s">
        <v>877</v>
      </c>
      <c r="H91" s="140" t="s">
        <v>878</v>
      </c>
      <c r="I91" s="544" t="s">
        <v>418</v>
      </c>
      <c r="J91" s="544" t="s">
        <v>621</v>
      </c>
      <c r="K91" s="540">
        <f>'Ф 2 ИП (С)'!K93</f>
        <v>1834.6508425751201</v>
      </c>
      <c r="L91" s="540">
        <f>'Ф 2 ИП (С)'!L93</f>
        <v>1678.2</v>
      </c>
      <c r="M91" s="540">
        <f>'Ф 2 ИП (С)'!M93</f>
        <v>0</v>
      </c>
      <c r="N91" s="540">
        <f>'Ф 2 ИП (С)'!N93</f>
        <v>0</v>
      </c>
      <c r="O91" s="540">
        <f>'Ф 2 ИП (С)'!O93</f>
        <v>173.05</v>
      </c>
      <c r="P91" s="540">
        <f>'Ф 2 ИП (С)'!P93</f>
        <v>1565.2027663200001</v>
      </c>
      <c r="Q91" s="540">
        <f>'Ф 2 ИП (С)'!Q93</f>
        <v>96.398076255120017</v>
      </c>
      <c r="R91" s="540">
        <f>'Ф 2 ИП (С)'!R93</f>
        <v>0</v>
      </c>
      <c r="S91" s="540">
        <f>'Ф 2 ИП (С)'!S93</f>
        <v>0</v>
      </c>
      <c r="T91" s="540">
        <f>'Ф 2 ИП (С)'!T93</f>
        <v>0</v>
      </c>
      <c r="U91" s="540">
        <f>'Ф 2 ИП (С)'!U93</f>
        <v>0</v>
      </c>
      <c r="V91" s="540">
        <f>'Ф 2 ИП (С)'!V93</f>
        <v>1.4210854715202004E-14</v>
      </c>
      <c r="W91" s="540">
        <f>'Ф 2 ИП (С)'!W93</f>
        <v>0</v>
      </c>
      <c r="X91" s="540">
        <f>'Ф 2 ИП (С)'!X93</f>
        <v>0</v>
      </c>
      <c r="Y91" s="540">
        <f>'Ф 2 ИП (С)'!Y93</f>
        <v>0</v>
      </c>
      <c r="Z91" s="540">
        <f>'Ф 2 ИП (С)'!Z93</f>
        <v>0</v>
      </c>
      <c r="AA91" s="540">
        <f>'Ф 2 ИП (С)'!AA93</f>
        <v>0</v>
      </c>
      <c r="AB91" s="540">
        <f>'Ф 2 ИП (С)'!AB93</f>
        <v>0</v>
      </c>
      <c r="AC91" s="540">
        <f>'Ф 2 ИП (С)'!AC93</f>
        <v>0</v>
      </c>
      <c r="AD91" s="540">
        <f>'Ф 2 ИП (С)'!AD93</f>
        <v>0</v>
      </c>
      <c r="AE91" s="540">
        <f>'Ф 2 ИП (С)'!AE93</f>
        <v>0</v>
      </c>
      <c r="AF91" s="540">
        <f>'Ф 2 ИП (С)'!AF93</f>
        <v>0</v>
      </c>
      <c r="AG91" s="540">
        <f>'Ф 2 ИП (С)'!AG93</f>
        <v>0</v>
      </c>
      <c r="AH91" s="540">
        <f>'Ф 2 ИП (С)'!AH93</f>
        <v>0</v>
      </c>
      <c r="AI91" s="540">
        <f>'Ф 2 ИП (С)'!AI93</f>
        <v>0</v>
      </c>
      <c r="AJ91" s="540">
        <f>'Ф 2 ИП (С)'!AJ93</f>
        <v>0</v>
      </c>
      <c r="AK91" s="540">
        <f>'Ф 2 ИП (С)'!AK93</f>
        <v>0</v>
      </c>
      <c r="AL91" s="540">
        <f>'Ф 2 ИП (С)'!AL93</f>
        <v>0</v>
      </c>
      <c r="AM91" s="540">
        <f>'Ф 2 ИП (С)'!AM93</f>
        <v>0</v>
      </c>
      <c r="AN91" s="540">
        <f>'Ф 2 ИП (С)'!AN93</f>
        <v>0</v>
      </c>
      <c r="AO91" s="624">
        <f>'Ф 2 ИП (С)'!AO93</f>
        <v>0</v>
      </c>
      <c r="AP91" s="562"/>
      <c r="AQ91" s="671"/>
    </row>
    <row r="92" spans="1:43" s="217" customFormat="1" ht="11.25" x14ac:dyDescent="0.2">
      <c r="A92" s="914" t="s">
        <v>879</v>
      </c>
      <c r="B92" s="873" t="s">
        <v>880</v>
      </c>
      <c r="C92" s="235"/>
      <c r="D92" s="873" t="s">
        <v>881</v>
      </c>
      <c r="E92" s="920" t="s">
        <v>796</v>
      </c>
      <c r="F92" s="920" t="s">
        <v>797</v>
      </c>
      <c r="G92" s="920" t="s">
        <v>882</v>
      </c>
      <c r="H92" s="920" t="s">
        <v>882</v>
      </c>
      <c r="I92" s="922" t="s">
        <v>418</v>
      </c>
      <c r="J92" s="922" t="s">
        <v>627</v>
      </c>
      <c r="K92" s="867">
        <f>'Ф 2 ИП (С)'!K94</f>
        <v>499998.69492728851</v>
      </c>
      <c r="L92" s="867">
        <f>'Ф 2 ИП (С)'!L94</f>
        <v>403466</v>
      </c>
      <c r="M92" s="867">
        <f>'Ф 2 ИП (С)'!M94</f>
        <v>0</v>
      </c>
      <c r="N92" s="867">
        <f>'Ф 2 ИП (С)'!N94</f>
        <v>0</v>
      </c>
      <c r="O92" s="867">
        <f>'Ф 2 ИП (С)'!O94</f>
        <v>41508.58208</v>
      </c>
      <c r="P92" s="867">
        <f>'Ф 2 ИП (С)'!P94</f>
        <v>0</v>
      </c>
      <c r="Q92" s="867">
        <f>'Ф 2 ИП (С)'!Q94</f>
        <v>0</v>
      </c>
      <c r="R92" s="867">
        <f>'Ф 2 ИП (С)'!R94</f>
        <v>0</v>
      </c>
      <c r="S92" s="867">
        <f>'Ф 2 ИП (С)'!S94</f>
        <v>431890.72523986833</v>
      </c>
      <c r="T92" s="867">
        <f>'Ф 2 ИП (С)'!T94</f>
        <v>26599.387607420129</v>
      </c>
      <c r="U92" s="867">
        <f>'Ф 2 ИП (С)'!U94</f>
        <v>0</v>
      </c>
      <c r="V92" s="867">
        <f>'Ф 2 ИП (С)'!V94</f>
        <v>0</v>
      </c>
      <c r="W92" s="867">
        <f>'Ф 2 ИП (С)'!W94</f>
        <v>0</v>
      </c>
      <c r="X92" s="867">
        <f>'Ф 2 ИП (С)'!X94</f>
        <v>0</v>
      </c>
      <c r="Y92" s="867">
        <f>'Ф 2 ИП (С)'!Y94</f>
        <v>0</v>
      </c>
      <c r="Z92" s="867">
        <f>'Ф 2 ИП (С)'!Z94</f>
        <v>0</v>
      </c>
      <c r="AA92" s="867">
        <f>'Ф 2 ИП (С)'!AA94</f>
        <v>0</v>
      </c>
      <c r="AB92" s="867">
        <f>'Ф 2 ИП (С)'!AB94</f>
        <v>0</v>
      </c>
      <c r="AC92" s="867">
        <f>'Ф 2 ИП (С)'!AC94</f>
        <v>0</v>
      </c>
      <c r="AD92" s="867">
        <f>'Ф 2 ИП (С)'!AD94</f>
        <v>0</v>
      </c>
      <c r="AE92" s="867">
        <f>'Ф 2 ИП (С)'!AE94</f>
        <v>0</v>
      </c>
      <c r="AF92" s="867">
        <f>'Ф 2 ИП (С)'!AF94</f>
        <v>0</v>
      </c>
      <c r="AG92" s="867">
        <f>'Ф 2 ИП (С)'!AG94</f>
        <v>0</v>
      </c>
      <c r="AH92" s="867">
        <f>'Ф 2 ИП (С)'!AH94</f>
        <v>0</v>
      </c>
      <c r="AI92" s="867">
        <f>'Ф 2 ИП (С)'!AI94</f>
        <v>0</v>
      </c>
      <c r="AJ92" s="867">
        <f>'Ф 2 ИП (С)'!AJ94</f>
        <v>0</v>
      </c>
      <c r="AK92" s="867">
        <f>'Ф 2 ИП (С)'!AK94</f>
        <v>0</v>
      </c>
      <c r="AL92" s="867">
        <f>'Ф 2 ИП (С)'!AL94</f>
        <v>0</v>
      </c>
      <c r="AM92" s="867">
        <f>'Ф 2 ИП (С)'!AM94</f>
        <v>0</v>
      </c>
      <c r="AN92" s="867">
        <f>'Ф 2 ИП (С)'!AN94</f>
        <v>0</v>
      </c>
      <c r="AO92" s="903">
        <f>'Ф 2 ИП (С)'!AO94</f>
        <v>0</v>
      </c>
      <c r="AP92" s="867">
        <f>'Ф 2 ИП (С)'!AP94</f>
        <v>0</v>
      </c>
      <c r="AQ92" s="671"/>
    </row>
    <row r="93" spans="1:43" s="217" customFormat="1" ht="11.25" x14ac:dyDescent="0.2">
      <c r="A93" s="923"/>
      <c r="B93" s="882"/>
      <c r="C93" s="236"/>
      <c r="D93" s="882"/>
      <c r="E93" s="924"/>
      <c r="F93" s="924"/>
      <c r="G93" s="924"/>
      <c r="H93" s="924"/>
      <c r="I93" s="922"/>
      <c r="J93" s="922"/>
      <c r="K93" s="881"/>
      <c r="L93" s="881"/>
      <c r="M93" s="881"/>
      <c r="N93" s="881"/>
      <c r="O93" s="881"/>
      <c r="P93" s="881"/>
      <c r="Q93" s="881"/>
      <c r="R93" s="881"/>
      <c r="S93" s="881"/>
      <c r="T93" s="881"/>
      <c r="U93" s="881"/>
      <c r="V93" s="881"/>
      <c r="W93" s="881"/>
      <c r="X93" s="881"/>
      <c r="Y93" s="881"/>
      <c r="Z93" s="881"/>
      <c r="AA93" s="881"/>
      <c r="AB93" s="881"/>
      <c r="AC93" s="881"/>
      <c r="AD93" s="881"/>
      <c r="AE93" s="881"/>
      <c r="AF93" s="881"/>
      <c r="AG93" s="881"/>
      <c r="AH93" s="881"/>
      <c r="AI93" s="881"/>
      <c r="AJ93" s="881"/>
      <c r="AK93" s="881"/>
      <c r="AL93" s="881"/>
      <c r="AM93" s="881"/>
      <c r="AN93" s="881"/>
      <c r="AO93" s="905"/>
      <c r="AP93" s="881"/>
      <c r="AQ93" s="671"/>
    </row>
    <row r="94" spans="1:43" s="217" customFormat="1" ht="11.25" x14ac:dyDescent="0.2">
      <c r="A94" s="923"/>
      <c r="B94" s="882"/>
      <c r="C94" s="236"/>
      <c r="D94" s="874"/>
      <c r="E94" s="921"/>
      <c r="F94" s="921"/>
      <c r="G94" s="921"/>
      <c r="H94" s="921"/>
      <c r="I94" s="922"/>
      <c r="J94" s="922"/>
      <c r="K94" s="868"/>
      <c r="L94" s="868"/>
      <c r="M94" s="868"/>
      <c r="N94" s="868"/>
      <c r="O94" s="868"/>
      <c r="P94" s="868"/>
      <c r="Q94" s="868"/>
      <c r="R94" s="868"/>
      <c r="S94" s="868"/>
      <c r="T94" s="868"/>
      <c r="U94" s="868"/>
      <c r="V94" s="868"/>
      <c r="W94" s="868"/>
      <c r="X94" s="868"/>
      <c r="Y94" s="868"/>
      <c r="Z94" s="868"/>
      <c r="AA94" s="868"/>
      <c r="AB94" s="868"/>
      <c r="AC94" s="868"/>
      <c r="AD94" s="868"/>
      <c r="AE94" s="868"/>
      <c r="AF94" s="868"/>
      <c r="AG94" s="868"/>
      <c r="AH94" s="868"/>
      <c r="AI94" s="868"/>
      <c r="AJ94" s="868"/>
      <c r="AK94" s="868"/>
      <c r="AL94" s="868"/>
      <c r="AM94" s="868"/>
      <c r="AN94" s="868"/>
      <c r="AO94" s="904"/>
      <c r="AP94" s="868"/>
      <c r="AQ94" s="671"/>
    </row>
    <row r="95" spans="1:43" s="217" customFormat="1" x14ac:dyDescent="0.2">
      <c r="A95" s="237"/>
      <c r="B95" s="874"/>
      <c r="C95" s="238"/>
      <c r="D95" s="216" t="s">
        <v>883</v>
      </c>
      <c r="E95" s="239"/>
      <c r="F95" s="152"/>
      <c r="G95" s="140" t="s">
        <v>884</v>
      </c>
      <c r="H95" s="140" t="s">
        <v>885</v>
      </c>
      <c r="I95" s="544" t="s">
        <v>418</v>
      </c>
      <c r="J95" s="544" t="s">
        <v>627</v>
      </c>
      <c r="K95" s="540">
        <f>'Ф 2 ИП (С)'!K97</f>
        <v>246.73637967021543</v>
      </c>
      <c r="L95" s="540">
        <f>'Ф 2 ИП (С)'!L97</f>
        <v>199.1</v>
      </c>
      <c r="M95" s="540">
        <f>'Ф 2 ИП (С)'!M97</f>
        <v>0</v>
      </c>
      <c r="N95" s="540">
        <f>'Ф 2 ИП (С)'!N97</f>
        <v>0</v>
      </c>
      <c r="O95" s="540">
        <f>'Ф 2 ИП (С)'!O97</f>
        <v>20.483408000000001</v>
      </c>
      <c r="P95" s="540">
        <f>'Ф 2 ИП (С)'!P97</f>
        <v>0</v>
      </c>
      <c r="Q95" s="540">
        <f>'Ф 2 ИП (С)'!Q97</f>
        <v>0</v>
      </c>
      <c r="R95" s="540">
        <f>'Ф 2 ИП (С)'!R97</f>
        <v>0</v>
      </c>
      <c r="S95" s="540">
        <f>'Ф 2 ИП (С)'!S97</f>
        <v>213.12686420976684</v>
      </c>
      <c r="T95" s="540">
        <f>'Ф 2 ИП (С)'!T97</f>
        <v>13.126107460448582</v>
      </c>
      <c r="U95" s="540">
        <f>'Ф 2 ИП (С)'!U97</f>
        <v>0</v>
      </c>
      <c r="V95" s="540">
        <f>'Ф 2 ИП (С)'!V97</f>
        <v>1.2434497875801753E-14</v>
      </c>
      <c r="W95" s="540">
        <f>'Ф 2 ИП (С)'!W97</f>
        <v>0</v>
      </c>
      <c r="X95" s="540">
        <f>'Ф 2 ИП (С)'!X97</f>
        <v>0</v>
      </c>
      <c r="Y95" s="540">
        <f>'Ф 2 ИП (С)'!Y97</f>
        <v>0</v>
      </c>
      <c r="Z95" s="540">
        <f>'Ф 2 ИП (С)'!Z97</f>
        <v>0</v>
      </c>
      <c r="AA95" s="540">
        <f>'Ф 2 ИП (С)'!AA97</f>
        <v>0</v>
      </c>
      <c r="AB95" s="540">
        <f>'Ф 2 ИП (С)'!AB97</f>
        <v>0</v>
      </c>
      <c r="AC95" s="540">
        <f>'Ф 2 ИП (С)'!AC97</f>
        <v>0</v>
      </c>
      <c r="AD95" s="540">
        <f>'Ф 2 ИП (С)'!AD97</f>
        <v>0</v>
      </c>
      <c r="AE95" s="540">
        <f>'Ф 2 ИП (С)'!AE97</f>
        <v>0</v>
      </c>
      <c r="AF95" s="540">
        <f>'Ф 2 ИП (С)'!AF97</f>
        <v>0</v>
      </c>
      <c r="AG95" s="540">
        <f>'Ф 2 ИП (С)'!AG97</f>
        <v>0</v>
      </c>
      <c r="AH95" s="540">
        <f>'Ф 2 ИП (С)'!AH97</f>
        <v>0</v>
      </c>
      <c r="AI95" s="540">
        <f>'Ф 2 ИП (С)'!AI97</f>
        <v>0</v>
      </c>
      <c r="AJ95" s="540">
        <f>'Ф 2 ИП (С)'!AJ97</f>
        <v>0</v>
      </c>
      <c r="AK95" s="540">
        <f>'Ф 2 ИП (С)'!AK97</f>
        <v>0</v>
      </c>
      <c r="AL95" s="540">
        <f>'Ф 2 ИП (С)'!AL97</f>
        <v>0</v>
      </c>
      <c r="AM95" s="540">
        <f>'Ф 2 ИП (С)'!AM97</f>
        <v>0</v>
      </c>
      <c r="AN95" s="540">
        <f>'Ф 2 ИП (С)'!AN97</f>
        <v>0</v>
      </c>
      <c r="AO95" s="624">
        <f>'Ф 2 ИП (С)'!AO97</f>
        <v>0</v>
      </c>
      <c r="AP95" s="562"/>
      <c r="AQ95" s="671"/>
    </row>
    <row r="96" spans="1:43" s="217" customFormat="1" ht="10.5" x14ac:dyDescent="0.2">
      <c r="A96" s="914" t="s">
        <v>886</v>
      </c>
      <c r="B96" s="873" t="s">
        <v>887</v>
      </c>
      <c r="C96" s="916"/>
      <c r="D96" s="873" t="s">
        <v>888</v>
      </c>
      <c r="E96" s="920" t="s">
        <v>796</v>
      </c>
      <c r="F96" s="920" t="s">
        <v>797</v>
      </c>
      <c r="G96" s="920" t="s">
        <v>889</v>
      </c>
      <c r="H96" s="920" t="s">
        <v>890</v>
      </c>
      <c r="I96" s="923" t="s">
        <v>418</v>
      </c>
      <c r="J96" s="915" t="s">
        <v>626</v>
      </c>
      <c r="K96" s="867">
        <f>'Ф 2 ИП (С)'!K98</f>
        <v>476653.01949700533</v>
      </c>
      <c r="L96" s="867">
        <f>'Ф 2 ИП (С)'!L98</f>
        <v>401139.9</v>
      </c>
      <c r="M96" s="867">
        <f>'Ф 2 ИП (С)'!M98</f>
        <v>0</v>
      </c>
      <c r="N96" s="867">
        <f>'Ф 2 ИП (С)'!N98</f>
        <v>0</v>
      </c>
      <c r="O96" s="867">
        <f>'Ф 2 ИП (С)'!O98</f>
        <v>41269.272912</v>
      </c>
      <c r="P96" s="867">
        <f>'Ф 2 ИП (С)'!P98</f>
        <v>0</v>
      </c>
      <c r="Q96" s="867">
        <f>'Ф 2 ИП (С)'!Q98</f>
        <v>0</v>
      </c>
      <c r="R96" s="867">
        <f>'Ф 2 ИП (С)'!R98</f>
        <v>410124.87903502467</v>
      </c>
      <c r="S96" s="867">
        <f>'Ф 2 ИП (С)'!S98</f>
        <v>25258.867549980638</v>
      </c>
      <c r="T96" s="867">
        <f>'Ф 2 ИП (С)'!T98</f>
        <v>0</v>
      </c>
      <c r="U96" s="867">
        <f>'Ф 2 ИП (С)'!U98</f>
        <v>0</v>
      </c>
      <c r="V96" s="867">
        <f>'Ф 2 ИП (С)'!V98</f>
        <v>3.637978807091713E-12</v>
      </c>
      <c r="W96" s="867">
        <f>'Ф 2 ИП (С)'!W98</f>
        <v>0</v>
      </c>
      <c r="X96" s="867">
        <f>'Ф 2 ИП (С)'!X98</f>
        <v>0</v>
      </c>
      <c r="Y96" s="867">
        <f>'Ф 2 ИП (С)'!Y98</f>
        <v>0</v>
      </c>
      <c r="Z96" s="867">
        <f>'Ф 2 ИП (С)'!Z98</f>
        <v>0</v>
      </c>
      <c r="AA96" s="867">
        <f>'Ф 2 ИП (С)'!AA98</f>
        <v>0</v>
      </c>
      <c r="AB96" s="867">
        <f>'Ф 2 ИП (С)'!AB98</f>
        <v>0</v>
      </c>
      <c r="AC96" s="867">
        <f>'Ф 2 ИП (С)'!AC98</f>
        <v>0</v>
      </c>
      <c r="AD96" s="867">
        <f>'Ф 2 ИП (С)'!AD98</f>
        <v>0</v>
      </c>
      <c r="AE96" s="867">
        <f>'Ф 2 ИП (С)'!AE98</f>
        <v>0</v>
      </c>
      <c r="AF96" s="867">
        <f>'Ф 2 ИП (С)'!AF98</f>
        <v>0</v>
      </c>
      <c r="AG96" s="867">
        <f>'Ф 2 ИП (С)'!AG98</f>
        <v>0</v>
      </c>
      <c r="AH96" s="867">
        <f>'Ф 2 ИП (С)'!AH98</f>
        <v>0</v>
      </c>
      <c r="AI96" s="867">
        <f>'Ф 2 ИП (С)'!AI98</f>
        <v>0</v>
      </c>
      <c r="AJ96" s="867">
        <f>'Ф 2 ИП (С)'!AJ98</f>
        <v>0</v>
      </c>
      <c r="AK96" s="867">
        <f>'Ф 2 ИП (С)'!AK98</f>
        <v>0</v>
      </c>
      <c r="AL96" s="867">
        <f>'Ф 2 ИП (С)'!AL98</f>
        <v>0</v>
      </c>
      <c r="AM96" s="867">
        <f>'Ф 2 ИП (С)'!AM98</f>
        <v>0</v>
      </c>
      <c r="AN96" s="867">
        <f>'Ф 2 ИП (С)'!AN98</f>
        <v>0</v>
      </c>
      <c r="AO96" s="903">
        <f>'Ф 2 ИП (С)'!AO98</f>
        <v>0</v>
      </c>
      <c r="AP96" s="867">
        <f>'Ф 2 ИП (С)'!AP98</f>
        <v>0</v>
      </c>
      <c r="AQ96" s="671"/>
    </row>
    <row r="97" spans="1:43" s="217" customFormat="1" ht="10.5" x14ac:dyDescent="0.2">
      <c r="A97" s="915"/>
      <c r="B97" s="874"/>
      <c r="C97" s="917"/>
      <c r="D97" s="874"/>
      <c r="E97" s="921"/>
      <c r="F97" s="921"/>
      <c r="G97" s="921"/>
      <c r="H97" s="921"/>
      <c r="I97" s="915"/>
      <c r="J97" s="922"/>
      <c r="K97" s="868"/>
      <c r="L97" s="868"/>
      <c r="M97" s="868"/>
      <c r="N97" s="868"/>
      <c r="O97" s="868"/>
      <c r="P97" s="868"/>
      <c r="Q97" s="868"/>
      <c r="R97" s="868"/>
      <c r="S97" s="868"/>
      <c r="T97" s="868"/>
      <c r="U97" s="868"/>
      <c r="V97" s="868"/>
      <c r="W97" s="868"/>
      <c r="X97" s="868"/>
      <c r="Y97" s="868"/>
      <c r="Z97" s="868"/>
      <c r="AA97" s="868"/>
      <c r="AB97" s="868"/>
      <c r="AC97" s="868"/>
      <c r="AD97" s="868"/>
      <c r="AE97" s="868"/>
      <c r="AF97" s="868"/>
      <c r="AG97" s="868"/>
      <c r="AH97" s="868"/>
      <c r="AI97" s="868"/>
      <c r="AJ97" s="868"/>
      <c r="AK97" s="868"/>
      <c r="AL97" s="868"/>
      <c r="AM97" s="868"/>
      <c r="AN97" s="868"/>
      <c r="AO97" s="904"/>
      <c r="AP97" s="868"/>
      <c r="AQ97" s="671"/>
    </row>
    <row r="98" spans="1:43" s="217" customFormat="1" ht="10.5" x14ac:dyDescent="0.2">
      <c r="A98" s="914" t="s">
        <v>891</v>
      </c>
      <c r="B98" s="873" t="s">
        <v>892</v>
      </c>
      <c r="C98" s="916"/>
      <c r="D98" s="873" t="s">
        <v>893</v>
      </c>
      <c r="E98" s="920" t="s">
        <v>796</v>
      </c>
      <c r="F98" s="920" t="s">
        <v>797</v>
      </c>
      <c r="G98" s="920" t="s">
        <v>894</v>
      </c>
      <c r="H98" s="920" t="s">
        <v>894</v>
      </c>
      <c r="I98" s="914" t="s">
        <v>418</v>
      </c>
      <c r="J98" s="922" t="s">
        <v>627</v>
      </c>
      <c r="K98" s="867">
        <f>'Ф 2 ИП (С)'!K100</f>
        <v>51911.425824428035</v>
      </c>
      <c r="L98" s="867">
        <f>'Ф 2 ИП (С)'!L100</f>
        <v>41889.1</v>
      </c>
      <c r="M98" s="867">
        <f>'Ф 2 ИП (С)'!M100</f>
        <v>0</v>
      </c>
      <c r="N98" s="867">
        <f>'Ф 2 ИП (С)'!N100</f>
        <v>0</v>
      </c>
      <c r="O98" s="867">
        <f>'Ф 2 ИП (С)'!O100</f>
        <v>4309.5506080000005</v>
      </c>
      <c r="P98" s="867">
        <f>'Ф 2 ИП (С)'!P100</f>
        <v>0</v>
      </c>
      <c r="Q98" s="867">
        <f>'Ф 2 ИП (С)'!Q100</f>
        <v>0</v>
      </c>
      <c r="R98" s="867">
        <f>'Ф 2 ИП (С)'!R100</f>
        <v>0</v>
      </c>
      <c r="S98" s="867">
        <f>'Ф 2 ИП (С)'!S100</f>
        <v>44840.243734652664</v>
      </c>
      <c r="T98" s="867">
        <f>'Ф 2 ИП (С)'!T100</f>
        <v>2761.6314817753723</v>
      </c>
      <c r="U98" s="867">
        <f>'Ф 2 ИП (С)'!U100</f>
        <v>0</v>
      </c>
      <c r="V98" s="867">
        <f>'Ф 2 ИП (С)'!V100</f>
        <v>1.3642420526593924E-12</v>
      </c>
      <c r="W98" s="867">
        <f>'Ф 2 ИП (С)'!W100</f>
        <v>0</v>
      </c>
      <c r="X98" s="867">
        <f>'Ф 2 ИП (С)'!X100</f>
        <v>0</v>
      </c>
      <c r="Y98" s="867">
        <f>'Ф 2 ИП (С)'!Y100</f>
        <v>0</v>
      </c>
      <c r="Z98" s="867">
        <f>'Ф 2 ИП (С)'!Z100</f>
        <v>0</v>
      </c>
      <c r="AA98" s="867">
        <f>'Ф 2 ИП (С)'!AA100</f>
        <v>0</v>
      </c>
      <c r="AB98" s="867">
        <f>'Ф 2 ИП (С)'!AB100</f>
        <v>0</v>
      </c>
      <c r="AC98" s="867">
        <f>'Ф 2 ИП (С)'!AC100</f>
        <v>0</v>
      </c>
      <c r="AD98" s="867">
        <f>'Ф 2 ИП (С)'!AD100</f>
        <v>0</v>
      </c>
      <c r="AE98" s="867">
        <f>'Ф 2 ИП (С)'!AE100</f>
        <v>0</v>
      </c>
      <c r="AF98" s="867">
        <f>'Ф 2 ИП (С)'!AF100</f>
        <v>0</v>
      </c>
      <c r="AG98" s="867">
        <f>'Ф 2 ИП (С)'!AG100</f>
        <v>0</v>
      </c>
      <c r="AH98" s="867">
        <f>'Ф 2 ИП (С)'!AH100</f>
        <v>0</v>
      </c>
      <c r="AI98" s="867">
        <f>'Ф 2 ИП (С)'!AI100</f>
        <v>0</v>
      </c>
      <c r="AJ98" s="867">
        <f>'Ф 2 ИП (С)'!AJ100</f>
        <v>0</v>
      </c>
      <c r="AK98" s="867">
        <f>'Ф 2 ИП (С)'!AK100</f>
        <v>0</v>
      </c>
      <c r="AL98" s="867">
        <f>'Ф 2 ИП (С)'!AL100</f>
        <v>0</v>
      </c>
      <c r="AM98" s="867">
        <f>'Ф 2 ИП (С)'!AM100</f>
        <v>0</v>
      </c>
      <c r="AN98" s="867">
        <f>'Ф 2 ИП (С)'!AN100</f>
        <v>0</v>
      </c>
      <c r="AO98" s="903">
        <f>'Ф 2 ИП (С)'!AO100</f>
        <v>0</v>
      </c>
      <c r="AP98" s="867">
        <f>'Ф 2 ИП (С)'!AP100</f>
        <v>0</v>
      </c>
      <c r="AQ98" s="671"/>
    </row>
    <row r="99" spans="1:43" s="217" customFormat="1" ht="93.75" customHeight="1" x14ac:dyDescent="0.2">
      <c r="A99" s="915"/>
      <c r="B99" s="874"/>
      <c r="C99" s="917"/>
      <c r="D99" s="874"/>
      <c r="E99" s="921"/>
      <c r="F99" s="921"/>
      <c r="G99" s="921"/>
      <c r="H99" s="921"/>
      <c r="I99" s="915"/>
      <c r="J99" s="922"/>
      <c r="K99" s="868"/>
      <c r="L99" s="868"/>
      <c r="M99" s="868"/>
      <c r="N99" s="868"/>
      <c r="O99" s="868"/>
      <c r="P99" s="868"/>
      <c r="Q99" s="868"/>
      <c r="R99" s="868"/>
      <c r="S99" s="868"/>
      <c r="T99" s="868"/>
      <c r="U99" s="868"/>
      <c r="V99" s="868"/>
      <c r="W99" s="868"/>
      <c r="X99" s="868"/>
      <c r="Y99" s="868"/>
      <c r="Z99" s="868"/>
      <c r="AA99" s="868"/>
      <c r="AB99" s="868"/>
      <c r="AC99" s="868"/>
      <c r="AD99" s="868"/>
      <c r="AE99" s="868"/>
      <c r="AF99" s="868"/>
      <c r="AG99" s="868"/>
      <c r="AH99" s="868"/>
      <c r="AI99" s="868"/>
      <c r="AJ99" s="868"/>
      <c r="AK99" s="868"/>
      <c r="AL99" s="868"/>
      <c r="AM99" s="868"/>
      <c r="AN99" s="868"/>
      <c r="AO99" s="904"/>
      <c r="AP99" s="868"/>
      <c r="AQ99" s="671"/>
    </row>
    <row r="100" spans="1:43" s="217" customFormat="1" ht="360" x14ac:dyDescent="0.2">
      <c r="A100" s="914" t="s">
        <v>895</v>
      </c>
      <c r="B100" s="873" t="s">
        <v>896</v>
      </c>
      <c r="C100" s="916"/>
      <c r="D100" s="216" t="s">
        <v>897</v>
      </c>
      <c r="E100" s="140" t="s">
        <v>796</v>
      </c>
      <c r="F100" s="140" t="s">
        <v>797</v>
      </c>
      <c r="G100" s="140" t="s">
        <v>898</v>
      </c>
      <c r="H100" s="140" t="s">
        <v>899</v>
      </c>
      <c r="I100" s="544" t="s">
        <v>418</v>
      </c>
      <c r="J100" s="544" t="s">
        <v>621</v>
      </c>
      <c r="K100" s="540">
        <f>'Ф 2 ИП (С)'!K102</f>
        <v>110871.05046798145</v>
      </c>
      <c r="L100" s="540">
        <f>'Ф 2 ИП (С)'!L102</f>
        <v>101438.39999999999</v>
      </c>
      <c r="M100" s="540">
        <f>'Ф 2 ИП (С)'!M102</f>
        <v>0</v>
      </c>
      <c r="N100" s="540">
        <f>'Ф 2 ИП (С)'!N102</f>
        <v>0</v>
      </c>
      <c r="O100" s="540">
        <f>'Ф 2 ИП (С)'!O102</f>
        <v>10435.982592</v>
      </c>
      <c r="P100" s="540">
        <f>'Ф 2 ИП (С)'!P102</f>
        <v>94608.309075840007</v>
      </c>
      <c r="Q100" s="540">
        <f>'Ф 2 ИП (С)'!Q102</f>
        <v>5826.7588001414406</v>
      </c>
      <c r="R100" s="540">
        <f>'Ф 2 ИП (С)'!R102</f>
        <v>0</v>
      </c>
      <c r="S100" s="540">
        <f>'Ф 2 ИП (С)'!S102</f>
        <v>0</v>
      </c>
      <c r="T100" s="540">
        <f>'Ф 2 ИП (С)'!T102</f>
        <v>0</v>
      </c>
      <c r="U100" s="540">
        <f>'Ф 2 ИП (С)'!U102</f>
        <v>0</v>
      </c>
      <c r="V100" s="540">
        <f>'Ф 2 ИП (С)'!V102</f>
        <v>0</v>
      </c>
      <c r="W100" s="540">
        <f>'Ф 2 ИП (С)'!W102</f>
        <v>0</v>
      </c>
      <c r="X100" s="540">
        <f>'Ф 2 ИП (С)'!X102</f>
        <v>0</v>
      </c>
      <c r="Y100" s="540">
        <f>'Ф 2 ИП (С)'!Y102</f>
        <v>0</v>
      </c>
      <c r="Z100" s="540">
        <f>'Ф 2 ИП (С)'!Z102</f>
        <v>0</v>
      </c>
      <c r="AA100" s="540">
        <f>'Ф 2 ИП (С)'!AA102</f>
        <v>0</v>
      </c>
      <c r="AB100" s="540">
        <f>'Ф 2 ИП (С)'!AB102</f>
        <v>0</v>
      </c>
      <c r="AC100" s="540">
        <f>'Ф 2 ИП (С)'!AC102</f>
        <v>0</v>
      </c>
      <c r="AD100" s="540">
        <f>'Ф 2 ИП (С)'!AD102</f>
        <v>0</v>
      </c>
      <c r="AE100" s="540">
        <f>'Ф 2 ИП (С)'!AE102</f>
        <v>0</v>
      </c>
      <c r="AF100" s="540">
        <f>'Ф 2 ИП (С)'!AF102</f>
        <v>0</v>
      </c>
      <c r="AG100" s="540">
        <f>'Ф 2 ИП (С)'!AG102</f>
        <v>0</v>
      </c>
      <c r="AH100" s="540">
        <f>'Ф 2 ИП (С)'!AH102</f>
        <v>0</v>
      </c>
      <c r="AI100" s="540">
        <f>'Ф 2 ИП (С)'!AI102</f>
        <v>0</v>
      </c>
      <c r="AJ100" s="540">
        <f>'Ф 2 ИП (С)'!AJ102</f>
        <v>0</v>
      </c>
      <c r="AK100" s="540">
        <f>'Ф 2 ИП (С)'!AK102</f>
        <v>0</v>
      </c>
      <c r="AL100" s="540">
        <f>'Ф 2 ИП (С)'!AL102</f>
        <v>0</v>
      </c>
      <c r="AM100" s="540">
        <f>'Ф 2 ИП (С)'!AM102</f>
        <v>0</v>
      </c>
      <c r="AN100" s="540">
        <f>'Ф 2 ИП (С)'!AN102</f>
        <v>0</v>
      </c>
      <c r="AO100" s="624">
        <f>'Ф 2 ИП (С)'!AO102</f>
        <v>0</v>
      </c>
      <c r="AP100" s="562"/>
      <c r="AQ100" s="671"/>
    </row>
    <row r="101" spans="1:43" s="217" customFormat="1" ht="56.25" x14ac:dyDescent="0.2">
      <c r="A101" s="915"/>
      <c r="B101" s="874"/>
      <c r="C101" s="917"/>
      <c r="D101" s="216" t="s">
        <v>900</v>
      </c>
      <c r="E101" s="140" t="s">
        <v>796</v>
      </c>
      <c r="F101" s="140" t="s">
        <v>797</v>
      </c>
      <c r="G101" s="140" t="s">
        <v>901</v>
      </c>
      <c r="H101" s="140" t="s">
        <v>902</v>
      </c>
      <c r="I101" s="544" t="s">
        <v>418</v>
      </c>
      <c r="J101" s="544" t="s">
        <v>621</v>
      </c>
      <c r="K101" s="540">
        <f>'Ф 2 ИП (С)'!K103</f>
        <v>1671.2894058915599</v>
      </c>
      <c r="L101" s="540">
        <f>'Ф 2 ИП (С)'!L103</f>
        <v>1529.1</v>
      </c>
      <c r="M101" s="540">
        <f>'Ф 2 ИП (С)'!M103</f>
        <v>0</v>
      </c>
      <c r="N101" s="540">
        <f>'Ф 2 ИП (С)'!N103</f>
        <v>0</v>
      </c>
      <c r="O101" s="540">
        <f>'Ф 2 ИП (С)'!O103</f>
        <v>157.31380799999999</v>
      </c>
      <c r="P101" s="540">
        <f>'Ф 2 ИП (С)'!P103</f>
        <v>1426.14202716</v>
      </c>
      <c r="Q101" s="540">
        <f>'Ф 2 ИП (С)'!Q103</f>
        <v>87.833570731560002</v>
      </c>
      <c r="R101" s="540">
        <f>'Ф 2 ИП (С)'!R103</f>
        <v>0</v>
      </c>
      <c r="S101" s="540">
        <f>'Ф 2 ИП (С)'!S103</f>
        <v>0</v>
      </c>
      <c r="T101" s="540">
        <f>'Ф 2 ИП (С)'!T103</f>
        <v>0</v>
      </c>
      <c r="U101" s="540">
        <f>'Ф 2 ИП (С)'!U103</f>
        <v>0</v>
      </c>
      <c r="V101" s="540">
        <f>'Ф 2 ИП (С)'!V103</f>
        <v>2.8421709430404007E-14</v>
      </c>
      <c r="W101" s="540">
        <f>'Ф 2 ИП (С)'!W103</f>
        <v>0</v>
      </c>
      <c r="X101" s="540">
        <f>'Ф 2 ИП (С)'!X103</f>
        <v>0</v>
      </c>
      <c r="Y101" s="540">
        <f>'Ф 2 ИП (С)'!Y103</f>
        <v>0</v>
      </c>
      <c r="Z101" s="540">
        <f>'Ф 2 ИП (С)'!Z103</f>
        <v>0</v>
      </c>
      <c r="AA101" s="540">
        <f>'Ф 2 ИП (С)'!AA103</f>
        <v>0</v>
      </c>
      <c r="AB101" s="540">
        <f>'Ф 2 ИП (С)'!AB103</f>
        <v>0</v>
      </c>
      <c r="AC101" s="540">
        <f>'Ф 2 ИП (С)'!AC103</f>
        <v>0</v>
      </c>
      <c r="AD101" s="540">
        <f>'Ф 2 ИП (С)'!AD103</f>
        <v>0</v>
      </c>
      <c r="AE101" s="540">
        <f>'Ф 2 ИП (С)'!AE103</f>
        <v>0</v>
      </c>
      <c r="AF101" s="540">
        <f>'Ф 2 ИП (С)'!AF103</f>
        <v>0</v>
      </c>
      <c r="AG101" s="540">
        <f>'Ф 2 ИП (С)'!AG103</f>
        <v>0</v>
      </c>
      <c r="AH101" s="540">
        <f>'Ф 2 ИП (С)'!AH103</f>
        <v>0</v>
      </c>
      <c r="AI101" s="540">
        <f>'Ф 2 ИП (С)'!AI103</f>
        <v>0</v>
      </c>
      <c r="AJ101" s="540">
        <f>'Ф 2 ИП (С)'!AJ103</f>
        <v>0</v>
      </c>
      <c r="AK101" s="540">
        <f>'Ф 2 ИП (С)'!AK103</f>
        <v>0</v>
      </c>
      <c r="AL101" s="540">
        <f>'Ф 2 ИП (С)'!AL103</f>
        <v>0</v>
      </c>
      <c r="AM101" s="540">
        <f>'Ф 2 ИП (С)'!AM103</f>
        <v>0</v>
      </c>
      <c r="AN101" s="540">
        <f>'Ф 2 ИП (С)'!AN103</f>
        <v>0</v>
      </c>
      <c r="AO101" s="624">
        <f>'Ф 2 ИП (С)'!AO103</f>
        <v>0</v>
      </c>
      <c r="AP101" s="562"/>
      <c r="AQ101" s="671"/>
    </row>
    <row r="102" spans="1:43" s="217" customFormat="1" ht="78.75" x14ac:dyDescent="0.2">
      <c r="A102" s="914" t="s">
        <v>915</v>
      </c>
      <c r="B102" s="873" t="s">
        <v>916</v>
      </c>
      <c r="C102" s="916"/>
      <c r="D102" s="216" t="s">
        <v>917</v>
      </c>
      <c r="E102" s="920" t="s">
        <v>796</v>
      </c>
      <c r="F102" s="920" t="s">
        <v>797</v>
      </c>
      <c r="G102" s="140" t="s">
        <v>918</v>
      </c>
      <c r="H102" s="140" t="s">
        <v>918</v>
      </c>
      <c r="I102" s="544" t="s">
        <v>418</v>
      </c>
      <c r="J102" s="544" t="s">
        <v>625</v>
      </c>
      <c r="K102" s="540">
        <f>'Ф 2 ИП (С)'!K108</f>
        <v>49999.239578634501</v>
      </c>
      <c r="L102" s="540">
        <f>'Ф 2 ИП (С)'!L108</f>
        <v>43877.3</v>
      </c>
      <c r="M102" s="540">
        <f>'Ф 2 ИП (С)'!M108</f>
        <v>0</v>
      </c>
      <c r="N102" s="540">
        <f>'Ф 2 ИП (С)'!N108</f>
        <v>0</v>
      </c>
      <c r="O102" s="540">
        <f>'Ф 2 ИП (С)'!O108</f>
        <v>4514.0966239999998</v>
      </c>
      <c r="P102" s="540">
        <f>'Ф 2 ИП (С)'!P108</f>
        <v>0</v>
      </c>
      <c r="Q102" s="540">
        <f>'Ф 2 ИП (С)'!Q108</f>
        <v>42846.314081497563</v>
      </c>
      <c r="R102" s="540">
        <f>'Ф 2 ИП (С)'!R108</f>
        <v>2638.828873136938</v>
      </c>
      <c r="S102" s="540">
        <f>'Ф 2 ИП (С)'!S108</f>
        <v>0</v>
      </c>
      <c r="T102" s="540">
        <f>'Ф 2 ИП (С)'!T108</f>
        <v>0</v>
      </c>
      <c r="U102" s="540">
        <f>'Ф 2 ИП (С)'!U108</f>
        <v>0</v>
      </c>
      <c r="V102" s="540">
        <f>'Ф 2 ИП (С)'!V108</f>
        <v>1.3642420526593924E-12</v>
      </c>
      <c r="W102" s="540">
        <f>'Ф 2 ИП (С)'!W108</f>
        <v>0</v>
      </c>
      <c r="X102" s="540">
        <f>'Ф 2 ИП (С)'!X108</f>
        <v>0</v>
      </c>
      <c r="Y102" s="540">
        <f>'Ф 2 ИП (С)'!Y108</f>
        <v>0</v>
      </c>
      <c r="Z102" s="540">
        <f>'Ф 2 ИП (С)'!Z108</f>
        <v>0</v>
      </c>
      <c r="AA102" s="540">
        <f>'Ф 2 ИП (С)'!AA108</f>
        <v>0</v>
      </c>
      <c r="AB102" s="540">
        <f>'Ф 2 ИП (С)'!AB108</f>
        <v>0</v>
      </c>
      <c r="AC102" s="540">
        <f>'Ф 2 ИП (С)'!AC108</f>
        <v>0</v>
      </c>
      <c r="AD102" s="540">
        <f>'Ф 2 ИП (С)'!AD108</f>
        <v>0</v>
      </c>
      <c r="AE102" s="540">
        <f>'Ф 2 ИП (С)'!AE108</f>
        <v>0</v>
      </c>
      <c r="AF102" s="540">
        <f>'Ф 2 ИП (С)'!AF108</f>
        <v>0</v>
      </c>
      <c r="AG102" s="540">
        <f>'Ф 2 ИП (С)'!AG108</f>
        <v>0</v>
      </c>
      <c r="AH102" s="540">
        <f>'Ф 2 ИП (С)'!AH108</f>
        <v>0</v>
      </c>
      <c r="AI102" s="540">
        <f>'Ф 2 ИП (С)'!AI108</f>
        <v>0</v>
      </c>
      <c r="AJ102" s="540">
        <f>'Ф 2 ИП (С)'!AJ108</f>
        <v>0</v>
      </c>
      <c r="AK102" s="540">
        <f>'Ф 2 ИП (С)'!AK108</f>
        <v>0</v>
      </c>
      <c r="AL102" s="540">
        <f>'Ф 2 ИП (С)'!AL108</f>
        <v>0</v>
      </c>
      <c r="AM102" s="540">
        <f>'Ф 2 ИП (С)'!AM108</f>
        <v>0</v>
      </c>
      <c r="AN102" s="540">
        <f>'Ф 2 ИП (С)'!AN108</f>
        <v>0</v>
      </c>
      <c r="AO102" s="624">
        <f>'Ф 2 ИП (С)'!AO108</f>
        <v>0</v>
      </c>
      <c r="AP102" s="562"/>
      <c r="AQ102" s="671"/>
    </row>
    <row r="103" spans="1:43" s="217" customFormat="1" ht="303.75" x14ac:dyDescent="0.2">
      <c r="A103" s="915"/>
      <c r="B103" s="874"/>
      <c r="C103" s="917"/>
      <c r="D103" s="216" t="s">
        <v>919</v>
      </c>
      <c r="E103" s="921"/>
      <c r="F103" s="921"/>
      <c r="G103" s="140" t="s">
        <v>920</v>
      </c>
      <c r="H103" s="140" t="s">
        <v>921</v>
      </c>
      <c r="I103" s="544" t="s">
        <v>418</v>
      </c>
      <c r="J103" s="544" t="s">
        <v>625</v>
      </c>
      <c r="K103" s="540">
        <f>'Ф 2 ИП (С)'!K109</f>
        <v>20399.190180729569</v>
      </c>
      <c r="L103" s="540">
        <f>'Ф 2 ИП (С)'!L109</f>
        <v>17901.5</v>
      </c>
      <c r="M103" s="540">
        <f>'Ф 2 ИП (С)'!M109</f>
        <v>0</v>
      </c>
      <c r="N103" s="540">
        <f>'Ф 2 ИП (С)'!N109</f>
        <v>0</v>
      </c>
      <c r="O103" s="540">
        <f>'Ф 2 ИП (С)'!O109</f>
        <v>1841.7063200000002</v>
      </c>
      <c r="P103" s="540">
        <f>'Ф 2 ИП (С)'!P109</f>
        <v>0</v>
      </c>
      <c r="Q103" s="540">
        <f>'Ф 2 ИП (С)'!Q109</f>
        <v>17480.8680463458</v>
      </c>
      <c r="R103" s="540">
        <f>'Ф 2 ИП (С)'!R109</f>
        <v>1076.6158143837677</v>
      </c>
      <c r="S103" s="540">
        <f>'Ф 2 ИП (С)'!S109</f>
        <v>0</v>
      </c>
      <c r="T103" s="540">
        <f>'Ф 2 ИП (С)'!T109</f>
        <v>0</v>
      </c>
      <c r="U103" s="540">
        <f>'Ф 2 ИП (С)'!U109</f>
        <v>0</v>
      </c>
      <c r="V103" s="540">
        <f>'Ф 2 ИП (С)'!V109</f>
        <v>-2.2737367544323206E-13</v>
      </c>
      <c r="W103" s="540">
        <f>'Ф 2 ИП (С)'!W109</f>
        <v>0</v>
      </c>
      <c r="X103" s="540">
        <f>'Ф 2 ИП (С)'!X109</f>
        <v>0</v>
      </c>
      <c r="Y103" s="540">
        <f>'Ф 2 ИП (С)'!Y109</f>
        <v>0</v>
      </c>
      <c r="Z103" s="540">
        <f>'Ф 2 ИП (С)'!Z109</f>
        <v>0</v>
      </c>
      <c r="AA103" s="540">
        <f>'Ф 2 ИП (С)'!AA109</f>
        <v>0</v>
      </c>
      <c r="AB103" s="540">
        <f>'Ф 2 ИП (С)'!AB109</f>
        <v>0</v>
      </c>
      <c r="AC103" s="540">
        <f>'Ф 2 ИП (С)'!AC109</f>
        <v>0</v>
      </c>
      <c r="AD103" s="540">
        <f>'Ф 2 ИП (С)'!AD109</f>
        <v>0</v>
      </c>
      <c r="AE103" s="540">
        <f>'Ф 2 ИП (С)'!AE109</f>
        <v>0</v>
      </c>
      <c r="AF103" s="540">
        <f>'Ф 2 ИП (С)'!AF109</f>
        <v>0</v>
      </c>
      <c r="AG103" s="540">
        <f>'Ф 2 ИП (С)'!AG109</f>
        <v>0</v>
      </c>
      <c r="AH103" s="540">
        <f>'Ф 2 ИП (С)'!AH109</f>
        <v>0</v>
      </c>
      <c r="AI103" s="540">
        <f>'Ф 2 ИП (С)'!AI109</f>
        <v>0</v>
      </c>
      <c r="AJ103" s="540">
        <f>'Ф 2 ИП (С)'!AJ109</f>
        <v>0</v>
      </c>
      <c r="AK103" s="540">
        <f>'Ф 2 ИП (С)'!AK109</f>
        <v>0</v>
      </c>
      <c r="AL103" s="540">
        <f>'Ф 2 ИП (С)'!AL109</f>
        <v>0</v>
      </c>
      <c r="AM103" s="540">
        <f>'Ф 2 ИП (С)'!AM109</f>
        <v>0</v>
      </c>
      <c r="AN103" s="540">
        <f>'Ф 2 ИП (С)'!AN109</f>
        <v>0</v>
      </c>
      <c r="AO103" s="624">
        <f>'Ф 2 ИП (С)'!AO109</f>
        <v>0</v>
      </c>
      <c r="AP103" s="562"/>
      <c r="AQ103" s="671"/>
    </row>
    <row r="104" spans="1:43" s="217" customFormat="1" ht="78.75" x14ac:dyDescent="0.2">
      <c r="A104" s="228" t="s">
        <v>922</v>
      </c>
      <c r="B104" s="216" t="s">
        <v>923</v>
      </c>
      <c r="C104" s="233"/>
      <c r="D104" s="216" t="s">
        <v>924</v>
      </c>
      <c r="E104" s="140" t="s">
        <v>796</v>
      </c>
      <c r="F104" s="140" t="s">
        <v>797</v>
      </c>
      <c r="G104" s="140" t="s">
        <v>925</v>
      </c>
      <c r="H104" s="140" t="s">
        <v>926</v>
      </c>
      <c r="I104" s="544" t="s">
        <v>418</v>
      </c>
      <c r="J104" s="544" t="s">
        <v>625</v>
      </c>
      <c r="K104" s="540">
        <f>SUMIFS('Ф 2 ИП (С)'!K:K,'Ф 2 ИП (С)'!$B:$B,$B104,'Ф 2 ИП (С)'!$D:$D,$D104)</f>
        <v>6128.8162705938548</v>
      </c>
      <c r="L104" s="540">
        <f>SUMIFS('Ф 2 ИП (С)'!L:L,'Ф 2 ИП (С)'!$B:$B,$B104,'Ф 2 ИП (С)'!$D:$D,$D104)</f>
        <v>5378.4</v>
      </c>
      <c r="M104" s="540">
        <f>SUMIFS('Ф 2 ИП (С)'!M:M,'Ф 2 ИП (С)'!$B:$B,$B104,'Ф 2 ИП (С)'!$D:$D,$D104)</f>
        <v>0</v>
      </c>
      <c r="N104" s="540">
        <f>SUMIFS('Ф 2 ИП (С)'!N:N,'Ф 2 ИП (С)'!$B:$B,$B104,'Ф 2 ИП (С)'!$D:$D,$D104)</f>
        <v>0</v>
      </c>
      <c r="O104" s="540">
        <f>SUMIFS('Ф 2 ИП (С)'!O:O,'Ф 2 ИП (С)'!$B:$B,$B104,'Ф 2 ИП (С)'!$D:$D,$D104)</f>
        <v>553.329792</v>
      </c>
      <c r="P104" s="540">
        <f>SUMIFS('Ф 2 ИП (С)'!P:P,'Ф 2 ИП (С)'!$B:$B,$B104,'Ф 2 ИП (С)'!$D:$D,$D104)</f>
        <v>0</v>
      </c>
      <c r="Q104" s="540">
        <f>SUMIFS('Ф 2 ИП (С)'!Q:Q,'Ф 2 ИП (С)'!$B:$B,$B104,'Ф 2 ИП (С)'!$D:$D,$D104)</f>
        <v>5252.0236125724796</v>
      </c>
      <c r="R104" s="540">
        <f>SUMIFS('Ф 2 ИП (С)'!R:R,'Ф 2 ИП (С)'!$B:$B,$B104,'Ф 2 ИП (С)'!$D:$D,$D104)</f>
        <v>323.46286602137565</v>
      </c>
      <c r="S104" s="540">
        <f>SUMIFS('Ф 2 ИП (С)'!S:S,'Ф 2 ИП (С)'!$B:$B,$B104,'Ф 2 ИП (С)'!$D:$D,$D104)</f>
        <v>0</v>
      </c>
      <c r="T104" s="540">
        <f>SUMIFS('Ф 2 ИП (С)'!T:T,'Ф 2 ИП (С)'!$B:$B,$B104,'Ф 2 ИП (С)'!$D:$D,$D104)</f>
        <v>0</v>
      </c>
      <c r="U104" s="540">
        <f>SUMIFS('Ф 2 ИП (С)'!U:U,'Ф 2 ИП (С)'!$B:$B,$B104,'Ф 2 ИП (С)'!$D:$D,$D104)</f>
        <v>0</v>
      </c>
      <c r="V104" s="540">
        <f>SUMIFS('Ф 2 ИП (С)'!V:V,'Ф 2 ИП (С)'!$B:$B,$B104,'Ф 2 ИП (С)'!$D:$D,$D104)</f>
        <v>5.6843418860808015E-14</v>
      </c>
      <c r="W104" s="540">
        <f>SUMIFS('Ф 2 ИП (С)'!W:W,'Ф 2 ИП (С)'!$B:$B,$B104,'Ф 2 ИП (С)'!$D:$D,$D104)</f>
        <v>0</v>
      </c>
      <c r="X104" s="540">
        <f>SUMIFS('Ф 2 ИП (С)'!X:X,'Ф 2 ИП (С)'!$B:$B,$B104,'Ф 2 ИП (С)'!$D:$D,$D104)</f>
        <v>0</v>
      </c>
      <c r="Y104" s="540">
        <f>SUMIFS('Ф 2 ИП (С)'!Y:Y,'Ф 2 ИП (С)'!$B:$B,$B104,'Ф 2 ИП (С)'!$D:$D,$D104)</f>
        <v>0</v>
      </c>
      <c r="Z104" s="540">
        <f>SUMIFS('Ф 2 ИП (С)'!Z:Z,'Ф 2 ИП (С)'!$B:$B,$B104,'Ф 2 ИП (С)'!$D:$D,$D104)</f>
        <v>0</v>
      </c>
      <c r="AA104" s="540">
        <f>SUMIFS('Ф 2 ИП (С)'!AA:AA,'Ф 2 ИП (С)'!$B:$B,$B104,'Ф 2 ИП (С)'!$D:$D,$D104)</f>
        <v>0</v>
      </c>
      <c r="AB104" s="540">
        <f>SUMIFS('Ф 2 ИП (С)'!AB:AB,'Ф 2 ИП (С)'!$B:$B,$B104,'Ф 2 ИП (С)'!$D:$D,$D104)</f>
        <v>0</v>
      </c>
      <c r="AC104" s="540">
        <f>SUMIFS('Ф 2 ИП (С)'!AC:AC,'Ф 2 ИП (С)'!$B:$B,$B104,'Ф 2 ИП (С)'!$D:$D,$D104)</f>
        <v>0</v>
      </c>
      <c r="AD104" s="540">
        <f>SUMIFS('Ф 2 ИП (С)'!AD:AD,'Ф 2 ИП (С)'!$B:$B,$B104,'Ф 2 ИП (С)'!$D:$D,$D104)</f>
        <v>0</v>
      </c>
      <c r="AE104" s="540">
        <f>SUMIFS('Ф 2 ИП (С)'!AE:AE,'Ф 2 ИП (С)'!$B:$B,$B104,'Ф 2 ИП (С)'!$D:$D,$D104)</f>
        <v>0</v>
      </c>
      <c r="AF104" s="540">
        <f>SUMIFS('Ф 2 ИП (С)'!AF:AF,'Ф 2 ИП (С)'!$B:$B,$B104,'Ф 2 ИП (С)'!$D:$D,$D104)</f>
        <v>0</v>
      </c>
      <c r="AG104" s="540">
        <f>SUMIFS('Ф 2 ИП (С)'!AG:AG,'Ф 2 ИП (С)'!$B:$B,$B104,'Ф 2 ИП (С)'!$D:$D,$D104)</f>
        <v>0</v>
      </c>
      <c r="AH104" s="540">
        <f>SUMIFS('Ф 2 ИП (С)'!AH:AH,'Ф 2 ИП (С)'!$B:$B,$B104,'Ф 2 ИП (С)'!$D:$D,$D104)</f>
        <v>0</v>
      </c>
      <c r="AI104" s="540">
        <f>SUMIFS('Ф 2 ИП (С)'!AI:AI,'Ф 2 ИП (С)'!$B:$B,$B104,'Ф 2 ИП (С)'!$D:$D,$D104)</f>
        <v>0</v>
      </c>
      <c r="AJ104" s="540">
        <f>SUMIFS('Ф 2 ИП (С)'!AJ:AJ,'Ф 2 ИП (С)'!$B:$B,$B104,'Ф 2 ИП (С)'!$D:$D,$D104)</f>
        <v>0</v>
      </c>
      <c r="AK104" s="540">
        <f>SUMIFS('Ф 2 ИП (С)'!AK:AK,'Ф 2 ИП (С)'!$B:$B,$B104,'Ф 2 ИП (С)'!$D:$D,$D104)</f>
        <v>0</v>
      </c>
      <c r="AL104" s="540">
        <f>SUMIFS('Ф 2 ИП (С)'!AL:AL,'Ф 2 ИП (С)'!$B:$B,$B104,'Ф 2 ИП (С)'!$D:$D,$D104)</f>
        <v>0</v>
      </c>
      <c r="AM104" s="540">
        <f>SUMIFS('Ф 2 ИП (С)'!AM:AM,'Ф 2 ИП (С)'!$B:$B,$B104,'Ф 2 ИП (С)'!$D:$D,$D104)</f>
        <v>0</v>
      </c>
      <c r="AN104" s="540">
        <f>SUMIFS('Ф 2 ИП (С)'!AN:AN,'Ф 2 ИП (С)'!$B:$B,$B104,'Ф 2 ИП (С)'!$D:$D,$D104)</f>
        <v>0</v>
      </c>
      <c r="AO104" s="624">
        <f>SUMIFS('Ф 2 ИП (С)'!AO:AO,'Ф 2 ИП (С)'!$B:$B,$B104,'Ф 2 ИП (С)'!$D:$D,$D104)</f>
        <v>0</v>
      </c>
      <c r="AP104" s="562"/>
      <c r="AQ104" s="671"/>
    </row>
    <row r="105" spans="1:43" s="217" customFormat="1" ht="101.25" x14ac:dyDescent="0.2">
      <c r="A105" s="914" t="s">
        <v>927</v>
      </c>
      <c r="B105" s="873" t="s">
        <v>928</v>
      </c>
      <c r="C105" s="916"/>
      <c r="D105" s="216" t="s">
        <v>929</v>
      </c>
      <c r="E105" s="140" t="s">
        <v>796</v>
      </c>
      <c r="F105" s="140" t="s">
        <v>797</v>
      </c>
      <c r="G105" s="140" t="s">
        <v>930</v>
      </c>
      <c r="H105" s="140" t="s">
        <v>931</v>
      </c>
      <c r="I105" s="544" t="s">
        <v>418</v>
      </c>
      <c r="J105" s="544" t="s">
        <v>625</v>
      </c>
      <c r="K105" s="540">
        <f>SUMIFS('Ф 2 ИП (С)'!K:K,'Ф 2 ИП (С)'!$B:$B,$B105,'Ф 2 ИП (С)'!$D:$D,$D105)</f>
        <v>12200.884242385915</v>
      </c>
      <c r="L105" s="540">
        <f>SUMIFS('Ф 2 ИП (С)'!L:L,'Ф 2 ИП (С)'!$B:$B,$B105,'Ф 2 ИП (С)'!$D:$D,$D105)</f>
        <v>10707</v>
      </c>
      <c r="M105" s="540">
        <f>SUMIFS('Ф 2 ИП (С)'!M:M,'Ф 2 ИП (С)'!$B:$B,$B105,'Ф 2 ИП (С)'!$D:$D,$D105)</f>
        <v>0</v>
      </c>
      <c r="N105" s="540">
        <f>SUMIFS('Ф 2 ИП (С)'!N:N,'Ф 2 ИП (С)'!$B:$B,$B105,'Ф 2 ИП (С)'!$D:$D,$D105)</f>
        <v>0</v>
      </c>
      <c r="O105" s="540">
        <f>SUMIFS('Ф 2 ИП (С)'!O:O,'Ф 2 ИП (С)'!$B:$B,$B105,'Ф 2 ИП (С)'!$D:$D,$D105)</f>
        <v>1101.5361600000001</v>
      </c>
      <c r="P105" s="540">
        <f>SUMIFS('Ф 2 ИП (С)'!P:P,'Ф 2 ИП (С)'!$B:$B,$B105,'Ф 2 ИП (С)'!$D:$D,$D105)</f>
        <v>0</v>
      </c>
      <c r="Q105" s="540">
        <f>SUMIFS('Ф 2 ИП (С)'!Q:Q,'Ф 2 ИП (С)'!$B:$B,$B105,'Ф 2 ИП (С)'!$D:$D,$D105)</f>
        <v>10455.417376880399</v>
      </c>
      <c r="R105" s="540">
        <f>SUMIFS('Ф 2 ИП (С)'!R:R,'Ф 2 ИП (С)'!$B:$B,$B105,'Ф 2 ИП (С)'!$D:$D,$D105)</f>
        <v>643.93070550551636</v>
      </c>
      <c r="S105" s="540">
        <f>SUMIFS('Ф 2 ИП (С)'!S:S,'Ф 2 ИП (С)'!$B:$B,$B105,'Ф 2 ИП (С)'!$D:$D,$D105)</f>
        <v>0</v>
      </c>
      <c r="T105" s="540">
        <f>SUMIFS('Ф 2 ИП (С)'!T:T,'Ф 2 ИП (С)'!$B:$B,$B105,'Ф 2 ИП (С)'!$D:$D,$D105)</f>
        <v>0</v>
      </c>
      <c r="U105" s="540">
        <f>SUMIFS('Ф 2 ИП (С)'!U:U,'Ф 2 ИП (С)'!$B:$B,$B105,'Ф 2 ИП (С)'!$D:$D,$D105)</f>
        <v>0</v>
      </c>
      <c r="V105" s="540">
        <f>SUMIFS('Ф 2 ИП (С)'!V:V,'Ф 2 ИП (С)'!$B:$B,$B105,'Ф 2 ИП (С)'!$D:$D,$D105)</f>
        <v>-3.4106051316484809E-13</v>
      </c>
      <c r="W105" s="540">
        <f>SUMIFS('Ф 2 ИП (С)'!W:W,'Ф 2 ИП (С)'!$B:$B,$B105,'Ф 2 ИП (С)'!$D:$D,$D105)</f>
        <v>0</v>
      </c>
      <c r="X105" s="540">
        <f>SUMIFS('Ф 2 ИП (С)'!X:X,'Ф 2 ИП (С)'!$B:$B,$B105,'Ф 2 ИП (С)'!$D:$D,$D105)</f>
        <v>0</v>
      </c>
      <c r="Y105" s="540">
        <f>SUMIFS('Ф 2 ИП (С)'!Y:Y,'Ф 2 ИП (С)'!$B:$B,$B105,'Ф 2 ИП (С)'!$D:$D,$D105)</f>
        <v>0</v>
      </c>
      <c r="Z105" s="540">
        <f>SUMIFS('Ф 2 ИП (С)'!Z:Z,'Ф 2 ИП (С)'!$B:$B,$B105,'Ф 2 ИП (С)'!$D:$D,$D105)</f>
        <v>0</v>
      </c>
      <c r="AA105" s="540">
        <f>SUMIFS('Ф 2 ИП (С)'!AA:AA,'Ф 2 ИП (С)'!$B:$B,$B105,'Ф 2 ИП (С)'!$D:$D,$D105)</f>
        <v>0</v>
      </c>
      <c r="AB105" s="540">
        <f>SUMIFS('Ф 2 ИП (С)'!AB:AB,'Ф 2 ИП (С)'!$B:$B,$B105,'Ф 2 ИП (С)'!$D:$D,$D105)</f>
        <v>0</v>
      </c>
      <c r="AC105" s="540">
        <f>SUMIFS('Ф 2 ИП (С)'!AC:AC,'Ф 2 ИП (С)'!$B:$B,$B105,'Ф 2 ИП (С)'!$D:$D,$D105)</f>
        <v>0</v>
      </c>
      <c r="AD105" s="540">
        <f>SUMIFS('Ф 2 ИП (С)'!AD:AD,'Ф 2 ИП (С)'!$B:$B,$B105,'Ф 2 ИП (С)'!$D:$D,$D105)</f>
        <v>0</v>
      </c>
      <c r="AE105" s="540">
        <f>SUMIFS('Ф 2 ИП (С)'!AE:AE,'Ф 2 ИП (С)'!$B:$B,$B105,'Ф 2 ИП (С)'!$D:$D,$D105)</f>
        <v>0</v>
      </c>
      <c r="AF105" s="540">
        <f>SUMIFS('Ф 2 ИП (С)'!AF:AF,'Ф 2 ИП (С)'!$B:$B,$B105,'Ф 2 ИП (С)'!$D:$D,$D105)</f>
        <v>0</v>
      </c>
      <c r="AG105" s="540">
        <f>SUMIFS('Ф 2 ИП (С)'!AG:AG,'Ф 2 ИП (С)'!$B:$B,$B105,'Ф 2 ИП (С)'!$D:$D,$D105)</f>
        <v>0</v>
      </c>
      <c r="AH105" s="540">
        <f>SUMIFS('Ф 2 ИП (С)'!AH:AH,'Ф 2 ИП (С)'!$B:$B,$B105,'Ф 2 ИП (С)'!$D:$D,$D105)</f>
        <v>0</v>
      </c>
      <c r="AI105" s="540">
        <f>SUMIFS('Ф 2 ИП (С)'!AI:AI,'Ф 2 ИП (С)'!$B:$B,$B105,'Ф 2 ИП (С)'!$D:$D,$D105)</f>
        <v>0</v>
      </c>
      <c r="AJ105" s="540">
        <f>SUMIFS('Ф 2 ИП (С)'!AJ:AJ,'Ф 2 ИП (С)'!$B:$B,$B105,'Ф 2 ИП (С)'!$D:$D,$D105)</f>
        <v>0</v>
      </c>
      <c r="AK105" s="540">
        <f>SUMIFS('Ф 2 ИП (С)'!AK:AK,'Ф 2 ИП (С)'!$B:$B,$B105,'Ф 2 ИП (С)'!$D:$D,$D105)</f>
        <v>0</v>
      </c>
      <c r="AL105" s="540">
        <f>SUMIFS('Ф 2 ИП (С)'!AL:AL,'Ф 2 ИП (С)'!$B:$B,$B105,'Ф 2 ИП (С)'!$D:$D,$D105)</f>
        <v>0</v>
      </c>
      <c r="AM105" s="540">
        <f>SUMIFS('Ф 2 ИП (С)'!AM:AM,'Ф 2 ИП (С)'!$B:$B,$B105,'Ф 2 ИП (С)'!$D:$D,$D105)</f>
        <v>0</v>
      </c>
      <c r="AN105" s="540">
        <f>SUMIFS('Ф 2 ИП (С)'!AN:AN,'Ф 2 ИП (С)'!$B:$B,$B105,'Ф 2 ИП (С)'!$D:$D,$D105)</f>
        <v>0</v>
      </c>
      <c r="AO105" s="624">
        <f>SUMIFS('Ф 2 ИП (С)'!AO:AO,'Ф 2 ИП (С)'!$B:$B,$B105,'Ф 2 ИП (С)'!$D:$D,$D105)</f>
        <v>0</v>
      </c>
      <c r="AP105" s="562"/>
      <c r="AQ105" s="671"/>
    </row>
    <row r="106" spans="1:43" s="217" customFormat="1" ht="409.5" x14ac:dyDescent="0.2">
      <c r="A106" s="915"/>
      <c r="B106" s="874"/>
      <c r="C106" s="917"/>
      <c r="D106" s="216" t="s">
        <v>932</v>
      </c>
      <c r="E106" s="140" t="s">
        <v>796</v>
      </c>
      <c r="F106" s="140" t="s">
        <v>797</v>
      </c>
      <c r="G106" s="140" t="s">
        <v>933</v>
      </c>
      <c r="H106" s="140" t="s">
        <v>934</v>
      </c>
      <c r="I106" s="544" t="s">
        <v>418</v>
      </c>
      <c r="J106" s="544" t="s">
        <v>625</v>
      </c>
      <c r="K106" s="540">
        <f>'Ф 2 ИП (С)'!K112</f>
        <v>24479.142169282717</v>
      </c>
      <c r="L106" s="540">
        <f>'Ф 2 ИП (С)'!L112</f>
        <v>21481.9</v>
      </c>
      <c r="M106" s="540">
        <f>'Ф 2 ИП (С)'!M112</f>
        <v>0</v>
      </c>
      <c r="N106" s="540">
        <f>'Ф 2 ИП (С)'!N112</f>
        <v>0</v>
      </c>
      <c r="O106" s="540">
        <f>'Ф 2 ИП (С)'!O112</f>
        <v>2210.0578720000003</v>
      </c>
      <c r="P106" s="540">
        <f>'Ф 2 ИП (С)'!P112</f>
        <v>0</v>
      </c>
      <c r="Q106" s="540">
        <f>'Ф 2 ИП (С)'!Q112</f>
        <v>20977.139305912682</v>
      </c>
      <c r="R106" s="540">
        <f>'Ф 2 ИП (С)'!R112</f>
        <v>1291.9449913700339</v>
      </c>
      <c r="S106" s="540">
        <f>'Ф 2 ИП (С)'!S112</f>
        <v>0</v>
      </c>
      <c r="T106" s="540">
        <f>'Ф 2 ИП (С)'!T112</f>
        <v>0</v>
      </c>
      <c r="U106" s="540">
        <f>'Ф 2 ИП (С)'!U112</f>
        <v>0</v>
      </c>
      <c r="V106" s="540">
        <f>'Ф 2 ИП (С)'!V112</f>
        <v>-2.2737367544323206E-13</v>
      </c>
      <c r="W106" s="540">
        <f>'Ф 2 ИП (С)'!W112</f>
        <v>0</v>
      </c>
      <c r="X106" s="540">
        <f>'Ф 2 ИП (С)'!X112</f>
        <v>0</v>
      </c>
      <c r="Y106" s="540">
        <f>'Ф 2 ИП (С)'!Y112</f>
        <v>0</v>
      </c>
      <c r="Z106" s="540">
        <f>'Ф 2 ИП (С)'!Z112</f>
        <v>0</v>
      </c>
      <c r="AA106" s="540">
        <f>'Ф 2 ИП (С)'!AA112</f>
        <v>0</v>
      </c>
      <c r="AB106" s="540">
        <f>'Ф 2 ИП (С)'!AB112</f>
        <v>0</v>
      </c>
      <c r="AC106" s="540">
        <f>'Ф 2 ИП (С)'!AC112</f>
        <v>0</v>
      </c>
      <c r="AD106" s="540">
        <f>'Ф 2 ИП (С)'!AD112</f>
        <v>0</v>
      </c>
      <c r="AE106" s="540">
        <f>'Ф 2 ИП (С)'!AE112</f>
        <v>0</v>
      </c>
      <c r="AF106" s="540">
        <f>'Ф 2 ИП (С)'!AF112</f>
        <v>0</v>
      </c>
      <c r="AG106" s="540">
        <f>'Ф 2 ИП (С)'!AG112</f>
        <v>0</v>
      </c>
      <c r="AH106" s="540">
        <f>'Ф 2 ИП (С)'!AH112</f>
        <v>0</v>
      </c>
      <c r="AI106" s="540">
        <f>'Ф 2 ИП (С)'!AI112</f>
        <v>0</v>
      </c>
      <c r="AJ106" s="540">
        <f>'Ф 2 ИП (С)'!AJ112</f>
        <v>0</v>
      </c>
      <c r="AK106" s="540">
        <f>'Ф 2 ИП (С)'!AK112</f>
        <v>0</v>
      </c>
      <c r="AL106" s="540">
        <f>'Ф 2 ИП (С)'!AL112</f>
        <v>0</v>
      </c>
      <c r="AM106" s="540">
        <f>'Ф 2 ИП (С)'!AM112</f>
        <v>0</v>
      </c>
      <c r="AN106" s="540">
        <f>'Ф 2 ИП (С)'!AN112</f>
        <v>0</v>
      </c>
      <c r="AO106" s="624">
        <f>'Ф 2 ИП (С)'!AO112</f>
        <v>0</v>
      </c>
      <c r="AP106" s="562"/>
      <c r="AQ106" s="671"/>
    </row>
    <row r="107" spans="1:43" s="217" customFormat="1" ht="67.5" x14ac:dyDescent="0.2">
      <c r="A107" s="914" t="s">
        <v>935</v>
      </c>
      <c r="B107" s="873" t="s">
        <v>936</v>
      </c>
      <c r="C107" s="916"/>
      <c r="D107" s="216" t="s">
        <v>937</v>
      </c>
      <c r="E107" s="140" t="s">
        <v>796</v>
      </c>
      <c r="F107" s="140" t="s">
        <v>797</v>
      </c>
      <c r="G107" s="140" t="s">
        <v>938</v>
      </c>
      <c r="H107" s="140" t="s">
        <v>939</v>
      </c>
      <c r="I107" s="544" t="s">
        <v>418</v>
      </c>
      <c r="J107" s="544" t="s">
        <v>625</v>
      </c>
      <c r="K107" s="540">
        <f>SUMIFS('Ф 2 ИП (С)'!K:K,'Ф 2 ИП (С)'!$B:$B,$B107,'Ф 2 ИП (С)'!$D:$D,$D107)</f>
        <v>35845.097123875952</v>
      </c>
      <c r="L107" s="540">
        <f>SUMIFS('Ф 2 ИП (С)'!L:L,'Ф 2 ИП (С)'!$B:$B,$B107,'Ф 2 ИП (С)'!$D:$D,$D107)</f>
        <v>31456.2</v>
      </c>
      <c r="M107" s="540">
        <f>SUMIFS('Ф 2 ИП (С)'!M:M,'Ф 2 ИП (С)'!$B:$B,$B107,'Ф 2 ИП (С)'!$D:$D,$D107)</f>
        <v>0</v>
      </c>
      <c r="N107" s="540">
        <f>SUMIFS('Ф 2 ИП (С)'!N:N,'Ф 2 ИП (С)'!$B:$B,$B107,'Ф 2 ИП (С)'!$D:$D,$D107)</f>
        <v>0</v>
      </c>
      <c r="O107" s="540">
        <f>SUMIFS('Ф 2 ИП (С)'!O:O,'Ф 2 ИП (С)'!$B:$B,$B107,'Ф 2 ИП (С)'!$D:$D,$D107)</f>
        <v>3236.2138560000003</v>
      </c>
      <c r="P107" s="540">
        <f>SUMIFS('Ф 2 ИП (С)'!P:P,'Ф 2 ИП (С)'!$B:$B,$B107,'Ф 2 ИП (С)'!$D:$D,$D107)</f>
        <v>0</v>
      </c>
      <c r="Q107" s="540">
        <f>SUMIFS('Ф 2 ИП (С)'!Q:Q,'Ф 2 ИП (С)'!$B:$B,$B107,'Ф 2 ИП (С)'!$D:$D,$D107)</f>
        <v>30717.072951398641</v>
      </c>
      <c r="R107" s="540">
        <f>SUMIFS('Ф 2 ИП (С)'!R:R,'Ф 2 ИП (С)'!$B:$B,$B107,'Ф 2 ИП (С)'!$D:$D,$D107)</f>
        <v>1891.8103164773163</v>
      </c>
      <c r="S107" s="540">
        <f>SUMIFS('Ф 2 ИП (С)'!S:S,'Ф 2 ИП (С)'!$B:$B,$B107,'Ф 2 ИП (С)'!$D:$D,$D107)</f>
        <v>0</v>
      </c>
      <c r="T107" s="540">
        <f>SUMIFS('Ф 2 ИП (С)'!T:T,'Ф 2 ИП (С)'!$B:$B,$B107,'Ф 2 ИП (С)'!$D:$D,$D107)</f>
        <v>0</v>
      </c>
      <c r="U107" s="540">
        <f>SUMIFS('Ф 2 ИП (С)'!U:U,'Ф 2 ИП (С)'!$B:$B,$B107,'Ф 2 ИП (С)'!$D:$D,$D107)</f>
        <v>0</v>
      </c>
      <c r="V107" s="540">
        <f>SUMIFS('Ф 2 ИП (С)'!V:V,'Ф 2 ИП (С)'!$B:$B,$B107,'Ф 2 ИП (С)'!$D:$D,$D107)</f>
        <v>-7.0485839387401938E-12</v>
      </c>
      <c r="W107" s="540">
        <f>SUMIFS('Ф 2 ИП (С)'!W:W,'Ф 2 ИП (С)'!$B:$B,$B107,'Ф 2 ИП (С)'!$D:$D,$D107)</f>
        <v>0</v>
      </c>
      <c r="X107" s="540">
        <f>SUMIFS('Ф 2 ИП (С)'!X:X,'Ф 2 ИП (С)'!$B:$B,$B107,'Ф 2 ИП (С)'!$D:$D,$D107)</f>
        <v>0</v>
      </c>
      <c r="Y107" s="540">
        <f>SUMIFS('Ф 2 ИП (С)'!Y:Y,'Ф 2 ИП (С)'!$B:$B,$B107,'Ф 2 ИП (С)'!$D:$D,$D107)</f>
        <v>0</v>
      </c>
      <c r="Z107" s="540">
        <f>SUMIFS('Ф 2 ИП (С)'!Z:Z,'Ф 2 ИП (С)'!$B:$B,$B107,'Ф 2 ИП (С)'!$D:$D,$D107)</f>
        <v>0</v>
      </c>
      <c r="AA107" s="540">
        <f>SUMIFS('Ф 2 ИП (С)'!AA:AA,'Ф 2 ИП (С)'!$B:$B,$B107,'Ф 2 ИП (С)'!$D:$D,$D107)</f>
        <v>0</v>
      </c>
      <c r="AB107" s="540">
        <f>SUMIFS('Ф 2 ИП (С)'!AB:AB,'Ф 2 ИП (С)'!$B:$B,$B107,'Ф 2 ИП (С)'!$D:$D,$D107)</f>
        <v>0</v>
      </c>
      <c r="AC107" s="540">
        <f>SUMIFS('Ф 2 ИП (С)'!AC:AC,'Ф 2 ИП (С)'!$B:$B,$B107,'Ф 2 ИП (С)'!$D:$D,$D107)</f>
        <v>0</v>
      </c>
      <c r="AD107" s="540">
        <f>SUMIFS('Ф 2 ИП (С)'!AD:AD,'Ф 2 ИП (С)'!$B:$B,$B107,'Ф 2 ИП (С)'!$D:$D,$D107)</f>
        <v>0</v>
      </c>
      <c r="AE107" s="540">
        <f>SUMIFS('Ф 2 ИП (С)'!AE:AE,'Ф 2 ИП (С)'!$B:$B,$B107,'Ф 2 ИП (С)'!$D:$D,$D107)</f>
        <v>0</v>
      </c>
      <c r="AF107" s="540">
        <f>SUMIFS('Ф 2 ИП (С)'!AF:AF,'Ф 2 ИП (С)'!$B:$B,$B107,'Ф 2 ИП (С)'!$D:$D,$D107)</f>
        <v>0</v>
      </c>
      <c r="AG107" s="540">
        <f>SUMIFS('Ф 2 ИП (С)'!AG:AG,'Ф 2 ИП (С)'!$B:$B,$B107,'Ф 2 ИП (С)'!$D:$D,$D107)</f>
        <v>0</v>
      </c>
      <c r="AH107" s="540">
        <f>SUMIFS('Ф 2 ИП (С)'!AH:AH,'Ф 2 ИП (С)'!$B:$B,$B107,'Ф 2 ИП (С)'!$D:$D,$D107)</f>
        <v>0</v>
      </c>
      <c r="AI107" s="540">
        <f>SUMIFS('Ф 2 ИП (С)'!AI:AI,'Ф 2 ИП (С)'!$B:$B,$B107,'Ф 2 ИП (С)'!$D:$D,$D107)</f>
        <v>0</v>
      </c>
      <c r="AJ107" s="540">
        <f>SUMIFS('Ф 2 ИП (С)'!AJ:AJ,'Ф 2 ИП (С)'!$B:$B,$B107,'Ф 2 ИП (С)'!$D:$D,$D107)</f>
        <v>0</v>
      </c>
      <c r="AK107" s="540">
        <f>SUMIFS('Ф 2 ИП (С)'!AK:AK,'Ф 2 ИП (С)'!$B:$B,$B107,'Ф 2 ИП (С)'!$D:$D,$D107)</f>
        <v>0</v>
      </c>
      <c r="AL107" s="540">
        <f>SUMIFS('Ф 2 ИП (С)'!AL:AL,'Ф 2 ИП (С)'!$B:$B,$B107,'Ф 2 ИП (С)'!$D:$D,$D107)</f>
        <v>0</v>
      </c>
      <c r="AM107" s="540">
        <f>SUMIFS('Ф 2 ИП (С)'!AM:AM,'Ф 2 ИП (С)'!$B:$B,$B107,'Ф 2 ИП (С)'!$D:$D,$D107)</f>
        <v>0</v>
      </c>
      <c r="AN107" s="540">
        <f>SUMIFS('Ф 2 ИП (С)'!AN:AN,'Ф 2 ИП (С)'!$B:$B,$B107,'Ф 2 ИП (С)'!$D:$D,$D107)</f>
        <v>0</v>
      </c>
      <c r="AO107" s="624">
        <f>SUMIFS('Ф 2 ИП (С)'!AO:AO,'Ф 2 ИП (С)'!$B:$B,$B107,'Ф 2 ИП (С)'!$D:$D,$D107)</f>
        <v>0</v>
      </c>
      <c r="AP107" s="562"/>
      <c r="AQ107" s="671"/>
    </row>
    <row r="108" spans="1:43" s="217" customFormat="1" ht="409.5" x14ac:dyDescent="0.2">
      <c r="A108" s="915"/>
      <c r="B108" s="874"/>
      <c r="C108" s="917"/>
      <c r="D108" s="216" t="s">
        <v>940</v>
      </c>
      <c r="E108" s="140"/>
      <c r="F108" s="140"/>
      <c r="G108" s="140" t="s">
        <v>941</v>
      </c>
      <c r="H108" s="140" t="s">
        <v>942</v>
      </c>
      <c r="I108" s="544" t="s">
        <v>418</v>
      </c>
      <c r="J108" s="544" t="s">
        <v>625</v>
      </c>
      <c r="K108" s="540">
        <f>'Ф 2 ИП (С)'!K114</f>
        <v>41181.374402167632</v>
      </c>
      <c r="L108" s="540">
        <f>'Ф 2 ИП (С)'!L114</f>
        <v>36139.1</v>
      </c>
      <c r="M108" s="540">
        <f>'Ф 2 ИП (С)'!M114</f>
        <v>0</v>
      </c>
      <c r="N108" s="540">
        <f>'Ф 2 ИП (С)'!N114</f>
        <v>0</v>
      </c>
      <c r="O108" s="540">
        <f>'Ф 2 ИП (С)'!O114</f>
        <v>3717.9906080000001</v>
      </c>
      <c r="P108" s="540">
        <f>'Ф 2 ИП (С)'!P114</f>
        <v>0</v>
      </c>
      <c r="Q108" s="540">
        <f>'Ф 2 ИП (С)'!Q114</f>
        <v>35289.938743328516</v>
      </c>
      <c r="R108" s="540">
        <f>'Ф 2 ИП (С)'!R114</f>
        <v>2173.4450508391151</v>
      </c>
      <c r="S108" s="540">
        <f>'Ф 2 ИП (С)'!S114</f>
        <v>0</v>
      </c>
      <c r="T108" s="540">
        <f>'Ф 2 ИП (С)'!T114</f>
        <v>0</v>
      </c>
      <c r="U108" s="540">
        <f>'Ф 2 ИП (С)'!U114</f>
        <v>0</v>
      </c>
      <c r="V108" s="540">
        <f>'Ф 2 ИП (С)'!V114</f>
        <v>1.3642420526593924E-12</v>
      </c>
      <c r="W108" s="540">
        <f>'Ф 2 ИП (С)'!W114</f>
        <v>0</v>
      </c>
      <c r="X108" s="540">
        <f>'Ф 2 ИП (С)'!X114</f>
        <v>0</v>
      </c>
      <c r="Y108" s="540">
        <f>'Ф 2 ИП (С)'!Y114</f>
        <v>0</v>
      </c>
      <c r="Z108" s="540">
        <f>'Ф 2 ИП (С)'!Z114</f>
        <v>0</v>
      </c>
      <c r="AA108" s="540">
        <f>'Ф 2 ИП (С)'!AA114</f>
        <v>0</v>
      </c>
      <c r="AB108" s="540">
        <f>'Ф 2 ИП (С)'!AB114</f>
        <v>0</v>
      </c>
      <c r="AC108" s="540">
        <f>'Ф 2 ИП (С)'!AC114</f>
        <v>0</v>
      </c>
      <c r="AD108" s="540">
        <f>'Ф 2 ИП (С)'!AD114</f>
        <v>0</v>
      </c>
      <c r="AE108" s="540">
        <f>'Ф 2 ИП (С)'!AE114</f>
        <v>0</v>
      </c>
      <c r="AF108" s="540">
        <f>'Ф 2 ИП (С)'!AF114</f>
        <v>0</v>
      </c>
      <c r="AG108" s="540">
        <f>'Ф 2 ИП (С)'!AG114</f>
        <v>0</v>
      </c>
      <c r="AH108" s="540">
        <f>'Ф 2 ИП (С)'!AH114</f>
        <v>0</v>
      </c>
      <c r="AI108" s="540">
        <f>'Ф 2 ИП (С)'!AI114</f>
        <v>0</v>
      </c>
      <c r="AJ108" s="540">
        <f>'Ф 2 ИП (С)'!AJ114</f>
        <v>0</v>
      </c>
      <c r="AK108" s="540">
        <f>'Ф 2 ИП (С)'!AK114</f>
        <v>0</v>
      </c>
      <c r="AL108" s="540">
        <f>'Ф 2 ИП (С)'!AL114</f>
        <v>0</v>
      </c>
      <c r="AM108" s="540">
        <f>'Ф 2 ИП (С)'!AM114</f>
        <v>0</v>
      </c>
      <c r="AN108" s="540">
        <f>'Ф 2 ИП (С)'!AN114</f>
        <v>0</v>
      </c>
      <c r="AO108" s="624">
        <f>'Ф 2 ИП (С)'!AO114</f>
        <v>0</v>
      </c>
      <c r="AP108" s="562"/>
      <c r="AQ108" s="671"/>
    </row>
    <row r="109" spans="1:43" s="217" customFormat="1" ht="56.25" x14ac:dyDescent="0.2">
      <c r="A109" s="914" t="s">
        <v>943</v>
      </c>
      <c r="B109" s="873" t="s">
        <v>944</v>
      </c>
      <c r="C109" s="916"/>
      <c r="D109" s="216" t="s">
        <v>945</v>
      </c>
      <c r="E109" s="140" t="s">
        <v>796</v>
      </c>
      <c r="F109" s="140" t="s">
        <v>797</v>
      </c>
      <c r="G109" s="140" t="s">
        <v>946</v>
      </c>
      <c r="H109" s="140" t="s">
        <v>947</v>
      </c>
      <c r="I109" s="544" t="s">
        <v>418</v>
      </c>
      <c r="J109" s="544" t="s">
        <v>625</v>
      </c>
      <c r="K109" s="540">
        <f>SUMIFS('Ф 2 ИП (С)'!K:K,'Ф 2 ИП (С)'!$B:$B,$B109,'Ф 2 ИП (С)'!$D:$D,$D109)</f>
        <v>72218.705512496337</v>
      </c>
      <c r="L109" s="540">
        <f>SUMIFS('Ф 2 ИП (С)'!L:L,'Ф 2 ИП (С)'!$B:$B,$B109,'Ф 2 ИП (С)'!$D:$D,$D109)</f>
        <v>63376.2</v>
      </c>
      <c r="M109" s="540">
        <f>SUMIFS('Ф 2 ИП (С)'!M:M,'Ф 2 ИП (С)'!$B:$B,$B109,'Ф 2 ИП (С)'!$D:$D,$D109)</f>
        <v>0</v>
      </c>
      <c r="N109" s="540">
        <f>SUMIFS('Ф 2 ИП (С)'!N:N,'Ф 2 ИП (С)'!$B:$B,$B109,'Ф 2 ИП (С)'!$D:$D,$D109)</f>
        <v>0</v>
      </c>
      <c r="O109" s="540">
        <f>SUMIFS('Ф 2 ИП (С)'!O:O,'Ф 2 ИП (С)'!$B:$B,$B109,'Ф 2 ИП (С)'!$D:$D,$D109)</f>
        <v>6520.1434559999998</v>
      </c>
      <c r="P109" s="540">
        <f>SUMIFS('Ф 2 ИП (С)'!P:P,'Ф 2 ИП (С)'!$B:$B,$B109,'Ф 2 ИП (С)'!$D:$D,$D109)</f>
        <v>0</v>
      </c>
      <c r="Q109" s="540">
        <f>SUMIFS('Ф 2 ИП (С)'!Q:Q,'Ф 2 ИП (С)'!$B:$B,$B109,'Ф 2 ИП (С)'!$D:$D,$D109)</f>
        <v>61887.047983622637</v>
      </c>
      <c r="R109" s="540">
        <f>SUMIFS('Ф 2 ИП (С)'!R:R,'Ф 2 ИП (С)'!$B:$B,$B109,'Ф 2 ИП (С)'!$D:$D,$D109)</f>
        <v>3811.5140728736997</v>
      </c>
      <c r="S109" s="540">
        <f>SUMIFS('Ф 2 ИП (С)'!S:S,'Ф 2 ИП (С)'!$B:$B,$B109,'Ф 2 ИП (С)'!$D:$D,$D109)</f>
        <v>0</v>
      </c>
      <c r="T109" s="540">
        <f>SUMIFS('Ф 2 ИП (С)'!T:T,'Ф 2 ИП (С)'!$B:$B,$B109,'Ф 2 ИП (С)'!$D:$D,$D109)</f>
        <v>0</v>
      </c>
      <c r="U109" s="540">
        <f>SUMIFS('Ф 2 ИП (С)'!U:U,'Ф 2 ИП (С)'!$B:$B,$B109,'Ф 2 ИП (С)'!$D:$D,$D109)</f>
        <v>0</v>
      </c>
      <c r="V109" s="540">
        <f>SUMIFS('Ф 2 ИП (С)'!V:V,'Ф 2 ИП (С)'!$B:$B,$B109,'Ф 2 ИП (С)'!$D:$D,$D109)</f>
        <v>-4.5474735088646412E-12</v>
      </c>
      <c r="W109" s="540">
        <f>SUMIFS('Ф 2 ИП (С)'!W:W,'Ф 2 ИП (С)'!$B:$B,$B109,'Ф 2 ИП (С)'!$D:$D,$D109)</f>
        <v>0</v>
      </c>
      <c r="X109" s="540">
        <f>SUMIFS('Ф 2 ИП (С)'!X:X,'Ф 2 ИП (С)'!$B:$B,$B109,'Ф 2 ИП (С)'!$D:$D,$D109)</f>
        <v>0</v>
      </c>
      <c r="Y109" s="540">
        <f>SUMIFS('Ф 2 ИП (С)'!Y:Y,'Ф 2 ИП (С)'!$B:$B,$B109,'Ф 2 ИП (С)'!$D:$D,$D109)</f>
        <v>0</v>
      </c>
      <c r="Z109" s="540">
        <f>SUMIFS('Ф 2 ИП (С)'!Z:Z,'Ф 2 ИП (С)'!$B:$B,$B109,'Ф 2 ИП (С)'!$D:$D,$D109)</f>
        <v>0</v>
      </c>
      <c r="AA109" s="540">
        <f>SUMIFS('Ф 2 ИП (С)'!AA:AA,'Ф 2 ИП (С)'!$B:$B,$B109,'Ф 2 ИП (С)'!$D:$D,$D109)</f>
        <v>0</v>
      </c>
      <c r="AB109" s="540">
        <f>SUMIFS('Ф 2 ИП (С)'!AB:AB,'Ф 2 ИП (С)'!$B:$B,$B109,'Ф 2 ИП (С)'!$D:$D,$D109)</f>
        <v>0</v>
      </c>
      <c r="AC109" s="540">
        <f>SUMIFS('Ф 2 ИП (С)'!AC:AC,'Ф 2 ИП (С)'!$B:$B,$B109,'Ф 2 ИП (С)'!$D:$D,$D109)</f>
        <v>0</v>
      </c>
      <c r="AD109" s="540">
        <f>SUMIFS('Ф 2 ИП (С)'!AD:AD,'Ф 2 ИП (С)'!$B:$B,$B109,'Ф 2 ИП (С)'!$D:$D,$D109)</f>
        <v>0</v>
      </c>
      <c r="AE109" s="540">
        <f>SUMIFS('Ф 2 ИП (С)'!AE:AE,'Ф 2 ИП (С)'!$B:$B,$B109,'Ф 2 ИП (С)'!$D:$D,$D109)</f>
        <v>0</v>
      </c>
      <c r="AF109" s="540">
        <f>SUMIFS('Ф 2 ИП (С)'!AF:AF,'Ф 2 ИП (С)'!$B:$B,$B109,'Ф 2 ИП (С)'!$D:$D,$D109)</f>
        <v>0</v>
      </c>
      <c r="AG109" s="540">
        <f>SUMIFS('Ф 2 ИП (С)'!AG:AG,'Ф 2 ИП (С)'!$B:$B,$B109,'Ф 2 ИП (С)'!$D:$D,$D109)</f>
        <v>0</v>
      </c>
      <c r="AH109" s="540">
        <f>SUMIFS('Ф 2 ИП (С)'!AH:AH,'Ф 2 ИП (С)'!$B:$B,$B109,'Ф 2 ИП (С)'!$D:$D,$D109)</f>
        <v>0</v>
      </c>
      <c r="AI109" s="540">
        <f>SUMIFS('Ф 2 ИП (С)'!AI:AI,'Ф 2 ИП (С)'!$B:$B,$B109,'Ф 2 ИП (С)'!$D:$D,$D109)</f>
        <v>0</v>
      </c>
      <c r="AJ109" s="540">
        <f>SUMIFS('Ф 2 ИП (С)'!AJ:AJ,'Ф 2 ИП (С)'!$B:$B,$B109,'Ф 2 ИП (С)'!$D:$D,$D109)</f>
        <v>0</v>
      </c>
      <c r="AK109" s="540">
        <f>SUMIFS('Ф 2 ИП (С)'!AK:AK,'Ф 2 ИП (С)'!$B:$B,$B109,'Ф 2 ИП (С)'!$D:$D,$D109)</f>
        <v>0</v>
      </c>
      <c r="AL109" s="540">
        <f>SUMIFS('Ф 2 ИП (С)'!AL:AL,'Ф 2 ИП (С)'!$B:$B,$B109,'Ф 2 ИП (С)'!$D:$D,$D109)</f>
        <v>0</v>
      </c>
      <c r="AM109" s="540">
        <f>SUMIFS('Ф 2 ИП (С)'!AM:AM,'Ф 2 ИП (С)'!$B:$B,$B109,'Ф 2 ИП (С)'!$D:$D,$D109)</f>
        <v>0</v>
      </c>
      <c r="AN109" s="540">
        <f>SUMIFS('Ф 2 ИП (С)'!AN:AN,'Ф 2 ИП (С)'!$B:$B,$B109,'Ф 2 ИП (С)'!$D:$D,$D109)</f>
        <v>0</v>
      </c>
      <c r="AO109" s="624">
        <f>SUMIFS('Ф 2 ИП (С)'!AO:AO,'Ф 2 ИП (С)'!$B:$B,$B109,'Ф 2 ИП (С)'!$D:$D,$D109)</f>
        <v>0</v>
      </c>
      <c r="AP109" s="562"/>
      <c r="AQ109" s="671"/>
    </row>
    <row r="110" spans="1:43" s="217" customFormat="1" ht="67.5" x14ac:dyDescent="0.2">
      <c r="A110" s="915"/>
      <c r="B110" s="874"/>
      <c r="C110" s="917"/>
      <c r="D110" s="216" t="s">
        <v>948</v>
      </c>
      <c r="E110" s="140"/>
      <c r="F110" s="140"/>
      <c r="G110" s="140" t="s">
        <v>949</v>
      </c>
      <c r="H110" s="140" t="s">
        <v>950</v>
      </c>
      <c r="I110" s="544" t="s">
        <v>418</v>
      </c>
      <c r="J110" s="544" t="s">
        <v>625</v>
      </c>
      <c r="K110" s="540">
        <f>'Ф 2 ИП (С)'!K116</f>
        <v>1189.8910363219738</v>
      </c>
      <c r="L110" s="540">
        <f>'Ф 2 ИП (С)'!L116</f>
        <v>1044.2</v>
      </c>
      <c r="M110" s="540">
        <f>'Ф 2 ИП (С)'!M116</f>
        <v>0</v>
      </c>
      <c r="N110" s="540">
        <f>'Ф 2 ИП (С)'!N116</f>
        <v>0</v>
      </c>
      <c r="O110" s="540">
        <f>'Ф 2 ИП (С)'!O116</f>
        <v>107.427296</v>
      </c>
      <c r="P110" s="540">
        <f>'Ф 2 ИП (С)'!P116</f>
        <v>0</v>
      </c>
      <c r="Q110" s="540">
        <f>'Ф 2 ИП (С)'!Q116</f>
        <v>1019.6644087922401</v>
      </c>
      <c r="R110" s="540">
        <f>'Ф 2 ИП (С)'!R116</f>
        <v>62.799331529733841</v>
      </c>
      <c r="S110" s="540">
        <f>'Ф 2 ИП (С)'!S116</f>
        <v>0</v>
      </c>
      <c r="T110" s="540">
        <f>'Ф 2 ИП (С)'!T116</f>
        <v>0</v>
      </c>
      <c r="U110" s="540">
        <f>'Ф 2 ИП (С)'!U116</f>
        <v>0</v>
      </c>
      <c r="V110" s="540">
        <f>'Ф 2 ИП (С)'!V116</f>
        <v>-1.9184653865522705E-13</v>
      </c>
      <c r="W110" s="540">
        <f>'Ф 2 ИП (С)'!W116</f>
        <v>0</v>
      </c>
      <c r="X110" s="540">
        <f>'Ф 2 ИП (С)'!X116</f>
        <v>0</v>
      </c>
      <c r="Y110" s="540">
        <f>'Ф 2 ИП (С)'!Y116</f>
        <v>0</v>
      </c>
      <c r="Z110" s="540">
        <f>'Ф 2 ИП (С)'!Z116</f>
        <v>0</v>
      </c>
      <c r="AA110" s="540">
        <f>'Ф 2 ИП (С)'!AA116</f>
        <v>0</v>
      </c>
      <c r="AB110" s="540">
        <f>'Ф 2 ИП (С)'!AB116</f>
        <v>0</v>
      </c>
      <c r="AC110" s="540">
        <f>'Ф 2 ИП (С)'!AC116</f>
        <v>0</v>
      </c>
      <c r="AD110" s="540">
        <f>'Ф 2 ИП (С)'!AD116</f>
        <v>0</v>
      </c>
      <c r="AE110" s="540">
        <f>'Ф 2 ИП (С)'!AE116</f>
        <v>0</v>
      </c>
      <c r="AF110" s="540">
        <f>'Ф 2 ИП (С)'!AF116</f>
        <v>0</v>
      </c>
      <c r="AG110" s="540">
        <f>'Ф 2 ИП (С)'!AG116</f>
        <v>0</v>
      </c>
      <c r="AH110" s="540">
        <f>'Ф 2 ИП (С)'!AH116</f>
        <v>0</v>
      </c>
      <c r="AI110" s="540">
        <f>'Ф 2 ИП (С)'!AI116</f>
        <v>0</v>
      </c>
      <c r="AJ110" s="540">
        <f>'Ф 2 ИП (С)'!AJ116</f>
        <v>0</v>
      </c>
      <c r="AK110" s="540">
        <f>'Ф 2 ИП (С)'!AK116</f>
        <v>0</v>
      </c>
      <c r="AL110" s="540">
        <f>'Ф 2 ИП (С)'!AL116</f>
        <v>0</v>
      </c>
      <c r="AM110" s="540">
        <f>'Ф 2 ИП (С)'!AM116</f>
        <v>0</v>
      </c>
      <c r="AN110" s="540">
        <f>'Ф 2 ИП (С)'!AN116</f>
        <v>0</v>
      </c>
      <c r="AO110" s="624">
        <f>'Ф 2 ИП (С)'!AO116</f>
        <v>0</v>
      </c>
      <c r="AP110" s="562"/>
      <c r="AQ110" s="671"/>
    </row>
    <row r="111" spans="1:43" s="217" customFormat="1" ht="213.75" x14ac:dyDescent="0.2">
      <c r="A111" s="228" t="s">
        <v>951</v>
      </c>
      <c r="B111" s="216" t="s">
        <v>952</v>
      </c>
      <c r="C111" s="233"/>
      <c r="D111" s="216" t="s">
        <v>953</v>
      </c>
      <c r="E111" s="140" t="s">
        <v>796</v>
      </c>
      <c r="F111" s="140" t="s">
        <v>797</v>
      </c>
      <c r="G111" s="140" t="s">
        <v>954</v>
      </c>
      <c r="H111" s="140" t="s">
        <v>955</v>
      </c>
      <c r="I111" s="544" t="s">
        <v>418</v>
      </c>
      <c r="J111" s="544" t="s">
        <v>625</v>
      </c>
      <c r="K111" s="540">
        <f>'Ф 2 ИП (С)'!K117</f>
        <v>111286.71857012967</v>
      </c>
      <c r="L111" s="540">
        <f>'Ф 2 ИП (С)'!L117</f>
        <v>97660.7</v>
      </c>
      <c r="M111" s="540">
        <f>'Ф 2 ИП (С)'!M117</f>
        <v>0</v>
      </c>
      <c r="N111" s="540">
        <f>'Ф 2 ИП (С)'!N117</f>
        <v>0</v>
      </c>
      <c r="O111" s="540">
        <f>'Ф 2 ИП (С)'!O117</f>
        <v>10047.332816</v>
      </c>
      <c r="P111" s="540">
        <f>'Ф 2 ИП (С)'!P117</f>
        <v>0</v>
      </c>
      <c r="Q111" s="540">
        <f>'Ф 2 ИП (С)'!Q117</f>
        <v>95365.964305436049</v>
      </c>
      <c r="R111" s="540">
        <f>'Ф 2 ИП (С)'!R117</f>
        <v>5873.4214486936189</v>
      </c>
      <c r="S111" s="540">
        <f>'Ф 2 ИП (С)'!S117</f>
        <v>0</v>
      </c>
      <c r="T111" s="540">
        <f>'Ф 2 ИП (С)'!T117</f>
        <v>0</v>
      </c>
      <c r="U111" s="540">
        <f>'Ф 2 ИП (С)'!U117</f>
        <v>0</v>
      </c>
      <c r="V111" s="540">
        <f>'Ф 2 ИП (С)'!V117</f>
        <v>6.3664629124104977E-12</v>
      </c>
      <c r="W111" s="540">
        <f>'Ф 2 ИП (С)'!W117</f>
        <v>0</v>
      </c>
      <c r="X111" s="540">
        <f>'Ф 2 ИП (С)'!X117</f>
        <v>0</v>
      </c>
      <c r="Y111" s="540">
        <f>'Ф 2 ИП (С)'!Y117</f>
        <v>0</v>
      </c>
      <c r="Z111" s="540">
        <f>'Ф 2 ИП (С)'!Z117</f>
        <v>0</v>
      </c>
      <c r="AA111" s="540">
        <f>'Ф 2 ИП (С)'!AA117</f>
        <v>0</v>
      </c>
      <c r="AB111" s="540">
        <f>'Ф 2 ИП (С)'!AB117</f>
        <v>0</v>
      </c>
      <c r="AC111" s="540">
        <f>'Ф 2 ИП (С)'!AC117</f>
        <v>0</v>
      </c>
      <c r="AD111" s="540">
        <f>'Ф 2 ИП (С)'!AD117</f>
        <v>0</v>
      </c>
      <c r="AE111" s="540">
        <f>'Ф 2 ИП (С)'!AE117</f>
        <v>0</v>
      </c>
      <c r="AF111" s="540">
        <f>'Ф 2 ИП (С)'!AF117</f>
        <v>0</v>
      </c>
      <c r="AG111" s="540">
        <f>'Ф 2 ИП (С)'!AG117</f>
        <v>0</v>
      </c>
      <c r="AH111" s="540">
        <f>'Ф 2 ИП (С)'!AH117</f>
        <v>0</v>
      </c>
      <c r="AI111" s="540">
        <f>'Ф 2 ИП (С)'!AI117</f>
        <v>0</v>
      </c>
      <c r="AJ111" s="540">
        <f>'Ф 2 ИП (С)'!AJ117</f>
        <v>0</v>
      </c>
      <c r="AK111" s="540">
        <f>'Ф 2 ИП (С)'!AK117</f>
        <v>0</v>
      </c>
      <c r="AL111" s="540">
        <f>'Ф 2 ИП (С)'!AL117</f>
        <v>0</v>
      </c>
      <c r="AM111" s="540">
        <f>'Ф 2 ИП (С)'!AM117</f>
        <v>0</v>
      </c>
      <c r="AN111" s="540">
        <f>'Ф 2 ИП (С)'!AN117</f>
        <v>0</v>
      </c>
      <c r="AO111" s="624">
        <f>'Ф 2 ИП (С)'!AO117</f>
        <v>0</v>
      </c>
      <c r="AP111" s="562"/>
      <c r="AQ111" s="671"/>
    </row>
    <row r="112" spans="1:43" s="217" customFormat="1" ht="191.25" x14ac:dyDescent="0.2">
      <c r="A112" s="228" t="s">
        <v>956</v>
      </c>
      <c r="B112" s="216" t="s">
        <v>957</v>
      </c>
      <c r="C112" s="233"/>
      <c r="D112" s="216" t="s">
        <v>958</v>
      </c>
      <c r="E112" s="140" t="s">
        <v>796</v>
      </c>
      <c r="F112" s="140" t="s">
        <v>797</v>
      </c>
      <c r="G112" s="140" t="s">
        <v>959</v>
      </c>
      <c r="H112" s="140" t="s">
        <v>960</v>
      </c>
      <c r="I112" s="544" t="s">
        <v>418</v>
      </c>
      <c r="J112" s="544" t="s">
        <v>625</v>
      </c>
      <c r="K112" s="540">
        <f>'Ф 2 ИП (С)'!K118</f>
        <v>46561.641682331843</v>
      </c>
      <c r="L112" s="540">
        <f>'Ф 2 ИП (С)'!L118</f>
        <v>40860.603837286886</v>
      </c>
      <c r="M112" s="540">
        <f>'Ф 2 ИП (С)'!M118</f>
        <v>0</v>
      </c>
      <c r="N112" s="540">
        <f>'Ф 2 ИП (С)'!N118</f>
        <v>0</v>
      </c>
      <c r="O112" s="540">
        <f>'Ф 2 ИП (С)'!O118</f>
        <v>4203.738922780075</v>
      </c>
      <c r="P112" s="540">
        <f>'Ф 2 ИП (С)'!P118</f>
        <v>0</v>
      </c>
      <c r="Q112" s="540">
        <f>'Ф 2 ИП (С)'!Q118</f>
        <v>39900.501297300383</v>
      </c>
      <c r="R112" s="540">
        <f>'Ф 2 ИП (С)'!R118</f>
        <v>2457.4014622513828</v>
      </c>
      <c r="S112" s="540">
        <f>'Ф 2 ИП (С)'!S118</f>
        <v>0</v>
      </c>
      <c r="T112" s="540">
        <f>'Ф 2 ИП (С)'!T118</f>
        <v>0</v>
      </c>
      <c r="U112" s="540">
        <f>'Ф 2 ИП (С)'!U118</f>
        <v>0</v>
      </c>
      <c r="V112" s="540">
        <f>'Ф 2 ИП (С)'!V118</f>
        <v>3.1832314562052488E-12</v>
      </c>
      <c r="W112" s="540">
        <f>'Ф 2 ИП (С)'!W118</f>
        <v>0</v>
      </c>
      <c r="X112" s="540">
        <f>'Ф 2 ИП (С)'!X118</f>
        <v>0</v>
      </c>
      <c r="Y112" s="540">
        <f>'Ф 2 ИП (С)'!Y118</f>
        <v>0</v>
      </c>
      <c r="Z112" s="540">
        <f>'Ф 2 ИП (С)'!Z118</f>
        <v>0</v>
      </c>
      <c r="AA112" s="540">
        <f>'Ф 2 ИП (С)'!AA118</f>
        <v>0</v>
      </c>
      <c r="AB112" s="540">
        <f>'Ф 2 ИП (С)'!AB118</f>
        <v>0</v>
      </c>
      <c r="AC112" s="540">
        <f>'Ф 2 ИП (С)'!AC118</f>
        <v>0</v>
      </c>
      <c r="AD112" s="540">
        <f>'Ф 2 ИП (С)'!AD118</f>
        <v>0</v>
      </c>
      <c r="AE112" s="540">
        <f>'Ф 2 ИП (С)'!AE118</f>
        <v>0</v>
      </c>
      <c r="AF112" s="540">
        <f>'Ф 2 ИП (С)'!AF118</f>
        <v>0</v>
      </c>
      <c r="AG112" s="540">
        <f>'Ф 2 ИП (С)'!AG118</f>
        <v>0</v>
      </c>
      <c r="AH112" s="540">
        <f>'Ф 2 ИП (С)'!AH118</f>
        <v>0</v>
      </c>
      <c r="AI112" s="540">
        <f>'Ф 2 ИП (С)'!AI118</f>
        <v>0</v>
      </c>
      <c r="AJ112" s="540">
        <f>'Ф 2 ИП (С)'!AJ118</f>
        <v>0</v>
      </c>
      <c r="AK112" s="540">
        <f>'Ф 2 ИП (С)'!AK118</f>
        <v>0</v>
      </c>
      <c r="AL112" s="540">
        <f>'Ф 2 ИП (С)'!AL118</f>
        <v>0</v>
      </c>
      <c r="AM112" s="540">
        <f>'Ф 2 ИП (С)'!AM118</f>
        <v>0</v>
      </c>
      <c r="AN112" s="540">
        <f>'Ф 2 ИП (С)'!AN118</f>
        <v>0</v>
      </c>
      <c r="AO112" s="624">
        <f>'Ф 2 ИП (С)'!AO118</f>
        <v>0</v>
      </c>
      <c r="AP112" s="562"/>
      <c r="AQ112" s="671"/>
    </row>
    <row r="113" spans="1:43" s="217" customFormat="1" ht="393.75" x14ac:dyDescent="0.2">
      <c r="A113" s="914" t="s">
        <v>961</v>
      </c>
      <c r="B113" s="873" t="s">
        <v>962</v>
      </c>
      <c r="C113" s="916"/>
      <c r="D113" s="216" t="s">
        <v>963</v>
      </c>
      <c r="E113" s="140" t="s">
        <v>796</v>
      </c>
      <c r="F113" s="140" t="s">
        <v>797</v>
      </c>
      <c r="G113" s="140" t="s">
        <v>964</v>
      </c>
      <c r="H113" s="140" t="s">
        <v>965</v>
      </c>
      <c r="I113" s="544" t="s">
        <v>418</v>
      </c>
      <c r="J113" s="544" t="s">
        <v>625</v>
      </c>
      <c r="K113" s="540">
        <f>'Ф 2 ИП (С)'!K119</f>
        <v>213235.83503440494</v>
      </c>
      <c r="L113" s="540">
        <f>'Ф 2 ИП (С)'!L119</f>
        <v>187127.1</v>
      </c>
      <c r="M113" s="540">
        <f>'Ф 2 ИП (С)'!M119</f>
        <v>0</v>
      </c>
      <c r="N113" s="540">
        <f>'Ф 2 ИП (С)'!N119</f>
        <v>0</v>
      </c>
      <c r="O113" s="540">
        <f>'Ф 2 ИП (С)'!O119</f>
        <v>19251.636048</v>
      </c>
      <c r="P113" s="540">
        <f>'Ф 2 ИП (С)'!P119</f>
        <v>0</v>
      </c>
      <c r="Q113" s="540">
        <f>'Ф 2 ИП (С)'!Q119</f>
        <v>182730.17026480212</v>
      </c>
      <c r="R113" s="540">
        <f>'Ф 2 ИП (С)'!R119</f>
        <v>11254.028721602814</v>
      </c>
      <c r="S113" s="540">
        <f>'Ф 2 ИП (С)'!S119</f>
        <v>0</v>
      </c>
      <c r="T113" s="540">
        <f>'Ф 2 ИП (С)'!T119</f>
        <v>0</v>
      </c>
      <c r="U113" s="540">
        <f>'Ф 2 ИП (С)'!U119</f>
        <v>0</v>
      </c>
      <c r="V113" s="540">
        <f>'Ф 2 ИП (С)'!V119</f>
        <v>-5.4569682106375694E-12</v>
      </c>
      <c r="W113" s="540">
        <f>'Ф 2 ИП (С)'!W119</f>
        <v>0</v>
      </c>
      <c r="X113" s="540">
        <f>'Ф 2 ИП (С)'!X119</f>
        <v>0</v>
      </c>
      <c r="Y113" s="540">
        <f>'Ф 2 ИП (С)'!Y119</f>
        <v>0</v>
      </c>
      <c r="Z113" s="540">
        <f>'Ф 2 ИП (С)'!Z119</f>
        <v>0</v>
      </c>
      <c r="AA113" s="540">
        <f>'Ф 2 ИП (С)'!AA119</f>
        <v>0</v>
      </c>
      <c r="AB113" s="540">
        <f>'Ф 2 ИП (С)'!AB119</f>
        <v>0</v>
      </c>
      <c r="AC113" s="540">
        <f>'Ф 2 ИП (С)'!AC119</f>
        <v>0</v>
      </c>
      <c r="AD113" s="540">
        <f>'Ф 2 ИП (С)'!AD119</f>
        <v>0</v>
      </c>
      <c r="AE113" s="540">
        <f>'Ф 2 ИП (С)'!AE119</f>
        <v>0</v>
      </c>
      <c r="AF113" s="540">
        <f>'Ф 2 ИП (С)'!AF119</f>
        <v>0</v>
      </c>
      <c r="AG113" s="540">
        <f>'Ф 2 ИП (С)'!AG119</f>
        <v>0</v>
      </c>
      <c r="AH113" s="540">
        <f>'Ф 2 ИП (С)'!AH119</f>
        <v>0</v>
      </c>
      <c r="AI113" s="540">
        <f>'Ф 2 ИП (С)'!AI119</f>
        <v>0</v>
      </c>
      <c r="AJ113" s="540">
        <f>'Ф 2 ИП (С)'!AJ119</f>
        <v>0</v>
      </c>
      <c r="AK113" s="540">
        <f>'Ф 2 ИП (С)'!AK119</f>
        <v>0</v>
      </c>
      <c r="AL113" s="540">
        <f>'Ф 2 ИП (С)'!AL119</f>
        <v>0</v>
      </c>
      <c r="AM113" s="540">
        <f>'Ф 2 ИП (С)'!AM119</f>
        <v>0</v>
      </c>
      <c r="AN113" s="540">
        <f>'Ф 2 ИП (С)'!AN119</f>
        <v>0</v>
      </c>
      <c r="AO113" s="624">
        <f>'Ф 2 ИП (С)'!AO119</f>
        <v>0</v>
      </c>
      <c r="AP113" s="562"/>
      <c r="AQ113" s="671"/>
    </row>
    <row r="114" spans="1:43" s="217" customFormat="1" ht="123.75" x14ac:dyDescent="0.2">
      <c r="A114" s="915"/>
      <c r="B114" s="874"/>
      <c r="C114" s="917"/>
      <c r="D114" s="216" t="s">
        <v>966</v>
      </c>
      <c r="E114" s="140" t="s">
        <v>796</v>
      </c>
      <c r="F114" s="140" t="s">
        <v>797</v>
      </c>
      <c r="G114" s="140" t="s">
        <v>967</v>
      </c>
      <c r="H114" s="140" t="s">
        <v>968</v>
      </c>
      <c r="I114" s="544" t="s">
        <v>418</v>
      </c>
      <c r="J114" s="544" t="s">
        <v>625</v>
      </c>
      <c r="K114" s="540">
        <f>'Ф 2 ИП (С)'!K120</f>
        <v>4669.0859339452745</v>
      </c>
      <c r="L114" s="540">
        <f>'Ф 2 ИП (С)'!L120</f>
        <v>4097.3999999999996</v>
      </c>
      <c r="M114" s="540">
        <f>'Ф 2 ИП (С)'!M120</f>
        <v>0</v>
      </c>
      <c r="N114" s="540">
        <f>'Ф 2 ИП (С)'!N120</f>
        <v>0</v>
      </c>
      <c r="O114" s="540">
        <f>'Ф 2 ИП (С)'!O120</f>
        <v>421.54051199999992</v>
      </c>
      <c r="P114" s="540">
        <f>'Ф 2 ИП (С)'!P120</f>
        <v>0</v>
      </c>
      <c r="Q114" s="540">
        <f>'Ф 2 ИП (С)'!Q120</f>
        <v>4001.1232987792796</v>
      </c>
      <c r="R114" s="540">
        <f>'Ф 2 ИП (С)'!R120</f>
        <v>246.42212316599446</v>
      </c>
      <c r="S114" s="540">
        <f>'Ф 2 ИП (С)'!S120</f>
        <v>0</v>
      </c>
      <c r="T114" s="540">
        <f>'Ф 2 ИП (С)'!T120</f>
        <v>0</v>
      </c>
      <c r="U114" s="540">
        <f>'Ф 2 ИП (С)'!U120</f>
        <v>0</v>
      </c>
      <c r="V114" s="540">
        <f>'Ф 2 ИП (С)'!V120</f>
        <v>8.8107299234252423E-13</v>
      </c>
      <c r="W114" s="540">
        <f>'Ф 2 ИП (С)'!W120</f>
        <v>0</v>
      </c>
      <c r="X114" s="540">
        <f>'Ф 2 ИП (С)'!X120</f>
        <v>0</v>
      </c>
      <c r="Y114" s="540">
        <f>'Ф 2 ИП (С)'!Y120</f>
        <v>0</v>
      </c>
      <c r="Z114" s="540">
        <f>'Ф 2 ИП (С)'!Z120</f>
        <v>0</v>
      </c>
      <c r="AA114" s="540">
        <f>'Ф 2 ИП (С)'!AA120</f>
        <v>0</v>
      </c>
      <c r="AB114" s="540">
        <f>'Ф 2 ИП (С)'!AB120</f>
        <v>0</v>
      </c>
      <c r="AC114" s="540">
        <f>'Ф 2 ИП (С)'!AC120</f>
        <v>0</v>
      </c>
      <c r="AD114" s="540">
        <f>'Ф 2 ИП (С)'!AD120</f>
        <v>0</v>
      </c>
      <c r="AE114" s="540">
        <f>'Ф 2 ИП (С)'!AE120</f>
        <v>0</v>
      </c>
      <c r="AF114" s="540">
        <f>'Ф 2 ИП (С)'!AF120</f>
        <v>0</v>
      </c>
      <c r="AG114" s="540">
        <f>'Ф 2 ИП (С)'!AG120</f>
        <v>0</v>
      </c>
      <c r="AH114" s="540">
        <f>'Ф 2 ИП (С)'!AH120</f>
        <v>0</v>
      </c>
      <c r="AI114" s="540">
        <f>'Ф 2 ИП (С)'!AI120</f>
        <v>0</v>
      </c>
      <c r="AJ114" s="540">
        <f>'Ф 2 ИП (С)'!AJ120</f>
        <v>0</v>
      </c>
      <c r="AK114" s="540">
        <f>'Ф 2 ИП (С)'!AK120</f>
        <v>0</v>
      </c>
      <c r="AL114" s="540">
        <f>'Ф 2 ИП (С)'!AL120</f>
        <v>0</v>
      </c>
      <c r="AM114" s="540">
        <f>'Ф 2 ИП (С)'!AM120</f>
        <v>0</v>
      </c>
      <c r="AN114" s="540">
        <f>'Ф 2 ИП (С)'!AN120</f>
        <v>0</v>
      </c>
      <c r="AO114" s="624">
        <f>'Ф 2 ИП (С)'!AO120</f>
        <v>0</v>
      </c>
      <c r="AP114" s="562"/>
      <c r="AQ114" s="671"/>
    </row>
    <row r="115" spans="1:43" s="217" customFormat="1" ht="292.5" x14ac:dyDescent="0.2">
      <c r="A115" s="228" t="s">
        <v>969</v>
      </c>
      <c r="B115" s="216" t="s">
        <v>970</v>
      </c>
      <c r="C115" s="233"/>
      <c r="D115" s="216" t="s">
        <v>971</v>
      </c>
      <c r="E115" s="140" t="s">
        <v>796</v>
      </c>
      <c r="F115" s="140" t="s">
        <v>797</v>
      </c>
      <c r="G115" s="140" t="s">
        <v>972</v>
      </c>
      <c r="H115" s="140" t="s">
        <v>972</v>
      </c>
      <c r="I115" s="544" t="s">
        <v>418</v>
      </c>
      <c r="J115" s="544" t="s">
        <v>621</v>
      </c>
      <c r="K115" s="540">
        <f>'Ф 2 ИП (С)'!K121</f>
        <v>81371.715859878081</v>
      </c>
      <c r="L115" s="540">
        <f>'Ф 2 ИП (С)'!L121</f>
        <v>74448.800000000003</v>
      </c>
      <c r="M115" s="540">
        <f>'Ф 2 ИП (С)'!M121</f>
        <v>0</v>
      </c>
      <c r="N115" s="540">
        <f>'Ф 2 ИП (С)'!N121</f>
        <v>0</v>
      </c>
      <c r="O115" s="540">
        <f>'Ф 2 ИП (С)'!O121</f>
        <v>7659.2925439999999</v>
      </c>
      <c r="P115" s="540">
        <f>'Ф 2 ИП (С)'!P121</f>
        <v>69435.983618880011</v>
      </c>
      <c r="Q115" s="540">
        <f>'Ф 2 ИП (С)'!Q121</f>
        <v>4276.4396969980808</v>
      </c>
      <c r="R115" s="540">
        <f>'Ф 2 ИП (С)'!R121</f>
        <v>0</v>
      </c>
      <c r="S115" s="540">
        <f>'Ф 2 ИП (С)'!S121</f>
        <v>0</v>
      </c>
      <c r="T115" s="540">
        <f>'Ф 2 ИП (С)'!T121</f>
        <v>0</v>
      </c>
      <c r="U115" s="540">
        <f>'Ф 2 ИП (С)'!U121</f>
        <v>0</v>
      </c>
      <c r="V115" s="540">
        <f>'Ф 2 ИП (С)'!V121</f>
        <v>-7.2759576141834259E-12</v>
      </c>
      <c r="W115" s="540">
        <f>'Ф 2 ИП (С)'!W121</f>
        <v>0</v>
      </c>
      <c r="X115" s="540">
        <f>'Ф 2 ИП (С)'!X121</f>
        <v>0</v>
      </c>
      <c r="Y115" s="540">
        <f>'Ф 2 ИП (С)'!Y121</f>
        <v>0</v>
      </c>
      <c r="Z115" s="540">
        <f>'Ф 2 ИП (С)'!Z121</f>
        <v>0</v>
      </c>
      <c r="AA115" s="540">
        <f>'Ф 2 ИП (С)'!AA121</f>
        <v>0</v>
      </c>
      <c r="AB115" s="540">
        <f>'Ф 2 ИП (С)'!AB121</f>
        <v>0</v>
      </c>
      <c r="AC115" s="540">
        <f>'Ф 2 ИП (С)'!AC121</f>
        <v>0</v>
      </c>
      <c r="AD115" s="540">
        <f>'Ф 2 ИП (С)'!AD121</f>
        <v>0</v>
      </c>
      <c r="AE115" s="540">
        <f>'Ф 2 ИП (С)'!AE121</f>
        <v>0</v>
      </c>
      <c r="AF115" s="540">
        <f>'Ф 2 ИП (С)'!AF121</f>
        <v>0</v>
      </c>
      <c r="AG115" s="540">
        <f>'Ф 2 ИП (С)'!AG121</f>
        <v>0</v>
      </c>
      <c r="AH115" s="540">
        <f>'Ф 2 ИП (С)'!AH121</f>
        <v>0</v>
      </c>
      <c r="AI115" s="540">
        <f>'Ф 2 ИП (С)'!AI121</f>
        <v>0</v>
      </c>
      <c r="AJ115" s="540">
        <f>'Ф 2 ИП (С)'!AJ121</f>
        <v>0</v>
      </c>
      <c r="AK115" s="540">
        <f>'Ф 2 ИП (С)'!AK121</f>
        <v>0</v>
      </c>
      <c r="AL115" s="540">
        <f>'Ф 2 ИП (С)'!AL121</f>
        <v>0</v>
      </c>
      <c r="AM115" s="540">
        <f>'Ф 2 ИП (С)'!AM121</f>
        <v>0</v>
      </c>
      <c r="AN115" s="540">
        <f>'Ф 2 ИП (С)'!AN121</f>
        <v>0</v>
      </c>
      <c r="AO115" s="624">
        <f>'Ф 2 ИП (С)'!AO121</f>
        <v>0</v>
      </c>
      <c r="AP115" s="562"/>
      <c r="AQ115" s="671"/>
    </row>
    <row r="116" spans="1:43" s="217" customFormat="1" ht="191.25" x14ac:dyDescent="0.2">
      <c r="A116" s="914" t="s">
        <v>973</v>
      </c>
      <c r="B116" s="873" t="s">
        <v>974</v>
      </c>
      <c r="C116" s="916"/>
      <c r="D116" s="216" t="s">
        <v>975</v>
      </c>
      <c r="E116" s="140" t="s">
        <v>796</v>
      </c>
      <c r="F116" s="140" t="s">
        <v>797</v>
      </c>
      <c r="G116" s="140" t="s">
        <v>976</v>
      </c>
      <c r="H116" s="140" t="s">
        <v>976</v>
      </c>
      <c r="I116" s="544" t="s">
        <v>418</v>
      </c>
      <c r="J116" s="544" t="s">
        <v>625</v>
      </c>
      <c r="K116" s="540">
        <f>'Ф 2 ИП (С)'!K122</f>
        <v>67069.879944102169</v>
      </c>
      <c r="L116" s="540">
        <f>'Ф 2 ИП (С)'!L122</f>
        <v>58857.8</v>
      </c>
      <c r="M116" s="540">
        <f>'Ф 2 ИП (С)'!M122</f>
        <v>0</v>
      </c>
      <c r="N116" s="540">
        <f>'Ф 2 ИП (С)'!N122</f>
        <v>0</v>
      </c>
      <c r="O116" s="540">
        <f>'Ф 2 ИП (С)'!O122</f>
        <v>6055.2904639999997</v>
      </c>
      <c r="P116" s="540">
        <f>'Ф 2 ИП (С)'!P122</f>
        <v>0</v>
      </c>
      <c r="Q116" s="540">
        <f>'Ф 2 ИП (С)'!Q122</f>
        <v>57474.816931442168</v>
      </c>
      <c r="R116" s="540">
        <f>'Ф 2 ИП (С)'!R122</f>
        <v>3539.7725486599966</v>
      </c>
      <c r="S116" s="540">
        <f>'Ф 2 ИП (С)'!S122</f>
        <v>0</v>
      </c>
      <c r="T116" s="540">
        <f>'Ф 2 ИП (С)'!T122</f>
        <v>0</v>
      </c>
      <c r="U116" s="540">
        <f>'Ф 2 ИП (С)'!U122</f>
        <v>0</v>
      </c>
      <c r="V116" s="540">
        <f>'Ф 2 ИП (С)'!V122</f>
        <v>6.3664629124104977E-12</v>
      </c>
      <c r="W116" s="540">
        <f>'Ф 2 ИП (С)'!W122</f>
        <v>0</v>
      </c>
      <c r="X116" s="540">
        <f>'Ф 2 ИП (С)'!X122</f>
        <v>0</v>
      </c>
      <c r="Y116" s="540">
        <f>'Ф 2 ИП (С)'!Y122</f>
        <v>0</v>
      </c>
      <c r="Z116" s="540">
        <f>'Ф 2 ИП (С)'!Z122</f>
        <v>0</v>
      </c>
      <c r="AA116" s="540">
        <f>'Ф 2 ИП (С)'!AA122</f>
        <v>0</v>
      </c>
      <c r="AB116" s="540">
        <f>'Ф 2 ИП (С)'!AB122</f>
        <v>0</v>
      </c>
      <c r="AC116" s="540">
        <f>'Ф 2 ИП (С)'!AC122</f>
        <v>0</v>
      </c>
      <c r="AD116" s="540">
        <f>'Ф 2 ИП (С)'!AD122</f>
        <v>0</v>
      </c>
      <c r="AE116" s="540">
        <f>'Ф 2 ИП (С)'!AE122</f>
        <v>0</v>
      </c>
      <c r="AF116" s="540">
        <f>'Ф 2 ИП (С)'!AF122</f>
        <v>0</v>
      </c>
      <c r="AG116" s="540">
        <f>'Ф 2 ИП (С)'!AG122</f>
        <v>0</v>
      </c>
      <c r="AH116" s="540">
        <f>'Ф 2 ИП (С)'!AH122</f>
        <v>0</v>
      </c>
      <c r="AI116" s="540">
        <f>'Ф 2 ИП (С)'!AI122</f>
        <v>0</v>
      </c>
      <c r="AJ116" s="540">
        <f>'Ф 2 ИП (С)'!AJ122</f>
        <v>0</v>
      </c>
      <c r="AK116" s="540">
        <f>'Ф 2 ИП (С)'!AK122</f>
        <v>0</v>
      </c>
      <c r="AL116" s="540">
        <f>'Ф 2 ИП (С)'!AL122</f>
        <v>0</v>
      </c>
      <c r="AM116" s="540">
        <f>'Ф 2 ИП (С)'!AM122</f>
        <v>0</v>
      </c>
      <c r="AN116" s="540">
        <f>'Ф 2 ИП (С)'!AN122</f>
        <v>0</v>
      </c>
      <c r="AO116" s="624">
        <f>'Ф 2 ИП (С)'!AO122</f>
        <v>0</v>
      </c>
      <c r="AP116" s="562"/>
      <c r="AQ116" s="671"/>
    </row>
    <row r="117" spans="1:43" s="217" customFormat="1" ht="409.5" x14ac:dyDescent="0.2">
      <c r="A117" s="915"/>
      <c r="B117" s="874"/>
      <c r="C117" s="917"/>
      <c r="D117" s="216" t="s">
        <v>977</v>
      </c>
      <c r="E117" s="140" t="s">
        <v>796</v>
      </c>
      <c r="F117" s="140" t="s">
        <v>797</v>
      </c>
      <c r="G117" s="140" t="s">
        <v>978</v>
      </c>
      <c r="H117" s="140" t="s">
        <v>979</v>
      </c>
      <c r="I117" s="544" t="s">
        <v>418</v>
      </c>
      <c r="J117" s="544" t="s">
        <v>625</v>
      </c>
      <c r="K117" s="540">
        <f>'Ф 2 ИП (С)'!K123</f>
        <v>22688.038232401963</v>
      </c>
      <c r="L117" s="540">
        <f>'Ф 2 ИП (С)'!L123</f>
        <v>19910.099999999999</v>
      </c>
      <c r="M117" s="540">
        <f>'Ф 2 ИП (С)'!M123</f>
        <v>0</v>
      </c>
      <c r="N117" s="540">
        <f>'Ф 2 ИП (С)'!N123</f>
        <v>0</v>
      </c>
      <c r="O117" s="540">
        <f>'Ф 2 ИП (С)'!O123</f>
        <v>2048.3510879999999</v>
      </c>
      <c r="P117" s="540">
        <f>'Ф 2 ИП (С)'!P123</f>
        <v>0</v>
      </c>
      <c r="Q117" s="540">
        <f>'Ф 2 ИП (С)'!Q123</f>
        <v>19442.27192634972</v>
      </c>
      <c r="R117" s="540">
        <f>'Ф 2 ИП (С)'!R123</f>
        <v>1197.4152180522444</v>
      </c>
      <c r="S117" s="540">
        <f>'Ф 2 ИП (С)'!S123</f>
        <v>0</v>
      </c>
      <c r="T117" s="540">
        <f>'Ф 2 ИП (С)'!T123</f>
        <v>0</v>
      </c>
      <c r="U117" s="540">
        <f>'Ф 2 ИП (С)'!U123</f>
        <v>0</v>
      </c>
      <c r="V117" s="540">
        <f>'Ф 2 ИП (С)'!V123</f>
        <v>-1.1368683772161603E-12</v>
      </c>
      <c r="W117" s="540">
        <f>'Ф 2 ИП (С)'!W123</f>
        <v>0</v>
      </c>
      <c r="X117" s="540">
        <f>'Ф 2 ИП (С)'!X123</f>
        <v>0</v>
      </c>
      <c r="Y117" s="540">
        <f>'Ф 2 ИП (С)'!Y123</f>
        <v>0</v>
      </c>
      <c r="Z117" s="540">
        <f>'Ф 2 ИП (С)'!Z123</f>
        <v>0</v>
      </c>
      <c r="AA117" s="540">
        <f>'Ф 2 ИП (С)'!AA123</f>
        <v>0</v>
      </c>
      <c r="AB117" s="540">
        <f>'Ф 2 ИП (С)'!AB123</f>
        <v>0</v>
      </c>
      <c r="AC117" s="540">
        <f>'Ф 2 ИП (С)'!AC123</f>
        <v>0</v>
      </c>
      <c r="AD117" s="540">
        <f>'Ф 2 ИП (С)'!AD123</f>
        <v>0</v>
      </c>
      <c r="AE117" s="540">
        <f>'Ф 2 ИП (С)'!AE123</f>
        <v>0</v>
      </c>
      <c r="AF117" s="540">
        <f>'Ф 2 ИП (С)'!AF123</f>
        <v>0</v>
      </c>
      <c r="AG117" s="540">
        <f>'Ф 2 ИП (С)'!AG123</f>
        <v>0</v>
      </c>
      <c r="AH117" s="540">
        <f>'Ф 2 ИП (С)'!AH123</f>
        <v>0</v>
      </c>
      <c r="AI117" s="540">
        <f>'Ф 2 ИП (С)'!AI123</f>
        <v>0</v>
      </c>
      <c r="AJ117" s="540">
        <f>'Ф 2 ИП (С)'!AJ123</f>
        <v>0</v>
      </c>
      <c r="AK117" s="540">
        <f>'Ф 2 ИП (С)'!AK123</f>
        <v>0</v>
      </c>
      <c r="AL117" s="540">
        <f>'Ф 2 ИП (С)'!AL123</f>
        <v>0</v>
      </c>
      <c r="AM117" s="540">
        <f>'Ф 2 ИП (С)'!AM123</f>
        <v>0</v>
      </c>
      <c r="AN117" s="540">
        <f>'Ф 2 ИП (С)'!AN123</f>
        <v>0</v>
      </c>
      <c r="AO117" s="624">
        <f>'Ф 2 ИП (С)'!AO123</f>
        <v>0</v>
      </c>
      <c r="AP117" s="562"/>
      <c r="AQ117" s="671"/>
    </row>
    <row r="118" spans="1:43" s="217" customFormat="1" ht="247.5" x14ac:dyDescent="0.2">
      <c r="A118" s="914" t="s">
        <v>980</v>
      </c>
      <c r="B118" s="873" t="s">
        <v>981</v>
      </c>
      <c r="C118" s="916"/>
      <c r="D118" s="216" t="s">
        <v>982</v>
      </c>
      <c r="E118" s="140" t="s">
        <v>796</v>
      </c>
      <c r="F118" s="140" t="s">
        <v>797</v>
      </c>
      <c r="G118" s="140" t="s">
        <v>983</v>
      </c>
      <c r="H118" s="140" t="s">
        <v>984</v>
      </c>
      <c r="I118" s="544" t="s">
        <v>418</v>
      </c>
      <c r="J118" s="544" t="s">
        <v>625</v>
      </c>
      <c r="K118" s="540">
        <f>'Ф 2 ИП (С)'!K124</f>
        <v>75752.711517998483</v>
      </c>
      <c r="L118" s="540">
        <f>'Ф 2 ИП (С)'!L124</f>
        <v>66477.5</v>
      </c>
      <c r="M118" s="540">
        <f>'Ф 2 ИП (С)'!M124</f>
        <v>0</v>
      </c>
      <c r="N118" s="540">
        <f>'Ф 2 ИП (С)'!N124</f>
        <v>0</v>
      </c>
      <c r="O118" s="540">
        <f>'Ф 2 ИП (С)'!O124</f>
        <v>6839.2052000000003</v>
      </c>
      <c r="P118" s="540">
        <f>'Ф 2 ИП (С)'!P124</f>
        <v>0</v>
      </c>
      <c r="Q118" s="540">
        <f>'Ф 2 ИП (С)'!Q124</f>
        <v>64915.476666813003</v>
      </c>
      <c r="R118" s="540">
        <f>'Ф 2 ИП (С)'!R124</f>
        <v>3998.0296511854826</v>
      </c>
      <c r="S118" s="540">
        <f>'Ф 2 ИП (С)'!S124</f>
        <v>0</v>
      </c>
      <c r="T118" s="540">
        <f>'Ф 2 ИП (С)'!T124</f>
        <v>0</v>
      </c>
      <c r="U118" s="540">
        <f>'Ф 2 ИП (С)'!U124</f>
        <v>0</v>
      </c>
      <c r="V118" s="540">
        <f>'Ф 2 ИП (С)'!V124</f>
        <v>4.5474735088646412E-13</v>
      </c>
      <c r="W118" s="540">
        <f>'Ф 2 ИП (С)'!W124</f>
        <v>0</v>
      </c>
      <c r="X118" s="540">
        <f>'Ф 2 ИП (С)'!X124</f>
        <v>0</v>
      </c>
      <c r="Y118" s="540">
        <f>'Ф 2 ИП (С)'!Y124</f>
        <v>0</v>
      </c>
      <c r="Z118" s="540">
        <f>'Ф 2 ИП (С)'!Z124</f>
        <v>0</v>
      </c>
      <c r="AA118" s="540">
        <f>'Ф 2 ИП (С)'!AA124</f>
        <v>0</v>
      </c>
      <c r="AB118" s="540">
        <f>'Ф 2 ИП (С)'!AB124</f>
        <v>0</v>
      </c>
      <c r="AC118" s="540">
        <f>'Ф 2 ИП (С)'!AC124</f>
        <v>0</v>
      </c>
      <c r="AD118" s="540">
        <f>'Ф 2 ИП (С)'!AD124</f>
        <v>0</v>
      </c>
      <c r="AE118" s="540">
        <f>'Ф 2 ИП (С)'!AE124</f>
        <v>0</v>
      </c>
      <c r="AF118" s="540">
        <f>'Ф 2 ИП (С)'!AF124</f>
        <v>0</v>
      </c>
      <c r="AG118" s="540">
        <f>'Ф 2 ИП (С)'!AG124</f>
        <v>0</v>
      </c>
      <c r="AH118" s="540">
        <f>'Ф 2 ИП (С)'!AH124</f>
        <v>0</v>
      </c>
      <c r="AI118" s="540">
        <f>'Ф 2 ИП (С)'!AI124</f>
        <v>0</v>
      </c>
      <c r="AJ118" s="540">
        <f>'Ф 2 ИП (С)'!AJ124</f>
        <v>0</v>
      </c>
      <c r="AK118" s="540">
        <f>'Ф 2 ИП (С)'!AK124</f>
        <v>0</v>
      </c>
      <c r="AL118" s="540">
        <f>'Ф 2 ИП (С)'!AL124</f>
        <v>0</v>
      </c>
      <c r="AM118" s="540">
        <f>'Ф 2 ИП (С)'!AM124</f>
        <v>0</v>
      </c>
      <c r="AN118" s="540">
        <f>'Ф 2 ИП (С)'!AN124</f>
        <v>0</v>
      </c>
      <c r="AO118" s="624">
        <f>'Ф 2 ИП (С)'!AO124</f>
        <v>0</v>
      </c>
      <c r="AP118" s="562"/>
      <c r="AQ118" s="671"/>
    </row>
    <row r="119" spans="1:43" s="217" customFormat="1" ht="191.25" x14ac:dyDescent="0.2">
      <c r="A119" s="915"/>
      <c r="B119" s="874"/>
      <c r="C119" s="917"/>
      <c r="D119" s="216" t="s">
        <v>985</v>
      </c>
      <c r="E119" s="140"/>
      <c r="F119" s="140"/>
      <c r="G119" s="140" t="s">
        <v>986</v>
      </c>
      <c r="H119" s="140" t="s">
        <v>987</v>
      </c>
      <c r="I119" s="544" t="s">
        <v>418</v>
      </c>
      <c r="J119" s="544" t="s">
        <v>625</v>
      </c>
      <c r="K119" s="540">
        <f>'Ф 2 ИП (С)'!K125</f>
        <v>18197.059910961118</v>
      </c>
      <c r="L119" s="540">
        <f>'Ф 2 ИП (С)'!L125</f>
        <v>15969</v>
      </c>
      <c r="M119" s="540">
        <f>'Ф 2 ИП (С)'!M125</f>
        <v>0</v>
      </c>
      <c r="N119" s="540">
        <f>'Ф 2 ИП (С)'!N125</f>
        <v>0</v>
      </c>
      <c r="O119" s="540">
        <f>'Ф 2 ИП (С)'!O125</f>
        <v>1642.8907199999999</v>
      </c>
      <c r="P119" s="540">
        <f>'Ф 2 ИП (С)'!P125</f>
        <v>0</v>
      </c>
      <c r="Q119" s="540">
        <f>'Ф 2 ИП (С)'!Q125</f>
        <v>15593.7760429068</v>
      </c>
      <c r="R119" s="540">
        <f>'Ф 2 ИП (С)'!R125</f>
        <v>960.39314805431877</v>
      </c>
      <c r="S119" s="540">
        <f>'Ф 2 ИП (С)'!S125</f>
        <v>0</v>
      </c>
      <c r="T119" s="540">
        <f>'Ф 2 ИП (С)'!T125</f>
        <v>0</v>
      </c>
      <c r="U119" s="540">
        <f>'Ф 2 ИП (С)'!U125</f>
        <v>0</v>
      </c>
      <c r="V119" s="540">
        <f>'Ф 2 ИП (С)'!V125</f>
        <v>-9.0949470177292824E-13</v>
      </c>
      <c r="W119" s="540">
        <f>'Ф 2 ИП (С)'!W125</f>
        <v>0</v>
      </c>
      <c r="X119" s="540">
        <f>'Ф 2 ИП (С)'!X125</f>
        <v>0</v>
      </c>
      <c r="Y119" s="540">
        <f>'Ф 2 ИП (С)'!Y125</f>
        <v>0</v>
      </c>
      <c r="Z119" s="540">
        <f>'Ф 2 ИП (С)'!Z125</f>
        <v>0</v>
      </c>
      <c r="AA119" s="540">
        <f>'Ф 2 ИП (С)'!AA125</f>
        <v>0</v>
      </c>
      <c r="AB119" s="540">
        <f>'Ф 2 ИП (С)'!AB125</f>
        <v>0</v>
      </c>
      <c r="AC119" s="540">
        <f>'Ф 2 ИП (С)'!AC125</f>
        <v>0</v>
      </c>
      <c r="AD119" s="540">
        <f>'Ф 2 ИП (С)'!AD125</f>
        <v>0</v>
      </c>
      <c r="AE119" s="540">
        <f>'Ф 2 ИП (С)'!AE125</f>
        <v>0</v>
      </c>
      <c r="AF119" s="540">
        <f>'Ф 2 ИП (С)'!AF125</f>
        <v>0</v>
      </c>
      <c r="AG119" s="540">
        <f>'Ф 2 ИП (С)'!AG125</f>
        <v>0</v>
      </c>
      <c r="AH119" s="540">
        <f>'Ф 2 ИП (С)'!AH125</f>
        <v>0</v>
      </c>
      <c r="AI119" s="540">
        <f>'Ф 2 ИП (С)'!AI125</f>
        <v>0</v>
      </c>
      <c r="AJ119" s="540">
        <f>'Ф 2 ИП (С)'!AJ125</f>
        <v>0</v>
      </c>
      <c r="AK119" s="540">
        <f>'Ф 2 ИП (С)'!AK125</f>
        <v>0</v>
      </c>
      <c r="AL119" s="540">
        <f>'Ф 2 ИП (С)'!AL125</f>
        <v>0</v>
      </c>
      <c r="AM119" s="540">
        <f>'Ф 2 ИП (С)'!AM125</f>
        <v>0</v>
      </c>
      <c r="AN119" s="540">
        <f>'Ф 2 ИП (С)'!AN125</f>
        <v>0</v>
      </c>
      <c r="AO119" s="624">
        <f>'Ф 2 ИП (С)'!AO125</f>
        <v>0</v>
      </c>
      <c r="AP119" s="562"/>
      <c r="AQ119" s="671"/>
    </row>
    <row r="120" spans="1:43" s="217" customFormat="1" ht="67.5" x14ac:dyDescent="0.2">
      <c r="A120" s="914" t="s">
        <v>988</v>
      </c>
      <c r="B120" s="873" t="s">
        <v>989</v>
      </c>
      <c r="C120" s="916"/>
      <c r="D120" s="216" t="s">
        <v>990</v>
      </c>
      <c r="E120" s="140" t="s">
        <v>796</v>
      </c>
      <c r="F120" s="140" t="s">
        <v>797</v>
      </c>
      <c r="G120" s="140" t="s">
        <v>991</v>
      </c>
      <c r="H120" s="140" t="s">
        <v>991</v>
      </c>
      <c r="I120" s="544" t="s">
        <v>418</v>
      </c>
      <c r="J120" s="544" t="s">
        <v>625</v>
      </c>
      <c r="K120" s="540">
        <f>SUMIFS('Ф 2 ИП (С)'!K:K,'Ф 2 ИП (С)'!$B:$B,$B120,'Ф 2 ИП (С)'!$D:$D,$D120)</f>
        <v>95408.134336721385</v>
      </c>
      <c r="L120" s="540">
        <f>SUMIFS('Ф 2 ИП (С)'!L:L,'Ф 2 ИП (С)'!$B:$B,$B120,'Ф 2 ИП (С)'!$D:$D,$D120)</f>
        <v>83726.3</v>
      </c>
      <c r="M120" s="540">
        <f>SUMIFS('Ф 2 ИП (С)'!M:M,'Ф 2 ИП (С)'!$B:$B,$B120,'Ф 2 ИП (С)'!$D:$D,$D120)</f>
        <v>0</v>
      </c>
      <c r="N120" s="540">
        <f>SUMIFS('Ф 2 ИП (С)'!N:N,'Ф 2 ИП (С)'!$B:$B,$B120,'Ф 2 ИП (С)'!$D:$D,$D120)</f>
        <v>0</v>
      </c>
      <c r="O120" s="540">
        <f>SUMIFS('Ф 2 ИП (С)'!O:O,'Ф 2 ИП (С)'!$B:$B,$B120,'Ф 2 ИП (С)'!$D:$D,$D120)</f>
        <v>8613.7617440000013</v>
      </c>
      <c r="P120" s="540">
        <f>SUMIFS('Ф 2 ИП (С)'!P:P,'Ф 2 ИП (С)'!$B:$B,$B120,'Ф 2 ИП (С)'!$D:$D,$D120)</f>
        <v>0</v>
      </c>
      <c r="Q120" s="540">
        <f>SUMIFS('Ф 2 ИП (С)'!Q:Q,'Ф 2 ИП (С)'!$B:$B,$B120,'Ф 2 ИП (С)'!$D:$D,$D120)</f>
        <v>81758.981219940353</v>
      </c>
      <c r="R120" s="540">
        <f>SUMIFS('Ф 2 ИП (С)'!R:R,'Ф 2 ИП (С)'!$B:$B,$B120,'Ф 2 ИП (С)'!$D:$D,$D120)</f>
        <v>5035.3913727810332</v>
      </c>
      <c r="S120" s="540">
        <f>SUMIFS('Ф 2 ИП (С)'!S:S,'Ф 2 ИП (С)'!$B:$B,$B120,'Ф 2 ИП (С)'!$D:$D,$D120)</f>
        <v>0</v>
      </c>
      <c r="T120" s="540">
        <f>SUMIFS('Ф 2 ИП (С)'!T:T,'Ф 2 ИП (С)'!$B:$B,$B120,'Ф 2 ИП (С)'!$D:$D,$D120)</f>
        <v>0</v>
      </c>
      <c r="U120" s="540">
        <f>SUMIFS('Ф 2 ИП (С)'!U:U,'Ф 2 ИП (С)'!$B:$B,$B120,'Ф 2 ИП (С)'!$D:$D,$D120)</f>
        <v>0</v>
      </c>
      <c r="V120" s="540">
        <f>SUMIFS('Ф 2 ИП (С)'!V:V,'Ф 2 ИП (С)'!$B:$B,$B120,'Ф 2 ИП (С)'!$D:$D,$D120)</f>
        <v>-4.5474735088646412E-12</v>
      </c>
      <c r="W120" s="540">
        <f>SUMIFS('Ф 2 ИП (С)'!W:W,'Ф 2 ИП (С)'!$B:$B,$B120,'Ф 2 ИП (С)'!$D:$D,$D120)</f>
        <v>0</v>
      </c>
      <c r="X120" s="540">
        <f>SUMIFS('Ф 2 ИП (С)'!X:X,'Ф 2 ИП (С)'!$B:$B,$B120,'Ф 2 ИП (С)'!$D:$D,$D120)</f>
        <v>0</v>
      </c>
      <c r="Y120" s="540">
        <f>SUMIFS('Ф 2 ИП (С)'!Y:Y,'Ф 2 ИП (С)'!$B:$B,$B120,'Ф 2 ИП (С)'!$D:$D,$D120)</f>
        <v>0</v>
      </c>
      <c r="Z120" s="540">
        <f>SUMIFS('Ф 2 ИП (С)'!Z:Z,'Ф 2 ИП (С)'!$B:$B,$B120,'Ф 2 ИП (С)'!$D:$D,$D120)</f>
        <v>0</v>
      </c>
      <c r="AA120" s="540">
        <f>SUMIFS('Ф 2 ИП (С)'!AA:AA,'Ф 2 ИП (С)'!$B:$B,$B120,'Ф 2 ИП (С)'!$D:$D,$D120)</f>
        <v>0</v>
      </c>
      <c r="AB120" s="540">
        <f>SUMIFS('Ф 2 ИП (С)'!AB:AB,'Ф 2 ИП (С)'!$B:$B,$B120,'Ф 2 ИП (С)'!$D:$D,$D120)</f>
        <v>0</v>
      </c>
      <c r="AC120" s="540">
        <f>SUMIFS('Ф 2 ИП (С)'!AC:AC,'Ф 2 ИП (С)'!$B:$B,$B120,'Ф 2 ИП (С)'!$D:$D,$D120)</f>
        <v>0</v>
      </c>
      <c r="AD120" s="540">
        <f>SUMIFS('Ф 2 ИП (С)'!AD:AD,'Ф 2 ИП (С)'!$B:$B,$B120,'Ф 2 ИП (С)'!$D:$D,$D120)</f>
        <v>0</v>
      </c>
      <c r="AE120" s="540">
        <f>SUMIFS('Ф 2 ИП (С)'!AE:AE,'Ф 2 ИП (С)'!$B:$B,$B120,'Ф 2 ИП (С)'!$D:$D,$D120)</f>
        <v>0</v>
      </c>
      <c r="AF120" s="540">
        <f>SUMIFS('Ф 2 ИП (С)'!AF:AF,'Ф 2 ИП (С)'!$B:$B,$B120,'Ф 2 ИП (С)'!$D:$D,$D120)</f>
        <v>0</v>
      </c>
      <c r="AG120" s="540">
        <f>SUMIFS('Ф 2 ИП (С)'!AG:AG,'Ф 2 ИП (С)'!$B:$B,$B120,'Ф 2 ИП (С)'!$D:$D,$D120)</f>
        <v>0</v>
      </c>
      <c r="AH120" s="540">
        <f>SUMIFS('Ф 2 ИП (С)'!AH:AH,'Ф 2 ИП (С)'!$B:$B,$B120,'Ф 2 ИП (С)'!$D:$D,$D120)</f>
        <v>0</v>
      </c>
      <c r="AI120" s="540">
        <f>SUMIFS('Ф 2 ИП (С)'!AI:AI,'Ф 2 ИП (С)'!$B:$B,$B120,'Ф 2 ИП (С)'!$D:$D,$D120)</f>
        <v>0</v>
      </c>
      <c r="AJ120" s="540">
        <f>SUMIFS('Ф 2 ИП (С)'!AJ:AJ,'Ф 2 ИП (С)'!$B:$B,$B120,'Ф 2 ИП (С)'!$D:$D,$D120)</f>
        <v>0</v>
      </c>
      <c r="AK120" s="540">
        <f>SUMIFS('Ф 2 ИП (С)'!AK:AK,'Ф 2 ИП (С)'!$B:$B,$B120,'Ф 2 ИП (С)'!$D:$D,$D120)</f>
        <v>0</v>
      </c>
      <c r="AL120" s="540">
        <f>SUMIFS('Ф 2 ИП (С)'!AL:AL,'Ф 2 ИП (С)'!$B:$B,$B120,'Ф 2 ИП (С)'!$D:$D,$D120)</f>
        <v>0</v>
      </c>
      <c r="AM120" s="540">
        <f>SUMIFS('Ф 2 ИП (С)'!AM:AM,'Ф 2 ИП (С)'!$B:$B,$B120,'Ф 2 ИП (С)'!$D:$D,$D120)</f>
        <v>0</v>
      </c>
      <c r="AN120" s="540">
        <f>SUMIFS('Ф 2 ИП (С)'!AN:AN,'Ф 2 ИП (С)'!$B:$B,$B120,'Ф 2 ИП (С)'!$D:$D,$D120)</f>
        <v>0</v>
      </c>
      <c r="AO120" s="624">
        <f>SUMIFS('Ф 2 ИП (С)'!AO:AO,'Ф 2 ИП (С)'!$B:$B,$B120,'Ф 2 ИП (С)'!$D:$D,$D120)</f>
        <v>0</v>
      </c>
      <c r="AP120" s="562"/>
      <c r="AQ120" s="671"/>
    </row>
    <row r="121" spans="1:43" s="217" customFormat="1" ht="409.5" x14ac:dyDescent="0.2">
      <c r="A121" s="915"/>
      <c r="B121" s="874"/>
      <c r="C121" s="917"/>
      <c r="D121" s="216" t="s">
        <v>992</v>
      </c>
      <c r="E121" s="140"/>
      <c r="F121" s="140"/>
      <c r="G121" s="140" t="s">
        <v>993</v>
      </c>
      <c r="H121" s="140" t="s">
        <v>994</v>
      </c>
      <c r="I121" s="544" t="s">
        <v>418</v>
      </c>
      <c r="J121" s="544" t="s">
        <v>621</v>
      </c>
      <c r="K121" s="540">
        <f>'Ф 2 ИП (С)'!K127</f>
        <v>26124.6219211432</v>
      </c>
      <c r="L121" s="540">
        <f>'Ф 2 ИП (С)'!L127</f>
        <v>23902</v>
      </c>
      <c r="M121" s="540">
        <f>'Ф 2 ИП (С)'!M127</f>
        <v>0</v>
      </c>
      <c r="N121" s="540">
        <f>'Ф 2 ИП (С)'!N127</f>
        <v>0</v>
      </c>
      <c r="O121" s="540">
        <f>'Ф 2 ИП (С)'!O127</f>
        <v>2459.0377600000002</v>
      </c>
      <c r="P121" s="540">
        <f>'Ф 2 ИП (С)'!P127</f>
        <v>22292.6209752</v>
      </c>
      <c r="Q121" s="540">
        <f>'Ф 2 ИП (С)'!Q127</f>
        <v>1372.9631859432002</v>
      </c>
      <c r="R121" s="540">
        <f>'Ф 2 ИП (С)'!R127</f>
        <v>0</v>
      </c>
      <c r="S121" s="540">
        <f>'Ф 2 ИП (С)'!S127</f>
        <v>0</v>
      </c>
      <c r="T121" s="540">
        <f>'Ф 2 ИП (С)'!T127</f>
        <v>0</v>
      </c>
      <c r="U121" s="540">
        <f>'Ф 2 ИП (С)'!U127</f>
        <v>0</v>
      </c>
      <c r="V121" s="540">
        <f>'Ф 2 ИП (С)'!V127</f>
        <v>9.0949470177292824E-13</v>
      </c>
      <c r="W121" s="540">
        <f>'Ф 2 ИП (С)'!W127</f>
        <v>0</v>
      </c>
      <c r="X121" s="540">
        <f>'Ф 2 ИП (С)'!X127</f>
        <v>0</v>
      </c>
      <c r="Y121" s="540">
        <f>'Ф 2 ИП (С)'!Y127</f>
        <v>0</v>
      </c>
      <c r="Z121" s="540">
        <f>'Ф 2 ИП (С)'!Z127</f>
        <v>0</v>
      </c>
      <c r="AA121" s="540">
        <f>'Ф 2 ИП (С)'!AA127</f>
        <v>0</v>
      </c>
      <c r="AB121" s="540">
        <f>'Ф 2 ИП (С)'!AB127</f>
        <v>0</v>
      </c>
      <c r="AC121" s="540">
        <f>'Ф 2 ИП (С)'!AC127</f>
        <v>0</v>
      </c>
      <c r="AD121" s="540">
        <f>'Ф 2 ИП (С)'!AD127</f>
        <v>0</v>
      </c>
      <c r="AE121" s="540">
        <f>'Ф 2 ИП (С)'!AE127</f>
        <v>0</v>
      </c>
      <c r="AF121" s="540">
        <f>'Ф 2 ИП (С)'!AF127</f>
        <v>0</v>
      </c>
      <c r="AG121" s="540">
        <f>'Ф 2 ИП (С)'!AG127</f>
        <v>0</v>
      </c>
      <c r="AH121" s="540">
        <f>'Ф 2 ИП (С)'!AH127</f>
        <v>0</v>
      </c>
      <c r="AI121" s="540">
        <f>'Ф 2 ИП (С)'!AI127</f>
        <v>0</v>
      </c>
      <c r="AJ121" s="540">
        <f>'Ф 2 ИП (С)'!AJ127</f>
        <v>0</v>
      </c>
      <c r="AK121" s="540">
        <f>'Ф 2 ИП (С)'!AK127</f>
        <v>0</v>
      </c>
      <c r="AL121" s="540">
        <f>'Ф 2 ИП (С)'!AL127</f>
        <v>0</v>
      </c>
      <c r="AM121" s="540">
        <f>'Ф 2 ИП (С)'!AM127</f>
        <v>0</v>
      </c>
      <c r="AN121" s="540">
        <f>'Ф 2 ИП (С)'!AN127</f>
        <v>0</v>
      </c>
      <c r="AO121" s="624">
        <f>'Ф 2 ИП (С)'!AO127</f>
        <v>0</v>
      </c>
      <c r="AP121" s="562"/>
      <c r="AQ121" s="671"/>
    </row>
    <row r="122" spans="1:43" s="217" customFormat="1" x14ac:dyDescent="0.2">
      <c r="A122" s="228" t="s">
        <v>995</v>
      </c>
      <c r="B122" s="216" t="s">
        <v>996</v>
      </c>
      <c r="C122" s="233"/>
      <c r="D122" s="216" t="s">
        <v>997</v>
      </c>
      <c r="E122" s="140" t="s">
        <v>796</v>
      </c>
      <c r="F122" s="140" t="s">
        <v>797</v>
      </c>
      <c r="G122" s="140" t="s">
        <v>998</v>
      </c>
      <c r="H122" s="140" t="s">
        <v>999</v>
      </c>
      <c r="I122" s="544" t="s">
        <v>418</v>
      </c>
      <c r="J122" s="544" t="s">
        <v>627</v>
      </c>
      <c r="K122" s="540">
        <f>SUMIFS('Ф 2 ИП (С)'!K:K,'Ф 2 ИП (С)'!$B:$B,$B122,'Ф 2 ИП (С)'!$D:$D,$D122)</f>
        <v>231.12172179053329</v>
      </c>
      <c r="L122" s="540">
        <f>SUMIFS('Ф 2 ИП (С)'!L:L,'Ф 2 ИП (С)'!$B:$B,$B122,'Ф 2 ИП (С)'!$D:$D,$D122)</f>
        <v>186.5</v>
      </c>
      <c r="M122" s="540">
        <f>SUMIFS('Ф 2 ИП (С)'!M:M,'Ф 2 ИП (С)'!$B:$B,$B122,'Ф 2 ИП (С)'!$D:$D,$D122)</f>
        <v>0</v>
      </c>
      <c r="N122" s="540">
        <f>SUMIFS('Ф 2 ИП (С)'!N:N,'Ф 2 ИП (С)'!$B:$B,$B122,'Ф 2 ИП (С)'!$D:$D,$D122)</f>
        <v>0</v>
      </c>
      <c r="O122" s="540">
        <f>SUMIFS('Ф 2 ИП (С)'!O:O,'Ф 2 ИП (С)'!$B:$B,$B122,'Ф 2 ИП (С)'!$D:$D,$D122)</f>
        <v>19.18712</v>
      </c>
      <c r="P122" s="540">
        <f>SUMIFS('Ф 2 ИП (С)'!P:P,'Ф 2 ИП (С)'!$B:$B,$B122,'Ф 2 ИП (С)'!$D:$D,$D122)</f>
        <v>0</v>
      </c>
      <c r="Q122" s="540">
        <f>SUMIFS('Ф 2 ИП (С)'!Q:Q,'Ф 2 ИП (С)'!$B:$B,$B122,'Ф 2 ИП (С)'!$D:$D,$D122)</f>
        <v>0</v>
      </c>
      <c r="R122" s="540">
        <f>SUMIFS('Ф 2 ИП (С)'!R:R,'Ф 2 ИП (С)'!$B:$B,$B122,'Ф 2 ИП (С)'!$D:$D,$D122)</f>
        <v>0</v>
      </c>
      <c r="S122" s="540">
        <f>SUMIFS('Ф 2 ИП (С)'!S:S,'Ф 2 ИП (С)'!$B:$B,$B122,'Ф 2 ИП (С)'!$D:$D,$D122)</f>
        <v>199.63917717288558</v>
      </c>
      <c r="T122" s="540">
        <f>SUMIFS('Ф 2 ИП (С)'!T:T,'Ф 2 ИП (С)'!$B:$B,$B122,'Ф 2 ИП (С)'!$D:$D,$D122)</f>
        <v>12.295424617647718</v>
      </c>
      <c r="U122" s="540">
        <f>SUMIFS('Ф 2 ИП (С)'!U:U,'Ф 2 ИП (С)'!$B:$B,$B122,'Ф 2 ИП (С)'!$D:$D,$D122)</f>
        <v>0</v>
      </c>
      <c r="V122" s="540">
        <f>SUMIFS('Ф 2 ИП (С)'!V:V,'Ф 2 ИП (С)'!$B:$B,$B122,'Ф 2 ИП (С)'!$D:$D,$D122)</f>
        <v>-7.1054273576010019E-15</v>
      </c>
      <c r="W122" s="540">
        <f>SUMIFS('Ф 2 ИП (С)'!W:W,'Ф 2 ИП (С)'!$B:$B,$B122,'Ф 2 ИП (С)'!$D:$D,$D122)</f>
        <v>0</v>
      </c>
      <c r="X122" s="540">
        <f>SUMIFS('Ф 2 ИП (С)'!X:X,'Ф 2 ИП (С)'!$B:$B,$B122,'Ф 2 ИП (С)'!$D:$D,$D122)</f>
        <v>0</v>
      </c>
      <c r="Y122" s="540">
        <f>SUMIFS('Ф 2 ИП (С)'!Y:Y,'Ф 2 ИП (С)'!$B:$B,$B122,'Ф 2 ИП (С)'!$D:$D,$D122)</f>
        <v>0</v>
      </c>
      <c r="Z122" s="540">
        <f>SUMIFS('Ф 2 ИП (С)'!Z:Z,'Ф 2 ИП (С)'!$B:$B,$B122,'Ф 2 ИП (С)'!$D:$D,$D122)</f>
        <v>0</v>
      </c>
      <c r="AA122" s="540">
        <f>SUMIFS('Ф 2 ИП (С)'!AA:AA,'Ф 2 ИП (С)'!$B:$B,$B122,'Ф 2 ИП (С)'!$D:$D,$D122)</f>
        <v>0</v>
      </c>
      <c r="AB122" s="540">
        <f>SUMIFS('Ф 2 ИП (С)'!AB:AB,'Ф 2 ИП (С)'!$B:$B,$B122,'Ф 2 ИП (С)'!$D:$D,$D122)</f>
        <v>0</v>
      </c>
      <c r="AC122" s="540">
        <f>SUMIFS('Ф 2 ИП (С)'!AC:AC,'Ф 2 ИП (С)'!$B:$B,$B122,'Ф 2 ИП (С)'!$D:$D,$D122)</f>
        <v>0</v>
      </c>
      <c r="AD122" s="540">
        <f>SUMIFS('Ф 2 ИП (С)'!AD:AD,'Ф 2 ИП (С)'!$B:$B,$B122,'Ф 2 ИП (С)'!$D:$D,$D122)</f>
        <v>0</v>
      </c>
      <c r="AE122" s="540">
        <f>SUMIFS('Ф 2 ИП (С)'!AE:AE,'Ф 2 ИП (С)'!$B:$B,$B122,'Ф 2 ИП (С)'!$D:$D,$D122)</f>
        <v>0</v>
      </c>
      <c r="AF122" s="540">
        <f>SUMIFS('Ф 2 ИП (С)'!AF:AF,'Ф 2 ИП (С)'!$B:$B,$B122,'Ф 2 ИП (С)'!$D:$D,$D122)</f>
        <v>0</v>
      </c>
      <c r="AG122" s="540">
        <f>SUMIFS('Ф 2 ИП (С)'!AG:AG,'Ф 2 ИП (С)'!$B:$B,$B122,'Ф 2 ИП (С)'!$D:$D,$D122)</f>
        <v>0</v>
      </c>
      <c r="AH122" s="540">
        <f>SUMIFS('Ф 2 ИП (С)'!AH:AH,'Ф 2 ИП (С)'!$B:$B,$B122,'Ф 2 ИП (С)'!$D:$D,$D122)</f>
        <v>0</v>
      </c>
      <c r="AI122" s="540">
        <f>SUMIFS('Ф 2 ИП (С)'!AI:AI,'Ф 2 ИП (С)'!$B:$B,$B122,'Ф 2 ИП (С)'!$D:$D,$D122)</f>
        <v>0</v>
      </c>
      <c r="AJ122" s="540">
        <f>SUMIFS('Ф 2 ИП (С)'!AJ:AJ,'Ф 2 ИП (С)'!$B:$B,$B122,'Ф 2 ИП (С)'!$D:$D,$D122)</f>
        <v>0</v>
      </c>
      <c r="AK122" s="540">
        <f>SUMIFS('Ф 2 ИП (С)'!AK:AK,'Ф 2 ИП (С)'!$B:$B,$B122,'Ф 2 ИП (С)'!$D:$D,$D122)</f>
        <v>0</v>
      </c>
      <c r="AL122" s="540">
        <f>SUMIFS('Ф 2 ИП (С)'!AL:AL,'Ф 2 ИП (С)'!$B:$B,$B122,'Ф 2 ИП (С)'!$D:$D,$D122)</f>
        <v>0</v>
      </c>
      <c r="AM122" s="540">
        <f>SUMIFS('Ф 2 ИП (С)'!AM:AM,'Ф 2 ИП (С)'!$B:$B,$B122,'Ф 2 ИП (С)'!$D:$D,$D122)</f>
        <v>0</v>
      </c>
      <c r="AN122" s="540">
        <f>SUMIFS('Ф 2 ИП (С)'!AN:AN,'Ф 2 ИП (С)'!$B:$B,$B122,'Ф 2 ИП (С)'!$D:$D,$D122)</f>
        <v>0</v>
      </c>
      <c r="AO122" s="624">
        <f>SUMIFS('Ф 2 ИП (С)'!AO:AO,'Ф 2 ИП (С)'!$B:$B,$B122,'Ф 2 ИП (С)'!$D:$D,$D122)</f>
        <v>0</v>
      </c>
      <c r="AP122" s="562"/>
      <c r="AQ122" s="671"/>
    </row>
    <row r="123" spans="1:43" s="217" customFormat="1" x14ac:dyDescent="0.2">
      <c r="A123" s="228" t="s">
        <v>1000</v>
      </c>
      <c r="B123" s="216" t="s">
        <v>1001</v>
      </c>
      <c r="C123" s="233"/>
      <c r="D123" s="216" t="s">
        <v>1002</v>
      </c>
      <c r="E123" s="140" t="s">
        <v>796</v>
      </c>
      <c r="F123" s="140" t="s">
        <v>797</v>
      </c>
      <c r="G123" s="140" t="s">
        <v>1003</v>
      </c>
      <c r="H123" s="140" t="s">
        <v>1004</v>
      </c>
      <c r="I123" s="544" t="s">
        <v>418</v>
      </c>
      <c r="J123" s="544" t="s">
        <v>627</v>
      </c>
      <c r="K123" s="540">
        <f>SUMIFS('Ф 2 ИП (С)'!K:K,'Ф 2 ИП (С)'!$B:$B,$B123,'Ф 2 ИП (С)'!$D:$D,$D123)</f>
        <v>161.7232423252793</v>
      </c>
      <c r="L123" s="540">
        <f>SUMIFS('Ф 2 ИП (С)'!L:L,'Ф 2 ИП (С)'!$B:$B,$B123,'Ф 2 ИП (С)'!$D:$D,$D123)</f>
        <v>130.5</v>
      </c>
      <c r="M123" s="540">
        <f>SUMIFS('Ф 2 ИП (С)'!M:M,'Ф 2 ИП (С)'!$B:$B,$B123,'Ф 2 ИП (С)'!$D:$D,$D123)</f>
        <v>0</v>
      </c>
      <c r="N123" s="540">
        <f>SUMIFS('Ф 2 ИП (С)'!N:N,'Ф 2 ИП (С)'!$B:$B,$B123,'Ф 2 ИП (С)'!$D:$D,$D123)</f>
        <v>0</v>
      </c>
      <c r="O123" s="540">
        <f>SUMIFS('Ф 2 ИП (С)'!O:O,'Ф 2 ИП (С)'!$B:$B,$B123,'Ф 2 ИП (С)'!$D:$D,$D123)</f>
        <v>13.425840000000001</v>
      </c>
      <c r="P123" s="540">
        <f>SUMIFS('Ф 2 ИП (С)'!P:P,'Ф 2 ИП (С)'!$B:$B,$B123,'Ф 2 ИП (С)'!$D:$D,$D123)</f>
        <v>0</v>
      </c>
      <c r="Q123" s="540">
        <f>SUMIFS('Ф 2 ИП (С)'!Q:Q,'Ф 2 ИП (С)'!$B:$B,$B123,'Ф 2 ИП (С)'!$D:$D,$D123)</f>
        <v>0</v>
      </c>
      <c r="R123" s="540">
        <f>SUMIFS('Ф 2 ИП (С)'!R:R,'Ф 2 ИП (С)'!$B:$B,$B123,'Ф 2 ИП (С)'!$D:$D,$D123)</f>
        <v>0</v>
      </c>
      <c r="S123" s="540">
        <f>SUMIFS('Ф 2 ИП (С)'!S:S,'Ф 2 ИП (С)'!$B:$B,$B123,'Ф 2 ИП (С)'!$D:$D,$D123)</f>
        <v>139.69390145341322</v>
      </c>
      <c r="T123" s="540">
        <f>SUMIFS('Ф 2 ИП (С)'!T:T,'Ф 2 ИП (С)'!$B:$B,$B123,'Ф 2 ИП (С)'!$D:$D,$D123)</f>
        <v>8.6035008718660979</v>
      </c>
      <c r="U123" s="540">
        <f>SUMIFS('Ф 2 ИП (С)'!U:U,'Ф 2 ИП (С)'!$B:$B,$B123,'Ф 2 ИП (С)'!$D:$D,$D123)</f>
        <v>0</v>
      </c>
      <c r="V123" s="540">
        <f>SUMIFS('Ф 2 ИП (С)'!V:V,'Ф 2 ИП (С)'!$B:$B,$B123,'Ф 2 ИП (С)'!$D:$D,$D123)</f>
        <v>-8.8817841970012523E-15</v>
      </c>
      <c r="W123" s="540">
        <f>SUMIFS('Ф 2 ИП (С)'!W:W,'Ф 2 ИП (С)'!$B:$B,$B123,'Ф 2 ИП (С)'!$D:$D,$D123)</f>
        <v>0</v>
      </c>
      <c r="X123" s="540">
        <f>SUMIFS('Ф 2 ИП (С)'!X:X,'Ф 2 ИП (С)'!$B:$B,$B123,'Ф 2 ИП (С)'!$D:$D,$D123)</f>
        <v>0</v>
      </c>
      <c r="Y123" s="540">
        <f>SUMIFS('Ф 2 ИП (С)'!Y:Y,'Ф 2 ИП (С)'!$B:$B,$B123,'Ф 2 ИП (С)'!$D:$D,$D123)</f>
        <v>0</v>
      </c>
      <c r="Z123" s="540">
        <f>SUMIFS('Ф 2 ИП (С)'!Z:Z,'Ф 2 ИП (С)'!$B:$B,$B123,'Ф 2 ИП (С)'!$D:$D,$D123)</f>
        <v>0</v>
      </c>
      <c r="AA123" s="540">
        <f>SUMIFS('Ф 2 ИП (С)'!AA:AA,'Ф 2 ИП (С)'!$B:$B,$B123,'Ф 2 ИП (С)'!$D:$D,$D123)</f>
        <v>0</v>
      </c>
      <c r="AB123" s="540">
        <f>SUMIFS('Ф 2 ИП (С)'!AB:AB,'Ф 2 ИП (С)'!$B:$B,$B123,'Ф 2 ИП (С)'!$D:$D,$D123)</f>
        <v>0</v>
      </c>
      <c r="AC123" s="540">
        <f>SUMIFS('Ф 2 ИП (С)'!AC:AC,'Ф 2 ИП (С)'!$B:$B,$B123,'Ф 2 ИП (С)'!$D:$D,$D123)</f>
        <v>0</v>
      </c>
      <c r="AD123" s="540">
        <f>SUMIFS('Ф 2 ИП (С)'!AD:AD,'Ф 2 ИП (С)'!$B:$B,$B123,'Ф 2 ИП (С)'!$D:$D,$D123)</f>
        <v>0</v>
      </c>
      <c r="AE123" s="540">
        <f>SUMIFS('Ф 2 ИП (С)'!AE:AE,'Ф 2 ИП (С)'!$B:$B,$B123,'Ф 2 ИП (С)'!$D:$D,$D123)</f>
        <v>0</v>
      </c>
      <c r="AF123" s="540">
        <f>SUMIFS('Ф 2 ИП (С)'!AF:AF,'Ф 2 ИП (С)'!$B:$B,$B123,'Ф 2 ИП (С)'!$D:$D,$D123)</f>
        <v>0</v>
      </c>
      <c r="AG123" s="540">
        <f>SUMIFS('Ф 2 ИП (С)'!AG:AG,'Ф 2 ИП (С)'!$B:$B,$B123,'Ф 2 ИП (С)'!$D:$D,$D123)</f>
        <v>0</v>
      </c>
      <c r="AH123" s="540">
        <f>SUMIFS('Ф 2 ИП (С)'!AH:AH,'Ф 2 ИП (С)'!$B:$B,$B123,'Ф 2 ИП (С)'!$D:$D,$D123)</f>
        <v>0</v>
      </c>
      <c r="AI123" s="540">
        <f>SUMIFS('Ф 2 ИП (С)'!AI:AI,'Ф 2 ИП (С)'!$B:$B,$B123,'Ф 2 ИП (С)'!$D:$D,$D123)</f>
        <v>0</v>
      </c>
      <c r="AJ123" s="540">
        <f>SUMIFS('Ф 2 ИП (С)'!AJ:AJ,'Ф 2 ИП (С)'!$B:$B,$B123,'Ф 2 ИП (С)'!$D:$D,$D123)</f>
        <v>0</v>
      </c>
      <c r="AK123" s="540">
        <f>SUMIFS('Ф 2 ИП (С)'!AK:AK,'Ф 2 ИП (С)'!$B:$B,$B123,'Ф 2 ИП (С)'!$D:$D,$D123)</f>
        <v>0</v>
      </c>
      <c r="AL123" s="540">
        <f>SUMIFS('Ф 2 ИП (С)'!AL:AL,'Ф 2 ИП (С)'!$B:$B,$B123,'Ф 2 ИП (С)'!$D:$D,$D123)</f>
        <v>0</v>
      </c>
      <c r="AM123" s="540">
        <f>SUMIFS('Ф 2 ИП (С)'!AM:AM,'Ф 2 ИП (С)'!$B:$B,$B123,'Ф 2 ИП (С)'!$D:$D,$D123)</f>
        <v>0</v>
      </c>
      <c r="AN123" s="540">
        <f>SUMIFS('Ф 2 ИП (С)'!AN:AN,'Ф 2 ИП (С)'!$B:$B,$B123,'Ф 2 ИП (С)'!$D:$D,$D123)</f>
        <v>0</v>
      </c>
      <c r="AO123" s="624">
        <f>SUMIFS('Ф 2 ИП (С)'!AO:AO,'Ф 2 ИП (С)'!$B:$B,$B123,'Ф 2 ИП (С)'!$D:$D,$D123)</f>
        <v>0</v>
      </c>
      <c r="AP123" s="562"/>
      <c r="AQ123" s="671"/>
    </row>
    <row r="124" spans="1:43" s="217" customFormat="1" x14ac:dyDescent="0.2">
      <c r="A124" s="228" t="s">
        <v>1005</v>
      </c>
      <c r="B124" s="216" t="s">
        <v>1006</v>
      </c>
      <c r="C124" s="233"/>
      <c r="D124" s="216" t="s">
        <v>1007</v>
      </c>
      <c r="E124" s="140" t="s">
        <v>796</v>
      </c>
      <c r="F124" s="140" t="s">
        <v>797</v>
      </c>
      <c r="G124" s="140" t="s">
        <v>1008</v>
      </c>
      <c r="H124" s="140" t="s">
        <v>1009</v>
      </c>
      <c r="I124" s="544" t="s">
        <v>418</v>
      </c>
      <c r="J124" s="544" t="s">
        <v>627</v>
      </c>
      <c r="K124" s="540">
        <f>SUMIFS('Ф 2 ИП (С)'!K:K,'Ф 2 ИП (С)'!$B:$B,$B124,'Ф 2 ИП (С)'!$D:$D,$D124)</f>
        <v>1640.7783359285045</v>
      </c>
      <c r="L124" s="540">
        <f>SUMIFS('Ф 2 ИП (С)'!L:L,'Ф 2 ИП (С)'!$B:$B,$B124,'Ф 2 ИП (С)'!$D:$D,$D124)</f>
        <v>1324</v>
      </c>
      <c r="M124" s="540">
        <f>SUMIFS('Ф 2 ИП (С)'!M:M,'Ф 2 ИП (С)'!$B:$B,$B124,'Ф 2 ИП (С)'!$D:$D,$D124)</f>
        <v>0</v>
      </c>
      <c r="N124" s="540">
        <f>SUMIFS('Ф 2 ИП (С)'!N:N,'Ф 2 ИП (С)'!$B:$B,$B124,'Ф 2 ИП (С)'!$D:$D,$D124)</f>
        <v>0</v>
      </c>
      <c r="O124" s="540">
        <f>SUMIFS('Ф 2 ИП (С)'!O:O,'Ф 2 ИП (С)'!$B:$B,$B124,'Ф 2 ИП (С)'!$D:$D,$D124)</f>
        <v>136.21312</v>
      </c>
      <c r="P124" s="540">
        <f>SUMIFS('Ф 2 ИП (С)'!P:P,'Ф 2 ИП (С)'!$B:$B,$B124,'Ф 2 ИП (С)'!$D:$D,$D124)</f>
        <v>0</v>
      </c>
      <c r="Q124" s="540">
        <f>SUMIFS('Ф 2 ИП (С)'!Q:Q,'Ф 2 ИП (С)'!$B:$B,$B124,'Ф 2 ИП (С)'!$D:$D,$D124)</f>
        <v>0</v>
      </c>
      <c r="R124" s="540">
        <f>SUMIFS('Ф 2 ИП (С)'!R:R,'Ф 2 ИП (С)'!$B:$B,$B124,'Ф 2 ИП (С)'!$D:$D,$D124)</f>
        <v>0</v>
      </c>
      <c r="S124" s="540">
        <f>SUMIFS('Ф 2 ИП (С)'!S:S,'Ф 2 ИП (С)'!$B:$B,$B124,'Ф 2 ИП (С)'!$D:$D,$D124)</f>
        <v>1417.2775902246674</v>
      </c>
      <c r="T124" s="540">
        <f>SUMIFS('Ф 2 ИП (С)'!T:T,'Ф 2 ИП (С)'!$B:$B,$B124,'Ф 2 ИП (С)'!$D:$D,$D124)</f>
        <v>87.287625703836881</v>
      </c>
      <c r="U124" s="540">
        <f>SUMIFS('Ф 2 ИП (С)'!U:U,'Ф 2 ИП (С)'!$B:$B,$B124,'Ф 2 ИП (С)'!$D:$D,$D124)</f>
        <v>0</v>
      </c>
      <c r="V124" s="540">
        <f>SUMIFS('Ф 2 ИП (С)'!V:V,'Ф 2 ИП (С)'!$B:$B,$B124,'Ф 2 ИП (С)'!$D:$D,$D124)</f>
        <v>3.1263880373444408E-13</v>
      </c>
      <c r="W124" s="540">
        <f>SUMIFS('Ф 2 ИП (С)'!W:W,'Ф 2 ИП (С)'!$B:$B,$B124,'Ф 2 ИП (С)'!$D:$D,$D124)</f>
        <v>0</v>
      </c>
      <c r="X124" s="540">
        <f>SUMIFS('Ф 2 ИП (С)'!X:X,'Ф 2 ИП (С)'!$B:$B,$B124,'Ф 2 ИП (С)'!$D:$D,$D124)</f>
        <v>0</v>
      </c>
      <c r="Y124" s="540">
        <f>SUMIFS('Ф 2 ИП (С)'!Y:Y,'Ф 2 ИП (С)'!$B:$B,$B124,'Ф 2 ИП (С)'!$D:$D,$D124)</f>
        <v>0</v>
      </c>
      <c r="Z124" s="540">
        <f>SUMIFS('Ф 2 ИП (С)'!Z:Z,'Ф 2 ИП (С)'!$B:$B,$B124,'Ф 2 ИП (С)'!$D:$D,$D124)</f>
        <v>0</v>
      </c>
      <c r="AA124" s="540">
        <f>SUMIFS('Ф 2 ИП (С)'!AA:AA,'Ф 2 ИП (С)'!$B:$B,$B124,'Ф 2 ИП (С)'!$D:$D,$D124)</f>
        <v>0</v>
      </c>
      <c r="AB124" s="540">
        <f>SUMIFS('Ф 2 ИП (С)'!AB:AB,'Ф 2 ИП (С)'!$B:$B,$B124,'Ф 2 ИП (С)'!$D:$D,$D124)</f>
        <v>0</v>
      </c>
      <c r="AC124" s="540">
        <f>SUMIFS('Ф 2 ИП (С)'!AC:AC,'Ф 2 ИП (С)'!$B:$B,$B124,'Ф 2 ИП (С)'!$D:$D,$D124)</f>
        <v>0</v>
      </c>
      <c r="AD124" s="540">
        <f>SUMIFS('Ф 2 ИП (С)'!AD:AD,'Ф 2 ИП (С)'!$B:$B,$B124,'Ф 2 ИП (С)'!$D:$D,$D124)</f>
        <v>0</v>
      </c>
      <c r="AE124" s="540">
        <f>SUMIFS('Ф 2 ИП (С)'!AE:AE,'Ф 2 ИП (С)'!$B:$B,$B124,'Ф 2 ИП (С)'!$D:$D,$D124)</f>
        <v>0</v>
      </c>
      <c r="AF124" s="540">
        <f>SUMIFS('Ф 2 ИП (С)'!AF:AF,'Ф 2 ИП (С)'!$B:$B,$B124,'Ф 2 ИП (С)'!$D:$D,$D124)</f>
        <v>0</v>
      </c>
      <c r="AG124" s="540">
        <f>SUMIFS('Ф 2 ИП (С)'!AG:AG,'Ф 2 ИП (С)'!$B:$B,$B124,'Ф 2 ИП (С)'!$D:$D,$D124)</f>
        <v>0</v>
      </c>
      <c r="AH124" s="540">
        <f>SUMIFS('Ф 2 ИП (С)'!AH:AH,'Ф 2 ИП (С)'!$B:$B,$B124,'Ф 2 ИП (С)'!$D:$D,$D124)</f>
        <v>0</v>
      </c>
      <c r="AI124" s="540">
        <f>SUMIFS('Ф 2 ИП (С)'!AI:AI,'Ф 2 ИП (С)'!$B:$B,$B124,'Ф 2 ИП (С)'!$D:$D,$D124)</f>
        <v>0</v>
      </c>
      <c r="AJ124" s="540">
        <f>SUMIFS('Ф 2 ИП (С)'!AJ:AJ,'Ф 2 ИП (С)'!$B:$B,$B124,'Ф 2 ИП (С)'!$D:$D,$D124)</f>
        <v>0</v>
      </c>
      <c r="AK124" s="540">
        <f>SUMIFS('Ф 2 ИП (С)'!AK:AK,'Ф 2 ИП (С)'!$B:$B,$B124,'Ф 2 ИП (С)'!$D:$D,$D124)</f>
        <v>0</v>
      </c>
      <c r="AL124" s="540">
        <f>SUMIFS('Ф 2 ИП (С)'!AL:AL,'Ф 2 ИП (С)'!$B:$B,$B124,'Ф 2 ИП (С)'!$D:$D,$D124)</f>
        <v>0</v>
      </c>
      <c r="AM124" s="540">
        <f>SUMIFS('Ф 2 ИП (С)'!AM:AM,'Ф 2 ИП (С)'!$B:$B,$B124,'Ф 2 ИП (С)'!$D:$D,$D124)</f>
        <v>0</v>
      </c>
      <c r="AN124" s="540">
        <f>SUMIFS('Ф 2 ИП (С)'!AN:AN,'Ф 2 ИП (С)'!$B:$B,$B124,'Ф 2 ИП (С)'!$D:$D,$D124)</f>
        <v>0</v>
      </c>
      <c r="AO124" s="624">
        <f>SUMIFS('Ф 2 ИП (С)'!AO:AO,'Ф 2 ИП (С)'!$B:$B,$B124,'Ф 2 ИП (С)'!$D:$D,$D124)</f>
        <v>0</v>
      </c>
      <c r="AP124" s="562"/>
      <c r="AQ124" s="671"/>
    </row>
    <row r="125" spans="1:43" s="217" customFormat="1" x14ac:dyDescent="0.2">
      <c r="A125" s="228" t="s">
        <v>1010</v>
      </c>
      <c r="B125" s="216" t="s">
        <v>1011</v>
      </c>
      <c r="C125" s="233"/>
      <c r="D125" s="216" t="s">
        <v>1012</v>
      </c>
      <c r="E125" s="140" t="s">
        <v>796</v>
      </c>
      <c r="F125" s="140" t="s">
        <v>797</v>
      </c>
      <c r="G125" s="140" t="s">
        <v>1013</v>
      </c>
      <c r="H125" s="140" t="s">
        <v>1014</v>
      </c>
      <c r="I125" s="544" t="s">
        <v>418</v>
      </c>
      <c r="J125" s="544" t="s">
        <v>627</v>
      </c>
      <c r="K125" s="540">
        <f>SUMIFS('Ф 2 ИП (С)'!K:K,'Ф 2 ИП (С)'!$B:$B,$B125,'Ф 2 ИП (С)'!$D:$D,$D125)</f>
        <v>4364.79258079591</v>
      </c>
      <c r="L125" s="540">
        <f>SUMIFS('Ф 2 ИП (С)'!L:L,'Ф 2 ИП (С)'!$B:$B,$B125,'Ф 2 ИП (С)'!$D:$D,$D125)</f>
        <v>3522.1</v>
      </c>
      <c r="M125" s="540">
        <f>SUMIFS('Ф 2 ИП (С)'!M:M,'Ф 2 ИП (С)'!$B:$B,$B125,'Ф 2 ИП (С)'!$D:$D,$D125)</f>
        <v>0</v>
      </c>
      <c r="N125" s="540">
        <f>SUMIFS('Ф 2 ИП (С)'!N:N,'Ф 2 ИП (С)'!$B:$B,$B125,'Ф 2 ИП (С)'!$D:$D,$D125)</f>
        <v>0</v>
      </c>
      <c r="O125" s="540">
        <f>SUMIFS('Ф 2 ИП (С)'!O:O,'Ф 2 ИП (С)'!$B:$B,$B125,'Ф 2 ИП (С)'!$D:$D,$D125)</f>
        <v>362.35364800000002</v>
      </c>
      <c r="P125" s="540">
        <f>SUMIFS('Ф 2 ИП (С)'!P:P,'Ф 2 ИП (С)'!$B:$B,$B125,'Ф 2 ИП (С)'!$D:$D,$D125)</f>
        <v>0</v>
      </c>
      <c r="Q125" s="540">
        <f>SUMIFS('Ф 2 ИП (С)'!Q:Q,'Ф 2 ИП (С)'!$B:$B,$B125,'Ф 2 ИП (С)'!$D:$D,$D125)</f>
        <v>0</v>
      </c>
      <c r="R125" s="540">
        <f>SUMIFS('Ф 2 ИП (С)'!R:R,'Ф 2 ИП (С)'!$B:$B,$B125,'Ф 2 ИП (С)'!$D:$D,$D125)</f>
        <v>0</v>
      </c>
      <c r="S125" s="540">
        <f>SUMIFS('Ф 2 ИП (С)'!S:S,'Ф 2 ИП (С)'!$B:$B,$B125,'Ф 2 ИП (С)'!$D:$D,$D125)</f>
        <v>3770.23670734917</v>
      </c>
      <c r="T125" s="540">
        <f>SUMIFS('Ф 2 ИП (С)'!T:T,'Ф 2 ИП (С)'!$B:$B,$B125,'Ф 2 ИП (С)'!$D:$D,$D125)</f>
        <v>232.2022254467401</v>
      </c>
      <c r="U125" s="540">
        <f>SUMIFS('Ф 2 ИП (С)'!U:U,'Ф 2 ИП (С)'!$B:$B,$B125,'Ф 2 ИП (С)'!$D:$D,$D125)</f>
        <v>0</v>
      </c>
      <c r="V125" s="540">
        <f>SUMIFS('Ф 2 ИП (С)'!V:V,'Ф 2 ИП (С)'!$B:$B,$B125,'Ф 2 ИП (С)'!$D:$D,$D125)</f>
        <v>-3.979039320256561E-13</v>
      </c>
      <c r="W125" s="540">
        <f>SUMIFS('Ф 2 ИП (С)'!W:W,'Ф 2 ИП (С)'!$B:$B,$B125,'Ф 2 ИП (С)'!$D:$D,$D125)</f>
        <v>0</v>
      </c>
      <c r="X125" s="540">
        <f>SUMIFS('Ф 2 ИП (С)'!X:X,'Ф 2 ИП (С)'!$B:$B,$B125,'Ф 2 ИП (С)'!$D:$D,$D125)</f>
        <v>0</v>
      </c>
      <c r="Y125" s="540">
        <f>SUMIFS('Ф 2 ИП (С)'!Y:Y,'Ф 2 ИП (С)'!$B:$B,$B125,'Ф 2 ИП (С)'!$D:$D,$D125)</f>
        <v>0</v>
      </c>
      <c r="Z125" s="540">
        <f>SUMIFS('Ф 2 ИП (С)'!Z:Z,'Ф 2 ИП (С)'!$B:$B,$B125,'Ф 2 ИП (С)'!$D:$D,$D125)</f>
        <v>0</v>
      </c>
      <c r="AA125" s="540">
        <f>SUMIFS('Ф 2 ИП (С)'!AA:AA,'Ф 2 ИП (С)'!$B:$B,$B125,'Ф 2 ИП (С)'!$D:$D,$D125)</f>
        <v>0</v>
      </c>
      <c r="AB125" s="540">
        <f>SUMIFS('Ф 2 ИП (С)'!AB:AB,'Ф 2 ИП (С)'!$B:$B,$B125,'Ф 2 ИП (С)'!$D:$D,$D125)</f>
        <v>0</v>
      </c>
      <c r="AC125" s="540">
        <f>SUMIFS('Ф 2 ИП (С)'!AC:AC,'Ф 2 ИП (С)'!$B:$B,$B125,'Ф 2 ИП (С)'!$D:$D,$D125)</f>
        <v>0</v>
      </c>
      <c r="AD125" s="540">
        <f>SUMIFS('Ф 2 ИП (С)'!AD:AD,'Ф 2 ИП (С)'!$B:$B,$B125,'Ф 2 ИП (С)'!$D:$D,$D125)</f>
        <v>0</v>
      </c>
      <c r="AE125" s="540">
        <f>SUMIFS('Ф 2 ИП (С)'!AE:AE,'Ф 2 ИП (С)'!$B:$B,$B125,'Ф 2 ИП (С)'!$D:$D,$D125)</f>
        <v>0</v>
      </c>
      <c r="AF125" s="540">
        <f>SUMIFS('Ф 2 ИП (С)'!AF:AF,'Ф 2 ИП (С)'!$B:$B,$B125,'Ф 2 ИП (С)'!$D:$D,$D125)</f>
        <v>0</v>
      </c>
      <c r="AG125" s="540">
        <f>SUMIFS('Ф 2 ИП (С)'!AG:AG,'Ф 2 ИП (С)'!$B:$B,$B125,'Ф 2 ИП (С)'!$D:$D,$D125)</f>
        <v>0</v>
      </c>
      <c r="AH125" s="540">
        <f>SUMIFS('Ф 2 ИП (С)'!AH:AH,'Ф 2 ИП (С)'!$B:$B,$B125,'Ф 2 ИП (С)'!$D:$D,$D125)</f>
        <v>0</v>
      </c>
      <c r="AI125" s="540">
        <f>SUMIFS('Ф 2 ИП (С)'!AI:AI,'Ф 2 ИП (С)'!$B:$B,$B125,'Ф 2 ИП (С)'!$D:$D,$D125)</f>
        <v>0</v>
      </c>
      <c r="AJ125" s="540">
        <f>SUMIFS('Ф 2 ИП (С)'!AJ:AJ,'Ф 2 ИП (С)'!$B:$B,$B125,'Ф 2 ИП (С)'!$D:$D,$D125)</f>
        <v>0</v>
      </c>
      <c r="AK125" s="540">
        <f>SUMIFS('Ф 2 ИП (С)'!AK:AK,'Ф 2 ИП (С)'!$B:$B,$B125,'Ф 2 ИП (С)'!$D:$D,$D125)</f>
        <v>0</v>
      </c>
      <c r="AL125" s="540">
        <f>SUMIFS('Ф 2 ИП (С)'!AL:AL,'Ф 2 ИП (С)'!$B:$B,$B125,'Ф 2 ИП (С)'!$D:$D,$D125)</f>
        <v>0</v>
      </c>
      <c r="AM125" s="540">
        <f>SUMIFS('Ф 2 ИП (С)'!AM:AM,'Ф 2 ИП (С)'!$B:$B,$B125,'Ф 2 ИП (С)'!$D:$D,$D125)</f>
        <v>0</v>
      </c>
      <c r="AN125" s="540">
        <f>SUMIFS('Ф 2 ИП (С)'!AN:AN,'Ф 2 ИП (С)'!$B:$B,$B125,'Ф 2 ИП (С)'!$D:$D,$D125)</f>
        <v>0</v>
      </c>
      <c r="AO125" s="624">
        <f>SUMIFS('Ф 2 ИП (С)'!AO:AO,'Ф 2 ИП (С)'!$B:$B,$B125,'Ф 2 ИП (С)'!$D:$D,$D125)</f>
        <v>0</v>
      </c>
      <c r="AP125" s="562"/>
      <c r="AQ125" s="671"/>
    </row>
    <row r="126" spans="1:43" s="217" customFormat="1" ht="326.25" x14ac:dyDescent="0.2">
      <c r="A126" s="228" t="s">
        <v>1015</v>
      </c>
      <c r="B126" s="216" t="s">
        <v>1016</v>
      </c>
      <c r="C126" s="233"/>
      <c r="D126" s="216" t="s">
        <v>1017</v>
      </c>
      <c r="E126" s="140" t="s">
        <v>796</v>
      </c>
      <c r="F126" s="140" t="s">
        <v>797</v>
      </c>
      <c r="G126" s="140" t="s">
        <v>1018</v>
      </c>
      <c r="H126" s="140" t="s">
        <v>1019</v>
      </c>
      <c r="I126" s="544" t="s">
        <v>418</v>
      </c>
      <c r="J126" s="544" t="s">
        <v>627</v>
      </c>
      <c r="K126" s="540">
        <f>'Ф 2 ИП (С)'!K132</f>
        <v>17891.299783711034</v>
      </c>
      <c r="L126" s="540">
        <f>'Ф 2 ИП (С)'!L132</f>
        <v>14437.1</v>
      </c>
      <c r="M126" s="540">
        <f>'Ф 2 ИП (С)'!M132</f>
        <v>0</v>
      </c>
      <c r="N126" s="540">
        <f>'Ф 2 ИП (С)'!N132</f>
        <v>0</v>
      </c>
      <c r="O126" s="540">
        <f>'Ф 2 ИП (С)'!O132</f>
        <v>1485.2888480000001</v>
      </c>
      <c r="P126" s="540">
        <f>'Ф 2 ИП (С)'!P132</f>
        <v>0</v>
      </c>
      <c r="Q126" s="540">
        <f>'Ф 2 ИП (С)'!Q132</f>
        <v>0</v>
      </c>
      <c r="R126" s="540">
        <f>'Ф 2 ИП (С)'!R132</f>
        <v>0</v>
      </c>
      <c r="S126" s="540">
        <f>'Ф 2 ИП (С)'!S132</f>
        <v>15454.213215885609</v>
      </c>
      <c r="T126" s="540">
        <f>'Ф 2 ИП (С)'!T132</f>
        <v>951.79771982542547</v>
      </c>
      <c r="U126" s="540">
        <f>'Ф 2 ИП (С)'!U132</f>
        <v>0</v>
      </c>
      <c r="V126" s="540">
        <f>'Ф 2 ИП (С)'!V132</f>
        <v>-6.8212102632969618E-13</v>
      </c>
      <c r="W126" s="540">
        <f>'Ф 2 ИП (С)'!W132</f>
        <v>0</v>
      </c>
      <c r="X126" s="540">
        <f>'Ф 2 ИП (С)'!X132</f>
        <v>0</v>
      </c>
      <c r="Y126" s="540">
        <f>'Ф 2 ИП (С)'!Y132</f>
        <v>0</v>
      </c>
      <c r="Z126" s="540">
        <f>'Ф 2 ИП (С)'!Z132</f>
        <v>0</v>
      </c>
      <c r="AA126" s="540">
        <f>'Ф 2 ИП (С)'!AA132</f>
        <v>0</v>
      </c>
      <c r="AB126" s="540">
        <f>'Ф 2 ИП (С)'!AB132</f>
        <v>0</v>
      </c>
      <c r="AC126" s="540">
        <f>'Ф 2 ИП (С)'!AC132</f>
        <v>0</v>
      </c>
      <c r="AD126" s="540">
        <f>'Ф 2 ИП (С)'!AD132</f>
        <v>0</v>
      </c>
      <c r="AE126" s="540">
        <f>'Ф 2 ИП (С)'!AE132</f>
        <v>0</v>
      </c>
      <c r="AF126" s="540">
        <f>'Ф 2 ИП (С)'!AF132</f>
        <v>0</v>
      </c>
      <c r="AG126" s="540">
        <f>'Ф 2 ИП (С)'!AG132</f>
        <v>0</v>
      </c>
      <c r="AH126" s="540">
        <f>'Ф 2 ИП (С)'!AH132</f>
        <v>0</v>
      </c>
      <c r="AI126" s="540">
        <f>'Ф 2 ИП (С)'!AI132</f>
        <v>0</v>
      </c>
      <c r="AJ126" s="540">
        <f>'Ф 2 ИП (С)'!AJ132</f>
        <v>0</v>
      </c>
      <c r="AK126" s="540">
        <f>'Ф 2 ИП (С)'!AK132</f>
        <v>0</v>
      </c>
      <c r="AL126" s="540">
        <f>'Ф 2 ИП (С)'!AL132</f>
        <v>0</v>
      </c>
      <c r="AM126" s="540">
        <f>'Ф 2 ИП (С)'!AM132</f>
        <v>0</v>
      </c>
      <c r="AN126" s="540">
        <f>'Ф 2 ИП (С)'!AN132</f>
        <v>0</v>
      </c>
      <c r="AO126" s="624">
        <f>'Ф 2 ИП (С)'!AO132</f>
        <v>0</v>
      </c>
      <c r="AP126" s="562"/>
      <c r="AQ126" s="671"/>
    </row>
    <row r="127" spans="1:43" s="217" customFormat="1" ht="90" x14ac:dyDescent="0.2">
      <c r="A127" s="228" t="s">
        <v>1020</v>
      </c>
      <c r="B127" s="216" t="s">
        <v>1021</v>
      </c>
      <c r="C127" s="233"/>
      <c r="D127" s="216" t="s">
        <v>1022</v>
      </c>
      <c r="E127" s="140" t="s">
        <v>796</v>
      </c>
      <c r="F127" s="140" t="s">
        <v>797</v>
      </c>
      <c r="G127" s="140" t="s">
        <v>1023</v>
      </c>
      <c r="H127" s="140" t="s">
        <v>1024</v>
      </c>
      <c r="I127" s="544" t="s">
        <v>418</v>
      </c>
      <c r="J127" s="544" t="s">
        <v>627</v>
      </c>
      <c r="K127" s="540">
        <f>SUMIFS('Ф 2 ИП (С)'!K:K,'Ф 2 ИП (С)'!$B:$B,$B127,'Ф 2 ИП (С)'!$D:$D,$D127)</f>
        <v>4801.2594462898824</v>
      </c>
      <c r="L127" s="540">
        <f>SUMIFS('Ф 2 ИП (С)'!L:L,'Ф 2 ИП (С)'!$B:$B,$B127,'Ф 2 ИП (С)'!$D:$D,$D127)</f>
        <v>3874.3</v>
      </c>
      <c r="M127" s="540">
        <f>SUMIFS('Ф 2 ИП (С)'!M:M,'Ф 2 ИП (С)'!$B:$B,$B127,'Ф 2 ИП (С)'!$D:$D,$D127)</f>
        <v>0</v>
      </c>
      <c r="N127" s="540">
        <f>SUMIFS('Ф 2 ИП (С)'!N:N,'Ф 2 ИП (С)'!$B:$B,$B127,'Ф 2 ИП (С)'!$D:$D,$D127)</f>
        <v>0</v>
      </c>
      <c r="O127" s="540">
        <f>SUMIFS('Ф 2 ИП (С)'!O:O,'Ф 2 ИП (С)'!$B:$B,$B127,'Ф 2 ИП (С)'!$D:$D,$D127)</f>
        <v>398.58798400000001</v>
      </c>
      <c r="P127" s="540">
        <f>SUMIFS('Ф 2 ИП (С)'!P:P,'Ф 2 ИП (С)'!$B:$B,$B127,'Ф 2 ИП (С)'!$D:$D,$D127)</f>
        <v>0</v>
      </c>
      <c r="Q127" s="540">
        <f>SUMIFS('Ф 2 ИП (С)'!Q:Q,'Ф 2 ИП (С)'!$B:$B,$B127,'Ф 2 ИП (С)'!$D:$D,$D127)</f>
        <v>0</v>
      </c>
      <c r="R127" s="540">
        <f>SUMIFS('Ф 2 ИП (С)'!R:R,'Ф 2 ИП (С)'!$B:$B,$B127,'Ф 2 ИП (С)'!$D:$D,$D127)</f>
        <v>0</v>
      </c>
      <c r="S127" s="540">
        <f>SUMIFS('Ф 2 ИП (С)'!S:S,'Ф 2 ИП (С)'!$B:$B,$B127,'Ф 2 ИП (С)'!$D:$D,$D127)</f>
        <v>4147.2496735705663</v>
      </c>
      <c r="T127" s="540">
        <f>SUMIFS('Ф 2 ИП (С)'!T:T,'Ф 2 ИП (С)'!$B:$B,$B127,'Ф 2 ИП (С)'!$D:$D,$D127)</f>
        <v>255.42178871931665</v>
      </c>
      <c r="U127" s="540">
        <f>SUMIFS('Ф 2 ИП (С)'!U:U,'Ф 2 ИП (С)'!$B:$B,$B127,'Ф 2 ИП (С)'!$D:$D,$D127)</f>
        <v>0</v>
      </c>
      <c r="V127" s="540">
        <f>SUMIFS('Ф 2 ИП (С)'!V:V,'Ф 2 ИП (С)'!$B:$B,$B127,'Ф 2 ИП (С)'!$D:$D,$D127)</f>
        <v>-3.694822225952521E-13</v>
      </c>
      <c r="W127" s="540">
        <f>SUMIFS('Ф 2 ИП (С)'!W:W,'Ф 2 ИП (С)'!$B:$B,$B127,'Ф 2 ИП (С)'!$D:$D,$D127)</f>
        <v>0</v>
      </c>
      <c r="X127" s="540">
        <f>SUMIFS('Ф 2 ИП (С)'!X:X,'Ф 2 ИП (С)'!$B:$B,$B127,'Ф 2 ИП (С)'!$D:$D,$D127)</f>
        <v>0</v>
      </c>
      <c r="Y127" s="540">
        <f>SUMIFS('Ф 2 ИП (С)'!Y:Y,'Ф 2 ИП (С)'!$B:$B,$B127,'Ф 2 ИП (С)'!$D:$D,$D127)</f>
        <v>0</v>
      </c>
      <c r="Z127" s="540">
        <f>SUMIFS('Ф 2 ИП (С)'!Z:Z,'Ф 2 ИП (С)'!$B:$B,$B127,'Ф 2 ИП (С)'!$D:$D,$D127)</f>
        <v>0</v>
      </c>
      <c r="AA127" s="540">
        <f>SUMIFS('Ф 2 ИП (С)'!AA:AA,'Ф 2 ИП (С)'!$B:$B,$B127,'Ф 2 ИП (С)'!$D:$D,$D127)</f>
        <v>0</v>
      </c>
      <c r="AB127" s="540">
        <f>SUMIFS('Ф 2 ИП (С)'!AB:AB,'Ф 2 ИП (С)'!$B:$B,$B127,'Ф 2 ИП (С)'!$D:$D,$D127)</f>
        <v>0</v>
      </c>
      <c r="AC127" s="540">
        <f>SUMIFS('Ф 2 ИП (С)'!AC:AC,'Ф 2 ИП (С)'!$B:$B,$B127,'Ф 2 ИП (С)'!$D:$D,$D127)</f>
        <v>0</v>
      </c>
      <c r="AD127" s="540">
        <f>SUMIFS('Ф 2 ИП (С)'!AD:AD,'Ф 2 ИП (С)'!$B:$B,$B127,'Ф 2 ИП (С)'!$D:$D,$D127)</f>
        <v>0</v>
      </c>
      <c r="AE127" s="540">
        <f>SUMIFS('Ф 2 ИП (С)'!AE:AE,'Ф 2 ИП (С)'!$B:$B,$B127,'Ф 2 ИП (С)'!$D:$D,$D127)</f>
        <v>0</v>
      </c>
      <c r="AF127" s="540">
        <f>SUMIFS('Ф 2 ИП (С)'!AF:AF,'Ф 2 ИП (С)'!$B:$B,$B127,'Ф 2 ИП (С)'!$D:$D,$D127)</f>
        <v>0</v>
      </c>
      <c r="AG127" s="540">
        <f>SUMIFS('Ф 2 ИП (С)'!AG:AG,'Ф 2 ИП (С)'!$B:$B,$B127,'Ф 2 ИП (С)'!$D:$D,$D127)</f>
        <v>0</v>
      </c>
      <c r="AH127" s="540">
        <f>SUMIFS('Ф 2 ИП (С)'!AH:AH,'Ф 2 ИП (С)'!$B:$B,$B127,'Ф 2 ИП (С)'!$D:$D,$D127)</f>
        <v>0</v>
      </c>
      <c r="AI127" s="540">
        <f>SUMIFS('Ф 2 ИП (С)'!AI:AI,'Ф 2 ИП (С)'!$B:$B,$B127,'Ф 2 ИП (С)'!$D:$D,$D127)</f>
        <v>0</v>
      </c>
      <c r="AJ127" s="540">
        <f>SUMIFS('Ф 2 ИП (С)'!AJ:AJ,'Ф 2 ИП (С)'!$B:$B,$B127,'Ф 2 ИП (С)'!$D:$D,$D127)</f>
        <v>0</v>
      </c>
      <c r="AK127" s="540">
        <f>SUMIFS('Ф 2 ИП (С)'!AK:AK,'Ф 2 ИП (С)'!$B:$B,$B127,'Ф 2 ИП (С)'!$D:$D,$D127)</f>
        <v>0</v>
      </c>
      <c r="AL127" s="540">
        <f>SUMIFS('Ф 2 ИП (С)'!AL:AL,'Ф 2 ИП (С)'!$B:$B,$B127,'Ф 2 ИП (С)'!$D:$D,$D127)</f>
        <v>0</v>
      </c>
      <c r="AM127" s="540">
        <f>SUMIFS('Ф 2 ИП (С)'!AM:AM,'Ф 2 ИП (С)'!$B:$B,$B127,'Ф 2 ИП (С)'!$D:$D,$D127)</f>
        <v>0</v>
      </c>
      <c r="AN127" s="540">
        <f>SUMIFS('Ф 2 ИП (С)'!AN:AN,'Ф 2 ИП (С)'!$B:$B,$B127,'Ф 2 ИП (С)'!$D:$D,$D127)</f>
        <v>0</v>
      </c>
      <c r="AO127" s="624">
        <f>SUMIFS('Ф 2 ИП (С)'!AO:AO,'Ф 2 ИП (С)'!$B:$B,$B127,'Ф 2 ИП (С)'!$D:$D,$D127)</f>
        <v>0</v>
      </c>
      <c r="AP127" s="562"/>
      <c r="AQ127" s="671"/>
    </row>
    <row r="128" spans="1:43" s="217" customFormat="1" ht="236.25" x14ac:dyDescent="0.2">
      <c r="A128" s="228" t="s">
        <v>1025</v>
      </c>
      <c r="B128" s="216" t="s">
        <v>1026</v>
      </c>
      <c r="C128" s="233"/>
      <c r="D128" s="216" t="s">
        <v>1027</v>
      </c>
      <c r="E128" s="140" t="s">
        <v>796</v>
      </c>
      <c r="F128" s="140" t="s">
        <v>797</v>
      </c>
      <c r="G128" s="140" t="s">
        <v>1028</v>
      </c>
      <c r="H128" s="140" t="s">
        <v>1029</v>
      </c>
      <c r="I128" s="544" t="s">
        <v>418</v>
      </c>
      <c r="J128" s="544" t="s">
        <v>627</v>
      </c>
      <c r="K128" s="540">
        <f>'Ф 2 ИП (С)'!K134</f>
        <v>11452.360147897347</v>
      </c>
      <c r="L128" s="540">
        <f>'Ф 2 ИП (С)'!L134</f>
        <v>9241.2999999999993</v>
      </c>
      <c r="M128" s="540">
        <f>'Ф 2 ИП (С)'!M134</f>
        <v>0</v>
      </c>
      <c r="N128" s="540">
        <f>'Ф 2 ИП (С)'!N134</f>
        <v>0</v>
      </c>
      <c r="O128" s="540">
        <f>'Ф 2 ИП (С)'!O134</f>
        <v>950.74494400000003</v>
      </c>
      <c r="P128" s="540">
        <f>'Ф 2 ИП (С)'!P134</f>
        <v>0</v>
      </c>
      <c r="Q128" s="540">
        <f>'Ф 2 ИП (С)'!Q134</f>
        <v>0</v>
      </c>
      <c r="R128" s="540">
        <f>'Ф 2 ИП (С)'!R134</f>
        <v>0</v>
      </c>
      <c r="S128" s="540">
        <f>'Ф 2 ИП (С)'!S134</f>
        <v>9892.3620804707098</v>
      </c>
      <c r="T128" s="540">
        <f>'Ф 2 ИП (С)'!T134</f>
        <v>609.25312342663722</v>
      </c>
      <c r="U128" s="540">
        <f>'Ф 2 ИП (С)'!U134</f>
        <v>0</v>
      </c>
      <c r="V128" s="540">
        <f>'Ф 2 ИП (С)'!V134</f>
        <v>-1.1368683772161603E-13</v>
      </c>
      <c r="W128" s="540">
        <f>'Ф 2 ИП (С)'!W134</f>
        <v>0</v>
      </c>
      <c r="X128" s="540">
        <f>'Ф 2 ИП (С)'!X134</f>
        <v>0</v>
      </c>
      <c r="Y128" s="540">
        <f>'Ф 2 ИП (С)'!Y134</f>
        <v>0</v>
      </c>
      <c r="Z128" s="540">
        <f>'Ф 2 ИП (С)'!Z134</f>
        <v>0</v>
      </c>
      <c r="AA128" s="540">
        <f>'Ф 2 ИП (С)'!AA134</f>
        <v>0</v>
      </c>
      <c r="AB128" s="540">
        <f>'Ф 2 ИП (С)'!AB134</f>
        <v>0</v>
      </c>
      <c r="AC128" s="540">
        <f>'Ф 2 ИП (С)'!AC134</f>
        <v>0</v>
      </c>
      <c r="AD128" s="540">
        <f>'Ф 2 ИП (С)'!AD134</f>
        <v>0</v>
      </c>
      <c r="AE128" s="540">
        <f>'Ф 2 ИП (С)'!AE134</f>
        <v>0</v>
      </c>
      <c r="AF128" s="540">
        <f>'Ф 2 ИП (С)'!AF134</f>
        <v>0</v>
      </c>
      <c r="AG128" s="540">
        <f>'Ф 2 ИП (С)'!AG134</f>
        <v>0</v>
      </c>
      <c r="AH128" s="540">
        <f>'Ф 2 ИП (С)'!AH134</f>
        <v>0</v>
      </c>
      <c r="AI128" s="540">
        <f>'Ф 2 ИП (С)'!AI134</f>
        <v>0</v>
      </c>
      <c r="AJ128" s="540">
        <f>'Ф 2 ИП (С)'!AJ134</f>
        <v>0</v>
      </c>
      <c r="AK128" s="540">
        <f>'Ф 2 ИП (С)'!AK134</f>
        <v>0</v>
      </c>
      <c r="AL128" s="540">
        <f>'Ф 2 ИП (С)'!AL134</f>
        <v>0</v>
      </c>
      <c r="AM128" s="540">
        <f>'Ф 2 ИП (С)'!AM134</f>
        <v>0</v>
      </c>
      <c r="AN128" s="540">
        <f>'Ф 2 ИП (С)'!AN134</f>
        <v>0</v>
      </c>
      <c r="AO128" s="624">
        <f>'Ф 2 ИП (С)'!AO134</f>
        <v>0</v>
      </c>
      <c r="AP128" s="562"/>
      <c r="AQ128" s="671"/>
    </row>
    <row r="129" spans="1:43" s="217" customFormat="1" ht="303.75" x14ac:dyDescent="0.2">
      <c r="A129" s="228" t="s">
        <v>1030</v>
      </c>
      <c r="B129" s="216" t="s">
        <v>1031</v>
      </c>
      <c r="C129" s="233"/>
      <c r="D129" s="216" t="s">
        <v>1032</v>
      </c>
      <c r="E129" s="140" t="s">
        <v>796</v>
      </c>
      <c r="F129" s="140" t="s">
        <v>797</v>
      </c>
      <c r="G129" s="140" t="s">
        <v>1033</v>
      </c>
      <c r="H129" s="140" t="s">
        <v>1034</v>
      </c>
      <c r="I129" s="544" t="s">
        <v>418</v>
      </c>
      <c r="J129" s="544" t="s">
        <v>627</v>
      </c>
      <c r="K129" s="540">
        <f>'Ф 2 ИП (С)'!K135</f>
        <v>7052.620475656433</v>
      </c>
      <c r="L129" s="540">
        <f>'Ф 2 ИП (С)'!L135</f>
        <v>5691</v>
      </c>
      <c r="M129" s="540">
        <f>'Ф 2 ИП (С)'!M135</f>
        <v>0</v>
      </c>
      <c r="N129" s="540">
        <f>'Ф 2 ИП (С)'!N135</f>
        <v>0</v>
      </c>
      <c r="O129" s="540">
        <f>'Ф 2 ИП (С)'!O135</f>
        <v>585.49008000000003</v>
      </c>
      <c r="P129" s="540">
        <f>'Ф 2 ИП (С)'!P135</f>
        <v>0</v>
      </c>
      <c r="Q129" s="540">
        <f>'Ф 2 ИП (С)'!Q135</f>
        <v>0</v>
      </c>
      <c r="R129" s="540">
        <f>'Ф 2 ИП (С)'!R135</f>
        <v>0</v>
      </c>
      <c r="S129" s="540">
        <f>'Ф 2 ИП (С)'!S135</f>
        <v>6091.9386449913763</v>
      </c>
      <c r="T129" s="540">
        <f>'Ф 2 ИП (С)'!T135</f>
        <v>375.19175066505716</v>
      </c>
      <c r="U129" s="540">
        <f>'Ф 2 ИП (С)'!U135</f>
        <v>0</v>
      </c>
      <c r="V129" s="540">
        <f>'Ф 2 ИП (С)'!V135</f>
        <v>-1.1368683772161603E-13</v>
      </c>
      <c r="W129" s="540">
        <f>'Ф 2 ИП (С)'!W135</f>
        <v>0</v>
      </c>
      <c r="X129" s="540">
        <f>'Ф 2 ИП (С)'!X135</f>
        <v>0</v>
      </c>
      <c r="Y129" s="540">
        <f>'Ф 2 ИП (С)'!Y135</f>
        <v>0</v>
      </c>
      <c r="Z129" s="540">
        <f>'Ф 2 ИП (С)'!Z135</f>
        <v>0</v>
      </c>
      <c r="AA129" s="540">
        <f>'Ф 2 ИП (С)'!AA135</f>
        <v>0</v>
      </c>
      <c r="AB129" s="540">
        <f>'Ф 2 ИП (С)'!AB135</f>
        <v>0</v>
      </c>
      <c r="AC129" s="540">
        <f>'Ф 2 ИП (С)'!AC135</f>
        <v>0</v>
      </c>
      <c r="AD129" s="540">
        <f>'Ф 2 ИП (С)'!AD135</f>
        <v>0</v>
      </c>
      <c r="AE129" s="540">
        <f>'Ф 2 ИП (С)'!AE135</f>
        <v>0</v>
      </c>
      <c r="AF129" s="540">
        <f>'Ф 2 ИП (С)'!AF135</f>
        <v>0</v>
      </c>
      <c r="AG129" s="540">
        <f>'Ф 2 ИП (С)'!AG135</f>
        <v>0</v>
      </c>
      <c r="AH129" s="540">
        <f>'Ф 2 ИП (С)'!AH135</f>
        <v>0</v>
      </c>
      <c r="AI129" s="540">
        <f>'Ф 2 ИП (С)'!AI135</f>
        <v>0</v>
      </c>
      <c r="AJ129" s="540">
        <f>'Ф 2 ИП (С)'!AJ135</f>
        <v>0</v>
      </c>
      <c r="AK129" s="540">
        <f>'Ф 2 ИП (С)'!AK135</f>
        <v>0</v>
      </c>
      <c r="AL129" s="540">
        <f>'Ф 2 ИП (С)'!AL135</f>
        <v>0</v>
      </c>
      <c r="AM129" s="540">
        <f>'Ф 2 ИП (С)'!AM135</f>
        <v>0</v>
      </c>
      <c r="AN129" s="540">
        <f>'Ф 2 ИП (С)'!AN135</f>
        <v>0</v>
      </c>
      <c r="AO129" s="624">
        <f>'Ф 2 ИП (С)'!AO135</f>
        <v>0</v>
      </c>
      <c r="AP129" s="562"/>
      <c r="AQ129" s="671"/>
    </row>
    <row r="130" spans="1:43" s="217" customFormat="1" x14ac:dyDescent="0.2">
      <c r="A130" s="228" t="s">
        <v>1035</v>
      </c>
      <c r="B130" s="216" t="s">
        <v>1036</v>
      </c>
      <c r="C130" s="233"/>
      <c r="D130" s="216" t="s">
        <v>1037</v>
      </c>
      <c r="E130" s="140" t="s">
        <v>796</v>
      </c>
      <c r="F130" s="140" t="s">
        <v>797</v>
      </c>
      <c r="G130" s="140" t="s">
        <v>1038</v>
      </c>
      <c r="H130" s="140" t="s">
        <v>1039</v>
      </c>
      <c r="I130" s="544" t="s">
        <v>418</v>
      </c>
      <c r="J130" s="544" t="s">
        <v>627</v>
      </c>
      <c r="K130" s="540">
        <f>SUMIFS('Ф 2 ИП (С)'!K:K,'Ф 2 ИП (С)'!$B:$B,$B130,'Ф 2 ИП (С)'!$D:$D,$D130)</f>
        <v>415.89517336677199</v>
      </c>
      <c r="L130" s="540">
        <f>SUMIFS('Ф 2 ИП (С)'!L:L,'Ф 2 ИП (С)'!$B:$B,$B130,'Ф 2 ИП (С)'!$D:$D,$D130)</f>
        <v>335.6</v>
      </c>
      <c r="M130" s="540">
        <f>SUMIFS('Ф 2 ИП (С)'!M:M,'Ф 2 ИП (С)'!$B:$B,$B130,'Ф 2 ИП (С)'!$D:$D,$D130)</f>
        <v>0</v>
      </c>
      <c r="N130" s="540">
        <f>SUMIFS('Ф 2 ИП (С)'!N:N,'Ф 2 ИП (С)'!$B:$B,$B130,'Ф 2 ИП (С)'!$D:$D,$D130)</f>
        <v>0</v>
      </c>
      <c r="O130" s="540">
        <f>SUMIFS('Ф 2 ИП (С)'!O:O,'Ф 2 ИП (С)'!$B:$B,$B130,'Ф 2 ИП (С)'!$D:$D,$D130)</f>
        <v>34.526527999999999</v>
      </c>
      <c r="P130" s="540">
        <f>SUMIFS('Ф 2 ИП (С)'!P:P,'Ф 2 ИП (С)'!$B:$B,$B130,'Ф 2 ИП (С)'!$D:$D,$D130)</f>
        <v>0</v>
      </c>
      <c r="Q130" s="540">
        <f>SUMIFS('Ф 2 ИП (С)'!Q:Q,'Ф 2 ИП (С)'!$B:$B,$B130,'Ф 2 ИП (С)'!$D:$D,$D130)</f>
        <v>0</v>
      </c>
      <c r="R130" s="540">
        <f>SUMIFS('Ф 2 ИП (С)'!R:R,'Ф 2 ИП (С)'!$B:$B,$B130,'Ф 2 ИП (С)'!$D:$D,$D130)</f>
        <v>0</v>
      </c>
      <c r="S130" s="540">
        <f>SUMIFS('Ф 2 ИП (С)'!S:S,'Ф 2 ИП (С)'!$B:$B,$B130,'Ф 2 ИП (С)'!$D:$D,$D130)</f>
        <v>359.2434737759807</v>
      </c>
      <c r="T130" s="540">
        <f>SUMIFS('Ф 2 ИП (С)'!T:T,'Ф 2 ИП (С)'!$B:$B,$B130,'Ф 2 ИП (С)'!$D:$D,$D130)</f>
        <v>22.125171590791282</v>
      </c>
      <c r="U130" s="540">
        <f>SUMIFS('Ф 2 ИП (С)'!U:U,'Ф 2 ИП (С)'!$B:$B,$B130,'Ф 2 ИП (С)'!$D:$D,$D130)</f>
        <v>0</v>
      </c>
      <c r="V130" s="540">
        <f>SUMIFS('Ф 2 ИП (С)'!V:V,'Ф 2 ИП (С)'!$B:$B,$B130,'Ф 2 ИП (С)'!$D:$D,$D130)</f>
        <v>1.4210854715202004E-14</v>
      </c>
      <c r="W130" s="540">
        <f>SUMIFS('Ф 2 ИП (С)'!W:W,'Ф 2 ИП (С)'!$B:$B,$B130,'Ф 2 ИП (С)'!$D:$D,$D130)</f>
        <v>0</v>
      </c>
      <c r="X130" s="540">
        <f>SUMIFS('Ф 2 ИП (С)'!X:X,'Ф 2 ИП (С)'!$B:$B,$B130,'Ф 2 ИП (С)'!$D:$D,$D130)</f>
        <v>0</v>
      </c>
      <c r="Y130" s="540">
        <f>SUMIFS('Ф 2 ИП (С)'!Y:Y,'Ф 2 ИП (С)'!$B:$B,$B130,'Ф 2 ИП (С)'!$D:$D,$D130)</f>
        <v>0</v>
      </c>
      <c r="Z130" s="540">
        <f>SUMIFS('Ф 2 ИП (С)'!Z:Z,'Ф 2 ИП (С)'!$B:$B,$B130,'Ф 2 ИП (С)'!$D:$D,$D130)</f>
        <v>0</v>
      </c>
      <c r="AA130" s="540">
        <f>SUMIFS('Ф 2 ИП (С)'!AA:AA,'Ф 2 ИП (С)'!$B:$B,$B130,'Ф 2 ИП (С)'!$D:$D,$D130)</f>
        <v>0</v>
      </c>
      <c r="AB130" s="540">
        <f>SUMIFS('Ф 2 ИП (С)'!AB:AB,'Ф 2 ИП (С)'!$B:$B,$B130,'Ф 2 ИП (С)'!$D:$D,$D130)</f>
        <v>0</v>
      </c>
      <c r="AC130" s="540">
        <f>SUMIFS('Ф 2 ИП (С)'!AC:AC,'Ф 2 ИП (С)'!$B:$B,$B130,'Ф 2 ИП (С)'!$D:$D,$D130)</f>
        <v>0</v>
      </c>
      <c r="AD130" s="540">
        <f>SUMIFS('Ф 2 ИП (С)'!AD:AD,'Ф 2 ИП (С)'!$B:$B,$B130,'Ф 2 ИП (С)'!$D:$D,$D130)</f>
        <v>0</v>
      </c>
      <c r="AE130" s="540">
        <f>SUMIFS('Ф 2 ИП (С)'!AE:AE,'Ф 2 ИП (С)'!$B:$B,$B130,'Ф 2 ИП (С)'!$D:$D,$D130)</f>
        <v>0</v>
      </c>
      <c r="AF130" s="540">
        <f>SUMIFS('Ф 2 ИП (С)'!AF:AF,'Ф 2 ИП (С)'!$B:$B,$B130,'Ф 2 ИП (С)'!$D:$D,$D130)</f>
        <v>0</v>
      </c>
      <c r="AG130" s="540">
        <f>SUMIFS('Ф 2 ИП (С)'!AG:AG,'Ф 2 ИП (С)'!$B:$B,$B130,'Ф 2 ИП (С)'!$D:$D,$D130)</f>
        <v>0</v>
      </c>
      <c r="AH130" s="540">
        <f>SUMIFS('Ф 2 ИП (С)'!AH:AH,'Ф 2 ИП (С)'!$B:$B,$B130,'Ф 2 ИП (С)'!$D:$D,$D130)</f>
        <v>0</v>
      </c>
      <c r="AI130" s="540">
        <f>SUMIFS('Ф 2 ИП (С)'!AI:AI,'Ф 2 ИП (С)'!$B:$B,$B130,'Ф 2 ИП (С)'!$D:$D,$D130)</f>
        <v>0</v>
      </c>
      <c r="AJ130" s="540">
        <f>SUMIFS('Ф 2 ИП (С)'!AJ:AJ,'Ф 2 ИП (С)'!$B:$B,$B130,'Ф 2 ИП (С)'!$D:$D,$D130)</f>
        <v>0</v>
      </c>
      <c r="AK130" s="540">
        <f>SUMIFS('Ф 2 ИП (С)'!AK:AK,'Ф 2 ИП (С)'!$B:$B,$B130,'Ф 2 ИП (С)'!$D:$D,$D130)</f>
        <v>0</v>
      </c>
      <c r="AL130" s="540">
        <f>SUMIFS('Ф 2 ИП (С)'!AL:AL,'Ф 2 ИП (С)'!$B:$B,$B130,'Ф 2 ИП (С)'!$D:$D,$D130)</f>
        <v>0</v>
      </c>
      <c r="AM130" s="540">
        <f>SUMIFS('Ф 2 ИП (С)'!AM:AM,'Ф 2 ИП (С)'!$B:$B,$B130,'Ф 2 ИП (С)'!$D:$D,$D130)</f>
        <v>0</v>
      </c>
      <c r="AN130" s="540">
        <f>SUMIFS('Ф 2 ИП (С)'!AN:AN,'Ф 2 ИП (С)'!$B:$B,$B130,'Ф 2 ИП (С)'!$D:$D,$D130)</f>
        <v>0</v>
      </c>
      <c r="AO130" s="624">
        <f>SUMIFS('Ф 2 ИП (С)'!AO:AO,'Ф 2 ИП (С)'!$B:$B,$B130,'Ф 2 ИП (С)'!$D:$D,$D130)</f>
        <v>0</v>
      </c>
      <c r="AP130" s="562"/>
      <c r="AQ130" s="671"/>
    </row>
    <row r="131" spans="1:43" s="217" customFormat="1" ht="11.25" x14ac:dyDescent="0.2">
      <c r="A131" s="228" t="s">
        <v>1190</v>
      </c>
      <c r="B131" s="216" t="s">
        <v>1142</v>
      </c>
      <c r="C131" s="233"/>
      <c r="D131" s="216" t="s">
        <v>1146</v>
      </c>
      <c r="E131" s="140" t="s">
        <v>699</v>
      </c>
      <c r="F131" s="140" t="s">
        <v>74</v>
      </c>
      <c r="G131" s="140">
        <v>4.24</v>
      </c>
      <c r="H131" s="140">
        <v>4.24</v>
      </c>
      <c r="I131" s="544" t="s">
        <v>418</v>
      </c>
      <c r="J131" s="544">
        <v>2025</v>
      </c>
      <c r="K131" s="540">
        <f>SUMIFS('Ф 2 ИП (С)'!K:K,'Ф 2 ИП (С)'!$B:$B,$B131,'Ф 2 ИП (С)'!$D:$D,$D131)</f>
        <v>2762.2063612162851</v>
      </c>
      <c r="L131" s="540">
        <f>SUMIFS('Ф 2 ИП (С)'!L:L,'Ф 2 ИП (С)'!$B:$B,$B131,'Ф 2 ИП (С)'!$D:$D,$D131)</f>
        <v>2424</v>
      </c>
      <c r="M131" s="540">
        <f>SUMIFS('Ф 2 ИП (С)'!M:M,'Ф 2 ИП (С)'!$B:$B,$B131,'Ф 2 ИП (С)'!$D:$D,$D131)</f>
        <v>0</v>
      </c>
      <c r="N131" s="540">
        <f>SUMIFS('Ф 2 ИП (С)'!N:N,'Ф 2 ИП (С)'!$B:$B,$B131,'Ф 2 ИП (С)'!$D:$D,$D131)</f>
        <v>0</v>
      </c>
      <c r="O131" s="540">
        <f>SUMIFS('Ф 2 ИП (С)'!O:O,'Ф 2 ИП (С)'!$B:$B,$B131,'Ф 2 ИП (С)'!$D:$D,$D131)</f>
        <v>249.38112989999999</v>
      </c>
      <c r="P131" s="540">
        <f>SUMIFS('Ф 2 ИП (С)'!P:P,'Ф 2 ИП (С)'!$B:$B,$B131,'Ф 2 ИП (С)'!$D:$D,$D131)</f>
        <v>0</v>
      </c>
      <c r="Q131" s="540">
        <f>SUMIFS('Ф 2 ИП (С)'!Q:Q,'Ф 2 ИП (С)'!$B:$B,$B131,'Ф 2 ИП (С)'!$D:$D,$D131)</f>
        <v>2367.0432167328004</v>
      </c>
      <c r="R131" s="540">
        <f>SUMIFS('Ф 2 ИП (С)'!R:R,'Ф 2 ИП (С)'!$B:$B,$B131,'Ф 2 ИП (С)'!$D:$D,$D131)</f>
        <v>145.78201458348479</v>
      </c>
      <c r="S131" s="540">
        <f>SUMIFS('Ф 2 ИП (С)'!S:S,'Ф 2 ИП (С)'!$B:$B,$B131,'Ф 2 ИП (С)'!$D:$D,$D131)</f>
        <v>0</v>
      </c>
      <c r="T131" s="540">
        <f>SUMIFS('Ф 2 ИП (С)'!T:T,'Ф 2 ИП (С)'!$B:$B,$B131,'Ф 2 ИП (С)'!$D:$D,$D131)</f>
        <v>0</v>
      </c>
      <c r="U131" s="540">
        <f>SUMIFS('Ф 2 ИП (С)'!U:U,'Ф 2 ИП (С)'!$B:$B,$B131,'Ф 2 ИП (С)'!$D:$D,$D131)</f>
        <v>0</v>
      </c>
      <c r="V131" s="540">
        <f>SUMIFS('Ф 2 ИП (С)'!V:V,'Ф 2 ИП (С)'!$B:$B,$B131,'Ф 2 ИП (С)'!$D:$D,$D131)</f>
        <v>0</v>
      </c>
      <c r="W131" s="540">
        <f>SUMIFS('Ф 2 ИП (С)'!W:W,'Ф 2 ИП (С)'!$B:$B,$B131,'Ф 2 ИП (С)'!$D:$D,$D131)</f>
        <v>0</v>
      </c>
      <c r="X131" s="540">
        <f>SUMIFS('Ф 2 ИП (С)'!X:X,'Ф 2 ИП (С)'!$B:$B,$B131,'Ф 2 ИП (С)'!$D:$D,$D131)</f>
        <v>0</v>
      </c>
      <c r="Y131" s="540">
        <f>SUMIFS('Ф 2 ИП (С)'!Y:Y,'Ф 2 ИП (С)'!$B:$B,$B131,'Ф 2 ИП (С)'!$D:$D,$D131)</f>
        <v>0</v>
      </c>
      <c r="Z131" s="540">
        <f>SUMIFS('Ф 2 ИП (С)'!Z:Z,'Ф 2 ИП (С)'!$B:$B,$B131,'Ф 2 ИП (С)'!$D:$D,$D131)</f>
        <v>0</v>
      </c>
      <c r="AA131" s="540">
        <f>SUMIFS('Ф 2 ИП (С)'!AA:AA,'Ф 2 ИП (С)'!$B:$B,$B131,'Ф 2 ИП (С)'!$D:$D,$D131)</f>
        <v>0</v>
      </c>
      <c r="AB131" s="540">
        <f>SUMIFS('Ф 2 ИП (С)'!AB:AB,'Ф 2 ИП (С)'!$B:$B,$B131,'Ф 2 ИП (С)'!$D:$D,$D131)</f>
        <v>0</v>
      </c>
      <c r="AC131" s="540">
        <f>SUMIFS('Ф 2 ИП (С)'!AC:AC,'Ф 2 ИП (С)'!$B:$B,$B131,'Ф 2 ИП (С)'!$D:$D,$D131)</f>
        <v>0</v>
      </c>
      <c r="AD131" s="540">
        <f>SUMIFS('Ф 2 ИП (С)'!AD:AD,'Ф 2 ИП (С)'!$B:$B,$B131,'Ф 2 ИП (С)'!$D:$D,$D131)</f>
        <v>0</v>
      </c>
      <c r="AE131" s="540">
        <f>SUMIFS('Ф 2 ИП (С)'!AE:AE,'Ф 2 ИП (С)'!$B:$B,$B131,'Ф 2 ИП (С)'!$D:$D,$D131)</f>
        <v>0</v>
      </c>
      <c r="AF131" s="540">
        <f>SUMIFS('Ф 2 ИП (С)'!AF:AF,'Ф 2 ИП (С)'!$B:$B,$B131,'Ф 2 ИП (С)'!$D:$D,$D131)</f>
        <v>0</v>
      </c>
      <c r="AG131" s="540">
        <f>SUMIFS('Ф 2 ИП (С)'!AG:AG,'Ф 2 ИП (С)'!$B:$B,$B131,'Ф 2 ИП (С)'!$D:$D,$D131)</f>
        <v>0</v>
      </c>
      <c r="AH131" s="540">
        <f>SUMIFS('Ф 2 ИП (С)'!AH:AH,'Ф 2 ИП (С)'!$B:$B,$B131,'Ф 2 ИП (С)'!$D:$D,$D131)</f>
        <v>0</v>
      </c>
      <c r="AI131" s="540">
        <f>SUMIFS('Ф 2 ИП (С)'!AI:AI,'Ф 2 ИП (С)'!$B:$B,$B131,'Ф 2 ИП (С)'!$D:$D,$D131)</f>
        <v>0</v>
      </c>
      <c r="AJ131" s="540">
        <f>SUMIFS('Ф 2 ИП (С)'!AJ:AJ,'Ф 2 ИП (С)'!$B:$B,$B131,'Ф 2 ИП (С)'!$D:$D,$D131)</f>
        <v>0</v>
      </c>
      <c r="AK131" s="540">
        <f>SUMIFS('Ф 2 ИП (С)'!AK:AK,'Ф 2 ИП (С)'!$B:$B,$B131,'Ф 2 ИП (С)'!$D:$D,$D131)</f>
        <v>0</v>
      </c>
      <c r="AL131" s="540">
        <f>SUMIFS('Ф 2 ИП (С)'!AL:AL,'Ф 2 ИП (С)'!$B:$B,$B131,'Ф 2 ИП (С)'!$D:$D,$D131)</f>
        <v>0</v>
      </c>
      <c r="AM131" s="540">
        <f>SUMIFS('Ф 2 ИП (С)'!AM:AM,'Ф 2 ИП (С)'!$B:$B,$B131,'Ф 2 ИП (С)'!$D:$D,$D131)</f>
        <v>0</v>
      </c>
      <c r="AN131" s="540">
        <f>SUMIFS('Ф 2 ИП (С)'!AN:AN,'Ф 2 ИП (С)'!$B:$B,$B131,'Ф 2 ИП (С)'!$D:$D,$D131)</f>
        <v>0</v>
      </c>
      <c r="AO131" s="624">
        <f>SUMIFS('Ф 2 ИП (С)'!AO:AO,'Ф 2 ИП (С)'!$B:$B,$B131,'Ф 2 ИП (С)'!$D:$D,$D131)</f>
        <v>0</v>
      </c>
      <c r="AP131" s="562"/>
      <c r="AQ131" s="671"/>
    </row>
    <row r="132" spans="1:43" s="217" customFormat="1" ht="11.25" x14ac:dyDescent="0.2">
      <c r="A132" s="228" t="s">
        <v>1191</v>
      </c>
      <c r="B132" s="216" t="s">
        <v>1143</v>
      </c>
      <c r="C132" s="233"/>
      <c r="D132" s="216" t="s">
        <v>1147</v>
      </c>
      <c r="E132" s="140" t="s">
        <v>699</v>
      </c>
      <c r="F132" s="140" t="s">
        <v>74</v>
      </c>
      <c r="G132" s="140">
        <v>2.77</v>
      </c>
      <c r="H132" s="140">
        <v>2.77</v>
      </c>
      <c r="I132" s="544" t="s">
        <v>418</v>
      </c>
      <c r="J132" s="544">
        <v>2025</v>
      </c>
      <c r="K132" s="540">
        <f>SUMIFS('Ф 2 ИП (С)'!K:K,'Ф 2 ИП (С)'!$B:$B,$B132,'Ф 2 ИП (С)'!$D:$D,$D132)</f>
        <v>2485.9857171746562</v>
      </c>
      <c r="L132" s="540">
        <f>SUMIFS('Ф 2 ИП (С)'!L:L,'Ф 2 ИП (С)'!$B:$B,$B132,'Ф 2 ИП (С)'!$D:$D,$D132)</f>
        <v>2181.6</v>
      </c>
      <c r="M132" s="540">
        <f>SUMIFS('Ф 2 ИП (С)'!M:M,'Ф 2 ИП (С)'!$B:$B,$B132,'Ф 2 ИП (С)'!$D:$D,$D132)</f>
        <v>0</v>
      </c>
      <c r="N132" s="540">
        <f>SUMIFS('Ф 2 ИП (С)'!N:N,'Ф 2 ИП (С)'!$B:$B,$B132,'Ф 2 ИП (С)'!$D:$D,$D132)</f>
        <v>0</v>
      </c>
      <c r="O132" s="540">
        <f>SUMIFS('Ф 2 ИП (С)'!O:O,'Ф 2 ИП (С)'!$B:$B,$B132,'Ф 2 ИП (С)'!$D:$D,$D132)</f>
        <v>224.44300899000001</v>
      </c>
      <c r="P132" s="540">
        <f>SUMIFS('Ф 2 ИП (С)'!P:P,'Ф 2 ИП (С)'!$B:$B,$B132,'Ф 2 ИП (С)'!$D:$D,$D132)</f>
        <v>0</v>
      </c>
      <c r="Q132" s="540">
        <f>SUMIFS('Ф 2 ИП (С)'!Q:Q,'Ф 2 ИП (С)'!$B:$B,$B132,'Ф 2 ИП (С)'!$D:$D,$D132)</f>
        <v>2130.3388950595199</v>
      </c>
      <c r="R132" s="540">
        <f>SUMIFS('Ф 2 ИП (С)'!R:R,'Ф 2 ИП (С)'!$B:$B,$B132,'Ф 2 ИП (С)'!$D:$D,$D132)</f>
        <v>131.20381312513629</v>
      </c>
      <c r="S132" s="540">
        <f>SUMIFS('Ф 2 ИП (С)'!S:S,'Ф 2 ИП (С)'!$B:$B,$B132,'Ф 2 ИП (С)'!$D:$D,$D132)</f>
        <v>0</v>
      </c>
      <c r="T132" s="540">
        <f>SUMIFS('Ф 2 ИП (С)'!T:T,'Ф 2 ИП (С)'!$B:$B,$B132,'Ф 2 ИП (С)'!$D:$D,$D132)</f>
        <v>0</v>
      </c>
      <c r="U132" s="540">
        <f>SUMIFS('Ф 2 ИП (С)'!U:U,'Ф 2 ИП (С)'!$B:$B,$B132,'Ф 2 ИП (С)'!$D:$D,$D132)</f>
        <v>0</v>
      </c>
      <c r="V132" s="540">
        <f>SUMIFS('Ф 2 ИП (С)'!V:V,'Ф 2 ИП (С)'!$B:$B,$B132,'Ф 2 ИП (С)'!$D:$D,$D132)</f>
        <v>0</v>
      </c>
      <c r="W132" s="540">
        <f>SUMIFS('Ф 2 ИП (С)'!W:W,'Ф 2 ИП (С)'!$B:$B,$B132,'Ф 2 ИП (С)'!$D:$D,$D132)</f>
        <v>0</v>
      </c>
      <c r="X132" s="540">
        <f>SUMIFS('Ф 2 ИП (С)'!X:X,'Ф 2 ИП (С)'!$B:$B,$B132,'Ф 2 ИП (С)'!$D:$D,$D132)</f>
        <v>0</v>
      </c>
      <c r="Y132" s="540">
        <f>SUMIFS('Ф 2 ИП (С)'!Y:Y,'Ф 2 ИП (С)'!$B:$B,$B132,'Ф 2 ИП (С)'!$D:$D,$D132)</f>
        <v>0</v>
      </c>
      <c r="Z132" s="540">
        <f>SUMIFS('Ф 2 ИП (С)'!Z:Z,'Ф 2 ИП (С)'!$B:$B,$B132,'Ф 2 ИП (С)'!$D:$D,$D132)</f>
        <v>0</v>
      </c>
      <c r="AA132" s="540">
        <f>SUMIFS('Ф 2 ИП (С)'!AA:AA,'Ф 2 ИП (С)'!$B:$B,$B132,'Ф 2 ИП (С)'!$D:$D,$D132)</f>
        <v>0</v>
      </c>
      <c r="AB132" s="540">
        <f>SUMIFS('Ф 2 ИП (С)'!AB:AB,'Ф 2 ИП (С)'!$B:$B,$B132,'Ф 2 ИП (С)'!$D:$D,$D132)</f>
        <v>0</v>
      </c>
      <c r="AC132" s="540">
        <f>SUMIFS('Ф 2 ИП (С)'!AC:AC,'Ф 2 ИП (С)'!$B:$B,$B132,'Ф 2 ИП (С)'!$D:$D,$D132)</f>
        <v>0</v>
      </c>
      <c r="AD132" s="540">
        <f>SUMIFS('Ф 2 ИП (С)'!AD:AD,'Ф 2 ИП (С)'!$B:$B,$B132,'Ф 2 ИП (С)'!$D:$D,$D132)</f>
        <v>0</v>
      </c>
      <c r="AE132" s="540">
        <f>SUMIFS('Ф 2 ИП (С)'!AE:AE,'Ф 2 ИП (С)'!$B:$B,$B132,'Ф 2 ИП (С)'!$D:$D,$D132)</f>
        <v>0</v>
      </c>
      <c r="AF132" s="540">
        <f>SUMIFS('Ф 2 ИП (С)'!AF:AF,'Ф 2 ИП (С)'!$B:$B,$B132,'Ф 2 ИП (С)'!$D:$D,$D132)</f>
        <v>0</v>
      </c>
      <c r="AG132" s="540">
        <f>SUMIFS('Ф 2 ИП (С)'!AG:AG,'Ф 2 ИП (С)'!$B:$B,$B132,'Ф 2 ИП (С)'!$D:$D,$D132)</f>
        <v>0</v>
      </c>
      <c r="AH132" s="540">
        <f>SUMIFS('Ф 2 ИП (С)'!AH:AH,'Ф 2 ИП (С)'!$B:$B,$B132,'Ф 2 ИП (С)'!$D:$D,$D132)</f>
        <v>0</v>
      </c>
      <c r="AI132" s="540">
        <f>SUMIFS('Ф 2 ИП (С)'!AI:AI,'Ф 2 ИП (С)'!$B:$B,$B132,'Ф 2 ИП (С)'!$D:$D,$D132)</f>
        <v>0</v>
      </c>
      <c r="AJ132" s="540">
        <f>SUMIFS('Ф 2 ИП (С)'!AJ:AJ,'Ф 2 ИП (С)'!$B:$B,$B132,'Ф 2 ИП (С)'!$D:$D,$D132)</f>
        <v>0</v>
      </c>
      <c r="AK132" s="540">
        <f>SUMIFS('Ф 2 ИП (С)'!AK:AK,'Ф 2 ИП (С)'!$B:$B,$B132,'Ф 2 ИП (С)'!$D:$D,$D132)</f>
        <v>0</v>
      </c>
      <c r="AL132" s="540">
        <f>SUMIFS('Ф 2 ИП (С)'!AL:AL,'Ф 2 ИП (С)'!$B:$B,$B132,'Ф 2 ИП (С)'!$D:$D,$D132)</f>
        <v>0</v>
      </c>
      <c r="AM132" s="540">
        <f>SUMIFS('Ф 2 ИП (С)'!AM:AM,'Ф 2 ИП (С)'!$B:$B,$B132,'Ф 2 ИП (С)'!$D:$D,$D132)</f>
        <v>0</v>
      </c>
      <c r="AN132" s="540">
        <f>SUMIFS('Ф 2 ИП (С)'!AN:AN,'Ф 2 ИП (С)'!$B:$B,$B132,'Ф 2 ИП (С)'!$D:$D,$D132)</f>
        <v>0</v>
      </c>
      <c r="AO132" s="624">
        <f>SUMIFS('Ф 2 ИП (С)'!AO:AO,'Ф 2 ИП (С)'!$B:$B,$B132,'Ф 2 ИП (С)'!$D:$D,$D132)</f>
        <v>0</v>
      </c>
      <c r="AP132" s="562"/>
      <c r="AQ132" s="671"/>
    </row>
    <row r="133" spans="1:43" s="217" customFormat="1" ht="11.25" x14ac:dyDescent="0.2">
      <c r="A133" s="228" t="s">
        <v>1192</v>
      </c>
      <c r="B133" s="216" t="s">
        <v>1148</v>
      </c>
      <c r="C133" s="233"/>
      <c r="D133" s="216" t="s">
        <v>1146</v>
      </c>
      <c r="E133" s="140" t="s">
        <v>699</v>
      </c>
      <c r="F133" s="140" t="s">
        <v>74</v>
      </c>
      <c r="G133" s="140">
        <v>10.35</v>
      </c>
      <c r="H133" s="140">
        <v>10.35</v>
      </c>
      <c r="I133" s="544" t="s">
        <v>418</v>
      </c>
      <c r="J133" s="544">
        <v>2025</v>
      </c>
      <c r="K133" s="540">
        <f>SUMIFS('Ф 2 ИП (С)'!K:K,'Ф 2 ИП (С)'!$B:$B,$B133,'Ф 2 ИП (С)'!$D:$D,$D133)</f>
        <v>2762.2063612162851</v>
      </c>
      <c r="L133" s="540">
        <f>SUMIFS('Ф 2 ИП (С)'!L:L,'Ф 2 ИП (С)'!$B:$B,$B133,'Ф 2 ИП (С)'!$D:$D,$D133)</f>
        <v>2424</v>
      </c>
      <c r="M133" s="540">
        <f>SUMIFS('Ф 2 ИП (С)'!M:M,'Ф 2 ИП (С)'!$B:$B,$B133,'Ф 2 ИП (С)'!$D:$D,$D133)</f>
        <v>0</v>
      </c>
      <c r="N133" s="540">
        <f>SUMIFS('Ф 2 ИП (С)'!N:N,'Ф 2 ИП (С)'!$B:$B,$B133,'Ф 2 ИП (С)'!$D:$D,$D133)</f>
        <v>0</v>
      </c>
      <c r="O133" s="540">
        <f>SUMIFS('Ф 2 ИП (С)'!O:O,'Ф 2 ИП (С)'!$B:$B,$B133,'Ф 2 ИП (С)'!$D:$D,$D133)</f>
        <v>249.38112989999999</v>
      </c>
      <c r="P133" s="540">
        <f>SUMIFS('Ф 2 ИП (С)'!P:P,'Ф 2 ИП (С)'!$B:$B,$B133,'Ф 2 ИП (С)'!$D:$D,$D133)</f>
        <v>0</v>
      </c>
      <c r="Q133" s="540">
        <f>SUMIFS('Ф 2 ИП (С)'!Q:Q,'Ф 2 ИП (С)'!$B:$B,$B133,'Ф 2 ИП (С)'!$D:$D,$D133)</f>
        <v>2367.0432167328004</v>
      </c>
      <c r="R133" s="540">
        <f>SUMIFS('Ф 2 ИП (С)'!R:R,'Ф 2 ИП (С)'!$B:$B,$B133,'Ф 2 ИП (С)'!$D:$D,$D133)</f>
        <v>145.78201458348479</v>
      </c>
      <c r="S133" s="540">
        <f>SUMIFS('Ф 2 ИП (С)'!S:S,'Ф 2 ИП (С)'!$B:$B,$B133,'Ф 2 ИП (С)'!$D:$D,$D133)</f>
        <v>0</v>
      </c>
      <c r="T133" s="540">
        <f>SUMIFS('Ф 2 ИП (С)'!T:T,'Ф 2 ИП (С)'!$B:$B,$B133,'Ф 2 ИП (С)'!$D:$D,$D133)</f>
        <v>0</v>
      </c>
      <c r="U133" s="540">
        <f>SUMIFS('Ф 2 ИП (С)'!U:U,'Ф 2 ИП (С)'!$B:$B,$B133,'Ф 2 ИП (С)'!$D:$D,$D133)</f>
        <v>0</v>
      </c>
      <c r="V133" s="540">
        <f>SUMIFS('Ф 2 ИП (С)'!V:V,'Ф 2 ИП (С)'!$B:$B,$B133,'Ф 2 ИП (С)'!$D:$D,$D133)</f>
        <v>0</v>
      </c>
      <c r="W133" s="540">
        <f>SUMIFS('Ф 2 ИП (С)'!W:W,'Ф 2 ИП (С)'!$B:$B,$B133,'Ф 2 ИП (С)'!$D:$D,$D133)</f>
        <v>0</v>
      </c>
      <c r="X133" s="540">
        <f>SUMIFS('Ф 2 ИП (С)'!X:X,'Ф 2 ИП (С)'!$B:$B,$B133,'Ф 2 ИП (С)'!$D:$D,$D133)</f>
        <v>0</v>
      </c>
      <c r="Y133" s="540">
        <f>SUMIFS('Ф 2 ИП (С)'!Y:Y,'Ф 2 ИП (С)'!$B:$B,$B133,'Ф 2 ИП (С)'!$D:$D,$D133)</f>
        <v>0</v>
      </c>
      <c r="Z133" s="540">
        <f>SUMIFS('Ф 2 ИП (С)'!Z:Z,'Ф 2 ИП (С)'!$B:$B,$B133,'Ф 2 ИП (С)'!$D:$D,$D133)</f>
        <v>0</v>
      </c>
      <c r="AA133" s="540">
        <f>SUMIFS('Ф 2 ИП (С)'!AA:AA,'Ф 2 ИП (С)'!$B:$B,$B133,'Ф 2 ИП (С)'!$D:$D,$D133)</f>
        <v>0</v>
      </c>
      <c r="AB133" s="540">
        <f>SUMIFS('Ф 2 ИП (С)'!AB:AB,'Ф 2 ИП (С)'!$B:$B,$B133,'Ф 2 ИП (С)'!$D:$D,$D133)</f>
        <v>0</v>
      </c>
      <c r="AC133" s="540">
        <f>SUMIFS('Ф 2 ИП (С)'!AC:AC,'Ф 2 ИП (С)'!$B:$B,$B133,'Ф 2 ИП (С)'!$D:$D,$D133)</f>
        <v>0</v>
      </c>
      <c r="AD133" s="540">
        <f>SUMIFS('Ф 2 ИП (С)'!AD:AD,'Ф 2 ИП (С)'!$B:$B,$B133,'Ф 2 ИП (С)'!$D:$D,$D133)</f>
        <v>0</v>
      </c>
      <c r="AE133" s="540">
        <f>SUMIFS('Ф 2 ИП (С)'!AE:AE,'Ф 2 ИП (С)'!$B:$B,$B133,'Ф 2 ИП (С)'!$D:$D,$D133)</f>
        <v>0</v>
      </c>
      <c r="AF133" s="540">
        <f>SUMIFS('Ф 2 ИП (С)'!AF:AF,'Ф 2 ИП (С)'!$B:$B,$B133,'Ф 2 ИП (С)'!$D:$D,$D133)</f>
        <v>0</v>
      </c>
      <c r="AG133" s="540">
        <f>SUMIFS('Ф 2 ИП (С)'!AG:AG,'Ф 2 ИП (С)'!$B:$B,$B133,'Ф 2 ИП (С)'!$D:$D,$D133)</f>
        <v>0</v>
      </c>
      <c r="AH133" s="540">
        <f>SUMIFS('Ф 2 ИП (С)'!AH:AH,'Ф 2 ИП (С)'!$B:$B,$B133,'Ф 2 ИП (С)'!$D:$D,$D133)</f>
        <v>0</v>
      </c>
      <c r="AI133" s="540">
        <f>SUMIFS('Ф 2 ИП (С)'!AI:AI,'Ф 2 ИП (С)'!$B:$B,$B133,'Ф 2 ИП (С)'!$D:$D,$D133)</f>
        <v>0</v>
      </c>
      <c r="AJ133" s="540">
        <f>SUMIFS('Ф 2 ИП (С)'!AJ:AJ,'Ф 2 ИП (С)'!$B:$B,$B133,'Ф 2 ИП (С)'!$D:$D,$D133)</f>
        <v>0</v>
      </c>
      <c r="AK133" s="540">
        <f>SUMIFS('Ф 2 ИП (С)'!AK:AK,'Ф 2 ИП (С)'!$B:$B,$B133,'Ф 2 ИП (С)'!$D:$D,$D133)</f>
        <v>0</v>
      </c>
      <c r="AL133" s="540">
        <f>SUMIFS('Ф 2 ИП (С)'!AL:AL,'Ф 2 ИП (С)'!$B:$B,$B133,'Ф 2 ИП (С)'!$D:$D,$D133)</f>
        <v>0</v>
      </c>
      <c r="AM133" s="540">
        <f>SUMIFS('Ф 2 ИП (С)'!AM:AM,'Ф 2 ИП (С)'!$B:$B,$B133,'Ф 2 ИП (С)'!$D:$D,$D133)</f>
        <v>0</v>
      </c>
      <c r="AN133" s="540">
        <f>SUMIFS('Ф 2 ИП (С)'!AN:AN,'Ф 2 ИП (С)'!$B:$B,$B133,'Ф 2 ИП (С)'!$D:$D,$D133)</f>
        <v>0</v>
      </c>
      <c r="AO133" s="624">
        <f>SUMIFS('Ф 2 ИП (С)'!AO:AO,'Ф 2 ИП (С)'!$B:$B,$B133,'Ф 2 ИП (С)'!$D:$D,$D133)</f>
        <v>0</v>
      </c>
      <c r="AP133" s="562"/>
      <c r="AQ133" s="671"/>
    </row>
    <row r="134" spans="1:43" s="217" customFormat="1" ht="11.25" x14ac:dyDescent="0.2">
      <c r="A134" s="228" t="s">
        <v>1193</v>
      </c>
      <c r="B134" s="216" t="s">
        <v>1149</v>
      </c>
      <c r="C134" s="233"/>
      <c r="D134" s="216" t="s">
        <v>1150</v>
      </c>
      <c r="E134" s="140" t="s">
        <v>699</v>
      </c>
      <c r="F134" s="140" t="s">
        <v>74</v>
      </c>
      <c r="G134" s="140">
        <v>11.84</v>
      </c>
      <c r="H134" s="140">
        <v>11.84</v>
      </c>
      <c r="I134" s="544" t="s">
        <v>418</v>
      </c>
      <c r="J134" s="544">
        <v>2025</v>
      </c>
      <c r="K134" s="540">
        <f>SUMIFS('Ф 2 ИП (С)'!K:K,'Ф 2 ИП (С)'!$B:$B,$B134,'Ф 2 ИП (С)'!$D:$D,$D134)</f>
        <v>2762.2063612162851</v>
      </c>
      <c r="L134" s="540">
        <f>SUMIFS('Ф 2 ИП (С)'!L:L,'Ф 2 ИП (С)'!$B:$B,$B134,'Ф 2 ИП (С)'!$D:$D,$D134)</f>
        <v>2424</v>
      </c>
      <c r="M134" s="540">
        <f>SUMIFS('Ф 2 ИП (С)'!M:M,'Ф 2 ИП (С)'!$B:$B,$B134,'Ф 2 ИП (С)'!$D:$D,$D134)</f>
        <v>0</v>
      </c>
      <c r="N134" s="540">
        <f>SUMIFS('Ф 2 ИП (С)'!N:N,'Ф 2 ИП (С)'!$B:$B,$B134,'Ф 2 ИП (С)'!$D:$D,$D134)</f>
        <v>0</v>
      </c>
      <c r="O134" s="540">
        <f>SUMIFS('Ф 2 ИП (С)'!O:O,'Ф 2 ИП (С)'!$B:$B,$B134,'Ф 2 ИП (С)'!$D:$D,$D134)</f>
        <v>249.38112989999999</v>
      </c>
      <c r="P134" s="540">
        <f>SUMIFS('Ф 2 ИП (С)'!P:P,'Ф 2 ИП (С)'!$B:$B,$B134,'Ф 2 ИП (С)'!$D:$D,$D134)</f>
        <v>0</v>
      </c>
      <c r="Q134" s="540">
        <f>SUMIFS('Ф 2 ИП (С)'!Q:Q,'Ф 2 ИП (С)'!$B:$B,$B134,'Ф 2 ИП (С)'!$D:$D,$D134)</f>
        <v>2367.0432167328004</v>
      </c>
      <c r="R134" s="540">
        <f>SUMIFS('Ф 2 ИП (С)'!R:R,'Ф 2 ИП (С)'!$B:$B,$B134,'Ф 2 ИП (С)'!$D:$D,$D134)</f>
        <v>145.78201458348479</v>
      </c>
      <c r="S134" s="540">
        <f>SUMIFS('Ф 2 ИП (С)'!S:S,'Ф 2 ИП (С)'!$B:$B,$B134,'Ф 2 ИП (С)'!$D:$D,$D134)</f>
        <v>0</v>
      </c>
      <c r="T134" s="540">
        <f>SUMIFS('Ф 2 ИП (С)'!T:T,'Ф 2 ИП (С)'!$B:$B,$B134,'Ф 2 ИП (С)'!$D:$D,$D134)</f>
        <v>0</v>
      </c>
      <c r="U134" s="540">
        <f>SUMIFS('Ф 2 ИП (С)'!U:U,'Ф 2 ИП (С)'!$B:$B,$B134,'Ф 2 ИП (С)'!$D:$D,$D134)</f>
        <v>0</v>
      </c>
      <c r="V134" s="540">
        <f>SUMIFS('Ф 2 ИП (С)'!V:V,'Ф 2 ИП (С)'!$B:$B,$B134,'Ф 2 ИП (С)'!$D:$D,$D134)</f>
        <v>0</v>
      </c>
      <c r="W134" s="540">
        <f>SUMIFS('Ф 2 ИП (С)'!W:W,'Ф 2 ИП (С)'!$B:$B,$B134,'Ф 2 ИП (С)'!$D:$D,$D134)</f>
        <v>0</v>
      </c>
      <c r="X134" s="540">
        <f>SUMIFS('Ф 2 ИП (С)'!X:X,'Ф 2 ИП (С)'!$B:$B,$B134,'Ф 2 ИП (С)'!$D:$D,$D134)</f>
        <v>0</v>
      </c>
      <c r="Y134" s="540">
        <f>SUMIFS('Ф 2 ИП (С)'!Y:Y,'Ф 2 ИП (С)'!$B:$B,$B134,'Ф 2 ИП (С)'!$D:$D,$D134)</f>
        <v>0</v>
      </c>
      <c r="Z134" s="540">
        <f>SUMIFS('Ф 2 ИП (С)'!Z:Z,'Ф 2 ИП (С)'!$B:$B,$B134,'Ф 2 ИП (С)'!$D:$D,$D134)</f>
        <v>0</v>
      </c>
      <c r="AA134" s="540">
        <f>SUMIFS('Ф 2 ИП (С)'!AA:AA,'Ф 2 ИП (С)'!$B:$B,$B134,'Ф 2 ИП (С)'!$D:$D,$D134)</f>
        <v>0</v>
      </c>
      <c r="AB134" s="540">
        <f>SUMIFS('Ф 2 ИП (С)'!AB:AB,'Ф 2 ИП (С)'!$B:$B,$B134,'Ф 2 ИП (С)'!$D:$D,$D134)</f>
        <v>0</v>
      </c>
      <c r="AC134" s="540">
        <f>SUMIFS('Ф 2 ИП (С)'!AC:AC,'Ф 2 ИП (С)'!$B:$B,$B134,'Ф 2 ИП (С)'!$D:$D,$D134)</f>
        <v>0</v>
      </c>
      <c r="AD134" s="540">
        <f>SUMIFS('Ф 2 ИП (С)'!AD:AD,'Ф 2 ИП (С)'!$B:$B,$B134,'Ф 2 ИП (С)'!$D:$D,$D134)</f>
        <v>0</v>
      </c>
      <c r="AE134" s="540">
        <f>SUMIFS('Ф 2 ИП (С)'!AE:AE,'Ф 2 ИП (С)'!$B:$B,$B134,'Ф 2 ИП (С)'!$D:$D,$D134)</f>
        <v>0</v>
      </c>
      <c r="AF134" s="540">
        <f>SUMIFS('Ф 2 ИП (С)'!AF:AF,'Ф 2 ИП (С)'!$B:$B,$B134,'Ф 2 ИП (С)'!$D:$D,$D134)</f>
        <v>0</v>
      </c>
      <c r="AG134" s="540">
        <f>SUMIFS('Ф 2 ИП (С)'!AG:AG,'Ф 2 ИП (С)'!$B:$B,$B134,'Ф 2 ИП (С)'!$D:$D,$D134)</f>
        <v>0</v>
      </c>
      <c r="AH134" s="540">
        <f>SUMIFS('Ф 2 ИП (С)'!AH:AH,'Ф 2 ИП (С)'!$B:$B,$B134,'Ф 2 ИП (С)'!$D:$D,$D134)</f>
        <v>0</v>
      </c>
      <c r="AI134" s="540">
        <f>SUMIFS('Ф 2 ИП (С)'!AI:AI,'Ф 2 ИП (С)'!$B:$B,$B134,'Ф 2 ИП (С)'!$D:$D,$D134)</f>
        <v>0</v>
      </c>
      <c r="AJ134" s="540">
        <f>SUMIFS('Ф 2 ИП (С)'!AJ:AJ,'Ф 2 ИП (С)'!$B:$B,$B134,'Ф 2 ИП (С)'!$D:$D,$D134)</f>
        <v>0</v>
      </c>
      <c r="AK134" s="540">
        <f>SUMIFS('Ф 2 ИП (С)'!AK:AK,'Ф 2 ИП (С)'!$B:$B,$B134,'Ф 2 ИП (С)'!$D:$D,$D134)</f>
        <v>0</v>
      </c>
      <c r="AL134" s="540">
        <f>SUMIFS('Ф 2 ИП (С)'!AL:AL,'Ф 2 ИП (С)'!$B:$B,$B134,'Ф 2 ИП (С)'!$D:$D,$D134)</f>
        <v>0</v>
      </c>
      <c r="AM134" s="540">
        <f>SUMIFS('Ф 2 ИП (С)'!AM:AM,'Ф 2 ИП (С)'!$B:$B,$B134,'Ф 2 ИП (С)'!$D:$D,$D134)</f>
        <v>0</v>
      </c>
      <c r="AN134" s="540">
        <f>SUMIFS('Ф 2 ИП (С)'!AN:AN,'Ф 2 ИП (С)'!$B:$B,$B134,'Ф 2 ИП (С)'!$D:$D,$D134)</f>
        <v>0</v>
      </c>
      <c r="AO134" s="624">
        <f>SUMIFS('Ф 2 ИП (С)'!AO:AO,'Ф 2 ИП (С)'!$B:$B,$B134,'Ф 2 ИП (С)'!$D:$D,$D134)</f>
        <v>0</v>
      </c>
      <c r="AP134" s="562"/>
      <c r="AQ134" s="671"/>
    </row>
    <row r="135" spans="1:43" s="217" customFormat="1" ht="11.25" x14ac:dyDescent="0.2">
      <c r="A135" s="228" t="s">
        <v>1194</v>
      </c>
      <c r="B135" s="216" t="s">
        <v>1151</v>
      </c>
      <c r="C135" s="233"/>
      <c r="D135" s="216" t="s">
        <v>1152</v>
      </c>
      <c r="E135" s="140" t="s">
        <v>699</v>
      </c>
      <c r="F135" s="140" t="s">
        <v>74</v>
      </c>
      <c r="G135" s="140">
        <v>7.36</v>
      </c>
      <c r="H135" s="140">
        <v>7.36</v>
      </c>
      <c r="I135" s="544" t="s">
        <v>418</v>
      </c>
      <c r="J135" s="544">
        <v>2025</v>
      </c>
      <c r="K135" s="540">
        <f>SUMIFS('Ф 2 ИП (С)'!K:K,'Ф 2 ИП (С)'!$B:$B,$B135,'Ф 2 ИП (С)'!$D:$D,$D135)</f>
        <v>2762.2063612162851</v>
      </c>
      <c r="L135" s="540">
        <f>SUMIFS('Ф 2 ИП (С)'!L:L,'Ф 2 ИП (С)'!$B:$B,$B135,'Ф 2 ИП (С)'!$D:$D,$D135)</f>
        <v>2424</v>
      </c>
      <c r="M135" s="540">
        <f>SUMIFS('Ф 2 ИП (С)'!M:M,'Ф 2 ИП (С)'!$B:$B,$B135,'Ф 2 ИП (С)'!$D:$D,$D135)</f>
        <v>0</v>
      </c>
      <c r="N135" s="540">
        <f>SUMIFS('Ф 2 ИП (С)'!N:N,'Ф 2 ИП (С)'!$B:$B,$B135,'Ф 2 ИП (С)'!$D:$D,$D135)</f>
        <v>0</v>
      </c>
      <c r="O135" s="540">
        <f>SUMIFS('Ф 2 ИП (С)'!O:O,'Ф 2 ИП (С)'!$B:$B,$B135,'Ф 2 ИП (С)'!$D:$D,$D135)</f>
        <v>249.38112989999999</v>
      </c>
      <c r="P135" s="540">
        <f>SUMIFS('Ф 2 ИП (С)'!P:P,'Ф 2 ИП (С)'!$B:$B,$B135,'Ф 2 ИП (С)'!$D:$D,$D135)</f>
        <v>0</v>
      </c>
      <c r="Q135" s="540">
        <f>SUMIFS('Ф 2 ИП (С)'!Q:Q,'Ф 2 ИП (С)'!$B:$B,$B135,'Ф 2 ИП (С)'!$D:$D,$D135)</f>
        <v>2367.0432167328004</v>
      </c>
      <c r="R135" s="540">
        <f>SUMIFS('Ф 2 ИП (С)'!R:R,'Ф 2 ИП (С)'!$B:$B,$B135,'Ф 2 ИП (С)'!$D:$D,$D135)</f>
        <v>145.78201458348479</v>
      </c>
      <c r="S135" s="540">
        <f>SUMIFS('Ф 2 ИП (С)'!S:S,'Ф 2 ИП (С)'!$B:$B,$B135,'Ф 2 ИП (С)'!$D:$D,$D135)</f>
        <v>0</v>
      </c>
      <c r="T135" s="540">
        <f>SUMIFS('Ф 2 ИП (С)'!T:T,'Ф 2 ИП (С)'!$B:$B,$B135,'Ф 2 ИП (С)'!$D:$D,$D135)</f>
        <v>0</v>
      </c>
      <c r="U135" s="540">
        <f>SUMIFS('Ф 2 ИП (С)'!U:U,'Ф 2 ИП (С)'!$B:$B,$B135,'Ф 2 ИП (С)'!$D:$D,$D135)</f>
        <v>0</v>
      </c>
      <c r="V135" s="540">
        <f>SUMIFS('Ф 2 ИП (С)'!V:V,'Ф 2 ИП (С)'!$B:$B,$B135,'Ф 2 ИП (С)'!$D:$D,$D135)</f>
        <v>0</v>
      </c>
      <c r="W135" s="540">
        <f>SUMIFS('Ф 2 ИП (С)'!W:W,'Ф 2 ИП (С)'!$B:$B,$B135,'Ф 2 ИП (С)'!$D:$D,$D135)</f>
        <v>0</v>
      </c>
      <c r="X135" s="540">
        <f>SUMIFS('Ф 2 ИП (С)'!X:X,'Ф 2 ИП (С)'!$B:$B,$B135,'Ф 2 ИП (С)'!$D:$D,$D135)</f>
        <v>0</v>
      </c>
      <c r="Y135" s="540">
        <f>SUMIFS('Ф 2 ИП (С)'!Y:Y,'Ф 2 ИП (С)'!$B:$B,$B135,'Ф 2 ИП (С)'!$D:$D,$D135)</f>
        <v>0</v>
      </c>
      <c r="Z135" s="540">
        <f>SUMIFS('Ф 2 ИП (С)'!Z:Z,'Ф 2 ИП (С)'!$B:$B,$B135,'Ф 2 ИП (С)'!$D:$D,$D135)</f>
        <v>0</v>
      </c>
      <c r="AA135" s="540">
        <f>SUMIFS('Ф 2 ИП (С)'!AA:AA,'Ф 2 ИП (С)'!$B:$B,$B135,'Ф 2 ИП (С)'!$D:$D,$D135)</f>
        <v>0</v>
      </c>
      <c r="AB135" s="540">
        <f>SUMIFS('Ф 2 ИП (С)'!AB:AB,'Ф 2 ИП (С)'!$B:$B,$B135,'Ф 2 ИП (С)'!$D:$D,$D135)</f>
        <v>0</v>
      </c>
      <c r="AC135" s="540">
        <f>SUMIFS('Ф 2 ИП (С)'!AC:AC,'Ф 2 ИП (С)'!$B:$B,$B135,'Ф 2 ИП (С)'!$D:$D,$D135)</f>
        <v>0</v>
      </c>
      <c r="AD135" s="540">
        <f>SUMIFS('Ф 2 ИП (С)'!AD:AD,'Ф 2 ИП (С)'!$B:$B,$B135,'Ф 2 ИП (С)'!$D:$D,$D135)</f>
        <v>0</v>
      </c>
      <c r="AE135" s="540">
        <f>SUMIFS('Ф 2 ИП (С)'!AE:AE,'Ф 2 ИП (С)'!$B:$B,$B135,'Ф 2 ИП (С)'!$D:$D,$D135)</f>
        <v>0</v>
      </c>
      <c r="AF135" s="540">
        <f>SUMIFS('Ф 2 ИП (С)'!AF:AF,'Ф 2 ИП (С)'!$B:$B,$B135,'Ф 2 ИП (С)'!$D:$D,$D135)</f>
        <v>0</v>
      </c>
      <c r="AG135" s="540">
        <f>SUMIFS('Ф 2 ИП (С)'!AG:AG,'Ф 2 ИП (С)'!$B:$B,$B135,'Ф 2 ИП (С)'!$D:$D,$D135)</f>
        <v>0</v>
      </c>
      <c r="AH135" s="540">
        <f>SUMIFS('Ф 2 ИП (С)'!AH:AH,'Ф 2 ИП (С)'!$B:$B,$B135,'Ф 2 ИП (С)'!$D:$D,$D135)</f>
        <v>0</v>
      </c>
      <c r="AI135" s="540">
        <f>SUMIFS('Ф 2 ИП (С)'!AI:AI,'Ф 2 ИП (С)'!$B:$B,$B135,'Ф 2 ИП (С)'!$D:$D,$D135)</f>
        <v>0</v>
      </c>
      <c r="AJ135" s="540">
        <f>SUMIFS('Ф 2 ИП (С)'!AJ:AJ,'Ф 2 ИП (С)'!$B:$B,$B135,'Ф 2 ИП (С)'!$D:$D,$D135)</f>
        <v>0</v>
      </c>
      <c r="AK135" s="540">
        <f>SUMIFS('Ф 2 ИП (С)'!AK:AK,'Ф 2 ИП (С)'!$B:$B,$B135,'Ф 2 ИП (С)'!$D:$D,$D135)</f>
        <v>0</v>
      </c>
      <c r="AL135" s="540">
        <f>SUMIFS('Ф 2 ИП (С)'!AL:AL,'Ф 2 ИП (С)'!$B:$B,$B135,'Ф 2 ИП (С)'!$D:$D,$D135)</f>
        <v>0</v>
      </c>
      <c r="AM135" s="540">
        <f>SUMIFS('Ф 2 ИП (С)'!AM:AM,'Ф 2 ИП (С)'!$B:$B,$B135,'Ф 2 ИП (С)'!$D:$D,$D135)</f>
        <v>0</v>
      </c>
      <c r="AN135" s="540">
        <f>SUMIFS('Ф 2 ИП (С)'!AN:AN,'Ф 2 ИП (С)'!$B:$B,$B135,'Ф 2 ИП (С)'!$D:$D,$D135)</f>
        <v>0</v>
      </c>
      <c r="AO135" s="624">
        <f>SUMIFS('Ф 2 ИП (С)'!AO:AO,'Ф 2 ИП (С)'!$B:$B,$B135,'Ф 2 ИП (С)'!$D:$D,$D135)</f>
        <v>0</v>
      </c>
      <c r="AP135" s="562"/>
      <c r="AQ135" s="671"/>
    </row>
    <row r="136" spans="1:43" s="217" customFormat="1" ht="11.25" x14ac:dyDescent="0.2">
      <c r="A136" s="228" t="s">
        <v>1195</v>
      </c>
      <c r="B136" s="216" t="s">
        <v>1153</v>
      </c>
      <c r="C136" s="233"/>
      <c r="D136" s="216" t="s">
        <v>1154</v>
      </c>
      <c r="E136" s="140" t="s">
        <v>699</v>
      </c>
      <c r="F136" s="140" t="s">
        <v>74</v>
      </c>
      <c r="G136" s="140">
        <v>13.89</v>
      </c>
      <c r="H136" s="140">
        <v>13.89</v>
      </c>
      <c r="I136" s="544" t="s">
        <v>418</v>
      </c>
      <c r="J136" s="544">
        <v>2025</v>
      </c>
      <c r="K136" s="540">
        <f>SUMIFS('Ф 2 ИП (С)'!K:K,'Ф 2 ИП (С)'!$B:$B,$B136,'Ф 2 ИП (С)'!$D:$D,$D136)</f>
        <v>2762.2063612162851</v>
      </c>
      <c r="L136" s="540">
        <f>SUMIFS('Ф 2 ИП (С)'!L:L,'Ф 2 ИП (С)'!$B:$B,$B136,'Ф 2 ИП (С)'!$D:$D,$D136)</f>
        <v>2424</v>
      </c>
      <c r="M136" s="540">
        <f>SUMIFS('Ф 2 ИП (С)'!M:M,'Ф 2 ИП (С)'!$B:$B,$B136,'Ф 2 ИП (С)'!$D:$D,$D136)</f>
        <v>0</v>
      </c>
      <c r="N136" s="540">
        <f>SUMIFS('Ф 2 ИП (С)'!N:N,'Ф 2 ИП (С)'!$B:$B,$B136,'Ф 2 ИП (С)'!$D:$D,$D136)</f>
        <v>0</v>
      </c>
      <c r="O136" s="540">
        <f>SUMIFS('Ф 2 ИП (С)'!O:O,'Ф 2 ИП (С)'!$B:$B,$B136,'Ф 2 ИП (С)'!$D:$D,$D136)</f>
        <v>249.38112989999999</v>
      </c>
      <c r="P136" s="540">
        <f>SUMIFS('Ф 2 ИП (С)'!P:P,'Ф 2 ИП (С)'!$B:$B,$B136,'Ф 2 ИП (С)'!$D:$D,$D136)</f>
        <v>0</v>
      </c>
      <c r="Q136" s="540">
        <f>SUMIFS('Ф 2 ИП (С)'!Q:Q,'Ф 2 ИП (С)'!$B:$B,$B136,'Ф 2 ИП (С)'!$D:$D,$D136)</f>
        <v>2367.0432167328004</v>
      </c>
      <c r="R136" s="540">
        <f>SUMIFS('Ф 2 ИП (С)'!R:R,'Ф 2 ИП (С)'!$B:$B,$B136,'Ф 2 ИП (С)'!$D:$D,$D136)</f>
        <v>145.78201458348479</v>
      </c>
      <c r="S136" s="540">
        <f>SUMIFS('Ф 2 ИП (С)'!S:S,'Ф 2 ИП (С)'!$B:$B,$B136,'Ф 2 ИП (С)'!$D:$D,$D136)</f>
        <v>0</v>
      </c>
      <c r="T136" s="540">
        <f>SUMIFS('Ф 2 ИП (С)'!T:T,'Ф 2 ИП (С)'!$B:$B,$B136,'Ф 2 ИП (С)'!$D:$D,$D136)</f>
        <v>0</v>
      </c>
      <c r="U136" s="540">
        <f>SUMIFS('Ф 2 ИП (С)'!U:U,'Ф 2 ИП (С)'!$B:$B,$B136,'Ф 2 ИП (С)'!$D:$D,$D136)</f>
        <v>0</v>
      </c>
      <c r="V136" s="540">
        <f>SUMIFS('Ф 2 ИП (С)'!V:V,'Ф 2 ИП (С)'!$B:$B,$B136,'Ф 2 ИП (С)'!$D:$D,$D136)</f>
        <v>0</v>
      </c>
      <c r="W136" s="540">
        <f>SUMIFS('Ф 2 ИП (С)'!W:W,'Ф 2 ИП (С)'!$B:$B,$B136,'Ф 2 ИП (С)'!$D:$D,$D136)</f>
        <v>0</v>
      </c>
      <c r="X136" s="540">
        <f>SUMIFS('Ф 2 ИП (С)'!X:X,'Ф 2 ИП (С)'!$B:$B,$B136,'Ф 2 ИП (С)'!$D:$D,$D136)</f>
        <v>0</v>
      </c>
      <c r="Y136" s="540">
        <f>SUMIFS('Ф 2 ИП (С)'!Y:Y,'Ф 2 ИП (С)'!$B:$B,$B136,'Ф 2 ИП (С)'!$D:$D,$D136)</f>
        <v>0</v>
      </c>
      <c r="Z136" s="540">
        <f>SUMIFS('Ф 2 ИП (С)'!Z:Z,'Ф 2 ИП (С)'!$B:$B,$B136,'Ф 2 ИП (С)'!$D:$D,$D136)</f>
        <v>0</v>
      </c>
      <c r="AA136" s="540">
        <f>SUMIFS('Ф 2 ИП (С)'!AA:AA,'Ф 2 ИП (С)'!$B:$B,$B136,'Ф 2 ИП (С)'!$D:$D,$D136)</f>
        <v>0</v>
      </c>
      <c r="AB136" s="540">
        <f>SUMIFS('Ф 2 ИП (С)'!AB:AB,'Ф 2 ИП (С)'!$B:$B,$B136,'Ф 2 ИП (С)'!$D:$D,$D136)</f>
        <v>0</v>
      </c>
      <c r="AC136" s="540">
        <f>SUMIFS('Ф 2 ИП (С)'!AC:AC,'Ф 2 ИП (С)'!$B:$B,$B136,'Ф 2 ИП (С)'!$D:$D,$D136)</f>
        <v>0</v>
      </c>
      <c r="AD136" s="540">
        <f>SUMIFS('Ф 2 ИП (С)'!AD:AD,'Ф 2 ИП (С)'!$B:$B,$B136,'Ф 2 ИП (С)'!$D:$D,$D136)</f>
        <v>0</v>
      </c>
      <c r="AE136" s="540">
        <f>SUMIFS('Ф 2 ИП (С)'!AE:AE,'Ф 2 ИП (С)'!$B:$B,$B136,'Ф 2 ИП (С)'!$D:$D,$D136)</f>
        <v>0</v>
      </c>
      <c r="AF136" s="540">
        <f>SUMIFS('Ф 2 ИП (С)'!AF:AF,'Ф 2 ИП (С)'!$B:$B,$B136,'Ф 2 ИП (С)'!$D:$D,$D136)</f>
        <v>0</v>
      </c>
      <c r="AG136" s="540">
        <f>SUMIFS('Ф 2 ИП (С)'!AG:AG,'Ф 2 ИП (С)'!$B:$B,$B136,'Ф 2 ИП (С)'!$D:$D,$D136)</f>
        <v>0</v>
      </c>
      <c r="AH136" s="540">
        <f>SUMIFS('Ф 2 ИП (С)'!AH:AH,'Ф 2 ИП (С)'!$B:$B,$B136,'Ф 2 ИП (С)'!$D:$D,$D136)</f>
        <v>0</v>
      </c>
      <c r="AI136" s="540">
        <f>SUMIFS('Ф 2 ИП (С)'!AI:AI,'Ф 2 ИП (С)'!$B:$B,$B136,'Ф 2 ИП (С)'!$D:$D,$D136)</f>
        <v>0</v>
      </c>
      <c r="AJ136" s="540">
        <f>SUMIFS('Ф 2 ИП (С)'!AJ:AJ,'Ф 2 ИП (С)'!$B:$B,$B136,'Ф 2 ИП (С)'!$D:$D,$D136)</f>
        <v>0</v>
      </c>
      <c r="AK136" s="540">
        <f>SUMIFS('Ф 2 ИП (С)'!AK:AK,'Ф 2 ИП (С)'!$B:$B,$B136,'Ф 2 ИП (С)'!$D:$D,$D136)</f>
        <v>0</v>
      </c>
      <c r="AL136" s="540">
        <f>SUMIFS('Ф 2 ИП (С)'!AL:AL,'Ф 2 ИП (С)'!$B:$B,$B136,'Ф 2 ИП (С)'!$D:$D,$D136)</f>
        <v>0</v>
      </c>
      <c r="AM136" s="540">
        <f>SUMIFS('Ф 2 ИП (С)'!AM:AM,'Ф 2 ИП (С)'!$B:$B,$B136,'Ф 2 ИП (С)'!$D:$D,$D136)</f>
        <v>0</v>
      </c>
      <c r="AN136" s="540">
        <f>SUMIFS('Ф 2 ИП (С)'!AN:AN,'Ф 2 ИП (С)'!$B:$B,$B136,'Ф 2 ИП (С)'!$D:$D,$D136)</f>
        <v>0</v>
      </c>
      <c r="AO136" s="624">
        <f>SUMIFS('Ф 2 ИП (С)'!AO:AO,'Ф 2 ИП (С)'!$B:$B,$B136,'Ф 2 ИП (С)'!$D:$D,$D136)</f>
        <v>0</v>
      </c>
      <c r="AP136" s="562"/>
      <c r="AQ136" s="671"/>
    </row>
    <row r="137" spans="1:43" s="217" customFormat="1" ht="11.25" x14ac:dyDescent="0.2">
      <c r="A137" s="228" t="s">
        <v>1196</v>
      </c>
      <c r="B137" s="216" t="s">
        <v>1155</v>
      </c>
      <c r="C137" s="233"/>
      <c r="D137" s="216" t="s">
        <v>1156</v>
      </c>
      <c r="E137" s="140" t="s">
        <v>699</v>
      </c>
      <c r="F137" s="140" t="s">
        <v>74</v>
      </c>
      <c r="G137" s="140">
        <v>2.83</v>
      </c>
      <c r="H137" s="140">
        <v>2.83</v>
      </c>
      <c r="I137" s="544" t="s">
        <v>418</v>
      </c>
      <c r="J137" s="544">
        <v>2025</v>
      </c>
      <c r="K137" s="540">
        <f>SUMIFS('Ф 2 ИП (С)'!K:K,'Ф 2 ИП (С)'!$B:$B,$B137,'Ф 2 ИП (С)'!$D:$D,$D137)</f>
        <v>2762.2063612162851</v>
      </c>
      <c r="L137" s="540">
        <f>SUMIFS('Ф 2 ИП (С)'!L:L,'Ф 2 ИП (С)'!$B:$B,$B137,'Ф 2 ИП (С)'!$D:$D,$D137)</f>
        <v>2424</v>
      </c>
      <c r="M137" s="540">
        <f>SUMIFS('Ф 2 ИП (С)'!M:M,'Ф 2 ИП (С)'!$B:$B,$B137,'Ф 2 ИП (С)'!$D:$D,$D137)</f>
        <v>0</v>
      </c>
      <c r="N137" s="540">
        <f>SUMIFS('Ф 2 ИП (С)'!N:N,'Ф 2 ИП (С)'!$B:$B,$B137,'Ф 2 ИП (С)'!$D:$D,$D137)</f>
        <v>0</v>
      </c>
      <c r="O137" s="540">
        <f>SUMIFS('Ф 2 ИП (С)'!O:O,'Ф 2 ИП (С)'!$B:$B,$B137,'Ф 2 ИП (С)'!$D:$D,$D137)</f>
        <v>249.38112989999999</v>
      </c>
      <c r="P137" s="540">
        <f>SUMIFS('Ф 2 ИП (С)'!P:P,'Ф 2 ИП (С)'!$B:$B,$B137,'Ф 2 ИП (С)'!$D:$D,$D137)</f>
        <v>0</v>
      </c>
      <c r="Q137" s="540">
        <f>SUMIFS('Ф 2 ИП (С)'!Q:Q,'Ф 2 ИП (С)'!$B:$B,$B137,'Ф 2 ИП (С)'!$D:$D,$D137)</f>
        <v>2367.0432167328004</v>
      </c>
      <c r="R137" s="540">
        <f>SUMIFS('Ф 2 ИП (С)'!R:R,'Ф 2 ИП (С)'!$B:$B,$B137,'Ф 2 ИП (С)'!$D:$D,$D137)</f>
        <v>145.78201458348479</v>
      </c>
      <c r="S137" s="540">
        <f>SUMIFS('Ф 2 ИП (С)'!S:S,'Ф 2 ИП (С)'!$B:$B,$B137,'Ф 2 ИП (С)'!$D:$D,$D137)</f>
        <v>0</v>
      </c>
      <c r="T137" s="540">
        <f>SUMIFS('Ф 2 ИП (С)'!T:T,'Ф 2 ИП (С)'!$B:$B,$B137,'Ф 2 ИП (С)'!$D:$D,$D137)</f>
        <v>0</v>
      </c>
      <c r="U137" s="540">
        <f>SUMIFS('Ф 2 ИП (С)'!U:U,'Ф 2 ИП (С)'!$B:$B,$B137,'Ф 2 ИП (С)'!$D:$D,$D137)</f>
        <v>0</v>
      </c>
      <c r="V137" s="540">
        <f>SUMIFS('Ф 2 ИП (С)'!V:V,'Ф 2 ИП (С)'!$B:$B,$B137,'Ф 2 ИП (С)'!$D:$D,$D137)</f>
        <v>0</v>
      </c>
      <c r="W137" s="540">
        <f>SUMIFS('Ф 2 ИП (С)'!W:W,'Ф 2 ИП (С)'!$B:$B,$B137,'Ф 2 ИП (С)'!$D:$D,$D137)</f>
        <v>0</v>
      </c>
      <c r="X137" s="540">
        <f>SUMIFS('Ф 2 ИП (С)'!X:X,'Ф 2 ИП (С)'!$B:$B,$B137,'Ф 2 ИП (С)'!$D:$D,$D137)</f>
        <v>0</v>
      </c>
      <c r="Y137" s="540">
        <f>SUMIFS('Ф 2 ИП (С)'!Y:Y,'Ф 2 ИП (С)'!$B:$B,$B137,'Ф 2 ИП (С)'!$D:$D,$D137)</f>
        <v>0</v>
      </c>
      <c r="Z137" s="540">
        <f>SUMIFS('Ф 2 ИП (С)'!Z:Z,'Ф 2 ИП (С)'!$B:$B,$B137,'Ф 2 ИП (С)'!$D:$D,$D137)</f>
        <v>0</v>
      </c>
      <c r="AA137" s="540">
        <f>SUMIFS('Ф 2 ИП (С)'!AA:AA,'Ф 2 ИП (С)'!$B:$B,$B137,'Ф 2 ИП (С)'!$D:$D,$D137)</f>
        <v>0</v>
      </c>
      <c r="AB137" s="540">
        <f>SUMIFS('Ф 2 ИП (С)'!AB:AB,'Ф 2 ИП (С)'!$B:$B,$B137,'Ф 2 ИП (С)'!$D:$D,$D137)</f>
        <v>0</v>
      </c>
      <c r="AC137" s="540">
        <f>SUMIFS('Ф 2 ИП (С)'!AC:AC,'Ф 2 ИП (С)'!$B:$B,$B137,'Ф 2 ИП (С)'!$D:$D,$D137)</f>
        <v>0</v>
      </c>
      <c r="AD137" s="540">
        <f>SUMIFS('Ф 2 ИП (С)'!AD:AD,'Ф 2 ИП (С)'!$B:$B,$B137,'Ф 2 ИП (С)'!$D:$D,$D137)</f>
        <v>0</v>
      </c>
      <c r="AE137" s="540">
        <f>SUMIFS('Ф 2 ИП (С)'!AE:AE,'Ф 2 ИП (С)'!$B:$B,$B137,'Ф 2 ИП (С)'!$D:$D,$D137)</f>
        <v>0</v>
      </c>
      <c r="AF137" s="540">
        <f>SUMIFS('Ф 2 ИП (С)'!AF:AF,'Ф 2 ИП (С)'!$B:$B,$B137,'Ф 2 ИП (С)'!$D:$D,$D137)</f>
        <v>0</v>
      </c>
      <c r="AG137" s="540">
        <f>SUMIFS('Ф 2 ИП (С)'!AG:AG,'Ф 2 ИП (С)'!$B:$B,$B137,'Ф 2 ИП (С)'!$D:$D,$D137)</f>
        <v>0</v>
      </c>
      <c r="AH137" s="540">
        <f>SUMIFS('Ф 2 ИП (С)'!AH:AH,'Ф 2 ИП (С)'!$B:$B,$B137,'Ф 2 ИП (С)'!$D:$D,$D137)</f>
        <v>0</v>
      </c>
      <c r="AI137" s="540">
        <f>SUMIFS('Ф 2 ИП (С)'!AI:AI,'Ф 2 ИП (С)'!$B:$B,$B137,'Ф 2 ИП (С)'!$D:$D,$D137)</f>
        <v>0</v>
      </c>
      <c r="AJ137" s="540">
        <f>SUMIFS('Ф 2 ИП (С)'!AJ:AJ,'Ф 2 ИП (С)'!$B:$B,$B137,'Ф 2 ИП (С)'!$D:$D,$D137)</f>
        <v>0</v>
      </c>
      <c r="AK137" s="540">
        <f>SUMIFS('Ф 2 ИП (С)'!AK:AK,'Ф 2 ИП (С)'!$B:$B,$B137,'Ф 2 ИП (С)'!$D:$D,$D137)</f>
        <v>0</v>
      </c>
      <c r="AL137" s="540">
        <f>SUMIFS('Ф 2 ИП (С)'!AL:AL,'Ф 2 ИП (С)'!$B:$B,$B137,'Ф 2 ИП (С)'!$D:$D,$D137)</f>
        <v>0</v>
      </c>
      <c r="AM137" s="540">
        <f>SUMIFS('Ф 2 ИП (С)'!AM:AM,'Ф 2 ИП (С)'!$B:$B,$B137,'Ф 2 ИП (С)'!$D:$D,$D137)</f>
        <v>0</v>
      </c>
      <c r="AN137" s="540">
        <f>SUMIFS('Ф 2 ИП (С)'!AN:AN,'Ф 2 ИП (С)'!$B:$B,$B137,'Ф 2 ИП (С)'!$D:$D,$D137)</f>
        <v>0</v>
      </c>
      <c r="AO137" s="624">
        <f>SUMIFS('Ф 2 ИП (С)'!AO:AO,'Ф 2 ИП (С)'!$B:$B,$B137,'Ф 2 ИП (С)'!$D:$D,$D137)</f>
        <v>0</v>
      </c>
      <c r="AP137" s="562"/>
      <c r="AQ137" s="671"/>
    </row>
    <row r="138" spans="1:43" s="217" customFormat="1" ht="11.25" x14ac:dyDescent="0.2">
      <c r="A138" s="228" t="s">
        <v>1197</v>
      </c>
      <c r="B138" s="216" t="s">
        <v>1157</v>
      </c>
      <c r="C138" s="233"/>
      <c r="D138" s="216" t="s">
        <v>1158</v>
      </c>
      <c r="E138" s="140" t="s">
        <v>699</v>
      </c>
      <c r="F138" s="140" t="s">
        <v>74</v>
      </c>
      <c r="G138" s="140"/>
      <c r="H138" s="140"/>
      <c r="I138" s="544" t="s">
        <v>418</v>
      </c>
      <c r="J138" s="544">
        <v>2025</v>
      </c>
      <c r="K138" s="540">
        <f>SUMIFS('Ф 2 ИП (С)'!K:K,'Ф 2 ИП (С)'!$B:$B,$B138,'Ф 2 ИП (С)'!$D:$D,$D138)</f>
        <v>2762.2063612162851</v>
      </c>
      <c r="L138" s="540">
        <f>SUMIFS('Ф 2 ИП (С)'!L:L,'Ф 2 ИП (С)'!$B:$B,$B138,'Ф 2 ИП (С)'!$D:$D,$D138)</f>
        <v>2424</v>
      </c>
      <c r="M138" s="540">
        <f>SUMIFS('Ф 2 ИП (С)'!M:M,'Ф 2 ИП (С)'!$B:$B,$B138,'Ф 2 ИП (С)'!$D:$D,$D138)</f>
        <v>0</v>
      </c>
      <c r="N138" s="540">
        <f>SUMIFS('Ф 2 ИП (С)'!N:N,'Ф 2 ИП (С)'!$B:$B,$B138,'Ф 2 ИП (С)'!$D:$D,$D138)</f>
        <v>0</v>
      </c>
      <c r="O138" s="540">
        <f>SUMIFS('Ф 2 ИП (С)'!O:O,'Ф 2 ИП (С)'!$B:$B,$B138,'Ф 2 ИП (С)'!$D:$D,$D138)</f>
        <v>249.38112989999999</v>
      </c>
      <c r="P138" s="540">
        <f>SUMIFS('Ф 2 ИП (С)'!P:P,'Ф 2 ИП (С)'!$B:$B,$B138,'Ф 2 ИП (С)'!$D:$D,$D138)</f>
        <v>0</v>
      </c>
      <c r="Q138" s="540">
        <f>SUMIFS('Ф 2 ИП (С)'!Q:Q,'Ф 2 ИП (С)'!$B:$B,$B138,'Ф 2 ИП (С)'!$D:$D,$D138)</f>
        <v>2367.0432167328004</v>
      </c>
      <c r="R138" s="540">
        <f>SUMIFS('Ф 2 ИП (С)'!R:R,'Ф 2 ИП (С)'!$B:$B,$B138,'Ф 2 ИП (С)'!$D:$D,$D138)</f>
        <v>145.78201458348479</v>
      </c>
      <c r="S138" s="540">
        <f>SUMIFS('Ф 2 ИП (С)'!S:S,'Ф 2 ИП (С)'!$B:$B,$B138,'Ф 2 ИП (С)'!$D:$D,$D138)</f>
        <v>0</v>
      </c>
      <c r="T138" s="540">
        <f>SUMIFS('Ф 2 ИП (С)'!T:T,'Ф 2 ИП (С)'!$B:$B,$B138,'Ф 2 ИП (С)'!$D:$D,$D138)</f>
        <v>0</v>
      </c>
      <c r="U138" s="540">
        <f>SUMIFS('Ф 2 ИП (С)'!U:U,'Ф 2 ИП (С)'!$B:$B,$B138,'Ф 2 ИП (С)'!$D:$D,$D138)</f>
        <v>0</v>
      </c>
      <c r="V138" s="540">
        <f>SUMIFS('Ф 2 ИП (С)'!V:V,'Ф 2 ИП (С)'!$B:$B,$B138,'Ф 2 ИП (С)'!$D:$D,$D138)</f>
        <v>0</v>
      </c>
      <c r="W138" s="540">
        <f>SUMIFS('Ф 2 ИП (С)'!W:W,'Ф 2 ИП (С)'!$B:$B,$B138,'Ф 2 ИП (С)'!$D:$D,$D138)</f>
        <v>0</v>
      </c>
      <c r="X138" s="540">
        <f>SUMIFS('Ф 2 ИП (С)'!X:X,'Ф 2 ИП (С)'!$B:$B,$B138,'Ф 2 ИП (С)'!$D:$D,$D138)</f>
        <v>0</v>
      </c>
      <c r="Y138" s="540">
        <f>SUMIFS('Ф 2 ИП (С)'!Y:Y,'Ф 2 ИП (С)'!$B:$B,$B138,'Ф 2 ИП (С)'!$D:$D,$D138)</f>
        <v>0</v>
      </c>
      <c r="Z138" s="540">
        <f>SUMIFS('Ф 2 ИП (С)'!Z:Z,'Ф 2 ИП (С)'!$B:$B,$B138,'Ф 2 ИП (С)'!$D:$D,$D138)</f>
        <v>0</v>
      </c>
      <c r="AA138" s="540">
        <f>SUMIFS('Ф 2 ИП (С)'!AA:AA,'Ф 2 ИП (С)'!$B:$B,$B138,'Ф 2 ИП (С)'!$D:$D,$D138)</f>
        <v>0</v>
      </c>
      <c r="AB138" s="540">
        <f>SUMIFS('Ф 2 ИП (С)'!AB:AB,'Ф 2 ИП (С)'!$B:$B,$B138,'Ф 2 ИП (С)'!$D:$D,$D138)</f>
        <v>0</v>
      </c>
      <c r="AC138" s="540">
        <f>SUMIFS('Ф 2 ИП (С)'!AC:AC,'Ф 2 ИП (С)'!$B:$B,$B138,'Ф 2 ИП (С)'!$D:$D,$D138)</f>
        <v>0</v>
      </c>
      <c r="AD138" s="540">
        <f>SUMIFS('Ф 2 ИП (С)'!AD:AD,'Ф 2 ИП (С)'!$B:$B,$B138,'Ф 2 ИП (С)'!$D:$D,$D138)</f>
        <v>0</v>
      </c>
      <c r="AE138" s="540">
        <f>SUMIFS('Ф 2 ИП (С)'!AE:AE,'Ф 2 ИП (С)'!$B:$B,$B138,'Ф 2 ИП (С)'!$D:$D,$D138)</f>
        <v>0</v>
      </c>
      <c r="AF138" s="540">
        <f>SUMIFS('Ф 2 ИП (С)'!AF:AF,'Ф 2 ИП (С)'!$B:$B,$B138,'Ф 2 ИП (С)'!$D:$D,$D138)</f>
        <v>0</v>
      </c>
      <c r="AG138" s="540">
        <f>SUMIFS('Ф 2 ИП (С)'!AG:AG,'Ф 2 ИП (С)'!$B:$B,$B138,'Ф 2 ИП (С)'!$D:$D,$D138)</f>
        <v>0</v>
      </c>
      <c r="AH138" s="540">
        <f>SUMIFS('Ф 2 ИП (С)'!AH:AH,'Ф 2 ИП (С)'!$B:$B,$B138,'Ф 2 ИП (С)'!$D:$D,$D138)</f>
        <v>0</v>
      </c>
      <c r="AI138" s="540">
        <f>SUMIFS('Ф 2 ИП (С)'!AI:AI,'Ф 2 ИП (С)'!$B:$B,$B138,'Ф 2 ИП (С)'!$D:$D,$D138)</f>
        <v>0</v>
      </c>
      <c r="AJ138" s="540">
        <f>SUMIFS('Ф 2 ИП (С)'!AJ:AJ,'Ф 2 ИП (С)'!$B:$B,$B138,'Ф 2 ИП (С)'!$D:$D,$D138)</f>
        <v>0</v>
      </c>
      <c r="AK138" s="540">
        <f>SUMIFS('Ф 2 ИП (С)'!AK:AK,'Ф 2 ИП (С)'!$B:$B,$B138,'Ф 2 ИП (С)'!$D:$D,$D138)</f>
        <v>0</v>
      </c>
      <c r="AL138" s="540">
        <f>SUMIFS('Ф 2 ИП (С)'!AL:AL,'Ф 2 ИП (С)'!$B:$B,$B138,'Ф 2 ИП (С)'!$D:$D,$D138)</f>
        <v>0</v>
      </c>
      <c r="AM138" s="540">
        <f>SUMIFS('Ф 2 ИП (С)'!AM:AM,'Ф 2 ИП (С)'!$B:$B,$B138,'Ф 2 ИП (С)'!$D:$D,$D138)</f>
        <v>0</v>
      </c>
      <c r="AN138" s="540">
        <f>SUMIFS('Ф 2 ИП (С)'!AN:AN,'Ф 2 ИП (С)'!$B:$B,$B138,'Ф 2 ИП (С)'!$D:$D,$D138)</f>
        <v>0</v>
      </c>
      <c r="AO138" s="624">
        <f>SUMIFS('Ф 2 ИП (С)'!AO:AO,'Ф 2 ИП (С)'!$B:$B,$B138,'Ф 2 ИП (С)'!$D:$D,$D138)</f>
        <v>0</v>
      </c>
      <c r="AP138" s="562"/>
      <c r="AQ138" s="671"/>
    </row>
    <row r="139" spans="1:43" s="217" customFormat="1" ht="11.25" x14ac:dyDescent="0.2">
      <c r="A139" s="228" t="s">
        <v>1198</v>
      </c>
      <c r="B139" s="216" t="s">
        <v>1159</v>
      </c>
      <c r="C139" s="233"/>
      <c r="D139" s="216" t="s">
        <v>1160</v>
      </c>
      <c r="E139" s="140" t="s">
        <v>699</v>
      </c>
      <c r="F139" s="140" t="s">
        <v>74</v>
      </c>
      <c r="G139" s="140">
        <v>10.57</v>
      </c>
      <c r="H139" s="140">
        <v>10.57</v>
      </c>
      <c r="I139" s="544">
        <v>2021</v>
      </c>
      <c r="J139" s="544">
        <v>2024</v>
      </c>
      <c r="K139" s="540">
        <f>SUMIFS('Ф 2 ИП (С)'!K:K,'Ф 2 ИП (С)'!$B:$B,$B139,'Ф 2 ИП (С)'!$D:$D,$D139)</f>
        <v>2649.4052285784001</v>
      </c>
      <c r="L139" s="540">
        <f>SUMIFS('Ф 2 ИП (С)'!L:L,'Ф 2 ИП (С)'!$B:$B,$B139,'Ф 2 ИП (С)'!$D:$D,$D139)</f>
        <v>2424</v>
      </c>
      <c r="M139" s="540">
        <f>SUMIFS('Ф 2 ИП (С)'!M:M,'Ф 2 ИП (С)'!$B:$B,$B139,'Ф 2 ИП (С)'!$D:$D,$D139)</f>
        <v>0</v>
      </c>
      <c r="N139" s="540">
        <f>SUMIFS('Ф 2 ИП (С)'!N:N,'Ф 2 ИП (С)'!$B:$B,$B139,'Ф 2 ИП (С)'!$D:$D,$D139)</f>
        <v>0</v>
      </c>
      <c r="O139" s="540">
        <f>SUMIFS('Ф 2 ИП (С)'!O:O,'Ф 2 ИП (С)'!$B:$B,$B139,'Ф 2 ИП (С)'!$D:$D,$D139)</f>
        <v>249.38112989999999</v>
      </c>
      <c r="P139" s="540">
        <f>SUMIFS('Ф 2 ИП (С)'!P:P,'Ф 2 ИП (С)'!$B:$B,$B139,'Ф 2 ИП (С)'!$D:$D,$D139)</f>
        <v>2260.7862623999999</v>
      </c>
      <c r="Q139" s="540">
        <f>SUMIFS('Ф 2 ИП (С)'!Q:Q,'Ф 2 ИП (С)'!$B:$B,$B139,'Ф 2 ИП (С)'!$D:$D,$D139)</f>
        <v>139.23783627840001</v>
      </c>
      <c r="R139" s="540">
        <f>SUMIFS('Ф 2 ИП (С)'!R:R,'Ф 2 ИП (С)'!$B:$B,$B139,'Ф 2 ИП (С)'!$D:$D,$D139)</f>
        <v>0</v>
      </c>
      <c r="S139" s="540">
        <f>SUMIFS('Ф 2 ИП (С)'!S:S,'Ф 2 ИП (С)'!$B:$B,$B139,'Ф 2 ИП (С)'!$D:$D,$D139)</f>
        <v>0</v>
      </c>
      <c r="T139" s="540">
        <f>SUMIFS('Ф 2 ИП (С)'!T:T,'Ф 2 ИП (С)'!$B:$B,$B139,'Ф 2 ИП (С)'!$D:$D,$D139)</f>
        <v>0</v>
      </c>
      <c r="U139" s="540">
        <f>SUMIFS('Ф 2 ИП (С)'!U:U,'Ф 2 ИП (С)'!$B:$B,$B139,'Ф 2 ИП (С)'!$D:$D,$D139)</f>
        <v>0</v>
      </c>
      <c r="V139" s="540">
        <f>SUMIFS('Ф 2 ИП (С)'!V:V,'Ф 2 ИП (С)'!$B:$B,$B139,'Ф 2 ИП (С)'!$D:$D,$D139)</f>
        <v>0</v>
      </c>
      <c r="W139" s="540">
        <f>SUMIFS('Ф 2 ИП (С)'!W:W,'Ф 2 ИП (С)'!$B:$B,$B139,'Ф 2 ИП (С)'!$D:$D,$D139)</f>
        <v>0</v>
      </c>
      <c r="X139" s="540">
        <f>SUMIFS('Ф 2 ИП (С)'!X:X,'Ф 2 ИП (С)'!$B:$B,$B139,'Ф 2 ИП (С)'!$D:$D,$D139)</f>
        <v>0</v>
      </c>
      <c r="Y139" s="540">
        <f>SUMIFS('Ф 2 ИП (С)'!Y:Y,'Ф 2 ИП (С)'!$B:$B,$B139,'Ф 2 ИП (С)'!$D:$D,$D139)</f>
        <v>0</v>
      </c>
      <c r="Z139" s="540">
        <f>SUMIFS('Ф 2 ИП (С)'!Z:Z,'Ф 2 ИП (С)'!$B:$B,$B139,'Ф 2 ИП (С)'!$D:$D,$D139)</f>
        <v>0</v>
      </c>
      <c r="AA139" s="540">
        <f>SUMIFS('Ф 2 ИП (С)'!AA:AA,'Ф 2 ИП (С)'!$B:$B,$B139,'Ф 2 ИП (С)'!$D:$D,$D139)</f>
        <v>0</v>
      </c>
      <c r="AB139" s="540">
        <f>SUMIFS('Ф 2 ИП (С)'!AB:AB,'Ф 2 ИП (С)'!$B:$B,$B139,'Ф 2 ИП (С)'!$D:$D,$D139)</f>
        <v>0</v>
      </c>
      <c r="AC139" s="540">
        <f>SUMIFS('Ф 2 ИП (С)'!AC:AC,'Ф 2 ИП (С)'!$B:$B,$B139,'Ф 2 ИП (С)'!$D:$D,$D139)</f>
        <v>0</v>
      </c>
      <c r="AD139" s="540">
        <f>SUMIFS('Ф 2 ИП (С)'!AD:AD,'Ф 2 ИП (С)'!$B:$B,$B139,'Ф 2 ИП (С)'!$D:$D,$D139)</f>
        <v>0</v>
      </c>
      <c r="AE139" s="540">
        <f>SUMIFS('Ф 2 ИП (С)'!AE:AE,'Ф 2 ИП (С)'!$B:$B,$B139,'Ф 2 ИП (С)'!$D:$D,$D139)</f>
        <v>0</v>
      </c>
      <c r="AF139" s="540">
        <f>SUMIFS('Ф 2 ИП (С)'!AF:AF,'Ф 2 ИП (С)'!$B:$B,$B139,'Ф 2 ИП (С)'!$D:$D,$D139)</f>
        <v>0</v>
      </c>
      <c r="AG139" s="540">
        <f>SUMIFS('Ф 2 ИП (С)'!AG:AG,'Ф 2 ИП (С)'!$B:$B,$B139,'Ф 2 ИП (С)'!$D:$D,$D139)</f>
        <v>0</v>
      </c>
      <c r="AH139" s="540">
        <f>SUMIFS('Ф 2 ИП (С)'!AH:AH,'Ф 2 ИП (С)'!$B:$B,$B139,'Ф 2 ИП (С)'!$D:$D,$D139)</f>
        <v>0</v>
      </c>
      <c r="AI139" s="540">
        <f>SUMIFS('Ф 2 ИП (С)'!AI:AI,'Ф 2 ИП (С)'!$B:$B,$B139,'Ф 2 ИП (С)'!$D:$D,$D139)</f>
        <v>0</v>
      </c>
      <c r="AJ139" s="540">
        <f>SUMIFS('Ф 2 ИП (С)'!AJ:AJ,'Ф 2 ИП (С)'!$B:$B,$B139,'Ф 2 ИП (С)'!$D:$D,$D139)</f>
        <v>0</v>
      </c>
      <c r="AK139" s="540">
        <f>SUMIFS('Ф 2 ИП (С)'!AK:AK,'Ф 2 ИП (С)'!$B:$B,$B139,'Ф 2 ИП (С)'!$D:$D,$D139)</f>
        <v>0</v>
      </c>
      <c r="AL139" s="540">
        <f>SUMIFS('Ф 2 ИП (С)'!AL:AL,'Ф 2 ИП (С)'!$B:$B,$B139,'Ф 2 ИП (С)'!$D:$D,$D139)</f>
        <v>0</v>
      </c>
      <c r="AM139" s="540">
        <f>SUMIFS('Ф 2 ИП (С)'!AM:AM,'Ф 2 ИП (С)'!$B:$B,$B139,'Ф 2 ИП (С)'!$D:$D,$D139)</f>
        <v>0</v>
      </c>
      <c r="AN139" s="540">
        <f>SUMIFS('Ф 2 ИП (С)'!AN:AN,'Ф 2 ИП (С)'!$B:$B,$B139,'Ф 2 ИП (С)'!$D:$D,$D139)</f>
        <v>0</v>
      </c>
      <c r="AO139" s="624">
        <f>SUMIFS('Ф 2 ИП (С)'!AO:AO,'Ф 2 ИП (С)'!$B:$B,$B139,'Ф 2 ИП (С)'!$D:$D,$D139)</f>
        <v>0</v>
      </c>
      <c r="AP139" s="562"/>
      <c r="AQ139" s="671"/>
    </row>
    <row r="140" spans="1:43" s="217" customFormat="1" ht="11.25" x14ac:dyDescent="0.2">
      <c r="A140" s="228" t="s">
        <v>1199</v>
      </c>
      <c r="B140" s="216" t="s">
        <v>1161</v>
      </c>
      <c r="C140" s="233"/>
      <c r="D140" s="216" t="s">
        <v>1162</v>
      </c>
      <c r="E140" s="140" t="s">
        <v>699</v>
      </c>
      <c r="F140" s="140" t="s">
        <v>74</v>
      </c>
      <c r="G140" s="140"/>
      <c r="H140" s="140"/>
      <c r="I140" s="544">
        <v>2021</v>
      </c>
      <c r="J140" s="544">
        <v>2024</v>
      </c>
      <c r="K140" s="540">
        <f>SUMIFS('Ф 2 ИП (С)'!K:K,'Ф 2 ИП (С)'!$B:$B,$B140,'Ф 2 ИП (С)'!$D:$D,$D140)</f>
        <v>2649.4052285784001</v>
      </c>
      <c r="L140" s="540">
        <f>SUMIFS('Ф 2 ИП (С)'!L:L,'Ф 2 ИП (С)'!$B:$B,$B140,'Ф 2 ИП (С)'!$D:$D,$D140)</f>
        <v>2424</v>
      </c>
      <c r="M140" s="540">
        <f>SUMIFS('Ф 2 ИП (С)'!M:M,'Ф 2 ИП (С)'!$B:$B,$B140,'Ф 2 ИП (С)'!$D:$D,$D140)</f>
        <v>0</v>
      </c>
      <c r="N140" s="540">
        <f>SUMIFS('Ф 2 ИП (С)'!N:N,'Ф 2 ИП (С)'!$B:$B,$B140,'Ф 2 ИП (С)'!$D:$D,$D140)</f>
        <v>0</v>
      </c>
      <c r="O140" s="540">
        <f>SUMIFS('Ф 2 ИП (С)'!O:O,'Ф 2 ИП (С)'!$B:$B,$B140,'Ф 2 ИП (С)'!$D:$D,$D140)</f>
        <v>249.38112989999999</v>
      </c>
      <c r="P140" s="540">
        <f>SUMIFS('Ф 2 ИП (С)'!P:P,'Ф 2 ИП (С)'!$B:$B,$B140,'Ф 2 ИП (С)'!$D:$D,$D140)</f>
        <v>2260.7862623999999</v>
      </c>
      <c r="Q140" s="540">
        <f>SUMIFS('Ф 2 ИП (С)'!Q:Q,'Ф 2 ИП (С)'!$B:$B,$B140,'Ф 2 ИП (С)'!$D:$D,$D140)</f>
        <v>139.23783627840001</v>
      </c>
      <c r="R140" s="540">
        <f>SUMIFS('Ф 2 ИП (С)'!R:R,'Ф 2 ИП (С)'!$B:$B,$B140,'Ф 2 ИП (С)'!$D:$D,$D140)</f>
        <v>0</v>
      </c>
      <c r="S140" s="540">
        <f>SUMIFS('Ф 2 ИП (С)'!S:S,'Ф 2 ИП (С)'!$B:$B,$B140,'Ф 2 ИП (С)'!$D:$D,$D140)</f>
        <v>0</v>
      </c>
      <c r="T140" s="540">
        <f>SUMIFS('Ф 2 ИП (С)'!T:T,'Ф 2 ИП (С)'!$B:$B,$B140,'Ф 2 ИП (С)'!$D:$D,$D140)</f>
        <v>0</v>
      </c>
      <c r="U140" s="540">
        <f>SUMIFS('Ф 2 ИП (С)'!U:U,'Ф 2 ИП (С)'!$B:$B,$B140,'Ф 2 ИП (С)'!$D:$D,$D140)</f>
        <v>0</v>
      </c>
      <c r="V140" s="540">
        <f>SUMIFS('Ф 2 ИП (С)'!V:V,'Ф 2 ИП (С)'!$B:$B,$B140,'Ф 2 ИП (С)'!$D:$D,$D140)</f>
        <v>0</v>
      </c>
      <c r="W140" s="540">
        <f>SUMIFS('Ф 2 ИП (С)'!W:W,'Ф 2 ИП (С)'!$B:$B,$B140,'Ф 2 ИП (С)'!$D:$D,$D140)</f>
        <v>0</v>
      </c>
      <c r="X140" s="540">
        <f>SUMIFS('Ф 2 ИП (С)'!X:X,'Ф 2 ИП (С)'!$B:$B,$B140,'Ф 2 ИП (С)'!$D:$D,$D140)</f>
        <v>0</v>
      </c>
      <c r="Y140" s="540">
        <f>SUMIFS('Ф 2 ИП (С)'!Y:Y,'Ф 2 ИП (С)'!$B:$B,$B140,'Ф 2 ИП (С)'!$D:$D,$D140)</f>
        <v>0</v>
      </c>
      <c r="Z140" s="540">
        <f>SUMIFS('Ф 2 ИП (С)'!Z:Z,'Ф 2 ИП (С)'!$B:$B,$B140,'Ф 2 ИП (С)'!$D:$D,$D140)</f>
        <v>0</v>
      </c>
      <c r="AA140" s="540">
        <f>SUMIFS('Ф 2 ИП (С)'!AA:AA,'Ф 2 ИП (С)'!$B:$B,$B140,'Ф 2 ИП (С)'!$D:$D,$D140)</f>
        <v>0</v>
      </c>
      <c r="AB140" s="540">
        <f>SUMIFS('Ф 2 ИП (С)'!AB:AB,'Ф 2 ИП (С)'!$B:$B,$B140,'Ф 2 ИП (С)'!$D:$D,$D140)</f>
        <v>0</v>
      </c>
      <c r="AC140" s="540">
        <f>SUMIFS('Ф 2 ИП (С)'!AC:AC,'Ф 2 ИП (С)'!$B:$B,$B140,'Ф 2 ИП (С)'!$D:$D,$D140)</f>
        <v>0</v>
      </c>
      <c r="AD140" s="540">
        <f>SUMIFS('Ф 2 ИП (С)'!AD:AD,'Ф 2 ИП (С)'!$B:$B,$B140,'Ф 2 ИП (С)'!$D:$D,$D140)</f>
        <v>0</v>
      </c>
      <c r="AE140" s="540">
        <f>SUMIFS('Ф 2 ИП (С)'!AE:AE,'Ф 2 ИП (С)'!$B:$B,$B140,'Ф 2 ИП (С)'!$D:$D,$D140)</f>
        <v>0</v>
      </c>
      <c r="AF140" s="540">
        <f>SUMIFS('Ф 2 ИП (С)'!AF:AF,'Ф 2 ИП (С)'!$B:$B,$B140,'Ф 2 ИП (С)'!$D:$D,$D140)</f>
        <v>0</v>
      </c>
      <c r="AG140" s="540">
        <f>SUMIFS('Ф 2 ИП (С)'!AG:AG,'Ф 2 ИП (С)'!$B:$B,$B140,'Ф 2 ИП (С)'!$D:$D,$D140)</f>
        <v>0</v>
      </c>
      <c r="AH140" s="540">
        <f>SUMIFS('Ф 2 ИП (С)'!AH:AH,'Ф 2 ИП (С)'!$B:$B,$B140,'Ф 2 ИП (С)'!$D:$D,$D140)</f>
        <v>0</v>
      </c>
      <c r="AI140" s="540">
        <f>SUMIFS('Ф 2 ИП (С)'!AI:AI,'Ф 2 ИП (С)'!$B:$B,$B140,'Ф 2 ИП (С)'!$D:$D,$D140)</f>
        <v>0</v>
      </c>
      <c r="AJ140" s="540">
        <f>SUMIFS('Ф 2 ИП (С)'!AJ:AJ,'Ф 2 ИП (С)'!$B:$B,$B140,'Ф 2 ИП (С)'!$D:$D,$D140)</f>
        <v>0</v>
      </c>
      <c r="AK140" s="540">
        <f>SUMIFS('Ф 2 ИП (С)'!AK:AK,'Ф 2 ИП (С)'!$B:$B,$B140,'Ф 2 ИП (С)'!$D:$D,$D140)</f>
        <v>0</v>
      </c>
      <c r="AL140" s="540">
        <f>SUMIFS('Ф 2 ИП (С)'!AL:AL,'Ф 2 ИП (С)'!$B:$B,$B140,'Ф 2 ИП (С)'!$D:$D,$D140)</f>
        <v>0</v>
      </c>
      <c r="AM140" s="540">
        <f>SUMIFS('Ф 2 ИП (С)'!AM:AM,'Ф 2 ИП (С)'!$B:$B,$B140,'Ф 2 ИП (С)'!$D:$D,$D140)</f>
        <v>0</v>
      </c>
      <c r="AN140" s="540">
        <f>SUMIFS('Ф 2 ИП (С)'!AN:AN,'Ф 2 ИП (С)'!$B:$B,$B140,'Ф 2 ИП (С)'!$D:$D,$D140)</f>
        <v>0</v>
      </c>
      <c r="AO140" s="624">
        <f>SUMIFS('Ф 2 ИП (С)'!AO:AO,'Ф 2 ИП (С)'!$B:$B,$B140,'Ф 2 ИП (С)'!$D:$D,$D140)</f>
        <v>0</v>
      </c>
      <c r="AP140" s="562"/>
      <c r="AQ140" s="671"/>
    </row>
    <row r="141" spans="1:43" s="217" customFormat="1" ht="11.25" x14ac:dyDescent="0.2">
      <c r="A141" s="228" t="s">
        <v>1200</v>
      </c>
      <c r="B141" s="216" t="s">
        <v>1163</v>
      </c>
      <c r="C141" s="233"/>
      <c r="D141" s="216" t="s">
        <v>1164</v>
      </c>
      <c r="E141" s="140" t="s">
        <v>699</v>
      </c>
      <c r="F141" s="140" t="s">
        <v>74</v>
      </c>
      <c r="G141" s="140">
        <v>8.0299999999999994</v>
      </c>
      <c r="H141" s="140">
        <v>8.0299999999999994</v>
      </c>
      <c r="I141" s="544" t="s">
        <v>418</v>
      </c>
      <c r="J141" s="544">
        <v>2025</v>
      </c>
      <c r="K141" s="540">
        <f>SUMIFS('Ф 2 ИП (С)'!K:K,'Ф 2 ИП (С)'!$B:$B,$B141,'Ф 2 ИП (С)'!$D:$D,$D141)</f>
        <v>2762.2063612162851</v>
      </c>
      <c r="L141" s="540">
        <f>SUMIFS('Ф 2 ИП (С)'!L:L,'Ф 2 ИП (С)'!$B:$B,$B141,'Ф 2 ИП (С)'!$D:$D,$D141)</f>
        <v>2424</v>
      </c>
      <c r="M141" s="540">
        <f>SUMIFS('Ф 2 ИП (С)'!M:M,'Ф 2 ИП (С)'!$B:$B,$B141,'Ф 2 ИП (С)'!$D:$D,$D141)</f>
        <v>0</v>
      </c>
      <c r="N141" s="540">
        <f>SUMIFS('Ф 2 ИП (С)'!N:N,'Ф 2 ИП (С)'!$B:$B,$B141,'Ф 2 ИП (С)'!$D:$D,$D141)</f>
        <v>0</v>
      </c>
      <c r="O141" s="540">
        <f>SUMIFS('Ф 2 ИП (С)'!O:O,'Ф 2 ИП (С)'!$B:$B,$B141,'Ф 2 ИП (С)'!$D:$D,$D141)</f>
        <v>249.38112989999999</v>
      </c>
      <c r="P141" s="540">
        <f>SUMIFS('Ф 2 ИП (С)'!P:P,'Ф 2 ИП (С)'!$B:$B,$B141,'Ф 2 ИП (С)'!$D:$D,$D141)</f>
        <v>0</v>
      </c>
      <c r="Q141" s="540">
        <f>SUMIFS('Ф 2 ИП (С)'!Q:Q,'Ф 2 ИП (С)'!$B:$B,$B141,'Ф 2 ИП (С)'!$D:$D,$D141)</f>
        <v>2367.0432167328004</v>
      </c>
      <c r="R141" s="540">
        <f>SUMIFS('Ф 2 ИП (С)'!R:R,'Ф 2 ИП (С)'!$B:$B,$B141,'Ф 2 ИП (С)'!$D:$D,$D141)</f>
        <v>145.78201458348479</v>
      </c>
      <c r="S141" s="540">
        <f>SUMIFS('Ф 2 ИП (С)'!S:S,'Ф 2 ИП (С)'!$B:$B,$B141,'Ф 2 ИП (С)'!$D:$D,$D141)</f>
        <v>0</v>
      </c>
      <c r="T141" s="540">
        <f>SUMIFS('Ф 2 ИП (С)'!T:T,'Ф 2 ИП (С)'!$B:$B,$B141,'Ф 2 ИП (С)'!$D:$D,$D141)</f>
        <v>0</v>
      </c>
      <c r="U141" s="540">
        <f>SUMIFS('Ф 2 ИП (С)'!U:U,'Ф 2 ИП (С)'!$B:$B,$B141,'Ф 2 ИП (С)'!$D:$D,$D141)</f>
        <v>0</v>
      </c>
      <c r="V141" s="540">
        <f>SUMIFS('Ф 2 ИП (С)'!V:V,'Ф 2 ИП (С)'!$B:$B,$B141,'Ф 2 ИП (С)'!$D:$D,$D141)</f>
        <v>0</v>
      </c>
      <c r="W141" s="540">
        <f>SUMIFS('Ф 2 ИП (С)'!W:W,'Ф 2 ИП (С)'!$B:$B,$B141,'Ф 2 ИП (С)'!$D:$D,$D141)</f>
        <v>0</v>
      </c>
      <c r="X141" s="540">
        <f>SUMIFS('Ф 2 ИП (С)'!X:X,'Ф 2 ИП (С)'!$B:$B,$B141,'Ф 2 ИП (С)'!$D:$D,$D141)</f>
        <v>0</v>
      </c>
      <c r="Y141" s="540">
        <f>SUMIFS('Ф 2 ИП (С)'!Y:Y,'Ф 2 ИП (С)'!$B:$B,$B141,'Ф 2 ИП (С)'!$D:$D,$D141)</f>
        <v>0</v>
      </c>
      <c r="Z141" s="540">
        <f>SUMIFS('Ф 2 ИП (С)'!Z:Z,'Ф 2 ИП (С)'!$B:$B,$B141,'Ф 2 ИП (С)'!$D:$D,$D141)</f>
        <v>0</v>
      </c>
      <c r="AA141" s="540">
        <f>SUMIFS('Ф 2 ИП (С)'!AA:AA,'Ф 2 ИП (С)'!$B:$B,$B141,'Ф 2 ИП (С)'!$D:$D,$D141)</f>
        <v>0</v>
      </c>
      <c r="AB141" s="540">
        <f>SUMIFS('Ф 2 ИП (С)'!AB:AB,'Ф 2 ИП (С)'!$B:$B,$B141,'Ф 2 ИП (С)'!$D:$D,$D141)</f>
        <v>0</v>
      </c>
      <c r="AC141" s="540">
        <f>SUMIFS('Ф 2 ИП (С)'!AC:AC,'Ф 2 ИП (С)'!$B:$B,$B141,'Ф 2 ИП (С)'!$D:$D,$D141)</f>
        <v>0</v>
      </c>
      <c r="AD141" s="540">
        <f>SUMIFS('Ф 2 ИП (С)'!AD:AD,'Ф 2 ИП (С)'!$B:$B,$B141,'Ф 2 ИП (С)'!$D:$D,$D141)</f>
        <v>0</v>
      </c>
      <c r="AE141" s="540">
        <f>SUMIFS('Ф 2 ИП (С)'!AE:AE,'Ф 2 ИП (С)'!$B:$B,$B141,'Ф 2 ИП (С)'!$D:$D,$D141)</f>
        <v>0</v>
      </c>
      <c r="AF141" s="540">
        <f>SUMIFS('Ф 2 ИП (С)'!AF:AF,'Ф 2 ИП (С)'!$B:$B,$B141,'Ф 2 ИП (С)'!$D:$D,$D141)</f>
        <v>0</v>
      </c>
      <c r="AG141" s="540">
        <f>SUMIFS('Ф 2 ИП (С)'!AG:AG,'Ф 2 ИП (С)'!$B:$B,$B141,'Ф 2 ИП (С)'!$D:$D,$D141)</f>
        <v>0</v>
      </c>
      <c r="AH141" s="540">
        <f>SUMIFS('Ф 2 ИП (С)'!AH:AH,'Ф 2 ИП (С)'!$B:$B,$B141,'Ф 2 ИП (С)'!$D:$D,$D141)</f>
        <v>0</v>
      </c>
      <c r="AI141" s="540">
        <f>SUMIFS('Ф 2 ИП (С)'!AI:AI,'Ф 2 ИП (С)'!$B:$B,$B141,'Ф 2 ИП (С)'!$D:$D,$D141)</f>
        <v>0</v>
      </c>
      <c r="AJ141" s="540">
        <f>SUMIFS('Ф 2 ИП (С)'!AJ:AJ,'Ф 2 ИП (С)'!$B:$B,$B141,'Ф 2 ИП (С)'!$D:$D,$D141)</f>
        <v>0</v>
      </c>
      <c r="AK141" s="540">
        <f>SUMIFS('Ф 2 ИП (С)'!AK:AK,'Ф 2 ИП (С)'!$B:$B,$B141,'Ф 2 ИП (С)'!$D:$D,$D141)</f>
        <v>0</v>
      </c>
      <c r="AL141" s="540">
        <f>SUMIFS('Ф 2 ИП (С)'!AL:AL,'Ф 2 ИП (С)'!$B:$B,$B141,'Ф 2 ИП (С)'!$D:$D,$D141)</f>
        <v>0</v>
      </c>
      <c r="AM141" s="540">
        <f>SUMIFS('Ф 2 ИП (С)'!AM:AM,'Ф 2 ИП (С)'!$B:$B,$B141,'Ф 2 ИП (С)'!$D:$D,$D141)</f>
        <v>0</v>
      </c>
      <c r="AN141" s="540">
        <f>SUMIFS('Ф 2 ИП (С)'!AN:AN,'Ф 2 ИП (С)'!$B:$B,$B141,'Ф 2 ИП (С)'!$D:$D,$D141)</f>
        <v>0</v>
      </c>
      <c r="AO141" s="624">
        <f>SUMIFS('Ф 2 ИП (С)'!AO:AO,'Ф 2 ИП (С)'!$B:$B,$B141,'Ф 2 ИП (С)'!$D:$D,$D141)</f>
        <v>0</v>
      </c>
      <c r="AP141" s="562"/>
      <c r="AQ141" s="671"/>
    </row>
    <row r="142" spans="1:43" s="217" customFormat="1" ht="11.25" x14ac:dyDescent="0.2">
      <c r="A142" s="228" t="s">
        <v>1201</v>
      </c>
      <c r="B142" s="216" t="s">
        <v>1165</v>
      </c>
      <c r="C142" s="233"/>
      <c r="D142" s="216" t="s">
        <v>1167</v>
      </c>
      <c r="E142" s="140" t="s">
        <v>699</v>
      </c>
      <c r="F142" s="140" t="s">
        <v>74</v>
      </c>
      <c r="G142" s="140"/>
      <c r="H142" s="140"/>
      <c r="I142" s="544">
        <v>2021</v>
      </c>
      <c r="J142" s="544">
        <v>2024</v>
      </c>
      <c r="K142" s="540">
        <f>SUMIFS('Ф 2 ИП (С)'!K:K,'Ф 2 ИП (С)'!$B:$B,$B142,'Ф 2 ИП (С)'!$D:$D,$D142)</f>
        <v>2119.52417593272</v>
      </c>
      <c r="L142" s="540">
        <f>SUMIFS('Ф 2 ИП (С)'!L:L,'Ф 2 ИП (С)'!$B:$B,$B142,'Ф 2 ИП (С)'!$D:$D,$D142)</f>
        <v>1939.2</v>
      </c>
      <c r="M142" s="540">
        <f>SUMIFS('Ф 2 ИП (С)'!M:M,'Ф 2 ИП (С)'!$B:$B,$B142,'Ф 2 ИП (С)'!$D:$D,$D142)</f>
        <v>0</v>
      </c>
      <c r="N142" s="540">
        <f>SUMIFS('Ф 2 ИП (С)'!N:N,'Ф 2 ИП (С)'!$B:$B,$B142,'Ф 2 ИП (С)'!$D:$D,$D142)</f>
        <v>0</v>
      </c>
      <c r="O142" s="540">
        <f>SUMIFS('Ф 2 ИП (С)'!O:O,'Ф 2 ИП (С)'!$B:$B,$B142,'Ф 2 ИП (С)'!$D:$D,$D142)</f>
        <v>199.50489698999999</v>
      </c>
      <c r="P142" s="540">
        <f>SUMIFS('Ф 2 ИП (С)'!P:P,'Ф 2 ИП (С)'!$B:$B,$B142,'Ф 2 ИП (С)'!$D:$D,$D142)</f>
        <v>1808.62900992</v>
      </c>
      <c r="Q142" s="540">
        <f>SUMIFS('Ф 2 ИП (С)'!Q:Q,'Ф 2 ИП (С)'!$B:$B,$B142,'Ф 2 ИП (С)'!$D:$D,$D142)</f>
        <v>111.39026902272001</v>
      </c>
      <c r="R142" s="540">
        <f>SUMIFS('Ф 2 ИП (С)'!R:R,'Ф 2 ИП (С)'!$B:$B,$B142,'Ф 2 ИП (С)'!$D:$D,$D142)</f>
        <v>0</v>
      </c>
      <c r="S142" s="540">
        <f>SUMIFS('Ф 2 ИП (С)'!S:S,'Ф 2 ИП (С)'!$B:$B,$B142,'Ф 2 ИП (С)'!$D:$D,$D142)</f>
        <v>0</v>
      </c>
      <c r="T142" s="540">
        <f>SUMIFS('Ф 2 ИП (С)'!T:T,'Ф 2 ИП (С)'!$B:$B,$B142,'Ф 2 ИП (С)'!$D:$D,$D142)</f>
        <v>0</v>
      </c>
      <c r="U142" s="540">
        <f>SUMIFS('Ф 2 ИП (С)'!U:U,'Ф 2 ИП (С)'!$B:$B,$B142,'Ф 2 ИП (С)'!$D:$D,$D142)</f>
        <v>0</v>
      </c>
      <c r="V142" s="540">
        <f>SUMIFS('Ф 2 ИП (С)'!V:V,'Ф 2 ИП (С)'!$B:$B,$B142,'Ф 2 ИП (С)'!$D:$D,$D142)</f>
        <v>0</v>
      </c>
      <c r="W142" s="540">
        <f>SUMIFS('Ф 2 ИП (С)'!W:W,'Ф 2 ИП (С)'!$B:$B,$B142,'Ф 2 ИП (С)'!$D:$D,$D142)</f>
        <v>0</v>
      </c>
      <c r="X142" s="540">
        <f>SUMIFS('Ф 2 ИП (С)'!X:X,'Ф 2 ИП (С)'!$B:$B,$B142,'Ф 2 ИП (С)'!$D:$D,$D142)</f>
        <v>0</v>
      </c>
      <c r="Y142" s="540">
        <f>SUMIFS('Ф 2 ИП (С)'!Y:Y,'Ф 2 ИП (С)'!$B:$B,$B142,'Ф 2 ИП (С)'!$D:$D,$D142)</f>
        <v>0</v>
      </c>
      <c r="Z142" s="540">
        <f>SUMIFS('Ф 2 ИП (С)'!Z:Z,'Ф 2 ИП (С)'!$B:$B,$B142,'Ф 2 ИП (С)'!$D:$D,$D142)</f>
        <v>0</v>
      </c>
      <c r="AA142" s="540">
        <f>SUMIFS('Ф 2 ИП (С)'!AA:AA,'Ф 2 ИП (С)'!$B:$B,$B142,'Ф 2 ИП (С)'!$D:$D,$D142)</f>
        <v>0</v>
      </c>
      <c r="AB142" s="540">
        <f>SUMIFS('Ф 2 ИП (С)'!AB:AB,'Ф 2 ИП (С)'!$B:$B,$B142,'Ф 2 ИП (С)'!$D:$D,$D142)</f>
        <v>0</v>
      </c>
      <c r="AC142" s="540">
        <f>SUMIFS('Ф 2 ИП (С)'!AC:AC,'Ф 2 ИП (С)'!$B:$B,$B142,'Ф 2 ИП (С)'!$D:$D,$D142)</f>
        <v>0</v>
      </c>
      <c r="AD142" s="540">
        <f>SUMIFS('Ф 2 ИП (С)'!AD:AD,'Ф 2 ИП (С)'!$B:$B,$B142,'Ф 2 ИП (С)'!$D:$D,$D142)</f>
        <v>0</v>
      </c>
      <c r="AE142" s="540">
        <f>SUMIFS('Ф 2 ИП (С)'!AE:AE,'Ф 2 ИП (С)'!$B:$B,$B142,'Ф 2 ИП (С)'!$D:$D,$D142)</f>
        <v>0</v>
      </c>
      <c r="AF142" s="540">
        <f>SUMIFS('Ф 2 ИП (С)'!AF:AF,'Ф 2 ИП (С)'!$B:$B,$B142,'Ф 2 ИП (С)'!$D:$D,$D142)</f>
        <v>0</v>
      </c>
      <c r="AG142" s="540">
        <f>SUMIFS('Ф 2 ИП (С)'!AG:AG,'Ф 2 ИП (С)'!$B:$B,$B142,'Ф 2 ИП (С)'!$D:$D,$D142)</f>
        <v>0</v>
      </c>
      <c r="AH142" s="540">
        <f>SUMIFS('Ф 2 ИП (С)'!AH:AH,'Ф 2 ИП (С)'!$B:$B,$B142,'Ф 2 ИП (С)'!$D:$D,$D142)</f>
        <v>0</v>
      </c>
      <c r="AI142" s="540">
        <f>SUMIFS('Ф 2 ИП (С)'!AI:AI,'Ф 2 ИП (С)'!$B:$B,$B142,'Ф 2 ИП (С)'!$D:$D,$D142)</f>
        <v>0</v>
      </c>
      <c r="AJ142" s="540">
        <f>SUMIFS('Ф 2 ИП (С)'!AJ:AJ,'Ф 2 ИП (С)'!$B:$B,$B142,'Ф 2 ИП (С)'!$D:$D,$D142)</f>
        <v>0</v>
      </c>
      <c r="AK142" s="540">
        <f>SUMIFS('Ф 2 ИП (С)'!AK:AK,'Ф 2 ИП (С)'!$B:$B,$B142,'Ф 2 ИП (С)'!$D:$D,$D142)</f>
        <v>0</v>
      </c>
      <c r="AL142" s="540">
        <f>SUMIFS('Ф 2 ИП (С)'!AL:AL,'Ф 2 ИП (С)'!$B:$B,$B142,'Ф 2 ИП (С)'!$D:$D,$D142)</f>
        <v>0</v>
      </c>
      <c r="AM142" s="540">
        <f>SUMIFS('Ф 2 ИП (С)'!AM:AM,'Ф 2 ИП (С)'!$B:$B,$B142,'Ф 2 ИП (С)'!$D:$D,$D142)</f>
        <v>0</v>
      </c>
      <c r="AN142" s="540">
        <f>SUMIFS('Ф 2 ИП (С)'!AN:AN,'Ф 2 ИП (С)'!$B:$B,$B142,'Ф 2 ИП (С)'!$D:$D,$D142)</f>
        <v>0</v>
      </c>
      <c r="AO142" s="624">
        <f>SUMIFS('Ф 2 ИП (С)'!AO:AO,'Ф 2 ИП (С)'!$B:$B,$B142,'Ф 2 ИП (С)'!$D:$D,$D142)</f>
        <v>0</v>
      </c>
      <c r="AP142" s="562"/>
      <c r="AQ142" s="671"/>
    </row>
    <row r="143" spans="1:43" s="217" customFormat="1" ht="11.25" x14ac:dyDescent="0.2">
      <c r="A143" s="228" t="s">
        <v>1202</v>
      </c>
      <c r="B143" s="216" t="s">
        <v>1166</v>
      </c>
      <c r="C143" s="233"/>
      <c r="D143" s="216" t="s">
        <v>1168</v>
      </c>
      <c r="E143" s="140" t="s">
        <v>699</v>
      </c>
      <c r="F143" s="140" t="s">
        <v>74</v>
      </c>
      <c r="G143" s="151">
        <v>9.6</v>
      </c>
      <c r="H143" s="151">
        <v>9.6</v>
      </c>
      <c r="I143" s="544" t="s">
        <v>418</v>
      </c>
      <c r="J143" s="544" t="s">
        <v>621</v>
      </c>
      <c r="K143" s="540">
        <f>SUMIFS('Ф 2 ИП (С)'!K:K,'Ф 2 ИП (С)'!$B:$B,$B143,'Ф 2 ИП (С)'!$D:$D,$D143)</f>
        <v>5033.7457874889596</v>
      </c>
      <c r="L143" s="540">
        <f>SUMIFS('Ф 2 ИП (С)'!L:L,'Ф 2 ИП (С)'!$B:$B,$B143,'Ф 2 ИП (С)'!$D:$D,$D143)</f>
        <v>4605.6000000000004</v>
      </c>
      <c r="M143" s="540">
        <f>SUMIFS('Ф 2 ИП (С)'!M:M,'Ф 2 ИП (С)'!$B:$B,$B143,'Ф 2 ИП (С)'!$D:$D,$D143)</f>
        <v>0</v>
      </c>
      <c r="N143" s="540">
        <f>SUMIFS('Ф 2 ИП (С)'!N:N,'Ф 2 ИП (С)'!$B:$B,$B143,'Ф 2 ИП (С)'!$D:$D,$D143)</f>
        <v>0</v>
      </c>
      <c r="O143" s="540">
        <f>SUMIFS('Ф 2 ИП (С)'!O:O,'Ф 2 ИП (С)'!$B:$B,$B143,'Ф 2 ИП (С)'!$D:$D,$D143)</f>
        <v>473.7</v>
      </c>
      <c r="P143" s="540">
        <f>SUMIFS('Ф 2 ИП (С)'!P:P,'Ф 2 ИП (С)'!$B:$B,$B143,'Ф 2 ИП (С)'!$D:$D,$D143)</f>
        <v>4295.4938985600002</v>
      </c>
      <c r="Q143" s="540">
        <f>SUMIFS('Ф 2 ИП (С)'!Q:Q,'Ф 2 ИП (С)'!$B:$B,$B143,'Ф 2 ИП (С)'!$D:$D,$D143)</f>
        <v>264.55188892896007</v>
      </c>
      <c r="R143" s="540">
        <f>SUMIFS('Ф 2 ИП (С)'!R:R,'Ф 2 ИП (С)'!$B:$B,$B143,'Ф 2 ИП (С)'!$D:$D,$D143)</f>
        <v>0</v>
      </c>
      <c r="S143" s="540">
        <f>SUMIFS('Ф 2 ИП (С)'!S:S,'Ф 2 ИП (С)'!$B:$B,$B143,'Ф 2 ИП (С)'!$D:$D,$D143)</f>
        <v>0</v>
      </c>
      <c r="T143" s="540">
        <f>SUMIFS('Ф 2 ИП (С)'!T:T,'Ф 2 ИП (С)'!$B:$B,$B143,'Ф 2 ИП (С)'!$D:$D,$D143)</f>
        <v>0</v>
      </c>
      <c r="U143" s="540">
        <f>SUMIFS('Ф 2 ИП (С)'!U:U,'Ф 2 ИП (С)'!$B:$B,$B143,'Ф 2 ИП (С)'!$D:$D,$D143)</f>
        <v>0</v>
      </c>
      <c r="V143" s="540">
        <f>SUMIFS('Ф 2 ИП (С)'!V:V,'Ф 2 ИП (С)'!$B:$B,$B143,'Ф 2 ИП (С)'!$D:$D,$D143)</f>
        <v>0</v>
      </c>
      <c r="W143" s="540">
        <f>SUMIFS('Ф 2 ИП (С)'!W:W,'Ф 2 ИП (С)'!$B:$B,$B143,'Ф 2 ИП (С)'!$D:$D,$D143)</f>
        <v>0</v>
      </c>
      <c r="X143" s="540">
        <f>SUMIFS('Ф 2 ИП (С)'!X:X,'Ф 2 ИП (С)'!$B:$B,$B143,'Ф 2 ИП (С)'!$D:$D,$D143)</f>
        <v>0</v>
      </c>
      <c r="Y143" s="540">
        <f>SUMIFS('Ф 2 ИП (С)'!Y:Y,'Ф 2 ИП (С)'!$B:$B,$B143,'Ф 2 ИП (С)'!$D:$D,$D143)</f>
        <v>0</v>
      </c>
      <c r="Z143" s="540">
        <f>SUMIFS('Ф 2 ИП (С)'!Z:Z,'Ф 2 ИП (С)'!$B:$B,$B143,'Ф 2 ИП (С)'!$D:$D,$D143)</f>
        <v>0</v>
      </c>
      <c r="AA143" s="540">
        <f>SUMIFS('Ф 2 ИП (С)'!AA:AA,'Ф 2 ИП (С)'!$B:$B,$B143,'Ф 2 ИП (С)'!$D:$D,$D143)</f>
        <v>0</v>
      </c>
      <c r="AB143" s="540">
        <f>SUMIFS('Ф 2 ИП (С)'!AB:AB,'Ф 2 ИП (С)'!$B:$B,$B143,'Ф 2 ИП (С)'!$D:$D,$D143)</f>
        <v>0</v>
      </c>
      <c r="AC143" s="540">
        <f>SUMIFS('Ф 2 ИП (С)'!AC:AC,'Ф 2 ИП (С)'!$B:$B,$B143,'Ф 2 ИП (С)'!$D:$D,$D143)</f>
        <v>0</v>
      </c>
      <c r="AD143" s="540">
        <f>SUMIFS('Ф 2 ИП (С)'!AD:AD,'Ф 2 ИП (С)'!$B:$B,$B143,'Ф 2 ИП (С)'!$D:$D,$D143)</f>
        <v>0</v>
      </c>
      <c r="AE143" s="540">
        <f>SUMIFS('Ф 2 ИП (С)'!AE:AE,'Ф 2 ИП (С)'!$B:$B,$B143,'Ф 2 ИП (С)'!$D:$D,$D143)</f>
        <v>0</v>
      </c>
      <c r="AF143" s="540">
        <f>SUMIFS('Ф 2 ИП (С)'!AF:AF,'Ф 2 ИП (С)'!$B:$B,$B143,'Ф 2 ИП (С)'!$D:$D,$D143)</f>
        <v>0</v>
      </c>
      <c r="AG143" s="540">
        <f>SUMIFS('Ф 2 ИП (С)'!AG:AG,'Ф 2 ИП (С)'!$B:$B,$B143,'Ф 2 ИП (С)'!$D:$D,$D143)</f>
        <v>0</v>
      </c>
      <c r="AH143" s="540">
        <f>SUMIFS('Ф 2 ИП (С)'!AH:AH,'Ф 2 ИП (С)'!$B:$B,$B143,'Ф 2 ИП (С)'!$D:$D,$D143)</f>
        <v>0</v>
      </c>
      <c r="AI143" s="540">
        <f>SUMIFS('Ф 2 ИП (С)'!AI:AI,'Ф 2 ИП (С)'!$B:$B,$B143,'Ф 2 ИП (С)'!$D:$D,$D143)</f>
        <v>0</v>
      </c>
      <c r="AJ143" s="540">
        <f>SUMIFS('Ф 2 ИП (С)'!AJ:AJ,'Ф 2 ИП (С)'!$B:$B,$B143,'Ф 2 ИП (С)'!$D:$D,$D143)</f>
        <v>0</v>
      </c>
      <c r="AK143" s="540">
        <f>SUMIFS('Ф 2 ИП (С)'!AK:AK,'Ф 2 ИП (С)'!$B:$B,$B143,'Ф 2 ИП (С)'!$D:$D,$D143)</f>
        <v>0</v>
      </c>
      <c r="AL143" s="540">
        <f>SUMIFS('Ф 2 ИП (С)'!AL:AL,'Ф 2 ИП (С)'!$B:$B,$B143,'Ф 2 ИП (С)'!$D:$D,$D143)</f>
        <v>0</v>
      </c>
      <c r="AM143" s="540">
        <f>SUMIFS('Ф 2 ИП (С)'!AM:AM,'Ф 2 ИП (С)'!$B:$B,$B143,'Ф 2 ИП (С)'!$D:$D,$D143)</f>
        <v>0</v>
      </c>
      <c r="AN143" s="540">
        <f>SUMIFS('Ф 2 ИП (С)'!AN:AN,'Ф 2 ИП (С)'!$B:$B,$B143,'Ф 2 ИП (С)'!$D:$D,$D143)</f>
        <v>0</v>
      </c>
      <c r="AO143" s="624">
        <f>SUMIFS('Ф 2 ИП (С)'!AO:AO,'Ф 2 ИП (С)'!$B:$B,$B143,'Ф 2 ИП (С)'!$D:$D,$D143)</f>
        <v>0</v>
      </c>
      <c r="AP143" s="562"/>
      <c r="AQ143" s="671"/>
    </row>
    <row r="144" spans="1:43" s="217" customFormat="1" x14ac:dyDescent="0.2">
      <c r="A144" s="228" t="s">
        <v>1203</v>
      </c>
      <c r="B144" s="216" t="s">
        <v>1169</v>
      </c>
      <c r="C144" s="233"/>
      <c r="D144" s="216" t="s">
        <v>1170</v>
      </c>
      <c r="E144" s="140" t="s">
        <v>699</v>
      </c>
      <c r="F144" s="140" t="s">
        <v>74</v>
      </c>
      <c r="G144" s="140"/>
      <c r="H144" s="140"/>
      <c r="I144" s="544" t="s">
        <v>418</v>
      </c>
      <c r="J144" s="544" t="s">
        <v>621</v>
      </c>
      <c r="K144" s="540">
        <f>SUMIFS('Ф 2 ИП (С)'!K:K,'Ф 2 ИП (С)'!$B:$B,$B144,'Ф 2 ИП (С)'!$D:$D,$D144)</f>
        <v>2649.4052285784001</v>
      </c>
      <c r="L144" s="540">
        <f>SUMIFS('Ф 2 ИП (С)'!L:L,'Ф 2 ИП (С)'!$B:$B,$B144,'Ф 2 ИП (С)'!$D:$D,$D144)</f>
        <v>2424</v>
      </c>
      <c r="M144" s="540">
        <f>SUMIFS('Ф 2 ИП (С)'!M:M,'Ф 2 ИП (С)'!$B:$B,$B144,'Ф 2 ИП (С)'!$D:$D,$D144)</f>
        <v>0</v>
      </c>
      <c r="N144" s="540">
        <f>SUMIFS('Ф 2 ИП (С)'!N:N,'Ф 2 ИП (С)'!$B:$B,$B144,'Ф 2 ИП (С)'!$D:$D,$D144)</f>
        <v>0</v>
      </c>
      <c r="O144" s="540">
        <f>SUMIFS('Ф 2 ИП (С)'!O:O,'Ф 2 ИП (С)'!$B:$B,$B144,'Ф 2 ИП (С)'!$D:$D,$D144)</f>
        <v>249.38112989999999</v>
      </c>
      <c r="P144" s="540">
        <f>SUMIFS('Ф 2 ИП (С)'!P:P,'Ф 2 ИП (С)'!$B:$B,$B144,'Ф 2 ИП (С)'!$D:$D,$D144)</f>
        <v>2260.7862623999999</v>
      </c>
      <c r="Q144" s="540">
        <f>SUMIFS('Ф 2 ИП (С)'!Q:Q,'Ф 2 ИП (С)'!$B:$B,$B144,'Ф 2 ИП (С)'!$D:$D,$D144)</f>
        <v>139.23783627840001</v>
      </c>
      <c r="R144" s="540">
        <f>SUMIFS('Ф 2 ИП (С)'!R:R,'Ф 2 ИП (С)'!$B:$B,$B144,'Ф 2 ИП (С)'!$D:$D,$D144)</f>
        <v>0</v>
      </c>
      <c r="S144" s="540">
        <f>SUMIFS('Ф 2 ИП (С)'!S:S,'Ф 2 ИП (С)'!$B:$B,$B144,'Ф 2 ИП (С)'!$D:$D,$D144)</f>
        <v>0</v>
      </c>
      <c r="T144" s="540">
        <f>SUMIFS('Ф 2 ИП (С)'!T:T,'Ф 2 ИП (С)'!$B:$B,$B144,'Ф 2 ИП (С)'!$D:$D,$D144)</f>
        <v>0</v>
      </c>
      <c r="U144" s="540">
        <f>SUMIFS('Ф 2 ИП (С)'!U:U,'Ф 2 ИП (С)'!$B:$B,$B144,'Ф 2 ИП (С)'!$D:$D,$D144)</f>
        <v>0</v>
      </c>
      <c r="V144" s="540">
        <f>SUMIFS('Ф 2 ИП (С)'!V:V,'Ф 2 ИП (С)'!$B:$B,$B144,'Ф 2 ИП (С)'!$D:$D,$D144)</f>
        <v>0</v>
      </c>
      <c r="W144" s="540">
        <f>SUMIFS('Ф 2 ИП (С)'!W:W,'Ф 2 ИП (С)'!$B:$B,$B144,'Ф 2 ИП (С)'!$D:$D,$D144)</f>
        <v>0</v>
      </c>
      <c r="X144" s="540">
        <f>SUMIFS('Ф 2 ИП (С)'!X:X,'Ф 2 ИП (С)'!$B:$B,$B144,'Ф 2 ИП (С)'!$D:$D,$D144)</f>
        <v>0</v>
      </c>
      <c r="Y144" s="540">
        <f>SUMIFS('Ф 2 ИП (С)'!Y:Y,'Ф 2 ИП (С)'!$B:$B,$B144,'Ф 2 ИП (С)'!$D:$D,$D144)</f>
        <v>0</v>
      </c>
      <c r="Z144" s="540">
        <f>SUMIFS('Ф 2 ИП (С)'!Z:Z,'Ф 2 ИП (С)'!$B:$B,$B144,'Ф 2 ИП (С)'!$D:$D,$D144)</f>
        <v>0</v>
      </c>
      <c r="AA144" s="540">
        <f>SUMIFS('Ф 2 ИП (С)'!AA:AA,'Ф 2 ИП (С)'!$B:$B,$B144,'Ф 2 ИП (С)'!$D:$D,$D144)</f>
        <v>0</v>
      </c>
      <c r="AB144" s="540">
        <f>SUMIFS('Ф 2 ИП (С)'!AB:AB,'Ф 2 ИП (С)'!$B:$B,$B144,'Ф 2 ИП (С)'!$D:$D,$D144)</f>
        <v>0</v>
      </c>
      <c r="AC144" s="540">
        <f>SUMIFS('Ф 2 ИП (С)'!AC:AC,'Ф 2 ИП (С)'!$B:$B,$B144,'Ф 2 ИП (С)'!$D:$D,$D144)</f>
        <v>0</v>
      </c>
      <c r="AD144" s="540">
        <f>SUMIFS('Ф 2 ИП (С)'!AD:AD,'Ф 2 ИП (С)'!$B:$B,$B144,'Ф 2 ИП (С)'!$D:$D,$D144)</f>
        <v>0</v>
      </c>
      <c r="AE144" s="540">
        <f>SUMIFS('Ф 2 ИП (С)'!AE:AE,'Ф 2 ИП (С)'!$B:$B,$B144,'Ф 2 ИП (С)'!$D:$D,$D144)</f>
        <v>0</v>
      </c>
      <c r="AF144" s="540">
        <f>SUMIFS('Ф 2 ИП (С)'!AF:AF,'Ф 2 ИП (С)'!$B:$B,$B144,'Ф 2 ИП (С)'!$D:$D,$D144)</f>
        <v>0</v>
      </c>
      <c r="AG144" s="540">
        <f>SUMIFS('Ф 2 ИП (С)'!AG:AG,'Ф 2 ИП (С)'!$B:$B,$B144,'Ф 2 ИП (С)'!$D:$D,$D144)</f>
        <v>0</v>
      </c>
      <c r="AH144" s="540">
        <f>SUMIFS('Ф 2 ИП (С)'!AH:AH,'Ф 2 ИП (С)'!$B:$B,$B144,'Ф 2 ИП (С)'!$D:$D,$D144)</f>
        <v>0</v>
      </c>
      <c r="AI144" s="540">
        <f>SUMIFS('Ф 2 ИП (С)'!AI:AI,'Ф 2 ИП (С)'!$B:$B,$B144,'Ф 2 ИП (С)'!$D:$D,$D144)</f>
        <v>0</v>
      </c>
      <c r="AJ144" s="540">
        <f>SUMIFS('Ф 2 ИП (С)'!AJ:AJ,'Ф 2 ИП (С)'!$B:$B,$B144,'Ф 2 ИП (С)'!$D:$D,$D144)</f>
        <v>0</v>
      </c>
      <c r="AK144" s="540">
        <f>SUMIFS('Ф 2 ИП (С)'!AK:AK,'Ф 2 ИП (С)'!$B:$B,$B144,'Ф 2 ИП (С)'!$D:$D,$D144)</f>
        <v>0</v>
      </c>
      <c r="AL144" s="540">
        <f>SUMIFS('Ф 2 ИП (С)'!AL:AL,'Ф 2 ИП (С)'!$B:$B,$B144,'Ф 2 ИП (С)'!$D:$D,$D144)</f>
        <v>0</v>
      </c>
      <c r="AM144" s="540">
        <f>SUMIFS('Ф 2 ИП (С)'!AM:AM,'Ф 2 ИП (С)'!$B:$B,$B144,'Ф 2 ИП (С)'!$D:$D,$D144)</f>
        <v>0</v>
      </c>
      <c r="AN144" s="540">
        <f>SUMIFS('Ф 2 ИП (С)'!AN:AN,'Ф 2 ИП (С)'!$B:$B,$B144,'Ф 2 ИП (С)'!$D:$D,$D144)</f>
        <v>0</v>
      </c>
      <c r="AO144" s="624">
        <f>SUMIFS('Ф 2 ИП (С)'!AO:AO,'Ф 2 ИП (С)'!$B:$B,$B144,'Ф 2 ИП (С)'!$D:$D,$D144)</f>
        <v>0</v>
      </c>
      <c r="AP144" s="562"/>
      <c r="AQ144" s="671"/>
    </row>
    <row r="145" spans="1:43" s="217" customFormat="1" ht="11.25" x14ac:dyDescent="0.2">
      <c r="A145" s="228" t="s">
        <v>1204</v>
      </c>
      <c r="B145" s="216" t="s">
        <v>1171</v>
      </c>
      <c r="C145" s="233"/>
      <c r="D145" s="216" t="s">
        <v>1172</v>
      </c>
      <c r="E145" s="140" t="s">
        <v>699</v>
      </c>
      <c r="F145" s="140" t="s">
        <v>74</v>
      </c>
      <c r="G145" s="140"/>
      <c r="H145" s="140"/>
      <c r="I145" s="544" t="s">
        <v>418</v>
      </c>
      <c r="J145" s="544" t="s">
        <v>621</v>
      </c>
      <c r="K145" s="540">
        <f>SUMIFS('Ф 2 ИП (С)'!K:K,'Ф 2 ИП (С)'!$B:$B,$B145,'Ф 2 ИП (С)'!$D:$D,$D145)</f>
        <v>4239.0483507854397</v>
      </c>
      <c r="L145" s="540">
        <f>SUMIFS('Ф 2 ИП (С)'!L:L,'Ф 2 ИП (С)'!$B:$B,$B145,'Ф 2 ИП (С)'!$D:$D,$D145)</f>
        <v>3878.4</v>
      </c>
      <c r="M145" s="540">
        <f>SUMIFS('Ф 2 ИП (С)'!M:M,'Ф 2 ИП (С)'!$B:$B,$B145,'Ф 2 ИП (С)'!$D:$D,$D145)</f>
        <v>0</v>
      </c>
      <c r="N145" s="540">
        <f>SUMIFS('Ф 2 ИП (С)'!N:N,'Ф 2 ИП (С)'!$B:$B,$B145,'Ф 2 ИП (С)'!$D:$D,$D145)</f>
        <v>0</v>
      </c>
      <c r="O145" s="540">
        <f>SUMIFS('Ф 2 ИП (С)'!O:O,'Ф 2 ИП (С)'!$B:$B,$B145,'Ф 2 ИП (С)'!$D:$D,$D145)</f>
        <v>399.00979289999998</v>
      </c>
      <c r="P145" s="540">
        <f>SUMIFS('Ф 2 ИП (С)'!P:P,'Ф 2 ИП (С)'!$B:$B,$B145,'Ф 2 ИП (С)'!$D:$D,$D145)</f>
        <v>3617.2580198400001</v>
      </c>
      <c r="Q145" s="540">
        <f>SUMIFS('Ф 2 ИП (С)'!Q:Q,'Ф 2 ИП (С)'!$B:$B,$B145,'Ф 2 ИП (С)'!$D:$D,$D145)</f>
        <v>222.78053804544001</v>
      </c>
      <c r="R145" s="540">
        <f>SUMIFS('Ф 2 ИП (С)'!R:R,'Ф 2 ИП (С)'!$B:$B,$B145,'Ф 2 ИП (С)'!$D:$D,$D145)</f>
        <v>0</v>
      </c>
      <c r="S145" s="540">
        <f>SUMIFS('Ф 2 ИП (С)'!S:S,'Ф 2 ИП (С)'!$B:$B,$B145,'Ф 2 ИП (С)'!$D:$D,$D145)</f>
        <v>0</v>
      </c>
      <c r="T145" s="540">
        <f>SUMIFS('Ф 2 ИП (С)'!T:T,'Ф 2 ИП (С)'!$B:$B,$B145,'Ф 2 ИП (С)'!$D:$D,$D145)</f>
        <v>0</v>
      </c>
      <c r="U145" s="540">
        <f>SUMIFS('Ф 2 ИП (С)'!U:U,'Ф 2 ИП (С)'!$B:$B,$B145,'Ф 2 ИП (С)'!$D:$D,$D145)</f>
        <v>0</v>
      </c>
      <c r="V145" s="540">
        <f>SUMIFS('Ф 2 ИП (С)'!V:V,'Ф 2 ИП (С)'!$B:$B,$B145,'Ф 2 ИП (С)'!$D:$D,$D145)</f>
        <v>0</v>
      </c>
      <c r="W145" s="540">
        <f>SUMIFS('Ф 2 ИП (С)'!W:W,'Ф 2 ИП (С)'!$B:$B,$B145,'Ф 2 ИП (С)'!$D:$D,$D145)</f>
        <v>0</v>
      </c>
      <c r="X145" s="540">
        <f>SUMIFS('Ф 2 ИП (С)'!X:X,'Ф 2 ИП (С)'!$B:$B,$B145,'Ф 2 ИП (С)'!$D:$D,$D145)</f>
        <v>0</v>
      </c>
      <c r="Y145" s="540">
        <f>SUMIFS('Ф 2 ИП (С)'!Y:Y,'Ф 2 ИП (С)'!$B:$B,$B145,'Ф 2 ИП (С)'!$D:$D,$D145)</f>
        <v>0</v>
      </c>
      <c r="Z145" s="540">
        <f>SUMIFS('Ф 2 ИП (С)'!Z:Z,'Ф 2 ИП (С)'!$B:$B,$B145,'Ф 2 ИП (С)'!$D:$D,$D145)</f>
        <v>0</v>
      </c>
      <c r="AA145" s="540">
        <f>SUMIFS('Ф 2 ИП (С)'!AA:AA,'Ф 2 ИП (С)'!$B:$B,$B145,'Ф 2 ИП (С)'!$D:$D,$D145)</f>
        <v>0</v>
      </c>
      <c r="AB145" s="540">
        <f>SUMIFS('Ф 2 ИП (С)'!AB:AB,'Ф 2 ИП (С)'!$B:$B,$B145,'Ф 2 ИП (С)'!$D:$D,$D145)</f>
        <v>0</v>
      </c>
      <c r="AC145" s="540">
        <f>SUMIFS('Ф 2 ИП (С)'!AC:AC,'Ф 2 ИП (С)'!$B:$B,$B145,'Ф 2 ИП (С)'!$D:$D,$D145)</f>
        <v>0</v>
      </c>
      <c r="AD145" s="540">
        <f>SUMIFS('Ф 2 ИП (С)'!AD:AD,'Ф 2 ИП (С)'!$B:$B,$B145,'Ф 2 ИП (С)'!$D:$D,$D145)</f>
        <v>0</v>
      </c>
      <c r="AE145" s="540">
        <f>SUMIFS('Ф 2 ИП (С)'!AE:AE,'Ф 2 ИП (С)'!$B:$B,$B145,'Ф 2 ИП (С)'!$D:$D,$D145)</f>
        <v>0</v>
      </c>
      <c r="AF145" s="540">
        <f>SUMIFS('Ф 2 ИП (С)'!AF:AF,'Ф 2 ИП (С)'!$B:$B,$B145,'Ф 2 ИП (С)'!$D:$D,$D145)</f>
        <v>0</v>
      </c>
      <c r="AG145" s="540">
        <f>SUMIFS('Ф 2 ИП (С)'!AG:AG,'Ф 2 ИП (С)'!$B:$B,$B145,'Ф 2 ИП (С)'!$D:$D,$D145)</f>
        <v>0</v>
      </c>
      <c r="AH145" s="540">
        <f>SUMIFS('Ф 2 ИП (С)'!AH:AH,'Ф 2 ИП (С)'!$B:$B,$B145,'Ф 2 ИП (С)'!$D:$D,$D145)</f>
        <v>0</v>
      </c>
      <c r="AI145" s="540">
        <f>SUMIFS('Ф 2 ИП (С)'!AI:AI,'Ф 2 ИП (С)'!$B:$B,$B145,'Ф 2 ИП (С)'!$D:$D,$D145)</f>
        <v>0</v>
      </c>
      <c r="AJ145" s="540">
        <f>SUMIFS('Ф 2 ИП (С)'!AJ:AJ,'Ф 2 ИП (С)'!$B:$B,$B145,'Ф 2 ИП (С)'!$D:$D,$D145)</f>
        <v>0</v>
      </c>
      <c r="AK145" s="540">
        <f>SUMIFS('Ф 2 ИП (С)'!AK:AK,'Ф 2 ИП (С)'!$B:$B,$B145,'Ф 2 ИП (С)'!$D:$D,$D145)</f>
        <v>0</v>
      </c>
      <c r="AL145" s="540">
        <f>SUMIFS('Ф 2 ИП (С)'!AL:AL,'Ф 2 ИП (С)'!$B:$B,$B145,'Ф 2 ИП (С)'!$D:$D,$D145)</f>
        <v>0</v>
      </c>
      <c r="AM145" s="540">
        <f>SUMIFS('Ф 2 ИП (С)'!AM:AM,'Ф 2 ИП (С)'!$B:$B,$B145,'Ф 2 ИП (С)'!$D:$D,$D145)</f>
        <v>0</v>
      </c>
      <c r="AN145" s="540">
        <f>SUMIFS('Ф 2 ИП (С)'!AN:AN,'Ф 2 ИП (С)'!$B:$B,$B145,'Ф 2 ИП (С)'!$D:$D,$D145)</f>
        <v>0</v>
      </c>
      <c r="AO145" s="624">
        <f>SUMIFS('Ф 2 ИП (С)'!AO:AO,'Ф 2 ИП (С)'!$B:$B,$B145,'Ф 2 ИП (С)'!$D:$D,$D145)</f>
        <v>0</v>
      </c>
      <c r="AP145" s="562"/>
      <c r="AQ145" s="671"/>
    </row>
    <row r="146" spans="1:43" s="217" customFormat="1" x14ac:dyDescent="0.2">
      <c r="A146" s="228" t="s">
        <v>1205</v>
      </c>
      <c r="B146" s="216" t="s">
        <v>1173</v>
      </c>
      <c r="C146" s="233"/>
      <c r="D146" s="216" t="s">
        <v>1174</v>
      </c>
      <c r="E146" s="140" t="s">
        <v>699</v>
      </c>
      <c r="F146" s="140" t="s">
        <v>74</v>
      </c>
      <c r="G146" s="140"/>
      <c r="H146" s="140"/>
      <c r="I146" s="544" t="s">
        <v>418</v>
      </c>
      <c r="J146" s="544" t="s">
        <v>621</v>
      </c>
      <c r="K146" s="540">
        <f>SUMIFS('Ф 2 ИП (С)'!K:K,'Ф 2 ИП (С)'!$B:$B,$B146,'Ф 2 ИП (С)'!$D:$D,$D146)</f>
        <v>2649.4052285784001</v>
      </c>
      <c r="L146" s="540">
        <f>SUMIFS('Ф 2 ИП (С)'!L:L,'Ф 2 ИП (С)'!$B:$B,$B146,'Ф 2 ИП (С)'!$D:$D,$D146)</f>
        <v>2424</v>
      </c>
      <c r="M146" s="540">
        <f>SUMIFS('Ф 2 ИП (С)'!M:M,'Ф 2 ИП (С)'!$B:$B,$B146,'Ф 2 ИП (С)'!$D:$D,$D146)</f>
        <v>0</v>
      </c>
      <c r="N146" s="540">
        <f>SUMIFS('Ф 2 ИП (С)'!N:N,'Ф 2 ИП (С)'!$B:$B,$B146,'Ф 2 ИП (С)'!$D:$D,$D146)</f>
        <v>0</v>
      </c>
      <c r="O146" s="540">
        <f>SUMIFS('Ф 2 ИП (С)'!O:O,'Ф 2 ИП (С)'!$B:$B,$B146,'Ф 2 ИП (С)'!$D:$D,$D146)</f>
        <v>249.38112989999999</v>
      </c>
      <c r="P146" s="540">
        <f>SUMIFS('Ф 2 ИП (С)'!P:P,'Ф 2 ИП (С)'!$B:$B,$B146,'Ф 2 ИП (С)'!$D:$D,$D146)</f>
        <v>2260.7862623999999</v>
      </c>
      <c r="Q146" s="540">
        <f>SUMIFS('Ф 2 ИП (С)'!Q:Q,'Ф 2 ИП (С)'!$B:$B,$B146,'Ф 2 ИП (С)'!$D:$D,$D146)</f>
        <v>139.23783627840001</v>
      </c>
      <c r="R146" s="540">
        <f>SUMIFS('Ф 2 ИП (С)'!R:R,'Ф 2 ИП (С)'!$B:$B,$B146,'Ф 2 ИП (С)'!$D:$D,$D146)</f>
        <v>0</v>
      </c>
      <c r="S146" s="540">
        <f>SUMIFS('Ф 2 ИП (С)'!S:S,'Ф 2 ИП (С)'!$B:$B,$B146,'Ф 2 ИП (С)'!$D:$D,$D146)</f>
        <v>0</v>
      </c>
      <c r="T146" s="540">
        <f>SUMIFS('Ф 2 ИП (С)'!T:T,'Ф 2 ИП (С)'!$B:$B,$B146,'Ф 2 ИП (С)'!$D:$D,$D146)</f>
        <v>0</v>
      </c>
      <c r="U146" s="540">
        <f>SUMIFS('Ф 2 ИП (С)'!U:U,'Ф 2 ИП (С)'!$B:$B,$B146,'Ф 2 ИП (С)'!$D:$D,$D146)</f>
        <v>0</v>
      </c>
      <c r="V146" s="540">
        <f>SUMIFS('Ф 2 ИП (С)'!V:V,'Ф 2 ИП (С)'!$B:$B,$B146,'Ф 2 ИП (С)'!$D:$D,$D146)</f>
        <v>0</v>
      </c>
      <c r="W146" s="540">
        <f>SUMIFS('Ф 2 ИП (С)'!W:W,'Ф 2 ИП (С)'!$B:$B,$B146,'Ф 2 ИП (С)'!$D:$D,$D146)</f>
        <v>0</v>
      </c>
      <c r="X146" s="540">
        <f>SUMIFS('Ф 2 ИП (С)'!X:X,'Ф 2 ИП (С)'!$B:$B,$B146,'Ф 2 ИП (С)'!$D:$D,$D146)</f>
        <v>0</v>
      </c>
      <c r="Y146" s="540">
        <f>SUMIFS('Ф 2 ИП (С)'!Y:Y,'Ф 2 ИП (С)'!$B:$B,$B146,'Ф 2 ИП (С)'!$D:$D,$D146)</f>
        <v>0</v>
      </c>
      <c r="Z146" s="540">
        <f>SUMIFS('Ф 2 ИП (С)'!Z:Z,'Ф 2 ИП (С)'!$B:$B,$B146,'Ф 2 ИП (С)'!$D:$D,$D146)</f>
        <v>0</v>
      </c>
      <c r="AA146" s="540">
        <f>SUMIFS('Ф 2 ИП (С)'!AA:AA,'Ф 2 ИП (С)'!$B:$B,$B146,'Ф 2 ИП (С)'!$D:$D,$D146)</f>
        <v>0</v>
      </c>
      <c r="AB146" s="540">
        <f>SUMIFS('Ф 2 ИП (С)'!AB:AB,'Ф 2 ИП (С)'!$B:$B,$B146,'Ф 2 ИП (С)'!$D:$D,$D146)</f>
        <v>0</v>
      </c>
      <c r="AC146" s="540">
        <f>SUMIFS('Ф 2 ИП (С)'!AC:AC,'Ф 2 ИП (С)'!$B:$B,$B146,'Ф 2 ИП (С)'!$D:$D,$D146)</f>
        <v>0</v>
      </c>
      <c r="AD146" s="540">
        <f>SUMIFS('Ф 2 ИП (С)'!AD:AD,'Ф 2 ИП (С)'!$B:$B,$B146,'Ф 2 ИП (С)'!$D:$D,$D146)</f>
        <v>0</v>
      </c>
      <c r="AE146" s="540">
        <f>SUMIFS('Ф 2 ИП (С)'!AE:AE,'Ф 2 ИП (С)'!$B:$B,$B146,'Ф 2 ИП (С)'!$D:$D,$D146)</f>
        <v>0</v>
      </c>
      <c r="AF146" s="540">
        <f>SUMIFS('Ф 2 ИП (С)'!AF:AF,'Ф 2 ИП (С)'!$B:$B,$B146,'Ф 2 ИП (С)'!$D:$D,$D146)</f>
        <v>0</v>
      </c>
      <c r="AG146" s="540">
        <f>SUMIFS('Ф 2 ИП (С)'!AG:AG,'Ф 2 ИП (С)'!$B:$B,$B146,'Ф 2 ИП (С)'!$D:$D,$D146)</f>
        <v>0</v>
      </c>
      <c r="AH146" s="540">
        <f>SUMIFS('Ф 2 ИП (С)'!AH:AH,'Ф 2 ИП (С)'!$B:$B,$B146,'Ф 2 ИП (С)'!$D:$D,$D146)</f>
        <v>0</v>
      </c>
      <c r="AI146" s="540">
        <f>SUMIFS('Ф 2 ИП (С)'!AI:AI,'Ф 2 ИП (С)'!$B:$B,$B146,'Ф 2 ИП (С)'!$D:$D,$D146)</f>
        <v>0</v>
      </c>
      <c r="AJ146" s="540">
        <f>SUMIFS('Ф 2 ИП (С)'!AJ:AJ,'Ф 2 ИП (С)'!$B:$B,$B146,'Ф 2 ИП (С)'!$D:$D,$D146)</f>
        <v>0</v>
      </c>
      <c r="AK146" s="540">
        <f>SUMIFS('Ф 2 ИП (С)'!AK:AK,'Ф 2 ИП (С)'!$B:$B,$B146,'Ф 2 ИП (С)'!$D:$D,$D146)</f>
        <v>0</v>
      </c>
      <c r="AL146" s="540">
        <f>SUMIFS('Ф 2 ИП (С)'!AL:AL,'Ф 2 ИП (С)'!$B:$B,$B146,'Ф 2 ИП (С)'!$D:$D,$D146)</f>
        <v>0</v>
      </c>
      <c r="AM146" s="540">
        <f>SUMIFS('Ф 2 ИП (С)'!AM:AM,'Ф 2 ИП (С)'!$B:$B,$B146,'Ф 2 ИП (С)'!$D:$D,$D146)</f>
        <v>0</v>
      </c>
      <c r="AN146" s="540">
        <f>SUMIFS('Ф 2 ИП (С)'!AN:AN,'Ф 2 ИП (С)'!$B:$B,$B146,'Ф 2 ИП (С)'!$D:$D,$D146)</f>
        <v>0</v>
      </c>
      <c r="AO146" s="624">
        <f>SUMIFS('Ф 2 ИП (С)'!AO:AO,'Ф 2 ИП (С)'!$B:$B,$B146,'Ф 2 ИП (С)'!$D:$D,$D146)</f>
        <v>0</v>
      </c>
      <c r="AP146" s="562"/>
      <c r="AQ146" s="671"/>
    </row>
    <row r="147" spans="1:43" s="217" customFormat="1" ht="11.25" x14ac:dyDescent="0.2">
      <c r="A147" s="228" t="s">
        <v>1206</v>
      </c>
      <c r="B147" s="216" t="s">
        <v>1175</v>
      </c>
      <c r="C147" s="233"/>
      <c r="D147" s="216" t="s">
        <v>1176</v>
      </c>
      <c r="E147" s="140" t="s">
        <v>699</v>
      </c>
      <c r="F147" s="140" t="s">
        <v>74</v>
      </c>
      <c r="G147" s="140">
        <v>0.22</v>
      </c>
      <c r="H147" s="140">
        <v>0.22</v>
      </c>
      <c r="I147" s="544" t="s">
        <v>418</v>
      </c>
      <c r="J147" s="544" t="s">
        <v>621</v>
      </c>
      <c r="K147" s="540">
        <f>SUMIFS('Ф 2 ИП (С)'!K:K,'Ф 2 ИП (С)'!$B:$B,$B147,'Ф 2 ИП (С)'!$D:$D,$D147)</f>
        <v>2119.52417593272</v>
      </c>
      <c r="L147" s="540">
        <f>SUMIFS('Ф 2 ИП (С)'!L:L,'Ф 2 ИП (С)'!$B:$B,$B147,'Ф 2 ИП (С)'!$D:$D,$D147)</f>
        <v>1939.2</v>
      </c>
      <c r="M147" s="540">
        <f>SUMIFS('Ф 2 ИП (С)'!M:M,'Ф 2 ИП (С)'!$B:$B,$B147,'Ф 2 ИП (С)'!$D:$D,$D147)</f>
        <v>0</v>
      </c>
      <c r="N147" s="540">
        <f>SUMIFS('Ф 2 ИП (С)'!N:N,'Ф 2 ИП (С)'!$B:$B,$B147,'Ф 2 ИП (С)'!$D:$D,$D147)</f>
        <v>0</v>
      </c>
      <c r="O147" s="540">
        <f>SUMIFS('Ф 2 ИП (С)'!O:O,'Ф 2 ИП (С)'!$B:$B,$B147,'Ф 2 ИП (С)'!$D:$D,$D147)</f>
        <v>199.50489698999999</v>
      </c>
      <c r="P147" s="540">
        <f>SUMIFS('Ф 2 ИП (С)'!P:P,'Ф 2 ИП (С)'!$B:$B,$B147,'Ф 2 ИП (С)'!$D:$D,$D147)</f>
        <v>1808.62900992</v>
      </c>
      <c r="Q147" s="540">
        <f>SUMIFS('Ф 2 ИП (С)'!Q:Q,'Ф 2 ИП (С)'!$B:$B,$B147,'Ф 2 ИП (С)'!$D:$D,$D147)</f>
        <v>111.39026902272001</v>
      </c>
      <c r="R147" s="540">
        <f>SUMIFS('Ф 2 ИП (С)'!R:R,'Ф 2 ИП (С)'!$B:$B,$B147,'Ф 2 ИП (С)'!$D:$D,$D147)</f>
        <v>0</v>
      </c>
      <c r="S147" s="540">
        <f>SUMIFS('Ф 2 ИП (С)'!S:S,'Ф 2 ИП (С)'!$B:$B,$B147,'Ф 2 ИП (С)'!$D:$D,$D147)</f>
        <v>0</v>
      </c>
      <c r="T147" s="540">
        <f>SUMIFS('Ф 2 ИП (С)'!T:T,'Ф 2 ИП (С)'!$B:$B,$B147,'Ф 2 ИП (С)'!$D:$D,$D147)</f>
        <v>0</v>
      </c>
      <c r="U147" s="540">
        <f>SUMIFS('Ф 2 ИП (С)'!U:U,'Ф 2 ИП (С)'!$B:$B,$B147,'Ф 2 ИП (С)'!$D:$D,$D147)</f>
        <v>0</v>
      </c>
      <c r="V147" s="540">
        <f>SUMIFS('Ф 2 ИП (С)'!V:V,'Ф 2 ИП (С)'!$B:$B,$B147,'Ф 2 ИП (С)'!$D:$D,$D147)</f>
        <v>0</v>
      </c>
      <c r="W147" s="540">
        <f>SUMIFS('Ф 2 ИП (С)'!W:W,'Ф 2 ИП (С)'!$B:$B,$B147,'Ф 2 ИП (С)'!$D:$D,$D147)</f>
        <v>0</v>
      </c>
      <c r="X147" s="540">
        <f>SUMIFS('Ф 2 ИП (С)'!X:X,'Ф 2 ИП (С)'!$B:$B,$B147,'Ф 2 ИП (С)'!$D:$D,$D147)</f>
        <v>0</v>
      </c>
      <c r="Y147" s="540">
        <f>SUMIFS('Ф 2 ИП (С)'!Y:Y,'Ф 2 ИП (С)'!$B:$B,$B147,'Ф 2 ИП (С)'!$D:$D,$D147)</f>
        <v>0</v>
      </c>
      <c r="Z147" s="540">
        <f>SUMIFS('Ф 2 ИП (С)'!Z:Z,'Ф 2 ИП (С)'!$B:$B,$B147,'Ф 2 ИП (С)'!$D:$D,$D147)</f>
        <v>0</v>
      </c>
      <c r="AA147" s="540">
        <f>SUMIFS('Ф 2 ИП (С)'!AA:AA,'Ф 2 ИП (С)'!$B:$B,$B147,'Ф 2 ИП (С)'!$D:$D,$D147)</f>
        <v>0</v>
      </c>
      <c r="AB147" s="540">
        <f>SUMIFS('Ф 2 ИП (С)'!AB:AB,'Ф 2 ИП (С)'!$B:$B,$B147,'Ф 2 ИП (С)'!$D:$D,$D147)</f>
        <v>0</v>
      </c>
      <c r="AC147" s="540">
        <f>SUMIFS('Ф 2 ИП (С)'!AC:AC,'Ф 2 ИП (С)'!$B:$B,$B147,'Ф 2 ИП (С)'!$D:$D,$D147)</f>
        <v>0</v>
      </c>
      <c r="AD147" s="540">
        <f>SUMIFS('Ф 2 ИП (С)'!AD:AD,'Ф 2 ИП (С)'!$B:$B,$B147,'Ф 2 ИП (С)'!$D:$D,$D147)</f>
        <v>0</v>
      </c>
      <c r="AE147" s="540">
        <f>SUMIFS('Ф 2 ИП (С)'!AE:AE,'Ф 2 ИП (С)'!$B:$B,$B147,'Ф 2 ИП (С)'!$D:$D,$D147)</f>
        <v>0</v>
      </c>
      <c r="AF147" s="540">
        <f>SUMIFS('Ф 2 ИП (С)'!AF:AF,'Ф 2 ИП (С)'!$B:$B,$B147,'Ф 2 ИП (С)'!$D:$D,$D147)</f>
        <v>0</v>
      </c>
      <c r="AG147" s="540">
        <f>SUMIFS('Ф 2 ИП (С)'!AG:AG,'Ф 2 ИП (С)'!$B:$B,$B147,'Ф 2 ИП (С)'!$D:$D,$D147)</f>
        <v>0</v>
      </c>
      <c r="AH147" s="540">
        <f>SUMIFS('Ф 2 ИП (С)'!AH:AH,'Ф 2 ИП (С)'!$B:$B,$B147,'Ф 2 ИП (С)'!$D:$D,$D147)</f>
        <v>0</v>
      </c>
      <c r="AI147" s="540">
        <f>SUMIFS('Ф 2 ИП (С)'!AI:AI,'Ф 2 ИП (С)'!$B:$B,$B147,'Ф 2 ИП (С)'!$D:$D,$D147)</f>
        <v>0</v>
      </c>
      <c r="AJ147" s="540">
        <f>SUMIFS('Ф 2 ИП (С)'!AJ:AJ,'Ф 2 ИП (С)'!$B:$B,$B147,'Ф 2 ИП (С)'!$D:$D,$D147)</f>
        <v>0</v>
      </c>
      <c r="AK147" s="540">
        <f>SUMIFS('Ф 2 ИП (С)'!AK:AK,'Ф 2 ИП (С)'!$B:$B,$B147,'Ф 2 ИП (С)'!$D:$D,$D147)</f>
        <v>0</v>
      </c>
      <c r="AL147" s="540">
        <f>SUMIFS('Ф 2 ИП (С)'!AL:AL,'Ф 2 ИП (С)'!$B:$B,$B147,'Ф 2 ИП (С)'!$D:$D,$D147)</f>
        <v>0</v>
      </c>
      <c r="AM147" s="540">
        <f>SUMIFS('Ф 2 ИП (С)'!AM:AM,'Ф 2 ИП (С)'!$B:$B,$B147,'Ф 2 ИП (С)'!$D:$D,$D147)</f>
        <v>0</v>
      </c>
      <c r="AN147" s="540">
        <f>SUMIFS('Ф 2 ИП (С)'!AN:AN,'Ф 2 ИП (С)'!$B:$B,$B147,'Ф 2 ИП (С)'!$D:$D,$D147)</f>
        <v>0</v>
      </c>
      <c r="AO147" s="624">
        <f>SUMIFS('Ф 2 ИП (С)'!AO:AO,'Ф 2 ИП (С)'!$B:$B,$B147,'Ф 2 ИП (С)'!$D:$D,$D147)</f>
        <v>0</v>
      </c>
      <c r="AP147" s="562"/>
      <c r="AQ147" s="671"/>
    </row>
    <row r="148" spans="1:43" s="217" customFormat="1" ht="11.25" x14ac:dyDescent="0.2">
      <c r="A148" s="228" t="s">
        <v>1207</v>
      </c>
      <c r="B148" s="216" t="s">
        <v>1177</v>
      </c>
      <c r="C148" s="233"/>
      <c r="D148" s="216" t="s">
        <v>1178</v>
      </c>
      <c r="E148" s="140" t="s">
        <v>699</v>
      </c>
      <c r="F148" s="140" t="s">
        <v>74</v>
      </c>
      <c r="G148" s="140"/>
      <c r="H148" s="140"/>
      <c r="I148" s="544" t="s">
        <v>418</v>
      </c>
      <c r="J148" s="544" t="s">
        <v>621</v>
      </c>
      <c r="K148" s="540">
        <f>SUMIFS('Ф 2 ИП (С)'!K:K,'Ф 2 ИП (С)'!$B:$B,$B148,'Ф 2 ИП (С)'!$D:$D,$D148)</f>
        <v>4768.9327712422401</v>
      </c>
      <c r="L148" s="540">
        <f>SUMIFS('Ф 2 ИП (С)'!L:L,'Ф 2 ИП (С)'!$B:$B,$B148,'Ф 2 ИП (С)'!$D:$D,$D148)</f>
        <v>4363.2</v>
      </c>
      <c r="M148" s="540">
        <f>SUMIFS('Ф 2 ИП (С)'!M:M,'Ф 2 ИП (С)'!$B:$B,$B148,'Ф 2 ИП (С)'!$D:$D,$D148)</f>
        <v>0</v>
      </c>
      <c r="N148" s="540">
        <f>SUMIFS('Ф 2 ИП (С)'!N:N,'Ф 2 ИП (С)'!$B:$B,$B148,'Ф 2 ИП (С)'!$D:$D,$D148)</f>
        <v>0</v>
      </c>
      <c r="O148" s="540">
        <f>SUMIFS('Ф 2 ИП (С)'!O:O,'Ф 2 ИП (С)'!$B:$B,$B148,'Ф 2 ИП (С)'!$D:$D,$D148)</f>
        <v>448.88939362112001</v>
      </c>
      <c r="P148" s="540">
        <f>SUMIFS('Ф 2 ИП (С)'!P:P,'Ф 2 ИП (С)'!$B:$B,$B148,'Ф 2 ИП (С)'!$D:$D,$D148)</f>
        <v>4069.41527232</v>
      </c>
      <c r="Q148" s="540">
        <f>SUMIFS('Ф 2 ИП (С)'!Q:Q,'Ф 2 ИП (С)'!$B:$B,$B148,'Ф 2 ИП (С)'!$D:$D,$D148)</f>
        <v>250.62810530112</v>
      </c>
      <c r="R148" s="540">
        <f>SUMIFS('Ф 2 ИП (С)'!R:R,'Ф 2 ИП (С)'!$B:$B,$B148,'Ф 2 ИП (С)'!$D:$D,$D148)</f>
        <v>0</v>
      </c>
      <c r="S148" s="540">
        <f>SUMIFS('Ф 2 ИП (С)'!S:S,'Ф 2 ИП (С)'!$B:$B,$B148,'Ф 2 ИП (С)'!$D:$D,$D148)</f>
        <v>0</v>
      </c>
      <c r="T148" s="540">
        <f>SUMIFS('Ф 2 ИП (С)'!T:T,'Ф 2 ИП (С)'!$B:$B,$B148,'Ф 2 ИП (С)'!$D:$D,$D148)</f>
        <v>0</v>
      </c>
      <c r="U148" s="540">
        <f>SUMIFS('Ф 2 ИП (С)'!U:U,'Ф 2 ИП (С)'!$B:$B,$B148,'Ф 2 ИП (С)'!$D:$D,$D148)</f>
        <v>0</v>
      </c>
      <c r="V148" s="540">
        <f>SUMIFS('Ф 2 ИП (С)'!V:V,'Ф 2 ИП (С)'!$B:$B,$B148,'Ф 2 ИП (С)'!$D:$D,$D148)</f>
        <v>0</v>
      </c>
      <c r="W148" s="540">
        <f>SUMIFS('Ф 2 ИП (С)'!W:W,'Ф 2 ИП (С)'!$B:$B,$B148,'Ф 2 ИП (С)'!$D:$D,$D148)</f>
        <v>0</v>
      </c>
      <c r="X148" s="540">
        <f>SUMIFS('Ф 2 ИП (С)'!X:X,'Ф 2 ИП (С)'!$B:$B,$B148,'Ф 2 ИП (С)'!$D:$D,$D148)</f>
        <v>0</v>
      </c>
      <c r="Y148" s="540">
        <f>SUMIFS('Ф 2 ИП (С)'!Y:Y,'Ф 2 ИП (С)'!$B:$B,$B148,'Ф 2 ИП (С)'!$D:$D,$D148)</f>
        <v>0</v>
      </c>
      <c r="Z148" s="540">
        <f>SUMIFS('Ф 2 ИП (С)'!Z:Z,'Ф 2 ИП (С)'!$B:$B,$B148,'Ф 2 ИП (С)'!$D:$D,$D148)</f>
        <v>0</v>
      </c>
      <c r="AA148" s="540">
        <f>SUMIFS('Ф 2 ИП (С)'!AA:AA,'Ф 2 ИП (С)'!$B:$B,$B148,'Ф 2 ИП (С)'!$D:$D,$D148)</f>
        <v>0</v>
      </c>
      <c r="AB148" s="540">
        <f>SUMIFS('Ф 2 ИП (С)'!AB:AB,'Ф 2 ИП (С)'!$B:$B,$B148,'Ф 2 ИП (С)'!$D:$D,$D148)</f>
        <v>0</v>
      </c>
      <c r="AC148" s="540">
        <f>SUMIFS('Ф 2 ИП (С)'!AC:AC,'Ф 2 ИП (С)'!$B:$B,$B148,'Ф 2 ИП (С)'!$D:$D,$D148)</f>
        <v>0</v>
      </c>
      <c r="AD148" s="540">
        <f>SUMIFS('Ф 2 ИП (С)'!AD:AD,'Ф 2 ИП (С)'!$B:$B,$B148,'Ф 2 ИП (С)'!$D:$D,$D148)</f>
        <v>0</v>
      </c>
      <c r="AE148" s="540">
        <f>SUMIFS('Ф 2 ИП (С)'!AE:AE,'Ф 2 ИП (С)'!$B:$B,$B148,'Ф 2 ИП (С)'!$D:$D,$D148)</f>
        <v>0</v>
      </c>
      <c r="AF148" s="540">
        <f>SUMIFS('Ф 2 ИП (С)'!AF:AF,'Ф 2 ИП (С)'!$B:$B,$B148,'Ф 2 ИП (С)'!$D:$D,$D148)</f>
        <v>0</v>
      </c>
      <c r="AG148" s="540">
        <f>SUMIFS('Ф 2 ИП (С)'!AG:AG,'Ф 2 ИП (С)'!$B:$B,$B148,'Ф 2 ИП (С)'!$D:$D,$D148)</f>
        <v>0</v>
      </c>
      <c r="AH148" s="540">
        <f>SUMIFS('Ф 2 ИП (С)'!AH:AH,'Ф 2 ИП (С)'!$B:$B,$B148,'Ф 2 ИП (С)'!$D:$D,$D148)</f>
        <v>0</v>
      </c>
      <c r="AI148" s="540">
        <f>SUMIFS('Ф 2 ИП (С)'!AI:AI,'Ф 2 ИП (С)'!$B:$B,$B148,'Ф 2 ИП (С)'!$D:$D,$D148)</f>
        <v>0</v>
      </c>
      <c r="AJ148" s="540">
        <f>SUMIFS('Ф 2 ИП (С)'!AJ:AJ,'Ф 2 ИП (С)'!$B:$B,$B148,'Ф 2 ИП (С)'!$D:$D,$D148)</f>
        <v>0</v>
      </c>
      <c r="AK148" s="540">
        <f>SUMIFS('Ф 2 ИП (С)'!AK:AK,'Ф 2 ИП (С)'!$B:$B,$B148,'Ф 2 ИП (С)'!$D:$D,$D148)</f>
        <v>0</v>
      </c>
      <c r="AL148" s="540">
        <f>SUMIFS('Ф 2 ИП (С)'!AL:AL,'Ф 2 ИП (С)'!$B:$B,$B148,'Ф 2 ИП (С)'!$D:$D,$D148)</f>
        <v>0</v>
      </c>
      <c r="AM148" s="540">
        <f>SUMIFS('Ф 2 ИП (С)'!AM:AM,'Ф 2 ИП (С)'!$B:$B,$B148,'Ф 2 ИП (С)'!$D:$D,$D148)</f>
        <v>0</v>
      </c>
      <c r="AN148" s="540">
        <f>SUMIFS('Ф 2 ИП (С)'!AN:AN,'Ф 2 ИП (С)'!$B:$B,$B148,'Ф 2 ИП (С)'!$D:$D,$D148)</f>
        <v>0</v>
      </c>
      <c r="AO148" s="624">
        <f>SUMIFS('Ф 2 ИП (С)'!AO:AO,'Ф 2 ИП (С)'!$B:$B,$B148,'Ф 2 ИП (С)'!$D:$D,$D148)</f>
        <v>0</v>
      </c>
      <c r="AP148" s="562"/>
      <c r="AQ148" s="671"/>
    </row>
    <row r="149" spans="1:43" s="217" customFormat="1" ht="11.25" x14ac:dyDescent="0.2">
      <c r="A149" s="228" t="s">
        <v>1208</v>
      </c>
      <c r="B149" s="216" t="s">
        <v>1180</v>
      </c>
      <c r="C149" s="233"/>
      <c r="D149" s="216" t="s">
        <v>1179</v>
      </c>
      <c r="E149" s="140" t="s">
        <v>699</v>
      </c>
      <c r="F149" s="140" t="s">
        <v>74</v>
      </c>
      <c r="G149" s="140"/>
      <c r="H149" s="140"/>
      <c r="I149" s="544" t="s">
        <v>418</v>
      </c>
      <c r="J149" s="544" t="s">
        <v>621</v>
      </c>
      <c r="K149" s="540">
        <f>SUMIFS('Ф 2 ИП (С)'!K:K,'Ф 2 ИП (С)'!$B:$B,$B149,'Ф 2 ИП (С)'!$D:$D,$D149)</f>
        <v>6564.4892797426965</v>
      </c>
      <c r="L149" s="540">
        <f>SUMIFS('Ф 2 ИП (С)'!L:L,'Ф 2 ИП (С)'!$B:$B,$B149,'Ф 2 ИП (С)'!$D:$D,$D149)</f>
        <v>6006</v>
      </c>
      <c r="M149" s="540">
        <f>SUMIFS('Ф 2 ИП (С)'!M:M,'Ф 2 ИП (С)'!$B:$B,$B149,'Ф 2 ИП (С)'!$D:$D,$D149)</f>
        <v>0</v>
      </c>
      <c r="N149" s="540">
        <f>SUMIFS('Ф 2 ИП (С)'!N:N,'Ф 2 ИП (С)'!$B:$B,$B149,'Ф 2 ИП (С)'!$D:$D,$D149)</f>
        <v>0</v>
      </c>
      <c r="O149" s="540">
        <f>SUMIFS('Ф 2 ИП (С)'!O:O,'Ф 2 ИП (С)'!$B:$B,$B149,'Ф 2 ИП (С)'!$D:$D,$D149)</f>
        <v>617.894916433096</v>
      </c>
      <c r="P149" s="540">
        <f>SUMIFS('Ф 2 ИП (С)'!P:P,'Ф 2 ИП (С)'!$B:$B,$B149,'Ф 2 ИП (С)'!$D:$D,$D149)</f>
        <v>5601.6016055999999</v>
      </c>
      <c r="Q149" s="540">
        <f>SUMIFS('Ф 2 ИП (С)'!Q:Q,'Ф 2 ИП (С)'!$B:$B,$B149,'Ф 2 ИП (С)'!$D:$D,$D149)</f>
        <v>344.99275770960003</v>
      </c>
      <c r="R149" s="540">
        <f>SUMIFS('Ф 2 ИП (С)'!R:R,'Ф 2 ИП (С)'!$B:$B,$B149,'Ф 2 ИП (С)'!$D:$D,$D149)</f>
        <v>0</v>
      </c>
      <c r="S149" s="540">
        <f>SUMIFS('Ф 2 ИП (С)'!S:S,'Ф 2 ИП (С)'!$B:$B,$B149,'Ф 2 ИП (С)'!$D:$D,$D149)</f>
        <v>0</v>
      </c>
      <c r="T149" s="540">
        <f>SUMIFS('Ф 2 ИП (С)'!T:T,'Ф 2 ИП (С)'!$B:$B,$B149,'Ф 2 ИП (С)'!$D:$D,$D149)</f>
        <v>0</v>
      </c>
      <c r="U149" s="540">
        <f>SUMIFS('Ф 2 ИП (С)'!U:U,'Ф 2 ИП (С)'!$B:$B,$B149,'Ф 2 ИП (С)'!$D:$D,$D149)</f>
        <v>0</v>
      </c>
      <c r="V149" s="540">
        <f>SUMIFS('Ф 2 ИП (С)'!V:V,'Ф 2 ИП (С)'!$B:$B,$B149,'Ф 2 ИП (С)'!$D:$D,$D149)</f>
        <v>0</v>
      </c>
      <c r="W149" s="540">
        <f>SUMIFS('Ф 2 ИП (С)'!W:W,'Ф 2 ИП (С)'!$B:$B,$B149,'Ф 2 ИП (С)'!$D:$D,$D149)</f>
        <v>0</v>
      </c>
      <c r="X149" s="540">
        <f>SUMIFS('Ф 2 ИП (С)'!X:X,'Ф 2 ИП (С)'!$B:$B,$B149,'Ф 2 ИП (С)'!$D:$D,$D149)</f>
        <v>0</v>
      </c>
      <c r="Y149" s="540">
        <f>SUMIFS('Ф 2 ИП (С)'!Y:Y,'Ф 2 ИП (С)'!$B:$B,$B149,'Ф 2 ИП (С)'!$D:$D,$D149)</f>
        <v>0</v>
      </c>
      <c r="Z149" s="540">
        <f>SUMIFS('Ф 2 ИП (С)'!Z:Z,'Ф 2 ИП (С)'!$B:$B,$B149,'Ф 2 ИП (С)'!$D:$D,$D149)</f>
        <v>0</v>
      </c>
      <c r="AA149" s="540">
        <f>SUMIFS('Ф 2 ИП (С)'!AA:AA,'Ф 2 ИП (С)'!$B:$B,$B149,'Ф 2 ИП (С)'!$D:$D,$D149)</f>
        <v>0</v>
      </c>
      <c r="AB149" s="540">
        <f>SUMIFS('Ф 2 ИП (С)'!AB:AB,'Ф 2 ИП (С)'!$B:$B,$B149,'Ф 2 ИП (С)'!$D:$D,$D149)</f>
        <v>0</v>
      </c>
      <c r="AC149" s="540">
        <f>SUMIFS('Ф 2 ИП (С)'!AC:AC,'Ф 2 ИП (С)'!$B:$B,$B149,'Ф 2 ИП (С)'!$D:$D,$D149)</f>
        <v>0</v>
      </c>
      <c r="AD149" s="540">
        <f>SUMIFS('Ф 2 ИП (С)'!AD:AD,'Ф 2 ИП (С)'!$B:$B,$B149,'Ф 2 ИП (С)'!$D:$D,$D149)</f>
        <v>0</v>
      </c>
      <c r="AE149" s="540">
        <f>SUMIFS('Ф 2 ИП (С)'!AE:AE,'Ф 2 ИП (С)'!$B:$B,$B149,'Ф 2 ИП (С)'!$D:$D,$D149)</f>
        <v>0</v>
      </c>
      <c r="AF149" s="540">
        <f>SUMIFS('Ф 2 ИП (С)'!AF:AF,'Ф 2 ИП (С)'!$B:$B,$B149,'Ф 2 ИП (С)'!$D:$D,$D149)</f>
        <v>0</v>
      </c>
      <c r="AG149" s="540">
        <f>SUMIFS('Ф 2 ИП (С)'!AG:AG,'Ф 2 ИП (С)'!$B:$B,$B149,'Ф 2 ИП (С)'!$D:$D,$D149)</f>
        <v>0</v>
      </c>
      <c r="AH149" s="540">
        <f>SUMIFS('Ф 2 ИП (С)'!AH:AH,'Ф 2 ИП (С)'!$B:$B,$B149,'Ф 2 ИП (С)'!$D:$D,$D149)</f>
        <v>0</v>
      </c>
      <c r="AI149" s="540">
        <f>SUMIFS('Ф 2 ИП (С)'!AI:AI,'Ф 2 ИП (С)'!$B:$B,$B149,'Ф 2 ИП (С)'!$D:$D,$D149)</f>
        <v>0</v>
      </c>
      <c r="AJ149" s="540">
        <f>SUMIFS('Ф 2 ИП (С)'!AJ:AJ,'Ф 2 ИП (С)'!$B:$B,$B149,'Ф 2 ИП (С)'!$D:$D,$D149)</f>
        <v>0</v>
      </c>
      <c r="AK149" s="540">
        <f>SUMIFS('Ф 2 ИП (С)'!AK:AK,'Ф 2 ИП (С)'!$B:$B,$B149,'Ф 2 ИП (С)'!$D:$D,$D149)</f>
        <v>0</v>
      </c>
      <c r="AL149" s="540">
        <f>SUMIFS('Ф 2 ИП (С)'!AL:AL,'Ф 2 ИП (С)'!$B:$B,$B149,'Ф 2 ИП (С)'!$D:$D,$D149)</f>
        <v>0</v>
      </c>
      <c r="AM149" s="540">
        <f>SUMIFS('Ф 2 ИП (С)'!AM:AM,'Ф 2 ИП (С)'!$B:$B,$B149,'Ф 2 ИП (С)'!$D:$D,$D149)</f>
        <v>0</v>
      </c>
      <c r="AN149" s="540">
        <f>SUMIFS('Ф 2 ИП (С)'!AN:AN,'Ф 2 ИП (С)'!$B:$B,$B149,'Ф 2 ИП (С)'!$D:$D,$D149)</f>
        <v>0</v>
      </c>
      <c r="AO149" s="624">
        <f>SUMIFS('Ф 2 ИП (С)'!AO:AO,'Ф 2 ИП (С)'!$B:$B,$B149,'Ф 2 ИП (С)'!$D:$D,$D149)</f>
        <v>0</v>
      </c>
      <c r="AP149" s="562"/>
      <c r="AQ149" s="671"/>
    </row>
    <row r="150" spans="1:43" s="359" customFormat="1" ht="11.25" x14ac:dyDescent="0.2">
      <c r="A150" s="607" t="s">
        <v>1393</v>
      </c>
      <c r="B150" s="353" t="s">
        <v>1392</v>
      </c>
      <c r="C150" s="388"/>
      <c r="D150" s="353"/>
      <c r="E150" s="278"/>
      <c r="F150" s="278"/>
      <c r="G150" s="278"/>
      <c r="H150" s="278"/>
      <c r="I150" s="599" t="s">
        <v>484</v>
      </c>
      <c r="J150" s="599" t="s">
        <v>643</v>
      </c>
      <c r="K150" s="601">
        <f>SUM(N150:AO150)</f>
        <v>8444137.6016321536</v>
      </c>
      <c r="L150" s="601">
        <v>4687890.09</v>
      </c>
      <c r="M150" s="601">
        <v>0</v>
      </c>
      <c r="N150" s="601">
        <v>0</v>
      </c>
      <c r="O150" s="601">
        <v>23283.4</v>
      </c>
      <c r="P150" s="601">
        <v>243782.72615317034</v>
      </c>
      <c r="Q150" s="601">
        <v>255240.51486831837</v>
      </c>
      <c r="R150" s="601">
        <v>267236.81906712928</v>
      </c>
      <c r="S150" s="601">
        <v>279796.94956328435</v>
      </c>
      <c r="T150" s="601">
        <v>292947.4061927587</v>
      </c>
      <c r="U150" s="601">
        <v>306715.93428381835</v>
      </c>
      <c r="V150" s="601">
        <v>321131.58319515781</v>
      </c>
      <c r="W150" s="602">
        <v>336224.76760533021</v>
      </c>
      <c r="X150" s="601">
        <v>352027.3316827807</v>
      </c>
      <c r="Y150" s="601">
        <v>368572.61627187137</v>
      </c>
      <c r="Z150" s="601">
        <v>385895.52923664928</v>
      </c>
      <c r="AA150" s="601">
        <v>404032.6191107718</v>
      </c>
      <c r="AB150" s="601">
        <v>423022.15220897808</v>
      </c>
      <c r="AC150" s="601">
        <v>442904.1933628</v>
      </c>
      <c r="AD150" s="601">
        <v>463720.69045085157</v>
      </c>
      <c r="AE150" s="601">
        <v>485515.56290204154</v>
      </c>
      <c r="AF150" s="601">
        <v>508334.79435843742</v>
      </c>
      <c r="AG150" s="601">
        <v>532226.52969328396</v>
      </c>
      <c r="AH150" s="601">
        <v>557241.17658886837</v>
      </c>
      <c r="AI150" s="601">
        <v>583431.51188854512</v>
      </c>
      <c r="AJ150" s="601">
        <v>610852.79294730665</v>
      </c>
      <c r="AK150" s="601"/>
      <c r="AL150" s="601"/>
      <c r="AM150" s="601"/>
      <c r="AN150" s="601"/>
      <c r="AO150" s="623"/>
      <c r="AP150" s="526"/>
      <c r="AQ150" s="648"/>
    </row>
    <row r="151" spans="1:43" s="230" customFormat="1" ht="18.75" x14ac:dyDescent="0.2">
      <c r="A151" s="911" t="s">
        <v>1040</v>
      </c>
      <c r="B151" s="911"/>
      <c r="C151" s="911"/>
      <c r="D151" s="911"/>
      <c r="E151" s="911"/>
      <c r="F151" s="911"/>
      <c r="G151" s="911"/>
      <c r="H151" s="911"/>
      <c r="I151" s="911"/>
      <c r="J151" s="911"/>
      <c r="K151" s="911"/>
      <c r="L151" s="911"/>
      <c r="M151" s="911"/>
      <c r="N151" s="911"/>
      <c r="O151" s="911"/>
      <c r="P151" s="911"/>
      <c r="Q151" s="911"/>
      <c r="R151" s="911"/>
      <c r="S151" s="911"/>
      <c r="T151" s="911"/>
      <c r="U151" s="911"/>
      <c r="V151" s="911"/>
      <c r="W151" s="912"/>
      <c r="X151" s="564"/>
      <c r="Y151" s="561"/>
      <c r="Z151" s="561"/>
      <c r="AA151" s="561"/>
      <c r="AB151" s="561"/>
      <c r="AC151" s="561"/>
      <c r="AD151" s="563"/>
      <c r="AE151" s="563"/>
      <c r="AF151" s="563"/>
      <c r="AG151" s="563"/>
      <c r="AH151" s="563"/>
      <c r="AI151" s="563"/>
      <c r="AJ151" s="563"/>
      <c r="AK151" s="563"/>
      <c r="AL151" s="563"/>
      <c r="AM151" s="563"/>
      <c r="AN151" s="563"/>
      <c r="AO151" s="662"/>
      <c r="AP151" s="563"/>
      <c r="AQ151" s="672"/>
    </row>
    <row r="152" spans="1:43" s="217" customFormat="1" ht="45" x14ac:dyDescent="0.2">
      <c r="A152" s="220" t="s">
        <v>1041</v>
      </c>
      <c r="B152" s="216" t="s">
        <v>1042</v>
      </c>
      <c r="C152" s="216" t="s">
        <v>698</v>
      </c>
      <c r="D152" s="216" t="s">
        <v>1043</v>
      </c>
      <c r="E152" s="140" t="s">
        <v>1044</v>
      </c>
      <c r="F152" s="140" t="s">
        <v>74</v>
      </c>
      <c r="G152" s="212">
        <v>6.5</v>
      </c>
      <c r="H152" s="229">
        <v>5</v>
      </c>
      <c r="I152" s="544" t="s">
        <v>418</v>
      </c>
      <c r="J152" s="544" t="s">
        <v>626</v>
      </c>
      <c r="K152" s="540">
        <f>SUMIFS('Ф 2 ИП (С)'!K:K,'Ф 2 ИП (С)'!$B:$B,$B152,'Ф 2 ИП (С)'!$D:$D,$D152)</f>
        <v>67976.246697164956</v>
      </c>
      <c r="L152" s="540">
        <f>SUMIFS('Ф 2 ИП (С)'!L:L,'Ф 2 ИП (С)'!$B:$B,$B152,'Ф 2 ИП (С)'!$D:$D,$D152)</f>
        <v>56707.06</v>
      </c>
      <c r="M152" s="540">
        <f>SUMIFS('Ф 2 ИП (С)'!M:M,'Ф 2 ИП (С)'!$B:$B,$B152,'Ф 2 ИП (С)'!$D:$D,$D152)</f>
        <v>0</v>
      </c>
      <c r="N152" s="540">
        <f>SUMIFS('Ф 2 ИП (С)'!N:N,'Ф 2 ИП (С)'!$B:$B,$B152,'Ф 2 ИП (С)'!$D:$D,$D152)</f>
        <v>0</v>
      </c>
      <c r="O152" s="540">
        <f>SUMIFS('Ф 2 ИП (С)'!O:O,'Ф 2 ИП (С)'!$B:$B,$B152,'Ф 2 ИП (С)'!$D:$D,$D152)</f>
        <v>6428.3123216000004</v>
      </c>
      <c r="P152" s="540">
        <f>SUMIFS('Ф 2 ИП (С)'!P:P,'Ф 2 ИП (С)'!$B:$B,$B152,'Ф 2 ИП (С)'!$D:$D,$D152)</f>
        <v>0</v>
      </c>
      <c r="Q152" s="540">
        <f>SUMIFS('Ф 2 ИП (С)'!Q:Q,'Ф 2 ИП (С)'!$B:$B,$B152,'Ф 2 ИП (С)'!$D:$D,$D152)</f>
        <v>0</v>
      </c>
      <c r="R152" s="540">
        <f>SUMIFS('Ф 2 ИП (С)'!R:R,'Ф 2 ИП (С)'!$B:$B,$B152,'Ф 2 ИП (С)'!$D:$D,$D152)</f>
        <v>57977.219725417199</v>
      </c>
      <c r="S152" s="540">
        <f>SUMIFS('Ф 2 ИП (С)'!S:S,'Ф 2 ИП (С)'!$B:$B,$B152,'Ф 2 ИП (С)'!$D:$D,$D152)</f>
        <v>3570.7146501477537</v>
      </c>
      <c r="T152" s="540">
        <f>SUMIFS('Ф 2 ИП (С)'!T:T,'Ф 2 ИП (С)'!$B:$B,$B152,'Ф 2 ИП (С)'!$D:$D,$D152)</f>
        <v>0</v>
      </c>
      <c r="U152" s="540">
        <f>SUMIFS('Ф 2 ИП (С)'!U:U,'Ф 2 ИП (С)'!$B:$B,$B152,'Ф 2 ИП (С)'!$D:$D,$D152)</f>
        <v>0</v>
      </c>
      <c r="V152" s="540">
        <f>SUMIFS('Ф 2 ИП (С)'!V:V,'Ф 2 ИП (С)'!$B:$B,$B152,'Ф 2 ИП (С)'!$D:$D,$D152)</f>
        <v>9.0949470177292824E-13</v>
      </c>
      <c r="W152" s="540">
        <f>SUMIFS('Ф 2 ИП (С)'!W:W,'Ф 2 ИП (С)'!$B:$B,$B152,'Ф 2 ИП (С)'!$D:$D,$D152)</f>
        <v>0</v>
      </c>
      <c r="X152" s="540">
        <f>SUMIFS('Ф 2 ИП (С)'!X:X,'Ф 2 ИП (С)'!$B:$B,$B152,'Ф 2 ИП (С)'!$D:$D,$D152)</f>
        <v>0</v>
      </c>
      <c r="Y152" s="540">
        <f>SUMIFS('Ф 2 ИП (С)'!Y:Y,'Ф 2 ИП (С)'!$B:$B,$B152,'Ф 2 ИП (С)'!$D:$D,$D152)</f>
        <v>0</v>
      </c>
      <c r="Z152" s="540">
        <f>SUMIFS('Ф 2 ИП (С)'!Z:Z,'Ф 2 ИП (С)'!$B:$B,$B152,'Ф 2 ИП (С)'!$D:$D,$D152)</f>
        <v>0</v>
      </c>
      <c r="AA152" s="540">
        <f>SUMIFS('Ф 2 ИП (С)'!AA:AA,'Ф 2 ИП (С)'!$B:$B,$B152,'Ф 2 ИП (С)'!$D:$D,$D152)</f>
        <v>0</v>
      </c>
      <c r="AB152" s="540">
        <f>SUMIFS('Ф 2 ИП (С)'!AB:AB,'Ф 2 ИП (С)'!$B:$B,$B152,'Ф 2 ИП (С)'!$D:$D,$D152)</f>
        <v>0</v>
      </c>
      <c r="AC152" s="540">
        <f>SUMIFS('Ф 2 ИП (С)'!AC:AC,'Ф 2 ИП (С)'!$B:$B,$B152,'Ф 2 ИП (С)'!$D:$D,$D152)</f>
        <v>0</v>
      </c>
      <c r="AD152" s="540">
        <f>SUMIFS('Ф 2 ИП (С)'!AD:AD,'Ф 2 ИП (С)'!$B:$B,$B152,'Ф 2 ИП (С)'!$D:$D,$D152)</f>
        <v>0</v>
      </c>
      <c r="AE152" s="540">
        <f>SUMIFS('Ф 2 ИП (С)'!AE:AE,'Ф 2 ИП (С)'!$B:$B,$B152,'Ф 2 ИП (С)'!$D:$D,$D152)</f>
        <v>0</v>
      </c>
      <c r="AF152" s="540">
        <f>SUMIFS('Ф 2 ИП (С)'!AF:AF,'Ф 2 ИП (С)'!$B:$B,$B152,'Ф 2 ИП (С)'!$D:$D,$D152)</f>
        <v>0</v>
      </c>
      <c r="AG152" s="540">
        <f>SUMIFS('Ф 2 ИП (С)'!AG:AG,'Ф 2 ИП (С)'!$B:$B,$B152,'Ф 2 ИП (С)'!$D:$D,$D152)</f>
        <v>0</v>
      </c>
      <c r="AH152" s="540">
        <f>SUMIFS('Ф 2 ИП (С)'!AH:AH,'Ф 2 ИП (С)'!$B:$B,$B152,'Ф 2 ИП (С)'!$D:$D,$D152)</f>
        <v>0</v>
      </c>
      <c r="AI152" s="540">
        <f>SUMIFS('Ф 2 ИП (С)'!AI:AI,'Ф 2 ИП (С)'!$B:$B,$B152,'Ф 2 ИП (С)'!$D:$D,$D152)</f>
        <v>0</v>
      </c>
      <c r="AJ152" s="540">
        <f>SUMIFS('Ф 2 ИП (С)'!AJ:AJ,'Ф 2 ИП (С)'!$B:$B,$B152,'Ф 2 ИП (С)'!$D:$D,$D152)</f>
        <v>0</v>
      </c>
      <c r="AK152" s="540">
        <f>SUMIFS('Ф 2 ИП (С)'!AK:AK,'Ф 2 ИП (С)'!$B:$B,$B152,'Ф 2 ИП (С)'!$D:$D,$D152)</f>
        <v>0</v>
      </c>
      <c r="AL152" s="540">
        <f>SUMIFS('Ф 2 ИП (С)'!AL:AL,'Ф 2 ИП (С)'!$B:$B,$B152,'Ф 2 ИП (С)'!$D:$D,$D152)</f>
        <v>0</v>
      </c>
      <c r="AM152" s="540">
        <f>SUMIFS('Ф 2 ИП (С)'!AM:AM,'Ф 2 ИП (С)'!$B:$B,$B152,'Ф 2 ИП (С)'!$D:$D,$D152)</f>
        <v>0</v>
      </c>
      <c r="AN152" s="540">
        <f>SUMIFS('Ф 2 ИП (С)'!AN:AN,'Ф 2 ИП (С)'!$B:$B,$B152,'Ф 2 ИП (С)'!$D:$D,$D152)</f>
        <v>0</v>
      </c>
      <c r="AO152" s="624">
        <f>SUMIFS('Ф 2 ИП (С)'!AO:AO,'Ф 2 ИП (С)'!$B:$B,$B152,'Ф 2 ИП (С)'!$D:$D,$D152)</f>
        <v>0</v>
      </c>
      <c r="AP152" s="562"/>
      <c r="AQ152" s="671"/>
    </row>
    <row r="153" spans="1:43" s="217" customFormat="1" ht="45" x14ac:dyDescent="0.2">
      <c r="A153" s="220" t="s">
        <v>1045</v>
      </c>
      <c r="B153" s="216" t="s">
        <v>1046</v>
      </c>
      <c r="C153" s="216" t="s">
        <v>698</v>
      </c>
      <c r="D153" s="216" t="s">
        <v>1047</v>
      </c>
      <c r="E153" s="140" t="s">
        <v>1044</v>
      </c>
      <c r="F153" s="140" t="s">
        <v>74</v>
      </c>
      <c r="G153" s="212">
        <v>1.4</v>
      </c>
      <c r="H153" s="212">
        <v>1.4</v>
      </c>
      <c r="I153" s="544" t="s">
        <v>418</v>
      </c>
      <c r="J153" s="544" t="s">
        <v>626</v>
      </c>
      <c r="K153" s="540">
        <f>SUMIFS('Ф 2 ИП (С)'!K:K,'Ф 2 ИП (С)'!$B:$B,$B153,'Ф 2 ИП (С)'!$D:$D,$D153)</f>
        <v>59264.431070566636</v>
      </c>
      <c r="L153" s="540">
        <f>SUMIFS('Ф 2 ИП (С)'!L:L,'Ф 2 ИП (С)'!$B:$B,$B153,'Ф 2 ИП (С)'!$D:$D,$D153)</f>
        <v>49439.5</v>
      </c>
      <c r="M153" s="540">
        <f>SUMIFS('Ф 2 ИП (С)'!M:M,'Ф 2 ИП (С)'!$B:$B,$B153,'Ф 2 ИП (С)'!$D:$D,$D153)</f>
        <v>0</v>
      </c>
      <c r="N153" s="540">
        <f>SUMIFS('Ф 2 ИП (С)'!N:N,'Ф 2 ИП (С)'!$B:$B,$B153,'Ф 2 ИП (С)'!$D:$D,$D153)</f>
        <v>0</v>
      </c>
      <c r="O153" s="540">
        <f>SUMIFS('Ф 2 ИП (С)'!O:O,'Ф 2 ИП (С)'!$B:$B,$B153,'Ф 2 ИП (С)'!$D:$D,$D153)</f>
        <v>5604.4617200000002</v>
      </c>
      <c r="P153" s="540">
        <f>SUMIFS('Ф 2 ИП (С)'!P:P,'Ф 2 ИП (С)'!$B:$B,$B153,'Ф 2 ИП (С)'!$D:$D,$D153)</f>
        <v>0</v>
      </c>
      <c r="Q153" s="540">
        <f>SUMIFS('Ф 2 ИП (С)'!Q:Q,'Ф 2 ИП (С)'!$B:$B,$B153,'Ф 2 ИП (С)'!$D:$D,$D153)</f>
        <v>0</v>
      </c>
      <c r="R153" s="540">
        <f>SUMIFS('Ф 2 ИП (С)'!R:R,'Ф 2 ИП (С)'!$B:$B,$B153,'Ф 2 ИП (С)'!$D:$D,$D153)</f>
        <v>50546.876431519522</v>
      </c>
      <c r="S153" s="540">
        <f>SUMIFS('Ф 2 ИП (С)'!S:S,'Ф 2 ИП (С)'!$B:$B,$B153,'Ф 2 ИП (С)'!$D:$D,$D153)</f>
        <v>3113.0929190471147</v>
      </c>
      <c r="T153" s="540">
        <f>SUMIFS('Ф 2 ИП (С)'!T:T,'Ф 2 ИП (С)'!$B:$B,$B153,'Ф 2 ИП (С)'!$D:$D,$D153)</f>
        <v>0</v>
      </c>
      <c r="U153" s="540">
        <f>SUMIFS('Ф 2 ИП (С)'!U:U,'Ф 2 ИП (С)'!$B:$B,$B153,'Ф 2 ИП (С)'!$D:$D,$D153)</f>
        <v>0</v>
      </c>
      <c r="V153" s="540">
        <f>SUMIFS('Ф 2 ИП (С)'!V:V,'Ф 2 ИП (С)'!$B:$B,$B153,'Ф 2 ИП (С)'!$D:$D,$D153)</f>
        <v>-4.5474735088646412E-13</v>
      </c>
      <c r="W153" s="540">
        <f>SUMIFS('Ф 2 ИП (С)'!W:W,'Ф 2 ИП (С)'!$B:$B,$B153,'Ф 2 ИП (С)'!$D:$D,$D153)</f>
        <v>0</v>
      </c>
      <c r="X153" s="540">
        <f>SUMIFS('Ф 2 ИП (С)'!X:X,'Ф 2 ИП (С)'!$B:$B,$B153,'Ф 2 ИП (С)'!$D:$D,$D153)</f>
        <v>0</v>
      </c>
      <c r="Y153" s="540">
        <f>SUMIFS('Ф 2 ИП (С)'!Y:Y,'Ф 2 ИП (С)'!$B:$B,$B153,'Ф 2 ИП (С)'!$D:$D,$D153)</f>
        <v>0</v>
      </c>
      <c r="Z153" s="540">
        <f>SUMIFS('Ф 2 ИП (С)'!Z:Z,'Ф 2 ИП (С)'!$B:$B,$B153,'Ф 2 ИП (С)'!$D:$D,$D153)</f>
        <v>0</v>
      </c>
      <c r="AA153" s="540">
        <f>SUMIFS('Ф 2 ИП (С)'!AA:AA,'Ф 2 ИП (С)'!$B:$B,$B153,'Ф 2 ИП (С)'!$D:$D,$D153)</f>
        <v>0</v>
      </c>
      <c r="AB153" s="540">
        <f>SUMIFS('Ф 2 ИП (С)'!AB:AB,'Ф 2 ИП (С)'!$B:$B,$B153,'Ф 2 ИП (С)'!$D:$D,$D153)</f>
        <v>0</v>
      </c>
      <c r="AC153" s="540">
        <f>SUMIFS('Ф 2 ИП (С)'!AC:AC,'Ф 2 ИП (С)'!$B:$B,$B153,'Ф 2 ИП (С)'!$D:$D,$D153)</f>
        <v>0</v>
      </c>
      <c r="AD153" s="540">
        <f>SUMIFS('Ф 2 ИП (С)'!AD:AD,'Ф 2 ИП (С)'!$B:$B,$B153,'Ф 2 ИП (С)'!$D:$D,$D153)</f>
        <v>0</v>
      </c>
      <c r="AE153" s="540">
        <f>SUMIFS('Ф 2 ИП (С)'!AE:AE,'Ф 2 ИП (С)'!$B:$B,$B153,'Ф 2 ИП (С)'!$D:$D,$D153)</f>
        <v>0</v>
      </c>
      <c r="AF153" s="540">
        <f>SUMIFS('Ф 2 ИП (С)'!AF:AF,'Ф 2 ИП (С)'!$B:$B,$B153,'Ф 2 ИП (С)'!$D:$D,$D153)</f>
        <v>0</v>
      </c>
      <c r="AG153" s="540">
        <f>SUMIFS('Ф 2 ИП (С)'!AG:AG,'Ф 2 ИП (С)'!$B:$B,$B153,'Ф 2 ИП (С)'!$D:$D,$D153)</f>
        <v>0</v>
      </c>
      <c r="AH153" s="540">
        <f>SUMIFS('Ф 2 ИП (С)'!AH:AH,'Ф 2 ИП (С)'!$B:$B,$B153,'Ф 2 ИП (С)'!$D:$D,$D153)</f>
        <v>0</v>
      </c>
      <c r="AI153" s="540">
        <f>SUMIFS('Ф 2 ИП (С)'!AI:AI,'Ф 2 ИП (С)'!$B:$B,$B153,'Ф 2 ИП (С)'!$D:$D,$D153)</f>
        <v>0</v>
      </c>
      <c r="AJ153" s="540">
        <f>SUMIFS('Ф 2 ИП (С)'!AJ:AJ,'Ф 2 ИП (С)'!$B:$B,$B153,'Ф 2 ИП (С)'!$D:$D,$D153)</f>
        <v>0</v>
      </c>
      <c r="AK153" s="540">
        <f>SUMIFS('Ф 2 ИП (С)'!AK:AK,'Ф 2 ИП (С)'!$B:$B,$B153,'Ф 2 ИП (С)'!$D:$D,$D153)</f>
        <v>0</v>
      </c>
      <c r="AL153" s="540">
        <f>SUMIFS('Ф 2 ИП (С)'!AL:AL,'Ф 2 ИП (С)'!$B:$B,$B153,'Ф 2 ИП (С)'!$D:$D,$D153)</f>
        <v>0</v>
      </c>
      <c r="AM153" s="540">
        <f>SUMIFS('Ф 2 ИП (С)'!AM:AM,'Ф 2 ИП (С)'!$B:$B,$B153,'Ф 2 ИП (С)'!$D:$D,$D153)</f>
        <v>0</v>
      </c>
      <c r="AN153" s="540">
        <f>SUMIFS('Ф 2 ИП (С)'!AN:AN,'Ф 2 ИП (С)'!$B:$B,$B153,'Ф 2 ИП (С)'!$D:$D,$D153)</f>
        <v>0</v>
      </c>
      <c r="AO153" s="624">
        <f>SUMIFS('Ф 2 ИП (С)'!AO:AO,'Ф 2 ИП (С)'!$B:$B,$B153,'Ф 2 ИП (С)'!$D:$D,$D153)</f>
        <v>0</v>
      </c>
      <c r="AP153" s="562"/>
      <c r="AQ153" s="671"/>
    </row>
    <row r="154" spans="1:43" s="217" customFormat="1" ht="45" x14ac:dyDescent="0.2">
      <c r="A154" s="220" t="s">
        <v>1051</v>
      </c>
      <c r="B154" s="216" t="s">
        <v>1052</v>
      </c>
      <c r="C154" s="216" t="s">
        <v>698</v>
      </c>
      <c r="D154" s="216" t="s">
        <v>1053</v>
      </c>
      <c r="E154" s="140" t="s">
        <v>1044</v>
      </c>
      <c r="F154" s="140" t="s">
        <v>74</v>
      </c>
      <c r="G154" s="229">
        <v>30</v>
      </c>
      <c r="H154" s="229">
        <v>32</v>
      </c>
      <c r="I154" s="544" t="s">
        <v>418</v>
      </c>
      <c r="J154" s="544" t="s">
        <v>626</v>
      </c>
      <c r="K154" s="540">
        <f>SUMIFS('Ф 2 ИП (С)'!K:K,'Ф 2 ИП (С)'!$B:$B,$B154,'Ф 2 ИП (С)'!$D:$D,$D154)</f>
        <v>46854.616597158914</v>
      </c>
      <c r="L154" s="540">
        <f>SUMIFS('Ф 2 ИП (С)'!L:L,'Ф 2 ИП (С)'!$B:$B,$B154,'Ф 2 ИП (С)'!$D:$D,$D154)</f>
        <v>39087</v>
      </c>
      <c r="M154" s="540">
        <f>SUMIFS('Ф 2 ИП (С)'!M:M,'Ф 2 ИП (С)'!$B:$B,$B154,'Ф 2 ИП (С)'!$D:$D,$D154)</f>
        <v>0</v>
      </c>
      <c r="N154" s="540">
        <f>SUMIFS('Ф 2 ИП (С)'!N:N,'Ф 2 ИП (С)'!$B:$B,$B154,'Ф 2 ИП (С)'!$D:$D,$D154)</f>
        <v>0</v>
      </c>
      <c r="O154" s="540">
        <f>SUMIFS('Ф 2 ИП (С)'!O:O,'Ф 2 ИП (С)'!$B:$B,$B154,'Ф 2 ИП (С)'!$D:$D,$D154)</f>
        <v>4430.9023200000001</v>
      </c>
      <c r="P154" s="540">
        <f>SUMIFS('Ф 2 ИП (С)'!P:P,'Ф 2 ИП (С)'!$B:$B,$B154,'Ф 2 ИП (С)'!$D:$D,$D154)</f>
        <v>0</v>
      </c>
      <c r="Q154" s="540">
        <f>SUMIFS('Ф 2 ИП (С)'!Q:Q,'Ф 2 ИП (С)'!$B:$B,$B154,'Ф 2 ИП (С)'!$D:$D,$D154)</f>
        <v>0</v>
      </c>
      <c r="R154" s="540">
        <f>SUMIFS('Ф 2 ИП (С)'!R:R,'Ф 2 ИП (С)'!$B:$B,$B154,'Ф 2 ИП (С)'!$D:$D,$D154)</f>
        <v>39962.494747697761</v>
      </c>
      <c r="S154" s="540">
        <f>SUMIFS('Ф 2 ИП (С)'!S:S,'Ф 2 ИП (С)'!$B:$B,$B154,'Ф 2 ИП (С)'!$D:$D,$D154)</f>
        <v>2461.2195294611511</v>
      </c>
      <c r="T154" s="540">
        <f>SUMIFS('Ф 2 ИП (С)'!T:T,'Ф 2 ИП (С)'!$B:$B,$B154,'Ф 2 ИП (С)'!$D:$D,$D154)</f>
        <v>0</v>
      </c>
      <c r="U154" s="540">
        <f>SUMIFS('Ф 2 ИП (С)'!U:U,'Ф 2 ИП (С)'!$B:$B,$B154,'Ф 2 ИП (С)'!$D:$D,$D154)</f>
        <v>0</v>
      </c>
      <c r="V154" s="540">
        <f>SUMIFS('Ф 2 ИП (С)'!V:V,'Ф 2 ИП (С)'!$B:$B,$B154,'Ф 2 ИП (С)'!$D:$D,$D154)</f>
        <v>9.0949470177292824E-13</v>
      </c>
      <c r="W154" s="540">
        <f>SUMIFS('Ф 2 ИП (С)'!W:W,'Ф 2 ИП (С)'!$B:$B,$B154,'Ф 2 ИП (С)'!$D:$D,$D154)</f>
        <v>0</v>
      </c>
      <c r="X154" s="540">
        <f>SUMIFS('Ф 2 ИП (С)'!X:X,'Ф 2 ИП (С)'!$B:$B,$B154,'Ф 2 ИП (С)'!$D:$D,$D154)</f>
        <v>0</v>
      </c>
      <c r="Y154" s="540">
        <f>SUMIFS('Ф 2 ИП (С)'!Y:Y,'Ф 2 ИП (С)'!$B:$B,$B154,'Ф 2 ИП (С)'!$D:$D,$D154)</f>
        <v>0</v>
      </c>
      <c r="Z154" s="540">
        <f>SUMIFS('Ф 2 ИП (С)'!Z:Z,'Ф 2 ИП (С)'!$B:$B,$B154,'Ф 2 ИП (С)'!$D:$D,$D154)</f>
        <v>0</v>
      </c>
      <c r="AA154" s="540">
        <f>SUMIFS('Ф 2 ИП (С)'!AA:AA,'Ф 2 ИП (С)'!$B:$B,$B154,'Ф 2 ИП (С)'!$D:$D,$D154)</f>
        <v>0</v>
      </c>
      <c r="AB154" s="540">
        <f>SUMIFS('Ф 2 ИП (С)'!AB:AB,'Ф 2 ИП (С)'!$B:$B,$B154,'Ф 2 ИП (С)'!$D:$D,$D154)</f>
        <v>0</v>
      </c>
      <c r="AC154" s="540">
        <f>SUMIFS('Ф 2 ИП (С)'!AC:AC,'Ф 2 ИП (С)'!$B:$B,$B154,'Ф 2 ИП (С)'!$D:$D,$D154)</f>
        <v>0</v>
      </c>
      <c r="AD154" s="540">
        <f>SUMIFS('Ф 2 ИП (С)'!AD:AD,'Ф 2 ИП (С)'!$B:$B,$B154,'Ф 2 ИП (С)'!$D:$D,$D154)</f>
        <v>0</v>
      </c>
      <c r="AE154" s="540">
        <f>SUMIFS('Ф 2 ИП (С)'!AE:AE,'Ф 2 ИП (С)'!$B:$B,$B154,'Ф 2 ИП (С)'!$D:$D,$D154)</f>
        <v>0</v>
      </c>
      <c r="AF154" s="540">
        <f>SUMIFS('Ф 2 ИП (С)'!AF:AF,'Ф 2 ИП (С)'!$B:$B,$B154,'Ф 2 ИП (С)'!$D:$D,$D154)</f>
        <v>0</v>
      </c>
      <c r="AG154" s="540">
        <f>SUMIFS('Ф 2 ИП (С)'!AG:AG,'Ф 2 ИП (С)'!$B:$B,$B154,'Ф 2 ИП (С)'!$D:$D,$D154)</f>
        <v>0</v>
      </c>
      <c r="AH154" s="540">
        <f>SUMIFS('Ф 2 ИП (С)'!AH:AH,'Ф 2 ИП (С)'!$B:$B,$B154,'Ф 2 ИП (С)'!$D:$D,$D154)</f>
        <v>0</v>
      </c>
      <c r="AI154" s="540">
        <f>SUMIFS('Ф 2 ИП (С)'!AI:AI,'Ф 2 ИП (С)'!$B:$B,$B154,'Ф 2 ИП (С)'!$D:$D,$D154)</f>
        <v>0</v>
      </c>
      <c r="AJ154" s="540">
        <f>SUMIFS('Ф 2 ИП (С)'!AJ:AJ,'Ф 2 ИП (С)'!$B:$B,$B154,'Ф 2 ИП (С)'!$D:$D,$D154)</f>
        <v>0</v>
      </c>
      <c r="AK154" s="540">
        <f>SUMIFS('Ф 2 ИП (С)'!AK:AK,'Ф 2 ИП (С)'!$B:$B,$B154,'Ф 2 ИП (С)'!$D:$D,$D154)</f>
        <v>0</v>
      </c>
      <c r="AL154" s="540">
        <f>SUMIFS('Ф 2 ИП (С)'!AL:AL,'Ф 2 ИП (С)'!$B:$B,$B154,'Ф 2 ИП (С)'!$D:$D,$D154)</f>
        <v>0</v>
      </c>
      <c r="AM154" s="540">
        <f>SUMIFS('Ф 2 ИП (С)'!AM:AM,'Ф 2 ИП (С)'!$B:$B,$B154,'Ф 2 ИП (С)'!$D:$D,$D154)</f>
        <v>0</v>
      </c>
      <c r="AN154" s="540">
        <f>SUMIFS('Ф 2 ИП (С)'!AN:AN,'Ф 2 ИП (С)'!$B:$B,$B154,'Ф 2 ИП (С)'!$D:$D,$D154)</f>
        <v>0</v>
      </c>
      <c r="AO154" s="624">
        <f>SUMIFS('Ф 2 ИП (С)'!AO:AO,'Ф 2 ИП (С)'!$B:$B,$B154,'Ф 2 ИП (С)'!$D:$D,$D154)</f>
        <v>0</v>
      </c>
      <c r="AP154" s="562"/>
      <c r="AQ154" s="671"/>
    </row>
    <row r="155" spans="1:43" s="217" customFormat="1" ht="45" x14ac:dyDescent="0.2">
      <c r="A155" s="220" t="s">
        <v>1054</v>
      </c>
      <c r="B155" s="216" t="s">
        <v>1055</v>
      </c>
      <c r="C155" s="216" t="s">
        <v>698</v>
      </c>
      <c r="D155" s="216" t="s">
        <v>1056</v>
      </c>
      <c r="E155" s="140" t="s">
        <v>1044</v>
      </c>
      <c r="F155" s="140" t="s">
        <v>74</v>
      </c>
      <c r="G155" s="212">
        <v>19.3</v>
      </c>
      <c r="H155" s="212">
        <v>19.3</v>
      </c>
      <c r="I155" s="544" t="s">
        <v>418</v>
      </c>
      <c r="J155" s="544" t="s">
        <v>626</v>
      </c>
      <c r="K155" s="540">
        <f>SUMIFS('Ф 2 ИП (С)'!K:K,'Ф 2 ИП (С)'!$B:$B,$B155,'Ф 2 ИП (С)'!$D:$D,$D155)</f>
        <v>23306.236937863287</v>
      </c>
      <c r="L155" s="540">
        <f>SUMIFS('Ф 2 ИП (С)'!L:L,'Ф 2 ИП (С)'!$B:$B,$B155,'Ф 2 ИП (С)'!$D:$D,$D155)</f>
        <v>19442.5</v>
      </c>
      <c r="M155" s="540">
        <f>SUMIFS('Ф 2 ИП (С)'!M:M,'Ф 2 ИП (С)'!$B:$B,$B155,'Ф 2 ИП (С)'!$D:$D,$D155)</f>
        <v>0</v>
      </c>
      <c r="N155" s="540">
        <f>SUMIFS('Ф 2 ИП (С)'!N:N,'Ф 2 ИП (С)'!$B:$B,$B155,'Ф 2 ИП (С)'!$D:$D,$D155)</f>
        <v>0</v>
      </c>
      <c r="O155" s="540">
        <f>SUMIFS('Ф 2 ИП (С)'!O:O,'Ф 2 ИП (С)'!$B:$B,$B155,'Ф 2 ИП (С)'!$D:$D,$D155)</f>
        <v>2204.0018</v>
      </c>
      <c r="P155" s="540">
        <f>SUMIFS('Ф 2 ИП (С)'!P:P,'Ф 2 ИП (С)'!$B:$B,$B155,'Ф 2 ИП (С)'!$D:$D,$D155)</f>
        <v>0</v>
      </c>
      <c r="Q155" s="540">
        <f>SUMIFS('Ф 2 ИП (С)'!Q:Q,'Ф 2 ИП (С)'!$B:$B,$B155,'Ф 2 ИП (С)'!$D:$D,$D155)</f>
        <v>0</v>
      </c>
      <c r="R155" s="540">
        <f>SUMIFS('Ф 2 ИП (С)'!R:R,'Ф 2 ИП (С)'!$B:$B,$B155,'Ф 2 ИП (С)'!$D:$D,$D155)</f>
        <v>19877.985113518916</v>
      </c>
      <c r="S155" s="540">
        <f>SUMIFS('Ф 2 ИП (С)'!S:S,'Ф 2 ИП (С)'!$B:$B,$B155,'Ф 2 ИП (С)'!$D:$D,$D155)</f>
        <v>1224.2500243443708</v>
      </c>
      <c r="T155" s="540">
        <f>SUMIFS('Ф 2 ИП (С)'!T:T,'Ф 2 ИП (С)'!$B:$B,$B155,'Ф 2 ИП (С)'!$D:$D,$D155)</f>
        <v>0</v>
      </c>
      <c r="U155" s="540">
        <f>SUMIFS('Ф 2 ИП (С)'!U:U,'Ф 2 ИП (С)'!$B:$B,$B155,'Ф 2 ИП (С)'!$D:$D,$D155)</f>
        <v>0</v>
      </c>
      <c r="V155" s="540">
        <f>SUMIFS('Ф 2 ИП (С)'!V:V,'Ф 2 ИП (С)'!$B:$B,$B155,'Ф 2 ИП (С)'!$D:$D,$D155)</f>
        <v>1.1368683772161603E-12</v>
      </c>
      <c r="W155" s="540">
        <f>SUMIFS('Ф 2 ИП (С)'!W:W,'Ф 2 ИП (С)'!$B:$B,$B155,'Ф 2 ИП (С)'!$D:$D,$D155)</f>
        <v>0</v>
      </c>
      <c r="X155" s="540">
        <f>SUMIFS('Ф 2 ИП (С)'!X:X,'Ф 2 ИП (С)'!$B:$B,$B155,'Ф 2 ИП (С)'!$D:$D,$D155)</f>
        <v>0</v>
      </c>
      <c r="Y155" s="540">
        <f>SUMIFS('Ф 2 ИП (С)'!Y:Y,'Ф 2 ИП (С)'!$B:$B,$B155,'Ф 2 ИП (С)'!$D:$D,$D155)</f>
        <v>0</v>
      </c>
      <c r="Z155" s="540">
        <f>SUMIFS('Ф 2 ИП (С)'!Z:Z,'Ф 2 ИП (С)'!$B:$B,$B155,'Ф 2 ИП (С)'!$D:$D,$D155)</f>
        <v>0</v>
      </c>
      <c r="AA155" s="540">
        <f>SUMIFS('Ф 2 ИП (С)'!AA:AA,'Ф 2 ИП (С)'!$B:$B,$B155,'Ф 2 ИП (С)'!$D:$D,$D155)</f>
        <v>0</v>
      </c>
      <c r="AB155" s="540">
        <f>SUMIFS('Ф 2 ИП (С)'!AB:AB,'Ф 2 ИП (С)'!$B:$B,$B155,'Ф 2 ИП (С)'!$D:$D,$D155)</f>
        <v>0</v>
      </c>
      <c r="AC155" s="540">
        <f>SUMIFS('Ф 2 ИП (С)'!AC:AC,'Ф 2 ИП (С)'!$B:$B,$B155,'Ф 2 ИП (С)'!$D:$D,$D155)</f>
        <v>0</v>
      </c>
      <c r="AD155" s="540">
        <f>SUMIFS('Ф 2 ИП (С)'!AD:AD,'Ф 2 ИП (С)'!$B:$B,$B155,'Ф 2 ИП (С)'!$D:$D,$D155)</f>
        <v>0</v>
      </c>
      <c r="AE155" s="540">
        <f>SUMIFS('Ф 2 ИП (С)'!AE:AE,'Ф 2 ИП (С)'!$B:$B,$B155,'Ф 2 ИП (С)'!$D:$D,$D155)</f>
        <v>0</v>
      </c>
      <c r="AF155" s="540">
        <f>SUMIFS('Ф 2 ИП (С)'!AF:AF,'Ф 2 ИП (С)'!$B:$B,$B155,'Ф 2 ИП (С)'!$D:$D,$D155)</f>
        <v>0</v>
      </c>
      <c r="AG155" s="540">
        <f>SUMIFS('Ф 2 ИП (С)'!AG:AG,'Ф 2 ИП (С)'!$B:$B,$B155,'Ф 2 ИП (С)'!$D:$D,$D155)</f>
        <v>0</v>
      </c>
      <c r="AH155" s="540">
        <f>SUMIFS('Ф 2 ИП (С)'!AH:AH,'Ф 2 ИП (С)'!$B:$B,$B155,'Ф 2 ИП (С)'!$D:$D,$D155)</f>
        <v>0</v>
      </c>
      <c r="AI155" s="540">
        <f>SUMIFS('Ф 2 ИП (С)'!AI:AI,'Ф 2 ИП (С)'!$B:$B,$B155,'Ф 2 ИП (С)'!$D:$D,$D155)</f>
        <v>0</v>
      </c>
      <c r="AJ155" s="540">
        <f>SUMIFS('Ф 2 ИП (С)'!AJ:AJ,'Ф 2 ИП (С)'!$B:$B,$B155,'Ф 2 ИП (С)'!$D:$D,$D155)</f>
        <v>0</v>
      </c>
      <c r="AK155" s="540">
        <f>SUMIFS('Ф 2 ИП (С)'!AK:AK,'Ф 2 ИП (С)'!$B:$B,$B155,'Ф 2 ИП (С)'!$D:$D,$D155)</f>
        <v>0</v>
      </c>
      <c r="AL155" s="540">
        <f>SUMIFS('Ф 2 ИП (С)'!AL:AL,'Ф 2 ИП (С)'!$B:$B,$B155,'Ф 2 ИП (С)'!$D:$D,$D155)</f>
        <v>0</v>
      </c>
      <c r="AM155" s="540">
        <f>SUMIFS('Ф 2 ИП (С)'!AM:AM,'Ф 2 ИП (С)'!$B:$B,$B155,'Ф 2 ИП (С)'!$D:$D,$D155)</f>
        <v>0</v>
      </c>
      <c r="AN155" s="540">
        <f>SUMIFS('Ф 2 ИП (С)'!AN:AN,'Ф 2 ИП (С)'!$B:$B,$B155,'Ф 2 ИП (С)'!$D:$D,$D155)</f>
        <v>0</v>
      </c>
      <c r="AO155" s="624">
        <f>SUMIFS('Ф 2 ИП (С)'!AO:AO,'Ф 2 ИП (С)'!$B:$B,$B155,'Ф 2 ИП (С)'!$D:$D,$D155)</f>
        <v>0</v>
      </c>
      <c r="AP155" s="562"/>
      <c r="AQ155" s="671"/>
    </row>
    <row r="156" spans="1:43" s="240" customFormat="1" ht="45" x14ac:dyDescent="0.2">
      <c r="A156" s="220" t="s">
        <v>1057</v>
      </c>
      <c r="B156" s="216" t="s">
        <v>1058</v>
      </c>
      <c r="C156" s="216" t="s">
        <v>698</v>
      </c>
      <c r="D156" s="216" t="s">
        <v>1059</v>
      </c>
      <c r="E156" s="140" t="s">
        <v>1044</v>
      </c>
      <c r="F156" s="140" t="s">
        <v>74</v>
      </c>
      <c r="G156" s="212">
        <v>30.8</v>
      </c>
      <c r="H156" s="140">
        <v>30.8</v>
      </c>
      <c r="I156" s="544" t="s">
        <v>418</v>
      </c>
      <c r="J156" s="544" t="s">
        <v>627</v>
      </c>
      <c r="K156" s="540">
        <f>SUMIFS('Ф 2 ИП (С)'!K:K,'Ф 2 ИП (С)'!$B:$B,$B156,'Ф 2 ИП (С)'!$D:$D,$D156)</f>
        <v>31666.774031707759</v>
      </c>
      <c r="L156" s="540">
        <f>SUMIFS('Ф 2 ИП (С)'!L:L,'Ф 2 ИП (С)'!$B:$B,$B156,'Ф 2 ИП (С)'!$D:$D,$D156)</f>
        <v>25553</v>
      </c>
      <c r="M156" s="540">
        <f>SUMIFS('Ф 2 ИП (С)'!M:M,'Ф 2 ИП (С)'!$B:$B,$B156,'Ф 2 ИП (С)'!$D:$D,$D156)</f>
        <v>0</v>
      </c>
      <c r="N156" s="540">
        <f>SUMIFS('Ф 2 ИП (С)'!N:N,'Ф 2 ИП (С)'!$B:$B,$B156,'Ф 2 ИП (С)'!$D:$D,$D156)</f>
        <v>0</v>
      </c>
      <c r="O156" s="540">
        <f>SUMIFS('Ф 2 ИП (С)'!O:O,'Ф 2 ИП (С)'!$B:$B,$B156,'Ф 2 ИП (С)'!$D:$D,$D156)</f>
        <v>2628.89264</v>
      </c>
      <c r="P156" s="540">
        <f>SUMIFS('Ф 2 ИП (С)'!P:P,'Ф 2 ИП (С)'!$B:$B,$B156,'Ф 2 ИП (С)'!$D:$D,$D156)</f>
        <v>0</v>
      </c>
      <c r="Q156" s="540">
        <f>SUMIFS('Ф 2 ИП (С)'!Q:Q,'Ф 2 ИП (С)'!$B:$B,$B156,'Ф 2 ИП (С)'!$D:$D,$D156)</f>
        <v>0</v>
      </c>
      <c r="R156" s="540">
        <f>SUMIFS('Ф 2 ИП (С)'!R:R,'Ф 2 ИП (С)'!$B:$B,$B156,'Ф 2 ИП (С)'!$D:$D,$D156)</f>
        <v>0</v>
      </c>
      <c r="S156" s="540">
        <f>SUMIFS('Ф 2 ИП (С)'!S:S,'Ф 2 ИП (С)'!$B:$B,$B156,'Ф 2 ИП (С)'!$D:$D,$D156)</f>
        <v>27353.243401065658</v>
      </c>
      <c r="T156" s="540">
        <f>SUMIFS('Ф 2 ИП (С)'!T:T,'Ф 2 ИП (С)'!$B:$B,$B156,'Ф 2 ИП (С)'!$D:$D,$D156)</f>
        <v>1684.6379906421025</v>
      </c>
      <c r="U156" s="540">
        <f>SUMIFS('Ф 2 ИП (С)'!U:U,'Ф 2 ИП (С)'!$B:$B,$B156,'Ф 2 ИП (С)'!$D:$D,$D156)</f>
        <v>0</v>
      </c>
      <c r="V156" s="540">
        <f>SUMIFS('Ф 2 ИП (С)'!V:V,'Ф 2 ИП (С)'!$B:$B,$B156,'Ф 2 ИП (С)'!$D:$D,$D156)</f>
        <v>-3.637978807091713E-12</v>
      </c>
      <c r="W156" s="540">
        <f>SUMIFS('Ф 2 ИП (С)'!W:W,'Ф 2 ИП (С)'!$B:$B,$B156,'Ф 2 ИП (С)'!$D:$D,$D156)</f>
        <v>0</v>
      </c>
      <c r="X156" s="540">
        <f>SUMIFS('Ф 2 ИП (С)'!X:X,'Ф 2 ИП (С)'!$B:$B,$B156,'Ф 2 ИП (С)'!$D:$D,$D156)</f>
        <v>0</v>
      </c>
      <c r="Y156" s="540">
        <f>SUMIFS('Ф 2 ИП (С)'!Y:Y,'Ф 2 ИП (С)'!$B:$B,$B156,'Ф 2 ИП (С)'!$D:$D,$D156)</f>
        <v>0</v>
      </c>
      <c r="Z156" s="540">
        <f>SUMIFS('Ф 2 ИП (С)'!Z:Z,'Ф 2 ИП (С)'!$B:$B,$B156,'Ф 2 ИП (С)'!$D:$D,$D156)</f>
        <v>0</v>
      </c>
      <c r="AA156" s="540">
        <f>SUMIFS('Ф 2 ИП (С)'!AA:AA,'Ф 2 ИП (С)'!$B:$B,$B156,'Ф 2 ИП (С)'!$D:$D,$D156)</f>
        <v>0</v>
      </c>
      <c r="AB156" s="540">
        <f>SUMIFS('Ф 2 ИП (С)'!AB:AB,'Ф 2 ИП (С)'!$B:$B,$B156,'Ф 2 ИП (С)'!$D:$D,$D156)</f>
        <v>0</v>
      </c>
      <c r="AC156" s="540">
        <f>SUMIFS('Ф 2 ИП (С)'!AC:AC,'Ф 2 ИП (С)'!$B:$B,$B156,'Ф 2 ИП (С)'!$D:$D,$D156)</f>
        <v>0</v>
      </c>
      <c r="AD156" s="540">
        <f>SUMIFS('Ф 2 ИП (С)'!AD:AD,'Ф 2 ИП (С)'!$B:$B,$B156,'Ф 2 ИП (С)'!$D:$D,$D156)</f>
        <v>0</v>
      </c>
      <c r="AE156" s="540">
        <f>SUMIFS('Ф 2 ИП (С)'!AE:AE,'Ф 2 ИП (С)'!$B:$B,$B156,'Ф 2 ИП (С)'!$D:$D,$D156)</f>
        <v>0</v>
      </c>
      <c r="AF156" s="540">
        <f>SUMIFS('Ф 2 ИП (С)'!AF:AF,'Ф 2 ИП (С)'!$B:$B,$B156,'Ф 2 ИП (С)'!$D:$D,$D156)</f>
        <v>0</v>
      </c>
      <c r="AG156" s="540">
        <f>SUMIFS('Ф 2 ИП (С)'!AG:AG,'Ф 2 ИП (С)'!$B:$B,$B156,'Ф 2 ИП (С)'!$D:$D,$D156)</f>
        <v>0</v>
      </c>
      <c r="AH156" s="540">
        <f>SUMIFS('Ф 2 ИП (С)'!AH:AH,'Ф 2 ИП (С)'!$B:$B,$B156,'Ф 2 ИП (С)'!$D:$D,$D156)</f>
        <v>0</v>
      </c>
      <c r="AI156" s="540">
        <f>SUMIFS('Ф 2 ИП (С)'!AI:AI,'Ф 2 ИП (С)'!$B:$B,$B156,'Ф 2 ИП (С)'!$D:$D,$D156)</f>
        <v>0</v>
      </c>
      <c r="AJ156" s="540">
        <f>SUMIFS('Ф 2 ИП (С)'!AJ:AJ,'Ф 2 ИП (С)'!$B:$B,$B156,'Ф 2 ИП (С)'!$D:$D,$D156)</f>
        <v>0</v>
      </c>
      <c r="AK156" s="540">
        <f>SUMIFS('Ф 2 ИП (С)'!AK:AK,'Ф 2 ИП (С)'!$B:$B,$B156,'Ф 2 ИП (С)'!$D:$D,$D156)</f>
        <v>0</v>
      </c>
      <c r="AL156" s="540">
        <f>SUMIFS('Ф 2 ИП (С)'!AL:AL,'Ф 2 ИП (С)'!$B:$B,$B156,'Ф 2 ИП (С)'!$D:$D,$D156)</f>
        <v>0</v>
      </c>
      <c r="AM156" s="540">
        <f>SUMIFS('Ф 2 ИП (С)'!AM:AM,'Ф 2 ИП (С)'!$B:$B,$B156,'Ф 2 ИП (С)'!$D:$D,$D156)</f>
        <v>0</v>
      </c>
      <c r="AN156" s="540">
        <f>SUMIFS('Ф 2 ИП (С)'!AN:AN,'Ф 2 ИП (С)'!$B:$B,$B156,'Ф 2 ИП (С)'!$D:$D,$D156)</f>
        <v>0</v>
      </c>
      <c r="AO156" s="624">
        <f>SUMIFS('Ф 2 ИП (С)'!AO:AO,'Ф 2 ИП (С)'!$B:$B,$B156,'Ф 2 ИП (С)'!$D:$D,$D156)</f>
        <v>0</v>
      </c>
      <c r="AP156" s="562"/>
      <c r="AQ156" s="671"/>
    </row>
    <row r="157" spans="1:43" s="217" customFormat="1" ht="45" x14ac:dyDescent="0.2">
      <c r="A157" s="220" t="s">
        <v>1060</v>
      </c>
      <c r="B157" s="216" t="s">
        <v>1061</v>
      </c>
      <c r="C157" s="216" t="s">
        <v>698</v>
      </c>
      <c r="D157" s="216" t="s">
        <v>1062</v>
      </c>
      <c r="E157" s="140" t="s">
        <v>1044</v>
      </c>
      <c r="F157" s="140" t="s">
        <v>74</v>
      </c>
      <c r="G157" s="212">
        <v>1.6</v>
      </c>
      <c r="H157" s="140">
        <v>0.5</v>
      </c>
      <c r="I157" s="544" t="s">
        <v>418</v>
      </c>
      <c r="J157" s="544" t="s">
        <v>626</v>
      </c>
      <c r="K157" s="540">
        <f>SUMIFS('Ф 2 ИП (С)'!K:K,'Ф 2 ИП (С)'!$B:$B,$B157,'Ф 2 ИП (С)'!$D:$D,$D157)</f>
        <v>34841.184963830572</v>
      </c>
      <c r="L157" s="540">
        <f>SUMIFS('Ф 2 ИП (С)'!L:L,'Ф 2 ИП (С)'!$B:$B,$B157,'Ф 2 ИП (С)'!$D:$D,$D157)</f>
        <v>29065.17</v>
      </c>
      <c r="M157" s="540">
        <f>SUMIFS('Ф 2 ИП (С)'!M:M,'Ф 2 ИП (С)'!$B:$B,$B157,'Ф 2 ИП (С)'!$D:$D,$D157)</f>
        <v>0</v>
      </c>
      <c r="N157" s="540">
        <f>SUMIFS('Ф 2 ИП (С)'!N:N,'Ф 2 ИП (С)'!$B:$B,$B157,'Ф 2 ИП (С)'!$D:$D,$D157)</f>
        <v>0</v>
      </c>
      <c r="O157" s="540">
        <f>SUMIFS('Ф 2 ИП (С)'!O:O,'Ф 2 ИП (С)'!$B:$B,$B157,'Ф 2 ИП (С)'!$D:$D,$D157)</f>
        <v>3294.8276712000002</v>
      </c>
      <c r="P157" s="540">
        <f>SUMIFS('Ф 2 ИП (С)'!P:P,'Ф 2 ИП (С)'!$B:$B,$B157,'Ф 2 ИП (С)'!$D:$D,$D157)</f>
        <v>0</v>
      </c>
      <c r="Q157" s="540">
        <f>SUMIFS('Ф 2 ИП (С)'!Q:Q,'Ф 2 ИП (С)'!$B:$B,$B157,'Ф 2 ИП (С)'!$D:$D,$D157)</f>
        <v>0</v>
      </c>
      <c r="R157" s="540">
        <f>SUMIFS('Ф 2 ИП (С)'!R:R,'Ф 2 ИП (С)'!$B:$B,$B157,'Ф 2 ИП (С)'!$D:$D,$D157)</f>
        <v>29716.189614601855</v>
      </c>
      <c r="S157" s="540">
        <f>SUMIFS('Ф 2 ИП (С)'!S:S,'Ф 2 ИП (С)'!$B:$B,$B157,'Ф 2 ИП (С)'!$D:$D,$D157)</f>
        <v>1830.1676780287141</v>
      </c>
      <c r="T157" s="540">
        <f>SUMIFS('Ф 2 ИП (С)'!T:T,'Ф 2 ИП (С)'!$B:$B,$B157,'Ф 2 ИП (С)'!$D:$D,$D157)</f>
        <v>0</v>
      </c>
      <c r="U157" s="540">
        <f>SUMIFS('Ф 2 ИП (С)'!U:U,'Ф 2 ИП (С)'!$B:$B,$B157,'Ф 2 ИП (С)'!$D:$D,$D157)</f>
        <v>0</v>
      </c>
      <c r="V157" s="540">
        <f>SUMIFS('Ф 2 ИП (С)'!V:V,'Ф 2 ИП (С)'!$B:$B,$B157,'Ф 2 ИП (С)'!$D:$D,$D157)</f>
        <v>2.0463630789890885E-12</v>
      </c>
      <c r="W157" s="540">
        <f>SUMIFS('Ф 2 ИП (С)'!W:W,'Ф 2 ИП (С)'!$B:$B,$B157,'Ф 2 ИП (С)'!$D:$D,$D157)</f>
        <v>0</v>
      </c>
      <c r="X157" s="540">
        <f>SUMIFS('Ф 2 ИП (С)'!X:X,'Ф 2 ИП (С)'!$B:$B,$B157,'Ф 2 ИП (С)'!$D:$D,$D157)</f>
        <v>0</v>
      </c>
      <c r="Y157" s="540">
        <f>SUMIFS('Ф 2 ИП (С)'!Y:Y,'Ф 2 ИП (С)'!$B:$B,$B157,'Ф 2 ИП (С)'!$D:$D,$D157)</f>
        <v>0</v>
      </c>
      <c r="Z157" s="540">
        <f>SUMIFS('Ф 2 ИП (С)'!Z:Z,'Ф 2 ИП (С)'!$B:$B,$B157,'Ф 2 ИП (С)'!$D:$D,$D157)</f>
        <v>0</v>
      </c>
      <c r="AA157" s="540">
        <f>SUMIFS('Ф 2 ИП (С)'!AA:AA,'Ф 2 ИП (С)'!$B:$B,$B157,'Ф 2 ИП (С)'!$D:$D,$D157)</f>
        <v>0</v>
      </c>
      <c r="AB157" s="540">
        <f>SUMIFS('Ф 2 ИП (С)'!AB:AB,'Ф 2 ИП (С)'!$B:$B,$B157,'Ф 2 ИП (С)'!$D:$D,$D157)</f>
        <v>0</v>
      </c>
      <c r="AC157" s="540">
        <f>SUMIFS('Ф 2 ИП (С)'!AC:AC,'Ф 2 ИП (С)'!$B:$B,$B157,'Ф 2 ИП (С)'!$D:$D,$D157)</f>
        <v>0</v>
      </c>
      <c r="AD157" s="540">
        <f>SUMIFS('Ф 2 ИП (С)'!AD:AD,'Ф 2 ИП (С)'!$B:$B,$B157,'Ф 2 ИП (С)'!$D:$D,$D157)</f>
        <v>0</v>
      </c>
      <c r="AE157" s="540">
        <f>SUMIFS('Ф 2 ИП (С)'!AE:AE,'Ф 2 ИП (С)'!$B:$B,$B157,'Ф 2 ИП (С)'!$D:$D,$D157)</f>
        <v>0</v>
      </c>
      <c r="AF157" s="540">
        <f>SUMIFS('Ф 2 ИП (С)'!AF:AF,'Ф 2 ИП (С)'!$B:$B,$B157,'Ф 2 ИП (С)'!$D:$D,$D157)</f>
        <v>0</v>
      </c>
      <c r="AG157" s="540">
        <f>SUMIFS('Ф 2 ИП (С)'!AG:AG,'Ф 2 ИП (С)'!$B:$B,$B157,'Ф 2 ИП (С)'!$D:$D,$D157)</f>
        <v>0</v>
      </c>
      <c r="AH157" s="540">
        <f>SUMIFS('Ф 2 ИП (С)'!AH:AH,'Ф 2 ИП (С)'!$B:$B,$B157,'Ф 2 ИП (С)'!$D:$D,$D157)</f>
        <v>0</v>
      </c>
      <c r="AI157" s="540">
        <f>SUMIFS('Ф 2 ИП (С)'!AI:AI,'Ф 2 ИП (С)'!$B:$B,$B157,'Ф 2 ИП (С)'!$D:$D,$D157)</f>
        <v>0</v>
      </c>
      <c r="AJ157" s="540">
        <f>SUMIFS('Ф 2 ИП (С)'!AJ:AJ,'Ф 2 ИП (С)'!$B:$B,$B157,'Ф 2 ИП (С)'!$D:$D,$D157)</f>
        <v>0</v>
      </c>
      <c r="AK157" s="540">
        <f>SUMIFS('Ф 2 ИП (С)'!AK:AK,'Ф 2 ИП (С)'!$B:$B,$B157,'Ф 2 ИП (С)'!$D:$D,$D157)</f>
        <v>0</v>
      </c>
      <c r="AL157" s="540">
        <f>SUMIFS('Ф 2 ИП (С)'!AL:AL,'Ф 2 ИП (С)'!$B:$B,$B157,'Ф 2 ИП (С)'!$D:$D,$D157)</f>
        <v>0</v>
      </c>
      <c r="AM157" s="540">
        <f>SUMIFS('Ф 2 ИП (С)'!AM:AM,'Ф 2 ИП (С)'!$B:$B,$B157,'Ф 2 ИП (С)'!$D:$D,$D157)</f>
        <v>0</v>
      </c>
      <c r="AN157" s="540">
        <f>SUMIFS('Ф 2 ИП (С)'!AN:AN,'Ф 2 ИП (С)'!$B:$B,$B157,'Ф 2 ИП (С)'!$D:$D,$D157)</f>
        <v>0</v>
      </c>
      <c r="AO157" s="624">
        <f>SUMIFS('Ф 2 ИП (С)'!AO:AO,'Ф 2 ИП (С)'!$B:$B,$B157,'Ф 2 ИП (С)'!$D:$D,$D157)</f>
        <v>0</v>
      </c>
      <c r="AP157" s="562"/>
      <c r="AQ157" s="671"/>
    </row>
    <row r="158" spans="1:43" s="217" customFormat="1" ht="45" x14ac:dyDescent="0.2">
      <c r="A158" s="220" t="s">
        <v>1063</v>
      </c>
      <c r="B158" s="216" t="s">
        <v>1064</v>
      </c>
      <c r="C158" s="216" t="s">
        <v>698</v>
      </c>
      <c r="D158" s="216" t="s">
        <v>1065</v>
      </c>
      <c r="E158" s="140" t="s">
        <v>1044</v>
      </c>
      <c r="F158" s="140" t="s">
        <v>74</v>
      </c>
      <c r="G158" s="212">
        <v>3.6</v>
      </c>
      <c r="H158" s="212">
        <v>0.6</v>
      </c>
      <c r="I158" s="544" t="s">
        <v>418</v>
      </c>
      <c r="J158" s="544" t="s">
        <v>626</v>
      </c>
      <c r="K158" s="540">
        <f>SUMIFS('Ф 2 ИП (С)'!K:K,'Ф 2 ИП (С)'!$B:$B,$B158,'Ф 2 ИП (С)'!$D:$D,$D158)</f>
        <v>46454.913285107425</v>
      </c>
      <c r="L158" s="540">
        <f>SUMIFS('Ф 2 ИП (С)'!L:L,'Ф 2 ИП (С)'!$B:$B,$B158,'Ф 2 ИП (С)'!$D:$D,$D158)</f>
        <v>38753.56</v>
      </c>
      <c r="M158" s="540">
        <f>SUMIFS('Ф 2 ИП (С)'!M:M,'Ф 2 ИП (С)'!$B:$B,$B158,'Ф 2 ИП (С)'!$D:$D,$D158)</f>
        <v>0</v>
      </c>
      <c r="N158" s="540">
        <f>SUMIFS('Ф 2 ИП (С)'!N:N,'Ф 2 ИП (С)'!$B:$B,$B158,'Ф 2 ИП (С)'!$D:$D,$D158)</f>
        <v>0</v>
      </c>
      <c r="O158" s="540">
        <f>SUMIFS('Ф 2 ИП (С)'!O:O,'Ф 2 ИП (С)'!$B:$B,$B158,'Ф 2 ИП (С)'!$D:$D,$D158)</f>
        <v>4393.1035615999999</v>
      </c>
      <c r="P158" s="540">
        <f>SUMIFS('Ф 2 ИП (С)'!P:P,'Ф 2 ИП (С)'!$B:$B,$B158,'Ф 2 ИП (С)'!$D:$D,$D158)</f>
        <v>0</v>
      </c>
      <c r="Q158" s="540">
        <f>SUMIFS('Ф 2 ИП (С)'!Q:Q,'Ф 2 ИП (С)'!$B:$B,$B158,'Ф 2 ИП (С)'!$D:$D,$D158)</f>
        <v>0</v>
      </c>
      <c r="R158" s="540">
        <f>SUMIFS('Ф 2 ИП (С)'!R:R,'Ф 2 ИП (С)'!$B:$B,$B158,'Ф 2 ИП (С)'!$D:$D,$D158)</f>
        <v>39621.586152802469</v>
      </c>
      <c r="S158" s="540">
        <f>SUMIFS('Ф 2 ИП (С)'!S:S,'Ф 2 ИП (С)'!$B:$B,$B158,'Ф 2 ИП (С)'!$D:$D,$D158)</f>
        <v>2440.2235707049522</v>
      </c>
      <c r="T158" s="540">
        <f>SUMIFS('Ф 2 ИП (С)'!T:T,'Ф 2 ИП (С)'!$B:$B,$B158,'Ф 2 ИП (С)'!$D:$D,$D158)</f>
        <v>0</v>
      </c>
      <c r="U158" s="540">
        <f>SUMIFS('Ф 2 ИП (С)'!U:U,'Ф 2 ИП (С)'!$B:$B,$B158,'Ф 2 ИП (С)'!$D:$D,$D158)</f>
        <v>0</v>
      </c>
      <c r="V158" s="540">
        <f>SUMIFS('Ф 2 ИП (С)'!V:V,'Ф 2 ИП (С)'!$B:$B,$B158,'Ф 2 ИП (С)'!$D:$D,$D158)</f>
        <v>2.7284841053187847E-12</v>
      </c>
      <c r="W158" s="540">
        <f>SUMIFS('Ф 2 ИП (С)'!W:W,'Ф 2 ИП (С)'!$B:$B,$B158,'Ф 2 ИП (С)'!$D:$D,$D158)</f>
        <v>0</v>
      </c>
      <c r="X158" s="540">
        <f>SUMIFS('Ф 2 ИП (С)'!X:X,'Ф 2 ИП (С)'!$B:$B,$B158,'Ф 2 ИП (С)'!$D:$D,$D158)</f>
        <v>0</v>
      </c>
      <c r="Y158" s="540">
        <f>SUMIFS('Ф 2 ИП (С)'!Y:Y,'Ф 2 ИП (С)'!$B:$B,$B158,'Ф 2 ИП (С)'!$D:$D,$D158)</f>
        <v>0</v>
      </c>
      <c r="Z158" s="540">
        <f>SUMIFS('Ф 2 ИП (С)'!Z:Z,'Ф 2 ИП (С)'!$B:$B,$B158,'Ф 2 ИП (С)'!$D:$D,$D158)</f>
        <v>0</v>
      </c>
      <c r="AA158" s="540">
        <f>SUMIFS('Ф 2 ИП (С)'!AA:AA,'Ф 2 ИП (С)'!$B:$B,$B158,'Ф 2 ИП (С)'!$D:$D,$D158)</f>
        <v>0</v>
      </c>
      <c r="AB158" s="540">
        <f>SUMIFS('Ф 2 ИП (С)'!AB:AB,'Ф 2 ИП (С)'!$B:$B,$B158,'Ф 2 ИП (С)'!$D:$D,$D158)</f>
        <v>0</v>
      </c>
      <c r="AC158" s="540">
        <f>SUMIFS('Ф 2 ИП (С)'!AC:AC,'Ф 2 ИП (С)'!$B:$B,$B158,'Ф 2 ИП (С)'!$D:$D,$D158)</f>
        <v>0</v>
      </c>
      <c r="AD158" s="540">
        <f>SUMIFS('Ф 2 ИП (С)'!AD:AD,'Ф 2 ИП (С)'!$B:$B,$B158,'Ф 2 ИП (С)'!$D:$D,$D158)</f>
        <v>0</v>
      </c>
      <c r="AE158" s="540">
        <f>SUMIFS('Ф 2 ИП (С)'!AE:AE,'Ф 2 ИП (С)'!$B:$B,$B158,'Ф 2 ИП (С)'!$D:$D,$D158)</f>
        <v>0</v>
      </c>
      <c r="AF158" s="540">
        <f>SUMIFS('Ф 2 ИП (С)'!AF:AF,'Ф 2 ИП (С)'!$B:$B,$B158,'Ф 2 ИП (С)'!$D:$D,$D158)</f>
        <v>0</v>
      </c>
      <c r="AG158" s="540">
        <f>SUMIFS('Ф 2 ИП (С)'!AG:AG,'Ф 2 ИП (С)'!$B:$B,$B158,'Ф 2 ИП (С)'!$D:$D,$D158)</f>
        <v>0</v>
      </c>
      <c r="AH158" s="540">
        <f>SUMIFS('Ф 2 ИП (С)'!AH:AH,'Ф 2 ИП (С)'!$B:$B,$B158,'Ф 2 ИП (С)'!$D:$D,$D158)</f>
        <v>0</v>
      </c>
      <c r="AI158" s="540">
        <f>SUMIFS('Ф 2 ИП (С)'!AI:AI,'Ф 2 ИП (С)'!$B:$B,$B158,'Ф 2 ИП (С)'!$D:$D,$D158)</f>
        <v>0</v>
      </c>
      <c r="AJ158" s="540">
        <f>SUMIFS('Ф 2 ИП (С)'!AJ:AJ,'Ф 2 ИП (С)'!$B:$B,$B158,'Ф 2 ИП (С)'!$D:$D,$D158)</f>
        <v>0</v>
      </c>
      <c r="AK158" s="540">
        <f>SUMIFS('Ф 2 ИП (С)'!AK:AK,'Ф 2 ИП (С)'!$B:$B,$B158,'Ф 2 ИП (С)'!$D:$D,$D158)</f>
        <v>0</v>
      </c>
      <c r="AL158" s="540">
        <f>SUMIFS('Ф 2 ИП (С)'!AL:AL,'Ф 2 ИП (С)'!$B:$B,$B158,'Ф 2 ИП (С)'!$D:$D,$D158)</f>
        <v>0</v>
      </c>
      <c r="AM158" s="540">
        <f>SUMIFS('Ф 2 ИП (С)'!AM:AM,'Ф 2 ИП (С)'!$B:$B,$B158,'Ф 2 ИП (С)'!$D:$D,$D158)</f>
        <v>0</v>
      </c>
      <c r="AN158" s="540">
        <f>SUMIFS('Ф 2 ИП (С)'!AN:AN,'Ф 2 ИП (С)'!$B:$B,$B158,'Ф 2 ИП (С)'!$D:$D,$D158)</f>
        <v>0</v>
      </c>
      <c r="AO158" s="624">
        <f>SUMIFS('Ф 2 ИП (С)'!AO:AO,'Ф 2 ИП (С)'!$B:$B,$B158,'Ф 2 ИП (С)'!$D:$D,$D158)</f>
        <v>0</v>
      </c>
      <c r="AP158" s="562"/>
      <c r="AQ158" s="671"/>
    </row>
    <row r="159" spans="1:43" s="217" customFormat="1" ht="45" x14ac:dyDescent="0.2">
      <c r="A159" s="220" t="s">
        <v>1069</v>
      </c>
      <c r="B159" s="216" t="s">
        <v>1070</v>
      </c>
      <c r="C159" s="216" t="s">
        <v>698</v>
      </c>
      <c r="D159" s="216" t="s">
        <v>1071</v>
      </c>
      <c r="E159" s="140" t="s">
        <v>1044</v>
      </c>
      <c r="F159" s="140" t="s">
        <v>74</v>
      </c>
      <c r="G159" s="212">
        <v>1.2</v>
      </c>
      <c r="H159" s="212">
        <v>0.5</v>
      </c>
      <c r="I159" s="544" t="s">
        <v>418</v>
      </c>
      <c r="J159" s="544" t="s">
        <v>626</v>
      </c>
      <c r="K159" s="540">
        <f>SUMIFS('Ф 2 ИП (С)'!K:K,'Ф 2 ИП (С)'!$B:$B,$B159,'Ф 2 ИП (С)'!$D:$D,$D159)</f>
        <v>28097.737929945044</v>
      </c>
      <c r="L159" s="540">
        <f>SUMIFS('Ф 2 ИП (С)'!L:L,'Ф 2 ИП (С)'!$B:$B,$B159,'Ф 2 ИП (С)'!$D:$D,$D159)</f>
        <v>23439.66</v>
      </c>
      <c r="M159" s="540">
        <f>SUMIFS('Ф 2 ИП (С)'!M:M,'Ф 2 ИП (С)'!$B:$B,$B159,'Ф 2 ИП (С)'!$D:$D,$D159)</f>
        <v>0</v>
      </c>
      <c r="N159" s="540">
        <f>SUMIFS('Ф 2 ИП (С)'!N:N,'Ф 2 ИП (С)'!$B:$B,$B159,'Ф 2 ИП (С)'!$D:$D,$D159)</f>
        <v>0</v>
      </c>
      <c r="O159" s="540">
        <f>SUMIFS('Ф 2 ИП (С)'!O:O,'Ф 2 ИП (С)'!$B:$B,$B159,'Ф 2 ИП (С)'!$D:$D,$D159)</f>
        <v>2657.1198576000002</v>
      </c>
      <c r="P159" s="540">
        <f>SUMIFS('Ф 2 ИП (С)'!P:P,'Ф 2 ИП (С)'!$B:$B,$B159,'Ф 2 ИП (С)'!$D:$D,$D159)</f>
        <v>0</v>
      </c>
      <c r="Q159" s="540">
        <f>SUMIFS('Ф 2 ИП (С)'!Q:Q,'Ф 2 ИП (С)'!$B:$B,$B159,'Ф 2 ИП (С)'!$D:$D,$D159)</f>
        <v>0</v>
      </c>
      <c r="R159" s="540">
        <f>SUMIFS('Ф 2 ИП (С)'!R:R,'Ф 2 ИП (С)'!$B:$B,$B159,'Ф 2 ИП (С)'!$D:$D,$D159)</f>
        <v>23964.67596995987</v>
      </c>
      <c r="S159" s="540">
        <f>SUMIFS('Ф 2 ИП (С)'!S:S,'Ф 2 ИП (С)'!$B:$B,$B159,'Ф 2 ИП (С)'!$D:$D,$D159)</f>
        <v>1475.9421023851755</v>
      </c>
      <c r="T159" s="540">
        <f>SUMIFS('Ф 2 ИП (С)'!T:T,'Ф 2 ИП (С)'!$B:$B,$B159,'Ф 2 ИП (С)'!$D:$D,$D159)</f>
        <v>0</v>
      </c>
      <c r="U159" s="540">
        <f>SUMIFS('Ф 2 ИП (С)'!U:U,'Ф 2 ИП (С)'!$B:$B,$B159,'Ф 2 ИП (С)'!$D:$D,$D159)</f>
        <v>0</v>
      </c>
      <c r="V159" s="540">
        <f>SUMIFS('Ф 2 ИП (С)'!V:V,'Ф 2 ИП (С)'!$B:$B,$B159,'Ф 2 ИП (С)'!$D:$D,$D159)</f>
        <v>0</v>
      </c>
      <c r="W159" s="540">
        <f>SUMIFS('Ф 2 ИП (С)'!W:W,'Ф 2 ИП (С)'!$B:$B,$B159,'Ф 2 ИП (С)'!$D:$D,$D159)</f>
        <v>0</v>
      </c>
      <c r="X159" s="540">
        <f>SUMIFS('Ф 2 ИП (С)'!X:X,'Ф 2 ИП (С)'!$B:$B,$B159,'Ф 2 ИП (С)'!$D:$D,$D159)</f>
        <v>0</v>
      </c>
      <c r="Y159" s="540">
        <f>SUMIFS('Ф 2 ИП (С)'!Y:Y,'Ф 2 ИП (С)'!$B:$B,$B159,'Ф 2 ИП (С)'!$D:$D,$D159)</f>
        <v>0</v>
      </c>
      <c r="Z159" s="540">
        <f>SUMIFS('Ф 2 ИП (С)'!Z:Z,'Ф 2 ИП (С)'!$B:$B,$B159,'Ф 2 ИП (С)'!$D:$D,$D159)</f>
        <v>0</v>
      </c>
      <c r="AA159" s="540">
        <f>SUMIFS('Ф 2 ИП (С)'!AA:AA,'Ф 2 ИП (С)'!$B:$B,$B159,'Ф 2 ИП (С)'!$D:$D,$D159)</f>
        <v>0</v>
      </c>
      <c r="AB159" s="540">
        <f>SUMIFS('Ф 2 ИП (С)'!AB:AB,'Ф 2 ИП (С)'!$B:$B,$B159,'Ф 2 ИП (С)'!$D:$D,$D159)</f>
        <v>0</v>
      </c>
      <c r="AC159" s="540">
        <f>SUMIFS('Ф 2 ИП (С)'!AC:AC,'Ф 2 ИП (С)'!$B:$B,$B159,'Ф 2 ИП (С)'!$D:$D,$D159)</f>
        <v>0</v>
      </c>
      <c r="AD159" s="540">
        <f>SUMIFS('Ф 2 ИП (С)'!AD:AD,'Ф 2 ИП (С)'!$B:$B,$B159,'Ф 2 ИП (С)'!$D:$D,$D159)</f>
        <v>0</v>
      </c>
      <c r="AE159" s="540">
        <f>SUMIFS('Ф 2 ИП (С)'!AE:AE,'Ф 2 ИП (С)'!$B:$B,$B159,'Ф 2 ИП (С)'!$D:$D,$D159)</f>
        <v>0</v>
      </c>
      <c r="AF159" s="540">
        <f>SUMIFS('Ф 2 ИП (С)'!AF:AF,'Ф 2 ИП (С)'!$B:$B,$B159,'Ф 2 ИП (С)'!$D:$D,$D159)</f>
        <v>0</v>
      </c>
      <c r="AG159" s="540">
        <f>SUMIFS('Ф 2 ИП (С)'!AG:AG,'Ф 2 ИП (С)'!$B:$B,$B159,'Ф 2 ИП (С)'!$D:$D,$D159)</f>
        <v>0</v>
      </c>
      <c r="AH159" s="540">
        <f>SUMIFS('Ф 2 ИП (С)'!AH:AH,'Ф 2 ИП (С)'!$B:$B,$B159,'Ф 2 ИП (С)'!$D:$D,$D159)</f>
        <v>0</v>
      </c>
      <c r="AI159" s="540">
        <f>SUMIFS('Ф 2 ИП (С)'!AI:AI,'Ф 2 ИП (С)'!$B:$B,$B159,'Ф 2 ИП (С)'!$D:$D,$D159)</f>
        <v>0</v>
      </c>
      <c r="AJ159" s="540">
        <f>SUMIFS('Ф 2 ИП (С)'!AJ:AJ,'Ф 2 ИП (С)'!$B:$B,$B159,'Ф 2 ИП (С)'!$D:$D,$D159)</f>
        <v>0</v>
      </c>
      <c r="AK159" s="540">
        <f>SUMIFS('Ф 2 ИП (С)'!AK:AK,'Ф 2 ИП (С)'!$B:$B,$B159,'Ф 2 ИП (С)'!$D:$D,$D159)</f>
        <v>0</v>
      </c>
      <c r="AL159" s="540">
        <f>SUMIFS('Ф 2 ИП (С)'!AL:AL,'Ф 2 ИП (С)'!$B:$B,$B159,'Ф 2 ИП (С)'!$D:$D,$D159)</f>
        <v>0</v>
      </c>
      <c r="AM159" s="540">
        <f>SUMIFS('Ф 2 ИП (С)'!AM:AM,'Ф 2 ИП (С)'!$B:$B,$B159,'Ф 2 ИП (С)'!$D:$D,$D159)</f>
        <v>0</v>
      </c>
      <c r="AN159" s="540">
        <f>SUMIFS('Ф 2 ИП (С)'!AN:AN,'Ф 2 ИП (С)'!$B:$B,$B159,'Ф 2 ИП (С)'!$D:$D,$D159)</f>
        <v>0</v>
      </c>
      <c r="AO159" s="624">
        <f>SUMIFS('Ф 2 ИП (С)'!AO:AO,'Ф 2 ИП (С)'!$B:$B,$B159,'Ф 2 ИП (С)'!$D:$D,$D159)</f>
        <v>0</v>
      </c>
      <c r="AP159" s="562"/>
      <c r="AQ159" s="671"/>
    </row>
    <row r="160" spans="1:43" s="217" customFormat="1" ht="45" x14ac:dyDescent="0.2">
      <c r="A160" s="220" t="s">
        <v>1072</v>
      </c>
      <c r="B160" s="216" t="s">
        <v>1073</v>
      </c>
      <c r="C160" s="216" t="s">
        <v>698</v>
      </c>
      <c r="D160" s="216" t="s">
        <v>1074</v>
      </c>
      <c r="E160" s="140" t="s">
        <v>1044</v>
      </c>
      <c r="F160" s="140" t="s">
        <v>74</v>
      </c>
      <c r="G160" s="212">
        <v>0.3</v>
      </c>
      <c r="H160" s="212">
        <v>0.2</v>
      </c>
      <c r="I160" s="544" t="s">
        <v>418</v>
      </c>
      <c r="J160" s="544" t="s">
        <v>626</v>
      </c>
      <c r="K160" s="540">
        <f>SUMIFS('Ф 2 ИП (С)'!K:K,'Ф 2 ИП (С)'!$B:$B,$B160,'Ф 2 ИП (С)'!$D:$D,$D160)</f>
        <v>7451.9422520804428</v>
      </c>
      <c r="L160" s="540">
        <f>SUMIFS('Ф 2 ИП (С)'!L:L,'Ф 2 ИП (С)'!$B:$B,$B160,'Ф 2 ИП (С)'!$D:$D,$D160)</f>
        <v>6216.55</v>
      </c>
      <c r="M160" s="540">
        <f>SUMIFS('Ф 2 ИП (С)'!M:M,'Ф 2 ИП (С)'!$B:$B,$B160,'Ф 2 ИП (С)'!$D:$D,$D160)</f>
        <v>0</v>
      </c>
      <c r="N160" s="540">
        <f>SUMIFS('Ф 2 ИП (С)'!N:N,'Ф 2 ИП (С)'!$B:$B,$B160,'Ф 2 ИП (С)'!$D:$D,$D160)</f>
        <v>0</v>
      </c>
      <c r="O160" s="540">
        <f>SUMIFS('Ф 2 ИП (С)'!O:O,'Ф 2 ИП (С)'!$B:$B,$B160,'Ф 2 ИП (С)'!$D:$D,$D160)</f>
        <v>704.70810800000004</v>
      </c>
      <c r="P160" s="540">
        <f>SUMIFS('Ф 2 ИП (С)'!P:P,'Ф 2 ИП (С)'!$B:$B,$B160,'Ф 2 ИП (С)'!$D:$D,$D160)</f>
        <v>0</v>
      </c>
      <c r="Q160" s="540">
        <f>SUMIFS('Ф 2 ИП (С)'!Q:Q,'Ф 2 ИП (С)'!$B:$B,$B160,'Ф 2 ИП (С)'!$D:$D,$D160)</f>
        <v>0</v>
      </c>
      <c r="R160" s="540">
        <f>SUMIFS('Ф 2 ИП (С)'!R:R,'Ф 2 ИП (С)'!$B:$B,$B160,'Ф 2 ИП (С)'!$D:$D,$D160)</f>
        <v>6355.7921233095549</v>
      </c>
      <c r="S160" s="540">
        <f>SUMIFS('Ф 2 ИП (С)'!S:S,'Ф 2 ИП (С)'!$B:$B,$B160,'Ф 2 ИП (С)'!$D:$D,$D160)</f>
        <v>391.44202077088852</v>
      </c>
      <c r="T160" s="540">
        <f>SUMIFS('Ф 2 ИП (С)'!T:T,'Ф 2 ИП (С)'!$B:$B,$B160,'Ф 2 ИП (С)'!$D:$D,$D160)</f>
        <v>0</v>
      </c>
      <c r="U160" s="540">
        <f>SUMIFS('Ф 2 ИП (С)'!U:U,'Ф 2 ИП (С)'!$B:$B,$B160,'Ф 2 ИП (С)'!$D:$D,$D160)</f>
        <v>0</v>
      </c>
      <c r="V160" s="540">
        <f>SUMIFS('Ф 2 ИП (С)'!V:V,'Ф 2 ИП (С)'!$B:$B,$B160,'Ф 2 ИП (С)'!$D:$D,$D160)</f>
        <v>-3.979039320256561E-13</v>
      </c>
      <c r="W160" s="540">
        <f>SUMIFS('Ф 2 ИП (С)'!W:W,'Ф 2 ИП (С)'!$B:$B,$B160,'Ф 2 ИП (С)'!$D:$D,$D160)</f>
        <v>0</v>
      </c>
      <c r="X160" s="540">
        <f>SUMIFS('Ф 2 ИП (С)'!X:X,'Ф 2 ИП (С)'!$B:$B,$B160,'Ф 2 ИП (С)'!$D:$D,$D160)</f>
        <v>0</v>
      </c>
      <c r="Y160" s="540">
        <f>SUMIFS('Ф 2 ИП (С)'!Y:Y,'Ф 2 ИП (С)'!$B:$B,$B160,'Ф 2 ИП (С)'!$D:$D,$D160)</f>
        <v>0</v>
      </c>
      <c r="Z160" s="540">
        <f>SUMIFS('Ф 2 ИП (С)'!Z:Z,'Ф 2 ИП (С)'!$B:$B,$B160,'Ф 2 ИП (С)'!$D:$D,$D160)</f>
        <v>0</v>
      </c>
      <c r="AA160" s="540">
        <f>SUMIFS('Ф 2 ИП (С)'!AA:AA,'Ф 2 ИП (С)'!$B:$B,$B160,'Ф 2 ИП (С)'!$D:$D,$D160)</f>
        <v>0</v>
      </c>
      <c r="AB160" s="540">
        <f>SUMIFS('Ф 2 ИП (С)'!AB:AB,'Ф 2 ИП (С)'!$B:$B,$B160,'Ф 2 ИП (С)'!$D:$D,$D160)</f>
        <v>0</v>
      </c>
      <c r="AC160" s="540">
        <f>SUMIFS('Ф 2 ИП (С)'!AC:AC,'Ф 2 ИП (С)'!$B:$B,$B160,'Ф 2 ИП (С)'!$D:$D,$D160)</f>
        <v>0</v>
      </c>
      <c r="AD160" s="540">
        <f>SUMIFS('Ф 2 ИП (С)'!AD:AD,'Ф 2 ИП (С)'!$B:$B,$B160,'Ф 2 ИП (С)'!$D:$D,$D160)</f>
        <v>0</v>
      </c>
      <c r="AE160" s="540">
        <f>SUMIFS('Ф 2 ИП (С)'!AE:AE,'Ф 2 ИП (С)'!$B:$B,$B160,'Ф 2 ИП (С)'!$D:$D,$D160)</f>
        <v>0</v>
      </c>
      <c r="AF160" s="540">
        <f>SUMIFS('Ф 2 ИП (С)'!AF:AF,'Ф 2 ИП (С)'!$B:$B,$B160,'Ф 2 ИП (С)'!$D:$D,$D160)</f>
        <v>0</v>
      </c>
      <c r="AG160" s="540">
        <f>SUMIFS('Ф 2 ИП (С)'!AG:AG,'Ф 2 ИП (С)'!$B:$B,$B160,'Ф 2 ИП (С)'!$D:$D,$D160)</f>
        <v>0</v>
      </c>
      <c r="AH160" s="540">
        <f>SUMIFS('Ф 2 ИП (С)'!AH:AH,'Ф 2 ИП (С)'!$B:$B,$B160,'Ф 2 ИП (С)'!$D:$D,$D160)</f>
        <v>0</v>
      </c>
      <c r="AI160" s="540">
        <f>SUMIFS('Ф 2 ИП (С)'!AI:AI,'Ф 2 ИП (С)'!$B:$B,$B160,'Ф 2 ИП (С)'!$D:$D,$D160)</f>
        <v>0</v>
      </c>
      <c r="AJ160" s="540">
        <f>SUMIFS('Ф 2 ИП (С)'!AJ:AJ,'Ф 2 ИП (С)'!$B:$B,$B160,'Ф 2 ИП (С)'!$D:$D,$D160)</f>
        <v>0</v>
      </c>
      <c r="AK160" s="540">
        <f>SUMIFS('Ф 2 ИП (С)'!AK:AK,'Ф 2 ИП (С)'!$B:$B,$B160,'Ф 2 ИП (С)'!$D:$D,$D160)</f>
        <v>0</v>
      </c>
      <c r="AL160" s="540">
        <f>SUMIFS('Ф 2 ИП (С)'!AL:AL,'Ф 2 ИП (С)'!$B:$B,$B160,'Ф 2 ИП (С)'!$D:$D,$D160)</f>
        <v>0</v>
      </c>
      <c r="AM160" s="540">
        <f>SUMIFS('Ф 2 ИП (С)'!AM:AM,'Ф 2 ИП (С)'!$B:$B,$B160,'Ф 2 ИП (С)'!$D:$D,$D160)</f>
        <v>0</v>
      </c>
      <c r="AN160" s="540">
        <f>SUMIFS('Ф 2 ИП (С)'!AN:AN,'Ф 2 ИП (С)'!$B:$B,$B160,'Ф 2 ИП (С)'!$D:$D,$D160)</f>
        <v>0</v>
      </c>
      <c r="AO160" s="624">
        <f>SUMIFS('Ф 2 ИП (С)'!AO:AO,'Ф 2 ИП (С)'!$B:$B,$B160,'Ф 2 ИП (С)'!$D:$D,$D160)</f>
        <v>0</v>
      </c>
      <c r="AP160" s="562"/>
      <c r="AQ160" s="671"/>
    </row>
    <row r="161" spans="1:43" s="217" customFormat="1" ht="45" x14ac:dyDescent="0.2">
      <c r="A161" s="220" t="s">
        <v>1075</v>
      </c>
      <c r="B161" s="216" t="s">
        <v>1076</v>
      </c>
      <c r="C161" s="216" t="s">
        <v>698</v>
      </c>
      <c r="D161" s="216" t="s">
        <v>1077</v>
      </c>
      <c r="E161" s="140" t="s">
        <v>1044</v>
      </c>
      <c r="F161" s="140" t="s">
        <v>74</v>
      </c>
      <c r="G161" s="212">
        <v>0.3</v>
      </c>
      <c r="H161" s="212">
        <v>0.2</v>
      </c>
      <c r="I161" s="544" t="s">
        <v>418</v>
      </c>
      <c r="J161" s="544" t="s">
        <v>626</v>
      </c>
      <c r="K161" s="540">
        <f>SUMIFS('Ф 2 ИП (С)'!K:K,'Ф 2 ИП (С)'!$B:$B,$B161,'Ф 2 ИП (С)'!$D:$D,$D161)</f>
        <v>7451.9422520804428</v>
      </c>
      <c r="L161" s="540">
        <f>SUMIFS('Ф 2 ИП (С)'!L:L,'Ф 2 ИП (С)'!$B:$B,$B161,'Ф 2 ИП (С)'!$D:$D,$D161)</f>
        <v>6216.55</v>
      </c>
      <c r="M161" s="540">
        <f>SUMIFS('Ф 2 ИП (С)'!M:M,'Ф 2 ИП (С)'!$B:$B,$B161,'Ф 2 ИП (С)'!$D:$D,$D161)</f>
        <v>0</v>
      </c>
      <c r="N161" s="540">
        <f>SUMIFS('Ф 2 ИП (С)'!N:N,'Ф 2 ИП (С)'!$B:$B,$B161,'Ф 2 ИП (С)'!$D:$D,$D161)</f>
        <v>0</v>
      </c>
      <c r="O161" s="540">
        <f>SUMIFS('Ф 2 ИП (С)'!O:O,'Ф 2 ИП (С)'!$B:$B,$B161,'Ф 2 ИП (С)'!$D:$D,$D161)</f>
        <v>704.70810800000004</v>
      </c>
      <c r="P161" s="540">
        <f>SUMIFS('Ф 2 ИП (С)'!P:P,'Ф 2 ИП (С)'!$B:$B,$B161,'Ф 2 ИП (С)'!$D:$D,$D161)</f>
        <v>0</v>
      </c>
      <c r="Q161" s="540">
        <f>SUMIFS('Ф 2 ИП (С)'!Q:Q,'Ф 2 ИП (С)'!$B:$B,$B161,'Ф 2 ИП (С)'!$D:$D,$D161)</f>
        <v>0</v>
      </c>
      <c r="R161" s="540">
        <f>SUMIFS('Ф 2 ИП (С)'!R:R,'Ф 2 ИП (С)'!$B:$B,$B161,'Ф 2 ИП (С)'!$D:$D,$D161)</f>
        <v>6355.7921233095549</v>
      </c>
      <c r="S161" s="540">
        <f>SUMIFS('Ф 2 ИП (С)'!S:S,'Ф 2 ИП (С)'!$B:$B,$B161,'Ф 2 ИП (С)'!$D:$D,$D161)</f>
        <v>391.44202077088852</v>
      </c>
      <c r="T161" s="540">
        <f>SUMIFS('Ф 2 ИП (С)'!T:T,'Ф 2 ИП (С)'!$B:$B,$B161,'Ф 2 ИП (С)'!$D:$D,$D161)</f>
        <v>0</v>
      </c>
      <c r="U161" s="540">
        <f>SUMIFS('Ф 2 ИП (С)'!U:U,'Ф 2 ИП (С)'!$B:$B,$B161,'Ф 2 ИП (С)'!$D:$D,$D161)</f>
        <v>0</v>
      </c>
      <c r="V161" s="540">
        <f>SUMIFS('Ф 2 ИП (С)'!V:V,'Ф 2 ИП (С)'!$B:$B,$B161,'Ф 2 ИП (С)'!$D:$D,$D161)</f>
        <v>-3.979039320256561E-13</v>
      </c>
      <c r="W161" s="540">
        <f>SUMIFS('Ф 2 ИП (С)'!W:W,'Ф 2 ИП (С)'!$B:$B,$B161,'Ф 2 ИП (С)'!$D:$D,$D161)</f>
        <v>0</v>
      </c>
      <c r="X161" s="540">
        <f>SUMIFS('Ф 2 ИП (С)'!X:X,'Ф 2 ИП (С)'!$B:$B,$B161,'Ф 2 ИП (С)'!$D:$D,$D161)</f>
        <v>0</v>
      </c>
      <c r="Y161" s="540">
        <f>SUMIFS('Ф 2 ИП (С)'!Y:Y,'Ф 2 ИП (С)'!$B:$B,$B161,'Ф 2 ИП (С)'!$D:$D,$D161)</f>
        <v>0</v>
      </c>
      <c r="Z161" s="540">
        <f>SUMIFS('Ф 2 ИП (С)'!Z:Z,'Ф 2 ИП (С)'!$B:$B,$B161,'Ф 2 ИП (С)'!$D:$D,$D161)</f>
        <v>0</v>
      </c>
      <c r="AA161" s="540">
        <f>SUMIFS('Ф 2 ИП (С)'!AA:AA,'Ф 2 ИП (С)'!$B:$B,$B161,'Ф 2 ИП (С)'!$D:$D,$D161)</f>
        <v>0</v>
      </c>
      <c r="AB161" s="540">
        <f>SUMIFS('Ф 2 ИП (С)'!AB:AB,'Ф 2 ИП (С)'!$B:$B,$B161,'Ф 2 ИП (С)'!$D:$D,$D161)</f>
        <v>0</v>
      </c>
      <c r="AC161" s="540">
        <f>SUMIFS('Ф 2 ИП (С)'!AC:AC,'Ф 2 ИП (С)'!$B:$B,$B161,'Ф 2 ИП (С)'!$D:$D,$D161)</f>
        <v>0</v>
      </c>
      <c r="AD161" s="540">
        <f>SUMIFS('Ф 2 ИП (С)'!AD:AD,'Ф 2 ИП (С)'!$B:$B,$B161,'Ф 2 ИП (С)'!$D:$D,$D161)</f>
        <v>0</v>
      </c>
      <c r="AE161" s="540">
        <f>SUMIFS('Ф 2 ИП (С)'!AE:AE,'Ф 2 ИП (С)'!$B:$B,$B161,'Ф 2 ИП (С)'!$D:$D,$D161)</f>
        <v>0</v>
      </c>
      <c r="AF161" s="540">
        <f>SUMIFS('Ф 2 ИП (С)'!AF:AF,'Ф 2 ИП (С)'!$B:$B,$B161,'Ф 2 ИП (С)'!$D:$D,$D161)</f>
        <v>0</v>
      </c>
      <c r="AG161" s="540">
        <f>SUMIFS('Ф 2 ИП (С)'!AG:AG,'Ф 2 ИП (С)'!$B:$B,$B161,'Ф 2 ИП (С)'!$D:$D,$D161)</f>
        <v>0</v>
      </c>
      <c r="AH161" s="540">
        <f>SUMIFS('Ф 2 ИП (С)'!AH:AH,'Ф 2 ИП (С)'!$B:$B,$B161,'Ф 2 ИП (С)'!$D:$D,$D161)</f>
        <v>0</v>
      </c>
      <c r="AI161" s="540">
        <f>SUMIFS('Ф 2 ИП (С)'!AI:AI,'Ф 2 ИП (С)'!$B:$B,$B161,'Ф 2 ИП (С)'!$D:$D,$D161)</f>
        <v>0</v>
      </c>
      <c r="AJ161" s="540">
        <f>SUMIFS('Ф 2 ИП (С)'!AJ:AJ,'Ф 2 ИП (С)'!$B:$B,$B161,'Ф 2 ИП (С)'!$D:$D,$D161)</f>
        <v>0</v>
      </c>
      <c r="AK161" s="540">
        <f>SUMIFS('Ф 2 ИП (С)'!AK:AK,'Ф 2 ИП (С)'!$B:$B,$B161,'Ф 2 ИП (С)'!$D:$D,$D161)</f>
        <v>0</v>
      </c>
      <c r="AL161" s="540">
        <f>SUMIFS('Ф 2 ИП (С)'!AL:AL,'Ф 2 ИП (С)'!$B:$B,$B161,'Ф 2 ИП (С)'!$D:$D,$D161)</f>
        <v>0</v>
      </c>
      <c r="AM161" s="540">
        <f>SUMIFS('Ф 2 ИП (С)'!AM:AM,'Ф 2 ИП (С)'!$B:$B,$B161,'Ф 2 ИП (С)'!$D:$D,$D161)</f>
        <v>0</v>
      </c>
      <c r="AN161" s="540">
        <f>SUMIFS('Ф 2 ИП (С)'!AN:AN,'Ф 2 ИП (С)'!$B:$B,$B161,'Ф 2 ИП (С)'!$D:$D,$D161)</f>
        <v>0</v>
      </c>
      <c r="AO161" s="624">
        <f>SUMIFS('Ф 2 ИП (С)'!AO:AO,'Ф 2 ИП (С)'!$B:$B,$B161,'Ф 2 ИП (С)'!$D:$D,$D161)</f>
        <v>0</v>
      </c>
      <c r="AP161" s="562"/>
      <c r="AQ161" s="671"/>
    </row>
    <row r="162" spans="1:43" s="217" customFormat="1" ht="45" x14ac:dyDescent="0.2">
      <c r="A162" s="220" t="s">
        <v>1078</v>
      </c>
      <c r="B162" s="216" t="s">
        <v>1079</v>
      </c>
      <c r="C162" s="216" t="s">
        <v>698</v>
      </c>
      <c r="D162" s="216" t="s">
        <v>1080</v>
      </c>
      <c r="E162" s="140" t="s">
        <v>1044</v>
      </c>
      <c r="F162" s="140" t="s">
        <v>74</v>
      </c>
      <c r="G162" s="212">
        <v>1.6</v>
      </c>
      <c r="H162" s="212">
        <v>0.3</v>
      </c>
      <c r="I162" s="544" t="s">
        <v>418</v>
      </c>
      <c r="J162" s="544" t="s">
        <v>626</v>
      </c>
      <c r="K162" s="540">
        <f>SUMIFS('Ф 2 ИП (С)'!K:K,'Ф 2 ИП (С)'!$B:$B,$B162,'Ф 2 ИП (С)'!$D:$D,$D162)</f>
        <v>7718.2992456560232</v>
      </c>
      <c r="L162" s="540">
        <f>SUMIFS('Ф 2 ИП (С)'!L:L,'Ф 2 ИП (С)'!$B:$B,$B162,'Ф 2 ИП (С)'!$D:$D,$D162)</f>
        <v>6438.75</v>
      </c>
      <c r="M162" s="540">
        <f>SUMIFS('Ф 2 ИП (С)'!M:M,'Ф 2 ИП (С)'!$B:$B,$B162,'Ф 2 ИП (С)'!$D:$D,$D162)</f>
        <v>0</v>
      </c>
      <c r="N162" s="540">
        <f>SUMIFS('Ф 2 ИП (С)'!N:N,'Ф 2 ИП (С)'!$B:$B,$B162,'Ф 2 ИП (С)'!$D:$D,$D162)</f>
        <v>0</v>
      </c>
      <c r="O162" s="540">
        <f>SUMIFS('Ф 2 ИП (С)'!O:O,'Ф 2 ИП (С)'!$B:$B,$B162,'Ф 2 ИП (С)'!$D:$D,$D162)</f>
        <v>729.89670000000001</v>
      </c>
      <c r="P162" s="540">
        <f>SUMIFS('Ф 2 ИП (С)'!P:P,'Ф 2 ИП (С)'!$B:$B,$B162,'Ф 2 ИП (С)'!$D:$D,$D162)</f>
        <v>0</v>
      </c>
      <c r="Q162" s="540">
        <f>SUMIFS('Ф 2 ИП (С)'!Q:Q,'Ф 2 ИП (С)'!$B:$B,$B162,'Ф 2 ИП (С)'!$D:$D,$D162)</f>
        <v>0</v>
      </c>
      <c r="R162" s="540">
        <f>SUMIFS('Ф 2 ИП (С)'!R:R,'Ф 2 ИП (С)'!$B:$B,$B162,'Ф 2 ИП (С)'!$D:$D,$D162)</f>
        <v>6582.9690960354847</v>
      </c>
      <c r="S162" s="540">
        <f>SUMIFS('Ф 2 ИП (С)'!S:S,'Ф 2 ИП (С)'!$B:$B,$B162,'Ф 2 ИП (С)'!$D:$D,$D162)</f>
        <v>405.4334496205384</v>
      </c>
      <c r="T162" s="540">
        <f>SUMIFS('Ф 2 ИП (С)'!T:T,'Ф 2 ИП (С)'!$B:$B,$B162,'Ф 2 ИП (С)'!$D:$D,$D162)</f>
        <v>0</v>
      </c>
      <c r="U162" s="540">
        <f>SUMIFS('Ф 2 ИП (С)'!U:U,'Ф 2 ИП (С)'!$B:$B,$B162,'Ф 2 ИП (С)'!$D:$D,$D162)</f>
        <v>0</v>
      </c>
      <c r="V162" s="540">
        <f>SUMIFS('Ф 2 ИП (С)'!V:V,'Ф 2 ИП (С)'!$B:$B,$B162,'Ф 2 ИП (С)'!$D:$D,$D162)</f>
        <v>-5.6843418860808015E-14</v>
      </c>
      <c r="W162" s="540">
        <f>SUMIFS('Ф 2 ИП (С)'!W:W,'Ф 2 ИП (С)'!$B:$B,$B162,'Ф 2 ИП (С)'!$D:$D,$D162)</f>
        <v>0</v>
      </c>
      <c r="X162" s="540">
        <f>SUMIFS('Ф 2 ИП (С)'!X:X,'Ф 2 ИП (С)'!$B:$B,$B162,'Ф 2 ИП (С)'!$D:$D,$D162)</f>
        <v>0</v>
      </c>
      <c r="Y162" s="540">
        <f>SUMIFS('Ф 2 ИП (С)'!Y:Y,'Ф 2 ИП (С)'!$B:$B,$B162,'Ф 2 ИП (С)'!$D:$D,$D162)</f>
        <v>0</v>
      </c>
      <c r="Z162" s="540">
        <f>SUMIFS('Ф 2 ИП (С)'!Z:Z,'Ф 2 ИП (С)'!$B:$B,$B162,'Ф 2 ИП (С)'!$D:$D,$D162)</f>
        <v>0</v>
      </c>
      <c r="AA162" s="540">
        <f>SUMIFS('Ф 2 ИП (С)'!AA:AA,'Ф 2 ИП (С)'!$B:$B,$B162,'Ф 2 ИП (С)'!$D:$D,$D162)</f>
        <v>0</v>
      </c>
      <c r="AB162" s="540">
        <f>SUMIFS('Ф 2 ИП (С)'!AB:AB,'Ф 2 ИП (С)'!$B:$B,$B162,'Ф 2 ИП (С)'!$D:$D,$D162)</f>
        <v>0</v>
      </c>
      <c r="AC162" s="540">
        <f>SUMIFS('Ф 2 ИП (С)'!AC:AC,'Ф 2 ИП (С)'!$B:$B,$B162,'Ф 2 ИП (С)'!$D:$D,$D162)</f>
        <v>0</v>
      </c>
      <c r="AD162" s="540">
        <f>SUMIFS('Ф 2 ИП (С)'!AD:AD,'Ф 2 ИП (С)'!$B:$B,$B162,'Ф 2 ИП (С)'!$D:$D,$D162)</f>
        <v>0</v>
      </c>
      <c r="AE162" s="540">
        <f>SUMIFS('Ф 2 ИП (С)'!AE:AE,'Ф 2 ИП (С)'!$B:$B,$B162,'Ф 2 ИП (С)'!$D:$D,$D162)</f>
        <v>0</v>
      </c>
      <c r="AF162" s="540">
        <f>SUMIFS('Ф 2 ИП (С)'!AF:AF,'Ф 2 ИП (С)'!$B:$B,$B162,'Ф 2 ИП (С)'!$D:$D,$D162)</f>
        <v>0</v>
      </c>
      <c r="AG162" s="540">
        <f>SUMIFS('Ф 2 ИП (С)'!AG:AG,'Ф 2 ИП (С)'!$B:$B,$B162,'Ф 2 ИП (С)'!$D:$D,$D162)</f>
        <v>0</v>
      </c>
      <c r="AH162" s="540">
        <f>SUMIFS('Ф 2 ИП (С)'!AH:AH,'Ф 2 ИП (С)'!$B:$B,$B162,'Ф 2 ИП (С)'!$D:$D,$D162)</f>
        <v>0</v>
      </c>
      <c r="AI162" s="540">
        <f>SUMIFS('Ф 2 ИП (С)'!AI:AI,'Ф 2 ИП (С)'!$B:$B,$B162,'Ф 2 ИП (С)'!$D:$D,$D162)</f>
        <v>0</v>
      </c>
      <c r="AJ162" s="540">
        <f>SUMIFS('Ф 2 ИП (С)'!AJ:AJ,'Ф 2 ИП (С)'!$B:$B,$B162,'Ф 2 ИП (С)'!$D:$D,$D162)</f>
        <v>0</v>
      </c>
      <c r="AK162" s="540">
        <f>SUMIFS('Ф 2 ИП (С)'!AK:AK,'Ф 2 ИП (С)'!$B:$B,$B162,'Ф 2 ИП (С)'!$D:$D,$D162)</f>
        <v>0</v>
      </c>
      <c r="AL162" s="540">
        <f>SUMIFS('Ф 2 ИП (С)'!AL:AL,'Ф 2 ИП (С)'!$B:$B,$B162,'Ф 2 ИП (С)'!$D:$D,$D162)</f>
        <v>0</v>
      </c>
      <c r="AM162" s="540">
        <f>SUMIFS('Ф 2 ИП (С)'!AM:AM,'Ф 2 ИП (С)'!$B:$B,$B162,'Ф 2 ИП (С)'!$D:$D,$D162)</f>
        <v>0</v>
      </c>
      <c r="AN162" s="540">
        <f>SUMIFS('Ф 2 ИП (С)'!AN:AN,'Ф 2 ИП (С)'!$B:$B,$B162,'Ф 2 ИП (С)'!$D:$D,$D162)</f>
        <v>0</v>
      </c>
      <c r="AO162" s="624">
        <f>SUMIFS('Ф 2 ИП (С)'!AO:AO,'Ф 2 ИП (С)'!$B:$B,$B162,'Ф 2 ИП (С)'!$D:$D,$D162)</f>
        <v>0</v>
      </c>
      <c r="AP162" s="562"/>
      <c r="AQ162" s="671"/>
    </row>
    <row r="163" spans="1:43" s="217" customFormat="1" ht="45" x14ac:dyDescent="0.2">
      <c r="A163" s="220" t="s">
        <v>1081</v>
      </c>
      <c r="B163" s="216" t="s">
        <v>1082</v>
      </c>
      <c r="C163" s="216" t="s">
        <v>698</v>
      </c>
      <c r="D163" s="216" t="s">
        <v>1083</v>
      </c>
      <c r="E163" s="140" t="s">
        <v>1044</v>
      </c>
      <c r="F163" s="140" t="s">
        <v>74</v>
      </c>
      <c r="G163" s="212">
        <v>5.2</v>
      </c>
      <c r="H163" s="212">
        <v>2.5</v>
      </c>
      <c r="I163" s="544" t="s">
        <v>418</v>
      </c>
      <c r="J163" s="544" t="s">
        <v>626</v>
      </c>
      <c r="K163" s="540">
        <f>SUMIFS('Ф 2 ИП (С)'!K:K,'Ф 2 ИП (С)'!$B:$B,$B163,'Ф 2 ИП (С)'!$D:$D,$D163)</f>
        <v>44181.265054438314</v>
      </c>
      <c r="L163" s="540">
        <f>SUMIFS('Ф 2 ИП (С)'!L:L,'Ф 2 ИП (С)'!$B:$B,$B163,'Ф 2 ИП (С)'!$D:$D,$D163)</f>
        <v>36856.839999999997</v>
      </c>
      <c r="M163" s="540">
        <f>SUMIFS('Ф 2 ИП (С)'!M:M,'Ф 2 ИП (С)'!$B:$B,$B163,'Ф 2 ИП (С)'!$D:$D,$D163)</f>
        <v>0</v>
      </c>
      <c r="N163" s="540">
        <f>SUMIFS('Ф 2 ИП (С)'!N:N,'Ф 2 ИП (С)'!$B:$B,$B163,'Ф 2 ИП (С)'!$D:$D,$D163)</f>
        <v>0</v>
      </c>
      <c r="O163" s="540">
        <f>SUMIFS('Ф 2 ИП (С)'!O:O,'Ф 2 ИП (С)'!$B:$B,$B163,'Ф 2 ИП (С)'!$D:$D,$D163)</f>
        <v>4178.0913823999999</v>
      </c>
      <c r="P163" s="540">
        <f>SUMIFS('Ф 2 ИП (С)'!P:P,'Ф 2 ИП (С)'!$B:$B,$B163,'Ф 2 ИП (С)'!$D:$D,$D163)</f>
        <v>0</v>
      </c>
      <c r="Q163" s="540">
        <f>SUMIFS('Ф 2 ИП (С)'!Q:Q,'Ф 2 ИП (С)'!$B:$B,$B163,'Ф 2 ИП (С)'!$D:$D,$D163)</f>
        <v>0</v>
      </c>
      <c r="R163" s="540">
        <f>SUMIFS('Ф 2 ИП (С)'!R:R,'Ф 2 ИП (С)'!$B:$B,$B163,'Ф 2 ИП (С)'!$D:$D,$D163)</f>
        <v>37682.382247722686</v>
      </c>
      <c r="S163" s="540">
        <f>SUMIFS('Ф 2 ИП (С)'!S:S,'Ф 2 ИП (С)'!$B:$B,$B163,'Ф 2 ИП (С)'!$D:$D,$D163)</f>
        <v>2320.791424315627</v>
      </c>
      <c r="T163" s="540">
        <f>SUMIFS('Ф 2 ИП (С)'!T:T,'Ф 2 ИП (С)'!$B:$B,$B163,'Ф 2 ИП (С)'!$D:$D,$D163)</f>
        <v>0</v>
      </c>
      <c r="U163" s="540">
        <f>SUMIFS('Ф 2 ИП (С)'!U:U,'Ф 2 ИП (С)'!$B:$B,$B163,'Ф 2 ИП (С)'!$D:$D,$D163)</f>
        <v>0</v>
      </c>
      <c r="V163" s="540">
        <f>SUMIFS('Ф 2 ИП (С)'!V:V,'Ф 2 ИП (С)'!$B:$B,$B163,'Ф 2 ИП (С)'!$D:$D,$D163)</f>
        <v>-4.5474735088646412E-13</v>
      </c>
      <c r="W163" s="540">
        <f>SUMIFS('Ф 2 ИП (С)'!W:W,'Ф 2 ИП (С)'!$B:$B,$B163,'Ф 2 ИП (С)'!$D:$D,$D163)</f>
        <v>0</v>
      </c>
      <c r="X163" s="540">
        <f>SUMIFS('Ф 2 ИП (С)'!X:X,'Ф 2 ИП (С)'!$B:$B,$B163,'Ф 2 ИП (С)'!$D:$D,$D163)</f>
        <v>0</v>
      </c>
      <c r="Y163" s="540">
        <f>SUMIFS('Ф 2 ИП (С)'!Y:Y,'Ф 2 ИП (С)'!$B:$B,$B163,'Ф 2 ИП (С)'!$D:$D,$D163)</f>
        <v>0</v>
      </c>
      <c r="Z163" s="540">
        <f>SUMIFS('Ф 2 ИП (С)'!Z:Z,'Ф 2 ИП (С)'!$B:$B,$B163,'Ф 2 ИП (С)'!$D:$D,$D163)</f>
        <v>0</v>
      </c>
      <c r="AA163" s="540">
        <f>SUMIFS('Ф 2 ИП (С)'!AA:AA,'Ф 2 ИП (С)'!$B:$B,$B163,'Ф 2 ИП (С)'!$D:$D,$D163)</f>
        <v>0</v>
      </c>
      <c r="AB163" s="540">
        <f>SUMIFS('Ф 2 ИП (С)'!AB:AB,'Ф 2 ИП (С)'!$B:$B,$B163,'Ф 2 ИП (С)'!$D:$D,$D163)</f>
        <v>0</v>
      </c>
      <c r="AC163" s="540">
        <f>SUMIFS('Ф 2 ИП (С)'!AC:AC,'Ф 2 ИП (С)'!$B:$B,$B163,'Ф 2 ИП (С)'!$D:$D,$D163)</f>
        <v>0</v>
      </c>
      <c r="AD163" s="540">
        <f>SUMIFS('Ф 2 ИП (С)'!AD:AD,'Ф 2 ИП (С)'!$B:$B,$B163,'Ф 2 ИП (С)'!$D:$D,$D163)</f>
        <v>0</v>
      </c>
      <c r="AE163" s="540">
        <f>SUMIFS('Ф 2 ИП (С)'!AE:AE,'Ф 2 ИП (С)'!$B:$B,$B163,'Ф 2 ИП (С)'!$D:$D,$D163)</f>
        <v>0</v>
      </c>
      <c r="AF163" s="540">
        <f>SUMIFS('Ф 2 ИП (С)'!AF:AF,'Ф 2 ИП (С)'!$B:$B,$B163,'Ф 2 ИП (С)'!$D:$D,$D163)</f>
        <v>0</v>
      </c>
      <c r="AG163" s="540">
        <f>SUMIFS('Ф 2 ИП (С)'!AG:AG,'Ф 2 ИП (С)'!$B:$B,$B163,'Ф 2 ИП (С)'!$D:$D,$D163)</f>
        <v>0</v>
      </c>
      <c r="AH163" s="540">
        <f>SUMIFS('Ф 2 ИП (С)'!AH:AH,'Ф 2 ИП (С)'!$B:$B,$B163,'Ф 2 ИП (С)'!$D:$D,$D163)</f>
        <v>0</v>
      </c>
      <c r="AI163" s="540">
        <f>SUMIFS('Ф 2 ИП (С)'!AI:AI,'Ф 2 ИП (С)'!$B:$B,$B163,'Ф 2 ИП (С)'!$D:$D,$D163)</f>
        <v>0</v>
      </c>
      <c r="AJ163" s="540">
        <f>SUMIFS('Ф 2 ИП (С)'!AJ:AJ,'Ф 2 ИП (С)'!$B:$B,$B163,'Ф 2 ИП (С)'!$D:$D,$D163)</f>
        <v>0</v>
      </c>
      <c r="AK163" s="540">
        <f>SUMIFS('Ф 2 ИП (С)'!AK:AK,'Ф 2 ИП (С)'!$B:$B,$B163,'Ф 2 ИП (С)'!$D:$D,$D163)</f>
        <v>0</v>
      </c>
      <c r="AL163" s="540">
        <f>SUMIFS('Ф 2 ИП (С)'!AL:AL,'Ф 2 ИП (С)'!$B:$B,$B163,'Ф 2 ИП (С)'!$D:$D,$D163)</f>
        <v>0</v>
      </c>
      <c r="AM163" s="540">
        <f>SUMIFS('Ф 2 ИП (С)'!AM:AM,'Ф 2 ИП (С)'!$B:$B,$B163,'Ф 2 ИП (С)'!$D:$D,$D163)</f>
        <v>0</v>
      </c>
      <c r="AN163" s="540">
        <f>SUMIFS('Ф 2 ИП (С)'!AN:AN,'Ф 2 ИП (С)'!$B:$B,$B163,'Ф 2 ИП (С)'!$D:$D,$D163)</f>
        <v>0</v>
      </c>
      <c r="AO163" s="624">
        <f>SUMIFS('Ф 2 ИП (С)'!AO:AO,'Ф 2 ИП (С)'!$B:$B,$B163,'Ф 2 ИП (С)'!$D:$D,$D163)</f>
        <v>0</v>
      </c>
      <c r="AP163" s="562"/>
      <c r="AQ163" s="671"/>
    </row>
    <row r="164" spans="1:43" s="217" customFormat="1" ht="45" x14ac:dyDescent="0.2">
      <c r="A164" s="220" t="s">
        <v>1084</v>
      </c>
      <c r="B164" s="216" t="s">
        <v>1085</v>
      </c>
      <c r="C164" s="216" t="s">
        <v>698</v>
      </c>
      <c r="D164" s="216" t="s">
        <v>1086</v>
      </c>
      <c r="E164" s="140" t="s">
        <v>1044</v>
      </c>
      <c r="F164" s="140" t="s">
        <v>74</v>
      </c>
      <c r="G164" s="212">
        <v>0.6</v>
      </c>
      <c r="H164" s="212">
        <v>0.4</v>
      </c>
      <c r="I164" s="544" t="s">
        <v>418</v>
      </c>
      <c r="J164" s="544" t="s">
        <v>625</v>
      </c>
      <c r="K164" s="540">
        <f>SUMIFS('Ф 2 ИП (С)'!K:K,'Ф 2 ИП (С)'!$B:$B,$B164,'Ф 2 ИП (С)'!$D:$D,$D164)</f>
        <v>25522.934824291871</v>
      </c>
      <c r="L164" s="540">
        <f>SUMIFS('Ф 2 ИП (С)'!L:L,'Ф 2 ИП (С)'!$B:$B,$B164,'Ф 2 ИП (С)'!$D:$D,$D164)</f>
        <v>22397.89</v>
      </c>
      <c r="M164" s="540">
        <f>SUMIFS('Ф 2 ИП (С)'!M:M,'Ф 2 ИП (С)'!$B:$B,$B164,'Ф 2 ИП (С)'!$D:$D,$D164)</f>
        <v>0</v>
      </c>
      <c r="N164" s="540">
        <f>SUMIFS('Ф 2 ИП (С)'!N:N,'Ф 2 ИП (С)'!$B:$B,$B164,'Ф 2 ИП (С)'!$D:$D,$D164)</f>
        <v>0</v>
      </c>
      <c r="O164" s="540">
        <f>SUMIFS('Ф 2 ИП (С)'!O:O,'Ф 2 ИП (С)'!$B:$B,$B164,'Ф 2 ИП (С)'!$D:$D,$D164)</f>
        <v>2304.2949232000001</v>
      </c>
      <c r="P164" s="540">
        <f>SUMIFS('Ф 2 ИП (С)'!P:P,'Ф 2 ИП (С)'!$B:$B,$B164,'Ф 2 ИП (С)'!$D:$D,$D164)</f>
        <v>0</v>
      </c>
      <c r="Q164" s="540">
        <f>SUMIFS('Ф 2 ИП (С)'!Q:Q,'Ф 2 ИП (С)'!$B:$B,$B164,'Ф 2 ИП (С)'!$D:$D,$D164)</f>
        <v>21871.606267998108</v>
      </c>
      <c r="R164" s="540">
        <f>SUMIFS('Ф 2 ИП (С)'!R:R,'Ф 2 ИП (С)'!$B:$B,$B164,'Ф 2 ИП (С)'!$D:$D,$D164)</f>
        <v>1347.0336330937657</v>
      </c>
      <c r="S164" s="540">
        <f>SUMIFS('Ф 2 ИП (С)'!S:S,'Ф 2 ИП (С)'!$B:$B,$B164,'Ф 2 ИП (С)'!$D:$D,$D164)</f>
        <v>0</v>
      </c>
      <c r="T164" s="540">
        <f>SUMIFS('Ф 2 ИП (С)'!T:T,'Ф 2 ИП (С)'!$B:$B,$B164,'Ф 2 ИП (С)'!$D:$D,$D164)</f>
        <v>0</v>
      </c>
      <c r="U164" s="540">
        <f>SUMIFS('Ф 2 ИП (С)'!U:U,'Ф 2 ИП (С)'!$B:$B,$B164,'Ф 2 ИП (С)'!$D:$D,$D164)</f>
        <v>0</v>
      </c>
      <c r="V164" s="540">
        <f>SUMIFS('Ф 2 ИП (С)'!V:V,'Ф 2 ИП (С)'!$B:$B,$B164,'Ф 2 ИП (С)'!$D:$D,$D164)</f>
        <v>-1.3642420526593924E-12</v>
      </c>
      <c r="W164" s="540">
        <f>SUMIFS('Ф 2 ИП (С)'!W:W,'Ф 2 ИП (С)'!$B:$B,$B164,'Ф 2 ИП (С)'!$D:$D,$D164)</f>
        <v>0</v>
      </c>
      <c r="X164" s="540">
        <f>SUMIFS('Ф 2 ИП (С)'!X:X,'Ф 2 ИП (С)'!$B:$B,$B164,'Ф 2 ИП (С)'!$D:$D,$D164)</f>
        <v>0</v>
      </c>
      <c r="Y164" s="540">
        <f>SUMIFS('Ф 2 ИП (С)'!Y:Y,'Ф 2 ИП (С)'!$B:$B,$B164,'Ф 2 ИП (С)'!$D:$D,$D164)</f>
        <v>0</v>
      </c>
      <c r="Z164" s="540">
        <f>SUMIFS('Ф 2 ИП (С)'!Z:Z,'Ф 2 ИП (С)'!$B:$B,$B164,'Ф 2 ИП (С)'!$D:$D,$D164)</f>
        <v>0</v>
      </c>
      <c r="AA164" s="540">
        <f>SUMIFS('Ф 2 ИП (С)'!AA:AA,'Ф 2 ИП (С)'!$B:$B,$B164,'Ф 2 ИП (С)'!$D:$D,$D164)</f>
        <v>0</v>
      </c>
      <c r="AB164" s="540">
        <f>SUMIFS('Ф 2 ИП (С)'!AB:AB,'Ф 2 ИП (С)'!$B:$B,$B164,'Ф 2 ИП (С)'!$D:$D,$D164)</f>
        <v>0</v>
      </c>
      <c r="AC164" s="540">
        <f>SUMIFS('Ф 2 ИП (С)'!AC:AC,'Ф 2 ИП (С)'!$B:$B,$B164,'Ф 2 ИП (С)'!$D:$D,$D164)</f>
        <v>0</v>
      </c>
      <c r="AD164" s="540">
        <f>SUMIFS('Ф 2 ИП (С)'!AD:AD,'Ф 2 ИП (С)'!$B:$B,$B164,'Ф 2 ИП (С)'!$D:$D,$D164)</f>
        <v>0</v>
      </c>
      <c r="AE164" s="540">
        <f>SUMIFS('Ф 2 ИП (С)'!AE:AE,'Ф 2 ИП (С)'!$B:$B,$B164,'Ф 2 ИП (С)'!$D:$D,$D164)</f>
        <v>0</v>
      </c>
      <c r="AF164" s="540">
        <f>SUMIFS('Ф 2 ИП (С)'!AF:AF,'Ф 2 ИП (С)'!$B:$B,$B164,'Ф 2 ИП (С)'!$D:$D,$D164)</f>
        <v>0</v>
      </c>
      <c r="AG164" s="540">
        <f>SUMIFS('Ф 2 ИП (С)'!AG:AG,'Ф 2 ИП (С)'!$B:$B,$B164,'Ф 2 ИП (С)'!$D:$D,$D164)</f>
        <v>0</v>
      </c>
      <c r="AH164" s="540">
        <f>SUMIFS('Ф 2 ИП (С)'!AH:AH,'Ф 2 ИП (С)'!$B:$B,$B164,'Ф 2 ИП (С)'!$D:$D,$D164)</f>
        <v>0</v>
      </c>
      <c r="AI164" s="540">
        <f>SUMIFS('Ф 2 ИП (С)'!AI:AI,'Ф 2 ИП (С)'!$B:$B,$B164,'Ф 2 ИП (С)'!$D:$D,$D164)</f>
        <v>0</v>
      </c>
      <c r="AJ164" s="540">
        <f>SUMIFS('Ф 2 ИП (С)'!AJ:AJ,'Ф 2 ИП (С)'!$B:$B,$B164,'Ф 2 ИП (С)'!$D:$D,$D164)</f>
        <v>0</v>
      </c>
      <c r="AK164" s="540">
        <f>SUMIFS('Ф 2 ИП (С)'!AK:AK,'Ф 2 ИП (С)'!$B:$B,$B164,'Ф 2 ИП (С)'!$D:$D,$D164)</f>
        <v>0</v>
      </c>
      <c r="AL164" s="540">
        <f>SUMIFS('Ф 2 ИП (С)'!AL:AL,'Ф 2 ИП (С)'!$B:$B,$B164,'Ф 2 ИП (С)'!$D:$D,$D164)</f>
        <v>0</v>
      </c>
      <c r="AM164" s="540">
        <f>SUMIFS('Ф 2 ИП (С)'!AM:AM,'Ф 2 ИП (С)'!$B:$B,$B164,'Ф 2 ИП (С)'!$D:$D,$D164)</f>
        <v>0</v>
      </c>
      <c r="AN164" s="540">
        <f>SUMIFS('Ф 2 ИП (С)'!AN:AN,'Ф 2 ИП (С)'!$B:$B,$B164,'Ф 2 ИП (С)'!$D:$D,$D164)</f>
        <v>0</v>
      </c>
      <c r="AO164" s="624">
        <f>SUMIFS('Ф 2 ИП (С)'!AO:AO,'Ф 2 ИП (С)'!$B:$B,$B164,'Ф 2 ИП (С)'!$D:$D,$D164)</f>
        <v>0</v>
      </c>
      <c r="AP164" s="562"/>
      <c r="AQ164" s="671"/>
    </row>
    <row r="165" spans="1:43" s="217" customFormat="1" ht="45" x14ac:dyDescent="0.2">
      <c r="A165" s="212" t="s">
        <v>1220</v>
      </c>
      <c r="B165" s="216" t="s">
        <v>1221</v>
      </c>
      <c r="C165" s="216" t="s">
        <v>698</v>
      </c>
      <c r="D165" s="216" t="s">
        <v>1222</v>
      </c>
      <c r="E165" s="140" t="s">
        <v>1044</v>
      </c>
      <c r="F165" s="140" t="s">
        <v>74</v>
      </c>
      <c r="G165" s="212">
        <v>20.64</v>
      </c>
      <c r="H165" s="212">
        <v>28.2</v>
      </c>
      <c r="I165" s="544" t="s">
        <v>418</v>
      </c>
      <c r="J165" s="544" t="s">
        <v>518</v>
      </c>
      <c r="K165" s="540">
        <f>SUMIFS('Ф 2 ИП (С)'!K:K,'Ф 2 ИП (С)'!$B:$B,$B165,'Ф 2 ИП (С)'!$D:$D,$D165)</f>
        <v>115308.67003614</v>
      </c>
      <c r="L165" s="540">
        <f>SUMIFS('Ф 2 ИП (С)'!L:L,'Ф 2 ИП (С)'!$B:$B,$B165,'Ф 2 ИП (С)'!$D:$D,$D165)</f>
        <v>106469.37</v>
      </c>
      <c r="M165" s="540">
        <f>SUMIFS('Ф 2 ИП (С)'!M:M,'Ф 2 ИП (С)'!$B:$B,$B165,'Ф 2 ИП (С)'!$D:$D,$D165)</f>
        <v>0</v>
      </c>
      <c r="N165" s="540">
        <f>SUMIFS('Ф 2 ИП (С)'!N:N,'Ф 2 ИП (С)'!$B:$B,$B165,'Ф 2 ИП (С)'!$D:$D,$D165)</f>
        <v>0</v>
      </c>
      <c r="O165" s="540">
        <f>SUMIFS('Ф 2 ИП (С)'!O:O,'Ф 2 ИП (С)'!$B:$B,$B165,'Ф 2 ИП (С)'!$D:$D,$D165)</f>
        <v>27690.5537496</v>
      </c>
      <c r="P165" s="540">
        <f>SUMIFS('Ф 2 ИП (С)'!P:P,'Ф 2 ИП (С)'!$B:$B,$B165,'Ф 2 ИП (С)'!$D:$D,$D165)</f>
        <v>87618.116286539997</v>
      </c>
      <c r="Q165" s="540">
        <f>SUMIFS('Ф 2 ИП (С)'!Q:Q,'Ф 2 ИП (С)'!$B:$B,$B165,'Ф 2 ИП (С)'!$D:$D,$D165)</f>
        <v>0</v>
      </c>
      <c r="R165" s="540">
        <f>SUMIFS('Ф 2 ИП (С)'!R:R,'Ф 2 ИП (С)'!$B:$B,$B165,'Ф 2 ИП (С)'!$D:$D,$D165)</f>
        <v>0</v>
      </c>
      <c r="S165" s="540">
        <f>SUMIFS('Ф 2 ИП (С)'!S:S,'Ф 2 ИП (С)'!$B:$B,$B165,'Ф 2 ИП (С)'!$D:$D,$D165)</f>
        <v>0</v>
      </c>
      <c r="T165" s="540">
        <f>SUMIFS('Ф 2 ИП (С)'!T:T,'Ф 2 ИП (С)'!$B:$B,$B165,'Ф 2 ИП (С)'!$D:$D,$D165)</f>
        <v>0</v>
      </c>
      <c r="U165" s="540">
        <f>SUMIFS('Ф 2 ИП (С)'!U:U,'Ф 2 ИП (С)'!$B:$B,$B165,'Ф 2 ИП (С)'!$D:$D,$D165)</f>
        <v>0</v>
      </c>
      <c r="V165" s="540">
        <f>SUMIFS('Ф 2 ИП (С)'!V:V,'Ф 2 ИП (С)'!$B:$B,$B165,'Ф 2 ИП (С)'!$D:$D,$D165)</f>
        <v>0</v>
      </c>
      <c r="W165" s="540">
        <f>SUMIFS('Ф 2 ИП (С)'!W:W,'Ф 2 ИП (С)'!$B:$B,$B165,'Ф 2 ИП (С)'!$D:$D,$D165)</f>
        <v>0</v>
      </c>
      <c r="X165" s="540">
        <f>SUMIFS('Ф 2 ИП (С)'!X:X,'Ф 2 ИП (С)'!$B:$B,$B165,'Ф 2 ИП (С)'!$D:$D,$D165)</f>
        <v>0</v>
      </c>
      <c r="Y165" s="540">
        <f>SUMIFS('Ф 2 ИП (С)'!Y:Y,'Ф 2 ИП (С)'!$B:$B,$B165,'Ф 2 ИП (С)'!$D:$D,$D165)</f>
        <v>0</v>
      </c>
      <c r="Z165" s="540">
        <f>SUMIFS('Ф 2 ИП (С)'!Z:Z,'Ф 2 ИП (С)'!$B:$B,$B165,'Ф 2 ИП (С)'!$D:$D,$D165)</f>
        <v>0</v>
      </c>
      <c r="AA165" s="540">
        <f>SUMIFS('Ф 2 ИП (С)'!AA:AA,'Ф 2 ИП (С)'!$B:$B,$B165,'Ф 2 ИП (С)'!$D:$D,$D165)</f>
        <v>0</v>
      </c>
      <c r="AB165" s="540">
        <f>SUMIFS('Ф 2 ИП (С)'!AB:AB,'Ф 2 ИП (С)'!$B:$B,$B165,'Ф 2 ИП (С)'!$D:$D,$D165)</f>
        <v>0</v>
      </c>
      <c r="AC165" s="540">
        <f>SUMIFS('Ф 2 ИП (С)'!AC:AC,'Ф 2 ИП (С)'!$B:$B,$B165,'Ф 2 ИП (С)'!$D:$D,$D165)</f>
        <v>0</v>
      </c>
      <c r="AD165" s="540">
        <f>SUMIFS('Ф 2 ИП (С)'!AD:AD,'Ф 2 ИП (С)'!$B:$B,$B165,'Ф 2 ИП (С)'!$D:$D,$D165)</f>
        <v>0</v>
      </c>
      <c r="AE165" s="540">
        <f>SUMIFS('Ф 2 ИП (С)'!AE:AE,'Ф 2 ИП (С)'!$B:$B,$B165,'Ф 2 ИП (С)'!$D:$D,$D165)</f>
        <v>0</v>
      </c>
      <c r="AF165" s="540">
        <f>SUMIFS('Ф 2 ИП (С)'!AF:AF,'Ф 2 ИП (С)'!$B:$B,$B165,'Ф 2 ИП (С)'!$D:$D,$D165)</f>
        <v>0</v>
      </c>
      <c r="AG165" s="540">
        <f>SUMIFS('Ф 2 ИП (С)'!AG:AG,'Ф 2 ИП (С)'!$B:$B,$B165,'Ф 2 ИП (С)'!$D:$D,$D165)</f>
        <v>0</v>
      </c>
      <c r="AH165" s="540">
        <f>SUMIFS('Ф 2 ИП (С)'!AH:AH,'Ф 2 ИП (С)'!$B:$B,$B165,'Ф 2 ИП (С)'!$D:$D,$D165)</f>
        <v>0</v>
      </c>
      <c r="AI165" s="540">
        <f>SUMIFS('Ф 2 ИП (С)'!AI:AI,'Ф 2 ИП (С)'!$B:$B,$B165,'Ф 2 ИП (С)'!$D:$D,$D165)</f>
        <v>0</v>
      </c>
      <c r="AJ165" s="540">
        <f>SUMIFS('Ф 2 ИП (С)'!AJ:AJ,'Ф 2 ИП (С)'!$B:$B,$B165,'Ф 2 ИП (С)'!$D:$D,$D165)</f>
        <v>0</v>
      </c>
      <c r="AK165" s="540">
        <f>SUMIFS('Ф 2 ИП (С)'!AK:AK,'Ф 2 ИП (С)'!$B:$B,$B165,'Ф 2 ИП (С)'!$D:$D,$D165)</f>
        <v>0</v>
      </c>
      <c r="AL165" s="540">
        <f>SUMIFS('Ф 2 ИП (С)'!AL:AL,'Ф 2 ИП (С)'!$B:$B,$B165,'Ф 2 ИП (С)'!$D:$D,$D165)</f>
        <v>0</v>
      </c>
      <c r="AM165" s="540">
        <f>SUMIFS('Ф 2 ИП (С)'!AM:AM,'Ф 2 ИП (С)'!$B:$B,$B165,'Ф 2 ИП (С)'!$D:$D,$D165)</f>
        <v>0</v>
      </c>
      <c r="AN165" s="540">
        <f>SUMIFS('Ф 2 ИП (С)'!AN:AN,'Ф 2 ИП (С)'!$B:$B,$B165,'Ф 2 ИП (С)'!$D:$D,$D165)</f>
        <v>0</v>
      </c>
      <c r="AO165" s="624">
        <f>SUMIFS('Ф 2 ИП (С)'!AO:AO,'Ф 2 ИП (С)'!$B:$B,$B165,'Ф 2 ИП (С)'!$D:$D,$D165)</f>
        <v>0</v>
      </c>
      <c r="AP165" s="562"/>
      <c r="AQ165" s="671"/>
    </row>
    <row r="166" spans="1:43" s="217" customFormat="1" ht="45" x14ac:dyDescent="0.2">
      <c r="A166" s="212" t="s">
        <v>1209</v>
      </c>
      <c r="B166" s="216" t="s">
        <v>1218</v>
      </c>
      <c r="C166" s="216" t="s">
        <v>698</v>
      </c>
      <c r="D166" s="216" t="s">
        <v>1218</v>
      </c>
      <c r="E166" s="140" t="s">
        <v>1044</v>
      </c>
      <c r="F166" s="140" t="s">
        <v>74</v>
      </c>
      <c r="G166" s="212">
        <v>1.1000000000000001</v>
      </c>
      <c r="H166" s="212">
        <v>0.3</v>
      </c>
      <c r="I166" s="544" t="s">
        <v>418</v>
      </c>
      <c r="J166" s="544" t="s">
        <v>625</v>
      </c>
      <c r="K166" s="540">
        <f>N166+O166+Q166+R166</f>
        <v>20440.326711740508</v>
      </c>
      <c r="L166" s="540">
        <f>SUMIFS('Ф 2 ИП (С)'!L:L,'Ф 2 ИП (С)'!$B:$B,$B166,'Ф 2 ИП (С)'!$D:$D,$D166)</f>
        <v>17937.599999999999</v>
      </c>
      <c r="M166" s="540">
        <f>SUMIFS('Ф 2 ИП (С)'!M:M,'Ф 2 ИП (С)'!$B:$B,$B166,'Ф 2 ИП (С)'!$D:$D,$D166)</f>
        <v>0</v>
      </c>
      <c r="N166" s="540">
        <v>0</v>
      </c>
      <c r="O166" s="540">
        <v>1845.42</v>
      </c>
      <c r="P166" s="540">
        <v>0</v>
      </c>
      <c r="Q166" s="540">
        <v>17516.119803822719</v>
      </c>
      <c r="R166" s="540">
        <v>1078.7869079177874</v>
      </c>
      <c r="S166" s="540">
        <f>SUMIFS('Ф 2 ИП (С)'!S:S,'Ф 2 ИП (С)'!$B:$B,$B166,'Ф 2 ИП (С)'!$D:$D,$D166)</f>
        <v>0</v>
      </c>
      <c r="T166" s="540">
        <f>SUMIFS('Ф 2 ИП (С)'!T:T,'Ф 2 ИП (С)'!$B:$B,$B166,'Ф 2 ИП (С)'!$D:$D,$D166)</f>
        <v>0</v>
      </c>
      <c r="U166" s="540">
        <f>SUMIFS('Ф 2 ИП (С)'!U:U,'Ф 2 ИП (С)'!$B:$B,$B166,'Ф 2 ИП (С)'!$D:$D,$D166)</f>
        <v>0</v>
      </c>
      <c r="V166" s="540">
        <f>SUMIFS('Ф 2 ИП (С)'!V:V,'Ф 2 ИП (С)'!$B:$B,$B166,'Ф 2 ИП (С)'!$D:$D,$D166)</f>
        <v>-2.2737367544323206E-13</v>
      </c>
      <c r="W166" s="540">
        <f>SUMIFS('Ф 2 ИП (С)'!W:W,'Ф 2 ИП (С)'!$B:$B,$B166,'Ф 2 ИП (С)'!$D:$D,$D166)</f>
        <v>0</v>
      </c>
      <c r="X166" s="540">
        <f>SUMIFS('Ф 2 ИП (С)'!X:X,'Ф 2 ИП (С)'!$B:$B,$B166,'Ф 2 ИП (С)'!$D:$D,$D166)</f>
        <v>0</v>
      </c>
      <c r="Y166" s="540">
        <f>SUMIFS('Ф 2 ИП (С)'!Y:Y,'Ф 2 ИП (С)'!$B:$B,$B166,'Ф 2 ИП (С)'!$D:$D,$D166)</f>
        <v>0</v>
      </c>
      <c r="Z166" s="540">
        <f>SUMIFS('Ф 2 ИП (С)'!Z:Z,'Ф 2 ИП (С)'!$B:$B,$B166,'Ф 2 ИП (С)'!$D:$D,$D166)</f>
        <v>0</v>
      </c>
      <c r="AA166" s="540">
        <f>SUMIFS('Ф 2 ИП (С)'!AA:AA,'Ф 2 ИП (С)'!$B:$B,$B166,'Ф 2 ИП (С)'!$D:$D,$D166)</f>
        <v>0</v>
      </c>
      <c r="AB166" s="540">
        <f>SUMIFS('Ф 2 ИП (С)'!AB:AB,'Ф 2 ИП (С)'!$B:$B,$B166,'Ф 2 ИП (С)'!$D:$D,$D166)</f>
        <v>0</v>
      </c>
      <c r="AC166" s="540">
        <f>SUMIFS('Ф 2 ИП (С)'!AC:AC,'Ф 2 ИП (С)'!$B:$B,$B166,'Ф 2 ИП (С)'!$D:$D,$D166)</f>
        <v>0</v>
      </c>
      <c r="AD166" s="540">
        <f>SUMIFS('Ф 2 ИП (С)'!AD:AD,'Ф 2 ИП (С)'!$B:$B,$B166,'Ф 2 ИП (С)'!$D:$D,$D166)</f>
        <v>0</v>
      </c>
      <c r="AE166" s="540">
        <f>SUMIFS('Ф 2 ИП (С)'!AE:AE,'Ф 2 ИП (С)'!$B:$B,$B166,'Ф 2 ИП (С)'!$D:$D,$D166)</f>
        <v>0</v>
      </c>
      <c r="AF166" s="540">
        <f>SUMIFS('Ф 2 ИП (С)'!AF:AF,'Ф 2 ИП (С)'!$B:$B,$B166,'Ф 2 ИП (С)'!$D:$D,$D166)</f>
        <v>0</v>
      </c>
      <c r="AG166" s="540">
        <f>SUMIFS('Ф 2 ИП (С)'!AG:AG,'Ф 2 ИП (С)'!$B:$B,$B166,'Ф 2 ИП (С)'!$D:$D,$D166)</f>
        <v>0</v>
      </c>
      <c r="AH166" s="540">
        <f>SUMIFS('Ф 2 ИП (С)'!AH:AH,'Ф 2 ИП (С)'!$B:$B,$B166,'Ф 2 ИП (С)'!$D:$D,$D166)</f>
        <v>0</v>
      </c>
      <c r="AI166" s="540">
        <f>SUMIFS('Ф 2 ИП (С)'!AI:AI,'Ф 2 ИП (С)'!$B:$B,$B166,'Ф 2 ИП (С)'!$D:$D,$D166)</f>
        <v>0</v>
      </c>
      <c r="AJ166" s="540">
        <f>SUMIFS('Ф 2 ИП (С)'!AJ:AJ,'Ф 2 ИП (С)'!$B:$B,$B166,'Ф 2 ИП (С)'!$D:$D,$D166)</f>
        <v>0</v>
      </c>
      <c r="AK166" s="540">
        <f>SUMIFS('Ф 2 ИП (С)'!AK:AK,'Ф 2 ИП (С)'!$B:$B,$B166,'Ф 2 ИП (С)'!$D:$D,$D166)</f>
        <v>0</v>
      </c>
      <c r="AL166" s="540">
        <f>SUMIFS('Ф 2 ИП (С)'!AL:AL,'Ф 2 ИП (С)'!$B:$B,$B166,'Ф 2 ИП (С)'!$D:$D,$D166)</f>
        <v>0</v>
      </c>
      <c r="AM166" s="540">
        <f>SUMIFS('Ф 2 ИП (С)'!AM:AM,'Ф 2 ИП (С)'!$B:$B,$B166,'Ф 2 ИП (С)'!$D:$D,$D166)</f>
        <v>0</v>
      </c>
      <c r="AN166" s="540">
        <f>SUMIFS('Ф 2 ИП (С)'!AN:AN,'Ф 2 ИП (С)'!$B:$B,$B166,'Ф 2 ИП (С)'!$D:$D,$D166)</f>
        <v>0</v>
      </c>
      <c r="AO166" s="624">
        <f>SUMIFS('Ф 2 ИП (С)'!AO:AO,'Ф 2 ИП (С)'!$B:$B,$B166,'Ф 2 ИП (С)'!$D:$D,$D166)</f>
        <v>0</v>
      </c>
      <c r="AP166" s="562"/>
      <c r="AQ166" s="671"/>
    </row>
    <row r="167" spans="1:43" s="217" customFormat="1" ht="45" x14ac:dyDescent="0.2">
      <c r="A167" s="212" t="s">
        <v>1219</v>
      </c>
      <c r="B167" s="216" t="s">
        <v>1262</v>
      </c>
      <c r="C167" s="216" t="s">
        <v>698</v>
      </c>
      <c r="D167" s="216" t="s">
        <v>1263</v>
      </c>
      <c r="E167" s="140" t="s">
        <v>1044</v>
      </c>
      <c r="F167" s="140" t="s">
        <v>74</v>
      </c>
      <c r="G167" s="212">
        <v>12.9</v>
      </c>
      <c r="H167" s="212">
        <v>8.6</v>
      </c>
      <c r="I167" s="544" t="s">
        <v>418</v>
      </c>
      <c r="J167" s="544" t="s">
        <v>518</v>
      </c>
      <c r="K167" s="540">
        <f>SUMIFS('Ф 2 ИП (С)'!K:K,'Ф 2 ИП (С)'!$B:$B,$B167,'Ф 2 ИП (С)'!$D:$D,$D167)</f>
        <v>14865.494990679999</v>
      </c>
      <c r="L167" s="540">
        <f>SUMIFS('Ф 2 ИП (С)'!L:L,'Ф 2 ИП (С)'!$B:$B,$B167,'Ф 2 ИП (С)'!$D:$D,$D167)</f>
        <v>13725.94</v>
      </c>
      <c r="M167" s="540">
        <f>SUMIFS('Ф 2 ИП (С)'!M:M,'Ф 2 ИП (С)'!$B:$B,$B167,'Ф 2 ИП (С)'!$D:$D,$D167)</f>
        <v>0</v>
      </c>
      <c r="N167" s="540">
        <f>SUMIFS('Ф 2 ИП (С)'!N:N,'Ф 2 ИП (С)'!$B:$B,$B167,'Ф 2 ИП (С)'!$D:$D,$D167)</f>
        <v>0</v>
      </c>
      <c r="O167" s="540">
        <f>SUMIFS('Ф 2 ИП (С)'!O:O,'Ф 2 ИП (С)'!$B:$B,$B167,'Ф 2 ИП (С)'!$D:$D,$D167)</f>
        <v>3569.8424752000001</v>
      </c>
      <c r="P167" s="540">
        <f>SUMIFS('Ф 2 ИП (С)'!P:P,'Ф 2 ИП (С)'!$B:$B,$B167,'Ф 2 ИП (С)'!$D:$D,$D167)</f>
        <v>11295.65251548</v>
      </c>
      <c r="Q167" s="540">
        <f>SUMIFS('Ф 2 ИП (С)'!Q:Q,'Ф 2 ИП (С)'!$B:$B,$B167,'Ф 2 ИП (С)'!$D:$D,$D167)</f>
        <v>0</v>
      </c>
      <c r="R167" s="540">
        <f>SUMIFS('Ф 2 ИП (С)'!R:R,'Ф 2 ИП (С)'!$B:$B,$B167,'Ф 2 ИП (С)'!$D:$D,$D167)</f>
        <v>0</v>
      </c>
      <c r="S167" s="540">
        <f>SUMIFS('Ф 2 ИП (С)'!S:S,'Ф 2 ИП (С)'!$B:$B,$B167,'Ф 2 ИП (С)'!$D:$D,$D167)</f>
        <v>0</v>
      </c>
      <c r="T167" s="540">
        <f>SUMIFS('Ф 2 ИП (С)'!T:T,'Ф 2 ИП (С)'!$B:$B,$B167,'Ф 2 ИП (С)'!$D:$D,$D167)</f>
        <v>0</v>
      </c>
      <c r="U167" s="540">
        <f>SUMIFS('Ф 2 ИП (С)'!U:U,'Ф 2 ИП (С)'!$B:$B,$B167,'Ф 2 ИП (С)'!$D:$D,$D167)</f>
        <v>0</v>
      </c>
      <c r="V167" s="540">
        <f>SUMIFS('Ф 2 ИП (С)'!V:V,'Ф 2 ИП (С)'!$B:$B,$B167,'Ф 2 ИП (С)'!$D:$D,$D167)</f>
        <v>0</v>
      </c>
      <c r="W167" s="540">
        <f>SUMIFS('Ф 2 ИП (С)'!W:W,'Ф 2 ИП (С)'!$B:$B,$B167,'Ф 2 ИП (С)'!$D:$D,$D167)</f>
        <v>0</v>
      </c>
      <c r="X167" s="540">
        <f>SUMIFS('Ф 2 ИП (С)'!X:X,'Ф 2 ИП (С)'!$B:$B,$B167,'Ф 2 ИП (С)'!$D:$D,$D167)</f>
        <v>0</v>
      </c>
      <c r="Y167" s="540">
        <f>SUMIFS('Ф 2 ИП (С)'!Y:Y,'Ф 2 ИП (С)'!$B:$B,$B167,'Ф 2 ИП (С)'!$D:$D,$D167)</f>
        <v>0</v>
      </c>
      <c r="Z167" s="540">
        <f>SUMIFS('Ф 2 ИП (С)'!Z:Z,'Ф 2 ИП (С)'!$B:$B,$B167,'Ф 2 ИП (С)'!$D:$D,$D167)</f>
        <v>0</v>
      </c>
      <c r="AA167" s="540">
        <f>SUMIFS('Ф 2 ИП (С)'!AA:AA,'Ф 2 ИП (С)'!$B:$B,$B167,'Ф 2 ИП (С)'!$D:$D,$D167)</f>
        <v>0</v>
      </c>
      <c r="AB167" s="540">
        <f>SUMIFS('Ф 2 ИП (С)'!AB:AB,'Ф 2 ИП (С)'!$B:$B,$B167,'Ф 2 ИП (С)'!$D:$D,$D167)</f>
        <v>0</v>
      </c>
      <c r="AC167" s="540">
        <f>SUMIFS('Ф 2 ИП (С)'!AC:AC,'Ф 2 ИП (С)'!$B:$B,$B167,'Ф 2 ИП (С)'!$D:$D,$D167)</f>
        <v>0</v>
      </c>
      <c r="AD167" s="540">
        <f>SUMIFS('Ф 2 ИП (С)'!AD:AD,'Ф 2 ИП (С)'!$B:$B,$B167,'Ф 2 ИП (С)'!$D:$D,$D167)</f>
        <v>0</v>
      </c>
      <c r="AE167" s="540">
        <f>SUMIFS('Ф 2 ИП (С)'!AE:AE,'Ф 2 ИП (С)'!$B:$B,$B167,'Ф 2 ИП (С)'!$D:$D,$D167)</f>
        <v>0</v>
      </c>
      <c r="AF167" s="540">
        <f>SUMIFS('Ф 2 ИП (С)'!AF:AF,'Ф 2 ИП (С)'!$B:$B,$B167,'Ф 2 ИП (С)'!$D:$D,$D167)</f>
        <v>0</v>
      </c>
      <c r="AG167" s="540">
        <f>SUMIFS('Ф 2 ИП (С)'!AG:AG,'Ф 2 ИП (С)'!$B:$B,$B167,'Ф 2 ИП (С)'!$D:$D,$D167)</f>
        <v>0</v>
      </c>
      <c r="AH167" s="540">
        <f>SUMIFS('Ф 2 ИП (С)'!AH:AH,'Ф 2 ИП (С)'!$B:$B,$B167,'Ф 2 ИП (С)'!$D:$D,$D167)</f>
        <v>0</v>
      </c>
      <c r="AI167" s="540">
        <f>SUMIFS('Ф 2 ИП (С)'!AI:AI,'Ф 2 ИП (С)'!$B:$B,$B167,'Ф 2 ИП (С)'!$D:$D,$D167)</f>
        <v>0</v>
      </c>
      <c r="AJ167" s="540">
        <f>SUMIFS('Ф 2 ИП (С)'!AJ:AJ,'Ф 2 ИП (С)'!$B:$B,$B167,'Ф 2 ИП (С)'!$D:$D,$D167)</f>
        <v>0</v>
      </c>
      <c r="AK167" s="540">
        <f>SUMIFS('Ф 2 ИП (С)'!AK:AK,'Ф 2 ИП (С)'!$B:$B,$B167,'Ф 2 ИП (С)'!$D:$D,$D167)</f>
        <v>0</v>
      </c>
      <c r="AL167" s="540">
        <f>SUMIFS('Ф 2 ИП (С)'!AL:AL,'Ф 2 ИП (С)'!$B:$B,$B167,'Ф 2 ИП (С)'!$D:$D,$D167)</f>
        <v>0</v>
      </c>
      <c r="AM167" s="540">
        <f>SUMIFS('Ф 2 ИП (С)'!AM:AM,'Ф 2 ИП (С)'!$B:$B,$B167,'Ф 2 ИП (С)'!$D:$D,$D167)</f>
        <v>0</v>
      </c>
      <c r="AN167" s="540">
        <f>SUMIFS('Ф 2 ИП (С)'!AN:AN,'Ф 2 ИП (С)'!$B:$B,$B167,'Ф 2 ИП (С)'!$D:$D,$D167)</f>
        <v>0</v>
      </c>
      <c r="AO167" s="624">
        <f>SUMIFS('Ф 2 ИП (С)'!AO:AO,'Ф 2 ИП (С)'!$B:$B,$B167,'Ф 2 ИП (С)'!$D:$D,$D167)</f>
        <v>0</v>
      </c>
      <c r="AP167" s="562"/>
      <c r="AQ167" s="671"/>
    </row>
    <row r="168" spans="1:43" s="217" customFormat="1" x14ac:dyDescent="0.2">
      <c r="A168" s="212" t="s">
        <v>1184</v>
      </c>
      <c r="B168" s="216" t="s">
        <v>1185</v>
      </c>
      <c r="C168" s="216"/>
      <c r="D168" s="216"/>
      <c r="E168" s="140"/>
      <c r="F168" s="140"/>
      <c r="G168" s="212"/>
      <c r="H168" s="212"/>
      <c r="I168" s="544" t="s">
        <v>418</v>
      </c>
      <c r="J168" s="544" t="s">
        <v>645</v>
      </c>
      <c r="K168" s="540">
        <f>SUM(N168:AL168)</f>
        <v>231966.14400000003</v>
      </c>
      <c r="L168" s="540">
        <v>231966.14</v>
      </c>
      <c r="M168" s="540">
        <v>0</v>
      </c>
      <c r="N168" s="540">
        <v>0</v>
      </c>
      <c r="O168" s="540">
        <v>9728.7000000000007</v>
      </c>
      <c r="P168" s="540">
        <v>5534.4</v>
      </c>
      <c r="Q168" s="540">
        <v>7169.579999999999</v>
      </c>
      <c r="R168" s="540">
        <v>6218.88</v>
      </c>
      <c r="S168" s="540">
        <v>0</v>
      </c>
      <c r="T168" s="540">
        <v>0</v>
      </c>
      <c r="U168" s="540">
        <v>0</v>
      </c>
      <c r="V168" s="540">
        <v>0</v>
      </c>
      <c r="W168" s="540">
        <v>0</v>
      </c>
      <c r="X168" s="540">
        <v>10789.199999999999</v>
      </c>
      <c r="Y168" s="540">
        <v>6794.4</v>
      </c>
      <c r="Z168" s="540">
        <v>597.29999999999995</v>
      </c>
      <c r="AA168" s="540">
        <v>11417.759999999998</v>
      </c>
      <c r="AB168" s="540">
        <v>8068.1039999999994</v>
      </c>
      <c r="AC168" s="540">
        <v>13072.8</v>
      </c>
      <c r="AD168" s="540">
        <v>13947.480000000001</v>
      </c>
      <c r="AE168" s="540">
        <v>14327.04</v>
      </c>
      <c r="AF168" s="540">
        <v>14694.9</v>
      </c>
      <c r="AG168" s="540">
        <v>15271.199999999999</v>
      </c>
      <c r="AH168" s="540">
        <v>16132.319999999996</v>
      </c>
      <c r="AI168" s="540">
        <v>17847.599999999999</v>
      </c>
      <c r="AJ168" s="540">
        <v>18727.2</v>
      </c>
      <c r="AK168" s="540">
        <v>19965</v>
      </c>
      <c r="AL168" s="540">
        <v>21662.280000000002</v>
      </c>
      <c r="AM168" s="540"/>
      <c r="AN168" s="562"/>
      <c r="AO168" s="661"/>
      <c r="AP168" s="562"/>
      <c r="AQ168" s="671"/>
    </row>
    <row r="169" spans="1:43" s="223" customFormat="1" ht="10.5" x14ac:dyDescent="0.2">
      <c r="A169" s="911" t="s">
        <v>1089</v>
      </c>
      <c r="B169" s="911"/>
      <c r="C169" s="911"/>
      <c r="D169" s="911"/>
      <c r="E169" s="911"/>
      <c r="F169" s="911"/>
      <c r="G169" s="911"/>
      <c r="H169" s="911"/>
      <c r="I169" s="911"/>
      <c r="J169" s="911"/>
      <c r="K169" s="443">
        <f>SUM(K152:K168)+SUM(K72:K150)</f>
        <v>12216118.555852691</v>
      </c>
      <c r="L169" s="443">
        <f t="shared" ref="L169:AO169" si="2">SUM(L152:L168)+SUM(L72:L150)</f>
        <v>7953706.6738372874</v>
      </c>
      <c r="M169" s="443">
        <f t="shared" si="2"/>
        <v>0</v>
      </c>
      <c r="N169" s="443">
        <f t="shared" si="2"/>
        <v>0</v>
      </c>
      <c r="O169" s="443">
        <f t="shared" si="2"/>
        <v>367320.22446990415</v>
      </c>
      <c r="P169" s="443">
        <f t="shared" si="2"/>
        <v>730458.96918943024</v>
      </c>
      <c r="Q169" s="443">
        <f t="shared" si="2"/>
        <v>1138953.1434887373</v>
      </c>
      <c r="R169" s="443">
        <f t="shared" si="2"/>
        <v>1471542.7998324393</v>
      </c>
      <c r="S169" s="443">
        <f t="shared" si="2"/>
        <v>896118.68137376336</v>
      </c>
      <c r="T169" s="443">
        <f t="shared" si="2"/>
        <v>326560.36771092407</v>
      </c>
      <c r="U169" s="443">
        <f t="shared" si="2"/>
        <v>306715.93428381835</v>
      </c>
      <c r="V169" s="443">
        <f t="shared" si="2"/>
        <v>321131.58319515781</v>
      </c>
      <c r="W169" s="443">
        <f t="shared" si="2"/>
        <v>336224.76760533021</v>
      </c>
      <c r="X169" s="443">
        <f t="shared" si="2"/>
        <v>362816.53168278071</v>
      </c>
      <c r="Y169" s="443">
        <f t="shared" si="2"/>
        <v>375367.0162718714</v>
      </c>
      <c r="Z169" s="443">
        <f t="shared" si="2"/>
        <v>386492.82923664927</v>
      </c>
      <c r="AA169" s="443">
        <f t="shared" si="2"/>
        <v>415450.37911077181</v>
      </c>
      <c r="AB169" s="443">
        <f t="shared" si="2"/>
        <v>431090.25620897807</v>
      </c>
      <c r="AC169" s="443">
        <f t="shared" si="2"/>
        <v>455976.99336279999</v>
      </c>
      <c r="AD169" s="443">
        <f t="shared" si="2"/>
        <v>477668.17045085155</v>
      </c>
      <c r="AE169" s="443">
        <f t="shared" si="2"/>
        <v>499842.60290204152</v>
      </c>
      <c r="AF169" s="443">
        <f t="shared" si="2"/>
        <v>523029.69435843744</v>
      </c>
      <c r="AG169" s="443">
        <f t="shared" si="2"/>
        <v>547497.72969328391</v>
      </c>
      <c r="AH169" s="443">
        <f t="shared" si="2"/>
        <v>573373.49658886832</v>
      </c>
      <c r="AI169" s="443">
        <f t="shared" si="2"/>
        <v>601279.1118885451</v>
      </c>
      <c r="AJ169" s="443">
        <f t="shared" si="2"/>
        <v>629579.9929473066</v>
      </c>
      <c r="AK169" s="443">
        <f t="shared" si="2"/>
        <v>19965</v>
      </c>
      <c r="AL169" s="443">
        <f t="shared" si="2"/>
        <v>21662.280000000002</v>
      </c>
      <c r="AM169" s="443">
        <f t="shared" si="2"/>
        <v>0</v>
      </c>
      <c r="AN169" s="443">
        <f t="shared" si="2"/>
        <v>0</v>
      </c>
      <c r="AO169" s="663">
        <f t="shared" si="2"/>
        <v>0</v>
      </c>
      <c r="AP169" s="518"/>
      <c r="AQ169" s="673"/>
    </row>
    <row r="170" spans="1:43" s="223" customFormat="1" ht="18.75" x14ac:dyDescent="0.2">
      <c r="A170" s="918" t="s">
        <v>1090</v>
      </c>
      <c r="B170" s="918"/>
      <c r="C170" s="918"/>
      <c r="D170" s="918"/>
      <c r="E170" s="918"/>
      <c r="F170" s="918"/>
      <c r="G170" s="918"/>
      <c r="H170" s="918"/>
      <c r="I170" s="918"/>
      <c r="J170" s="918"/>
      <c r="K170" s="918"/>
      <c r="L170" s="918"/>
      <c r="M170" s="918"/>
      <c r="N170" s="918"/>
      <c r="O170" s="918"/>
      <c r="P170" s="918"/>
      <c r="Q170" s="918"/>
      <c r="R170" s="918"/>
      <c r="S170" s="918"/>
      <c r="T170" s="918"/>
      <c r="U170" s="918"/>
      <c r="V170" s="918"/>
      <c r="W170" s="919"/>
      <c r="X170" s="564"/>
      <c r="Y170" s="561"/>
      <c r="Z170" s="561"/>
      <c r="AA170" s="561"/>
      <c r="AB170" s="561"/>
      <c r="AC170" s="561"/>
      <c r="AD170" s="518"/>
      <c r="AE170" s="518"/>
      <c r="AF170" s="518"/>
      <c r="AG170" s="518"/>
      <c r="AH170" s="518"/>
      <c r="AI170" s="518"/>
      <c r="AJ170" s="518"/>
      <c r="AK170" s="518"/>
      <c r="AL170" s="518"/>
      <c r="AM170" s="518"/>
      <c r="AN170" s="518"/>
      <c r="AO170" s="224"/>
      <c r="AP170" s="518"/>
      <c r="AQ170" s="673"/>
    </row>
    <row r="171" spans="1:43" s="223" customFormat="1" ht="56.25" x14ac:dyDescent="0.2">
      <c r="A171" s="228" t="s">
        <v>1091</v>
      </c>
      <c r="B171" s="216" t="s">
        <v>1237</v>
      </c>
      <c r="C171" s="140" t="s">
        <v>1092</v>
      </c>
      <c r="D171" s="216" t="s">
        <v>1237</v>
      </c>
      <c r="E171" s="140" t="s">
        <v>1044</v>
      </c>
      <c r="F171" s="140" t="s">
        <v>74</v>
      </c>
      <c r="G171" s="212">
        <v>0.9</v>
      </c>
      <c r="H171" s="212">
        <v>0.9</v>
      </c>
      <c r="I171" s="544" t="s">
        <v>418</v>
      </c>
      <c r="J171" s="544" t="s">
        <v>621</v>
      </c>
      <c r="K171" s="540">
        <v>6755.9833076299192</v>
      </c>
      <c r="L171" s="540">
        <v>6181.2</v>
      </c>
      <c r="M171" s="540"/>
      <c r="N171" s="540">
        <v>0</v>
      </c>
      <c r="O171" s="540">
        <v>247.24799999999999</v>
      </c>
      <c r="P171" s="540">
        <v>388.67385599999994</v>
      </c>
      <c r="Q171" s="540">
        <v>5765.0049691199993</v>
      </c>
      <c r="R171" s="540">
        <v>355.05648250991999</v>
      </c>
      <c r="S171" s="540">
        <f>SUMIFS('Ф 2 ИП (С)'!S:S,'Ф 2 ИП (С)'!$B:$B,$B171,'Ф 2 ИП (С)'!$D:$D,$D171)</f>
        <v>0</v>
      </c>
      <c r="T171" s="540">
        <f>SUMIFS('Ф 2 ИП (С)'!T:T,'Ф 2 ИП (С)'!$B:$B,$B171,'Ф 2 ИП (С)'!$D:$D,$D171)</f>
        <v>0</v>
      </c>
      <c r="U171" s="540">
        <f>SUMIFS('Ф 2 ИП (С)'!U:U,'Ф 2 ИП (С)'!$B:$B,$B171,'Ф 2 ИП (С)'!$D:$D,$D171)</f>
        <v>0</v>
      </c>
      <c r="V171" s="540">
        <f>SUMIFS('Ф 2 ИП (С)'!V:V,'Ф 2 ИП (С)'!$B:$B,$B171,'Ф 2 ИП (С)'!$D:$D,$D171)</f>
        <v>0</v>
      </c>
      <c r="W171" s="540">
        <f>SUMIFS('Ф 2 ИП (С)'!W:W,'Ф 2 ИП (С)'!$B:$B,$B171,'Ф 2 ИП (С)'!$D:$D,$D171)</f>
        <v>0</v>
      </c>
      <c r="X171" s="540">
        <f>SUMIFS('Ф 2 ИП (С)'!X:X,'Ф 2 ИП (С)'!$B:$B,$B171,'Ф 2 ИП (С)'!$D:$D,$D171)</f>
        <v>0</v>
      </c>
      <c r="Y171" s="540">
        <f>SUMIFS('Ф 2 ИП (С)'!Y:Y,'Ф 2 ИП (С)'!$B:$B,$B171,'Ф 2 ИП (С)'!$D:$D,$D171)</f>
        <v>0</v>
      </c>
      <c r="Z171" s="540">
        <f>SUMIFS('Ф 2 ИП (С)'!Z:Z,'Ф 2 ИП (С)'!$B:$B,$B171,'Ф 2 ИП (С)'!$D:$D,$D171)</f>
        <v>0</v>
      </c>
      <c r="AA171" s="540">
        <f>SUMIFS('Ф 2 ИП (С)'!AA:AA,'Ф 2 ИП (С)'!$B:$B,$B171,'Ф 2 ИП (С)'!$D:$D,$D171)</f>
        <v>0</v>
      </c>
      <c r="AB171" s="540">
        <f>SUMIFS('Ф 2 ИП (С)'!AB:AB,'Ф 2 ИП (С)'!$B:$B,$B171,'Ф 2 ИП (С)'!$D:$D,$D171)</f>
        <v>0</v>
      </c>
      <c r="AC171" s="540">
        <f>SUMIFS('Ф 2 ИП (С)'!AC:AC,'Ф 2 ИП (С)'!$B:$B,$B171,'Ф 2 ИП (С)'!$D:$D,$D171)</f>
        <v>0</v>
      </c>
      <c r="AD171" s="540">
        <f>SUMIFS('Ф 2 ИП (С)'!AD:AD,'Ф 2 ИП (С)'!$B:$B,$B171,'Ф 2 ИП (С)'!$D:$D,$D171)</f>
        <v>0</v>
      </c>
      <c r="AE171" s="540">
        <f>SUMIFS('Ф 2 ИП (С)'!AE:AE,'Ф 2 ИП (С)'!$B:$B,$B171,'Ф 2 ИП (С)'!$D:$D,$D171)</f>
        <v>0</v>
      </c>
      <c r="AF171" s="540">
        <f>SUMIFS('Ф 2 ИП (С)'!AF:AF,'Ф 2 ИП (С)'!$B:$B,$B171,'Ф 2 ИП (С)'!$D:$D,$D171)</f>
        <v>0</v>
      </c>
      <c r="AG171" s="540">
        <f>SUMIFS('Ф 2 ИП (С)'!AG:AG,'Ф 2 ИП (С)'!$B:$B,$B171,'Ф 2 ИП (С)'!$D:$D,$D171)</f>
        <v>0</v>
      </c>
      <c r="AH171" s="540">
        <f>SUMIFS('Ф 2 ИП (С)'!AH:AH,'Ф 2 ИП (С)'!$B:$B,$B171,'Ф 2 ИП (С)'!$D:$D,$D171)</f>
        <v>0</v>
      </c>
      <c r="AI171" s="540">
        <f>SUMIFS('Ф 2 ИП (С)'!AI:AI,'Ф 2 ИП (С)'!$B:$B,$B171,'Ф 2 ИП (С)'!$D:$D,$D171)</f>
        <v>0</v>
      </c>
      <c r="AJ171" s="540">
        <f>SUMIFS('Ф 2 ИП (С)'!AJ:AJ,'Ф 2 ИП (С)'!$B:$B,$B171,'Ф 2 ИП (С)'!$D:$D,$D171)</f>
        <v>0</v>
      </c>
      <c r="AK171" s="540">
        <f>SUMIFS('Ф 2 ИП (С)'!AK:AK,'Ф 2 ИП (С)'!$B:$B,$B171,'Ф 2 ИП (С)'!$D:$D,$D171)</f>
        <v>0</v>
      </c>
      <c r="AL171" s="540">
        <f>SUMIFS('Ф 2 ИП (С)'!AL:AL,'Ф 2 ИП (С)'!$B:$B,$B171,'Ф 2 ИП (С)'!$D:$D,$D171)</f>
        <v>0</v>
      </c>
      <c r="AM171" s="540">
        <f>SUMIFS('Ф 2 ИП (С)'!AM:AM,'Ф 2 ИП (С)'!$B:$B,$B171,'Ф 2 ИП (С)'!$D:$D,$D171)</f>
        <v>0</v>
      </c>
      <c r="AN171" s="540">
        <f>SUMIFS('Ф 2 ИП (С)'!AN:AN,'Ф 2 ИП (С)'!$B:$B,$B171,'Ф 2 ИП (С)'!$D:$D,$D171)</f>
        <v>0</v>
      </c>
      <c r="AO171" s="624">
        <f>SUMIFS('Ф 2 ИП (С)'!AO:AO,'Ф 2 ИП (С)'!$B:$B,$B171,'Ф 2 ИП (С)'!$D:$D,$D171)</f>
        <v>0</v>
      </c>
      <c r="AP171" s="518"/>
      <c r="AQ171" s="673"/>
    </row>
    <row r="172" spans="1:43" s="221" customFormat="1" ht="56.25" x14ac:dyDescent="0.2">
      <c r="A172" s="228" t="s">
        <v>1094</v>
      </c>
      <c r="B172" s="216" t="s">
        <v>1238</v>
      </c>
      <c r="C172" s="140" t="s">
        <v>1092</v>
      </c>
      <c r="D172" s="216" t="s">
        <v>1238</v>
      </c>
      <c r="E172" s="140" t="s">
        <v>1044</v>
      </c>
      <c r="F172" s="140" t="s">
        <v>74</v>
      </c>
      <c r="G172" s="212">
        <v>6.2</v>
      </c>
      <c r="H172" s="212">
        <v>6.2</v>
      </c>
      <c r="I172" s="544" t="s">
        <v>418</v>
      </c>
      <c r="J172" s="544" t="s">
        <v>621</v>
      </c>
      <c r="K172" s="540">
        <v>7396.2562354771999</v>
      </c>
      <c r="L172" s="540">
        <v>6767</v>
      </c>
      <c r="M172" s="540"/>
      <c r="N172" s="540">
        <v>0</v>
      </c>
      <c r="O172" s="540">
        <v>270.68</v>
      </c>
      <c r="P172" s="540">
        <v>425.50896</v>
      </c>
      <c r="Q172" s="540">
        <v>6311.3616492000001</v>
      </c>
      <c r="R172" s="540">
        <v>388.70562627720005</v>
      </c>
      <c r="S172" s="540">
        <f>SUMIFS('Ф 2 ИП (С)'!S:S,'Ф 2 ИП (С)'!$B:$B,$B172,'Ф 2 ИП (С)'!$D:$D,$D172)</f>
        <v>0</v>
      </c>
      <c r="T172" s="540">
        <f>SUMIFS('Ф 2 ИП (С)'!T:T,'Ф 2 ИП (С)'!$B:$B,$B172,'Ф 2 ИП (С)'!$D:$D,$D172)</f>
        <v>0</v>
      </c>
      <c r="U172" s="540">
        <f>SUMIFS('Ф 2 ИП (С)'!U:U,'Ф 2 ИП (С)'!$B:$B,$B172,'Ф 2 ИП (С)'!$D:$D,$D172)</f>
        <v>0</v>
      </c>
      <c r="V172" s="540">
        <f>SUMIFS('Ф 2 ИП (С)'!V:V,'Ф 2 ИП (С)'!$B:$B,$B172,'Ф 2 ИП (С)'!$D:$D,$D172)</f>
        <v>0</v>
      </c>
      <c r="W172" s="540">
        <f>SUMIFS('Ф 2 ИП (С)'!W:W,'Ф 2 ИП (С)'!$B:$B,$B172,'Ф 2 ИП (С)'!$D:$D,$D172)</f>
        <v>0</v>
      </c>
      <c r="X172" s="540">
        <f>SUMIFS('Ф 2 ИП (С)'!X:X,'Ф 2 ИП (С)'!$B:$B,$B172,'Ф 2 ИП (С)'!$D:$D,$D172)</f>
        <v>0</v>
      </c>
      <c r="Y172" s="540">
        <f>SUMIFS('Ф 2 ИП (С)'!Y:Y,'Ф 2 ИП (С)'!$B:$B,$B172,'Ф 2 ИП (С)'!$D:$D,$D172)</f>
        <v>0</v>
      </c>
      <c r="Z172" s="540">
        <f>SUMIFS('Ф 2 ИП (С)'!Z:Z,'Ф 2 ИП (С)'!$B:$B,$B172,'Ф 2 ИП (С)'!$D:$D,$D172)</f>
        <v>0</v>
      </c>
      <c r="AA172" s="540">
        <f>SUMIFS('Ф 2 ИП (С)'!AA:AA,'Ф 2 ИП (С)'!$B:$B,$B172,'Ф 2 ИП (С)'!$D:$D,$D172)</f>
        <v>0</v>
      </c>
      <c r="AB172" s="540">
        <f>SUMIFS('Ф 2 ИП (С)'!AB:AB,'Ф 2 ИП (С)'!$B:$B,$B172,'Ф 2 ИП (С)'!$D:$D,$D172)</f>
        <v>0</v>
      </c>
      <c r="AC172" s="540">
        <f>SUMIFS('Ф 2 ИП (С)'!AC:AC,'Ф 2 ИП (С)'!$B:$B,$B172,'Ф 2 ИП (С)'!$D:$D,$D172)</f>
        <v>0</v>
      </c>
      <c r="AD172" s="540">
        <f>SUMIFS('Ф 2 ИП (С)'!AD:AD,'Ф 2 ИП (С)'!$B:$B,$B172,'Ф 2 ИП (С)'!$D:$D,$D172)</f>
        <v>0</v>
      </c>
      <c r="AE172" s="540">
        <f>SUMIFS('Ф 2 ИП (С)'!AE:AE,'Ф 2 ИП (С)'!$B:$B,$B172,'Ф 2 ИП (С)'!$D:$D,$D172)</f>
        <v>0</v>
      </c>
      <c r="AF172" s="540">
        <f>SUMIFS('Ф 2 ИП (С)'!AF:AF,'Ф 2 ИП (С)'!$B:$B,$B172,'Ф 2 ИП (С)'!$D:$D,$D172)</f>
        <v>0</v>
      </c>
      <c r="AG172" s="540">
        <f>SUMIFS('Ф 2 ИП (С)'!AG:AG,'Ф 2 ИП (С)'!$B:$B,$B172,'Ф 2 ИП (С)'!$D:$D,$D172)</f>
        <v>0</v>
      </c>
      <c r="AH172" s="540">
        <f>SUMIFS('Ф 2 ИП (С)'!AH:AH,'Ф 2 ИП (С)'!$B:$B,$B172,'Ф 2 ИП (С)'!$D:$D,$D172)</f>
        <v>0</v>
      </c>
      <c r="AI172" s="540">
        <f>SUMIFS('Ф 2 ИП (С)'!AI:AI,'Ф 2 ИП (С)'!$B:$B,$B172,'Ф 2 ИП (С)'!$D:$D,$D172)</f>
        <v>0</v>
      </c>
      <c r="AJ172" s="540">
        <f>SUMIFS('Ф 2 ИП (С)'!AJ:AJ,'Ф 2 ИП (С)'!$B:$B,$B172,'Ф 2 ИП (С)'!$D:$D,$D172)</f>
        <v>0</v>
      </c>
      <c r="AK172" s="540">
        <f>SUMIFS('Ф 2 ИП (С)'!AK:AK,'Ф 2 ИП (С)'!$B:$B,$B172,'Ф 2 ИП (С)'!$D:$D,$D172)</f>
        <v>0</v>
      </c>
      <c r="AL172" s="540">
        <f>SUMIFS('Ф 2 ИП (С)'!AL:AL,'Ф 2 ИП (С)'!$B:$B,$B172,'Ф 2 ИП (С)'!$D:$D,$D172)</f>
        <v>0</v>
      </c>
      <c r="AM172" s="540">
        <f>SUMIFS('Ф 2 ИП (С)'!AM:AM,'Ф 2 ИП (С)'!$B:$B,$B172,'Ф 2 ИП (С)'!$D:$D,$D172)</f>
        <v>0</v>
      </c>
      <c r="AN172" s="540">
        <f>SUMIFS('Ф 2 ИП (С)'!AN:AN,'Ф 2 ИП (С)'!$B:$B,$B172,'Ф 2 ИП (С)'!$D:$D,$D172)</f>
        <v>0</v>
      </c>
      <c r="AO172" s="624">
        <f>SUMIFS('Ф 2 ИП (С)'!AO:AO,'Ф 2 ИП (С)'!$B:$B,$B172,'Ф 2 ИП (С)'!$D:$D,$D172)</f>
        <v>0</v>
      </c>
      <c r="AP172" s="563"/>
      <c r="AQ172" s="672"/>
    </row>
    <row r="173" spans="1:43" s="223" customFormat="1" ht="18.75" x14ac:dyDescent="0.2">
      <c r="A173" s="911" t="s">
        <v>1096</v>
      </c>
      <c r="B173" s="911"/>
      <c r="C173" s="911"/>
      <c r="D173" s="911"/>
      <c r="E173" s="911"/>
      <c r="F173" s="911"/>
      <c r="G173" s="911"/>
      <c r="H173" s="911"/>
      <c r="I173" s="911"/>
      <c r="J173" s="911"/>
      <c r="K173" s="443">
        <f>SUM(K171:K172)</f>
        <v>14152.23954310712</v>
      </c>
      <c r="L173" s="443">
        <f>SUM(L171:L172)</f>
        <v>12948.2</v>
      </c>
      <c r="M173" s="443">
        <f t="shared" ref="M173:V173" si="3">SUM(M171:M172)</f>
        <v>0</v>
      </c>
      <c r="N173" s="443">
        <f t="shared" si="3"/>
        <v>0</v>
      </c>
      <c r="O173" s="443">
        <f t="shared" si="3"/>
        <v>517.928</v>
      </c>
      <c r="P173" s="443">
        <f t="shared" si="3"/>
        <v>814.182816</v>
      </c>
      <c r="Q173" s="443">
        <f t="shared" si="3"/>
        <v>12076.36661832</v>
      </c>
      <c r="R173" s="443">
        <f t="shared" si="3"/>
        <v>743.76210878712004</v>
      </c>
      <c r="S173" s="443">
        <f t="shared" si="3"/>
        <v>0</v>
      </c>
      <c r="T173" s="443">
        <f t="shared" si="3"/>
        <v>0</v>
      </c>
      <c r="U173" s="443">
        <f t="shared" si="3"/>
        <v>0</v>
      </c>
      <c r="V173" s="443">
        <f t="shared" si="3"/>
        <v>0</v>
      </c>
      <c r="W173" s="272">
        <f>SUM(W172:W172)</f>
        <v>0</v>
      </c>
      <c r="X173" s="564"/>
      <c r="Y173" s="561"/>
      <c r="Z173" s="561"/>
      <c r="AA173" s="561"/>
      <c r="AB173" s="561"/>
      <c r="AC173" s="561"/>
      <c r="AD173" s="518"/>
      <c r="AE173" s="518"/>
      <c r="AF173" s="518"/>
      <c r="AG173" s="518"/>
      <c r="AH173" s="518"/>
      <c r="AI173" s="518"/>
      <c r="AJ173" s="518"/>
      <c r="AK173" s="518"/>
      <c r="AL173" s="518"/>
      <c r="AM173" s="518"/>
      <c r="AN173" s="518"/>
      <c r="AO173" s="224"/>
      <c r="AP173" s="518"/>
      <c r="AQ173" s="673"/>
    </row>
    <row r="174" spans="1:43" s="223" customFormat="1" ht="18.75" x14ac:dyDescent="0.2">
      <c r="A174" s="911" t="s">
        <v>1097</v>
      </c>
      <c r="B174" s="911"/>
      <c r="C174" s="911"/>
      <c r="D174" s="911"/>
      <c r="E174" s="911"/>
      <c r="F174" s="911"/>
      <c r="G174" s="911"/>
      <c r="H174" s="911"/>
      <c r="I174" s="911"/>
      <c r="J174" s="911"/>
      <c r="K174" s="911"/>
      <c r="L174" s="911"/>
      <c r="M174" s="911"/>
      <c r="N174" s="911"/>
      <c r="O174" s="911"/>
      <c r="P174" s="911"/>
      <c r="Q174" s="911"/>
      <c r="R174" s="911"/>
      <c r="S174" s="911"/>
      <c r="T174" s="911"/>
      <c r="U174" s="911"/>
      <c r="V174" s="911"/>
      <c r="W174" s="912"/>
      <c r="X174" s="564"/>
      <c r="Y174" s="561"/>
      <c r="Z174" s="561"/>
      <c r="AA174" s="561"/>
      <c r="AB174" s="561"/>
      <c r="AC174" s="561"/>
      <c r="AD174" s="518"/>
      <c r="AE174" s="518"/>
      <c r="AF174" s="518"/>
      <c r="AG174" s="518"/>
      <c r="AH174" s="518"/>
      <c r="AI174" s="518"/>
      <c r="AJ174" s="518"/>
      <c r="AK174" s="518"/>
      <c r="AL174" s="518"/>
      <c r="AM174" s="518"/>
      <c r="AN174" s="518"/>
      <c r="AO174" s="224"/>
      <c r="AP174" s="518"/>
      <c r="AQ174" s="673"/>
    </row>
    <row r="175" spans="1:43" s="230" customFormat="1" ht="18.75" x14ac:dyDescent="0.2">
      <c r="A175" s="911" t="s">
        <v>1098</v>
      </c>
      <c r="B175" s="911"/>
      <c r="C175" s="911"/>
      <c r="D175" s="911"/>
      <c r="E175" s="911"/>
      <c r="F175" s="911"/>
      <c r="G175" s="911"/>
      <c r="H175" s="911"/>
      <c r="I175" s="911"/>
      <c r="J175" s="911"/>
      <c r="K175" s="911"/>
      <c r="L175" s="911"/>
      <c r="M175" s="911"/>
      <c r="N175" s="911"/>
      <c r="O175" s="911"/>
      <c r="P175" s="911"/>
      <c r="Q175" s="911"/>
      <c r="R175" s="911"/>
      <c r="S175" s="911"/>
      <c r="T175" s="911"/>
      <c r="U175" s="911"/>
      <c r="V175" s="911"/>
      <c r="W175" s="912"/>
      <c r="X175" s="564"/>
      <c r="Y175" s="561"/>
      <c r="Z175" s="561"/>
      <c r="AA175" s="561"/>
      <c r="AB175" s="561"/>
      <c r="AC175" s="561"/>
      <c r="AD175" s="563"/>
      <c r="AE175" s="563"/>
      <c r="AF175" s="563"/>
      <c r="AG175" s="563"/>
      <c r="AH175" s="563"/>
      <c r="AI175" s="563"/>
      <c r="AJ175" s="563"/>
      <c r="AK175" s="563"/>
      <c r="AL175" s="563"/>
      <c r="AM175" s="563"/>
      <c r="AN175" s="563"/>
      <c r="AO175" s="662"/>
      <c r="AP175" s="563"/>
      <c r="AQ175" s="672"/>
    </row>
    <row r="176" spans="1:43" s="230" customFormat="1" ht="18.75" x14ac:dyDescent="0.2">
      <c r="A176" s="241" t="s">
        <v>1099</v>
      </c>
      <c r="B176" s="242"/>
      <c r="C176" s="242"/>
      <c r="D176" s="216"/>
      <c r="E176" s="242"/>
      <c r="F176" s="243"/>
      <c r="G176" s="212"/>
      <c r="H176" s="212"/>
      <c r="I176" s="244"/>
      <c r="J176" s="244"/>
      <c r="K176" s="244"/>
      <c r="L176" s="243"/>
      <c r="M176" s="243"/>
      <c r="N176" s="243"/>
      <c r="O176" s="243"/>
      <c r="P176" s="243"/>
      <c r="Q176" s="243"/>
      <c r="R176" s="243"/>
      <c r="S176" s="243"/>
      <c r="T176" s="243"/>
      <c r="U176" s="243"/>
      <c r="V176" s="245"/>
      <c r="W176" s="273"/>
      <c r="X176" s="564"/>
      <c r="Y176" s="561"/>
      <c r="Z176" s="561"/>
      <c r="AA176" s="561"/>
      <c r="AB176" s="561"/>
      <c r="AC176" s="561"/>
      <c r="AD176" s="563"/>
      <c r="AE176" s="563"/>
      <c r="AF176" s="563"/>
      <c r="AG176" s="563"/>
      <c r="AH176" s="563"/>
      <c r="AI176" s="563"/>
      <c r="AJ176" s="563"/>
      <c r="AK176" s="563"/>
      <c r="AL176" s="563"/>
      <c r="AM176" s="563"/>
      <c r="AN176" s="563"/>
      <c r="AO176" s="662"/>
      <c r="AP176" s="563"/>
      <c r="AQ176" s="672"/>
    </row>
    <row r="177" spans="1:43" s="230" customFormat="1" ht="18.75" x14ac:dyDescent="0.2">
      <c r="A177" s="241" t="s">
        <v>1100</v>
      </c>
      <c r="B177" s="242"/>
      <c r="C177" s="242"/>
      <c r="D177" s="216"/>
      <c r="E177" s="242"/>
      <c r="F177" s="243"/>
      <c r="G177" s="212"/>
      <c r="H177" s="212"/>
      <c r="I177" s="244"/>
      <c r="J177" s="244"/>
      <c r="K177" s="244"/>
      <c r="L177" s="243"/>
      <c r="M177" s="243"/>
      <c r="N177" s="243"/>
      <c r="O177" s="243"/>
      <c r="P177" s="243"/>
      <c r="Q177" s="243"/>
      <c r="R177" s="243"/>
      <c r="S177" s="243"/>
      <c r="T177" s="243"/>
      <c r="U177" s="243"/>
      <c r="V177" s="245"/>
      <c r="W177" s="273"/>
      <c r="X177" s="564"/>
      <c r="Y177" s="561"/>
      <c r="Z177" s="561"/>
      <c r="AA177" s="561"/>
      <c r="AB177" s="561"/>
      <c r="AC177" s="561"/>
      <c r="AD177" s="563"/>
      <c r="AE177" s="563"/>
      <c r="AF177" s="563"/>
      <c r="AG177" s="563"/>
      <c r="AH177" s="563"/>
      <c r="AI177" s="563"/>
      <c r="AJ177" s="563"/>
      <c r="AK177" s="563"/>
      <c r="AL177" s="563"/>
      <c r="AM177" s="563"/>
      <c r="AN177" s="563"/>
      <c r="AO177" s="662"/>
      <c r="AP177" s="563"/>
      <c r="AQ177" s="672"/>
    </row>
    <row r="178" spans="1:43" s="230" customFormat="1" ht="18.75" x14ac:dyDescent="0.2">
      <c r="A178" s="911" t="s">
        <v>1101</v>
      </c>
      <c r="B178" s="911"/>
      <c r="C178" s="911"/>
      <c r="D178" s="911"/>
      <c r="E178" s="911"/>
      <c r="F178" s="911"/>
      <c r="G178" s="911"/>
      <c r="H178" s="911"/>
      <c r="I178" s="911"/>
      <c r="J178" s="911"/>
      <c r="K178" s="911"/>
      <c r="L178" s="911"/>
      <c r="M178" s="911"/>
      <c r="N178" s="911"/>
      <c r="O178" s="911"/>
      <c r="P178" s="911"/>
      <c r="Q178" s="911"/>
      <c r="R178" s="911"/>
      <c r="S178" s="911"/>
      <c r="T178" s="911"/>
      <c r="U178" s="911"/>
      <c r="V178" s="911"/>
      <c r="W178" s="912"/>
      <c r="X178" s="564"/>
      <c r="Y178" s="561"/>
      <c r="Z178" s="561"/>
      <c r="AA178" s="561"/>
      <c r="AB178" s="561"/>
      <c r="AC178" s="561"/>
      <c r="AD178" s="563"/>
      <c r="AE178" s="563"/>
      <c r="AF178" s="563"/>
      <c r="AG178" s="563"/>
      <c r="AH178" s="563"/>
      <c r="AI178" s="563"/>
      <c r="AJ178" s="563"/>
      <c r="AK178" s="563"/>
      <c r="AL178" s="563"/>
      <c r="AM178" s="563"/>
      <c r="AN178" s="563"/>
      <c r="AO178" s="662"/>
      <c r="AP178" s="563"/>
      <c r="AQ178" s="672"/>
    </row>
    <row r="179" spans="1:43" s="217" customFormat="1" ht="22.5" customHeight="1" x14ac:dyDescent="0.2">
      <c r="A179" s="220"/>
      <c r="B179" s="216"/>
      <c r="C179" s="216"/>
      <c r="D179" s="216"/>
      <c r="E179" s="140"/>
      <c r="F179" s="212"/>
      <c r="G179" s="212"/>
      <c r="H179" s="212"/>
      <c r="I179" s="544"/>
      <c r="J179" s="544"/>
      <c r="K179" s="544"/>
      <c r="L179" s="281"/>
      <c r="M179" s="281"/>
      <c r="N179" s="281"/>
      <c r="O179" s="281"/>
      <c r="P179" s="281"/>
      <c r="Q179" s="281"/>
      <c r="R179" s="281"/>
      <c r="S179" s="281"/>
      <c r="T179" s="281"/>
      <c r="U179" s="281"/>
      <c r="V179" s="281"/>
      <c r="W179" s="282"/>
      <c r="X179" s="564"/>
      <c r="Y179" s="561"/>
      <c r="Z179" s="561"/>
      <c r="AA179" s="561"/>
      <c r="AB179" s="561"/>
      <c r="AC179" s="561"/>
      <c r="AD179" s="562"/>
      <c r="AE179" s="562"/>
      <c r="AF179" s="562"/>
      <c r="AG179" s="562"/>
      <c r="AH179" s="562"/>
      <c r="AI179" s="562"/>
      <c r="AJ179" s="562"/>
      <c r="AK179" s="562"/>
      <c r="AL179" s="562"/>
      <c r="AM179" s="562"/>
      <c r="AN179" s="562"/>
      <c r="AO179" s="661"/>
      <c r="AP179" s="562"/>
      <c r="AQ179" s="671"/>
    </row>
    <row r="180" spans="1:43" s="217" customFormat="1" ht="22.5" customHeight="1" x14ac:dyDescent="0.2">
      <c r="A180" s="220"/>
      <c r="B180" s="216"/>
      <c r="C180" s="216"/>
      <c r="D180" s="216"/>
      <c r="E180" s="140"/>
      <c r="F180" s="212"/>
      <c r="G180" s="212"/>
      <c r="H180" s="212"/>
      <c r="I180" s="544"/>
      <c r="J180" s="544"/>
      <c r="K180" s="544"/>
      <c r="L180" s="281"/>
      <c r="M180" s="281"/>
      <c r="N180" s="281"/>
      <c r="O180" s="281"/>
      <c r="P180" s="281"/>
      <c r="Q180" s="281"/>
      <c r="R180" s="281"/>
      <c r="S180" s="281"/>
      <c r="T180" s="281"/>
      <c r="U180" s="281"/>
      <c r="V180" s="281"/>
      <c r="W180" s="282"/>
      <c r="X180" s="564"/>
      <c r="Y180" s="561"/>
      <c r="Z180" s="561"/>
      <c r="AA180" s="561"/>
      <c r="AB180" s="561"/>
      <c r="AC180" s="561"/>
      <c r="AD180" s="562"/>
      <c r="AE180" s="562"/>
      <c r="AF180" s="562"/>
      <c r="AG180" s="562"/>
      <c r="AH180" s="562"/>
      <c r="AI180" s="562"/>
      <c r="AJ180" s="562"/>
      <c r="AK180" s="562"/>
      <c r="AL180" s="562"/>
      <c r="AM180" s="562"/>
      <c r="AN180" s="562"/>
      <c r="AO180" s="661"/>
      <c r="AP180" s="562"/>
      <c r="AQ180" s="671"/>
    </row>
    <row r="181" spans="1:43" s="217" customFormat="1" ht="22.5" customHeight="1" x14ac:dyDescent="0.2">
      <c r="A181" s="220"/>
      <c r="B181" s="216"/>
      <c r="C181" s="216"/>
      <c r="D181" s="216"/>
      <c r="E181" s="140"/>
      <c r="F181" s="212"/>
      <c r="G181" s="212"/>
      <c r="H181" s="212"/>
      <c r="I181" s="544"/>
      <c r="J181" s="544"/>
      <c r="K181" s="544"/>
      <c r="L181" s="281"/>
      <c r="M181" s="281"/>
      <c r="N181" s="281"/>
      <c r="O181" s="281"/>
      <c r="P181" s="281"/>
      <c r="Q181" s="281"/>
      <c r="R181" s="281"/>
      <c r="S181" s="281"/>
      <c r="T181" s="281"/>
      <c r="U181" s="281"/>
      <c r="V181" s="281"/>
      <c r="W181" s="282"/>
      <c r="X181" s="564"/>
      <c r="Y181" s="561"/>
      <c r="Z181" s="561"/>
      <c r="AA181" s="561"/>
      <c r="AB181" s="561"/>
      <c r="AC181" s="561"/>
      <c r="AD181" s="562"/>
      <c r="AE181" s="562"/>
      <c r="AF181" s="562"/>
      <c r="AG181" s="562"/>
      <c r="AH181" s="562"/>
      <c r="AI181" s="562"/>
      <c r="AJ181" s="562"/>
      <c r="AK181" s="562"/>
      <c r="AL181" s="562"/>
      <c r="AM181" s="562"/>
      <c r="AN181" s="562"/>
      <c r="AO181" s="661"/>
      <c r="AP181" s="562"/>
      <c r="AQ181" s="671"/>
    </row>
    <row r="182" spans="1:43" s="217" customFormat="1" ht="22.5" customHeight="1" x14ac:dyDescent="0.2">
      <c r="A182" s="220"/>
      <c r="B182" s="216"/>
      <c r="C182" s="216"/>
      <c r="D182" s="216"/>
      <c r="E182" s="140"/>
      <c r="F182" s="212"/>
      <c r="G182" s="212"/>
      <c r="H182" s="212"/>
      <c r="I182" s="544"/>
      <c r="J182" s="544"/>
      <c r="K182" s="544"/>
      <c r="L182" s="281"/>
      <c r="M182" s="281"/>
      <c r="N182" s="281"/>
      <c r="O182" s="281"/>
      <c r="P182" s="281"/>
      <c r="Q182" s="281"/>
      <c r="R182" s="281"/>
      <c r="S182" s="281"/>
      <c r="T182" s="281"/>
      <c r="U182" s="281"/>
      <c r="V182" s="281"/>
      <c r="W182" s="282"/>
      <c r="X182" s="564"/>
      <c r="Y182" s="561"/>
      <c r="Z182" s="561"/>
      <c r="AA182" s="561"/>
      <c r="AB182" s="561"/>
      <c r="AC182" s="561"/>
      <c r="AD182" s="562"/>
      <c r="AE182" s="562"/>
      <c r="AF182" s="562"/>
      <c r="AG182" s="562"/>
      <c r="AH182" s="562"/>
      <c r="AI182" s="562"/>
      <c r="AJ182" s="562"/>
      <c r="AK182" s="562"/>
      <c r="AL182" s="562"/>
      <c r="AM182" s="562"/>
      <c r="AN182" s="562"/>
      <c r="AO182" s="661"/>
      <c r="AP182" s="562"/>
      <c r="AQ182" s="671"/>
    </row>
    <row r="183" spans="1:43" s="217" customFormat="1" ht="22.5" customHeight="1" x14ac:dyDescent="0.2">
      <c r="A183" s="220"/>
      <c r="B183" s="216"/>
      <c r="C183" s="233"/>
      <c r="D183" s="216"/>
      <c r="E183" s="140"/>
      <c r="F183" s="212"/>
      <c r="G183" s="212"/>
      <c r="H183" s="212"/>
      <c r="I183" s="544"/>
      <c r="J183" s="544"/>
      <c r="K183" s="544"/>
      <c r="L183" s="281"/>
      <c r="M183" s="281"/>
      <c r="N183" s="281"/>
      <c r="O183" s="281"/>
      <c r="P183" s="281"/>
      <c r="Q183" s="281"/>
      <c r="R183" s="281"/>
      <c r="S183" s="281"/>
      <c r="T183" s="281"/>
      <c r="U183" s="281"/>
      <c r="V183" s="281"/>
      <c r="W183" s="282"/>
      <c r="X183" s="564"/>
      <c r="Y183" s="561"/>
      <c r="Z183" s="561"/>
      <c r="AA183" s="561"/>
      <c r="AB183" s="561"/>
      <c r="AC183" s="561"/>
      <c r="AD183" s="562"/>
      <c r="AE183" s="562"/>
      <c r="AF183" s="562"/>
      <c r="AG183" s="562"/>
      <c r="AH183" s="562"/>
      <c r="AI183" s="562"/>
      <c r="AJ183" s="562"/>
      <c r="AK183" s="562"/>
      <c r="AL183" s="562"/>
      <c r="AM183" s="562"/>
      <c r="AN183" s="562"/>
      <c r="AO183" s="661"/>
      <c r="AP183" s="562"/>
      <c r="AQ183" s="671"/>
    </row>
    <row r="184" spans="1:43" s="247" customFormat="1" ht="22.5" customHeight="1" x14ac:dyDescent="0.2">
      <c r="A184" s="913" t="s">
        <v>1102</v>
      </c>
      <c r="B184" s="913"/>
      <c r="C184" s="913"/>
      <c r="D184" s="913"/>
      <c r="E184" s="913"/>
      <c r="F184" s="913"/>
      <c r="G184" s="913"/>
      <c r="H184" s="913"/>
      <c r="I184" s="913"/>
      <c r="J184" s="913"/>
      <c r="K184" s="542"/>
      <c r="L184" s="246">
        <f>SUM(L179:L183)</f>
        <v>0</v>
      </c>
      <c r="M184" s="246">
        <f t="shared" ref="M184:V184" si="4">SUM(M179:M183)</f>
        <v>0</v>
      </c>
      <c r="N184" s="246">
        <f t="shared" si="4"/>
        <v>0</v>
      </c>
      <c r="O184" s="246">
        <f t="shared" si="4"/>
        <v>0</v>
      </c>
      <c r="P184" s="246">
        <f t="shared" si="4"/>
        <v>0</v>
      </c>
      <c r="Q184" s="246"/>
      <c r="R184" s="246"/>
      <c r="S184" s="246"/>
      <c r="T184" s="246">
        <v>0</v>
      </c>
      <c r="U184" s="246">
        <f t="shared" si="4"/>
        <v>0</v>
      </c>
      <c r="V184" s="246">
        <f t="shared" si="4"/>
        <v>0</v>
      </c>
      <c r="W184" s="274">
        <f>SUM(W179:W183)</f>
        <v>0</v>
      </c>
      <c r="X184" s="564"/>
      <c r="Y184" s="557"/>
      <c r="Z184" s="557"/>
      <c r="AA184" s="557"/>
      <c r="AB184" s="557"/>
      <c r="AC184" s="557"/>
      <c r="AD184" s="565"/>
      <c r="AE184" s="565"/>
      <c r="AF184" s="565"/>
      <c r="AG184" s="565"/>
      <c r="AH184" s="565"/>
      <c r="AI184" s="565"/>
      <c r="AJ184" s="565"/>
      <c r="AK184" s="565"/>
      <c r="AL184" s="565"/>
      <c r="AM184" s="565"/>
      <c r="AN184" s="565"/>
      <c r="AO184" s="664"/>
      <c r="AP184" s="565"/>
      <c r="AQ184" s="674"/>
    </row>
    <row r="185" spans="1:43" s="247" customFormat="1" ht="22.5" customHeight="1" x14ac:dyDescent="0.15">
      <c r="A185" s="913" t="s">
        <v>1103</v>
      </c>
      <c r="B185" s="913"/>
      <c r="C185" s="913"/>
      <c r="D185" s="913"/>
      <c r="E185" s="913"/>
      <c r="F185" s="913"/>
      <c r="G185" s="913"/>
      <c r="H185" s="913"/>
      <c r="I185" s="913"/>
      <c r="J185" s="913"/>
      <c r="K185" s="535">
        <f>K173+K169+K69</f>
        <v>15228639.775866659</v>
      </c>
      <c r="L185" s="535">
        <f>L184+L173+L169+L69</f>
        <v>10650254.693708219</v>
      </c>
      <c r="M185" s="535">
        <f t="shared" ref="M185:AL185" si="5">M184+M173+M169+M69</f>
        <v>0</v>
      </c>
      <c r="N185" s="535">
        <f>N184+N173+N169+N69</f>
        <v>0</v>
      </c>
      <c r="O185" s="535">
        <f t="shared" si="5"/>
        <v>895035.9732079556</v>
      </c>
      <c r="P185" s="535">
        <f t="shared" si="5"/>
        <v>2524315.0703288163</v>
      </c>
      <c r="Q185" s="566">
        <f t="shared" si="5"/>
        <v>1667702.5325806867</v>
      </c>
      <c r="R185" s="535">
        <f t="shared" si="5"/>
        <v>1629013.4940226767</v>
      </c>
      <c r="S185" s="535">
        <f t="shared" si="5"/>
        <v>900847.96348090947</v>
      </c>
      <c r="T185" s="535">
        <f t="shared" si="5"/>
        <v>326560.36771092407</v>
      </c>
      <c r="U185" s="535">
        <f t="shared" si="5"/>
        <v>306715.93428381835</v>
      </c>
      <c r="V185" s="535">
        <f t="shared" si="5"/>
        <v>321131.58319515781</v>
      </c>
      <c r="W185" s="535">
        <f t="shared" si="5"/>
        <v>336224.76760533021</v>
      </c>
      <c r="X185" s="535">
        <f t="shared" si="5"/>
        <v>362816.53168278071</v>
      </c>
      <c r="Y185" s="535">
        <f t="shared" si="5"/>
        <v>375367.0162718714</v>
      </c>
      <c r="Z185" s="535">
        <f t="shared" si="5"/>
        <v>386492.82923664927</v>
      </c>
      <c r="AA185" s="535">
        <f t="shared" si="5"/>
        <v>415450.37911077181</v>
      </c>
      <c r="AB185" s="535">
        <f t="shared" si="5"/>
        <v>431090.25620897807</v>
      </c>
      <c r="AC185" s="535">
        <f t="shared" si="5"/>
        <v>455976.99336279999</v>
      </c>
      <c r="AD185" s="535">
        <f t="shared" si="5"/>
        <v>477668.17045085155</v>
      </c>
      <c r="AE185" s="535">
        <f t="shared" si="5"/>
        <v>499842.60290204152</v>
      </c>
      <c r="AF185" s="535">
        <f t="shared" si="5"/>
        <v>523029.69435843744</v>
      </c>
      <c r="AG185" s="535">
        <f t="shared" si="5"/>
        <v>547497.72969328391</v>
      </c>
      <c r="AH185" s="535">
        <f t="shared" si="5"/>
        <v>573373.49658886832</v>
      </c>
      <c r="AI185" s="535">
        <f t="shared" si="5"/>
        <v>601279.1118885451</v>
      </c>
      <c r="AJ185" s="535">
        <f t="shared" si="5"/>
        <v>629579.9929473066</v>
      </c>
      <c r="AK185" s="535">
        <f t="shared" si="5"/>
        <v>19965</v>
      </c>
      <c r="AL185" s="535">
        <f t="shared" si="5"/>
        <v>21662.280000000002</v>
      </c>
      <c r="AM185" s="565"/>
      <c r="AN185" s="565"/>
      <c r="AO185" s="664"/>
      <c r="AP185" s="565"/>
      <c r="AQ185" s="674"/>
    </row>
    <row r="186" spans="1:43" s="248" customFormat="1" ht="22.5" customHeight="1" x14ac:dyDescent="0.3">
      <c r="A186" s="907"/>
      <c r="B186" s="908"/>
      <c r="C186" s="908"/>
      <c r="D186" s="908"/>
      <c r="E186" s="908"/>
      <c r="F186" s="908"/>
      <c r="G186" s="908"/>
      <c r="H186" s="908"/>
      <c r="I186" s="908"/>
      <c r="J186" s="908"/>
      <c r="K186" s="908"/>
      <c r="L186" s="908"/>
      <c r="M186" s="908"/>
      <c r="N186" s="908"/>
      <c r="O186" s="908"/>
      <c r="P186" s="908"/>
      <c r="Q186" s="908"/>
      <c r="R186" s="908"/>
      <c r="S186" s="908"/>
      <c r="T186" s="908"/>
      <c r="U186" s="908"/>
      <c r="V186" s="908"/>
      <c r="W186" s="908"/>
      <c r="X186" s="556"/>
      <c r="Y186" s="557"/>
      <c r="Z186" s="557"/>
      <c r="AA186" s="557"/>
      <c r="AB186" s="557"/>
      <c r="AC186" s="557"/>
      <c r="AD186" s="567"/>
      <c r="AE186" s="567"/>
      <c r="AF186" s="567"/>
      <c r="AG186" s="567"/>
      <c r="AH186" s="567"/>
      <c r="AI186" s="567"/>
      <c r="AJ186" s="567"/>
      <c r="AK186" s="567"/>
      <c r="AL186" s="567"/>
      <c r="AM186" s="567"/>
      <c r="AN186" s="567"/>
      <c r="AO186" s="665"/>
      <c r="AP186" s="567"/>
      <c r="AQ186" s="611"/>
    </row>
    <row r="187" spans="1:43" s="201" customFormat="1" ht="22.5" hidden="1" customHeight="1" x14ac:dyDescent="0.2">
      <c r="B187" s="199"/>
      <c r="D187" s="270"/>
      <c r="E187" s="210"/>
      <c r="G187" s="210"/>
      <c r="H187" s="210"/>
      <c r="N187" s="249"/>
      <c r="O187" s="201">
        <f>'№ 5- ИП ТС_Финплан_1 ТЗ'!F23*1.2</f>
        <v>895035.97573769744</v>
      </c>
      <c r="P187" s="201">
        <f>'№ 5- ИП ТС_Финплан_1 ТЗ'!G23*1.2</f>
        <v>2524315.0703288163</v>
      </c>
      <c r="Q187" s="201">
        <f>'№ 5- ИП ТС_Финплан_1 ТЗ'!H23*1.2</f>
        <v>1667702.5303479296</v>
      </c>
      <c r="R187" s="201">
        <f>'№ 5- ИП ТС_Финплан_1 ТЗ'!I23*1.2</f>
        <v>1629013.4940759165</v>
      </c>
      <c r="S187" s="201">
        <f>'№ 5- ИП ТС_Финплан_1 ТЗ'!J23*1.2</f>
        <v>900847.96336328471</v>
      </c>
      <c r="T187" s="201">
        <f>'№ 5- ИП ТС_Финплан_1 ТЗ'!K23*1.2</f>
        <v>326560.3681927587</v>
      </c>
      <c r="U187" s="201">
        <f>'№ 5- ИП ТС_Финплан_1 ТЗ'!L23*1.2</f>
        <v>306715.93428381835</v>
      </c>
      <c r="V187" s="201">
        <f>'№ 5- ИП ТС_Финплан_1 ТЗ'!M23*1.2</f>
        <v>321131.58319515781</v>
      </c>
      <c r="W187" s="201">
        <f>'№ 5- ИП ТС_Финплан_1 ТЗ'!N23*1.2</f>
        <v>336224.76760533021</v>
      </c>
      <c r="X187" s="201">
        <f>'№ 5- ИП ТС_Финплан_1 ТЗ'!O23*1.2</f>
        <v>362816.53168278071</v>
      </c>
      <c r="Y187" s="201">
        <f>'№ 5- ИП ТС_Финплан_1 ТЗ'!P23*1.2</f>
        <v>375367.01627187146</v>
      </c>
      <c r="Z187" s="201">
        <f>'№ 5- ИП ТС_Финплан_1 ТЗ'!Q23*1.2</f>
        <v>386492.82923664927</v>
      </c>
      <c r="AA187" s="201">
        <f>'№ 5- ИП ТС_Финплан_1 ТЗ'!R23*1.2</f>
        <v>415450.37911077181</v>
      </c>
      <c r="AB187" s="201">
        <f>'№ 5- ИП ТС_Финплан_1 ТЗ'!S23*1.2</f>
        <v>431090.25620897807</v>
      </c>
      <c r="AC187" s="201">
        <f>'№ 5- ИП ТС_Финплан_1 ТЗ'!T23*1.2</f>
        <v>455976.99336279999</v>
      </c>
      <c r="AD187" s="201">
        <f>'№ 5- ИП ТС_Финплан_1 ТЗ'!U23*1.2</f>
        <v>477668.17045085155</v>
      </c>
      <c r="AE187" s="201">
        <f>'№ 5- ИП ТС_Финплан_1 ТЗ'!V23*1.2</f>
        <v>499842.60290204152</v>
      </c>
      <c r="AF187" s="201">
        <f>'№ 5- ИП ТС_Финплан_1 ТЗ'!W23*1.2</f>
        <v>523029.69435843744</v>
      </c>
      <c r="AG187" s="201">
        <f>'№ 5- ИП ТС_Финплан_1 ТЗ'!X23*1.2</f>
        <v>547497.72969328391</v>
      </c>
      <c r="AH187" s="201">
        <f>'№ 5- ИП ТС_Финплан_1 ТЗ'!Y23*1.2</f>
        <v>573373.49658886832</v>
      </c>
      <c r="AI187" s="201">
        <f>'№ 5- ИП ТС_Финплан_1 ТЗ'!Z23*1.2</f>
        <v>601279.1118885451</v>
      </c>
      <c r="AJ187" s="201">
        <f>'№ 5- ИП ТС_Финплан_1 ТЗ'!AA23*1.2</f>
        <v>629579.9929473066</v>
      </c>
      <c r="AK187" s="201">
        <f>'№ 5- ИП ТС_Финплан_1 ТЗ'!AB23*1.2</f>
        <v>19965</v>
      </c>
      <c r="AL187" s="201">
        <f>'№ 5- ИП ТС_Финплан_1 ТЗ'!AC23*1.2</f>
        <v>21662.280000000002</v>
      </c>
      <c r="AP187" s="677"/>
      <c r="AQ187" s="666"/>
    </row>
    <row r="188" spans="1:43" s="201" customFormat="1" ht="22.5" hidden="1" customHeight="1" x14ac:dyDescent="0.2">
      <c r="B188" s="199"/>
      <c r="D188" s="270"/>
      <c r="E188" s="210"/>
      <c r="G188" s="210"/>
      <c r="H188" s="210"/>
      <c r="N188" s="249"/>
      <c r="O188" s="250">
        <f>O185-O187</f>
        <v>-2.5297418469563127E-3</v>
      </c>
      <c r="P188" s="250">
        <f t="shared" ref="P188:AL188" si="6">P185-P187</f>
        <v>0</v>
      </c>
      <c r="Q188" s="250">
        <f t="shared" si="6"/>
        <v>2.2327571641653776E-3</v>
      </c>
      <c r="R188" s="250">
        <f t="shared" si="6"/>
        <v>-5.3239753469824791E-5</v>
      </c>
      <c r="S188" s="250">
        <f t="shared" si="6"/>
        <v>1.1762476060539484E-4</v>
      </c>
      <c r="T188" s="250">
        <f t="shared" si="6"/>
        <v>-4.8183463513851166E-4</v>
      </c>
      <c r="U188" s="250">
        <f t="shared" si="6"/>
        <v>0</v>
      </c>
      <c r="V188" s="250">
        <f t="shared" si="6"/>
        <v>0</v>
      </c>
      <c r="W188" s="250">
        <f t="shared" si="6"/>
        <v>0</v>
      </c>
      <c r="X188" s="250">
        <f t="shared" si="6"/>
        <v>0</v>
      </c>
      <c r="Y188" s="250">
        <f t="shared" si="6"/>
        <v>0</v>
      </c>
      <c r="Z188" s="250">
        <f t="shared" si="6"/>
        <v>0</v>
      </c>
      <c r="AA188" s="250">
        <f t="shared" si="6"/>
        <v>0</v>
      </c>
      <c r="AB188" s="250">
        <f t="shared" si="6"/>
        <v>0</v>
      </c>
      <c r="AC188" s="250">
        <f t="shared" si="6"/>
        <v>0</v>
      </c>
      <c r="AD188" s="250">
        <f t="shared" si="6"/>
        <v>0</v>
      </c>
      <c r="AE188" s="250">
        <f t="shared" si="6"/>
        <v>0</v>
      </c>
      <c r="AF188" s="250">
        <f t="shared" si="6"/>
        <v>0</v>
      </c>
      <c r="AG188" s="250">
        <f t="shared" si="6"/>
        <v>0</v>
      </c>
      <c r="AH188" s="250">
        <f t="shared" si="6"/>
        <v>0</v>
      </c>
      <c r="AI188" s="250">
        <f t="shared" si="6"/>
        <v>0</v>
      </c>
      <c r="AJ188" s="250">
        <f t="shared" si="6"/>
        <v>0</v>
      </c>
      <c r="AK188" s="250">
        <f t="shared" si="6"/>
        <v>0</v>
      </c>
      <c r="AL188" s="250">
        <f t="shared" si="6"/>
        <v>0</v>
      </c>
      <c r="AP188" s="677"/>
      <c r="AQ188" s="666"/>
    </row>
    <row r="189" spans="1:43" s="201" customFormat="1" ht="22.5" hidden="1" customHeight="1" x14ac:dyDescent="0.2">
      <c r="B189" s="199"/>
      <c r="D189" s="270"/>
      <c r="E189" s="210"/>
      <c r="G189" s="210"/>
      <c r="H189" s="210"/>
      <c r="N189" s="249"/>
      <c r="O189" s="250">
        <f>O150-O188</f>
        <v>23283.402529741848</v>
      </c>
      <c r="P189" s="250">
        <f>P150-P188</f>
        <v>243782.72615317034</v>
      </c>
      <c r="AP189" s="677"/>
      <c r="AQ189" s="666"/>
    </row>
    <row r="190" spans="1:43" ht="22.5" customHeight="1" x14ac:dyDescent="0.2">
      <c r="C190" s="251"/>
      <c r="D190" s="286"/>
      <c r="E190" s="251"/>
      <c r="F190" s="251"/>
      <c r="J190" s="252" t="str">
        <f>'Ф 2 ИП ТЗ-2'!J60:O60</f>
        <v xml:space="preserve">И.о. генерального директора  ООО"Газпром теплоэнерго МО"                                                                      А.В. Кутенко                                      </v>
      </c>
      <c r="K190" s="252"/>
      <c r="M190" s="251"/>
      <c r="N190" s="251"/>
      <c r="O190" s="251"/>
      <c r="V190" s="253"/>
      <c r="W190" s="254"/>
      <c r="X190" s="568"/>
      <c r="Y190" s="251"/>
      <c r="Z190" s="251"/>
      <c r="AA190" s="251"/>
      <c r="AB190" s="251"/>
      <c r="AC190" s="251"/>
      <c r="AD190" s="251"/>
      <c r="AE190" s="251"/>
      <c r="AF190" s="251"/>
      <c r="AG190" s="251"/>
      <c r="AH190" s="251"/>
      <c r="AI190" s="251"/>
      <c r="AJ190" s="251"/>
      <c r="AK190" s="251"/>
      <c r="AL190" s="251"/>
      <c r="AM190" s="251"/>
      <c r="AN190" s="251"/>
      <c r="AO190" s="251"/>
      <c r="AP190" s="681"/>
      <c r="AQ190" s="675"/>
    </row>
    <row r="191" spans="1:43" ht="22.5" customHeight="1" x14ac:dyDescent="0.2">
      <c r="C191" s="218"/>
      <c r="D191" s="270"/>
      <c r="E191" s="218"/>
      <c r="F191" s="218"/>
      <c r="G191" s="210"/>
      <c r="H191" s="210"/>
      <c r="J191" s="218"/>
      <c r="K191" s="218"/>
      <c r="L191" s="218" t="s">
        <v>1</v>
      </c>
      <c r="M191" s="218"/>
      <c r="N191" s="218"/>
      <c r="O191" s="218"/>
      <c r="Q191" s="218"/>
      <c r="R191" s="218"/>
      <c r="S191" s="218"/>
      <c r="T191" s="218"/>
      <c r="U191" s="218"/>
      <c r="V191" s="909"/>
      <c r="W191" s="909"/>
      <c r="X191" s="569"/>
      <c r="Y191" s="218"/>
      <c r="Z191" s="218"/>
      <c r="AA191" s="218"/>
      <c r="AB191" s="218"/>
      <c r="AC191" s="218"/>
      <c r="AD191" s="218"/>
      <c r="AE191" s="218"/>
      <c r="AF191" s="218"/>
      <c r="AG191" s="218"/>
      <c r="AH191" s="218"/>
      <c r="AI191" s="218"/>
      <c r="AJ191" s="218"/>
      <c r="AK191" s="218"/>
      <c r="AL191" s="218"/>
      <c r="AM191" s="218"/>
      <c r="AN191" s="218"/>
      <c r="AO191" s="218"/>
      <c r="AP191" s="682"/>
      <c r="AQ191" s="257"/>
    </row>
    <row r="192" spans="1:43" ht="22.5" customHeight="1" x14ac:dyDescent="0.3">
      <c r="U192" s="203"/>
    </row>
    <row r="194" spans="1:43" ht="22.5" customHeight="1" x14ac:dyDescent="0.3">
      <c r="J194" s="258"/>
      <c r="K194" s="258"/>
      <c r="L194" s="258"/>
      <c r="M194" s="258"/>
      <c r="N194" s="258"/>
      <c r="O194" s="258"/>
      <c r="P194" s="258"/>
      <c r="Q194" s="258"/>
      <c r="R194" s="258"/>
      <c r="S194" s="258"/>
      <c r="T194" s="258"/>
      <c r="U194" s="258"/>
    </row>
    <row r="195" spans="1:43" ht="22.5" customHeight="1" x14ac:dyDescent="0.3">
      <c r="E195" s="906"/>
      <c r="F195" s="906"/>
      <c r="G195" s="259"/>
      <c r="J195" s="258"/>
      <c r="K195" s="260"/>
      <c r="L195" s="260"/>
      <c r="M195" s="260"/>
      <c r="N195" s="260"/>
      <c r="O195" s="260"/>
      <c r="P195" s="260"/>
      <c r="Q195" s="260"/>
      <c r="R195" s="260"/>
      <c r="S195" s="260"/>
      <c r="T195" s="260"/>
      <c r="U195" s="260"/>
    </row>
    <row r="196" spans="1:43" ht="22.5" customHeight="1" x14ac:dyDescent="0.3">
      <c r="E196" s="906"/>
      <c r="F196" s="906"/>
      <c r="G196" s="259"/>
      <c r="J196" s="260"/>
      <c r="K196" s="260"/>
      <c r="L196" s="260"/>
      <c r="M196" s="260"/>
      <c r="N196" s="260"/>
      <c r="O196" s="260"/>
      <c r="P196" s="260"/>
      <c r="Q196" s="260"/>
      <c r="R196" s="260"/>
      <c r="S196" s="260"/>
      <c r="T196" s="260"/>
      <c r="U196" s="258"/>
    </row>
    <row r="197" spans="1:43" ht="22.5" customHeight="1" x14ac:dyDescent="0.3">
      <c r="E197" s="906"/>
      <c r="F197" s="906"/>
      <c r="G197" s="259"/>
      <c r="J197" s="261"/>
      <c r="K197" s="261"/>
      <c r="L197" s="261"/>
      <c r="M197" s="261"/>
      <c r="N197" s="261"/>
      <c r="O197" s="261"/>
      <c r="P197" s="261"/>
      <c r="Q197" s="261"/>
      <c r="R197" s="261"/>
      <c r="S197" s="261"/>
      <c r="T197" s="261"/>
    </row>
    <row r="198" spans="1:43" ht="22.5" customHeight="1" x14ac:dyDescent="0.3">
      <c r="E198" s="906"/>
      <c r="F198" s="906"/>
      <c r="G198" s="259"/>
      <c r="J198" s="261"/>
      <c r="K198" s="261"/>
      <c r="L198" s="261"/>
      <c r="M198" s="261"/>
      <c r="N198" s="261"/>
      <c r="O198" s="261"/>
      <c r="P198" s="261"/>
      <c r="Q198" s="261"/>
      <c r="R198" s="261"/>
      <c r="S198" s="261"/>
      <c r="T198" s="261"/>
    </row>
    <row r="199" spans="1:43" ht="22.5" customHeight="1" x14ac:dyDescent="0.3">
      <c r="E199" s="906"/>
      <c r="F199" s="906"/>
      <c r="G199" s="259"/>
    </row>
    <row r="200" spans="1:43" ht="22.5" customHeight="1" x14ac:dyDescent="0.3">
      <c r="E200" s="906"/>
      <c r="F200" s="906"/>
      <c r="G200" s="259"/>
      <c r="O200" s="262"/>
      <c r="P200" s="262"/>
      <c r="Q200" s="262"/>
      <c r="R200" s="262"/>
      <c r="S200" s="262"/>
      <c r="T200" s="262"/>
    </row>
    <row r="201" spans="1:43" ht="22.5" customHeight="1" x14ac:dyDescent="0.3">
      <c r="E201" s="906"/>
      <c r="F201" s="906"/>
      <c r="G201" s="259"/>
    </row>
    <row r="202" spans="1:43" ht="22.5" customHeight="1" x14ac:dyDescent="0.3">
      <c r="E202" s="906"/>
      <c r="F202" s="906"/>
      <c r="G202" s="259"/>
    </row>
    <row r="203" spans="1:43" ht="22.5" customHeight="1" x14ac:dyDescent="0.3">
      <c r="E203" s="906"/>
      <c r="F203" s="906"/>
      <c r="G203" s="259"/>
    </row>
    <row r="204" spans="1:43" ht="22.5" customHeight="1" x14ac:dyDescent="0.3">
      <c r="E204" s="906"/>
      <c r="F204" s="906"/>
      <c r="G204" s="259"/>
    </row>
    <row r="205" spans="1:43" ht="22.5" customHeight="1" x14ac:dyDescent="0.3">
      <c r="E205" s="906"/>
      <c r="F205" s="906"/>
      <c r="G205" s="259"/>
    </row>
    <row r="206" spans="1:43" s="197" customFormat="1" ht="22.5" customHeight="1" x14ac:dyDescent="0.3">
      <c r="A206" s="195"/>
      <c r="B206" s="196"/>
      <c r="C206" s="195"/>
      <c r="D206" s="297"/>
      <c r="E206" s="906"/>
      <c r="F206" s="906"/>
      <c r="G206" s="259"/>
      <c r="I206" s="195"/>
      <c r="J206" s="195"/>
      <c r="K206" s="195"/>
      <c r="L206" s="195"/>
      <c r="M206" s="195"/>
      <c r="N206" s="195"/>
      <c r="O206" s="195"/>
      <c r="P206" s="195"/>
      <c r="Q206" s="195"/>
      <c r="R206" s="195"/>
      <c r="S206" s="195"/>
      <c r="T206" s="195"/>
      <c r="U206" s="195"/>
      <c r="V206" s="195"/>
      <c r="W206" s="195"/>
      <c r="X206" s="553"/>
      <c r="Y206" s="195"/>
      <c r="Z206" s="195"/>
      <c r="AA206" s="195"/>
      <c r="AB206" s="195"/>
      <c r="AC206" s="195"/>
      <c r="AD206" s="195"/>
      <c r="AE206" s="195"/>
      <c r="AF206" s="195"/>
      <c r="AG206" s="195"/>
      <c r="AH206" s="195"/>
      <c r="AI206" s="195"/>
      <c r="AJ206" s="195"/>
      <c r="AK206" s="195"/>
      <c r="AL206" s="195"/>
      <c r="AM206" s="195"/>
      <c r="AN206" s="195"/>
      <c r="AO206" s="195"/>
      <c r="AP206" s="676"/>
      <c r="AQ206" s="258"/>
    </row>
    <row r="207" spans="1:43" s="197" customFormat="1" ht="22.5" customHeight="1" x14ac:dyDescent="0.3">
      <c r="A207" s="195"/>
      <c r="B207" s="196"/>
      <c r="C207" s="195"/>
      <c r="D207" s="297"/>
      <c r="E207" s="906"/>
      <c r="F207" s="906"/>
      <c r="G207" s="259"/>
      <c r="I207" s="195"/>
      <c r="J207" s="195"/>
      <c r="K207" s="195"/>
      <c r="L207" s="195"/>
      <c r="M207" s="195"/>
      <c r="N207" s="195"/>
      <c r="O207" s="195"/>
      <c r="P207" s="195"/>
      <c r="Q207" s="195"/>
      <c r="R207" s="195"/>
      <c r="S207" s="195"/>
      <c r="T207" s="195"/>
      <c r="U207" s="195"/>
      <c r="V207" s="195"/>
      <c r="W207" s="195"/>
      <c r="X207" s="553"/>
      <c r="Y207" s="195"/>
      <c r="Z207" s="195"/>
      <c r="AA207" s="195"/>
      <c r="AB207" s="195"/>
      <c r="AC207" s="195"/>
      <c r="AD207" s="195"/>
      <c r="AE207" s="195"/>
      <c r="AF207" s="195"/>
      <c r="AG207" s="195"/>
      <c r="AH207" s="195"/>
      <c r="AI207" s="195"/>
      <c r="AJ207" s="195"/>
      <c r="AK207" s="195"/>
      <c r="AL207" s="195"/>
      <c r="AM207" s="195"/>
      <c r="AN207" s="195"/>
      <c r="AO207" s="195"/>
      <c r="AP207" s="676"/>
      <c r="AQ207" s="258"/>
    </row>
    <row r="208" spans="1:43" s="197" customFormat="1" ht="22.5" customHeight="1" x14ac:dyDescent="0.3">
      <c r="A208" s="195"/>
      <c r="B208" s="196"/>
      <c r="C208" s="195"/>
      <c r="D208" s="297"/>
      <c r="E208" s="906"/>
      <c r="F208" s="906"/>
      <c r="G208" s="259"/>
      <c r="I208" s="195"/>
      <c r="J208" s="195"/>
      <c r="K208" s="195"/>
      <c r="L208" s="195"/>
      <c r="M208" s="195"/>
      <c r="N208" s="195"/>
      <c r="O208" s="195"/>
      <c r="P208" s="195"/>
      <c r="Q208" s="195"/>
      <c r="R208" s="195"/>
      <c r="S208" s="195"/>
      <c r="T208" s="195"/>
      <c r="U208" s="195"/>
      <c r="V208" s="195"/>
      <c r="W208" s="195"/>
      <c r="X208" s="553"/>
      <c r="Y208" s="195"/>
      <c r="Z208" s="195"/>
      <c r="AA208" s="195"/>
      <c r="AB208" s="195"/>
      <c r="AC208" s="195"/>
      <c r="AD208" s="195"/>
      <c r="AE208" s="195"/>
      <c r="AF208" s="195"/>
      <c r="AG208" s="195"/>
      <c r="AH208" s="195"/>
      <c r="AI208" s="195"/>
      <c r="AJ208" s="195"/>
      <c r="AK208" s="195"/>
      <c r="AL208" s="195"/>
      <c r="AM208" s="195"/>
      <c r="AN208" s="195"/>
      <c r="AO208" s="195"/>
      <c r="AP208" s="676"/>
      <c r="AQ208" s="258"/>
    </row>
    <row r="209" spans="1:43" s="197" customFormat="1" ht="22.5" customHeight="1" x14ac:dyDescent="0.3">
      <c r="A209" s="195"/>
      <c r="B209" s="196"/>
      <c r="C209" s="195"/>
      <c r="D209" s="297"/>
      <c r="E209" s="906"/>
      <c r="F209" s="906"/>
      <c r="G209" s="259"/>
      <c r="I209" s="195"/>
      <c r="J209" s="195"/>
      <c r="K209" s="195"/>
      <c r="L209" s="195"/>
      <c r="M209" s="195"/>
      <c r="N209" s="195"/>
      <c r="O209" s="195"/>
      <c r="P209" s="195"/>
      <c r="Q209" s="195"/>
      <c r="R209" s="195"/>
      <c r="S209" s="195"/>
      <c r="T209" s="195"/>
      <c r="U209" s="195"/>
      <c r="V209" s="195"/>
      <c r="W209" s="195"/>
      <c r="X209" s="553"/>
      <c r="Y209" s="195"/>
      <c r="Z209" s="195"/>
      <c r="AA209" s="195"/>
      <c r="AB209" s="195"/>
      <c r="AC209" s="195"/>
      <c r="AD209" s="195"/>
      <c r="AE209" s="195"/>
      <c r="AF209" s="195"/>
      <c r="AG209" s="195"/>
      <c r="AH209" s="195"/>
      <c r="AI209" s="195"/>
      <c r="AJ209" s="195"/>
      <c r="AK209" s="195"/>
      <c r="AL209" s="195"/>
      <c r="AM209" s="195"/>
      <c r="AN209" s="195"/>
      <c r="AO209" s="195"/>
      <c r="AP209" s="676"/>
      <c r="AQ209" s="258"/>
    </row>
    <row r="210" spans="1:43" s="197" customFormat="1" ht="22.5" customHeight="1" x14ac:dyDescent="0.3">
      <c r="A210" s="195"/>
      <c r="B210" s="196"/>
      <c r="C210" s="195"/>
      <c r="D210" s="297"/>
      <c r="E210" s="906"/>
      <c r="F210" s="906"/>
      <c r="G210" s="259"/>
      <c r="I210" s="195"/>
      <c r="J210" s="195"/>
      <c r="K210" s="195"/>
      <c r="L210" s="195"/>
      <c r="M210" s="195"/>
      <c r="N210" s="195"/>
      <c r="O210" s="195"/>
      <c r="P210" s="195"/>
      <c r="Q210" s="195"/>
      <c r="R210" s="195"/>
      <c r="S210" s="195"/>
      <c r="T210" s="195"/>
      <c r="U210" s="195"/>
      <c r="V210" s="195"/>
      <c r="W210" s="195"/>
      <c r="X210" s="553"/>
      <c r="Y210" s="195"/>
      <c r="Z210" s="195"/>
      <c r="AA210" s="195"/>
      <c r="AB210" s="195"/>
      <c r="AC210" s="195"/>
      <c r="AD210" s="195"/>
      <c r="AE210" s="195"/>
      <c r="AF210" s="195"/>
      <c r="AG210" s="195"/>
      <c r="AH210" s="195"/>
      <c r="AI210" s="195"/>
      <c r="AJ210" s="195"/>
      <c r="AK210" s="195"/>
      <c r="AL210" s="195"/>
      <c r="AM210" s="195"/>
      <c r="AN210" s="195"/>
      <c r="AO210" s="195"/>
      <c r="AP210" s="676"/>
      <c r="AQ210" s="258"/>
    </row>
    <row r="211" spans="1:43" s="197" customFormat="1" ht="22.5" customHeight="1" x14ac:dyDescent="0.3">
      <c r="A211" s="195"/>
      <c r="B211" s="196"/>
      <c r="C211" s="195"/>
      <c r="D211" s="297"/>
      <c r="E211" s="906"/>
      <c r="F211" s="906"/>
      <c r="G211" s="259"/>
      <c r="I211" s="195"/>
      <c r="J211" s="195"/>
      <c r="K211" s="195"/>
      <c r="L211" s="195"/>
      <c r="M211" s="195"/>
      <c r="N211" s="195"/>
      <c r="O211" s="195"/>
      <c r="P211" s="195"/>
      <c r="Q211" s="195"/>
      <c r="R211" s="195"/>
      <c r="S211" s="195"/>
      <c r="T211" s="195"/>
      <c r="U211" s="195"/>
      <c r="V211" s="195"/>
      <c r="W211" s="195"/>
      <c r="X211" s="553"/>
      <c r="Y211" s="195"/>
      <c r="Z211" s="195"/>
      <c r="AA211" s="195"/>
      <c r="AB211" s="195"/>
      <c r="AC211" s="195"/>
      <c r="AD211" s="195"/>
      <c r="AE211" s="195"/>
      <c r="AF211" s="195"/>
      <c r="AG211" s="195"/>
      <c r="AH211" s="195"/>
      <c r="AI211" s="195"/>
      <c r="AJ211" s="195"/>
      <c r="AK211" s="195"/>
      <c r="AL211" s="195"/>
      <c r="AM211" s="195"/>
      <c r="AN211" s="195"/>
      <c r="AO211" s="195"/>
      <c r="AP211" s="676"/>
      <c r="AQ211" s="258"/>
    </row>
    <row r="212" spans="1:43" s="197" customFormat="1" ht="22.5" customHeight="1" x14ac:dyDescent="0.3">
      <c r="A212" s="195"/>
      <c r="B212" s="196"/>
      <c r="C212" s="195"/>
      <c r="D212" s="297"/>
      <c r="E212" s="906"/>
      <c r="F212" s="906"/>
      <c r="G212" s="259"/>
      <c r="I212" s="195"/>
      <c r="J212" s="195"/>
      <c r="K212" s="195"/>
      <c r="L212" s="195"/>
      <c r="M212" s="195"/>
      <c r="N212" s="195"/>
      <c r="O212" s="195"/>
      <c r="P212" s="195"/>
      <c r="Q212" s="195"/>
      <c r="R212" s="195"/>
      <c r="S212" s="195"/>
      <c r="T212" s="195"/>
      <c r="U212" s="195"/>
      <c r="V212" s="195"/>
      <c r="W212" s="195"/>
      <c r="X212" s="553"/>
      <c r="Y212" s="195"/>
      <c r="Z212" s="195"/>
      <c r="AA212" s="195"/>
      <c r="AB212" s="195"/>
      <c r="AC212" s="195"/>
      <c r="AD212" s="195"/>
      <c r="AE212" s="195"/>
      <c r="AF212" s="195"/>
      <c r="AG212" s="195"/>
      <c r="AH212" s="195"/>
      <c r="AI212" s="195"/>
      <c r="AJ212" s="195"/>
      <c r="AK212" s="195"/>
      <c r="AL212" s="195"/>
      <c r="AM212" s="195"/>
      <c r="AN212" s="195"/>
      <c r="AO212" s="195"/>
      <c r="AP212" s="676"/>
      <c r="AQ212" s="258"/>
    </row>
    <row r="213" spans="1:43" s="197" customFormat="1" ht="22.5" customHeight="1" x14ac:dyDescent="0.3">
      <c r="A213" s="195"/>
      <c r="B213" s="196"/>
      <c r="C213" s="195"/>
      <c r="D213" s="297"/>
      <c r="E213" s="906"/>
      <c r="F213" s="906"/>
      <c r="G213" s="259"/>
      <c r="I213" s="195"/>
      <c r="J213" s="195"/>
      <c r="K213" s="195"/>
      <c r="L213" s="195"/>
      <c r="M213" s="195"/>
      <c r="N213" s="195"/>
      <c r="O213" s="195"/>
      <c r="P213" s="195"/>
      <c r="Q213" s="195"/>
      <c r="R213" s="195"/>
      <c r="S213" s="195"/>
      <c r="T213" s="195"/>
      <c r="U213" s="195"/>
      <c r="V213" s="195"/>
      <c r="W213" s="195"/>
      <c r="X213" s="553"/>
      <c r="Y213" s="195"/>
      <c r="Z213" s="195"/>
      <c r="AA213" s="195"/>
      <c r="AB213" s="195"/>
      <c r="AC213" s="195"/>
      <c r="AD213" s="195"/>
      <c r="AE213" s="195"/>
      <c r="AF213" s="195"/>
      <c r="AG213" s="195"/>
      <c r="AH213" s="195"/>
      <c r="AI213" s="195"/>
      <c r="AJ213" s="195"/>
      <c r="AK213" s="195"/>
      <c r="AL213" s="195"/>
      <c r="AM213" s="195"/>
      <c r="AN213" s="195"/>
      <c r="AO213" s="195"/>
      <c r="AP213" s="676"/>
      <c r="AQ213" s="258"/>
    </row>
    <row r="214" spans="1:43" s="197" customFormat="1" ht="22.5" customHeight="1" x14ac:dyDescent="0.3">
      <c r="A214" s="195"/>
      <c r="B214" s="196"/>
      <c r="C214" s="195"/>
      <c r="D214" s="297"/>
      <c r="E214" s="906"/>
      <c r="F214" s="906"/>
      <c r="G214" s="259"/>
      <c r="I214" s="195"/>
      <c r="J214" s="195"/>
      <c r="K214" s="195"/>
      <c r="L214" s="195"/>
      <c r="M214" s="195"/>
      <c r="N214" s="195"/>
      <c r="O214" s="195"/>
      <c r="P214" s="195"/>
      <c r="Q214" s="195"/>
      <c r="R214" s="195"/>
      <c r="S214" s="195"/>
      <c r="T214" s="195"/>
      <c r="U214" s="195"/>
      <c r="V214" s="195"/>
      <c r="W214" s="195"/>
      <c r="X214" s="553"/>
      <c r="Y214" s="195"/>
      <c r="Z214" s="195"/>
      <c r="AA214" s="195"/>
      <c r="AB214" s="195"/>
      <c r="AC214" s="195"/>
      <c r="AD214" s="195"/>
      <c r="AE214" s="195"/>
      <c r="AF214" s="195"/>
      <c r="AG214" s="195"/>
      <c r="AH214" s="195"/>
      <c r="AI214" s="195"/>
      <c r="AJ214" s="195"/>
      <c r="AK214" s="195"/>
      <c r="AL214" s="195"/>
      <c r="AM214" s="195"/>
      <c r="AN214" s="195"/>
      <c r="AO214" s="195"/>
      <c r="AP214" s="676"/>
      <c r="AQ214" s="258"/>
    </row>
    <row r="215" spans="1:43" s="197" customFormat="1" ht="22.5" customHeight="1" x14ac:dyDescent="0.3">
      <c r="A215" s="195"/>
      <c r="B215" s="196"/>
      <c r="C215" s="195"/>
      <c r="D215" s="297"/>
      <c r="E215" s="906"/>
      <c r="F215" s="910"/>
      <c r="G215" s="259"/>
      <c r="I215" s="195"/>
      <c r="J215" s="195"/>
      <c r="K215" s="195"/>
      <c r="L215" s="195"/>
      <c r="M215" s="195"/>
      <c r="N215" s="195"/>
      <c r="O215" s="195"/>
      <c r="P215" s="195"/>
      <c r="Q215" s="195"/>
      <c r="R215" s="195"/>
      <c r="S215" s="195"/>
      <c r="T215" s="195"/>
      <c r="U215" s="195"/>
      <c r="V215" s="195"/>
      <c r="W215" s="195"/>
      <c r="X215" s="553"/>
      <c r="Y215" s="195"/>
      <c r="Z215" s="195"/>
      <c r="AA215" s="195"/>
      <c r="AB215" s="195"/>
      <c r="AC215" s="195"/>
      <c r="AD215" s="195"/>
      <c r="AE215" s="195"/>
      <c r="AF215" s="195"/>
      <c r="AG215" s="195"/>
      <c r="AH215" s="195"/>
      <c r="AI215" s="195"/>
      <c r="AJ215" s="195"/>
      <c r="AK215" s="195"/>
      <c r="AL215" s="195"/>
      <c r="AM215" s="195"/>
      <c r="AN215" s="195"/>
      <c r="AO215" s="195"/>
      <c r="AP215" s="676"/>
      <c r="AQ215" s="258"/>
    </row>
    <row r="216" spans="1:43" s="197" customFormat="1" ht="22.5" customHeight="1" x14ac:dyDescent="0.3">
      <c r="A216" s="195"/>
      <c r="B216" s="196"/>
      <c r="C216" s="195"/>
      <c r="D216" s="297"/>
      <c r="E216" s="906"/>
      <c r="F216" s="910"/>
      <c r="G216" s="259"/>
      <c r="I216" s="195"/>
      <c r="J216" s="195"/>
      <c r="K216" s="195"/>
      <c r="L216" s="195"/>
      <c r="M216" s="195"/>
      <c r="N216" s="195"/>
      <c r="O216" s="195"/>
      <c r="P216" s="195"/>
      <c r="Q216" s="195"/>
      <c r="R216" s="195"/>
      <c r="S216" s="195"/>
      <c r="T216" s="195"/>
      <c r="U216" s="195"/>
      <c r="V216" s="195"/>
      <c r="W216" s="195"/>
      <c r="X216" s="553"/>
      <c r="Y216" s="195"/>
      <c r="Z216" s="195"/>
      <c r="AA216" s="195"/>
      <c r="AB216" s="195"/>
      <c r="AC216" s="195"/>
      <c r="AD216" s="195"/>
      <c r="AE216" s="195"/>
      <c r="AF216" s="195"/>
      <c r="AG216" s="195"/>
      <c r="AH216" s="195"/>
      <c r="AI216" s="195"/>
      <c r="AJ216" s="195"/>
      <c r="AK216" s="195"/>
      <c r="AL216" s="195"/>
      <c r="AM216" s="195"/>
      <c r="AN216" s="195"/>
      <c r="AO216" s="195"/>
      <c r="AP216" s="676"/>
      <c r="AQ216" s="258"/>
    </row>
    <row r="217" spans="1:43" s="197" customFormat="1" ht="22.5" customHeight="1" x14ac:dyDescent="0.3">
      <c r="A217" s="195"/>
      <c r="B217" s="196"/>
      <c r="C217" s="195"/>
      <c r="D217" s="297"/>
      <c r="E217" s="906"/>
      <c r="F217" s="910"/>
      <c r="G217" s="259"/>
      <c r="I217" s="195"/>
      <c r="J217" s="195"/>
      <c r="K217" s="195"/>
      <c r="L217" s="195"/>
      <c r="M217" s="195"/>
      <c r="N217" s="195"/>
      <c r="O217" s="195"/>
      <c r="P217" s="195"/>
      <c r="Q217" s="195"/>
      <c r="R217" s="195"/>
      <c r="S217" s="195"/>
      <c r="T217" s="195"/>
      <c r="U217" s="195"/>
      <c r="V217" s="195"/>
      <c r="W217" s="195"/>
      <c r="X217" s="553"/>
      <c r="Y217" s="195"/>
      <c r="Z217" s="195"/>
      <c r="AA217" s="195"/>
      <c r="AB217" s="195"/>
      <c r="AC217" s="195"/>
      <c r="AD217" s="195"/>
      <c r="AE217" s="195"/>
      <c r="AF217" s="195"/>
      <c r="AG217" s="195"/>
      <c r="AH217" s="195"/>
      <c r="AI217" s="195"/>
      <c r="AJ217" s="195"/>
      <c r="AK217" s="195"/>
      <c r="AL217" s="195"/>
      <c r="AM217" s="195"/>
      <c r="AN217" s="195"/>
      <c r="AO217" s="195"/>
      <c r="AP217" s="676"/>
      <c r="AQ217" s="258"/>
    </row>
    <row r="218" spans="1:43" s="197" customFormat="1" ht="22.5" customHeight="1" x14ac:dyDescent="0.3">
      <c r="A218" s="195"/>
      <c r="B218" s="196"/>
      <c r="C218" s="195"/>
      <c r="D218" s="297"/>
      <c r="E218" s="906"/>
      <c r="F218" s="910"/>
      <c r="G218" s="259"/>
      <c r="I218" s="195"/>
      <c r="J218" s="195"/>
      <c r="K218" s="195"/>
      <c r="L218" s="195"/>
      <c r="M218" s="195"/>
      <c r="N218" s="195"/>
      <c r="O218" s="195"/>
      <c r="P218" s="195"/>
      <c r="Q218" s="195"/>
      <c r="R218" s="195"/>
      <c r="S218" s="195"/>
      <c r="T218" s="195"/>
      <c r="U218" s="195"/>
      <c r="V218" s="195"/>
      <c r="W218" s="195"/>
      <c r="X218" s="553"/>
      <c r="Y218" s="195"/>
      <c r="Z218" s="195"/>
      <c r="AA218" s="195"/>
      <c r="AB218" s="195"/>
      <c r="AC218" s="195"/>
      <c r="AD218" s="195"/>
      <c r="AE218" s="195"/>
      <c r="AF218" s="195"/>
      <c r="AG218" s="195"/>
      <c r="AH218" s="195"/>
      <c r="AI218" s="195"/>
      <c r="AJ218" s="195"/>
      <c r="AK218" s="195"/>
      <c r="AL218" s="195"/>
      <c r="AM218" s="195"/>
      <c r="AN218" s="195"/>
      <c r="AO218" s="195"/>
      <c r="AP218" s="676"/>
      <c r="AQ218" s="258"/>
    </row>
    <row r="219" spans="1:43" s="197" customFormat="1" ht="22.5" customHeight="1" x14ac:dyDescent="0.3">
      <c r="A219" s="195"/>
      <c r="B219" s="196"/>
      <c r="C219" s="195"/>
      <c r="D219" s="297"/>
      <c r="E219" s="906"/>
      <c r="F219" s="906"/>
      <c r="G219" s="259"/>
      <c r="I219" s="195"/>
      <c r="J219" s="195"/>
      <c r="K219" s="195"/>
      <c r="L219" s="195"/>
      <c r="M219" s="195"/>
      <c r="N219" s="195"/>
      <c r="O219" s="195"/>
      <c r="P219" s="195"/>
      <c r="Q219" s="195"/>
      <c r="R219" s="195"/>
      <c r="S219" s="195"/>
      <c r="T219" s="195"/>
      <c r="U219" s="195"/>
      <c r="V219" s="195"/>
      <c r="W219" s="195"/>
      <c r="X219" s="553"/>
      <c r="Y219" s="195"/>
      <c r="Z219" s="195"/>
      <c r="AA219" s="195"/>
      <c r="AB219" s="195"/>
      <c r="AC219" s="195"/>
      <c r="AD219" s="195"/>
      <c r="AE219" s="195"/>
      <c r="AF219" s="195"/>
      <c r="AG219" s="195"/>
      <c r="AH219" s="195"/>
      <c r="AI219" s="195"/>
      <c r="AJ219" s="195"/>
      <c r="AK219" s="195"/>
      <c r="AL219" s="195"/>
      <c r="AM219" s="195"/>
      <c r="AN219" s="195"/>
      <c r="AO219" s="195"/>
      <c r="AP219" s="676"/>
      <c r="AQ219" s="258"/>
    </row>
    <row r="220" spans="1:43" s="197" customFormat="1" ht="22.5" customHeight="1" x14ac:dyDescent="0.3">
      <c r="A220" s="195"/>
      <c r="B220" s="196"/>
      <c r="C220" s="195"/>
      <c r="D220" s="297"/>
      <c r="E220" s="906"/>
      <c r="F220" s="906"/>
      <c r="G220" s="259"/>
      <c r="I220" s="195"/>
      <c r="J220" s="195"/>
      <c r="K220" s="195"/>
      <c r="L220" s="195"/>
      <c r="M220" s="195"/>
      <c r="N220" s="195"/>
      <c r="O220" s="195"/>
      <c r="P220" s="195"/>
      <c r="Q220" s="195"/>
      <c r="R220" s="195"/>
      <c r="S220" s="195"/>
      <c r="T220" s="195"/>
      <c r="U220" s="195"/>
      <c r="V220" s="195"/>
      <c r="W220" s="195"/>
      <c r="X220" s="553"/>
      <c r="Y220" s="195"/>
      <c r="Z220" s="195"/>
      <c r="AA220" s="195"/>
      <c r="AB220" s="195"/>
      <c r="AC220" s="195"/>
      <c r="AD220" s="195"/>
      <c r="AE220" s="195"/>
      <c r="AF220" s="195"/>
      <c r="AG220" s="195"/>
      <c r="AH220" s="195"/>
      <c r="AI220" s="195"/>
      <c r="AJ220" s="195"/>
      <c r="AK220" s="195"/>
      <c r="AL220" s="195"/>
      <c r="AM220" s="195"/>
      <c r="AN220" s="195"/>
      <c r="AO220" s="195"/>
      <c r="AP220" s="676"/>
      <c r="AQ220" s="258"/>
    </row>
    <row r="221" spans="1:43" s="197" customFormat="1" ht="22.5" customHeight="1" x14ac:dyDescent="0.3">
      <c r="A221" s="195"/>
      <c r="B221" s="196"/>
      <c r="C221" s="195"/>
      <c r="D221" s="297"/>
      <c r="E221" s="906"/>
      <c r="F221" s="906"/>
      <c r="G221" s="259"/>
      <c r="I221" s="195"/>
      <c r="J221" s="195"/>
      <c r="K221" s="195"/>
      <c r="L221" s="195"/>
      <c r="M221" s="195"/>
      <c r="N221" s="195"/>
      <c r="O221" s="195"/>
      <c r="P221" s="195"/>
      <c r="Q221" s="195"/>
      <c r="R221" s="195"/>
      <c r="S221" s="195"/>
      <c r="T221" s="195"/>
      <c r="U221" s="195"/>
      <c r="V221" s="195"/>
      <c r="W221" s="195"/>
      <c r="X221" s="553"/>
      <c r="Y221" s="195"/>
      <c r="Z221" s="195"/>
      <c r="AA221" s="195"/>
      <c r="AB221" s="195"/>
      <c r="AC221" s="195"/>
      <c r="AD221" s="195"/>
      <c r="AE221" s="195"/>
      <c r="AF221" s="195"/>
      <c r="AG221" s="195"/>
      <c r="AH221" s="195"/>
      <c r="AI221" s="195"/>
      <c r="AJ221" s="195"/>
      <c r="AK221" s="195"/>
      <c r="AL221" s="195"/>
      <c r="AM221" s="195"/>
      <c r="AN221" s="195"/>
      <c r="AO221" s="195"/>
      <c r="AP221" s="676"/>
      <c r="AQ221" s="258"/>
    </row>
    <row r="222" spans="1:43" ht="22.5" customHeight="1" x14ac:dyDescent="0.3">
      <c r="E222" s="906"/>
      <c r="F222" s="906"/>
      <c r="G222" s="259"/>
    </row>
    <row r="223" spans="1:43" ht="22.5" customHeight="1" x14ac:dyDescent="0.3">
      <c r="E223" s="263"/>
      <c r="F223" s="263"/>
      <c r="G223" s="259"/>
    </row>
    <row r="226" spans="2:24" ht="22.5" customHeight="1" x14ac:dyDescent="0.3">
      <c r="G226" s="264"/>
      <c r="H226" s="265"/>
      <c r="I226" s="262"/>
    </row>
    <row r="227" spans="2:24" ht="22.5" customHeight="1" x14ac:dyDescent="0.2">
      <c r="B227" s="195"/>
      <c r="E227" s="195"/>
      <c r="G227" s="299"/>
      <c r="H227" s="265"/>
      <c r="X227" s="195"/>
    </row>
    <row r="228" spans="2:24" ht="22.5" customHeight="1" x14ac:dyDescent="0.2">
      <c r="B228" s="195"/>
      <c r="E228" s="195"/>
      <c r="G228" s="299"/>
      <c r="H228" s="265"/>
      <c r="X228" s="195"/>
    </row>
  </sheetData>
  <autoFilter ref="A25:AQ178"/>
  <mergeCells count="372">
    <mergeCell ref="A3:W3"/>
    <mergeCell ref="B4:W4"/>
    <mergeCell ref="A5:W5"/>
    <mergeCell ref="A6:W6"/>
    <mergeCell ref="A10:A15"/>
    <mergeCell ref="B10:B15"/>
    <mergeCell ref="C10:C15"/>
    <mergeCell ref="D10:D15"/>
    <mergeCell ref="E10:H10"/>
    <mergeCell ref="I10:I15"/>
    <mergeCell ref="K11:K15"/>
    <mergeCell ref="R12:R15"/>
    <mergeCell ref="S12:S15"/>
    <mergeCell ref="T12:T15"/>
    <mergeCell ref="U12:U15"/>
    <mergeCell ref="V12:V15"/>
    <mergeCell ref="W12:W15"/>
    <mergeCell ref="G12:G15"/>
    <mergeCell ref="H12:H15"/>
    <mergeCell ref="N12:N15"/>
    <mergeCell ref="AD12:AD15"/>
    <mergeCell ref="AE12:AE15"/>
    <mergeCell ref="AF12:AF15"/>
    <mergeCell ref="AG12:AG15"/>
    <mergeCell ref="AH12:AH15"/>
    <mergeCell ref="AI12:AI15"/>
    <mergeCell ref="X12:X15"/>
    <mergeCell ref="Y12:Y15"/>
    <mergeCell ref="Z12:Z15"/>
    <mergeCell ref="AA12:AA15"/>
    <mergeCell ref="AB12:AB15"/>
    <mergeCell ref="AC12:AC15"/>
    <mergeCell ref="A20:W20"/>
    <mergeCell ref="A22:W22"/>
    <mergeCell ref="A24:W24"/>
    <mergeCell ref="A26:J26"/>
    <mergeCell ref="A69:H69"/>
    <mergeCell ref="A70:W70"/>
    <mergeCell ref="AJ12:AJ15"/>
    <mergeCell ref="AK12:AK15"/>
    <mergeCell ref="AL12:AL15"/>
    <mergeCell ref="O12:O15"/>
    <mergeCell ref="P12:P15"/>
    <mergeCell ref="Q12:Q15"/>
    <mergeCell ref="J10:J15"/>
    <mergeCell ref="K10:AO10"/>
    <mergeCell ref="F11:F15"/>
    <mergeCell ref="G11:H11"/>
    <mergeCell ref="L11:L15"/>
    <mergeCell ref="M11:M15"/>
    <mergeCell ref="N11:AM11"/>
    <mergeCell ref="AN11:AN15"/>
    <mergeCell ref="AO11:AO15"/>
    <mergeCell ref="AM12:AM15"/>
    <mergeCell ref="A17:W17"/>
    <mergeCell ref="A18:W18"/>
    <mergeCell ref="A80:A81"/>
    <mergeCell ref="B80:B81"/>
    <mergeCell ref="C80:C81"/>
    <mergeCell ref="E80:E81"/>
    <mergeCell ref="F80:F81"/>
    <mergeCell ref="A71:W71"/>
    <mergeCell ref="A74:A75"/>
    <mergeCell ref="B74:B75"/>
    <mergeCell ref="C74:C75"/>
    <mergeCell ref="D74:D75"/>
    <mergeCell ref="E74:E75"/>
    <mergeCell ref="F74:F75"/>
    <mergeCell ref="G74:G75"/>
    <mergeCell ref="H74:H75"/>
    <mergeCell ref="I74:I75"/>
    <mergeCell ref="J74:J75"/>
    <mergeCell ref="K74:K75"/>
    <mergeCell ref="L74:L75"/>
    <mergeCell ref="M74:M75"/>
    <mergeCell ref="N74:N75"/>
    <mergeCell ref="O74:O75"/>
    <mergeCell ref="P74:P75"/>
    <mergeCell ref="Q74:Q75"/>
    <mergeCell ref="R74:R75"/>
    <mergeCell ref="G84:G85"/>
    <mergeCell ref="H84:H85"/>
    <mergeCell ref="I84:I85"/>
    <mergeCell ref="J84:J85"/>
    <mergeCell ref="A84:A85"/>
    <mergeCell ref="B84:B85"/>
    <mergeCell ref="C84:C85"/>
    <mergeCell ref="D84:D85"/>
    <mergeCell ref="E84:E85"/>
    <mergeCell ref="F84:F85"/>
    <mergeCell ref="A87:A88"/>
    <mergeCell ref="G86:G87"/>
    <mergeCell ref="H86:H87"/>
    <mergeCell ref="I86:I87"/>
    <mergeCell ref="J86:J87"/>
    <mergeCell ref="G92:G94"/>
    <mergeCell ref="H92:H94"/>
    <mergeCell ref="I92:I94"/>
    <mergeCell ref="J92:J94"/>
    <mergeCell ref="A90:A91"/>
    <mergeCell ref="B90:B91"/>
    <mergeCell ref="C90:C91"/>
    <mergeCell ref="A92:A94"/>
    <mergeCell ref="B92:B95"/>
    <mergeCell ref="D92:D94"/>
    <mergeCell ref="E92:E94"/>
    <mergeCell ref="F92:F94"/>
    <mergeCell ref="B86:B88"/>
    <mergeCell ref="C86:C87"/>
    <mergeCell ref="D86:D87"/>
    <mergeCell ref="E86:E87"/>
    <mergeCell ref="F86:F87"/>
    <mergeCell ref="J96:J97"/>
    <mergeCell ref="J98:J99"/>
    <mergeCell ref="A96:A97"/>
    <mergeCell ref="B96:B97"/>
    <mergeCell ref="C96:C97"/>
    <mergeCell ref="D96:D97"/>
    <mergeCell ref="E96:E97"/>
    <mergeCell ref="F96:F97"/>
    <mergeCell ref="G96:G97"/>
    <mergeCell ref="H96:H97"/>
    <mergeCell ref="I96:I97"/>
    <mergeCell ref="A102:A103"/>
    <mergeCell ref="B102:B103"/>
    <mergeCell ref="C102:C103"/>
    <mergeCell ref="E102:E103"/>
    <mergeCell ref="F102:F103"/>
    <mergeCell ref="A100:A101"/>
    <mergeCell ref="B100:B101"/>
    <mergeCell ref="C100:C101"/>
    <mergeCell ref="I98:I99"/>
    <mergeCell ref="A98:A99"/>
    <mergeCell ref="B98:B99"/>
    <mergeCell ref="C98:C99"/>
    <mergeCell ref="D98:D99"/>
    <mergeCell ref="E98:E99"/>
    <mergeCell ref="F98:F99"/>
    <mergeCell ref="G98:G99"/>
    <mergeCell ref="H98:H99"/>
    <mergeCell ref="A109:A110"/>
    <mergeCell ref="B109:B110"/>
    <mergeCell ref="C109:C110"/>
    <mergeCell ref="A113:A114"/>
    <mergeCell ref="B113:B114"/>
    <mergeCell ref="C113:C114"/>
    <mergeCell ref="A105:A106"/>
    <mergeCell ref="B105:B106"/>
    <mergeCell ref="C105:C106"/>
    <mergeCell ref="A107:A108"/>
    <mergeCell ref="B107:B108"/>
    <mergeCell ref="C107:C108"/>
    <mergeCell ref="A120:A121"/>
    <mergeCell ref="B120:B121"/>
    <mergeCell ref="C120:C121"/>
    <mergeCell ref="A151:W151"/>
    <mergeCell ref="A169:J169"/>
    <mergeCell ref="A170:W170"/>
    <mergeCell ref="A116:A117"/>
    <mergeCell ref="B116:B117"/>
    <mergeCell ref="C116:C117"/>
    <mergeCell ref="A118:A119"/>
    <mergeCell ref="B118:B119"/>
    <mergeCell ref="C118:C119"/>
    <mergeCell ref="A173:J173"/>
    <mergeCell ref="A174:W174"/>
    <mergeCell ref="A175:W175"/>
    <mergeCell ref="A178:W178"/>
    <mergeCell ref="A184:J184"/>
    <mergeCell ref="A185:J185"/>
    <mergeCell ref="E195:E198"/>
    <mergeCell ref="F195:F198"/>
    <mergeCell ref="E199:E201"/>
    <mergeCell ref="F199:F201"/>
    <mergeCell ref="E202:E204"/>
    <mergeCell ref="F202:F204"/>
    <mergeCell ref="A186:W186"/>
    <mergeCell ref="V191:W191"/>
    <mergeCell ref="E215:E218"/>
    <mergeCell ref="F215:F218"/>
    <mergeCell ref="E219:E222"/>
    <mergeCell ref="F219:F222"/>
    <mergeCell ref="E205:E207"/>
    <mergeCell ref="F205:F207"/>
    <mergeCell ref="E208:E210"/>
    <mergeCell ref="F208:F210"/>
    <mergeCell ref="E211:E214"/>
    <mergeCell ref="F211:F214"/>
    <mergeCell ref="AC74:AC75"/>
    <mergeCell ref="AD74:AD75"/>
    <mergeCell ref="AE74:AE75"/>
    <mergeCell ref="AF74:AF75"/>
    <mergeCell ref="AG74:AG75"/>
    <mergeCell ref="AH74:AH75"/>
    <mergeCell ref="AI74:AI75"/>
    <mergeCell ref="AJ74:AJ75"/>
    <mergeCell ref="S74:S75"/>
    <mergeCell ref="T74:T75"/>
    <mergeCell ref="U74:U75"/>
    <mergeCell ref="V74:V75"/>
    <mergeCell ref="W74:W75"/>
    <mergeCell ref="X74:X75"/>
    <mergeCell ref="Y74:Y75"/>
    <mergeCell ref="Z74:Z75"/>
    <mergeCell ref="AA74:AA75"/>
    <mergeCell ref="AL74:AL75"/>
    <mergeCell ref="AM74:AM75"/>
    <mergeCell ref="AN74:AN75"/>
    <mergeCell ref="AO74:AO75"/>
    <mergeCell ref="AP74:AP75"/>
    <mergeCell ref="K84:K85"/>
    <mergeCell ref="L84:L85"/>
    <mergeCell ref="M84:M85"/>
    <mergeCell ref="N84:N85"/>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B74:AB75"/>
    <mergeCell ref="AD84:AD85"/>
    <mergeCell ref="AE84:AE85"/>
    <mergeCell ref="AF84:AF85"/>
    <mergeCell ref="AG84:AG85"/>
    <mergeCell ref="AH84:AH85"/>
    <mergeCell ref="AI84:AI85"/>
    <mergeCell ref="AJ84:AJ85"/>
    <mergeCell ref="AK84:AK85"/>
    <mergeCell ref="AK74:AK75"/>
    <mergeCell ref="AM84:AM85"/>
    <mergeCell ref="AN84:AN85"/>
    <mergeCell ref="AO84:AO85"/>
    <mergeCell ref="AP84:AP85"/>
    <mergeCell ref="K86:K87"/>
    <mergeCell ref="L86:L87"/>
    <mergeCell ref="M86:M87"/>
    <mergeCell ref="N86:N87"/>
    <mergeCell ref="O86:O87"/>
    <mergeCell ref="P86:P87"/>
    <mergeCell ref="Q86:Q87"/>
    <mergeCell ref="R86:R87"/>
    <mergeCell ref="S86:S87"/>
    <mergeCell ref="T86:T87"/>
    <mergeCell ref="U86:U87"/>
    <mergeCell ref="V86:V87"/>
    <mergeCell ref="W86:W87"/>
    <mergeCell ref="X86:X87"/>
    <mergeCell ref="Y86:Y87"/>
    <mergeCell ref="Z86:Z87"/>
    <mergeCell ref="AA86:AA87"/>
    <mergeCell ref="AB86:AB87"/>
    <mergeCell ref="AC86:AC87"/>
    <mergeCell ref="AC84:AC85"/>
    <mergeCell ref="AE86:AE87"/>
    <mergeCell ref="AF86:AF87"/>
    <mergeCell ref="AG86:AG87"/>
    <mergeCell ref="AH86:AH87"/>
    <mergeCell ref="AI86:AI87"/>
    <mergeCell ref="AJ86:AJ87"/>
    <mergeCell ref="AK86:AK87"/>
    <mergeCell ref="AL86:AL87"/>
    <mergeCell ref="AL84:AL85"/>
    <mergeCell ref="AM86:AM87"/>
    <mergeCell ref="AN86:AN87"/>
    <mergeCell ref="AO86:AO87"/>
    <mergeCell ref="AP86:AP87"/>
    <mergeCell ref="K92:K94"/>
    <mergeCell ref="L92:L94"/>
    <mergeCell ref="M92:M94"/>
    <mergeCell ref="N92:N94"/>
    <mergeCell ref="O92:O94"/>
    <mergeCell ref="P92:P94"/>
    <mergeCell ref="Q92:Q94"/>
    <mergeCell ref="R92:R94"/>
    <mergeCell ref="S92:S94"/>
    <mergeCell ref="T92:T94"/>
    <mergeCell ref="U92:U94"/>
    <mergeCell ref="V92:V94"/>
    <mergeCell ref="W92:W94"/>
    <mergeCell ref="X92:X94"/>
    <mergeCell ref="Y92:Y94"/>
    <mergeCell ref="Z92:Z94"/>
    <mergeCell ref="AA92:AA94"/>
    <mergeCell ref="AB92:AB94"/>
    <mergeCell ref="AC92:AC94"/>
    <mergeCell ref="AD86:AD87"/>
    <mergeCell ref="AD92:AD94"/>
    <mergeCell ref="AE92:AE94"/>
    <mergeCell ref="AF92:AF94"/>
    <mergeCell ref="AG92:AG94"/>
    <mergeCell ref="AH92:AH94"/>
    <mergeCell ref="AI92:AI94"/>
    <mergeCell ref="AJ92:AJ94"/>
    <mergeCell ref="AK92:AK94"/>
    <mergeCell ref="AL92:AL94"/>
    <mergeCell ref="AM92:AM94"/>
    <mergeCell ref="AN92:AN94"/>
    <mergeCell ref="AO92:AO94"/>
    <mergeCell ref="AP92:AP94"/>
    <mergeCell ref="K96:K97"/>
    <mergeCell ref="L96:L97"/>
    <mergeCell ref="M96:M97"/>
    <mergeCell ref="N96:N97"/>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K98:K99"/>
    <mergeCell ref="L98:L99"/>
    <mergeCell ref="M98:M99"/>
    <mergeCell ref="N98:N99"/>
    <mergeCell ref="O98:O99"/>
    <mergeCell ref="P98:P99"/>
    <mergeCell ref="Q98:Q99"/>
    <mergeCell ref="R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O98:AO99"/>
    <mergeCell ref="AP98:AP99"/>
    <mergeCell ref="AF98:AF99"/>
    <mergeCell ref="AG98:AG99"/>
    <mergeCell ref="AH98:AH99"/>
    <mergeCell ref="AI98:AI99"/>
    <mergeCell ref="AJ98:AJ99"/>
    <mergeCell ref="AK98:AK99"/>
    <mergeCell ref="AL98:AL99"/>
    <mergeCell ref="AM98:AM99"/>
    <mergeCell ref="AN98:AN99"/>
  </mergeCells>
  <pageMargins left="0.25" right="0.25" top="0.75" bottom="0.75" header="0.3" footer="0.3"/>
  <pageSetup paperSize="8" scale="40" fitToHeight="0" orientation="landscape" r:id="rId1"/>
  <headerFooter scaleWithDoc="0" alignWithMargins="0"/>
  <rowBreaks count="2" manualBreakCount="2">
    <brk id="97" max="16383" man="1"/>
    <brk id="165" max="4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WWF97"/>
  <sheetViews>
    <sheetView view="pageBreakPreview" zoomScale="57" zoomScaleNormal="28" zoomScaleSheetLayoutView="57" workbookViewId="0">
      <pane ySplit="28" topLeftCell="A29" activePane="bottomLeft" state="frozen"/>
      <selection pane="bottomLeft" activeCell="H31" sqref="H31"/>
    </sheetView>
  </sheetViews>
  <sheetFormatPr defaultRowHeight="18.75" x14ac:dyDescent="0.3"/>
  <cols>
    <col min="1" max="1" width="9.140625" style="195" customWidth="1"/>
    <col min="2" max="2" width="53.28515625" style="196" customWidth="1"/>
    <col min="3" max="3" width="25.7109375" style="195" customWidth="1"/>
    <col min="4" max="4" width="66.42578125" style="296" customWidth="1"/>
    <col min="5" max="5" width="13" style="197" customWidth="1"/>
    <col min="6" max="6" width="6.85546875" style="195" customWidth="1"/>
    <col min="7" max="7" width="35.5703125" style="197" customWidth="1"/>
    <col min="8" max="8" width="37.5703125" style="197" customWidth="1"/>
    <col min="9" max="9" width="10.5703125" style="195" customWidth="1"/>
    <col min="10" max="10" width="15.140625" style="195" customWidth="1"/>
    <col min="11" max="11" width="12" style="195" customWidth="1"/>
    <col min="12" max="12" width="13" style="195" hidden="1" customWidth="1"/>
    <col min="13" max="13" width="11.42578125" style="195" bestFit="1" customWidth="1"/>
    <col min="14" max="14" width="9.7109375" style="195" hidden="1" customWidth="1"/>
    <col min="15" max="15" width="9.7109375" style="195" customWidth="1"/>
    <col min="16" max="16" width="13.140625" style="195" bestFit="1" customWidth="1"/>
    <col min="17" max="17" width="16.5703125" style="195" customWidth="1"/>
    <col min="18" max="18" width="10.85546875" style="195" customWidth="1"/>
    <col min="19" max="19" width="11.42578125" style="195" customWidth="1"/>
    <col min="20" max="20" width="14" style="195" customWidth="1"/>
    <col min="21" max="21" width="12" style="195" customWidth="1"/>
    <col min="22" max="22" width="10.7109375" style="195" customWidth="1"/>
    <col min="23" max="23" width="10.28515625" style="195" customWidth="1"/>
    <col min="24" max="24" width="13" style="553" bestFit="1" customWidth="1"/>
    <col min="25" max="256" width="9.140625" style="195"/>
    <col min="257" max="257" width="9.140625" style="195" customWidth="1"/>
    <col min="258" max="258" width="53.28515625" style="195" customWidth="1"/>
    <col min="259" max="259" width="25.7109375" style="195" customWidth="1"/>
    <col min="260" max="260" width="66.42578125" style="195" customWidth="1"/>
    <col min="261" max="261" width="13" style="195" customWidth="1"/>
    <col min="262" max="262" width="6.85546875" style="195" customWidth="1"/>
    <col min="263" max="263" width="18.28515625" style="195" customWidth="1"/>
    <col min="264" max="264" width="23.42578125" style="195" customWidth="1"/>
    <col min="265" max="265" width="10.5703125" style="195" customWidth="1"/>
    <col min="266" max="266" width="15.140625" style="195" customWidth="1"/>
    <col min="267" max="267" width="12" style="195" customWidth="1"/>
    <col min="268" max="268" width="13" style="195" customWidth="1"/>
    <col min="269" max="269" width="11.42578125" style="195" bestFit="1" customWidth="1"/>
    <col min="270" max="270" width="9.7109375" style="195" bestFit="1" customWidth="1"/>
    <col min="271" max="271" width="9.7109375" style="195" customWidth="1"/>
    <col min="272" max="272" width="13.140625" style="195" bestFit="1" customWidth="1"/>
    <col min="273" max="273" width="16.5703125" style="195" customWidth="1"/>
    <col min="274" max="274" width="10.85546875" style="195" customWidth="1"/>
    <col min="275" max="275" width="11.42578125" style="195" customWidth="1"/>
    <col min="276" max="276" width="14" style="195" customWidth="1"/>
    <col min="277" max="277" width="12" style="195" customWidth="1"/>
    <col min="278" max="278" width="10.7109375" style="195" customWidth="1"/>
    <col min="279" max="279" width="10.28515625" style="195" customWidth="1"/>
    <col min="280" max="280" width="15.5703125" style="195" customWidth="1"/>
    <col min="281" max="512" width="9.140625" style="195"/>
    <col min="513" max="513" width="9.140625" style="195" customWidth="1"/>
    <col min="514" max="514" width="53.28515625" style="195" customWidth="1"/>
    <col min="515" max="515" width="25.7109375" style="195" customWidth="1"/>
    <col min="516" max="516" width="66.42578125" style="195" customWidth="1"/>
    <col min="517" max="517" width="13" style="195" customWidth="1"/>
    <col min="518" max="518" width="6.85546875" style="195" customWidth="1"/>
    <col min="519" max="519" width="18.28515625" style="195" customWidth="1"/>
    <col min="520" max="520" width="23.42578125" style="195" customWidth="1"/>
    <col min="521" max="521" width="10.5703125" style="195" customWidth="1"/>
    <col min="522" max="522" width="15.140625" style="195" customWidth="1"/>
    <col min="523" max="523" width="12" style="195" customWidth="1"/>
    <col min="524" max="524" width="13" style="195" customWidth="1"/>
    <col min="525" max="525" width="11.42578125" style="195" bestFit="1" customWidth="1"/>
    <col min="526" max="526" width="9.7109375" style="195" bestFit="1" customWidth="1"/>
    <col min="527" max="527" width="9.7109375" style="195" customWidth="1"/>
    <col min="528" max="528" width="13.140625" style="195" bestFit="1" customWidth="1"/>
    <col min="529" max="529" width="16.5703125" style="195" customWidth="1"/>
    <col min="530" max="530" width="10.85546875" style="195" customWidth="1"/>
    <col min="531" max="531" width="11.42578125" style="195" customWidth="1"/>
    <col min="532" max="532" width="14" style="195" customWidth="1"/>
    <col min="533" max="533" width="12" style="195" customWidth="1"/>
    <col min="534" max="534" width="10.7109375" style="195" customWidth="1"/>
    <col min="535" max="535" width="10.28515625" style="195" customWidth="1"/>
    <col min="536" max="536" width="15.5703125" style="195" customWidth="1"/>
    <col min="537" max="768" width="9.140625" style="195"/>
    <col min="769" max="769" width="9.140625" style="195" customWidth="1"/>
    <col min="770" max="770" width="53.28515625" style="195" customWidth="1"/>
    <col min="771" max="771" width="25.7109375" style="195" customWidth="1"/>
    <col min="772" max="772" width="66.42578125" style="195" customWidth="1"/>
    <col min="773" max="773" width="13" style="195" customWidth="1"/>
    <col min="774" max="774" width="6.85546875" style="195" customWidth="1"/>
    <col min="775" max="775" width="18.28515625" style="195" customWidth="1"/>
    <col min="776" max="776" width="23.42578125" style="195" customWidth="1"/>
    <col min="777" max="777" width="10.5703125" style="195" customWidth="1"/>
    <col min="778" max="778" width="15.140625" style="195" customWidth="1"/>
    <col min="779" max="779" width="12" style="195" customWidth="1"/>
    <col min="780" max="780" width="13" style="195" customWidth="1"/>
    <col min="781" max="781" width="11.42578125" style="195" bestFit="1" customWidth="1"/>
    <col min="782" max="782" width="9.7109375" style="195" bestFit="1" customWidth="1"/>
    <col min="783" max="783" width="9.7109375" style="195" customWidth="1"/>
    <col min="784" max="784" width="13.140625" style="195" bestFit="1" customWidth="1"/>
    <col min="785" max="785" width="16.5703125" style="195" customWidth="1"/>
    <col min="786" max="786" width="10.85546875" style="195" customWidth="1"/>
    <col min="787" max="787" width="11.42578125" style="195" customWidth="1"/>
    <col min="788" max="788" width="14" style="195" customWidth="1"/>
    <col min="789" max="789" width="12" style="195" customWidth="1"/>
    <col min="790" max="790" width="10.7109375" style="195" customWidth="1"/>
    <col min="791" max="791" width="10.28515625" style="195" customWidth="1"/>
    <col min="792" max="792" width="15.5703125" style="195" customWidth="1"/>
    <col min="793" max="1024" width="9.140625" style="195"/>
    <col min="1025" max="1025" width="9.140625" style="195" customWidth="1"/>
    <col min="1026" max="1026" width="53.28515625" style="195" customWidth="1"/>
    <col min="1027" max="1027" width="25.7109375" style="195" customWidth="1"/>
    <col min="1028" max="1028" width="66.42578125" style="195" customWidth="1"/>
    <col min="1029" max="1029" width="13" style="195" customWidth="1"/>
    <col min="1030" max="1030" width="6.85546875" style="195" customWidth="1"/>
    <col min="1031" max="1031" width="18.28515625" style="195" customWidth="1"/>
    <col min="1032" max="1032" width="23.42578125" style="195" customWidth="1"/>
    <col min="1033" max="1033" width="10.5703125" style="195" customWidth="1"/>
    <col min="1034" max="1034" width="15.140625" style="195" customWidth="1"/>
    <col min="1035" max="1035" width="12" style="195" customWidth="1"/>
    <col min="1036" max="1036" width="13" style="195" customWidth="1"/>
    <col min="1037" max="1037" width="11.42578125" style="195" bestFit="1" customWidth="1"/>
    <col min="1038" max="1038" width="9.7109375" style="195" bestFit="1" customWidth="1"/>
    <col min="1039" max="1039" width="9.7109375" style="195" customWidth="1"/>
    <col min="1040" max="1040" width="13.140625" style="195" bestFit="1" customWidth="1"/>
    <col min="1041" max="1041" width="16.5703125" style="195" customWidth="1"/>
    <col min="1042" max="1042" width="10.85546875" style="195" customWidth="1"/>
    <col min="1043" max="1043" width="11.42578125" style="195" customWidth="1"/>
    <col min="1044" max="1044" width="14" style="195" customWidth="1"/>
    <col min="1045" max="1045" width="12" style="195" customWidth="1"/>
    <col min="1046" max="1046" width="10.7109375" style="195" customWidth="1"/>
    <col min="1047" max="1047" width="10.28515625" style="195" customWidth="1"/>
    <col min="1048" max="1048" width="15.5703125" style="195" customWidth="1"/>
    <col min="1049" max="1280" width="9.140625" style="195"/>
    <col min="1281" max="1281" width="9.140625" style="195" customWidth="1"/>
    <col min="1282" max="1282" width="53.28515625" style="195" customWidth="1"/>
    <col min="1283" max="1283" width="25.7109375" style="195" customWidth="1"/>
    <col min="1284" max="1284" width="66.42578125" style="195" customWidth="1"/>
    <col min="1285" max="1285" width="13" style="195" customWidth="1"/>
    <col min="1286" max="1286" width="6.85546875" style="195" customWidth="1"/>
    <col min="1287" max="1287" width="18.28515625" style="195" customWidth="1"/>
    <col min="1288" max="1288" width="23.42578125" style="195" customWidth="1"/>
    <col min="1289" max="1289" width="10.5703125" style="195" customWidth="1"/>
    <col min="1290" max="1290" width="15.140625" style="195" customWidth="1"/>
    <col min="1291" max="1291" width="12" style="195" customWidth="1"/>
    <col min="1292" max="1292" width="13" style="195" customWidth="1"/>
    <col min="1293" max="1293" width="11.42578125" style="195" bestFit="1" customWidth="1"/>
    <col min="1294" max="1294" width="9.7109375" style="195" bestFit="1" customWidth="1"/>
    <col min="1295" max="1295" width="9.7109375" style="195" customWidth="1"/>
    <col min="1296" max="1296" width="13.140625" style="195" bestFit="1" customWidth="1"/>
    <col min="1297" max="1297" width="16.5703125" style="195" customWidth="1"/>
    <col min="1298" max="1298" width="10.85546875" style="195" customWidth="1"/>
    <col min="1299" max="1299" width="11.42578125" style="195" customWidth="1"/>
    <col min="1300" max="1300" width="14" style="195" customWidth="1"/>
    <col min="1301" max="1301" width="12" style="195" customWidth="1"/>
    <col min="1302" max="1302" width="10.7109375" style="195" customWidth="1"/>
    <col min="1303" max="1303" width="10.28515625" style="195" customWidth="1"/>
    <col min="1304" max="1304" width="15.5703125" style="195" customWidth="1"/>
    <col min="1305" max="1536" width="9.140625" style="195"/>
    <col min="1537" max="1537" width="9.140625" style="195" customWidth="1"/>
    <col min="1538" max="1538" width="53.28515625" style="195" customWidth="1"/>
    <col min="1539" max="1539" width="25.7109375" style="195" customWidth="1"/>
    <col min="1540" max="1540" width="66.42578125" style="195" customWidth="1"/>
    <col min="1541" max="1541" width="13" style="195" customWidth="1"/>
    <col min="1542" max="1542" width="6.85546875" style="195" customWidth="1"/>
    <col min="1543" max="1543" width="18.28515625" style="195" customWidth="1"/>
    <col min="1544" max="1544" width="23.42578125" style="195" customWidth="1"/>
    <col min="1545" max="1545" width="10.5703125" style="195" customWidth="1"/>
    <col min="1546" max="1546" width="15.140625" style="195" customWidth="1"/>
    <col min="1547" max="1547" width="12" style="195" customWidth="1"/>
    <col min="1548" max="1548" width="13" style="195" customWidth="1"/>
    <col min="1549" max="1549" width="11.42578125" style="195" bestFit="1" customWidth="1"/>
    <col min="1550" max="1550" width="9.7109375" style="195" bestFit="1" customWidth="1"/>
    <col min="1551" max="1551" width="9.7109375" style="195" customWidth="1"/>
    <col min="1552" max="1552" width="13.140625" style="195" bestFit="1" customWidth="1"/>
    <col min="1553" max="1553" width="16.5703125" style="195" customWidth="1"/>
    <col min="1554" max="1554" width="10.85546875" style="195" customWidth="1"/>
    <col min="1555" max="1555" width="11.42578125" style="195" customWidth="1"/>
    <col min="1556" max="1556" width="14" style="195" customWidth="1"/>
    <col min="1557" max="1557" width="12" style="195" customWidth="1"/>
    <col min="1558" max="1558" width="10.7109375" style="195" customWidth="1"/>
    <col min="1559" max="1559" width="10.28515625" style="195" customWidth="1"/>
    <col min="1560" max="1560" width="15.5703125" style="195" customWidth="1"/>
    <col min="1561" max="1792" width="9.140625" style="195"/>
    <col min="1793" max="1793" width="9.140625" style="195" customWidth="1"/>
    <col min="1794" max="1794" width="53.28515625" style="195" customWidth="1"/>
    <col min="1795" max="1795" width="25.7109375" style="195" customWidth="1"/>
    <col min="1796" max="1796" width="66.42578125" style="195" customWidth="1"/>
    <col min="1797" max="1797" width="13" style="195" customWidth="1"/>
    <col min="1798" max="1798" width="6.85546875" style="195" customWidth="1"/>
    <col min="1799" max="1799" width="18.28515625" style="195" customWidth="1"/>
    <col min="1800" max="1800" width="23.42578125" style="195" customWidth="1"/>
    <col min="1801" max="1801" width="10.5703125" style="195" customWidth="1"/>
    <col min="1802" max="1802" width="15.140625" style="195" customWidth="1"/>
    <col min="1803" max="1803" width="12" style="195" customWidth="1"/>
    <col min="1804" max="1804" width="13" style="195" customWidth="1"/>
    <col min="1805" max="1805" width="11.42578125" style="195" bestFit="1" customWidth="1"/>
    <col min="1806" max="1806" width="9.7109375" style="195" bestFit="1" customWidth="1"/>
    <col min="1807" max="1807" width="9.7109375" style="195" customWidth="1"/>
    <col min="1808" max="1808" width="13.140625" style="195" bestFit="1" customWidth="1"/>
    <col min="1809" max="1809" width="16.5703125" style="195" customWidth="1"/>
    <col min="1810" max="1810" width="10.85546875" style="195" customWidth="1"/>
    <col min="1811" max="1811" width="11.42578125" style="195" customWidth="1"/>
    <col min="1812" max="1812" width="14" style="195" customWidth="1"/>
    <col min="1813" max="1813" width="12" style="195" customWidth="1"/>
    <col min="1814" max="1814" width="10.7109375" style="195" customWidth="1"/>
    <col min="1815" max="1815" width="10.28515625" style="195" customWidth="1"/>
    <col min="1816" max="1816" width="15.5703125" style="195" customWidth="1"/>
    <col min="1817" max="2048" width="9.140625" style="195"/>
    <col min="2049" max="2049" width="9.140625" style="195" customWidth="1"/>
    <col min="2050" max="2050" width="53.28515625" style="195" customWidth="1"/>
    <col min="2051" max="2051" width="25.7109375" style="195" customWidth="1"/>
    <col min="2052" max="2052" width="66.42578125" style="195" customWidth="1"/>
    <col min="2053" max="2053" width="13" style="195" customWidth="1"/>
    <col min="2054" max="2054" width="6.85546875" style="195" customWidth="1"/>
    <col min="2055" max="2055" width="18.28515625" style="195" customWidth="1"/>
    <col min="2056" max="2056" width="23.42578125" style="195" customWidth="1"/>
    <col min="2057" max="2057" width="10.5703125" style="195" customWidth="1"/>
    <col min="2058" max="2058" width="15.140625" style="195" customWidth="1"/>
    <col min="2059" max="2059" width="12" style="195" customWidth="1"/>
    <col min="2060" max="2060" width="13" style="195" customWidth="1"/>
    <col min="2061" max="2061" width="11.42578125" style="195" bestFit="1" customWidth="1"/>
    <col min="2062" max="2062" width="9.7109375" style="195" bestFit="1" customWidth="1"/>
    <col min="2063" max="2063" width="9.7109375" style="195" customWidth="1"/>
    <col min="2064" max="2064" width="13.140625" style="195" bestFit="1" customWidth="1"/>
    <col min="2065" max="2065" width="16.5703125" style="195" customWidth="1"/>
    <col min="2066" max="2066" width="10.85546875" style="195" customWidth="1"/>
    <col min="2067" max="2067" width="11.42578125" style="195" customWidth="1"/>
    <col min="2068" max="2068" width="14" style="195" customWidth="1"/>
    <col min="2069" max="2069" width="12" style="195" customWidth="1"/>
    <col min="2070" max="2070" width="10.7109375" style="195" customWidth="1"/>
    <col min="2071" max="2071" width="10.28515625" style="195" customWidth="1"/>
    <col min="2072" max="2072" width="15.5703125" style="195" customWidth="1"/>
    <col min="2073" max="2304" width="9.140625" style="195"/>
    <col min="2305" max="2305" width="9.140625" style="195" customWidth="1"/>
    <col min="2306" max="2306" width="53.28515625" style="195" customWidth="1"/>
    <col min="2307" max="2307" width="25.7109375" style="195" customWidth="1"/>
    <col min="2308" max="2308" width="66.42578125" style="195" customWidth="1"/>
    <col min="2309" max="2309" width="13" style="195" customWidth="1"/>
    <col min="2310" max="2310" width="6.85546875" style="195" customWidth="1"/>
    <col min="2311" max="2311" width="18.28515625" style="195" customWidth="1"/>
    <col min="2312" max="2312" width="23.42578125" style="195" customWidth="1"/>
    <col min="2313" max="2313" width="10.5703125" style="195" customWidth="1"/>
    <col min="2314" max="2314" width="15.140625" style="195" customWidth="1"/>
    <col min="2315" max="2315" width="12" style="195" customWidth="1"/>
    <col min="2316" max="2316" width="13" style="195" customWidth="1"/>
    <col min="2317" max="2317" width="11.42578125" style="195" bestFit="1" customWidth="1"/>
    <col min="2318" max="2318" width="9.7109375" style="195" bestFit="1" customWidth="1"/>
    <col min="2319" max="2319" width="9.7109375" style="195" customWidth="1"/>
    <col min="2320" max="2320" width="13.140625" style="195" bestFit="1" customWidth="1"/>
    <col min="2321" max="2321" width="16.5703125" style="195" customWidth="1"/>
    <col min="2322" max="2322" width="10.85546875" style="195" customWidth="1"/>
    <col min="2323" max="2323" width="11.42578125" style="195" customWidth="1"/>
    <col min="2324" max="2324" width="14" style="195" customWidth="1"/>
    <col min="2325" max="2325" width="12" style="195" customWidth="1"/>
    <col min="2326" max="2326" width="10.7109375" style="195" customWidth="1"/>
    <col min="2327" max="2327" width="10.28515625" style="195" customWidth="1"/>
    <col min="2328" max="2328" width="15.5703125" style="195" customWidth="1"/>
    <col min="2329" max="2560" width="9.140625" style="195"/>
    <col min="2561" max="2561" width="9.140625" style="195" customWidth="1"/>
    <col min="2562" max="2562" width="53.28515625" style="195" customWidth="1"/>
    <col min="2563" max="2563" width="25.7109375" style="195" customWidth="1"/>
    <col min="2564" max="2564" width="66.42578125" style="195" customWidth="1"/>
    <col min="2565" max="2565" width="13" style="195" customWidth="1"/>
    <col min="2566" max="2566" width="6.85546875" style="195" customWidth="1"/>
    <col min="2567" max="2567" width="18.28515625" style="195" customWidth="1"/>
    <col min="2568" max="2568" width="23.42578125" style="195" customWidth="1"/>
    <col min="2569" max="2569" width="10.5703125" style="195" customWidth="1"/>
    <col min="2570" max="2570" width="15.140625" style="195" customWidth="1"/>
    <col min="2571" max="2571" width="12" style="195" customWidth="1"/>
    <col min="2572" max="2572" width="13" style="195" customWidth="1"/>
    <col min="2573" max="2573" width="11.42578125" style="195" bestFit="1" customWidth="1"/>
    <col min="2574" max="2574" width="9.7109375" style="195" bestFit="1" customWidth="1"/>
    <col min="2575" max="2575" width="9.7109375" style="195" customWidth="1"/>
    <col min="2576" max="2576" width="13.140625" style="195" bestFit="1" customWidth="1"/>
    <col min="2577" max="2577" width="16.5703125" style="195" customWidth="1"/>
    <col min="2578" max="2578" width="10.85546875" style="195" customWidth="1"/>
    <col min="2579" max="2579" width="11.42578125" style="195" customWidth="1"/>
    <col min="2580" max="2580" width="14" style="195" customWidth="1"/>
    <col min="2581" max="2581" width="12" style="195" customWidth="1"/>
    <col min="2582" max="2582" width="10.7109375" style="195" customWidth="1"/>
    <col min="2583" max="2583" width="10.28515625" style="195" customWidth="1"/>
    <col min="2584" max="2584" width="15.5703125" style="195" customWidth="1"/>
    <col min="2585" max="2816" width="9.140625" style="195"/>
    <col min="2817" max="2817" width="9.140625" style="195" customWidth="1"/>
    <col min="2818" max="2818" width="53.28515625" style="195" customWidth="1"/>
    <col min="2819" max="2819" width="25.7109375" style="195" customWidth="1"/>
    <col min="2820" max="2820" width="66.42578125" style="195" customWidth="1"/>
    <col min="2821" max="2821" width="13" style="195" customWidth="1"/>
    <col min="2822" max="2822" width="6.85546875" style="195" customWidth="1"/>
    <col min="2823" max="2823" width="18.28515625" style="195" customWidth="1"/>
    <col min="2824" max="2824" width="23.42578125" style="195" customWidth="1"/>
    <col min="2825" max="2825" width="10.5703125" style="195" customWidth="1"/>
    <col min="2826" max="2826" width="15.140625" style="195" customWidth="1"/>
    <col min="2827" max="2827" width="12" style="195" customWidth="1"/>
    <col min="2828" max="2828" width="13" style="195" customWidth="1"/>
    <col min="2829" max="2829" width="11.42578125" style="195" bestFit="1" customWidth="1"/>
    <col min="2830" max="2830" width="9.7109375" style="195" bestFit="1" customWidth="1"/>
    <col min="2831" max="2831" width="9.7109375" style="195" customWidth="1"/>
    <col min="2832" max="2832" width="13.140625" style="195" bestFit="1" customWidth="1"/>
    <col min="2833" max="2833" width="16.5703125" style="195" customWidth="1"/>
    <col min="2834" max="2834" width="10.85546875" style="195" customWidth="1"/>
    <col min="2835" max="2835" width="11.42578125" style="195" customWidth="1"/>
    <col min="2836" max="2836" width="14" style="195" customWidth="1"/>
    <col min="2837" max="2837" width="12" style="195" customWidth="1"/>
    <col min="2838" max="2838" width="10.7109375" style="195" customWidth="1"/>
    <col min="2839" max="2839" width="10.28515625" style="195" customWidth="1"/>
    <col min="2840" max="2840" width="15.5703125" style="195" customWidth="1"/>
    <col min="2841" max="3072" width="9.140625" style="195"/>
    <col min="3073" max="3073" width="9.140625" style="195" customWidth="1"/>
    <col min="3074" max="3074" width="53.28515625" style="195" customWidth="1"/>
    <col min="3075" max="3075" width="25.7109375" style="195" customWidth="1"/>
    <col min="3076" max="3076" width="66.42578125" style="195" customWidth="1"/>
    <col min="3077" max="3077" width="13" style="195" customWidth="1"/>
    <col min="3078" max="3078" width="6.85546875" style="195" customWidth="1"/>
    <col min="3079" max="3079" width="18.28515625" style="195" customWidth="1"/>
    <col min="3080" max="3080" width="23.42578125" style="195" customWidth="1"/>
    <col min="3081" max="3081" width="10.5703125" style="195" customWidth="1"/>
    <col min="3082" max="3082" width="15.140625" style="195" customWidth="1"/>
    <col min="3083" max="3083" width="12" style="195" customWidth="1"/>
    <col min="3084" max="3084" width="13" style="195" customWidth="1"/>
    <col min="3085" max="3085" width="11.42578125" style="195" bestFit="1" customWidth="1"/>
    <col min="3086" max="3086" width="9.7109375" style="195" bestFit="1" customWidth="1"/>
    <col min="3087" max="3087" width="9.7109375" style="195" customWidth="1"/>
    <col min="3088" max="3088" width="13.140625" style="195" bestFit="1" customWidth="1"/>
    <col min="3089" max="3089" width="16.5703125" style="195" customWidth="1"/>
    <col min="3090" max="3090" width="10.85546875" style="195" customWidth="1"/>
    <col min="3091" max="3091" width="11.42578125" style="195" customWidth="1"/>
    <col min="3092" max="3092" width="14" style="195" customWidth="1"/>
    <col min="3093" max="3093" width="12" style="195" customWidth="1"/>
    <col min="3094" max="3094" width="10.7109375" style="195" customWidth="1"/>
    <col min="3095" max="3095" width="10.28515625" style="195" customWidth="1"/>
    <col min="3096" max="3096" width="15.5703125" style="195" customWidth="1"/>
    <col min="3097" max="3328" width="9.140625" style="195"/>
    <col min="3329" max="3329" width="9.140625" style="195" customWidth="1"/>
    <col min="3330" max="3330" width="53.28515625" style="195" customWidth="1"/>
    <col min="3331" max="3331" width="25.7109375" style="195" customWidth="1"/>
    <col min="3332" max="3332" width="66.42578125" style="195" customWidth="1"/>
    <col min="3333" max="3333" width="13" style="195" customWidth="1"/>
    <col min="3334" max="3334" width="6.85546875" style="195" customWidth="1"/>
    <col min="3335" max="3335" width="18.28515625" style="195" customWidth="1"/>
    <col min="3336" max="3336" width="23.42578125" style="195" customWidth="1"/>
    <col min="3337" max="3337" width="10.5703125" style="195" customWidth="1"/>
    <col min="3338" max="3338" width="15.140625" style="195" customWidth="1"/>
    <col min="3339" max="3339" width="12" style="195" customWidth="1"/>
    <col min="3340" max="3340" width="13" style="195" customWidth="1"/>
    <col min="3341" max="3341" width="11.42578125" style="195" bestFit="1" customWidth="1"/>
    <col min="3342" max="3342" width="9.7109375" style="195" bestFit="1" customWidth="1"/>
    <col min="3343" max="3343" width="9.7109375" style="195" customWidth="1"/>
    <col min="3344" max="3344" width="13.140625" style="195" bestFit="1" customWidth="1"/>
    <col min="3345" max="3345" width="16.5703125" style="195" customWidth="1"/>
    <col min="3346" max="3346" width="10.85546875" style="195" customWidth="1"/>
    <col min="3347" max="3347" width="11.42578125" style="195" customWidth="1"/>
    <col min="3348" max="3348" width="14" style="195" customWidth="1"/>
    <col min="3349" max="3349" width="12" style="195" customWidth="1"/>
    <col min="3350" max="3350" width="10.7109375" style="195" customWidth="1"/>
    <col min="3351" max="3351" width="10.28515625" style="195" customWidth="1"/>
    <col min="3352" max="3352" width="15.5703125" style="195" customWidth="1"/>
    <col min="3353" max="3584" width="9.140625" style="195"/>
    <col min="3585" max="3585" width="9.140625" style="195" customWidth="1"/>
    <col min="3586" max="3586" width="53.28515625" style="195" customWidth="1"/>
    <col min="3587" max="3587" width="25.7109375" style="195" customWidth="1"/>
    <col min="3588" max="3588" width="66.42578125" style="195" customWidth="1"/>
    <col min="3589" max="3589" width="13" style="195" customWidth="1"/>
    <col min="3590" max="3590" width="6.85546875" style="195" customWidth="1"/>
    <col min="3591" max="3591" width="18.28515625" style="195" customWidth="1"/>
    <col min="3592" max="3592" width="23.42578125" style="195" customWidth="1"/>
    <col min="3593" max="3593" width="10.5703125" style="195" customWidth="1"/>
    <col min="3594" max="3594" width="15.140625" style="195" customWidth="1"/>
    <col min="3595" max="3595" width="12" style="195" customWidth="1"/>
    <col min="3596" max="3596" width="13" style="195" customWidth="1"/>
    <col min="3597" max="3597" width="11.42578125" style="195" bestFit="1" customWidth="1"/>
    <col min="3598" max="3598" width="9.7109375" style="195" bestFit="1" customWidth="1"/>
    <col min="3599" max="3599" width="9.7109375" style="195" customWidth="1"/>
    <col min="3600" max="3600" width="13.140625" style="195" bestFit="1" customWidth="1"/>
    <col min="3601" max="3601" width="16.5703125" style="195" customWidth="1"/>
    <col min="3602" max="3602" width="10.85546875" style="195" customWidth="1"/>
    <col min="3603" max="3603" width="11.42578125" style="195" customWidth="1"/>
    <col min="3604" max="3604" width="14" style="195" customWidth="1"/>
    <col min="3605" max="3605" width="12" style="195" customWidth="1"/>
    <col min="3606" max="3606" width="10.7109375" style="195" customWidth="1"/>
    <col min="3607" max="3607" width="10.28515625" style="195" customWidth="1"/>
    <col min="3608" max="3608" width="15.5703125" style="195" customWidth="1"/>
    <col min="3609" max="3840" width="9.140625" style="195"/>
    <col min="3841" max="3841" width="9.140625" style="195" customWidth="1"/>
    <col min="3842" max="3842" width="53.28515625" style="195" customWidth="1"/>
    <col min="3843" max="3843" width="25.7109375" style="195" customWidth="1"/>
    <col min="3844" max="3844" width="66.42578125" style="195" customWidth="1"/>
    <col min="3845" max="3845" width="13" style="195" customWidth="1"/>
    <col min="3846" max="3846" width="6.85546875" style="195" customWidth="1"/>
    <col min="3847" max="3847" width="18.28515625" style="195" customWidth="1"/>
    <col min="3848" max="3848" width="23.42578125" style="195" customWidth="1"/>
    <col min="3849" max="3849" width="10.5703125" style="195" customWidth="1"/>
    <col min="3850" max="3850" width="15.140625" style="195" customWidth="1"/>
    <col min="3851" max="3851" width="12" style="195" customWidth="1"/>
    <col min="3852" max="3852" width="13" style="195" customWidth="1"/>
    <col min="3853" max="3853" width="11.42578125" style="195" bestFit="1" customWidth="1"/>
    <col min="3854" max="3854" width="9.7109375" style="195" bestFit="1" customWidth="1"/>
    <col min="3855" max="3855" width="9.7109375" style="195" customWidth="1"/>
    <col min="3856" max="3856" width="13.140625" style="195" bestFit="1" customWidth="1"/>
    <col min="3857" max="3857" width="16.5703125" style="195" customWidth="1"/>
    <col min="3858" max="3858" width="10.85546875" style="195" customWidth="1"/>
    <col min="3859" max="3859" width="11.42578125" style="195" customWidth="1"/>
    <col min="3860" max="3860" width="14" style="195" customWidth="1"/>
    <col min="3861" max="3861" width="12" style="195" customWidth="1"/>
    <col min="3862" max="3862" width="10.7109375" style="195" customWidth="1"/>
    <col min="3863" max="3863" width="10.28515625" style="195" customWidth="1"/>
    <col min="3864" max="3864" width="15.5703125" style="195" customWidth="1"/>
    <col min="3865" max="4096" width="9.140625" style="195"/>
    <col min="4097" max="4097" width="9.140625" style="195" customWidth="1"/>
    <col min="4098" max="4098" width="53.28515625" style="195" customWidth="1"/>
    <col min="4099" max="4099" width="25.7109375" style="195" customWidth="1"/>
    <col min="4100" max="4100" width="66.42578125" style="195" customWidth="1"/>
    <col min="4101" max="4101" width="13" style="195" customWidth="1"/>
    <col min="4102" max="4102" width="6.85546875" style="195" customWidth="1"/>
    <col min="4103" max="4103" width="18.28515625" style="195" customWidth="1"/>
    <col min="4104" max="4104" width="23.42578125" style="195" customWidth="1"/>
    <col min="4105" max="4105" width="10.5703125" style="195" customWidth="1"/>
    <col min="4106" max="4106" width="15.140625" style="195" customWidth="1"/>
    <col min="4107" max="4107" width="12" style="195" customWidth="1"/>
    <col min="4108" max="4108" width="13" style="195" customWidth="1"/>
    <col min="4109" max="4109" width="11.42578125" style="195" bestFit="1" customWidth="1"/>
    <col min="4110" max="4110" width="9.7109375" style="195" bestFit="1" customWidth="1"/>
    <col min="4111" max="4111" width="9.7109375" style="195" customWidth="1"/>
    <col min="4112" max="4112" width="13.140625" style="195" bestFit="1" customWidth="1"/>
    <col min="4113" max="4113" width="16.5703125" style="195" customWidth="1"/>
    <col min="4114" max="4114" width="10.85546875" style="195" customWidth="1"/>
    <col min="4115" max="4115" width="11.42578125" style="195" customWidth="1"/>
    <col min="4116" max="4116" width="14" style="195" customWidth="1"/>
    <col min="4117" max="4117" width="12" style="195" customWidth="1"/>
    <col min="4118" max="4118" width="10.7109375" style="195" customWidth="1"/>
    <col min="4119" max="4119" width="10.28515625" style="195" customWidth="1"/>
    <col min="4120" max="4120" width="15.5703125" style="195" customWidth="1"/>
    <col min="4121" max="4352" width="9.140625" style="195"/>
    <col min="4353" max="4353" width="9.140625" style="195" customWidth="1"/>
    <col min="4354" max="4354" width="53.28515625" style="195" customWidth="1"/>
    <col min="4355" max="4355" width="25.7109375" style="195" customWidth="1"/>
    <col min="4356" max="4356" width="66.42578125" style="195" customWidth="1"/>
    <col min="4357" max="4357" width="13" style="195" customWidth="1"/>
    <col min="4358" max="4358" width="6.85546875" style="195" customWidth="1"/>
    <col min="4359" max="4359" width="18.28515625" style="195" customWidth="1"/>
    <col min="4360" max="4360" width="23.42578125" style="195" customWidth="1"/>
    <col min="4361" max="4361" width="10.5703125" style="195" customWidth="1"/>
    <col min="4362" max="4362" width="15.140625" style="195" customWidth="1"/>
    <col min="4363" max="4363" width="12" style="195" customWidth="1"/>
    <col min="4364" max="4364" width="13" style="195" customWidth="1"/>
    <col min="4365" max="4365" width="11.42578125" style="195" bestFit="1" customWidth="1"/>
    <col min="4366" max="4366" width="9.7109375" style="195" bestFit="1" customWidth="1"/>
    <col min="4367" max="4367" width="9.7109375" style="195" customWidth="1"/>
    <col min="4368" max="4368" width="13.140625" style="195" bestFit="1" customWidth="1"/>
    <col min="4369" max="4369" width="16.5703125" style="195" customWidth="1"/>
    <col min="4370" max="4370" width="10.85546875" style="195" customWidth="1"/>
    <col min="4371" max="4371" width="11.42578125" style="195" customWidth="1"/>
    <col min="4372" max="4372" width="14" style="195" customWidth="1"/>
    <col min="4373" max="4373" width="12" style="195" customWidth="1"/>
    <col min="4374" max="4374" width="10.7109375" style="195" customWidth="1"/>
    <col min="4375" max="4375" width="10.28515625" style="195" customWidth="1"/>
    <col min="4376" max="4376" width="15.5703125" style="195" customWidth="1"/>
    <col min="4377" max="4608" width="9.140625" style="195"/>
    <col min="4609" max="4609" width="9.140625" style="195" customWidth="1"/>
    <col min="4610" max="4610" width="53.28515625" style="195" customWidth="1"/>
    <col min="4611" max="4611" width="25.7109375" style="195" customWidth="1"/>
    <col min="4612" max="4612" width="66.42578125" style="195" customWidth="1"/>
    <col min="4613" max="4613" width="13" style="195" customWidth="1"/>
    <col min="4614" max="4614" width="6.85546875" style="195" customWidth="1"/>
    <col min="4615" max="4615" width="18.28515625" style="195" customWidth="1"/>
    <col min="4616" max="4616" width="23.42578125" style="195" customWidth="1"/>
    <col min="4617" max="4617" width="10.5703125" style="195" customWidth="1"/>
    <col min="4618" max="4618" width="15.140625" style="195" customWidth="1"/>
    <col min="4619" max="4619" width="12" style="195" customWidth="1"/>
    <col min="4620" max="4620" width="13" style="195" customWidth="1"/>
    <col min="4621" max="4621" width="11.42578125" style="195" bestFit="1" customWidth="1"/>
    <col min="4622" max="4622" width="9.7109375" style="195" bestFit="1" customWidth="1"/>
    <col min="4623" max="4623" width="9.7109375" style="195" customWidth="1"/>
    <col min="4624" max="4624" width="13.140625" style="195" bestFit="1" customWidth="1"/>
    <col min="4625" max="4625" width="16.5703125" style="195" customWidth="1"/>
    <col min="4626" max="4626" width="10.85546875" style="195" customWidth="1"/>
    <col min="4627" max="4627" width="11.42578125" style="195" customWidth="1"/>
    <col min="4628" max="4628" width="14" style="195" customWidth="1"/>
    <col min="4629" max="4629" width="12" style="195" customWidth="1"/>
    <col min="4630" max="4630" width="10.7109375" style="195" customWidth="1"/>
    <col min="4631" max="4631" width="10.28515625" style="195" customWidth="1"/>
    <col min="4632" max="4632" width="15.5703125" style="195" customWidth="1"/>
    <col min="4633" max="4864" width="9.140625" style="195"/>
    <col min="4865" max="4865" width="9.140625" style="195" customWidth="1"/>
    <col min="4866" max="4866" width="53.28515625" style="195" customWidth="1"/>
    <col min="4867" max="4867" width="25.7109375" style="195" customWidth="1"/>
    <col min="4868" max="4868" width="66.42578125" style="195" customWidth="1"/>
    <col min="4869" max="4869" width="13" style="195" customWidth="1"/>
    <col min="4870" max="4870" width="6.85546875" style="195" customWidth="1"/>
    <col min="4871" max="4871" width="18.28515625" style="195" customWidth="1"/>
    <col min="4872" max="4872" width="23.42578125" style="195" customWidth="1"/>
    <col min="4873" max="4873" width="10.5703125" style="195" customWidth="1"/>
    <col min="4874" max="4874" width="15.140625" style="195" customWidth="1"/>
    <col min="4875" max="4875" width="12" style="195" customWidth="1"/>
    <col min="4876" max="4876" width="13" style="195" customWidth="1"/>
    <col min="4877" max="4877" width="11.42578125" style="195" bestFit="1" customWidth="1"/>
    <col min="4878" max="4878" width="9.7109375" style="195" bestFit="1" customWidth="1"/>
    <col min="4879" max="4879" width="9.7109375" style="195" customWidth="1"/>
    <col min="4880" max="4880" width="13.140625" style="195" bestFit="1" customWidth="1"/>
    <col min="4881" max="4881" width="16.5703125" style="195" customWidth="1"/>
    <col min="4882" max="4882" width="10.85546875" style="195" customWidth="1"/>
    <col min="4883" max="4883" width="11.42578125" style="195" customWidth="1"/>
    <col min="4884" max="4884" width="14" style="195" customWidth="1"/>
    <col min="4885" max="4885" width="12" style="195" customWidth="1"/>
    <col min="4886" max="4886" width="10.7109375" style="195" customWidth="1"/>
    <col min="4887" max="4887" width="10.28515625" style="195" customWidth="1"/>
    <col min="4888" max="4888" width="15.5703125" style="195" customWidth="1"/>
    <col min="4889" max="5120" width="9.140625" style="195"/>
    <col min="5121" max="5121" width="9.140625" style="195" customWidth="1"/>
    <col min="5122" max="5122" width="53.28515625" style="195" customWidth="1"/>
    <col min="5123" max="5123" width="25.7109375" style="195" customWidth="1"/>
    <col min="5124" max="5124" width="66.42578125" style="195" customWidth="1"/>
    <col min="5125" max="5125" width="13" style="195" customWidth="1"/>
    <col min="5126" max="5126" width="6.85546875" style="195" customWidth="1"/>
    <col min="5127" max="5127" width="18.28515625" style="195" customWidth="1"/>
    <col min="5128" max="5128" width="23.42578125" style="195" customWidth="1"/>
    <col min="5129" max="5129" width="10.5703125" style="195" customWidth="1"/>
    <col min="5130" max="5130" width="15.140625" style="195" customWidth="1"/>
    <col min="5131" max="5131" width="12" style="195" customWidth="1"/>
    <col min="5132" max="5132" width="13" style="195" customWidth="1"/>
    <col min="5133" max="5133" width="11.42578125" style="195" bestFit="1" customWidth="1"/>
    <col min="5134" max="5134" width="9.7109375" style="195" bestFit="1" customWidth="1"/>
    <col min="5135" max="5135" width="9.7109375" style="195" customWidth="1"/>
    <col min="5136" max="5136" width="13.140625" style="195" bestFit="1" customWidth="1"/>
    <col min="5137" max="5137" width="16.5703125" style="195" customWidth="1"/>
    <col min="5138" max="5138" width="10.85546875" style="195" customWidth="1"/>
    <col min="5139" max="5139" width="11.42578125" style="195" customWidth="1"/>
    <col min="5140" max="5140" width="14" style="195" customWidth="1"/>
    <col min="5141" max="5141" width="12" style="195" customWidth="1"/>
    <col min="5142" max="5142" width="10.7109375" style="195" customWidth="1"/>
    <col min="5143" max="5143" width="10.28515625" style="195" customWidth="1"/>
    <col min="5144" max="5144" width="15.5703125" style="195" customWidth="1"/>
    <col min="5145" max="5376" width="9.140625" style="195"/>
    <col min="5377" max="5377" width="9.140625" style="195" customWidth="1"/>
    <col min="5378" max="5378" width="53.28515625" style="195" customWidth="1"/>
    <col min="5379" max="5379" width="25.7109375" style="195" customWidth="1"/>
    <col min="5380" max="5380" width="66.42578125" style="195" customWidth="1"/>
    <col min="5381" max="5381" width="13" style="195" customWidth="1"/>
    <col min="5382" max="5382" width="6.85546875" style="195" customWidth="1"/>
    <col min="5383" max="5383" width="18.28515625" style="195" customWidth="1"/>
    <col min="5384" max="5384" width="23.42578125" style="195" customWidth="1"/>
    <col min="5385" max="5385" width="10.5703125" style="195" customWidth="1"/>
    <col min="5386" max="5386" width="15.140625" style="195" customWidth="1"/>
    <col min="5387" max="5387" width="12" style="195" customWidth="1"/>
    <col min="5388" max="5388" width="13" style="195" customWidth="1"/>
    <col min="5389" max="5389" width="11.42578125" style="195" bestFit="1" customWidth="1"/>
    <col min="5390" max="5390" width="9.7109375" style="195" bestFit="1" customWidth="1"/>
    <col min="5391" max="5391" width="9.7109375" style="195" customWidth="1"/>
    <col min="5392" max="5392" width="13.140625" style="195" bestFit="1" customWidth="1"/>
    <col min="5393" max="5393" width="16.5703125" style="195" customWidth="1"/>
    <col min="5394" max="5394" width="10.85546875" style="195" customWidth="1"/>
    <col min="5395" max="5395" width="11.42578125" style="195" customWidth="1"/>
    <col min="5396" max="5396" width="14" style="195" customWidth="1"/>
    <col min="5397" max="5397" width="12" style="195" customWidth="1"/>
    <col min="5398" max="5398" width="10.7109375" style="195" customWidth="1"/>
    <col min="5399" max="5399" width="10.28515625" style="195" customWidth="1"/>
    <col min="5400" max="5400" width="15.5703125" style="195" customWidth="1"/>
    <col min="5401" max="5632" width="9.140625" style="195"/>
    <col min="5633" max="5633" width="9.140625" style="195" customWidth="1"/>
    <col min="5634" max="5634" width="53.28515625" style="195" customWidth="1"/>
    <col min="5635" max="5635" width="25.7109375" style="195" customWidth="1"/>
    <col min="5636" max="5636" width="66.42578125" style="195" customWidth="1"/>
    <col min="5637" max="5637" width="13" style="195" customWidth="1"/>
    <col min="5638" max="5638" width="6.85546875" style="195" customWidth="1"/>
    <col min="5639" max="5639" width="18.28515625" style="195" customWidth="1"/>
    <col min="5640" max="5640" width="23.42578125" style="195" customWidth="1"/>
    <col min="5641" max="5641" width="10.5703125" style="195" customWidth="1"/>
    <col min="5642" max="5642" width="15.140625" style="195" customWidth="1"/>
    <col min="5643" max="5643" width="12" style="195" customWidth="1"/>
    <col min="5644" max="5644" width="13" style="195" customWidth="1"/>
    <col min="5645" max="5645" width="11.42578125" style="195" bestFit="1" customWidth="1"/>
    <col min="5646" max="5646" width="9.7109375" style="195" bestFit="1" customWidth="1"/>
    <col min="5647" max="5647" width="9.7109375" style="195" customWidth="1"/>
    <col min="5648" max="5648" width="13.140625" style="195" bestFit="1" customWidth="1"/>
    <col min="5649" max="5649" width="16.5703125" style="195" customWidth="1"/>
    <col min="5650" max="5650" width="10.85546875" style="195" customWidth="1"/>
    <col min="5651" max="5651" width="11.42578125" style="195" customWidth="1"/>
    <col min="5652" max="5652" width="14" style="195" customWidth="1"/>
    <col min="5653" max="5653" width="12" style="195" customWidth="1"/>
    <col min="5654" max="5654" width="10.7109375" style="195" customWidth="1"/>
    <col min="5655" max="5655" width="10.28515625" style="195" customWidth="1"/>
    <col min="5656" max="5656" width="15.5703125" style="195" customWidth="1"/>
    <col min="5657" max="5888" width="9.140625" style="195"/>
    <col min="5889" max="5889" width="9.140625" style="195" customWidth="1"/>
    <col min="5890" max="5890" width="53.28515625" style="195" customWidth="1"/>
    <col min="5891" max="5891" width="25.7109375" style="195" customWidth="1"/>
    <col min="5892" max="5892" width="66.42578125" style="195" customWidth="1"/>
    <col min="5893" max="5893" width="13" style="195" customWidth="1"/>
    <col min="5894" max="5894" width="6.85546875" style="195" customWidth="1"/>
    <col min="5895" max="5895" width="18.28515625" style="195" customWidth="1"/>
    <col min="5896" max="5896" width="23.42578125" style="195" customWidth="1"/>
    <col min="5897" max="5897" width="10.5703125" style="195" customWidth="1"/>
    <col min="5898" max="5898" width="15.140625" style="195" customWidth="1"/>
    <col min="5899" max="5899" width="12" style="195" customWidth="1"/>
    <col min="5900" max="5900" width="13" style="195" customWidth="1"/>
    <col min="5901" max="5901" width="11.42578125" style="195" bestFit="1" customWidth="1"/>
    <col min="5902" max="5902" width="9.7109375" style="195" bestFit="1" customWidth="1"/>
    <col min="5903" max="5903" width="9.7109375" style="195" customWidth="1"/>
    <col min="5904" max="5904" width="13.140625" style="195" bestFit="1" customWidth="1"/>
    <col min="5905" max="5905" width="16.5703125" style="195" customWidth="1"/>
    <col min="5906" max="5906" width="10.85546875" style="195" customWidth="1"/>
    <col min="5907" max="5907" width="11.42578125" style="195" customWidth="1"/>
    <col min="5908" max="5908" width="14" style="195" customWidth="1"/>
    <col min="5909" max="5909" width="12" style="195" customWidth="1"/>
    <col min="5910" max="5910" width="10.7109375" style="195" customWidth="1"/>
    <col min="5911" max="5911" width="10.28515625" style="195" customWidth="1"/>
    <col min="5912" max="5912" width="15.5703125" style="195" customWidth="1"/>
    <col min="5913" max="6144" width="9.140625" style="195"/>
    <col min="6145" max="6145" width="9.140625" style="195" customWidth="1"/>
    <col min="6146" max="6146" width="53.28515625" style="195" customWidth="1"/>
    <col min="6147" max="6147" width="25.7109375" style="195" customWidth="1"/>
    <col min="6148" max="6148" width="66.42578125" style="195" customWidth="1"/>
    <col min="6149" max="6149" width="13" style="195" customWidth="1"/>
    <col min="6150" max="6150" width="6.85546875" style="195" customWidth="1"/>
    <col min="6151" max="6151" width="18.28515625" style="195" customWidth="1"/>
    <col min="6152" max="6152" width="23.42578125" style="195" customWidth="1"/>
    <col min="6153" max="6153" width="10.5703125" style="195" customWidth="1"/>
    <col min="6154" max="6154" width="15.140625" style="195" customWidth="1"/>
    <col min="6155" max="6155" width="12" style="195" customWidth="1"/>
    <col min="6156" max="6156" width="13" style="195" customWidth="1"/>
    <col min="6157" max="6157" width="11.42578125" style="195" bestFit="1" customWidth="1"/>
    <col min="6158" max="6158" width="9.7109375" style="195" bestFit="1" customWidth="1"/>
    <col min="6159" max="6159" width="9.7109375" style="195" customWidth="1"/>
    <col min="6160" max="6160" width="13.140625" style="195" bestFit="1" customWidth="1"/>
    <col min="6161" max="6161" width="16.5703125" style="195" customWidth="1"/>
    <col min="6162" max="6162" width="10.85546875" style="195" customWidth="1"/>
    <col min="6163" max="6163" width="11.42578125" style="195" customWidth="1"/>
    <col min="6164" max="6164" width="14" style="195" customWidth="1"/>
    <col min="6165" max="6165" width="12" style="195" customWidth="1"/>
    <col min="6166" max="6166" width="10.7109375" style="195" customWidth="1"/>
    <col min="6167" max="6167" width="10.28515625" style="195" customWidth="1"/>
    <col min="6168" max="6168" width="15.5703125" style="195" customWidth="1"/>
    <col min="6169" max="6400" width="9.140625" style="195"/>
    <col min="6401" max="6401" width="9.140625" style="195" customWidth="1"/>
    <col min="6402" max="6402" width="53.28515625" style="195" customWidth="1"/>
    <col min="6403" max="6403" width="25.7109375" style="195" customWidth="1"/>
    <col min="6404" max="6404" width="66.42578125" style="195" customWidth="1"/>
    <col min="6405" max="6405" width="13" style="195" customWidth="1"/>
    <col min="6406" max="6406" width="6.85546875" style="195" customWidth="1"/>
    <col min="6407" max="6407" width="18.28515625" style="195" customWidth="1"/>
    <col min="6408" max="6408" width="23.42578125" style="195" customWidth="1"/>
    <col min="6409" max="6409" width="10.5703125" style="195" customWidth="1"/>
    <col min="6410" max="6410" width="15.140625" style="195" customWidth="1"/>
    <col min="6411" max="6411" width="12" style="195" customWidth="1"/>
    <col min="6412" max="6412" width="13" style="195" customWidth="1"/>
    <col min="6413" max="6413" width="11.42578125" style="195" bestFit="1" customWidth="1"/>
    <col min="6414" max="6414" width="9.7109375" style="195" bestFit="1" customWidth="1"/>
    <col min="6415" max="6415" width="9.7109375" style="195" customWidth="1"/>
    <col min="6416" max="6416" width="13.140625" style="195" bestFit="1" customWidth="1"/>
    <col min="6417" max="6417" width="16.5703125" style="195" customWidth="1"/>
    <col min="6418" max="6418" width="10.85546875" style="195" customWidth="1"/>
    <col min="6419" max="6419" width="11.42578125" style="195" customWidth="1"/>
    <col min="6420" max="6420" width="14" style="195" customWidth="1"/>
    <col min="6421" max="6421" width="12" style="195" customWidth="1"/>
    <col min="6422" max="6422" width="10.7109375" style="195" customWidth="1"/>
    <col min="6423" max="6423" width="10.28515625" style="195" customWidth="1"/>
    <col min="6424" max="6424" width="15.5703125" style="195" customWidth="1"/>
    <col min="6425" max="6656" width="9.140625" style="195"/>
    <col min="6657" max="6657" width="9.140625" style="195" customWidth="1"/>
    <col min="6658" max="6658" width="53.28515625" style="195" customWidth="1"/>
    <col min="6659" max="6659" width="25.7109375" style="195" customWidth="1"/>
    <col min="6660" max="6660" width="66.42578125" style="195" customWidth="1"/>
    <col min="6661" max="6661" width="13" style="195" customWidth="1"/>
    <col min="6662" max="6662" width="6.85546875" style="195" customWidth="1"/>
    <col min="6663" max="6663" width="18.28515625" style="195" customWidth="1"/>
    <col min="6664" max="6664" width="23.42578125" style="195" customWidth="1"/>
    <col min="6665" max="6665" width="10.5703125" style="195" customWidth="1"/>
    <col min="6666" max="6666" width="15.140625" style="195" customWidth="1"/>
    <col min="6667" max="6667" width="12" style="195" customWidth="1"/>
    <col min="6668" max="6668" width="13" style="195" customWidth="1"/>
    <col min="6669" max="6669" width="11.42578125" style="195" bestFit="1" customWidth="1"/>
    <col min="6670" max="6670" width="9.7109375" style="195" bestFit="1" customWidth="1"/>
    <col min="6671" max="6671" width="9.7109375" style="195" customWidth="1"/>
    <col min="6672" max="6672" width="13.140625" style="195" bestFit="1" customWidth="1"/>
    <col min="6673" max="6673" width="16.5703125" style="195" customWidth="1"/>
    <col min="6674" max="6674" width="10.85546875" style="195" customWidth="1"/>
    <col min="6675" max="6675" width="11.42578125" style="195" customWidth="1"/>
    <col min="6676" max="6676" width="14" style="195" customWidth="1"/>
    <col min="6677" max="6677" width="12" style="195" customWidth="1"/>
    <col min="6678" max="6678" width="10.7109375" style="195" customWidth="1"/>
    <col min="6679" max="6679" width="10.28515625" style="195" customWidth="1"/>
    <col min="6680" max="6680" width="15.5703125" style="195" customWidth="1"/>
    <col min="6681" max="6912" width="9.140625" style="195"/>
    <col min="6913" max="6913" width="9.140625" style="195" customWidth="1"/>
    <col min="6914" max="6914" width="53.28515625" style="195" customWidth="1"/>
    <col min="6915" max="6915" width="25.7109375" style="195" customWidth="1"/>
    <col min="6916" max="6916" width="66.42578125" style="195" customWidth="1"/>
    <col min="6917" max="6917" width="13" style="195" customWidth="1"/>
    <col min="6918" max="6918" width="6.85546875" style="195" customWidth="1"/>
    <col min="6919" max="6919" width="18.28515625" style="195" customWidth="1"/>
    <col min="6920" max="6920" width="23.42578125" style="195" customWidth="1"/>
    <col min="6921" max="6921" width="10.5703125" style="195" customWidth="1"/>
    <col min="6922" max="6922" width="15.140625" style="195" customWidth="1"/>
    <col min="6923" max="6923" width="12" style="195" customWidth="1"/>
    <col min="6924" max="6924" width="13" style="195" customWidth="1"/>
    <col min="6925" max="6925" width="11.42578125" style="195" bestFit="1" customWidth="1"/>
    <col min="6926" max="6926" width="9.7109375" style="195" bestFit="1" customWidth="1"/>
    <col min="6927" max="6927" width="9.7109375" style="195" customWidth="1"/>
    <col min="6928" max="6928" width="13.140625" style="195" bestFit="1" customWidth="1"/>
    <col min="6929" max="6929" width="16.5703125" style="195" customWidth="1"/>
    <col min="6930" max="6930" width="10.85546875" style="195" customWidth="1"/>
    <col min="6931" max="6931" width="11.42578125" style="195" customWidth="1"/>
    <col min="6932" max="6932" width="14" style="195" customWidth="1"/>
    <col min="6933" max="6933" width="12" style="195" customWidth="1"/>
    <col min="6934" max="6934" width="10.7109375" style="195" customWidth="1"/>
    <col min="6935" max="6935" width="10.28515625" style="195" customWidth="1"/>
    <col min="6936" max="6936" width="15.5703125" style="195" customWidth="1"/>
    <col min="6937" max="7168" width="9.140625" style="195"/>
    <col min="7169" max="7169" width="9.140625" style="195" customWidth="1"/>
    <col min="7170" max="7170" width="53.28515625" style="195" customWidth="1"/>
    <col min="7171" max="7171" width="25.7109375" style="195" customWidth="1"/>
    <col min="7172" max="7172" width="66.42578125" style="195" customWidth="1"/>
    <col min="7173" max="7173" width="13" style="195" customWidth="1"/>
    <col min="7174" max="7174" width="6.85546875" style="195" customWidth="1"/>
    <col min="7175" max="7175" width="18.28515625" style="195" customWidth="1"/>
    <col min="7176" max="7176" width="23.42578125" style="195" customWidth="1"/>
    <col min="7177" max="7177" width="10.5703125" style="195" customWidth="1"/>
    <col min="7178" max="7178" width="15.140625" style="195" customWidth="1"/>
    <col min="7179" max="7179" width="12" style="195" customWidth="1"/>
    <col min="7180" max="7180" width="13" style="195" customWidth="1"/>
    <col min="7181" max="7181" width="11.42578125" style="195" bestFit="1" customWidth="1"/>
    <col min="7182" max="7182" width="9.7109375" style="195" bestFit="1" customWidth="1"/>
    <col min="7183" max="7183" width="9.7109375" style="195" customWidth="1"/>
    <col min="7184" max="7184" width="13.140625" style="195" bestFit="1" customWidth="1"/>
    <col min="7185" max="7185" width="16.5703125" style="195" customWidth="1"/>
    <col min="7186" max="7186" width="10.85546875" style="195" customWidth="1"/>
    <col min="7187" max="7187" width="11.42578125" style="195" customWidth="1"/>
    <col min="7188" max="7188" width="14" style="195" customWidth="1"/>
    <col min="7189" max="7189" width="12" style="195" customWidth="1"/>
    <col min="7190" max="7190" width="10.7109375" style="195" customWidth="1"/>
    <col min="7191" max="7191" width="10.28515625" style="195" customWidth="1"/>
    <col min="7192" max="7192" width="15.5703125" style="195" customWidth="1"/>
    <col min="7193" max="7424" width="9.140625" style="195"/>
    <col min="7425" max="7425" width="9.140625" style="195" customWidth="1"/>
    <col min="7426" max="7426" width="53.28515625" style="195" customWidth="1"/>
    <col min="7427" max="7427" width="25.7109375" style="195" customWidth="1"/>
    <col min="7428" max="7428" width="66.42578125" style="195" customWidth="1"/>
    <col min="7429" max="7429" width="13" style="195" customWidth="1"/>
    <col min="7430" max="7430" width="6.85546875" style="195" customWidth="1"/>
    <col min="7431" max="7431" width="18.28515625" style="195" customWidth="1"/>
    <col min="7432" max="7432" width="23.42578125" style="195" customWidth="1"/>
    <col min="7433" max="7433" width="10.5703125" style="195" customWidth="1"/>
    <col min="7434" max="7434" width="15.140625" style="195" customWidth="1"/>
    <col min="7435" max="7435" width="12" style="195" customWidth="1"/>
    <col min="7436" max="7436" width="13" style="195" customWidth="1"/>
    <col min="7437" max="7437" width="11.42578125" style="195" bestFit="1" customWidth="1"/>
    <col min="7438" max="7438" width="9.7109375" style="195" bestFit="1" customWidth="1"/>
    <col min="7439" max="7439" width="9.7109375" style="195" customWidth="1"/>
    <col min="7440" max="7440" width="13.140625" style="195" bestFit="1" customWidth="1"/>
    <col min="7441" max="7441" width="16.5703125" style="195" customWidth="1"/>
    <col min="7442" max="7442" width="10.85546875" style="195" customWidth="1"/>
    <col min="7443" max="7443" width="11.42578125" style="195" customWidth="1"/>
    <col min="7444" max="7444" width="14" style="195" customWidth="1"/>
    <col min="7445" max="7445" width="12" style="195" customWidth="1"/>
    <col min="7446" max="7446" width="10.7109375" style="195" customWidth="1"/>
    <col min="7447" max="7447" width="10.28515625" style="195" customWidth="1"/>
    <col min="7448" max="7448" width="15.5703125" style="195" customWidth="1"/>
    <col min="7449" max="7680" width="9.140625" style="195"/>
    <col min="7681" max="7681" width="9.140625" style="195" customWidth="1"/>
    <col min="7682" max="7682" width="53.28515625" style="195" customWidth="1"/>
    <col min="7683" max="7683" width="25.7109375" style="195" customWidth="1"/>
    <col min="7684" max="7684" width="66.42578125" style="195" customWidth="1"/>
    <col min="7685" max="7685" width="13" style="195" customWidth="1"/>
    <col min="7686" max="7686" width="6.85546875" style="195" customWidth="1"/>
    <col min="7687" max="7687" width="18.28515625" style="195" customWidth="1"/>
    <col min="7688" max="7688" width="23.42578125" style="195" customWidth="1"/>
    <col min="7689" max="7689" width="10.5703125" style="195" customWidth="1"/>
    <col min="7690" max="7690" width="15.140625" style="195" customWidth="1"/>
    <col min="7691" max="7691" width="12" style="195" customWidth="1"/>
    <col min="7692" max="7692" width="13" style="195" customWidth="1"/>
    <col min="7693" max="7693" width="11.42578125" style="195" bestFit="1" customWidth="1"/>
    <col min="7694" max="7694" width="9.7109375" style="195" bestFit="1" customWidth="1"/>
    <col min="7695" max="7695" width="9.7109375" style="195" customWidth="1"/>
    <col min="7696" max="7696" width="13.140625" style="195" bestFit="1" customWidth="1"/>
    <col min="7697" max="7697" width="16.5703125" style="195" customWidth="1"/>
    <col min="7698" max="7698" width="10.85546875" style="195" customWidth="1"/>
    <col min="7699" max="7699" width="11.42578125" style="195" customWidth="1"/>
    <col min="7700" max="7700" width="14" style="195" customWidth="1"/>
    <col min="7701" max="7701" width="12" style="195" customWidth="1"/>
    <col min="7702" max="7702" width="10.7109375" style="195" customWidth="1"/>
    <col min="7703" max="7703" width="10.28515625" style="195" customWidth="1"/>
    <col min="7704" max="7704" width="15.5703125" style="195" customWidth="1"/>
    <col min="7705" max="7936" width="9.140625" style="195"/>
    <col min="7937" max="7937" width="9.140625" style="195" customWidth="1"/>
    <col min="7938" max="7938" width="53.28515625" style="195" customWidth="1"/>
    <col min="7939" max="7939" width="25.7109375" style="195" customWidth="1"/>
    <col min="7940" max="7940" width="66.42578125" style="195" customWidth="1"/>
    <col min="7941" max="7941" width="13" style="195" customWidth="1"/>
    <col min="7942" max="7942" width="6.85546875" style="195" customWidth="1"/>
    <col min="7943" max="7943" width="18.28515625" style="195" customWidth="1"/>
    <col min="7944" max="7944" width="23.42578125" style="195" customWidth="1"/>
    <col min="7945" max="7945" width="10.5703125" style="195" customWidth="1"/>
    <col min="7946" max="7946" width="15.140625" style="195" customWidth="1"/>
    <col min="7947" max="7947" width="12" style="195" customWidth="1"/>
    <col min="7948" max="7948" width="13" style="195" customWidth="1"/>
    <col min="7949" max="7949" width="11.42578125" style="195" bestFit="1" customWidth="1"/>
    <col min="7950" max="7950" width="9.7109375" style="195" bestFit="1" customWidth="1"/>
    <col min="7951" max="7951" width="9.7109375" style="195" customWidth="1"/>
    <col min="7952" max="7952" width="13.140625" style="195" bestFit="1" customWidth="1"/>
    <col min="7953" max="7953" width="16.5703125" style="195" customWidth="1"/>
    <col min="7954" max="7954" width="10.85546875" style="195" customWidth="1"/>
    <col min="7955" max="7955" width="11.42578125" style="195" customWidth="1"/>
    <col min="7956" max="7956" width="14" style="195" customWidth="1"/>
    <col min="7957" max="7957" width="12" style="195" customWidth="1"/>
    <col min="7958" max="7958" width="10.7109375" style="195" customWidth="1"/>
    <col min="7959" max="7959" width="10.28515625" style="195" customWidth="1"/>
    <col min="7960" max="7960" width="15.5703125" style="195" customWidth="1"/>
    <col min="7961" max="8192" width="9.140625" style="195"/>
    <col min="8193" max="8193" width="9.140625" style="195" customWidth="1"/>
    <col min="8194" max="8194" width="53.28515625" style="195" customWidth="1"/>
    <col min="8195" max="8195" width="25.7109375" style="195" customWidth="1"/>
    <col min="8196" max="8196" width="66.42578125" style="195" customWidth="1"/>
    <col min="8197" max="8197" width="13" style="195" customWidth="1"/>
    <col min="8198" max="8198" width="6.85546875" style="195" customWidth="1"/>
    <col min="8199" max="8199" width="18.28515625" style="195" customWidth="1"/>
    <col min="8200" max="8200" width="23.42578125" style="195" customWidth="1"/>
    <col min="8201" max="8201" width="10.5703125" style="195" customWidth="1"/>
    <col min="8202" max="8202" width="15.140625" style="195" customWidth="1"/>
    <col min="8203" max="8203" width="12" style="195" customWidth="1"/>
    <col min="8204" max="8204" width="13" style="195" customWidth="1"/>
    <col min="8205" max="8205" width="11.42578125" style="195" bestFit="1" customWidth="1"/>
    <col min="8206" max="8206" width="9.7109375" style="195" bestFit="1" customWidth="1"/>
    <col min="8207" max="8207" width="9.7109375" style="195" customWidth="1"/>
    <col min="8208" max="8208" width="13.140625" style="195" bestFit="1" customWidth="1"/>
    <col min="8209" max="8209" width="16.5703125" style="195" customWidth="1"/>
    <col min="8210" max="8210" width="10.85546875" style="195" customWidth="1"/>
    <col min="8211" max="8211" width="11.42578125" style="195" customWidth="1"/>
    <col min="8212" max="8212" width="14" style="195" customWidth="1"/>
    <col min="8213" max="8213" width="12" style="195" customWidth="1"/>
    <col min="8214" max="8214" width="10.7109375" style="195" customWidth="1"/>
    <col min="8215" max="8215" width="10.28515625" style="195" customWidth="1"/>
    <col min="8216" max="8216" width="15.5703125" style="195" customWidth="1"/>
    <col min="8217" max="8448" width="9.140625" style="195"/>
    <col min="8449" max="8449" width="9.140625" style="195" customWidth="1"/>
    <col min="8450" max="8450" width="53.28515625" style="195" customWidth="1"/>
    <col min="8451" max="8451" width="25.7109375" style="195" customWidth="1"/>
    <col min="8452" max="8452" width="66.42578125" style="195" customWidth="1"/>
    <col min="8453" max="8453" width="13" style="195" customWidth="1"/>
    <col min="8454" max="8454" width="6.85546875" style="195" customWidth="1"/>
    <col min="8455" max="8455" width="18.28515625" style="195" customWidth="1"/>
    <col min="8456" max="8456" width="23.42578125" style="195" customWidth="1"/>
    <col min="8457" max="8457" width="10.5703125" style="195" customWidth="1"/>
    <col min="8458" max="8458" width="15.140625" style="195" customWidth="1"/>
    <col min="8459" max="8459" width="12" style="195" customWidth="1"/>
    <col min="8460" max="8460" width="13" style="195" customWidth="1"/>
    <col min="8461" max="8461" width="11.42578125" style="195" bestFit="1" customWidth="1"/>
    <col min="8462" max="8462" width="9.7109375" style="195" bestFit="1" customWidth="1"/>
    <col min="8463" max="8463" width="9.7109375" style="195" customWidth="1"/>
    <col min="8464" max="8464" width="13.140625" style="195" bestFit="1" customWidth="1"/>
    <col min="8465" max="8465" width="16.5703125" style="195" customWidth="1"/>
    <col min="8466" max="8466" width="10.85546875" style="195" customWidth="1"/>
    <col min="8467" max="8467" width="11.42578125" style="195" customWidth="1"/>
    <col min="8468" max="8468" width="14" style="195" customWidth="1"/>
    <col min="8469" max="8469" width="12" style="195" customWidth="1"/>
    <col min="8470" max="8470" width="10.7109375" style="195" customWidth="1"/>
    <col min="8471" max="8471" width="10.28515625" style="195" customWidth="1"/>
    <col min="8472" max="8472" width="15.5703125" style="195" customWidth="1"/>
    <col min="8473" max="8704" width="9.140625" style="195"/>
    <col min="8705" max="8705" width="9.140625" style="195" customWidth="1"/>
    <col min="8706" max="8706" width="53.28515625" style="195" customWidth="1"/>
    <col min="8707" max="8707" width="25.7109375" style="195" customWidth="1"/>
    <col min="8708" max="8708" width="66.42578125" style="195" customWidth="1"/>
    <col min="8709" max="8709" width="13" style="195" customWidth="1"/>
    <col min="8710" max="8710" width="6.85546875" style="195" customWidth="1"/>
    <col min="8711" max="8711" width="18.28515625" style="195" customWidth="1"/>
    <col min="8712" max="8712" width="23.42578125" style="195" customWidth="1"/>
    <col min="8713" max="8713" width="10.5703125" style="195" customWidth="1"/>
    <col min="8714" max="8714" width="15.140625" style="195" customWidth="1"/>
    <col min="8715" max="8715" width="12" style="195" customWidth="1"/>
    <col min="8716" max="8716" width="13" style="195" customWidth="1"/>
    <col min="8717" max="8717" width="11.42578125" style="195" bestFit="1" customWidth="1"/>
    <col min="8718" max="8718" width="9.7109375" style="195" bestFit="1" customWidth="1"/>
    <col min="8719" max="8719" width="9.7109375" style="195" customWidth="1"/>
    <col min="8720" max="8720" width="13.140625" style="195" bestFit="1" customWidth="1"/>
    <col min="8721" max="8721" width="16.5703125" style="195" customWidth="1"/>
    <col min="8722" max="8722" width="10.85546875" style="195" customWidth="1"/>
    <col min="8723" max="8723" width="11.42578125" style="195" customWidth="1"/>
    <col min="8724" max="8724" width="14" style="195" customWidth="1"/>
    <col min="8725" max="8725" width="12" style="195" customWidth="1"/>
    <col min="8726" max="8726" width="10.7109375" style="195" customWidth="1"/>
    <col min="8727" max="8727" width="10.28515625" style="195" customWidth="1"/>
    <col min="8728" max="8728" width="15.5703125" style="195" customWidth="1"/>
    <col min="8729" max="8960" width="9.140625" style="195"/>
    <col min="8961" max="8961" width="9.140625" style="195" customWidth="1"/>
    <col min="8962" max="8962" width="53.28515625" style="195" customWidth="1"/>
    <col min="8963" max="8963" width="25.7109375" style="195" customWidth="1"/>
    <col min="8964" max="8964" width="66.42578125" style="195" customWidth="1"/>
    <col min="8965" max="8965" width="13" style="195" customWidth="1"/>
    <col min="8966" max="8966" width="6.85546875" style="195" customWidth="1"/>
    <col min="8967" max="8967" width="18.28515625" style="195" customWidth="1"/>
    <col min="8968" max="8968" width="23.42578125" style="195" customWidth="1"/>
    <col min="8969" max="8969" width="10.5703125" style="195" customWidth="1"/>
    <col min="8970" max="8970" width="15.140625" style="195" customWidth="1"/>
    <col min="8971" max="8971" width="12" style="195" customWidth="1"/>
    <col min="8972" max="8972" width="13" style="195" customWidth="1"/>
    <col min="8973" max="8973" width="11.42578125" style="195" bestFit="1" customWidth="1"/>
    <col min="8974" max="8974" width="9.7109375" style="195" bestFit="1" customWidth="1"/>
    <col min="8975" max="8975" width="9.7109375" style="195" customWidth="1"/>
    <col min="8976" max="8976" width="13.140625" style="195" bestFit="1" customWidth="1"/>
    <col min="8977" max="8977" width="16.5703125" style="195" customWidth="1"/>
    <col min="8978" max="8978" width="10.85546875" style="195" customWidth="1"/>
    <col min="8979" max="8979" width="11.42578125" style="195" customWidth="1"/>
    <col min="8980" max="8980" width="14" style="195" customWidth="1"/>
    <col min="8981" max="8981" width="12" style="195" customWidth="1"/>
    <col min="8982" max="8982" width="10.7109375" style="195" customWidth="1"/>
    <col min="8983" max="8983" width="10.28515625" style="195" customWidth="1"/>
    <col min="8984" max="8984" width="15.5703125" style="195" customWidth="1"/>
    <col min="8985" max="9216" width="9.140625" style="195"/>
    <col min="9217" max="9217" width="9.140625" style="195" customWidth="1"/>
    <col min="9218" max="9218" width="53.28515625" style="195" customWidth="1"/>
    <col min="9219" max="9219" width="25.7109375" style="195" customWidth="1"/>
    <col min="9220" max="9220" width="66.42578125" style="195" customWidth="1"/>
    <col min="9221" max="9221" width="13" style="195" customWidth="1"/>
    <col min="9222" max="9222" width="6.85546875" style="195" customWidth="1"/>
    <col min="9223" max="9223" width="18.28515625" style="195" customWidth="1"/>
    <col min="9224" max="9224" width="23.42578125" style="195" customWidth="1"/>
    <col min="9225" max="9225" width="10.5703125" style="195" customWidth="1"/>
    <col min="9226" max="9226" width="15.140625" style="195" customWidth="1"/>
    <col min="9227" max="9227" width="12" style="195" customWidth="1"/>
    <col min="9228" max="9228" width="13" style="195" customWidth="1"/>
    <col min="9229" max="9229" width="11.42578125" style="195" bestFit="1" customWidth="1"/>
    <col min="9230" max="9230" width="9.7109375" style="195" bestFit="1" customWidth="1"/>
    <col min="9231" max="9231" width="9.7109375" style="195" customWidth="1"/>
    <col min="9232" max="9232" width="13.140625" style="195" bestFit="1" customWidth="1"/>
    <col min="9233" max="9233" width="16.5703125" style="195" customWidth="1"/>
    <col min="9234" max="9234" width="10.85546875" style="195" customWidth="1"/>
    <col min="9235" max="9235" width="11.42578125" style="195" customWidth="1"/>
    <col min="9236" max="9236" width="14" style="195" customWidth="1"/>
    <col min="9237" max="9237" width="12" style="195" customWidth="1"/>
    <col min="9238" max="9238" width="10.7109375" style="195" customWidth="1"/>
    <col min="9239" max="9239" width="10.28515625" style="195" customWidth="1"/>
    <col min="9240" max="9240" width="15.5703125" style="195" customWidth="1"/>
    <col min="9241" max="9472" width="9.140625" style="195"/>
    <col min="9473" max="9473" width="9.140625" style="195" customWidth="1"/>
    <col min="9474" max="9474" width="53.28515625" style="195" customWidth="1"/>
    <col min="9475" max="9475" width="25.7109375" style="195" customWidth="1"/>
    <col min="9476" max="9476" width="66.42578125" style="195" customWidth="1"/>
    <col min="9477" max="9477" width="13" style="195" customWidth="1"/>
    <col min="9478" max="9478" width="6.85546875" style="195" customWidth="1"/>
    <col min="9479" max="9479" width="18.28515625" style="195" customWidth="1"/>
    <col min="9480" max="9480" width="23.42578125" style="195" customWidth="1"/>
    <col min="9481" max="9481" width="10.5703125" style="195" customWidth="1"/>
    <col min="9482" max="9482" width="15.140625" style="195" customWidth="1"/>
    <col min="9483" max="9483" width="12" style="195" customWidth="1"/>
    <col min="9484" max="9484" width="13" style="195" customWidth="1"/>
    <col min="9485" max="9485" width="11.42578125" style="195" bestFit="1" customWidth="1"/>
    <col min="9486" max="9486" width="9.7109375" style="195" bestFit="1" customWidth="1"/>
    <col min="9487" max="9487" width="9.7109375" style="195" customWidth="1"/>
    <col min="9488" max="9488" width="13.140625" style="195" bestFit="1" customWidth="1"/>
    <col min="9489" max="9489" width="16.5703125" style="195" customWidth="1"/>
    <col min="9490" max="9490" width="10.85546875" style="195" customWidth="1"/>
    <col min="9491" max="9491" width="11.42578125" style="195" customWidth="1"/>
    <col min="9492" max="9492" width="14" style="195" customWidth="1"/>
    <col min="9493" max="9493" width="12" style="195" customWidth="1"/>
    <col min="9494" max="9494" width="10.7109375" style="195" customWidth="1"/>
    <col min="9495" max="9495" width="10.28515625" style="195" customWidth="1"/>
    <col min="9496" max="9496" width="15.5703125" style="195" customWidth="1"/>
    <col min="9497" max="9728" width="9.140625" style="195"/>
    <col min="9729" max="9729" width="9.140625" style="195" customWidth="1"/>
    <col min="9730" max="9730" width="53.28515625" style="195" customWidth="1"/>
    <col min="9731" max="9731" width="25.7109375" style="195" customWidth="1"/>
    <col min="9732" max="9732" width="66.42578125" style="195" customWidth="1"/>
    <col min="9733" max="9733" width="13" style="195" customWidth="1"/>
    <col min="9734" max="9734" width="6.85546875" style="195" customWidth="1"/>
    <col min="9735" max="9735" width="18.28515625" style="195" customWidth="1"/>
    <col min="9736" max="9736" width="23.42578125" style="195" customWidth="1"/>
    <col min="9737" max="9737" width="10.5703125" style="195" customWidth="1"/>
    <col min="9738" max="9738" width="15.140625" style="195" customWidth="1"/>
    <col min="9739" max="9739" width="12" style="195" customWidth="1"/>
    <col min="9740" max="9740" width="13" style="195" customWidth="1"/>
    <col min="9741" max="9741" width="11.42578125" style="195" bestFit="1" customWidth="1"/>
    <col min="9742" max="9742" width="9.7109375" style="195" bestFit="1" customWidth="1"/>
    <col min="9743" max="9743" width="9.7109375" style="195" customWidth="1"/>
    <col min="9744" max="9744" width="13.140625" style="195" bestFit="1" customWidth="1"/>
    <col min="9745" max="9745" width="16.5703125" style="195" customWidth="1"/>
    <col min="9746" max="9746" width="10.85546875" style="195" customWidth="1"/>
    <col min="9747" max="9747" width="11.42578125" style="195" customWidth="1"/>
    <col min="9748" max="9748" width="14" style="195" customWidth="1"/>
    <col min="9749" max="9749" width="12" style="195" customWidth="1"/>
    <col min="9750" max="9750" width="10.7109375" style="195" customWidth="1"/>
    <col min="9751" max="9751" width="10.28515625" style="195" customWidth="1"/>
    <col min="9752" max="9752" width="15.5703125" style="195" customWidth="1"/>
    <col min="9753" max="9984" width="9.140625" style="195"/>
    <col min="9985" max="9985" width="9.140625" style="195" customWidth="1"/>
    <col min="9986" max="9986" width="53.28515625" style="195" customWidth="1"/>
    <col min="9987" max="9987" width="25.7109375" style="195" customWidth="1"/>
    <col min="9988" max="9988" width="66.42578125" style="195" customWidth="1"/>
    <col min="9989" max="9989" width="13" style="195" customWidth="1"/>
    <col min="9990" max="9990" width="6.85546875" style="195" customWidth="1"/>
    <col min="9991" max="9991" width="18.28515625" style="195" customWidth="1"/>
    <col min="9992" max="9992" width="23.42578125" style="195" customWidth="1"/>
    <col min="9993" max="9993" width="10.5703125" style="195" customWidth="1"/>
    <col min="9994" max="9994" width="15.140625" style="195" customWidth="1"/>
    <col min="9995" max="9995" width="12" style="195" customWidth="1"/>
    <col min="9996" max="9996" width="13" style="195" customWidth="1"/>
    <col min="9997" max="9997" width="11.42578125" style="195" bestFit="1" customWidth="1"/>
    <col min="9998" max="9998" width="9.7109375" style="195" bestFit="1" customWidth="1"/>
    <col min="9999" max="9999" width="9.7109375" style="195" customWidth="1"/>
    <col min="10000" max="10000" width="13.140625" style="195" bestFit="1" customWidth="1"/>
    <col min="10001" max="10001" width="16.5703125" style="195" customWidth="1"/>
    <col min="10002" max="10002" width="10.85546875" style="195" customWidth="1"/>
    <col min="10003" max="10003" width="11.42578125" style="195" customWidth="1"/>
    <col min="10004" max="10004" width="14" style="195" customWidth="1"/>
    <col min="10005" max="10005" width="12" style="195" customWidth="1"/>
    <col min="10006" max="10006" width="10.7109375" style="195" customWidth="1"/>
    <col min="10007" max="10007" width="10.28515625" style="195" customWidth="1"/>
    <col min="10008" max="10008" width="15.5703125" style="195" customWidth="1"/>
    <col min="10009" max="10240" width="9.140625" style="195"/>
    <col min="10241" max="10241" width="9.140625" style="195" customWidth="1"/>
    <col min="10242" max="10242" width="53.28515625" style="195" customWidth="1"/>
    <col min="10243" max="10243" width="25.7109375" style="195" customWidth="1"/>
    <col min="10244" max="10244" width="66.42578125" style="195" customWidth="1"/>
    <col min="10245" max="10245" width="13" style="195" customWidth="1"/>
    <col min="10246" max="10246" width="6.85546875" style="195" customWidth="1"/>
    <col min="10247" max="10247" width="18.28515625" style="195" customWidth="1"/>
    <col min="10248" max="10248" width="23.42578125" style="195" customWidth="1"/>
    <col min="10249" max="10249" width="10.5703125" style="195" customWidth="1"/>
    <col min="10250" max="10250" width="15.140625" style="195" customWidth="1"/>
    <col min="10251" max="10251" width="12" style="195" customWidth="1"/>
    <col min="10252" max="10252" width="13" style="195" customWidth="1"/>
    <col min="10253" max="10253" width="11.42578125" style="195" bestFit="1" customWidth="1"/>
    <col min="10254" max="10254" width="9.7109375" style="195" bestFit="1" customWidth="1"/>
    <col min="10255" max="10255" width="9.7109375" style="195" customWidth="1"/>
    <col min="10256" max="10256" width="13.140625" style="195" bestFit="1" customWidth="1"/>
    <col min="10257" max="10257" width="16.5703125" style="195" customWidth="1"/>
    <col min="10258" max="10258" width="10.85546875" style="195" customWidth="1"/>
    <col min="10259" max="10259" width="11.42578125" style="195" customWidth="1"/>
    <col min="10260" max="10260" width="14" style="195" customWidth="1"/>
    <col min="10261" max="10261" width="12" style="195" customWidth="1"/>
    <col min="10262" max="10262" width="10.7109375" style="195" customWidth="1"/>
    <col min="10263" max="10263" width="10.28515625" style="195" customWidth="1"/>
    <col min="10264" max="10264" width="15.5703125" style="195" customWidth="1"/>
    <col min="10265" max="10496" width="9.140625" style="195"/>
    <col min="10497" max="10497" width="9.140625" style="195" customWidth="1"/>
    <col min="10498" max="10498" width="53.28515625" style="195" customWidth="1"/>
    <col min="10499" max="10499" width="25.7109375" style="195" customWidth="1"/>
    <col min="10500" max="10500" width="66.42578125" style="195" customWidth="1"/>
    <col min="10501" max="10501" width="13" style="195" customWidth="1"/>
    <col min="10502" max="10502" width="6.85546875" style="195" customWidth="1"/>
    <col min="10503" max="10503" width="18.28515625" style="195" customWidth="1"/>
    <col min="10504" max="10504" width="23.42578125" style="195" customWidth="1"/>
    <col min="10505" max="10505" width="10.5703125" style="195" customWidth="1"/>
    <col min="10506" max="10506" width="15.140625" style="195" customWidth="1"/>
    <col min="10507" max="10507" width="12" style="195" customWidth="1"/>
    <col min="10508" max="10508" width="13" style="195" customWidth="1"/>
    <col min="10509" max="10509" width="11.42578125" style="195" bestFit="1" customWidth="1"/>
    <col min="10510" max="10510" width="9.7109375" style="195" bestFit="1" customWidth="1"/>
    <col min="10511" max="10511" width="9.7109375" style="195" customWidth="1"/>
    <col min="10512" max="10512" width="13.140625" style="195" bestFit="1" customWidth="1"/>
    <col min="10513" max="10513" width="16.5703125" style="195" customWidth="1"/>
    <col min="10514" max="10514" width="10.85546875" style="195" customWidth="1"/>
    <col min="10515" max="10515" width="11.42578125" style="195" customWidth="1"/>
    <col min="10516" max="10516" width="14" style="195" customWidth="1"/>
    <col min="10517" max="10517" width="12" style="195" customWidth="1"/>
    <col min="10518" max="10518" width="10.7109375" style="195" customWidth="1"/>
    <col min="10519" max="10519" width="10.28515625" style="195" customWidth="1"/>
    <col min="10520" max="10520" width="15.5703125" style="195" customWidth="1"/>
    <col min="10521" max="10752" width="9.140625" style="195"/>
    <col min="10753" max="10753" width="9.140625" style="195" customWidth="1"/>
    <col min="10754" max="10754" width="53.28515625" style="195" customWidth="1"/>
    <col min="10755" max="10755" width="25.7109375" style="195" customWidth="1"/>
    <col min="10756" max="10756" width="66.42578125" style="195" customWidth="1"/>
    <col min="10757" max="10757" width="13" style="195" customWidth="1"/>
    <col min="10758" max="10758" width="6.85546875" style="195" customWidth="1"/>
    <col min="10759" max="10759" width="18.28515625" style="195" customWidth="1"/>
    <col min="10760" max="10760" width="23.42578125" style="195" customWidth="1"/>
    <col min="10761" max="10761" width="10.5703125" style="195" customWidth="1"/>
    <col min="10762" max="10762" width="15.140625" style="195" customWidth="1"/>
    <col min="10763" max="10763" width="12" style="195" customWidth="1"/>
    <col min="10764" max="10764" width="13" style="195" customWidth="1"/>
    <col min="10765" max="10765" width="11.42578125" style="195" bestFit="1" customWidth="1"/>
    <col min="10766" max="10766" width="9.7109375" style="195" bestFit="1" customWidth="1"/>
    <col min="10767" max="10767" width="9.7109375" style="195" customWidth="1"/>
    <col min="10768" max="10768" width="13.140625" style="195" bestFit="1" customWidth="1"/>
    <col min="10769" max="10769" width="16.5703125" style="195" customWidth="1"/>
    <col min="10770" max="10770" width="10.85546875" style="195" customWidth="1"/>
    <col min="10771" max="10771" width="11.42578125" style="195" customWidth="1"/>
    <col min="10772" max="10772" width="14" style="195" customWidth="1"/>
    <col min="10773" max="10773" width="12" style="195" customWidth="1"/>
    <col min="10774" max="10774" width="10.7109375" style="195" customWidth="1"/>
    <col min="10775" max="10775" width="10.28515625" style="195" customWidth="1"/>
    <col min="10776" max="10776" width="15.5703125" style="195" customWidth="1"/>
    <col min="10777" max="11008" width="9.140625" style="195"/>
    <col min="11009" max="11009" width="9.140625" style="195" customWidth="1"/>
    <col min="11010" max="11010" width="53.28515625" style="195" customWidth="1"/>
    <col min="11011" max="11011" width="25.7109375" style="195" customWidth="1"/>
    <col min="11012" max="11012" width="66.42578125" style="195" customWidth="1"/>
    <col min="11013" max="11013" width="13" style="195" customWidth="1"/>
    <col min="11014" max="11014" width="6.85546875" style="195" customWidth="1"/>
    <col min="11015" max="11015" width="18.28515625" style="195" customWidth="1"/>
    <col min="11016" max="11016" width="23.42578125" style="195" customWidth="1"/>
    <col min="11017" max="11017" width="10.5703125" style="195" customWidth="1"/>
    <col min="11018" max="11018" width="15.140625" style="195" customWidth="1"/>
    <col min="11019" max="11019" width="12" style="195" customWidth="1"/>
    <col min="11020" max="11020" width="13" style="195" customWidth="1"/>
    <col min="11021" max="11021" width="11.42578125" style="195" bestFit="1" customWidth="1"/>
    <col min="11022" max="11022" width="9.7109375" style="195" bestFit="1" customWidth="1"/>
    <col min="11023" max="11023" width="9.7109375" style="195" customWidth="1"/>
    <col min="11024" max="11024" width="13.140625" style="195" bestFit="1" customWidth="1"/>
    <col min="11025" max="11025" width="16.5703125" style="195" customWidth="1"/>
    <col min="11026" max="11026" width="10.85546875" style="195" customWidth="1"/>
    <col min="11027" max="11027" width="11.42578125" style="195" customWidth="1"/>
    <col min="11028" max="11028" width="14" style="195" customWidth="1"/>
    <col min="11029" max="11029" width="12" style="195" customWidth="1"/>
    <col min="11030" max="11030" width="10.7109375" style="195" customWidth="1"/>
    <col min="11031" max="11031" width="10.28515625" style="195" customWidth="1"/>
    <col min="11032" max="11032" width="15.5703125" style="195" customWidth="1"/>
    <col min="11033" max="11264" width="9.140625" style="195"/>
    <col min="11265" max="11265" width="9.140625" style="195" customWidth="1"/>
    <col min="11266" max="11266" width="53.28515625" style="195" customWidth="1"/>
    <col min="11267" max="11267" width="25.7109375" style="195" customWidth="1"/>
    <col min="11268" max="11268" width="66.42578125" style="195" customWidth="1"/>
    <col min="11269" max="11269" width="13" style="195" customWidth="1"/>
    <col min="11270" max="11270" width="6.85546875" style="195" customWidth="1"/>
    <col min="11271" max="11271" width="18.28515625" style="195" customWidth="1"/>
    <col min="11272" max="11272" width="23.42578125" style="195" customWidth="1"/>
    <col min="11273" max="11273" width="10.5703125" style="195" customWidth="1"/>
    <col min="11274" max="11274" width="15.140625" style="195" customWidth="1"/>
    <col min="11275" max="11275" width="12" style="195" customWidth="1"/>
    <col min="11276" max="11276" width="13" style="195" customWidth="1"/>
    <col min="11277" max="11277" width="11.42578125" style="195" bestFit="1" customWidth="1"/>
    <col min="11278" max="11278" width="9.7109375" style="195" bestFit="1" customWidth="1"/>
    <col min="11279" max="11279" width="9.7109375" style="195" customWidth="1"/>
    <col min="11280" max="11280" width="13.140625" style="195" bestFit="1" customWidth="1"/>
    <col min="11281" max="11281" width="16.5703125" style="195" customWidth="1"/>
    <col min="11282" max="11282" width="10.85546875" style="195" customWidth="1"/>
    <col min="11283" max="11283" width="11.42578125" style="195" customWidth="1"/>
    <col min="11284" max="11284" width="14" style="195" customWidth="1"/>
    <col min="11285" max="11285" width="12" style="195" customWidth="1"/>
    <col min="11286" max="11286" width="10.7109375" style="195" customWidth="1"/>
    <col min="11287" max="11287" width="10.28515625" style="195" customWidth="1"/>
    <col min="11288" max="11288" width="15.5703125" style="195" customWidth="1"/>
    <col min="11289" max="11520" width="9.140625" style="195"/>
    <col min="11521" max="11521" width="9.140625" style="195" customWidth="1"/>
    <col min="11522" max="11522" width="53.28515625" style="195" customWidth="1"/>
    <col min="11523" max="11523" width="25.7109375" style="195" customWidth="1"/>
    <col min="11524" max="11524" width="66.42578125" style="195" customWidth="1"/>
    <col min="11525" max="11525" width="13" style="195" customWidth="1"/>
    <col min="11526" max="11526" width="6.85546875" style="195" customWidth="1"/>
    <col min="11527" max="11527" width="18.28515625" style="195" customWidth="1"/>
    <col min="11528" max="11528" width="23.42578125" style="195" customWidth="1"/>
    <col min="11529" max="11529" width="10.5703125" style="195" customWidth="1"/>
    <col min="11530" max="11530" width="15.140625" style="195" customWidth="1"/>
    <col min="11531" max="11531" width="12" style="195" customWidth="1"/>
    <col min="11532" max="11532" width="13" style="195" customWidth="1"/>
    <col min="11533" max="11533" width="11.42578125" style="195" bestFit="1" customWidth="1"/>
    <col min="11534" max="11534" width="9.7109375" style="195" bestFit="1" customWidth="1"/>
    <col min="11535" max="11535" width="9.7109375" style="195" customWidth="1"/>
    <col min="11536" max="11536" width="13.140625" style="195" bestFit="1" customWidth="1"/>
    <col min="11537" max="11537" width="16.5703125" style="195" customWidth="1"/>
    <col min="11538" max="11538" width="10.85546875" style="195" customWidth="1"/>
    <col min="11539" max="11539" width="11.42578125" style="195" customWidth="1"/>
    <col min="11540" max="11540" width="14" style="195" customWidth="1"/>
    <col min="11541" max="11541" width="12" style="195" customWidth="1"/>
    <col min="11542" max="11542" width="10.7109375" style="195" customWidth="1"/>
    <col min="11543" max="11543" width="10.28515625" style="195" customWidth="1"/>
    <col min="11544" max="11544" width="15.5703125" style="195" customWidth="1"/>
    <col min="11545" max="11776" width="9.140625" style="195"/>
    <col min="11777" max="11777" width="9.140625" style="195" customWidth="1"/>
    <col min="11778" max="11778" width="53.28515625" style="195" customWidth="1"/>
    <col min="11779" max="11779" width="25.7109375" style="195" customWidth="1"/>
    <col min="11780" max="11780" width="66.42578125" style="195" customWidth="1"/>
    <col min="11781" max="11781" width="13" style="195" customWidth="1"/>
    <col min="11782" max="11782" width="6.85546875" style="195" customWidth="1"/>
    <col min="11783" max="11783" width="18.28515625" style="195" customWidth="1"/>
    <col min="11784" max="11784" width="23.42578125" style="195" customWidth="1"/>
    <col min="11785" max="11785" width="10.5703125" style="195" customWidth="1"/>
    <col min="11786" max="11786" width="15.140625" style="195" customWidth="1"/>
    <col min="11787" max="11787" width="12" style="195" customWidth="1"/>
    <col min="11788" max="11788" width="13" style="195" customWidth="1"/>
    <col min="11789" max="11789" width="11.42578125" style="195" bestFit="1" customWidth="1"/>
    <col min="11790" max="11790" width="9.7109375" style="195" bestFit="1" customWidth="1"/>
    <col min="11791" max="11791" width="9.7109375" style="195" customWidth="1"/>
    <col min="11792" max="11792" width="13.140625" style="195" bestFit="1" customWidth="1"/>
    <col min="11793" max="11793" width="16.5703125" style="195" customWidth="1"/>
    <col min="11794" max="11794" width="10.85546875" style="195" customWidth="1"/>
    <col min="11795" max="11795" width="11.42578125" style="195" customWidth="1"/>
    <col min="11796" max="11796" width="14" style="195" customWidth="1"/>
    <col min="11797" max="11797" width="12" style="195" customWidth="1"/>
    <col min="11798" max="11798" width="10.7109375" style="195" customWidth="1"/>
    <col min="11799" max="11799" width="10.28515625" style="195" customWidth="1"/>
    <col min="11800" max="11800" width="15.5703125" style="195" customWidth="1"/>
    <col min="11801" max="12032" width="9.140625" style="195"/>
    <col min="12033" max="12033" width="9.140625" style="195" customWidth="1"/>
    <col min="12034" max="12034" width="53.28515625" style="195" customWidth="1"/>
    <col min="12035" max="12035" width="25.7109375" style="195" customWidth="1"/>
    <col min="12036" max="12036" width="66.42578125" style="195" customWidth="1"/>
    <col min="12037" max="12037" width="13" style="195" customWidth="1"/>
    <col min="12038" max="12038" width="6.85546875" style="195" customWidth="1"/>
    <col min="12039" max="12039" width="18.28515625" style="195" customWidth="1"/>
    <col min="12040" max="12040" width="23.42578125" style="195" customWidth="1"/>
    <col min="12041" max="12041" width="10.5703125" style="195" customWidth="1"/>
    <col min="12042" max="12042" width="15.140625" style="195" customWidth="1"/>
    <col min="12043" max="12043" width="12" style="195" customWidth="1"/>
    <col min="12044" max="12044" width="13" style="195" customWidth="1"/>
    <col min="12045" max="12045" width="11.42578125" style="195" bestFit="1" customWidth="1"/>
    <col min="12046" max="12046" width="9.7109375" style="195" bestFit="1" customWidth="1"/>
    <col min="12047" max="12047" width="9.7109375" style="195" customWidth="1"/>
    <col min="12048" max="12048" width="13.140625" style="195" bestFit="1" customWidth="1"/>
    <col min="12049" max="12049" width="16.5703125" style="195" customWidth="1"/>
    <col min="12050" max="12050" width="10.85546875" style="195" customWidth="1"/>
    <col min="12051" max="12051" width="11.42578125" style="195" customWidth="1"/>
    <col min="12052" max="12052" width="14" style="195" customWidth="1"/>
    <col min="12053" max="12053" width="12" style="195" customWidth="1"/>
    <col min="12054" max="12054" width="10.7109375" style="195" customWidth="1"/>
    <col min="12055" max="12055" width="10.28515625" style="195" customWidth="1"/>
    <col min="12056" max="12056" width="15.5703125" style="195" customWidth="1"/>
    <col min="12057" max="12288" width="9.140625" style="195"/>
    <col min="12289" max="12289" width="9.140625" style="195" customWidth="1"/>
    <col min="12290" max="12290" width="53.28515625" style="195" customWidth="1"/>
    <col min="12291" max="12291" width="25.7109375" style="195" customWidth="1"/>
    <col min="12292" max="12292" width="66.42578125" style="195" customWidth="1"/>
    <col min="12293" max="12293" width="13" style="195" customWidth="1"/>
    <col min="12294" max="12294" width="6.85546875" style="195" customWidth="1"/>
    <col min="12295" max="12295" width="18.28515625" style="195" customWidth="1"/>
    <col min="12296" max="12296" width="23.42578125" style="195" customWidth="1"/>
    <col min="12297" max="12297" width="10.5703125" style="195" customWidth="1"/>
    <col min="12298" max="12298" width="15.140625" style="195" customWidth="1"/>
    <col min="12299" max="12299" width="12" style="195" customWidth="1"/>
    <col min="12300" max="12300" width="13" style="195" customWidth="1"/>
    <col min="12301" max="12301" width="11.42578125" style="195" bestFit="1" customWidth="1"/>
    <col min="12302" max="12302" width="9.7109375" style="195" bestFit="1" customWidth="1"/>
    <col min="12303" max="12303" width="9.7109375" style="195" customWidth="1"/>
    <col min="12304" max="12304" width="13.140625" style="195" bestFit="1" customWidth="1"/>
    <col min="12305" max="12305" width="16.5703125" style="195" customWidth="1"/>
    <col min="12306" max="12306" width="10.85546875" style="195" customWidth="1"/>
    <col min="12307" max="12307" width="11.42578125" style="195" customWidth="1"/>
    <col min="12308" max="12308" width="14" style="195" customWidth="1"/>
    <col min="12309" max="12309" width="12" style="195" customWidth="1"/>
    <col min="12310" max="12310" width="10.7109375" style="195" customWidth="1"/>
    <col min="12311" max="12311" width="10.28515625" style="195" customWidth="1"/>
    <col min="12312" max="12312" width="15.5703125" style="195" customWidth="1"/>
    <col min="12313" max="12544" width="9.140625" style="195"/>
    <col min="12545" max="12545" width="9.140625" style="195" customWidth="1"/>
    <col min="12546" max="12546" width="53.28515625" style="195" customWidth="1"/>
    <col min="12547" max="12547" width="25.7109375" style="195" customWidth="1"/>
    <col min="12548" max="12548" width="66.42578125" style="195" customWidth="1"/>
    <col min="12549" max="12549" width="13" style="195" customWidth="1"/>
    <col min="12550" max="12550" width="6.85546875" style="195" customWidth="1"/>
    <col min="12551" max="12551" width="18.28515625" style="195" customWidth="1"/>
    <col min="12552" max="12552" width="23.42578125" style="195" customWidth="1"/>
    <col min="12553" max="12553" width="10.5703125" style="195" customWidth="1"/>
    <col min="12554" max="12554" width="15.140625" style="195" customWidth="1"/>
    <col min="12555" max="12555" width="12" style="195" customWidth="1"/>
    <col min="12556" max="12556" width="13" style="195" customWidth="1"/>
    <col min="12557" max="12557" width="11.42578125" style="195" bestFit="1" customWidth="1"/>
    <col min="12558" max="12558" width="9.7109375" style="195" bestFit="1" customWidth="1"/>
    <col min="12559" max="12559" width="9.7109375" style="195" customWidth="1"/>
    <col min="12560" max="12560" width="13.140625" style="195" bestFit="1" customWidth="1"/>
    <col min="12561" max="12561" width="16.5703125" style="195" customWidth="1"/>
    <col min="12562" max="12562" width="10.85546875" style="195" customWidth="1"/>
    <col min="12563" max="12563" width="11.42578125" style="195" customWidth="1"/>
    <col min="12564" max="12564" width="14" style="195" customWidth="1"/>
    <col min="12565" max="12565" width="12" style="195" customWidth="1"/>
    <col min="12566" max="12566" width="10.7109375" style="195" customWidth="1"/>
    <col min="12567" max="12567" width="10.28515625" style="195" customWidth="1"/>
    <col min="12568" max="12568" width="15.5703125" style="195" customWidth="1"/>
    <col min="12569" max="12800" width="9.140625" style="195"/>
    <col min="12801" max="12801" width="9.140625" style="195" customWidth="1"/>
    <col min="12802" max="12802" width="53.28515625" style="195" customWidth="1"/>
    <col min="12803" max="12803" width="25.7109375" style="195" customWidth="1"/>
    <col min="12804" max="12804" width="66.42578125" style="195" customWidth="1"/>
    <col min="12805" max="12805" width="13" style="195" customWidth="1"/>
    <col min="12806" max="12806" width="6.85546875" style="195" customWidth="1"/>
    <col min="12807" max="12807" width="18.28515625" style="195" customWidth="1"/>
    <col min="12808" max="12808" width="23.42578125" style="195" customWidth="1"/>
    <col min="12809" max="12809" width="10.5703125" style="195" customWidth="1"/>
    <col min="12810" max="12810" width="15.140625" style="195" customWidth="1"/>
    <col min="12811" max="12811" width="12" style="195" customWidth="1"/>
    <col min="12812" max="12812" width="13" style="195" customWidth="1"/>
    <col min="12813" max="12813" width="11.42578125" style="195" bestFit="1" customWidth="1"/>
    <col min="12814" max="12814" width="9.7109375" style="195" bestFit="1" customWidth="1"/>
    <col min="12815" max="12815" width="9.7109375" style="195" customWidth="1"/>
    <col min="12816" max="12816" width="13.140625" style="195" bestFit="1" customWidth="1"/>
    <col min="12817" max="12817" width="16.5703125" style="195" customWidth="1"/>
    <col min="12818" max="12818" width="10.85546875" style="195" customWidth="1"/>
    <col min="12819" max="12819" width="11.42578125" style="195" customWidth="1"/>
    <col min="12820" max="12820" width="14" style="195" customWidth="1"/>
    <col min="12821" max="12821" width="12" style="195" customWidth="1"/>
    <col min="12822" max="12822" width="10.7109375" style="195" customWidth="1"/>
    <col min="12823" max="12823" width="10.28515625" style="195" customWidth="1"/>
    <col min="12824" max="12824" width="15.5703125" style="195" customWidth="1"/>
    <col min="12825" max="13056" width="9.140625" style="195"/>
    <col min="13057" max="13057" width="9.140625" style="195" customWidth="1"/>
    <col min="13058" max="13058" width="53.28515625" style="195" customWidth="1"/>
    <col min="13059" max="13059" width="25.7109375" style="195" customWidth="1"/>
    <col min="13060" max="13060" width="66.42578125" style="195" customWidth="1"/>
    <col min="13061" max="13061" width="13" style="195" customWidth="1"/>
    <col min="13062" max="13062" width="6.85546875" style="195" customWidth="1"/>
    <col min="13063" max="13063" width="18.28515625" style="195" customWidth="1"/>
    <col min="13064" max="13064" width="23.42578125" style="195" customWidth="1"/>
    <col min="13065" max="13065" width="10.5703125" style="195" customWidth="1"/>
    <col min="13066" max="13066" width="15.140625" style="195" customWidth="1"/>
    <col min="13067" max="13067" width="12" style="195" customWidth="1"/>
    <col min="13068" max="13068" width="13" style="195" customWidth="1"/>
    <col min="13069" max="13069" width="11.42578125" style="195" bestFit="1" customWidth="1"/>
    <col min="13070" max="13070" width="9.7109375" style="195" bestFit="1" customWidth="1"/>
    <col min="13071" max="13071" width="9.7109375" style="195" customWidth="1"/>
    <col min="13072" max="13072" width="13.140625" style="195" bestFit="1" customWidth="1"/>
    <col min="13073" max="13073" width="16.5703125" style="195" customWidth="1"/>
    <col min="13074" max="13074" width="10.85546875" style="195" customWidth="1"/>
    <col min="13075" max="13075" width="11.42578125" style="195" customWidth="1"/>
    <col min="13076" max="13076" width="14" style="195" customWidth="1"/>
    <col min="13077" max="13077" width="12" style="195" customWidth="1"/>
    <col min="13078" max="13078" width="10.7109375" style="195" customWidth="1"/>
    <col min="13079" max="13079" width="10.28515625" style="195" customWidth="1"/>
    <col min="13080" max="13080" width="15.5703125" style="195" customWidth="1"/>
    <col min="13081" max="13312" width="9.140625" style="195"/>
    <col min="13313" max="13313" width="9.140625" style="195" customWidth="1"/>
    <col min="13314" max="13314" width="53.28515625" style="195" customWidth="1"/>
    <col min="13315" max="13315" width="25.7109375" style="195" customWidth="1"/>
    <col min="13316" max="13316" width="66.42578125" style="195" customWidth="1"/>
    <col min="13317" max="13317" width="13" style="195" customWidth="1"/>
    <col min="13318" max="13318" width="6.85546875" style="195" customWidth="1"/>
    <col min="13319" max="13319" width="18.28515625" style="195" customWidth="1"/>
    <col min="13320" max="13320" width="23.42578125" style="195" customWidth="1"/>
    <col min="13321" max="13321" width="10.5703125" style="195" customWidth="1"/>
    <col min="13322" max="13322" width="15.140625" style="195" customWidth="1"/>
    <col min="13323" max="13323" width="12" style="195" customWidth="1"/>
    <col min="13324" max="13324" width="13" style="195" customWidth="1"/>
    <col min="13325" max="13325" width="11.42578125" style="195" bestFit="1" customWidth="1"/>
    <col min="13326" max="13326" width="9.7109375" style="195" bestFit="1" customWidth="1"/>
    <col min="13327" max="13327" width="9.7109375" style="195" customWidth="1"/>
    <col min="13328" max="13328" width="13.140625" style="195" bestFit="1" customWidth="1"/>
    <col min="13329" max="13329" width="16.5703125" style="195" customWidth="1"/>
    <col min="13330" max="13330" width="10.85546875" style="195" customWidth="1"/>
    <col min="13331" max="13331" width="11.42578125" style="195" customWidth="1"/>
    <col min="13332" max="13332" width="14" style="195" customWidth="1"/>
    <col min="13333" max="13333" width="12" style="195" customWidth="1"/>
    <col min="13334" max="13334" width="10.7109375" style="195" customWidth="1"/>
    <col min="13335" max="13335" width="10.28515625" style="195" customWidth="1"/>
    <col min="13336" max="13336" width="15.5703125" style="195" customWidth="1"/>
    <col min="13337" max="13568" width="9.140625" style="195"/>
    <col min="13569" max="13569" width="9.140625" style="195" customWidth="1"/>
    <col min="13570" max="13570" width="53.28515625" style="195" customWidth="1"/>
    <col min="13571" max="13571" width="25.7109375" style="195" customWidth="1"/>
    <col min="13572" max="13572" width="66.42578125" style="195" customWidth="1"/>
    <col min="13573" max="13573" width="13" style="195" customWidth="1"/>
    <col min="13574" max="13574" width="6.85546875" style="195" customWidth="1"/>
    <col min="13575" max="13575" width="18.28515625" style="195" customWidth="1"/>
    <col min="13576" max="13576" width="23.42578125" style="195" customWidth="1"/>
    <col min="13577" max="13577" width="10.5703125" style="195" customWidth="1"/>
    <col min="13578" max="13578" width="15.140625" style="195" customWidth="1"/>
    <col min="13579" max="13579" width="12" style="195" customWidth="1"/>
    <col min="13580" max="13580" width="13" style="195" customWidth="1"/>
    <col min="13581" max="13581" width="11.42578125" style="195" bestFit="1" customWidth="1"/>
    <col min="13582" max="13582" width="9.7109375" style="195" bestFit="1" customWidth="1"/>
    <col min="13583" max="13583" width="9.7109375" style="195" customWidth="1"/>
    <col min="13584" max="13584" width="13.140625" style="195" bestFit="1" customWidth="1"/>
    <col min="13585" max="13585" width="16.5703125" style="195" customWidth="1"/>
    <col min="13586" max="13586" width="10.85546875" style="195" customWidth="1"/>
    <col min="13587" max="13587" width="11.42578125" style="195" customWidth="1"/>
    <col min="13588" max="13588" width="14" style="195" customWidth="1"/>
    <col min="13589" max="13589" width="12" style="195" customWidth="1"/>
    <col min="13590" max="13590" width="10.7109375" style="195" customWidth="1"/>
    <col min="13591" max="13591" width="10.28515625" style="195" customWidth="1"/>
    <col min="13592" max="13592" width="15.5703125" style="195" customWidth="1"/>
    <col min="13593" max="13824" width="9.140625" style="195"/>
    <col min="13825" max="13825" width="9.140625" style="195" customWidth="1"/>
    <col min="13826" max="13826" width="53.28515625" style="195" customWidth="1"/>
    <col min="13827" max="13827" width="25.7109375" style="195" customWidth="1"/>
    <col min="13828" max="13828" width="66.42578125" style="195" customWidth="1"/>
    <col min="13829" max="13829" width="13" style="195" customWidth="1"/>
    <col min="13830" max="13830" width="6.85546875" style="195" customWidth="1"/>
    <col min="13831" max="13831" width="18.28515625" style="195" customWidth="1"/>
    <col min="13832" max="13832" width="23.42578125" style="195" customWidth="1"/>
    <col min="13833" max="13833" width="10.5703125" style="195" customWidth="1"/>
    <col min="13834" max="13834" width="15.140625" style="195" customWidth="1"/>
    <col min="13835" max="13835" width="12" style="195" customWidth="1"/>
    <col min="13836" max="13836" width="13" style="195" customWidth="1"/>
    <col min="13837" max="13837" width="11.42578125" style="195" bestFit="1" customWidth="1"/>
    <col min="13838" max="13838" width="9.7109375" style="195" bestFit="1" customWidth="1"/>
    <col min="13839" max="13839" width="9.7109375" style="195" customWidth="1"/>
    <col min="13840" max="13840" width="13.140625" style="195" bestFit="1" customWidth="1"/>
    <col min="13841" max="13841" width="16.5703125" style="195" customWidth="1"/>
    <col min="13842" max="13842" width="10.85546875" style="195" customWidth="1"/>
    <col min="13843" max="13843" width="11.42578125" style="195" customWidth="1"/>
    <col min="13844" max="13844" width="14" style="195" customWidth="1"/>
    <col min="13845" max="13845" width="12" style="195" customWidth="1"/>
    <col min="13846" max="13846" width="10.7109375" style="195" customWidth="1"/>
    <col min="13847" max="13847" width="10.28515625" style="195" customWidth="1"/>
    <col min="13848" max="13848" width="15.5703125" style="195" customWidth="1"/>
    <col min="13849" max="14080" width="9.140625" style="195"/>
    <col min="14081" max="14081" width="9.140625" style="195" customWidth="1"/>
    <col min="14082" max="14082" width="53.28515625" style="195" customWidth="1"/>
    <col min="14083" max="14083" width="25.7109375" style="195" customWidth="1"/>
    <col min="14084" max="14084" width="66.42578125" style="195" customWidth="1"/>
    <col min="14085" max="14085" width="13" style="195" customWidth="1"/>
    <col min="14086" max="14086" width="6.85546875" style="195" customWidth="1"/>
    <col min="14087" max="14087" width="18.28515625" style="195" customWidth="1"/>
    <col min="14088" max="14088" width="23.42578125" style="195" customWidth="1"/>
    <col min="14089" max="14089" width="10.5703125" style="195" customWidth="1"/>
    <col min="14090" max="14090" width="15.140625" style="195" customWidth="1"/>
    <col min="14091" max="14091" width="12" style="195" customWidth="1"/>
    <col min="14092" max="14092" width="13" style="195" customWidth="1"/>
    <col min="14093" max="14093" width="11.42578125" style="195" bestFit="1" customWidth="1"/>
    <col min="14094" max="14094" width="9.7109375" style="195" bestFit="1" customWidth="1"/>
    <col min="14095" max="14095" width="9.7109375" style="195" customWidth="1"/>
    <col min="14096" max="14096" width="13.140625" style="195" bestFit="1" customWidth="1"/>
    <col min="14097" max="14097" width="16.5703125" style="195" customWidth="1"/>
    <col min="14098" max="14098" width="10.85546875" style="195" customWidth="1"/>
    <col min="14099" max="14099" width="11.42578125" style="195" customWidth="1"/>
    <col min="14100" max="14100" width="14" style="195" customWidth="1"/>
    <col min="14101" max="14101" width="12" style="195" customWidth="1"/>
    <col min="14102" max="14102" width="10.7109375" style="195" customWidth="1"/>
    <col min="14103" max="14103" width="10.28515625" style="195" customWidth="1"/>
    <col min="14104" max="14104" width="15.5703125" style="195" customWidth="1"/>
    <col min="14105" max="14336" width="9.140625" style="195"/>
    <col min="14337" max="14337" width="9.140625" style="195" customWidth="1"/>
    <col min="14338" max="14338" width="53.28515625" style="195" customWidth="1"/>
    <col min="14339" max="14339" width="25.7109375" style="195" customWidth="1"/>
    <col min="14340" max="14340" width="66.42578125" style="195" customWidth="1"/>
    <col min="14341" max="14341" width="13" style="195" customWidth="1"/>
    <col min="14342" max="14342" width="6.85546875" style="195" customWidth="1"/>
    <col min="14343" max="14343" width="18.28515625" style="195" customWidth="1"/>
    <col min="14344" max="14344" width="23.42578125" style="195" customWidth="1"/>
    <col min="14345" max="14345" width="10.5703125" style="195" customWidth="1"/>
    <col min="14346" max="14346" width="15.140625" style="195" customWidth="1"/>
    <col min="14347" max="14347" width="12" style="195" customWidth="1"/>
    <col min="14348" max="14348" width="13" style="195" customWidth="1"/>
    <col min="14349" max="14349" width="11.42578125" style="195" bestFit="1" customWidth="1"/>
    <col min="14350" max="14350" width="9.7109375" style="195" bestFit="1" customWidth="1"/>
    <col min="14351" max="14351" width="9.7109375" style="195" customWidth="1"/>
    <col min="14352" max="14352" width="13.140625" style="195" bestFit="1" customWidth="1"/>
    <col min="14353" max="14353" width="16.5703125" style="195" customWidth="1"/>
    <col min="14354" max="14354" width="10.85546875" style="195" customWidth="1"/>
    <col min="14355" max="14355" width="11.42578125" style="195" customWidth="1"/>
    <col min="14356" max="14356" width="14" style="195" customWidth="1"/>
    <col min="14357" max="14357" width="12" style="195" customWidth="1"/>
    <col min="14358" max="14358" width="10.7109375" style="195" customWidth="1"/>
    <col min="14359" max="14359" width="10.28515625" style="195" customWidth="1"/>
    <col min="14360" max="14360" width="15.5703125" style="195" customWidth="1"/>
    <col min="14361" max="14592" width="9.140625" style="195"/>
    <col min="14593" max="14593" width="9.140625" style="195" customWidth="1"/>
    <col min="14594" max="14594" width="53.28515625" style="195" customWidth="1"/>
    <col min="14595" max="14595" width="25.7109375" style="195" customWidth="1"/>
    <col min="14596" max="14596" width="66.42578125" style="195" customWidth="1"/>
    <col min="14597" max="14597" width="13" style="195" customWidth="1"/>
    <col min="14598" max="14598" width="6.85546875" style="195" customWidth="1"/>
    <col min="14599" max="14599" width="18.28515625" style="195" customWidth="1"/>
    <col min="14600" max="14600" width="23.42578125" style="195" customWidth="1"/>
    <col min="14601" max="14601" width="10.5703125" style="195" customWidth="1"/>
    <col min="14602" max="14602" width="15.140625" style="195" customWidth="1"/>
    <col min="14603" max="14603" width="12" style="195" customWidth="1"/>
    <col min="14604" max="14604" width="13" style="195" customWidth="1"/>
    <col min="14605" max="14605" width="11.42578125" style="195" bestFit="1" customWidth="1"/>
    <col min="14606" max="14606" width="9.7109375" style="195" bestFit="1" customWidth="1"/>
    <col min="14607" max="14607" width="9.7109375" style="195" customWidth="1"/>
    <col min="14608" max="14608" width="13.140625" style="195" bestFit="1" customWidth="1"/>
    <col min="14609" max="14609" width="16.5703125" style="195" customWidth="1"/>
    <col min="14610" max="14610" width="10.85546875" style="195" customWidth="1"/>
    <col min="14611" max="14611" width="11.42578125" style="195" customWidth="1"/>
    <col min="14612" max="14612" width="14" style="195" customWidth="1"/>
    <col min="14613" max="14613" width="12" style="195" customWidth="1"/>
    <col min="14614" max="14614" width="10.7109375" style="195" customWidth="1"/>
    <col min="14615" max="14615" width="10.28515625" style="195" customWidth="1"/>
    <col min="14616" max="14616" width="15.5703125" style="195" customWidth="1"/>
    <col min="14617" max="14848" width="9.140625" style="195"/>
    <col min="14849" max="14849" width="9.140625" style="195" customWidth="1"/>
    <col min="14850" max="14850" width="53.28515625" style="195" customWidth="1"/>
    <col min="14851" max="14851" width="25.7109375" style="195" customWidth="1"/>
    <col min="14852" max="14852" width="66.42578125" style="195" customWidth="1"/>
    <col min="14853" max="14853" width="13" style="195" customWidth="1"/>
    <col min="14854" max="14854" width="6.85546875" style="195" customWidth="1"/>
    <col min="14855" max="14855" width="18.28515625" style="195" customWidth="1"/>
    <col min="14856" max="14856" width="23.42578125" style="195" customWidth="1"/>
    <col min="14857" max="14857" width="10.5703125" style="195" customWidth="1"/>
    <col min="14858" max="14858" width="15.140625" style="195" customWidth="1"/>
    <col min="14859" max="14859" width="12" style="195" customWidth="1"/>
    <col min="14860" max="14860" width="13" style="195" customWidth="1"/>
    <col min="14861" max="14861" width="11.42578125" style="195" bestFit="1" customWidth="1"/>
    <col min="14862" max="14862" width="9.7109375" style="195" bestFit="1" customWidth="1"/>
    <col min="14863" max="14863" width="9.7109375" style="195" customWidth="1"/>
    <col min="14864" max="14864" width="13.140625" style="195" bestFit="1" customWidth="1"/>
    <col min="14865" max="14865" width="16.5703125" style="195" customWidth="1"/>
    <col min="14866" max="14866" width="10.85546875" style="195" customWidth="1"/>
    <col min="14867" max="14867" width="11.42578125" style="195" customWidth="1"/>
    <col min="14868" max="14868" width="14" style="195" customWidth="1"/>
    <col min="14869" max="14869" width="12" style="195" customWidth="1"/>
    <col min="14870" max="14870" width="10.7109375" style="195" customWidth="1"/>
    <col min="14871" max="14871" width="10.28515625" style="195" customWidth="1"/>
    <col min="14872" max="14872" width="15.5703125" style="195" customWidth="1"/>
    <col min="14873" max="15104" width="9.140625" style="195"/>
    <col min="15105" max="15105" width="9.140625" style="195" customWidth="1"/>
    <col min="15106" max="15106" width="53.28515625" style="195" customWidth="1"/>
    <col min="15107" max="15107" width="25.7109375" style="195" customWidth="1"/>
    <col min="15108" max="15108" width="66.42578125" style="195" customWidth="1"/>
    <col min="15109" max="15109" width="13" style="195" customWidth="1"/>
    <col min="15110" max="15110" width="6.85546875" style="195" customWidth="1"/>
    <col min="15111" max="15111" width="18.28515625" style="195" customWidth="1"/>
    <col min="15112" max="15112" width="23.42578125" style="195" customWidth="1"/>
    <col min="15113" max="15113" width="10.5703125" style="195" customWidth="1"/>
    <col min="15114" max="15114" width="15.140625" style="195" customWidth="1"/>
    <col min="15115" max="15115" width="12" style="195" customWidth="1"/>
    <col min="15116" max="15116" width="13" style="195" customWidth="1"/>
    <col min="15117" max="15117" width="11.42578125" style="195" bestFit="1" customWidth="1"/>
    <col min="15118" max="15118" width="9.7109375" style="195" bestFit="1" customWidth="1"/>
    <col min="15119" max="15119" width="9.7109375" style="195" customWidth="1"/>
    <col min="15120" max="15120" width="13.140625" style="195" bestFit="1" customWidth="1"/>
    <col min="15121" max="15121" width="16.5703125" style="195" customWidth="1"/>
    <col min="15122" max="15122" width="10.85546875" style="195" customWidth="1"/>
    <col min="15123" max="15123" width="11.42578125" style="195" customWidth="1"/>
    <col min="15124" max="15124" width="14" style="195" customWidth="1"/>
    <col min="15125" max="15125" width="12" style="195" customWidth="1"/>
    <col min="15126" max="15126" width="10.7109375" style="195" customWidth="1"/>
    <col min="15127" max="15127" width="10.28515625" style="195" customWidth="1"/>
    <col min="15128" max="15128" width="15.5703125" style="195" customWidth="1"/>
    <col min="15129" max="15360" width="9.140625" style="195"/>
    <col min="15361" max="15361" width="9.140625" style="195" customWidth="1"/>
    <col min="15362" max="15362" width="53.28515625" style="195" customWidth="1"/>
    <col min="15363" max="15363" width="25.7109375" style="195" customWidth="1"/>
    <col min="15364" max="15364" width="66.42578125" style="195" customWidth="1"/>
    <col min="15365" max="15365" width="13" style="195" customWidth="1"/>
    <col min="15366" max="15366" width="6.85546875" style="195" customWidth="1"/>
    <col min="15367" max="15367" width="18.28515625" style="195" customWidth="1"/>
    <col min="15368" max="15368" width="23.42578125" style="195" customWidth="1"/>
    <col min="15369" max="15369" width="10.5703125" style="195" customWidth="1"/>
    <col min="15370" max="15370" width="15.140625" style="195" customWidth="1"/>
    <col min="15371" max="15371" width="12" style="195" customWidth="1"/>
    <col min="15372" max="15372" width="13" style="195" customWidth="1"/>
    <col min="15373" max="15373" width="11.42578125" style="195" bestFit="1" customWidth="1"/>
    <col min="15374" max="15374" width="9.7109375" style="195" bestFit="1" customWidth="1"/>
    <col min="15375" max="15375" width="9.7109375" style="195" customWidth="1"/>
    <col min="15376" max="15376" width="13.140625" style="195" bestFit="1" customWidth="1"/>
    <col min="15377" max="15377" width="16.5703125" style="195" customWidth="1"/>
    <col min="15378" max="15378" width="10.85546875" style="195" customWidth="1"/>
    <col min="15379" max="15379" width="11.42578125" style="195" customWidth="1"/>
    <col min="15380" max="15380" width="14" style="195" customWidth="1"/>
    <col min="15381" max="15381" width="12" style="195" customWidth="1"/>
    <col min="15382" max="15382" width="10.7109375" style="195" customWidth="1"/>
    <col min="15383" max="15383" width="10.28515625" style="195" customWidth="1"/>
    <col min="15384" max="15384" width="15.5703125" style="195" customWidth="1"/>
    <col min="15385" max="15616" width="9.140625" style="195"/>
    <col min="15617" max="15617" width="9.140625" style="195" customWidth="1"/>
    <col min="15618" max="15618" width="53.28515625" style="195" customWidth="1"/>
    <col min="15619" max="15619" width="25.7109375" style="195" customWidth="1"/>
    <col min="15620" max="15620" width="66.42578125" style="195" customWidth="1"/>
    <col min="15621" max="15621" width="13" style="195" customWidth="1"/>
    <col min="15622" max="15622" width="6.85546875" style="195" customWidth="1"/>
    <col min="15623" max="15623" width="18.28515625" style="195" customWidth="1"/>
    <col min="15624" max="15624" width="23.42578125" style="195" customWidth="1"/>
    <col min="15625" max="15625" width="10.5703125" style="195" customWidth="1"/>
    <col min="15626" max="15626" width="15.140625" style="195" customWidth="1"/>
    <col min="15627" max="15627" width="12" style="195" customWidth="1"/>
    <col min="15628" max="15628" width="13" style="195" customWidth="1"/>
    <col min="15629" max="15629" width="11.42578125" style="195" bestFit="1" customWidth="1"/>
    <col min="15630" max="15630" width="9.7109375" style="195" bestFit="1" customWidth="1"/>
    <col min="15631" max="15631" width="9.7109375" style="195" customWidth="1"/>
    <col min="15632" max="15632" width="13.140625" style="195" bestFit="1" customWidth="1"/>
    <col min="15633" max="15633" width="16.5703125" style="195" customWidth="1"/>
    <col min="15634" max="15634" width="10.85546875" style="195" customWidth="1"/>
    <col min="15635" max="15635" width="11.42578125" style="195" customWidth="1"/>
    <col min="15636" max="15636" width="14" style="195" customWidth="1"/>
    <col min="15637" max="15637" width="12" style="195" customWidth="1"/>
    <col min="15638" max="15638" width="10.7109375" style="195" customWidth="1"/>
    <col min="15639" max="15639" width="10.28515625" style="195" customWidth="1"/>
    <col min="15640" max="15640" width="15.5703125" style="195" customWidth="1"/>
    <col min="15641" max="15872" width="9.140625" style="195"/>
    <col min="15873" max="15873" width="9.140625" style="195" customWidth="1"/>
    <col min="15874" max="15874" width="53.28515625" style="195" customWidth="1"/>
    <col min="15875" max="15875" width="25.7109375" style="195" customWidth="1"/>
    <col min="15876" max="15876" width="66.42578125" style="195" customWidth="1"/>
    <col min="15877" max="15877" width="13" style="195" customWidth="1"/>
    <col min="15878" max="15878" width="6.85546875" style="195" customWidth="1"/>
    <col min="15879" max="15879" width="18.28515625" style="195" customWidth="1"/>
    <col min="15880" max="15880" width="23.42578125" style="195" customWidth="1"/>
    <col min="15881" max="15881" width="10.5703125" style="195" customWidth="1"/>
    <col min="15882" max="15882" width="15.140625" style="195" customWidth="1"/>
    <col min="15883" max="15883" width="12" style="195" customWidth="1"/>
    <col min="15884" max="15884" width="13" style="195" customWidth="1"/>
    <col min="15885" max="15885" width="11.42578125" style="195" bestFit="1" customWidth="1"/>
    <col min="15886" max="15886" width="9.7109375" style="195" bestFit="1" customWidth="1"/>
    <col min="15887" max="15887" width="9.7109375" style="195" customWidth="1"/>
    <col min="15888" max="15888" width="13.140625" style="195" bestFit="1" customWidth="1"/>
    <col min="15889" max="15889" width="16.5703125" style="195" customWidth="1"/>
    <col min="15890" max="15890" width="10.85546875" style="195" customWidth="1"/>
    <col min="15891" max="15891" width="11.42578125" style="195" customWidth="1"/>
    <col min="15892" max="15892" width="14" style="195" customWidth="1"/>
    <col min="15893" max="15893" width="12" style="195" customWidth="1"/>
    <col min="15894" max="15894" width="10.7109375" style="195" customWidth="1"/>
    <col min="15895" max="15895" width="10.28515625" style="195" customWidth="1"/>
    <col min="15896" max="15896" width="15.5703125" style="195" customWidth="1"/>
    <col min="15897" max="16128" width="9.140625" style="195"/>
    <col min="16129" max="16129" width="9.140625" style="195" customWidth="1"/>
    <col min="16130" max="16130" width="53.28515625" style="195" customWidth="1"/>
    <col min="16131" max="16131" width="25.7109375" style="195" customWidth="1"/>
    <col min="16132" max="16132" width="66.42578125" style="195" customWidth="1"/>
    <col min="16133" max="16133" width="13" style="195" customWidth="1"/>
    <col min="16134" max="16134" width="6.85546875" style="195" customWidth="1"/>
    <col min="16135" max="16135" width="18.28515625" style="195" customWidth="1"/>
    <col min="16136" max="16136" width="23.42578125" style="195" customWidth="1"/>
    <col min="16137" max="16137" width="10.5703125" style="195" customWidth="1"/>
    <col min="16138" max="16138" width="15.140625" style="195" customWidth="1"/>
    <col min="16139" max="16139" width="12" style="195" customWidth="1"/>
    <col min="16140" max="16140" width="13" style="195" customWidth="1"/>
    <col min="16141" max="16141" width="11.42578125" style="195" bestFit="1" customWidth="1"/>
    <col min="16142" max="16142" width="9.7109375" style="195" bestFit="1" customWidth="1"/>
    <col min="16143" max="16143" width="9.7109375" style="195" customWidth="1"/>
    <col min="16144" max="16144" width="13.140625" style="195" bestFit="1" customWidth="1"/>
    <col min="16145" max="16145" width="16.5703125" style="195" customWidth="1"/>
    <col min="16146" max="16146" width="10.85546875" style="195" customWidth="1"/>
    <col min="16147" max="16147" width="11.42578125" style="195" customWidth="1"/>
    <col min="16148" max="16148" width="14" style="195" customWidth="1"/>
    <col min="16149" max="16149" width="12" style="195" customWidth="1"/>
    <col min="16150" max="16150" width="10.7109375" style="195" customWidth="1"/>
    <col min="16151" max="16151" width="10.28515625" style="195" customWidth="1"/>
    <col min="16152" max="16152" width="15.5703125" style="195" customWidth="1"/>
    <col min="16153" max="16384" width="9.140625" style="195"/>
  </cols>
  <sheetData>
    <row r="1" spans="1:43" x14ac:dyDescent="0.3">
      <c r="D1" s="287"/>
      <c r="U1" s="198" t="s">
        <v>1523</v>
      </c>
    </row>
    <row r="2" spans="1:43" s="201" customFormat="1" x14ac:dyDescent="0.3">
      <c r="A2" s="198"/>
      <c r="B2" s="199"/>
      <c r="C2" s="198"/>
      <c r="D2" s="288"/>
      <c r="E2" s="200"/>
      <c r="F2" s="198"/>
      <c r="G2" s="200"/>
      <c r="H2" s="200"/>
      <c r="I2" s="198"/>
      <c r="J2" s="198"/>
      <c r="K2" s="198"/>
      <c r="L2" s="198"/>
      <c r="M2" s="198"/>
      <c r="N2" s="198"/>
      <c r="V2" s="202" t="s">
        <v>1502</v>
      </c>
      <c r="W2" s="198"/>
      <c r="X2" s="553"/>
    </row>
    <row r="3" spans="1:43" s="203" customFormat="1" x14ac:dyDescent="0.3">
      <c r="A3" s="933" t="s">
        <v>666</v>
      </c>
      <c r="B3" s="933"/>
      <c r="C3" s="933"/>
      <c r="D3" s="933"/>
      <c r="E3" s="933"/>
      <c r="F3" s="933"/>
      <c r="G3" s="933"/>
      <c r="H3" s="933"/>
      <c r="I3" s="933"/>
      <c r="J3" s="933"/>
      <c r="K3" s="933"/>
      <c r="L3" s="933"/>
      <c r="M3" s="933"/>
      <c r="N3" s="933"/>
      <c r="O3" s="933"/>
      <c r="P3" s="933"/>
      <c r="Q3" s="933"/>
      <c r="R3" s="933"/>
      <c r="S3" s="933"/>
      <c r="T3" s="933"/>
      <c r="U3" s="933"/>
      <c r="V3" s="933"/>
      <c r="W3" s="933"/>
      <c r="X3" s="553"/>
      <c r="Y3" s="201"/>
      <c r="Z3" s="201"/>
      <c r="AA3" s="201"/>
      <c r="AB3" s="201"/>
      <c r="AC3" s="201"/>
    </row>
    <row r="4" spans="1:43" s="203" customFormat="1" x14ac:dyDescent="0.3">
      <c r="A4" s="204"/>
      <c r="B4" s="934" t="s">
        <v>667</v>
      </c>
      <c r="C4" s="934"/>
      <c r="D4" s="934"/>
      <c r="E4" s="934"/>
      <c r="F4" s="934"/>
      <c r="G4" s="934"/>
      <c r="H4" s="934"/>
      <c r="I4" s="934"/>
      <c r="J4" s="934"/>
      <c r="K4" s="934"/>
      <c r="L4" s="934"/>
      <c r="M4" s="934"/>
      <c r="N4" s="934"/>
      <c r="O4" s="934"/>
      <c r="P4" s="934"/>
      <c r="Q4" s="934"/>
      <c r="R4" s="934"/>
      <c r="S4" s="934"/>
      <c r="T4" s="934"/>
      <c r="U4" s="934"/>
      <c r="V4" s="934"/>
      <c r="W4" s="934"/>
      <c r="X4" s="553"/>
      <c r="Y4" s="201"/>
      <c r="Z4" s="201"/>
      <c r="AA4" s="201"/>
      <c r="AB4" s="201"/>
      <c r="AC4" s="201"/>
    </row>
    <row r="5" spans="1:43" s="205" customFormat="1" x14ac:dyDescent="0.3">
      <c r="A5" s="906" t="s">
        <v>3</v>
      </c>
      <c r="B5" s="906"/>
      <c r="C5" s="906"/>
      <c r="D5" s="906"/>
      <c r="E5" s="906"/>
      <c r="F5" s="906"/>
      <c r="G5" s="906"/>
      <c r="H5" s="906"/>
      <c r="I5" s="906"/>
      <c r="J5" s="906"/>
      <c r="K5" s="906"/>
      <c r="L5" s="906"/>
      <c r="M5" s="906"/>
      <c r="N5" s="906"/>
      <c r="O5" s="906"/>
      <c r="P5" s="906"/>
      <c r="Q5" s="906"/>
      <c r="R5" s="906"/>
      <c r="S5" s="906"/>
      <c r="T5" s="906"/>
      <c r="U5" s="906"/>
      <c r="V5" s="906"/>
      <c r="W5" s="906"/>
      <c r="X5" s="553"/>
      <c r="Y5" s="201"/>
      <c r="Z5" s="201"/>
      <c r="AA5" s="201"/>
      <c r="AB5" s="201"/>
      <c r="AC5" s="201"/>
    </row>
    <row r="6" spans="1:43" s="203" customFormat="1" x14ac:dyDescent="0.3">
      <c r="A6" s="933" t="s">
        <v>1503</v>
      </c>
      <c r="B6" s="933"/>
      <c r="C6" s="933"/>
      <c r="D6" s="933"/>
      <c r="E6" s="933"/>
      <c r="F6" s="933"/>
      <c r="G6" s="933"/>
      <c r="H6" s="933"/>
      <c r="I6" s="933"/>
      <c r="J6" s="933"/>
      <c r="K6" s="933"/>
      <c r="L6" s="933"/>
      <c r="M6" s="933"/>
      <c r="N6" s="933"/>
      <c r="O6" s="933"/>
      <c r="P6" s="933"/>
      <c r="Q6" s="933"/>
      <c r="R6" s="933"/>
      <c r="S6" s="933"/>
      <c r="T6" s="933"/>
      <c r="U6" s="933"/>
      <c r="V6" s="933"/>
      <c r="W6" s="933"/>
      <c r="X6" s="553"/>
      <c r="Y6" s="201"/>
      <c r="Z6" s="201"/>
      <c r="AA6" s="201"/>
      <c r="AB6" s="201"/>
      <c r="AC6" s="201"/>
    </row>
    <row r="7" spans="1:43" s="206" customFormat="1" ht="18.75" hidden="1" customHeight="1" x14ac:dyDescent="0.2">
      <c r="B7" s="207"/>
      <c r="D7" s="289"/>
    </row>
    <row r="8" spans="1:43" s="201" customFormat="1" ht="15" hidden="1" x14ac:dyDescent="0.2">
      <c r="A8" s="267"/>
      <c r="B8" s="268"/>
      <c r="C8" s="268"/>
      <c r="D8" s="290"/>
      <c r="E8" s="267"/>
      <c r="F8" s="267"/>
      <c r="G8" s="267"/>
      <c r="H8" s="267"/>
      <c r="I8" s="267"/>
      <c r="J8" s="267"/>
      <c r="K8" s="267"/>
      <c r="L8" s="551"/>
      <c r="M8" s="267"/>
      <c r="N8" s="267">
        <v>1.0509999999999999</v>
      </c>
      <c r="O8" s="267">
        <v>1.048</v>
      </c>
      <c r="P8" s="267">
        <v>1.0469999999999999</v>
      </c>
      <c r="Q8" s="267">
        <v>1.0469999999999999</v>
      </c>
      <c r="R8" s="267">
        <v>1.0469999999999999</v>
      </c>
      <c r="S8" s="267">
        <v>1.0469999999999999</v>
      </c>
      <c r="T8" s="267">
        <v>1.0469999999999999</v>
      </c>
      <c r="U8" s="269">
        <v>1.0469999999999999</v>
      </c>
      <c r="V8" s="269">
        <v>1.0469999999999999</v>
      </c>
      <c r="W8" s="269">
        <v>1.0469999999999999</v>
      </c>
      <c r="X8" s="269">
        <v>1.0469999999999999</v>
      </c>
      <c r="Y8" s="269">
        <v>1.0469999999999999</v>
      </c>
      <c r="Z8" s="269">
        <v>1.0469999999999999</v>
      </c>
      <c r="AA8" s="269">
        <v>1.0469999999999999</v>
      </c>
      <c r="AB8" s="269">
        <v>1.0469999999999999</v>
      </c>
      <c r="AC8" s="269">
        <v>1.0469999999999999</v>
      </c>
      <c r="AD8" s="269">
        <v>1.0469999999999999</v>
      </c>
      <c r="AE8" s="269">
        <v>1.0469999999999999</v>
      </c>
      <c r="AF8" s="269">
        <v>1.0469999999999999</v>
      </c>
      <c r="AG8" s="269">
        <v>1.0469999999999999</v>
      </c>
      <c r="AH8" s="269">
        <v>1.0469999999999999</v>
      </c>
      <c r="AI8" s="269">
        <v>1.0469999999999999</v>
      </c>
      <c r="AJ8" s="269">
        <v>1.0469999999999999</v>
      </c>
      <c r="AK8" s="269">
        <v>1.0469999999999999</v>
      </c>
      <c r="AL8" s="269">
        <v>1.0469999999999999</v>
      </c>
      <c r="AM8" s="267"/>
      <c r="AN8" s="267"/>
      <c r="AO8" s="267"/>
      <c r="AP8" s="554"/>
    </row>
    <row r="9" spans="1:43" s="201" customFormat="1" ht="12.75" hidden="1" x14ac:dyDescent="0.2">
      <c r="A9" s="210"/>
      <c r="B9" s="270"/>
      <c r="C9" s="208"/>
      <c r="D9" s="291"/>
      <c r="E9" s="210"/>
      <c r="G9" s="210"/>
      <c r="H9" s="210"/>
      <c r="I9" s="209"/>
      <c r="J9" s="209"/>
      <c r="L9" s="552">
        <v>1.2</v>
      </c>
      <c r="N9" s="267">
        <f>N8</f>
        <v>1.0509999999999999</v>
      </c>
      <c r="O9" s="267">
        <f>N9*O8</f>
        <v>1.101448</v>
      </c>
      <c r="P9" s="267">
        <f t="shared" ref="P9:AL9" si="0">O9*P8</f>
        <v>1.153216056</v>
      </c>
      <c r="Q9" s="267">
        <f t="shared" si="0"/>
        <v>1.2074172106319998</v>
      </c>
      <c r="R9" s="267">
        <f t="shared" si="0"/>
        <v>1.2641658195317038</v>
      </c>
      <c r="S9" s="267">
        <f t="shared" si="0"/>
        <v>1.3235816130496938</v>
      </c>
      <c r="T9" s="267">
        <f t="shared" si="0"/>
        <v>1.3857899488630294</v>
      </c>
      <c r="U9" s="550">
        <f t="shared" si="0"/>
        <v>1.4509220764595918</v>
      </c>
      <c r="V9" s="550">
        <f t="shared" si="0"/>
        <v>1.5191154140531926</v>
      </c>
      <c r="W9" s="550">
        <f t="shared" si="0"/>
        <v>1.5905138385136925</v>
      </c>
      <c r="X9" s="550">
        <f t="shared" si="0"/>
        <v>1.665267988923836</v>
      </c>
      <c r="Y9" s="550">
        <f t="shared" si="0"/>
        <v>1.7435355844032561</v>
      </c>
      <c r="Z9" s="550">
        <f t="shared" si="0"/>
        <v>1.8254817568702091</v>
      </c>
      <c r="AA9" s="550">
        <f t="shared" si="0"/>
        <v>1.9112793994431088</v>
      </c>
      <c r="AB9" s="550">
        <f t="shared" si="0"/>
        <v>2.0011095312169349</v>
      </c>
      <c r="AC9" s="550">
        <f t="shared" si="0"/>
        <v>2.0951616791841308</v>
      </c>
      <c r="AD9" s="550">
        <f t="shared" si="0"/>
        <v>2.1936342781057849</v>
      </c>
      <c r="AE9" s="550">
        <f t="shared" si="0"/>
        <v>2.2967350891767566</v>
      </c>
      <c r="AF9" s="550">
        <f t="shared" si="0"/>
        <v>2.4046816383680638</v>
      </c>
      <c r="AG9" s="550">
        <f t="shared" si="0"/>
        <v>2.5177016753713626</v>
      </c>
      <c r="AH9" s="550">
        <f t="shared" si="0"/>
        <v>2.6360336541138163</v>
      </c>
      <c r="AI9" s="550">
        <f t="shared" si="0"/>
        <v>2.7599272358571656</v>
      </c>
      <c r="AJ9" s="550">
        <f t="shared" si="0"/>
        <v>2.8896438159424522</v>
      </c>
      <c r="AK9" s="550">
        <f t="shared" si="0"/>
        <v>3.0254570752917473</v>
      </c>
      <c r="AL9" s="550">
        <f t="shared" si="0"/>
        <v>3.1676535578304592</v>
      </c>
      <c r="AM9" s="267"/>
      <c r="AP9" s="554"/>
    </row>
    <row r="10" spans="1:43" s="211" customFormat="1" ht="12" x14ac:dyDescent="0.2">
      <c r="A10" s="938" t="s">
        <v>0</v>
      </c>
      <c r="B10" s="938" t="s">
        <v>668</v>
      </c>
      <c r="C10" s="938" t="s">
        <v>669</v>
      </c>
      <c r="D10" s="941" t="s">
        <v>670</v>
      </c>
      <c r="E10" s="939" t="s">
        <v>671</v>
      </c>
      <c r="F10" s="939"/>
      <c r="G10" s="939"/>
      <c r="H10" s="939"/>
      <c r="I10" s="938" t="s">
        <v>672</v>
      </c>
      <c r="J10" s="938" t="s">
        <v>673</v>
      </c>
      <c r="K10" s="939" t="s">
        <v>674</v>
      </c>
      <c r="L10" s="939"/>
      <c r="M10" s="939"/>
      <c r="N10" s="939"/>
      <c r="O10" s="939"/>
      <c r="P10" s="939"/>
      <c r="Q10" s="939"/>
      <c r="R10" s="939"/>
      <c r="S10" s="939"/>
      <c r="T10" s="939"/>
      <c r="U10" s="939"/>
      <c r="V10" s="939"/>
      <c r="W10" s="939"/>
      <c r="X10" s="939"/>
      <c r="Y10" s="939"/>
      <c r="Z10" s="939"/>
      <c r="AA10" s="939"/>
      <c r="AB10" s="939"/>
      <c r="AC10" s="939"/>
      <c r="AD10" s="939"/>
      <c r="AE10" s="939"/>
      <c r="AF10" s="939"/>
      <c r="AG10" s="939"/>
      <c r="AH10" s="939"/>
      <c r="AI10" s="939"/>
      <c r="AJ10" s="939"/>
      <c r="AK10" s="939"/>
      <c r="AL10" s="939"/>
      <c r="AM10" s="939"/>
      <c r="AN10" s="939"/>
      <c r="AO10" s="939"/>
      <c r="AP10" s="546"/>
    </row>
    <row r="11" spans="1:43" s="211" customFormat="1" ht="18.75" customHeight="1" x14ac:dyDescent="0.2">
      <c r="A11" s="938"/>
      <c r="B11" s="938"/>
      <c r="C11" s="938"/>
      <c r="D11" s="941"/>
      <c r="E11" s="545" t="s">
        <v>675</v>
      </c>
      <c r="F11" s="938" t="s">
        <v>676</v>
      </c>
      <c r="G11" s="939" t="s">
        <v>677</v>
      </c>
      <c r="H11" s="939"/>
      <c r="I11" s="938"/>
      <c r="J11" s="938"/>
      <c r="K11" s="900" t="s">
        <v>1186</v>
      </c>
      <c r="L11" s="930" t="s">
        <v>1187</v>
      </c>
      <c r="M11" s="938" t="s">
        <v>1517</v>
      </c>
      <c r="N11" s="938" t="s">
        <v>679</v>
      </c>
      <c r="O11" s="938"/>
      <c r="P11" s="938"/>
      <c r="Q11" s="938"/>
      <c r="R11" s="938"/>
      <c r="S11" s="938"/>
      <c r="T11" s="938"/>
      <c r="U11" s="938"/>
      <c r="V11" s="938"/>
      <c r="W11" s="938"/>
      <c r="X11" s="938"/>
      <c r="Y11" s="938"/>
      <c r="Z11" s="938"/>
      <c r="AA11" s="938"/>
      <c r="AB11" s="938"/>
      <c r="AC11" s="938"/>
      <c r="AD11" s="938"/>
      <c r="AE11" s="938"/>
      <c r="AF11" s="938"/>
      <c r="AG11" s="938"/>
      <c r="AH11" s="938"/>
      <c r="AI11" s="938"/>
      <c r="AJ11" s="938"/>
      <c r="AK11" s="938"/>
      <c r="AL11" s="938"/>
      <c r="AM11" s="938"/>
      <c r="AN11" s="938" t="s">
        <v>680</v>
      </c>
      <c r="AO11" s="938" t="s">
        <v>681</v>
      </c>
      <c r="AP11" s="546"/>
      <c r="AQ11" s="211">
        <v>1000</v>
      </c>
    </row>
    <row r="12" spans="1:43" s="211" customFormat="1" ht="18.75" customHeight="1" x14ac:dyDescent="0.2">
      <c r="A12" s="938"/>
      <c r="B12" s="938"/>
      <c r="C12" s="938"/>
      <c r="D12" s="941"/>
      <c r="E12" s="545" t="s">
        <v>682</v>
      </c>
      <c r="F12" s="938"/>
      <c r="G12" s="938" t="s">
        <v>683</v>
      </c>
      <c r="H12" s="938" t="s">
        <v>684</v>
      </c>
      <c r="I12" s="938"/>
      <c r="J12" s="938"/>
      <c r="K12" s="901"/>
      <c r="L12" s="930"/>
      <c r="M12" s="938"/>
      <c r="N12" s="940" t="s">
        <v>418</v>
      </c>
      <c r="O12" s="940" t="s">
        <v>484</v>
      </c>
      <c r="P12" s="940" t="s">
        <v>518</v>
      </c>
      <c r="Q12" s="940" t="s">
        <v>621</v>
      </c>
      <c r="R12" s="940" t="s">
        <v>625</v>
      </c>
      <c r="S12" s="940" t="s">
        <v>626</v>
      </c>
      <c r="T12" s="940" t="s">
        <v>627</v>
      </c>
      <c r="U12" s="940" t="s">
        <v>628</v>
      </c>
      <c r="V12" s="940" t="s">
        <v>629</v>
      </c>
      <c r="W12" s="940" t="s">
        <v>630</v>
      </c>
      <c r="X12" s="940" t="s">
        <v>631</v>
      </c>
      <c r="Y12" s="940" t="s">
        <v>632</v>
      </c>
      <c r="Z12" s="940" t="s">
        <v>633</v>
      </c>
      <c r="AA12" s="940" t="s">
        <v>634</v>
      </c>
      <c r="AB12" s="940" t="s">
        <v>635</v>
      </c>
      <c r="AC12" s="940" t="s">
        <v>636</v>
      </c>
      <c r="AD12" s="940" t="s">
        <v>637</v>
      </c>
      <c r="AE12" s="940" t="s">
        <v>638</v>
      </c>
      <c r="AF12" s="940" t="s">
        <v>639</v>
      </c>
      <c r="AG12" s="940" t="s">
        <v>640</v>
      </c>
      <c r="AH12" s="940" t="s">
        <v>641</v>
      </c>
      <c r="AI12" s="940" t="s">
        <v>642</v>
      </c>
      <c r="AJ12" s="940" t="s">
        <v>643</v>
      </c>
      <c r="AK12" s="940" t="s">
        <v>644</v>
      </c>
      <c r="AL12" s="940" t="s">
        <v>645</v>
      </c>
      <c r="AM12" s="940" t="s">
        <v>685</v>
      </c>
      <c r="AN12" s="938"/>
      <c r="AO12" s="938"/>
      <c r="AP12" s="546"/>
    </row>
    <row r="13" spans="1:43" s="211" customFormat="1" ht="18.75" customHeight="1" x14ac:dyDescent="0.2">
      <c r="A13" s="938"/>
      <c r="B13" s="938"/>
      <c r="C13" s="938"/>
      <c r="D13" s="941"/>
      <c r="E13" s="545" t="s">
        <v>686</v>
      </c>
      <c r="F13" s="938"/>
      <c r="G13" s="938"/>
      <c r="H13" s="938"/>
      <c r="I13" s="938"/>
      <c r="J13" s="938"/>
      <c r="K13" s="901"/>
      <c r="L13" s="930"/>
      <c r="M13" s="938"/>
      <c r="N13" s="940"/>
      <c r="O13" s="940"/>
      <c r="P13" s="940"/>
      <c r="Q13" s="940"/>
      <c r="R13" s="940"/>
      <c r="S13" s="940"/>
      <c r="T13" s="940"/>
      <c r="U13" s="940"/>
      <c r="V13" s="940"/>
      <c r="W13" s="940"/>
      <c r="X13" s="940"/>
      <c r="Y13" s="940"/>
      <c r="Z13" s="940"/>
      <c r="AA13" s="940"/>
      <c r="AB13" s="940"/>
      <c r="AC13" s="940"/>
      <c r="AD13" s="940"/>
      <c r="AE13" s="940"/>
      <c r="AF13" s="940"/>
      <c r="AG13" s="940"/>
      <c r="AH13" s="940"/>
      <c r="AI13" s="940"/>
      <c r="AJ13" s="940"/>
      <c r="AK13" s="940"/>
      <c r="AL13" s="940"/>
      <c r="AM13" s="940"/>
      <c r="AN13" s="938"/>
      <c r="AO13" s="938"/>
      <c r="AP13" s="546"/>
    </row>
    <row r="14" spans="1:43" s="211" customFormat="1" ht="18.75" customHeight="1" x14ac:dyDescent="0.2">
      <c r="A14" s="938"/>
      <c r="B14" s="938"/>
      <c r="C14" s="938"/>
      <c r="D14" s="941"/>
      <c r="E14" s="545" t="s">
        <v>687</v>
      </c>
      <c r="F14" s="938"/>
      <c r="G14" s="938"/>
      <c r="H14" s="938"/>
      <c r="I14" s="938"/>
      <c r="J14" s="938"/>
      <c r="K14" s="901"/>
      <c r="L14" s="930"/>
      <c r="M14" s="938"/>
      <c r="N14" s="940"/>
      <c r="O14" s="940"/>
      <c r="P14" s="940"/>
      <c r="Q14" s="940"/>
      <c r="R14" s="940"/>
      <c r="S14" s="940"/>
      <c r="T14" s="940"/>
      <c r="U14" s="940"/>
      <c r="V14" s="940"/>
      <c r="W14" s="940"/>
      <c r="X14" s="940"/>
      <c r="Y14" s="940"/>
      <c r="Z14" s="940"/>
      <c r="AA14" s="940"/>
      <c r="AB14" s="940"/>
      <c r="AC14" s="940"/>
      <c r="AD14" s="940"/>
      <c r="AE14" s="940"/>
      <c r="AF14" s="940"/>
      <c r="AG14" s="940"/>
      <c r="AH14" s="940"/>
      <c r="AI14" s="940"/>
      <c r="AJ14" s="940"/>
      <c r="AK14" s="940"/>
      <c r="AL14" s="940"/>
      <c r="AM14" s="940"/>
      <c r="AN14" s="938"/>
      <c r="AO14" s="938"/>
      <c r="AP14" s="546"/>
    </row>
    <row r="15" spans="1:43" s="211" customFormat="1" ht="18.75" customHeight="1" x14ac:dyDescent="0.2">
      <c r="A15" s="938"/>
      <c r="B15" s="938"/>
      <c r="C15" s="938"/>
      <c r="D15" s="941"/>
      <c r="E15" s="545" t="s">
        <v>688</v>
      </c>
      <c r="F15" s="938"/>
      <c r="G15" s="938"/>
      <c r="H15" s="938"/>
      <c r="I15" s="938"/>
      <c r="J15" s="938"/>
      <c r="K15" s="902"/>
      <c r="L15" s="930"/>
      <c r="M15" s="938"/>
      <c r="N15" s="940"/>
      <c r="O15" s="940"/>
      <c r="P15" s="940"/>
      <c r="Q15" s="940"/>
      <c r="R15" s="940"/>
      <c r="S15" s="940"/>
      <c r="T15" s="940"/>
      <c r="U15" s="940"/>
      <c r="V15" s="940"/>
      <c r="W15" s="940"/>
      <c r="X15" s="940"/>
      <c r="Y15" s="940"/>
      <c r="Z15" s="940"/>
      <c r="AA15" s="940"/>
      <c r="AB15" s="940"/>
      <c r="AC15" s="940"/>
      <c r="AD15" s="940"/>
      <c r="AE15" s="940"/>
      <c r="AF15" s="940"/>
      <c r="AG15" s="940"/>
      <c r="AH15" s="940"/>
      <c r="AI15" s="940"/>
      <c r="AJ15" s="940"/>
      <c r="AK15" s="940"/>
      <c r="AL15" s="940"/>
      <c r="AM15" s="940"/>
      <c r="AN15" s="938"/>
      <c r="AO15" s="938"/>
      <c r="AP15" s="546"/>
    </row>
    <row r="16" spans="1:43" s="210" customFormat="1" ht="12" x14ac:dyDescent="0.2">
      <c r="A16" s="271">
        <v>1</v>
      </c>
      <c r="B16" s="271">
        <v>2</v>
      </c>
      <c r="C16" s="271">
        <v>3</v>
      </c>
      <c r="D16" s="292">
        <v>4</v>
      </c>
      <c r="E16" s="271">
        <v>5</v>
      </c>
      <c r="F16" s="271">
        <v>6</v>
      </c>
      <c r="G16" s="271">
        <v>7</v>
      </c>
      <c r="H16" s="271">
        <v>8</v>
      </c>
      <c r="I16" s="271">
        <v>9</v>
      </c>
      <c r="J16" s="271">
        <v>10</v>
      </c>
      <c r="K16" s="271">
        <v>11</v>
      </c>
      <c r="L16" s="628">
        <v>12</v>
      </c>
      <c r="M16" s="271">
        <v>13</v>
      </c>
      <c r="N16" s="271">
        <v>14</v>
      </c>
      <c r="O16" s="628">
        <v>15</v>
      </c>
      <c r="P16" s="271">
        <v>16</v>
      </c>
      <c r="Q16" s="271">
        <v>17</v>
      </c>
      <c r="R16" s="628">
        <v>18</v>
      </c>
      <c r="S16" s="271">
        <v>19</v>
      </c>
      <c r="T16" s="271">
        <v>20</v>
      </c>
      <c r="U16" s="628">
        <v>21</v>
      </c>
      <c r="V16" s="271">
        <v>22</v>
      </c>
      <c r="W16" s="271">
        <v>23</v>
      </c>
      <c r="X16" s="628">
        <v>24</v>
      </c>
      <c r="Y16" s="271">
        <v>25</v>
      </c>
      <c r="Z16" s="271">
        <v>26</v>
      </c>
      <c r="AA16" s="628">
        <v>27</v>
      </c>
      <c r="AB16" s="271">
        <v>28</v>
      </c>
      <c r="AC16" s="271">
        <v>29</v>
      </c>
      <c r="AD16" s="628">
        <v>30</v>
      </c>
      <c r="AE16" s="271">
        <v>31</v>
      </c>
      <c r="AF16" s="271">
        <v>32</v>
      </c>
      <c r="AG16" s="628">
        <v>33</v>
      </c>
      <c r="AH16" s="271">
        <v>34</v>
      </c>
      <c r="AI16" s="271">
        <v>35</v>
      </c>
      <c r="AJ16" s="628">
        <v>36</v>
      </c>
      <c r="AK16" s="271">
        <v>37</v>
      </c>
      <c r="AL16" s="271">
        <v>38</v>
      </c>
      <c r="AM16" s="628">
        <v>39</v>
      </c>
      <c r="AN16" s="271">
        <v>40</v>
      </c>
      <c r="AO16" s="271">
        <v>41</v>
      </c>
      <c r="AP16" s="555"/>
    </row>
    <row r="17" spans="1:43" s="214" customFormat="1" hidden="1" x14ac:dyDescent="0.3">
      <c r="A17" s="913" t="s">
        <v>689</v>
      </c>
      <c r="B17" s="913"/>
      <c r="C17" s="913"/>
      <c r="D17" s="913"/>
      <c r="E17" s="913"/>
      <c r="F17" s="913"/>
      <c r="G17" s="913"/>
      <c r="H17" s="913"/>
      <c r="I17" s="913"/>
      <c r="J17" s="913"/>
      <c r="K17" s="913"/>
      <c r="L17" s="913"/>
      <c r="M17" s="913"/>
      <c r="N17" s="913"/>
      <c r="O17" s="913"/>
      <c r="P17" s="913"/>
      <c r="Q17" s="913"/>
      <c r="R17" s="913"/>
      <c r="S17" s="913"/>
      <c r="T17" s="913"/>
      <c r="U17" s="913"/>
      <c r="V17" s="913"/>
      <c r="W17" s="932"/>
      <c r="X17" s="556"/>
      <c r="Y17" s="557"/>
      <c r="Z17" s="557"/>
      <c r="AA17" s="557"/>
      <c r="AB17" s="557"/>
      <c r="AC17" s="557"/>
      <c r="AD17" s="558"/>
      <c r="AE17" s="558"/>
      <c r="AF17" s="558"/>
      <c r="AG17" s="558"/>
      <c r="AH17" s="558"/>
      <c r="AI17" s="558"/>
      <c r="AJ17" s="558"/>
      <c r="AK17" s="558"/>
      <c r="AL17" s="558"/>
      <c r="AM17" s="558"/>
      <c r="AN17" s="558"/>
      <c r="AO17" s="558"/>
      <c r="AP17" s="558"/>
    </row>
    <row r="18" spans="1:43" s="213" customFormat="1" hidden="1" x14ac:dyDescent="0.3">
      <c r="A18" s="913" t="s">
        <v>690</v>
      </c>
      <c r="B18" s="913"/>
      <c r="C18" s="913"/>
      <c r="D18" s="913"/>
      <c r="E18" s="913"/>
      <c r="F18" s="913"/>
      <c r="G18" s="913"/>
      <c r="H18" s="913"/>
      <c r="I18" s="913"/>
      <c r="J18" s="913"/>
      <c r="K18" s="913"/>
      <c r="L18" s="913"/>
      <c r="M18" s="913"/>
      <c r="N18" s="913"/>
      <c r="O18" s="913"/>
      <c r="P18" s="913"/>
      <c r="Q18" s="913"/>
      <c r="R18" s="913"/>
      <c r="S18" s="913"/>
      <c r="T18" s="913"/>
      <c r="U18" s="913"/>
      <c r="V18" s="913"/>
      <c r="W18" s="932"/>
      <c r="X18" s="556"/>
      <c r="Y18" s="557"/>
      <c r="Z18" s="557"/>
      <c r="AA18" s="557"/>
      <c r="AB18" s="557"/>
      <c r="AC18" s="557"/>
      <c r="AD18" s="559"/>
      <c r="AE18" s="559"/>
      <c r="AF18" s="559"/>
      <c r="AG18" s="559"/>
      <c r="AH18" s="559"/>
      <c r="AI18" s="559"/>
      <c r="AJ18" s="559"/>
      <c r="AK18" s="559"/>
      <c r="AL18" s="559"/>
      <c r="AM18" s="559"/>
      <c r="AN18" s="559"/>
      <c r="AO18" s="559"/>
      <c r="AP18" s="559"/>
    </row>
    <row r="19" spans="1:43" s="217" customFormat="1" hidden="1" x14ac:dyDescent="0.2">
      <c r="A19" s="215"/>
      <c r="B19" s="216"/>
      <c r="C19" s="216"/>
      <c r="D19" s="293"/>
      <c r="E19" s="140"/>
      <c r="F19" s="140"/>
      <c r="G19" s="212"/>
      <c r="H19" s="140"/>
      <c r="I19" s="544"/>
      <c r="J19" s="544"/>
      <c r="K19" s="544"/>
      <c r="L19" s="281"/>
      <c r="M19" s="281"/>
      <c r="N19" s="281"/>
      <c r="O19" s="281"/>
      <c r="P19" s="281"/>
      <c r="Q19" s="281"/>
      <c r="R19" s="281"/>
      <c r="S19" s="281"/>
      <c r="T19" s="281"/>
      <c r="U19" s="281"/>
      <c r="V19" s="281"/>
      <c r="W19" s="282"/>
      <c r="X19" s="560"/>
      <c r="Y19" s="561"/>
      <c r="Z19" s="561"/>
      <c r="AA19" s="561"/>
      <c r="AB19" s="561"/>
      <c r="AC19" s="561"/>
      <c r="AD19" s="562"/>
      <c r="AE19" s="562"/>
      <c r="AF19" s="562"/>
      <c r="AG19" s="562"/>
      <c r="AH19" s="562"/>
      <c r="AI19" s="562"/>
      <c r="AJ19" s="562"/>
      <c r="AK19" s="562"/>
      <c r="AL19" s="562"/>
      <c r="AM19" s="562"/>
      <c r="AN19" s="562"/>
      <c r="AO19" s="562"/>
      <c r="AP19" s="562"/>
      <c r="AQ19" s="219"/>
    </row>
    <row r="20" spans="1:43" s="219" customFormat="1" hidden="1" x14ac:dyDescent="0.2">
      <c r="A20" s="911" t="s">
        <v>691</v>
      </c>
      <c r="B20" s="911"/>
      <c r="C20" s="911"/>
      <c r="D20" s="911"/>
      <c r="E20" s="911"/>
      <c r="F20" s="911"/>
      <c r="G20" s="911"/>
      <c r="H20" s="911"/>
      <c r="I20" s="911"/>
      <c r="J20" s="911"/>
      <c r="K20" s="911"/>
      <c r="L20" s="911"/>
      <c r="M20" s="911"/>
      <c r="N20" s="911"/>
      <c r="O20" s="911"/>
      <c r="P20" s="911"/>
      <c r="Q20" s="911"/>
      <c r="R20" s="911"/>
      <c r="S20" s="911"/>
      <c r="T20" s="911"/>
      <c r="U20" s="911"/>
      <c r="V20" s="911"/>
      <c r="W20" s="912"/>
      <c r="X20" s="560"/>
      <c r="Y20" s="561"/>
      <c r="Z20" s="561"/>
      <c r="AA20" s="561"/>
      <c r="AB20" s="561"/>
      <c r="AC20" s="561"/>
      <c r="AD20" s="562"/>
      <c r="AE20" s="562"/>
      <c r="AF20" s="562"/>
      <c r="AG20" s="562"/>
      <c r="AH20" s="562"/>
      <c r="AI20" s="562"/>
      <c r="AJ20" s="562"/>
      <c r="AK20" s="562"/>
      <c r="AL20" s="562"/>
      <c r="AM20" s="562"/>
      <c r="AN20" s="562"/>
      <c r="AO20" s="562"/>
      <c r="AP20" s="562"/>
    </row>
    <row r="21" spans="1:43" s="217" customFormat="1" hidden="1" x14ac:dyDescent="0.2">
      <c r="A21" s="220"/>
      <c r="B21" s="216"/>
      <c r="C21" s="216"/>
      <c r="D21" s="293"/>
      <c r="E21" s="140"/>
      <c r="F21" s="212"/>
      <c r="G21" s="212"/>
      <c r="H21" s="212"/>
      <c r="I21" s="544"/>
      <c r="J21" s="544"/>
      <c r="K21" s="544"/>
      <c r="L21" s="281"/>
      <c r="M21" s="281"/>
      <c r="N21" s="281"/>
      <c r="O21" s="281"/>
      <c r="P21" s="281"/>
      <c r="Q21" s="281"/>
      <c r="R21" s="281"/>
      <c r="S21" s="281"/>
      <c r="T21" s="281"/>
      <c r="U21" s="281"/>
      <c r="V21" s="281"/>
      <c r="W21" s="282"/>
      <c r="X21" s="560"/>
      <c r="Y21" s="561"/>
      <c r="Z21" s="561"/>
      <c r="AA21" s="561"/>
      <c r="AB21" s="561"/>
      <c r="AC21" s="561"/>
      <c r="AD21" s="562"/>
      <c r="AE21" s="562"/>
      <c r="AF21" s="562"/>
      <c r="AG21" s="562"/>
      <c r="AH21" s="562"/>
      <c r="AI21" s="562"/>
      <c r="AJ21" s="562"/>
      <c r="AK21" s="562"/>
      <c r="AL21" s="562"/>
      <c r="AM21" s="562"/>
      <c r="AN21" s="562"/>
      <c r="AO21" s="562"/>
      <c r="AP21" s="562"/>
      <c r="AQ21" s="219"/>
    </row>
    <row r="22" spans="1:43" s="221" customFormat="1" hidden="1" x14ac:dyDescent="0.2">
      <c r="A22" s="911" t="s">
        <v>692</v>
      </c>
      <c r="B22" s="911"/>
      <c r="C22" s="911"/>
      <c r="D22" s="911"/>
      <c r="E22" s="911"/>
      <c r="F22" s="911"/>
      <c r="G22" s="911"/>
      <c r="H22" s="911"/>
      <c r="I22" s="911"/>
      <c r="J22" s="911"/>
      <c r="K22" s="911"/>
      <c r="L22" s="911"/>
      <c r="M22" s="911"/>
      <c r="N22" s="911"/>
      <c r="O22" s="911"/>
      <c r="P22" s="911"/>
      <c r="Q22" s="911"/>
      <c r="R22" s="911"/>
      <c r="S22" s="911"/>
      <c r="T22" s="911"/>
      <c r="U22" s="911"/>
      <c r="V22" s="911"/>
      <c r="W22" s="912"/>
      <c r="X22" s="560"/>
      <c r="Y22" s="561"/>
      <c r="Z22" s="561"/>
      <c r="AA22" s="561"/>
      <c r="AB22" s="561"/>
      <c r="AC22" s="561"/>
      <c r="AD22" s="563"/>
      <c r="AE22" s="563"/>
      <c r="AF22" s="563"/>
      <c r="AG22" s="563"/>
      <c r="AH22" s="563"/>
      <c r="AI22" s="563"/>
      <c r="AJ22" s="563"/>
      <c r="AK22" s="563"/>
      <c r="AL22" s="563"/>
      <c r="AM22" s="563"/>
      <c r="AN22" s="563"/>
      <c r="AO22" s="563"/>
      <c r="AP22" s="563"/>
      <c r="AQ22" s="230"/>
    </row>
    <row r="23" spans="1:43" s="217" customFormat="1" hidden="1" x14ac:dyDescent="0.2">
      <c r="A23" s="220"/>
      <c r="B23" s="216"/>
      <c r="C23" s="216"/>
      <c r="D23" s="293"/>
      <c r="E23" s="140"/>
      <c r="F23" s="140"/>
      <c r="G23" s="212"/>
      <c r="H23" s="212"/>
      <c r="I23" s="544"/>
      <c r="J23" s="544"/>
      <c r="K23" s="544"/>
      <c r="L23" s="281"/>
      <c r="M23" s="281"/>
      <c r="N23" s="281"/>
      <c r="O23" s="281"/>
      <c r="P23" s="281"/>
      <c r="Q23" s="281"/>
      <c r="R23" s="281"/>
      <c r="S23" s="281"/>
      <c r="T23" s="281"/>
      <c r="U23" s="281"/>
      <c r="V23" s="281"/>
      <c r="W23" s="282"/>
      <c r="X23" s="560"/>
      <c r="Y23" s="561"/>
      <c r="Z23" s="561"/>
      <c r="AA23" s="561"/>
      <c r="AB23" s="561"/>
      <c r="AC23" s="561"/>
      <c r="AD23" s="562"/>
      <c r="AE23" s="562"/>
      <c r="AF23" s="562"/>
      <c r="AG23" s="562"/>
      <c r="AH23" s="562"/>
      <c r="AI23" s="562"/>
      <c r="AJ23" s="562"/>
      <c r="AK23" s="562"/>
      <c r="AL23" s="562"/>
      <c r="AM23" s="562"/>
      <c r="AN23" s="562"/>
      <c r="AO23" s="562"/>
      <c r="AP23" s="562"/>
      <c r="AQ23" s="219"/>
    </row>
    <row r="24" spans="1:43" s="219" customFormat="1" hidden="1" x14ac:dyDescent="0.2">
      <c r="A24" s="911" t="s">
        <v>693</v>
      </c>
      <c r="B24" s="911"/>
      <c r="C24" s="911"/>
      <c r="D24" s="911"/>
      <c r="E24" s="911"/>
      <c r="F24" s="911"/>
      <c r="G24" s="911"/>
      <c r="H24" s="911"/>
      <c r="I24" s="911"/>
      <c r="J24" s="911"/>
      <c r="K24" s="911"/>
      <c r="L24" s="911"/>
      <c r="M24" s="911"/>
      <c r="N24" s="911"/>
      <c r="O24" s="911"/>
      <c r="P24" s="911"/>
      <c r="Q24" s="911"/>
      <c r="R24" s="911"/>
      <c r="S24" s="911"/>
      <c r="T24" s="911"/>
      <c r="U24" s="911"/>
      <c r="V24" s="911"/>
      <c r="W24" s="912"/>
      <c r="X24" s="560"/>
      <c r="Y24" s="561"/>
      <c r="Z24" s="561"/>
      <c r="AA24" s="561"/>
      <c r="AB24" s="561"/>
      <c r="AC24" s="561"/>
      <c r="AD24" s="562"/>
      <c r="AE24" s="562"/>
      <c r="AF24" s="562"/>
      <c r="AG24" s="562"/>
      <c r="AH24" s="562"/>
      <c r="AI24" s="562"/>
      <c r="AJ24" s="562"/>
      <c r="AK24" s="562"/>
      <c r="AL24" s="562"/>
      <c r="AM24" s="562"/>
      <c r="AN24" s="562"/>
      <c r="AO24" s="562"/>
      <c r="AP24" s="562"/>
    </row>
    <row r="25" spans="1:43" s="217" customFormat="1" hidden="1" x14ac:dyDescent="0.2">
      <c r="A25" s="220"/>
      <c r="B25" s="216"/>
      <c r="C25" s="216"/>
      <c r="D25" s="293"/>
      <c r="E25" s="140"/>
      <c r="F25" s="140"/>
      <c r="G25" s="212"/>
      <c r="H25" s="140"/>
      <c r="I25" s="544"/>
      <c r="J25" s="544"/>
      <c r="K25" s="544"/>
      <c r="L25" s="281"/>
      <c r="M25" s="281"/>
      <c r="N25" s="281"/>
      <c r="O25" s="281"/>
      <c r="P25" s="281"/>
      <c r="Q25" s="281"/>
      <c r="R25" s="281"/>
      <c r="S25" s="281"/>
      <c r="T25" s="281"/>
      <c r="U25" s="281"/>
      <c r="V25" s="281"/>
      <c r="W25" s="282"/>
      <c r="X25" s="560"/>
      <c r="Y25" s="561"/>
      <c r="Z25" s="561"/>
      <c r="AA25" s="561"/>
      <c r="AB25" s="561"/>
      <c r="AC25" s="561"/>
      <c r="AD25" s="562"/>
      <c r="AE25" s="562"/>
      <c r="AF25" s="562"/>
      <c r="AG25" s="562"/>
      <c r="AH25" s="562"/>
      <c r="AI25" s="562"/>
      <c r="AJ25" s="562"/>
      <c r="AK25" s="562"/>
      <c r="AL25" s="562"/>
      <c r="AM25" s="562"/>
      <c r="AN25" s="562"/>
      <c r="AO25" s="562"/>
      <c r="AP25" s="562"/>
      <c r="AQ25" s="219"/>
    </row>
    <row r="26" spans="1:43" s="223" customFormat="1" hidden="1" x14ac:dyDescent="0.2">
      <c r="A26" s="911" t="s">
        <v>694</v>
      </c>
      <c r="B26" s="911"/>
      <c r="C26" s="911"/>
      <c r="D26" s="911"/>
      <c r="E26" s="911"/>
      <c r="F26" s="911"/>
      <c r="G26" s="911"/>
      <c r="H26" s="911"/>
      <c r="I26" s="911"/>
      <c r="J26" s="911"/>
      <c r="K26" s="541"/>
      <c r="L26" s="222"/>
      <c r="M26" s="222"/>
      <c r="N26" s="222"/>
      <c r="O26" s="222"/>
      <c r="P26" s="222"/>
      <c r="Q26" s="222"/>
      <c r="R26" s="222"/>
      <c r="S26" s="222"/>
      <c r="T26" s="222"/>
      <c r="U26" s="222"/>
      <c r="V26" s="222"/>
      <c r="W26" s="272"/>
      <c r="X26" s="560"/>
      <c r="Y26" s="561"/>
      <c r="Z26" s="561"/>
      <c r="AA26" s="561"/>
      <c r="AB26" s="561"/>
      <c r="AC26" s="561"/>
      <c r="AD26" s="518"/>
      <c r="AE26" s="518"/>
      <c r="AF26" s="518"/>
      <c r="AG26" s="518"/>
      <c r="AH26" s="518"/>
      <c r="AI26" s="518"/>
      <c r="AJ26" s="518"/>
      <c r="AK26" s="518"/>
      <c r="AL26" s="518"/>
      <c r="AM26" s="518"/>
      <c r="AN26" s="518"/>
      <c r="AO26" s="518"/>
      <c r="AP26" s="518"/>
    </row>
    <row r="27" spans="1:43" s="223" customFormat="1" hidden="1" x14ac:dyDescent="0.2">
      <c r="A27" s="224" t="s">
        <v>695</v>
      </c>
      <c r="B27" s="225"/>
      <c r="C27" s="226"/>
      <c r="D27" s="294"/>
      <c r="E27" s="226"/>
      <c r="F27" s="226"/>
      <c r="G27" s="227"/>
      <c r="H27" s="227"/>
      <c r="I27" s="226"/>
      <c r="J27" s="226"/>
      <c r="K27" s="226"/>
      <c r="L27" s="226"/>
      <c r="M27" s="226"/>
      <c r="N27" s="226"/>
      <c r="O27" s="226"/>
      <c r="P27" s="226"/>
      <c r="Q27" s="226"/>
      <c r="R27" s="226"/>
      <c r="S27" s="226"/>
      <c r="T27" s="226"/>
      <c r="U27" s="226"/>
      <c r="V27" s="226"/>
      <c r="W27" s="226"/>
      <c r="X27" s="560"/>
      <c r="Y27" s="561"/>
      <c r="Z27" s="561"/>
      <c r="AA27" s="561"/>
      <c r="AB27" s="561"/>
      <c r="AC27" s="561"/>
      <c r="AD27" s="518"/>
      <c r="AE27" s="518"/>
      <c r="AF27" s="518"/>
      <c r="AG27" s="518"/>
      <c r="AH27" s="518"/>
      <c r="AI27" s="518"/>
      <c r="AJ27" s="518"/>
      <c r="AK27" s="518"/>
      <c r="AL27" s="518"/>
      <c r="AM27" s="518"/>
      <c r="AN27" s="518"/>
      <c r="AO27" s="518"/>
      <c r="AP27" s="518"/>
    </row>
    <row r="28" spans="1:43" s="217" customFormat="1" hidden="1" x14ac:dyDescent="0.2">
      <c r="A28" s="925" t="s">
        <v>790</v>
      </c>
      <c r="B28" s="926"/>
      <c r="C28" s="926"/>
      <c r="D28" s="926"/>
      <c r="E28" s="926"/>
      <c r="F28" s="926"/>
      <c r="G28" s="926"/>
      <c r="H28" s="927"/>
      <c r="I28" s="544"/>
      <c r="J28" s="544"/>
      <c r="K28" s="222"/>
      <c r="L28" s="222"/>
      <c r="M28" s="222"/>
      <c r="N28" s="222"/>
      <c r="O28" s="222"/>
      <c r="P28" s="222"/>
      <c r="Q28" s="222"/>
      <c r="R28" s="222"/>
      <c r="S28" s="222"/>
      <c r="T28" s="222"/>
      <c r="U28" s="222"/>
      <c r="V28" s="222"/>
      <c r="W28" s="282"/>
      <c r="X28" s="564"/>
      <c r="Y28" s="561"/>
      <c r="Z28" s="561"/>
      <c r="AA28" s="561"/>
      <c r="AB28" s="561"/>
      <c r="AC28" s="561"/>
      <c r="AD28" s="562"/>
      <c r="AE28" s="562"/>
      <c r="AF28" s="562"/>
      <c r="AG28" s="562"/>
      <c r="AH28" s="562"/>
      <c r="AI28" s="562"/>
      <c r="AJ28" s="562"/>
      <c r="AK28" s="562"/>
      <c r="AL28" s="562"/>
      <c r="AM28" s="562"/>
      <c r="AN28" s="562"/>
      <c r="AO28" s="562"/>
      <c r="AP28" s="562"/>
      <c r="AQ28" s="219"/>
    </row>
    <row r="29" spans="1:43" s="223" customFormat="1" x14ac:dyDescent="0.2">
      <c r="A29" s="918" t="s">
        <v>791</v>
      </c>
      <c r="B29" s="918"/>
      <c r="C29" s="918"/>
      <c r="D29" s="918"/>
      <c r="E29" s="918"/>
      <c r="F29" s="918"/>
      <c r="G29" s="918"/>
      <c r="H29" s="918"/>
      <c r="I29" s="918"/>
      <c r="J29" s="918"/>
      <c r="K29" s="918"/>
      <c r="L29" s="918"/>
      <c r="M29" s="918"/>
      <c r="N29" s="918"/>
      <c r="O29" s="918"/>
      <c r="P29" s="918"/>
      <c r="Q29" s="918"/>
      <c r="R29" s="918"/>
      <c r="S29" s="918"/>
      <c r="T29" s="918"/>
      <c r="U29" s="918"/>
      <c r="V29" s="918"/>
      <c r="W29" s="919"/>
      <c r="X29" s="564"/>
      <c r="Y29" s="561"/>
      <c r="Z29" s="561"/>
      <c r="AA29" s="561"/>
      <c r="AB29" s="561"/>
      <c r="AC29" s="561"/>
      <c r="AD29" s="518"/>
      <c r="AE29" s="518"/>
      <c r="AF29" s="518"/>
      <c r="AG29" s="518"/>
      <c r="AH29" s="518"/>
      <c r="AI29" s="518"/>
      <c r="AJ29" s="518"/>
      <c r="AK29" s="518"/>
      <c r="AL29" s="518"/>
      <c r="AM29" s="518"/>
      <c r="AN29" s="518"/>
      <c r="AO29" s="518"/>
      <c r="AP29" s="518"/>
    </row>
    <row r="30" spans="1:43" s="230" customFormat="1" x14ac:dyDescent="0.2">
      <c r="A30" s="911" t="s">
        <v>792</v>
      </c>
      <c r="B30" s="911"/>
      <c r="C30" s="911"/>
      <c r="D30" s="911"/>
      <c r="E30" s="911"/>
      <c r="F30" s="911"/>
      <c r="G30" s="911"/>
      <c r="H30" s="911"/>
      <c r="I30" s="911"/>
      <c r="J30" s="911"/>
      <c r="K30" s="911"/>
      <c r="L30" s="911"/>
      <c r="M30" s="911"/>
      <c r="N30" s="911"/>
      <c r="O30" s="911"/>
      <c r="P30" s="911"/>
      <c r="Q30" s="911"/>
      <c r="R30" s="911"/>
      <c r="S30" s="911"/>
      <c r="T30" s="911"/>
      <c r="U30" s="911"/>
      <c r="V30" s="911"/>
      <c r="W30" s="912"/>
      <c r="X30" s="564"/>
      <c r="Y30" s="561"/>
      <c r="Z30" s="561"/>
      <c r="AA30" s="561"/>
      <c r="AB30" s="561"/>
      <c r="AC30" s="561"/>
      <c r="AD30" s="563"/>
      <c r="AE30" s="563"/>
      <c r="AF30" s="563"/>
      <c r="AG30" s="563"/>
      <c r="AH30" s="563"/>
      <c r="AI30" s="563"/>
      <c r="AJ30" s="563"/>
      <c r="AK30" s="563"/>
      <c r="AL30" s="563"/>
      <c r="AM30" s="563"/>
      <c r="AN30" s="563"/>
      <c r="AO30" s="563"/>
      <c r="AP30" s="563"/>
    </row>
    <row r="31" spans="1:43" s="230" customFormat="1" ht="157.5" x14ac:dyDescent="0.2">
      <c r="A31" s="543" t="s">
        <v>793</v>
      </c>
      <c r="B31" s="539" t="s">
        <v>794</v>
      </c>
      <c r="C31" s="541"/>
      <c r="D31" s="233" t="s">
        <v>795</v>
      </c>
      <c r="E31" s="538" t="s">
        <v>796</v>
      </c>
      <c r="F31" s="538" t="s">
        <v>797</v>
      </c>
      <c r="G31" s="140" t="s">
        <v>798</v>
      </c>
      <c r="H31" s="140" t="s">
        <v>799</v>
      </c>
      <c r="I31" s="212">
        <v>2022</v>
      </c>
      <c r="J31" s="212">
        <v>2024</v>
      </c>
      <c r="K31" s="540">
        <f>SUMIFS('Ф 2 ИП (С)'!K:K,'Ф 2 ИП (С)'!$B:$B,'Ф 2 ИП ТЗ-2'!$B31,'Ф 2 ИП (С)'!$D:$D,'Ф 2 ИП ТЗ-2'!$D31)</f>
        <v>6115.9289775729603</v>
      </c>
      <c r="L31" s="540">
        <f>SUMIFS('Ф 2 ИП (С)'!L:L,'Ф 2 ИП (С)'!$B:$B,'Ф 2 ИП ТЗ-2'!$B31,'Ф 2 ИП (С)'!$D:$D,'Ф 2 ИП ТЗ-2'!$D31)</f>
        <v>5595.6</v>
      </c>
      <c r="M31" s="540">
        <f>SUMIFS('Ф 2 ИП (С)'!M:M,'Ф 2 ИП (С)'!$B:$B,'Ф 2 ИП ТЗ-2'!$B31,'Ф 2 ИП (С)'!$D:$D,'Ф 2 ИП ТЗ-2'!$D31)</f>
        <v>0</v>
      </c>
      <c r="N31" s="540">
        <f>SUMIFS('Ф 2 ИП (С)'!N:N,'Ф 2 ИП (С)'!$B:$B,'Ф 2 ИП ТЗ-2'!$B31,'Ф 2 ИП (С)'!$D:$D,'Ф 2 ИП ТЗ-2'!$D31)</f>
        <v>0</v>
      </c>
      <c r="O31" s="540">
        <f>SUMIFS('Ф 2 ИП (С)'!O:O,'Ф 2 ИП (С)'!$B:$B,'Ф 2 ИП ТЗ-2'!$B31,'Ф 2 ИП (С)'!$D:$D,'Ф 2 ИП ТЗ-2'!$D31)</f>
        <v>575.67532800000004</v>
      </c>
      <c r="P31" s="540">
        <f>SUMIFS('Ф 2 ИП (С)'!P:P,'Ф 2 ИП (С)'!$B:$B,'Ф 2 ИП ТЗ-2'!$B31,'Ф 2 ИП (С)'!$D:$D,'Ф 2 ИП ТЗ-2'!$D31)</f>
        <v>5218.8348225600002</v>
      </c>
      <c r="Q31" s="540">
        <f>SUMIFS('Ф 2 ИП (С)'!Q:Q,'Ф 2 ИП (С)'!$B:$B,'Ф 2 ИП ТЗ-2'!$B31,'Ф 2 ИП (С)'!$D:$D,'Ф 2 ИП ТЗ-2'!$D31)</f>
        <v>321.41882701296004</v>
      </c>
      <c r="R31" s="540">
        <f>SUMIFS('Ф 2 ИП (С)'!R:R,'Ф 2 ИП (С)'!$B:$B,'Ф 2 ИП ТЗ-2'!$B31,'Ф 2 ИП (С)'!$D:$D,'Ф 2 ИП ТЗ-2'!$D31)</f>
        <v>0</v>
      </c>
      <c r="S31" s="540">
        <f>SUMIFS('Ф 2 ИП (С)'!S:S,'Ф 2 ИП (С)'!$B:$B,'Ф 2 ИП ТЗ-2'!$B31,'Ф 2 ИП (С)'!$D:$D,'Ф 2 ИП ТЗ-2'!$D31)</f>
        <v>0</v>
      </c>
      <c r="T31" s="540">
        <f>SUMIFS('Ф 2 ИП (С)'!T:T,'Ф 2 ИП (С)'!$B:$B,'Ф 2 ИП ТЗ-2'!$B31,'Ф 2 ИП (С)'!$D:$D,'Ф 2 ИП ТЗ-2'!$D31)</f>
        <v>0</v>
      </c>
      <c r="U31" s="540">
        <f>SUMIFS('Ф 2 ИП (С)'!U:U,'Ф 2 ИП (С)'!$B:$B,'Ф 2 ИП ТЗ-2'!$B31,'Ф 2 ИП (С)'!$D:$D,'Ф 2 ИП ТЗ-2'!$D31)</f>
        <v>0</v>
      </c>
      <c r="V31" s="540">
        <f>SUMIFS('Ф 2 ИП (С)'!V:V,'Ф 2 ИП (С)'!$B:$B,'Ф 2 ИП ТЗ-2'!$B31,'Ф 2 ИП (С)'!$D:$D,'Ф 2 ИП ТЗ-2'!$D31)</f>
        <v>-2.2737367544323206E-13</v>
      </c>
      <c r="W31" s="540">
        <f>SUMIFS('Ф 2 ИП (С)'!W:W,'Ф 2 ИП (С)'!$B:$B,'Ф 2 ИП ТЗ-2'!$B31,'Ф 2 ИП (С)'!$D:$D,'Ф 2 ИП ТЗ-2'!$D31)</f>
        <v>0</v>
      </c>
      <c r="X31" s="540">
        <f>SUMIFS('Ф 2 ИП (С)'!X:X,'Ф 2 ИП (С)'!$B:$B,'Ф 2 ИП ТЗ-2'!$B31,'Ф 2 ИП (С)'!$D:$D,'Ф 2 ИП ТЗ-2'!$D31)</f>
        <v>0</v>
      </c>
      <c r="Y31" s="540">
        <f>SUMIFS('Ф 2 ИП (С)'!Y:Y,'Ф 2 ИП (С)'!$B:$B,'Ф 2 ИП ТЗ-2'!$B31,'Ф 2 ИП (С)'!$D:$D,'Ф 2 ИП ТЗ-2'!$D31)</f>
        <v>0</v>
      </c>
      <c r="Z31" s="540">
        <f>SUMIFS('Ф 2 ИП (С)'!Z:Z,'Ф 2 ИП (С)'!$B:$B,'Ф 2 ИП ТЗ-2'!$B31,'Ф 2 ИП (С)'!$D:$D,'Ф 2 ИП ТЗ-2'!$D31)</f>
        <v>0</v>
      </c>
      <c r="AA31" s="540">
        <f>SUMIFS('Ф 2 ИП (С)'!AA:AA,'Ф 2 ИП (С)'!$B:$B,'Ф 2 ИП ТЗ-2'!$B31,'Ф 2 ИП (С)'!$D:$D,'Ф 2 ИП ТЗ-2'!$D31)</f>
        <v>0</v>
      </c>
      <c r="AB31" s="540">
        <f>SUMIFS('Ф 2 ИП (С)'!AB:AB,'Ф 2 ИП (С)'!$B:$B,'Ф 2 ИП ТЗ-2'!$B31,'Ф 2 ИП (С)'!$D:$D,'Ф 2 ИП ТЗ-2'!$D31)</f>
        <v>0</v>
      </c>
      <c r="AC31" s="540">
        <f>SUMIFS('Ф 2 ИП (С)'!AC:AC,'Ф 2 ИП (С)'!$B:$B,'Ф 2 ИП ТЗ-2'!$B31,'Ф 2 ИП (С)'!$D:$D,'Ф 2 ИП ТЗ-2'!$D31)</f>
        <v>0</v>
      </c>
      <c r="AD31" s="540">
        <f>SUMIFS('Ф 2 ИП (С)'!AD:AD,'Ф 2 ИП (С)'!$B:$B,'Ф 2 ИП ТЗ-2'!$B31,'Ф 2 ИП (С)'!$D:$D,'Ф 2 ИП ТЗ-2'!$D31)</f>
        <v>0</v>
      </c>
      <c r="AE31" s="540">
        <f>SUMIFS('Ф 2 ИП (С)'!AE:AE,'Ф 2 ИП (С)'!$B:$B,'Ф 2 ИП ТЗ-2'!$B31,'Ф 2 ИП (С)'!$D:$D,'Ф 2 ИП ТЗ-2'!$D31)</f>
        <v>0</v>
      </c>
      <c r="AF31" s="540">
        <f>SUMIFS('Ф 2 ИП (С)'!AF:AF,'Ф 2 ИП (С)'!$B:$B,'Ф 2 ИП ТЗ-2'!$B31,'Ф 2 ИП (С)'!$D:$D,'Ф 2 ИП ТЗ-2'!$D31)</f>
        <v>0</v>
      </c>
      <c r="AG31" s="540">
        <f>SUMIFS('Ф 2 ИП (С)'!AG:AG,'Ф 2 ИП (С)'!$B:$B,'Ф 2 ИП ТЗ-2'!$B31,'Ф 2 ИП (С)'!$D:$D,'Ф 2 ИП ТЗ-2'!$D31)</f>
        <v>0</v>
      </c>
      <c r="AH31" s="540">
        <f>SUMIFS('Ф 2 ИП (С)'!AH:AH,'Ф 2 ИП (С)'!$B:$B,'Ф 2 ИП ТЗ-2'!$B31,'Ф 2 ИП (С)'!$D:$D,'Ф 2 ИП ТЗ-2'!$D31)</f>
        <v>0</v>
      </c>
      <c r="AI31" s="540">
        <f>SUMIFS('Ф 2 ИП (С)'!AI:AI,'Ф 2 ИП (С)'!$B:$B,'Ф 2 ИП ТЗ-2'!$B31,'Ф 2 ИП (С)'!$D:$D,'Ф 2 ИП ТЗ-2'!$D31)</f>
        <v>0</v>
      </c>
      <c r="AJ31" s="540">
        <f>SUMIFS('Ф 2 ИП (С)'!AJ:AJ,'Ф 2 ИП (С)'!$B:$B,'Ф 2 ИП ТЗ-2'!$B31,'Ф 2 ИП (С)'!$D:$D,'Ф 2 ИП ТЗ-2'!$D31)</f>
        <v>0</v>
      </c>
      <c r="AK31" s="540">
        <f>SUMIFS('Ф 2 ИП (С)'!AK:AK,'Ф 2 ИП (С)'!$B:$B,'Ф 2 ИП ТЗ-2'!$B31,'Ф 2 ИП (С)'!$D:$D,'Ф 2 ИП ТЗ-2'!$D31)</f>
        <v>0</v>
      </c>
      <c r="AL31" s="540">
        <f>SUMIFS('Ф 2 ИП (С)'!AL:AL,'Ф 2 ИП (С)'!$B:$B,'Ф 2 ИП ТЗ-2'!$B31,'Ф 2 ИП (С)'!$D:$D,'Ф 2 ИП ТЗ-2'!$D31)</f>
        <v>0</v>
      </c>
      <c r="AM31" s="540">
        <f>SUMIFS('Ф 2 ИП (С)'!AM:AM,'Ф 2 ИП (С)'!$B:$B,'Ф 2 ИП ТЗ-2'!$B31,'Ф 2 ИП (С)'!$D:$D,'Ф 2 ИП ТЗ-2'!$D31)</f>
        <v>0</v>
      </c>
      <c r="AN31" s="540">
        <f>SUMIFS('Ф 2 ИП (С)'!AN:AN,'Ф 2 ИП (С)'!$B:$B,'Ф 2 ИП ТЗ-2'!$B31,'Ф 2 ИП (С)'!$D:$D,'Ф 2 ИП ТЗ-2'!$D31)</f>
        <v>0</v>
      </c>
      <c r="AO31" s="540">
        <f>SUMIFS('Ф 2 ИП (С)'!AO:AO,'Ф 2 ИП (С)'!$B:$B,'Ф 2 ИП ТЗ-2'!$B31,'Ф 2 ИП (С)'!$D:$D,'Ф 2 ИП ТЗ-2'!$D31)</f>
        <v>0</v>
      </c>
      <c r="AP31" s="540">
        <f>SUMIFS('Ф 2 ИП (С)'!AP:AP,'Ф 2 ИП (С)'!$B:$B,'Ф 2 ИП ТЗ-2'!$B31,'Ф 2 ИП (С)'!$D:$D,'Ф 2 ИП ТЗ-2'!$D31)</f>
        <v>0</v>
      </c>
    </row>
    <row r="32" spans="1:43" s="217" customFormat="1" ht="45" customHeight="1" x14ac:dyDescent="0.2">
      <c r="A32" s="228" t="s">
        <v>863</v>
      </c>
      <c r="B32" s="216" t="s">
        <v>864</v>
      </c>
      <c r="C32" s="233"/>
      <c r="D32" s="233" t="s">
        <v>865</v>
      </c>
      <c r="E32" s="140" t="s">
        <v>796</v>
      </c>
      <c r="F32" s="140" t="s">
        <v>797</v>
      </c>
      <c r="G32" s="140" t="s">
        <v>866</v>
      </c>
      <c r="H32" s="140" t="s">
        <v>866</v>
      </c>
      <c r="I32" s="212">
        <v>2022</v>
      </c>
      <c r="J32" s="544" t="s">
        <v>621</v>
      </c>
      <c r="K32" s="540">
        <f>SUMIFS('Ф 2 ИП (С)'!K:K,'Ф 2 ИП (С)'!$B:$B,'Ф 2 ИП ТЗ-2'!$B32,'Ф 2 ИП (С)'!$D:$D,'Ф 2 ИП ТЗ-2'!$D32)</f>
        <v>1611.5029102390399</v>
      </c>
      <c r="L32" s="540">
        <f>SUMIFS('Ф 2 ИП (С)'!L:L,'Ф 2 ИП (С)'!$B:$B,'Ф 2 ИП ТЗ-2'!$B32,'Ф 2 ИП (С)'!$D:$D,'Ф 2 ИП ТЗ-2'!$D32)</f>
        <v>1474.4</v>
      </c>
      <c r="M32" s="540">
        <f>SUMIFS('Ф 2 ИП (С)'!M:M,'Ф 2 ИП (С)'!$B:$B,'Ф 2 ИП ТЗ-2'!$B32,'Ф 2 ИП (С)'!$D:$D,'Ф 2 ИП ТЗ-2'!$D32)</f>
        <v>0</v>
      </c>
      <c r="N32" s="540">
        <f>SUMIFS('Ф 2 ИП (С)'!N:N,'Ф 2 ИП (С)'!$B:$B,'Ф 2 ИП ТЗ-2'!$B32,'Ф 2 ИП (С)'!$D:$D,'Ф 2 ИП ТЗ-2'!$D32)</f>
        <v>0</v>
      </c>
      <c r="O32" s="540">
        <f>SUMIFS('Ф 2 ИП (С)'!O:O,'Ф 2 ИП (С)'!$B:$B,'Ф 2 ИП ТЗ-2'!$B32,'Ф 2 ИП (С)'!$D:$D,'Ф 2 ИП ТЗ-2'!$D32)</f>
        <v>151.686272</v>
      </c>
      <c r="P32" s="540">
        <f>SUMIFS('Ф 2 ИП (С)'!P:P,'Ф 2 ИП (С)'!$B:$B,'Ф 2 ИП ТЗ-2'!$B32,'Ф 2 ИП (С)'!$D:$D,'Ф 2 ИП ТЗ-2'!$D32)</f>
        <v>1375.12510944</v>
      </c>
      <c r="Q32" s="540">
        <f>SUMIFS('Ф 2 ИП (С)'!Q:Q,'Ф 2 ИП (С)'!$B:$B,'Ф 2 ИП ТЗ-2'!$B32,'Ф 2 ИП (С)'!$D:$D,'Ф 2 ИП ТЗ-2'!$D32)</f>
        <v>84.691528799040015</v>
      </c>
      <c r="R32" s="540">
        <f>SUMIFS('Ф 2 ИП (С)'!R:R,'Ф 2 ИП (С)'!$B:$B,'Ф 2 ИП ТЗ-2'!$B32,'Ф 2 ИП (С)'!$D:$D,'Ф 2 ИП ТЗ-2'!$D32)</f>
        <v>0</v>
      </c>
      <c r="S32" s="540">
        <f>SUMIFS('Ф 2 ИП (С)'!S:S,'Ф 2 ИП (С)'!$B:$B,'Ф 2 ИП ТЗ-2'!$B32,'Ф 2 ИП (С)'!$D:$D,'Ф 2 ИП ТЗ-2'!$D32)</f>
        <v>0</v>
      </c>
      <c r="T32" s="540">
        <f>SUMIFS('Ф 2 ИП (С)'!T:T,'Ф 2 ИП (С)'!$B:$B,'Ф 2 ИП ТЗ-2'!$B32,'Ф 2 ИП (С)'!$D:$D,'Ф 2 ИП ТЗ-2'!$D32)</f>
        <v>0</v>
      </c>
      <c r="U32" s="540">
        <f>SUMIFS('Ф 2 ИП (С)'!U:U,'Ф 2 ИП (С)'!$B:$B,'Ф 2 ИП ТЗ-2'!$B32,'Ф 2 ИП (С)'!$D:$D,'Ф 2 ИП ТЗ-2'!$D32)</f>
        <v>0</v>
      </c>
      <c r="V32" s="540">
        <f>SUMIFS('Ф 2 ИП (С)'!V:V,'Ф 2 ИП (С)'!$B:$B,'Ф 2 ИП ТЗ-2'!$B32,'Ф 2 ИП (С)'!$D:$D,'Ф 2 ИП ТЗ-2'!$D32)</f>
        <v>2.8421709430404007E-14</v>
      </c>
      <c r="W32" s="540">
        <f>SUMIFS('Ф 2 ИП (С)'!W:W,'Ф 2 ИП (С)'!$B:$B,'Ф 2 ИП ТЗ-2'!$B32,'Ф 2 ИП (С)'!$D:$D,'Ф 2 ИП ТЗ-2'!$D32)</f>
        <v>0</v>
      </c>
      <c r="X32" s="540">
        <f>SUMIFS('Ф 2 ИП (С)'!X:X,'Ф 2 ИП (С)'!$B:$B,'Ф 2 ИП ТЗ-2'!$B32,'Ф 2 ИП (С)'!$D:$D,'Ф 2 ИП ТЗ-2'!$D32)</f>
        <v>0</v>
      </c>
      <c r="Y32" s="540">
        <f>SUMIFS('Ф 2 ИП (С)'!Y:Y,'Ф 2 ИП (С)'!$B:$B,'Ф 2 ИП ТЗ-2'!$B32,'Ф 2 ИП (С)'!$D:$D,'Ф 2 ИП ТЗ-2'!$D32)</f>
        <v>0</v>
      </c>
      <c r="Z32" s="540">
        <f>SUMIFS('Ф 2 ИП (С)'!Z:Z,'Ф 2 ИП (С)'!$B:$B,'Ф 2 ИП ТЗ-2'!$B32,'Ф 2 ИП (С)'!$D:$D,'Ф 2 ИП ТЗ-2'!$D32)</f>
        <v>0</v>
      </c>
      <c r="AA32" s="540">
        <f>SUMIFS('Ф 2 ИП (С)'!AA:AA,'Ф 2 ИП (С)'!$B:$B,'Ф 2 ИП ТЗ-2'!$B32,'Ф 2 ИП (С)'!$D:$D,'Ф 2 ИП ТЗ-2'!$D32)</f>
        <v>0</v>
      </c>
      <c r="AB32" s="540">
        <f>SUMIFS('Ф 2 ИП (С)'!AB:AB,'Ф 2 ИП (С)'!$B:$B,'Ф 2 ИП ТЗ-2'!$B32,'Ф 2 ИП (С)'!$D:$D,'Ф 2 ИП ТЗ-2'!$D32)</f>
        <v>0</v>
      </c>
      <c r="AC32" s="540">
        <f>SUMIFS('Ф 2 ИП (С)'!AC:AC,'Ф 2 ИП (С)'!$B:$B,'Ф 2 ИП ТЗ-2'!$B32,'Ф 2 ИП (С)'!$D:$D,'Ф 2 ИП ТЗ-2'!$D32)</f>
        <v>0</v>
      </c>
      <c r="AD32" s="540">
        <f>SUMIFS('Ф 2 ИП (С)'!AD:AD,'Ф 2 ИП (С)'!$B:$B,'Ф 2 ИП ТЗ-2'!$B32,'Ф 2 ИП (С)'!$D:$D,'Ф 2 ИП ТЗ-2'!$D32)</f>
        <v>0</v>
      </c>
      <c r="AE32" s="540">
        <f>SUMIFS('Ф 2 ИП (С)'!AE:AE,'Ф 2 ИП (С)'!$B:$B,'Ф 2 ИП ТЗ-2'!$B32,'Ф 2 ИП (С)'!$D:$D,'Ф 2 ИП ТЗ-2'!$D32)</f>
        <v>0</v>
      </c>
      <c r="AF32" s="540">
        <f>SUMIFS('Ф 2 ИП (С)'!AF:AF,'Ф 2 ИП (С)'!$B:$B,'Ф 2 ИП ТЗ-2'!$B32,'Ф 2 ИП (С)'!$D:$D,'Ф 2 ИП ТЗ-2'!$D32)</f>
        <v>0</v>
      </c>
      <c r="AG32" s="540">
        <f>SUMIFS('Ф 2 ИП (С)'!AG:AG,'Ф 2 ИП (С)'!$B:$B,'Ф 2 ИП ТЗ-2'!$B32,'Ф 2 ИП (С)'!$D:$D,'Ф 2 ИП ТЗ-2'!$D32)</f>
        <v>0</v>
      </c>
      <c r="AH32" s="540">
        <f>SUMIFS('Ф 2 ИП (С)'!AH:AH,'Ф 2 ИП (С)'!$B:$B,'Ф 2 ИП ТЗ-2'!$B32,'Ф 2 ИП (С)'!$D:$D,'Ф 2 ИП ТЗ-2'!$D32)</f>
        <v>0</v>
      </c>
      <c r="AI32" s="540">
        <f>SUMIFS('Ф 2 ИП (С)'!AI:AI,'Ф 2 ИП (С)'!$B:$B,'Ф 2 ИП ТЗ-2'!$B32,'Ф 2 ИП (С)'!$D:$D,'Ф 2 ИП ТЗ-2'!$D32)</f>
        <v>0</v>
      </c>
      <c r="AJ32" s="540">
        <f>SUMIFS('Ф 2 ИП (С)'!AJ:AJ,'Ф 2 ИП (С)'!$B:$B,'Ф 2 ИП ТЗ-2'!$B32,'Ф 2 ИП (С)'!$D:$D,'Ф 2 ИП ТЗ-2'!$D32)</f>
        <v>0</v>
      </c>
      <c r="AK32" s="540">
        <f>SUMIFS('Ф 2 ИП (С)'!AK:AK,'Ф 2 ИП (С)'!$B:$B,'Ф 2 ИП ТЗ-2'!$B32,'Ф 2 ИП (С)'!$D:$D,'Ф 2 ИП ТЗ-2'!$D32)</f>
        <v>0</v>
      </c>
      <c r="AL32" s="540">
        <f>SUMIFS('Ф 2 ИП (С)'!AL:AL,'Ф 2 ИП (С)'!$B:$B,'Ф 2 ИП ТЗ-2'!$B32,'Ф 2 ИП (С)'!$D:$D,'Ф 2 ИП ТЗ-2'!$D32)</f>
        <v>0</v>
      </c>
      <c r="AM32" s="540">
        <f>SUMIFS('Ф 2 ИП (С)'!AM:AM,'Ф 2 ИП (С)'!$B:$B,'Ф 2 ИП ТЗ-2'!$B32,'Ф 2 ИП (С)'!$D:$D,'Ф 2 ИП ТЗ-2'!$D32)</f>
        <v>0</v>
      </c>
      <c r="AN32" s="540">
        <f>SUMIFS('Ф 2 ИП (С)'!AN:AN,'Ф 2 ИП (С)'!$B:$B,'Ф 2 ИП ТЗ-2'!$B32,'Ф 2 ИП (С)'!$D:$D,'Ф 2 ИП ТЗ-2'!$D32)</f>
        <v>0</v>
      </c>
      <c r="AO32" s="540">
        <f>SUMIFS('Ф 2 ИП (С)'!AO:AO,'Ф 2 ИП (С)'!$B:$B,'Ф 2 ИП ТЗ-2'!$B32,'Ф 2 ИП (С)'!$D:$D,'Ф 2 ИП ТЗ-2'!$D32)</f>
        <v>0</v>
      </c>
      <c r="AP32" s="540">
        <f>SUMIFS('Ф 2 ИП (С)'!AP:AP,'Ф 2 ИП (С)'!$B:$B,'Ф 2 ИП ТЗ-2'!$B32,'Ф 2 ИП (С)'!$D:$D,'Ф 2 ИП ТЗ-2'!$D32)</f>
        <v>0</v>
      </c>
      <c r="AQ32" s="219"/>
    </row>
    <row r="33" spans="1:43" s="217" customFormat="1" ht="271.5" customHeight="1" x14ac:dyDescent="0.2">
      <c r="A33" s="914"/>
      <c r="B33" s="873" t="s">
        <v>903</v>
      </c>
      <c r="C33" s="916"/>
      <c r="D33" s="936" t="s">
        <v>904</v>
      </c>
      <c r="E33" s="920" t="s">
        <v>796</v>
      </c>
      <c r="F33" s="920" t="s">
        <v>797</v>
      </c>
      <c r="G33" s="920" t="s">
        <v>905</v>
      </c>
      <c r="H33" s="920" t="s">
        <v>906</v>
      </c>
      <c r="I33" s="914">
        <v>2022</v>
      </c>
      <c r="J33" s="922" t="s">
        <v>626</v>
      </c>
      <c r="K33" s="540">
        <f>'Ф 2 ИП (С)'!K104</f>
        <v>349073.3952306679</v>
      </c>
      <c r="L33" s="540">
        <f>'Ф 2 ИП (С)'!L104</f>
        <v>292981.2</v>
      </c>
      <c r="M33" s="540">
        <f>'Ф 2 ИП (С)'!M104</f>
        <v>0</v>
      </c>
      <c r="N33" s="540">
        <f>'Ф 2 ИП (С)'!N104</f>
        <v>0</v>
      </c>
      <c r="O33" s="540">
        <f>'Ф 2 ИП (С)'!O104</f>
        <v>31081.461406656003</v>
      </c>
      <c r="P33" s="540">
        <f>'Ф 2 ИП (С)'!P104</f>
        <v>0</v>
      </c>
      <c r="Q33" s="540">
        <f>'Ф 2 ИП (С)'!Q104</f>
        <v>0</v>
      </c>
      <c r="R33" s="540">
        <f>'Ф 2 ИП (С)'!R104</f>
        <v>299543.57372461917</v>
      </c>
      <c r="S33" s="540">
        <f>'Ф 2 ИП (С)'!S104</f>
        <v>18448.360099392721</v>
      </c>
      <c r="T33" s="540">
        <f>'Ф 2 ИП (С)'!T104</f>
        <v>0</v>
      </c>
      <c r="U33" s="540">
        <f>'Ф 2 ИП (С)'!U104</f>
        <v>0</v>
      </c>
      <c r="V33" s="540">
        <f>'Ф 2 ИП (С)'!V104</f>
        <v>-1.0913936421275139E-11</v>
      </c>
      <c r="W33" s="540">
        <f>'Ф 2 ИП (С)'!W104</f>
        <v>0</v>
      </c>
      <c r="X33" s="540">
        <f>'Ф 2 ИП (С)'!X104</f>
        <v>0</v>
      </c>
      <c r="Y33" s="540">
        <f>'Ф 2 ИП (С)'!Y104</f>
        <v>0</v>
      </c>
      <c r="Z33" s="540">
        <f>'Ф 2 ИП (С)'!Z104</f>
        <v>0</v>
      </c>
      <c r="AA33" s="540">
        <f>'Ф 2 ИП (С)'!AA104</f>
        <v>0</v>
      </c>
      <c r="AB33" s="540">
        <f>'Ф 2 ИП (С)'!AB104</f>
        <v>0</v>
      </c>
      <c r="AC33" s="540">
        <f>'Ф 2 ИП (С)'!AC104</f>
        <v>0</v>
      </c>
      <c r="AD33" s="540">
        <f>'Ф 2 ИП (С)'!AD104</f>
        <v>0</v>
      </c>
      <c r="AE33" s="540">
        <f>'Ф 2 ИП (С)'!AE104</f>
        <v>0</v>
      </c>
      <c r="AF33" s="540">
        <f>'Ф 2 ИП (С)'!AF104</f>
        <v>0</v>
      </c>
      <c r="AG33" s="540">
        <f>'Ф 2 ИП (С)'!AG104</f>
        <v>0</v>
      </c>
      <c r="AH33" s="540">
        <f>'Ф 2 ИП (С)'!AH104</f>
        <v>0</v>
      </c>
      <c r="AI33" s="540">
        <f>'Ф 2 ИП (С)'!AI104</f>
        <v>0</v>
      </c>
      <c r="AJ33" s="540">
        <f>'Ф 2 ИП (С)'!AJ104</f>
        <v>0</v>
      </c>
      <c r="AK33" s="540">
        <f>'Ф 2 ИП (С)'!AK104</f>
        <v>0</v>
      </c>
      <c r="AL33" s="540">
        <f>'Ф 2 ИП (С)'!AL104</f>
        <v>0</v>
      </c>
      <c r="AM33" s="540">
        <f>'Ф 2 ИП (С)'!AM104</f>
        <v>0</v>
      </c>
      <c r="AN33" s="540">
        <f>'Ф 2 ИП (С)'!AN104</f>
        <v>0</v>
      </c>
      <c r="AO33" s="540">
        <f>'Ф 2 ИП (С)'!AO104</f>
        <v>0</v>
      </c>
      <c r="AP33" s="540">
        <f>'Ф 2 ИП (С)'!AP104</f>
        <v>0</v>
      </c>
      <c r="AQ33" s="219"/>
    </row>
    <row r="34" spans="1:43" s="217" customFormat="1" ht="292.5" customHeight="1" x14ac:dyDescent="0.2">
      <c r="A34" s="923"/>
      <c r="B34" s="882"/>
      <c r="C34" s="935"/>
      <c r="D34" s="937"/>
      <c r="E34" s="921"/>
      <c r="F34" s="921"/>
      <c r="G34" s="921"/>
      <c r="H34" s="921"/>
      <c r="I34" s="915"/>
      <c r="J34" s="922"/>
      <c r="K34" s="540"/>
      <c r="L34" s="540"/>
      <c r="M34" s="540"/>
      <c r="N34" s="540"/>
      <c r="O34" s="540"/>
      <c r="P34" s="540"/>
      <c r="Q34" s="540"/>
      <c r="R34" s="540"/>
      <c r="S34" s="540"/>
      <c r="T34" s="540"/>
      <c r="U34" s="540"/>
      <c r="V34" s="540"/>
      <c r="W34" s="540"/>
      <c r="X34" s="540"/>
      <c r="Y34" s="540"/>
      <c r="Z34" s="540"/>
      <c r="AA34" s="540"/>
      <c r="AB34" s="540"/>
      <c r="AC34" s="540"/>
      <c r="AD34" s="540"/>
      <c r="AE34" s="540"/>
      <c r="AF34" s="540"/>
      <c r="AG34" s="540"/>
      <c r="AH34" s="540"/>
      <c r="AI34" s="540"/>
      <c r="AJ34" s="540"/>
      <c r="AK34" s="540"/>
      <c r="AL34" s="540"/>
      <c r="AM34" s="540"/>
      <c r="AN34" s="540"/>
      <c r="AO34" s="540"/>
      <c r="AP34" s="540"/>
      <c r="AQ34" s="219"/>
    </row>
    <row r="35" spans="1:43" s="217" customFormat="1" ht="56.25" x14ac:dyDescent="0.2">
      <c r="A35" s="915"/>
      <c r="B35" s="874"/>
      <c r="C35" s="917"/>
      <c r="D35" s="233" t="s">
        <v>1454</v>
      </c>
      <c r="E35" s="140"/>
      <c r="F35" s="140"/>
      <c r="G35" s="140" t="s">
        <v>908</v>
      </c>
      <c r="H35" s="140" t="s">
        <v>1455</v>
      </c>
      <c r="I35" s="212">
        <v>2022</v>
      </c>
      <c r="J35" s="544" t="s">
        <v>626</v>
      </c>
      <c r="K35" s="540">
        <f>'Ф 2 ИП (С)'!K106</f>
        <v>2561.9818669747588</v>
      </c>
      <c r="L35" s="540">
        <f>'Ф 2 ИП (С)'!L106</f>
        <v>2150.3000000000002</v>
      </c>
      <c r="M35" s="540">
        <f>'Ф 2 ИП (С)'!M106</f>
        <v>0</v>
      </c>
      <c r="N35" s="540">
        <f>'Ф 2 ИП (С)'!N106</f>
        <v>0</v>
      </c>
      <c r="O35" s="540">
        <f>'Ф 2 ИП (С)'!O106</f>
        <v>228.11861806400003</v>
      </c>
      <c r="P35" s="540">
        <f>'Ф 2 ИП (С)'!P106</f>
        <v>0</v>
      </c>
      <c r="Q35" s="540">
        <f>'Ф 2 ИП (С)'!Q106</f>
        <v>0</v>
      </c>
      <c r="R35" s="540">
        <f>'Ф 2 ИП (С)'!R106</f>
        <v>2198.4637464111984</v>
      </c>
      <c r="S35" s="540">
        <f>'Ф 2 ИП (С)'!S106</f>
        <v>135.3995024995603</v>
      </c>
      <c r="T35" s="540">
        <f>'Ф 2 ИП (С)'!T106</f>
        <v>0</v>
      </c>
      <c r="U35" s="540">
        <f>'Ф 2 ИП (С)'!U106</f>
        <v>0</v>
      </c>
      <c r="V35" s="540">
        <f>'Ф 2 ИП (С)'!V106</f>
        <v>-1.1368683772161603E-13</v>
      </c>
      <c r="W35" s="540">
        <f>'Ф 2 ИП (С)'!W106</f>
        <v>0</v>
      </c>
      <c r="X35" s="540">
        <f>'Ф 2 ИП (С)'!X106</f>
        <v>0</v>
      </c>
      <c r="Y35" s="540">
        <f>'Ф 2 ИП (С)'!Y106</f>
        <v>0</v>
      </c>
      <c r="Z35" s="540">
        <f>'Ф 2 ИП (С)'!Z106</f>
        <v>0</v>
      </c>
      <c r="AA35" s="540">
        <f>'Ф 2 ИП (С)'!AA106</f>
        <v>0</v>
      </c>
      <c r="AB35" s="540">
        <f>'Ф 2 ИП (С)'!AB106</f>
        <v>0</v>
      </c>
      <c r="AC35" s="540">
        <f>'Ф 2 ИП (С)'!AC106</f>
        <v>0</v>
      </c>
      <c r="AD35" s="540">
        <f>'Ф 2 ИП (С)'!AD106</f>
        <v>0</v>
      </c>
      <c r="AE35" s="540">
        <f>'Ф 2 ИП (С)'!AE106</f>
        <v>0</v>
      </c>
      <c r="AF35" s="540">
        <f>'Ф 2 ИП (С)'!AF106</f>
        <v>0</v>
      </c>
      <c r="AG35" s="540">
        <f>'Ф 2 ИП (С)'!AG106</f>
        <v>0</v>
      </c>
      <c r="AH35" s="540">
        <f>'Ф 2 ИП (С)'!AH106</f>
        <v>0</v>
      </c>
      <c r="AI35" s="540">
        <f>'Ф 2 ИП (С)'!AI106</f>
        <v>0</v>
      </c>
      <c r="AJ35" s="540">
        <f>'Ф 2 ИП (С)'!AJ106</f>
        <v>0</v>
      </c>
      <c r="AK35" s="540">
        <f>'Ф 2 ИП (С)'!AK106</f>
        <v>0</v>
      </c>
      <c r="AL35" s="540">
        <f>'Ф 2 ИП (С)'!AL106</f>
        <v>0</v>
      </c>
      <c r="AM35" s="540">
        <f>'Ф 2 ИП (С)'!AM106</f>
        <v>0</v>
      </c>
      <c r="AN35" s="540">
        <f>'Ф 2 ИП (С)'!AN106</f>
        <v>0</v>
      </c>
      <c r="AO35" s="540">
        <f>'Ф 2 ИП (С)'!AO106</f>
        <v>0</v>
      </c>
      <c r="AP35" s="540">
        <f>'Ф 2 ИП (С)'!AP106</f>
        <v>0</v>
      </c>
      <c r="AQ35" s="219"/>
    </row>
    <row r="36" spans="1:43" s="217" customFormat="1" ht="45" x14ac:dyDescent="0.2">
      <c r="A36" s="228" t="s">
        <v>910</v>
      </c>
      <c r="B36" s="216" t="s">
        <v>911</v>
      </c>
      <c r="C36" s="233"/>
      <c r="D36" s="233" t="s">
        <v>912</v>
      </c>
      <c r="E36" s="140" t="s">
        <v>796</v>
      </c>
      <c r="F36" s="140" t="s">
        <v>797</v>
      </c>
      <c r="G36" s="140" t="s">
        <v>913</v>
      </c>
      <c r="H36" s="140" t="s">
        <v>914</v>
      </c>
      <c r="I36" s="212">
        <v>2022</v>
      </c>
      <c r="J36" s="544" t="s">
        <v>621</v>
      </c>
      <c r="K36" s="540">
        <f>SUMIFS('Ф 2 ИП (С)'!K:K,'Ф 2 ИП (С)'!$B:$B,'Ф 2 ИП ТЗ-2'!$B36,'Ф 2 ИП (С)'!$D:$D,'Ф 2 ИП ТЗ-2'!$D36)</f>
        <v>2260.4104508039595</v>
      </c>
      <c r="L36" s="540">
        <f>SUMIFS('Ф 2 ИП (С)'!L:L,'Ф 2 ИП (С)'!$B:$B,'Ф 2 ИП ТЗ-2'!$B36,'Ф 2 ИП (С)'!$D:$D,'Ф 2 ИП ТЗ-2'!$D36)</f>
        <v>2068.1</v>
      </c>
      <c r="M36" s="540">
        <f>SUMIFS('Ф 2 ИП (С)'!M:M,'Ф 2 ИП (С)'!$B:$B,'Ф 2 ИП ТЗ-2'!$B36,'Ф 2 ИП (С)'!$D:$D,'Ф 2 ИП ТЗ-2'!$D36)</f>
        <v>0</v>
      </c>
      <c r="N36" s="540">
        <f>SUMIFS('Ф 2 ИП (С)'!N:N,'Ф 2 ИП (С)'!$B:$B,'Ф 2 ИП ТЗ-2'!$B36,'Ф 2 ИП (С)'!$D:$D,'Ф 2 ИП ТЗ-2'!$D36)</f>
        <v>0</v>
      </c>
      <c r="O36" s="540">
        <f>SUMIFS('Ф 2 ИП (С)'!O:O,'Ф 2 ИП (С)'!$B:$B,'Ф 2 ИП ТЗ-2'!$B36,'Ф 2 ИП (С)'!$D:$D,'Ф 2 ИП ТЗ-2'!$D36)</f>
        <v>212.76612799999998</v>
      </c>
      <c r="P36" s="540">
        <f>SUMIFS('Ф 2 ИП (С)'!P:P,'Ф 2 ИП (С)'!$B:$B,'Ф 2 ИП ТЗ-2'!$B36,'Ф 2 ИП (С)'!$D:$D,'Ф 2 ИП ТЗ-2'!$D36)</f>
        <v>1928.8498635599997</v>
      </c>
      <c r="Q36" s="540">
        <f>SUMIFS('Ф 2 ИП (С)'!Q:Q,'Ф 2 ИП (С)'!$B:$B,'Ф 2 ИП ТЗ-2'!$B36,'Ф 2 ИП (С)'!$D:$D,'Ф 2 ИП ТЗ-2'!$D36)</f>
        <v>118.79445924396001</v>
      </c>
      <c r="R36" s="540">
        <f>SUMIFS('Ф 2 ИП (С)'!R:R,'Ф 2 ИП (С)'!$B:$B,'Ф 2 ИП ТЗ-2'!$B36,'Ф 2 ИП (С)'!$D:$D,'Ф 2 ИП ТЗ-2'!$D36)</f>
        <v>0</v>
      </c>
      <c r="S36" s="540">
        <f>SUMIFS('Ф 2 ИП (С)'!S:S,'Ф 2 ИП (С)'!$B:$B,'Ф 2 ИП ТЗ-2'!$B36,'Ф 2 ИП (С)'!$D:$D,'Ф 2 ИП ТЗ-2'!$D36)</f>
        <v>0</v>
      </c>
      <c r="T36" s="540">
        <f>SUMIFS('Ф 2 ИП (С)'!T:T,'Ф 2 ИП (С)'!$B:$B,'Ф 2 ИП ТЗ-2'!$B36,'Ф 2 ИП (С)'!$D:$D,'Ф 2 ИП ТЗ-2'!$D36)</f>
        <v>0</v>
      </c>
      <c r="U36" s="540">
        <f>SUMIFS('Ф 2 ИП (С)'!U:U,'Ф 2 ИП (С)'!$B:$B,'Ф 2 ИП ТЗ-2'!$B36,'Ф 2 ИП (С)'!$D:$D,'Ф 2 ИП ТЗ-2'!$D36)</f>
        <v>0</v>
      </c>
      <c r="V36" s="540">
        <f>SUMIFS('Ф 2 ИП (С)'!V:V,'Ф 2 ИП (С)'!$B:$B,'Ф 2 ИП ТЗ-2'!$B36,'Ф 2 ИП (С)'!$D:$D,'Ф 2 ИП ТЗ-2'!$D36)</f>
        <v>-1.4210854715202004E-13</v>
      </c>
      <c r="W36" s="540">
        <f>SUMIFS('Ф 2 ИП (С)'!W:W,'Ф 2 ИП (С)'!$B:$B,'Ф 2 ИП ТЗ-2'!$B36,'Ф 2 ИП (С)'!$D:$D,'Ф 2 ИП ТЗ-2'!$D36)</f>
        <v>0</v>
      </c>
      <c r="X36" s="540">
        <f>SUMIFS('Ф 2 ИП (С)'!X:X,'Ф 2 ИП (С)'!$B:$B,'Ф 2 ИП ТЗ-2'!$B36,'Ф 2 ИП (С)'!$D:$D,'Ф 2 ИП ТЗ-2'!$D36)</f>
        <v>0</v>
      </c>
      <c r="Y36" s="540">
        <f>SUMIFS('Ф 2 ИП (С)'!Y:Y,'Ф 2 ИП (С)'!$B:$B,'Ф 2 ИП ТЗ-2'!$B36,'Ф 2 ИП (С)'!$D:$D,'Ф 2 ИП ТЗ-2'!$D36)</f>
        <v>0</v>
      </c>
      <c r="Z36" s="540">
        <f>SUMIFS('Ф 2 ИП (С)'!Z:Z,'Ф 2 ИП (С)'!$B:$B,'Ф 2 ИП ТЗ-2'!$B36,'Ф 2 ИП (С)'!$D:$D,'Ф 2 ИП ТЗ-2'!$D36)</f>
        <v>0</v>
      </c>
      <c r="AA36" s="540">
        <f>SUMIFS('Ф 2 ИП (С)'!AA:AA,'Ф 2 ИП (С)'!$B:$B,'Ф 2 ИП ТЗ-2'!$B36,'Ф 2 ИП (С)'!$D:$D,'Ф 2 ИП ТЗ-2'!$D36)</f>
        <v>0</v>
      </c>
      <c r="AB36" s="540">
        <f>SUMIFS('Ф 2 ИП (С)'!AB:AB,'Ф 2 ИП (С)'!$B:$B,'Ф 2 ИП ТЗ-2'!$B36,'Ф 2 ИП (С)'!$D:$D,'Ф 2 ИП ТЗ-2'!$D36)</f>
        <v>0</v>
      </c>
      <c r="AC36" s="540">
        <f>SUMIFS('Ф 2 ИП (С)'!AC:AC,'Ф 2 ИП (С)'!$B:$B,'Ф 2 ИП ТЗ-2'!$B36,'Ф 2 ИП (С)'!$D:$D,'Ф 2 ИП ТЗ-2'!$D36)</f>
        <v>0</v>
      </c>
      <c r="AD36" s="540">
        <f>SUMIFS('Ф 2 ИП (С)'!AD:AD,'Ф 2 ИП (С)'!$B:$B,'Ф 2 ИП ТЗ-2'!$B36,'Ф 2 ИП (С)'!$D:$D,'Ф 2 ИП ТЗ-2'!$D36)</f>
        <v>0</v>
      </c>
      <c r="AE36" s="540">
        <f>SUMIFS('Ф 2 ИП (С)'!AE:AE,'Ф 2 ИП (С)'!$B:$B,'Ф 2 ИП ТЗ-2'!$B36,'Ф 2 ИП (С)'!$D:$D,'Ф 2 ИП ТЗ-2'!$D36)</f>
        <v>0</v>
      </c>
      <c r="AF36" s="540">
        <f>SUMIFS('Ф 2 ИП (С)'!AF:AF,'Ф 2 ИП (С)'!$B:$B,'Ф 2 ИП ТЗ-2'!$B36,'Ф 2 ИП (С)'!$D:$D,'Ф 2 ИП ТЗ-2'!$D36)</f>
        <v>0</v>
      </c>
      <c r="AG36" s="540">
        <f>SUMIFS('Ф 2 ИП (С)'!AG:AG,'Ф 2 ИП (С)'!$B:$B,'Ф 2 ИП ТЗ-2'!$B36,'Ф 2 ИП (С)'!$D:$D,'Ф 2 ИП ТЗ-2'!$D36)</f>
        <v>0</v>
      </c>
      <c r="AH36" s="540">
        <f>SUMIFS('Ф 2 ИП (С)'!AH:AH,'Ф 2 ИП (С)'!$B:$B,'Ф 2 ИП ТЗ-2'!$B36,'Ф 2 ИП (С)'!$D:$D,'Ф 2 ИП ТЗ-2'!$D36)</f>
        <v>0</v>
      </c>
      <c r="AI36" s="540">
        <f>SUMIFS('Ф 2 ИП (С)'!AI:AI,'Ф 2 ИП (С)'!$B:$B,'Ф 2 ИП ТЗ-2'!$B36,'Ф 2 ИП (С)'!$D:$D,'Ф 2 ИП ТЗ-2'!$D36)</f>
        <v>0</v>
      </c>
      <c r="AJ36" s="540">
        <f>SUMIFS('Ф 2 ИП (С)'!AJ:AJ,'Ф 2 ИП (С)'!$B:$B,'Ф 2 ИП ТЗ-2'!$B36,'Ф 2 ИП (С)'!$D:$D,'Ф 2 ИП ТЗ-2'!$D36)</f>
        <v>0</v>
      </c>
      <c r="AK36" s="540">
        <f>SUMIFS('Ф 2 ИП (С)'!AK:AK,'Ф 2 ИП (С)'!$B:$B,'Ф 2 ИП ТЗ-2'!$B36,'Ф 2 ИП (С)'!$D:$D,'Ф 2 ИП ТЗ-2'!$D36)</f>
        <v>0</v>
      </c>
      <c r="AL36" s="540">
        <f>SUMIFS('Ф 2 ИП (С)'!AL:AL,'Ф 2 ИП (С)'!$B:$B,'Ф 2 ИП ТЗ-2'!$B36,'Ф 2 ИП (С)'!$D:$D,'Ф 2 ИП ТЗ-2'!$D36)</f>
        <v>0</v>
      </c>
      <c r="AM36" s="540">
        <f>SUMIFS('Ф 2 ИП (С)'!AM:AM,'Ф 2 ИП (С)'!$B:$B,'Ф 2 ИП ТЗ-2'!$B36,'Ф 2 ИП (С)'!$D:$D,'Ф 2 ИП ТЗ-2'!$D36)</f>
        <v>0</v>
      </c>
      <c r="AN36" s="540">
        <f>SUMIFS('Ф 2 ИП (С)'!AN:AN,'Ф 2 ИП (С)'!$B:$B,'Ф 2 ИП ТЗ-2'!$B36,'Ф 2 ИП (С)'!$D:$D,'Ф 2 ИП ТЗ-2'!$D36)</f>
        <v>0</v>
      </c>
      <c r="AO36" s="540">
        <f>SUMIFS('Ф 2 ИП (С)'!AO:AO,'Ф 2 ИП (С)'!$B:$B,'Ф 2 ИП ТЗ-2'!$B36,'Ф 2 ИП (С)'!$D:$D,'Ф 2 ИП ТЗ-2'!$D36)</f>
        <v>0</v>
      </c>
      <c r="AP36" s="540">
        <f>SUMIFS('Ф 2 ИП (С)'!AP:AP,'Ф 2 ИП (С)'!$B:$B,'Ф 2 ИП ТЗ-2'!$B36,'Ф 2 ИП (С)'!$D:$D,'Ф 2 ИП ТЗ-2'!$D36)</f>
        <v>0</v>
      </c>
      <c r="AQ36" s="219"/>
    </row>
    <row r="37" spans="1:43" s="359" customFormat="1" ht="11.25" x14ac:dyDescent="0.2">
      <c r="A37" s="607" t="s">
        <v>915</v>
      </c>
      <c r="B37" s="353" t="s">
        <v>1392</v>
      </c>
      <c r="C37" s="388"/>
      <c r="D37" s="388"/>
      <c r="E37" s="278"/>
      <c r="F37" s="278"/>
      <c r="G37" s="278"/>
      <c r="H37" s="278"/>
      <c r="I37" s="599" t="s">
        <v>484</v>
      </c>
      <c r="J37" s="599" t="s">
        <v>643</v>
      </c>
      <c r="K37" s="601">
        <f>SUM(O37:AL37)</f>
        <v>1081225.5244832742</v>
      </c>
      <c r="L37" s="606">
        <v>600258.57999999996</v>
      </c>
      <c r="M37" s="360"/>
      <c r="N37" s="360"/>
      <c r="O37" s="601">
        <v>2981.39</v>
      </c>
      <c r="P37" s="601">
        <v>31215.039340584004</v>
      </c>
      <c r="Q37" s="601">
        <v>32682.146184942769</v>
      </c>
      <c r="R37" s="601">
        <v>34218.207055635074</v>
      </c>
      <c r="S37" s="601">
        <v>35826.462787249926</v>
      </c>
      <c r="T37" s="601">
        <v>37510.306538250668</v>
      </c>
      <c r="U37" s="601">
        <v>39273.290945548448</v>
      </c>
      <c r="V37" s="601">
        <v>41119.135619989203</v>
      </c>
      <c r="W37" s="601">
        <v>43051.734994128718</v>
      </c>
      <c r="X37" s="601">
        <v>45075.166538852762</v>
      </c>
      <c r="Y37" s="601">
        <v>47193.699366178836</v>
      </c>
      <c r="Z37" s="602">
        <v>49411.803236389242</v>
      </c>
      <c r="AA37" s="601">
        <v>51734.15798849953</v>
      </c>
      <c r="AB37" s="601">
        <v>54165.66341395901</v>
      </c>
      <c r="AC37" s="601">
        <v>56711.449594415084</v>
      </c>
      <c r="AD37" s="601">
        <v>59376.887725352579</v>
      </c>
      <c r="AE37" s="601">
        <v>62167.601448444148</v>
      </c>
      <c r="AF37" s="601">
        <v>65089.478716521015</v>
      </c>
      <c r="AG37" s="601">
        <v>68148.684216197507</v>
      </c>
      <c r="AH37" s="601">
        <v>71351.672374358779</v>
      </c>
      <c r="AI37" s="601">
        <v>74705.200975953645</v>
      </c>
      <c r="AJ37" s="601">
        <v>78216.345421823455</v>
      </c>
      <c r="AK37" s="601"/>
      <c r="AL37" s="601"/>
      <c r="AM37" s="601"/>
      <c r="AN37" s="601"/>
      <c r="AO37" s="601"/>
      <c r="AP37" s="601"/>
      <c r="AQ37" s="360"/>
    </row>
    <row r="38" spans="1:43" s="230" customFormat="1" x14ac:dyDescent="0.2">
      <c r="A38" s="911" t="s">
        <v>1040</v>
      </c>
      <c r="B38" s="911"/>
      <c r="C38" s="911"/>
      <c r="D38" s="911"/>
      <c r="E38" s="911"/>
      <c r="F38" s="911"/>
      <c r="G38" s="911"/>
      <c r="H38" s="911"/>
      <c r="I38" s="911"/>
      <c r="J38" s="911"/>
      <c r="K38" s="911"/>
      <c r="L38" s="911"/>
      <c r="M38" s="911"/>
      <c r="N38" s="911"/>
      <c r="O38" s="911"/>
      <c r="P38" s="911"/>
      <c r="Q38" s="911"/>
      <c r="R38" s="911"/>
      <c r="S38" s="911"/>
      <c r="T38" s="911"/>
      <c r="U38" s="911"/>
      <c r="V38" s="911"/>
      <c r="W38" s="912"/>
      <c r="X38" s="564"/>
      <c r="Y38" s="561"/>
      <c r="Z38" s="561"/>
      <c r="AA38" s="561"/>
      <c r="AB38" s="561"/>
      <c r="AC38" s="561"/>
      <c r="AD38" s="563"/>
      <c r="AE38" s="563"/>
      <c r="AF38" s="563"/>
      <c r="AG38" s="563"/>
      <c r="AH38" s="563"/>
      <c r="AI38" s="563"/>
      <c r="AJ38" s="563"/>
      <c r="AK38" s="563"/>
      <c r="AL38" s="563"/>
      <c r="AM38" s="563"/>
      <c r="AN38" s="563"/>
      <c r="AO38" s="563"/>
      <c r="AP38" s="563"/>
    </row>
    <row r="39" spans="1:43" s="217" customFormat="1" ht="51" customHeight="1" x14ac:dyDescent="0.2">
      <c r="A39" s="220" t="s">
        <v>1048</v>
      </c>
      <c r="B39" s="216" t="s">
        <v>1049</v>
      </c>
      <c r="C39" s="216" t="s">
        <v>698</v>
      </c>
      <c r="D39" s="233" t="s">
        <v>1050</v>
      </c>
      <c r="E39" s="140" t="s">
        <v>1044</v>
      </c>
      <c r="F39" s="140" t="s">
        <v>74</v>
      </c>
      <c r="G39" s="212">
        <v>12.6</v>
      </c>
      <c r="H39" s="140">
        <v>12.8</v>
      </c>
      <c r="I39" s="212">
        <v>2022</v>
      </c>
      <c r="J39" s="544" t="s">
        <v>621</v>
      </c>
      <c r="K39" s="540">
        <f>SUMIFS('Ф 2 ИП (С)'!K:K,'Ф 2 ИП (С)'!$B:$B,'Ф 2 ИП ТЗ-2'!$B39,'Ф 2 ИП (С)'!$D:$D,'Ф 2 ИП ТЗ-2'!$D39)</f>
        <v>2429.5067715059959</v>
      </c>
      <c r="L39" s="540">
        <f>SUMIFS('Ф 2 ИП (С)'!L:L,'Ф 2 ИП (С)'!$B:$B,'Ф 2 ИП ТЗ-2'!$B39,'Ф 2 ИП (С)'!$D:$D,'Ф 2 ИП ТЗ-2'!$D39)</f>
        <v>2222.81</v>
      </c>
      <c r="M39" s="540">
        <f>SUMIFS('Ф 2 ИП (С)'!M:M,'Ф 2 ИП (С)'!$B:$B,'Ф 2 ИП ТЗ-2'!$B39,'Ф 2 ИП (С)'!$D:$D,'Ф 2 ИП ТЗ-2'!$D39)</f>
        <v>0</v>
      </c>
      <c r="N39" s="540">
        <f>SUMIFS('Ф 2 ИП (С)'!N:N,'Ф 2 ИП (С)'!$B:$B,'Ф 2 ИП ТЗ-2'!$B39,'Ф 2 ИП (С)'!$D:$D,'Ф 2 ИП ТЗ-2'!$D39)</f>
        <v>0</v>
      </c>
      <c r="O39" s="540">
        <f>SUMIFS('Ф 2 ИП (С)'!O:O,'Ф 2 ИП (С)'!$B:$B,'Ф 2 ИП ТЗ-2'!$B39,'Ф 2 ИП (С)'!$D:$D,'Ф 2 ИП ТЗ-2'!$D39)</f>
        <v>228.68269279999998</v>
      </c>
      <c r="P39" s="540">
        <f>SUMIFS('Ф 2 ИП (С)'!P:P,'Ф 2 ИП (С)'!$B:$B,'Ф 2 ИП ТЗ-2'!$B39,'Ф 2 ИП (С)'!$D:$D,'Ф 2 ИП ТЗ-2'!$D39)</f>
        <v>2073.1428679559999</v>
      </c>
      <c r="Q39" s="540">
        <f>SUMIFS('Ф 2 ИП (С)'!Q:Q,'Ф 2 ИП (С)'!$B:$B,'Ф 2 ИП ТЗ-2'!$B39,'Ф 2 ИП (С)'!$D:$D,'Ф 2 ИП ТЗ-2'!$D39)</f>
        <v>127.68121074999601</v>
      </c>
      <c r="R39" s="540">
        <f>SUMIFS('Ф 2 ИП (С)'!R:R,'Ф 2 ИП (С)'!$B:$B,'Ф 2 ИП ТЗ-2'!$B39,'Ф 2 ИП (С)'!$D:$D,'Ф 2 ИП ТЗ-2'!$D39)</f>
        <v>0</v>
      </c>
      <c r="S39" s="540">
        <f>SUMIFS('Ф 2 ИП (С)'!S:S,'Ф 2 ИП (С)'!$B:$B,'Ф 2 ИП ТЗ-2'!$B39,'Ф 2 ИП (С)'!$D:$D,'Ф 2 ИП ТЗ-2'!$D39)</f>
        <v>0</v>
      </c>
      <c r="T39" s="540">
        <f>SUMIFS('Ф 2 ИП (С)'!T:T,'Ф 2 ИП (С)'!$B:$B,'Ф 2 ИП ТЗ-2'!$B39,'Ф 2 ИП (С)'!$D:$D,'Ф 2 ИП ТЗ-2'!$D39)</f>
        <v>0</v>
      </c>
      <c r="U39" s="540">
        <f>SUMIFS('Ф 2 ИП (С)'!U:U,'Ф 2 ИП (С)'!$B:$B,'Ф 2 ИП ТЗ-2'!$B39,'Ф 2 ИП (С)'!$D:$D,'Ф 2 ИП ТЗ-2'!$D39)</f>
        <v>0</v>
      </c>
      <c r="V39" s="540">
        <f>SUMIFS('Ф 2 ИП (С)'!V:V,'Ф 2 ИП (С)'!$B:$B,'Ф 2 ИП ТЗ-2'!$B39,'Ф 2 ИП (С)'!$D:$D,'Ф 2 ИП ТЗ-2'!$D39)</f>
        <v>-1.1368683772161603E-13</v>
      </c>
      <c r="W39" s="540">
        <f>SUMIFS('Ф 2 ИП (С)'!W:W,'Ф 2 ИП (С)'!$B:$B,'Ф 2 ИП ТЗ-2'!$B39,'Ф 2 ИП (С)'!$D:$D,'Ф 2 ИП ТЗ-2'!$D39)</f>
        <v>0</v>
      </c>
      <c r="X39" s="540">
        <f>SUMIFS('Ф 2 ИП (С)'!X:X,'Ф 2 ИП (С)'!$B:$B,'Ф 2 ИП ТЗ-2'!$B39,'Ф 2 ИП (С)'!$D:$D,'Ф 2 ИП ТЗ-2'!$D39)</f>
        <v>0</v>
      </c>
      <c r="Y39" s="540">
        <f>SUMIFS('Ф 2 ИП (С)'!Y:Y,'Ф 2 ИП (С)'!$B:$B,'Ф 2 ИП ТЗ-2'!$B39,'Ф 2 ИП (С)'!$D:$D,'Ф 2 ИП ТЗ-2'!$D39)</f>
        <v>0</v>
      </c>
      <c r="Z39" s="540">
        <f>SUMIFS('Ф 2 ИП (С)'!Z:Z,'Ф 2 ИП (С)'!$B:$B,'Ф 2 ИП ТЗ-2'!$B39,'Ф 2 ИП (С)'!$D:$D,'Ф 2 ИП ТЗ-2'!$D39)</f>
        <v>0</v>
      </c>
      <c r="AA39" s="540">
        <f>SUMIFS('Ф 2 ИП (С)'!AA:AA,'Ф 2 ИП (С)'!$B:$B,'Ф 2 ИП ТЗ-2'!$B39,'Ф 2 ИП (С)'!$D:$D,'Ф 2 ИП ТЗ-2'!$D39)</f>
        <v>0</v>
      </c>
      <c r="AB39" s="540">
        <f>SUMIFS('Ф 2 ИП (С)'!AB:AB,'Ф 2 ИП (С)'!$B:$B,'Ф 2 ИП ТЗ-2'!$B39,'Ф 2 ИП (С)'!$D:$D,'Ф 2 ИП ТЗ-2'!$D39)</f>
        <v>0</v>
      </c>
      <c r="AC39" s="540">
        <f>SUMIFS('Ф 2 ИП (С)'!AC:AC,'Ф 2 ИП (С)'!$B:$B,'Ф 2 ИП ТЗ-2'!$B39,'Ф 2 ИП (С)'!$D:$D,'Ф 2 ИП ТЗ-2'!$D39)</f>
        <v>0</v>
      </c>
      <c r="AD39" s="540">
        <f>SUMIFS('Ф 2 ИП (С)'!AD:AD,'Ф 2 ИП (С)'!$B:$B,'Ф 2 ИП ТЗ-2'!$B39,'Ф 2 ИП (С)'!$D:$D,'Ф 2 ИП ТЗ-2'!$D39)</f>
        <v>0</v>
      </c>
      <c r="AE39" s="540">
        <f>SUMIFS('Ф 2 ИП (С)'!AE:AE,'Ф 2 ИП (С)'!$B:$B,'Ф 2 ИП ТЗ-2'!$B39,'Ф 2 ИП (С)'!$D:$D,'Ф 2 ИП ТЗ-2'!$D39)</f>
        <v>0</v>
      </c>
      <c r="AF39" s="540">
        <f>SUMIFS('Ф 2 ИП (С)'!AF:AF,'Ф 2 ИП (С)'!$B:$B,'Ф 2 ИП ТЗ-2'!$B39,'Ф 2 ИП (С)'!$D:$D,'Ф 2 ИП ТЗ-2'!$D39)</f>
        <v>0</v>
      </c>
      <c r="AG39" s="540">
        <f>SUMIFS('Ф 2 ИП (С)'!AG:AG,'Ф 2 ИП (С)'!$B:$B,'Ф 2 ИП ТЗ-2'!$B39,'Ф 2 ИП (С)'!$D:$D,'Ф 2 ИП ТЗ-2'!$D39)</f>
        <v>0</v>
      </c>
      <c r="AH39" s="540">
        <f>SUMIFS('Ф 2 ИП (С)'!AH:AH,'Ф 2 ИП (С)'!$B:$B,'Ф 2 ИП ТЗ-2'!$B39,'Ф 2 ИП (С)'!$D:$D,'Ф 2 ИП ТЗ-2'!$D39)</f>
        <v>0</v>
      </c>
      <c r="AI39" s="540">
        <f>SUMIFS('Ф 2 ИП (С)'!AI:AI,'Ф 2 ИП (С)'!$B:$B,'Ф 2 ИП ТЗ-2'!$B39,'Ф 2 ИП (С)'!$D:$D,'Ф 2 ИП ТЗ-2'!$D39)</f>
        <v>0</v>
      </c>
      <c r="AJ39" s="540">
        <f>SUMIFS('Ф 2 ИП (С)'!AJ:AJ,'Ф 2 ИП (С)'!$B:$B,'Ф 2 ИП ТЗ-2'!$B39,'Ф 2 ИП (С)'!$D:$D,'Ф 2 ИП ТЗ-2'!$D39)</f>
        <v>0</v>
      </c>
      <c r="AK39" s="540">
        <f>SUMIFS('Ф 2 ИП (С)'!AK:AK,'Ф 2 ИП (С)'!$B:$B,'Ф 2 ИП ТЗ-2'!$B39,'Ф 2 ИП (С)'!$D:$D,'Ф 2 ИП ТЗ-2'!$D39)</f>
        <v>0</v>
      </c>
      <c r="AL39" s="540">
        <f>SUMIFS('Ф 2 ИП (С)'!AL:AL,'Ф 2 ИП (С)'!$B:$B,'Ф 2 ИП ТЗ-2'!$B39,'Ф 2 ИП (С)'!$D:$D,'Ф 2 ИП ТЗ-2'!$D39)</f>
        <v>0</v>
      </c>
      <c r="AM39" s="540">
        <f>SUMIFS('Ф 2 ИП (С)'!AM:AM,'Ф 2 ИП (С)'!$B:$B,'Ф 2 ИП ТЗ-2'!$B39,'Ф 2 ИП (С)'!$D:$D,'Ф 2 ИП ТЗ-2'!$D39)</f>
        <v>0</v>
      </c>
      <c r="AN39" s="540">
        <f>SUMIFS('Ф 2 ИП (С)'!AN:AN,'Ф 2 ИП (С)'!$B:$B,'Ф 2 ИП ТЗ-2'!$B39,'Ф 2 ИП (С)'!$D:$D,'Ф 2 ИП ТЗ-2'!$D39)</f>
        <v>0</v>
      </c>
      <c r="AO39" s="540">
        <f>SUMIFS('Ф 2 ИП (С)'!AO:AO,'Ф 2 ИП (С)'!$B:$B,'Ф 2 ИП ТЗ-2'!$B39,'Ф 2 ИП (С)'!$D:$D,'Ф 2 ИП ТЗ-2'!$D39)</f>
        <v>0</v>
      </c>
      <c r="AP39" s="540">
        <f>SUMIFS('Ф 2 ИП (С)'!AP:AP,'Ф 2 ИП (С)'!$B:$B,'Ф 2 ИП ТЗ-2'!$B39,'Ф 2 ИП (С)'!$D:$D,'Ф 2 ИП ТЗ-2'!$D39)</f>
        <v>0</v>
      </c>
      <c r="AQ39" s="219"/>
    </row>
    <row r="40" spans="1:43" s="217" customFormat="1" ht="45" x14ac:dyDescent="0.2">
      <c r="A40" s="220" t="s">
        <v>1066</v>
      </c>
      <c r="B40" s="216" t="s">
        <v>1067</v>
      </c>
      <c r="C40" s="216" t="s">
        <v>698</v>
      </c>
      <c r="D40" s="233" t="s">
        <v>1068</v>
      </c>
      <c r="E40" s="140" t="s">
        <v>1044</v>
      </c>
      <c r="F40" s="140" t="s">
        <v>74</v>
      </c>
      <c r="G40" s="229">
        <v>40</v>
      </c>
      <c r="H40" s="229">
        <v>45</v>
      </c>
      <c r="I40" s="212">
        <v>2022</v>
      </c>
      <c r="J40" s="544" t="s">
        <v>626</v>
      </c>
      <c r="K40" s="540">
        <f>SUMIFS('Ф 2 ИП (С)'!K:K,'Ф 2 ИП (С)'!$B:$B,'Ф 2 ИП ТЗ-2'!$B40,'Ф 2 ИП (С)'!$D:$D,'Ф 2 ИП ТЗ-2'!$D40)</f>
        <v>119349.24647625146</v>
      </c>
      <c r="L40" s="540">
        <f>SUMIFS('Ф 2 ИП (С)'!L:L,'Ф 2 ИП (С)'!$B:$B,'Ф 2 ИП ТЗ-2'!$B40,'Ф 2 ИП (С)'!$D:$D,'Ф 2 ИП ТЗ-2'!$D40)</f>
        <v>99563.38</v>
      </c>
      <c r="M40" s="540">
        <f>SUMIFS('Ф 2 ИП (С)'!M:M,'Ф 2 ИП (С)'!$B:$B,'Ф 2 ИП ТЗ-2'!$B40,'Ф 2 ИП (С)'!$D:$D,'Ф 2 ИП ТЗ-2'!$D40)</f>
        <v>0</v>
      </c>
      <c r="N40" s="540">
        <f>SUMIFS('Ф 2 ИП (С)'!N:N,'Ф 2 ИП (С)'!$B:$B,'Ф 2 ИП ТЗ-2'!$B40,'Ф 2 ИП (С)'!$D:$D,'Ф 2 ИП ТЗ-2'!$D40)</f>
        <v>0</v>
      </c>
      <c r="O40" s="540">
        <f>SUMIFS('Ф 2 ИП (С)'!O:O,'Ф 2 ИП (С)'!$B:$B,'Ф 2 ИП ТЗ-2'!$B40,'Ф 2 ИП (С)'!$D:$D,'Ф 2 ИП ТЗ-2'!$D40)</f>
        <v>11286.504756800001</v>
      </c>
      <c r="P40" s="540">
        <f>SUMIFS('Ф 2 ИП (С)'!P:P,'Ф 2 ИП (С)'!$B:$B,'Ф 2 ИП ТЗ-2'!$B40,'Ф 2 ИП (С)'!$D:$D,'Ф 2 ИП ТЗ-2'!$D40)</f>
        <v>0</v>
      </c>
      <c r="Q40" s="540">
        <f>SUMIFS('Ф 2 ИП (С)'!Q:Q,'Ф 2 ИП (С)'!$B:$B,'Ф 2 ИП ТЗ-2'!$B40,'Ф 2 ИП (С)'!$D:$D,'Ф 2 ИП ТЗ-2'!$D40)</f>
        <v>0</v>
      </c>
      <c r="R40" s="540">
        <f>SUMIFS('Ф 2 ИП (С)'!R:R,'Ф 2 ИП (С)'!$B:$B,'Ф 2 ИП ТЗ-2'!$B40,'Ф 2 ИП (С)'!$D:$D,'Ф 2 ИП ТЗ-2'!$D40)</f>
        <v>101793.46202862939</v>
      </c>
      <c r="S40" s="540">
        <f>SUMIFS('Ф 2 ИП (С)'!S:S,'Ф 2 ИП (С)'!$B:$B,'Ф 2 ИП ТЗ-2'!$B40,'Ф 2 ИП (С)'!$D:$D,'Ф 2 ИП ТЗ-2'!$D40)</f>
        <v>6269.279690822058</v>
      </c>
      <c r="T40" s="540">
        <f>SUMIFS('Ф 2 ИП (С)'!T:T,'Ф 2 ИП (С)'!$B:$B,'Ф 2 ИП ТЗ-2'!$B40,'Ф 2 ИП (С)'!$D:$D,'Ф 2 ИП ТЗ-2'!$D40)</f>
        <v>0</v>
      </c>
      <c r="U40" s="540">
        <f>SUMIFS('Ф 2 ИП (С)'!U:U,'Ф 2 ИП (С)'!$B:$B,'Ф 2 ИП ТЗ-2'!$B40,'Ф 2 ИП (С)'!$D:$D,'Ф 2 ИП ТЗ-2'!$D40)</f>
        <v>0</v>
      </c>
      <c r="V40" s="540">
        <f>SUMIFS('Ф 2 ИП (С)'!V:V,'Ф 2 ИП (С)'!$B:$B,'Ф 2 ИП ТЗ-2'!$B40,'Ф 2 ИП (С)'!$D:$D,'Ф 2 ИП ТЗ-2'!$D40)</f>
        <v>4.5474735088646412E-12</v>
      </c>
      <c r="W40" s="540">
        <f>SUMIFS('Ф 2 ИП (С)'!W:W,'Ф 2 ИП (С)'!$B:$B,'Ф 2 ИП ТЗ-2'!$B40,'Ф 2 ИП (С)'!$D:$D,'Ф 2 ИП ТЗ-2'!$D40)</f>
        <v>0</v>
      </c>
      <c r="X40" s="540">
        <f>SUMIFS('Ф 2 ИП (С)'!X:X,'Ф 2 ИП (С)'!$B:$B,'Ф 2 ИП ТЗ-2'!$B40,'Ф 2 ИП (С)'!$D:$D,'Ф 2 ИП ТЗ-2'!$D40)</f>
        <v>0</v>
      </c>
      <c r="Y40" s="540">
        <f>SUMIFS('Ф 2 ИП (С)'!Y:Y,'Ф 2 ИП (С)'!$B:$B,'Ф 2 ИП ТЗ-2'!$B40,'Ф 2 ИП (С)'!$D:$D,'Ф 2 ИП ТЗ-2'!$D40)</f>
        <v>0</v>
      </c>
      <c r="Z40" s="540">
        <f>SUMIFS('Ф 2 ИП (С)'!Z:Z,'Ф 2 ИП (С)'!$B:$B,'Ф 2 ИП ТЗ-2'!$B40,'Ф 2 ИП (С)'!$D:$D,'Ф 2 ИП ТЗ-2'!$D40)</f>
        <v>0</v>
      </c>
      <c r="AA40" s="540">
        <f>SUMIFS('Ф 2 ИП (С)'!AA:AA,'Ф 2 ИП (С)'!$B:$B,'Ф 2 ИП ТЗ-2'!$B40,'Ф 2 ИП (С)'!$D:$D,'Ф 2 ИП ТЗ-2'!$D40)</f>
        <v>0</v>
      </c>
      <c r="AB40" s="540">
        <f>SUMIFS('Ф 2 ИП (С)'!AB:AB,'Ф 2 ИП (С)'!$B:$B,'Ф 2 ИП ТЗ-2'!$B40,'Ф 2 ИП (С)'!$D:$D,'Ф 2 ИП ТЗ-2'!$D40)</f>
        <v>0</v>
      </c>
      <c r="AC40" s="540">
        <f>SUMIFS('Ф 2 ИП (С)'!AC:AC,'Ф 2 ИП (С)'!$B:$B,'Ф 2 ИП ТЗ-2'!$B40,'Ф 2 ИП (С)'!$D:$D,'Ф 2 ИП ТЗ-2'!$D40)</f>
        <v>0</v>
      </c>
      <c r="AD40" s="540">
        <f>SUMIFS('Ф 2 ИП (С)'!AD:AD,'Ф 2 ИП (С)'!$B:$B,'Ф 2 ИП ТЗ-2'!$B40,'Ф 2 ИП (С)'!$D:$D,'Ф 2 ИП ТЗ-2'!$D40)</f>
        <v>0</v>
      </c>
      <c r="AE40" s="540">
        <f>SUMIFS('Ф 2 ИП (С)'!AE:AE,'Ф 2 ИП (С)'!$B:$B,'Ф 2 ИП ТЗ-2'!$B40,'Ф 2 ИП (С)'!$D:$D,'Ф 2 ИП ТЗ-2'!$D40)</f>
        <v>0</v>
      </c>
      <c r="AF40" s="540">
        <f>SUMIFS('Ф 2 ИП (С)'!AF:AF,'Ф 2 ИП (С)'!$B:$B,'Ф 2 ИП ТЗ-2'!$B40,'Ф 2 ИП (С)'!$D:$D,'Ф 2 ИП ТЗ-2'!$D40)</f>
        <v>0</v>
      </c>
      <c r="AG40" s="540">
        <f>SUMIFS('Ф 2 ИП (С)'!AG:AG,'Ф 2 ИП (С)'!$B:$B,'Ф 2 ИП ТЗ-2'!$B40,'Ф 2 ИП (С)'!$D:$D,'Ф 2 ИП ТЗ-2'!$D40)</f>
        <v>0</v>
      </c>
      <c r="AH40" s="540">
        <f>SUMIFS('Ф 2 ИП (С)'!AH:AH,'Ф 2 ИП (С)'!$B:$B,'Ф 2 ИП ТЗ-2'!$B40,'Ф 2 ИП (С)'!$D:$D,'Ф 2 ИП ТЗ-2'!$D40)</f>
        <v>0</v>
      </c>
      <c r="AI40" s="540">
        <f>SUMIFS('Ф 2 ИП (С)'!AI:AI,'Ф 2 ИП (С)'!$B:$B,'Ф 2 ИП ТЗ-2'!$B40,'Ф 2 ИП (С)'!$D:$D,'Ф 2 ИП ТЗ-2'!$D40)</f>
        <v>0</v>
      </c>
      <c r="AJ40" s="540">
        <f>SUMIFS('Ф 2 ИП (С)'!AJ:AJ,'Ф 2 ИП (С)'!$B:$B,'Ф 2 ИП ТЗ-2'!$B40,'Ф 2 ИП (С)'!$D:$D,'Ф 2 ИП ТЗ-2'!$D40)</f>
        <v>0</v>
      </c>
      <c r="AK40" s="540">
        <f>SUMIFS('Ф 2 ИП (С)'!AK:AK,'Ф 2 ИП (С)'!$B:$B,'Ф 2 ИП ТЗ-2'!$B40,'Ф 2 ИП (С)'!$D:$D,'Ф 2 ИП ТЗ-2'!$D40)</f>
        <v>0</v>
      </c>
      <c r="AL40" s="540">
        <f>SUMIFS('Ф 2 ИП (С)'!AL:AL,'Ф 2 ИП (С)'!$B:$B,'Ф 2 ИП ТЗ-2'!$B40,'Ф 2 ИП (С)'!$D:$D,'Ф 2 ИП ТЗ-2'!$D40)</f>
        <v>0</v>
      </c>
      <c r="AM40" s="540">
        <f>SUMIFS('Ф 2 ИП (С)'!AM:AM,'Ф 2 ИП (С)'!$B:$B,'Ф 2 ИП ТЗ-2'!$B40,'Ф 2 ИП (С)'!$D:$D,'Ф 2 ИП ТЗ-2'!$D40)</f>
        <v>0</v>
      </c>
      <c r="AN40" s="540">
        <f>SUMIFS('Ф 2 ИП (С)'!AN:AN,'Ф 2 ИП (С)'!$B:$B,'Ф 2 ИП ТЗ-2'!$B40,'Ф 2 ИП (С)'!$D:$D,'Ф 2 ИП ТЗ-2'!$D40)</f>
        <v>0</v>
      </c>
      <c r="AO40" s="540">
        <f>SUMIFS('Ф 2 ИП (С)'!AO:AO,'Ф 2 ИП (С)'!$B:$B,'Ф 2 ИП ТЗ-2'!$B40,'Ф 2 ИП (С)'!$D:$D,'Ф 2 ИП ТЗ-2'!$D40)</f>
        <v>0</v>
      </c>
      <c r="AP40" s="540">
        <f>SUMIFS('Ф 2 ИП (С)'!AP:AP,'Ф 2 ИП (С)'!$B:$B,'Ф 2 ИП ТЗ-2'!$B40,'Ф 2 ИП (С)'!$D:$D,'Ф 2 ИП ТЗ-2'!$D40)</f>
        <v>0</v>
      </c>
      <c r="AQ40" s="219"/>
    </row>
    <row r="41" spans="1:43" s="217" customFormat="1" ht="76.5" customHeight="1" x14ac:dyDescent="0.2">
      <c r="A41" s="220" t="s">
        <v>1209</v>
      </c>
      <c r="B41" s="216" t="s">
        <v>1087</v>
      </c>
      <c r="C41" s="216" t="s">
        <v>698</v>
      </c>
      <c r="D41" s="233" t="s">
        <v>1088</v>
      </c>
      <c r="E41" s="140" t="s">
        <v>1044</v>
      </c>
      <c r="F41" s="140" t="s">
        <v>74</v>
      </c>
      <c r="G41" s="212">
        <v>0.3</v>
      </c>
      <c r="H41" s="212">
        <v>0.3</v>
      </c>
      <c r="I41" s="212">
        <v>2022</v>
      </c>
      <c r="J41" s="544" t="s">
        <v>626</v>
      </c>
      <c r="K41" s="540">
        <f>SUMIFS('Ф 2 ИП (С)'!K:K,'Ф 2 ИП (С)'!$B:$B,'Ф 2 ИП ТЗ-2'!$B41,'Ф 2 ИП (С)'!$D:$D,'Ф 2 ИП ТЗ-2'!$D41)</f>
        <v>21732.309248553036</v>
      </c>
      <c r="L41" s="540">
        <f>SUMIFS('Ф 2 ИП (С)'!L:L,'Ф 2 ИП (С)'!$B:$B,'Ф 2 ИП ТЗ-2'!$B41,'Ф 2 ИП (С)'!$D:$D,'Ф 2 ИП ТЗ-2'!$D41)</f>
        <v>18129.5</v>
      </c>
      <c r="M41" s="540">
        <f>SUMIFS('Ф 2 ИП (С)'!M:M,'Ф 2 ИП (С)'!$B:$B,'Ф 2 ИП ТЗ-2'!$B41,'Ф 2 ИП (С)'!$D:$D,'Ф 2 ИП ТЗ-2'!$D41)</f>
        <v>0</v>
      </c>
      <c r="N41" s="540">
        <f>SUMIFS('Ф 2 ИП (С)'!N:N,'Ф 2 ИП (С)'!$B:$B,'Ф 2 ИП ТЗ-2'!$B41,'Ф 2 ИП (С)'!$D:$D,'Ф 2 ИП ТЗ-2'!$D41)</f>
        <v>0</v>
      </c>
      <c r="O41" s="540">
        <f>SUMIFS('Ф 2 ИП (С)'!O:O,'Ф 2 ИП (С)'!$B:$B,'Ф 2 ИП ТЗ-2'!$B41,'Ф 2 ИП (С)'!$D:$D,'Ф 2 ИП ТЗ-2'!$D41)</f>
        <v>2055.1601200000005</v>
      </c>
      <c r="P41" s="540">
        <f>SUMIFS('Ф 2 ИП (С)'!P:P,'Ф 2 ИП (С)'!$B:$B,'Ф 2 ИП ТЗ-2'!$B41,'Ф 2 ИП (С)'!$D:$D,'Ф 2 ИП ТЗ-2'!$D41)</f>
        <v>0</v>
      </c>
      <c r="Q41" s="540">
        <f>SUMIFS('Ф 2 ИП (С)'!Q:Q,'Ф 2 ИП (С)'!$B:$B,'Ф 2 ИП ТЗ-2'!$B41,'Ф 2 ИП (С)'!$D:$D,'Ф 2 ИП ТЗ-2'!$D41)</f>
        <v>0</v>
      </c>
      <c r="R41" s="540">
        <f>SUMIFS('Ф 2 ИП (С)'!R:R,'Ф 2 ИП (С)'!$B:$B,'Ф 2 ИП ТЗ-2'!$B41,'Ф 2 ИП (С)'!$D:$D,'Ф 2 ИП ТЗ-2'!$D41)</f>
        <v>18535.575729229324</v>
      </c>
      <c r="S41" s="540">
        <f>SUMIFS('Ф 2 ИП (С)'!S:S,'Ф 2 ИП (С)'!$B:$B,'Ф 2 ИП ТЗ-2'!$B41,'Ф 2 ИП (С)'!$D:$D,'Ф 2 ИП ТЗ-2'!$D41)</f>
        <v>1141.573399323712</v>
      </c>
      <c r="T41" s="540">
        <f>SUMIFS('Ф 2 ИП (С)'!T:T,'Ф 2 ИП (С)'!$B:$B,'Ф 2 ИП ТЗ-2'!$B41,'Ф 2 ИП (С)'!$D:$D,'Ф 2 ИП ТЗ-2'!$D41)</f>
        <v>0</v>
      </c>
      <c r="U41" s="540">
        <f>SUMIFS('Ф 2 ИП (С)'!U:U,'Ф 2 ИП (С)'!$B:$B,'Ф 2 ИП ТЗ-2'!$B41,'Ф 2 ИП (С)'!$D:$D,'Ф 2 ИП ТЗ-2'!$D41)</f>
        <v>0</v>
      </c>
      <c r="V41" s="540">
        <f>SUMIFS('Ф 2 ИП (С)'!V:V,'Ф 2 ИП (С)'!$B:$B,'Ф 2 ИП ТЗ-2'!$B41,'Ф 2 ИП (С)'!$D:$D,'Ф 2 ИП ТЗ-2'!$D41)</f>
        <v>-2.2737367544323206E-13</v>
      </c>
      <c r="W41" s="540">
        <f>SUMIFS('Ф 2 ИП (С)'!W:W,'Ф 2 ИП (С)'!$B:$B,'Ф 2 ИП ТЗ-2'!$B41,'Ф 2 ИП (С)'!$D:$D,'Ф 2 ИП ТЗ-2'!$D41)</f>
        <v>0</v>
      </c>
      <c r="X41" s="540">
        <f>SUMIFS('Ф 2 ИП (С)'!X:X,'Ф 2 ИП (С)'!$B:$B,'Ф 2 ИП ТЗ-2'!$B41,'Ф 2 ИП (С)'!$D:$D,'Ф 2 ИП ТЗ-2'!$D41)</f>
        <v>0</v>
      </c>
      <c r="Y41" s="540">
        <f>SUMIFS('Ф 2 ИП (С)'!Y:Y,'Ф 2 ИП (С)'!$B:$B,'Ф 2 ИП ТЗ-2'!$B41,'Ф 2 ИП (С)'!$D:$D,'Ф 2 ИП ТЗ-2'!$D41)</f>
        <v>0</v>
      </c>
      <c r="Z41" s="540">
        <f>SUMIFS('Ф 2 ИП (С)'!Z:Z,'Ф 2 ИП (С)'!$B:$B,'Ф 2 ИП ТЗ-2'!$B41,'Ф 2 ИП (С)'!$D:$D,'Ф 2 ИП ТЗ-2'!$D41)</f>
        <v>0</v>
      </c>
      <c r="AA41" s="540">
        <f>SUMIFS('Ф 2 ИП (С)'!AA:AA,'Ф 2 ИП (С)'!$B:$B,'Ф 2 ИП ТЗ-2'!$B41,'Ф 2 ИП (С)'!$D:$D,'Ф 2 ИП ТЗ-2'!$D41)</f>
        <v>0</v>
      </c>
      <c r="AB41" s="540">
        <f>SUMIFS('Ф 2 ИП (С)'!AB:AB,'Ф 2 ИП (С)'!$B:$B,'Ф 2 ИП ТЗ-2'!$B41,'Ф 2 ИП (С)'!$D:$D,'Ф 2 ИП ТЗ-2'!$D41)</f>
        <v>0</v>
      </c>
      <c r="AC41" s="540">
        <f>SUMIFS('Ф 2 ИП (С)'!AC:AC,'Ф 2 ИП (С)'!$B:$B,'Ф 2 ИП ТЗ-2'!$B41,'Ф 2 ИП (С)'!$D:$D,'Ф 2 ИП ТЗ-2'!$D41)</f>
        <v>0</v>
      </c>
      <c r="AD41" s="540">
        <f>SUMIFS('Ф 2 ИП (С)'!AD:AD,'Ф 2 ИП (С)'!$B:$B,'Ф 2 ИП ТЗ-2'!$B41,'Ф 2 ИП (С)'!$D:$D,'Ф 2 ИП ТЗ-2'!$D41)</f>
        <v>0</v>
      </c>
      <c r="AE41" s="540">
        <f>SUMIFS('Ф 2 ИП (С)'!AE:AE,'Ф 2 ИП (С)'!$B:$B,'Ф 2 ИП ТЗ-2'!$B41,'Ф 2 ИП (С)'!$D:$D,'Ф 2 ИП ТЗ-2'!$D41)</f>
        <v>0</v>
      </c>
      <c r="AF41" s="540">
        <f>SUMIFS('Ф 2 ИП (С)'!AF:AF,'Ф 2 ИП (С)'!$B:$B,'Ф 2 ИП ТЗ-2'!$B41,'Ф 2 ИП (С)'!$D:$D,'Ф 2 ИП ТЗ-2'!$D41)</f>
        <v>0</v>
      </c>
      <c r="AG41" s="540">
        <f>SUMIFS('Ф 2 ИП (С)'!AG:AG,'Ф 2 ИП (С)'!$B:$B,'Ф 2 ИП ТЗ-2'!$B41,'Ф 2 ИП (С)'!$D:$D,'Ф 2 ИП ТЗ-2'!$D41)</f>
        <v>0</v>
      </c>
      <c r="AH41" s="540">
        <f>SUMIFS('Ф 2 ИП (С)'!AH:AH,'Ф 2 ИП (С)'!$B:$B,'Ф 2 ИП ТЗ-2'!$B41,'Ф 2 ИП (С)'!$D:$D,'Ф 2 ИП ТЗ-2'!$D41)</f>
        <v>0</v>
      </c>
      <c r="AI41" s="540">
        <f>SUMIFS('Ф 2 ИП (С)'!AI:AI,'Ф 2 ИП (С)'!$B:$B,'Ф 2 ИП ТЗ-2'!$B41,'Ф 2 ИП (С)'!$D:$D,'Ф 2 ИП ТЗ-2'!$D41)</f>
        <v>0</v>
      </c>
      <c r="AJ41" s="540">
        <f>SUMIFS('Ф 2 ИП (С)'!AJ:AJ,'Ф 2 ИП (С)'!$B:$B,'Ф 2 ИП ТЗ-2'!$B41,'Ф 2 ИП (С)'!$D:$D,'Ф 2 ИП ТЗ-2'!$D41)</f>
        <v>0</v>
      </c>
      <c r="AK41" s="540">
        <f>SUMIFS('Ф 2 ИП (С)'!AK:AK,'Ф 2 ИП (С)'!$B:$B,'Ф 2 ИП ТЗ-2'!$B41,'Ф 2 ИП (С)'!$D:$D,'Ф 2 ИП ТЗ-2'!$D41)</f>
        <v>0</v>
      </c>
      <c r="AL41" s="540">
        <f>SUMIFS('Ф 2 ИП (С)'!AL:AL,'Ф 2 ИП (С)'!$B:$B,'Ф 2 ИП ТЗ-2'!$B41,'Ф 2 ИП (С)'!$D:$D,'Ф 2 ИП ТЗ-2'!$D41)</f>
        <v>0</v>
      </c>
      <c r="AM41" s="540">
        <f>SUMIFS('Ф 2 ИП (С)'!AM:AM,'Ф 2 ИП (С)'!$B:$B,'Ф 2 ИП ТЗ-2'!$B41,'Ф 2 ИП (С)'!$D:$D,'Ф 2 ИП ТЗ-2'!$D41)</f>
        <v>0</v>
      </c>
      <c r="AN41" s="540">
        <f>SUMIFS('Ф 2 ИП (С)'!AN:AN,'Ф 2 ИП (С)'!$B:$B,'Ф 2 ИП ТЗ-2'!$B41,'Ф 2 ИП (С)'!$D:$D,'Ф 2 ИП ТЗ-2'!$D41)</f>
        <v>0</v>
      </c>
      <c r="AO41" s="540">
        <f>SUMIFS('Ф 2 ИП (С)'!AO:AO,'Ф 2 ИП (С)'!$B:$B,'Ф 2 ИП ТЗ-2'!$B41,'Ф 2 ИП (С)'!$D:$D,'Ф 2 ИП ТЗ-2'!$D41)</f>
        <v>0</v>
      </c>
      <c r="AP41" s="540">
        <f>SUMIFS('Ф 2 ИП (С)'!AP:AP,'Ф 2 ИП (С)'!$B:$B,'Ф 2 ИП ТЗ-2'!$B41,'Ф 2 ИП (С)'!$D:$D,'Ф 2 ИП ТЗ-2'!$D41)</f>
        <v>0</v>
      </c>
      <c r="AQ41" s="219"/>
    </row>
    <row r="42" spans="1:43" s="217" customFormat="1" ht="15" customHeight="1" x14ac:dyDescent="0.2">
      <c r="A42" s="220" t="s">
        <v>1184</v>
      </c>
      <c r="B42" s="216" t="s">
        <v>1185</v>
      </c>
      <c r="C42" s="216"/>
      <c r="D42" s="233"/>
      <c r="E42" s="140"/>
      <c r="F42" s="140"/>
      <c r="G42" s="212"/>
      <c r="H42" s="212"/>
      <c r="I42" s="212">
        <v>2022</v>
      </c>
      <c r="J42" s="544" t="s">
        <v>645</v>
      </c>
      <c r="K42" s="540">
        <f>SUM(N42:AL42)</f>
        <v>23048.819999999996</v>
      </c>
      <c r="L42" s="540">
        <v>23048.82</v>
      </c>
      <c r="M42" s="540"/>
      <c r="N42" s="540">
        <v>0</v>
      </c>
      <c r="O42" s="540">
        <v>2405.46</v>
      </c>
      <c r="P42" s="540">
        <v>1383.6</v>
      </c>
      <c r="Q42" s="540">
        <v>0</v>
      </c>
      <c r="R42" s="540">
        <v>0</v>
      </c>
      <c r="S42" s="540">
        <v>0</v>
      </c>
      <c r="T42" s="540">
        <v>0</v>
      </c>
      <c r="U42" s="540">
        <v>0</v>
      </c>
      <c r="V42" s="540">
        <v>0</v>
      </c>
      <c r="W42" s="540">
        <v>0</v>
      </c>
      <c r="X42" s="540">
        <v>0</v>
      </c>
      <c r="Y42" s="540">
        <v>4402.08</v>
      </c>
      <c r="Z42" s="540">
        <v>11228.699999999999</v>
      </c>
      <c r="AA42" s="540">
        <v>0</v>
      </c>
      <c r="AB42" s="540">
        <v>3628.98</v>
      </c>
      <c r="AC42" s="540">
        <v>0</v>
      </c>
      <c r="AD42" s="540">
        <v>0</v>
      </c>
      <c r="AE42" s="540">
        <v>0</v>
      </c>
      <c r="AF42" s="540">
        <v>0</v>
      </c>
      <c r="AG42" s="540">
        <v>0</v>
      </c>
      <c r="AH42" s="540">
        <v>0</v>
      </c>
      <c r="AI42" s="540">
        <v>0</v>
      </c>
      <c r="AJ42" s="540">
        <v>0</v>
      </c>
      <c r="AK42" s="540">
        <v>0</v>
      </c>
      <c r="AL42" s="540">
        <v>0</v>
      </c>
      <c r="AM42" s="540"/>
      <c r="AN42" s="562"/>
      <c r="AO42" s="562"/>
      <c r="AP42" s="540">
        <f>SUMIFS('Ф 2 ИП (С)'!AP:AP,'Ф 2 ИП (С)'!$B:$B,'Ф 2 ИП ТЗ-2'!$B42,'Ф 2 ИП (С)'!$D:$D,'Ф 2 ИП ТЗ-2'!$D42)</f>
        <v>0</v>
      </c>
      <c r="AQ42" s="219"/>
    </row>
    <row r="43" spans="1:43" s="223" customFormat="1" ht="10.5" x14ac:dyDescent="0.2">
      <c r="A43" s="911" t="s">
        <v>1089</v>
      </c>
      <c r="B43" s="911"/>
      <c r="C43" s="911"/>
      <c r="D43" s="911"/>
      <c r="E43" s="911"/>
      <c r="F43" s="911"/>
      <c r="G43" s="911"/>
      <c r="H43" s="911"/>
      <c r="I43" s="911"/>
      <c r="J43" s="911"/>
      <c r="K43" s="443">
        <f>SUM(K39:K42)+SUM(K31:K37)</f>
        <v>1609408.6264158431</v>
      </c>
      <c r="L43" s="443">
        <f t="shared" ref="L43:AL43" si="1">SUM(L39:L42)+SUM(L31:L37)</f>
        <v>1047492.69</v>
      </c>
      <c r="M43" s="443">
        <f t="shared" si="1"/>
        <v>0</v>
      </c>
      <c r="N43" s="443">
        <f t="shared" si="1"/>
        <v>0</v>
      </c>
      <c r="O43" s="443">
        <f t="shared" si="1"/>
        <v>51206.905322320003</v>
      </c>
      <c r="P43" s="443">
        <f t="shared" si="1"/>
        <v>43194.592004100006</v>
      </c>
      <c r="Q43" s="443">
        <f t="shared" si="1"/>
        <v>33334.73221074872</v>
      </c>
      <c r="R43" s="443">
        <f t="shared" si="1"/>
        <v>456289.28228452418</v>
      </c>
      <c r="S43" s="443">
        <f t="shared" si="1"/>
        <v>61821.075479287974</v>
      </c>
      <c r="T43" s="443">
        <f t="shared" si="1"/>
        <v>37510.306538250668</v>
      </c>
      <c r="U43" s="443">
        <f t="shared" si="1"/>
        <v>39273.290945548448</v>
      </c>
      <c r="V43" s="443">
        <f t="shared" si="1"/>
        <v>41119.135619989196</v>
      </c>
      <c r="W43" s="443">
        <f t="shared" si="1"/>
        <v>43051.734994128718</v>
      </c>
      <c r="X43" s="443">
        <f t="shared" si="1"/>
        <v>45075.166538852762</v>
      </c>
      <c r="Y43" s="443">
        <f t="shared" si="1"/>
        <v>51595.779366178838</v>
      </c>
      <c r="Z43" s="443">
        <f t="shared" si="1"/>
        <v>60640.503236389239</v>
      </c>
      <c r="AA43" s="443">
        <f t="shared" si="1"/>
        <v>51734.15798849953</v>
      </c>
      <c r="AB43" s="443">
        <f t="shared" si="1"/>
        <v>57794.643413959013</v>
      </c>
      <c r="AC43" s="443">
        <f t="shared" si="1"/>
        <v>56711.449594415084</v>
      </c>
      <c r="AD43" s="443">
        <f t="shared" si="1"/>
        <v>59376.887725352579</v>
      </c>
      <c r="AE43" s="443">
        <f t="shared" si="1"/>
        <v>62167.601448444148</v>
      </c>
      <c r="AF43" s="443">
        <f t="shared" si="1"/>
        <v>65089.478716521015</v>
      </c>
      <c r="AG43" s="443">
        <f t="shared" si="1"/>
        <v>68148.684216197507</v>
      </c>
      <c r="AH43" s="443">
        <f t="shared" si="1"/>
        <v>71351.672374358779</v>
      </c>
      <c r="AI43" s="443">
        <f t="shared" si="1"/>
        <v>74705.200975953645</v>
      </c>
      <c r="AJ43" s="443">
        <f t="shared" si="1"/>
        <v>78216.345421823455</v>
      </c>
      <c r="AK43" s="443">
        <f t="shared" si="1"/>
        <v>0</v>
      </c>
      <c r="AL43" s="443">
        <f t="shared" si="1"/>
        <v>0</v>
      </c>
      <c r="AM43" s="518"/>
      <c r="AN43" s="518"/>
      <c r="AO43" s="518"/>
      <c r="AP43" s="518"/>
    </row>
    <row r="44" spans="1:43" s="223" customFormat="1" ht="24" customHeight="1" x14ac:dyDescent="0.2">
      <c r="A44" s="918" t="s">
        <v>1090</v>
      </c>
      <c r="B44" s="918"/>
      <c r="C44" s="918"/>
      <c r="D44" s="918"/>
      <c r="E44" s="918"/>
      <c r="F44" s="918"/>
      <c r="G44" s="918"/>
      <c r="H44" s="918"/>
      <c r="I44" s="918"/>
      <c r="J44" s="918"/>
      <c r="K44" s="918"/>
      <c r="L44" s="918"/>
      <c r="M44" s="918"/>
      <c r="N44" s="918"/>
      <c r="O44" s="918"/>
      <c r="P44" s="918"/>
      <c r="Q44" s="918"/>
      <c r="R44" s="918"/>
      <c r="S44" s="918"/>
      <c r="T44" s="918"/>
      <c r="U44" s="918"/>
      <c r="V44" s="918"/>
      <c r="W44" s="919"/>
      <c r="X44" s="564"/>
      <c r="Y44" s="561"/>
      <c r="Z44" s="561"/>
      <c r="AA44" s="561"/>
      <c r="AB44" s="561"/>
      <c r="AC44" s="561"/>
      <c r="AD44" s="518"/>
      <c r="AE44" s="518"/>
      <c r="AF44" s="518"/>
      <c r="AG44" s="518"/>
      <c r="AH44" s="518"/>
      <c r="AI44" s="518"/>
      <c r="AJ44" s="518"/>
      <c r="AK44" s="518"/>
      <c r="AL44" s="518"/>
      <c r="AM44" s="518"/>
      <c r="AN44" s="518"/>
      <c r="AO44" s="518"/>
      <c r="AP44" s="518"/>
    </row>
    <row r="45" spans="1:43" s="223" customFormat="1" x14ac:dyDescent="0.2">
      <c r="A45" s="911" t="s">
        <v>1096</v>
      </c>
      <c r="B45" s="911"/>
      <c r="C45" s="911"/>
      <c r="D45" s="911"/>
      <c r="E45" s="911"/>
      <c r="F45" s="911"/>
      <c r="G45" s="911"/>
      <c r="H45" s="911"/>
      <c r="I45" s="911"/>
      <c r="J45" s="911"/>
      <c r="K45" s="443"/>
      <c r="L45" s="443"/>
      <c r="M45" s="443"/>
      <c r="N45" s="443"/>
      <c r="O45" s="443"/>
      <c r="P45" s="443"/>
      <c r="Q45" s="443"/>
      <c r="R45" s="443"/>
      <c r="S45" s="443"/>
      <c r="T45" s="443"/>
      <c r="U45" s="443"/>
      <c r="V45" s="443"/>
      <c r="W45" s="272"/>
      <c r="X45" s="564"/>
      <c r="Y45" s="561"/>
      <c r="Z45" s="561"/>
      <c r="AA45" s="561"/>
      <c r="AB45" s="561"/>
      <c r="AC45" s="561"/>
      <c r="AD45" s="518"/>
      <c r="AE45" s="518"/>
      <c r="AF45" s="518"/>
      <c r="AG45" s="518"/>
      <c r="AH45" s="518"/>
      <c r="AI45" s="518"/>
      <c r="AJ45" s="518"/>
      <c r="AK45" s="518"/>
      <c r="AL45" s="518"/>
      <c r="AM45" s="518"/>
      <c r="AN45" s="518"/>
      <c r="AO45" s="518"/>
      <c r="AP45" s="518"/>
    </row>
    <row r="46" spans="1:43" s="223" customFormat="1" x14ac:dyDescent="0.2">
      <c r="A46" s="911" t="s">
        <v>1097</v>
      </c>
      <c r="B46" s="911"/>
      <c r="C46" s="911"/>
      <c r="D46" s="911"/>
      <c r="E46" s="911"/>
      <c r="F46" s="911"/>
      <c r="G46" s="911"/>
      <c r="H46" s="911"/>
      <c r="I46" s="911"/>
      <c r="J46" s="911"/>
      <c r="K46" s="911"/>
      <c r="L46" s="911"/>
      <c r="M46" s="911"/>
      <c r="N46" s="911"/>
      <c r="O46" s="911"/>
      <c r="P46" s="911"/>
      <c r="Q46" s="911"/>
      <c r="R46" s="911"/>
      <c r="S46" s="911"/>
      <c r="T46" s="911"/>
      <c r="U46" s="911"/>
      <c r="V46" s="911"/>
      <c r="W46" s="912"/>
      <c r="X46" s="564"/>
      <c r="Y46" s="561"/>
      <c r="Z46" s="561"/>
      <c r="AA46" s="561"/>
      <c r="AB46" s="561"/>
      <c r="AC46" s="561"/>
      <c r="AD46" s="518"/>
      <c r="AE46" s="518"/>
      <c r="AF46" s="518"/>
      <c r="AG46" s="518"/>
      <c r="AH46" s="518"/>
      <c r="AI46" s="518"/>
      <c r="AJ46" s="518"/>
      <c r="AK46" s="518"/>
      <c r="AL46" s="518"/>
      <c r="AM46" s="518"/>
      <c r="AN46" s="518"/>
      <c r="AO46" s="518"/>
      <c r="AP46" s="518"/>
    </row>
    <row r="47" spans="1:43" s="230" customFormat="1" x14ac:dyDescent="0.2">
      <c r="A47" s="911" t="s">
        <v>1098</v>
      </c>
      <c r="B47" s="911"/>
      <c r="C47" s="911"/>
      <c r="D47" s="911"/>
      <c r="E47" s="911"/>
      <c r="F47" s="911"/>
      <c r="G47" s="911"/>
      <c r="H47" s="911"/>
      <c r="I47" s="911"/>
      <c r="J47" s="911"/>
      <c r="K47" s="911"/>
      <c r="L47" s="911"/>
      <c r="M47" s="911"/>
      <c r="N47" s="911"/>
      <c r="O47" s="911"/>
      <c r="P47" s="911"/>
      <c r="Q47" s="911"/>
      <c r="R47" s="911"/>
      <c r="S47" s="911"/>
      <c r="T47" s="911"/>
      <c r="U47" s="911"/>
      <c r="V47" s="911"/>
      <c r="W47" s="912"/>
      <c r="X47" s="564"/>
      <c r="Y47" s="561"/>
      <c r="Z47" s="561"/>
      <c r="AA47" s="561"/>
      <c r="AB47" s="561"/>
      <c r="AC47" s="561"/>
      <c r="AD47" s="563"/>
      <c r="AE47" s="563"/>
      <c r="AF47" s="563"/>
      <c r="AG47" s="563"/>
      <c r="AH47" s="563"/>
      <c r="AI47" s="563"/>
      <c r="AJ47" s="563"/>
      <c r="AK47" s="563"/>
      <c r="AL47" s="563"/>
      <c r="AM47" s="563"/>
      <c r="AN47" s="563"/>
      <c r="AO47" s="563"/>
      <c r="AP47" s="563"/>
    </row>
    <row r="48" spans="1:43" s="230" customFormat="1" x14ac:dyDescent="0.2">
      <c r="A48" s="241" t="s">
        <v>1099</v>
      </c>
      <c r="B48" s="242"/>
      <c r="C48" s="242"/>
      <c r="D48" s="233"/>
      <c r="E48" s="242"/>
      <c r="F48" s="243"/>
      <c r="G48" s="212"/>
      <c r="H48" s="212"/>
      <c r="I48" s="244"/>
      <c r="J48" s="244"/>
      <c r="K48" s="244"/>
      <c r="L48" s="243"/>
      <c r="M48" s="243"/>
      <c r="N48" s="243"/>
      <c r="O48" s="243"/>
      <c r="P48" s="243"/>
      <c r="Q48" s="243"/>
      <c r="R48" s="243"/>
      <c r="S48" s="243"/>
      <c r="T48" s="243"/>
      <c r="U48" s="243"/>
      <c r="V48" s="245"/>
      <c r="W48" s="273"/>
      <c r="X48" s="564"/>
      <c r="Y48" s="561"/>
      <c r="Z48" s="561"/>
      <c r="AA48" s="561"/>
      <c r="AB48" s="561"/>
      <c r="AC48" s="561"/>
      <c r="AD48" s="563"/>
      <c r="AE48" s="563"/>
      <c r="AF48" s="563"/>
      <c r="AG48" s="563"/>
      <c r="AH48" s="563"/>
      <c r="AI48" s="563"/>
      <c r="AJ48" s="563"/>
      <c r="AK48" s="563"/>
      <c r="AL48" s="563"/>
      <c r="AM48" s="563"/>
      <c r="AN48" s="563"/>
      <c r="AO48" s="563"/>
      <c r="AP48" s="563"/>
    </row>
    <row r="49" spans="1:135" s="230" customFormat="1" x14ac:dyDescent="0.2">
      <c r="A49" s="241" t="s">
        <v>1100</v>
      </c>
      <c r="B49" s="242"/>
      <c r="C49" s="242"/>
      <c r="D49" s="233"/>
      <c r="E49" s="242"/>
      <c r="F49" s="243"/>
      <c r="G49" s="212"/>
      <c r="H49" s="212"/>
      <c r="I49" s="244"/>
      <c r="J49" s="244"/>
      <c r="K49" s="244"/>
      <c r="L49" s="243"/>
      <c r="M49" s="243"/>
      <c r="N49" s="243"/>
      <c r="O49" s="243"/>
      <c r="P49" s="243"/>
      <c r="Q49" s="243"/>
      <c r="R49" s="243"/>
      <c r="S49" s="243"/>
      <c r="T49" s="243"/>
      <c r="U49" s="243"/>
      <c r="V49" s="245"/>
      <c r="W49" s="273"/>
      <c r="X49" s="564"/>
      <c r="Y49" s="561"/>
      <c r="Z49" s="561"/>
      <c r="AA49" s="561"/>
      <c r="AB49" s="561"/>
      <c r="AC49" s="561"/>
      <c r="AD49" s="563"/>
      <c r="AE49" s="563"/>
      <c r="AF49" s="563"/>
      <c r="AG49" s="563"/>
      <c r="AH49" s="563"/>
      <c r="AI49" s="563"/>
      <c r="AJ49" s="563"/>
      <c r="AK49" s="563"/>
      <c r="AL49" s="563"/>
      <c r="AM49" s="563"/>
      <c r="AN49" s="563"/>
      <c r="AO49" s="563"/>
      <c r="AP49" s="563"/>
    </row>
    <row r="50" spans="1:135" s="230" customFormat="1" x14ac:dyDescent="0.2">
      <c r="A50" s="911" t="s">
        <v>1101</v>
      </c>
      <c r="B50" s="911"/>
      <c r="C50" s="911"/>
      <c r="D50" s="911"/>
      <c r="E50" s="911"/>
      <c r="F50" s="911"/>
      <c r="G50" s="911"/>
      <c r="H50" s="911"/>
      <c r="I50" s="911"/>
      <c r="J50" s="911"/>
      <c r="K50" s="911"/>
      <c r="L50" s="911"/>
      <c r="M50" s="911"/>
      <c r="N50" s="911"/>
      <c r="O50" s="911"/>
      <c r="P50" s="911"/>
      <c r="Q50" s="911"/>
      <c r="R50" s="911"/>
      <c r="S50" s="911"/>
      <c r="T50" s="911"/>
      <c r="U50" s="911"/>
      <c r="V50" s="911"/>
      <c r="W50" s="912"/>
      <c r="X50" s="564"/>
      <c r="Y50" s="561"/>
      <c r="Z50" s="561"/>
      <c r="AA50" s="561"/>
      <c r="AB50" s="561"/>
      <c r="AC50" s="561"/>
      <c r="AD50" s="563"/>
      <c r="AE50" s="563"/>
      <c r="AF50" s="563"/>
      <c r="AG50" s="563"/>
      <c r="AH50" s="563"/>
      <c r="AI50" s="563"/>
      <c r="AJ50" s="563"/>
      <c r="AK50" s="563"/>
      <c r="AL50" s="563"/>
      <c r="AM50" s="563"/>
      <c r="AN50" s="563"/>
      <c r="AO50" s="563"/>
      <c r="AP50" s="563"/>
    </row>
    <row r="51" spans="1:135" s="217" customFormat="1" x14ac:dyDescent="0.2">
      <c r="A51" s="220"/>
      <c r="B51" s="216"/>
      <c r="C51" s="216"/>
      <c r="D51" s="293"/>
      <c r="E51" s="140"/>
      <c r="F51" s="212"/>
      <c r="G51" s="212"/>
      <c r="H51" s="212"/>
      <c r="I51" s="544"/>
      <c r="J51" s="544"/>
      <c r="K51" s="544"/>
      <c r="L51" s="281"/>
      <c r="M51" s="281"/>
      <c r="N51" s="281"/>
      <c r="O51" s="281"/>
      <c r="P51" s="281"/>
      <c r="Q51" s="281"/>
      <c r="R51" s="281"/>
      <c r="S51" s="281"/>
      <c r="T51" s="281"/>
      <c r="U51" s="281"/>
      <c r="V51" s="281"/>
      <c r="W51" s="282"/>
      <c r="X51" s="564"/>
      <c r="Y51" s="561"/>
      <c r="Z51" s="561"/>
      <c r="AA51" s="561"/>
      <c r="AB51" s="561"/>
      <c r="AC51" s="561"/>
      <c r="AD51" s="562"/>
      <c r="AE51" s="562"/>
      <c r="AF51" s="562"/>
      <c r="AG51" s="562"/>
      <c r="AH51" s="562"/>
      <c r="AI51" s="562"/>
      <c r="AJ51" s="562"/>
      <c r="AK51" s="562"/>
      <c r="AL51" s="562"/>
      <c r="AM51" s="562"/>
      <c r="AN51" s="562"/>
      <c r="AO51" s="562"/>
      <c r="AP51" s="562"/>
      <c r="AQ51" s="219"/>
    </row>
    <row r="52" spans="1:135" s="217" customFormat="1" x14ac:dyDescent="0.2">
      <c r="A52" s="220"/>
      <c r="B52" s="216"/>
      <c r="C52" s="216"/>
      <c r="D52" s="293"/>
      <c r="E52" s="140"/>
      <c r="F52" s="212"/>
      <c r="G52" s="212"/>
      <c r="H52" s="212"/>
      <c r="I52" s="544"/>
      <c r="J52" s="544"/>
      <c r="K52" s="544"/>
      <c r="L52" s="281"/>
      <c r="M52" s="281"/>
      <c r="N52" s="281"/>
      <c r="O52" s="281"/>
      <c r="P52" s="281"/>
      <c r="Q52" s="281"/>
      <c r="R52" s="281"/>
      <c r="S52" s="281"/>
      <c r="T52" s="281"/>
      <c r="U52" s="281"/>
      <c r="V52" s="281"/>
      <c r="W52" s="282"/>
      <c r="X52" s="564"/>
      <c r="Y52" s="561"/>
      <c r="Z52" s="561"/>
      <c r="AA52" s="561"/>
      <c r="AB52" s="561"/>
      <c r="AC52" s="561"/>
      <c r="AD52" s="562"/>
      <c r="AE52" s="562"/>
      <c r="AF52" s="562"/>
      <c r="AG52" s="562"/>
      <c r="AH52" s="562"/>
      <c r="AI52" s="562"/>
      <c r="AJ52" s="562"/>
      <c r="AK52" s="562"/>
      <c r="AL52" s="562"/>
      <c r="AM52" s="562"/>
      <c r="AN52" s="562"/>
      <c r="AO52" s="562"/>
      <c r="AP52" s="562"/>
      <c r="AQ52" s="219"/>
    </row>
    <row r="53" spans="1:135" s="217" customFormat="1" x14ac:dyDescent="0.2">
      <c r="A53" s="220"/>
      <c r="B53" s="216"/>
      <c r="C53" s="216"/>
      <c r="D53" s="293"/>
      <c r="E53" s="140"/>
      <c r="F53" s="212"/>
      <c r="G53" s="212"/>
      <c r="H53" s="212"/>
      <c r="I53" s="544"/>
      <c r="J53" s="544"/>
      <c r="K53" s="544"/>
      <c r="L53" s="281"/>
      <c r="M53" s="281"/>
      <c r="N53" s="281"/>
      <c r="O53" s="281"/>
      <c r="P53" s="281"/>
      <c r="Q53" s="281"/>
      <c r="R53" s="281"/>
      <c r="S53" s="281"/>
      <c r="T53" s="281"/>
      <c r="U53" s="281"/>
      <c r="V53" s="281"/>
      <c r="W53" s="282"/>
      <c r="X53" s="564"/>
      <c r="Y53" s="561"/>
      <c r="Z53" s="561"/>
      <c r="AA53" s="561"/>
      <c r="AB53" s="561"/>
      <c r="AC53" s="561"/>
      <c r="AD53" s="562"/>
      <c r="AE53" s="562"/>
      <c r="AF53" s="562"/>
      <c r="AG53" s="562"/>
      <c r="AH53" s="562"/>
      <c r="AI53" s="562"/>
      <c r="AJ53" s="562"/>
      <c r="AK53" s="562"/>
      <c r="AL53" s="562"/>
      <c r="AM53" s="562"/>
      <c r="AN53" s="562"/>
      <c r="AO53" s="562"/>
      <c r="AP53" s="562"/>
      <c r="AQ53" s="219"/>
    </row>
    <row r="54" spans="1:135" s="217" customFormat="1" x14ac:dyDescent="0.2">
      <c r="A54" s="220"/>
      <c r="B54" s="216"/>
      <c r="C54" s="216"/>
      <c r="D54" s="293"/>
      <c r="E54" s="140"/>
      <c r="F54" s="212"/>
      <c r="G54" s="212"/>
      <c r="H54" s="212"/>
      <c r="I54" s="544"/>
      <c r="J54" s="544"/>
      <c r="K54" s="544"/>
      <c r="L54" s="281"/>
      <c r="M54" s="281"/>
      <c r="N54" s="281"/>
      <c r="O54" s="281"/>
      <c r="P54" s="281"/>
      <c r="Q54" s="281"/>
      <c r="R54" s="281"/>
      <c r="S54" s="281"/>
      <c r="T54" s="281"/>
      <c r="U54" s="281"/>
      <c r="V54" s="281"/>
      <c r="W54" s="282"/>
      <c r="X54" s="564"/>
      <c r="Y54" s="561"/>
      <c r="Z54" s="561"/>
      <c r="AA54" s="561"/>
      <c r="AB54" s="561"/>
      <c r="AC54" s="561"/>
      <c r="AD54" s="562"/>
      <c r="AE54" s="562"/>
      <c r="AF54" s="562"/>
      <c r="AG54" s="562"/>
      <c r="AH54" s="562"/>
      <c r="AI54" s="562"/>
      <c r="AJ54" s="562"/>
      <c r="AK54" s="562"/>
      <c r="AL54" s="562"/>
      <c r="AM54" s="562"/>
      <c r="AN54" s="562"/>
      <c r="AO54" s="562"/>
      <c r="AP54" s="562"/>
      <c r="AQ54" s="219"/>
    </row>
    <row r="55" spans="1:135" s="217" customFormat="1" x14ac:dyDescent="0.2">
      <c r="A55" s="220"/>
      <c r="B55" s="216"/>
      <c r="C55" s="233"/>
      <c r="D55" s="293"/>
      <c r="E55" s="140"/>
      <c r="F55" s="212"/>
      <c r="G55" s="212"/>
      <c r="H55" s="212"/>
      <c r="I55" s="544"/>
      <c r="J55" s="544"/>
      <c r="K55" s="544"/>
      <c r="L55" s="281"/>
      <c r="M55" s="281"/>
      <c r="N55" s="281"/>
      <c r="O55" s="281"/>
      <c r="P55" s="281"/>
      <c r="Q55" s="281"/>
      <c r="R55" s="281"/>
      <c r="S55" s="281"/>
      <c r="T55" s="281"/>
      <c r="U55" s="281"/>
      <c r="V55" s="281"/>
      <c r="W55" s="282"/>
      <c r="X55" s="564"/>
      <c r="Y55" s="561"/>
      <c r="Z55" s="561"/>
      <c r="AA55" s="561"/>
      <c r="AB55" s="561"/>
      <c r="AC55" s="561"/>
      <c r="AD55" s="562"/>
      <c r="AE55" s="562"/>
      <c r="AF55" s="562"/>
      <c r="AG55" s="562"/>
      <c r="AH55" s="562"/>
      <c r="AI55" s="562"/>
      <c r="AJ55" s="562"/>
      <c r="AK55" s="562"/>
      <c r="AL55" s="562"/>
      <c r="AM55" s="562"/>
      <c r="AN55" s="562"/>
      <c r="AO55" s="562"/>
      <c r="AP55" s="562"/>
      <c r="AQ55" s="219"/>
    </row>
    <row r="56" spans="1:135" s="247" customFormat="1" x14ac:dyDescent="0.2">
      <c r="A56" s="913" t="s">
        <v>1102</v>
      </c>
      <c r="B56" s="913"/>
      <c r="C56" s="913"/>
      <c r="D56" s="913"/>
      <c r="E56" s="913"/>
      <c r="F56" s="913"/>
      <c r="G56" s="913"/>
      <c r="H56" s="913"/>
      <c r="I56" s="913"/>
      <c r="J56" s="913"/>
      <c r="K56" s="542"/>
      <c r="L56" s="246">
        <f>SUM(L51:L55)</f>
        <v>0</v>
      </c>
      <c r="M56" s="246">
        <f t="shared" ref="M56:V56" si="2">SUM(M51:M55)</f>
        <v>0</v>
      </c>
      <c r="N56" s="246">
        <f t="shared" si="2"/>
        <v>0</v>
      </c>
      <c r="O56" s="246">
        <f t="shared" si="2"/>
        <v>0</v>
      </c>
      <c r="P56" s="246">
        <f t="shared" si="2"/>
        <v>0</v>
      </c>
      <c r="Q56" s="246"/>
      <c r="R56" s="246"/>
      <c r="S56" s="246"/>
      <c r="T56" s="246">
        <v>0</v>
      </c>
      <c r="U56" s="246">
        <f t="shared" si="2"/>
        <v>0</v>
      </c>
      <c r="V56" s="246">
        <f t="shared" si="2"/>
        <v>0</v>
      </c>
      <c r="W56" s="274">
        <f>SUM(W51:W55)</f>
        <v>0</v>
      </c>
      <c r="X56" s="564"/>
      <c r="Y56" s="557"/>
      <c r="Z56" s="557"/>
      <c r="AA56" s="557"/>
      <c r="AB56" s="557"/>
      <c r="AC56" s="557"/>
      <c r="AD56" s="565"/>
      <c r="AE56" s="565"/>
      <c r="AF56" s="565"/>
      <c r="AG56" s="565"/>
      <c r="AH56" s="565"/>
      <c r="AI56" s="565"/>
      <c r="AJ56" s="565"/>
      <c r="AK56" s="565"/>
      <c r="AL56" s="565"/>
      <c r="AM56" s="565"/>
      <c r="AN56" s="565"/>
      <c r="AO56" s="565"/>
      <c r="AP56" s="565"/>
    </row>
    <row r="57" spans="1:135" s="247" customFormat="1" ht="10.5" x14ac:dyDescent="0.15">
      <c r="A57" s="913" t="s">
        <v>1103</v>
      </c>
      <c r="B57" s="913"/>
      <c r="C57" s="913"/>
      <c r="D57" s="913"/>
      <c r="E57" s="913"/>
      <c r="F57" s="913"/>
      <c r="G57" s="913"/>
      <c r="H57" s="913"/>
      <c r="I57" s="913"/>
      <c r="J57" s="913"/>
      <c r="K57" s="535">
        <f>K43</f>
        <v>1609408.6264158431</v>
      </c>
      <c r="L57" s="535">
        <f t="shared" ref="L57:AL57" si="3">L56+L45+L43+L28</f>
        <v>1047492.69</v>
      </c>
      <c r="M57" s="535">
        <f t="shared" si="3"/>
        <v>0</v>
      </c>
      <c r="N57" s="535">
        <f t="shared" si="3"/>
        <v>0</v>
      </c>
      <c r="O57" s="535">
        <f t="shared" si="3"/>
        <v>51206.905322320003</v>
      </c>
      <c r="P57" s="535">
        <f t="shared" si="3"/>
        <v>43194.592004100006</v>
      </c>
      <c r="Q57" s="566">
        <f t="shared" si="3"/>
        <v>33334.73221074872</v>
      </c>
      <c r="R57" s="535">
        <f t="shared" si="3"/>
        <v>456289.28228452418</v>
      </c>
      <c r="S57" s="535">
        <f t="shared" si="3"/>
        <v>61821.075479287974</v>
      </c>
      <c r="T57" s="535">
        <f t="shared" si="3"/>
        <v>37510.306538250668</v>
      </c>
      <c r="U57" s="535">
        <f t="shared" si="3"/>
        <v>39273.290945548448</v>
      </c>
      <c r="V57" s="535">
        <f t="shared" si="3"/>
        <v>41119.135619989196</v>
      </c>
      <c r="W57" s="535">
        <f t="shared" si="3"/>
        <v>43051.734994128718</v>
      </c>
      <c r="X57" s="535">
        <f t="shared" si="3"/>
        <v>45075.166538852762</v>
      </c>
      <c r="Y57" s="535">
        <f t="shared" si="3"/>
        <v>51595.779366178838</v>
      </c>
      <c r="Z57" s="535">
        <f t="shared" si="3"/>
        <v>60640.503236389239</v>
      </c>
      <c r="AA57" s="535">
        <f t="shared" si="3"/>
        <v>51734.15798849953</v>
      </c>
      <c r="AB57" s="535">
        <f t="shared" si="3"/>
        <v>57794.643413959013</v>
      </c>
      <c r="AC57" s="535">
        <f t="shared" si="3"/>
        <v>56711.449594415084</v>
      </c>
      <c r="AD57" s="535">
        <f t="shared" si="3"/>
        <v>59376.887725352579</v>
      </c>
      <c r="AE57" s="535">
        <f t="shared" si="3"/>
        <v>62167.601448444148</v>
      </c>
      <c r="AF57" s="535">
        <f t="shared" si="3"/>
        <v>65089.478716521015</v>
      </c>
      <c r="AG57" s="535">
        <f t="shared" si="3"/>
        <v>68148.684216197507</v>
      </c>
      <c r="AH57" s="535">
        <f t="shared" si="3"/>
        <v>71351.672374358779</v>
      </c>
      <c r="AI57" s="535">
        <f t="shared" si="3"/>
        <v>74705.200975953645</v>
      </c>
      <c r="AJ57" s="535">
        <f t="shared" si="3"/>
        <v>78216.345421823455</v>
      </c>
      <c r="AK57" s="535">
        <f t="shared" si="3"/>
        <v>0</v>
      </c>
      <c r="AL57" s="535">
        <f t="shared" si="3"/>
        <v>0</v>
      </c>
      <c r="AM57" s="565"/>
      <c r="AN57" s="565"/>
      <c r="AO57" s="565"/>
      <c r="AP57" s="565"/>
    </row>
    <row r="58" spans="1:135" s="248" customFormat="1" x14ac:dyDescent="0.3">
      <c r="A58" s="907"/>
      <c r="B58" s="908"/>
      <c r="C58" s="908"/>
      <c r="D58" s="908"/>
      <c r="E58" s="908"/>
      <c r="F58" s="908"/>
      <c r="G58" s="908"/>
      <c r="H58" s="908"/>
      <c r="I58" s="908"/>
      <c r="J58" s="908"/>
      <c r="K58" s="908"/>
      <c r="L58" s="908"/>
      <c r="M58" s="908"/>
      <c r="N58" s="908"/>
      <c r="O58" s="908"/>
      <c r="P58" s="908"/>
      <c r="Q58" s="908"/>
      <c r="R58" s="908"/>
      <c r="S58" s="908"/>
      <c r="T58" s="908"/>
      <c r="U58" s="908"/>
      <c r="V58" s="908"/>
      <c r="W58" s="908"/>
      <c r="X58" s="556"/>
      <c r="Y58" s="557"/>
      <c r="Z58" s="557"/>
      <c r="AA58" s="557"/>
      <c r="AB58" s="557"/>
      <c r="AC58" s="557"/>
      <c r="AD58" s="567"/>
      <c r="AE58" s="567"/>
      <c r="AF58" s="567"/>
      <c r="AG58" s="567"/>
      <c r="AH58" s="567"/>
      <c r="AI58" s="567"/>
      <c r="AJ58" s="567"/>
      <c r="AK58" s="567"/>
      <c r="AL58" s="567"/>
      <c r="AM58" s="567"/>
      <c r="AN58" s="567"/>
      <c r="AO58" s="567"/>
      <c r="AP58" s="567"/>
      <c r="AQ58" s="205"/>
    </row>
    <row r="59" spans="1:135" s="248" customFormat="1" ht="11.25" x14ac:dyDescent="0.2">
      <c r="A59" s="609"/>
      <c r="B59" s="610"/>
      <c r="C59" s="610"/>
      <c r="D59" s="610"/>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610"/>
      <c r="AC59" s="610"/>
      <c r="AD59" s="610"/>
      <c r="AE59" s="610"/>
      <c r="AF59" s="610"/>
      <c r="AG59" s="610"/>
      <c r="AH59" s="610"/>
      <c r="AI59" s="610"/>
      <c r="AJ59" s="610"/>
      <c r="AK59" s="610"/>
      <c r="AL59" s="610"/>
      <c r="AM59" s="611"/>
      <c r="AN59" s="611"/>
      <c r="AO59" s="611"/>
      <c r="AP59" s="611"/>
      <c r="AQ59" s="205"/>
    </row>
    <row r="60" spans="1:135" ht="18" x14ac:dyDescent="0.2">
      <c r="C60" s="251"/>
      <c r="D60" s="295"/>
      <c r="E60" s="251"/>
      <c r="F60" s="251"/>
      <c r="J60" s="252" t="str">
        <f>'Ф 2 ИП (С)'!J263:M263</f>
        <v xml:space="preserve">И.о. генерального директора  ООО"Газпром теплоэнерго МО"                                                                      А.В. Кутенко                                      </v>
      </c>
      <c r="K60" s="252"/>
      <c r="M60" s="251"/>
      <c r="N60" s="251"/>
      <c r="O60" s="251"/>
      <c r="V60" s="253"/>
      <c r="W60" s="254"/>
      <c r="X60" s="568"/>
      <c r="Y60" s="251"/>
      <c r="Z60" s="251"/>
      <c r="AA60" s="251"/>
      <c r="AB60" s="251"/>
      <c r="AC60" s="251"/>
      <c r="AD60" s="251"/>
      <c r="AE60" s="251"/>
      <c r="AF60" s="251"/>
      <c r="AG60" s="251"/>
      <c r="AH60" s="251"/>
      <c r="AI60" s="251"/>
      <c r="AJ60" s="251"/>
      <c r="AK60" s="251"/>
      <c r="AL60" s="251"/>
      <c r="AM60" s="251"/>
      <c r="AN60" s="251"/>
      <c r="AO60" s="251"/>
      <c r="AP60" s="251"/>
      <c r="AQ60" s="251"/>
      <c r="AR60" s="255"/>
      <c r="AS60" s="255"/>
      <c r="AT60" s="255"/>
      <c r="AU60" s="255"/>
      <c r="AV60" s="255"/>
      <c r="AW60" s="255"/>
      <c r="AX60" s="255"/>
      <c r="AY60" s="255"/>
      <c r="AZ60" s="255"/>
      <c r="BA60" s="255"/>
      <c r="BB60" s="255"/>
      <c r="BC60" s="255"/>
      <c r="BD60" s="255"/>
      <c r="BE60" s="255"/>
      <c r="BF60" s="255"/>
      <c r="BG60" s="255"/>
      <c r="BH60" s="255"/>
      <c r="BI60" s="255"/>
      <c r="BJ60" s="255"/>
      <c r="BK60" s="255"/>
      <c r="BL60" s="255"/>
      <c r="BM60" s="255"/>
      <c r="BN60" s="255"/>
      <c r="BO60" s="255"/>
      <c r="BP60" s="255"/>
      <c r="BQ60" s="255"/>
      <c r="BR60" s="255"/>
      <c r="BS60" s="255"/>
      <c r="BT60" s="255"/>
      <c r="BU60" s="255"/>
      <c r="BV60" s="255"/>
      <c r="BW60" s="255"/>
      <c r="BX60" s="255"/>
      <c r="BY60" s="255"/>
      <c r="BZ60" s="255"/>
      <c r="CA60" s="255"/>
      <c r="CB60" s="255"/>
      <c r="CC60" s="255"/>
      <c r="CD60" s="255"/>
      <c r="CE60" s="255"/>
      <c r="CF60" s="255"/>
      <c r="CG60" s="255"/>
      <c r="CH60" s="255"/>
      <c r="CI60" s="255"/>
      <c r="CJ60" s="255"/>
      <c r="CK60" s="255"/>
      <c r="CL60" s="255"/>
      <c r="CM60" s="255"/>
      <c r="CN60" s="255"/>
      <c r="CO60" s="255"/>
      <c r="CP60" s="255"/>
      <c r="CQ60" s="255"/>
      <c r="CR60" s="255"/>
      <c r="CS60" s="255"/>
      <c r="CT60" s="255"/>
      <c r="CU60" s="255"/>
      <c r="CV60" s="255"/>
      <c r="CW60" s="255"/>
      <c r="CX60" s="255"/>
      <c r="CY60" s="255"/>
      <c r="CZ60" s="255"/>
      <c r="DA60" s="255"/>
      <c r="DB60" s="255"/>
      <c r="DC60" s="255"/>
      <c r="DD60" s="255"/>
      <c r="DE60" s="255"/>
      <c r="DF60" s="255"/>
      <c r="DG60" s="255"/>
      <c r="DH60" s="255"/>
      <c r="DI60" s="255"/>
      <c r="DJ60" s="255"/>
      <c r="DK60" s="255"/>
      <c r="DL60" s="255"/>
      <c r="DM60" s="255"/>
      <c r="DN60" s="255"/>
      <c r="DO60" s="255"/>
      <c r="DP60" s="255"/>
      <c r="DQ60" s="255"/>
      <c r="DR60" s="255"/>
      <c r="DS60" s="255"/>
      <c r="DT60" s="255"/>
      <c r="DU60" s="255"/>
      <c r="DV60" s="255"/>
      <c r="DW60" s="255"/>
      <c r="DX60" s="255"/>
      <c r="DY60" s="255"/>
      <c r="DZ60" s="256"/>
      <c r="EA60" s="256"/>
      <c r="EB60" s="256"/>
      <c r="EC60" s="256"/>
      <c r="ED60" s="256"/>
      <c r="EE60" s="256"/>
    </row>
    <row r="61" spans="1:135" x14ac:dyDescent="0.3">
      <c r="L61" s="218" t="s">
        <v>1</v>
      </c>
      <c r="O61" s="218"/>
      <c r="U61" s="203"/>
    </row>
    <row r="63" spans="1:135" x14ac:dyDescent="0.3">
      <c r="J63" s="258"/>
      <c r="K63" s="258"/>
      <c r="L63" s="258"/>
      <c r="M63" s="258"/>
      <c r="N63" s="258"/>
      <c r="O63" s="258"/>
      <c r="P63" s="258"/>
      <c r="Q63" s="258"/>
      <c r="R63" s="258"/>
      <c r="S63" s="258"/>
      <c r="T63" s="258"/>
      <c r="U63" s="258"/>
    </row>
    <row r="64" spans="1:135" x14ac:dyDescent="0.3">
      <c r="E64" s="906"/>
      <c r="F64" s="906"/>
      <c r="G64" s="259"/>
      <c r="J64" s="258"/>
      <c r="K64" s="260"/>
      <c r="L64" s="260"/>
      <c r="M64" s="260"/>
      <c r="N64" s="260"/>
      <c r="O64" s="260"/>
      <c r="P64" s="260"/>
      <c r="Q64" s="260"/>
      <c r="R64" s="260"/>
      <c r="S64" s="260"/>
      <c r="T64" s="260"/>
      <c r="U64" s="260"/>
    </row>
    <row r="65" spans="1:16152" x14ac:dyDescent="0.3">
      <c r="E65" s="906"/>
      <c r="F65" s="906"/>
      <c r="G65" s="259"/>
      <c r="J65" s="260"/>
      <c r="K65" s="260"/>
      <c r="L65" s="260"/>
      <c r="M65" s="260"/>
      <c r="N65" s="260"/>
      <c r="O65" s="260"/>
      <c r="P65" s="260"/>
      <c r="Q65" s="260"/>
      <c r="R65" s="260"/>
      <c r="S65" s="260"/>
      <c r="T65" s="260"/>
      <c r="U65" s="258"/>
    </row>
    <row r="66" spans="1:16152" x14ac:dyDescent="0.3">
      <c r="E66" s="906"/>
      <c r="F66" s="906"/>
      <c r="G66" s="259"/>
      <c r="J66" s="261"/>
      <c r="K66" s="261"/>
      <c r="L66" s="261"/>
      <c r="M66" s="261"/>
      <c r="N66" s="261"/>
      <c r="O66" s="261"/>
      <c r="P66" s="261"/>
      <c r="Q66" s="261"/>
      <c r="R66" s="261"/>
      <c r="S66" s="261"/>
      <c r="T66" s="261"/>
    </row>
    <row r="67" spans="1:16152" x14ac:dyDescent="0.3">
      <c r="E67" s="906"/>
      <c r="F67" s="906"/>
      <c r="G67" s="259"/>
      <c r="J67" s="261"/>
      <c r="K67" s="261"/>
      <c r="L67" s="261"/>
      <c r="M67" s="261"/>
      <c r="N67" s="261"/>
      <c r="O67" s="261"/>
      <c r="P67" s="261"/>
      <c r="Q67" s="261"/>
      <c r="R67" s="261"/>
      <c r="S67" s="261"/>
      <c r="T67" s="261"/>
    </row>
    <row r="68" spans="1:16152" x14ac:dyDescent="0.3">
      <c r="E68" s="906"/>
      <c r="F68" s="906"/>
      <c r="G68" s="259"/>
    </row>
    <row r="69" spans="1:16152" x14ac:dyDescent="0.3">
      <c r="E69" s="906"/>
      <c r="F69" s="906"/>
      <c r="G69" s="259"/>
      <c r="O69" s="262"/>
      <c r="P69" s="262"/>
      <c r="Q69" s="262"/>
      <c r="R69" s="262"/>
      <c r="S69" s="262"/>
      <c r="T69" s="262"/>
    </row>
    <row r="70" spans="1:16152" x14ac:dyDescent="0.3">
      <c r="E70" s="906"/>
      <c r="F70" s="906"/>
      <c r="G70" s="259"/>
    </row>
    <row r="71" spans="1:16152" x14ac:dyDescent="0.3">
      <c r="E71" s="906"/>
      <c r="F71" s="906"/>
      <c r="G71" s="259"/>
    </row>
    <row r="72" spans="1:16152" x14ac:dyDescent="0.3">
      <c r="E72" s="906"/>
      <c r="F72" s="906"/>
      <c r="G72" s="259"/>
    </row>
    <row r="73" spans="1:16152" x14ac:dyDescent="0.3">
      <c r="E73" s="906"/>
      <c r="F73" s="906"/>
      <c r="G73" s="259"/>
    </row>
    <row r="74" spans="1:16152" x14ac:dyDescent="0.3">
      <c r="E74" s="906"/>
      <c r="F74" s="906"/>
      <c r="G74" s="259"/>
    </row>
    <row r="75" spans="1:16152" s="197" customFormat="1" x14ac:dyDescent="0.3">
      <c r="A75" s="195"/>
      <c r="B75" s="196"/>
      <c r="C75" s="195"/>
      <c r="D75" s="296"/>
      <c r="E75" s="906"/>
      <c r="F75" s="906"/>
      <c r="G75" s="259"/>
      <c r="I75" s="195"/>
      <c r="J75" s="195"/>
      <c r="K75" s="195"/>
      <c r="L75" s="195"/>
      <c r="M75" s="195"/>
      <c r="N75" s="195"/>
      <c r="O75" s="195"/>
      <c r="P75" s="195"/>
      <c r="Q75" s="195"/>
      <c r="R75" s="195"/>
      <c r="S75" s="195"/>
      <c r="T75" s="195"/>
      <c r="U75" s="195"/>
      <c r="V75" s="195"/>
      <c r="W75" s="195"/>
      <c r="X75" s="553"/>
      <c r="Y75" s="195"/>
      <c r="Z75" s="195"/>
      <c r="AA75" s="195"/>
      <c r="AB75" s="195"/>
      <c r="AC75" s="195"/>
      <c r="AD75" s="195"/>
      <c r="AE75" s="195"/>
      <c r="AF75" s="195"/>
      <c r="AG75" s="195"/>
      <c r="AH75" s="195"/>
      <c r="AI75" s="195"/>
      <c r="AJ75" s="195"/>
      <c r="AK75" s="195"/>
      <c r="AL75" s="195"/>
      <c r="AM75" s="195"/>
      <c r="AN75" s="195"/>
      <c r="AO75" s="195"/>
      <c r="AP75" s="195"/>
      <c r="AQ75" s="195"/>
      <c r="AR75" s="195"/>
      <c r="AS75" s="195"/>
      <c r="AT75" s="195"/>
      <c r="AU75" s="195"/>
      <c r="AV75" s="195"/>
      <c r="AW75" s="195"/>
      <c r="AX75" s="195"/>
      <c r="AY75" s="195"/>
      <c r="AZ75" s="195"/>
      <c r="BA75" s="195"/>
      <c r="BB75" s="195"/>
      <c r="BC75" s="195"/>
      <c r="BD75" s="195"/>
      <c r="BE75" s="195"/>
      <c r="BF75" s="195"/>
      <c r="BG75" s="195"/>
      <c r="BH75" s="195"/>
      <c r="BI75" s="195"/>
      <c r="BJ75" s="195"/>
      <c r="BK75" s="195"/>
      <c r="BL75" s="195"/>
      <c r="BM75" s="195"/>
      <c r="BN75" s="195"/>
      <c r="BO75" s="195"/>
      <c r="BP75" s="195"/>
      <c r="BQ75" s="195"/>
      <c r="BR75" s="195"/>
      <c r="BS75" s="195"/>
      <c r="BT75" s="195"/>
      <c r="BU75" s="195"/>
      <c r="BV75" s="195"/>
      <c r="BW75" s="195"/>
      <c r="BX75" s="195"/>
      <c r="BY75" s="195"/>
      <c r="BZ75" s="195"/>
      <c r="CA75" s="195"/>
      <c r="CB75" s="195"/>
      <c r="CC75" s="195"/>
      <c r="CD75" s="195"/>
      <c r="CE75" s="195"/>
      <c r="CF75" s="195"/>
      <c r="CG75" s="195"/>
      <c r="CH75" s="195"/>
      <c r="CI75" s="195"/>
      <c r="CJ75" s="195"/>
      <c r="CK75" s="195"/>
      <c r="CL75" s="195"/>
      <c r="CM75" s="195"/>
      <c r="CN75" s="195"/>
      <c r="CO75" s="195"/>
      <c r="CP75" s="195"/>
      <c r="CQ75" s="195"/>
      <c r="CR75" s="195"/>
      <c r="CS75" s="195"/>
      <c r="CT75" s="195"/>
      <c r="CU75" s="195"/>
      <c r="CV75" s="195"/>
      <c r="CW75" s="195"/>
      <c r="CX75" s="195"/>
      <c r="CY75" s="195"/>
      <c r="CZ75" s="195"/>
      <c r="DA75" s="195"/>
      <c r="DB75" s="195"/>
      <c r="DC75" s="195"/>
      <c r="DD75" s="195"/>
      <c r="DE75" s="195"/>
      <c r="DF75" s="195"/>
      <c r="DG75" s="195"/>
      <c r="DH75" s="195"/>
      <c r="DI75" s="195"/>
      <c r="DJ75" s="195"/>
      <c r="DK75" s="195"/>
      <c r="DL75" s="195"/>
      <c r="DM75" s="195"/>
      <c r="DN75" s="195"/>
      <c r="DO75" s="195"/>
      <c r="DP75" s="195"/>
      <c r="DQ75" s="195"/>
      <c r="DR75" s="195"/>
      <c r="DS75" s="195"/>
      <c r="DT75" s="195"/>
      <c r="DU75" s="195"/>
      <c r="DV75" s="195"/>
      <c r="DW75" s="195"/>
      <c r="DX75" s="195"/>
      <c r="DY75" s="195"/>
      <c r="DZ75" s="195"/>
      <c r="EA75" s="195"/>
      <c r="EB75" s="195"/>
      <c r="EC75" s="195"/>
      <c r="ED75" s="195"/>
      <c r="EE75" s="195"/>
      <c r="EF75" s="195"/>
      <c r="EG75" s="195"/>
      <c r="EH75" s="195"/>
      <c r="EI75" s="195"/>
      <c r="EJ75" s="195"/>
      <c r="EK75" s="195"/>
      <c r="EL75" s="195"/>
      <c r="EM75" s="195"/>
      <c r="EN75" s="195"/>
      <c r="EO75" s="195"/>
      <c r="EP75" s="195"/>
      <c r="EQ75" s="195"/>
      <c r="ER75" s="195"/>
      <c r="ES75" s="195"/>
      <c r="ET75" s="195"/>
      <c r="EU75" s="195"/>
      <c r="EV75" s="195"/>
      <c r="EW75" s="195"/>
      <c r="EX75" s="195"/>
      <c r="EY75" s="195"/>
      <c r="EZ75" s="195"/>
      <c r="FA75" s="195"/>
      <c r="FB75" s="195"/>
      <c r="FC75" s="195"/>
      <c r="FD75" s="195"/>
      <c r="FE75" s="195"/>
      <c r="FF75" s="195"/>
      <c r="FG75" s="195"/>
      <c r="FH75" s="195"/>
      <c r="FI75" s="195"/>
      <c r="FJ75" s="195"/>
      <c r="FK75" s="195"/>
      <c r="FL75" s="195"/>
      <c r="FM75" s="195"/>
      <c r="FN75" s="195"/>
      <c r="FO75" s="195"/>
      <c r="FP75" s="195"/>
      <c r="FQ75" s="195"/>
      <c r="FR75" s="195"/>
      <c r="FS75" s="195"/>
      <c r="FT75" s="195"/>
      <c r="FU75" s="195"/>
      <c r="FV75" s="195"/>
      <c r="FW75" s="195"/>
      <c r="FX75" s="195"/>
      <c r="FY75" s="195"/>
      <c r="FZ75" s="195"/>
      <c r="GA75" s="195"/>
      <c r="GB75" s="195"/>
      <c r="GC75" s="195"/>
      <c r="GD75" s="195"/>
      <c r="GE75" s="195"/>
      <c r="GF75" s="195"/>
      <c r="GG75" s="195"/>
      <c r="GH75" s="195"/>
      <c r="GI75" s="195"/>
      <c r="GJ75" s="195"/>
      <c r="GK75" s="195"/>
      <c r="GL75" s="195"/>
      <c r="GM75" s="195"/>
      <c r="GN75" s="195"/>
      <c r="GO75" s="195"/>
      <c r="GP75" s="195"/>
      <c r="GQ75" s="195"/>
      <c r="GR75" s="195"/>
      <c r="GS75" s="195"/>
      <c r="GT75" s="195"/>
      <c r="GU75" s="195"/>
      <c r="GV75" s="195"/>
      <c r="GW75" s="195"/>
      <c r="GX75" s="195"/>
      <c r="GY75" s="195"/>
      <c r="GZ75" s="195"/>
      <c r="HA75" s="195"/>
      <c r="HB75" s="195"/>
      <c r="HC75" s="195"/>
      <c r="HD75" s="195"/>
      <c r="HE75" s="195"/>
      <c r="HF75" s="195"/>
      <c r="HG75" s="195"/>
      <c r="HH75" s="195"/>
      <c r="HI75" s="195"/>
      <c r="HJ75" s="195"/>
      <c r="HK75" s="195"/>
      <c r="HL75" s="195"/>
      <c r="HM75" s="195"/>
      <c r="HN75" s="195"/>
      <c r="HO75" s="195"/>
      <c r="HP75" s="195"/>
      <c r="HQ75" s="195"/>
      <c r="HR75" s="195"/>
      <c r="HS75" s="195"/>
      <c r="HT75" s="195"/>
      <c r="HU75" s="195"/>
      <c r="HV75" s="195"/>
      <c r="HW75" s="195"/>
      <c r="HX75" s="195"/>
      <c r="HY75" s="195"/>
      <c r="HZ75" s="195"/>
      <c r="IA75" s="195"/>
      <c r="IB75" s="195"/>
      <c r="IC75" s="195"/>
      <c r="ID75" s="195"/>
      <c r="IE75" s="195"/>
      <c r="IF75" s="195"/>
      <c r="IG75" s="195"/>
      <c r="IH75" s="195"/>
      <c r="II75" s="195"/>
      <c r="IJ75" s="195"/>
      <c r="IK75" s="195"/>
      <c r="IL75" s="195"/>
      <c r="IM75" s="195"/>
      <c r="IN75" s="195"/>
      <c r="IO75" s="195"/>
      <c r="IP75" s="195"/>
      <c r="IQ75" s="195"/>
      <c r="IR75" s="195"/>
      <c r="IS75" s="195"/>
      <c r="IT75" s="195"/>
      <c r="IU75" s="195"/>
      <c r="IV75" s="195"/>
      <c r="IW75" s="195"/>
      <c r="IX75" s="195"/>
      <c r="IY75" s="195"/>
      <c r="IZ75" s="195"/>
      <c r="JA75" s="195"/>
      <c r="JB75" s="195"/>
      <c r="JC75" s="195"/>
      <c r="JD75" s="195"/>
      <c r="JE75" s="195"/>
      <c r="JF75" s="195"/>
      <c r="JG75" s="195"/>
      <c r="JH75" s="195"/>
      <c r="JI75" s="195"/>
      <c r="JJ75" s="195"/>
      <c r="JK75" s="195"/>
      <c r="JL75" s="195"/>
      <c r="JM75" s="195"/>
      <c r="JN75" s="195"/>
      <c r="JO75" s="195"/>
      <c r="JP75" s="195"/>
      <c r="JQ75" s="195"/>
      <c r="JR75" s="195"/>
      <c r="JS75" s="195"/>
      <c r="JT75" s="195"/>
      <c r="JU75" s="195"/>
      <c r="JV75" s="195"/>
      <c r="JW75" s="195"/>
      <c r="JX75" s="195"/>
      <c r="JY75" s="195"/>
      <c r="JZ75" s="195"/>
      <c r="KA75" s="195"/>
      <c r="KB75" s="195"/>
      <c r="KC75" s="195"/>
      <c r="KD75" s="195"/>
      <c r="KE75" s="195"/>
      <c r="KF75" s="195"/>
      <c r="KG75" s="195"/>
      <c r="KH75" s="195"/>
      <c r="KI75" s="195"/>
      <c r="KJ75" s="195"/>
      <c r="KK75" s="195"/>
      <c r="KL75" s="195"/>
      <c r="KM75" s="195"/>
      <c r="KN75" s="195"/>
      <c r="KO75" s="195"/>
      <c r="KP75" s="195"/>
      <c r="KQ75" s="195"/>
      <c r="KR75" s="195"/>
      <c r="KS75" s="195"/>
      <c r="KT75" s="195"/>
      <c r="KU75" s="195"/>
      <c r="KV75" s="195"/>
      <c r="KW75" s="195"/>
      <c r="KX75" s="195"/>
      <c r="KY75" s="195"/>
      <c r="KZ75" s="195"/>
      <c r="LA75" s="195"/>
      <c r="LB75" s="195"/>
      <c r="LC75" s="195"/>
      <c r="LD75" s="195"/>
      <c r="LE75" s="195"/>
      <c r="LF75" s="195"/>
      <c r="LG75" s="195"/>
      <c r="LH75" s="195"/>
      <c r="LI75" s="195"/>
      <c r="LJ75" s="195"/>
      <c r="LK75" s="195"/>
      <c r="LL75" s="195"/>
      <c r="LM75" s="195"/>
      <c r="LN75" s="195"/>
      <c r="LO75" s="195"/>
      <c r="LP75" s="195"/>
      <c r="LQ75" s="195"/>
      <c r="LR75" s="195"/>
      <c r="LS75" s="195"/>
      <c r="LT75" s="195"/>
      <c r="LU75" s="195"/>
      <c r="LV75" s="195"/>
      <c r="LW75" s="195"/>
      <c r="LX75" s="195"/>
      <c r="LY75" s="195"/>
      <c r="LZ75" s="195"/>
      <c r="MA75" s="195"/>
      <c r="MB75" s="195"/>
      <c r="MC75" s="195"/>
      <c r="MD75" s="195"/>
      <c r="ME75" s="195"/>
      <c r="MF75" s="195"/>
      <c r="MG75" s="195"/>
      <c r="MH75" s="195"/>
      <c r="MI75" s="195"/>
      <c r="MJ75" s="195"/>
      <c r="MK75" s="195"/>
      <c r="ML75" s="195"/>
      <c r="MM75" s="195"/>
      <c r="MN75" s="195"/>
      <c r="MO75" s="195"/>
      <c r="MP75" s="195"/>
      <c r="MQ75" s="195"/>
      <c r="MR75" s="195"/>
      <c r="MS75" s="195"/>
      <c r="MT75" s="195"/>
      <c r="MU75" s="195"/>
      <c r="MV75" s="195"/>
      <c r="MW75" s="195"/>
      <c r="MX75" s="195"/>
      <c r="MY75" s="195"/>
      <c r="MZ75" s="195"/>
      <c r="NA75" s="195"/>
      <c r="NB75" s="195"/>
      <c r="NC75" s="195"/>
      <c r="ND75" s="195"/>
      <c r="NE75" s="195"/>
      <c r="NF75" s="195"/>
      <c r="NG75" s="195"/>
      <c r="NH75" s="195"/>
      <c r="NI75" s="195"/>
      <c r="NJ75" s="195"/>
      <c r="NK75" s="195"/>
      <c r="NL75" s="195"/>
      <c r="NM75" s="195"/>
      <c r="NN75" s="195"/>
      <c r="NO75" s="195"/>
      <c r="NP75" s="195"/>
      <c r="NQ75" s="195"/>
      <c r="NR75" s="195"/>
      <c r="NS75" s="195"/>
      <c r="NT75" s="195"/>
      <c r="NU75" s="195"/>
      <c r="NV75" s="195"/>
      <c r="NW75" s="195"/>
      <c r="NX75" s="195"/>
      <c r="NY75" s="195"/>
      <c r="NZ75" s="195"/>
      <c r="OA75" s="195"/>
      <c r="OB75" s="195"/>
      <c r="OC75" s="195"/>
      <c r="OD75" s="195"/>
      <c r="OE75" s="195"/>
      <c r="OF75" s="195"/>
      <c r="OG75" s="195"/>
      <c r="OH75" s="195"/>
      <c r="OI75" s="195"/>
      <c r="OJ75" s="195"/>
      <c r="OK75" s="195"/>
      <c r="OL75" s="195"/>
      <c r="OM75" s="195"/>
      <c r="ON75" s="195"/>
      <c r="OO75" s="195"/>
      <c r="OP75" s="195"/>
      <c r="OQ75" s="195"/>
      <c r="OR75" s="195"/>
      <c r="OS75" s="195"/>
      <c r="OT75" s="195"/>
      <c r="OU75" s="195"/>
      <c r="OV75" s="195"/>
      <c r="OW75" s="195"/>
      <c r="OX75" s="195"/>
      <c r="OY75" s="195"/>
      <c r="OZ75" s="195"/>
      <c r="PA75" s="195"/>
      <c r="PB75" s="195"/>
      <c r="PC75" s="195"/>
      <c r="PD75" s="195"/>
      <c r="PE75" s="195"/>
      <c r="PF75" s="195"/>
      <c r="PG75" s="195"/>
      <c r="PH75" s="195"/>
      <c r="PI75" s="195"/>
      <c r="PJ75" s="195"/>
      <c r="PK75" s="195"/>
      <c r="PL75" s="195"/>
      <c r="PM75" s="195"/>
      <c r="PN75" s="195"/>
      <c r="PO75" s="195"/>
      <c r="PP75" s="195"/>
      <c r="PQ75" s="195"/>
      <c r="PR75" s="195"/>
      <c r="PS75" s="195"/>
      <c r="PT75" s="195"/>
      <c r="PU75" s="195"/>
      <c r="PV75" s="195"/>
      <c r="PW75" s="195"/>
      <c r="PX75" s="195"/>
      <c r="PY75" s="195"/>
      <c r="PZ75" s="195"/>
      <c r="QA75" s="195"/>
      <c r="QB75" s="195"/>
      <c r="QC75" s="195"/>
      <c r="QD75" s="195"/>
      <c r="QE75" s="195"/>
      <c r="QF75" s="195"/>
      <c r="QG75" s="195"/>
      <c r="QH75" s="195"/>
      <c r="QI75" s="195"/>
      <c r="QJ75" s="195"/>
      <c r="QK75" s="195"/>
      <c r="QL75" s="195"/>
      <c r="QM75" s="195"/>
      <c r="QN75" s="195"/>
      <c r="QO75" s="195"/>
      <c r="QP75" s="195"/>
      <c r="QQ75" s="195"/>
      <c r="QR75" s="195"/>
      <c r="QS75" s="195"/>
      <c r="QT75" s="195"/>
      <c r="QU75" s="195"/>
      <c r="QV75" s="195"/>
      <c r="QW75" s="195"/>
      <c r="QX75" s="195"/>
      <c r="QY75" s="195"/>
      <c r="QZ75" s="195"/>
      <c r="RA75" s="195"/>
      <c r="RB75" s="195"/>
      <c r="RC75" s="195"/>
      <c r="RD75" s="195"/>
      <c r="RE75" s="195"/>
      <c r="RF75" s="195"/>
      <c r="RG75" s="195"/>
      <c r="RH75" s="195"/>
      <c r="RI75" s="195"/>
      <c r="RJ75" s="195"/>
      <c r="RK75" s="195"/>
      <c r="RL75" s="195"/>
      <c r="RM75" s="195"/>
      <c r="RN75" s="195"/>
      <c r="RO75" s="195"/>
      <c r="RP75" s="195"/>
      <c r="RQ75" s="195"/>
      <c r="RR75" s="195"/>
      <c r="RS75" s="195"/>
      <c r="RT75" s="195"/>
      <c r="RU75" s="195"/>
      <c r="RV75" s="195"/>
      <c r="RW75" s="195"/>
      <c r="RX75" s="195"/>
      <c r="RY75" s="195"/>
      <c r="RZ75" s="195"/>
      <c r="SA75" s="195"/>
      <c r="SB75" s="195"/>
      <c r="SC75" s="195"/>
      <c r="SD75" s="195"/>
      <c r="SE75" s="195"/>
      <c r="SF75" s="195"/>
      <c r="SG75" s="195"/>
      <c r="SH75" s="195"/>
      <c r="SI75" s="195"/>
      <c r="SJ75" s="195"/>
      <c r="SK75" s="195"/>
      <c r="SL75" s="195"/>
      <c r="SM75" s="195"/>
      <c r="SN75" s="195"/>
      <c r="SO75" s="195"/>
      <c r="SP75" s="195"/>
      <c r="SQ75" s="195"/>
      <c r="SR75" s="195"/>
      <c r="SS75" s="195"/>
      <c r="ST75" s="195"/>
      <c r="SU75" s="195"/>
      <c r="SV75" s="195"/>
      <c r="SW75" s="195"/>
      <c r="SX75" s="195"/>
      <c r="SY75" s="195"/>
      <c r="SZ75" s="195"/>
      <c r="TA75" s="195"/>
      <c r="TB75" s="195"/>
      <c r="TC75" s="195"/>
      <c r="TD75" s="195"/>
      <c r="TE75" s="195"/>
      <c r="TF75" s="195"/>
      <c r="TG75" s="195"/>
      <c r="TH75" s="195"/>
      <c r="TI75" s="195"/>
      <c r="TJ75" s="195"/>
      <c r="TK75" s="195"/>
      <c r="TL75" s="195"/>
      <c r="TM75" s="195"/>
      <c r="TN75" s="195"/>
      <c r="TO75" s="195"/>
      <c r="TP75" s="195"/>
      <c r="TQ75" s="195"/>
      <c r="TR75" s="195"/>
      <c r="TS75" s="195"/>
      <c r="TT75" s="195"/>
      <c r="TU75" s="195"/>
      <c r="TV75" s="195"/>
      <c r="TW75" s="195"/>
      <c r="TX75" s="195"/>
      <c r="TY75" s="195"/>
      <c r="TZ75" s="195"/>
      <c r="UA75" s="195"/>
      <c r="UB75" s="195"/>
      <c r="UC75" s="195"/>
      <c r="UD75" s="195"/>
      <c r="UE75" s="195"/>
      <c r="UF75" s="195"/>
      <c r="UG75" s="195"/>
      <c r="UH75" s="195"/>
      <c r="UI75" s="195"/>
      <c r="UJ75" s="195"/>
      <c r="UK75" s="195"/>
      <c r="UL75" s="195"/>
      <c r="UM75" s="195"/>
      <c r="UN75" s="195"/>
      <c r="UO75" s="195"/>
      <c r="UP75" s="195"/>
      <c r="UQ75" s="195"/>
      <c r="UR75" s="195"/>
      <c r="US75" s="195"/>
      <c r="UT75" s="195"/>
      <c r="UU75" s="195"/>
      <c r="UV75" s="195"/>
      <c r="UW75" s="195"/>
      <c r="UX75" s="195"/>
      <c r="UY75" s="195"/>
      <c r="UZ75" s="195"/>
      <c r="VA75" s="195"/>
      <c r="VB75" s="195"/>
      <c r="VC75" s="195"/>
      <c r="VD75" s="195"/>
      <c r="VE75" s="195"/>
      <c r="VF75" s="195"/>
      <c r="VG75" s="195"/>
      <c r="VH75" s="195"/>
      <c r="VI75" s="195"/>
      <c r="VJ75" s="195"/>
      <c r="VK75" s="195"/>
      <c r="VL75" s="195"/>
      <c r="VM75" s="195"/>
      <c r="VN75" s="195"/>
      <c r="VO75" s="195"/>
      <c r="VP75" s="195"/>
      <c r="VQ75" s="195"/>
      <c r="VR75" s="195"/>
      <c r="VS75" s="195"/>
      <c r="VT75" s="195"/>
      <c r="VU75" s="195"/>
      <c r="VV75" s="195"/>
      <c r="VW75" s="195"/>
      <c r="VX75" s="195"/>
      <c r="VY75" s="195"/>
      <c r="VZ75" s="195"/>
      <c r="WA75" s="195"/>
      <c r="WB75" s="195"/>
      <c r="WC75" s="195"/>
      <c r="WD75" s="195"/>
      <c r="WE75" s="195"/>
      <c r="WF75" s="195"/>
      <c r="WG75" s="195"/>
      <c r="WH75" s="195"/>
      <c r="WI75" s="195"/>
      <c r="WJ75" s="195"/>
      <c r="WK75" s="195"/>
      <c r="WL75" s="195"/>
      <c r="WM75" s="195"/>
      <c r="WN75" s="195"/>
      <c r="WO75" s="195"/>
      <c r="WP75" s="195"/>
      <c r="WQ75" s="195"/>
      <c r="WR75" s="195"/>
      <c r="WS75" s="195"/>
      <c r="WT75" s="195"/>
      <c r="WU75" s="195"/>
      <c r="WV75" s="195"/>
      <c r="WW75" s="195"/>
      <c r="WX75" s="195"/>
      <c r="WY75" s="195"/>
      <c r="WZ75" s="195"/>
      <c r="XA75" s="195"/>
      <c r="XB75" s="195"/>
      <c r="XC75" s="195"/>
      <c r="XD75" s="195"/>
      <c r="XE75" s="195"/>
      <c r="XF75" s="195"/>
      <c r="XG75" s="195"/>
      <c r="XH75" s="195"/>
      <c r="XI75" s="195"/>
      <c r="XJ75" s="195"/>
      <c r="XK75" s="195"/>
      <c r="XL75" s="195"/>
      <c r="XM75" s="195"/>
      <c r="XN75" s="195"/>
      <c r="XO75" s="195"/>
      <c r="XP75" s="195"/>
      <c r="XQ75" s="195"/>
      <c r="XR75" s="195"/>
      <c r="XS75" s="195"/>
      <c r="XT75" s="195"/>
      <c r="XU75" s="195"/>
      <c r="XV75" s="195"/>
      <c r="XW75" s="195"/>
      <c r="XX75" s="195"/>
      <c r="XY75" s="195"/>
      <c r="XZ75" s="195"/>
      <c r="YA75" s="195"/>
      <c r="YB75" s="195"/>
      <c r="YC75" s="195"/>
      <c r="YD75" s="195"/>
      <c r="YE75" s="195"/>
      <c r="YF75" s="195"/>
      <c r="YG75" s="195"/>
      <c r="YH75" s="195"/>
      <c r="YI75" s="195"/>
      <c r="YJ75" s="195"/>
      <c r="YK75" s="195"/>
      <c r="YL75" s="195"/>
      <c r="YM75" s="195"/>
      <c r="YN75" s="195"/>
      <c r="YO75" s="195"/>
      <c r="YP75" s="195"/>
      <c r="YQ75" s="195"/>
      <c r="YR75" s="195"/>
      <c r="YS75" s="195"/>
      <c r="YT75" s="195"/>
      <c r="YU75" s="195"/>
      <c r="YV75" s="195"/>
      <c r="YW75" s="195"/>
      <c r="YX75" s="195"/>
      <c r="YY75" s="195"/>
      <c r="YZ75" s="195"/>
      <c r="ZA75" s="195"/>
      <c r="ZB75" s="195"/>
      <c r="ZC75" s="195"/>
      <c r="ZD75" s="195"/>
      <c r="ZE75" s="195"/>
      <c r="ZF75" s="195"/>
      <c r="ZG75" s="195"/>
      <c r="ZH75" s="195"/>
      <c r="ZI75" s="195"/>
      <c r="ZJ75" s="195"/>
      <c r="ZK75" s="195"/>
      <c r="ZL75" s="195"/>
      <c r="ZM75" s="195"/>
      <c r="ZN75" s="195"/>
      <c r="ZO75" s="195"/>
      <c r="ZP75" s="195"/>
      <c r="ZQ75" s="195"/>
      <c r="ZR75" s="195"/>
      <c r="ZS75" s="195"/>
      <c r="ZT75" s="195"/>
      <c r="ZU75" s="195"/>
      <c r="ZV75" s="195"/>
      <c r="ZW75" s="195"/>
      <c r="ZX75" s="195"/>
      <c r="ZY75" s="195"/>
      <c r="ZZ75" s="195"/>
      <c r="AAA75" s="195"/>
      <c r="AAB75" s="195"/>
      <c r="AAC75" s="195"/>
      <c r="AAD75" s="195"/>
      <c r="AAE75" s="195"/>
      <c r="AAF75" s="195"/>
      <c r="AAG75" s="195"/>
      <c r="AAH75" s="195"/>
      <c r="AAI75" s="195"/>
      <c r="AAJ75" s="195"/>
      <c r="AAK75" s="195"/>
      <c r="AAL75" s="195"/>
      <c r="AAM75" s="195"/>
      <c r="AAN75" s="195"/>
      <c r="AAO75" s="195"/>
      <c r="AAP75" s="195"/>
      <c r="AAQ75" s="195"/>
      <c r="AAR75" s="195"/>
      <c r="AAS75" s="195"/>
      <c r="AAT75" s="195"/>
      <c r="AAU75" s="195"/>
      <c r="AAV75" s="195"/>
      <c r="AAW75" s="195"/>
      <c r="AAX75" s="195"/>
      <c r="AAY75" s="195"/>
      <c r="AAZ75" s="195"/>
      <c r="ABA75" s="195"/>
      <c r="ABB75" s="195"/>
      <c r="ABC75" s="195"/>
      <c r="ABD75" s="195"/>
      <c r="ABE75" s="195"/>
      <c r="ABF75" s="195"/>
      <c r="ABG75" s="195"/>
      <c r="ABH75" s="195"/>
      <c r="ABI75" s="195"/>
      <c r="ABJ75" s="195"/>
      <c r="ABK75" s="195"/>
      <c r="ABL75" s="195"/>
      <c r="ABM75" s="195"/>
      <c r="ABN75" s="195"/>
      <c r="ABO75" s="195"/>
      <c r="ABP75" s="195"/>
      <c r="ABQ75" s="195"/>
      <c r="ABR75" s="195"/>
      <c r="ABS75" s="195"/>
      <c r="ABT75" s="195"/>
      <c r="ABU75" s="195"/>
      <c r="ABV75" s="195"/>
      <c r="ABW75" s="195"/>
      <c r="ABX75" s="195"/>
      <c r="ABY75" s="195"/>
      <c r="ABZ75" s="195"/>
      <c r="ACA75" s="195"/>
      <c r="ACB75" s="195"/>
      <c r="ACC75" s="195"/>
      <c r="ACD75" s="195"/>
      <c r="ACE75" s="195"/>
      <c r="ACF75" s="195"/>
      <c r="ACG75" s="195"/>
      <c r="ACH75" s="195"/>
      <c r="ACI75" s="195"/>
      <c r="ACJ75" s="195"/>
      <c r="ACK75" s="195"/>
      <c r="ACL75" s="195"/>
      <c r="ACM75" s="195"/>
      <c r="ACN75" s="195"/>
      <c r="ACO75" s="195"/>
      <c r="ACP75" s="195"/>
      <c r="ACQ75" s="195"/>
      <c r="ACR75" s="195"/>
      <c r="ACS75" s="195"/>
      <c r="ACT75" s="195"/>
      <c r="ACU75" s="195"/>
      <c r="ACV75" s="195"/>
      <c r="ACW75" s="195"/>
      <c r="ACX75" s="195"/>
      <c r="ACY75" s="195"/>
      <c r="ACZ75" s="195"/>
      <c r="ADA75" s="195"/>
      <c r="ADB75" s="195"/>
      <c r="ADC75" s="195"/>
      <c r="ADD75" s="195"/>
      <c r="ADE75" s="195"/>
      <c r="ADF75" s="195"/>
      <c r="ADG75" s="195"/>
      <c r="ADH75" s="195"/>
      <c r="ADI75" s="195"/>
      <c r="ADJ75" s="195"/>
      <c r="ADK75" s="195"/>
      <c r="ADL75" s="195"/>
      <c r="ADM75" s="195"/>
      <c r="ADN75" s="195"/>
      <c r="ADO75" s="195"/>
      <c r="ADP75" s="195"/>
      <c r="ADQ75" s="195"/>
      <c r="ADR75" s="195"/>
      <c r="ADS75" s="195"/>
      <c r="ADT75" s="195"/>
      <c r="ADU75" s="195"/>
      <c r="ADV75" s="195"/>
      <c r="ADW75" s="195"/>
      <c r="ADX75" s="195"/>
      <c r="ADY75" s="195"/>
      <c r="ADZ75" s="195"/>
      <c r="AEA75" s="195"/>
      <c r="AEB75" s="195"/>
      <c r="AEC75" s="195"/>
      <c r="AED75" s="195"/>
      <c r="AEE75" s="195"/>
      <c r="AEF75" s="195"/>
      <c r="AEG75" s="195"/>
      <c r="AEH75" s="195"/>
      <c r="AEI75" s="195"/>
      <c r="AEJ75" s="195"/>
      <c r="AEK75" s="195"/>
      <c r="AEL75" s="195"/>
      <c r="AEM75" s="195"/>
      <c r="AEN75" s="195"/>
      <c r="AEO75" s="195"/>
      <c r="AEP75" s="195"/>
      <c r="AEQ75" s="195"/>
      <c r="AER75" s="195"/>
      <c r="AES75" s="195"/>
      <c r="AET75" s="195"/>
      <c r="AEU75" s="195"/>
      <c r="AEV75" s="195"/>
      <c r="AEW75" s="195"/>
      <c r="AEX75" s="195"/>
      <c r="AEY75" s="195"/>
      <c r="AEZ75" s="195"/>
      <c r="AFA75" s="195"/>
      <c r="AFB75" s="195"/>
      <c r="AFC75" s="195"/>
      <c r="AFD75" s="195"/>
      <c r="AFE75" s="195"/>
      <c r="AFF75" s="195"/>
      <c r="AFG75" s="195"/>
      <c r="AFH75" s="195"/>
      <c r="AFI75" s="195"/>
      <c r="AFJ75" s="195"/>
      <c r="AFK75" s="195"/>
      <c r="AFL75" s="195"/>
      <c r="AFM75" s="195"/>
      <c r="AFN75" s="195"/>
      <c r="AFO75" s="195"/>
      <c r="AFP75" s="195"/>
      <c r="AFQ75" s="195"/>
      <c r="AFR75" s="195"/>
      <c r="AFS75" s="195"/>
      <c r="AFT75" s="195"/>
      <c r="AFU75" s="195"/>
      <c r="AFV75" s="195"/>
      <c r="AFW75" s="195"/>
      <c r="AFX75" s="195"/>
      <c r="AFY75" s="195"/>
      <c r="AFZ75" s="195"/>
      <c r="AGA75" s="195"/>
      <c r="AGB75" s="195"/>
      <c r="AGC75" s="195"/>
      <c r="AGD75" s="195"/>
      <c r="AGE75" s="195"/>
      <c r="AGF75" s="195"/>
      <c r="AGG75" s="195"/>
      <c r="AGH75" s="195"/>
      <c r="AGI75" s="195"/>
      <c r="AGJ75" s="195"/>
      <c r="AGK75" s="195"/>
      <c r="AGL75" s="195"/>
      <c r="AGM75" s="195"/>
      <c r="AGN75" s="195"/>
      <c r="AGO75" s="195"/>
      <c r="AGP75" s="195"/>
      <c r="AGQ75" s="195"/>
      <c r="AGR75" s="195"/>
      <c r="AGS75" s="195"/>
      <c r="AGT75" s="195"/>
      <c r="AGU75" s="195"/>
      <c r="AGV75" s="195"/>
      <c r="AGW75" s="195"/>
      <c r="AGX75" s="195"/>
      <c r="AGY75" s="195"/>
      <c r="AGZ75" s="195"/>
      <c r="AHA75" s="195"/>
      <c r="AHB75" s="195"/>
      <c r="AHC75" s="195"/>
      <c r="AHD75" s="195"/>
      <c r="AHE75" s="195"/>
      <c r="AHF75" s="195"/>
      <c r="AHG75" s="195"/>
      <c r="AHH75" s="195"/>
      <c r="AHI75" s="195"/>
      <c r="AHJ75" s="195"/>
      <c r="AHK75" s="195"/>
      <c r="AHL75" s="195"/>
      <c r="AHM75" s="195"/>
      <c r="AHN75" s="195"/>
      <c r="AHO75" s="195"/>
      <c r="AHP75" s="195"/>
      <c r="AHQ75" s="195"/>
      <c r="AHR75" s="195"/>
      <c r="AHS75" s="195"/>
      <c r="AHT75" s="195"/>
      <c r="AHU75" s="195"/>
      <c r="AHV75" s="195"/>
      <c r="AHW75" s="195"/>
      <c r="AHX75" s="195"/>
      <c r="AHY75" s="195"/>
      <c r="AHZ75" s="195"/>
      <c r="AIA75" s="195"/>
      <c r="AIB75" s="195"/>
      <c r="AIC75" s="195"/>
      <c r="AID75" s="195"/>
      <c r="AIE75" s="195"/>
      <c r="AIF75" s="195"/>
      <c r="AIG75" s="195"/>
      <c r="AIH75" s="195"/>
      <c r="AII75" s="195"/>
      <c r="AIJ75" s="195"/>
      <c r="AIK75" s="195"/>
      <c r="AIL75" s="195"/>
      <c r="AIM75" s="195"/>
      <c r="AIN75" s="195"/>
      <c r="AIO75" s="195"/>
      <c r="AIP75" s="195"/>
      <c r="AIQ75" s="195"/>
      <c r="AIR75" s="195"/>
      <c r="AIS75" s="195"/>
      <c r="AIT75" s="195"/>
      <c r="AIU75" s="195"/>
      <c r="AIV75" s="195"/>
      <c r="AIW75" s="195"/>
      <c r="AIX75" s="195"/>
      <c r="AIY75" s="195"/>
      <c r="AIZ75" s="195"/>
      <c r="AJA75" s="195"/>
      <c r="AJB75" s="195"/>
      <c r="AJC75" s="195"/>
      <c r="AJD75" s="195"/>
      <c r="AJE75" s="195"/>
      <c r="AJF75" s="195"/>
      <c r="AJG75" s="195"/>
      <c r="AJH75" s="195"/>
      <c r="AJI75" s="195"/>
      <c r="AJJ75" s="195"/>
      <c r="AJK75" s="195"/>
      <c r="AJL75" s="195"/>
      <c r="AJM75" s="195"/>
      <c r="AJN75" s="195"/>
      <c r="AJO75" s="195"/>
      <c r="AJP75" s="195"/>
      <c r="AJQ75" s="195"/>
      <c r="AJR75" s="195"/>
      <c r="AJS75" s="195"/>
      <c r="AJT75" s="195"/>
      <c r="AJU75" s="195"/>
      <c r="AJV75" s="195"/>
      <c r="AJW75" s="195"/>
      <c r="AJX75" s="195"/>
      <c r="AJY75" s="195"/>
      <c r="AJZ75" s="195"/>
      <c r="AKA75" s="195"/>
      <c r="AKB75" s="195"/>
      <c r="AKC75" s="195"/>
      <c r="AKD75" s="195"/>
      <c r="AKE75" s="195"/>
      <c r="AKF75" s="195"/>
      <c r="AKG75" s="195"/>
      <c r="AKH75" s="195"/>
      <c r="AKI75" s="195"/>
      <c r="AKJ75" s="195"/>
      <c r="AKK75" s="195"/>
      <c r="AKL75" s="195"/>
      <c r="AKM75" s="195"/>
      <c r="AKN75" s="195"/>
      <c r="AKO75" s="195"/>
      <c r="AKP75" s="195"/>
      <c r="AKQ75" s="195"/>
      <c r="AKR75" s="195"/>
      <c r="AKS75" s="195"/>
      <c r="AKT75" s="195"/>
      <c r="AKU75" s="195"/>
      <c r="AKV75" s="195"/>
      <c r="AKW75" s="195"/>
      <c r="AKX75" s="195"/>
      <c r="AKY75" s="195"/>
      <c r="AKZ75" s="195"/>
      <c r="ALA75" s="195"/>
      <c r="ALB75" s="195"/>
      <c r="ALC75" s="195"/>
      <c r="ALD75" s="195"/>
      <c r="ALE75" s="195"/>
      <c r="ALF75" s="195"/>
      <c r="ALG75" s="195"/>
      <c r="ALH75" s="195"/>
      <c r="ALI75" s="195"/>
      <c r="ALJ75" s="195"/>
      <c r="ALK75" s="195"/>
      <c r="ALL75" s="195"/>
      <c r="ALM75" s="195"/>
      <c r="ALN75" s="195"/>
      <c r="ALO75" s="195"/>
      <c r="ALP75" s="195"/>
      <c r="ALQ75" s="195"/>
      <c r="ALR75" s="195"/>
      <c r="ALS75" s="195"/>
      <c r="ALT75" s="195"/>
      <c r="ALU75" s="195"/>
      <c r="ALV75" s="195"/>
      <c r="ALW75" s="195"/>
      <c r="ALX75" s="195"/>
      <c r="ALY75" s="195"/>
      <c r="ALZ75" s="195"/>
      <c r="AMA75" s="195"/>
      <c r="AMB75" s="195"/>
      <c r="AMC75" s="195"/>
      <c r="AMD75" s="195"/>
      <c r="AME75" s="195"/>
      <c r="AMF75" s="195"/>
      <c r="AMG75" s="195"/>
      <c r="AMH75" s="195"/>
      <c r="AMI75" s="195"/>
      <c r="AMJ75" s="195"/>
      <c r="AMK75" s="195"/>
      <c r="AML75" s="195"/>
      <c r="AMM75" s="195"/>
      <c r="AMN75" s="195"/>
      <c r="AMO75" s="195"/>
      <c r="AMP75" s="195"/>
      <c r="AMQ75" s="195"/>
      <c r="AMR75" s="195"/>
      <c r="AMS75" s="195"/>
      <c r="AMT75" s="195"/>
      <c r="AMU75" s="195"/>
      <c r="AMV75" s="195"/>
      <c r="AMW75" s="195"/>
      <c r="AMX75" s="195"/>
      <c r="AMY75" s="195"/>
      <c r="AMZ75" s="195"/>
      <c r="ANA75" s="195"/>
      <c r="ANB75" s="195"/>
      <c r="ANC75" s="195"/>
      <c r="AND75" s="195"/>
      <c r="ANE75" s="195"/>
      <c r="ANF75" s="195"/>
      <c r="ANG75" s="195"/>
      <c r="ANH75" s="195"/>
      <c r="ANI75" s="195"/>
      <c r="ANJ75" s="195"/>
      <c r="ANK75" s="195"/>
      <c r="ANL75" s="195"/>
      <c r="ANM75" s="195"/>
      <c r="ANN75" s="195"/>
      <c r="ANO75" s="195"/>
      <c r="ANP75" s="195"/>
      <c r="ANQ75" s="195"/>
      <c r="ANR75" s="195"/>
      <c r="ANS75" s="195"/>
      <c r="ANT75" s="195"/>
      <c r="ANU75" s="195"/>
      <c r="ANV75" s="195"/>
      <c r="ANW75" s="195"/>
      <c r="ANX75" s="195"/>
      <c r="ANY75" s="195"/>
      <c r="ANZ75" s="195"/>
      <c r="AOA75" s="195"/>
      <c r="AOB75" s="195"/>
      <c r="AOC75" s="195"/>
      <c r="AOD75" s="195"/>
      <c r="AOE75" s="195"/>
      <c r="AOF75" s="195"/>
      <c r="AOG75" s="195"/>
      <c r="AOH75" s="195"/>
      <c r="AOI75" s="195"/>
      <c r="AOJ75" s="195"/>
      <c r="AOK75" s="195"/>
      <c r="AOL75" s="195"/>
      <c r="AOM75" s="195"/>
      <c r="AON75" s="195"/>
      <c r="AOO75" s="195"/>
      <c r="AOP75" s="195"/>
      <c r="AOQ75" s="195"/>
      <c r="AOR75" s="195"/>
      <c r="AOS75" s="195"/>
      <c r="AOT75" s="195"/>
      <c r="AOU75" s="195"/>
      <c r="AOV75" s="195"/>
      <c r="AOW75" s="195"/>
      <c r="AOX75" s="195"/>
      <c r="AOY75" s="195"/>
      <c r="AOZ75" s="195"/>
      <c r="APA75" s="195"/>
      <c r="APB75" s="195"/>
      <c r="APC75" s="195"/>
      <c r="APD75" s="195"/>
      <c r="APE75" s="195"/>
      <c r="APF75" s="195"/>
      <c r="APG75" s="195"/>
      <c r="APH75" s="195"/>
      <c r="API75" s="195"/>
      <c r="APJ75" s="195"/>
      <c r="APK75" s="195"/>
      <c r="APL75" s="195"/>
      <c r="APM75" s="195"/>
      <c r="APN75" s="195"/>
      <c r="APO75" s="195"/>
      <c r="APP75" s="195"/>
      <c r="APQ75" s="195"/>
      <c r="APR75" s="195"/>
      <c r="APS75" s="195"/>
      <c r="APT75" s="195"/>
      <c r="APU75" s="195"/>
      <c r="APV75" s="195"/>
      <c r="APW75" s="195"/>
      <c r="APX75" s="195"/>
      <c r="APY75" s="195"/>
      <c r="APZ75" s="195"/>
      <c r="AQA75" s="195"/>
      <c r="AQB75" s="195"/>
      <c r="AQC75" s="195"/>
      <c r="AQD75" s="195"/>
      <c r="AQE75" s="195"/>
      <c r="AQF75" s="195"/>
      <c r="AQG75" s="195"/>
      <c r="AQH75" s="195"/>
      <c r="AQI75" s="195"/>
      <c r="AQJ75" s="195"/>
      <c r="AQK75" s="195"/>
      <c r="AQL75" s="195"/>
      <c r="AQM75" s="195"/>
      <c r="AQN75" s="195"/>
      <c r="AQO75" s="195"/>
      <c r="AQP75" s="195"/>
      <c r="AQQ75" s="195"/>
      <c r="AQR75" s="195"/>
      <c r="AQS75" s="195"/>
      <c r="AQT75" s="195"/>
      <c r="AQU75" s="195"/>
      <c r="AQV75" s="195"/>
      <c r="AQW75" s="195"/>
      <c r="AQX75" s="195"/>
      <c r="AQY75" s="195"/>
      <c r="AQZ75" s="195"/>
      <c r="ARA75" s="195"/>
      <c r="ARB75" s="195"/>
      <c r="ARC75" s="195"/>
      <c r="ARD75" s="195"/>
      <c r="ARE75" s="195"/>
      <c r="ARF75" s="195"/>
      <c r="ARG75" s="195"/>
      <c r="ARH75" s="195"/>
      <c r="ARI75" s="195"/>
      <c r="ARJ75" s="195"/>
      <c r="ARK75" s="195"/>
      <c r="ARL75" s="195"/>
      <c r="ARM75" s="195"/>
      <c r="ARN75" s="195"/>
      <c r="ARO75" s="195"/>
      <c r="ARP75" s="195"/>
      <c r="ARQ75" s="195"/>
      <c r="ARR75" s="195"/>
      <c r="ARS75" s="195"/>
      <c r="ART75" s="195"/>
      <c r="ARU75" s="195"/>
      <c r="ARV75" s="195"/>
      <c r="ARW75" s="195"/>
      <c r="ARX75" s="195"/>
      <c r="ARY75" s="195"/>
      <c r="ARZ75" s="195"/>
      <c r="ASA75" s="195"/>
      <c r="ASB75" s="195"/>
      <c r="ASC75" s="195"/>
      <c r="ASD75" s="195"/>
      <c r="ASE75" s="195"/>
      <c r="ASF75" s="195"/>
      <c r="ASG75" s="195"/>
      <c r="ASH75" s="195"/>
      <c r="ASI75" s="195"/>
      <c r="ASJ75" s="195"/>
      <c r="ASK75" s="195"/>
      <c r="ASL75" s="195"/>
      <c r="ASM75" s="195"/>
      <c r="ASN75" s="195"/>
      <c r="ASO75" s="195"/>
      <c r="ASP75" s="195"/>
      <c r="ASQ75" s="195"/>
      <c r="ASR75" s="195"/>
      <c r="ASS75" s="195"/>
      <c r="AST75" s="195"/>
      <c r="ASU75" s="195"/>
      <c r="ASV75" s="195"/>
      <c r="ASW75" s="195"/>
      <c r="ASX75" s="195"/>
      <c r="ASY75" s="195"/>
      <c r="ASZ75" s="195"/>
      <c r="ATA75" s="195"/>
      <c r="ATB75" s="195"/>
      <c r="ATC75" s="195"/>
      <c r="ATD75" s="195"/>
      <c r="ATE75" s="195"/>
      <c r="ATF75" s="195"/>
      <c r="ATG75" s="195"/>
      <c r="ATH75" s="195"/>
      <c r="ATI75" s="195"/>
      <c r="ATJ75" s="195"/>
      <c r="ATK75" s="195"/>
      <c r="ATL75" s="195"/>
      <c r="ATM75" s="195"/>
      <c r="ATN75" s="195"/>
      <c r="ATO75" s="195"/>
      <c r="ATP75" s="195"/>
      <c r="ATQ75" s="195"/>
      <c r="ATR75" s="195"/>
      <c r="ATS75" s="195"/>
      <c r="ATT75" s="195"/>
      <c r="ATU75" s="195"/>
      <c r="ATV75" s="195"/>
      <c r="ATW75" s="195"/>
      <c r="ATX75" s="195"/>
      <c r="ATY75" s="195"/>
      <c r="ATZ75" s="195"/>
      <c r="AUA75" s="195"/>
      <c r="AUB75" s="195"/>
      <c r="AUC75" s="195"/>
      <c r="AUD75" s="195"/>
      <c r="AUE75" s="195"/>
      <c r="AUF75" s="195"/>
      <c r="AUG75" s="195"/>
      <c r="AUH75" s="195"/>
      <c r="AUI75" s="195"/>
      <c r="AUJ75" s="195"/>
      <c r="AUK75" s="195"/>
      <c r="AUL75" s="195"/>
      <c r="AUM75" s="195"/>
      <c r="AUN75" s="195"/>
      <c r="AUO75" s="195"/>
      <c r="AUP75" s="195"/>
      <c r="AUQ75" s="195"/>
      <c r="AUR75" s="195"/>
      <c r="AUS75" s="195"/>
      <c r="AUT75" s="195"/>
      <c r="AUU75" s="195"/>
      <c r="AUV75" s="195"/>
      <c r="AUW75" s="195"/>
      <c r="AUX75" s="195"/>
      <c r="AUY75" s="195"/>
      <c r="AUZ75" s="195"/>
      <c r="AVA75" s="195"/>
      <c r="AVB75" s="195"/>
      <c r="AVC75" s="195"/>
      <c r="AVD75" s="195"/>
      <c r="AVE75" s="195"/>
      <c r="AVF75" s="195"/>
      <c r="AVG75" s="195"/>
      <c r="AVH75" s="195"/>
      <c r="AVI75" s="195"/>
      <c r="AVJ75" s="195"/>
      <c r="AVK75" s="195"/>
      <c r="AVL75" s="195"/>
      <c r="AVM75" s="195"/>
      <c r="AVN75" s="195"/>
      <c r="AVO75" s="195"/>
      <c r="AVP75" s="195"/>
      <c r="AVQ75" s="195"/>
      <c r="AVR75" s="195"/>
      <c r="AVS75" s="195"/>
      <c r="AVT75" s="195"/>
      <c r="AVU75" s="195"/>
      <c r="AVV75" s="195"/>
      <c r="AVW75" s="195"/>
      <c r="AVX75" s="195"/>
      <c r="AVY75" s="195"/>
      <c r="AVZ75" s="195"/>
      <c r="AWA75" s="195"/>
      <c r="AWB75" s="195"/>
      <c r="AWC75" s="195"/>
      <c r="AWD75" s="195"/>
      <c r="AWE75" s="195"/>
      <c r="AWF75" s="195"/>
      <c r="AWG75" s="195"/>
      <c r="AWH75" s="195"/>
      <c r="AWI75" s="195"/>
      <c r="AWJ75" s="195"/>
      <c r="AWK75" s="195"/>
      <c r="AWL75" s="195"/>
      <c r="AWM75" s="195"/>
      <c r="AWN75" s="195"/>
      <c r="AWO75" s="195"/>
      <c r="AWP75" s="195"/>
      <c r="AWQ75" s="195"/>
      <c r="AWR75" s="195"/>
      <c r="AWS75" s="195"/>
      <c r="AWT75" s="195"/>
      <c r="AWU75" s="195"/>
      <c r="AWV75" s="195"/>
      <c r="AWW75" s="195"/>
      <c r="AWX75" s="195"/>
      <c r="AWY75" s="195"/>
      <c r="AWZ75" s="195"/>
      <c r="AXA75" s="195"/>
      <c r="AXB75" s="195"/>
      <c r="AXC75" s="195"/>
      <c r="AXD75" s="195"/>
      <c r="AXE75" s="195"/>
      <c r="AXF75" s="195"/>
      <c r="AXG75" s="195"/>
      <c r="AXH75" s="195"/>
      <c r="AXI75" s="195"/>
      <c r="AXJ75" s="195"/>
      <c r="AXK75" s="195"/>
      <c r="AXL75" s="195"/>
      <c r="AXM75" s="195"/>
      <c r="AXN75" s="195"/>
      <c r="AXO75" s="195"/>
      <c r="AXP75" s="195"/>
      <c r="AXQ75" s="195"/>
      <c r="AXR75" s="195"/>
      <c r="AXS75" s="195"/>
      <c r="AXT75" s="195"/>
      <c r="AXU75" s="195"/>
      <c r="AXV75" s="195"/>
      <c r="AXW75" s="195"/>
      <c r="AXX75" s="195"/>
      <c r="AXY75" s="195"/>
      <c r="AXZ75" s="195"/>
      <c r="AYA75" s="195"/>
      <c r="AYB75" s="195"/>
      <c r="AYC75" s="195"/>
      <c r="AYD75" s="195"/>
      <c r="AYE75" s="195"/>
      <c r="AYF75" s="195"/>
      <c r="AYG75" s="195"/>
      <c r="AYH75" s="195"/>
      <c r="AYI75" s="195"/>
      <c r="AYJ75" s="195"/>
      <c r="AYK75" s="195"/>
      <c r="AYL75" s="195"/>
      <c r="AYM75" s="195"/>
      <c r="AYN75" s="195"/>
      <c r="AYO75" s="195"/>
      <c r="AYP75" s="195"/>
      <c r="AYQ75" s="195"/>
      <c r="AYR75" s="195"/>
      <c r="AYS75" s="195"/>
      <c r="AYT75" s="195"/>
      <c r="AYU75" s="195"/>
      <c r="AYV75" s="195"/>
      <c r="AYW75" s="195"/>
      <c r="AYX75" s="195"/>
      <c r="AYY75" s="195"/>
      <c r="AYZ75" s="195"/>
      <c r="AZA75" s="195"/>
      <c r="AZB75" s="195"/>
      <c r="AZC75" s="195"/>
      <c r="AZD75" s="195"/>
      <c r="AZE75" s="195"/>
      <c r="AZF75" s="195"/>
      <c r="AZG75" s="195"/>
      <c r="AZH75" s="195"/>
      <c r="AZI75" s="195"/>
      <c r="AZJ75" s="195"/>
      <c r="AZK75" s="195"/>
      <c r="AZL75" s="195"/>
      <c r="AZM75" s="195"/>
      <c r="AZN75" s="195"/>
      <c r="AZO75" s="195"/>
      <c r="AZP75" s="195"/>
      <c r="AZQ75" s="195"/>
      <c r="AZR75" s="195"/>
      <c r="AZS75" s="195"/>
      <c r="AZT75" s="195"/>
      <c r="AZU75" s="195"/>
      <c r="AZV75" s="195"/>
      <c r="AZW75" s="195"/>
      <c r="AZX75" s="195"/>
      <c r="AZY75" s="195"/>
      <c r="AZZ75" s="195"/>
      <c r="BAA75" s="195"/>
      <c r="BAB75" s="195"/>
      <c r="BAC75" s="195"/>
      <c r="BAD75" s="195"/>
      <c r="BAE75" s="195"/>
      <c r="BAF75" s="195"/>
      <c r="BAG75" s="195"/>
      <c r="BAH75" s="195"/>
      <c r="BAI75" s="195"/>
      <c r="BAJ75" s="195"/>
      <c r="BAK75" s="195"/>
      <c r="BAL75" s="195"/>
      <c r="BAM75" s="195"/>
      <c r="BAN75" s="195"/>
      <c r="BAO75" s="195"/>
      <c r="BAP75" s="195"/>
      <c r="BAQ75" s="195"/>
      <c r="BAR75" s="195"/>
      <c r="BAS75" s="195"/>
      <c r="BAT75" s="195"/>
      <c r="BAU75" s="195"/>
      <c r="BAV75" s="195"/>
      <c r="BAW75" s="195"/>
      <c r="BAX75" s="195"/>
      <c r="BAY75" s="195"/>
      <c r="BAZ75" s="195"/>
      <c r="BBA75" s="195"/>
      <c r="BBB75" s="195"/>
      <c r="BBC75" s="195"/>
      <c r="BBD75" s="195"/>
      <c r="BBE75" s="195"/>
      <c r="BBF75" s="195"/>
      <c r="BBG75" s="195"/>
      <c r="BBH75" s="195"/>
      <c r="BBI75" s="195"/>
      <c r="BBJ75" s="195"/>
      <c r="BBK75" s="195"/>
      <c r="BBL75" s="195"/>
      <c r="BBM75" s="195"/>
      <c r="BBN75" s="195"/>
      <c r="BBO75" s="195"/>
      <c r="BBP75" s="195"/>
      <c r="BBQ75" s="195"/>
      <c r="BBR75" s="195"/>
      <c r="BBS75" s="195"/>
      <c r="BBT75" s="195"/>
      <c r="BBU75" s="195"/>
      <c r="BBV75" s="195"/>
      <c r="BBW75" s="195"/>
      <c r="BBX75" s="195"/>
      <c r="BBY75" s="195"/>
      <c r="BBZ75" s="195"/>
      <c r="BCA75" s="195"/>
      <c r="BCB75" s="195"/>
      <c r="BCC75" s="195"/>
      <c r="BCD75" s="195"/>
      <c r="BCE75" s="195"/>
      <c r="BCF75" s="195"/>
      <c r="BCG75" s="195"/>
      <c r="BCH75" s="195"/>
      <c r="BCI75" s="195"/>
      <c r="BCJ75" s="195"/>
      <c r="BCK75" s="195"/>
      <c r="BCL75" s="195"/>
      <c r="BCM75" s="195"/>
      <c r="BCN75" s="195"/>
      <c r="BCO75" s="195"/>
      <c r="BCP75" s="195"/>
      <c r="BCQ75" s="195"/>
      <c r="BCR75" s="195"/>
      <c r="BCS75" s="195"/>
      <c r="BCT75" s="195"/>
      <c r="BCU75" s="195"/>
      <c r="BCV75" s="195"/>
      <c r="BCW75" s="195"/>
      <c r="BCX75" s="195"/>
      <c r="BCY75" s="195"/>
      <c r="BCZ75" s="195"/>
      <c r="BDA75" s="195"/>
      <c r="BDB75" s="195"/>
      <c r="BDC75" s="195"/>
      <c r="BDD75" s="195"/>
      <c r="BDE75" s="195"/>
      <c r="BDF75" s="195"/>
      <c r="BDG75" s="195"/>
      <c r="BDH75" s="195"/>
      <c r="BDI75" s="195"/>
      <c r="BDJ75" s="195"/>
      <c r="BDK75" s="195"/>
      <c r="BDL75" s="195"/>
      <c r="BDM75" s="195"/>
      <c r="BDN75" s="195"/>
      <c r="BDO75" s="195"/>
      <c r="BDP75" s="195"/>
      <c r="BDQ75" s="195"/>
      <c r="BDR75" s="195"/>
      <c r="BDS75" s="195"/>
      <c r="BDT75" s="195"/>
      <c r="BDU75" s="195"/>
      <c r="BDV75" s="195"/>
      <c r="BDW75" s="195"/>
      <c r="BDX75" s="195"/>
      <c r="BDY75" s="195"/>
      <c r="BDZ75" s="195"/>
      <c r="BEA75" s="195"/>
      <c r="BEB75" s="195"/>
      <c r="BEC75" s="195"/>
      <c r="BED75" s="195"/>
      <c r="BEE75" s="195"/>
      <c r="BEF75" s="195"/>
      <c r="BEG75" s="195"/>
      <c r="BEH75" s="195"/>
      <c r="BEI75" s="195"/>
      <c r="BEJ75" s="195"/>
      <c r="BEK75" s="195"/>
      <c r="BEL75" s="195"/>
      <c r="BEM75" s="195"/>
      <c r="BEN75" s="195"/>
      <c r="BEO75" s="195"/>
      <c r="BEP75" s="195"/>
      <c r="BEQ75" s="195"/>
      <c r="BER75" s="195"/>
      <c r="BES75" s="195"/>
      <c r="BET75" s="195"/>
      <c r="BEU75" s="195"/>
      <c r="BEV75" s="195"/>
      <c r="BEW75" s="195"/>
      <c r="BEX75" s="195"/>
      <c r="BEY75" s="195"/>
      <c r="BEZ75" s="195"/>
      <c r="BFA75" s="195"/>
      <c r="BFB75" s="195"/>
      <c r="BFC75" s="195"/>
      <c r="BFD75" s="195"/>
      <c r="BFE75" s="195"/>
      <c r="BFF75" s="195"/>
      <c r="BFG75" s="195"/>
      <c r="BFH75" s="195"/>
      <c r="BFI75" s="195"/>
      <c r="BFJ75" s="195"/>
      <c r="BFK75" s="195"/>
      <c r="BFL75" s="195"/>
      <c r="BFM75" s="195"/>
      <c r="BFN75" s="195"/>
      <c r="BFO75" s="195"/>
      <c r="BFP75" s="195"/>
      <c r="BFQ75" s="195"/>
      <c r="BFR75" s="195"/>
      <c r="BFS75" s="195"/>
      <c r="BFT75" s="195"/>
      <c r="BFU75" s="195"/>
      <c r="BFV75" s="195"/>
      <c r="BFW75" s="195"/>
      <c r="BFX75" s="195"/>
      <c r="BFY75" s="195"/>
      <c r="BFZ75" s="195"/>
      <c r="BGA75" s="195"/>
      <c r="BGB75" s="195"/>
      <c r="BGC75" s="195"/>
      <c r="BGD75" s="195"/>
      <c r="BGE75" s="195"/>
      <c r="BGF75" s="195"/>
      <c r="BGG75" s="195"/>
      <c r="BGH75" s="195"/>
      <c r="BGI75" s="195"/>
      <c r="BGJ75" s="195"/>
      <c r="BGK75" s="195"/>
      <c r="BGL75" s="195"/>
      <c r="BGM75" s="195"/>
      <c r="BGN75" s="195"/>
      <c r="BGO75" s="195"/>
      <c r="BGP75" s="195"/>
      <c r="BGQ75" s="195"/>
      <c r="BGR75" s="195"/>
      <c r="BGS75" s="195"/>
      <c r="BGT75" s="195"/>
      <c r="BGU75" s="195"/>
      <c r="BGV75" s="195"/>
      <c r="BGW75" s="195"/>
      <c r="BGX75" s="195"/>
      <c r="BGY75" s="195"/>
      <c r="BGZ75" s="195"/>
      <c r="BHA75" s="195"/>
      <c r="BHB75" s="195"/>
      <c r="BHC75" s="195"/>
      <c r="BHD75" s="195"/>
      <c r="BHE75" s="195"/>
      <c r="BHF75" s="195"/>
      <c r="BHG75" s="195"/>
      <c r="BHH75" s="195"/>
      <c r="BHI75" s="195"/>
      <c r="BHJ75" s="195"/>
      <c r="BHK75" s="195"/>
      <c r="BHL75" s="195"/>
      <c r="BHM75" s="195"/>
      <c r="BHN75" s="195"/>
      <c r="BHO75" s="195"/>
      <c r="BHP75" s="195"/>
      <c r="BHQ75" s="195"/>
      <c r="BHR75" s="195"/>
      <c r="BHS75" s="195"/>
      <c r="BHT75" s="195"/>
      <c r="BHU75" s="195"/>
      <c r="BHV75" s="195"/>
      <c r="BHW75" s="195"/>
      <c r="BHX75" s="195"/>
      <c r="BHY75" s="195"/>
      <c r="BHZ75" s="195"/>
      <c r="BIA75" s="195"/>
      <c r="BIB75" s="195"/>
      <c r="BIC75" s="195"/>
      <c r="BID75" s="195"/>
      <c r="BIE75" s="195"/>
      <c r="BIF75" s="195"/>
      <c r="BIG75" s="195"/>
      <c r="BIH75" s="195"/>
      <c r="BII75" s="195"/>
      <c r="BIJ75" s="195"/>
      <c r="BIK75" s="195"/>
      <c r="BIL75" s="195"/>
      <c r="BIM75" s="195"/>
      <c r="BIN75" s="195"/>
      <c r="BIO75" s="195"/>
      <c r="BIP75" s="195"/>
      <c r="BIQ75" s="195"/>
      <c r="BIR75" s="195"/>
      <c r="BIS75" s="195"/>
      <c r="BIT75" s="195"/>
      <c r="BIU75" s="195"/>
      <c r="BIV75" s="195"/>
      <c r="BIW75" s="195"/>
      <c r="BIX75" s="195"/>
      <c r="BIY75" s="195"/>
      <c r="BIZ75" s="195"/>
      <c r="BJA75" s="195"/>
      <c r="BJB75" s="195"/>
      <c r="BJC75" s="195"/>
      <c r="BJD75" s="195"/>
      <c r="BJE75" s="195"/>
      <c r="BJF75" s="195"/>
      <c r="BJG75" s="195"/>
      <c r="BJH75" s="195"/>
      <c r="BJI75" s="195"/>
      <c r="BJJ75" s="195"/>
      <c r="BJK75" s="195"/>
      <c r="BJL75" s="195"/>
      <c r="BJM75" s="195"/>
      <c r="BJN75" s="195"/>
      <c r="BJO75" s="195"/>
      <c r="BJP75" s="195"/>
      <c r="BJQ75" s="195"/>
      <c r="BJR75" s="195"/>
      <c r="BJS75" s="195"/>
      <c r="BJT75" s="195"/>
      <c r="BJU75" s="195"/>
      <c r="BJV75" s="195"/>
      <c r="BJW75" s="195"/>
      <c r="BJX75" s="195"/>
      <c r="BJY75" s="195"/>
      <c r="BJZ75" s="195"/>
      <c r="BKA75" s="195"/>
      <c r="BKB75" s="195"/>
      <c r="BKC75" s="195"/>
      <c r="BKD75" s="195"/>
      <c r="BKE75" s="195"/>
      <c r="BKF75" s="195"/>
      <c r="BKG75" s="195"/>
      <c r="BKH75" s="195"/>
      <c r="BKI75" s="195"/>
      <c r="BKJ75" s="195"/>
      <c r="BKK75" s="195"/>
      <c r="BKL75" s="195"/>
      <c r="BKM75" s="195"/>
      <c r="BKN75" s="195"/>
      <c r="BKO75" s="195"/>
      <c r="BKP75" s="195"/>
      <c r="BKQ75" s="195"/>
      <c r="BKR75" s="195"/>
      <c r="BKS75" s="195"/>
      <c r="BKT75" s="195"/>
      <c r="BKU75" s="195"/>
      <c r="BKV75" s="195"/>
      <c r="BKW75" s="195"/>
      <c r="BKX75" s="195"/>
      <c r="BKY75" s="195"/>
      <c r="BKZ75" s="195"/>
      <c r="BLA75" s="195"/>
      <c r="BLB75" s="195"/>
      <c r="BLC75" s="195"/>
      <c r="BLD75" s="195"/>
      <c r="BLE75" s="195"/>
      <c r="BLF75" s="195"/>
      <c r="BLG75" s="195"/>
      <c r="BLH75" s="195"/>
      <c r="BLI75" s="195"/>
      <c r="BLJ75" s="195"/>
      <c r="BLK75" s="195"/>
      <c r="BLL75" s="195"/>
      <c r="BLM75" s="195"/>
      <c r="BLN75" s="195"/>
      <c r="BLO75" s="195"/>
      <c r="BLP75" s="195"/>
      <c r="BLQ75" s="195"/>
      <c r="BLR75" s="195"/>
      <c r="BLS75" s="195"/>
      <c r="BLT75" s="195"/>
      <c r="BLU75" s="195"/>
      <c r="BLV75" s="195"/>
      <c r="BLW75" s="195"/>
      <c r="BLX75" s="195"/>
      <c r="BLY75" s="195"/>
      <c r="BLZ75" s="195"/>
      <c r="BMA75" s="195"/>
      <c r="BMB75" s="195"/>
      <c r="BMC75" s="195"/>
      <c r="BMD75" s="195"/>
      <c r="BME75" s="195"/>
      <c r="BMF75" s="195"/>
      <c r="BMG75" s="195"/>
      <c r="BMH75" s="195"/>
      <c r="BMI75" s="195"/>
      <c r="BMJ75" s="195"/>
      <c r="BMK75" s="195"/>
      <c r="BML75" s="195"/>
      <c r="BMM75" s="195"/>
      <c r="BMN75" s="195"/>
      <c r="BMO75" s="195"/>
      <c r="BMP75" s="195"/>
      <c r="BMQ75" s="195"/>
      <c r="BMR75" s="195"/>
      <c r="BMS75" s="195"/>
      <c r="BMT75" s="195"/>
      <c r="BMU75" s="195"/>
      <c r="BMV75" s="195"/>
      <c r="BMW75" s="195"/>
      <c r="BMX75" s="195"/>
      <c r="BMY75" s="195"/>
      <c r="BMZ75" s="195"/>
      <c r="BNA75" s="195"/>
      <c r="BNB75" s="195"/>
      <c r="BNC75" s="195"/>
      <c r="BND75" s="195"/>
      <c r="BNE75" s="195"/>
      <c r="BNF75" s="195"/>
      <c r="BNG75" s="195"/>
      <c r="BNH75" s="195"/>
      <c r="BNI75" s="195"/>
      <c r="BNJ75" s="195"/>
      <c r="BNK75" s="195"/>
      <c r="BNL75" s="195"/>
      <c r="BNM75" s="195"/>
      <c r="BNN75" s="195"/>
      <c r="BNO75" s="195"/>
      <c r="BNP75" s="195"/>
      <c r="BNQ75" s="195"/>
      <c r="BNR75" s="195"/>
      <c r="BNS75" s="195"/>
      <c r="BNT75" s="195"/>
      <c r="BNU75" s="195"/>
      <c r="BNV75" s="195"/>
      <c r="BNW75" s="195"/>
      <c r="BNX75" s="195"/>
      <c r="BNY75" s="195"/>
      <c r="BNZ75" s="195"/>
      <c r="BOA75" s="195"/>
      <c r="BOB75" s="195"/>
      <c r="BOC75" s="195"/>
      <c r="BOD75" s="195"/>
      <c r="BOE75" s="195"/>
      <c r="BOF75" s="195"/>
      <c r="BOG75" s="195"/>
      <c r="BOH75" s="195"/>
      <c r="BOI75" s="195"/>
      <c r="BOJ75" s="195"/>
      <c r="BOK75" s="195"/>
      <c r="BOL75" s="195"/>
      <c r="BOM75" s="195"/>
      <c r="BON75" s="195"/>
      <c r="BOO75" s="195"/>
      <c r="BOP75" s="195"/>
      <c r="BOQ75" s="195"/>
      <c r="BOR75" s="195"/>
      <c r="BOS75" s="195"/>
      <c r="BOT75" s="195"/>
      <c r="BOU75" s="195"/>
      <c r="BOV75" s="195"/>
      <c r="BOW75" s="195"/>
      <c r="BOX75" s="195"/>
      <c r="BOY75" s="195"/>
      <c r="BOZ75" s="195"/>
      <c r="BPA75" s="195"/>
      <c r="BPB75" s="195"/>
      <c r="BPC75" s="195"/>
      <c r="BPD75" s="195"/>
      <c r="BPE75" s="195"/>
      <c r="BPF75" s="195"/>
      <c r="BPG75" s="195"/>
      <c r="BPH75" s="195"/>
      <c r="BPI75" s="195"/>
      <c r="BPJ75" s="195"/>
      <c r="BPK75" s="195"/>
      <c r="BPL75" s="195"/>
      <c r="BPM75" s="195"/>
      <c r="BPN75" s="195"/>
      <c r="BPO75" s="195"/>
      <c r="BPP75" s="195"/>
      <c r="BPQ75" s="195"/>
      <c r="BPR75" s="195"/>
      <c r="BPS75" s="195"/>
      <c r="BPT75" s="195"/>
      <c r="BPU75" s="195"/>
      <c r="BPV75" s="195"/>
      <c r="BPW75" s="195"/>
      <c r="BPX75" s="195"/>
      <c r="BPY75" s="195"/>
      <c r="BPZ75" s="195"/>
      <c r="BQA75" s="195"/>
      <c r="BQB75" s="195"/>
      <c r="BQC75" s="195"/>
      <c r="BQD75" s="195"/>
      <c r="BQE75" s="195"/>
      <c r="BQF75" s="195"/>
      <c r="BQG75" s="195"/>
      <c r="BQH75" s="195"/>
      <c r="BQI75" s="195"/>
      <c r="BQJ75" s="195"/>
      <c r="BQK75" s="195"/>
      <c r="BQL75" s="195"/>
      <c r="BQM75" s="195"/>
      <c r="BQN75" s="195"/>
      <c r="BQO75" s="195"/>
      <c r="BQP75" s="195"/>
      <c r="BQQ75" s="195"/>
      <c r="BQR75" s="195"/>
      <c r="BQS75" s="195"/>
      <c r="BQT75" s="195"/>
      <c r="BQU75" s="195"/>
      <c r="BQV75" s="195"/>
      <c r="BQW75" s="195"/>
      <c r="BQX75" s="195"/>
      <c r="BQY75" s="195"/>
      <c r="BQZ75" s="195"/>
      <c r="BRA75" s="195"/>
      <c r="BRB75" s="195"/>
      <c r="BRC75" s="195"/>
      <c r="BRD75" s="195"/>
      <c r="BRE75" s="195"/>
      <c r="BRF75" s="195"/>
      <c r="BRG75" s="195"/>
      <c r="BRH75" s="195"/>
      <c r="BRI75" s="195"/>
      <c r="BRJ75" s="195"/>
      <c r="BRK75" s="195"/>
      <c r="BRL75" s="195"/>
      <c r="BRM75" s="195"/>
      <c r="BRN75" s="195"/>
      <c r="BRO75" s="195"/>
      <c r="BRP75" s="195"/>
      <c r="BRQ75" s="195"/>
      <c r="BRR75" s="195"/>
      <c r="BRS75" s="195"/>
      <c r="BRT75" s="195"/>
      <c r="BRU75" s="195"/>
      <c r="BRV75" s="195"/>
      <c r="BRW75" s="195"/>
      <c r="BRX75" s="195"/>
      <c r="BRY75" s="195"/>
      <c r="BRZ75" s="195"/>
      <c r="BSA75" s="195"/>
      <c r="BSB75" s="195"/>
      <c r="BSC75" s="195"/>
      <c r="BSD75" s="195"/>
      <c r="BSE75" s="195"/>
      <c r="BSF75" s="195"/>
      <c r="BSG75" s="195"/>
      <c r="BSH75" s="195"/>
      <c r="BSI75" s="195"/>
      <c r="BSJ75" s="195"/>
      <c r="BSK75" s="195"/>
      <c r="BSL75" s="195"/>
      <c r="BSM75" s="195"/>
      <c r="BSN75" s="195"/>
      <c r="BSO75" s="195"/>
      <c r="BSP75" s="195"/>
      <c r="BSQ75" s="195"/>
      <c r="BSR75" s="195"/>
      <c r="BSS75" s="195"/>
      <c r="BST75" s="195"/>
      <c r="BSU75" s="195"/>
      <c r="BSV75" s="195"/>
      <c r="BSW75" s="195"/>
      <c r="BSX75" s="195"/>
      <c r="BSY75" s="195"/>
      <c r="BSZ75" s="195"/>
      <c r="BTA75" s="195"/>
      <c r="BTB75" s="195"/>
      <c r="BTC75" s="195"/>
      <c r="BTD75" s="195"/>
      <c r="BTE75" s="195"/>
      <c r="BTF75" s="195"/>
      <c r="BTG75" s="195"/>
      <c r="BTH75" s="195"/>
      <c r="BTI75" s="195"/>
      <c r="BTJ75" s="195"/>
      <c r="BTK75" s="195"/>
      <c r="BTL75" s="195"/>
      <c r="BTM75" s="195"/>
      <c r="BTN75" s="195"/>
      <c r="BTO75" s="195"/>
      <c r="BTP75" s="195"/>
      <c r="BTQ75" s="195"/>
      <c r="BTR75" s="195"/>
      <c r="BTS75" s="195"/>
      <c r="BTT75" s="195"/>
      <c r="BTU75" s="195"/>
      <c r="BTV75" s="195"/>
      <c r="BTW75" s="195"/>
      <c r="BTX75" s="195"/>
      <c r="BTY75" s="195"/>
      <c r="BTZ75" s="195"/>
      <c r="BUA75" s="195"/>
      <c r="BUB75" s="195"/>
      <c r="BUC75" s="195"/>
      <c r="BUD75" s="195"/>
      <c r="BUE75" s="195"/>
      <c r="BUF75" s="195"/>
      <c r="BUG75" s="195"/>
      <c r="BUH75" s="195"/>
      <c r="BUI75" s="195"/>
      <c r="BUJ75" s="195"/>
      <c r="BUK75" s="195"/>
      <c r="BUL75" s="195"/>
      <c r="BUM75" s="195"/>
      <c r="BUN75" s="195"/>
      <c r="BUO75" s="195"/>
      <c r="BUP75" s="195"/>
      <c r="BUQ75" s="195"/>
      <c r="BUR75" s="195"/>
      <c r="BUS75" s="195"/>
      <c r="BUT75" s="195"/>
      <c r="BUU75" s="195"/>
      <c r="BUV75" s="195"/>
      <c r="BUW75" s="195"/>
      <c r="BUX75" s="195"/>
      <c r="BUY75" s="195"/>
      <c r="BUZ75" s="195"/>
      <c r="BVA75" s="195"/>
      <c r="BVB75" s="195"/>
      <c r="BVC75" s="195"/>
      <c r="BVD75" s="195"/>
      <c r="BVE75" s="195"/>
      <c r="BVF75" s="195"/>
      <c r="BVG75" s="195"/>
      <c r="BVH75" s="195"/>
      <c r="BVI75" s="195"/>
      <c r="BVJ75" s="195"/>
      <c r="BVK75" s="195"/>
      <c r="BVL75" s="195"/>
      <c r="BVM75" s="195"/>
      <c r="BVN75" s="195"/>
      <c r="BVO75" s="195"/>
      <c r="BVP75" s="195"/>
      <c r="BVQ75" s="195"/>
      <c r="BVR75" s="195"/>
      <c r="BVS75" s="195"/>
      <c r="BVT75" s="195"/>
      <c r="BVU75" s="195"/>
      <c r="BVV75" s="195"/>
      <c r="BVW75" s="195"/>
      <c r="BVX75" s="195"/>
      <c r="BVY75" s="195"/>
      <c r="BVZ75" s="195"/>
      <c r="BWA75" s="195"/>
      <c r="BWB75" s="195"/>
      <c r="BWC75" s="195"/>
      <c r="BWD75" s="195"/>
      <c r="BWE75" s="195"/>
      <c r="BWF75" s="195"/>
      <c r="BWG75" s="195"/>
      <c r="BWH75" s="195"/>
      <c r="BWI75" s="195"/>
      <c r="BWJ75" s="195"/>
      <c r="BWK75" s="195"/>
      <c r="BWL75" s="195"/>
      <c r="BWM75" s="195"/>
      <c r="BWN75" s="195"/>
      <c r="BWO75" s="195"/>
      <c r="BWP75" s="195"/>
      <c r="BWQ75" s="195"/>
      <c r="BWR75" s="195"/>
      <c r="BWS75" s="195"/>
      <c r="BWT75" s="195"/>
      <c r="BWU75" s="195"/>
      <c r="BWV75" s="195"/>
      <c r="BWW75" s="195"/>
      <c r="BWX75" s="195"/>
      <c r="BWY75" s="195"/>
      <c r="BWZ75" s="195"/>
      <c r="BXA75" s="195"/>
      <c r="BXB75" s="195"/>
      <c r="BXC75" s="195"/>
      <c r="BXD75" s="195"/>
      <c r="BXE75" s="195"/>
      <c r="BXF75" s="195"/>
      <c r="BXG75" s="195"/>
      <c r="BXH75" s="195"/>
      <c r="BXI75" s="195"/>
      <c r="BXJ75" s="195"/>
      <c r="BXK75" s="195"/>
      <c r="BXL75" s="195"/>
      <c r="BXM75" s="195"/>
      <c r="BXN75" s="195"/>
      <c r="BXO75" s="195"/>
      <c r="BXP75" s="195"/>
      <c r="BXQ75" s="195"/>
      <c r="BXR75" s="195"/>
      <c r="BXS75" s="195"/>
      <c r="BXT75" s="195"/>
      <c r="BXU75" s="195"/>
      <c r="BXV75" s="195"/>
      <c r="BXW75" s="195"/>
      <c r="BXX75" s="195"/>
      <c r="BXY75" s="195"/>
      <c r="BXZ75" s="195"/>
      <c r="BYA75" s="195"/>
      <c r="BYB75" s="195"/>
      <c r="BYC75" s="195"/>
      <c r="BYD75" s="195"/>
      <c r="BYE75" s="195"/>
      <c r="BYF75" s="195"/>
      <c r="BYG75" s="195"/>
      <c r="BYH75" s="195"/>
      <c r="BYI75" s="195"/>
      <c r="BYJ75" s="195"/>
      <c r="BYK75" s="195"/>
      <c r="BYL75" s="195"/>
      <c r="BYM75" s="195"/>
      <c r="BYN75" s="195"/>
      <c r="BYO75" s="195"/>
      <c r="BYP75" s="195"/>
      <c r="BYQ75" s="195"/>
      <c r="BYR75" s="195"/>
      <c r="BYS75" s="195"/>
      <c r="BYT75" s="195"/>
      <c r="BYU75" s="195"/>
      <c r="BYV75" s="195"/>
      <c r="BYW75" s="195"/>
      <c r="BYX75" s="195"/>
      <c r="BYY75" s="195"/>
      <c r="BYZ75" s="195"/>
      <c r="BZA75" s="195"/>
      <c r="BZB75" s="195"/>
      <c r="BZC75" s="195"/>
      <c r="BZD75" s="195"/>
      <c r="BZE75" s="195"/>
      <c r="BZF75" s="195"/>
      <c r="BZG75" s="195"/>
      <c r="BZH75" s="195"/>
      <c r="BZI75" s="195"/>
      <c r="BZJ75" s="195"/>
      <c r="BZK75" s="195"/>
      <c r="BZL75" s="195"/>
      <c r="BZM75" s="195"/>
      <c r="BZN75" s="195"/>
      <c r="BZO75" s="195"/>
      <c r="BZP75" s="195"/>
      <c r="BZQ75" s="195"/>
      <c r="BZR75" s="195"/>
      <c r="BZS75" s="195"/>
      <c r="BZT75" s="195"/>
      <c r="BZU75" s="195"/>
      <c r="BZV75" s="195"/>
      <c r="BZW75" s="195"/>
      <c r="BZX75" s="195"/>
      <c r="BZY75" s="195"/>
      <c r="BZZ75" s="195"/>
      <c r="CAA75" s="195"/>
      <c r="CAB75" s="195"/>
      <c r="CAC75" s="195"/>
      <c r="CAD75" s="195"/>
      <c r="CAE75" s="195"/>
      <c r="CAF75" s="195"/>
      <c r="CAG75" s="195"/>
      <c r="CAH75" s="195"/>
      <c r="CAI75" s="195"/>
      <c r="CAJ75" s="195"/>
      <c r="CAK75" s="195"/>
      <c r="CAL75" s="195"/>
      <c r="CAM75" s="195"/>
      <c r="CAN75" s="195"/>
      <c r="CAO75" s="195"/>
      <c r="CAP75" s="195"/>
      <c r="CAQ75" s="195"/>
      <c r="CAR75" s="195"/>
      <c r="CAS75" s="195"/>
      <c r="CAT75" s="195"/>
      <c r="CAU75" s="195"/>
      <c r="CAV75" s="195"/>
      <c r="CAW75" s="195"/>
      <c r="CAX75" s="195"/>
      <c r="CAY75" s="195"/>
      <c r="CAZ75" s="195"/>
      <c r="CBA75" s="195"/>
      <c r="CBB75" s="195"/>
      <c r="CBC75" s="195"/>
      <c r="CBD75" s="195"/>
      <c r="CBE75" s="195"/>
      <c r="CBF75" s="195"/>
      <c r="CBG75" s="195"/>
      <c r="CBH75" s="195"/>
      <c r="CBI75" s="195"/>
      <c r="CBJ75" s="195"/>
      <c r="CBK75" s="195"/>
      <c r="CBL75" s="195"/>
      <c r="CBM75" s="195"/>
      <c r="CBN75" s="195"/>
      <c r="CBO75" s="195"/>
      <c r="CBP75" s="195"/>
      <c r="CBQ75" s="195"/>
      <c r="CBR75" s="195"/>
      <c r="CBS75" s="195"/>
      <c r="CBT75" s="195"/>
      <c r="CBU75" s="195"/>
      <c r="CBV75" s="195"/>
      <c r="CBW75" s="195"/>
      <c r="CBX75" s="195"/>
      <c r="CBY75" s="195"/>
      <c r="CBZ75" s="195"/>
      <c r="CCA75" s="195"/>
      <c r="CCB75" s="195"/>
      <c r="CCC75" s="195"/>
      <c r="CCD75" s="195"/>
      <c r="CCE75" s="195"/>
      <c r="CCF75" s="195"/>
      <c r="CCG75" s="195"/>
      <c r="CCH75" s="195"/>
      <c r="CCI75" s="195"/>
      <c r="CCJ75" s="195"/>
      <c r="CCK75" s="195"/>
      <c r="CCL75" s="195"/>
      <c r="CCM75" s="195"/>
      <c r="CCN75" s="195"/>
      <c r="CCO75" s="195"/>
      <c r="CCP75" s="195"/>
      <c r="CCQ75" s="195"/>
      <c r="CCR75" s="195"/>
      <c r="CCS75" s="195"/>
      <c r="CCT75" s="195"/>
      <c r="CCU75" s="195"/>
      <c r="CCV75" s="195"/>
      <c r="CCW75" s="195"/>
      <c r="CCX75" s="195"/>
      <c r="CCY75" s="195"/>
      <c r="CCZ75" s="195"/>
      <c r="CDA75" s="195"/>
      <c r="CDB75" s="195"/>
      <c r="CDC75" s="195"/>
      <c r="CDD75" s="195"/>
      <c r="CDE75" s="195"/>
      <c r="CDF75" s="195"/>
      <c r="CDG75" s="195"/>
      <c r="CDH75" s="195"/>
      <c r="CDI75" s="195"/>
      <c r="CDJ75" s="195"/>
      <c r="CDK75" s="195"/>
      <c r="CDL75" s="195"/>
      <c r="CDM75" s="195"/>
      <c r="CDN75" s="195"/>
      <c r="CDO75" s="195"/>
      <c r="CDP75" s="195"/>
      <c r="CDQ75" s="195"/>
      <c r="CDR75" s="195"/>
      <c r="CDS75" s="195"/>
      <c r="CDT75" s="195"/>
      <c r="CDU75" s="195"/>
      <c r="CDV75" s="195"/>
      <c r="CDW75" s="195"/>
      <c r="CDX75" s="195"/>
      <c r="CDY75" s="195"/>
      <c r="CDZ75" s="195"/>
      <c r="CEA75" s="195"/>
      <c r="CEB75" s="195"/>
      <c r="CEC75" s="195"/>
      <c r="CED75" s="195"/>
      <c r="CEE75" s="195"/>
      <c r="CEF75" s="195"/>
      <c r="CEG75" s="195"/>
      <c r="CEH75" s="195"/>
      <c r="CEI75" s="195"/>
      <c r="CEJ75" s="195"/>
      <c r="CEK75" s="195"/>
      <c r="CEL75" s="195"/>
      <c r="CEM75" s="195"/>
      <c r="CEN75" s="195"/>
      <c r="CEO75" s="195"/>
      <c r="CEP75" s="195"/>
      <c r="CEQ75" s="195"/>
      <c r="CER75" s="195"/>
      <c r="CES75" s="195"/>
      <c r="CET75" s="195"/>
      <c r="CEU75" s="195"/>
      <c r="CEV75" s="195"/>
      <c r="CEW75" s="195"/>
      <c r="CEX75" s="195"/>
      <c r="CEY75" s="195"/>
      <c r="CEZ75" s="195"/>
      <c r="CFA75" s="195"/>
      <c r="CFB75" s="195"/>
      <c r="CFC75" s="195"/>
      <c r="CFD75" s="195"/>
      <c r="CFE75" s="195"/>
      <c r="CFF75" s="195"/>
      <c r="CFG75" s="195"/>
      <c r="CFH75" s="195"/>
      <c r="CFI75" s="195"/>
      <c r="CFJ75" s="195"/>
      <c r="CFK75" s="195"/>
      <c r="CFL75" s="195"/>
      <c r="CFM75" s="195"/>
      <c r="CFN75" s="195"/>
      <c r="CFO75" s="195"/>
      <c r="CFP75" s="195"/>
      <c r="CFQ75" s="195"/>
      <c r="CFR75" s="195"/>
      <c r="CFS75" s="195"/>
      <c r="CFT75" s="195"/>
      <c r="CFU75" s="195"/>
      <c r="CFV75" s="195"/>
      <c r="CFW75" s="195"/>
      <c r="CFX75" s="195"/>
      <c r="CFY75" s="195"/>
      <c r="CFZ75" s="195"/>
      <c r="CGA75" s="195"/>
      <c r="CGB75" s="195"/>
      <c r="CGC75" s="195"/>
      <c r="CGD75" s="195"/>
      <c r="CGE75" s="195"/>
      <c r="CGF75" s="195"/>
      <c r="CGG75" s="195"/>
      <c r="CGH75" s="195"/>
      <c r="CGI75" s="195"/>
      <c r="CGJ75" s="195"/>
      <c r="CGK75" s="195"/>
      <c r="CGL75" s="195"/>
      <c r="CGM75" s="195"/>
      <c r="CGN75" s="195"/>
      <c r="CGO75" s="195"/>
      <c r="CGP75" s="195"/>
      <c r="CGQ75" s="195"/>
      <c r="CGR75" s="195"/>
      <c r="CGS75" s="195"/>
      <c r="CGT75" s="195"/>
      <c r="CGU75" s="195"/>
      <c r="CGV75" s="195"/>
      <c r="CGW75" s="195"/>
      <c r="CGX75" s="195"/>
      <c r="CGY75" s="195"/>
      <c r="CGZ75" s="195"/>
      <c r="CHA75" s="195"/>
      <c r="CHB75" s="195"/>
      <c r="CHC75" s="195"/>
      <c r="CHD75" s="195"/>
      <c r="CHE75" s="195"/>
      <c r="CHF75" s="195"/>
      <c r="CHG75" s="195"/>
      <c r="CHH75" s="195"/>
      <c r="CHI75" s="195"/>
      <c r="CHJ75" s="195"/>
      <c r="CHK75" s="195"/>
      <c r="CHL75" s="195"/>
      <c r="CHM75" s="195"/>
      <c r="CHN75" s="195"/>
      <c r="CHO75" s="195"/>
      <c r="CHP75" s="195"/>
      <c r="CHQ75" s="195"/>
      <c r="CHR75" s="195"/>
      <c r="CHS75" s="195"/>
      <c r="CHT75" s="195"/>
      <c r="CHU75" s="195"/>
      <c r="CHV75" s="195"/>
      <c r="CHW75" s="195"/>
      <c r="CHX75" s="195"/>
      <c r="CHY75" s="195"/>
      <c r="CHZ75" s="195"/>
      <c r="CIA75" s="195"/>
      <c r="CIB75" s="195"/>
      <c r="CIC75" s="195"/>
      <c r="CID75" s="195"/>
      <c r="CIE75" s="195"/>
      <c r="CIF75" s="195"/>
      <c r="CIG75" s="195"/>
      <c r="CIH75" s="195"/>
      <c r="CII75" s="195"/>
      <c r="CIJ75" s="195"/>
      <c r="CIK75" s="195"/>
      <c r="CIL75" s="195"/>
      <c r="CIM75" s="195"/>
      <c r="CIN75" s="195"/>
      <c r="CIO75" s="195"/>
      <c r="CIP75" s="195"/>
      <c r="CIQ75" s="195"/>
      <c r="CIR75" s="195"/>
      <c r="CIS75" s="195"/>
      <c r="CIT75" s="195"/>
      <c r="CIU75" s="195"/>
      <c r="CIV75" s="195"/>
      <c r="CIW75" s="195"/>
      <c r="CIX75" s="195"/>
      <c r="CIY75" s="195"/>
      <c r="CIZ75" s="195"/>
      <c r="CJA75" s="195"/>
      <c r="CJB75" s="195"/>
      <c r="CJC75" s="195"/>
      <c r="CJD75" s="195"/>
      <c r="CJE75" s="195"/>
      <c r="CJF75" s="195"/>
      <c r="CJG75" s="195"/>
      <c r="CJH75" s="195"/>
      <c r="CJI75" s="195"/>
      <c r="CJJ75" s="195"/>
      <c r="CJK75" s="195"/>
      <c r="CJL75" s="195"/>
      <c r="CJM75" s="195"/>
      <c r="CJN75" s="195"/>
      <c r="CJO75" s="195"/>
      <c r="CJP75" s="195"/>
      <c r="CJQ75" s="195"/>
      <c r="CJR75" s="195"/>
      <c r="CJS75" s="195"/>
      <c r="CJT75" s="195"/>
      <c r="CJU75" s="195"/>
      <c r="CJV75" s="195"/>
      <c r="CJW75" s="195"/>
      <c r="CJX75" s="195"/>
      <c r="CJY75" s="195"/>
      <c r="CJZ75" s="195"/>
      <c r="CKA75" s="195"/>
      <c r="CKB75" s="195"/>
      <c r="CKC75" s="195"/>
      <c r="CKD75" s="195"/>
      <c r="CKE75" s="195"/>
      <c r="CKF75" s="195"/>
      <c r="CKG75" s="195"/>
      <c r="CKH75" s="195"/>
      <c r="CKI75" s="195"/>
      <c r="CKJ75" s="195"/>
      <c r="CKK75" s="195"/>
      <c r="CKL75" s="195"/>
      <c r="CKM75" s="195"/>
      <c r="CKN75" s="195"/>
      <c r="CKO75" s="195"/>
      <c r="CKP75" s="195"/>
      <c r="CKQ75" s="195"/>
      <c r="CKR75" s="195"/>
      <c r="CKS75" s="195"/>
      <c r="CKT75" s="195"/>
      <c r="CKU75" s="195"/>
      <c r="CKV75" s="195"/>
      <c r="CKW75" s="195"/>
      <c r="CKX75" s="195"/>
      <c r="CKY75" s="195"/>
      <c r="CKZ75" s="195"/>
      <c r="CLA75" s="195"/>
      <c r="CLB75" s="195"/>
      <c r="CLC75" s="195"/>
      <c r="CLD75" s="195"/>
      <c r="CLE75" s="195"/>
      <c r="CLF75" s="195"/>
      <c r="CLG75" s="195"/>
      <c r="CLH75" s="195"/>
      <c r="CLI75" s="195"/>
      <c r="CLJ75" s="195"/>
      <c r="CLK75" s="195"/>
      <c r="CLL75" s="195"/>
      <c r="CLM75" s="195"/>
      <c r="CLN75" s="195"/>
      <c r="CLO75" s="195"/>
      <c r="CLP75" s="195"/>
      <c r="CLQ75" s="195"/>
      <c r="CLR75" s="195"/>
      <c r="CLS75" s="195"/>
      <c r="CLT75" s="195"/>
      <c r="CLU75" s="195"/>
      <c r="CLV75" s="195"/>
      <c r="CLW75" s="195"/>
      <c r="CLX75" s="195"/>
      <c r="CLY75" s="195"/>
      <c r="CLZ75" s="195"/>
      <c r="CMA75" s="195"/>
      <c r="CMB75" s="195"/>
      <c r="CMC75" s="195"/>
      <c r="CMD75" s="195"/>
      <c r="CME75" s="195"/>
      <c r="CMF75" s="195"/>
      <c r="CMG75" s="195"/>
      <c r="CMH75" s="195"/>
      <c r="CMI75" s="195"/>
      <c r="CMJ75" s="195"/>
      <c r="CMK75" s="195"/>
      <c r="CML75" s="195"/>
      <c r="CMM75" s="195"/>
      <c r="CMN75" s="195"/>
      <c r="CMO75" s="195"/>
      <c r="CMP75" s="195"/>
      <c r="CMQ75" s="195"/>
      <c r="CMR75" s="195"/>
      <c r="CMS75" s="195"/>
      <c r="CMT75" s="195"/>
      <c r="CMU75" s="195"/>
      <c r="CMV75" s="195"/>
      <c r="CMW75" s="195"/>
      <c r="CMX75" s="195"/>
      <c r="CMY75" s="195"/>
      <c r="CMZ75" s="195"/>
      <c r="CNA75" s="195"/>
      <c r="CNB75" s="195"/>
      <c r="CNC75" s="195"/>
      <c r="CND75" s="195"/>
      <c r="CNE75" s="195"/>
      <c r="CNF75" s="195"/>
      <c r="CNG75" s="195"/>
      <c r="CNH75" s="195"/>
      <c r="CNI75" s="195"/>
      <c r="CNJ75" s="195"/>
      <c r="CNK75" s="195"/>
      <c r="CNL75" s="195"/>
      <c r="CNM75" s="195"/>
      <c r="CNN75" s="195"/>
      <c r="CNO75" s="195"/>
      <c r="CNP75" s="195"/>
      <c r="CNQ75" s="195"/>
      <c r="CNR75" s="195"/>
      <c r="CNS75" s="195"/>
      <c r="CNT75" s="195"/>
      <c r="CNU75" s="195"/>
      <c r="CNV75" s="195"/>
      <c r="CNW75" s="195"/>
      <c r="CNX75" s="195"/>
      <c r="CNY75" s="195"/>
      <c r="CNZ75" s="195"/>
      <c r="COA75" s="195"/>
      <c r="COB75" s="195"/>
      <c r="COC75" s="195"/>
      <c r="COD75" s="195"/>
      <c r="COE75" s="195"/>
      <c r="COF75" s="195"/>
      <c r="COG75" s="195"/>
      <c r="COH75" s="195"/>
      <c r="COI75" s="195"/>
      <c r="COJ75" s="195"/>
      <c r="COK75" s="195"/>
      <c r="COL75" s="195"/>
      <c r="COM75" s="195"/>
      <c r="CON75" s="195"/>
      <c r="COO75" s="195"/>
      <c r="COP75" s="195"/>
      <c r="COQ75" s="195"/>
      <c r="COR75" s="195"/>
      <c r="COS75" s="195"/>
      <c r="COT75" s="195"/>
      <c r="COU75" s="195"/>
      <c r="COV75" s="195"/>
      <c r="COW75" s="195"/>
      <c r="COX75" s="195"/>
      <c r="COY75" s="195"/>
      <c r="COZ75" s="195"/>
      <c r="CPA75" s="195"/>
      <c r="CPB75" s="195"/>
      <c r="CPC75" s="195"/>
      <c r="CPD75" s="195"/>
      <c r="CPE75" s="195"/>
      <c r="CPF75" s="195"/>
      <c r="CPG75" s="195"/>
      <c r="CPH75" s="195"/>
      <c r="CPI75" s="195"/>
      <c r="CPJ75" s="195"/>
      <c r="CPK75" s="195"/>
      <c r="CPL75" s="195"/>
      <c r="CPM75" s="195"/>
      <c r="CPN75" s="195"/>
      <c r="CPO75" s="195"/>
      <c r="CPP75" s="195"/>
      <c r="CPQ75" s="195"/>
      <c r="CPR75" s="195"/>
      <c r="CPS75" s="195"/>
      <c r="CPT75" s="195"/>
      <c r="CPU75" s="195"/>
      <c r="CPV75" s="195"/>
      <c r="CPW75" s="195"/>
      <c r="CPX75" s="195"/>
      <c r="CPY75" s="195"/>
      <c r="CPZ75" s="195"/>
      <c r="CQA75" s="195"/>
      <c r="CQB75" s="195"/>
      <c r="CQC75" s="195"/>
      <c r="CQD75" s="195"/>
      <c r="CQE75" s="195"/>
      <c r="CQF75" s="195"/>
      <c r="CQG75" s="195"/>
      <c r="CQH75" s="195"/>
      <c r="CQI75" s="195"/>
      <c r="CQJ75" s="195"/>
      <c r="CQK75" s="195"/>
      <c r="CQL75" s="195"/>
      <c r="CQM75" s="195"/>
      <c r="CQN75" s="195"/>
      <c r="CQO75" s="195"/>
      <c r="CQP75" s="195"/>
      <c r="CQQ75" s="195"/>
      <c r="CQR75" s="195"/>
      <c r="CQS75" s="195"/>
      <c r="CQT75" s="195"/>
      <c r="CQU75" s="195"/>
      <c r="CQV75" s="195"/>
      <c r="CQW75" s="195"/>
      <c r="CQX75" s="195"/>
      <c r="CQY75" s="195"/>
      <c r="CQZ75" s="195"/>
      <c r="CRA75" s="195"/>
      <c r="CRB75" s="195"/>
      <c r="CRC75" s="195"/>
      <c r="CRD75" s="195"/>
      <c r="CRE75" s="195"/>
      <c r="CRF75" s="195"/>
      <c r="CRG75" s="195"/>
      <c r="CRH75" s="195"/>
      <c r="CRI75" s="195"/>
      <c r="CRJ75" s="195"/>
      <c r="CRK75" s="195"/>
      <c r="CRL75" s="195"/>
      <c r="CRM75" s="195"/>
      <c r="CRN75" s="195"/>
      <c r="CRO75" s="195"/>
      <c r="CRP75" s="195"/>
      <c r="CRQ75" s="195"/>
      <c r="CRR75" s="195"/>
      <c r="CRS75" s="195"/>
      <c r="CRT75" s="195"/>
      <c r="CRU75" s="195"/>
      <c r="CRV75" s="195"/>
      <c r="CRW75" s="195"/>
      <c r="CRX75" s="195"/>
      <c r="CRY75" s="195"/>
      <c r="CRZ75" s="195"/>
      <c r="CSA75" s="195"/>
      <c r="CSB75" s="195"/>
      <c r="CSC75" s="195"/>
      <c r="CSD75" s="195"/>
      <c r="CSE75" s="195"/>
      <c r="CSF75" s="195"/>
      <c r="CSG75" s="195"/>
      <c r="CSH75" s="195"/>
      <c r="CSI75" s="195"/>
      <c r="CSJ75" s="195"/>
      <c r="CSK75" s="195"/>
      <c r="CSL75" s="195"/>
      <c r="CSM75" s="195"/>
      <c r="CSN75" s="195"/>
      <c r="CSO75" s="195"/>
      <c r="CSP75" s="195"/>
      <c r="CSQ75" s="195"/>
      <c r="CSR75" s="195"/>
      <c r="CSS75" s="195"/>
      <c r="CST75" s="195"/>
      <c r="CSU75" s="195"/>
      <c r="CSV75" s="195"/>
      <c r="CSW75" s="195"/>
      <c r="CSX75" s="195"/>
      <c r="CSY75" s="195"/>
      <c r="CSZ75" s="195"/>
      <c r="CTA75" s="195"/>
      <c r="CTB75" s="195"/>
      <c r="CTC75" s="195"/>
      <c r="CTD75" s="195"/>
      <c r="CTE75" s="195"/>
      <c r="CTF75" s="195"/>
      <c r="CTG75" s="195"/>
      <c r="CTH75" s="195"/>
      <c r="CTI75" s="195"/>
      <c r="CTJ75" s="195"/>
      <c r="CTK75" s="195"/>
      <c r="CTL75" s="195"/>
      <c r="CTM75" s="195"/>
      <c r="CTN75" s="195"/>
      <c r="CTO75" s="195"/>
      <c r="CTP75" s="195"/>
      <c r="CTQ75" s="195"/>
      <c r="CTR75" s="195"/>
      <c r="CTS75" s="195"/>
      <c r="CTT75" s="195"/>
      <c r="CTU75" s="195"/>
      <c r="CTV75" s="195"/>
      <c r="CTW75" s="195"/>
      <c r="CTX75" s="195"/>
      <c r="CTY75" s="195"/>
      <c r="CTZ75" s="195"/>
      <c r="CUA75" s="195"/>
      <c r="CUB75" s="195"/>
      <c r="CUC75" s="195"/>
      <c r="CUD75" s="195"/>
      <c r="CUE75" s="195"/>
      <c r="CUF75" s="195"/>
      <c r="CUG75" s="195"/>
      <c r="CUH75" s="195"/>
      <c r="CUI75" s="195"/>
      <c r="CUJ75" s="195"/>
      <c r="CUK75" s="195"/>
      <c r="CUL75" s="195"/>
      <c r="CUM75" s="195"/>
      <c r="CUN75" s="195"/>
      <c r="CUO75" s="195"/>
      <c r="CUP75" s="195"/>
      <c r="CUQ75" s="195"/>
      <c r="CUR75" s="195"/>
      <c r="CUS75" s="195"/>
      <c r="CUT75" s="195"/>
      <c r="CUU75" s="195"/>
      <c r="CUV75" s="195"/>
      <c r="CUW75" s="195"/>
      <c r="CUX75" s="195"/>
      <c r="CUY75" s="195"/>
      <c r="CUZ75" s="195"/>
      <c r="CVA75" s="195"/>
      <c r="CVB75" s="195"/>
      <c r="CVC75" s="195"/>
      <c r="CVD75" s="195"/>
      <c r="CVE75" s="195"/>
      <c r="CVF75" s="195"/>
      <c r="CVG75" s="195"/>
      <c r="CVH75" s="195"/>
      <c r="CVI75" s="195"/>
      <c r="CVJ75" s="195"/>
      <c r="CVK75" s="195"/>
      <c r="CVL75" s="195"/>
      <c r="CVM75" s="195"/>
      <c r="CVN75" s="195"/>
      <c r="CVO75" s="195"/>
      <c r="CVP75" s="195"/>
      <c r="CVQ75" s="195"/>
      <c r="CVR75" s="195"/>
      <c r="CVS75" s="195"/>
      <c r="CVT75" s="195"/>
      <c r="CVU75" s="195"/>
      <c r="CVV75" s="195"/>
      <c r="CVW75" s="195"/>
      <c r="CVX75" s="195"/>
      <c r="CVY75" s="195"/>
      <c r="CVZ75" s="195"/>
      <c r="CWA75" s="195"/>
      <c r="CWB75" s="195"/>
      <c r="CWC75" s="195"/>
      <c r="CWD75" s="195"/>
      <c r="CWE75" s="195"/>
      <c r="CWF75" s="195"/>
      <c r="CWG75" s="195"/>
      <c r="CWH75" s="195"/>
      <c r="CWI75" s="195"/>
      <c r="CWJ75" s="195"/>
      <c r="CWK75" s="195"/>
      <c r="CWL75" s="195"/>
      <c r="CWM75" s="195"/>
      <c r="CWN75" s="195"/>
      <c r="CWO75" s="195"/>
      <c r="CWP75" s="195"/>
      <c r="CWQ75" s="195"/>
      <c r="CWR75" s="195"/>
      <c r="CWS75" s="195"/>
      <c r="CWT75" s="195"/>
      <c r="CWU75" s="195"/>
      <c r="CWV75" s="195"/>
      <c r="CWW75" s="195"/>
      <c r="CWX75" s="195"/>
      <c r="CWY75" s="195"/>
      <c r="CWZ75" s="195"/>
      <c r="CXA75" s="195"/>
      <c r="CXB75" s="195"/>
      <c r="CXC75" s="195"/>
      <c r="CXD75" s="195"/>
      <c r="CXE75" s="195"/>
      <c r="CXF75" s="195"/>
      <c r="CXG75" s="195"/>
      <c r="CXH75" s="195"/>
      <c r="CXI75" s="195"/>
      <c r="CXJ75" s="195"/>
      <c r="CXK75" s="195"/>
      <c r="CXL75" s="195"/>
      <c r="CXM75" s="195"/>
      <c r="CXN75" s="195"/>
      <c r="CXO75" s="195"/>
      <c r="CXP75" s="195"/>
      <c r="CXQ75" s="195"/>
      <c r="CXR75" s="195"/>
      <c r="CXS75" s="195"/>
      <c r="CXT75" s="195"/>
      <c r="CXU75" s="195"/>
      <c r="CXV75" s="195"/>
      <c r="CXW75" s="195"/>
      <c r="CXX75" s="195"/>
      <c r="CXY75" s="195"/>
      <c r="CXZ75" s="195"/>
      <c r="CYA75" s="195"/>
      <c r="CYB75" s="195"/>
      <c r="CYC75" s="195"/>
      <c r="CYD75" s="195"/>
      <c r="CYE75" s="195"/>
      <c r="CYF75" s="195"/>
      <c r="CYG75" s="195"/>
      <c r="CYH75" s="195"/>
      <c r="CYI75" s="195"/>
      <c r="CYJ75" s="195"/>
      <c r="CYK75" s="195"/>
      <c r="CYL75" s="195"/>
      <c r="CYM75" s="195"/>
      <c r="CYN75" s="195"/>
      <c r="CYO75" s="195"/>
      <c r="CYP75" s="195"/>
      <c r="CYQ75" s="195"/>
      <c r="CYR75" s="195"/>
      <c r="CYS75" s="195"/>
      <c r="CYT75" s="195"/>
      <c r="CYU75" s="195"/>
      <c r="CYV75" s="195"/>
      <c r="CYW75" s="195"/>
      <c r="CYX75" s="195"/>
      <c r="CYY75" s="195"/>
      <c r="CYZ75" s="195"/>
      <c r="CZA75" s="195"/>
      <c r="CZB75" s="195"/>
      <c r="CZC75" s="195"/>
      <c r="CZD75" s="195"/>
      <c r="CZE75" s="195"/>
      <c r="CZF75" s="195"/>
      <c r="CZG75" s="195"/>
      <c r="CZH75" s="195"/>
      <c r="CZI75" s="195"/>
      <c r="CZJ75" s="195"/>
      <c r="CZK75" s="195"/>
      <c r="CZL75" s="195"/>
      <c r="CZM75" s="195"/>
      <c r="CZN75" s="195"/>
      <c r="CZO75" s="195"/>
      <c r="CZP75" s="195"/>
      <c r="CZQ75" s="195"/>
      <c r="CZR75" s="195"/>
      <c r="CZS75" s="195"/>
      <c r="CZT75" s="195"/>
      <c r="CZU75" s="195"/>
      <c r="CZV75" s="195"/>
      <c r="CZW75" s="195"/>
      <c r="CZX75" s="195"/>
      <c r="CZY75" s="195"/>
      <c r="CZZ75" s="195"/>
      <c r="DAA75" s="195"/>
      <c r="DAB75" s="195"/>
      <c r="DAC75" s="195"/>
      <c r="DAD75" s="195"/>
      <c r="DAE75" s="195"/>
      <c r="DAF75" s="195"/>
      <c r="DAG75" s="195"/>
      <c r="DAH75" s="195"/>
      <c r="DAI75" s="195"/>
      <c r="DAJ75" s="195"/>
      <c r="DAK75" s="195"/>
      <c r="DAL75" s="195"/>
      <c r="DAM75" s="195"/>
      <c r="DAN75" s="195"/>
      <c r="DAO75" s="195"/>
      <c r="DAP75" s="195"/>
      <c r="DAQ75" s="195"/>
      <c r="DAR75" s="195"/>
      <c r="DAS75" s="195"/>
      <c r="DAT75" s="195"/>
      <c r="DAU75" s="195"/>
      <c r="DAV75" s="195"/>
      <c r="DAW75" s="195"/>
      <c r="DAX75" s="195"/>
      <c r="DAY75" s="195"/>
      <c r="DAZ75" s="195"/>
      <c r="DBA75" s="195"/>
      <c r="DBB75" s="195"/>
      <c r="DBC75" s="195"/>
      <c r="DBD75" s="195"/>
      <c r="DBE75" s="195"/>
      <c r="DBF75" s="195"/>
      <c r="DBG75" s="195"/>
      <c r="DBH75" s="195"/>
      <c r="DBI75" s="195"/>
      <c r="DBJ75" s="195"/>
      <c r="DBK75" s="195"/>
      <c r="DBL75" s="195"/>
      <c r="DBM75" s="195"/>
      <c r="DBN75" s="195"/>
      <c r="DBO75" s="195"/>
      <c r="DBP75" s="195"/>
      <c r="DBQ75" s="195"/>
      <c r="DBR75" s="195"/>
      <c r="DBS75" s="195"/>
      <c r="DBT75" s="195"/>
      <c r="DBU75" s="195"/>
      <c r="DBV75" s="195"/>
      <c r="DBW75" s="195"/>
      <c r="DBX75" s="195"/>
      <c r="DBY75" s="195"/>
      <c r="DBZ75" s="195"/>
      <c r="DCA75" s="195"/>
      <c r="DCB75" s="195"/>
      <c r="DCC75" s="195"/>
      <c r="DCD75" s="195"/>
      <c r="DCE75" s="195"/>
      <c r="DCF75" s="195"/>
      <c r="DCG75" s="195"/>
      <c r="DCH75" s="195"/>
      <c r="DCI75" s="195"/>
      <c r="DCJ75" s="195"/>
      <c r="DCK75" s="195"/>
      <c r="DCL75" s="195"/>
      <c r="DCM75" s="195"/>
      <c r="DCN75" s="195"/>
      <c r="DCO75" s="195"/>
      <c r="DCP75" s="195"/>
      <c r="DCQ75" s="195"/>
      <c r="DCR75" s="195"/>
      <c r="DCS75" s="195"/>
      <c r="DCT75" s="195"/>
      <c r="DCU75" s="195"/>
      <c r="DCV75" s="195"/>
      <c r="DCW75" s="195"/>
      <c r="DCX75" s="195"/>
      <c r="DCY75" s="195"/>
      <c r="DCZ75" s="195"/>
      <c r="DDA75" s="195"/>
      <c r="DDB75" s="195"/>
      <c r="DDC75" s="195"/>
      <c r="DDD75" s="195"/>
      <c r="DDE75" s="195"/>
      <c r="DDF75" s="195"/>
      <c r="DDG75" s="195"/>
      <c r="DDH75" s="195"/>
      <c r="DDI75" s="195"/>
      <c r="DDJ75" s="195"/>
      <c r="DDK75" s="195"/>
      <c r="DDL75" s="195"/>
      <c r="DDM75" s="195"/>
      <c r="DDN75" s="195"/>
      <c r="DDO75" s="195"/>
      <c r="DDP75" s="195"/>
      <c r="DDQ75" s="195"/>
      <c r="DDR75" s="195"/>
      <c r="DDS75" s="195"/>
      <c r="DDT75" s="195"/>
      <c r="DDU75" s="195"/>
      <c r="DDV75" s="195"/>
      <c r="DDW75" s="195"/>
      <c r="DDX75" s="195"/>
      <c r="DDY75" s="195"/>
      <c r="DDZ75" s="195"/>
      <c r="DEA75" s="195"/>
      <c r="DEB75" s="195"/>
      <c r="DEC75" s="195"/>
      <c r="DED75" s="195"/>
      <c r="DEE75" s="195"/>
      <c r="DEF75" s="195"/>
      <c r="DEG75" s="195"/>
      <c r="DEH75" s="195"/>
      <c r="DEI75" s="195"/>
      <c r="DEJ75" s="195"/>
      <c r="DEK75" s="195"/>
      <c r="DEL75" s="195"/>
      <c r="DEM75" s="195"/>
      <c r="DEN75" s="195"/>
      <c r="DEO75" s="195"/>
      <c r="DEP75" s="195"/>
      <c r="DEQ75" s="195"/>
      <c r="DER75" s="195"/>
      <c r="DES75" s="195"/>
      <c r="DET75" s="195"/>
      <c r="DEU75" s="195"/>
      <c r="DEV75" s="195"/>
      <c r="DEW75" s="195"/>
      <c r="DEX75" s="195"/>
      <c r="DEY75" s="195"/>
      <c r="DEZ75" s="195"/>
      <c r="DFA75" s="195"/>
      <c r="DFB75" s="195"/>
      <c r="DFC75" s="195"/>
      <c r="DFD75" s="195"/>
      <c r="DFE75" s="195"/>
      <c r="DFF75" s="195"/>
      <c r="DFG75" s="195"/>
      <c r="DFH75" s="195"/>
      <c r="DFI75" s="195"/>
      <c r="DFJ75" s="195"/>
      <c r="DFK75" s="195"/>
      <c r="DFL75" s="195"/>
      <c r="DFM75" s="195"/>
      <c r="DFN75" s="195"/>
      <c r="DFO75" s="195"/>
      <c r="DFP75" s="195"/>
      <c r="DFQ75" s="195"/>
      <c r="DFR75" s="195"/>
      <c r="DFS75" s="195"/>
      <c r="DFT75" s="195"/>
      <c r="DFU75" s="195"/>
      <c r="DFV75" s="195"/>
      <c r="DFW75" s="195"/>
      <c r="DFX75" s="195"/>
      <c r="DFY75" s="195"/>
      <c r="DFZ75" s="195"/>
      <c r="DGA75" s="195"/>
      <c r="DGB75" s="195"/>
      <c r="DGC75" s="195"/>
      <c r="DGD75" s="195"/>
      <c r="DGE75" s="195"/>
      <c r="DGF75" s="195"/>
      <c r="DGG75" s="195"/>
      <c r="DGH75" s="195"/>
      <c r="DGI75" s="195"/>
      <c r="DGJ75" s="195"/>
      <c r="DGK75" s="195"/>
      <c r="DGL75" s="195"/>
      <c r="DGM75" s="195"/>
      <c r="DGN75" s="195"/>
      <c r="DGO75" s="195"/>
      <c r="DGP75" s="195"/>
      <c r="DGQ75" s="195"/>
      <c r="DGR75" s="195"/>
      <c r="DGS75" s="195"/>
      <c r="DGT75" s="195"/>
      <c r="DGU75" s="195"/>
      <c r="DGV75" s="195"/>
      <c r="DGW75" s="195"/>
      <c r="DGX75" s="195"/>
      <c r="DGY75" s="195"/>
      <c r="DGZ75" s="195"/>
      <c r="DHA75" s="195"/>
      <c r="DHB75" s="195"/>
      <c r="DHC75" s="195"/>
      <c r="DHD75" s="195"/>
      <c r="DHE75" s="195"/>
      <c r="DHF75" s="195"/>
      <c r="DHG75" s="195"/>
      <c r="DHH75" s="195"/>
      <c r="DHI75" s="195"/>
      <c r="DHJ75" s="195"/>
      <c r="DHK75" s="195"/>
      <c r="DHL75" s="195"/>
      <c r="DHM75" s="195"/>
      <c r="DHN75" s="195"/>
      <c r="DHO75" s="195"/>
      <c r="DHP75" s="195"/>
      <c r="DHQ75" s="195"/>
      <c r="DHR75" s="195"/>
      <c r="DHS75" s="195"/>
      <c r="DHT75" s="195"/>
      <c r="DHU75" s="195"/>
      <c r="DHV75" s="195"/>
      <c r="DHW75" s="195"/>
      <c r="DHX75" s="195"/>
      <c r="DHY75" s="195"/>
      <c r="DHZ75" s="195"/>
      <c r="DIA75" s="195"/>
      <c r="DIB75" s="195"/>
      <c r="DIC75" s="195"/>
      <c r="DID75" s="195"/>
      <c r="DIE75" s="195"/>
      <c r="DIF75" s="195"/>
      <c r="DIG75" s="195"/>
      <c r="DIH75" s="195"/>
      <c r="DII75" s="195"/>
      <c r="DIJ75" s="195"/>
      <c r="DIK75" s="195"/>
      <c r="DIL75" s="195"/>
      <c r="DIM75" s="195"/>
      <c r="DIN75" s="195"/>
      <c r="DIO75" s="195"/>
      <c r="DIP75" s="195"/>
      <c r="DIQ75" s="195"/>
      <c r="DIR75" s="195"/>
      <c r="DIS75" s="195"/>
      <c r="DIT75" s="195"/>
      <c r="DIU75" s="195"/>
      <c r="DIV75" s="195"/>
      <c r="DIW75" s="195"/>
      <c r="DIX75" s="195"/>
      <c r="DIY75" s="195"/>
      <c r="DIZ75" s="195"/>
      <c r="DJA75" s="195"/>
      <c r="DJB75" s="195"/>
      <c r="DJC75" s="195"/>
      <c r="DJD75" s="195"/>
      <c r="DJE75" s="195"/>
      <c r="DJF75" s="195"/>
      <c r="DJG75" s="195"/>
      <c r="DJH75" s="195"/>
      <c r="DJI75" s="195"/>
      <c r="DJJ75" s="195"/>
      <c r="DJK75" s="195"/>
      <c r="DJL75" s="195"/>
      <c r="DJM75" s="195"/>
      <c r="DJN75" s="195"/>
      <c r="DJO75" s="195"/>
      <c r="DJP75" s="195"/>
      <c r="DJQ75" s="195"/>
      <c r="DJR75" s="195"/>
      <c r="DJS75" s="195"/>
      <c r="DJT75" s="195"/>
      <c r="DJU75" s="195"/>
      <c r="DJV75" s="195"/>
      <c r="DJW75" s="195"/>
      <c r="DJX75" s="195"/>
      <c r="DJY75" s="195"/>
      <c r="DJZ75" s="195"/>
      <c r="DKA75" s="195"/>
      <c r="DKB75" s="195"/>
      <c r="DKC75" s="195"/>
      <c r="DKD75" s="195"/>
      <c r="DKE75" s="195"/>
      <c r="DKF75" s="195"/>
      <c r="DKG75" s="195"/>
      <c r="DKH75" s="195"/>
      <c r="DKI75" s="195"/>
      <c r="DKJ75" s="195"/>
      <c r="DKK75" s="195"/>
      <c r="DKL75" s="195"/>
      <c r="DKM75" s="195"/>
      <c r="DKN75" s="195"/>
      <c r="DKO75" s="195"/>
      <c r="DKP75" s="195"/>
      <c r="DKQ75" s="195"/>
      <c r="DKR75" s="195"/>
      <c r="DKS75" s="195"/>
      <c r="DKT75" s="195"/>
      <c r="DKU75" s="195"/>
      <c r="DKV75" s="195"/>
      <c r="DKW75" s="195"/>
      <c r="DKX75" s="195"/>
      <c r="DKY75" s="195"/>
      <c r="DKZ75" s="195"/>
      <c r="DLA75" s="195"/>
      <c r="DLB75" s="195"/>
      <c r="DLC75" s="195"/>
      <c r="DLD75" s="195"/>
      <c r="DLE75" s="195"/>
      <c r="DLF75" s="195"/>
      <c r="DLG75" s="195"/>
      <c r="DLH75" s="195"/>
      <c r="DLI75" s="195"/>
      <c r="DLJ75" s="195"/>
      <c r="DLK75" s="195"/>
      <c r="DLL75" s="195"/>
      <c r="DLM75" s="195"/>
      <c r="DLN75" s="195"/>
      <c r="DLO75" s="195"/>
      <c r="DLP75" s="195"/>
      <c r="DLQ75" s="195"/>
      <c r="DLR75" s="195"/>
      <c r="DLS75" s="195"/>
      <c r="DLT75" s="195"/>
      <c r="DLU75" s="195"/>
      <c r="DLV75" s="195"/>
      <c r="DLW75" s="195"/>
      <c r="DLX75" s="195"/>
      <c r="DLY75" s="195"/>
      <c r="DLZ75" s="195"/>
      <c r="DMA75" s="195"/>
      <c r="DMB75" s="195"/>
      <c r="DMC75" s="195"/>
      <c r="DMD75" s="195"/>
      <c r="DME75" s="195"/>
      <c r="DMF75" s="195"/>
      <c r="DMG75" s="195"/>
      <c r="DMH75" s="195"/>
      <c r="DMI75" s="195"/>
      <c r="DMJ75" s="195"/>
      <c r="DMK75" s="195"/>
      <c r="DML75" s="195"/>
      <c r="DMM75" s="195"/>
      <c r="DMN75" s="195"/>
      <c r="DMO75" s="195"/>
      <c r="DMP75" s="195"/>
      <c r="DMQ75" s="195"/>
      <c r="DMR75" s="195"/>
      <c r="DMS75" s="195"/>
      <c r="DMT75" s="195"/>
      <c r="DMU75" s="195"/>
      <c r="DMV75" s="195"/>
      <c r="DMW75" s="195"/>
      <c r="DMX75" s="195"/>
      <c r="DMY75" s="195"/>
      <c r="DMZ75" s="195"/>
      <c r="DNA75" s="195"/>
      <c r="DNB75" s="195"/>
      <c r="DNC75" s="195"/>
      <c r="DND75" s="195"/>
      <c r="DNE75" s="195"/>
      <c r="DNF75" s="195"/>
      <c r="DNG75" s="195"/>
      <c r="DNH75" s="195"/>
      <c r="DNI75" s="195"/>
      <c r="DNJ75" s="195"/>
      <c r="DNK75" s="195"/>
      <c r="DNL75" s="195"/>
      <c r="DNM75" s="195"/>
      <c r="DNN75" s="195"/>
      <c r="DNO75" s="195"/>
      <c r="DNP75" s="195"/>
      <c r="DNQ75" s="195"/>
      <c r="DNR75" s="195"/>
      <c r="DNS75" s="195"/>
      <c r="DNT75" s="195"/>
      <c r="DNU75" s="195"/>
      <c r="DNV75" s="195"/>
      <c r="DNW75" s="195"/>
      <c r="DNX75" s="195"/>
      <c r="DNY75" s="195"/>
      <c r="DNZ75" s="195"/>
      <c r="DOA75" s="195"/>
      <c r="DOB75" s="195"/>
      <c r="DOC75" s="195"/>
      <c r="DOD75" s="195"/>
      <c r="DOE75" s="195"/>
      <c r="DOF75" s="195"/>
      <c r="DOG75" s="195"/>
      <c r="DOH75" s="195"/>
      <c r="DOI75" s="195"/>
      <c r="DOJ75" s="195"/>
      <c r="DOK75" s="195"/>
      <c r="DOL75" s="195"/>
      <c r="DOM75" s="195"/>
      <c r="DON75" s="195"/>
      <c r="DOO75" s="195"/>
      <c r="DOP75" s="195"/>
      <c r="DOQ75" s="195"/>
      <c r="DOR75" s="195"/>
      <c r="DOS75" s="195"/>
      <c r="DOT75" s="195"/>
      <c r="DOU75" s="195"/>
      <c r="DOV75" s="195"/>
      <c r="DOW75" s="195"/>
      <c r="DOX75" s="195"/>
      <c r="DOY75" s="195"/>
      <c r="DOZ75" s="195"/>
      <c r="DPA75" s="195"/>
      <c r="DPB75" s="195"/>
      <c r="DPC75" s="195"/>
      <c r="DPD75" s="195"/>
      <c r="DPE75" s="195"/>
      <c r="DPF75" s="195"/>
      <c r="DPG75" s="195"/>
      <c r="DPH75" s="195"/>
      <c r="DPI75" s="195"/>
      <c r="DPJ75" s="195"/>
      <c r="DPK75" s="195"/>
      <c r="DPL75" s="195"/>
      <c r="DPM75" s="195"/>
      <c r="DPN75" s="195"/>
      <c r="DPO75" s="195"/>
      <c r="DPP75" s="195"/>
      <c r="DPQ75" s="195"/>
      <c r="DPR75" s="195"/>
      <c r="DPS75" s="195"/>
      <c r="DPT75" s="195"/>
      <c r="DPU75" s="195"/>
      <c r="DPV75" s="195"/>
      <c r="DPW75" s="195"/>
      <c r="DPX75" s="195"/>
      <c r="DPY75" s="195"/>
      <c r="DPZ75" s="195"/>
      <c r="DQA75" s="195"/>
      <c r="DQB75" s="195"/>
      <c r="DQC75" s="195"/>
      <c r="DQD75" s="195"/>
      <c r="DQE75" s="195"/>
      <c r="DQF75" s="195"/>
      <c r="DQG75" s="195"/>
      <c r="DQH75" s="195"/>
      <c r="DQI75" s="195"/>
      <c r="DQJ75" s="195"/>
      <c r="DQK75" s="195"/>
      <c r="DQL75" s="195"/>
      <c r="DQM75" s="195"/>
      <c r="DQN75" s="195"/>
      <c r="DQO75" s="195"/>
      <c r="DQP75" s="195"/>
      <c r="DQQ75" s="195"/>
      <c r="DQR75" s="195"/>
      <c r="DQS75" s="195"/>
      <c r="DQT75" s="195"/>
      <c r="DQU75" s="195"/>
      <c r="DQV75" s="195"/>
      <c r="DQW75" s="195"/>
      <c r="DQX75" s="195"/>
      <c r="DQY75" s="195"/>
      <c r="DQZ75" s="195"/>
      <c r="DRA75" s="195"/>
      <c r="DRB75" s="195"/>
      <c r="DRC75" s="195"/>
      <c r="DRD75" s="195"/>
      <c r="DRE75" s="195"/>
      <c r="DRF75" s="195"/>
      <c r="DRG75" s="195"/>
      <c r="DRH75" s="195"/>
      <c r="DRI75" s="195"/>
      <c r="DRJ75" s="195"/>
      <c r="DRK75" s="195"/>
      <c r="DRL75" s="195"/>
      <c r="DRM75" s="195"/>
      <c r="DRN75" s="195"/>
      <c r="DRO75" s="195"/>
      <c r="DRP75" s="195"/>
      <c r="DRQ75" s="195"/>
      <c r="DRR75" s="195"/>
      <c r="DRS75" s="195"/>
      <c r="DRT75" s="195"/>
      <c r="DRU75" s="195"/>
      <c r="DRV75" s="195"/>
      <c r="DRW75" s="195"/>
      <c r="DRX75" s="195"/>
      <c r="DRY75" s="195"/>
      <c r="DRZ75" s="195"/>
      <c r="DSA75" s="195"/>
      <c r="DSB75" s="195"/>
      <c r="DSC75" s="195"/>
      <c r="DSD75" s="195"/>
      <c r="DSE75" s="195"/>
      <c r="DSF75" s="195"/>
      <c r="DSG75" s="195"/>
      <c r="DSH75" s="195"/>
      <c r="DSI75" s="195"/>
      <c r="DSJ75" s="195"/>
      <c r="DSK75" s="195"/>
      <c r="DSL75" s="195"/>
      <c r="DSM75" s="195"/>
      <c r="DSN75" s="195"/>
      <c r="DSO75" s="195"/>
      <c r="DSP75" s="195"/>
      <c r="DSQ75" s="195"/>
      <c r="DSR75" s="195"/>
      <c r="DSS75" s="195"/>
      <c r="DST75" s="195"/>
      <c r="DSU75" s="195"/>
      <c r="DSV75" s="195"/>
      <c r="DSW75" s="195"/>
      <c r="DSX75" s="195"/>
      <c r="DSY75" s="195"/>
      <c r="DSZ75" s="195"/>
      <c r="DTA75" s="195"/>
      <c r="DTB75" s="195"/>
      <c r="DTC75" s="195"/>
      <c r="DTD75" s="195"/>
      <c r="DTE75" s="195"/>
      <c r="DTF75" s="195"/>
      <c r="DTG75" s="195"/>
      <c r="DTH75" s="195"/>
      <c r="DTI75" s="195"/>
      <c r="DTJ75" s="195"/>
      <c r="DTK75" s="195"/>
      <c r="DTL75" s="195"/>
      <c r="DTM75" s="195"/>
      <c r="DTN75" s="195"/>
      <c r="DTO75" s="195"/>
      <c r="DTP75" s="195"/>
      <c r="DTQ75" s="195"/>
      <c r="DTR75" s="195"/>
      <c r="DTS75" s="195"/>
      <c r="DTT75" s="195"/>
      <c r="DTU75" s="195"/>
      <c r="DTV75" s="195"/>
      <c r="DTW75" s="195"/>
      <c r="DTX75" s="195"/>
      <c r="DTY75" s="195"/>
      <c r="DTZ75" s="195"/>
      <c r="DUA75" s="195"/>
      <c r="DUB75" s="195"/>
      <c r="DUC75" s="195"/>
      <c r="DUD75" s="195"/>
      <c r="DUE75" s="195"/>
      <c r="DUF75" s="195"/>
      <c r="DUG75" s="195"/>
      <c r="DUH75" s="195"/>
      <c r="DUI75" s="195"/>
      <c r="DUJ75" s="195"/>
      <c r="DUK75" s="195"/>
      <c r="DUL75" s="195"/>
      <c r="DUM75" s="195"/>
      <c r="DUN75" s="195"/>
      <c r="DUO75" s="195"/>
      <c r="DUP75" s="195"/>
      <c r="DUQ75" s="195"/>
      <c r="DUR75" s="195"/>
      <c r="DUS75" s="195"/>
      <c r="DUT75" s="195"/>
      <c r="DUU75" s="195"/>
      <c r="DUV75" s="195"/>
      <c r="DUW75" s="195"/>
      <c r="DUX75" s="195"/>
      <c r="DUY75" s="195"/>
      <c r="DUZ75" s="195"/>
      <c r="DVA75" s="195"/>
      <c r="DVB75" s="195"/>
      <c r="DVC75" s="195"/>
      <c r="DVD75" s="195"/>
      <c r="DVE75" s="195"/>
      <c r="DVF75" s="195"/>
      <c r="DVG75" s="195"/>
      <c r="DVH75" s="195"/>
      <c r="DVI75" s="195"/>
      <c r="DVJ75" s="195"/>
      <c r="DVK75" s="195"/>
      <c r="DVL75" s="195"/>
      <c r="DVM75" s="195"/>
      <c r="DVN75" s="195"/>
      <c r="DVO75" s="195"/>
      <c r="DVP75" s="195"/>
      <c r="DVQ75" s="195"/>
      <c r="DVR75" s="195"/>
      <c r="DVS75" s="195"/>
      <c r="DVT75" s="195"/>
      <c r="DVU75" s="195"/>
      <c r="DVV75" s="195"/>
      <c r="DVW75" s="195"/>
      <c r="DVX75" s="195"/>
      <c r="DVY75" s="195"/>
      <c r="DVZ75" s="195"/>
      <c r="DWA75" s="195"/>
      <c r="DWB75" s="195"/>
      <c r="DWC75" s="195"/>
      <c r="DWD75" s="195"/>
      <c r="DWE75" s="195"/>
      <c r="DWF75" s="195"/>
      <c r="DWG75" s="195"/>
      <c r="DWH75" s="195"/>
      <c r="DWI75" s="195"/>
      <c r="DWJ75" s="195"/>
      <c r="DWK75" s="195"/>
      <c r="DWL75" s="195"/>
      <c r="DWM75" s="195"/>
      <c r="DWN75" s="195"/>
      <c r="DWO75" s="195"/>
      <c r="DWP75" s="195"/>
      <c r="DWQ75" s="195"/>
      <c r="DWR75" s="195"/>
      <c r="DWS75" s="195"/>
      <c r="DWT75" s="195"/>
      <c r="DWU75" s="195"/>
      <c r="DWV75" s="195"/>
      <c r="DWW75" s="195"/>
      <c r="DWX75" s="195"/>
      <c r="DWY75" s="195"/>
      <c r="DWZ75" s="195"/>
      <c r="DXA75" s="195"/>
      <c r="DXB75" s="195"/>
      <c r="DXC75" s="195"/>
      <c r="DXD75" s="195"/>
      <c r="DXE75" s="195"/>
      <c r="DXF75" s="195"/>
      <c r="DXG75" s="195"/>
      <c r="DXH75" s="195"/>
      <c r="DXI75" s="195"/>
      <c r="DXJ75" s="195"/>
      <c r="DXK75" s="195"/>
      <c r="DXL75" s="195"/>
      <c r="DXM75" s="195"/>
      <c r="DXN75" s="195"/>
      <c r="DXO75" s="195"/>
      <c r="DXP75" s="195"/>
      <c r="DXQ75" s="195"/>
      <c r="DXR75" s="195"/>
      <c r="DXS75" s="195"/>
      <c r="DXT75" s="195"/>
      <c r="DXU75" s="195"/>
      <c r="DXV75" s="195"/>
      <c r="DXW75" s="195"/>
      <c r="DXX75" s="195"/>
      <c r="DXY75" s="195"/>
      <c r="DXZ75" s="195"/>
      <c r="DYA75" s="195"/>
      <c r="DYB75" s="195"/>
      <c r="DYC75" s="195"/>
      <c r="DYD75" s="195"/>
      <c r="DYE75" s="195"/>
      <c r="DYF75" s="195"/>
      <c r="DYG75" s="195"/>
      <c r="DYH75" s="195"/>
      <c r="DYI75" s="195"/>
      <c r="DYJ75" s="195"/>
      <c r="DYK75" s="195"/>
      <c r="DYL75" s="195"/>
      <c r="DYM75" s="195"/>
      <c r="DYN75" s="195"/>
      <c r="DYO75" s="195"/>
      <c r="DYP75" s="195"/>
      <c r="DYQ75" s="195"/>
      <c r="DYR75" s="195"/>
      <c r="DYS75" s="195"/>
      <c r="DYT75" s="195"/>
      <c r="DYU75" s="195"/>
      <c r="DYV75" s="195"/>
      <c r="DYW75" s="195"/>
      <c r="DYX75" s="195"/>
      <c r="DYY75" s="195"/>
      <c r="DYZ75" s="195"/>
      <c r="DZA75" s="195"/>
      <c r="DZB75" s="195"/>
      <c r="DZC75" s="195"/>
      <c r="DZD75" s="195"/>
      <c r="DZE75" s="195"/>
      <c r="DZF75" s="195"/>
      <c r="DZG75" s="195"/>
      <c r="DZH75" s="195"/>
      <c r="DZI75" s="195"/>
      <c r="DZJ75" s="195"/>
      <c r="DZK75" s="195"/>
      <c r="DZL75" s="195"/>
      <c r="DZM75" s="195"/>
      <c r="DZN75" s="195"/>
      <c r="DZO75" s="195"/>
      <c r="DZP75" s="195"/>
      <c r="DZQ75" s="195"/>
      <c r="DZR75" s="195"/>
      <c r="DZS75" s="195"/>
      <c r="DZT75" s="195"/>
      <c r="DZU75" s="195"/>
      <c r="DZV75" s="195"/>
      <c r="DZW75" s="195"/>
      <c r="DZX75" s="195"/>
      <c r="DZY75" s="195"/>
      <c r="DZZ75" s="195"/>
      <c r="EAA75" s="195"/>
      <c r="EAB75" s="195"/>
      <c r="EAC75" s="195"/>
      <c r="EAD75" s="195"/>
      <c r="EAE75" s="195"/>
      <c r="EAF75" s="195"/>
      <c r="EAG75" s="195"/>
      <c r="EAH75" s="195"/>
      <c r="EAI75" s="195"/>
      <c r="EAJ75" s="195"/>
      <c r="EAK75" s="195"/>
      <c r="EAL75" s="195"/>
      <c r="EAM75" s="195"/>
      <c r="EAN75" s="195"/>
      <c r="EAO75" s="195"/>
      <c r="EAP75" s="195"/>
      <c r="EAQ75" s="195"/>
      <c r="EAR75" s="195"/>
      <c r="EAS75" s="195"/>
      <c r="EAT75" s="195"/>
      <c r="EAU75" s="195"/>
      <c r="EAV75" s="195"/>
      <c r="EAW75" s="195"/>
      <c r="EAX75" s="195"/>
      <c r="EAY75" s="195"/>
      <c r="EAZ75" s="195"/>
      <c r="EBA75" s="195"/>
      <c r="EBB75" s="195"/>
      <c r="EBC75" s="195"/>
      <c r="EBD75" s="195"/>
      <c r="EBE75" s="195"/>
      <c r="EBF75" s="195"/>
      <c r="EBG75" s="195"/>
      <c r="EBH75" s="195"/>
      <c r="EBI75" s="195"/>
      <c r="EBJ75" s="195"/>
      <c r="EBK75" s="195"/>
      <c r="EBL75" s="195"/>
      <c r="EBM75" s="195"/>
      <c r="EBN75" s="195"/>
      <c r="EBO75" s="195"/>
      <c r="EBP75" s="195"/>
      <c r="EBQ75" s="195"/>
      <c r="EBR75" s="195"/>
      <c r="EBS75" s="195"/>
      <c r="EBT75" s="195"/>
      <c r="EBU75" s="195"/>
      <c r="EBV75" s="195"/>
      <c r="EBW75" s="195"/>
      <c r="EBX75" s="195"/>
      <c r="EBY75" s="195"/>
      <c r="EBZ75" s="195"/>
      <c r="ECA75" s="195"/>
      <c r="ECB75" s="195"/>
      <c r="ECC75" s="195"/>
      <c r="ECD75" s="195"/>
      <c r="ECE75" s="195"/>
      <c r="ECF75" s="195"/>
      <c r="ECG75" s="195"/>
      <c r="ECH75" s="195"/>
      <c r="ECI75" s="195"/>
      <c r="ECJ75" s="195"/>
      <c r="ECK75" s="195"/>
      <c r="ECL75" s="195"/>
      <c r="ECM75" s="195"/>
      <c r="ECN75" s="195"/>
      <c r="ECO75" s="195"/>
      <c r="ECP75" s="195"/>
      <c r="ECQ75" s="195"/>
      <c r="ECR75" s="195"/>
      <c r="ECS75" s="195"/>
      <c r="ECT75" s="195"/>
      <c r="ECU75" s="195"/>
      <c r="ECV75" s="195"/>
      <c r="ECW75" s="195"/>
      <c r="ECX75" s="195"/>
      <c r="ECY75" s="195"/>
      <c r="ECZ75" s="195"/>
      <c r="EDA75" s="195"/>
      <c r="EDB75" s="195"/>
      <c r="EDC75" s="195"/>
      <c r="EDD75" s="195"/>
      <c r="EDE75" s="195"/>
      <c r="EDF75" s="195"/>
      <c r="EDG75" s="195"/>
      <c r="EDH75" s="195"/>
      <c r="EDI75" s="195"/>
      <c r="EDJ75" s="195"/>
      <c r="EDK75" s="195"/>
      <c r="EDL75" s="195"/>
      <c r="EDM75" s="195"/>
      <c r="EDN75" s="195"/>
      <c r="EDO75" s="195"/>
      <c r="EDP75" s="195"/>
      <c r="EDQ75" s="195"/>
      <c r="EDR75" s="195"/>
      <c r="EDS75" s="195"/>
      <c r="EDT75" s="195"/>
      <c r="EDU75" s="195"/>
      <c r="EDV75" s="195"/>
      <c r="EDW75" s="195"/>
      <c r="EDX75" s="195"/>
      <c r="EDY75" s="195"/>
      <c r="EDZ75" s="195"/>
      <c r="EEA75" s="195"/>
      <c r="EEB75" s="195"/>
      <c r="EEC75" s="195"/>
      <c r="EED75" s="195"/>
      <c r="EEE75" s="195"/>
      <c r="EEF75" s="195"/>
      <c r="EEG75" s="195"/>
      <c r="EEH75" s="195"/>
      <c r="EEI75" s="195"/>
      <c r="EEJ75" s="195"/>
      <c r="EEK75" s="195"/>
      <c r="EEL75" s="195"/>
      <c r="EEM75" s="195"/>
      <c r="EEN75" s="195"/>
      <c r="EEO75" s="195"/>
      <c r="EEP75" s="195"/>
      <c r="EEQ75" s="195"/>
      <c r="EER75" s="195"/>
      <c r="EES75" s="195"/>
      <c r="EET75" s="195"/>
      <c r="EEU75" s="195"/>
      <c r="EEV75" s="195"/>
      <c r="EEW75" s="195"/>
      <c r="EEX75" s="195"/>
      <c r="EEY75" s="195"/>
      <c r="EEZ75" s="195"/>
      <c r="EFA75" s="195"/>
      <c r="EFB75" s="195"/>
      <c r="EFC75" s="195"/>
      <c r="EFD75" s="195"/>
      <c r="EFE75" s="195"/>
      <c r="EFF75" s="195"/>
      <c r="EFG75" s="195"/>
      <c r="EFH75" s="195"/>
      <c r="EFI75" s="195"/>
      <c r="EFJ75" s="195"/>
      <c r="EFK75" s="195"/>
      <c r="EFL75" s="195"/>
      <c r="EFM75" s="195"/>
      <c r="EFN75" s="195"/>
      <c r="EFO75" s="195"/>
      <c r="EFP75" s="195"/>
      <c r="EFQ75" s="195"/>
      <c r="EFR75" s="195"/>
      <c r="EFS75" s="195"/>
      <c r="EFT75" s="195"/>
      <c r="EFU75" s="195"/>
      <c r="EFV75" s="195"/>
      <c r="EFW75" s="195"/>
      <c r="EFX75" s="195"/>
      <c r="EFY75" s="195"/>
      <c r="EFZ75" s="195"/>
      <c r="EGA75" s="195"/>
      <c r="EGB75" s="195"/>
      <c r="EGC75" s="195"/>
      <c r="EGD75" s="195"/>
      <c r="EGE75" s="195"/>
      <c r="EGF75" s="195"/>
      <c r="EGG75" s="195"/>
      <c r="EGH75" s="195"/>
      <c r="EGI75" s="195"/>
      <c r="EGJ75" s="195"/>
      <c r="EGK75" s="195"/>
      <c r="EGL75" s="195"/>
      <c r="EGM75" s="195"/>
      <c r="EGN75" s="195"/>
      <c r="EGO75" s="195"/>
      <c r="EGP75" s="195"/>
      <c r="EGQ75" s="195"/>
      <c r="EGR75" s="195"/>
      <c r="EGS75" s="195"/>
      <c r="EGT75" s="195"/>
      <c r="EGU75" s="195"/>
      <c r="EGV75" s="195"/>
      <c r="EGW75" s="195"/>
      <c r="EGX75" s="195"/>
      <c r="EGY75" s="195"/>
      <c r="EGZ75" s="195"/>
      <c r="EHA75" s="195"/>
      <c r="EHB75" s="195"/>
      <c r="EHC75" s="195"/>
      <c r="EHD75" s="195"/>
      <c r="EHE75" s="195"/>
      <c r="EHF75" s="195"/>
      <c r="EHG75" s="195"/>
      <c r="EHH75" s="195"/>
      <c r="EHI75" s="195"/>
      <c r="EHJ75" s="195"/>
      <c r="EHK75" s="195"/>
      <c r="EHL75" s="195"/>
      <c r="EHM75" s="195"/>
      <c r="EHN75" s="195"/>
      <c r="EHO75" s="195"/>
      <c r="EHP75" s="195"/>
      <c r="EHQ75" s="195"/>
      <c r="EHR75" s="195"/>
      <c r="EHS75" s="195"/>
      <c r="EHT75" s="195"/>
      <c r="EHU75" s="195"/>
      <c r="EHV75" s="195"/>
      <c r="EHW75" s="195"/>
      <c r="EHX75" s="195"/>
      <c r="EHY75" s="195"/>
      <c r="EHZ75" s="195"/>
      <c r="EIA75" s="195"/>
      <c r="EIB75" s="195"/>
      <c r="EIC75" s="195"/>
      <c r="EID75" s="195"/>
      <c r="EIE75" s="195"/>
      <c r="EIF75" s="195"/>
      <c r="EIG75" s="195"/>
      <c r="EIH75" s="195"/>
      <c r="EII75" s="195"/>
      <c r="EIJ75" s="195"/>
      <c r="EIK75" s="195"/>
      <c r="EIL75" s="195"/>
      <c r="EIM75" s="195"/>
      <c r="EIN75" s="195"/>
      <c r="EIO75" s="195"/>
      <c r="EIP75" s="195"/>
      <c r="EIQ75" s="195"/>
      <c r="EIR75" s="195"/>
      <c r="EIS75" s="195"/>
      <c r="EIT75" s="195"/>
      <c r="EIU75" s="195"/>
      <c r="EIV75" s="195"/>
      <c r="EIW75" s="195"/>
      <c r="EIX75" s="195"/>
      <c r="EIY75" s="195"/>
      <c r="EIZ75" s="195"/>
      <c r="EJA75" s="195"/>
      <c r="EJB75" s="195"/>
      <c r="EJC75" s="195"/>
      <c r="EJD75" s="195"/>
      <c r="EJE75" s="195"/>
      <c r="EJF75" s="195"/>
      <c r="EJG75" s="195"/>
      <c r="EJH75" s="195"/>
      <c r="EJI75" s="195"/>
      <c r="EJJ75" s="195"/>
      <c r="EJK75" s="195"/>
      <c r="EJL75" s="195"/>
      <c r="EJM75" s="195"/>
      <c r="EJN75" s="195"/>
      <c r="EJO75" s="195"/>
      <c r="EJP75" s="195"/>
      <c r="EJQ75" s="195"/>
      <c r="EJR75" s="195"/>
      <c r="EJS75" s="195"/>
      <c r="EJT75" s="195"/>
      <c r="EJU75" s="195"/>
      <c r="EJV75" s="195"/>
      <c r="EJW75" s="195"/>
      <c r="EJX75" s="195"/>
      <c r="EJY75" s="195"/>
      <c r="EJZ75" s="195"/>
      <c r="EKA75" s="195"/>
      <c r="EKB75" s="195"/>
      <c r="EKC75" s="195"/>
      <c r="EKD75" s="195"/>
      <c r="EKE75" s="195"/>
      <c r="EKF75" s="195"/>
      <c r="EKG75" s="195"/>
      <c r="EKH75" s="195"/>
      <c r="EKI75" s="195"/>
      <c r="EKJ75" s="195"/>
      <c r="EKK75" s="195"/>
      <c r="EKL75" s="195"/>
      <c r="EKM75" s="195"/>
      <c r="EKN75" s="195"/>
      <c r="EKO75" s="195"/>
      <c r="EKP75" s="195"/>
      <c r="EKQ75" s="195"/>
      <c r="EKR75" s="195"/>
      <c r="EKS75" s="195"/>
      <c r="EKT75" s="195"/>
      <c r="EKU75" s="195"/>
      <c r="EKV75" s="195"/>
      <c r="EKW75" s="195"/>
      <c r="EKX75" s="195"/>
      <c r="EKY75" s="195"/>
      <c r="EKZ75" s="195"/>
      <c r="ELA75" s="195"/>
      <c r="ELB75" s="195"/>
      <c r="ELC75" s="195"/>
      <c r="ELD75" s="195"/>
      <c r="ELE75" s="195"/>
      <c r="ELF75" s="195"/>
      <c r="ELG75" s="195"/>
      <c r="ELH75" s="195"/>
      <c r="ELI75" s="195"/>
      <c r="ELJ75" s="195"/>
      <c r="ELK75" s="195"/>
      <c r="ELL75" s="195"/>
      <c r="ELM75" s="195"/>
      <c r="ELN75" s="195"/>
      <c r="ELO75" s="195"/>
      <c r="ELP75" s="195"/>
      <c r="ELQ75" s="195"/>
      <c r="ELR75" s="195"/>
      <c r="ELS75" s="195"/>
      <c r="ELT75" s="195"/>
      <c r="ELU75" s="195"/>
      <c r="ELV75" s="195"/>
      <c r="ELW75" s="195"/>
      <c r="ELX75" s="195"/>
      <c r="ELY75" s="195"/>
      <c r="ELZ75" s="195"/>
      <c r="EMA75" s="195"/>
      <c r="EMB75" s="195"/>
      <c r="EMC75" s="195"/>
      <c r="EMD75" s="195"/>
      <c r="EME75" s="195"/>
      <c r="EMF75" s="195"/>
      <c r="EMG75" s="195"/>
      <c r="EMH75" s="195"/>
      <c r="EMI75" s="195"/>
      <c r="EMJ75" s="195"/>
      <c r="EMK75" s="195"/>
      <c r="EML75" s="195"/>
      <c r="EMM75" s="195"/>
      <c r="EMN75" s="195"/>
      <c r="EMO75" s="195"/>
      <c r="EMP75" s="195"/>
      <c r="EMQ75" s="195"/>
      <c r="EMR75" s="195"/>
      <c r="EMS75" s="195"/>
      <c r="EMT75" s="195"/>
      <c r="EMU75" s="195"/>
      <c r="EMV75" s="195"/>
      <c r="EMW75" s="195"/>
      <c r="EMX75" s="195"/>
      <c r="EMY75" s="195"/>
      <c r="EMZ75" s="195"/>
      <c r="ENA75" s="195"/>
      <c r="ENB75" s="195"/>
      <c r="ENC75" s="195"/>
      <c r="END75" s="195"/>
      <c r="ENE75" s="195"/>
      <c r="ENF75" s="195"/>
      <c r="ENG75" s="195"/>
      <c r="ENH75" s="195"/>
      <c r="ENI75" s="195"/>
      <c r="ENJ75" s="195"/>
      <c r="ENK75" s="195"/>
      <c r="ENL75" s="195"/>
      <c r="ENM75" s="195"/>
      <c r="ENN75" s="195"/>
      <c r="ENO75" s="195"/>
      <c r="ENP75" s="195"/>
      <c r="ENQ75" s="195"/>
      <c r="ENR75" s="195"/>
      <c r="ENS75" s="195"/>
      <c r="ENT75" s="195"/>
      <c r="ENU75" s="195"/>
      <c r="ENV75" s="195"/>
      <c r="ENW75" s="195"/>
      <c r="ENX75" s="195"/>
      <c r="ENY75" s="195"/>
      <c r="ENZ75" s="195"/>
      <c r="EOA75" s="195"/>
      <c r="EOB75" s="195"/>
      <c r="EOC75" s="195"/>
      <c r="EOD75" s="195"/>
      <c r="EOE75" s="195"/>
      <c r="EOF75" s="195"/>
      <c r="EOG75" s="195"/>
      <c r="EOH75" s="195"/>
      <c r="EOI75" s="195"/>
      <c r="EOJ75" s="195"/>
      <c r="EOK75" s="195"/>
      <c r="EOL75" s="195"/>
      <c r="EOM75" s="195"/>
      <c r="EON75" s="195"/>
      <c r="EOO75" s="195"/>
      <c r="EOP75" s="195"/>
      <c r="EOQ75" s="195"/>
      <c r="EOR75" s="195"/>
      <c r="EOS75" s="195"/>
      <c r="EOT75" s="195"/>
      <c r="EOU75" s="195"/>
      <c r="EOV75" s="195"/>
      <c r="EOW75" s="195"/>
      <c r="EOX75" s="195"/>
      <c r="EOY75" s="195"/>
      <c r="EOZ75" s="195"/>
      <c r="EPA75" s="195"/>
      <c r="EPB75" s="195"/>
      <c r="EPC75" s="195"/>
      <c r="EPD75" s="195"/>
      <c r="EPE75" s="195"/>
      <c r="EPF75" s="195"/>
      <c r="EPG75" s="195"/>
      <c r="EPH75" s="195"/>
      <c r="EPI75" s="195"/>
      <c r="EPJ75" s="195"/>
      <c r="EPK75" s="195"/>
      <c r="EPL75" s="195"/>
      <c r="EPM75" s="195"/>
      <c r="EPN75" s="195"/>
      <c r="EPO75" s="195"/>
      <c r="EPP75" s="195"/>
      <c r="EPQ75" s="195"/>
      <c r="EPR75" s="195"/>
      <c r="EPS75" s="195"/>
      <c r="EPT75" s="195"/>
      <c r="EPU75" s="195"/>
      <c r="EPV75" s="195"/>
      <c r="EPW75" s="195"/>
      <c r="EPX75" s="195"/>
      <c r="EPY75" s="195"/>
      <c r="EPZ75" s="195"/>
      <c r="EQA75" s="195"/>
      <c r="EQB75" s="195"/>
      <c r="EQC75" s="195"/>
      <c r="EQD75" s="195"/>
      <c r="EQE75" s="195"/>
      <c r="EQF75" s="195"/>
      <c r="EQG75" s="195"/>
      <c r="EQH75" s="195"/>
      <c r="EQI75" s="195"/>
      <c r="EQJ75" s="195"/>
      <c r="EQK75" s="195"/>
      <c r="EQL75" s="195"/>
      <c r="EQM75" s="195"/>
      <c r="EQN75" s="195"/>
      <c r="EQO75" s="195"/>
      <c r="EQP75" s="195"/>
      <c r="EQQ75" s="195"/>
      <c r="EQR75" s="195"/>
      <c r="EQS75" s="195"/>
      <c r="EQT75" s="195"/>
      <c r="EQU75" s="195"/>
      <c r="EQV75" s="195"/>
      <c r="EQW75" s="195"/>
      <c r="EQX75" s="195"/>
      <c r="EQY75" s="195"/>
      <c r="EQZ75" s="195"/>
      <c r="ERA75" s="195"/>
      <c r="ERB75" s="195"/>
      <c r="ERC75" s="195"/>
      <c r="ERD75" s="195"/>
      <c r="ERE75" s="195"/>
      <c r="ERF75" s="195"/>
      <c r="ERG75" s="195"/>
      <c r="ERH75" s="195"/>
      <c r="ERI75" s="195"/>
      <c r="ERJ75" s="195"/>
      <c r="ERK75" s="195"/>
      <c r="ERL75" s="195"/>
      <c r="ERM75" s="195"/>
      <c r="ERN75" s="195"/>
      <c r="ERO75" s="195"/>
      <c r="ERP75" s="195"/>
      <c r="ERQ75" s="195"/>
      <c r="ERR75" s="195"/>
      <c r="ERS75" s="195"/>
      <c r="ERT75" s="195"/>
      <c r="ERU75" s="195"/>
      <c r="ERV75" s="195"/>
      <c r="ERW75" s="195"/>
      <c r="ERX75" s="195"/>
      <c r="ERY75" s="195"/>
      <c r="ERZ75" s="195"/>
      <c r="ESA75" s="195"/>
      <c r="ESB75" s="195"/>
      <c r="ESC75" s="195"/>
      <c r="ESD75" s="195"/>
      <c r="ESE75" s="195"/>
      <c r="ESF75" s="195"/>
      <c r="ESG75" s="195"/>
      <c r="ESH75" s="195"/>
      <c r="ESI75" s="195"/>
      <c r="ESJ75" s="195"/>
      <c r="ESK75" s="195"/>
      <c r="ESL75" s="195"/>
      <c r="ESM75" s="195"/>
      <c r="ESN75" s="195"/>
      <c r="ESO75" s="195"/>
      <c r="ESP75" s="195"/>
      <c r="ESQ75" s="195"/>
      <c r="ESR75" s="195"/>
      <c r="ESS75" s="195"/>
      <c r="EST75" s="195"/>
      <c r="ESU75" s="195"/>
      <c r="ESV75" s="195"/>
      <c r="ESW75" s="195"/>
      <c r="ESX75" s="195"/>
      <c r="ESY75" s="195"/>
      <c r="ESZ75" s="195"/>
      <c r="ETA75" s="195"/>
      <c r="ETB75" s="195"/>
      <c r="ETC75" s="195"/>
      <c r="ETD75" s="195"/>
      <c r="ETE75" s="195"/>
      <c r="ETF75" s="195"/>
      <c r="ETG75" s="195"/>
      <c r="ETH75" s="195"/>
      <c r="ETI75" s="195"/>
      <c r="ETJ75" s="195"/>
      <c r="ETK75" s="195"/>
      <c r="ETL75" s="195"/>
      <c r="ETM75" s="195"/>
      <c r="ETN75" s="195"/>
      <c r="ETO75" s="195"/>
      <c r="ETP75" s="195"/>
      <c r="ETQ75" s="195"/>
      <c r="ETR75" s="195"/>
      <c r="ETS75" s="195"/>
      <c r="ETT75" s="195"/>
      <c r="ETU75" s="195"/>
      <c r="ETV75" s="195"/>
      <c r="ETW75" s="195"/>
      <c r="ETX75" s="195"/>
      <c r="ETY75" s="195"/>
      <c r="ETZ75" s="195"/>
      <c r="EUA75" s="195"/>
      <c r="EUB75" s="195"/>
      <c r="EUC75" s="195"/>
      <c r="EUD75" s="195"/>
      <c r="EUE75" s="195"/>
      <c r="EUF75" s="195"/>
      <c r="EUG75" s="195"/>
      <c r="EUH75" s="195"/>
      <c r="EUI75" s="195"/>
      <c r="EUJ75" s="195"/>
      <c r="EUK75" s="195"/>
      <c r="EUL75" s="195"/>
      <c r="EUM75" s="195"/>
      <c r="EUN75" s="195"/>
      <c r="EUO75" s="195"/>
      <c r="EUP75" s="195"/>
      <c r="EUQ75" s="195"/>
      <c r="EUR75" s="195"/>
      <c r="EUS75" s="195"/>
      <c r="EUT75" s="195"/>
      <c r="EUU75" s="195"/>
      <c r="EUV75" s="195"/>
      <c r="EUW75" s="195"/>
      <c r="EUX75" s="195"/>
      <c r="EUY75" s="195"/>
      <c r="EUZ75" s="195"/>
      <c r="EVA75" s="195"/>
      <c r="EVB75" s="195"/>
      <c r="EVC75" s="195"/>
      <c r="EVD75" s="195"/>
      <c r="EVE75" s="195"/>
      <c r="EVF75" s="195"/>
      <c r="EVG75" s="195"/>
      <c r="EVH75" s="195"/>
      <c r="EVI75" s="195"/>
      <c r="EVJ75" s="195"/>
      <c r="EVK75" s="195"/>
      <c r="EVL75" s="195"/>
      <c r="EVM75" s="195"/>
      <c r="EVN75" s="195"/>
      <c r="EVO75" s="195"/>
      <c r="EVP75" s="195"/>
      <c r="EVQ75" s="195"/>
      <c r="EVR75" s="195"/>
      <c r="EVS75" s="195"/>
      <c r="EVT75" s="195"/>
      <c r="EVU75" s="195"/>
      <c r="EVV75" s="195"/>
      <c r="EVW75" s="195"/>
      <c r="EVX75" s="195"/>
      <c r="EVY75" s="195"/>
      <c r="EVZ75" s="195"/>
      <c r="EWA75" s="195"/>
      <c r="EWB75" s="195"/>
      <c r="EWC75" s="195"/>
      <c r="EWD75" s="195"/>
      <c r="EWE75" s="195"/>
      <c r="EWF75" s="195"/>
      <c r="EWG75" s="195"/>
      <c r="EWH75" s="195"/>
      <c r="EWI75" s="195"/>
      <c r="EWJ75" s="195"/>
      <c r="EWK75" s="195"/>
      <c r="EWL75" s="195"/>
      <c r="EWM75" s="195"/>
      <c r="EWN75" s="195"/>
      <c r="EWO75" s="195"/>
      <c r="EWP75" s="195"/>
      <c r="EWQ75" s="195"/>
      <c r="EWR75" s="195"/>
      <c r="EWS75" s="195"/>
      <c r="EWT75" s="195"/>
      <c r="EWU75" s="195"/>
      <c r="EWV75" s="195"/>
      <c r="EWW75" s="195"/>
      <c r="EWX75" s="195"/>
      <c r="EWY75" s="195"/>
      <c r="EWZ75" s="195"/>
      <c r="EXA75" s="195"/>
      <c r="EXB75" s="195"/>
      <c r="EXC75" s="195"/>
      <c r="EXD75" s="195"/>
      <c r="EXE75" s="195"/>
      <c r="EXF75" s="195"/>
      <c r="EXG75" s="195"/>
      <c r="EXH75" s="195"/>
      <c r="EXI75" s="195"/>
      <c r="EXJ75" s="195"/>
      <c r="EXK75" s="195"/>
      <c r="EXL75" s="195"/>
      <c r="EXM75" s="195"/>
      <c r="EXN75" s="195"/>
      <c r="EXO75" s="195"/>
      <c r="EXP75" s="195"/>
      <c r="EXQ75" s="195"/>
      <c r="EXR75" s="195"/>
      <c r="EXS75" s="195"/>
      <c r="EXT75" s="195"/>
      <c r="EXU75" s="195"/>
      <c r="EXV75" s="195"/>
      <c r="EXW75" s="195"/>
      <c r="EXX75" s="195"/>
      <c r="EXY75" s="195"/>
      <c r="EXZ75" s="195"/>
      <c r="EYA75" s="195"/>
      <c r="EYB75" s="195"/>
      <c r="EYC75" s="195"/>
      <c r="EYD75" s="195"/>
      <c r="EYE75" s="195"/>
      <c r="EYF75" s="195"/>
      <c r="EYG75" s="195"/>
      <c r="EYH75" s="195"/>
      <c r="EYI75" s="195"/>
      <c r="EYJ75" s="195"/>
      <c r="EYK75" s="195"/>
      <c r="EYL75" s="195"/>
      <c r="EYM75" s="195"/>
      <c r="EYN75" s="195"/>
      <c r="EYO75" s="195"/>
      <c r="EYP75" s="195"/>
      <c r="EYQ75" s="195"/>
      <c r="EYR75" s="195"/>
      <c r="EYS75" s="195"/>
      <c r="EYT75" s="195"/>
      <c r="EYU75" s="195"/>
      <c r="EYV75" s="195"/>
      <c r="EYW75" s="195"/>
      <c r="EYX75" s="195"/>
      <c r="EYY75" s="195"/>
      <c r="EYZ75" s="195"/>
      <c r="EZA75" s="195"/>
      <c r="EZB75" s="195"/>
      <c r="EZC75" s="195"/>
      <c r="EZD75" s="195"/>
      <c r="EZE75" s="195"/>
      <c r="EZF75" s="195"/>
      <c r="EZG75" s="195"/>
      <c r="EZH75" s="195"/>
      <c r="EZI75" s="195"/>
      <c r="EZJ75" s="195"/>
      <c r="EZK75" s="195"/>
      <c r="EZL75" s="195"/>
      <c r="EZM75" s="195"/>
      <c r="EZN75" s="195"/>
      <c r="EZO75" s="195"/>
      <c r="EZP75" s="195"/>
      <c r="EZQ75" s="195"/>
      <c r="EZR75" s="195"/>
      <c r="EZS75" s="195"/>
      <c r="EZT75" s="195"/>
      <c r="EZU75" s="195"/>
      <c r="EZV75" s="195"/>
      <c r="EZW75" s="195"/>
      <c r="EZX75" s="195"/>
      <c r="EZY75" s="195"/>
      <c r="EZZ75" s="195"/>
      <c r="FAA75" s="195"/>
      <c r="FAB75" s="195"/>
      <c r="FAC75" s="195"/>
      <c r="FAD75" s="195"/>
      <c r="FAE75" s="195"/>
      <c r="FAF75" s="195"/>
      <c r="FAG75" s="195"/>
      <c r="FAH75" s="195"/>
      <c r="FAI75" s="195"/>
      <c r="FAJ75" s="195"/>
      <c r="FAK75" s="195"/>
      <c r="FAL75" s="195"/>
      <c r="FAM75" s="195"/>
      <c r="FAN75" s="195"/>
      <c r="FAO75" s="195"/>
      <c r="FAP75" s="195"/>
      <c r="FAQ75" s="195"/>
      <c r="FAR75" s="195"/>
      <c r="FAS75" s="195"/>
      <c r="FAT75" s="195"/>
      <c r="FAU75" s="195"/>
      <c r="FAV75" s="195"/>
      <c r="FAW75" s="195"/>
      <c r="FAX75" s="195"/>
      <c r="FAY75" s="195"/>
      <c r="FAZ75" s="195"/>
      <c r="FBA75" s="195"/>
      <c r="FBB75" s="195"/>
      <c r="FBC75" s="195"/>
      <c r="FBD75" s="195"/>
      <c r="FBE75" s="195"/>
      <c r="FBF75" s="195"/>
      <c r="FBG75" s="195"/>
      <c r="FBH75" s="195"/>
      <c r="FBI75" s="195"/>
      <c r="FBJ75" s="195"/>
      <c r="FBK75" s="195"/>
      <c r="FBL75" s="195"/>
      <c r="FBM75" s="195"/>
      <c r="FBN75" s="195"/>
      <c r="FBO75" s="195"/>
      <c r="FBP75" s="195"/>
      <c r="FBQ75" s="195"/>
      <c r="FBR75" s="195"/>
      <c r="FBS75" s="195"/>
      <c r="FBT75" s="195"/>
      <c r="FBU75" s="195"/>
      <c r="FBV75" s="195"/>
      <c r="FBW75" s="195"/>
      <c r="FBX75" s="195"/>
      <c r="FBY75" s="195"/>
      <c r="FBZ75" s="195"/>
      <c r="FCA75" s="195"/>
      <c r="FCB75" s="195"/>
      <c r="FCC75" s="195"/>
      <c r="FCD75" s="195"/>
      <c r="FCE75" s="195"/>
      <c r="FCF75" s="195"/>
      <c r="FCG75" s="195"/>
      <c r="FCH75" s="195"/>
      <c r="FCI75" s="195"/>
      <c r="FCJ75" s="195"/>
      <c r="FCK75" s="195"/>
      <c r="FCL75" s="195"/>
      <c r="FCM75" s="195"/>
      <c r="FCN75" s="195"/>
      <c r="FCO75" s="195"/>
      <c r="FCP75" s="195"/>
      <c r="FCQ75" s="195"/>
      <c r="FCR75" s="195"/>
      <c r="FCS75" s="195"/>
      <c r="FCT75" s="195"/>
      <c r="FCU75" s="195"/>
      <c r="FCV75" s="195"/>
      <c r="FCW75" s="195"/>
      <c r="FCX75" s="195"/>
      <c r="FCY75" s="195"/>
      <c r="FCZ75" s="195"/>
      <c r="FDA75" s="195"/>
      <c r="FDB75" s="195"/>
      <c r="FDC75" s="195"/>
      <c r="FDD75" s="195"/>
      <c r="FDE75" s="195"/>
      <c r="FDF75" s="195"/>
      <c r="FDG75" s="195"/>
      <c r="FDH75" s="195"/>
      <c r="FDI75" s="195"/>
      <c r="FDJ75" s="195"/>
      <c r="FDK75" s="195"/>
      <c r="FDL75" s="195"/>
      <c r="FDM75" s="195"/>
      <c r="FDN75" s="195"/>
      <c r="FDO75" s="195"/>
      <c r="FDP75" s="195"/>
      <c r="FDQ75" s="195"/>
      <c r="FDR75" s="195"/>
      <c r="FDS75" s="195"/>
      <c r="FDT75" s="195"/>
      <c r="FDU75" s="195"/>
      <c r="FDV75" s="195"/>
      <c r="FDW75" s="195"/>
      <c r="FDX75" s="195"/>
      <c r="FDY75" s="195"/>
      <c r="FDZ75" s="195"/>
      <c r="FEA75" s="195"/>
      <c r="FEB75" s="195"/>
      <c r="FEC75" s="195"/>
      <c r="FED75" s="195"/>
      <c r="FEE75" s="195"/>
      <c r="FEF75" s="195"/>
      <c r="FEG75" s="195"/>
      <c r="FEH75" s="195"/>
      <c r="FEI75" s="195"/>
      <c r="FEJ75" s="195"/>
      <c r="FEK75" s="195"/>
      <c r="FEL75" s="195"/>
      <c r="FEM75" s="195"/>
      <c r="FEN75" s="195"/>
      <c r="FEO75" s="195"/>
      <c r="FEP75" s="195"/>
      <c r="FEQ75" s="195"/>
      <c r="FER75" s="195"/>
      <c r="FES75" s="195"/>
      <c r="FET75" s="195"/>
      <c r="FEU75" s="195"/>
      <c r="FEV75" s="195"/>
      <c r="FEW75" s="195"/>
      <c r="FEX75" s="195"/>
      <c r="FEY75" s="195"/>
      <c r="FEZ75" s="195"/>
      <c r="FFA75" s="195"/>
      <c r="FFB75" s="195"/>
      <c r="FFC75" s="195"/>
      <c r="FFD75" s="195"/>
      <c r="FFE75" s="195"/>
      <c r="FFF75" s="195"/>
      <c r="FFG75" s="195"/>
      <c r="FFH75" s="195"/>
      <c r="FFI75" s="195"/>
      <c r="FFJ75" s="195"/>
      <c r="FFK75" s="195"/>
      <c r="FFL75" s="195"/>
      <c r="FFM75" s="195"/>
      <c r="FFN75" s="195"/>
      <c r="FFO75" s="195"/>
      <c r="FFP75" s="195"/>
      <c r="FFQ75" s="195"/>
      <c r="FFR75" s="195"/>
      <c r="FFS75" s="195"/>
      <c r="FFT75" s="195"/>
      <c r="FFU75" s="195"/>
      <c r="FFV75" s="195"/>
      <c r="FFW75" s="195"/>
      <c r="FFX75" s="195"/>
      <c r="FFY75" s="195"/>
      <c r="FFZ75" s="195"/>
      <c r="FGA75" s="195"/>
      <c r="FGB75" s="195"/>
      <c r="FGC75" s="195"/>
      <c r="FGD75" s="195"/>
      <c r="FGE75" s="195"/>
      <c r="FGF75" s="195"/>
      <c r="FGG75" s="195"/>
      <c r="FGH75" s="195"/>
      <c r="FGI75" s="195"/>
      <c r="FGJ75" s="195"/>
      <c r="FGK75" s="195"/>
      <c r="FGL75" s="195"/>
      <c r="FGM75" s="195"/>
      <c r="FGN75" s="195"/>
      <c r="FGO75" s="195"/>
      <c r="FGP75" s="195"/>
      <c r="FGQ75" s="195"/>
      <c r="FGR75" s="195"/>
      <c r="FGS75" s="195"/>
      <c r="FGT75" s="195"/>
      <c r="FGU75" s="195"/>
      <c r="FGV75" s="195"/>
      <c r="FGW75" s="195"/>
      <c r="FGX75" s="195"/>
      <c r="FGY75" s="195"/>
      <c r="FGZ75" s="195"/>
      <c r="FHA75" s="195"/>
      <c r="FHB75" s="195"/>
      <c r="FHC75" s="195"/>
      <c r="FHD75" s="195"/>
      <c r="FHE75" s="195"/>
      <c r="FHF75" s="195"/>
      <c r="FHG75" s="195"/>
      <c r="FHH75" s="195"/>
      <c r="FHI75" s="195"/>
      <c r="FHJ75" s="195"/>
      <c r="FHK75" s="195"/>
      <c r="FHL75" s="195"/>
      <c r="FHM75" s="195"/>
      <c r="FHN75" s="195"/>
      <c r="FHO75" s="195"/>
      <c r="FHP75" s="195"/>
      <c r="FHQ75" s="195"/>
      <c r="FHR75" s="195"/>
      <c r="FHS75" s="195"/>
      <c r="FHT75" s="195"/>
      <c r="FHU75" s="195"/>
      <c r="FHV75" s="195"/>
      <c r="FHW75" s="195"/>
      <c r="FHX75" s="195"/>
      <c r="FHY75" s="195"/>
      <c r="FHZ75" s="195"/>
      <c r="FIA75" s="195"/>
      <c r="FIB75" s="195"/>
      <c r="FIC75" s="195"/>
      <c r="FID75" s="195"/>
      <c r="FIE75" s="195"/>
      <c r="FIF75" s="195"/>
      <c r="FIG75" s="195"/>
      <c r="FIH75" s="195"/>
      <c r="FII75" s="195"/>
      <c r="FIJ75" s="195"/>
      <c r="FIK75" s="195"/>
      <c r="FIL75" s="195"/>
      <c r="FIM75" s="195"/>
      <c r="FIN75" s="195"/>
      <c r="FIO75" s="195"/>
      <c r="FIP75" s="195"/>
      <c r="FIQ75" s="195"/>
      <c r="FIR75" s="195"/>
      <c r="FIS75" s="195"/>
      <c r="FIT75" s="195"/>
      <c r="FIU75" s="195"/>
      <c r="FIV75" s="195"/>
      <c r="FIW75" s="195"/>
      <c r="FIX75" s="195"/>
      <c r="FIY75" s="195"/>
      <c r="FIZ75" s="195"/>
      <c r="FJA75" s="195"/>
      <c r="FJB75" s="195"/>
      <c r="FJC75" s="195"/>
      <c r="FJD75" s="195"/>
      <c r="FJE75" s="195"/>
      <c r="FJF75" s="195"/>
      <c r="FJG75" s="195"/>
      <c r="FJH75" s="195"/>
      <c r="FJI75" s="195"/>
      <c r="FJJ75" s="195"/>
      <c r="FJK75" s="195"/>
      <c r="FJL75" s="195"/>
      <c r="FJM75" s="195"/>
      <c r="FJN75" s="195"/>
      <c r="FJO75" s="195"/>
      <c r="FJP75" s="195"/>
      <c r="FJQ75" s="195"/>
      <c r="FJR75" s="195"/>
      <c r="FJS75" s="195"/>
      <c r="FJT75" s="195"/>
      <c r="FJU75" s="195"/>
      <c r="FJV75" s="195"/>
      <c r="FJW75" s="195"/>
      <c r="FJX75" s="195"/>
      <c r="FJY75" s="195"/>
      <c r="FJZ75" s="195"/>
      <c r="FKA75" s="195"/>
      <c r="FKB75" s="195"/>
      <c r="FKC75" s="195"/>
      <c r="FKD75" s="195"/>
      <c r="FKE75" s="195"/>
      <c r="FKF75" s="195"/>
      <c r="FKG75" s="195"/>
      <c r="FKH75" s="195"/>
      <c r="FKI75" s="195"/>
      <c r="FKJ75" s="195"/>
      <c r="FKK75" s="195"/>
      <c r="FKL75" s="195"/>
      <c r="FKM75" s="195"/>
      <c r="FKN75" s="195"/>
      <c r="FKO75" s="195"/>
      <c r="FKP75" s="195"/>
      <c r="FKQ75" s="195"/>
      <c r="FKR75" s="195"/>
      <c r="FKS75" s="195"/>
      <c r="FKT75" s="195"/>
      <c r="FKU75" s="195"/>
      <c r="FKV75" s="195"/>
      <c r="FKW75" s="195"/>
      <c r="FKX75" s="195"/>
      <c r="FKY75" s="195"/>
      <c r="FKZ75" s="195"/>
      <c r="FLA75" s="195"/>
      <c r="FLB75" s="195"/>
      <c r="FLC75" s="195"/>
      <c r="FLD75" s="195"/>
      <c r="FLE75" s="195"/>
      <c r="FLF75" s="195"/>
      <c r="FLG75" s="195"/>
      <c r="FLH75" s="195"/>
      <c r="FLI75" s="195"/>
      <c r="FLJ75" s="195"/>
      <c r="FLK75" s="195"/>
      <c r="FLL75" s="195"/>
      <c r="FLM75" s="195"/>
      <c r="FLN75" s="195"/>
      <c r="FLO75" s="195"/>
      <c r="FLP75" s="195"/>
      <c r="FLQ75" s="195"/>
      <c r="FLR75" s="195"/>
      <c r="FLS75" s="195"/>
      <c r="FLT75" s="195"/>
      <c r="FLU75" s="195"/>
      <c r="FLV75" s="195"/>
      <c r="FLW75" s="195"/>
      <c r="FLX75" s="195"/>
      <c r="FLY75" s="195"/>
      <c r="FLZ75" s="195"/>
      <c r="FMA75" s="195"/>
      <c r="FMB75" s="195"/>
      <c r="FMC75" s="195"/>
      <c r="FMD75" s="195"/>
      <c r="FME75" s="195"/>
      <c r="FMF75" s="195"/>
      <c r="FMG75" s="195"/>
      <c r="FMH75" s="195"/>
      <c r="FMI75" s="195"/>
      <c r="FMJ75" s="195"/>
      <c r="FMK75" s="195"/>
      <c r="FML75" s="195"/>
      <c r="FMM75" s="195"/>
      <c r="FMN75" s="195"/>
      <c r="FMO75" s="195"/>
      <c r="FMP75" s="195"/>
      <c r="FMQ75" s="195"/>
      <c r="FMR75" s="195"/>
      <c r="FMS75" s="195"/>
      <c r="FMT75" s="195"/>
      <c r="FMU75" s="195"/>
      <c r="FMV75" s="195"/>
      <c r="FMW75" s="195"/>
      <c r="FMX75" s="195"/>
      <c r="FMY75" s="195"/>
      <c r="FMZ75" s="195"/>
      <c r="FNA75" s="195"/>
      <c r="FNB75" s="195"/>
      <c r="FNC75" s="195"/>
      <c r="FND75" s="195"/>
      <c r="FNE75" s="195"/>
      <c r="FNF75" s="195"/>
      <c r="FNG75" s="195"/>
      <c r="FNH75" s="195"/>
      <c r="FNI75" s="195"/>
      <c r="FNJ75" s="195"/>
      <c r="FNK75" s="195"/>
      <c r="FNL75" s="195"/>
      <c r="FNM75" s="195"/>
      <c r="FNN75" s="195"/>
      <c r="FNO75" s="195"/>
      <c r="FNP75" s="195"/>
      <c r="FNQ75" s="195"/>
      <c r="FNR75" s="195"/>
      <c r="FNS75" s="195"/>
      <c r="FNT75" s="195"/>
      <c r="FNU75" s="195"/>
      <c r="FNV75" s="195"/>
      <c r="FNW75" s="195"/>
      <c r="FNX75" s="195"/>
      <c r="FNY75" s="195"/>
      <c r="FNZ75" s="195"/>
      <c r="FOA75" s="195"/>
      <c r="FOB75" s="195"/>
      <c r="FOC75" s="195"/>
      <c r="FOD75" s="195"/>
      <c r="FOE75" s="195"/>
      <c r="FOF75" s="195"/>
      <c r="FOG75" s="195"/>
      <c r="FOH75" s="195"/>
      <c r="FOI75" s="195"/>
      <c r="FOJ75" s="195"/>
      <c r="FOK75" s="195"/>
      <c r="FOL75" s="195"/>
      <c r="FOM75" s="195"/>
      <c r="FON75" s="195"/>
      <c r="FOO75" s="195"/>
      <c r="FOP75" s="195"/>
      <c r="FOQ75" s="195"/>
      <c r="FOR75" s="195"/>
      <c r="FOS75" s="195"/>
      <c r="FOT75" s="195"/>
      <c r="FOU75" s="195"/>
      <c r="FOV75" s="195"/>
      <c r="FOW75" s="195"/>
      <c r="FOX75" s="195"/>
      <c r="FOY75" s="195"/>
      <c r="FOZ75" s="195"/>
      <c r="FPA75" s="195"/>
      <c r="FPB75" s="195"/>
      <c r="FPC75" s="195"/>
      <c r="FPD75" s="195"/>
      <c r="FPE75" s="195"/>
      <c r="FPF75" s="195"/>
      <c r="FPG75" s="195"/>
      <c r="FPH75" s="195"/>
      <c r="FPI75" s="195"/>
      <c r="FPJ75" s="195"/>
      <c r="FPK75" s="195"/>
      <c r="FPL75" s="195"/>
      <c r="FPM75" s="195"/>
      <c r="FPN75" s="195"/>
      <c r="FPO75" s="195"/>
      <c r="FPP75" s="195"/>
      <c r="FPQ75" s="195"/>
      <c r="FPR75" s="195"/>
      <c r="FPS75" s="195"/>
      <c r="FPT75" s="195"/>
      <c r="FPU75" s="195"/>
      <c r="FPV75" s="195"/>
      <c r="FPW75" s="195"/>
      <c r="FPX75" s="195"/>
      <c r="FPY75" s="195"/>
      <c r="FPZ75" s="195"/>
      <c r="FQA75" s="195"/>
      <c r="FQB75" s="195"/>
      <c r="FQC75" s="195"/>
      <c r="FQD75" s="195"/>
      <c r="FQE75" s="195"/>
      <c r="FQF75" s="195"/>
      <c r="FQG75" s="195"/>
      <c r="FQH75" s="195"/>
      <c r="FQI75" s="195"/>
      <c r="FQJ75" s="195"/>
      <c r="FQK75" s="195"/>
      <c r="FQL75" s="195"/>
      <c r="FQM75" s="195"/>
      <c r="FQN75" s="195"/>
      <c r="FQO75" s="195"/>
      <c r="FQP75" s="195"/>
      <c r="FQQ75" s="195"/>
      <c r="FQR75" s="195"/>
      <c r="FQS75" s="195"/>
      <c r="FQT75" s="195"/>
      <c r="FQU75" s="195"/>
      <c r="FQV75" s="195"/>
      <c r="FQW75" s="195"/>
      <c r="FQX75" s="195"/>
      <c r="FQY75" s="195"/>
      <c r="FQZ75" s="195"/>
      <c r="FRA75" s="195"/>
      <c r="FRB75" s="195"/>
      <c r="FRC75" s="195"/>
      <c r="FRD75" s="195"/>
      <c r="FRE75" s="195"/>
      <c r="FRF75" s="195"/>
      <c r="FRG75" s="195"/>
      <c r="FRH75" s="195"/>
      <c r="FRI75" s="195"/>
      <c r="FRJ75" s="195"/>
      <c r="FRK75" s="195"/>
      <c r="FRL75" s="195"/>
      <c r="FRM75" s="195"/>
      <c r="FRN75" s="195"/>
      <c r="FRO75" s="195"/>
      <c r="FRP75" s="195"/>
      <c r="FRQ75" s="195"/>
      <c r="FRR75" s="195"/>
      <c r="FRS75" s="195"/>
      <c r="FRT75" s="195"/>
      <c r="FRU75" s="195"/>
      <c r="FRV75" s="195"/>
      <c r="FRW75" s="195"/>
      <c r="FRX75" s="195"/>
      <c r="FRY75" s="195"/>
      <c r="FRZ75" s="195"/>
      <c r="FSA75" s="195"/>
      <c r="FSB75" s="195"/>
      <c r="FSC75" s="195"/>
      <c r="FSD75" s="195"/>
      <c r="FSE75" s="195"/>
      <c r="FSF75" s="195"/>
      <c r="FSG75" s="195"/>
      <c r="FSH75" s="195"/>
      <c r="FSI75" s="195"/>
      <c r="FSJ75" s="195"/>
      <c r="FSK75" s="195"/>
      <c r="FSL75" s="195"/>
      <c r="FSM75" s="195"/>
      <c r="FSN75" s="195"/>
      <c r="FSO75" s="195"/>
      <c r="FSP75" s="195"/>
      <c r="FSQ75" s="195"/>
      <c r="FSR75" s="195"/>
      <c r="FSS75" s="195"/>
      <c r="FST75" s="195"/>
      <c r="FSU75" s="195"/>
      <c r="FSV75" s="195"/>
      <c r="FSW75" s="195"/>
      <c r="FSX75" s="195"/>
      <c r="FSY75" s="195"/>
      <c r="FSZ75" s="195"/>
      <c r="FTA75" s="195"/>
      <c r="FTB75" s="195"/>
      <c r="FTC75" s="195"/>
      <c r="FTD75" s="195"/>
      <c r="FTE75" s="195"/>
      <c r="FTF75" s="195"/>
      <c r="FTG75" s="195"/>
      <c r="FTH75" s="195"/>
      <c r="FTI75" s="195"/>
      <c r="FTJ75" s="195"/>
      <c r="FTK75" s="195"/>
      <c r="FTL75" s="195"/>
      <c r="FTM75" s="195"/>
      <c r="FTN75" s="195"/>
      <c r="FTO75" s="195"/>
      <c r="FTP75" s="195"/>
      <c r="FTQ75" s="195"/>
      <c r="FTR75" s="195"/>
      <c r="FTS75" s="195"/>
      <c r="FTT75" s="195"/>
      <c r="FTU75" s="195"/>
      <c r="FTV75" s="195"/>
      <c r="FTW75" s="195"/>
      <c r="FTX75" s="195"/>
      <c r="FTY75" s="195"/>
      <c r="FTZ75" s="195"/>
      <c r="FUA75" s="195"/>
      <c r="FUB75" s="195"/>
      <c r="FUC75" s="195"/>
      <c r="FUD75" s="195"/>
      <c r="FUE75" s="195"/>
      <c r="FUF75" s="195"/>
      <c r="FUG75" s="195"/>
      <c r="FUH75" s="195"/>
      <c r="FUI75" s="195"/>
      <c r="FUJ75" s="195"/>
      <c r="FUK75" s="195"/>
      <c r="FUL75" s="195"/>
      <c r="FUM75" s="195"/>
      <c r="FUN75" s="195"/>
      <c r="FUO75" s="195"/>
      <c r="FUP75" s="195"/>
      <c r="FUQ75" s="195"/>
      <c r="FUR75" s="195"/>
      <c r="FUS75" s="195"/>
      <c r="FUT75" s="195"/>
      <c r="FUU75" s="195"/>
      <c r="FUV75" s="195"/>
      <c r="FUW75" s="195"/>
      <c r="FUX75" s="195"/>
      <c r="FUY75" s="195"/>
      <c r="FUZ75" s="195"/>
      <c r="FVA75" s="195"/>
      <c r="FVB75" s="195"/>
      <c r="FVC75" s="195"/>
      <c r="FVD75" s="195"/>
      <c r="FVE75" s="195"/>
      <c r="FVF75" s="195"/>
      <c r="FVG75" s="195"/>
      <c r="FVH75" s="195"/>
      <c r="FVI75" s="195"/>
      <c r="FVJ75" s="195"/>
      <c r="FVK75" s="195"/>
      <c r="FVL75" s="195"/>
      <c r="FVM75" s="195"/>
      <c r="FVN75" s="195"/>
      <c r="FVO75" s="195"/>
      <c r="FVP75" s="195"/>
      <c r="FVQ75" s="195"/>
      <c r="FVR75" s="195"/>
      <c r="FVS75" s="195"/>
      <c r="FVT75" s="195"/>
      <c r="FVU75" s="195"/>
      <c r="FVV75" s="195"/>
      <c r="FVW75" s="195"/>
      <c r="FVX75" s="195"/>
      <c r="FVY75" s="195"/>
      <c r="FVZ75" s="195"/>
      <c r="FWA75" s="195"/>
      <c r="FWB75" s="195"/>
      <c r="FWC75" s="195"/>
      <c r="FWD75" s="195"/>
      <c r="FWE75" s="195"/>
      <c r="FWF75" s="195"/>
      <c r="FWG75" s="195"/>
      <c r="FWH75" s="195"/>
      <c r="FWI75" s="195"/>
      <c r="FWJ75" s="195"/>
      <c r="FWK75" s="195"/>
      <c r="FWL75" s="195"/>
      <c r="FWM75" s="195"/>
      <c r="FWN75" s="195"/>
      <c r="FWO75" s="195"/>
      <c r="FWP75" s="195"/>
      <c r="FWQ75" s="195"/>
      <c r="FWR75" s="195"/>
      <c r="FWS75" s="195"/>
      <c r="FWT75" s="195"/>
      <c r="FWU75" s="195"/>
      <c r="FWV75" s="195"/>
      <c r="FWW75" s="195"/>
      <c r="FWX75" s="195"/>
      <c r="FWY75" s="195"/>
      <c r="FWZ75" s="195"/>
      <c r="FXA75" s="195"/>
      <c r="FXB75" s="195"/>
      <c r="FXC75" s="195"/>
      <c r="FXD75" s="195"/>
      <c r="FXE75" s="195"/>
      <c r="FXF75" s="195"/>
      <c r="FXG75" s="195"/>
      <c r="FXH75" s="195"/>
      <c r="FXI75" s="195"/>
      <c r="FXJ75" s="195"/>
      <c r="FXK75" s="195"/>
      <c r="FXL75" s="195"/>
      <c r="FXM75" s="195"/>
      <c r="FXN75" s="195"/>
      <c r="FXO75" s="195"/>
      <c r="FXP75" s="195"/>
      <c r="FXQ75" s="195"/>
      <c r="FXR75" s="195"/>
      <c r="FXS75" s="195"/>
      <c r="FXT75" s="195"/>
      <c r="FXU75" s="195"/>
      <c r="FXV75" s="195"/>
      <c r="FXW75" s="195"/>
      <c r="FXX75" s="195"/>
      <c r="FXY75" s="195"/>
      <c r="FXZ75" s="195"/>
      <c r="FYA75" s="195"/>
      <c r="FYB75" s="195"/>
      <c r="FYC75" s="195"/>
      <c r="FYD75" s="195"/>
      <c r="FYE75" s="195"/>
      <c r="FYF75" s="195"/>
      <c r="FYG75" s="195"/>
      <c r="FYH75" s="195"/>
      <c r="FYI75" s="195"/>
      <c r="FYJ75" s="195"/>
      <c r="FYK75" s="195"/>
      <c r="FYL75" s="195"/>
      <c r="FYM75" s="195"/>
      <c r="FYN75" s="195"/>
      <c r="FYO75" s="195"/>
      <c r="FYP75" s="195"/>
      <c r="FYQ75" s="195"/>
      <c r="FYR75" s="195"/>
      <c r="FYS75" s="195"/>
      <c r="FYT75" s="195"/>
      <c r="FYU75" s="195"/>
      <c r="FYV75" s="195"/>
      <c r="FYW75" s="195"/>
      <c r="FYX75" s="195"/>
      <c r="FYY75" s="195"/>
      <c r="FYZ75" s="195"/>
      <c r="FZA75" s="195"/>
      <c r="FZB75" s="195"/>
      <c r="FZC75" s="195"/>
      <c r="FZD75" s="195"/>
      <c r="FZE75" s="195"/>
      <c r="FZF75" s="195"/>
      <c r="FZG75" s="195"/>
      <c r="FZH75" s="195"/>
      <c r="FZI75" s="195"/>
      <c r="FZJ75" s="195"/>
      <c r="FZK75" s="195"/>
      <c r="FZL75" s="195"/>
      <c r="FZM75" s="195"/>
      <c r="FZN75" s="195"/>
      <c r="FZO75" s="195"/>
      <c r="FZP75" s="195"/>
      <c r="FZQ75" s="195"/>
      <c r="FZR75" s="195"/>
      <c r="FZS75" s="195"/>
      <c r="FZT75" s="195"/>
      <c r="FZU75" s="195"/>
      <c r="FZV75" s="195"/>
      <c r="FZW75" s="195"/>
      <c r="FZX75" s="195"/>
      <c r="FZY75" s="195"/>
      <c r="FZZ75" s="195"/>
      <c r="GAA75" s="195"/>
      <c r="GAB75" s="195"/>
      <c r="GAC75" s="195"/>
      <c r="GAD75" s="195"/>
      <c r="GAE75" s="195"/>
      <c r="GAF75" s="195"/>
      <c r="GAG75" s="195"/>
      <c r="GAH75" s="195"/>
      <c r="GAI75" s="195"/>
      <c r="GAJ75" s="195"/>
      <c r="GAK75" s="195"/>
      <c r="GAL75" s="195"/>
      <c r="GAM75" s="195"/>
      <c r="GAN75" s="195"/>
      <c r="GAO75" s="195"/>
      <c r="GAP75" s="195"/>
      <c r="GAQ75" s="195"/>
      <c r="GAR75" s="195"/>
      <c r="GAS75" s="195"/>
      <c r="GAT75" s="195"/>
      <c r="GAU75" s="195"/>
      <c r="GAV75" s="195"/>
      <c r="GAW75" s="195"/>
      <c r="GAX75" s="195"/>
      <c r="GAY75" s="195"/>
      <c r="GAZ75" s="195"/>
      <c r="GBA75" s="195"/>
      <c r="GBB75" s="195"/>
      <c r="GBC75" s="195"/>
      <c r="GBD75" s="195"/>
      <c r="GBE75" s="195"/>
      <c r="GBF75" s="195"/>
      <c r="GBG75" s="195"/>
      <c r="GBH75" s="195"/>
      <c r="GBI75" s="195"/>
      <c r="GBJ75" s="195"/>
      <c r="GBK75" s="195"/>
      <c r="GBL75" s="195"/>
      <c r="GBM75" s="195"/>
      <c r="GBN75" s="195"/>
      <c r="GBO75" s="195"/>
      <c r="GBP75" s="195"/>
      <c r="GBQ75" s="195"/>
      <c r="GBR75" s="195"/>
      <c r="GBS75" s="195"/>
      <c r="GBT75" s="195"/>
      <c r="GBU75" s="195"/>
      <c r="GBV75" s="195"/>
      <c r="GBW75" s="195"/>
      <c r="GBX75" s="195"/>
      <c r="GBY75" s="195"/>
      <c r="GBZ75" s="195"/>
      <c r="GCA75" s="195"/>
      <c r="GCB75" s="195"/>
      <c r="GCC75" s="195"/>
      <c r="GCD75" s="195"/>
      <c r="GCE75" s="195"/>
      <c r="GCF75" s="195"/>
      <c r="GCG75" s="195"/>
      <c r="GCH75" s="195"/>
      <c r="GCI75" s="195"/>
      <c r="GCJ75" s="195"/>
      <c r="GCK75" s="195"/>
      <c r="GCL75" s="195"/>
      <c r="GCM75" s="195"/>
      <c r="GCN75" s="195"/>
      <c r="GCO75" s="195"/>
      <c r="GCP75" s="195"/>
      <c r="GCQ75" s="195"/>
      <c r="GCR75" s="195"/>
      <c r="GCS75" s="195"/>
      <c r="GCT75" s="195"/>
      <c r="GCU75" s="195"/>
      <c r="GCV75" s="195"/>
      <c r="GCW75" s="195"/>
      <c r="GCX75" s="195"/>
      <c r="GCY75" s="195"/>
      <c r="GCZ75" s="195"/>
      <c r="GDA75" s="195"/>
      <c r="GDB75" s="195"/>
      <c r="GDC75" s="195"/>
      <c r="GDD75" s="195"/>
      <c r="GDE75" s="195"/>
      <c r="GDF75" s="195"/>
      <c r="GDG75" s="195"/>
      <c r="GDH75" s="195"/>
      <c r="GDI75" s="195"/>
      <c r="GDJ75" s="195"/>
      <c r="GDK75" s="195"/>
      <c r="GDL75" s="195"/>
      <c r="GDM75" s="195"/>
      <c r="GDN75" s="195"/>
      <c r="GDO75" s="195"/>
      <c r="GDP75" s="195"/>
      <c r="GDQ75" s="195"/>
      <c r="GDR75" s="195"/>
      <c r="GDS75" s="195"/>
      <c r="GDT75" s="195"/>
      <c r="GDU75" s="195"/>
      <c r="GDV75" s="195"/>
      <c r="GDW75" s="195"/>
      <c r="GDX75" s="195"/>
      <c r="GDY75" s="195"/>
      <c r="GDZ75" s="195"/>
      <c r="GEA75" s="195"/>
      <c r="GEB75" s="195"/>
      <c r="GEC75" s="195"/>
      <c r="GED75" s="195"/>
      <c r="GEE75" s="195"/>
      <c r="GEF75" s="195"/>
      <c r="GEG75" s="195"/>
      <c r="GEH75" s="195"/>
      <c r="GEI75" s="195"/>
      <c r="GEJ75" s="195"/>
      <c r="GEK75" s="195"/>
      <c r="GEL75" s="195"/>
      <c r="GEM75" s="195"/>
      <c r="GEN75" s="195"/>
      <c r="GEO75" s="195"/>
      <c r="GEP75" s="195"/>
      <c r="GEQ75" s="195"/>
      <c r="GER75" s="195"/>
      <c r="GES75" s="195"/>
      <c r="GET75" s="195"/>
      <c r="GEU75" s="195"/>
      <c r="GEV75" s="195"/>
      <c r="GEW75" s="195"/>
      <c r="GEX75" s="195"/>
      <c r="GEY75" s="195"/>
      <c r="GEZ75" s="195"/>
      <c r="GFA75" s="195"/>
      <c r="GFB75" s="195"/>
      <c r="GFC75" s="195"/>
      <c r="GFD75" s="195"/>
      <c r="GFE75" s="195"/>
      <c r="GFF75" s="195"/>
      <c r="GFG75" s="195"/>
      <c r="GFH75" s="195"/>
      <c r="GFI75" s="195"/>
      <c r="GFJ75" s="195"/>
      <c r="GFK75" s="195"/>
      <c r="GFL75" s="195"/>
      <c r="GFM75" s="195"/>
      <c r="GFN75" s="195"/>
      <c r="GFO75" s="195"/>
      <c r="GFP75" s="195"/>
      <c r="GFQ75" s="195"/>
      <c r="GFR75" s="195"/>
      <c r="GFS75" s="195"/>
      <c r="GFT75" s="195"/>
      <c r="GFU75" s="195"/>
      <c r="GFV75" s="195"/>
      <c r="GFW75" s="195"/>
      <c r="GFX75" s="195"/>
      <c r="GFY75" s="195"/>
      <c r="GFZ75" s="195"/>
      <c r="GGA75" s="195"/>
      <c r="GGB75" s="195"/>
      <c r="GGC75" s="195"/>
      <c r="GGD75" s="195"/>
      <c r="GGE75" s="195"/>
      <c r="GGF75" s="195"/>
      <c r="GGG75" s="195"/>
      <c r="GGH75" s="195"/>
      <c r="GGI75" s="195"/>
      <c r="GGJ75" s="195"/>
      <c r="GGK75" s="195"/>
      <c r="GGL75" s="195"/>
      <c r="GGM75" s="195"/>
      <c r="GGN75" s="195"/>
      <c r="GGO75" s="195"/>
      <c r="GGP75" s="195"/>
      <c r="GGQ75" s="195"/>
      <c r="GGR75" s="195"/>
      <c r="GGS75" s="195"/>
      <c r="GGT75" s="195"/>
      <c r="GGU75" s="195"/>
      <c r="GGV75" s="195"/>
      <c r="GGW75" s="195"/>
      <c r="GGX75" s="195"/>
      <c r="GGY75" s="195"/>
      <c r="GGZ75" s="195"/>
      <c r="GHA75" s="195"/>
      <c r="GHB75" s="195"/>
      <c r="GHC75" s="195"/>
      <c r="GHD75" s="195"/>
      <c r="GHE75" s="195"/>
      <c r="GHF75" s="195"/>
      <c r="GHG75" s="195"/>
      <c r="GHH75" s="195"/>
      <c r="GHI75" s="195"/>
      <c r="GHJ75" s="195"/>
      <c r="GHK75" s="195"/>
      <c r="GHL75" s="195"/>
      <c r="GHM75" s="195"/>
      <c r="GHN75" s="195"/>
      <c r="GHO75" s="195"/>
      <c r="GHP75" s="195"/>
      <c r="GHQ75" s="195"/>
      <c r="GHR75" s="195"/>
      <c r="GHS75" s="195"/>
      <c r="GHT75" s="195"/>
      <c r="GHU75" s="195"/>
      <c r="GHV75" s="195"/>
      <c r="GHW75" s="195"/>
      <c r="GHX75" s="195"/>
      <c r="GHY75" s="195"/>
      <c r="GHZ75" s="195"/>
      <c r="GIA75" s="195"/>
      <c r="GIB75" s="195"/>
      <c r="GIC75" s="195"/>
      <c r="GID75" s="195"/>
      <c r="GIE75" s="195"/>
      <c r="GIF75" s="195"/>
      <c r="GIG75" s="195"/>
      <c r="GIH75" s="195"/>
      <c r="GII75" s="195"/>
      <c r="GIJ75" s="195"/>
      <c r="GIK75" s="195"/>
      <c r="GIL75" s="195"/>
      <c r="GIM75" s="195"/>
      <c r="GIN75" s="195"/>
      <c r="GIO75" s="195"/>
      <c r="GIP75" s="195"/>
      <c r="GIQ75" s="195"/>
      <c r="GIR75" s="195"/>
      <c r="GIS75" s="195"/>
      <c r="GIT75" s="195"/>
      <c r="GIU75" s="195"/>
      <c r="GIV75" s="195"/>
      <c r="GIW75" s="195"/>
      <c r="GIX75" s="195"/>
      <c r="GIY75" s="195"/>
      <c r="GIZ75" s="195"/>
      <c r="GJA75" s="195"/>
      <c r="GJB75" s="195"/>
      <c r="GJC75" s="195"/>
      <c r="GJD75" s="195"/>
      <c r="GJE75" s="195"/>
      <c r="GJF75" s="195"/>
      <c r="GJG75" s="195"/>
      <c r="GJH75" s="195"/>
      <c r="GJI75" s="195"/>
      <c r="GJJ75" s="195"/>
      <c r="GJK75" s="195"/>
      <c r="GJL75" s="195"/>
      <c r="GJM75" s="195"/>
      <c r="GJN75" s="195"/>
      <c r="GJO75" s="195"/>
      <c r="GJP75" s="195"/>
      <c r="GJQ75" s="195"/>
      <c r="GJR75" s="195"/>
      <c r="GJS75" s="195"/>
      <c r="GJT75" s="195"/>
      <c r="GJU75" s="195"/>
      <c r="GJV75" s="195"/>
      <c r="GJW75" s="195"/>
      <c r="GJX75" s="195"/>
      <c r="GJY75" s="195"/>
      <c r="GJZ75" s="195"/>
      <c r="GKA75" s="195"/>
      <c r="GKB75" s="195"/>
      <c r="GKC75" s="195"/>
      <c r="GKD75" s="195"/>
      <c r="GKE75" s="195"/>
      <c r="GKF75" s="195"/>
      <c r="GKG75" s="195"/>
      <c r="GKH75" s="195"/>
      <c r="GKI75" s="195"/>
      <c r="GKJ75" s="195"/>
      <c r="GKK75" s="195"/>
      <c r="GKL75" s="195"/>
      <c r="GKM75" s="195"/>
      <c r="GKN75" s="195"/>
      <c r="GKO75" s="195"/>
      <c r="GKP75" s="195"/>
      <c r="GKQ75" s="195"/>
      <c r="GKR75" s="195"/>
      <c r="GKS75" s="195"/>
      <c r="GKT75" s="195"/>
      <c r="GKU75" s="195"/>
      <c r="GKV75" s="195"/>
      <c r="GKW75" s="195"/>
      <c r="GKX75" s="195"/>
      <c r="GKY75" s="195"/>
      <c r="GKZ75" s="195"/>
      <c r="GLA75" s="195"/>
      <c r="GLB75" s="195"/>
      <c r="GLC75" s="195"/>
      <c r="GLD75" s="195"/>
      <c r="GLE75" s="195"/>
      <c r="GLF75" s="195"/>
      <c r="GLG75" s="195"/>
      <c r="GLH75" s="195"/>
      <c r="GLI75" s="195"/>
      <c r="GLJ75" s="195"/>
      <c r="GLK75" s="195"/>
      <c r="GLL75" s="195"/>
      <c r="GLM75" s="195"/>
      <c r="GLN75" s="195"/>
      <c r="GLO75" s="195"/>
      <c r="GLP75" s="195"/>
      <c r="GLQ75" s="195"/>
      <c r="GLR75" s="195"/>
      <c r="GLS75" s="195"/>
      <c r="GLT75" s="195"/>
      <c r="GLU75" s="195"/>
      <c r="GLV75" s="195"/>
      <c r="GLW75" s="195"/>
      <c r="GLX75" s="195"/>
      <c r="GLY75" s="195"/>
      <c r="GLZ75" s="195"/>
      <c r="GMA75" s="195"/>
      <c r="GMB75" s="195"/>
      <c r="GMC75" s="195"/>
      <c r="GMD75" s="195"/>
      <c r="GME75" s="195"/>
      <c r="GMF75" s="195"/>
      <c r="GMG75" s="195"/>
      <c r="GMH75" s="195"/>
      <c r="GMI75" s="195"/>
      <c r="GMJ75" s="195"/>
      <c r="GMK75" s="195"/>
      <c r="GML75" s="195"/>
      <c r="GMM75" s="195"/>
      <c r="GMN75" s="195"/>
      <c r="GMO75" s="195"/>
      <c r="GMP75" s="195"/>
      <c r="GMQ75" s="195"/>
      <c r="GMR75" s="195"/>
      <c r="GMS75" s="195"/>
      <c r="GMT75" s="195"/>
      <c r="GMU75" s="195"/>
      <c r="GMV75" s="195"/>
      <c r="GMW75" s="195"/>
      <c r="GMX75" s="195"/>
      <c r="GMY75" s="195"/>
      <c r="GMZ75" s="195"/>
      <c r="GNA75" s="195"/>
      <c r="GNB75" s="195"/>
      <c r="GNC75" s="195"/>
      <c r="GND75" s="195"/>
      <c r="GNE75" s="195"/>
      <c r="GNF75" s="195"/>
      <c r="GNG75" s="195"/>
      <c r="GNH75" s="195"/>
      <c r="GNI75" s="195"/>
      <c r="GNJ75" s="195"/>
      <c r="GNK75" s="195"/>
      <c r="GNL75" s="195"/>
      <c r="GNM75" s="195"/>
      <c r="GNN75" s="195"/>
      <c r="GNO75" s="195"/>
      <c r="GNP75" s="195"/>
      <c r="GNQ75" s="195"/>
      <c r="GNR75" s="195"/>
      <c r="GNS75" s="195"/>
      <c r="GNT75" s="195"/>
      <c r="GNU75" s="195"/>
      <c r="GNV75" s="195"/>
      <c r="GNW75" s="195"/>
      <c r="GNX75" s="195"/>
      <c r="GNY75" s="195"/>
      <c r="GNZ75" s="195"/>
      <c r="GOA75" s="195"/>
      <c r="GOB75" s="195"/>
      <c r="GOC75" s="195"/>
      <c r="GOD75" s="195"/>
      <c r="GOE75" s="195"/>
      <c r="GOF75" s="195"/>
      <c r="GOG75" s="195"/>
      <c r="GOH75" s="195"/>
      <c r="GOI75" s="195"/>
      <c r="GOJ75" s="195"/>
      <c r="GOK75" s="195"/>
      <c r="GOL75" s="195"/>
      <c r="GOM75" s="195"/>
      <c r="GON75" s="195"/>
      <c r="GOO75" s="195"/>
      <c r="GOP75" s="195"/>
      <c r="GOQ75" s="195"/>
      <c r="GOR75" s="195"/>
      <c r="GOS75" s="195"/>
      <c r="GOT75" s="195"/>
      <c r="GOU75" s="195"/>
      <c r="GOV75" s="195"/>
      <c r="GOW75" s="195"/>
      <c r="GOX75" s="195"/>
      <c r="GOY75" s="195"/>
      <c r="GOZ75" s="195"/>
      <c r="GPA75" s="195"/>
      <c r="GPB75" s="195"/>
      <c r="GPC75" s="195"/>
      <c r="GPD75" s="195"/>
      <c r="GPE75" s="195"/>
      <c r="GPF75" s="195"/>
      <c r="GPG75" s="195"/>
      <c r="GPH75" s="195"/>
      <c r="GPI75" s="195"/>
      <c r="GPJ75" s="195"/>
      <c r="GPK75" s="195"/>
      <c r="GPL75" s="195"/>
      <c r="GPM75" s="195"/>
      <c r="GPN75" s="195"/>
      <c r="GPO75" s="195"/>
      <c r="GPP75" s="195"/>
      <c r="GPQ75" s="195"/>
      <c r="GPR75" s="195"/>
      <c r="GPS75" s="195"/>
      <c r="GPT75" s="195"/>
      <c r="GPU75" s="195"/>
      <c r="GPV75" s="195"/>
      <c r="GPW75" s="195"/>
      <c r="GPX75" s="195"/>
      <c r="GPY75" s="195"/>
      <c r="GPZ75" s="195"/>
      <c r="GQA75" s="195"/>
      <c r="GQB75" s="195"/>
      <c r="GQC75" s="195"/>
      <c r="GQD75" s="195"/>
      <c r="GQE75" s="195"/>
      <c r="GQF75" s="195"/>
      <c r="GQG75" s="195"/>
      <c r="GQH75" s="195"/>
      <c r="GQI75" s="195"/>
      <c r="GQJ75" s="195"/>
      <c r="GQK75" s="195"/>
      <c r="GQL75" s="195"/>
      <c r="GQM75" s="195"/>
      <c r="GQN75" s="195"/>
      <c r="GQO75" s="195"/>
      <c r="GQP75" s="195"/>
      <c r="GQQ75" s="195"/>
      <c r="GQR75" s="195"/>
      <c r="GQS75" s="195"/>
      <c r="GQT75" s="195"/>
      <c r="GQU75" s="195"/>
      <c r="GQV75" s="195"/>
      <c r="GQW75" s="195"/>
      <c r="GQX75" s="195"/>
      <c r="GQY75" s="195"/>
      <c r="GQZ75" s="195"/>
      <c r="GRA75" s="195"/>
      <c r="GRB75" s="195"/>
      <c r="GRC75" s="195"/>
      <c r="GRD75" s="195"/>
      <c r="GRE75" s="195"/>
      <c r="GRF75" s="195"/>
      <c r="GRG75" s="195"/>
      <c r="GRH75" s="195"/>
      <c r="GRI75" s="195"/>
      <c r="GRJ75" s="195"/>
      <c r="GRK75" s="195"/>
      <c r="GRL75" s="195"/>
      <c r="GRM75" s="195"/>
      <c r="GRN75" s="195"/>
      <c r="GRO75" s="195"/>
      <c r="GRP75" s="195"/>
      <c r="GRQ75" s="195"/>
      <c r="GRR75" s="195"/>
      <c r="GRS75" s="195"/>
      <c r="GRT75" s="195"/>
      <c r="GRU75" s="195"/>
      <c r="GRV75" s="195"/>
      <c r="GRW75" s="195"/>
      <c r="GRX75" s="195"/>
      <c r="GRY75" s="195"/>
      <c r="GRZ75" s="195"/>
      <c r="GSA75" s="195"/>
      <c r="GSB75" s="195"/>
      <c r="GSC75" s="195"/>
      <c r="GSD75" s="195"/>
      <c r="GSE75" s="195"/>
      <c r="GSF75" s="195"/>
      <c r="GSG75" s="195"/>
      <c r="GSH75" s="195"/>
      <c r="GSI75" s="195"/>
      <c r="GSJ75" s="195"/>
      <c r="GSK75" s="195"/>
      <c r="GSL75" s="195"/>
      <c r="GSM75" s="195"/>
      <c r="GSN75" s="195"/>
      <c r="GSO75" s="195"/>
      <c r="GSP75" s="195"/>
      <c r="GSQ75" s="195"/>
      <c r="GSR75" s="195"/>
      <c r="GSS75" s="195"/>
      <c r="GST75" s="195"/>
      <c r="GSU75" s="195"/>
      <c r="GSV75" s="195"/>
      <c r="GSW75" s="195"/>
      <c r="GSX75" s="195"/>
      <c r="GSY75" s="195"/>
      <c r="GSZ75" s="195"/>
      <c r="GTA75" s="195"/>
      <c r="GTB75" s="195"/>
      <c r="GTC75" s="195"/>
      <c r="GTD75" s="195"/>
      <c r="GTE75" s="195"/>
      <c r="GTF75" s="195"/>
      <c r="GTG75" s="195"/>
      <c r="GTH75" s="195"/>
      <c r="GTI75" s="195"/>
      <c r="GTJ75" s="195"/>
      <c r="GTK75" s="195"/>
      <c r="GTL75" s="195"/>
      <c r="GTM75" s="195"/>
      <c r="GTN75" s="195"/>
      <c r="GTO75" s="195"/>
      <c r="GTP75" s="195"/>
      <c r="GTQ75" s="195"/>
      <c r="GTR75" s="195"/>
      <c r="GTS75" s="195"/>
      <c r="GTT75" s="195"/>
      <c r="GTU75" s="195"/>
      <c r="GTV75" s="195"/>
      <c r="GTW75" s="195"/>
      <c r="GTX75" s="195"/>
      <c r="GTY75" s="195"/>
      <c r="GTZ75" s="195"/>
      <c r="GUA75" s="195"/>
      <c r="GUB75" s="195"/>
      <c r="GUC75" s="195"/>
      <c r="GUD75" s="195"/>
      <c r="GUE75" s="195"/>
      <c r="GUF75" s="195"/>
      <c r="GUG75" s="195"/>
      <c r="GUH75" s="195"/>
      <c r="GUI75" s="195"/>
      <c r="GUJ75" s="195"/>
      <c r="GUK75" s="195"/>
      <c r="GUL75" s="195"/>
      <c r="GUM75" s="195"/>
      <c r="GUN75" s="195"/>
      <c r="GUO75" s="195"/>
      <c r="GUP75" s="195"/>
      <c r="GUQ75" s="195"/>
      <c r="GUR75" s="195"/>
      <c r="GUS75" s="195"/>
      <c r="GUT75" s="195"/>
      <c r="GUU75" s="195"/>
      <c r="GUV75" s="195"/>
      <c r="GUW75" s="195"/>
      <c r="GUX75" s="195"/>
      <c r="GUY75" s="195"/>
      <c r="GUZ75" s="195"/>
      <c r="GVA75" s="195"/>
      <c r="GVB75" s="195"/>
      <c r="GVC75" s="195"/>
      <c r="GVD75" s="195"/>
      <c r="GVE75" s="195"/>
      <c r="GVF75" s="195"/>
      <c r="GVG75" s="195"/>
      <c r="GVH75" s="195"/>
      <c r="GVI75" s="195"/>
      <c r="GVJ75" s="195"/>
      <c r="GVK75" s="195"/>
      <c r="GVL75" s="195"/>
      <c r="GVM75" s="195"/>
      <c r="GVN75" s="195"/>
      <c r="GVO75" s="195"/>
      <c r="GVP75" s="195"/>
      <c r="GVQ75" s="195"/>
      <c r="GVR75" s="195"/>
      <c r="GVS75" s="195"/>
      <c r="GVT75" s="195"/>
      <c r="GVU75" s="195"/>
      <c r="GVV75" s="195"/>
      <c r="GVW75" s="195"/>
      <c r="GVX75" s="195"/>
      <c r="GVY75" s="195"/>
      <c r="GVZ75" s="195"/>
      <c r="GWA75" s="195"/>
      <c r="GWB75" s="195"/>
      <c r="GWC75" s="195"/>
      <c r="GWD75" s="195"/>
      <c r="GWE75" s="195"/>
      <c r="GWF75" s="195"/>
      <c r="GWG75" s="195"/>
      <c r="GWH75" s="195"/>
      <c r="GWI75" s="195"/>
      <c r="GWJ75" s="195"/>
      <c r="GWK75" s="195"/>
      <c r="GWL75" s="195"/>
      <c r="GWM75" s="195"/>
      <c r="GWN75" s="195"/>
      <c r="GWO75" s="195"/>
      <c r="GWP75" s="195"/>
      <c r="GWQ75" s="195"/>
      <c r="GWR75" s="195"/>
      <c r="GWS75" s="195"/>
      <c r="GWT75" s="195"/>
      <c r="GWU75" s="195"/>
      <c r="GWV75" s="195"/>
      <c r="GWW75" s="195"/>
      <c r="GWX75" s="195"/>
      <c r="GWY75" s="195"/>
      <c r="GWZ75" s="195"/>
      <c r="GXA75" s="195"/>
      <c r="GXB75" s="195"/>
      <c r="GXC75" s="195"/>
      <c r="GXD75" s="195"/>
      <c r="GXE75" s="195"/>
      <c r="GXF75" s="195"/>
      <c r="GXG75" s="195"/>
      <c r="GXH75" s="195"/>
      <c r="GXI75" s="195"/>
      <c r="GXJ75" s="195"/>
      <c r="GXK75" s="195"/>
      <c r="GXL75" s="195"/>
      <c r="GXM75" s="195"/>
      <c r="GXN75" s="195"/>
      <c r="GXO75" s="195"/>
      <c r="GXP75" s="195"/>
      <c r="GXQ75" s="195"/>
      <c r="GXR75" s="195"/>
      <c r="GXS75" s="195"/>
      <c r="GXT75" s="195"/>
      <c r="GXU75" s="195"/>
      <c r="GXV75" s="195"/>
      <c r="GXW75" s="195"/>
      <c r="GXX75" s="195"/>
      <c r="GXY75" s="195"/>
      <c r="GXZ75" s="195"/>
      <c r="GYA75" s="195"/>
      <c r="GYB75" s="195"/>
      <c r="GYC75" s="195"/>
      <c r="GYD75" s="195"/>
      <c r="GYE75" s="195"/>
      <c r="GYF75" s="195"/>
      <c r="GYG75" s="195"/>
      <c r="GYH75" s="195"/>
      <c r="GYI75" s="195"/>
      <c r="GYJ75" s="195"/>
      <c r="GYK75" s="195"/>
      <c r="GYL75" s="195"/>
      <c r="GYM75" s="195"/>
      <c r="GYN75" s="195"/>
      <c r="GYO75" s="195"/>
      <c r="GYP75" s="195"/>
      <c r="GYQ75" s="195"/>
      <c r="GYR75" s="195"/>
      <c r="GYS75" s="195"/>
      <c r="GYT75" s="195"/>
      <c r="GYU75" s="195"/>
      <c r="GYV75" s="195"/>
      <c r="GYW75" s="195"/>
      <c r="GYX75" s="195"/>
      <c r="GYY75" s="195"/>
      <c r="GYZ75" s="195"/>
      <c r="GZA75" s="195"/>
      <c r="GZB75" s="195"/>
      <c r="GZC75" s="195"/>
      <c r="GZD75" s="195"/>
      <c r="GZE75" s="195"/>
      <c r="GZF75" s="195"/>
      <c r="GZG75" s="195"/>
      <c r="GZH75" s="195"/>
      <c r="GZI75" s="195"/>
      <c r="GZJ75" s="195"/>
      <c r="GZK75" s="195"/>
      <c r="GZL75" s="195"/>
      <c r="GZM75" s="195"/>
      <c r="GZN75" s="195"/>
      <c r="GZO75" s="195"/>
      <c r="GZP75" s="195"/>
      <c r="GZQ75" s="195"/>
      <c r="GZR75" s="195"/>
      <c r="GZS75" s="195"/>
      <c r="GZT75" s="195"/>
      <c r="GZU75" s="195"/>
      <c r="GZV75" s="195"/>
      <c r="GZW75" s="195"/>
      <c r="GZX75" s="195"/>
      <c r="GZY75" s="195"/>
      <c r="GZZ75" s="195"/>
      <c r="HAA75" s="195"/>
      <c r="HAB75" s="195"/>
      <c r="HAC75" s="195"/>
      <c r="HAD75" s="195"/>
      <c r="HAE75" s="195"/>
      <c r="HAF75" s="195"/>
      <c r="HAG75" s="195"/>
      <c r="HAH75" s="195"/>
      <c r="HAI75" s="195"/>
      <c r="HAJ75" s="195"/>
      <c r="HAK75" s="195"/>
      <c r="HAL75" s="195"/>
      <c r="HAM75" s="195"/>
      <c r="HAN75" s="195"/>
      <c r="HAO75" s="195"/>
      <c r="HAP75" s="195"/>
      <c r="HAQ75" s="195"/>
      <c r="HAR75" s="195"/>
      <c r="HAS75" s="195"/>
      <c r="HAT75" s="195"/>
      <c r="HAU75" s="195"/>
      <c r="HAV75" s="195"/>
      <c r="HAW75" s="195"/>
      <c r="HAX75" s="195"/>
      <c r="HAY75" s="195"/>
      <c r="HAZ75" s="195"/>
      <c r="HBA75" s="195"/>
      <c r="HBB75" s="195"/>
      <c r="HBC75" s="195"/>
      <c r="HBD75" s="195"/>
      <c r="HBE75" s="195"/>
      <c r="HBF75" s="195"/>
      <c r="HBG75" s="195"/>
      <c r="HBH75" s="195"/>
      <c r="HBI75" s="195"/>
      <c r="HBJ75" s="195"/>
      <c r="HBK75" s="195"/>
      <c r="HBL75" s="195"/>
      <c r="HBM75" s="195"/>
      <c r="HBN75" s="195"/>
      <c r="HBO75" s="195"/>
      <c r="HBP75" s="195"/>
      <c r="HBQ75" s="195"/>
      <c r="HBR75" s="195"/>
      <c r="HBS75" s="195"/>
      <c r="HBT75" s="195"/>
      <c r="HBU75" s="195"/>
      <c r="HBV75" s="195"/>
      <c r="HBW75" s="195"/>
      <c r="HBX75" s="195"/>
      <c r="HBY75" s="195"/>
      <c r="HBZ75" s="195"/>
      <c r="HCA75" s="195"/>
      <c r="HCB75" s="195"/>
      <c r="HCC75" s="195"/>
      <c r="HCD75" s="195"/>
      <c r="HCE75" s="195"/>
      <c r="HCF75" s="195"/>
      <c r="HCG75" s="195"/>
      <c r="HCH75" s="195"/>
      <c r="HCI75" s="195"/>
      <c r="HCJ75" s="195"/>
      <c r="HCK75" s="195"/>
      <c r="HCL75" s="195"/>
      <c r="HCM75" s="195"/>
      <c r="HCN75" s="195"/>
      <c r="HCO75" s="195"/>
      <c r="HCP75" s="195"/>
      <c r="HCQ75" s="195"/>
      <c r="HCR75" s="195"/>
      <c r="HCS75" s="195"/>
      <c r="HCT75" s="195"/>
      <c r="HCU75" s="195"/>
      <c r="HCV75" s="195"/>
      <c r="HCW75" s="195"/>
      <c r="HCX75" s="195"/>
      <c r="HCY75" s="195"/>
      <c r="HCZ75" s="195"/>
      <c r="HDA75" s="195"/>
      <c r="HDB75" s="195"/>
      <c r="HDC75" s="195"/>
      <c r="HDD75" s="195"/>
      <c r="HDE75" s="195"/>
      <c r="HDF75" s="195"/>
      <c r="HDG75" s="195"/>
      <c r="HDH75" s="195"/>
      <c r="HDI75" s="195"/>
      <c r="HDJ75" s="195"/>
      <c r="HDK75" s="195"/>
      <c r="HDL75" s="195"/>
      <c r="HDM75" s="195"/>
      <c r="HDN75" s="195"/>
      <c r="HDO75" s="195"/>
      <c r="HDP75" s="195"/>
      <c r="HDQ75" s="195"/>
      <c r="HDR75" s="195"/>
      <c r="HDS75" s="195"/>
      <c r="HDT75" s="195"/>
      <c r="HDU75" s="195"/>
      <c r="HDV75" s="195"/>
      <c r="HDW75" s="195"/>
      <c r="HDX75" s="195"/>
      <c r="HDY75" s="195"/>
      <c r="HDZ75" s="195"/>
      <c r="HEA75" s="195"/>
      <c r="HEB75" s="195"/>
      <c r="HEC75" s="195"/>
      <c r="HED75" s="195"/>
      <c r="HEE75" s="195"/>
      <c r="HEF75" s="195"/>
      <c r="HEG75" s="195"/>
      <c r="HEH75" s="195"/>
      <c r="HEI75" s="195"/>
      <c r="HEJ75" s="195"/>
      <c r="HEK75" s="195"/>
      <c r="HEL75" s="195"/>
      <c r="HEM75" s="195"/>
      <c r="HEN75" s="195"/>
      <c r="HEO75" s="195"/>
      <c r="HEP75" s="195"/>
      <c r="HEQ75" s="195"/>
      <c r="HER75" s="195"/>
      <c r="HES75" s="195"/>
      <c r="HET75" s="195"/>
      <c r="HEU75" s="195"/>
      <c r="HEV75" s="195"/>
      <c r="HEW75" s="195"/>
      <c r="HEX75" s="195"/>
      <c r="HEY75" s="195"/>
      <c r="HEZ75" s="195"/>
      <c r="HFA75" s="195"/>
      <c r="HFB75" s="195"/>
      <c r="HFC75" s="195"/>
      <c r="HFD75" s="195"/>
      <c r="HFE75" s="195"/>
      <c r="HFF75" s="195"/>
      <c r="HFG75" s="195"/>
      <c r="HFH75" s="195"/>
      <c r="HFI75" s="195"/>
      <c r="HFJ75" s="195"/>
      <c r="HFK75" s="195"/>
      <c r="HFL75" s="195"/>
      <c r="HFM75" s="195"/>
      <c r="HFN75" s="195"/>
      <c r="HFO75" s="195"/>
      <c r="HFP75" s="195"/>
      <c r="HFQ75" s="195"/>
      <c r="HFR75" s="195"/>
      <c r="HFS75" s="195"/>
      <c r="HFT75" s="195"/>
      <c r="HFU75" s="195"/>
      <c r="HFV75" s="195"/>
      <c r="HFW75" s="195"/>
      <c r="HFX75" s="195"/>
      <c r="HFY75" s="195"/>
      <c r="HFZ75" s="195"/>
      <c r="HGA75" s="195"/>
      <c r="HGB75" s="195"/>
      <c r="HGC75" s="195"/>
      <c r="HGD75" s="195"/>
      <c r="HGE75" s="195"/>
      <c r="HGF75" s="195"/>
      <c r="HGG75" s="195"/>
      <c r="HGH75" s="195"/>
      <c r="HGI75" s="195"/>
      <c r="HGJ75" s="195"/>
      <c r="HGK75" s="195"/>
      <c r="HGL75" s="195"/>
      <c r="HGM75" s="195"/>
      <c r="HGN75" s="195"/>
      <c r="HGO75" s="195"/>
      <c r="HGP75" s="195"/>
      <c r="HGQ75" s="195"/>
      <c r="HGR75" s="195"/>
      <c r="HGS75" s="195"/>
      <c r="HGT75" s="195"/>
      <c r="HGU75" s="195"/>
      <c r="HGV75" s="195"/>
      <c r="HGW75" s="195"/>
      <c r="HGX75" s="195"/>
      <c r="HGY75" s="195"/>
      <c r="HGZ75" s="195"/>
      <c r="HHA75" s="195"/>
      <c r="HHB75" s="195"/>
      <c r="HHC75" s="195"/>
      <c r="HHD75" s="195"/>
      <c r="HHE75" s="195"/>
      <c r="HHF75" s="195"/>
      <c r="HHG75" s="195"/>
      <c r="HHH75" s="195"/>
      <c r="HHI75" s="195"/>
      <c r="HHJ75" s="195"/>
      <c r="HHK75" s="195"/>
      <c r="HHL75" s="195"/>
      <c r="HHM75" s="195"/>
      <c r="HHN75" s="195"/>
      <c r="HHO75" s="195"/>
      <c r="HHP75" s="195"/>
      <c r="HHQ75" s="195"/>
      <c r="HHR75" s="195"/>
      <c r="HHS75" s="195"/>
      <c r="HHT75" s="195"/>
      <c r="HHU75" s="195"/>
      <c r="HHV75" s="195"/>
      <c r="HHW75" s="195"/>
      <c r="HHX75" s="195"/>
      <c r="HHY75" s="195"/>
      <c r="HHZ75" s="195"/>
      <c r="HIA75" s="195"/>
      <c r="HIB75" s="195"/>
      <c r="HIC75" s="195"/>
      <c r="HID75" s="195"/>
      <c r="HIE75" s="195"/>
      <c r="HIF75" s="195"/>
      <c r="HIG75" s="195"/>
      <c r="HIH75" s="195"/>
      <c r="HII75" s="195"/>
      <c r="HIJ75" s="195"/>
      <c r="HIK75" s="195"/>
      <c r="HIL75" s="195"/>
      <c r="HIM75" s="195"/>
      <c r="HIN75" s="195"/>
      <c r="HIO75" s="195"/>
      <c r="HIP75" s="195"/>
      <c r="HIQ75" s="195"/>
      <c r="HIR75" s="195"/>
      <c r="HIS75" s="195"/>
      <c r="HIT75" s="195"/>
      <c r="HIU75" s="195"/>
      <c r="HIV75" s="195"/>
      <c r="HIW75" s="195"/>
      <c r="HIX75" s="195"/>
      <c r="HIY75" s="195"/>
      <c r="HIZ75" s="195"/>
      <c r="HJA75" s="195"/>
      <c r="HJB75" s="195"/>
      <c r="HJC75" s="195"/>
      <c r="HJD75" s="195"/>
      <c r="HJE75" s="195"/>
      <c r="HJF75" s="195"/>
      <c r="HJG75" s="195"/>
      <c r="HJH75" s="195"/>
      <c r="HJI75" s="195"/>
      <c r="HJJ75" s="195"/>
      <c r="HJK75" s="195"/>
      <c r="HJL75" s="195"/>
      <c r="HJM75" s="195"/>
      <c r="HJN75" s="195"/>
      <c r="HJO75" s="195"/>
      <c r="HJP75" s="195"/>
      <c r="HJQ75" s="195"/>
      <c r="HJR75" s="195"/>
      <c r="HJS75" s="195"/>
      <c r="HJT75" s="195"/>
      <c r="HJU75" s="195"/>
      <c r="HJV75" s="195"/>
      <c r="HJW75" s="195"/>
      <c r="HJX75" s="195"/>
      <c r="HJY75" s="195"/>
      <c r="HJZ75" s="195"/>
      <c r="HKA75" s="195"/>
      <c r="HKB75" s="195"/>
      <c r="HKC75" s="195"/>
      <c r="HKD75" s="195"/>
      <c r="HKE75" s="195"/>
      <c r="HKF75" s="195"/>
      <c r="HKG75" s="195"/>
      <c r="HKH75" s="195"/>
      <c r="HKI75" s="195"/>
      <c r="HKJ75" s="195"/>
      <c r="HKK75" s="195"/>
      <c r="HKL75" s="195"/>
      <c r="HKM75" s="195"/>
      <c r="HKN75" s="195"/>
      <c r="HKO75" s="195"/>
      <c r="HKP75" s="195"/>
      <c r="HKQ75" s="195"/>
      <c r="HKR75" s="195"/>
      <c r="HKS75" s="195"/>
      <c r="HKT75" s="195"/>
      <c r="HKU75" s="195"/>
      <c r="HKV75" s="195"/>
      <c r="HKW75" s="195"/>
      <c r="HKX75" s="195"/>
      <c r="HKY75" s="195"/>
      <c r="HKZ75" s="195"/>
      <c r="HLA75" s="195"/>
      <c r="HLB75" s="195"/>
      <c r="HLC75" s="195"/>
      <c r="HLD75" s="195"/>
      <c r="HLE75" s="195"/>
      <c r="HLF75" s="195"/>
      <c r="HLG75" s="195"/>
      <c r="HLH75" s="195"/>
      <c r="HLI75" s="195"/>
      <c r="HLJ75" s="195"/>
      <c r="HLK75" s="195"/>
      <c r="HLL75" s="195"/>
      <c r="HLM75" s="195"/>
      <c r="HLN75" s="195"/>
      <c r="HLO75" s="195"/>
      <c r="HLP75" s="195"/>
      <c r="HLQ75" s="195"/>
      <c r="HLR75" s="195"/>
      <c r="HLS75" s="195"/>
      <c r="HLT75" s="195"/>
      <c r="HLU75" s="195"/>
      <c r="HLV75" s="195"/>
      <c r="HLW75" s="195"/>
      <c r="HLX75" s="195"/>
      <c r="HLY75" s="195"/>
      <c r="HLZ75" s="195"/>
      <c r="HMA75" s="195"/>
      <c r="HMB75" s="195"/>
      <c r="HMC75" s="195"/>
      <c r="HMD75" s="195"/>
      <c r="HME75" s="195"/>
      <c r="HMF75" s="195"/>
      <c r="HMG75" s="195"/>
      <c r="HMH75" s="195"/>
      <c r="HMI75" s="195"/>
      <c r="HMJ75" s="195"/>
      <c r="HMK75" s="195"/>
      <c r="HML75" s="195"/>
      <c r="HMM75" s="195"/>
      <c r="HMN75" s="195"/>
      <c r="HMO75" s="195"/>
      <c r="HMP75" s="195"/>
      <c r="HMQ75" s="195"/>
      <c r="HMR75" s="195"/>
      <c r="HMS75" s="195"/>
      <c r="HMT75" s="195"/>
      <c r="HMU75" s="195"/>
      <c r="HMV75" s="195"/>
      <c r="HMW75" s="195"/>
      <c r="HMX75" s="195"/>
      <c r="HMY75" s="195"/>
      <c r="HMZ75" s="195"/>
      <c r="HNA75" s="195"/>
      <c r="HNB75" s="195"/>
      <c r="HNC75" s="195"/>
      <c r="HND75" s="195"/>
      <c r="HNE75" s="195"/>
      <c r="HNF75" s="195"/>
      <c r="HNG75" s="195"/>
      <c r="HNH75" s="195"/>
      <c r="HNI75" s="195"/>
      <c r="HNJ75" s="195"/>
      <c r="HNK75" s="195"/>
      <c r="HNL75" s="195"/>
      <c r="HNM75" s="195"/>
      <c r="HNN75" s="195"/>
      <c r="HNO75" s="195"/>
      <c r="HNP75" s="195"/>
      <c r="HNQ75" s="195"/>
      <c r="HNR75" s="195"/>
      <c r="HNS75" s="195"/>
      <c r="HNT75" s="195"/>
      <c r="HNU75" s="195"/>
      <c r="HNV75" s="195"/>
      <c r="HNW75" s="195"/>
      <c r="HNX75" s="195"/>
      <c r="HNY75" s="195"/>
      <c r="HNZ75" s="195"/>
      <c r="HOA75" s="195"/>
      <c r="HOB75" s="195"/>
      <c r="HOC75" s="195"/>
      <c r="HOD75" s="195"/>
      <c r="HOE75" s="195"/>
      <c r="HOF75" s="195"/>
      <c r="HOG75" s="195"/>
      <c r="HOH75" s="195"/>
      <c r="HOI75" s="195"/>
      <c r="HOJ75" s="195"/>
      <c r="HOK75" s="195"/>
      <c r="HOL75" s="195"/>
      <c r="HOM75" s="195"/>
      <c r="HON75" s="195"/>
      <c r="HOO75" s="195"/>
      <c r="HOP75" s="195"/>
      <c r="HOQ75" s="195"/>
      <c r="HOR75" s="195"/>
      <c r="HOS75" s="195"/>
      <c r="HOT75" s="195"/>
      <c r="HOU75" s="195"/>
      <c r="HOV75" s="195"/>
      <c r="HOW75" s="195"/>
      <c r="HOX75" s="195"/>
      <c r="HOY75" s="195"/>
      <c r="HOZ75" s="195"/>
      <c r="HPA75" s="195"/>
      <c r="HPB75" s="195"/>
      <c r="HPC75" s="195"/>
      <c r="HPD75" s="195"/>
      <c r="HPE75" s="195"/>
      <c r="HPF75" s="195"/>
      <c r="HPG75" s="195"/>
      <c r="HPH75" s="195"/>
      <c r="HPI75" s="195"/>
      <c r="HPJ75" s="195"/>
      <c r="HPK75" s="195"/>
      <c r="HPL75" s="195"/>
      <c r="HPM75" s="195"/>
      <c r="HPN75" s="195"/>
      <c r="HPO75" s="195"/>
      <c r="HPP75" s="195"/>
      <c r="HPQ75" s="195"/>
      <c r="HPR75" s="195"/>
      <c r="HPS75" s="195"/>
      <c r="HPT75" s="195"/>
      <c r="HPU75" s="195"/>
      <c r="HPV75" s="195"/>
      <c r="HPW75" s="195"/>
      <c r="HPX75" s="195"/>
      <c r="HPY75" s="195"/>
      <c r="HPZ75" s="195"/>
      <c r="HQA75" s="195"/>
      <c r="HQB75" s="195"/>
      <c r="HQC75" s="195"/>
      <c r="HQD75" s="195"/>
      <c r="HQE75" s="195"/>
      <c r="HQF75" s="195"/>
      <c r="HQG75" s="195"/>
      <c r="HQH75" s="195"/>
      <c r="HQI75" s="195"/>
      <c r="HQJ75" s="195"/>
      <c r="HQK75" s="195"/>
      <c r="HQL75" s="195"/>
      <c r="HQM75" s="195"/>
      <c r="HQN75" s="195"/>
      <c r="HQO75" s="195"/>
      <c r="HQP75" s="195"/>
      <c r="HQQ75" s="195"/>
      <c r="HQR75" s="195"/>
      <c r="HQS75" s="195"/>
      <c r="HQT75" s="195"/>
      <c r="HQU75" s="195"/>
      <c r="HQV75" s="195"/>
      <c r="HQW75" s="195"/>
      <c r="HQX75" s="195"/>
      <c r="HQY75" s="195"/>
      <c r="HQZ75" s="195"/>
      <c r="HRA75" s="195"/>
      <c r="HRB75" s="195"/>
      <c r="HRC75" s="195"/>
      <c r="HRD75" s="195"/>
      <c r="HRE75" s="195"/>
      <c r="HRF75" s="195"/>
      <c r="HRG75" s="195"/>
      <c r="HRH75" s="195"/>
      <c r="HRI75" s="195"/>
      <c r="HRJ75" s="195"/>
      <c r="HRK75" s="195"/>
      <c r="HRL75" s="195"/>
      <c r="HRM75" s="195"/>
      <c r="HRN75" s="195"/>
      <c r="HRO75" s="195"/>
      <c r="HRP75" s="195"/>
      <c r="HRQ75" s="195"/>
      <c r="HRR75" s="195"/>
      <c r="HRS75" s="195"/>
      <c r="HRT75" s="195"/>
      <c r="HRU75" s="195"/>
      <c r="HRV75" s="195"/>
      <c r="HRW75" s="195"/>
      <c r="HRX75" s="195"/>
      <c r="HRY75" s="195"/>
      <c r="HRZ75" s="195"/>
      <c r="HSA75" s="195"/>
      <c r="HSB75" s="195"/>
      <c r="HSC75" s="195"/>
      <c r="HSD75" s="195"/>
      <c r="HSE75" s="195"/>
      <c r="HSF75" s="195"/>
      <c r="HSG75" s="195"/>
      <c r="HSH75" s="195"/>
      <c r="HSI75" s="195"/>
      <c r="HSJ75" s="195"/>
      <c r="HSK75" s="195"/>
      <c r="HSL75" s="195"/>
      <c r="HSM75" s="195"/>
      <c r="HSN75" s="195"/>
      <c r="HSO75" s="195"/>
      <c r="HSP75" s="195"/>
      <c r="HSQ75" s="195"/>
      <c r="HSR75" s="195"/>
      <c r="HSS75" s="195"/>
      <c r="HST75" s="195"/>
      <c r="HSU75" s="195"/>
      <c r="HSV75" s="195"/>
      <c r="HSW75" s="195"/>
      <c r="HSX75" s="195"/>
      <c r="HSY75" s="195"/>
      <c r="HSZ75" s="195"/>
      <c r="HTA75" s="195"/>
      <c r="HTB75" s="195"/>
      <c r="HTC75" s="195"/>
      <c r="HTD75" s="195"/>
      <c r="HTE75" s="195"/>
      <c r="HTF75" s="195"/>
      <c r="HTG75" s="195"/>
      <c r="HTH75" s="195"/>
      <c r="HTI75" s="195"/>
      <c r="HTJ75" s="195"/>
      <c r="HTK75" s="195"/>
      <c r="HTL75" s="195"/>
      <c r="HTM75" s="195"/>
      <c r="HTN75" s="195"/>
      <c r="HTO75" s="195"/>
      <c r="HTP75" s="195"/>
      <c r="HTQ75" s="195"/>
      <c r="HTR75" s="195"/>
      <c r="HTS75" s="195"/>
      <c r="HTT75" s="195"/>
      <c r="HTU75" s="195"/>
      <c r="HTV75" s="195"/>
      <c r="HTW75" s="195"/>
      <c r="HTX75" s="195"/>
      <c r="HTY75" s="195"/>
      <c r="HTZ75" s="195"/>
      <c r="HUA75" s="195"/>
      <c r="HUB75" s="195"/>
      <c r="HUC75" s="195"/>
      <c r="HUD75" s="195"/>
      <c r="HUE75" s="195"/>
      <c r="HUF75" s="195"/>
      <c r="HUG75" s="195"/>
      <c r="HUH75" s="195"/>
      <c r="HUI75" s="195"/>
      <c r="HUJ75" s="195"/>
      <c r="HUK75" s="195"/>
      <c r="HUL75" s="195"/>
      <c r="HUM75" s="195"/>
      <c r="HUN75" s="195"/>
      <c r="HUO75" s="195"/>
      <c r="HUP75" s="195"/>
      <c r="HUQ75" s="195"/>
      <c r="HUR75" s="195"/>
      <c r="HUS75" s="195"/>
      <c r="HUT75" s="195"/>
      <c r="HUU75" s="195"/>
      <c r="HUV75" s="195"/>
      <c r="HUW75" s="195"/>
      <c r="HUX75" s="195"/>
      <c r="HUY75" s="195"/>
      <c r="HUZ75" s="195"/>
      <c r="HVA75" s="195"/>
      <c r="HVB75" s="195"/>
      <c r="HVC75" s="195"/>
      <c r="HVD75" s="195"/>
      <c r="HVE75" s="195"/>
      <c r="HVF75" s="195"/>
      <c r="HVG75" s="195"/>
      <c r="HVH75" s="195"/>
      <c r="HVI75" s="195"/>
      <c r="HVJ75" s="195"/>
      <c r="HVK75" s="195"/>
      <c r="HVL75" s="195"/>
      <c r="HVM75" s="195"/>
      <c r="HVN75" s="195"/>
      <c r="HVO75" s="195"/>
      <c r="HVP75" s="195"/>
      <c r="HVQ75" s="195"/>
      <c r="HVR75" s="195"/>
      <c r="HVS75" s="195"/>
      <c r="HVT75" s="195"/>
      <c r="HVU75" s="195"/>
      <c r="HVV75" s="195"/>
      <c r="HVW75" s="195"/>
      <c r="HVX75" s="195"/>
      <c r="HVY75" s="195"/>
      <c r="HVZ75" s="195"/>
      <c r="HWA75" s="195"/>
      <c r="HWB75" s="195"/>
      <c r="HWC75" s="195"/>
      <c r="HWD75" s="195"/>
      <c r="HWE75" s="195"/>
      <c r="HWF75" s="195"/>
      <c r="HWG75" s="195"/>
      <c r="HWH75" s="195"/>
      <c r="HWI75" s="195"/>
      <c r="HWJ75" s="195"/>
      <c r="HWK75" s="195"/>
      <c r="HWL75" s="195"/>
      <c r="HWM75" s="195"/>
      <c r="HWN75" s="195"/>
      <c r="HWO75" s="195"/>
      <c r="HWP75" s="195"/>
      <c r="HWQ75" s="195"/>
      <c r="HWR75" s="195"/>
      <c r="HWS75" s="195"/>
      <c r="HWT75" s="195"/>
      <c r="HWU75" s="195"/>
      <c r="HWV75" s="195"/>
      <c r="HWW75" s="195"/>
      <c r="HWX75" s="195"/>
      <c r="HWY75" s="195"/>
      <c r="HWZ75" s="195"/>
      <c r="HXA75" s="195"/>
      <c r="HXB75" s="195"/>
      <c r="HXC75" s="195"/>
      <c r="HXD75" s="195"/>
      <c r="HXE75" s="195"/>
      <c r="HXF75" s="195"/>
      <c r="HXG75" s="195"/>
      <c r="HXH75" s="195"/>
      <c r="HXI75" s="195"/>
      <c r="HXJ75" s="195"/>
      <c r="HXK75" s="195"/>
      <c r="HXL75" s="195"/>
      <c r="HXM75" s="195"/>
      <c r="HXN75" s="195"/>
      <c r="HXO75" s="195"/>
      <c r="HXP75" s="195"/>
      <c r="HXQ75" s="195"/>
      <c r="HXR75" s="195"/>
      <c r="HXS75" s="195"/>
      <c r="HXT75" s="195"/>
      <c r="HXU75" s="195"/>
      <c r="HXV75" s="195"/>
      <c r="HXW75" s="195"/>
      <c r="HXX75" s="195"/>
      <c r="HXY75" s="195"/>
      <c r="HXZ75" s="195"/>
      <c r="HYA75" s="195"/>
      <c r="HYB75" s="195"/>
      <c r="HYC75" s="195"/>
      <c r="HYD75" s="195"/>
      <c r="HYE75" s="195"/>
      <c r="HYF75" s="195"/>
      <c r="HYG75" s="195"/>
      <c r="HYH75" s="195"/>
      <c r="HYI75" s="195"/>
      <c r="HYJ75" s="195"/>
      <c r="HYK75" s="195"/>
      <c r="HYL75" s="195"/>
      <c r="HYM75" s="195"/>
      <c r="HYN75" s="195"/>
      <c r="HYO75" s="195"/>
      <c r="HYP75" s="195"/>
      <c r="HYQ75" s="195"/>
      <c r="HYR75" s="195"/>
      <c r="HYS75" s="195"/>
      <c r="HYT75" s="195"/>
      <c r="HYU75" s="195"/>
      <c r="HYV75" s="195"/>
      <c r="HYW75" s="195"/>
      <c r="HYX75" s="195"/>
      <c r="HYY75" s="195"/>
      <c r="HYZ75" s="195"/>
      <c r="HZA75" s="195"/>
      <c r="HZB75" s="195"/>
      <c r="HZC75" s="195"/>
      <c r="HZD75" s="195"/>
      <c r="HZE75" s="195"/>
      <c r="HZF75" s="195"/>
      <c r="HZG75" s="195"/>
      <c r="HZH75" s="195"/>
      <c r="HZI75" s="195"/>
      <c r="HZJ75" s="195"/>
      <c r="HZK75" s="195"/>
      <c r="HZL75" s="195"/>
      <c r="HZM75" s="195"/>
      <c r="HZN75" s="195"/>
      <c r="HZO75" s="195"/>
      <c r="HZP75" s="195"/>
      <c r="HZQ75" s="195"/>
      <c r="HZR75" s="195"/>
      <c r="HZS75" s="195"/>
      <c r="HZT75" s="195"/>
      <c r="HZU75" s="195"/>
      <c r="HZV75" s="195"/>
      <c r="HZW75" s="195"/>
      <c r="HZX75" s="195"/>
      <c r="HZY75" s="195"/>
      <c r="HZZ75" s="195"/>
      <c r="IAA75" s="195"/>
      <c r="IAB75" s="195"/>
      <c r="IAC75" s="195"/>
      <c r="IAD75" s="195"/>
      <c r="IAE75" s="195"/>
      <c r="IAF75" s="195"/>
      <c r="IAG75" s="195"/>
      <c r="IAH75" s="195"/>
      <c r="IAI75" s="195"/>
      <c r="IAJ75" s="195"/>
      <c r="IAK75" s="195"/>
      <c r="IAL75" s="195"/>
      <c r="IAM75" s="195"/>
      <c r="IAN75" s="195"/>
      <c r="IAO75" s="195"/>
      <c r="IAP75" s="195"/>
      <c r="IAQ75" s="195"/>
      <c r="IAR75" s="195"/>
      <c r="IAS75" s="195"/>
      <c r="IAT75" s="195"/>
      <c r="IAU75" s="195"/>
      <c r="IAV75" s="195"/>
      <c r="IAW75" s="195"/>
      <c r="IAX75" s="195"/>
      <c r="IAY75" s="195"/>
      <c r="IAZ75" s="195"/>
      <c r="IBA75" s="195"/>
      <c r="IBB75" s="195"/>
      <c r="IBC75" s="195"/>
      <c r="IBD75" s="195"/>
      <c r="IBE75" s="195"/>
      <c r="IBF75" s="195"/>
      <c r="IBG75" s="195"/>
      <c r="IBH75" s="195"/>
      <c r="IBI75" s="195"/>
      <c r="IBJ75" s="195"/>
      <c r="IBK75" s="195"/>
      <c r="IBL75" s="195"/>
      <c r="IBM75" s="195"/>
      <c r="IBN75" s="195"/>
      <c r="IBO75" s="195"/>
      <c r="IBP75" s="195"/>
      <c r="IBQ75" s="195"/>
      <c r="IBR75" s="195"/>
      <c r="IBS75" s="195"/>
      <c r="IBT75" s="195"/>
      <c r="IBU75" s="195"/>
      <c r="IBV75" s="195"/>
      <c r="IBW75" s="195"/>
      <c r="IBX75" s="195"/>
      <c r="IBY75" s="195"/>
      <c r="IBZ75" s="195"/>
      <c r="ICA75" s="195"/>
      <c r="ICB75" s="195"/>
      <c r="ICC75" s="195"/>
      <c r="ICD75" s="195"/>
      <c r="ICE75" s="195"/>
      <c r="ICF75" s="195"/>
      <c r="ICG75" s="195"/>
      <c r="ICH75" s="195"/>
      <c r="ICI75" s="195"/>
      <c r="ICJ75" s="195"/>
      <c r="ICK75" s="195"/>
      <c r="ICL75" s="195"/>
      <c r="ICM75" s="195"/>
      <c r="ICN75" s="195"/>
      <c r="ICO75" s="195"/>
      <c r="ICP75" s="195"/>
      <c r="ICQ75" s="195"/>
      <c r="ICR75" s="195"/>
      <c r="ICS75" s="195"/>
      <c r="ICT75" s="195"/>
      <c r="ICU75" s="195"/>
      <c r="ICV75" s="195"/>
      <c r="ICW75" s="195"/>
      <c r="ICX75" s="195"/>
      <c r="ICY75" s="195"/>
      <c r="ICZ75" s="195"/>
      <c r="IDA75" s="195"/>
      <c r="IDB75" s="195"/>
      <c r="IDC75" s="195"/>
      <c r="IDD75" s="195"/>
      <c r="IDE75" s="195"/>
      <c r="IDF75" s="195"/>
      <c r="IDG75" s="195"/>
      <c r="IDH75" s="195"/>
      <c r="IDI75" s="195"/>
      <c r="IDJ75" s="195"/>
      <c r="IDK75" s="195"/>
      <c r="IDL75" s="195"/>
      <c r="IDM75" s="195"/>
      <c r="IDN75" s="195"/>
      <c r="IDO75" s="195"/>
      <c r="IDP75" s="195"/>
      <c r="IDQ75" s="195"/>
      <c r="IDR75" s="195"/>
      <c r="IDS75" s="195"/>
      <c r="IDT75" s="195"/>
      <c r="IDU75" s="195"/>
      <c r="IDV75" s="195"/>
      <c r="IDW75" s="195"/>
      <c r="IDX75" s="195"/>
      <c r="IDY75" s="195"/>
      <c r="IDZ75" s="195"/>
      <c r="IEA75" s="195"/>
      <c r="IEB75" s="195"/>
      <c r="IEC75" s="195"/>
      <c r="IED75" s="195"/>
      <c r="IEE75" s="195"/>
      <c r="IEF75" s="195"/>
      <c r="IEG75" s="195"/>
      <c r="IEH75" s="195"/>
      <c r="IEI75" s="195"/>
      <c r="IEJ75" s="195"/>
      <c r="IEK75" s="195"/>
      <c r="IEL75" s="195"/>
      <c r="IEM75" s="195"/>
      <c r="IEN75" s="195"/>
      <c r="IEO75" s="195"/>
      <c r="IEP75" s="195"/>
      <c r="IEQ75" s="195"/>
      <c r="IER75" s="195"/>
      <c r="IES75" s="195"/>
      <c r="IET75" s="195"/>
      <c r="IEU75" s="195"/>
      <c r="IEV75" s="195"/>
      <c r="IEW75" s="195"/>
      <c r="IEX75" s="195"/>
      <c r="IEY75" s="195"/>
      <c r="IEZ75" s="195"/>
      <c r="IFA75" s="195"/>
      <c r="IFB75" s="195"/>
      <c r="IFC75" s="195"/>
      <c r="IFD75" s="195"/>
      <c r="IFE75" s="195"/>
      <c r="IFF75" s="195"/>
      <c r="IFG75" s="195"/>
      <c r="IFH75" s="195"/>
      <c r="IFI75" s="195"/>
      <c r="IFJ75" s="195"/>
      <c r="IFK75" s="195"/>
      <c r="IFL75" s="195"/>
      <c r="IFM75" s="195"/>
      <c r="IFN75" s="195"/>
      <c r="IFO75" s="195"/>
      <c r="IFP75" s="195"/>
      <c r="IFQ75" s="195"/>
      <c r="IFR75" s="195"/>
      <c r="IFS75" s="195"/>
      <c r="IFT75" s="195"/>
      <c r="IFU75" s="195"/>
      <c r="IFV75" s="195"/>
      <c r="IFW75" s="195"/>
      <c r="IFX75" s="195"/>
      <c r="IFY75" s="195"/>
      <c r="IFZ75" s="195"/>
      <c r="IGA75" s="195"/>
      <c r="IGB75" s="195"/>
      <c r="IGC75" s="195"/>
      <c r="IGD75" s="195"/>
      <c r="IGE75" s="195"/>
      <c r="IGF75" s="195"/>
      <c r="IGG75" s="195"/>
      <c r="IGH75" s="195"/>
      <c r="IGI75" s="195"/>
      <c r="IGJ75" s="195"/>
      <c r="IGK75" s="195"/>
      <c r="IGL75" s="195"/>
      <c r="IGM75" s="195"/>
      <c r="IGN75" s="195"/>
      <c r="IGO75" s="195"/>
      <c r="IGP75" s="195"/>
      <c r="IGQ75" s="195"/>
      <c r="IGR75" s="195"/>
      <c r="IGS75" s="195"/>
      <c r="IGT75" s="195"/>
      <c r="IGU75" s="195"/>
      <c r="IGV75" s="195"/>
      <c r="IGW75" s="195"/>
      <c r="IGX75" s="195"/>
      <c r="IGY75" s="195"/>
      <c r="IGZ75" s="195"/>
      <c r="IHA75" s="195"/>
      <c r="IHB75" s="195"/>
      <c r="IHC75" s="195"/>
      <c r="IHD75" s="195"/>
      <c r="IHE75" s="195"/>
      <c r="IHF75" s="195"/>
      <c r="IHG75" s="195"/>
      <c r="IHH75" s="195"/>
      <c r="IHI75" s="195"/>
      <c r="IHJ75" s="195"/>
      <c r="IHK75" s="195"/>
      <c r="IHL75" s="195"/>
      <c r="IHM75" s="195"/>
      <c r="IHN75" s="195"/>
      <c r="IHO75" s="195"/>
      <c r="IHP75" s="195"/>
      <c r="IHQ75" s="195"/>
      <c r="IHR75" s="195"/>
      <c r="IHS75" s="195"/>
      <c r="IHT75" s="195"/>
      <c r="IHU75" s="195"/>
      <c r="IHV75" s="195"/>
      <c r="IHW75" s="195"/>
      <c r="IHX75" s="195"/>
      <c r="IHY75" s="195"/>
      <c r="IHZ75" s="195"/>
      <c r="IIA75" s="195"/>
      <c r="IIB75" s="195"/>
      <c r="IIC75" s="195"/>
      <c r="IID75" s="195"/>
      <c r="IIE75" s="195"/>
      <c r="IIF75" s="195"/>
      <c r="IIG75" s="195"/>
      <c r="IIH75" s="195"/>
      <c r="III75" s="195"/>
      <c r="IIJ75" s="195"/>
      <c r="IIK75" s="195"/>
      <c r="IIL75" s="195"/>
      <c r="IIM75" s="195"/>
      <c r="IIN75" s="195"/>
      <c r="IIO75" s="195"/>
      <c r="IIP75" s="195"/>
      <c r="IIQ75" s="195"/>
      <c r="IIR75" s="195"/>
      <c r="IIS75" s="195"/>
      <c r="IIT75" s="195"/>
      <c r="IIU75" s="195"/>
      <c r="IIV75" s="195"/>
      <c r="IIW75" s="195"/>
      <c r="IIX75" s="195"/>
      <c r="IIY75" s="195"/>
      <c r="IIZ75" s="195"/>
      <c r="IJA75" s="195"/>
      <c r="IJB75" s="195"/>
      <c r="IJC75" s="195"/>
      <c r="IJD75" s="195"/>
      <c r="IJE75" s="195"/>
      <c r="IJF75" s="195"/>
      <c r="IJG75" s="195"/>
      <c r="IJH75" s="195"/>
      <c r="IJI75" s="195"/>
      <c r="IJJ75" s="195"/>
      <c r="IJK75" s="195"/>
      <c r="IJL75" s="195"/>
      <c r="IJM75" s="195"/>
      <c r="IJN75" s="195"/>
      <c r="IJO75" s="195"/>
      <c r="IJP75" s="195"/>
      <c r="IJQ75" s="195"/>
      <c r="IJR75" s="195"/>
      <c r="IJS75" s="195"/>
      <c r="IJT75" s="195"/>
      <c r="IJU75" s="195"/>
      <c r="IJV75" s="195"/>
      <c r="IJW75" s="195"/>
      <c r="IJX75" s="195"/>
      <c r="IJY75" s="195"/>
      <c r="IJZ75" s="195"/>
      <c r="IKA75" s="195"/>
      <c r="IKB75" s="195"/>
      <c r="IKC75" s="195"/>
      <c r="IKD75" s="195"/>
      <c r="IKE75" s="195"/>
      <c r="IKF75" s="195"/>
      <c r="IKG75" s="195"/>
      <c r="IKH75" s="195"/>
      <c r="IKI75" s="195"/>
      <c r="IKJ75" s="195"/>
      <c r="IKK75" s="195"/>
      <c r="IKL75" s="195"/>
      <c r="IKM75" s="195"/>
      <c r="IKN75" s="195"/>
      <c r="IKO75" s="195"/>
      <c r="IKP75" s="195"/>
      <c r="IKQ75" s="195"/>
      <c r="IKR75" s="195"/>
      <c r="IKS75" s="195"/>
      <c r="IKT75" s="195"/>
      <c r="IKU75" s="195"/>
      <c r="IKV75" s="195"/>
      <c r="IKW75" s="195"/>
      <c r="IKX75" s="195"/>
      <c r="IKY75" s="195"/>
      <c r="IKZ75" s="195"/>
      <c r="ILA75" s="195"/>
      <c r="ILB75" s="195"/>
      <c r="ILC75" s="195"/>
      <c r="ILD75" s="195"/>
      <c r="ILE75" s="195"/>
      <c r="ILF75" s="195"/>
      <c r="ILG75" s="195"/>
      <c r="ILH75" s="195"/>
      <c r="ILI75" s="195"/>
      <c r="ILJ75" s="195"/>
      <c r="ILK75" s="195"/>
      <c r="ILL75" s="195"/>
      <c r="ILM75" s="195"/>
      <c r="ILN75" s="195"/>
      <c r="ILO75" s="195"/>
      <c r="ILP75" s="195"/>
      <c r="ILQ75" s="195"/>
      <c r="ILR75" s="195"/>
      <c r="ILS75" s="195"/>
      <c r="ILT75" s="195"/>
      <c r="ILU75" s="195"/>
      <c r="ILV75" s="195"/>
      <c r="ILW75" s="195"/>
      <c r="ILX75" s="195"/>
      <c r="ILY75" s="195"/>
      <c r="ILZ75" s="195"/>
      <c r="IMA75" s="195"/>
      <c r="IMB75" s="195"/>
      <c r="IMC75" s="195"/>
      <c r="IMD75" s="195"/>
      <c r="IME75" s="195"/>
      <c r="IMF75" s="195"/>
      <c r="IMG75" s="195"/>
      <c r="IMH75" s="195"/>
      <c r="IMI75" s="195"/>
      <c r="IMJ75" s="195"/>
      <c r="IMK75" s="195"/>
      <c r="IML75" s="195"/>
      <c r="IMM75" s="195"/>
      <c r="IMN75" s="195"/>
      <c r="IMO75" s="195"/>
      <c r="IMP75" s="195"/>
      <c r="IMQ75" s="195"/>
      <c r="IMR75" s="195"/>
      <c r="IMS75" s="195"/>
      <c r="IMT75" s="195"/>
      <c r="IMU75" s="195"/>
      <c r="IMV75" s="195"/>
      <c r="IMW75" s="195"/>
      <c r="IMX75" s="195"/>
      <c r="IMY75" s="195"/>
      <c r="IMZ75" s="195"/>
      <c r="INA75" s="195"/>
      <c r="INB75" s="195"/>
      <c r="INC75" s="195"/>
      <c r="IND75" s="195"/>
      <c r="INE75" s="195"/>
      <c r="INF75" s="195"/>
      <c r="ING75" s="195"/>
      <c r="INH75" s="195"/>
      <c r="INI75" s="195"/>
      <c r="INJ75" s="195"/>
      <c r="INK75" s="195"/>
      <c r="INL75" s="195"/>
      <c r="INM75" s="195"/>
      <c r="INN75" s="195"/>
      <c r="INO75" s="195"/>
      <c r="INP75" s="195"/>
      <c r="INQ75" s="195"/>
      <c r="INR75" s="195"/>
      <c r="INS75" s="195"/>
      <c r="INT75" s="195"/>
      <c r="INU75" s="195"/>
      <c r="INV75" s="195"/>
      <c r="INW75" s="195"/>
      <c r="INX75" s="195"/>
      <c r="INY75" s="195"/>
      <c r="INZ75" s="195"/>
      <c r="IOA75" s="195"/>
      <c r="IOB75" s="195"/>
      <c r="IOC75" s="195"/>
      <c r="IOD75" s="195"/>
      <c r="IOE75" s="195"/>
      <c r="IOF75" s="195"/>
      <c r="IOG75" s="195"/>
      <c r="IOH75" s="195"/>
      <c r="IOI75" s="195"/>
      <c r="IOJ75" s="195"/>
      <c r="IOK75" s="195"/>
      <c r="IOL75" s="195"/>
      <c r="IOM75" s="195"/>
      <c r="ION75" s="195"/>
      <c r="IOO75" s="195"/>
      <c r="IOP75" s="195"/>
      <c r="IOQ75" s="195"/>
      <c r="IOR75" s="195"/>
      <c r="IOS75" s="195"/>
      <c r="IOT75" s="195"/>
      <c r="IOU75" s="195"/>
      <c r="IOV75" s="195"/>
      <c r="IOW75" s="195"/>
      <c r="IOX75" s="195"/>
      <c r="IOY75" s="195"/>
      <c r="IOZ75" s="195"/>
      <c r="IPA75" s="195"/>
      <c r="IPB75" s="195"/>
      <c r="IPC75" s="195"/>
      <c r="IPD75" s="195"/>
      <c r="IPE75" s="195"/>
      <c r="IPF75" s="195"/>
      <c r="IPG75" s="195"/>
      <c r="IPH75" s="195"/>
      <c r="IPI75" s="195"/>
      <c r="IPJ75" s="195"/>
      <c r="IPK75" s="195"/>
      <c r="IPL75" s="195"/>
      <c r="IPM75" s="195"/>
      <c r="IPN75" s="195"/>
      <c r="IPO75" s="195"/>
      <c r="IPP75" s="195"/>
      <c r="IPQ75" s="195"/>
      <c r="IPR75" s="195"/>
      <c r="IPS75" s="195"/>
      <c r="IPT75" s="195"/>
      <c r="IPU75" s="195"/>
      <c r="IPV75" s="195"/>
      <c r="IPW75" s="195"/>
      <c r="IPX75" s="195"/>
      <c r="IPY75" s="195"/>
      <c r="IPZ75" s="195"/>
      <c r="IQA75" s="195"/>
      <c r="IQB75" s="195"/>
      <c r="IQC75" s="195"/>
      <c r="IQD75" s="195"/>
      <c r="IQE75" s="195"/>
      <c r="IQF75" s="195"/>
      <c r="IQG75" s="195"/>
      <c r="IQH75" s="195"/>
      <c r="IQI75" s="195"/>
      <c r="IQJ75" s="195"/>
      <c r="IQK75" s="195"/>
      <c r="IQL75" s="195"/>
      <c r="IQM75" s="195"/>
      <c r="IQN75" s="195"/>
      <c r="IQO75" s="195"/>
      <c r="IQP75" s="195"/>
      <c r="IQQ75" s="195"/>
      <c r="IQR75" s="195"/>
      <c r="IQS75" s="195"/>
      <c r="IQT75" s="195"/>
      <c r="IQU75" s="195"/>
      <c r="IQV75" s="195"/>
      <c r="IQW75" s="195"/>
      <c r="IQX75" s="195"/>
      <c r="IQY75" s="195"/>
      <c r="IQZ75" s="195"/>
      <c r="IRA75" s="195"/>
      <c r="IRB75" s="195"/>
      <c r="IRC75" s="195"/>
      <c r="IRD75" s="195"/>
      <c r="IRE75" s="195"/>
      <c r="IRF75" s="195"/>
      <c r="IRG75" s="195"/>
      <c r="IRH75" s="195"/>
      <c r="IRI75" s="195"/>
      <c r="IRJ75" s="195"/>
      <c r="IRK75" s="195"/>
      <c r="IRL75" s="195"/>
      <c r="IRM75" s="195"/>
      <c r="IRN75" s="195"/>
      <c r="IRO75" s="195"/>
      <c r="IRP75" s="195"/>
      <c r="IRQ75" s="195"/>
      <c r="IRR75" s="195"/>
      <c r="IRS75" s="195"/>
      <c r="IRT75" s="195"/>
      <c r="IRU75" s="195"/>
      <c r="IRV75" s="195"/>
      <c r="IRW75" s="195"/>
      <c r="IRX75" s="195"/>
      <c r="IRY75" s="195"/>
      <c r="IRZ75" s="195"/>
      <c r="ISA75" s="195"/>
      <c r="ISB75" s="195"/>
      <c r="ISC75" s="195"/>
      <c r="ISD75" s="195"/>
      <c r="ISE75" s="195"/>
      <c r="ISF75" s="195"/>
      <c r="ISG75" s="195"/>
      <c r="ISH75" s="195"/>
      <c r="ISI75" s="195"/>
      <c r="ISJ75" s="195"/>
      <c r="ISK75" s="195"/>
      <c r="ISL75" s="195"/>
      <c r="ISM75" s="195"/>
      <c r="ISN75" s="195"/>
      <c r="ISO75" s="195"/>
      <c r="ISP75" s="195"/>
      <c r="ISQ75" s="195"/>
      <c r="ISR75" s="195"/>
      <c r="ISS75" s="195"/>
      <c r="IST75" s="195"/>
      <c r="ISU75" s="195"/>
      <c r="ISV75" s="195"/>
      <c r="ISW75" s="195"/>
      <c r="ISX75" s="195"/>
      <c r="ISY75" s="195"/>
      <c r="ISZ75" s="195"/>
      <c r="ITA75" s="195"/>
      <c r="ITB75" s="195"/>
      <c r="ITC75" s="195"/>
      <c r="ITD75" s="195"/>
      <c r="ITE75" s="195"/>
      <c r="ITF75" s="195"/>
      <c r="ITG75" s="195"/>
      <c r="ITH75" s="195"/>
      <c r="ITI75" s="195"/>
      <c r="ITJ75" s="195"/>
      <c r="ITK75" s="195"/>
      <c r="ITL75" s="195"/>
      <c r="ITM75" s="195"/>
      <c r="ITN75" s="195"/>
      <c r="ITO75" s="195"/>
      <c r="ITP75" s="195"/>
      <c r="ITQ75" s="195"/>
      <c r="ITR75" s="195"/>
      <c r="ITS75" s="195"/>
      <c r="ITT75" s="195"/>
      <c r="ITU75" s="195"/>
      <c r="ITV75" s="195"/>
      <c r="ITW75" s="195"/>
      <c r="ITX75" s="195"/>
      <c r="ITY75" s="195"/>
      <c r="ITZ75" s="195"/>
      <c r="IUA75" s="195"/>
      <c r="IUB75" s="195"/>
      <c r="IUC75" s="195"/>
      <c r="IUD75" s="195"/>
      <c r="IUE75" s="195"/>
      <c r="IUF75" s="195"/>
      <c r="IUG75" s="195"/>
      <c r="IUH75" s="195"/>
      <c r="IUI75" s="195"/>
      <c r="IUJ75" s="195"/>
      <c r="IUK75" s="195"/>
      <c r="IUL75" s="195"/>
      <c r="IUM75" s="195"/>
      <c r="IUN75" s="195"/>
      <c r="IUO75" s="195"/>
      <c r="IUP75" s="195"/>
      <c r="IUQ75" s="195"/>
      <c r="IUR75" s="195"/>
      <c r="IUS75" s="195"/>
      <c r="IUT75" s="195"/>
      <c r="IUU75" s="195"/>
      <c r="IUV75" s="195"/>
      <c r="IUW75" s="195"/>
      <c r="IUX75" s="195"/>
      <c r="IUY75" s="195"/>
      <c r="IUZ75" s="195"/>
      <c r="IVA75" s="195"/>
      <c r="IVB75" s="195"/>
      <c r="IVC75" s="195"/>
      <c r="IVD75" s="195"/>
      <c r="IVE75" s="195"/>
      <c r="IVF75" s="195"/>
      <c r="IVG75" s="195"/>
      <c r="IVH75" s="195"/>
      <c r="IVI75" s="195"/>
      <c r="IVJ75" s="195"/>
      <c r="IVK75" s="195"/>
      <c r="IVL75" s="195"/>
      <c r="IVM75" s="195"/>
      <c r="IVN75" s="195"/>
      <c r="IVO75" s="195"/>
      <c r="IVP75" s="195"/>
      <c r="IVQ75" s="195"/>
      <c r="IVR75" s="195"/>
      <c r="IVS75" s="195"/>
      <c r="IVT75" s="195"/>
      <c r="IVU75" s="195"/>
      <c r="IVV75" s="195"/>
      <c r="IVW75" s="195"/>
      <c r="IVX75" s="195"/>
      <c r="IVY75" s="195"/>
      <c r="IVZ75" s="195"/>
      <c r="IWA75" s="195"/>
      <c r="IWB75" s="195"/>
      <c r="IWC75" s="195"/>
      <c r="IWD75" s="195"/>
      <c r="IWE75" s="195"/>
      <c r="IWF75" s="195"/>
      <c r="IWG75" s="195"/>
      <c r="IWH75" s="195"/>
      <c r="IWI75" s="195"/>
      <c r="IWJ75" s="195"/>
      <c r="IWK75" s="195"/>
      <c r="IWL75" s="195"/>
      <c r="IWM75" s="195"/>
      <c r="IWN75" s="195"/>
      <c r="IWO75" s="195"/>
      <c r="IWP75" s="195"/>
      <c r="IWQ75" s="195"/>
      <c r="IWR75" s="195"/>
      <c r="IWS75" s="195"/>
      <c r="IWT75" s="195"/>
      <c r="IWU75" s="195"/>
      <c r="IWV75" s="195"/>
      <c r="IWW75" s="195"/>
      <c r="IWX75" s="195"/>
      <c r="IWY75" s="195"/>
      <c r="IWZ75" s="195"/>
      <c r="IXA75" s="195"/>
      <c r="IXB75" s="195"/>
      <c r="IXC75" s="195"/>
      <c r="IXD75" s="195"/>
      <c r="IXE75" s="195"/>
      <c r="IXF75" s="195"/>
      <c r="IXG75" s="195"/>
      <c r="IXH75" s="195"/>
      <c r="IXI75" s="195"/>
      <c r="IXJ75" s="195"/>
      <c r="IXK75" s="195"/>
      <c r="IXL75" s="195"/>
      <c r="IXM75" s="195"/>
      <c r="IXN75" s="195"/>
      <c r="IXO75" s="195"/>
      <c r="IXP75" s="195"/>
      <c r="IXQ75" s="195"/>
      <c r="IXR75" s="195"/>
      <c r="IXS75" s="195"/>
      <c r="IXT75" s="195"/>
      <c r="IXU75" s="195"/>
      <c r="IXV75" s="195"/>
      <c r="IXW75" s="195"/>
      <c r="IXX75" s="195"/>
      <c r="IXY75" s="195"/>
      <c r="IXZ75" s="195"/>
      <c r="IYA75" s="195"/>
      <c r="IYB75" s="195"/>
      <c r="IYC75" s="195"/>
      <c r="IYD75" s="195"/>
      <c r="IYE75" s="195"/>
      <c r="IYF75" s="195"/>
      <c r="IYG75" s="195"/>
      <c r="IYH75" s="195"/>
      <c r="IYI75" s="195"/>
      <c r="IYJ75" s="195"/>
      <c r="IYK75" s="195"/>
      <c r="IYL75" s="195"/>
      <c r="IYM75" s="195"/>
      <c r="IYN75" s="195"/>
      <c r="IYO75" s="195"/>
      <c r="IYP75" s="195"/>
      <c r="IYQ75" s="195"/>
      <c r="IYR75" s="195"/>
      <c r="IYS75" s="195"/>
      <c r="IYT75" s="195"/>
      <c r="IYU75" s="195"/>
      <c r="IYV75" s="195"/>
      <c r="IYW75" s="195"/>
      <c r="IYX75" s="195"/>
      <c r="IYY75" s="195"/>
      <c r="IYZ75" s="195"/>
      <c r="IZA75" s="195"/>
      <c r="IZB75" s="195"/>
      <c r="IZC75" s="195"/>
      <c r="IZD75" s="195"/>
      <c r="IZE75" s="195"/>
      <c r="IZF75" s="195"/>
      <c r="IZG75" s="195"/>
      <c r="IZH75" s="195"/>
      <c r="IZI75" s="195"/>
      <c r="IZJ75" s="195"/>
      <c r="IZK75" s="195"/>
      <c r="IZL75" s="195"/>
      <c r="IZM75" s="195"/>
      <c r="IZN75" s="195"/>
      <c r="IZO75" s="195"/>
      <c r="IZP75" s="195"/>
      <c r="IZQ75" s="195"/>
      <c r="IZR75" s="195"/>
      <c r="IZS75" s="195"/>
      <c r="IZT75" s="195"/>
      <c r="IZU75" s="195"/>
      <c r="IZV75" s="195"/>
      <c r="IZW75" s="195"/>
      <c r="IZX75" s="195"/>
      <c r="IZY75" s="195"/>
      <c r="IZZ75" s="195"/>
      <c r="JAA75" s="195"/>
      <c r="JAB75" s="195"/>
      <c r="JAC75" s="195"/>
      <c r="JAD75" s="195"/>
      <c r="JAE75" s="195"/>
      <c r="JAF75" s="195"/>
      <c r="JAG75" s="195"/>
      <c r="JAH75" s="195"/>
      <c r="JAI75" s="195"/>
      <c r="JAJ75" s="195"/>
      <c r="JAK75" s="195"/>
      <c r="JAL75" s="195"/>
      <c r="JAM75" s="195"/>
      <c r="JAN75" s="195"/>
      <c r="JAO75" s="195"/>
      <c r="JAP75" s="195"/>
      <c r="JAQ75" s="195"/>
      <c r="JAR75" s="195"/>
      <c r="JAS75" s="195"/>
      <c r="JAT75" s="195"/>
      <c r="JAU75" s="195"/>
      <c r="JAV75" s="195"/>
      <c r="JAW75" s="195"/>
      <c r="JAX75" s="195"/>
      <c r="JAY75" s="195"/>
      <c r="JAZ75" s="195"/>
      <c r="JBA75" s="195"/>
      <c r="JBB75" s="195"/>
      <c r="JBC75" s="195"/>
      <c r="JBD75" s="195"/>
      <c r="JBE75" s="195"/>
      <c r="JBF75" s="195"/>
      <c r="JBG75" s="195"/>
      <c r="JBH75" s="195"/>
      <c r="JBI75" s="195"/>
      <c r="JBJ75" s="195"/>
      <c r="JBK75" s="195"/>
      <c r="JBL75" s="195"/>
      <c r="JBM75" s="195"/>
      <c r="JBN75" s="195"/>
      <c r="JBO75" s="195"/>
      <c r="JBP75" s="195"/>
      <c r="JBQ75" s="195"/>
      <c r="JBR75" s="195"/>
      <c r="JBS75" s="195"/>
      <c r="JBT75" s="195"/>
      <c r="JBU75" s="195"/>
      <c r="JBV75" s="195"/>
      <c r="JBW75" s="195"/>
      <c r="JBX75" s="195"/>
      <c r="JBY75" s="195"/>
      <c r="JBZ75" s="195"/>
      <c r="JCA75" s="195"/>
      <c r="JCB75" s="195"/>
      <c r="JCC75" s="195"/>
      <c r="JCD75" s="195"/>
      <c r="JCE75" s="195"/>
      <c r="JCF75" s="195"/>
      <c r="JCG75" s="195"/>
      <c r="JCH75" s="195"/>
      <c r="JCI75" s="195"/>
      <c r="JCJ75" s="195"/>
      <c r="JCK75" s="195"/>
      <c r="JCL75" s="195"/>
      <c r="JCM75" s="195"/>
      <c r="JCN75" s="195"/>
      <c r="JCO75" s="195"/>
      <c r="JCP75" s="195"/>
      <c r="JCQ75" s="195"/>
      <c r="JCR75" s="195"/>
      <c r="JCS75" s="195"/>
      <c r="JCT75" s="195"/>
      <c r="JCU75" s="195"/>
      <c r="JCV75" s="195"/>
      <c r="JCW75" s="195"/>
      <c r="JCX75" s="195"/>
      <c r="JCY75" s="195"/>
      <c r="JCZ75" s="195"/>
      <c r="JDA75" s="195"/>
      <c r="JDB75" s="195"/>
      <c r="JDC75" s="195"/>
      <c r="JDD75" s="195"/>
      <c r="JDE75" s="195"/>
      <c r="JDF75" s="195"/>
      <c r="JDG75" s="195"/>
      <c r="JDH75" s="195"/>
      <c r="JDI75" s="195"/>
      <c r="JDJ75" s="195"/>
      <c r="JDK75" s="195"/>
      <c r="JDL75" s="195"/>
      <c r="JDM75" s="195"/>
      <c r="JDN75" s="195"/>
      <c r="JDO75" s="195"/>
      <c r="JDP75" s="195"/>
      <c r="JDQ75" s="195"/>
      <c r="JDR75" s="195"/>
      <c r="JDS75" s="195"/>
      <c r="JDT75" s="195"/>
      <c r="JDU75" s="195"/>
      <c r="JDV75" s="195"/>
      <c r="JDW75" s="195"/>
      <c r="JDX75" s="195"/>
      <c r="JDY75" s="195"/>
      <c r="JDZ75" s="195"/>
      <c r="JEA75" s="195"/>
      <c r="JEB75" s="195"/>
      <c r="JEC75" s="195"/>
      <c r="JED75" s="195"/>
      <c r="JEE75" s="195"/>
      <c r="JEF75" s="195"/>
      <c r="JEG75" s="195"/>
      <c r="JEH75" s="195"/>
      <c r="JEI75" s="195"/>
      <c r="JEJ75" s="195"/>
      <c r="JEK75" s="195"/>
      <c r="JEL75" s="195"/>
      <c r="JEM75" s="195"/>
      <c r="JEN75" s="195"/>
      <c r="JEO75" s="195"/>
      <c r="JEP75" s="195"/>
      <c r="JEQ75" s="195"/>
      <c r="JER75" s="195"/>
      <c r="JES75" s="195"/>
      <c r="JET75" s="195"/>
      <c r="JEU75" s="195"/>
      <c r="JEV75" s="195"/>
      <c r="JEW75" s="195"/>
      <c r="JEX75" s="195"/>
      <c r="JEY75" s="195"/>
      <c r="JEZ75" s="195"/>
      <c r="JFA75" s="195"/>
      <c r="JFB75" s="195"/>
      <c r="JFC75" s="195"/>
      <c r="JFD75" s="195"/>
      <c r="JFE75" s="195"/>
      <c r="JFF75" s="195"/>
      <c r="JFG75" s="195"/>
      <c r="JFH75" s="195"/>
      <c r="JFI75" s="195"/>
      <c r="JFJ75" s="195"/>
      <c r="JFK75" s="195"/>
      <c r="JFL75" s="195"/>
      <c r="JFM75" s="195"/>
      <c r="JFN75" s="195"/>
      <c r="JFO75" s="195"/>
      <c r="JFP75" s="195"/>
      <c r="JFQ75" s="195"/>
      <c r="JFR75" s="195"/>
      <c r="JFS75" s="195"/>
      <c r="JFT75" s="195"/>
      <c r="JFU75" s="195"/>
      <c r="JFV75" s="195"/>
      <c r="JFW75" s="195"/>
      <c r="JFX75" s="195"/>
      <c r="JFY75" s="195"/>
      <c r="JFZ75" s="195"/>
      <c r="JGA75" s="195"/>
      <c r="JGB75" s="195"/>
      <c r="JGC75" s="195"/>
      <c r="JGD75" s="195"/>
      <c r="JGE75" s="195"/>
      <c r="JGF75" s="195"/>
      <c r="JGG75" s="195"/>
      <c r="JGH75" s="195"/>
      <c r="JGI75" s="195"/>
      <c r="JGJ75" s="195"/>
      <c r="JGK75" s="195"/>
      <c r="JGL75" s="195"/>
      <c r="JGM75" s="195"/>
      <c r="JGN75" s="195"/>
      <c r="JGO75" s="195"/>
      <c r="JGP75" s="195"/>
      <c r="JGQ75" s="195"/>
      <c r="JGR75" s="195"/>
      <c r="JGS75" s="195"/>
      <c r="JGT75" s="195"/>
      <c r="JGU75" s="195"/>
      <c r="JGV75" s="195"/>
      <c r="JGW75" s="195"/>
      <c r="JGX75" s="195"/>
      <c r="JGY75" s="195"/>
      <c r="JGZ75" s="195"/>
      <c r="JHA75" s="195"/>
      <c r="JHB75" s="195"/>
      <c r="JHC75" s="195"/>
      <c r="JHD75" s="195"/>
      <c r="JHE75" s="195"/>
      <c r="JHF75" s="195"/>
      <c r="JHG75" s="195"/>
      <c r="JHH75" s="195"/>
      <c r="JHI75" s="195"/>
      <c r="JHJ75" s="195"/>
      <c r="JHK75" s="195"/>
      <c r="JHL75" s="195"/>
      <c r="JHM75" s="195"/>
      <c r="JHN75" s="195"/>
      <c r="JHO75" s="195"/>
      <c r="JHP75" s="195"/>
      <c r="JHQ75" s="195"/>
      <c r="JHR75" s="195"/>
      <c r="JHS75" s="195"/>
      <c r="JHT75" s="195"/>
      <c r="JHU75" s="195"/>
      <c r="JHV75" s="195"/>
      <c r="JHW75" s="195"/>
      <c r="JHX75" s="195"/>
      <c r="JHY75" s="195"/>
      <c r="JHZ75" s="195"/>
      <c r="JIA75" s="195"/>
      <c r="JIB75" s="195"/>
      <c r="JIC75" s="195"/>
      <c r="JID75" s="195"/>
      <c r="JIE75" s="195"/>
      <c r="JIF75" s="195"/>
      <c r="JIG75" s="195"/>
      <c r="JIH75" s="195"/>
      <c r="JII75" s="195"/>
      <c r="JIJ75" s="195"/>
      <c r="JIK75" s="195"/>
      <c r="JIL75" s="195"/>
      <c r="JIM75" s="195"/>
      <c r="JIN75" s="195"/>
      <c r="JIO75" s="195"/>
      <c r="JIP75" s="195"/>
      <c r="JIQ75" s="195"/>
      <c r="JIR75" s="195"/>
      <c r="JIS75" s="195"/>
      <c r="JIT75" s="195"/>
      <c r="JIU75" s="195"/>
      <c r="JIV75" s="195"/>
      <c r="JIW75" s="195"/>
      <c r="JIX75" s="195"/>
      <c r="JIY75" s="195"/>
      <c r="JIZ75" s="195"/>
      <c r="JJA75" s="195"/>
      <c r="JJB75" s="195"/>
      <c r="JJC75" s="195"/>
      <c r="JJD75" s="195"/>
      <c r="JJE75" s="195"/>
      <c r="JJF75" s="195"/>
      <c r="JJG75" s="195"/>
      <c r="JJH75" s="195"/>
      <c r="JJI75" s="195"/>
      <c r="JJJ75" s="195"/>
      <c r="JJK75" s="195"/>
      <c r="JJL75" s="195"/>
      <c r="JJM75" s="195"/>
      <c r="JJN75" s="195"/>
      <c r="JJO75" s="195"/>
      <c r="JJP75" s="195"/>
      <c r="JJQ75" s="195"/>
      <c r="JJR75" s="195"/>
      <c r="JJS75" s="195"/>
      <c r="JJT75" s="195"/>
      <c r="JJU75" s="195"/>
      <c r="JJV75" s="195"/>
      <c r="JJW75" s="195"/>
      <c r="JJX75" s="195"/>
      <c r="JJY75" s="195"/>
      <c r="JJZ75" s="195"/>
      <c r="JKA75" s="195"/>
      <c r="JKB75" s="195"/>
      <c r="JKC75" s="195"/>
      <c r="JKD75" s="195"/>
      <c r="JKE75" s="195"/>
      <c r="JKF75" s="195"/>
      <c r="JKG75" s="195"/>
      <c r="JKH75" s="195"/>
      <c r="JKI75" s="195"/>
      <c r="JKJ75" s="195"/>
      <c r="JKK75" s="195"/>
      <c r="JKL75" s="195"/>
      <c r="JKM75" s="195"/>
      <c r="JKN75" s="195"/>
      <c r="JKO75" s="195"/>
      <c r="JKP75" s="195"/>
      <c r="JKQ75" s="195"/>
      <c r="JKR75" s="195"/>
      <c r="JKS75" s="195"/>
      <c r="JKT75" s="195"/>
      <c r="JKU75" s="195"/>
      <c r="JKV75" s="195"/>
      <c r="JKW75" s="195"/>
      <c r="JKX75" s="195"/>
      <c r="JKY75" s="195"/>
      <c r="JKZ75" s="195"/>
      <c r="JLA75" s="195"/>
      <c r="JLB75" s="195"/>
      <c r="JLC75" s="195"/>
      <c r="JLD75" s="195"/>
      <c r="JLE75" s="195"/>
      <c r="JLF75" s="195"/>
      <c r="JLG75" s="195"/>
      <c r="JLH75" s="195"/>
      <c r="JLI75" s="195"/>
      <c r="JLJ75" s="195"/>
      <c r="JLK75" s="195"/>
      <c r="JLL75" s="195"/>
      <c r="JLM75" s="195"/>
      <c r="JLN75" s="195"/>
      <c r="JLO75" s="195"/>
      <c r="JLP75" s="195"/>
      <c r="JLQ75" s="195"/>
      <c r="JLR75" s="195"/>
      <c r="JLS75" s="195"/>
      <c r="JLT75" s="195"/>
      <c r="JLU75" s="195"/>
      <c r="JLV75" s="195"/>
      <c r="JLW75" s="195"/>
      <c r="JLX75" s="195"/>
      <c r="JLY75" s="195"/>
      <c r="JLZ75" s="195"/>
      <c r="JMA75" s="195"/>
      <c r="JMB75" s="195"/>
      <c r="JMC75" s="195"/>
      <c r="JMD75" s="195"/>
      <c r="JME75" s="195"/>
      <c r="JMF75" s="195"/>
      <c r="JMG75" s="195"/>
      <c r="JMH75" s="195"/>
      <c r="JMI75" s="195"/>
      <c r="JMJ75" s="195"/>
      <c r="JMK75" s="195"/>
      <c r="JML75" s="195"/>
      <c r="JMM75" s="195"/>
      <c r="JMN75" s="195"/>
      <c r="JMO75" s="195"/>
      <c r="JMP75" s="195"/>
      <c r="JMQ75" s="195"/>
      <c r="JMR75" s="195"/>
      <c r="JMS75" s="195"/>
      <c r="JMT75" s="195"/>
      <c r="JMU75" s="195"/>
      <c r="JMV75" s="195"/>
      <c r="JMW75" s="195"/>
      <c r="JMX75" s="195"/>
      <c r="JMY75" s="195"/>
      <c r="JMZ75" s="195"/>
      <c r="JNA75" s="195"/>
      <c r="JNB75" s="195"/>
      <c r="JNC75" s="195"/>
      <c r="JND75" s="195"/>
      <c r="JNE75" s="195"/>
      <c r="JNF75" s="195"/>
      <c r="JNG75" s="195"/>
      <c r="JNH75" s="195"/>
      <c r="JNI75" s="195"/>
      <c r="JNJ75" s="195"/>
      <c r="JNK75" s="195"/>
      <c r="JNL75" s="195"/>
      <c r="JNM75" s="195"/>
      <c r="JNN75" s="195"/>
      <c r="JNO75" s="195"/>
      <c r="JNP75" s="195"/>
      <c r="JNQ75" s="195"/>
      <c r="JNR75" s="195"/>
      <c r="JNS75" s="195"/>
      <c r="JNT75" s="195"/>
      <c r="JNU75" s="195"/>
      <c r="JNV75" s="195"/>
      <c r="JNW75" s="195"/>
      <c r="JNX75" s="195"/>
      <c r="JNY75" s="195"/>
      <c r="JNZ75" s="195"/>
      <c r="JOA75" s="195"/>
      <c r="JOB75" s="195"/>
      <c r="JOC75" s="195"/>
      <c r="JOD75" s="195"/>
      <c r="JOE75" s="195"/>
      <c r="JOF75" s="195"/>
      <c r="JOG75" s="195"/>
      <c r="JOH75" s="195"/>
      <c r="JOI75" s="195"/>
      <c r="JOJ75" s="195"/>
      <c r="JOK75" s="195"/>
      <c r="JOL75" s="195"/>
      <c r="JOM75" s="195"/>
      <c r="JON75" s="195"/>
      <c r="JOO75" s="195"/>
      <c r="JOP75" s="195"/>
      <c r="JOQ75" s="195"/>
      <c r="JOR75" s="195"/>
      <c r="JOS75" s="195"/>
      <c r="JOT75" s="195"/>
      <c r="JOU75" s="195"/>
      <c r="JOV75" s="195"/>
      <c r="JOW75" s="195"/>
      <c r="JOX75" s="195"/>
      <c r="JOY75" s="195"/>
      <c r="JOZ75" s="195"/>
      <c r="JPA75" s="195"/>
      <c r="JPB75" s="195"/>
      <c r="JPC75" s="195"/>
      <c r="JPD75" s="195"/>
      <c r="JPE75" s="195"/>
      <c r="JPF75" s="195"/>
      <c r="JPG75" s="195"/>
      <c r="JPH75" s="195"/>
      <c r="JPI75" s="195"/>
      <c r="JPJ75" s="195"/>
      <c r="JPK75" s="195"/>
      <c r="JPL75" s="195"/>
      <c r="JPM75" s="195"/>
      <c r="JPN75" s="195"/>
      <c r="JPO75" s="195"/>
      <c r="JPP75" s="195"/>
      <c r="JPQ75" s="195"/>
      <c r="JPR75" s="195"/>
      <c r="JPS75" s="195"/>
      <c r="JPT75" s="195"/>
      <c r="JPU75" s="195"/>
      <c r="JPV75" s="195"/>
      <c r="JPW75" s="195"/>
      <c r="JPX75" s="195"/>
      <c r="JPY75" s="195"/>
      <c r="JPZ75" s="195"/>
      <c r="JQA75" s="195"/>
      <c r="JQB75" s="195"/>
      <c r="JQC75" s="195"/>
      <c r="JQD75" s="195"/>
      <c r="JQE75" s="195"/>
      <c r="JQF75" s="195"/>
      <c r="JQG75" s="195"/>
      <c r="JQH75" s="195"/>
      <c r="JQI75" s="195"/>
      <c r="JQJ75" s="195"/>
      <c r="JQK75" s="195"/>
      <c r="JQL75" s="195"/>
      <c r="JQM75" s="195"/>
      <c r="JQN75" s="195"/>
      <c r="JQO75" s="195"/>
      <c r="JQP75" s="195"/>
      <c r="JQQ75" s="195"/>
      <c r="JQR75" s="195"/>
      <c r="JQS75" s="195"/>
      <c r="JQT75" s="195"/>
      <c r="JQU75" s="195"/>
      <c r="JQV75" s="195"/>
      <c r="JQW75" s="195"/>
      <c r="JQX75" s="195"/>
      <c r="JQY75" s="195"/>
      <c r="JQZ75" s="195"/>
      <c r="JRA75" s="195"/>
      <c r="JRB75" s="195"/>
      <c r="JRC75" s="195"/>
      <c r="JRD75" s="195"/>
      <c r="JRE75" s="195"/>
      <c r="JRF75" s="195"/>
      <c r="JRG75" s="195"/>
      <c r="JRH75" s="195"/>
      <c r="JRI75" s="195"/>
      <c r="JRJ75" s="195"/>
      <c r="JRK75" s="195"/>
      <c r="JRL75" s="195"/>
      <c r="JRM75" s="195"/>
      <c r="JRN75" s="195"/>
      <c r="JRO75" s="195"/>
      <c r="JRP75" s="195"/>
      <c r="JRQ75" s="195"/>
      <c r="JRR75" s="195"/>
      <c r="JRS75" s="195"/>
      <c r="JRT75" s="195"/>
      <c r="JRU75" s="195"/>
      <c r="JRV75" s="195"/>
      <c r="JRW75" s="195"/>
      <c r="JRX75" s="195"/>
      <c r="JRY75" s="195"/>
      <c r="JRZ75" s="195"/>
      <c r="JSA75" s="195"/>
      <c r="JSB75" s="195"/>
      <c r="JSC75" s="195"/>
      <c r="JSD75" s="195"/>
      <c r="JSE75" s="195"/>
      <c r="JSF75" s="195"/>
      <c r="JSG75" s="195"/>
      <c r="JSH75" s="195"/>
      <c r="JSI75" s="195"/>
      <c r="JSJ75" s="195"/>
      <c r="JSK75" s="195"/>
      <c r="JSL75" s="195"/>
      <c r="JSM75" s="195"/>
      <c r="JSN75" s="195"/>
      <c r="JSO75" s="195"/>
      <c r="JSP75" s="195"/>
      <c r="JSQ75" s="195"/>
      <c r="JSR75" s="195"/>
      <c r="JSS75" s="195"/>
      <c r="JST75" s="195"/>
      <c r="JSU75" s="195"/>
      <c r="JSV75" s="195"/>
      <c r="JSW75" s="195"/>
      <c r="JSX75" s="195"/>
      <c r="JSY75" s="195"/>
      <c r="JSZ75" s="195"/>
      <c r="JTA75" s="195"/>
      <c r="JTB75" s="195"/>
      <c r="JTC75" s="195"/>
      <c r="JTD75" s="195"/>
      <c r="JTE75" s="195"/>
      <c r="JTF75" s="195"/>
      <c r="JTG75" s="195"/>
      <c r="JTH75" s="195"/>
      <c r="JTI75" s="195"/>
      <c r="JTJ75" s="195"/>
      <c r="JTK75" s="195"/>
      <c r="JTL75" s="195"/>
      <c r="JTM75" s="195"/>
      <c r="JTN75" s="195"/>
      <c r="JTO75" s="195"/>
      <c r="JTP75" s="195"/>
      <c r="JTQ75" s="195"/>
      <c r="JTR75" s="195"/>
      <c r="JTS75" s="195"/>
      <c r="JTT75" s="195"/>
      <c r="JTU75" s="195"/>
      <c r="JTV75" s="195"/>
      <c r="JTW75" s="195"/>
      <c r="JTX75" s="195"/>
      <c r="JTY75" s="195"/>
      <c r="JTZ75" s="195"/>
      <c r="JUA75" s="195"/>
      <c r="JUB75" s="195"/>
      <c r="JUC75" s="195"/>
      <c r="JUD75" s="195"/>
      <c r="JUE75" s="195"/>
      <c r="JUF75" s="195"/>
      <c r="JUG75" s="195"/>
      <c r="JUH75" s="195"/>
      <c r="JUI75" s="195"/>
      <c r="JUJ75" s="195"/>
      <c r="JUK75" s="195"/>
      <c r="JUL75" s="195"/>
      <c r="JUM75" s="195"/>
      <c r="JUN75" s="195"/>
      <c r="JUO75" s="195"/>
      <c r="JUP75" s="195"/>
      <c r="JUQ75" s="195"/>
      <c r="JUR75" s="195"/>
      <c r="JUS75" s="195"/>
      <c r="JUT75" s="195"/>
      <c r="JUU75" s="195"/>
      <c r="JUV75" s="195"/>
      <c r="JUW75" s="195"/>
      <c r="JUX75" s="195"/>
      <c r="JUY75" s="195"/>
      <c r="JUZ75" s="195"/>
      <c r="JVA75" s="195"/>
      <c r="JVB75" s="195"/>
      <c r="JVC75" s="195"/>
      <c r="JVD75" s="195"/>
      <c r="JVE75" s="195"/>
      <c r="JVF75" s="195"/>
      <c r="JVG75" s="195"/>
      <c r="JVH75" s="195"/>
      <c r="JVI75" s="195"/>
      <c r="JVJ75" s="195"/>
      <c r="JVK75" s="195"/>
      <c r="JVL75" s="195"/>
      <c r="JVM75" s="195"/>
      <c r="JVN75" s="195"/>
      <c r="JVO75" s="195"/>
      <c r="JVP75" s="195"/>
      <c r="JVQ75" s="195"/>
      <c r="JVR75" s="195"/>
      <c r="JVS75" s="195"/>
      <c r="JVT75" s="195"/>
      <c r="JVU75" s="195"/>
      <c r="JVV75" s="195"/>
      <c r="JVW75" s="195"/>
      <c r="JVX75" s="195"/>
      <c r="JVY75" s="195"/>
      <c r="JVZ75" s="195"/>
      <c r="JWA75" s="195"/>
      <c r="JWB75" s="195"/>
      <c r="JWC75" s="195"/>
      <c r="JWD75" s="195"/>
      <c r="JWE75" s="195"/>
      <c r="JWF75" s="195"/>
      <c r="JWG75" s="195"/>
      <c r="JWH75" s="195"/>
      <c r="JWI75" s="195"/>
      <c r="JWJ75" s="195"/>
      <c r="JWK75" s="195"/>
      <c r="JWL75" s="195"/>
      <c r="JWM75" s="195"/>
      <c r="JWN75" s="195"/>
      <c r="JWO75" s="195"/>
      <c r="JWP75" s="195"/>
      <c r="JWQ75" s="195"/>
      <c r="JWR75" s="195"/>
      <c r="JWS75" s="195"/>
      <c r="JWT75" s="195"/>
      <c r="JWU75" s="195"/>
      <c r="JWV75" s="195"/>
      <c r="JWW75" s="195"/>
      <c r="JWX75" s="195"/>
      <c r="JWY75" s="195"/>
      <c r="JWZ75" s="195"/>
      <c r="JXA75" s="195"/>
      <c r="JXB75" s="195"/>
      <c r="JXC75" s="195"/>
      <c r="JXD75" s="195"/>
      <c r="JXE75" s="195"/>
      <c r="JXF75" s="195"/>
      <c r="JXG75" s="195"/>
      <c r="JXH75" s="195"/>
      <c r="JXI75" s="195"/>
      <c r="JXJ75" s="195"/>
      <c r="JXK75" s="195"/>
      <c r="JXL75" s="195"/>
      <c r="JXM75" s="195"/>
      <c r="JXN75" s="195"/>
      <c r="JXO75" s="195"/>
      <c r="JXP75" s="195"/>
      <c r="JXQ75" s="195"/>
      <c r="JXR75" s="195"/>
      <c r="JXS75" s="195"/>
      <c r="JXT75" s="195"/>
      <c r="JXU75" s="195"/>
      <c r="JXV75" s="195"/>
      <c r="JXW75" s="195"/>
      <c r="JXX75" s="195"/>
      <c r="JXY75" s="195"/>
      <c r="JXZ75" s="195"/>
      <c r="JYA75" s="195"/>
      <c r="JYB75" s="195"/>
      <c r="JYC75" s="195"/>
      <c r="JYD75" s="195"/>
      <c r="JYE75" s="195"/>
      <c r="JYF75" s="195"/>
      <c r="JYG75" s="195"/>
      <c r="JYH75" s="195"/>
      <c r="JYI75" s="195"/>
      <c r="JYJ75" s="195"/>
      <c r="JYK75" s="195"/>
      <c r="JYL75" s="195"/>
      <c r="JYM75" s="195"/>
      <c r="JYN75" s="195"/>
      <c r="JYO75" s="195"/>
      <c r="JYP75" s="195"/>
      <c r="JYQ75" s="195"/>
      <c r="JYR75" s="195"/>
      <c r="JYS75" s="195"/>
      <c r="JYT75" s="195"/>
      <c r="JYU75" s="195"/>
      <c r="JYV75" s="195"/>
      <c r="JYW75" s="195"/>
      <c r="JYX75" s="195"/>
      <c r="JYY75" s="195"/>
      <c r="JYZ75" s="195"/>
      <c r="JZA75" s="195"/>
      <c r="JZB75" s="195"/>
      <c r="JZC75" s="195"/>
      <c r="JZD75" s="195"/>
      <c r="JZE75" s="195"/>
      <c r="JZF75" s="195"/>
      <c r="JZG75" s="195"/>
      <c r="JZH75" s="195"/>
      <c r="JZI75" s="195"/>
      <c r="JZJ75" s="195"/>
      <c r="JZK75" s="195"/>
      <c r="JZL75" s="195"/>
      <c r="JZM75" s="195"/>
      <c r="JZN75" s="195"/>
      <c r="JZO75" s="195"/>
      <c r="JZP75" s="195"/>
      <c r="JZQ75" s="195"/>
      <c r="JZR75" s="195"/>
      <c r="JZS75" s="195"/>
      <c r="JZT75" s="195"/>
      <c r="JZU75" s="195"/>
      <c r="JZV75" s="195"/>
      <c r="JZW75" s="195"/>
      <c r="JZX75" s="195"/>
      <c r="JZY75" s="195"/>
      <c r="JZZ75" s="195"/>
      <c r="KAA75" s="195"/>
      <c r="KAB75" s="195"/>
      <c r="KAC75" s="195"/>
      <c r="KAD75" s="195"/>
      <c r="KAE75" s="195"/>
      <c r="KAF75" s="195"/>
      <c r="KAG75" s="195"/>
      <c r="KAH75" s="195"/>
      <c r="KAI75" s="195"/>
      <c r="KAJ75" s="195"/>
      <c r="KAK75" s="195"/>
      <c r="KAL75" s="195"/>
      <c r="KAM75" s="195"/>
      <c r="KAN75" s="195"/>
      <c r="KAO75" s="195"/>
      <c r="KAP75" s="195"/>
      <c r="KAQ75" s="195"/>
      <c r="KAR75" s="195"/>
      <c r="KAS75" s="195"/>
      <c r="KAT75" s="195"/>
      <c r="KAU75" s="195"/>
      <c r="KAV75" s="195"/>
      <c r="KAW75" s="195"/>
      <c r="KAX75" s="195"/>
      <c r="KAY75" s="195"/>
      <c r="KAZ75" s="195"/>
      <c r="KBA75" s="195"/>
      <c r="KBB75" s="195"/>
      <c r="KBC75" s="195"/>
      <c r="KBD75" s="195"/>
      <c r="KBE75" s="195"/>
      <c r="KBF75" s="195"/>
      <c r="KBG75" s="195"/>
      <c r="KBH75" s="195"/>
      <c r="KBI75" s="195"/>
      <c r="KBJ75" s="195"/>
      <c r="KBK75" s="195"/>
      <c r="KBL75" s="195"/>
      <c r="KBM75" s="195"/>
      <c r="KBN75" s="195"/>
      <c r="KBO75" s="195"/>
      <c r="KBP75" s="195"/>
      <c r="KBQ75" s="195"/>
      <c r="KBR75" s="195"/>
      <c r="KBS75" s="195"/>
      <c r="KBT75" s="195"/>
      <c r="KBU75" s="195"/>
      <c r="KBV75" s="195"/>
      <c r="KBW75" s="195"/>
      <c r="KBX75" s="195"/>
      <c r="KBY75" s="195"/>
      <c r="KBZ75" s="195"/>
      <c r="KCA75" s="195"/>
      <c r="KCB75" s="195"/>
      <c r="KCC75" s="195"/>
      <c r="KCD75" s="195"/>
      <c r="KCE75" s="195"/>
      <c r="KCF75" s="195"/>
      <c r="KCG75" s="195"/>
      <c r="KCH75" s="195"/>
      <c r="KCI75" s="195"/>
      <c r="KCJ75" s="195"/>
      <c r="KCK75" s="195"/>
      <c r="KCL75" s="195"/>
      <c r="KCM75" s="195"/>
      <c r="KCN75" s="195"/>
      <c r="KCO75" s="195"/>
      <c r="KCP75" s="195"/>
      <c r="KCQ75" s="195"/>
      <c r="KCR75" s="195"/>
      <c r="KCS75" s="195"/>
      <c r="KCT75" s="195"/>
      <c r="KCU75" s="195"/>
      <c r="KCV75" s="195"/>
      <c r="KCW75" s="195"/>
      <c r="KCX75" s="195"/>
      <c r="KCY75" s="195"/>
      <c r="KCZ75" s="195"/>
      <c r="KDA75" s="195"/>
      <c r="KDB75" s="195"/>
      <c r="KDC75" s="195"/>
      <c r="KDD75" s="195"/>
      <c r="KDE75" s="195"/>
      <c r="KDF75" s="195"/>
      <c r="KDG75" s="195"/>
      <c r="KDH75" s="195"/>
      <c r="KDI75" s="195"/>
      <c r="KDJ75" s="195"/>
      <c r="KDK75" s="195"/>
      <c r="KDL75" s="195"/>
      <c r="KDM75" s="195"/>
      <c r="KDN75" s="195"/>
      <c r="KDO75" s="195"/>
      <c r="KDP75" s="195"/>
      <c r="KDQ75" s="195"/>
      <c r="KDR75" s="195"/>
      <c r="KDS75" s="195"/>
      <c r="KDT75" s="195"/>
      <c r="KDU75" s="195"/>
      <c r="KDV75" s="195"/>
      <c r="KDW75" s="195"/>
      <c r="KDX75" s="195"/>
      <c r="KDY75" s="195"/>
      <c r="KDZ75" s="195"/>
      <c r="KEA75" s="195"/>
      <c r="KEB75" s="195"/>
      <c r="KEC75" s="195"/>
      <c r="KED75" s="195"/>
      <c r="KEE75" s="195"/>
      <c r="KEF75" s="195"/>
      <c r="KEG75" s="195"/>
      <c r="KEH75" s="195"/>
      <c r="KEI75" s="195"/>
      <c r="KEJ75" s="195"/>
      <c r="KEK75" s="195"/>
      <c r="KEL75" s="195"/>
      <c r="KEM75" s="195"/>
      <c r="KEN75" s="195"/>
      <c r="KEO75" s="195"/>
      <c r="KEP75" s="195"/>
      <c r="KEQ75" s="195"/>
      <c r="KER75" s="195"/>
      <c r="KES75" s="195"/>
      <c r="KET75" s="195"/>
      <c r="KEU75" s="195"/>
      <c r="KEV75" s="195"/>
      <c r="KEW75" s="195"/>
      <c r="KEX75" s="195"/>
      <c r="KEY75" s="195"/>
      <c r="KEZ75" s="195"/>
      <c r="KFA75" s="195"/>
      <c r="KFB75" s="195"/>
      <c r="KFC75" s="195"/>
      <c r="KFD75" s="195"/>
      <c r="KFE75" s="195"/>
      <c r="KFF75" s="195"/>
      <c r="KFG75" s="195"/>
      <c r="KFH75" s="195"/>
      <c r="KFI75" s="195"/>
      <c r="KFJ75" s="195"/>
      <c r="KFK75" s="195"/>
      <c r="KFL75" s="195"/>
      <c r="KFM75" s="195"/>
      <c r="KFN75" s="195"/>
      <c r="KFO75" s="195"/>
      <c r="KFP75" s="195"/>
      <c r="KFQ75" s="195"/>
      <c r="KFR75" s="195"/>
      <c r="KFS75" s="195"/>
      <c r="KFT75" s="195"/>
      <c r="KFU75" s="195"/>
      <c r="KFV75" s="195"/>
      <c r="KFW75" s="195"/>
      <c r="KFX75" s="195"/>
      <c r="KFY75" s="195"/>
      <c r="KFZ75" s="195"/>
      <c r="KGA75" s="195"/>
      <c r="KGB75" s="195"/>
      <c r="KGC75" s="195"/>
      <c r="KGD75" s="195"/>
      <c r="KGE75" s="195"/>
      <c r="KGF75" s="195"/>
      <c r="KGG75" s="195"/>
      <c r="KGH75" s="195"/>
      <c r="KGI75" s="195"/>
      <c r="KGJ75" s="195"/>
      <c r="KGK75" s="195"/>
      <c r="KGL75" s="195"/>
      <c r="KGM75" s="195"/>
      <c r="KGN75" s="195"/>
      <c r="KGO75" s="195"/>
      <c r="KGP75" s="195"/>
      <c r="KGQ75" s="195"/>
      <c r="KGR75" s="195"/>
      <c r="KGS75" s="195"/>
      <c r="KGT75" s="195"/>
      <c r="KGU75" s="195"/>
      <c r="KGV75" s="195"/>
      <c r="KGW75" s="195"/>
      <c r="KGX75" s="195"/>
      <c r="KGY75" s="195"/>
      <c r="KGZ75" s="195"/>
      <c r="KHA75" s="195"/>
      <c r="KHB75" s="195"/>
      <c r="KHC75" s="195"/>
      <c r="KHD75" s="195"/>
      <c r="KHE75" s="195"/>
      <c r="KHF75" s="195"/>
      <c r="KHG75" s="195"/>
      <c r="KHH75" s="195"/>
      <c r="KHI75" s="195"/>
      <c r="KHJ75" s="195"/>
      <c r="KHK75" s="195"/>
      <c r="KHL75" s="195"/>
      <c r="KHM75" s="195"/>
      <c r="KHN75" s="195"/>
      <c r="KHO75" s="195"/>
      <c r="KHP75" s="195"/>
      <c r="KHQ75" s="195"/>
      <c r="KHR75" s="195"/>
      <c r="KHS75" s="195"/>
      <c r="KHT75" s="195"/>
      <c r="KHU75" s="195"/>
      <c r="KHV75" s="195"/>
      <c r="KHW75" s="195"/>
      <c r="KHX75" s="195"/>
      <c r="KHY75" s="195"/>
      <c r="KHZ75" s="195"/>
      <c r="KIA75" s="195"/>
      <c r="KIB75" s="195"/>
      <c r="KIC75" s="195"/>
      <c r="KID75" s="195"/>
      <c r="KIE75" s="195"/>
      <c r="KIF75" s="195"/>
      <c r="KIG75" s="195"/>
      <c r="KIH75" s="195"/>
      <c r="KII75" s="195"/>
      <c r="KIJ75" s="195"/>
      <c r="KIK75" s="195"/>
      <c r="KIL75" s="195"/>
      <c r="KIM75" s="195"/>
      <c r="KIN75" s="195"/>
      <c r="KIO75" s="195"/>
      <c r="KIP75" s="195"/>
      <c r="KIQ75" s="195"/>
      <c r="KIR75" s="195"/>
      <c r="KIS75" s="195"/>
      <c r="KIT75" s="195"/>
      <c r="KIU75" s="195"/>
      <c r="KIV75" s="195"/>
      <c r="KIW75" s="195"/>
      <c r="KIX75" s="195"/>
      <c r="KIY75" s="195"/>
      <c r="KIZ75" s="195"/>
      <c r="KJA75" s="195"/>
      <c r="KJB75" s="195"/>
      <c r="KJC75" s="195"/>
      <c r="KJD75" s="195"/>
      <c r="KJE75" s="195"/>
      <c r="KJF75" s="195"/>
      <c r="KJG75" s="195"/>
      <c r="KJH75" s="195"/>
      <c r="KJI75" s="195"/>
      <c r="KJJ75" s="195"/>
      <c r="KJK75" s="195"/>
      <c r="KJL75" s="195"/>
      <c r="KJM75" s="195"/>
      <c r="KJN75" s="195"/>
      <c r="KJO75" s="195"/>
      <c r="KJP75" s="195"/>
      <c r="KJQ75" s="195"/>
      <c r="KJR75" s="195"/>
      <c r="KJS75" s="195"/>
      <c r="KJT75" s="195"/>
      <c r="KJU75" s="195"/>
      <c r="KJV75" s="195"/>
      <c r="KJW75" s="195"/>
      <c r="KJX75" s="195"/>
      <c r="KJY75" s="195"/>
      <c r="KJZ75" s="195"/>
      <c r="KKA75" s="195"/>
      <c r="KKB75" s="195"/>
      <c r="KKC75" s="195"/>
      <c r="KKD75" s="195"/>
      <c r="KKE75" s="195"/>
      <c r="KKF75" s="195"/>
      <c r="KKG75" s="195"/>
      <c r="KKH75" s="195"/>
      <c r="KKI75" s="195"/>
      <c r="KKJ75" s="195"/>
      <c r="KKK75" s="195"/>
      <c r="KKL75" s="195"/>
      <c r="KKM75" s="195"/>
      <c r="KKN75" s="195"/>
      <c r="KKO75" s="195"/>
      <c r="KKP75" s="195"/>
      <c r="KKQ75" s="195"/>
      <c r="KKR75" s="195"/>
      <c r="KKS75" s="195"/>
      <c r="KKT75" s="195"/>
      <c r="KKU75" s="195"/>
      <c r="KKV75" s="195"/>
      <c r="KKW75" s="195"/>
      <c r="KKX75" s="195"/>
      <c r="KKY75" s="195"/>
      <c r="KKZ75" s="195"/>
      <c r="KLA75" s="195"/>
      <c r="KLB75" s="195"/>
      <c r="KLC75" s="195"/>
      <c r="KLD75" s="195"/>
      <c r="KLE75" s="195"/>
      <c r="KLF75" s="195"/>
      <c r="KLG75" s="195"/>
      <c r="KLH75" s="195"/>
      <c r="KLI75" s="195"/>
      <c r="KLJ75" s="195"/>
      <c r="KLK75" s="195"/>
      <c r="KLL75" s="195"/>
      <c r="KLM75" s="195"/>
      <c r="KLN75" s="195"/>
      <c r="KLO75" s="195"/>
      <c r="KLP75" s="195"/>
      <c r="KLQ75" s="195"/>
      <c r="KLR75" s="195"/>
      <c r="KLS75" s="195"/>
      <c r="KLT75" s="195"/>
      <c r="KLU75" s="195"/>
      <c r="KLV75" s="195"/>
      <c r="KLW75" s="195"/>
      <c r="KLX75" s="195"/>
      <c r="KLY75" s="195"/>
      <c r="KLZ75" s="195"/>
      <c r="KMA75" s="195"/>
      <c r="KMB75" s="195"/>
      <c r="KMC75" s="195"/>
      <c r="KMD75" s="195"/>
      <c r="KME75" s="195"/>
      <c r="KMF75" s="195"/>
      <c r="KMG75" s="195"/>
      <c r="KMH75" s="195"/>
      <c r="KMI75" s="195"/>
      <c r="KMJ75" s="195"/>
      <c r="KMK75" s="195"/>
      <c r="KML75" s="195"/>
      <c r="KMM75" s="195"/>
      <c r="KMN75" s="195"/>
      <c r="KMO75" s="195"/>
      <c r="KMP75" s="195"/>
      <c r="KMQ75" s="195"/>
      <c r="KMR75" s="195"/>
      <c r="KMS75" s="195"/>
      <c r="KMT75" s="195"/>
      <c r="KMU75" s="195"/>
      <c r="KMV75" s="195"/>
      <c r="KMW75" s="195"/>
      <c r="KMX75" s="195"/>
      <c r="KMY75" s="195"/>
      <c r="KMZ75" s="195"/>
      <c r="KNA75" s="195"/>
      <c r="KNB75" s="195"/>
      <c r="KNC75" s="195"/>
      <c r="KND75" s="195"/>
      <c r="KNE75" s="195"/>
      <c r="KNF75" s="195"/>
      <c r="KNG75" s="195"/>
      <c r="KNH75" s="195"/>
      <c r="KNI75" s="195"/>
      <c r="KNJ75" s="195"/>
      <c r="KNK75" s="195"/>
      <c r="KNL75" s="195"/>
      <c r="KNM75" s="195"/>
      <c r="KNN75" s="195"/>
      <c r="KNO75" s="195"/>
      <c r="KNP75" s="195"/>
      <c r="KNQ75" s="195"/>
      <c r="KNR75" s="195"/>
      <c r="KNS75" s="195"/>
      <c r="KNT75" s="195"/>
      <c r="KNU75" s="195"/>
      <c r="KNV75" s="195"/>
      <c r="KNW75" s="195"/>
      <c r="KNX75" s="195"/>
      <c r="KNY75" s="195"/>
      <c r="KNZ75" s="195"/>
      <c r="KOA75" s="195"/>
      <c r="KOB75" s="195"/>
      <c r="KOC75" s="195"/>
      <c r="KOD75" s="195"/>
      <c r="KOE75" s="195"/>
      <c r="KOF75" s="195"/>
      <c r="KOG75" s="195"/>
      <c r="KOH75" s="195"/>
      <c r="KOI75" s="195"/>
      <c r="KOJ75" s="195"/>
      <c r="KOK75" s="195"/>
      <c r="KOL75" s="195"/>
      <c r="KOM75" s="195"/>
      <c r="KON75" s="195"/>
      <c r="KOO75" s="195"/>
      <c r="KOP75" s="195"/>
      <c r="KOQ75" s="195"/>
      <c r="KOR75" s="195"/>
      <c r="KOS75" s="195"/>
      <c r="KOT75" s="195"/>
      <c r="KOU75" s="195"/>
      <c r="KOV75" s="195"/>
      <c r="KOW75" s="195"/>
      <c r="KOX75" s="195"/>
      <c r="KOY75" s="195"/>
      <c r="KOZ75" s="195"/>
      <c r="KPA75" s="195"/>
      <c r="KPB75" s="195"/>
      <c r="KPC75" s="195"/>
      <c r="KPD75" s="195"/>
      <c r="KPE75" s="195"/>
      <c r="KPF75" s="195"/>
      <c r="KPG75" s="195"/>
      <c r="KPH75" s="195"/>
      <c r="KPI75" s="195"/>
      <c r="KPJ75" s="195"/>
      <c r="KPK75" s="195"/>
      <c r="KPL75" s="195"/>
      <c r="KPM75" s="195"/>
      <c r="KPN75" s="195"/>
      <c r="KPO75" s="195"/>
      <c r="KPP75" s="195"/>
      <c r="KPQ75" s="195"/>
      <c r="KPR75" s="195"/>
      <c r="KPS75" s="195"/>
      <c r="KPT75" s="195"/>
      <c r="KPU75" s="195"/>
      <c r="KPV75" s="195"/>
      <c r="KPW75" s="195"/>
      <c r="KPX75" s="195"/>
      <c r="KPY75" s="195"/>
      <c r="KPZ75" s="195"/>
      <c r="KQA75" s="195"/>
      <c r="KQB75" s="195"/>
      <c r="KQC75" s="195"/>
      <c r="KQD75" s="195"/>
      <c r="KQE75" s="195"/>
      <c r="KQF75" s="195"/>
      <c r="KQG75" s="195"/>
      <c r="KQH75" s="195"/>
      <c r="KQI75" s="195"/>
      <c r="KQJ75" s="195"/>
      <c r="KQK75" s="195"/>
      <c r="KQL75" s="195"/>
      <c r="KQM75" s="195"/>
      <c r="KQN75" s="195"/>
      <c r="KQO75" s="195"/>
      <c r="KQP75" s="195"/>
      <c r="KQQ75" s="195"/>
      <c r="KQR75" s="195"/>
      <c r="KQS75" s="195"/>
      <c r="KQT75" s="195"/>
      <c r="KQU75" s="195"/>
      <c r="KQV75" s="195"/>
      <c r="KQW75" s="195"/>
      <c r="KQX75" s="195"/>
      <c r="KQY75" s="195"/>
      <c r="KQZ75" s="195"/>
      <c r="KRA75" s="195"/>
      <c r="KRB75" s="195"/>
      <c r="KRC75" s="195"/>
      <c r="KRD75" s="195"/>
      <c r="KRE75" s="195"/>
      <c r="KRF75" s="195"/>
      <c r="KRG75" s="195"/>
      <c r="KRH75" s="195"/>
      <c r="KRI75" s="195"/>
      <c r="KRJ75" s="195"/>
      <c r="KRK75" s="195"/>
      <c r="KRL75" s="195"/>
      <c r="KRM75" s="195"/>
      <c r="KRN75" s="195"/>
      <c r="KRO75" s="195"/>
      <c r="KRP75" s="195"/>
      <c r="KRQ75" s="195"/>
      <c r="KRR75" s="195"/>
      <c r="KRS75" s="195"/>
      <c r="KRT75" s="195"/>
      <c r="KRU75" s="195"/>
      <c r="KRV75" s="195"/>
      <c r="KRW75" s="195"/>
      <c r="KRX75" s="195"/>
      <c r="KRY75" s="195"/>
      <c r="KRZ75" s="195"/>
      <c r="KSA75" s="195"/>
      <c r="KSB75" s="195"/>
      <c r="KSC75" s="195"/>
      <c r="KSD75" s="195"/>
      <c r="KSE75" s="195"/>
      <c r="KSF75" s="195"/>
      <c r="KSG75" s="195"/>
      <c r="KSH75" s="195"/>
      <c r="KSI75" s="195"/>
      <c r="KSJ75" s="195"/>
      <c r="KSK75" s="195"/>
      <c r="KSL75" s="195"/>
      <c r="KSM75" s="195"/>
      <c r="KSN75" s="195"/>
      <c r="KSO75" s="195"/>
      <c r="KSP75" s="195"/>
      <c r="KSQ75" s="195"/>
      <c r="KSR75" s="195"/>
      <c r="KSS75" s="195"/>
      <c r="KST75" s="195"/>
      <c r="KSU75" s="195"/>
      <c r="KSV75" s="195"/>
      <c r="KSW75" s="195"/>
      <c r="KSX75" s="195"/>
      <c r="KSY75" s="195"/>
      <c r="KSZ75" s="195"/>
      <c r="KTA75" s="195"/>
      <c r="KTB75" s="195"/>
      <c r="KTC75" s="195"/>
      <c r="KTD75" s="195"/>
      <c r="KTE75" s="195"/>
      <c r="KTF75" s="195"/>
      <c r="KTG75" s="195"/>
      <c r="KTH75" s="195"/>
      <c r="KTI75" s="195"/>
      <c r="KTJ75" s="195"/>
      <c r="KTK75" s="195"/>
      <c r="KTL75" s="195"/>
      <c r="KTM75" s="195"/>
      <c r="KTN75" s="195"/>
      <c r="KTO75" s="195"/>
      <c r="KTP75" s="195"/>
      <c r="KTQ75" s="195"/>
      <c r="KTR75" s="195"/>
      <c r="KTS75" s="195"/>
      <c r="KTT75" s="195"/>
      <c r="KTU75" s="195"/>
      <c r="KTV75" s="195"/>
      <c r="KTW75" s="195"/>
      <c r="KTX75" s="195"/>
      <c r="KTY75" s="195"/>
      <c r="KTZ75" s="195"/>
      <c r="KUA75" s="195"/>
      <c r="KUB75" s="195"/>
      <c r="KUC75" s="195"/>
      <c r="KUD75" s="195"/>
      <c r="KUE75" s="195"/>
      <c r="KUF75" s="195"/>
      <c r="KUG75" s="195"/>
      <c r="KUH75" s="195"/>
      <c r="KUI75" s="195"/>
      <c r="KUJ75" s="195"/>
      <c r="KUK75" s="195"/>
      <c r="KUL75" s="195"/>
      <c r="KUM75" s="195"/>
      <c r="KUN75" s="195"/>
      <c r="KUO75" s="195"/>
      <c r="KUP75" s="195"/>
      <c r="KUQ75" s="195"/>
      <c r="KUR75" s="195"/>
      <c r="KUS75" s="195"/>
      <c r="KUT75" s="195"/>
      <c r="KUU75" s="195"/>
      <c r="KUV75" s="195"/>
      <c r="KUW75" s="195"/>
      <c r="KUX75" s="195"/>
      <c r="KUY75" s="195"/>
      <c r="KUZ75" s="195"/>
      <c r="KVA75" s="195"/>
      <c r="KVB75" s="195"/>
      <c r="KVC75" s="195"/>
      <c r="KVD75" s="195"/>
      <c r="KVE75" s="195"/>
      <c r="KVF75" s="195"/>
      <c r="KVG75" s="195"/>
      <c r="KVH75" s="195"/>
      <c r="KVI75" s="195"/>
      <c r="KVJ75" s="195"/>
      <c r="KVK75" s="195"/>
      <c r="KVL75" s="195"/>
      <c r="KVM75" s="195"/>
      <c r="KVN75" s="195"/>
      <c r="KVO75" s="195"/>
      <c r="KVP75" s="195"/>
      <c r="KVQ75" s="195"/>
      <c r="KVR75" s="195"/>
      <c r="KVS75" s="195"/>
      <c r="KVT75" s="195"/>
      <c r="KVU75" s="195"/>
      <c r="KVV75" s="195"/>
      <c r="KVW75" s="195"/>
      <c r="KVX75" s="195"/>
      <c r="KVY75" s="195"/>
      <c r="KVZ75" s="195"/>
      <c r="KWA75" s="195"/>
      <c r="KWB75" s="195"/>
      <c r="KWC75" s="195"/>
      <c r="KWD75" s="195"/>
      <c r="KWE75" s="195"/>
      <c r="KWF75" s="195"/>
      <c r="KWG75" s="195"/>
      <c r="KWH75" s="195"/>
      <c r="KWI75" s="195"/>
      <c r="KWJ75" s="195"/>
      <c r="KWK75" s="195"/>
      <c r="KWL75" s="195"/>
      <c r="KWM75" s="195"/>
      <c r="KWN75" s="195"/>
      <c r="KWO75" s="195"/>
      <c r="KWP75" s="195"/>
      <c r="KWQ75" s="195"/>
      <c r="KWR75" s="195"/>
      <c r="KWS75" s="195"/>
      <c r="KWT75" s="195"/>
      <c r="KWU75" s="195"/>
      <c r="KWV75" s="195"/>
      <c r="KWW75" s="195"/>
      <c r="KWX75" s="195"/>
      <c r="KWY75" s="195"/>
      <c r="KWZ75" s="195"/>
      <c r="KXA75" s="195"/>
      <c r="KXB75" s="195"/>
      <c r="KXC75" s="195"/>
      <c r="KXD75" s="195"/>
      <c r="KXE75" s="195"/>
      <c r="KXF75" s="195"/>
      <c r="KXG75" s="195"/>
      <c r="KXH75" s="195"/>
      <c r="KXI75" s="195"/>
      <c r="KXJ75" s="195"/>
      <c r="KXK75" s="195"/>
      <c r="KXL75" s="195"/>
      <c r="KXM75" s="195"/>
      <c r="KXN75" s="195"/>
      <c r="KXO75" s="195"/>
      <c r="KXP75" s="195"/>
      <c r="KXQ75" s="195"/>
      <c r="KXR75" s="195"/>
      <c r="KXS75" s="195"/>
      <c r="KXT75" s="195"/>
      <c r="KXU75" s="195"/>
      <c r="KXV75" s="195"/>
      <c r="KXW75" s="195"/>
      <c r="KXX75" s="195"/>
      <c r="KXY75" s="195"/>
      <c r="KXZ75" s="195"/>
      <c r="KYA75" s="195"/>
      <c r="KYB75" s="195"/>
      <c r="KYC75" s="195"/>
      <c r="KYD75" s="195"/>
      <c r="KYE75" s="195"/>
      <c r="KYF75" s="195"/>
      <c r="KYG75" s="195"/>
      <c r="KYH75" s="195"/>
      <c r="KYI75" s="195"/>
      <c r="KYJ75" s="195"/>
      <c r="KYK75" s="195"/>
      <c r="KYL75" s="195"/>
      <c r="KYM75" s="195"/>
      <c r="KYN75" s="195"/>
      <c r="KYO75" s="195"/>
      <c r="KYP75" s="195"/>
      <c r="KYQ75" s="195"/>
      <c r="KYR75" s="195"/>
      <c r="KYS75" s="195"/>
      <c r="KYT75" s="195"/>
      <c r="KYU75" s="195"/>
      <c r="KYV75" s="195"/>
      <c r="KYW75" s="195"/>
      <c r="KYX75" s="195"/>
      <c r="KYY75" s="195"/>
      <c r="KYZ75" s="195"/>
      <c r="KZA75" s="195"/>
      <c r="KZB75" s="195"/>
      <c r="KZC75" s="195"/>
      <c r="KZD75" s="195"/>
      <c r="KZE75" s="195"/>
      <c r="KZF75" s="195"/>
      <c r="KZG75" s="195"/>
      <c r="KZH75" s="195"/>
      <c r="KZI75" s="195"/>
      <c r="KZJ75" s="195"/>
      <c r="KZK75" s="195"/>
      <c r="KZL75" s="195"/>
      <c r="KZM75" s="195"/>
      <c r="KZN75" s="195"/>
      <c r="KZO75" s="195"/>
      <c r="KZP75" s="195"/>
      <c r="KZQ75" s="195"/>
      <c r="KZR75" s="195"/>
      <c r="KZS75" s="195"/>
      <c r="KZT75" s="195"/>
      <c r="KZU75" s="195"/>
      <c r="KZV75" s="195"/>
      <c r="KZW75" s="195"/>
      <c r="KZX75" s="195"/>
      <c r="KZY75" s="195"/>
      <c r="KZZ75" s="195"/>
      <c r="LAA75" s="195"/>
      <c r="LAB75" s="195"/>
      <c r="LAC75" s="195"/>
      <c r="LAD75" s="195"/>
      <c r="LAE75" s="195"/>
      <c r="LAF75" s="195"/>
      <c r="LAG75" s="195"/>
      <c r="LAH75" s="195"/>
      <c r="LAI75" s="195"/>
      <c r="LAJ75" s="195"/>
      <c r="LAK75" s="195"/>
      <c r="LAL75" s="195"/>
      <c r="LAM75" s="195"/>
      <c r="LAN75" s="195"/>
      <c r="LAO75" s="195"/>
      <c r="LAP75" s="195"/>
      <c r="LAQ75" s="195"/>
      <c r="LAR75" s="195"/>
      <c r="LAS75" s="195"/>
      <c r="LAT75" s="195"/>
      <c r="LAU75" s="195"/>
      <c r="LAV75" s="195"/>
      <c r="LAW75" s="195"/>
      <c r="LAX75" s="195"/>
      <c r="LAY75" s="195"/>
      <c r="LAZ75" s="195"/>
      <c r="LBA75" s="195"/>
      <c r="LBB75" s="195"/>
      <c r="LBC75" s="195"/>
      <c r="LBD75" s="195"/>
      <c r="LBE75" s="195"/>
      <c r="LBF75" s="195"/>
      <c r="LBG75" s="195"/>
      <c r="LBH75" s="195"/>
      <c r="LBI75" s="195"/>
      <c r="LBJ75" s="195"/>
      <c r="LBK75" s="195"/>
      <c r="LBL75" s="195"/>
      <c r="LBM75" s="195"/>
      <c r="LBN75" s="195"/>
      <c r="LBO75" s="195"/>
      <c r="LBP75" s="195"/>
      <c r="LBQ75" s="195"/>
      <c r="LBR75" s="195"/>
      <c r="LBS75" s="195"/>
      <c r="LBT75" s="195"/>
      <c r="LBU75" s="195"/>
      <c r="LBV75" s="195"/>
      <c r="LBW75" s="195"/>
      <c r="LBX75" s="195"/>
      <c r="LBY75" s="195"/>
      <c r="LBZ75" s="195"/>
      <c r="LCA75" s="195"/>
      <c r="LCB75" s="195"/>
      <c r="LCC75" s="195"/>
      <c r="LCD75" s="195"/>
      <c r="LCE75" s="195"/>
      <c r="LCF75" s="195"/>
      <c r="LCG75" s="195"/>
      <c r="LCH75" s="195"/>
      <c r="LCI75" s="195"/>
      <c r="LCJ75" s="195"/>
      <c r="LCK75" s="195"/>
      <c r="LCL75" s="195"/>
      <c r="LCM75" s="195"/>
      <c r="LCN75" s="195"/>
      <c r="LCO75" s="195"/>
      <c r="LCP75" s="195"/>
      <c r="LCQ75" s="195"/>
      <c r="LCR75" s="195"/>
      <c r="LCS75" s="195"/>
      <c r="LCT75" s="195"/>
      <c r="LCU75" s="195"/>
      <c r="LCV75" s="195"/>
      <c r="LCW75" s="195"/>
      <c r="LCX75" s="195"/>
      <c r="LCY75" s="195"/>
      <c r="LCZ75" s="195"/>
      <c r="LDA75" s="195"/>
      <c r="LDB75" s="195"/>
      <c r="LDC75" s="195"/>
      <c r="LDD75" s="195"/>
      <c r="LDE75" s="195"/>
      <c r="LDF75" s="195"/>
      <c r="LDG75" s="195"/>
      <c r="LDH75" s="195"/>
      <c r="LDI75" s="195"/>
      <c r="LDJ75" s="195"/>
      <c r="LDK75" s="195"/>
      <c r="LDL75" s="195"/>
      <c r="LDM75" s="195"/>
      <c r="LDN75" s="195"/>
      <c r="LDO75" s="195"/>
      <c r="LDP75" s="195"/>
      <c r="LDQ75" s="195"/>
      <c r="LDR75" s="195"/>
      <c r="LDS75" s="195"/>
      <c r="LDT75" s="195"/>
      <c r="LDU75" s="195"/>
      <c r="LDV75" s="195"/>
      <c r="LDW75" s="195"/>
      <c r="LDX75" s="195"/>
      <c r="LDY75" s="195"/>
      <c r="LDZ75" s="195"/>
      <c r="LEA75" s="195"/>
      <c r="LEB75" s="195"/>
      <c r="LEC75" s="195"/>
      <c r="LED75" s="195"/>
      <c r="LEE75" s="195"/>
      <c r="LEF75" s="195"/>
      <c r="LEG75" s="195"/>
      <c r="LEH75" s="195"/>
      <c r="LEI75" s="195"/>
      <c r="LEJ75" s="195"/>
      <c r="LEK75" s="195"/>
      <c r="LEL75" s="195"/>
      <c r="LEM75" s="195"/>
      <c r="LEN75" s="195"/>
      <c r="LEO75" s="195"/>
      <c r="LEP75" s="195"/>
      <c r="LEQ75" s="195"/>
      <c r="LER75" s="195"/>
      <c r="LES75" s="195"/>
      <c r="LET75" s="195"/>
      <c r="LEU75" s="195"/>
      <c r="LEV75" s="195"/>
      <c r="LEW75" s="195"/>
      <c r="LEX75" s="195"/>
      <c r="LEY75" s="195"/>
      <c r="LEZ75" s="195"/>
      <c r="LFA75" s="195"/>
      <c r="LFB75" s="195"/>
      <c r="LFC75" s="195"/>
      <c r="LFD75" s="195"/>
      <c r="LFE75" s="195"/>
      <c r="LFF75" s="195"/>
      <c r="LFG75" s="195"/>
      <c r="LFH75" s="195"/>
      <c r="LFI75" s="195"/>
      <c r="LFJ75" s="195"/>
      <c r="LFK75" s="195"/>
      <c r="LFL75" s="195"/>
      <c r="LFM75" s="195"/>
      <c r="LFN75" s="195"/>
      <c r="LFO75" s="195"/>
      <c r="LFP75" s="195"/>
      <c r="LFQ75" s="195"/>
      <c r="LFR75" s="195"/>
      <c r="LFS75" s="195"/>
      <c r="LFT75" s="195"/>
      <c r="LFU75" s="195"/>
      <c r="LFV75" s="195"/>
      <c r="LFW75" s="195"/>
      <c r="LFX75" s="195"/>
      <c r="LFY75" s="195"/>
      <c r="LFZ75" s="195"/>
      <c r="LGA75" s="195"/>
      <c r="LGB75" s="195"/>
      <c r="LGC75" s="195"/>
      <c r="LGD75" s="195"/>
      <c r="LGE75" s="195"/>
      <c r="LGF75" s="195"/>
      <c r="LGG75" s="195"/>
      <c r="LGH75" s="195"/>
      <c r="LGI75" s="195"/>
      <c r="LGJ75" s="195"/>
      <c r="LGK75" s="195"/>
      <c r="LGL75" s="195"/>
      <c r="LGM75" s="195"/>
      <c r="LGN75" s="195"/>
      <c r="LGO75" s="195"/>
      <c r="LGP75" s="195"/>
      <c r="LGQ75" s="195"/>
      <c r="LGR75" s="195"/>
      <c r="LGS75" s="195"/>
      <c r="LGT75" s="195"/>
      <c r="LGU75" s="195"/>
      <c r="LGV75" s="195"/>
      <c r="LGW75" s="195"/>
      <c r="LGX75" s="195"/>
      <c r="LGY75" s="195"/>
      <c r="LGZ75" s="195"/>
      <c r="LHA75" s="195"/>
      <c r="LHB75" s="195"/>
      <c r="LHC75" s="195"/>
      <c r="LHD75" s="195"/>
      <c r="LHE75" s="195"/>
      <c r="LHF75" s="195"/>
      <c r="LHG75" s="195"/>
      <c r="LHH75" s="195"/>
      <c r="LHI75" s="195"/>
      <c r="LHJ75" s="195"/>
      <c r="LHK75" s="195"/>
      <c r="LHL75" s="195"/>
      <c r="LHM75" s="195"/>
      <c r="LHN75" s="195"/>
      <c r="LHO75" s="195"/>
      <c r="LHP75" s="195"/>
      <c r="LHQ75" s="195"/>
      <c r="LHR75" s="195"/>
      <c r="LHS75" s="195"/>
      <c r="LHT75" s="195"/>
      <c r="LHU75" s="195"/>
      <c r="LHV75" s="195"/>
      <c r="LHW75" s="195"/>
      <c r="LHX75" s="195"/>
      <c r="LHY75" s="195"/>
      <c r="LHZ75" s="195"/>
      <c r="LIA75" s="195"/>
      <c r="LIB75" s="195"/>
      <c r="LIC75" s="195"/>
      <c r="LID75" s="195"/>
      <c r="LIE75" s="195"/>
      <c r="LIF75" s="195"/>
      <c r="LIG75" s="195"/>
      <c r="LIH75" s="195"/>
      <c r="LII75" s="195"/>
      <c r="LIJ75" s="195"/>
      <c r="LIK75" s="195"/>
      <c r="LIL75" s="195"/>
      <c r="LIM75" s="195"/>
      <c r="LIN75" s="195"/>
      <c r="LIO75" s="195"/>
      <c r="LIP75" s="195"/>
      <c r="LIQ75" s="195"/>
      <c r="LIR75" s="195"/>
      <c r="LIS75" s="195"/>
      <c r="LIT75" s="195"/>
      <c r="LIU75" s="195"/>
      <c r="LIV75" s="195"/>
      <c r="LIW75" s="195"/>
      <c r="LIX75" s="195"/>
      <c r="LIY75" s="195"/>
      <c r="LIZ75" s="195"/>
      <c r="LJA75" s="195"/>
      <c r="LJB75" s="195"/>
      <c r="LJC75" s="195"/>
      <c r="LJD75" s="195"/>
      <c r="LJE75" s="195"/>
      <c r="LJF75" s="195"/>
      <c r="LJG75" s="195"/>
      <c r="LJH75" s="195"/>
      <c r="LJI75" s="195"/>
      <c r="LJJ75" s="195"/>
      <c r="LJK75" s="195"/>
      <c r="LJL75" s="195"/>
      <c r="LJM75" s="195"/>
      <c r="LJN75" s="195"/>
      <c r="LJO75" s="195"/>
      <c r="LJP75" s="195"/>
      <c r="LJQ75" s="195"/>
      <c r="LJR75" s="195"/>
      <c r="LJS75" s="195"/>
      <c r="LJT75" s="195"/>
      <c r="LJU75" s="195"/>
      <c r="LJV75" s="195"/>
      <c r="LJW75" s="195"/>
      <c r="LJX75" s="195"/>
      <c r="LJY75" s="195"/>
      <c r="LJZ75" s="195"/>
      <c r="LKA75" s="195"/>
      <c r="LKB75" s="195"/>
      <c r="LKC75" s="195"/>
      <c r="LKD75" s="195"/>
      <c r="LKE75" s="195"/>
      <c r="LKF75" s="195"/>
      <c r="LKG75" s="195"/>
      <c r="LKH75" s="195"/>
      <c r="LKI75" s="195"/>
      <c r="LKJ75" s="195"/>
      <c r="LKK75" s="195"/>
      <c r="LKL75" s="195"/>
      <c r="LKM75" s="195"/>
      <c r="LKN75" s="195"/>
      <c r="LKO75" s="195"/>
      <c r="LKP75" s="195"/>
      <c r="LKQ75" s="195"/>
      <c r="LKR75" s="195"/>
      <c r="LKS75" s="195"/>
      <c r="LKT75" s="195"/>
      <c r="LKU75" s="195"/>
      <c r="LKV75" s="195"/>
      <c r="LKW75" s="195"/>
      <c r="LKX75" s="195"/>
      <c r="LKY75" s="195"/>
      <c r="LKZ75" s="195"/>
      <c r="LLA75" s="195"/>
      <c r="LLB75" s="195"/>
      <c r="LLC75" s="195"/>
      <c r="LLD75" s="195"/>
      <c r="LLE75" s="195"/>
      <c r="LLF75" s="195"/>
      <c r="LLG75" s="195"/>
      <c r="LLH75" s="195"/>
      <c r="LLI75" s="195"/>
      <c r="LLJ75" s="195"/>
      <c r="LLK75" s="195"/>
      <c r="LLL75" s="195"/>
      <c r="LLM75" s="195"/>
      <c r="LLN75" s="195"/>
      <c r="LLO75" s="195"/>
      <c r="LLP75" s="195"/>
      <c r="LLQ75" s="195"/>
      <c r="LLR75" s="195"/>
      <c r="LLS75" s="195"/>
      <c r="LLT75" s="195"/>
      <c r="LLU75" s="195"/>
      <c r="LLV75" s="195"/>
      <c r="LLW75" s="195"/>
      <c r="LLX75" s="195"/>
      <c r="LLY75" s="195"/>
      <c r="LLZ75" s="195"/>
      <c r="LMA75" s="195"/>
      <c r="LMB75" s="195"/>
      <c r="LMC75" s="195"/>
      <c r="LMD75" s="195"/>
      <c r="LME75" s="195"/>
      <c r="LMF75" s="195"/>
      <c r="LMG75" s="195"/>
      <c r="LMH75" s="195"/>
      <c r="LMI75" s="195"/>
      <c r="LMJ75" s="195"/>
      <c r="LMK75" s="195"/>
      <c r="LML75" s="195"/>
      <c r="LMM75" s="195"/>
      <c r="LMN75" s="195"/>
      <c r="LMO75" s="195"/>
      <c r="LMP75" s="195"/>
      <c r="LMQ75" s="195"/>
      <c r="LMR75" s="195"/>
      <c r="LMS75" s="195"/>
      <c r="LMT75" s="195"/>
      <c r="LMU75" s="195"/>
      <c r="LMV75" s="195"/>
      <c r="LMW75" s="195"/>
      <c r="LMX75" s="195"/>
      <c r="LMY75" s="195"/>
      <c r="LMZ75" s="195"/>
      <c r="LNA75" s="195"/>
      <c r="LNB75" s="195"/>
      <c r="LNC75" s="195"/>
      <c r="LND75" s="195"/>
      <c r="LNE75" s="195"/>
      <c r="LNF75" s="195"/>
      <c r="LNG75" s="195"/>
      <c r="LNH75" s="195"/>
      <c r="LNI75" s="195"/>
      <c r="LNJ75" s="195"/>
      <c r="LNK75" s="195"/>
      <c r="LNL75" s="195"/>
      <c r="LNM75" s="195"/>
      <c r="LNN75" s="195"/>
      <c r="LNO75" s="195"/>
      <c r="LNP75" s="195"/>
      <c r="LNQ75" s="195"/>
      <c r="LNR75" s="195"/>
      <c r="LNS75" s="195"/>
      <c r="LNT75" s="195"/>
      <c r="LNU75" s="195"/>
      <c r="LNV75" s="195"/>
      <c r="LNW75" s="195"/>
      <c r="LNX75" s="195"/>
      <c r="LNY75" s="195"/>
      <c r="LNZ75" s="195"/>
      <c r="LOA75" s="195"/>
      <c r="LOB75" s="195"/>
      <c r="LOC75" s="195"/>
      <c r="LOD75" s="195"/>
      <c r="LOE75" s="195"/>
      <c r="LOF75" s="195"/>
      <c r="LOG75" s="195"/>
      <c r="LOH75" s="195"/>
      <c r="LOI75" s="195"/>
      <c r="LOJ75" s="195"/>
      <c r="LOK75" s="195"/>
      <c r="LOL75" s="195"/>
      <c r="LOM75" s="195"/>
      <c r="LON75" s="195"/>
      <c r="LOO75" s="195"/>
      <c r="LOP75" s="195"/>
      <c r="LOQ75" s="195"/>
      <c r="LOR75" s="195"/>
      <c r="LOS75" s="195"/>
      <c r="LOT75" s="195"/>
      <c r="LOU75" s="195"/>
      <c r="LOV75" s="195"/>
      <c r="LOW75" s="195"/>
      <c r="LOX75" s="195"/>
      <c r="LOY75" s="195"/>
      <c r="LOZ75" s="195"/>
      <c r="LPA75" s="195"/>
      <c r="LPB75" s="195"/>
      <c r="LPC75" s="195"/>
      <c r="LPD75" s="195"/>
      <c r="LPE75" s="195"/>
      <c r="LPF75" s="195"/>
      <c r="LPG75" s="195"/>
      <c r="LPH75" s="195"/>
      <c r="LPI75" s="195"/>
      <c r="LPJ75" s="195"/>
      <c r="LPK75" s="195"/>
      <c r="LPL75" s="195"/>
      <c r="LPM75" s="195"/>
      <c r="LPN75" s="195"/>
      <c r="LPO75" s="195"/>
      <c r="LPP75" s="195"/>
      <c r="LPQ75" s="195"/>
      <c r="LPR75" s="195"/>
      <c r="LPS75" s="195"/>
      <c r="LPT75" s="195"/>
      <c r="LPU75" s="195"/>
      <c r="LPV75" s="195"/>
      <c r="LPW75" s="195"/>
      <c r="LPX75" s="195"/>
      <c r="LPY75" s="195"/>
      <c r="LPZ75" s="195"/>
      <c r="LQA75" s="195"/>
      <c r="LQB75" s="195"/>
      <c r="LQC75" s="195"/>
      <c r="LQD75" s="195"/>
      <c r="LQE75" s="195"/>
      <c r="LQF75" s="195"/>
      <c r="LQG75" s="195"/>
      <c r="LQH75" s="195"/>
      <c r="LQI75" s="195"/>
      <c r="LQJ75" s="195"/>
      <c r="LQK75" s="195"/>
      <c r="LQL75" s="195"/>
      <c r="LQM75" s="195"/>
      <c r="LQN75" s="195"/>
      <c r="LQO75" s="195"/>
      <c r="LQP75" s="195"/>
      <c r="LQQ75" s="195"/>
      <c r="LQR75" s="195"/>
      <c r="LQS75" s="195"/>
      <c r="LQT75" s="195"/>
      <c r="LQU75" s="195"/>
      <c r="LQV75" s="195"/>
      <c r="LQW75" s="195"/>
      <c r="LQX75" s="195"/>
      <c r="LQY75" s="195"/>
      <c r="LQZ75" s="195"/>
      <c r="LRA75" s="195"/>
      <c r="LRB75" s="195"/>
      <c r="LRC75" s="195"/>
      <c r="LRD75" s="195"/>
      <c r="LRE75" s="195"/>
      <c r="LRF75" s="195"/>
      <c r="LRG75" s="195"/>
      <c r="LRH75" s="195"/>
      <c r="LRI75" s="195"/>
      <c r="LRJ75" s="195"/>
      <c r="LRK75" s="195"/>
      <c r="LRL75" s="195"/>
      <c r="LRM75" s="195"/>
      <c r="LRN75" s="195"/>
      <c r="LRO75" s="195"/>
      <c r="LRP75" s="195"/>
      <c r="LRQ75" s="195"/>
      <c r="LRR75" s="195"/>
      <c r="LRS75" s="195"/>
      <c r="LRT75" s="195"/>
      <c r="LRU75" s="195"/>
      <c r="LRV75" s="195"/>
      <c r="LRW75" s="195"/>
      <c r="LRX75" s="195"/>
      <c r="LRY75" s="195"/>
      <c r="LRZ75" s="195"/>
      <c r="LSA75" s="195"/>
      <c r="LSB75" s="195"/>
      <c r="LSC75" s="195"/>
      <c r="LSD75" s="195"/>
      <c r="LSE75" s="195"/>
      <c r="LSF75" s="195"/>
      <c r="LSG75" s="195"/>
      <c r="LSH75" s="195"/>
      <c r="LSI75" s="195"/>
      <c r="LSJ75" s="195"/>
      <c r="LSK75" s="195"/>
      <c r="LSL75" s="195"/>
      <c r="LSM75" s="195"/>
      <c r="LSN75" s="195"/>
      <c r="LSO75" s="195"/>
      <c r="LSP75" s="195"/>
      <c r="LSQ75" s="195"/>
      <c r="LSR75" s="195"/>
      <c r="LSS75" s="195"/>
      <c r="LST75" s="195"/>
      <c r="LSU75" s="195"/>
      <c r="LSV75" s="195"/>
      <c r="LSW75" s="195"/>
      <c r="LSX75" s="195"/>
      <c r="LSY75" s="195"/>
      <c r="LSZ75" s="195"/>
      <c r="LTA75" s="195"/>
      <c r="LTB75" s="195"/>
      <c r="LTC75" s="195"/>
      <c r="LTD75" s="195"/>
      <c r="LTE75" s="195"/>
      <c r="LTF75" s="195"/>
      <c r="LTG75" s="195"/>
      <c r="LTH75" s="195"/>
      <c r="LTI75" s="195"/>
      <c r="LTJ75" s="195"/>
      <c r="LTK75" s="195"/>
      <c r="LTL75" s="195"/>
      <c r="LTM75" s="195"/>
      <c r="LTN75" s="195"/>
      <c r="LTO75" s="195"/>
      <c r="LTP75" s="195"/>
      <c r="LTQ75" s="195"/>
      <c r="LTR75" s="195"/>
      <c r="LTS75" s="195"/>
      <c r="LTT75" s="195"/>
      <c r="LTU75" s="195"/>
      <c r="LTV75" s="195"/>
      <c r="LTW75" s="195"/>
      <c r="LTX75" s="195"/>
      <c r="LTY75" s="195"/>
      <c r="LTZ75" s="195"/>
      <c r="LUA75" s="195"/>
      <c r="LUB75" s="195"/>
      <c r="LUC75" s="195"/>
      <c r="LUD75" s="195"/>
      <c r="LUE75" s="195"/>
      <c r="LUF75" s="195"/>
      <c r="LUG75" s="195"/>
      <c r="LUH75" s="195"/>
      <c r="LUI75" s="195"/>
      <c r="LUJ75" s="195"/>
      <c r="LUK75" s="195"/>
      <c r="LUL75" s="195"/>
      <c r="LUM75" s="195"/>
      <c r="LUN75" s="195"/>
      <c r="LUO75" s="195"/>
      <c r="LUP75" s="195"/>
      <c r="LUQ75" s="195"/>
      <c r="LUR75" s="195"/>
      <c r="LUS75" s="195"/>
      <c r="LUT75" s="195"/>
      <c r="LUU75" s="195"/>
      <c r="LUV75" s="195"/>
      <c r="LUW75" s="195"/>
      <c r="LUX75" s="195"/>
      <c r="LUY75" s="195"/>
      <c r="LUZ75" s="195"/>
      <c r="LVA75" s="195"/>
      <c r="LVB75" s="195"/>
      <c r="LVC75" s="195"/>
      <c r="LVD75" s="195"/>
      <c r="LVE75" s="195"/>
      <c r="LVF75" s="195"/>
      <c r="LVG75" s="195"/>
      <c r="LVH75" s="195"/>
      <c r="LVI75" s="195"/>
      <c r="LVJ75" s="195"/>
      <c r="LVK75" s="195"/>
      <c r="LVL75" s="195"/>
      <c r="LVM75" s="195"/>
      <c r="LVN75" s="195"/>
      <c r="LVO75" s="195"/>
      <c r="LVP75" s="195"/>
      <c r="LVQ75" s="195"/>
      <c r="LVR75" s="195"/>
      <c r="LVS75" s="195"/>
      <c r="LVT75" s="195"/>
      <c r="LVU75" s="195"/>
      <c r="LVV75" s="195"/>
      <c r="LVW75" s="195"/>
      <c r="LVX75" s="195"/>
      <c r="LVY75" s="195"/>
      <c r="LVZ75" s="195"/>
      <c r="LWA75" s="195"/>
      <c r="LWB75" s="195"/>
      <c r="LWC75" s="195"/>
      <c r="LWD75" s="195"/>
      <c r="LWE75" s="195"/>
      <c r="LWF75" s="195"/>
      <c r="LWG75" s="195"/>
      <c r="LWH75" s="195"/>
      <c r="LWI75" s="195"/>
      <c r="LWJ75" s="195"/>
      <c r="LWK75" s="195"/>
      <c r="LWL75" s="195"/>
      <c r="LWM75" s="195"/>
      <c r="LWN75" s="195"/>
      <c r="LWO75" s="195"/>
      <c r="LWP75" s="195"/>
      <c r="LWQ75" s="195"/>
      <c r="LWR75" s="195"/>
      <c r="LWS75" s="195"/>
      <c r="LWT75" s="195"/>
      <c r="LWU75" s="195"/>
      <c r="LWV75" s="195"/>
      <c r="LWW75" s="195"/>
      <c r="LWX75" s="195"/>
      <c r="LWY75" s="195"/>
      <c r="LWZ75" s="195"/>
      <c r="LXA75" s="195"/>
      <c r="LXB75" s="195"/>
      <c r="LXC75" s="195"/>
      <c r="LXD75" s="195"/>
      <c r="LXE75" s="195"/>
      <c r="LXF75" s="195"/>
      <c r="LXG75" s="195"/>
      <c r="LXH75" s="195"/>
      <c r="LXI75" s="195"/>
      <c r="LXJ75" s="195"/>
      <c r="LXK75" s="195"/>
      <c r="LXL75" s="195"/>
      <c r="LXM75" s="195"/>
      <c r="LXN75" s="195"/>
      <c r="LXO75" s="195"/>
      <c r="LXP75" s="195"/>
      <c r="LXQ75" s="195"/>
      <c r="LXR75" s="195"/>
      <c r="LXS75" s="195"/>
      <c r="LXT75" s="195"/>
      <c r="LXU75" s="195"/>
      <c r="LXV75" s="195"/>
      <c r="LXW75" s="195"/>
      <c r="LXX75" s="195"/>
      <c r="LXY75" s="195"/>
      <c r="LXZ75" s="195"/>
      <c r="LYA75" s="195"/>
      <c r="LYB75" s="195"/>
      <c r="LYC75" s="195"/>
      <c r="LYD75" s="195"/>
      <c r="LYE75" s="195"/>
      <c r="LYF75" s="195"/>
      <c r="LYG75" s="195"/>
      <c r="LYH75" s="195"/>
      <c r="LYI75" s="195"/>
      <c r="LYJ75" s="195"/>
      <c r="LYK75" s="195"/>
      <c r="LYL75" s="195"/>
      <c r="LYM75" s="195"/>
      <c r="LYN75" s="195"/>
      <c r="LYO75" s="195"/>
      <c r="LYP75" s="195"/>
      <c r="LYQ75" s="195"/>
      <c r="LYR75" s="195"/>
      <c r="LYS75" s="195"/>
      <c r="LYT75" s="195"/>
      <c r="LYU75" s="195"/>
      <c r="LYV75" s="195"/>
      <c r="LYW75" s="195"/>
      <c r="LYX75" s="195"/>
      <c r="LYY75" s="195"/>
      <c r="LYZ75" s="195"/>
      <c r="LZA75" s="195"/>
      <c r="LZB75" s="195"/>
      <c r="LZC75" s="195"/>
      <c r="LZD75" s="195"/>
      <c r="LZE75" s="195"/>
      <c r="LZF75" s="195"/>
      <c r="LZG75" s="195"/>
      <c r="LZH75" s="195"/>
      <c r="LZI75" s="195"/>
      <c r="LZJ75" s="195"/>
      <c r="LZK75" s="195"/>
      <c r="LZL75" s="195"/>
      <c r="LZM75" s="195"/>
      <c r="LZN75" s="195"/>
      <c r="LZO75" s="195"/>
      <c r="LZP75" s="195"/>
      <c r="LZQ75" s="195"/>
      <c r="LZR75" s="195"/>
      <c r="LZS75" s="195"/>
      <c r="LZT75" s="195"/>
      <c r="LZU75" s="195"/>
      <c r="LZV75" s="195"/>
      <c r="LZW75" s="195"/>
      <c r="LZX75" s="195"/>
      <c r="LZY75" s="195"/>
      <c r="LZZ75" s="195"/>
      <c r="MAA75" s="195"/>
      <c r="MAB75" s="195"/>
      <c r="MAC75" s="195"/>
      <c r="MAD75" s="195"/>
      <c r="MAE75" s="195"/>
      <c r="MAF75" s="195"/>
      <c r="MAG75" s="195"/>
      <c r="MAH75" s="195"/>
      <c r="MAI75" s="195"/>
      <c r="MAJ75" s="195"/>
      <c r="MAK75" s="195"/>
      <c r="MAL75" s="195"/>
      <c r="MAM75" s="195"/>
      <c r="MAN75" s="195"/>
      <c r="MAO75" s="195"/>
      <c r="MAP75" s="195"/>
      <c r="MAQ75" s="195"/>
      <c r="MAR75" s="195"/>
      <c r="MAS75" s="195"/>
      <c r="MAT75" s="195"/>
      <c r="MAU75" s="195"/>
      <c r="MAV75" s="195"/>
      <c r="MAW75" s="195"/>
      <c r="MAX75" s="195"/>
      <c r="MAY75" s="195"/>
      <c r="MAZ75" s="195"/>
      <c r="MBA75" s="195"/>
      <c r="MBB75" s="195"/>
      <c r="MBC75" s="195"/>
      <c r="MBD75" s="195"/>
      <c r="MBE75" s="195"/>
      <c r="MBF75" s="195"/>
      <c r="MBG75" s="195"/>
      <c r="MBH75" s="195"/>
      <c r="MBI75" s="195"/>
      <c r="MBJ75" s="195"/>
      <c r="MBK75" s="195"/>
      <c r="MBL75" s="195"/>
      <c r="MBM75" s="195"/>
      <c r="MBN75" s="195"/>
      <c r="MBO75" s="195"/>
      <c r="MBP75" s="195"/>
      <c r="MBQ75" s="195"/>
      <c r="MBR75" s="195"/>
      <c r="MBS75" s="195"/>
      <c r="MBT75" s="195"/>
      <c r="MBU75" s="195"/>
      <c r="MBV75" s="195"/>
      <c r="MBW75" s="195"/>
      <c r="MBX75" s="195"/>
      <c r="MBY75" s="195"/>
      <c r="MBZ75" s="195"/>
      <c r="MCA75" s="195"/>
      <c r="MCB75" s="195"/>
      <c r="MCC75" s="195"/>
      <c r="MCD75" s="195"/>
      <c r="MCE75" s="195"/>
      <c r="MCF75" s="195"/>
      <c r="MCG75" s="195"/>
      <c r="MCH75" s="195"/>
      <c r="MCI75" s="195"/>
      <c r="MCJ75" s="195"/>
      <c r="MCK75" s="195"/>
      <c r="MCL75" s="195"/>
      <c r="MCM75" s="195"/>
      <c r="MCN75" s="195"/>
      <c r="MCO75" s="195"/>
      <c r="MCP75" s="195"/>
      <c r="MCQ75" s="195"/>
      <c r="MCR75" s="195"/>
      <c r="MCS75" s="195"/>
      <c r="MCT75" s="195"/>
      <c r="MCU75" s="195"/>
      <c r="MCV75" s="195"/>
      <c r="MCW75" s="195"/>
      <c r="MCX75" s="195"/>
      <c r="MCY75" s="195"/>
      <c r="MCZ75" s="195"/>
      <c r="MDA75" s="195"/>
      <c r="MDB75" s="195"/>
      <c r="MDC75" s="195"/>
      <c r="MDD75" s="195"/>
      <c r="MDE75" s="195"/>
      <c r="MDF75" s="195"/>
      <c r="MDG75" s="195"/>
      <c r="MDH75" s="195"/>
      <c r="MDI75" s="195"/>
      <c r="MDJ75" s="195"/>
      <c r="MDK75" s="195"/>
      <c r="MDL75" s="195"/>
      <c r="MDM75" s="195"/>
      <c r="MDN75" s="195"/>
      <c r="MDO75" s="195"/>
      <c r="MDP75" s="195"/>
      <c r="MDQ75" s="195"/>
      <c r="MDR75" s="195"/>
      <c r="MDS75" s="195"/>
      <c r="MDT75" s="195"/>
      <c r="MDU75" s="195"/>
      <c r="MDV75" s="195"/>
      <c r="MDW75" s="195"/>
      <c r="MDX75" s="195"/>
      <c r="MDY75" s="195"/>
      <c r="MDZ75" s="195"/>
      <c r="MEA75" s="195"/>
      <c r="MEB75" s="195"/>
      <c r="MEC75" s="195"/>
      <c r="MED75" s="195"/>
      <c r="MEE75" s="195"/>
      <c r="MEF75" s="195"/>
      <c r="MEG75" s="195"/>
      <c r="MEH75" s="195"/>
      <c r="MEI75" s="195"/>
      <c r="MEJ75" s="195"/>
      <c r="MEK75" s="195"/>
      <c r="MEL75" s="195"/>
      <c r="MEM75" s="195"/>
      <c r="MEN75" s="195"/>
      <c r="MEO75" s="195"/>
      <c r="MEP75" s="195"/>
      <c r="MEQ75" s="195"/>
      <c r="MER75" s="195"/>
      <c r="MES75" s="195"/>
      <c r="MET75" s="195"/>
      <c r="MEU75" s="195"/>
      <c r="MEV75" s="195"/>
      <c r="MEW75" s="195"/>
      <c r="MEX75" s="195"/>
      <c r="MEY75" s="195"/>
      <c r="MEZ75" s="195"/>
      <c r="MFA75" s="195"/>
      <c r="MFB75" s="195"/>
      <c r="MFC75" s="195"/>
      <c r="MFD75" s="195"/>
      <c r="MFE75" s="195"/>
      <c r="MFF75" s="195"/>
      <c r="MFG75" s="195"/>
      <c r="MFH75" s="195"/>
      <c r="MFI75" s="195"/>
      <c r="MFJ75" s="195"/>
      <c r="MFK75" s="195"/>
      <c r="MFL75" s="195"/>
      <c r="MFM75" s="195"/>
      <c r="MFN75" s="195"/>
      <c r="MFO75" s="195"/>
      <c r="MFP75" s="195"/>
      <c r="MFQ75" s="195"/>
      <c r="MFR75" s="195"/>
      <c r="MFS75" s="195"/>
      <c r="MFT75" s="195"/>
      <c r="MFU75" s="195"/>
      <c r="MFV75" s="195"/>
      <c r="MFW75" s="195"/>
      <c r="MFX75" s="195"/>
      <c r="MFY75" s="195"/>
      <c r="MFZ75" s="195"/>
      <c r="MGA75" s="195"/>
      <c r="MGB75" s="195"/>
      <c r="MGC75" s="195"/>
      <c r="MGD75" s="195"/>
      <c r="MGE75" s="195"/>
      <c r="MGF75" s="195"/>
      <c r="MGG75" s="195"/>
      <c r="MGH75" s="195"/>
      <c r="MGI75" s="195"/>
      <c r="MGJ75" s="195"/>
      <c r="MGK75" s="195"/>
      <c r="MGL75" s="195"/>
      <c r="MGM75" s="195"/>
      <c r="MGN75" s="195"/>
      <c r="MGO75" s="195"/>
      <c r="MGP75" s="195"/>
      <c r="MGQ75" s="195"/>
      <c r="MGR75" s="195"/>
      <c r="MGS75" s="195"/>
      <c r="MGT75" s="195"/>
      <c r="MGU75" s="195"/>
      <c r="MGV75" s="195"/>
      <c r="MGW75" s="195"/>
      <c r="MGX75" s="195"/>
      <c r="MGY75" s="195"/>
      <c r="MGZ75" s="195"/>
      <c r="MHA75" s="195"/>
      <c r="MHB75" s="195"/>
      <c r="MHC75" s="195"/>
      <c r="MHD75" s="195"/>
      <c r="MHE75" s="195"/>
      <c r="MHF75" s="195"/>
      <c r="MHG75" s="195"/>
      <c r="MHH75" s="195"/>
      <c r="MHI75" s="195"/>
      <c r="MHJ75" s="195"/>
      <c r="MHK75" s="195"/>
      <c r="MHL75" s="195"/>
      <c r="MHM75" s="195"/>
      <c r="MHN75" s="195"/>
      <c r="MHO75" s="195"/>
      <c r="MHP75" s="195"/>
      <c r="MHQ75" s="195"/>
      <c r="MHR75" s="195"/>
      <c r="MHS75" s="195"/>
      <c r="MHT75" s="195"/>
      <c r="MHU75" s="195"/>
      <c r="MHV75" s="195"/>
      <c r="MHW75" s="195"/>
      <c r="MHX75" s="195"/>
      <c r="MHY75" s="195"/>
      <c r="MHZ75" s="195"/>
      <c r="MIA75" s="195"/>
      <c r="MIB75" s="195"/>
      <c r="MIC75" s="195"/>
      <c r="MID75" s="195"/>
      <c r="MIE75" s="195"/>
      <c r="MIF75" s="195"/>
      <c r="MIG75" s="195"/>
      <c r="MIH75" s="195"/>
      <c r="MII75" s="195"/>
      <c r="MIJ75" s="195"/>
      <c r="MIK75" s="195"/>
      <c r="MIL75" s="195"/>
      <c r="MIM75" s="195"/>
      <c r="MIN75" s="195"/>
      <c r="MIO75" s="195"/>
      <c r="MIP75" s="195"/>
      <c r="MIQ75" s="195"/>
      <c r="MIR75" s="195"/>
      <c r="MIS75" s="195"/>
      <c r="MIT75" s="195"/>
      <c r="MIU75" s="195"/>
      <c r="MIV75" s="195"/>
      <c r="MIW75" s="195"/>
      <c r="MIX75" s="195"/>
      <c r="MIY75" s="195"/>
      <c r="MIZ75" s="195"/>
      <c r="MJA75" s="195"/>
      <c r="MJB75" s="195"/>
      <c r="MJC75" s="195"/>
      <c r="MJD75" s="195"/>
      <c r="MJE75" s="195"/>
      <c r="MJF75" s="195"/>
      <c r="MJG75" s="195"/>
      <c r="MJH75" s="195"/>
      <c r="MJI75" s="195"/>
      <c r="MJJ75" s="195"/>
      <c r="MJK75" s="195"/>
      <c r="MJL75" s="195"/>
      <c r="MJM75" s="195"/>
      <c r="MJN75" s="195"/>
      <c r="MJO75" s="195"/>
      <c r="MJP75" s="195"/>
      <c r="MJQ75" s="195"/>
      <c r="MJR75" s="195"/>
      <c r="MJS75" s="195"/>
      <c r="MJT75" s="195"/>
      <c r="MJU75" s="195"/>
      <c r="MJV75" s="195"/>
      <c r="MJW75" s="195"/>
      <c r="MJX75" s="195"/>
      <c r="MJY75" s="195"/>
      <c r="MJZ75" s="195"/>
      <c r="MKA75" s="195"/>
      <c r="MKB75" s="195"/>
      <c r="MKC75" s="195"/>
      <c r="MKD75" s="195"/>
      <c r="MKE75" s="195"/>
      <c r="MKF75" s="195"/>
      <c r="MKG75" s="195"/>
      <c r="MKH75" s="195"/>
      <c r="MKI75" s="195"/>
      <c r="MKJ75" s="195"/>
      <c r="MKK75" s="195"/>
      <c r="MKL75" s="195"/>
      <c r="MKM75" s="195"/>
      <c r="MKN75" s="195"/>
      <c r="MKO75" s="195"/>
      <c r="MKP75" s="195"/>
      <c r="MKQ75" s="195"/>
      <c r="MKR75" s="195"/>
      <c r="MKS75" s="195"/>
      <c r="MKT75" s="195"/>
      <c r="MKU75" s="195"/>
      <c r="MKV75" s="195"/>
      <c r="MKW75" s="195"/>
      <c r="MKX75" s="195"/>
      <c r="MKY75" s="195"/>
      <c r="MKZ75" s="195"/>
      <c r="MLA75" s="195"/>
      <c r="MLB75" s="195"/>
      <c r="MLC75" s="195"/>
      <c r="MLD75" s="195"/>
      <c r="MLE75" s="195"/>
      <c r="MLF75" s="195"/>
      <c r="MLG75" s="195"/>
      <c r="MLH75" s="195"/>
      <c r="MLI75" s="195"/>
      <c r="MLJ75" s="195"/>
      <c r="MLK75" s="195"/>
      <c r="MLL75" s="195"/>
      <c r="MLM75" s="195"/>
      <c r="MLN75" s="195"/>
      <c r="MLO75" s="195"/>
      <c r="MLP75" s="195"/>
      <c r="MLQ75" s="195"/>
      <c r="MLR75" s="195"/>
      <c r="MLS75" s="195"/>
      <c r="MLT75" s="195"/>
      <c r="MLU75" s="195"/>
      <c r="MLV75" s="195"/>
      <c r="MLW75" s="195"/>
      <c r="MLX75" s="195"/>
      <c r="MLY75" s="195"/>
      <c r="MLZ75" s="195"/>
      <c r="MMA75" s="195"/>
      <c r="MMB75" s="195"/>
      <c r="MMC75" s="195"/>
      <c r="MMD75" s="195"/>
      <c r="MME75" s="195"/>
      <c r="MMF75" s="195"/>
      <c r="MMG75" s="195"/>
      <c r="MMH75" s="195"/>
      <c r="MMI75" s="195"/>
      <c r="MMJ75" s="195"/>
      <c r="MMK75" s="195"/>
      <c r="MML75" s="195"/>
      <c r="MMM75" s="195"/>
      <c r="MMN75" s="195"/>
      <c r="MMO75" s="195"/>
      <c r="MMP75" s="195"/>
      <c r="MMQ75" s="195"/>
      <c r="MMR75" s="195"/>
      <c r="MMS75" s="195"/>
      <c r="MMT75" s="195"/>
      <c r="MMU75" s="195"/>
      <c r="MMV75" s="195"/>
      <c r="MMW75" s="195"/>
      <c r="MMX75" s="195"/>
      <c r="MMY75" s="195"/>
      <c r="MMZ75" s="195"/>
      <c r="MNA75" s="195"/>
      <c r="MNB75" s="195"/>
      <c r="MNC75" s="195"/>
      <c r="MND75" s="195"/>
      <c r="MNE75" s="195"/>
      <c r="MNF75" s="195"/>
      <c r="MNG75" s="195"/>
      <c r="MNH75" s="195"/>
      <c r="MNI75" s="195"/>
      <c r="MNJ75" s="195"/>
      <c r="MNK75" s="195"/>
      <c r="MNL75" s="195"/>
      <c r="MNM75" s="195"/>
      <c r="MNN75" s="195"/>
      <c r="MNO75" s="195"/>
      <c r="MNP75" s="195"/>
      <c r="MNQ75" s="195"/>
      <c r="MNR75" s="195"/>
      <c r="MNS75" s="195"/>
      <c r="MNT75" s="195"/>
      <c r="MNU75" s="195"/>
      <c r="MNV75" s="195"/>
      <c r="MNW75" s="195"/>
      <c r="MNX75" s="195"/>
      <c r="MNY75" s="195"/>
      <c r="MNZ75" s="195"/>
      <c r="MOA75" s="195"/>
      <c r="MOB75" s="195"/>
      <c r="MOC75" s="195"/>
      <c r="MOD75" s="195"/>
      <c r="MOE75" s="195"/>
      <c r="MOF75" s="195"/>
      <c r="MOG75" s="195"/>
      <c r="MOH75" s="195"/>
      <c r="MOI75" s="195"/>
      <c r="MOJ75" s="195"/>
      <c r="MOK75" s="195"/>
      <c r="MOL75" s="195"/>
      <c r="MOM75" s="195"/>
      <c r="MON75" s="195"/>
      <c r="MOO75" s="195"/>
      <c r="MOP75" s="195"/>
      <c r="MOQ75" s="195"/>
      <c r="MOR75" s="195"/>
      <c r="MOS75" s="195"/>
      <c r="MOT75" s="195"/>
      <c r="MOU75" s="195"/>
      <c r="MOV75" s="195"/>
      <c r="MOW75" s="195"/>
      <c r="MOX75" s="195"/>
      <c r="MOY75" s="195"/>
      <c r="MOZ75" s="195"/>
      <c r="MPA75" s="195"/>
      <c r="MPB75" s="195"/>
      <c r="MPC75" s="195"/>
      <c r="MPD75" s="195"/>
      <c r="MPE75" s="195"/>
      <c r="MPF75" s="195"/>
      <c r="MPG75" s="195"/>
      <c r="MPH75" s="195"/>
      <c r="MPI75" s="195"/>
      <c r="MPJ75" s="195"/>
      <c r="MPK75" s="195"/>
      <c r="MPL75" s="195"/>
      <c r="MPM75" s="195"/>
      <c r="MPN75" s="195"/>
      <c r="MPO75" s="195"/>
      <c r="MPP75" s="195"/>
      <c r="MPQ75" s="195"/>
      <c r="MPR75" s="195"/>
      <c r="MPS75" s="195"/>
      <c r="MPT75" s="195"/>
      <c r="MPU75" s="195"/>
      <c r="MPV75" s="195"/>
      <c r="MPW75" s="195"/>
      <c r="MPX75" s="195"/>
      <c r="MPY75" s="195"/>
      <c r="MPZ75" s="195"/>
      <c r="MQA75" s="195"/>
      <c r="MQB75" s="195"/>
      <c r="MQC75" s="195"/>
      <c r="MQD75" s="195"/>
      <c r="MQE75" s="195"/>
      <c r="MQF75" s="195"/>
      <c r="MQG75" s="195"/>
      <c r="MQH75" s="195"/>
      <c r="MQI75" s="195"/>
      <c r="MQJ75" s="195"/>
      <c r="MQK75" s="195"/>
      <c r="MQL75" s="195"/>
      <c r="MQM75" s="195"/>
      <c r="MQN75" s="195"/>
      <c r="MQO75" s="195"/>
      <c r="MQP75" s="195"/>
      <c r="MQQ75" s="195"/>
      <c r="MQR75" s="195"/>
      <c r="MQS75" s="195"/>
      <c r="MQT75" s="195"/>
      <c r="MQU75" s="195"/>
      <c r="MQV75" s="195"/>
      <c r="MQW75" s="195"/>
      <c r="MQX75" s="195"/>
      <c r="MQY75" s="195"/>
      <c r="MQZ75" s="195"/>
      <c r="MRA75" s="195"/>
      <c r="MRB75" s="195"/>
      <c r="MRC75" s="195"/>
      <c r="MRD75" s="195"/>
      <c r="MRE75" s="195"/>
      <c r="MRF75" s="195"/>
      <c r="MRG75" s="195"/>
      <c r="MRH75" s="195"/>
      <c r="MRI75" s="195"/>
      <c r="MRJ75" s="195"/>
      <c r="MRK75" s="195"/>
      <c r="MRL75" s="195"/>
      <c r="MRM75" s="195"/>
      <c r="MRN75" s="195"/>
      <c r="MRO75" s="195"/>
      <c r="MRP75" s="195"/>
      <c r="MRQ75" s="195"/>
      <c r="MRR75" s="195"/>
      <c r="MRS75" s="195"/>
      <c r="MRT75" s="195"/>
      <c r="MRU75" s="195"/>
      <c r="MRV75" s="195"/>
      <c r="MRW75" s="195"/>
      <c r="MRX75" s="195"/>
      <c r="MRY75" s="195"/>
      <c r="MRZ75" s="195"/>
      <c r="MSA75" s="195"/>
      <c r="MSB75" s="195"/>
      <c r="MSC75" s="195"/>
      <c r="MSD75" s="195"/>
      <c r="MSE75" s="195"/>
      <c r="MSF75" s="195"/>
      <c r="MSG75" s="195"/>
      <c r="MSH75" s="195"/>
      <c r="MSI75" s="195"/>
      <c r="MSJ75" s="195"/>
      <c r="MSK75" s="195"/>
      <c r="MSL75" s="195"/>
      <c r="MSM75" s="195"/>
      <c r="MSN75" s="195"/>
      <c r="MSO75" s="195"/>
      <c r="MSP75" s="195"/>
      <c r="MSQ75" s="195"/>
      <c r="MSR75" s="195"/>
      <c r="MSS75" s="195"/>
      <c r="MST75" s="195"/>
      <c r="MSU75" s="195"/>
      <c r="MSV75" s="195"/>
      <c r="MSW75" s="195"/>
      <c r="MSX75" s="195"/>
      <c r="MSY75" s="195"/>
      <c r="MSZ75" s="195"/>
      <c r="MTA75" s="195"/>
      <c r="MTB75" s="195"/>
      <c r="MTC75" s="195"/>
      <c r="MTD75" s="195"/>
      <c r="MTE75" s="195"/>
      <c r="MTF75" s="195"/>
      <c r="MTG75" s="195"/>
      <c r="MTH75" s="195"/>
      <c r="MTI75" s="195"/>
      <c r="MTJ75" s="195"/>
      <c r="MTK75" s="195"/>
      <c r="MTL75" s="195"/>
      <c r="MTM75" s="195"/>
      <c r="MTN75" s="195"/>
      <c r="MTO75" s="195"/>
      <c r="MTP75" s="195"/>
      <c r="MTQ75" s="195"/>
      <c r="MTR75" s="195"/>
      <c r="MTS75" s="195"/>
      <c r="MTT75" s="195"/>
      <c r="MTU75" s="195"/>
      <c r="MTV75" s="195"/>
      <c r="MTW75" s="195"/>
      <c r="MTX75" s="195"/>
      <c r="MTY75" s="195"/>
      <c r="MTZ75" s="195"/>
      <c r="MUA75" s="195"/>
      <c r="MUB75" s="195"/>
      <c r="MUC75" s="195"/>
      <c r="MUD75" s="195"/>
      <c r="MUE75" s="195"/>
      <c r="MUF75" s="195"/>
      <c r="MUG75" s="195"/>
      <c r="MUH75" s="195"/>
      <c r="MUI75" s="195"/>
      <c r="MUJ75" s="195"/>
      <c r="MUK75" s="195"/>
      <c r="MUL75" s="195"/>
      <c r="MUM75" s="195"/>
      <c r="MUN75" s="195"/>
      <c r="MUO75" s="195"/>
      <c r="MUP75" s="195"/>
      <c r="MUQ75" s="195"/>
      <c r="MUR75" s="195"/>
      <c r="MUS75" s="195"/>
      <c r="MUT75" s="195"/>
      <c r="MUU75" s="195"/>
      <c r="MUV75" s="195"/>
      <c r="MUW75" s="195"/>
      <c r="MUX75" s="195"/>
      <c r="MUY75" s="195"/>
      <c r="MUZ75" s="195"/>
      <c r="MVA75" s="195"/>
      <c r="MVB75" s="195"/>
      <c r="MVC75" s="195"/>
      <c r="MVD75" s="195"/>
      <c r="MVE75" s="195"/>
      <c r="MVF75" s="195"/>
      <c r="MVG75" s="195"/>
      <c r="MVH75" s="195"/>
      <c r="MVI75" s="195"/>
      <c r="MVJ75" s="195"/>
      <c r="MVK75" s="195"/>
      <c r="MVL75" s="195"/>
      <c r="MVM75" s="195"/>
      <c r="MVN75" s="195"/>
      <c r="MVO75" s="195"/>
      <c r="MVP75" s="195"/>
      <c r="MVQ75" s="195"/>
      <c r="MVR75" s="195"/>
      <c r="MVS75" s="195"/>
      <c r="MVT75" s="195"/>
      <c r="MVU75" s="195"/>
      <c r="MVV75" s="195"/>
      <c r="MVW75" s="195"/>
      <c r="MVX75" s="195"/>
      <c r="MVY75" s="195"/>
      <c r="MVZ75" s="195"/>
      <c r="MWA75" s="195"/>
      <c r="MWB75" s="195"/>
      <c r="MWC75" s="195"/>
      <c r="MWD75" s="195"/>
      <c r="MWE75" s="195"/>
      <c r="MWF75" s="195"/>
      <c r="MWG75" s="195"/>
      <c r="MWH75" s="195"/>
      <c r="MWI75" s="195"/>
      <c r="MWJ75" s="195"/>
      <c r="MWK75" s="195"/>
      <c r="MWL75" s="195"/>
      <c r="MWM75" s="195"/>
      <c r="MWN75" s="195"/>
      <c r="MWO75" s="195"/>
      <c r="MWP75" s="195"/>
      <c r="MWQ75" s="195"/>
      <c r="MWR75" s="195"/>
      <c r="MWS75" s="195"/>
      <c r="MWT75" s="195"/>
      <c r="MWU75" s="195"/>
      <c r="MWV75" s="195"/>
      <c r="MWW75" s="195"/>
      <c r="MWX75" s="195"/>
      <c r="MWY75" s="195"/>
      <c r="MWZ75" s="195"/>
      <c r="MXA75" s="195"/>
      <c r="MXB75" s="195"/>
      <c r="MXC75" s="195"/>
      <c r="MXD75" s="195"/>
      <c r="MXE75" s="195"/>
      <c r="MXF75" s="195"/>
      <c r="MXG75" s="195"/>
      <c r="MXH75" s="195"/>
      <c r="MXI75" s="195"/>
      <c r="MXJ75" s="195"/>
      <c r="MXK75" s="195"/>
      <c r="MXL75" s="195"/>
      <c r="MXM75" s="195"/>
      <c r="MXN75" s="195"/>
      <c r="MXO75" s="195"/>
      <c r="MXP75" s="195"/>
      <c r="MXQ75" s="195"/>
      <c r="MXR75" s="195"/>
      <c r="MXS75" s="195"/>
      <c r="MXT75" s="195"/>
      <c r="MXU75" s="195"/>
      <c r="MXV75" s="195"/>
      <c r="MXW75" s="195"/>
      <c r="MXX75" s="195"/>
      <c r="MXY75" s="195"/>
      <c r="MXZ75" s="195"/>
      <c r="MYA75" s="195"/>
      <c r="MYB75" s="195"/>
      <c r="MYC75" s="195"/>
      <c r="MYD75" s="195"/>
      <c r="MYE75" s="195"/>
      <c r="MYF75" s="195"/>
      <c r="MYG75" s="195"/>
      <c r="MYH75" s="195"/>
      <c r="MYI75" s="195"/>
      <c r="MYJ75" s="195"/>
      <c r="MYK75" s="195"/>
      <c r="MYL75" s="195"/>
      <c r="MYM75" s="195"/>
      <c r="MYN75" s="195"/>
      <c r="MYO75" s="195"/>
      <c r="MYP75" s="195"/>
      <c r="MYQ75" s="195"/>
      <c r="MYR75" s="195"/>
      <c r="MYS75" s="195"/>
      <c r="MYT75" s="195"/>
      <c r="MYU75" s="195"/>
      <c r="MYV75" s="195"/>
      <c r="MYW75" s="195"/>
      <c r="MYX75" s="195"/>
      <c r="MYY75" s="195"/>
      <c r="MYZ75" s="195"/>
      <c r="MZA75" s="195"/>
      <c r="MZB75" s="195"/>
      <c r="MZC75" s="195"/>
      <c r="MZD75" s="195"/>
      <c r="MZE75" s="195"/>
      <c r="MZF75" s="195"/>
      <c r="MZG75" s="195"/>
      <c r="MZH75" s="195"/>
      <c r="MZI75" s="195"/>
      <c r="MZJ75" s="195"/>
      <c r="MZK75" s="195"/>
      <c r="MZL75" s="195"/>
      <c r="MZM75" s="195"/>
      <c r="MZN75" s="195"/>
      <c r="MZO75" s="195"/>
      <c r="MZP75" s="195"/>
      <c r="MZQ75" s="195"/>
      <c r="MZR75" s="195"/>
      <c r="MZS75" s="195"/>
      <c r="MZT75" s="195"/>
      <c r="MZU75" s="195"/>
      <c r="MZV75" s="195"/>
      <c r="MZW75" s="195"/>
      <c r="MZX75" s="195"/>
      <c r="MZY75" s="195"/>
      <c r="MZZ75" s="195"/>
      <c r="NAA75" s="195"/>
      <c r="NAB75" s="195"/>
      <c r="NAC75" s="195"/>
      <c r="NAD75" s="195"/>
      <c r="NAE75" s="195"/>
      <c r="NAF75" s="195"/>
      <c r="NAG75" s="195"/>
      <c r="NAH75" s="195"/>
      <c r="NAI75" s="195"/>
      <c r="NAJ75" s="195"/>
      <c r="NAK75" s="195"/>
      <c r="NAL75" s="195"/>
      <c r="NAM75" s="195"/>
      <c r="NAN75" s="195"/>
      <c r="NAO75" s="195"/>
      <c r="NAP75" s="195"/>
      <c r="NAQ75" s="195"/>
      <c r="NAR75" s="195"/>
      <c r="NAS75" s="195"/>
      <c r="NAT75" s="195"/>
      <c r="NAU75" s="195"/>
      <c r="NAV75" s="195"/>
      <c r="NAW75" s="195"/>
      <c r="NAX75" s="195"/>
      <c r="NAY75" s="195"/>
      <c r="NAZ75" s="195"/>
      <c r="NBA75" s="195"/>
      <c r="NBB75" s="195"/>
      <c r="NBC75" s="195"/>
      <c r="NBD75" s="195"/>
      <c r="NBE75" s="195"/>
      <c r="NBF75" s="195"/>
      <c r="NBG75" s="195"/>
      <c r="NBH75" s="195"/>
      <c r="NBI75" s="195"/>
      <c r="NBJ75" s="195"/>
      <c r="NBK75" s="195"/>
      <c r="NBL75" s="195"/>
      <c r="NBM75" s="195"/>
      <c r="NBN75" s="195"/>
      <c r="NBO75" s="195"/>
      <c r="NBP75" s="195"/>
      <c r="NBQ75" s="195"/>
      <c r="NBR75" s="195"/>
      <c r="NBS75" s="195"/>
      <c r="NBT75" s="195"/>
      <c r="NBU75" s="195"/>
      <c r="NBV75" s="195"/>
      <c r="NBW75" s="195"/>
      <c r="NBX75" s="195"/>
      <c r="NBY75" s="195"/>
      <c r="NBZ75" s="195"/>
      <c r="NCA75" s="195"/>
      <c r="NCB75" s="195"/>
      <c r="NCC75" s="195"/>
      <c r="NCD75" s="195"/>
      <c r="NCE75" s="195"/>
      <c r="NCF75" s="195"/>
      <c r="NCG75" s="195"/>
      <c r="NCH75" s="195"/>
      <c r="NCI75" s="195"/>
      <c r="NCJ75" s="195"/>
      <c r="NCK75" s="195"/>
      <c r="NCL75" s="195"/>
      <c r="NCM75" s="195"/>
      <c r="NCN75" s="195"/>
      <c r="NCO75" s="195"/>
      <c r="NCP75" s="195"/>
      <c r="NCQ75" s="195"/>
      <c r="NCR75" s="195"/>
      <c r="NCS75" s="195"/>
      <c r="NCT75" s="195"/>
      <c r="NCU75" s="195"/>
      <c r="NCV75" s="195"/>
      <c r="NCW75" s="195"/>
      <c r="NCX75" s="195"/>
      <c r="NCY75" s="195"/>
      <c r="NCZ75" s="195"/>
      <c r="NDA75" s="195"/>
      <c r="NDB75" s="195"/>
      <c r="NDC75" s="195"/>
      <c r="NDD75" s="195"/>
      <c r="NDE75" s="195"/>
      <c r="NDF75" s="195"/>
      <c r="NDG75" s="195"/>
      <c r="NDH75" s="195"/>
      <c r="NDI75" s="195"/>
      <c r="NDJ75" s="195"/>
      <c r="NDK75" s="195"/>
      <c r="NDL75" s="195"/>
      <c r="NDM75" s="195"/>
      <c r="NDN75" s="195"/>
      <c r="NDO75" s="195"/>
      <c r="NDP75" s="195"/>
      <c r="NDQ75" s="195"/>
      <c r="NDR75" s="195"/>
      <c r="NDS75" s="195"/>
      <c r="NDT75" s="195"/>
      <c r="NDU75" s="195"/>
      <c r="NDV75" s="195"/>
      <c r="NDW75" s="195"/>
      <c r="NDX75" s="195"/>
      <c r="NDY75" s="195"/>
      <c r="NDZ75" s="195"/>
      <c r="NEA75" s="195"/>
      <c r="NEB75" s="195"/>
      <c r="NEC75" s="195"/>
      <c r="NED75" s="195"/>
      <c r="NEE75" s="195"/>
      <c r="NEF75" s="195"/>
      <c r="NEG75" s="195"/>
      <c r="NEH75" s="195"/>
      <c r="NEI75" s="195"/>
      <c r="NEJ75" s="195"/>
      <c r="NEK75" s="195"/>
      <c r="NEL75" s="195"/>
      <c r="NEM75" s="195"/>
      <c r="NEN75" s="195"/>
      <c r="NEO75" s="195"/>
      <c r="NEP75" s="195"/>
      <c r="NEQ75" s="195"/>
      <c r="NER75" s="195"/>
      <c r="NES75" s="195"/>
      <c r="NET75" s="195"/>
      <c r="NEU75" s="195"/>
      <c r="NEV75" s="195"/>
      <c r="NEW75" s="195"/>
      <c r="NEX75" s="195"/>
      <c r="NEY75" s="195"/>
      <c r="NEZ75" s="195"/>
      <c r="NFA75" s="195"/>
      <c r="NFB75" s="195"/>
      <c r="NFC75" s="195"/>
      <c r="NFD75" s="195"/>
      <c r="NFE75" s="195"/>
      <c r="NFF75" s="195"/>
      <c r="NFG75" s="195"/>
      <c r="NFH75" s="195"/>
      <c r="NFI75" s="195"/>
      <c r="NFJ75" s="195"/>
      <c r="NFK75" s="195"/>
      <c r="NFL75" s="195"/>
      <c r="NFM75" s="195"/>
      <c r="NFN75" s="195"/>
      <c r="NFO75" s="195"/>
      <c r="NFP75" s="195"/>
      <c r="NFQ75" s="195"/>
      <c r="NFR75" s="195"/>
      <c r="NFS75" s="195"/>
      <c r="NFT75" s="195"/>
      <c r="NFU75" s="195"/>
      <c r="NFV75" s="195"/>
      <c r="NFW75" s="195"/>
      <c r="NFX75" s="195"/>
      <c r="NFY75" s="195"/>
      <c r="NFZ75" s="195"/>
      <c r="NGA75" s="195"/>
      <c r="NGB75" s="195"/>
      <c r="NGC75" s="195"/>
      <c r="NGD75" s="195"/>
      <c r="NGE75" s="195"/>
      <c r="NGF75" s="195"/>
      <c r="NGG75" s="195"/>
      <c r="NGH75" s="195"/>
      <c r="NGI75" s="195"/>
      <c r="NGJ75" s="195"/>
      <c r="NGK75" s="195"/>
      <c r="NGL75" s="195"/>
      <c r="NGM75" s="195"/>
      <c r="NGN75" s="195"/>
      <c r="NGO75" s="195"/>
      <c r="NGP75" s="195"/>
      <c r="NGQ75" s="195"/>
      <c r="NGR75" s="195"/>
      <c r="NGS75" s="195"/>
      <c r="NGT75" s="195"/>
      <c r="NGU75" s="195"/>
      <c r="NGV75" s="195"/>
      <c r="NGW75" s="195"/>
      <c r="NGX75" s="195"/>
      <c r="NGY75" s="195"/>
      <c r="NGZ75" s="195"/>
      <c r="NHA75" s="195"/>
      <c r="NHB75" s="195"/>
      <c r="NHC75" s="195"/>
      <c r="NHD75" s="195"/>
      <c r="NHE75" s="195"/>
      <c r="NHF75" s="195"/>
      <c r="NHG75" s="195"/>
      <c r="NHH75" s="195"/>
      <c r="NHI75" s="195"/>
      <c r="NHJ75" s="195"/>
      <c r="NHK75" s="195"/>
      <c r="NHL75" s="195"/>
      <c r="NHM75" s="195"/>
      <c r="NHN75" s="195"/>
      <c r="NHO75" s="195"/>
      <c r="NHP75" s="195"/>
      <c r="NHQ75" s="195"/>
      <c r="NHR75" s="195"/>
      <c r="NHS75" s="195"/>
      <c r="NHT75" s="195"/>
      <c r="NHU75" s="195"/>
      <c r="NHV75" s="195"/>
      <c r="NHW75" s="195"/>
      <c r="NHX75" s="195"/>
      <c r="NHY75" s="195"/>
      <c r="NHZ75" s="195"/>
      <c r="NIA75" s="195"/>
      <c r="NIB75" s="195"/>
      <c r="NIC75" s="195"/>
      <c r="NID75" s="195"/>
      <c r="NIE75" s="195"/>
      <c r="NIF75" s="195"/>
      <c r="NIG75" s="195"/>
      <c r="NIH75" s="195"/>
      <c r="NII75" s="195"/>
      <c r="NIJ75" s="195"/>
      <c r="NIK75" s="195"/>
      <c r="NIL75" s="195"/>
      <c r="NIM75" s="195"/>
      <c r="NIN75" s="195"/>
      <c r="NIO75" s="195"/>
      <c r="NIP75" s="195"/>
      <c r="NIQ75" s="195"/>
      <c r="NIR75" s="195"/>
      <c r="NIS75" s="195"/>
      <c r="NIT75" s="195"/>
      <c r="NIU75" s="195"/>
      <c r="NIV75" s="195"/>
      <c r="NIW75" s="195"/>
      <c r="NIX75" s="195"/>
      <c r="NIY75" s="195"/>
      <c r="NIZ75" s="195"/>
      <c r="NJA75" s="195"/>
      <c r="NJB75" s="195"/>
      <c r="NJC75" s="195"/>
      <c r="NJD75" s="195"/>
      <c r="NJE75" s="195"/>
      <c r="NJF75" s="195"/>
      <c r="NJG75" s="195"/>
      <c r="NJH75" s="195"/>
      <c r="NJI75" s="195"/>
      <c r="NJJ75" s="195"/>
      <c r="NJK75" s="195"/>
      <c r="NJL75" s="195"/>
      <c r="NJM75" s="195"/>
      <c r="NJN75" s="195"/>
      <c r="NJO75" s="195"/>
      <c r="NJP75" s="195"/>
      <c r="NJQ75" s="195"/>
      <c r="NJR75" s="195"/>
      <c r="NJS75" s="195"/>
      <c r="NJT75" s="195"/>
      <c r="NJU75" s="195"/>
      <c r="NJV75" s="195"/>
      <c r="NJW75" s="195"/>
      <c r="NJX75" s="195"/>
      <c r="NJY75" s="195"/>
      <c r="NJZ75" s="195"/>
      <c r="NKA75" s="195"/>
      <c r="NKB75" s="195"/>
      <c r="NKC75" s="195"/>
      <c r="NKD75" s="195"/>
      <c r="NKE75" s="195"/>
      <c r="NKF75" s="195"/>
      <c r="NKG75" s="195"/>
      <c r="NKH75" s="195"/>
      <c r="NKI75" s="195"/>
      <c r="NKJ75" s="195"/>
      <c r="NKK75" s="195"/>
      <c r="NKL75" s="195"/>
      <c r="NKM75" s="195"/>
      <c r="NKN75" s="195"/>
      <c r="NKO75" s="195"/>
      <c r="NKP75" s="195"/>
      <c r="NKQ75" s="195"/>
      <c r="NKR75" s="195"/>
      <c r="NKS75" s="195"/>
      <c r="NKT75" s="195"/>
      <c r="NKU75" s="195"/>
      <c r="NKV75" s="195"/>
      <c r="NKW75" s="195"/>
      <c r="NKX75" s="195"/>
      <c r="NKY75" s="195"/>
      <c r="NKZ75" s="195"/>
      <c r="NLA75" s="195"/>
      <c r="NLB75" s="195"/>
      <c r="NLC75" s="195"/>
      <c r="NLD75" s="195"/>
      <c r="NLE75" s="195"/>
      <c r="NLF75" s="195"/>
      <c r="NLG75" s="195"/>
      <c r="NLH75" s="195"/>
      <c r="NLI75" s="195"/>
      <c r="NLJ75" s="195"/>
      <c r="NLK75" s="195"/>
      <c r="NLL75" s="195"/>
      <c r="NLM75" s="195"/>
      <c r="NLN75" s="195"/>
      <c r="NLO75" s="195"/>
      <c r="NLP75" s="195"/>
      <c r="NLQ75" s="195"/>
      <c r="NLR75" s="195"/>
      <c r="NLS75" s="195"/>
      <c r="NLT75" s="195"/>
      <c r="NLU75" s="195"/>
      <c r="NLV75" s="195"/>
      <c r="NLW75" s="195"/>
      <c r="NLX75" s="195"/>
      <c r="NLY75" s="195"/>
      <c r="NLZ75" s="195"/>
      <c r="NMA75" s="195"/>
      <c r="NMB75" s="195"/>
      <c r="NMC75" s="195"/>
      <c r="NMD75" s="195"/>
      <c r="NME75" s="195"/>
      <c r="NMF75" s="195"/>
      <c r="NMG75" s="195"/>
      <c r="NMH75" s="195"/>
      <c r="NMI75" s="195"/>
      <c r="NMJ75" s="195"/>
      <c r="NMK75" s="195"/>
      <c r="NML75" s="195"/>
      <c r="NMM75" s="195"/>
      <c r="NMN75" s="195"/>
      <c r="NMO75" s="195"/>
      <c r="NMP75" s="195"/>
      <c r="NMQ75" s="195"/>
      <c r="NMR75" s="195"/>
      <c r="NMS75" s="195"/>
      <c r="NMT75" s="195"/>
      <c r="NMU75" s="195"/>
      <c r="NMV75" s="195"/>
      <c r="NMW75" s="195"/>
      <c r="NMX75" s="195"/>
      <c r="NMY75" s="195"/>
      <c r="NMZ75" s="195"/>
      <c r="NNA75" s="195"/>
      <c r="NNB75" s="195"/>
      <c r="NNC75" s="195"/>
      <c r="NND75" s="195"/>
      <c r="NNE75" s="195"/>
      <c r="NNF75" s="195"/>
      <c r="NNG75" s="195"/>
      <c r="NNH75" s="195"/>
      <c r="NNI75" s="195"/>
      <c r="NNJ75" s="195"/>
      <c r="NNK75" s="195"/>
      <c r="NNL75" s="195"/>
      <c r="NNM75" s="195"/>
      <c r="NNN75" s="195"/>
      <c r="NNO75" s="195"/>
      <c r="NNP75" s="195"/>
      <c r="NNQ75" s="195"/>
      <c r="NNR75" s="195"/>
      <c r="NNS75" s="195"/>
      <c r="NNT75" s="195"/>
      <c r="NNU75" s="195"/>
      <c r="NNV75" s="195"/>
      <c r="NNW75" s="195"/>
      <c r="NNX75" s="195"/>
      <c r="NNY75" s="195"/>
      <c r="NNZ75" s="195"/>
      <c r="NOA75" s="195"/>
      <c r="NOB75" s="195"/>
      <c r="NOC75" s="195"/>
      <c r="NOD75" s="195"/>
      <c r="NOE75" s="195"/>
      <c r="NOF75" s="195"/>
      <c r="NOG75" s="195"/>
      <c r="NOH75" s="195"/>
      <c r="NOI75" s="195"/>
      <c r="NOJ75" s="195"/>
      <c r="NOK75" s="195"/>
      <c r="NOL75" s="195"/>
      <c r="NOM75" s="195"/>
      <c r="NON75" s="195"/>
      <c r="NOO75" s="195"/>
      <c r="NOP75" s="195"/>
      <c r="NOQ75" s="195"/>
      <c r="NOR75" s="195"/>
      <c r="NOS75" s="195"/>
      <c r="NOT75" s="195"/>
      <c r="NOU75" s="195"/>
      <c r="NOV75" s="195"/>
      <c r="NOW75" s="195"/>
      <c r="NOX75" s="195"/>
      <c r="NOY75" s="195"/>
      <c r="NOZ75" s="195"/>
      <c r="NPA75" s="195"/>
      <c r="NPB75" s="195"/>
      <c r="NPC75" s="195"/>
      <c r="NPD75" s="195"/>
      <c r="NPE75" s="195"/>
      <c r="NPF75" s="195"/>
      <c r="NPG75" s="195"/>
      <c r="NPH75" s="195"/>
      <c r="NPI75" s="195"/>
      <c r="NPJ75" s="195"/>
      <c r="NPK75" s="195"/>
      <c r="NPL75" s="195"/>
      <c r="NPM75" s="195"/>
      <c r="NPN75" s="195"/>
      <c r="NPO75" s="195"/>
      <c r="NPP75" s="195"/>
      <c r="NPQ75" s="195"/>
      <c r="NPR75" s="195"/>
      <c r="NPS75" s="195"/>
      <c r="NPT75" s="195"/>
      <c r="NPU75" s="195"/>
      <c r="NPV75" s="195"/>
      <c r="NPW75" s="195"/>
      <c r="NPX75" s="195"/>
      <c r="NPY75" s="195"/>
      <c r="NPZ75" s="195"/>
      <c r="NQA75" s="195"/>
      <c r="NQB75" s="195"/>
      <c r="NQC75" s="195"/>
      <c r="NQD75" s="195"/>
      <c r="NQE75" s="195"/>
      <c r="NQF75" s="195"/>
      <c r="NQG75" s="195"/>
      <c r="NQH75" s="195"/>
      <c r="NQI75" s="195"/>
      <c r="NQJ75" s="195"/>
      <c r="NQK75" s="195"/>
      <c r="NQL75" s="195"/>
      <c r="NQM75" s="195"/>
      <c r="NQN75" s="195"/>
      <c r="NQO75" s="195"/>
      <c r="NQP75" s="195"/>
      <c r="NQQ75" s="195"/>
      <c r="NQR75" s="195"/>
      <c r="NQS75" s="195"/>
      <c r="NQT75" s="195"/>
      <c r="NQU75" s="195"/>
      <c r="NQV75" s="195"/>
      <c r="NQW75" s="195"/>
      <c r="NQX75" s="195"/>
      <c r="NQY75" s="195"/>
      <c r="NQZ75" s="195"/>
      <c r="NRA75" s="195"/>
      <c r="NRB75" s="195"/>
      <c r="NRC75" s="195"/>
      <c r="NRD75" s="195"/>
      <c r="NRE75" s="195"/>
      <c r="NRF75" s="195"/>
      <c r="NRG75" s="195"/>
      <c r="NRH75" s="195"/>
      <c r="NRI75" s="195"/>
      <c r="NRJ75" s="195"/>
      <c r="NRK75" s="195"/>
      <c r="NRL75" s="195"/>
      <c r="NRM75" s="195"/>
      <c r="NRN75" s="195"/>
      <c r="NRO75" s="195"/>
      <c r="NRP75" s="195"/>
      <c r="NRQ75" s="195"/>
      <c r="NRR75" s="195"/>
      <c r="NRS75" s="195"/>
      <c r="NRT75" s="195"/>
      <c r="NRU75" s="195"/>
      <c r="NRV75" s="195"/>
      <c r="NRW75" s="195"/>
      <c r="NRX75" s="195"/>
      <c r="NRY75" s="195"/>
      <c r="NRZ75" s="195"/>
      <c r="NSA75" s="195"/>
      <c r="NSB75" s="195"/>
      <c r="NSC75" s="195"/>
      <c r="NSD75" s="195"/>
      <c r="NSE75" s="195"/>
      <c r="NSF75" s="195"/>
      <c r="NSG75" s="195"/>
      <c r="NSH75" s="195"/>
      <c r="NSI75" s="195"/>
      <c r="NSJ75" s="195"/>
      <c r="NSK75" s="195"/>
      <c r="NSL75" s="195"/>
      <c r="NSM75" s="195"/>
      <c r="NSN75" s="195"/>
      <c r="NSO75" s="195"/>
      <c r="NSP75" s="195"/>
      <c r="NSQ75" s="195"/>
      <c r="NSR75" s="195"/>
      <c r="NSS75" s="195"/>
      <c r="NST75" s="195"/>
      <c r="NSU75" s="195"/>
      <c r="NSV75" s="195"/>
      <c r="NSW75" s="195"/>
      <c r="NSX75" s="195"/>
      <c r="NSY75" s="195"/>
      <c r="NSZ75" s="195"/>
      <c r="NTA75" s="195"/>
      <c r="NTB75" s="195"/>
      <c r="NTC75" s="195"/>
      <c r="NTD75" s="195"/>
      <c r="NTE75" s="195"/>
      <c r="NTF75" s="195"/>
      <c r="NTG75" s="195"/>
      <c r="NTH75" s="195"/>
      <c r="NTI75" s="195"/>
      <c r="NTJ75" s="195"/>
      <c r="NTK75" s="195"/>
      <c r="NTL75" s="195"/>
      <c r="NTM75" s="195"/>
      <c r="NTN75" s="195"/>
      <c r="NTO75" s="195"/>
      <c r="NTP75" s="195"/>
      <c r="NTQ75" s="195"/>
      <c r="NTR75" s="195"/>
      <c r="NTS75" s="195"/>
      <c r="NTT75" s="195"/>
      <c r="NTU75" s="195"/>
      <c r="NTV75" s="195"/>
      <c r="NTW75" s="195"/>
      <c r="NTX75" s="195"/>
      <c r="NTY75" s="195"/>
      <c r="NTZ75" s="195"/>
      <c r="NUA75" s="195"/>
      <c r="NUB75" s="195"/>
      <c r="NUC75" s="195"/>
      <c r="NUD75" s="195"/>
      <c r="NUE75" s="195"/>
      <c r="NUF75" s="195"/>
      <c r="NUG75" s="195"/>
      <c r="NUH75" s="195"/>
      <c r="NUI75" s="195"/>
      <c r="NUJ75" s="195"/>
      <c r="NUK75" s="195"/>
      <c r="NUL75" s="195"/>
      <c r="NUM75" s="195"/>
      <c r="NUN75" s="195"/>
      <c r="NUO75" s="195"/>
      <c r="NUP75" s="195"/>
      <c r="NUQ75" s="195"/>
      <c r="NUR75" s="195"/>
      <c r="NUS75" s="195"/>
      <c r="NUT75" s="195"/>
      <c r="NUU75" s="195"/>
      <c r="NUV75" s="195"/>
      <c r="NUW75" s="195"/>
      <c r="NUX75" s="195"/>
      <c r="NUY75" s="195"/>
      <c r="NUZ75" s="195"/>
      <c r="NVA75" s="195"/>
      <c r="NVB75" s="195"/>
      <c r="NVC75" s="195"/>
      <c r="NVD75" s="195"/>
      <c r="NVE75" s="195"/>
      <c r="NVF75" s="195"/>
      <c r="NVG75" s="195"/>
      <c r="NVH75" s="195"/>
      <c r="NVI75" s="195"/>
      <c r="NVJ75" s="195"/>
      <c r="NVK75" s="195"/>
      <c r="NVL75" s="195"/>
      <c r="NVM75" s="195"/>
      <c r="NVN75" s="195"/>
      <c r="NVO75" s="195"/>
      <c r="NVP75" s="195"/>
      <c r="NVQ75" s="195"/>
      <c r="NVR75" s="195"/>
      <c r="NVS75" s="195"/>
      <c r="NVT75" s="195"/>
      <c r="NVU75" s="195"/>
      <c r="NVV75" s="195"/>
      <c r="NVW75" s="195"/>
      <c r="NVX75" s="195"/>
      <c r="NVY75" s="195"/>
      <c r="NVZ75" s="195"/>
      <c r="NWA75" s="195"/>
      <c r="NWB75" s="195"/>
      <c r="NWC75" s="195"/>
      <c r="NWD75" s="195"/>
      <c r="NWE75" s="195"/>
      <c r="NWF75" s="195"/>
      <c r="NWG75" s="195"/>
      <c r="NWH75" s="195"/>
      <c r="NWI75" s="195"/>
      <c r="NWJ75" s="195"/>
      <c r="NWK75" s="195"/>
      <c r="NWL75" s="195"/>
      <c r="NWM75" s="195"/>
      <c r="NWN75" s="195"/>
      <c r="NWO75" s="195"/>
      <c r="NWP75" s="195"/>
      <c r="NWQ75" s="195"/>
      <c r="NWR75" s="195"/>
      <c r="NWS75" s="195"/>
      <c r="NWT75" s="195"/>
      <c r="NWU75" s="195"/>
      <c r="NWV75" s="195"/>
      <c r="NWW75" s="195"/>
      <c r="NWX75" s="195"/>
      <c r="NWY75" s="195"/>
      <c r="NWZ75" s="195"/>
      <c r="NXA75" s="195"/>
      <c r="NXB75" s="195"/>
      <c r="NXC75" s="195"/>
      <c r="NXD75" s="195"/>
      <c r="NXE75" s="195"/>
      <c r="NXF75" s="195"/>
      <c r="NXG75" s="195"/>
      <c r="NXH75" s="195"/>
      <c r="NXI75" s="195"/>
      <c r="NXJ75" s="195"/>
      <c r="NXK75" s="195"/>
      <c r="NXL75" s="195"/>
      <c r="NXM75" s="195"/>
      <c r="NXN75" s="195"/>
      <c r="NXO75" s="195"/>
      <c r="NXP75" s="195"/>
      <c r="NXQ75" s="195"/>
      <c r="NXR75" s="195"/>
      <c r="NXS75" s="195"/>
      <c r="NXT75" s="195"/>
      <c r="NXU75" s="195"/>
      <c r="NXV75" s="195"/>
      <c r="NXW75" s="195"/>
      <c r="NXX75" s="195"/>
      <c r="NXY75" s="195"/>
      <c r="NXZ75" s="195"/>
      <c r="NYA75" s="195"/>
      <c r="NYB75" s="195"/>
      <c r="NYC75" s="195"/>
      <c r="NYD75" s="195"/>
      <c r="NYE75" s="195"/>
      <c r="NYF75" s="195"/>
      <c r="NYG75" s="195"/>
      <c r="NYH75" s="195"/>
      <c r="NYI75" s="195"/>
      <c r="NYJ75" s="195"/>
      <c r="NYK75" s="195"/>
      <c r="NYL75" s="195"/>
      <c r="NYM75" s="195"/>
      <c r="NYN75" s="195"/>
      <c r="NYO75" s="195"/>
      <c r="NYP75" s="195"/>
      <c r="NYQ75" s="195"/>
      <c r="NYR75" s="195"/>
      <c r="NYS75" s="195"/>
      <c r="NYT75" s="195"/>
      <c r="NYU75" s="195"/>
      <c r="NYV75" s="195"/>
      <c r="NYW75" s="195"/>
      <c r="NYX75" s="195"/>
      <c r="NYY75" s="195"/>
      <c r="NYZ75" s="195"/>
      <c r="NZA75" s="195"/>
      <c r="NZB75" s="195"/>
      <c r="NZC75" s="195"/>
      <c r="NZD75" s="195"/>
      <c r="NZE75" s="195"/>
      <c r="NZF75" s="195"/>
      <c r="NZG75" s="195"/>
      <c r="NZH75" s="195"/>
      <c r="NZI75" s="195"/>
      <c r="NZJ75" s="195"/>
      <c r="NZK75" s="195"/>
      <c r="NZL75" s="195"/>
      <c r="NZM75" s="195"/>
      <c r="NZN75" s="195"/>
      <c r="NZO75" s="195"/>
      <c r="NZP75" s="195"/>
      <c r="NZQ75" s="195"/>
      <c r="NZR75" s="195"/>
      <c r="NZS75" s="195"/>
      <c r="NZT75" s="195"/>
      <c r="NZU75" s="195"/>
      <c r="NZV75" s="195"/>
      <c r="NZW75" s="195"/>
      <c r="NZX75" s="195"/>
      <c r="NZY75" s="195"/>
      <c r="NZZ75" s="195"/>
      <c r="OAA75" s="195"/>
      <c r="OAB75" s="195"/>
      <c r="OAC75" s="195"/>
      <c r="OAD75" s="195"/>
      <c r="OAE75" s="195"/>
      <c r="OAF75" s="195"/>
      <c r="OAG75" s="195"/>
      <c r="OAH75" s="195"/>
      <c r="OAI75" s="195"/>
      <c r="OAJ75" s="195"/>
      <c r="OAK75" s="195"/>
      <c r="OAL75" s="195"/>
      <c r="OAM75" s="195"/>
      <c r="OAN75" s="195"/>
      <c r="OAO75" s="195"/>
      <c r="OAP75" s="195"/>
      <c r="OAQ75" s="195"/>
      <c r="OAR75" s="195"/>
      <c r="OAS75" s="195"/>
      <c r="OAT75" s="195"/>
      <c r="OAU75" s="195"/>
      <c r="OAV75" s="195"/>
      <c r="OAW75" s="195"/>
      <c r="OAX75" s="195"/>
      <c r="OAY75" s="195"/>
      <c r="OAZ75" s="195"/>
      <c r="OBA75" s="195"/>
      <c r="OBB75" s="195"/>
      <c r="OBC75" s="195"/>
      <c r="OBD75" s="195"/>
      <c r="OBE75" s="195"/>
      <c r="OBF75" s="195"/>
      <c r="OBG75" s="195"/>
      <c r="OBH75" s="195"/>
      <c r="OBI75" s="195"/>
      <c r="OBJ75" s="195"/>
      <c r="OBK75" s="195"/>
      <c r="OBL75" s="195"/>
      <c r="OBM75" s="195"/>
      <c r="OBN75" s="195"/>
      <c r="OBO75" s="195"/>
      <c r="OBP75" s="195"/>
      <c r="OBQ75" s="195"/>
      <c r="OBR75" s="195"/>
      <c r="OBS75" s="195"/>
      <c r="OBT75" s="195"/>
      <c r="OBU75" s="195"/>
      <c r="OBV75" s="195"/>
      <c r="OBW75" s="195"/>
      <c r="OBX75" s="195"/>
      <c r="OBY75" s="195"/>
      <c r="OBZ75" s="195"/>
      <c r="OCA75" s="195"/>
      <c r="OCB75" s="195"/>
      <c r="OCC75" s="195"/>
      <c r="OCD75" s="195"/>
      <c r="OCE75" s="195"/>
      <c r="OCF75" s="195"/>
      <c r="OCG75" s="195"/>
      <c r="OCH75" s="195"/>
      <c r="OCI75" s="195"/>
      <c r="OCJ75" s="195"/>
      <c r="OCK75" s="195"/>
      <c r="OCL75" s="195"/>
      <c r="OCM75" s="195"/>
      <c r="OCN75" s="195"/>
      <c r="OCO75" s="195"/>
      <c r="OCP75" s="195"/>
      <c r="OCQ75" s="195"/>
      <c r="OCR75" s="195"/>
      <c r="OCS75" s="195"/>
      <c r="OCT75" s="195"/>
      <c r="OCU75" s="195"/>
      <c r="OCV75" s="195"/>
      <c r="OCW75" s="195"/>
      <c r="OCX75" s="195"/>
      <c r="OCY75" s="195"/>
      <c r="OCZ75" s="195"/>
      <c r="ODA75" s="195"/>
      <c r="ODB75" s="195"/>
      <c r="ODC75" s="195"/>
      <c r="ODD75" s="195"/>
      <c r="ODE75" s="195"/>
      <c r="ODF75" s="195"/>
      <c r="ODG75" s="195"/>
      <c r="ODH75" s="195"/>
      <c r="ODI75" s="195"/>
      <c r="ODJ75" s="195"/>
      <c r="ODK75" s="195"/>
      <c r="ODL75" s="195"/>
      <c r="ODM75" s="195"/>
      <c r="ODN75" s="195"/>
      <c r="ODO75" s="195"/>
      <c r="ODP75" s="195"/>
      <c r="ODQ75" s="195"/>
      <c r="ODR75" s="195"/>
      <c r="ODS75" s="195"/>
      <c r="ODT75" s="195"/>
      <c r="ODU75" s="195"/>
      <c r="ODV75" s="195"/>
      <c r="ODW75" s="195"/>
      <c r="ODX75" s="195"/>
      <c r="ODY75" s="195"/>
      <c r="ODZ75" s="195"/>
      <c r="OEA75" s="195"/>
      <c r="OEB75" s="195"/>
      <c r="OEC75" s="195"/>
      <c r="OED75" s="195"/>
      <c r="OEE75" s="195"/>
      <c r="OEF75" s="195"/>
      <c r="OEG75" s="195"/>
      <c r="OEH75" s="195"/>
      <c r="OEI75" s="195"/>
      <c r="OEJ75" s="195"/>
      <c r="OEK75" s="195"/>
      <c r="OEL75" s="195"/>
      <c r="OEM75" s="195"/>
      <c r="OEN75" s="195"/>
      <c r="OEO75" s="195"/>
      <c r="OEP75" s="195"/>
      <c r="OEQ75" s="195"/>
      <c r="OER75" s="195"/>
      <c r="OES75" s="195"/>
      <c r="OET75" s="195"/>
      <c r="OEU75" s="195"/>
      <c r="OEV75" s="195"/>
      <c r="OEW75" s="195"/>
      <c r="OEX75" s="195"/>
      <c r="OEY75" s="195"/>
      <c r="OEZ75" s="195"/>
      <c r="OFA75" s="195"/>
      <c r="OFB75" s="195"/>
      <c r="OFC75" s="195"/>
      <c r="OFD75" s="195"/>
      <c r="OFE75" s="195"/>
      <c r="OFF75" s="195"/>
      <c r="OFG75" s="195"/>
      <c r="OFH75" s="195"/>
      <c r="OFI75" s="195"/>
      <c r="OFJ75" s="195"/>
      <c r="OFK75" s="195"/>
      <c r="OFL75" s="195"/>
      <c r="OFM75" s="195"/>
      <c r="OFN75" s="195"/>
      <c r="OFO75" s="195"/>
      <c r="OFP75" s="195"/>
      <c r="OFQ75" s="195"/>
      <c r="OFR75" s="195"/>
      <c r="OFS75" s="195"/>
      <c r="OFT75" s="195"/>
      <c r="OFU75" s="195"/>
      <c r="OFV75" s="195"/>
      <c r="OFW75" s="195"/>
      <c r="OFX75" s="195"/>
      <c r="OFY75" s="195"/>
      <c r="OFZ75" s="195"/>
      <c r="OGA75" s="195"/>
      <c r="OGB75" s="195"/>
      <c r="OGC75" s="195"/>
      <c r="OGD75" s="195"/>
      <c r="OGE75" s="195"/>
      <c r="OGF75" s="195"/>
      <c r="OGG75" s="195"/>
      <c r="OGH75" s="195"/>
      <c r="OGI75" s="195"/>
      <c r="OGJ75" s="195"/>
      <c r="OGK75" s="195"/>
      <c r="OGL75" s="195"/>
      <c r="OGM75" s="195"/>
      <c r="OGN75" s="195"/>
      <c r="OGO75" s="195"/>
      <c r="OGP75" s="195"/>
      <c r="OGQ75" s="195"/>
      <c r="OGR75" s="195"/>
      <c r="OGS75" s="195"/>
      <c r="OGT75" s="195"/>
      <c r="OGU75" s="195"/>
      <c r="OGV75" s="195"/>
      <c r="OGW75" s="195"/>
      <c r="OGX75" s="195"/>
      <c r="OGY75" s="195"/>
      <c r="OGZ75" s="195"/>
      <c r="OHA75" s="195"/>
      <c r="OHB75" s="195"/>
      <c r="OHC75" s="195"/>
      <c r="OHD75" s="195"/>
      <c r="OHE75" s="195"/>
      <c r="OHF75" s="195"/>
      <c r="OHG75" s="195"/>
      <c r="OHH75" s="195"/>
      <c r="OHI75" s="195"/>
      <c r="OHJ75" s="195"/>
      <c r="OHK75" s="195"/>
      <c r="OHL75" s="195"/>
      <c r="OHM75" s="195"/>
      <c r="OHN75" s="195"/>
      <c r="OHO75" s="195"/>
      <c r="OHP75" s="195"/>
      <c r="OHQ75" s="195"/>
      <c r="OHR75" s="195"/>
      <c r="OHS75" s="195"/>
      <c r="OHT75" s="195"/>
      <c r="OHU75" s="195"/>
      <c r="OHV75" s="195"/>
      <c r="OHW75" s="195"/>
      <c r="OHX75" s="195"/>
      <c r="OHY75" s="195"/>
      <c r="OHZ75" s="195"/>
      <c r="OIA75" s="195"/>
      <c r="OIB75" s="195"/>
      <c r="OIC75" s="195"/>
      <c r="OID75" s="195"/>
      <c r="OIE75" s="195"/>
      <c r="OIF75" s="195"/>
      <c r="OIG75" s="195"/>
      <c r="OIH75" s="195"/>
      <c r="OII75" s="195"/>
      <c r="OIJ75" s="195"/>
      <c r="OIK75" s="195"/>
      <c r="OIL75" s="195"/>
      <c r="OIM75" s="195"/>
      <c r="OIN75" s="195"/>
      <c r="OIO75" s="195"/>
      <c r="OIP75" s="195"/>
      <c r="OIQ75" s="195"/>
      <c r="OIR75" s="195"/>
      <c r="OIS75" s="195"/>
      <c r="OIT75" s="195"/>
      <c r="OIU75" s="195"/>
      <c r="OIV75" s="195"/>
      <c r="OIW75" s="195"/>
      <c r="OIX75" s="195"/>
      <c r="OIY75" s="195"/>
      <c r="OIZ75" s="195"/>
      <c r="OJA75" s="195"/>
      <c r="OJB75" s="195"/>
      <c r="OJC75" s="195"/>
      <c r="OJD75" s="195"/>
      <c r="OJE75" s="195"/>
      <c r="OJF75" s="195"/>
      <c r="OJG75" s="195"/>
      <c r="OJH75" s="195"/>
      <c r="OJI75" s="195"/>
      <c r="OJJ75" s="195"/>
      <c r="OJK75" s="195"/>
      <c r="OJL75" s="195"/>
      <c r="OJM75" s="195"/>
      <c r="OJN75" s="195"/>
      <c r="OJO75" s="195"/>
      <c r="OJP75" s="195"/>
      <c r="OJQ75" s="195"/>
      <c r="OJR75" s="195"/>
      <c r="OJS75" s="195"/>
      <c r="OJT75" s="195"/>
      <c r="OJU75" s="195"/>
      <c r="OJV75" s="195"/>
      <c r="OJW75" s="195"/>
      <c r="OJX75" s="195"/>
      <c r="OJY75" s="195"/>
      <c r="OJZ75" s="195"/>
      <c r="OKA75" s="195"/>
      <c r="OKB75" s="195"/>
      <c r="OKC75" s="195"/>
      <c r="OKD75" s="195"/>
      <c r="OKE75" s="195"/>
      <c r="OKF75" s="195"/>
      <c r="OKG75" s="195"/>
      <c r="OKH75" s="195"/>
      <c r="OKI75" s="195"/>
      <c r="OKJ75" s="195"/>
      <c r="OKK75" s="195"/>
      <c r="OKL75" s="195"/>
      <c r="OKM75" s="195"/>
      <c r="OKN75" s="195"/>
      <c r="OKO75" s="195"/>
      <c r="OKP75" s="195"/>
      <c r="OKQ75" s="195"/>
      <c r="OKR75" s="195"/>
      <c r="OKS75" s="195"/>
      <c r="OKT75" s="195"/>
      <c r="OKU75" s="195"/>
      <c r="OKV75" s="195"/>
      <c r="OKW75" s="195"/>
      <c r="OKX75" s="195"/>
      <c r="OKY75" s="195"/>
      <c r="OKZ75" s="195"/>
      <c r="OLA75" s="195"/>
      <c r="OLB75" s="195"/>
      <c r="OLC75" s="195"/>
      <c r="OLD75" s="195"/>
      <c r="OLE75" s="195"/>
      <c r="OLF75" s="195"/>
      <c r="OLG75" s="195"/>
      <c r="OLH75" s="195"/>
      <c r="OLI75" s="195"/>
      <c r="OLJ75" s="195"/>
      <c r="OLK75" s="195"/>
      <c r="OLL75" s="195"/>
      <c r="OLM75" s="195"/>
      <c r="OLN75" s="195"/>
      <c r="OLO75" s="195"/>
      <c r="OLP75" s="195"/>
      <c r="OLQ75" s="195"/>
      <c r="OLR75" s="195"/>
      <c r="OLS75" s="195"/>
      <c r="OLT75" s="195"/>
      <c r="OLU75" s="195"/>
      <c r="OLV75" s="195"/>
      <c r="OLW75" s="195"/>
      <c r="OLX75" s="195"/>
      <c r="OLY75" s="195"/>
      <c r="OLZ75" s="195"/>
      <c r="OMA75" s="195"/>
      <c r="OMB75" s="195"/>
      <c r="OMC75" s="195"/>
      <c r="OMD75" s="195"/>
      <c r="OME75" s="195"/>
      <c r="OMF75" s="195"/>
      <c r="OMG75" s="195"/>
      <c r="OMH75" s="195"/>
      <c r="OMI75" s="195"/>
      <c r="OMJ75" s="195"/>
      <c r="OMK75" s="195"/>
      <c r="OML75" s="195"/>
      <c r="OMM75" s="195"/>
      <c r="OMN75" s="195"/>
      <c r="OMO75" s="195"/>
      <c r="OMP75" s="195"/>
      <c r="OMQ75" s="195"/>
      <c r="OMR75" s="195"/>
      <c r="OMS75" s="195"/>
      <c r="OMT75" s="195"/>
      <c r="OMU75" s="195"/>
      <c r="OMV75" s="195"/>
      <c r="OMW75" s="195"/>
      <c r="OMX75" s="195"/>
      <c r="OMY75" s="195"/>
      <c r="OMZ75" s="195"/>
      <c r="ONA75" s="195"/>
      <c r="ONB75" s="195"/>
      <c r="ONC75" s="195"/>
      <c r="OND75" s="195"/>
      <c r="ONE75" s="195"/>
      <c r="ONF75" s="195"/>
      <c r="ONG75" s="195"/>
      <c r="ONH75" s="195"/>
      <c r="ONI75" s="195"/>
      <c r="ONJ75" s="195"/>
      <c r="ONK75" s="195"/>
      <c r="ONL75" s="195"/>
      <c r="ONM75" s="195"/>
      <c r="ONN75" s="195"/>
      <c r="ONO75" s="195"/>
      <c r="ONP75" s="195"/>
      <c r="ONQ75" s="195"/>
      <c r="ONR75" s="195"/>
      <c r="ONS75" s="195"/>
      <c r="ONT75" s="195"/>
      <c r="ONU75" s="195"/>
      <c r="ONV75" s="195"/>
      <c r="ONW75" s="195"/>
      <c r="ONX75" s="195"/>
      <c r="ONY75" s="195"/>
      <c r="ONZ75" s="195"/>
      <c r="OOA75" s="195"/>
      <c r="OOB75" s="195"/>
      <c r="OOC75" s="195"/>
      <c r="OOD75" s="195"/>
      <c r="OOE75" s="195"/>
      <c r="OOF75" s="195"/>
      <c r="OOG75" s="195"/>
      <c r="OOH75" s="195"/>
      <c r="OOI75" s="195"/>
      <c r="OOJ75" s="195"/>
      <c r="OOK75" s="195"/>
      <c r="OOL75" s="195"/>
      <c r="OOM75" s="195"/>
      <c r="OON75" s="195"/>
      <c r="OOO75" s="195"/>
      <c r="OOP75" s="195"/>
      <c r="OOQ75" s="195"/>
      <c r="OOR75" s="195"/>
      <c r="OOS75" s="195"/>
      <c r="OOT75" s="195"/>
      <c r="OOU75" s="195"/>
      <c r="OOV75" s="195"/>
      <c r="OOW75" s="195"/>
      <c r="OOX75" s="195"/>
      <c r="OOY75" s="195"/>
      <c r="OOZ75" s="195"/>
      <c r="OPA75" s="195"/>
      <c r="OPB75" s="195"/>
      <c r="OPC75" s="195"/>
      <c r="OPD75" s="195"/>
      <c r="OPE75" s="195"/>
      <c r="OPF75" s="195"/>
      <c r="OPG75" s="195"/>
      <c r="OPH75" s="195"/>
      <c r="OPI75" s="195"/>
      <c r="OPJ75" s="195"/>
      <c r="OPK75" s="195"/>
      <c r="OPL75" s="195"/>
      <c r="OPM75" s="195"/>
      <c r="OPN75" s="195"/>
      <c r="OPO75" s="195"/>
      <c r="OPP75" s="195"/>
      <c r="OPQ75" s="195"/>
      <c r="OPR75" s="195"/>
      <c r="OPS75" s="195"/>
      <c r="OPT75" s="195"/>
      <c r="OPU75" s="195"/>
      <c r="OPV75" s="195"/>
      <c r="OPW75" s="195"/>
      <c r="OPX75" s="195"/>
      <c r="OPY75" s="195"/>
      <c r="OPZ75" s="195"/>
      <c r="OQA75" s="195"/>
      <c r="OQB75" s="195"/>
      <c r="OQC75" s="195"/>
      <c r="OQD75" s="195"/>
      <c r="OQE75" s="195"/>
      <c r="OQF75" s="195"/>
      <c r="OQG75" s="195"/>
      <c r="OQH75" s="195"/>
      <c r="OQI75" s="195"/>
      <c r="OQJ75" s="195"/>
      <c r="OQK75" s="195"/>
      <c r="OQL75" s="195"/>
      <c r="OQM75" s="195"/>
      <c r="OQN75" s="195"/>
      <c r="OQO75" s="195"/>
      <c r="OQP75" s="195"/>
      <c r="OQQ75" s="195"/>
      <c r="OQR75" s="195"/>
      <c r="OQS75" s="195"/>
      <c r="OQT75" s="195"/>
      <c r="OQU75" s="195"/>
      <c r="OQV75" s="195"/>
      <c r="OQW75" s="195"/>
      <c r="OQX75" s="195"/>
      <c r="OQY75" s="195"/>
      <c r="OQZ75" s="195"/>
      <c r="ORA75" s="195"/>
      <c r="ORB75" s="195"/>
      <c r="ORC75" s="195"/>
      <c r="ORD75" s="195"/>
      <c r="ORE75" s="195"/>
      <c r="ORF75" s="195"/>
      <c r="ORG75" s="195"/>
      <c r="ORH75" s="195"/>
      <c r="ORI75" s="195"/>
      <c r="ORJ75" s="195"/>
      <c r="ORK75" s="195"/>
      <c r="ORL75" s="195"/>
      <c r="ORM75" s="195"/>
      <c r="ORN75" s="195"/>
      <c r="ORO75" s="195"/>
      <c r="ORP75" s="195"/>
      <c r="ORQ75" s="195"/>
      <c r="ORR75" s="195"/>
      <c r="ORS75" s="195"/>
      <c r="ORT75" s="195"/>
      <c r="ORU75" s="195"/>
      <c r="ORV75" s="195"/>
      <c r="ORW75" s="195"/>
      <c r="ORX75" s="195"/>
      <c r="ORY75" s="195"/>
      <c r="ORZ75" s="195"/>
      <c r="OSA75" s="195"/>
      <c r="OSB75" s="195"/>
      <c r="OSC75" s="195"/>
      <c r="OSD75" s="195"/>
      <c r="OSE75" s="195"/>
      <c r="OSF75" s="195"/>
      <c r="OSG75" s="195"/>
      <c r="OSH75" s="195"/>
      <c r="OSI75" s="195"/>
      <c r="OSJ75" s="195"/>
      <c r="OSK75" s="195"/>
      <c r="OSL75" s="195"/>
      <c r="OSM75" s="195"/>
      <c r="OSN75" s="195"/>
      <c r="OSO75" s="195"/>
      <c r="OSP75" s="195"/>
      <c r="OSQ75" s="195"/>
      <c r="OSR75" s="195"/>
      <c r="OSS75" s="195"/>
      <c r="OST75" s="195"/>
      <c r="OSU75" s="195"/>
      <c r="OSV75" s="195"/>
      <c r="OSW75" s="195"/>
      <c r="OSX75" s="195"/>
      <c r="OSY75" s="195"/>
      <c r="OSZ75" s="195"/>
      <c r="OTA75" s="195"/>
      <c r="OTB75" s="195"/>
      <c r="OTC75" s="195"/>
      <c r="OTD75" s="195"/>
      <c r="OTE75" s="195"/>
      <c r="OTF75" s="195"/>
      <c r="OTG75" s="195"/>
      <c r="OTH75" s="195"/>
      <c r="OTI75" s="195"/>
      <c r="OTJ75" s="195"/>
      <c r="OTK75" s="195"/>
      <c r="OTL75" s="195"/>
      <c r="OTM75" s="195"/>
      <c r="OTN75" s="195"/>
      <c r="OTO75" s="195"/>
      <c r="OTP75" s="195"/>
      <c r="OTQ75" s="195"/>
      <c r="OTR75" s="195"/>
      <c r="OTS75" s="195"/>
      <c r="OTT75" s="195"/>
      <c r="OTU75" s="195"/>
      <c r="OTV75" s="195"/>
      <c r="OTW75" s="195"/>
      <c r="OTX75" s="195"/>
      <c r="OTY75" s="195"/>
      <c r="OTZ75" s="195"/>
      <c r="OUA75" s="195"/>
      <c r="OUB75" s="195"/>
      <c r="OUC75" s="195"/>
      <c r="OUD75" s="195"/>
      <c r="OUE75" s="195"/>
      <c r="OUF75" s="195"/>
      <c r="OUG75" s="195"/>
      <c r="OUH75" s="195"/>
      <c r="OUI75" s="195"/>
      <c r="OUJ75" s="195"/>
      <c r="OUK75" s="195"/>
      <c r="OUL75" s="195"/>
      <c r="OUM75" s="195"/>
      <c r="OUN75" s="195"/>
      <c r="OUO75" s="195"/>
      <c r="OUP75" s="195"/>
      <c r="OUQ75" s="195"/>
      <c r="OUR75" s="195"/>
      <c r="OUS75" s="195"/>
      <c r="OUT75" s="195"/>
      <c r="OUU75" s="195"/>
      <c r="OUV75" s="195"/>
      <c r="OUW75" s="195"/>
      <c r="OUX75" s="195"/>
      <c r="OUY75" s="195"/>
      <c r="OUZ75" s="195"/>
      <c r="OVA75" s="195"/>
      <c r="OVB75" s="195"/>
      <c r="OVC75" s="195"/>
      <c r="OVD75" s="195"/>
      <c r="OVE75" s="195"/>
      <c r="OVF75" s="195"/>
      <c r="OVG75" s="195"/>
      <c r="OVH75" s="195"/>
      <c r="OVI75" s="195"/>
      <c r="OVJ75" s="195"/>
      <c r="OVK75" s="195"/>
      <c r="OVL75" s="195"/>
      <c r="OVM75" s="195"/>
      <c r="OVN75" s="195"/>
      <c r="OVO75" s="195"/>
      <c r="OVP75" s="195"/>
      <c r="OVQ75" s="195"/>
      <c r="OVR75" s="195"/>
      <c r="OVS75" s="195"/>
      <c r="OVT75" s="195"/>
      <c r="OVU75" s="195"/>
      <c r="OVV75" s="195"/>
      <c r="OVW75" s="195"/>
      <c r="OVX75" s="195"/>
      <c r="OVY75" s="195"/>
      <c r="OVZ75" s="195"/>
      <c r="OWA75" s="195"/>
      <c r="OWB75" s="195"/>
      <c r="OWC75" s="195"/>
      <c r="OWD75" s="195"/>
      <c r="OWE75" s="195"/>
      <c r="OWF75" s="195"/>
      <c r="OWG75" s="195"/>
      <c r="OWH75" s="195"/>
      <c r="OWI75" s="195"/>
      <c r="OWJ75" s="195"/>
      <c r="OWK75" s="195"/>
      <c r="OWL75" s="195"/>
      <c r="OWM75" s="195"/>
      <c r="OWN75" s="195"/>
      <c r="OWO75" s="195"/>
      <c r="OWP75" s="195"/>
      <c r="OWQ75" s="195"/>
      <c r="OWR75" s="195"/>
      <c r="OWS75" s="195"/>
      <c r="OWT75" s="195"/>
      <c r="OWU75" s="195"/>
      <c r="OWV75" s="195"/>
      <c r="OWW75" s="195"/>
      <c r="OWX75" s="195"/>
      <c r="OWY75" s="195"/>
      <c r="OWZ75" s="195"/>
      <c r="OXA75" s="195"/>
      <c r="OXB75" s="195"/>
      <c r="OXC75" s="195"/>
      <c r="OXD75" s="195"/>
      <c r="OXE75" s="195"/>
      <c r="OXF75" s="195"/>
      <c r="OXG75" s="195"/>
      <c r="OXH75" s="195"/>
      <c r="OXI75" s="195"/>
      <c r="OXJ75" s="195"/>
      <c r="OXK75" s="195"/>
      <c r="OXL75" s="195"/>
      <c r="OXM75" s="195"/>
      <c r="OXN75" s="195"/>
      <c r="OXO75" s="195"/>
      <c r="OXP75" s="195"/>
      <c r="OXQ75" s="195"/>
      <c r="OXR75" s="195"/>
      <c r="OXS75" s="195"/>
      <c r="OXT75" s="195"/>
      <c r="OXU75" s="195"/>
      <c r="OXV75" s="195"/>
      <c r="OXW75" s="195"/>
      <c r="OXX75" s="195"/>
      <c r="OXY75" s="195"/>
      <c r="OXZ75" s="195"/>
      <c r="OYA75" s="195"/>
      <c r="OYB75" s="195"/>
      <c r="OYC75" s="195"/>
      <c r="OYD75" s="195"/>
      <c r="OYE75" s="195"/>
      <c r="OYF75" s="195"/>
      <c r="OYG75" s="195"/>
      <c r="OYH75" s="195"/>
      <c r="OYI75" s="195"/>
      <c r="OYJ75" s="195"/>
      <c r="OYK75" s="195"/>
      <c r="OYL75" s="195"/>
      <c r="OYM75" s="195"/>
      <c r="OYN75" s="195"/>
      <c r="OYO75" s="195"/>
      <c r="OYP75" s="195"/>
      <c r="OYQ75" s="195"/>
      <c r="OYR75" s="195"/>
      <c r="OYS75" s="195"/>
      <c r="OYT75" s="195"/>
      <c r="OYU75" s="195"/>
      <c r="OYV75" s="195"/>
      <c r="OYW75" s="195"/>
      <c r="OYX75" s="195"/>
      <c r="OYY75" s="195"/>
      <c r="OYZ75" s="195"/>
      <c r="OZA75" s="195"/>
      <c r="OZB75" s="195"/>
      <c r="OZC75" s="195"/>
      <c r="OZD75" s="195"/>
      <c r="OZE75" s="195"/>
      <c r="OZF75" s="195"/>
      <c r="OZG75" s="195"/>
      <c r="OZH75" s="195"/>
      <c r="OZI75" s="195"/>
      <c r="OZJ75" s="195"/>
      <c r="OZK75" s="195"/>
      <c r="OZL75" s="195"/>
      <c r="OZM75" s="195"/>
      <c r="OZN75" s="195"/>
      <c r="OZO75" s="195"/>
      <c r="OZP75" s="195"/>
      <c r="OZQ75" s="195"/>
      <c r="OZR75" s="195"/>
      <c r="OZS75" s="195"/>
      <c r="OZT75" s="195"/>
      <c r="OZU75" s="195"/>
      <c r="OZV75" s="195"/>
      <c r="OZW75" s="195"/>
      <c r="OZX75" s="195"/>
      <c r="OZY75" s="195"/>
      <c r="OZZ75" s="195"/>
      <c r="PAA75" s="195"/>
      <c r="PAB75" s="195"/>
      <c r="PAC75" s="195"/>
      <c r="PAD75" s="195"/>
      <c r="PAE75" s="195"/>
      <c r="PAF75" s="195"/>
      <c r="PAG75" s="195"/>
      <c r="PAH75" s="195"/>
      <c r="PAI75" s="195"/>
      <c r="PAJ75" s="195"/>
      <c r="PAK75" s="195"/>
      <c r="PAL75" s="195"/>
      <c r="PAM75" s="195"/>
      <c r="PAN75" s="195"/>
      <c r="PAO75" s="195"/>
      <c r="PAP75" s="195"/>
      <c r="PAQ75" s="195"/>
      <c r="PAR75" s="195"/>
      <c r="PAS75" s="195"/>
      <c r="PAT75" s="195"/>
      <c r="PAU75" s="195"/>
      <c r="PAV75" s="195"/>
      <c r="PAW75" s="195"/>
      <c r="PAX75" s="195"/>
      <c r="PAY75" s="195"/>
      <c r="PAZ75" s="195"/>
      <c r="PBA75" s="195"/>
      <c r="PBB75" s="195"/>
      <c r="PBC75" s="195"/>
      <c r="PBD75" s="195"/>
      <c r="PBE75" s="195"/>
      <c r="PBF75" s="195"/>
      <c r="PBG75" s="195"/>
      <c r="PBH75" s="195"/>
      <c r="PBI75" s="195"/>
      <c r="PBJ75" s="195"/>
      <c r="PBK75" s="195"/>
      <c r="PBL75" s="195"/>
      <c r="PBM75" s="195"/>
      <c r="PBN75" s="195"/>
      <c r="PBO75" s="195"/>
      <c r="PBP75" s="195"/>
      <c r="PBQ75" s="195"/>
      <c r="PBR75" s="195"/>
      <c r="PBS75" s="195"/>
      <c r="PBT75" s="195"/>
      <c r="PBU75" s="195"/>
      <c r="PBV75" s="195"/>
      <c r="PBW75" s="195"/>
      <c r="PBX75" s="195"/>
      <c r="PBY75" s="195"/>
      <c r="PBZ75" s="195"/>
      <c r="PCA75" s="195"/>
      <c r="PCB75" s="195"/>
      <c r="PCC75" s="195"/>
      <c r="PCD75" s="195"/>
      <c r="PCE75" s="195"/>
      <c r="PCF75" s="195"/>
      <c r="PCG75" s="195"/>
      <c r="PCH75" s="195"/>
      <c r="PCI75" s="195"/>
      <c r="PCJ75" s="195"/>
      <c r="PCK75" s="195"/>
      <c r="PCL75" s="195"/>
      <c r="PCM75" s="195"/>
      <c r="PCN75" s="195"/>
      <c r="PCO75" s="195"/>
      <c r="PCP75" s="195"/>
      <c r="PCQ75" s="195"/>
      <c r="PCR75" s="195"/>
      <c r="PCS75" s="195"/>
      <c r="PCT75" s="195"/>
      <c r="PCU75" s="195"/>
      <c r="PCV75" s="195"/>
      <c r="PCW75" s="195"/>
      <c r="PCX75" s="195"/>
      <c r="PCY75" s="195"/>
      <c r="PCZ75" s="195"/>
      <c r="PDA75" s="195"/>
      <c r="PDB75" s="195"/>
      <c r="PDC75" s="195"/>
      <c r="PDD75" s="195"/>
      <c r="PDE75" s="195"/>
      <c r="PDF75" s="195"/>
      <c r="PDG75" s="195"/>
      <c r="PDH75" s="195"/>
      <c r="PDI75" s="195"/>
      <c r="PDJ75" s="195"/>
      <c r="PDK75" s="195"/>
      <c r="PDL75" s="195"/>
      <c r="PDM75" s="195"/>
      <c r="PDN75" s="195"/>
      <c r="PDO75" s="195"/>
      <c r="PDP75" s="195"/>
      <c r="PDQ75" s="195"/>
      <c r="PDR75" s="195"/>
      <c r="PDS75" s="195"/>
      <c r="PDT75" s="195"/>
      <c r="PDU75" s="195"/>
      <c r="PDV75" s="195"/>
      <c r="PDW75" s="195"/>
      <c r="PDX75" s="195"/>
      <c r="PDY75" s="195"/>
      <c r="PDZ75" s="195"/>
      <c r="PEA75" s="195"/>
      <c r="PEB75" s="195"/>
      <c r="PEC75" s="195"/>
      <c r="PED75" s="195"/>
      <c r="PEE75" s="195"/>
      <c r="PEF75" s="195"/>
      <c r="PEG75" s="195"/>
      <c r="PEH75" s="195"/>
      <c r="PEI75" s="195"/>
      <c r="PEJ75" s="195"/>
      <c r="PEK75" s="195"/>
      <c r="PEL75" s="195"/>
      <c r="PEM75" s="195"/>
      <c r="PEN75" s="195"/>
      <c r="PEO75" s="195"/>
      <c r="PEP75" s="195"/>
      <c r="PEQ75" s="195"/>
      <c r="PER75" s="195"/>
      <c r="PES75" s="195"/>
      <c r="PET75" s="195"/>
      <c r="PEU75" s="195"/>
      <c r="PEV75" s="195"/>
      <c r="PEW75" s="195"/>
      <c r="PEX75" s="195"/>
      <c r="PEY75" s="195"/>
      <c r="PEZ75" s="195"/>
      <c r="PFA75" s="195"/>
      <c r="PFB75" s="195"/>
      <c r="PFC75" s="195"/>
      <c r="PFD75" s="195"/>
      <c r="PFE75" s="195"/>
      <c r="PFF75" s="195"/>
      <c r="PFG75" s="195"/>
      <c r="PFH75" s="195"/>
      <c r="PFI75" s="195"/>
      <c r="PFJ75" s="195"/>
      <c r="PFK75" s="195"/>
      <c r="PFL75" s="195"/>
      <c r="PFM75" s="195"/>
      <c r="PFN75" s="195"/>
      <c r="PFO75" s="195"/>
      <c r="PFP75" s="195"/>
      <c r="PFQ75" s="195"/>
      <c r="PFR75" s="195"/>
      <c r="PFS75" s="195"/>
      <c r="PFT75" s="195"/>
      <c r="PFU75" s="195"/>
      <c r="PFV75" s="195"/>
      <c r="PFW75" s="195"/>
      <c r="PFX75" s="195"/>
      <c r="PFY75" s="195"/>
      <c r="PFZ75" s="195"/>
      <c r="PGA75" s="195"/>
      <c r="PGB75" s="195"/>
      <c r="PGC75" s="195"/>
      <c r="PGD75" s="195"/>
      <c r="PGE75" s="195"/>
      <c r="PGF75" s="195"/>
      <c r="PGG75" s="195"/>
      <c r="PGH75" s="195"/>
      <c r="PGI75" s="195"/>
      <c r="PGJ75" s="195"/>
      <c r="PGK75" s="195"/>
      <c r="PGL75" s="195"/>
      <c r="PGM75" s="195"/>
      <c r="PGN75" s="195"/>
      <c r="PGO75" s="195"/>
      <c r="PGP75" s="195"/>
      <c r="PGQ75" s="195"/>
      <c r="PGR75" s="195"/>
      <c r="PGS75" s="195"/>
      <c r="PGT75" s="195"/>
      <c r="PGU75" s="195"/>
      <c r="PGV75" s="195"/>
      <c r="PGW75" s="195"/>
      <c r="PGX75" s="195"/>
      <c r="PGY75" s="195"/>
      <c r="PGZ75" s="195"/>
      <c r="PHA75" s="195"/>
      <c r="PHB75" s="195"/>
      <c r="PHC75" s="195"/>
      <c r="PHD75" s="195"/>
      <c r="PHE75" s="195"/>
      <c r="PHF75" s="195"/>
      <c r="PHG75" s="195"/>
      <c r="PHH75" s="195"/>
      <c r="PHI75" s="195"/>
      <c r="PHJ75" s="195"/>
      <c r="PHK75" s="195"/>
      <c r="PHL75" s="195"/>
      <c r="PHM75" s="195"/>
      <c r="PHN75" s="195"/>
      <c r="PHO75" s="195"/>
      <c r="PHP75" s="195"/>
      <c r="PHQ75" s="195"/>
      <c r="PHR75" s="195"/>
      <c r="PHS75" s="195"/>
      <c r="PHT75" s="195"/>
      <c r="PHU75" s="195"/>
      <c r="PHV75" s="195"/>
      <c r="PHW75" s="195"/>
      <c r="PHX75" s="195"/>
      <c r="PHY75" s="195"/>
      <c r="PHZ75" s="195"/>
      <c r="PIA75" s="195"/>
      <c r="PIB75" s="195"/>
      <c r="PIC75" s="195"/>
      <c r="PID75" s="195"/>
      <c r="PIE75" s="195"/>
      <c r="PIF75" s="195"/>
      <c r="PIG75" s="195"/>
      <c r="PIH75" s="195"/>
      <c r="PII75" s="195"/>
      <c r="PIJ75" s="195"/>
      <c r="PIK75" s="195"/>
      <c r="PIL75" s="195"/>
      <c r="PIM75" s="195"/>
      <c r="PIN75" s="195"/>
      <c r="PIO75" s="195"/>
      <c r="PIP75" s="195"/>
      <c r="PIQ75" s="195"/>
      <c r="PIR75" s="195"/>
      <c r="PIS75" s="195"/>
      <c r="PIT75" s="195"/>
      <c r="PIU75" s="195"/>
      <c r="PIV75" s="195"/>
      <c r="PIW75" s="195"/>
      <c r="PIX75" s="195"/>
      <c r="PIY75" s="195"/>
      <c r="PIZ75" s="195"/>
      <c r="PJA75" s="195"/>
      <c r="PJB75" s="195"/>
      <c r="PJC75" s="195"/>
      <c r="PJD75" s="195"/>
      <c r="PJE75" s="195"/>
      <c r="PJF75" s="195"/>
      <c r="PJG75" s="195"/>
      <c r="PJH75" s="195"/>
      <c r="PJI75" s="195"/>
      <c r="PJJ75" s="195"/>
      <c r="PJK75" s="195"/>
      <c r="PJL75" s="195"/>
      <c r="PJM75" s="195"/>
      <c r="PJN75" s="195"/>
      <c r="PJO75" s="195"/>
      <c r="PJP75" s="195"/>
      <c r="PJQ75" s="195"/>
      <c r="PJR75" s="195"/>
      <c r="PJS75" s="195"/>
      <c r="PJT75" s="195"/>
      <c r="PJU75" s="195"/>
      <c r="PJV75" s="195"/>
      <c r="PJW75" s="195"/>
      <c r="PJX75" s="195"/>
      <c r="PJY75" s="195"/>
      <c r="PJZ75" s="195"/>
      <c r="PKA75" s="195"/>
      <c r="PKB75" s="195"/>
      <c r="PKC75" s="195"/>
      <c r="PKD75" s="195"/>
      <c r="PKE75" s="195"/>
      <c r="PKF75" s="195"/>
      <c r="PKG75" s="195"/>
      <c r="PKH75" s="195"/>
      <c r="PKI75" s="195"/>
      <c r="PKJ75" s="195"/>
      <c r="PKK75" s="195"/>
      <c r="PKL75" s="195"/>
      <c r="PKM75" s="195"/>
      <c r="PKN75" s="195"/>
      <c r="PKO75" s="195"/>
      <c r="PKP75" s="195"/>
      <c r="PKQ75" s="195"/>
      <c r="PKR75" s="195"/>
      <c r="PKS75" s="195"/>
      <c r="PKT75" s="195"/>
      <c r="PKU75" s="195"/>
      <c r="PKV75" s="195"/>
      <c r="PKW75" s="195"/>
      <c r="PKX75" s="195"/>
      <c r="PKY75" s="195"/>
      <c r="PKZ75" s="195"/>
      <c r="PLA75" s="195"/>
      <c r="PLB75" s="195"/>
      <c r="PLC75" s="195"/>
      <c r="PLD75" s="195"/>
      <c r="PLE75" s="195"/>
      <c r="PLF75" s="195"/>
      <c r="PLG75" s="195"/>
      <c r="PLH75" s="195"/>
      <c r="PLI75" s="195"/>
      <c r="PLJ75" s="195"/>
      <c r="PLK75" s="195"/>
      <c r="PLL75" s="195"/>
      <c r="PLM75" s="195"/>
      <c r="PLN75" s="195"/>
      <c r="PLO75" s="195"/>
      <c r="PLP75" s="195"/>
      <c r="PLQ75" s="195"/>
      <c r="PLR75" s="195"/>
      <c r="PLS75" s="195"/>
      <c r="PLT75" s="195"/>
      <c r="PLU75" s="195"/>
      <c r="PLV75" s="195"/>
      <c r="PLW75" s="195"/>
      <c r="PLX75" s="195"/>
      <c r="PLY75" s="195"/>
      <c r="PLZ75" s="195"/>
      <c r="PMA75" s="195"/>
      <c r="PMB75" s="195"/>
      <c r="PMC75" s="195"/>
      <c r="PMD75" s="195"/>
      <c r="PME75" s="195"/>
      <c r="PMF75" s="195"/>
      <c r="PMG75" s="195"/>
      <c r="PMH75" s="195"/>
      <c r="PMI75" s="195"/>
      <c r="PMJ75" s="195"/>
      <c r="PMK75" s="195"/>
      <c r="PML75" s="195"/>
      <c r="PMM75" s="195"/>
      <c r="PMN75" s="195"/>
      <c r="PMO75" s="195"/>
      <c r="PMP75" s="195"/>
      <c r="PMQ75" s="195"/>
      <c r="PMR75" s="195"/>
      <c r="PMS75" s="195"/>
      <c r="PMT75" s="195"/>
      <c r="PMU75" s="195"/>
      <c r="PMV75" s="195"/>
      <c r="PMW75" s="195"/>
      <c r="PMX75" s="195"/>
      <c r="PMY75" s="195"/>
      <c r="PMZ75" s="195"/>
      <c r="PNA75" s="195"/>
      <c r="PNB75" s="195"/>
      <c r="PNC75" s="195"/>
      <c r="PND75" s="195"/>
      <c r="PNE75" s="195"/>
      <c r="PNF75" s="195"/>
      <c r="PNG75" s="195"/>
      <c r="PNH75" s="195"/>
      <c r="PNI75" s="195"/>
      <c r="PNJ75" s="195"/>
      <c r="PNK75" s="195"/>
      <c r="PNL75" s="195"/>
      <c r="PNM75" s="195"/>
      <c r="PNN75" s="195"/>
      <c r="PNO75" s="195"/>
      <c r="PNP75" s="195"/>
      <c r="PNQ75" s="195"/>
      <c r="PNR75" s="195"/>
      <c r="PNS75" s="195"/>
      <c r="PNT75" s="195"/>
      <c r="PNU75" s="195"/>
      <c r="PNV75" s="195"/>
      <c r="PNW75" s="195"/>
      <c r="PNX75" s="195"/>
      <c r="PNY75" s="195"/>
      <c r="PNZ75" s="195"/>
      <c r="POA75" s="195"/>
      <c r="POB75" s="195"/>
      <c r="POC75" s="195"/>
      <c r="POD75" s="195"/>
      <c r="POE75" s="195"/>
      <c r="POF75" s="195"/>
      <c r="POG75" s="195"/>
      <c r="POH75" s="195"/>
      <c r="POI75" s="195"/>
      <c r="POJ75" s="195"/>
      <c r="POK75" s="195"/>
      <c r="POL75" s="195"/>
      <c r="POM75" s="195"/>
      <c r="PON75" s="195"/>
      <c r="POO75" s="195"/>
      <c r="POP75" s="195"/>
      <c r="POQ75" s="195"/>
      <c r="POR75" s="195"/>
      <c r="POS75" s="195"/>
      <c r="POT75" s="195"/>
      <c r="POU75" s="195"/>
      <c r="POV75" s="195"/>
      <c r="POW75" s="195"/>
      <c r="POX75" s="195"/>
      <c r="POY75" s="195"/>
      <c r="POZ75" s="195"/>
      <c r="PPA75" s="195"/>
      <c r="PPB75" s="195"/>
      <c r="PPC75" s="195"/>
      <c r="PPD75" s="195"/>
      <c r="PPE75" s="195"/>
      <c r="PPF75" s="195"/>
      <c r="PPG75" s="195"/>
      <c r="PPH75" s="195"/>
      <c r="PPI75" s="195"/>
      <c r="PPJ75" s="195"/>
      <c r="PPK75" s="195"/>
      <c r="PPL75" s="195"/>
      <c r="PPM75" s="195"/>
      <c r="PPN75" s="195"/>
      <c r="PPO75" s="195"/>
      <c r="PPP75" s="195"/>
      <c r="PPQ75" s="195"/>
      <c r="PPR75" s="195"/>
      <c r="PPS75" s="195"/>
      <c r="PPT75" s="195"/>
      <c r="PPU75" s="195"/>
      <c r="PPV75" s="195"/>
      <c r="PPW75" s="195"/>
      <c r="PPX75" s="195"/>
      <c r="PPY75" s="195"/>
      <c r="PPZ75" s="195"/>
      <c r="PQA75" s="195"/>
      <c r="PQB75" s="195"/>
      <c r="PQC75" s="195"/>
      <c r="PQD75" s="195"/>
      <c r="PQE75" s="195"/>
      <c r="PQF75" s="195"/>
      <c r="PQG75" s="195"/>
      <c r="PQH75" s="195"/>
      <c r="PQI75" s="195"/>
      <c r="PQJ75" s="195"/>
      <c r="PQK75" s="195"/>
      <c r="PQL75" s="195"/>
      <c r="PQM75" s="195"/>
      <c r="PQN75" s="195"/>
      <c r="PQO75" s="195"/>
      <c r="PQP75" s="195"/>
      <c r="PQQ75" s="195"/>
      <c r="PQR75" s="195"/>
      <c r="PQS75" s="195"/>
      <c r="PQT75" s="195"/>
      <c r="PQU75" s="195"/>
      <c r="PQV75" s="195"/>
      <c r="PQW75" s="195"/>
      <c r="PQX75" s="195"/>
      <c r="PQY75" s="195"/>
      <c r="PQZ75" s="195"/>
      <c r="PRA75" s="195"/>
      <c r="PRB75" s="195"/>
      <c r="PRC75" s="195"/>
      <c r="PRD75" s="195"/>
      <c r="PRE75" s="195"/>
      <c r="PRF75" s="195"/>
      <c r="PRG75" s="195"/>
      <c r="PRH75" s="195"/>
      <c r="PRI75" s="195"/>
      <c r="PRJ75" s="195"/>
      <c r="PRK75" s="195"/>
      <c r="PRL75" s="195"/>
      <c r="PRM75" s="195"/>
      <c r="PRN75" s="195"/>
      <c r="PRO75" s="195"/>
      <c r="PRP75" s="195"/>
      <c r="PRQ75" s="195"/>
      <c r="PRR75" s="195"/>
      <c r="PRS75" s="195"/>
      <c r="PRT75" s="195"/>
      <c r="PRU75" s="195"/>
      <c r="PRV75" s="195"/>
      <c r="PRW75" s="195"/>
      <c r="PRX75" s="195"/>
      <c r="PRY75" s="195"/>
      <c r="PRZ75" s="195"/>
      <c r="PSA75" s="195"/>
      <c r="PSB75" s="195"/>
      <c r="PSC75" s="195"/>
      <c r="PSD75" s="195"/>
      <c r="PSE75" s="195"/>
      <c r="PSF75" s="195"/>
      <c r="PSG75" s="195"/>
      <c r="PSH75" s="195"/>
      <c r="PSI75" s="195"/>
      <c r="PSJ75" s="195"/>
      <c r="PSK75" s="195"/>
      <c r="PSL75" s="195"/>
      <c r="PSM75" s="195"/>
      <c r="PSN75" s="195"/>
      <c r="PSO75" s="195"/>
      <c r="PSP75" s="195"/>
      <c r="PSQ75" s="195"/>
      <c r="PSR75" s="195"/>
      <c r="PSS75" s="195"/>
      <c r="PST75" s="195"/>
      <c r="PSU75" s="195"/>
      <c r="PSV75" s="195"/>
      <c r="PSW75" s="195"/>
      <c r="PSX75" s="195"/>
      <c r="PSY75" s="195"/>
      <c r="PSZ75" s="195"/>
      <c r="PTA75" s="195"/>
      <c r="PTB75" s="195"/>
      <c r="PTC75" s="195"/>
      <c r="PTD75" s="195"/>
      <c r="PTE75" s="195"/>
      <c r="PTF75" s="195"/>
      <c r="PTG75" s="195"/>
      <c r="PTH75" s="195"/>
      <c r="PTI75" s="195"/>
      <c r="PTJ75" s="195"/>
      <c r="PTK75" s="195"/>
      <c r="PTL75" s="195"/>
      <c r="PTM75" s="195"/>
      <c r="PTN75" s="195"/>
      <c r="PTO75" s="195"/>
      <c r="PTP75" s="195"/>
      <c r="PTQ75" s="195"/>
      <c r="PTR75" s="195"/>
      <c r="PTS75" s="195"/>
      <c r="PTT75" s="195"/>
      <c r="PTU75" s="195"/>
      <c r="PTV75" s="195"/>
      <c r="PTW75" s="195"/>
      <c r="PTX75" s="195"/>
      <c r="PTY75" s="195"/>
      <c r="PTZ75" s="195"/>
      <c r="PUA75" s="195"/>
      <c r="PUB75" s="195"/>
      <c r="PUC75" s="195"/>
      <c r="PUD75" s="195"/>
      <c r="PUE75" s="195"/>
      <c r="PUF75" s="195"/>
      <c r="PUG75" s="195"/>
      <c r="PUH75" s="195"/>
      <c r="PUI75" s="195"/>
      <c r="PUJ75" s="195"/>
      <c r="PUK75" s="195"/>
      <c r="PUL75" s="195"/>
      <c r="PUM75" s="195"/>
      <c r="PUN75" s="195"/>
      <c r="PUO75" s="195"/>
      <c r="PUP75" s="195"/>
      <c r="PUQ75" s="195"/>
      <c r="PUR75" s="195"/>
      <c r="PUS75" s="195"/>
      <c r="PUT75" s="195"/>
      <c r="PUU75" s="195"/>
      <c r="PUV75" s="195"/>
      <c r="PUW75" s="195"/>
      <c r="PUX75" s="195"/>
      <c r="PUY75" s="195"/>
      <c r="PUZ75" s="195"/>
      <c r="PVA75" s="195"/>
      <c r="PVB75" s="195"/>
      <c r="PVC75" s="195"/>
      <c r="PVD75" s="195"/>
      <c r="PVE75" s="195"/>
      <c r="PVF75" s="195"/>
      <c r="PVG75" s="195"/>
      <c r="PVH75" s="195"/>
      <c r="PVI75" s="195"/>
      <c r="PVJ75" s="195"/>
      <c r="PVK75" s="195"/>
      <c r="PVL75" s="195"/>
      <c r="PVM75" s="195"/>
      <c r="PVN75" s="195"/>
      <c r="PVO75" s="195"/>
      <c r="PVP75" s="195"/>
      <c r="PVQ75" s="195"/>
      <c r="PVR75" s="195"/>
      <c r="PVS75" s="195"/>
      <c r="PVT75" s="195"/>
      <c r="PVU75" s="195"/>
      <c r="PVV75" s="195"/>
      <c r="PVW75" s="195"/>
      <c r="PVX75" s="195"/>
      <c r="PVY75" s="195"/>
      <c r="PVZ75" s="195"/>
      <c r="PWA75" s="195"/>
      <c r="PWB75" s="195"/>
      <c r="PWC75" s="195"/>
      <c r="PWD75" s="195"/>
      <c r="PWE75" s="195"/>
      <c r="PWF75" s="195"/>
      <c r="PWG75" s="195"/>
      <c r="PWH75" s="195"/>
      <c r="PWI75" s="195"/>
      <c r="PWJ75" s="195"/>
      <c r="PWK75" s="195"/>
      <c r="PWL75" s="195"/>
      <c r="PWM75" s="195"/>
      <c r="PWN75" s="195"/>
      <c r="PWO75" s="195"/>
      <c r="PWP75" s="195"/>
      <c r="PWQ75" s="195"/>
      <c r="PWR75" s="195"/>
      <c r="PWS75" s="195"/>
      <c r="PWT75" s="195"/>
      <c r="PWU75" s="195"/>
      <c r="PWV75" s="195"/>
      <c r="PWW75" s="195"/>
      <c r="PWX75" s="195"/>
      <c r="PWY75" s="195"/>
      <c r="PWZ75" s="195"/>
      <c r="PXA75" s="195"/>
      <c r="PXB75" s="195"/>
      <c r="PXC75" s="195"/>
      <c r="PXD75" s="195"/>
      <c r="PXE75" s="195"/>
      <c r="PXF75" s="195"/>
      <c r="PXG75" s="195"/>
      <c r="PXH75" s="195"/>
      <c r="PXI75" s="195"/>
      <c r="PXJ75" s="195"/>
      <c r="PXK75" s="195"/>
      <c r="PXL75" s="195"/>
      <c r="PXM75" s="195"/>
      <c r="PXN75" s="195"/>
      <c r="PXO75" s="195"/>
      <c r="PXP75" s="195"/>
      <c r="PXQ75" s="195"/>
      <c r="PXR75" s="195"/>
      <c r="PXS75" s="195"/>
      <c r="PXT75" s="195"/>
      <c r="PXU75" s="195"/>
      <c r="PXV75" s="195"/>
      <c r="PXW75" s="195"/>
      <c r="PXX75" s="195"/>
      <c r="PXY75" s="195"/>
      <c r="PXZ75" s="195"/>
      <c r="PYA75" s="195"/>
      <c r="PYB75" s="195"/>
      <c r="PYC75" s="195"/>
      <c r="PYD75" s="195"/>
      <c r="PYE75" s="195"/>
      <c r="PYF75" s="195"/>
      <c r="PYG75" s="195"/>
      <c r="PYH75" s="195"/>
      <c r="PYI75" s="195"/>
      <c r="PYJ75" s="195"/>
      <c r="PYK75" s="195"/>
      <c r="PYL75" s="195"/>
      <c r="PYM75" s="195"/>
      <c r="PYN75" s="195"/>
      <c r="PYO75" s="195"/>
      <c r="PYP75" s="195"/>
      <c r="PYQ75" s="195"/>
      <c r="PYR75" s="195"/>
      <c r="PYS75" s="195"/>
      <c r="PYT75" s="195"/>
      <c r="PYU75" s="195"/>
      <c r="PYV75" s="195"/>
      <c r="PYW75" s="195"/>
      <c r="PYX75" s="195"/>
      <c r="PYY75" s="195"/>
      <c r="PYZ75" s="195"/>
      <c r="PZA75" s="195"/>
      <c r="PZB75" s="195"/>
      <c r="PZC75" s="195"/>
      <c r="PZD75" s="195"/>
      <c r="PZE75" s="195"/>
      <c r="PZF75" s="195"/>
      <c r="PZG75" s="195"/>
      <c r="PZH75" s="195"/>
      <c r="PZI75" s="195"/>
      <c r="PZJ75" s="195"/>
      <c r="PZK75" s="195"/>
      <c r="PZL75" s="195"/>
      <c r="PZM75" s="195"/>
      <c r="PZN75" s="195"/>
      <c r="PZO75" s="195"/>
      <c r="PZP75" s="195"/>
      <c r="PZQ75" s="195"/>
      <c r="PZR75" s="195"/>
      <c r="PZS75" s="195"/>
      <c r="PZT75" s="195"/>
      <c r="PZU75" s="195"/>
      <c r="PZV75" s="195"/>
      <c r="PZW75" s="195"/>
      <c r="PZX75" s="195"/>
      <c r="PZY75" s="195"/>
      <c r="PZZ75" s="195"/>
      <c r="QAA75" s="195"/>
      <c r="QAB75" s="195"/>
      <c r="QAC75" s="195"/>
      <c r="QAD75" s="195"/>
      <c r="QAE75" s="195"/>
      <c r="QAF75" s="195"/>
      <c r="QAG75" s="195"/>
      <c r="QAH75" s="195"/>
      <c r="QAI75" s="195"/>
      <c r="QAJ75" s="195"/>
      <c r="QAK75" s="195"/>
      <c r="QAL75" s="195"/>
      <c r="QAM75" s="195"/>
      <c r="QAN75" s="195"/>
      <c r="QAO75" s="195"/>
      <c r="QAP75" s="195"/>
      <c r="QAQ75" s="195"/>
      <c r="QAR75" s="195"/>
      <c r="QAS75" s="195"/>
      <c r="QAT75" s="195"/>
      <c r="QAU75" s="195"/>
      <c r="QAV75" s="195"/>
      <c r="QAW75" s="195"/>
      <c r="QAX75" s="195"/>
      <c r="QAY75" s="195"/>
      <c r="QAZ75" s="195"/>
      <c r="QBA75" s="195"/>
      <c r="QBB75" s="195"/>
      <c r="QBC75" s="195"/>
      <c r="QBD75" s="195"/>
      <c r="QBE75" s="195"/>
      <c r="QBF75" s="195"/>
      <c r="QBG75" s="195"/>
      <c r="QBH75" s="195"/>
      <c r="QBI75" s="195"/>
      <c r="QBJ75" s="195"/>
      <c r="QBK75" s="195"/>
      <c r="QBL75" s="195"/>
      <c r="QBM75" s="195"/>
      <c r="QBN75" s="195"/>
      <c r="QBO75" s="195"/>
      <c r="QBP75" s="195"/>
      <c r="QBQ75" s="195"/>
      <c r="QBR75" s="195"/>
      <c r="QBS75" s="195"/>
      <c r="QBT75" s="195"/>
      <c r="QBU75" s="195"/>
      <c r="QBV75" s="195"/>
      <c r="QBW75" s="195"/>
      <c r="QBX75" s="195"/>
      <c r="QBY75" s="195"/>
      <c r="QBZ75" s="195"/>
      <c r="QCA75" s="195"/>
      <c r="QCB75" s="195"/>
      <c r="QCC75" s="195"/>
      <c r="QCD75" s="195"/>
      <c r="QCE75" s="195"/>
      <c r="QCF75" s="195"/>
      <c r="QCG75" s="195"/>
      <c r="QCH75" s="195"/>
      <c r="QCI75" s="195"/>
      <c r="QCJ75" s="195"/>
      <c r="QCK75" s="195"/>
      <c r="QCL75" s="195"/>
      <c r="QCM75" s="195"/>
      <c r="QCN75" s="195"/>
      <c r="QCO75" s="195"/>
      <c r="QCP75" s="195"/>
      <c r="QCQ75" s="195"/>
      <c r="QCR75" s="195"/>
      <c r="QCS75" s="195"/>
      <c r="QCT75" s="195"/>
      <c r="QCU75" s="195"/>
      <c r="QCV75" s="195"/>
      <c r="QCW75" s="195"/>
      <c r="QCX75" s="195"/>
      <c r="QCY75" s="195"/>
      <c r="QCZ75" s="195"/>
      <c r="QDA75" s="195"/>
      <c r="QDB75" s="195"/>
      <c r="QDC75" s="195"/>
      <c r="QDD75" s="195"/>
      <c r="QDE75" s="195"/>
      <c r="QDF75" s="195"/>
      <c r="QDG75" s="195"/>
      <c r="QDH75" s="195"/>
      <c r="QDI75" s="195"/>
      <c r="QDJ75" s="195"/>
      <c r="QDK75" s="195"/>
      <c r="QDL75" s="195"/>
      <c r="QDM75" s="195"/>
      <c r="QDN75" s="195"/>
      <c r="QDO75" s="195"/>
      <c r="QDP75" s="195"/>
      <c r="QDQ75" s="195"/>
      <c r="QDR75" s="195"/>
      <c r="QDS75" s="195"/>
      <c r="QDT75" s="195"/>
      <c r="QDU75" s="195"/>
      <c r="QDV75" s="195"/>
      <c r="QDW75" s="195"/>
      <c r="QDX75" s="195"/>
      <c r="QDY75" s="195"/>
      <c r="QDZ75" s="195"/>
      <c r="QEA75" s="195"/>
      <c r="QEB75" s="195"/>
      <c r="QEC75" s="195"/>
      <c r="QED75" s="195"/>
      <c r="QEE75" s="195"/>
      <c r="QEF75" s="195"/>
      <c r="QEG75" s="195"/>
      <c r="QEH75" s="195"/>
      <c r="QEI75" s="195"/>
      <c r="QEJ75" s="195"/>
      <c r="QEK75" s="195"/>
      <c r="QEL75" s="195"/>
      <c r="QEM75" s="195"/>
      <c r="QEN75" s="195"/>
      <c r="QEO75" s="195"/>
      <c r="QEP75" s="195"/>
      <c r="QEQ75" s="195"/>
      <c r="QER75" s="195"/>
      <c r="QES75" s="195"/>
      <c r="QET75" s="195"/>
      <c r="QEU75" s="195"/>
      <c r="QEV75" s="195"/>
      <c r="QEW75" s="195"/>
      <c r="QEX75" s="195"/>
      <c r="QEY75" s="195"/>
      <c r="QEZ75" s="195"/>
      <c r="QFA75" s="195"/>
      <c r="QFB75" s="195"/>
      <c r="QFC75" s="195"/>
      <c r="QFD75" s="195"/>
      <c r="QFE75" s="195"/>
      <c r="QFF75" s="195"/>
      <c r="QFG75" s="195"/>
      <c r="QFH75" s="195"/>
      <c r="QFI75" s="195"/>
      <c r="QFJ75" s="195"/>
      <c r="QFK75" s="195"/>
      <c r="QFL75" s="195"/>
      <c r="QFM75" s="195"/>
      <c r="QFN75" s="195"/>
      <c r="QFO75" s="195"/>
      <c r="QFP75" s="195"/>
      <c r="QFQ75" s="195"/>
      <c r="QFR75" s="195"/>
      <c r="QFS75" s="195"/>
      <c r="QFT75" s="195"/>
      <c r="QFU75" s="195"/>
      <c r="QFV75" s="195"/>
      <c r="QFW75" s="195"/>
      <c r="QFX75" s="195"/>
      <c r="QFY75" s="195"/>
      <c r="QFZ75" s="195"/>
      <c r="QGA75" s="195"/>
      <c r="QGB75" s="195"/>
      <c r="QGC75" s="195"/>
      <c r="QGD75" s="195"/>
      <c r="QGE75" s="195"/>
      <c r="QGF75" s="195"/>
      <c r="QGG75" s="195"/>
      <c r="QGH75" s="195"/>
      <c r="QGI75" s="195"/>
      <c r="QGJ75" s="195"/>
      <c r="QGK75" s="195"/>
      <c r="QGL75" s="195"/>
      <c r="QGM75" s="195"/>
      <c r="QGN75" s="195"/>
      <c r="QGO75" s="195"/>
      <c r="QGP75" s="195"/>
      <c r="QGQ75" s="195"/>
      <c r="QGR75" s="195"/>
      <c r="QGS75" s="195"/>
      <c r="QGT75" s="195"/>
      <c r="QGU75" s="195"/>
      <c r="QGV75" s="195"/>
      <c r="QGW75" s="195"/>
      <c r="QGX75" s="195"/>
      <c r="QGY75" s="195"/>
      <c r="QGZ75" s="195"/>
      <c r="QHA75" s="195"/>
      <c r="QHB75" s="195"/>
      <c r="QHC75" s="195"/>
      <c r="QHD75" s="195"/>
      <c r="QHE75" s="195"/>
      <c r="QHF75" s="195"/>
      <c r="QHG75" s="195"/>
      <c r="QHH75" s="195"/>
      <c r="QHI75" s="195"/>
      <c r="QHJ75" s="195"/>
      <c r="QHK75" s="195"/>
      <c r="QHL75" s="195"/>
      <c r="QHM75" s="195"/>
      <c r="QHN75" s="195"/>
      <c r="QHO75" s="195"/>
      <c r="QHP75" s="195"/>
      <c r="QHQ75" s="195"/>
      <c r="QHR75" s="195"/>
      <c r="QHS75" s="195"/>
      <c r="QHT75" s="195"/>
      <c r="QHU75" s="195"/>
      <c r="QHV75" s="195"/>
      <c r="QHW75" s="195"/>
      <c r="QHX75" s="195"/>
      <c r="QHY75" s="195"/>
      <c r="QHZ75" s="195"/>
      <c r="QIA75" s="195"/>
      <c r="QIB75" s="195"/>
      <c r="QIC75" s="195"/>
      <c r="QID75" s="195"/>
      <c r="QIE75" s="195"/>
      <c r="QIF75" s="195"/>
      <c r="QIG75" s="195"/>
      <c r="QIH75" s="195"/>
      <c r="QII75" s="195"/>
      <c r="QIJ75" s="195"/>
      <c r="QIK75" s="195"/>
      <c r="QIL75" s="195"/>
      <c r="QIM75" s="195"/>
      <c r="QIN75" s="195"/>
      <c r="QIO75" s="195"/>
      <c r="QIP75" s="195"/>
      <c r="QIQ75" s="195"/>
      <c r="QIR75" s="195"/>
      <c r="QIS75" s="195"/>
      <c r="QIT75" s="195"/>
      <c r="QIU75" s="195"/>
      <c r="QIV75" s="195"/>
      <c r="QIW75" s="195"/>
      <c r="QIX75" s="195"/>
      <c r="QIY75" s="195"/>
      <c r="QIZ75" s="195"/>
      <c r="QJA75" s="195"/>
      <c r="QJB75" s="195"/>
      <c r="QJC75" s="195"/>
      <c r="QJD75" s="195"/>
      <c r="QJE75" s="195"/>
      <c r="QJF75" s="195"/>
      <c r="QJG75" s="195"/>
      <c r="QJH75" s="195"/>
      <c r="QJI75" s="195"/>
      <c r="QJJ75" s="195"/>
      <c r="QJK75" s="195"/>
      <c r="QJL75" s="195"/>
      <c r="QJM75" s="195"/>
      <c r="QJN75" s="195"/>
      <c r="QJO75" s="195"/>
      <c r="QJP75" s="195"/>
      <c r="QJQ75" s="195"/>
      <c r="QJR75" s="195"/>
      <c r="QJS75" s="195"/>
      <c r="QJT75" s="195"/>
      <c r="QJU75" s="195"/>
      <c r="QJV75" s="195"/>
      <c r="QJW75" s="195"/>
      <c r="QJX75" s="195"/>
      <c r="QJY75" s="195"/>
      <c r="QJZ75" s="195"/>
      <c r="QKA75" s="195"/>
      <c r="QKB75" s="195"/>
      <c r="QKC75" s="195"/>
      <c r="QKD75" s="195"/>
      <c r="QKE75" s="195"/>
      <c r="QKF75" s="195"/>
      <c r="QKG75" s="195"/>
      <c r="QKH75" s="195"/>
      <c r="QKI75" s="195"/>
      <c r="QKJ75" s="195"/>
      <c r="QKK75" s="195"/>
      <c r="QKL75" s="195"/>
      <c r="QKM75" s="195"/>
      <c r="QKN75" s="195"/>
      <c r="QKO75" s="195"/>
      <c r="QKP75" s="195"/>
      <c r="QKQ75" s="195"/>
      <c r="QKR75" s="195"/>
      <c r="QKS75" s="195"/>
      <c r="QKT75" s="195"/>
      <c r="QKU75" s="195"/>
      <c r="QKV75" s="195"/>
      <c r="QKW75" s="195"/>
      <c r="QKX75" s="195"/>
      <c r="QKY75" s="195"/>
      <c r="QKZ75" s="195"/>
      <c r="QLA75" s="195"/>
      <c r="QLB75" s="195"/>
      <c r="QLC75" s="195"/>
      <c r="QLD75" s="195"/>
      <c r="QLE75" s="195"/>
      <c r="QLF75" s="195"/>
      <c r="QLG75" s="195"/>
      <c r="QLH75" s="195"/>
      <c r="QLI75" s="195"/>
      <c r="QLJ75" s="195"/>
      <c r="QLK75" s="195"/>
      <c r="QLL75" s="195"/>
      <c r="QLM75" s="195"/>
      <c r="QLN75" s="195"/>
      <c r="QLO75" s="195"/>
      <c r="QLP75" s="195"/>
      <c r="QLQ75" s="195"/>
      <c r="QLR75" s="195"/>
      <c r="QLS75" s="195"/>
      <c r="QLT75" s="195"/>
      <c r="QLU75" s="195"/>
      <c r="QLV75" s="195"/>
      <c r="QLW75" s="195"/>
      <c r="QLX75" s="195"/>
      <c r="QLY75" s="195"/>
      <c r="QLZ75" s="195"/>
      <c r="QMA75" s="195"/>
      <c r="QMB75" s="195"/>
      <c r="QMC75" s="195"/>
      <c r="QMD75" s="195"/>
      <c r="QME75" s="195"/>
      <c r="QMF75" s="195"/>
      <c r="QMG75" s="195"/>
      <c r="QMH75" s="195"/>
      <c r="QMI75" s="195"/>
      <c r="QMJ75" s="195"/>
      <c r="QMK75" s="195"/>
      <c r="QML75" s="195"/>
      <c r="QMM75" s="195"/>
      <c r="QMN75" s="195"/>
      <c r="QMO75" s="195"/>
      <c r="QMP75" s="195"/>
      <c r="QMQ75" s="195"/>
      <c r="QMR75" s="195"/>
      <c r="QMS75" s="195"/>
      <c r="QMT75" s="195"/>
      <c r="QMU75" s="195"/>
      <c r="QMV75" s="195"/>
      <c r="QMW75" s="195"/>
      <c r="QMX75" s="195"/>
      <c r="QMY75" s="195"/>
      <c r="QMZ75" s="195"/>
      <c r="QNA75" s="195"/>
      <c r="QNB75" s="195"/>
      <c r="QNC75" s="195"/>
      <c r="QND75" s="195"/>
      <c r="QNE75" s="195"/>
      <c r="QNF75" s="195"/>
      <c r="QNG75" s="195"/>
      <c r="QNH75" s="195"/>
      <c r="QNI75" s="195"/>
      <c r="QNJ75" s="195"/>
      <c r="QNK75" s="195"/>
      <c r="QNL75" s="195"/>
      <c r="QNM75" s="195"/>
      <c r="QNN75" s="195"/>
      <c r="QNO75" s="195"/>
      <c r="QNP75" s="195"/>
      <c r="QNQ75" s="195"/>
      <c r="QNR75" s="195"/>
      <c r="QNS75" s="195"/>
      <c r="QNT75" s="195"/>
      <c r="QNU75" s="195"/>
      <c r="QNV75" s="195"/>
      <c r="QNW75" s="195"/>
      <c r="QNX75" s="195"/>
      <c r="QNY75" s="195"/>
      <c r="QNZ75" s="195"/>
      <c r="QOA75" s="195"/>
      <c r="QOB75" s="195"/>
      <c r="QOC75" s="195"/>
      <c r="QOD75" s="195"/>
      <c r="QOE75" s="195"/>
      <c r="QOF75" s="195"/>
      <c r="QOG75" s="195"/>
      <c r="QOH75" s="195"/>
      <c r="QOI75" s="195"/>
      <c r="QOJ75" s="195"/>
      <c r="QOK75" s="195"/>
      <c r="QOL75" s="195"/>
      <c r="QOM75" s="195"/>
      <c r="QON75" s="195"/>
      <c r="QOO75" s="195"/>
      <c r="QOP75" s="195"/>
      <c r="QOQ75" s="195"/>
      <c r="QOR75" s="195"/>
      <c r="QOS75" s="195"/>
      <c r="QOT75" s="195"/>
      <c r="QOU75" s="195"/>
      <c r="QOV75" s="195"/>
      <c r="QOW75" s="195"/>
      <c r="QOX75" s="195"/>
      <c r="QOY75" s="195"/>
      <c r="QOZ75" s="195"/>
      <c r="QPA75" s="195"/>
      <c r="QPB75" s="195"/>
      <c r="QPC75" s="195"/>
      <c r="QPD75" s="195"/>
      <c r="QPE75" s="195"/>
      <c r="QPF75" s="195"/>
      <c r="QPG75" s="195"/>
      <c r="QPH75" s="195"/>
      <c r="QPI75" s="195"/>
      <c r="QPJ75" s="195"/>
      <c r="QPK75" s="195"/>
      <c r="QPL75" s="195"/>
      <c r="QPM75" s="195"/>
      <c r="QPN75" s="195"/>
      <c r="QPO75" s="195"/>
      <c r="QPP75" s="195"/>
      <c r="QPQ75" s="195"/>
      <c r="QPR75" s="195"/>
      <c r="QPS75" s="195"/>
      <c r="QPT75" s="195"/>
      <c r="QPU75" s="195"/>
      <c r="QPV75" s="195"/>
      <c r="QPW75" s="195"/>
      <c r="QPX75" s="195"/>
      <c r="QPY75" s="195"/>
      <c r="QPZ75" s="195"/>
      <c r="QQA75" s="195"/>
      <c r="QQB75" s="195"/>
      <c r="QQC75" s="195"/>
      <c r="QQD75" s="195"/>
      <c r="QQE75" s="195"/>
      <c r="QQF75" s="195"/>
      <c r="QQG75" s="195"/>
      <c r="QQH75" s="195"/>
      <c r="QQI75" s="195"/>
      <c r="QQJ75" s="195"/>
      <c r="QQK75" s="195"/>
      <c r="QQL75" s="195"/>
      <c r="QQM75" s="195"/>
      <c r="QQN75" s="195"/>
      <c r="QQO75" s="195"/>
      <c r="QQP75" s="195"/>
      <c r="QQQ75" s="195"/>
      <c r="QQR75" s="195"/>
      <c r="QQS75" s="195"/>
      <c r="QQT75" s="195"/>
      <c r="QQU75" s="195"/>
      <c r="QQV75" s="195"/>
      <c r="QQW75" s="195"/>
      <c r="QQX75" s="195"/>
      <c r="QQY75" s="195"/>
      <c r="QQZ75" s="195"/>
      <c r="QRA75" s="195"/>
      <c r="QRB75" s="195"/>
      <c r="QRC75" s="195"/>
      <c r="QRD75" s="195"/>
      <c r="QRE75" s="195"/>
      <c r="QRF75" s="195"/>
      <c r="QRG75" s="195"/>
      <c r="QRH75" s="195"/>
      <c r="QRI75" s="195"/>
      <c r="QRJ75" s="195"/>
      <c r="QRK75" s="195"/>
      <c r="QRL75" s="195"/>
      <c r="QRM75" s="195"/>
      <c r="QRN75" s="195"/>
      <c r="QRO75" s="195"/>
      <c r="QRP75" s="195"/>
      <c r="QRQ75" s="195"/>
      <c r="QRR75" s="195"/>
      <c r="QRS75" s="195"/>
      <c r="QRT75" s="195"/>
      <c r="QRU75" s="195"/>
      <c r="QRV75" s="195"/>
      <c r="QRW75" s="195"/>
      <c r="QRX75" s="195"/>
      <c r="QRY75" s="195"/>
      <c r="QRZ75" s="195"/>
      <c r="QSA75" s="195"/>
      <c r="QSB75" s="195"/>
      <c r="QSC75" s="195"/>
      <c r="QSD75" s="195"/>
      <c r="QSE75" s="195"/>
      <c r="QSF75" s="195"/>
      <c r="QSG75" s="195"/>
      <c r="QSH75" s="195"/>
      <c r="QSI75" s="195"/>
      <c r="QSJ75" s="195"/>
      <c r="QSK75" s="195"/>
      <c r="QSL75" s="195"/>
      <c r="QSM75" s="195"/>
      <c r="QSN75" s="195"/>
      <c r="QSO75" s="195"/>
      <c r="QSP75" s="195"/>
      <c r="QSQ75" s="195"/>
      <c r="QSR75" s="195"/>
      <c r="QSS75" s="195"/>
      <c r="QST75" s="195"/>
      <c r="QSU75" s="195"/>
      <c r="QSV75" s="195"/>
      <c r="QSW75" s="195"/>
      <c r="QSX75" s="195"/>
      <c r="QSY75" s="195"/>
      <c r="QSZ75" s="195"/>
      <c r="QTA75" s="195"/>
      <c r="QTB75" s="195"/>
      <c r="QTC75" s="195"/>
      <c r="QTD75" s="195"/>
      <c r="QTE75" s="195"/>
      <c r="QTF75" s="195"/>
      <c r="QTG75" s="195"/>
      <c r="QTH75" s="195"/>
      <c r="QTI75" s="195"/>
      <c r="QTJ75" s="195"/>
      <c r="QTK75" s="195"/>
      <c r="QTL75" s="195"/>
      <c r="QTM75" s="195"/>
      <c r="QTN75" s="195"/>
      <c r="QTO75" s="195"/>
      <c r="QTP75" s="195"/>
      <c r="QTQ75" s="195"/>
      <c r="QTR75" s="195"/>
      <c r="QTS75" s="195"/>
      <c r="QTT75" s="195"/>
      <c r="QTU75" s="195"/>
      <c r="QTV75" s="195"/>
      <c r="QTW75" s="195"/>
      <c r="QTX75" s="195"/>
      <c r="QTY75" s="195"/>
      <c r="QTZ75" s="195"/>
      <c r="QUA75" s="195"/>
      <c r="QUB75" s="195"/>
      <c r="QUC75" s="195"/>
      <c r="QUD75" s="195"/>
      <c r="QUE75" s="195"/>
      <c r="QUF75" s="195"/>
      <c r="QUG75" s="195"/>
      <c r="QUH75" s="195"/>
      <c r="QUI75" s="195"/>
      <c r="QUJ75" s="195"/>
      <c r="QUK75" s="195"/>
      <c r="QUL75" s="195"/>
      <c r="QUM75" s="195"/>
      <c r="QUN75" s="195"/>
      <c r="QUO75" s="195"/>
      <c r="QUP75" s="195"/>
      <c r="QUQ75" s="195"/>
      <c r="QUR75" s="195"/>
      <c r="QUS75" s="195"/>
      <c r="QUT75" s="195"/>
      <c r="QUU75" s="195"/>
      <c r="QUV75" s="195"/>
      <c r="QUW75" s="195"/>
      <c r="QUX75" s="195"/>
      <c r="QUY75" s="195"/>
      <c r="QUZ75" s="195"/>
      <c r="QVA75" s="195"/>
      <c r="QVB75" s="195"/>
      <c r="QVC75" s="195"/>
      <c r="QVD75" s="195"/>
      <c r="QVE75" s="195"/>
      <c r="QVF75" s="195"/>
      <c r="QVG75" s="195"/>
      <c r="QVH75" s="195"/>
      <c r="QVI75" s="195"/>
      <c r="QVJ75" s="195"/>
      <c r="QVK75" s="195"/>
      <c r="QVL75" s="195"/>
      <c r="QVM75" s="195"/>
      <c r="QVN75" s="195"/>
      <c r="QVO75" s="195"/>
      <c r="QVP75" s="195"/>
      <c r="QVQ75" s="195"/>
      <c r="QVR75" s="195"/>
      <c r="QVS75" s="195"/>
      <c r="QVT75" s="195"/>
      <c r="QVU75" s="195"/>
      <c r="QVV75" s="195"/>
      <c r="QVW75" s="195"/>
      <c r="QVX75" s="195"/>
      <c r="QVY75" s="195"/>
      <c r="QVZ75" s="195"/>
      <c r="QWA75" s="195"/>
      <c r="QWB75" s="195"/>
      <c r="QWC75" s="195"/>
      <c r="QWD75" s="195"/>
      <c r="QWE75" s="195"/>
      <c r="QWF75" s="195"/>
      <c r="QWG75" s="195"/>
      <c r="QWH75" s="195"/>
      <c r="QWI75" s="195"/>
      <c r="QWJ75" s="195"/>
      <c r="QWK75" s="195"/>
      <c r="QWL75" s="195"/>
      <c r="QWM75" s="195"/>
      <c r="QWN75" s="195"/>
      <c r="QWO75" s="195"/>
      <c r="QWP75" s="195"/>
      <c r="QWQ75" s="195"/>
      <c r="QWR75" s="195"/>
      <c r="QWS75" s="195"/>
      <c r="QWT75" s="195"/>
      <c r="QWU75" s="195"/>
      <c r="QWV75" s="195"/>
      <c r="QWW75" s="195"/>
      <c r="QWX75" s="195"/>
      <c r="QWY75" s="195"/>
      <c r="QWZ75" s="195"/>
      <c r="QXA75" s="195"/>
      <c r="QXB75" s="195"/>
      <c r="QXC75" s="195"/>
      <c r="QXD75" s="195"/>
      <c r="QXE75" s="195"/>
      <c r="QXF75" s="195"/>
      <c r="QXG75" s="195"/>
      <c r="QXH75" s="195"/>
      <c r="QXI75" s="195"/>
      <c r="QXJ75" s="195"/>
      <c r="QXK75" s="195"/>
      <c r="QXL75" s="195"/>
      <c r="QXM75" s="195"/>
      <c r="QXN75" s="195"/>
      <c r="QXO75" s="195"/>
      <c r="QXP75" s="195"/>
      <c r="QXQ75" s="195"/>
      <c r="QXR75" s="195"/>
      <c r="QXS75" s="195"/>
      <c r="QXT75" s="195"/>
      <c r="QXU75" s="195"/>
      <c r="QXV75" s="195"/>
      <c r="QXW75" s="195"/>
      <c r="QXX75" s="195"/>
      <c r="QXY75" s="195"/>
      <c r="QXZ75" s="195"/>
      <c r="QYA75" s="195"/>
      <c r="QYB75" s="195"/>
      <c r="QYC75" s="195"/>
      <c r="QYD75" s="195"/>
      <c r="QYE75" s="195"/>
      <c r="QYF75" s="195"/>
      <c r="QYG75" s="195"/>
      <c r="QYH75" s="195"/>
      <c r="QYI75" s="195"/>
      <c r="QYJ75" s="195"/>
      <c r="QYK75" s="195"/>
      <c r="QYL75" s="195"/>
      <c r="QYM75" s="195"/>
      <c r="QYN75" s="195"/>
      <c r="QYO75" s="195"/>
      <c r="QYP75" s="195"/>
      <c r="QYQ75" s="195"/>
      <c r="QYR75" s="195"/>
      <c r="QYS75" s="195"/>
      <c r="QYT75" s="195"/>
      <c r="QYU75" s="195"/>
      <c r="QYV75" s="195"/>
      <c r="QYW75" s="195"/>
      <c r="QYX75" s="195"/>
      <c r="QYY75" s="195"/>
      <c r="QYZ75" s="195"/>
      <c r="QZA75" s="195"/>
      <c r="QZB75" s="195"/>
      <c r="QZC75" s="195"/>
      <c r="QZD75" s="195"/>
      <c r="QZE75" s="195"/>
      <c r="QZF75" s="195"/>
      <c r="QZG75" s="195"/>
      <c r="QZH75" s="195"/>
      <c r="QZI75" s="195"/>
      <c r="QZJ75" s="195"/>
      <c r="QZK75" s="195"/>
      <c r="QZL75" s="195"/>
      <c r="QZM75" s="195"/>
      <c r="QZN75" s="195"/>
      <c r="QZO75" s="195"/>
      <c r="QZP75" s="195"/>
      <c r="QZQ75" s="195"/>
      <c r="QZR75" s="195"/>
      <c r="QZS75" s="195"/>
      <c r="QZT75" s="195"/>
      <c r="QZU75" s="195"/>
      <c r="QZV75" s="195"/>
      <c r="QZW75" s="195"/>
      <c r="QZX75" s="195"/>
      <c r="QZY75" s="195"/>
      <c r="QZZ75" s="195"/>
      <c r="RAA75" s="195"/>
      <c r="RAB75" s="195"/>
      <c r="RAC75" s="195"/>
      <c r="RAD75" s="195"/>
      <c r="RAE75" s="195"/>
      <c r="RAF75" s="195"/>
      <c r="RAG75" s="195"/>
      <c r="RAH75" s="195"/>
      <c r="RAI75" s="195"/>
      <c r="RAJ75" s="195"/>
      <c r="RAK75" s="195"/>
      <c r="RAL75" s="195"/>
      <c r="RAM75" s="195"/>
      <c r="RAN75" s="195"/>
      <c r="RAO75" s="195"/>
      <c r="RAP75" s="195"/>
      <c r="RAQ75" s="195"/>
      <c r="RAR75" s="195"/>
      <c r="RAS75" s="195"/>
      <c r="RAT75" s="195"/>
      <c r="RAU75" s="195"/>
      <c r="RAV75" s="195"/>
      <c r="RAW75" s="195"/>
      <c r="RAX75" s="195"/>
      <c r="RAY75" s="195"/>
      <c r="RAZ75" s="195"/>
      <c r="RBA75" s="195"/>
      <c r="RBB75" s="195"/>
      <c r="RBC75" s="195"/>
      <c r="RBD75" s="195"/>
      <c r="RBE75" s="195"/>
      <c r="RBF75" s="195"/>
      <c r="RBG75" s="195"/>
      <c r="RBH75" s="195"/>
      <c r="RBI75" s="195"/>
      <c r="RBJ75" s="195"/>
      <c r="RBK75" s="195"/>
      <c r="RBL75" s="195"/>
      <c r="RBM75" s="195"/>
      <c r="RBN75" s="195"/>
      <c r="RBO75" s="195"/>
      <c r="RBP75" s="195"/>
      <c r="RBQ75" s="195"/>
      <c r="RBR75" s="195"/>
      <c r="RBS75" s="195"/>
      <c r="RBT75" s="195"/>
      <c r="RBU75" s="195"/>
      <c r="RBV75" s="195"/>
      <c r="RBW75" s="195"/>
      <c r="RBX75" s="195"/>
      <c r="RBY75" s="195"/>
      <c r="RBZ75" s="195"/>
      <c r="RCA75" s="195"/>
      <c r="RCB75" s="195"/>
      <c r="RCC75" s="195"/>
      <c r="RCD75" s="195"/>
      <c r="RCE75" s="195"/>
      <c r="RCF75" s="195"/>
      <c r="RCG75" s="195"/>
      <c r="RCH75" s="195"/>
      <c r="RCI75" s="195"/>
      <c r="RCJ75" s="195"/>
      <c r="RCK75" s="195"/>
      <c r="RCL75" s="195"/>
      <c r="RCM75" s="195"/>
      <c r="RCN75" s="195"/>
      <c r="RCO75" s="195"/>
      <c r="RCP75" s="195"/>
      <c r="RCQ75" s="195"/>
      <c r="RCR75" s="195"/>
      <c r="RCS75" s="195"/>
      <c r="RCT75" s="195"/>
      <c r="RCU75" s="195"/>
      <c r="RCV75" s="195"/>
      <c r="RCW75" s="195"/>
      <c r="RCX75" s="195"/>
      <c r="RCY75" s="195"/>
      <c r="RCZ75" s="195"/>
      <c r="RDA75" s="195"/>
      <c r="RDB75" s="195"/>
      <c r="RDC75" s="195"/>
      <c r="RDD75" s="195"/>
      <c r="RDE75" s="195"/>
      <c r="RDF75" s="195"/>
      <c r="RDG75" s="195"/>
      <c r="RDH75" s="195"/>
      <c r="RDI75" s="195"/>
      <c r="RDJ75" s="195"/>
      <c r="RDK75" s="195"/>
      <c r="RDL75" s="195"/>
      <c r="RDM75" s="195"/>
      <c r="RDN75" s="195"/>
      <c r="RDO75" s="195"/>
      <c r="RDP75" s="195"/>
      <c r="RDQ75" s="195"/>
      <c r="RDR75" s="195"/>
      <c r="RDS75" s="195"/>
      <c r="RDT75" s="195"/>
      <c r="RDU75" s="195"/>
      <c r="RDV75" s="195"/>
      <c r="RDW75" s="195"/>
      <c r="RDX75" s="195"/>
      <c r="RDY75" s="195"/>
      <c r="RDZ75" s="195"/>
      <c r="REA75" s="195"/>
      <c r="REB75" s="195"/>
      <c r="REC75" s="195"/>
      <c r="RED75" s="195"/>
      <c r="REE75" s="195"/>
      <c r="REF75" s="195"/>
      <c r="REG75" s="195"/>
      <c r="REH75" s="195"/>
      <c r="REI75" s="195"/>
      <c r="REJ75" s="195"/>
      <c r="REK75" s="195"/>
      <c r="REL75" s="195"/>
      <c r="REM75" s="195"/>
      <c r="REN75" s="195"/>
      <c r="REO75" s="195"/>
      <c r="REP75" s="195"/>
      <c r="REQ75" s="195"/>
      <c r="RER75" s="195"/>
      <c r="RES75" s="195"/>
      <c r="RET75" s="195"/>
      <c r="REU75" s="195"/>
      <c r="REV75" s="195"/>
      <c r="REW75" s="195"/>
      <c r="REX75" s="195"/>
      <c r="REY75" s="195"/>
      <c r="REZ75" s="195"/>
      <c r="RFA75" s="195"/>
      <c r="RFB75" s="195"/>
      <c r="RFC75" s="195"/>
      <c r="RFD75" s="195"/>
      <c r="RFE75" s="195"/>
      <c r="RFF75" s="195"/>
      <c r="RFG75" s="195"/>
      <c r="RFH75" s="195"/>
      <c r="RFI75" s="195"/>
      <c r="RFJ75" s="195"/>
      <c r="RFK75" s="195"/>
      <c r="RFL75" s="195"/>
      <c r="RFM75" s="195"/>
      <c r="RFN75" s="195"/>
      <c r="RFO75" s="195"/>
      <c r="RFP75" s="195"/>
      <c r="RFQ75" s="195"/>
      <c r="RFR75" s="195"/>
      <c r="RFS75" s="195"/>
      <c r="RFT75" s="195"/>
      <c r="RFU75" s="195"/>
      <c r="RFV75" s="195"/>
      <c r="RFW75" s="195"/>
      <c r="RFX75" s="195"/>
      <c r="RFY75" s="195"/>
      <c r="RFZ75" s="195"/>
      <c r="RGA75" s="195"/>
      <c r="RGB75" s="195"/>
      <c r="RGC75" s="195"/>
      <c r="RGD75" s="195"/>
      <c r="RGE75" s="195"/>
      <c r="RGF75" s="195"/>
      <c r="RGG75" s="195"/>
      <c r="RGH75" s="195"/>
      <c r="RGI75" s="195"/>
      <c r="RGJ75" s="195"/>
      <c r="RGK75" s="195"/>
      <c r="RGL75" s="195"/>
      <c r="RGM75" s="195"/>
      <c r="RGN75" s="195"/>
      <c r="RGO75" s="195"/>
      <c r="RGP75" s="195"/>
      <c r="RGQ75" s="195"/>
      <c r="RGR75" s="195"/>
      <c r="RGS75" s="195"/>
      <c r="RGT75" s="195"/>
      <c r="RGU75" s="195"/>
      <c r="RGV75" s="195"/>
      <c r="RGW75" s="195"/>
      <c r="RGX75" s="195"/>
      <c r="RGY75" s="195"/>
      <c r="RGZ75" s="195"/>
      <c r="RHA75" s="195"/>
      <c r="RHB75" s="195"/>
      <c r="RHC75" s="195"/>
      <c r="RHD75" s="195"/>
      <c r="RHE75" s="195"/>
      <c r="RHF75" s="195"/>
      <c r="RHG75" s="195"/>
      <c r="RHH75" s="195"/>
      <c r="RHI75" s="195"/>
      <c r="RHJ75" s="195"/>
      <c r="RHK75" s="195"/>
      <c r="RHL75" s="195"/>
      <c r="RHM75" s="195"/>
      <c r="RHN75" s="195"/>
      <c r="RHO75" s="195"/>
      <c r="RHP75" s="195"/>
      <c r="RHQ75" s="195"/>
      <c r="RHR75" s="195"/>
      <c r="RHS75" s="195"/>
      <c r="RHT75" s="195"/>
      <c r="RHU75" s="195"/>
      <c r="RHV75" s="195"/>
      <c r="RHW75" s="195"/>
      <c r="RHX75" s="195"/>
      <c r="RHY75" s="195"/>
      <c r="RHZ75" s="195"/>
      <c r="RIA75" s="195"/>
      <c r="RIB75" s="195"/>
      <c r="RIC75" s="195"/>
      <c r="RID75" s="195"/>
      <c r="RIE75" s="195"/>
      <c r="RIF75" s="195"/>
      <c r="RIG75" s="195"/>
      <c r="RIH75" s="195"/>
      <c r="RII75" s="195"/>
      <c r="RIJ75" s="195"/>
      <c r="RIK75" s="195"/>
      <c r="RIL75" s="195"/>
      <c r="RIM75" s="195"/>
      <c r="RIN75" s="195"/>
      <c r="RIO75" s="195"/>
      <c r="RIP75" s="195"/>
      <c r="RIQ75" s="195"/>
      <c r="RIR75" s="195"/>
      <c r="RIS75" s="195"/>
      <c r="RIT75" s="195"/>
      <c r="RIU75" s="195"/>
      <c r="RIV75" s="195"/>
      <c r="RIW75" s="195"/>
      <c r="RIX75" s="195"/>
      <c r="RIY75" s="195"/>
      <c r="RIZ75" s="195"/>
      <c r="RJA75" s="195"/>
      <c r="RJB75" s="195"/>
      <c r="RJC75" s="195"/>
      <c r="RJD75" s="195"/>
      <c r="RJE75" s="195"/>
      <c r="RJF75" s="195"/>
      <c r="RJG75" s="195"/>
      <c r="RJH75" s="195"/>
      <c r="RJI75" s="195"/>
      <c r="RJJ75" s="195"/>
      <c r="RJK75" s="195"/>
      <c r="RJL75" s="195"/>
      <c r="RJM75" s="195"/>
      <c r="RJN75" s="195"/>
      <c r="RJO75" s="195"/>
      <c r="RJP75" s="195"/>
      <c r="RJQ75" s="195"/>
      <c r="RJR75" s="195"/>
      <c r="RJS75" s="195"/>
      <c r="RJT75" s="195"/>
      <c r="RJU75" s="195"/>
      <c r="RJV75" s="195"/>
      <c r="RJW75" s="195"/>
      <c r="RJX75" s="195"/>
      <c r="RJY75" s="195"/>
      <c r="RJZ75" s="195"/>
      <c r="RKA75" s="195"/>
      <c r="RKB75" s="195"/>
      <c r="RKC75" s="195"/>
      <c r="RKD75" s="195"/>
      <c r="RKE75" s="195"/>
      <c r="RKF75" s="195"/>
      <c r="RKG75" s="195"/>
      <c r="RKH75" s="195"/>
      <c r="RKI75" s="195"/>
      <c r="RKJ75" s="195"/>
      <c r="RKK75" s="195"/>
      <c r="RKL75" s="195"/>
      <c r="RKM75" s="195"/>
      <c r="RKN75" s="195"/>
      <c r="RKO75" s="195"/>
      <c r="RKP75" s="195"/>
      <c r="RKQ75" s="195"/>
      <c r="RKR75" s="195"/>
      <c r="RKS75" s="195"/>
      <c r="RKT75" s="195"/>
      <c r="RKU75" s="195"/>
      <c r="RKV75" s="195"/>
      <c r="RKW75" s="195"/>
      <c r="RKX75" s="195"/>
      <c r="RKY75" s="195"/>
      <c r="RKZ75" s="195"/>
      <c r="RLA75" s="195"/>
      <c r="RLB75" s="195"/>
      <c r="RLC75" s="195"/>
      <c r="RLD75" s="195"/>
      <c r="RLE75" s="195"/>
      <c r="RLF75" s="195"/>
      <c r="RLG75" s="195"/>
      <c r="RLH75" s="195"/>
      <c r="RLI75" s="195"/>
      <c r="RLJ75" s="195"/>
      <c r="RLK75" s="195"/>
      <c r="RLL75" s="195"/>
      <c r="RLM75" s="195"/>
      <c r="RLN75" s="195"/>
      <c r="RLO75" s="195"/>
      <c r="RLP75" s="195"/>
      <c r="RLQ75" s="195"/>
      <c r="RLR75" s="195"/>
      <c r="RLS75" s="195"/>
      <c r="RLT75" s="195"/>
      <c r="RLU75" s="195"/>
      <c r="RLV75" s="195"/>
      <c r="RLW75" s="195"/>
      <c r="RLX75" s="195"/>
      <c r="RLY75" s="195"/>
      <c r="RLZ75" s="195"/>
      <c r="RMA75" s="195"/>
      <c r="RMB75" s="195"/>
      <c r="RMC75" s="195"/>
      <c r="RMD75" s="195"/>
      <c r="RME75" s="195"/>
      <c r="RMF75" s="195"/>
      <c r="RMG75" s="195"/>
      <c r="RMH75" s="195"/>
      <c r="RMI75" s="195"/>
      <c r="RMJ75" s="195"/>
      <c r="RMK75" s="195"/>
      <c r="RML75" s="195"/>
      <c r="RMM75" s="195"/>
      <c r="RMN75" s="195"/>
      <c r="RMO75" s="195"/>
      <c r="RMP75" s="195"/>
      <c r="RMQ75" s="195"/>
      <c r="RMR75" s="195"/>
      <c r="RMS75" s="195"/>
      <c r="RMT75" s="195"/>
      <c r="RMU75" s="195"/>
      <c r="RMV75" s="195"/>
      <c r="RMW75" s="195"/>
      <c r="RMX75" s="195"/>
      <c r="RMY75" s="195"/>
      <c r="RMZ75" s="195"/>
      <c r="RNA75" s="195"/>
      <c r="RNB75" s="195"/>
      <c r="RNC75" s="195"/>
      <c r="RND75" s="195"/>
      <c r="RNE75" s="195"/>
      <c r="RNF75" s="195"/>
      <c r="RNG75" s="195"/>
      <c r="RNH75" s="195"/>
      <c r="RNI75" s="195"/>
      <c r="RNJ75" s="195"/>
      <c r="RNK75" s="195"/>
      <c r="RNL75" s="195"/>
      <c r="RNM75" s="195"/>
      <c r="RNN75" s="195"/>
      <c r="RNO75" s="195"/>
      <c r="RNP75" s="195"/>
      <c r="RNQ75" s="195"/>
      <c r="RNR75" s="195"/>
      <c r="RNS75" s="195"/>
      <c r="RNT75" s="195"/>
      <c r="RNU75" s="195"/>
      <c r="RNV75" s="195"/>
      <c r="RNW75" s="195"/>
      <c r="RNX75" s="195"/>
      <c r="RNY75" s="195"/>
      <c r="RNZ75" s="195"/>
      <c r="ROA75" s="195"/>
      <c r="ROB75" s="195"/>
      <c r="ROC75" s="195"/>
      <c r="ROD75" s="195"/>
      <c r="ROE75" s="195"/>
      <c r="ROF75" s="195"/>
      <c r="ROG75" s="195"/>
      <c r="ROH75" s="195"/>
      <c r="ROI75" s="195"/>
      <c r="ROJ75" s="195"/>
      <c r="ROK75" s="195"/>
      <c r="ROL75" s="195"/>
      <c r="ROM75" s="195"/>
      <c r="RON75" s="195"/>
      <c r="ROO75" s="195"/>
      <c r="ROP75" s="195"/>
      <c r="ROQ75" s="195"/>
      <c r="ROR75" s="195"/>
      <c r="ROS75" s="195"/>
      <c r="ROT75" s="195"/>
      <c r="ROU75" s="195"/>
      <c r="ROV75" s="195"/>
      <c r="ROW75" s="195"/>
      <c r="ROX75" s="195"/>
      <c r="ROY75" s="195"/>
      <c r="ROZ75" s="195"/>
      <c r="RPA75" s="195"/>
      <c r="RPB75" s="195"/>
      <c r="RPC75" s="195"/>
      <c r="RPD75" s="195"/>
      <c r="RPE75" s="195"/>
      <c r="RPF75" s="195"/>
      <c r="RPG75" s="195"/>
      <c r="RPH75" s="195"/>
      <c r="RPI75" s="195"/>
      <c r="RPJ75" s="195"/>
      <c r="RPK75" s="195"/>
      <c r="RPL75" s="195"/>
      <c r="RPM75" s="195"/>
      <c r="RPN75" s="195"/>
      <c r="RPO75" s="195"/>
      <c r="RPP75" s="195"/>
      <c r="RPQ75" s="195"/>
      <c r="RPR75" s="195"/>
      <c r="RPS75" s="195"/>
      <c r="RPT75" s="195"/>
      <c r="RPU75" s="195"/>
      <c r="RPV75" s="195"/>
      <c r="RPW75" s="195"/>
      <c r="RPX75" s="195"/>
      <c r="RPY75" s="195"/>
      <c r="RPZ75" s="195"/>
      <c r="RQA75" s="195"/>
      <c r="RQB75" s="195"/>
      <c r="RQC75" s="195"/>
      <c r="RQD75" s="195"/>
      <c r="RQE75" s="195"/>
      <c r="RQF75" s="195"/>
      <c r="RQG75" s="195"/>
      <c r="RQH75" s="195"/>
      <c r="RQI75" s="195"/>
      <c r="RQJ75" s="195"/>
      <c r="RQK75" s="195"/>
      <c r="RQL75" s="195"/>
      <c r="RQM75" s="195"/>
      <c r="RQN75" s="195"/>
      <c r="RQO75" s="195"/>
      <c r="RQP75" s="195"/>
      <c r="RQQ75" s="195"/>
      <c r="RQR75" s="195"/>
      <c r="RQS75" s="195"/>
      <c r="RQT75" s="195"/>
      <c r="RQU75" s="195"/>
      <c r="RQV75" s="195"/>
      <c r="RQW75" s="195"/>
      <c r="RQX75" s="195"/>
      <c r="RQY75" s="195"/>
      <c r="RQZ75" s="195"/>
      <c r="RRA75" s="195"/>
      <c r="RRB75" s="195"/>
      <c r="RRC75" s="195"/>
      <c r="RRD75" s="195"/>
      <c r="RRE75" s="195"/>
      <c r="RRF75" s="195"/>
      <c r="RRG75" s="195"/>
      <c r="RRH75" s="195"/>
      <c r="RRI75" s="195"/>
      <c r="RRJ75" s="195"/>
      <c r="RRK75" s="195"/>
      <c r="RRL75" s="195"/>
      <c r="RRM75" s="195"/>
      <c r="RRN75" s="195"/>
      <c r="RRO75" s="195"/>
      <c r="RRP75" s="195"/>
      <c r="RRQ75" s="195"/>
      <c r="RRR75" s="195"/>
      <c r="RRS75" s="195"/>
      <c r="RRT75" s="195"/>
      <c r="RRU75" s="195"/>
      <c r="RRV75" s="195"/>
      <c r="RRW75" s="195"/>
      <c r="RRX75" s="195"/>
      <c r="RRY75" s="195"/>
      <c r="RRZ75" s="195"/>
      <c r="RSA75" s="195"/>
      <c r="RSB75" s="195"/>
      <c r="RSC75" s="195"/>
      <c r="RSD75" s="195"/>
      <c r="RSE75" s="195"/>
      <c r="RSF75" s="195"/>
      <c r="RSG75" s="195"/>
      <c r="RSH75" s="195"/>
      <c r="RSI75" s="195"/>
      <c r="RSJ75" s="195"/>
      <c r="RSK75" s="195"/>
      <c r="RSL75" s="195"/>
      <c r="RSM75" s="195"/>
      <c r="RSN75" s="195"/>
      <c r="RSO75" s="195"/>
      <c r="RSP75" s="195"/>
      <c r="RSQ75" s="195"/>
      <c r="RSR75" s="195"/>
      <c r="RSS75" s="195"/>
      <c r="RST75" s="195"/>
      <c r="RSU75" s="195"/>
      <c r="RSV75" s="195"/>
      <c r="RSW75" s="195"/>
      <c r="RSX75" s="195"/>
      <c r="RSY75" s="195"/>
      <c r="RSZ75" s="195"/>
      <c r="RTA75" s="195"/>
      <c r="RTB75" s="195"/>
      <c r="RTC75" s="195"/>
      <c r="RTD75" s="195"/>
      <c r="RTE75" s="195"/>
      <c r="RTF75" s="195"/>
      <c r="RTG75" s="195"/>
      <c r="RTH75" s="195"/>
      <c r="RTI75" s="195"/>
      <c r="RTJ75" s="195"/>
      <c r="RTK75" s="195"/>
      <c r="RTL75" s="195"/>
      <c r="RTM75" s="195"/>
      <c r="RTN75" s="195"/>
      <c r="RTO75" s="195"/>
      <c r="RTP75" s="195"/>
      <c r="RTQ75" s="195"/>
      <c r="RTR75" s="195"/>
      <c r="RTS75" s="195"/>
      <c r="RTT75" s="195"/>
      <c r="RTU75" s="195"/>
      <c r="RTV75" s="195"/>
      <c r="RTW75" s="195"/>
      <c r="RTX75" s="195"/>
      <c r="RTY75" s="195"/>
      <c r="RTZ75" s="195"/>
      <c r="RUA75" s="195"/>
      <c r="RUB75" s="195"/>
      <c r="RUC75" s="195"/>
      <c r="RUD75" s="195"/>
      <c r="RUE75" s="195"/>
      <c r="RUF75" s="195"/>
      <c r="RUG75" s="195"/>
      <c r="RUH75" s="195"/>
      <c r="RUI75" s="195"/>
      <c r="RUJ75" s="195"/>
      <c r="RUK75" s="195"/>
      <c r="RUL75" s="195"/>
      <c r="RUM75" s="195"/>
      <c r="RUN75" s="195"/>
      <c r="RUO75" s="195"/>
      <c r="RUP75" s="195"/>
      <c r="RUQ75" s="195"/>
      <c r="RUR75" s="195"/>
      <c r="RUS75" s="195"/>
      <c r="RUT75" s="195"/>
      <c r="RUU75" s="195"/>
      <c r="RUV75" s="195"/>
      <c r="RUW75" s="195"/>
      <c r="RUX75" s="195"/>
      <c r="RUY75" s="195"/>
      <c r="RUZ75" s="195"/>
      <c r="RVA75" s="195"/>
      <c r="RVB75" s="195"/>
      <c r="RVC75" s="195"/>
      <c r="RVD75" s="195"/>
      <c r="RVE75" s="195"/>
      <c r="RVF75" s="195"/>
      <c r="RVG75" s="195"/>
      <c r="RVH75" s="195"/>
      <c r="RVI75" s="195"/>
      <c r="RVJ75" s="195"/>
      <c r="RVK75" s="195"/>
      <c r="RVL75" s="195"/>
      <c r="RVM75" s="195"/>
      <c r="RVN75" s="195"/>
      <c r="RVO75" s="195"/>
      <c r="RVP75" s="195"/>
      <c r="RVQ75" s="195"/>
      <c r="RVR75" s="195"/>
      <c r="RVS75" s="195"/>
      <c r="RVT75" s="195"/>
      <c r="RVU75" s="195"/>
      <c r="RVV75" s="195"/>
      <c r="RVW75" s="195"/>
      <c r="RVX75" s="195"/>
      <c r="RVY75" s="195"/>
      <c r="RVZ75" s="195"/>
      <c r="RWA75" s="195"/>
      <c r="RWB75" s="195"/>
      <c r="RWC75" s="195"/>
      <c r="RWD75" s="195"/>
      <c r="RWE75" s="195"/>
      <c r="RWF75" s="195"/>
      <c r="RWG75" s="195"/>
      <c r="RWH75" s="195"/>
      <c r="RWI75" s="195"/>
      <c r="RWJ75" s="195"/>
      <c r="RWK75" s="195"/>
      <c r="RWL75" s="195"/>
      <c r="RWM75" s="195"/>
      <c r="RWN75" s="195"/>
      <c r="RWO75" s="195"/>
      <c r="RWP75" s="195"/>
      <c r="RWQ75" s="195"/>
      <c r="RWR75" s="195"/>
      <c r="RWS75" s="195"/>
      <c r="RWT75" s="195"/>
      <c r="RWU75" s="195"/>
      <c r="RWV75" s="195"/>
      <c r="RWW75" s="195"/>
      <c r="RWX75" s="195"/>
      <c r="RWY75" s="195"/>
      <c r="RWZ75" s="195"/>
      <c r="RXA75" s="195"/>
      <c r="RXB75" s="195"/>
      <c r="RXC75" s="195"/>
      <c r="RXD75" s="195"/>
      <c r="RXE75" s="195"/>
      <c r="RXF75" s="195"/>
      <c r="RXG75" s="195"/>
      <c r="RXH75" s="195"/>
      <c r="RXI75" s="195"/>
      <c r="RXJ75" s="195"/>
      <c r="RXK75" s="195"/>
      <c r="RXL75" s="195"/>
      <c r="RXM75" s="195"/>
      <c r="RXN75" s="195"/>
      <c r="RXO75" s="195"/>
      <c r="RXP75" s="195"/>
      <c r="RXQ75" s="195"/>
      <c r="RXR75" s="195"/>
      <c r="RXS75" s="195"/>
      <c r="RXT75" s="195"/>
      <c r="RXU75" s="195"/>
      <c r="RXV75" s="195"/>
      <c r="RXW75" s="195"/>
      <c r="RXX75" s="195"/>
      <c r="RXY75" s="195"/>
      <c r="RXZ75" s="195"/>
      <c r="RYA75" s="195"/>
      <c r="RYB75" s="195"/>
      <c r="RYC75" s="195"/>
      <c r="RYD75" s="195"/>
      <c r="RYE75" s="195"/>
      <c r="RYF75" s="195"/>
      <c r="RYG75" s="195"/>
      <c r="RYH75" s="195"/>
      <c r="RYI75" s="195"/>
      <c r="RYJ75" s="195"/>
      <c r="RYK75" s="195"/>
      <c r="RYL75" s="195"/>
      <c r="RYM75" s="195"/>
      <c r="RYN75" s="195"/>
      <c r="RYO75" s="195"/>
      <c r="RYP75" s="195"/>
      <c r="RYQ75" s="195"/>
      <c r="RYR75" s="195"/>
      <c r="RYS75" s="195"/>
      <c r="RYT75" s="195"/>
      <c r="RYU75" s="195"/>
      <c r="RYV75" s="195"/>
      <c r="RYW75" s="195"/>
      <c r="RYX75" s="195"/>
      <c r="RYY75" s="195"/>
      <c r="RYZ75" s="195"/>
      <c r="RZA75" s="195"/>
      <c r="RZB75" s="195"/>
      <c r="RZC75" s="195"/>
      <c r="RZD75" s="195"/>
      <c r="RZE75" s="195"/>
      <c r="RZF75" s="195"/>
      <c r="RZG75" s="195"/>
      <c r="RZH75" s="195"/>
      <c r="RZI75" s="195"/>
      <c r="RZJ75" s="195"/>
      <c r="RZK75" s="195"/>
      <c r="RZL75" s="195"/>
      <c r="RZM75" s="195"/>
      <c r="RZN75" s="195"/>
      <c r="RZO75" s="195"/>
      <c r="RZP75" s="195"/>
      <c r="RZQ75" s="195"/>
      <c r="RZR75" s="195"/>
      <c r="RZS75" s="195"/>
      <c r="RZT75" s="195"/>
      <c r="RZU75" s="195"/>
      <c r="RZV75" s="195"/>
      <c r="RZW75" s="195"/>
      <c r="RZX75" s="195"/>
      <c r="RZY75" s="195"/>
      <c r="RZZ75" s="195"/>
      <c r="SAA75" s="195"/>
      <c r="SAB75" s="195"/>
      <c r="SAC75" s="195"/>
      <c r="SAD75" s="195"/>
      <c r="SAE75" s="195"/>
      <c r="SAF75" s="195"/>
      <c r="SAG75" s="195"/>
      <c r="SAH75" s="195"/>
      <c r="SAI75" s="195"/>
      <c r="SAJ75" s="195"/>
      <c r="SAK75" s="195"/>
      <c r="SAL75" s="195"/>
      <c r="SAM75" s="195"/>
      <c r="SAN75" s="195"/>
      <c r="SAO75" s="195"/>
      <c r="SAP75" s="195"/>
      <c r="SAQ75" s="195"/>
      <c r="SAR75" s="195"/>
      <c r="SAS75" s="195"/>
      <c r="SAT75" s="195"/>
      <c r="SAU75" s="195"/>
      <c r="SAV75" s="195"/>
      <c r="SAW75" s="195"/>
      <c r="SAX75" s="195"/>
      <c r="SAY75" s="195"/>
      <c r="SAZ75" s="195"/>
      <c r="SBA75" s="195"/>
      <c r="SBB75" s="195"/>
      <c r="SBC75" s="195"/>
      <c r="SBD75" s="195"/>
      <c r="SBE75" s="195"/>
      <c r="SBF75" s="195"/>
      <c r="SBG75" s="195"/>
      <c r="SBH75" s="195"/>
      <c r="SBI75" s="195"/>
      <c r="SBJ75" s="195"/>
      <c r="SBK75" s="195"/>
      <c r="SBL75" s="195"/>
      <c r="SBM75" s="195"/>
      <c r="SBN75" s="195"/>
      <c r="SBO75" s="195"/>
      <c r="SBP75" s="195"/>
      <c r="SBQ75" s="195"/>
      <c r="SBR75" s="195"/>
      <c r="SBS75" s="195"/>
      <c r="SBT75" s="195"/>
      <c r="SBU75" s="195"/>
      <c r="SBV75" s="195"/>
      <c r="SBW75" s="195"/>
      <c r="SBX75" s="195"/>
      <c r="SBY75" s="195"/>
      <c r="SBZ75" s="195"/>
      <c r="SCA75" s="195"/>
      <c r="SCB75" s="195"/>
      <c r="SCC75" s="195"/>
      <c r="SCD75" s="195"/>
      <c r="SCE75" s="195"/>
      <c r="SCF75" s="195"/>
      <c r="SCG75" s="195"/>
      <c r="SCH75" s="195"/>
      <c r="SCI75" s="195"/>
      <c r="SCJ75" s="195"/>
      <c r="SCK75" s="195"/>
      <c r="SCL75" s="195"/>
      <c r="SCM75" s="195"/>
      <c r="SCN75" s="195"/>
      <c r="SCO75" s="195"/>
      <c r="SCP75" s="195"/>
      <c r="SCQ75" s="195"/>
      <c r="SCR75" s="195"/>
      <c r="SCS75" s="195"/>
      <c r="SCT75" s="195"/>
      <c r="SCU75" s="195"/>
      <c r="SCV75" s="195"/>
      <c r="SCW75" s="195"/>
      <c r="SCX75" s="195"/>
      <c r="SCY75" s="195"/>
      <c r="SCZ75" s="195"/>
      <c r="SDA75" s="195"/>
      <c r="SDB75" s="195"/>
      <c r="SDC75" s="195"/>
      <c r="SDD75" s="195"/>
      <c r="SDE75" s="195"/>
      <c r="SDF75" s="195"/>
      <c r="SDG75" s="195"/>
      <c r="SDH75" s="195"/>
      <c r="SDI75" s="195"/>
      <c r="SDJ75" s="195"/>
      <c r="SDK75" s="195"/>
      <c r="SDL75" s="195"/>
      <c r="SDM75" s="195"/>
      <c r="SDN75" s="195"/>
      <c r="SDO75" s="195"/>
      <c r="SDP75" s="195"/>
      <c r="SDQ75" s="195"/>
      <c r="SDR75" s="195"/>
      <c r="SDS75" s="195"/>
      <c r="SDT75" s="195"/>
      <c r="SDU75" s="195"/>
      <c r="SDV75" s="195"/>
      <c r="SDW75" s="195"/>
      <c r="SDX75" s="195"/>
      <c r="SDY75" s="195"/>
      <c r="SDZ75" s="195"/>
      <c r="SEA75" s="195"/>
      <c r="SEB75" s="195"/>
      <c r="SEC75" s="195"/>
      <c r="SED75" s="195"/>
      <c r="SEE75" s="195"/>
      <c r="SEF75" s="195"/>
      <c r="SEG75" s="195"/>
      <c r="SEH75" s="195"/>
      <c r="SEI75" s="195"/>
      <c r="SEJ75" s="195"/>
      <c r="SEK75" s="195"/>
      <c r="SEL75" s="195"/>
      <c r="SEM75" s="195"/>
      <c r="SEN75" s="195"/>
      <c r="SEO75" s="195"/>
      <c r="SEP75" s="195"/>
      <c r="SEQ75" s="195"/>
      <c r="SER75" s="195"/>
      <c r="SES75" s="195"/>
      <c r="SET75" s="195"/>
      <c r="SEU75" s="195"/>
      <c r="SEV75" s="195"/>
      <c r="SEW75" s="195"/>
      <c r="SEX75" s="195"/>
      <c r="SEY75" s="195"/>
      <c r="SEZ75" s="195"/>
      <c r="SFA75" s="195"/>
      <c r="SFB75" s="195"/>
      <c r="SFC75" s="195"/>
      <c r="SFD75" s="195"/>
      <c r="SFE75" s="195"/>
      <c r="SFF75" s="195"/>
      <c r="SFG75" s="195"/>
      <c r="SFH75" s="195"/>
      <c r="SFI75" s="195"/>
      <c r="SFJ75" s="195"/>
      <c r="SFK75" s="195"/>
      <c r="SFL75" s="195"/>
      <c r="SFM75" s="195"/>
      <c r="SFN75" s="195"/>
      <c r="SFO75" s="195"/>
      <c r="SFP75" s="195"/>
      <c r="SFQ75" s="195"/>
      <c r="SFR75" s="195"/>
      <c r="SFS75" s="195"/>
      <c r="SFT75" s="195"/>
      <c r="SFU75" s="195"/>
      <c r="SFV75" s="195"/>
      <c r="SFW75" s="195"/>
      <c r="SFX75" s="195"/>
      <c r="SFY75" s="195"/>
      <c r="SFZ75" s="195"/>
      <c r="SGA75" s="195"/>
      <c r="SGB75" s="195"/>
      <c r="SGC75" s="195"/>
      <c r="SGD75" s="195"/>
      <c r="SGE75" s="195"/>
      <c r="SGF75" s="195"/>
      <c r="SGG75" s="195"/>
      <c r="SGH75" s="195"/>
      <c r="SGI75" s="195"/>
      <c r="SGJ75" s="195"/>
      <c r="SGK75" s="195"/>
      <c r="SGL75" s="195"/>
      <c r="SGM75" s="195"/>
      <c r="SGN75" s="195"/>
      <c r="SGO75" s="195"/>
      <c r="SGP75" s="195"/>
      <c r="SGQ75" s="195"/>
      <c r="SGR75" s="195"/>
      <c r="SGS75" s="195"/>
      <c r="SGT75" s="195"/>
      <c r="SGU75" s="195"/>
      <c r="SGV75" s="195"/>
      <c r="SGW75" s="195"/>
      <c r="SGX75" s="195"/>
      <c r="SGY75" s="195"/>
      <c r="SGZ75" s="195"/>
      <c r="SHA75" s="195"/>
      <c r="SHB75" s="195"/>
      <c r="SHC75" s="195"/>
      <c r="SHD75" s="195"/>
      <c r="SHE75" s="195"/>
      <c r="SHF75" s="195"/>
      <c r="SHG75" s="195"/>
      <c r="SHH75" s="195"/>
      <c r="SHI75" s="195"/>
      <c r="SHJ75" s="195"/>
      <c r="SHK75" s="195"/>
      <c r="SHL75" s="195"/>
      <c r="SHM75" s="195"/>
      <c r="SHN75" s="195"/>
      <c r="SHO75" s="195"/>
      <c r="SHP75" s="195"/>
      <c r="SHQ75" s="195"/>
      <c r="SHR75" s="195"/>
      <c r="SHS75" s="195"/>
      <c r="SHT75" s="195"/>
      <c r="SHU75" s="195"/>
      <c r="SHV75" s="195"/>
      <c r="SHW75" s="195"/>
      <c r="SHX75" s="195"/>
      <c r="SHY75" s="195"/>
      <c r="SHZ75" s="195"/>
      <c r="SIA75" s="195"/>
      <c r="SIB75" s="195"/>
      <c r="SIC75" s="195"/>
      <c r="SID75" s="195"/>
      <c r="SIE75" s="195"/>
      <c r="SIF75" s="195"/>
      <c r="SIG75" s="195"/>
      <c r="SIH75" s="195"/>
      <c r="SII75" s="195"/>
      <c r="SIJ75" s="195"/>
      <c r="SIK75" s="195"/>
      <c r="SIL75" s="195"/>
      <c r="SIM75" s="195"/>
      <c r="SIN75" s="195"/>
      <c r="SIO75" s="195"/>
      <c r="SIP75" s="195"/>
      <c r="SIQ75" s="195"/>
      <c r="SIR75" s="195"/>
      <c r="SIS75" s="195"/>
      <c r="SIT75" s="195"/>
      <c r="SIU75" s="195"/>
      <c r="SIV75" s="195"/>
      <c r="SIW75" s="195"/>
      <c r="SIX75" s="195"/>
      <c r="SIY75" s="195"/>
      <c r="SIZ75" s="195"/>
      <c r="SJA75" s="195"/>
      <c r="SJB75" s="195"/>
      <c r="SJC75" s="195"/>
      <c r="SJD75" s="195"/>
      <c r="SJE75" s="195"/>
      <c r="SJF75" s="195"/>
      <c r="SJG75" s="195"/>
      <c r="SJH75" s="195"/>
      <c r="SJI75" s="195"/>
      <c r="SJJ75" s="195"/>
      <c r="SJK75" s="195"/>
      <c r="SJL75" s="195"/>
      <c r="SJM75" s="195"/>
      <c r="SJN75" s="195"/>
      <c r="SJO75" s="195"/>
      <c r="SJP75" s="195"/>
      <c r="SJQ75" s="195"/>
      <c r="SJR75" s="195"/>
      <c r="SJS75" s="195"/>
      <c r="SJT75" s="195"/>
      <c r="SJU75" s="195"/>
      <c r="SJV75" s="195"/>
      <c r="SJW75" s="195"/>
      <c r="SJX75" s="195"/>
      <c r="SJY75" s="195"/>
      <c r="SJZ75" s="195"/>
      <c r="SKA75" s="195"/>
      <c r="SKB75" s="195"/>
      <c r="SKC75" s="195"/>
      <c r="SKD75" s="195"/>
      <c r="SKE75" s="195"/>
      <c r="SKF75" s="195"/>
      <c r="SKG75" s="195"/>
      <c r="SKH75" s="195"/>
      <c r="SKI75" s="195"/>
      <c r="SKJ75" s="195"/>
      <c r="SKK75" s="195"/>
      <c r="SKL75" s="195"/>
      <c r="SKM75" s="195"/>
      <c r="SKN75" s="195"/>
      <c r="SKO75" s="195"/>
      <c r="SKP75" s="195"/>
      <c r="SKQ75" s="195"/>
      <c r="SKR75" s="195"/>
      <c r="SKS75" s="195"/>
      <c r="SKT75" s="195"/>
      <c r="SKU75" s="195"/>
      <c r="SKV75" s="195"/>
      <c r="SKW75" s="195"/>
      <c r="SKX75" s="195"/>
      <c r="SKY75" s="195"/>
      <c r="SKZ75" s="195"/>
      <c r="SLA75" s="195"/>
      <c r="SLB75" s="195"/>
      <c r="SLC75" s="195"/>
      <c r="SLD75" s="195"/>
      <c r="SLE75" s="195"/>
      <c r="SLF75" s="195"/>
      <c r="SLG75" s="195"/>
      <c r="SLH75" s="195"/>
      <c r="SLI75" s="195"/>
      <c r="SLJ75" s="195"/>
      <c r="SLK75" s="195"/>
      <c r="SLL75" s="195"/>
      <c r="SLM75" s="195"/>
      <c r="SLN75" s="195"/>
      <c r="SLO75" s="195"/>
      <c r="SLP75" s="195"/>
      <c r="SLQ75" s="195"/>
      <c r="SLR75" s="195"/>
      <c r="SLS75" s="195"/>
      <c r="SLT75" s="195"/>
      <c r="SLU75" s="195"/>
      <c r="SLV75" s="195"/>
      <c r="SLW75" s="195"/>
      <c r="SLX75" s="195"/>
      <c r="SLY75" s="195"/>
      <c r="SLZ75" s="195"/>
      <c r="SMA75" s="195"/>
      <c r="SMB75" s="195"/>
      <c r="SMC75" s="195"/>
      <c r="SMD75" s="195"/>
      <c r="SME75" s="195"/>
      <c r="SMF75" s="195"/>
      <c r="SMG75" s="195"/>
      <c r="SMH75" s="195"/>
      <c r="SMI75" s="195"/>
      <c r="SMJ75" s="195"/>
      <c r="SMK75" s="195"/>
      <c r="SML75" s="195"/>
      <c r="SMM75" s="195"/>
      <c r="SMN75" s="195"/>
      <c r="SMO75" s="195"/>
      <c r="SMP75" s="195"/>
      <c r="SMQ75" s="195"/>
      <c r="SMR75" s="195"/>
      <c r="SMS75" s="195"/>
      <c r="SMT75" s="195"/>
      <c r="SMU75" s="195"/>
      <c r="SMV75" s="195"/>
      <c r="SMW75" s="195"/>
      <c r="SMX75" s="195"/>
      <c r="SMY75" s="195"/>
      <c r="SMZ75" s="195"/>
      <c r="SNA75" s="195"/>
      <c r="SNB75" s="195"/>
      <c r="SNC75" s="195"/>
      <c r="SND75" s="195"/>
      <c r="SNE75" s="195"/>
      <c r="SNF75" s="195"/>
      <c r="SNG75" s="195"/>
      <c r="SNH75" s="195"/>
      <c r="SNI75" s="195"/>
      <c r="SNJ75" s="195"/>
      <c r="SNK75" s="195"/>
      <c r="SNL75" s="195"/>
      <c r="SNM75" s="195"/>
      <c r="SNN75" s="195"/>
      <c r="SNO75" s="195"/>
      <c r="SNP75" s="195"/>
      <c r="SNQ75" s="195"/>
      <c r="SNR75" s="195"/>
      <c r="SNS75" s="195"/>
      <c r="SNT75" s="195"/>
      <c r="SNU75" s="195"/>
      <c r="SNV75" s="195"/>
      <c r="SNW75" s="195"/>
      <c r="SNX75" s="195"/>
      <c r="SNY75" s="195"/>
      <c r="SNZ75" s="195"/>
      <c r="SOA75" s="195"/>
      <c r="SOB75" s="195"/>
      <c r="SOC75" s="195"/>
      <c r="SOD75" s="195"/>
      <c r="SOE75" s="195"/>
      <c r="SOF75" s="195"/>
      <c r="SOG75" s="195"/>
      <c r="SOH75" s="195"/>
      <c r="SOI75" s="195"/>
      <c r="SOJ75" s="195"/>
      <c r="SOK75" s="195"/>
      <c r="SOL75" s="195"/>
      <c r="SOM75" s="195"/>
      <c r="SON75" s="195"/>
      <c r="SOO75" s="195"/>
      <c r="SOP75" s="195"/>
      <c r="SOQ75" s="195"/>
      <c r="SOR75" s="195"/>
      <c r="SOS75" s="195"/>
      <c r="SOT75" s="195"/>
      <c r="SOU75" s="195"/>
      <c r="SOV75" s="195"/>
      <c r="SOW75" s="195"/>
      <c r="SOX75" s="195"/>
      <c r="SOY75" s="195"/>
      <c r="SOZ75" s="195"/>
      <c r="SPA75" s="195"/>
      <c r="SPB75" s="195"/>
      <c r="SPC75" s="195"/>
      <c r="SPD75" s="195"/>
      <c r="SPE75" s="195"/>
      <c r="SPF75" s="195"/>
      <c r="SPG75" s="195"/>
      <c r="SPH75" s="195"/>
      <c r="SPI75" s="195"/>
      <c r="SPJ75" s="195"/>
      <c r="SPK75" s="195"/>
      <c r="SPL75" s="195"/>
      <c r="SPM75" s="195"/>
      <c r="SPN75" s="195"/>
      <c r="SPO75" s="195"/>
      <c r="SPP75" s="195"/>
      <c r="SPQ75" s="195"/>
      <c r="SPR75" s="195"/>
      <c r="SPS75" s="195"/>
      <c r="SPT75" s="195"/>
      <c r="SPU75" s="195"/>
      <c r="SPV75" s="195"/>
      <c r="SPW75" s="195"/>
      <c r="SPX75" s="195"/>
      <c r="SPY75" s="195"/>
      <c r="SPZ75" s="195"/>
      <c r="SQA75" s="195"/>
      <c r="SQB75" s="195"/>
      <c r="SQC75" s="195"/>
      <c r="SQD75" s="195"/>
      <c r="SQE75" s="195"/>
      <c r="SQF75" s="195"/>
      <c r="SQG75" s="195"/>
      <c r="SQH75" s="195"/>
      <c r="SQI75" s="195"/>
      <c r="SQJ75" s="195"/>
      <c r="SQK75" s="195"/>
      <c r="SQL75" s="195"/>
      <c r="SQM75" s="195"/>
      <c r="SQN75" s="195"/>
      <c r="SQO75" s="195"/>
      <c r="SQP75" s="195"/>
      <c r="SQQ75" s="195"/>
      <c r="SQR75" s="195"/>
      <c r="SQS75" s="195"/>
      <c r="SQT75" s="195"/>
      <c r="SQU75" s="195"/>
      <c r="SQV75" s="195"/>
      <c r="SQW75" s="195"/>
      <c r="SQX75" s="195"/>
      <c r="SQY75" s="195"/>
      <c r="SQZ75" s="195"/>
      <c r="SRA75" s="195"/>
      <c r="SRB75" s="195"/>
      <c r="SRC75" s="195"/>
      <c r="SRD75" s="195"/>
      <c r="SRE75" s="195"/>
      <c r="SRF75" s="195"/>
      <c r="SRG75" s="195"/>
      <c r="SRH75" s="195"/>
      <c r="SRI75" s="195"/>
      <c r="SRJ75" s="195"/>
      <c r="SRK75" s="195"/>
      <c r="SRL75" s="195"/>
      <c r="SRM75" s="195"/>
      <c r="SRN75" s="195"/>
      <c r="SRO75" s="195"/>
      <c r="SRP75" s="195"/>
      <c r="SRQ75" s="195"/>
      <c r="SRR75" s="195"/>
      <c r="SRS75" s="195"/>
      <c r="SRT75" s="195"/>
      <c r="SRU75" s="195"/>
      <c r="SRV75" s="195"/>
      <c r="SRW75" s="195"/>
      <c r="SRX75" s="195"/>
      <c r="SRY75" s="195"/>
      <c r="SRZ75" s="195"/>
      <c r="SSA75" s="195"/>
      <c r="SSB75" s="195"/>
      <c r="SSC75" s="195"/>
      <c r="SSD75" s="195"/>
      <c r="SSE75" s="195"/>
      <c r="SSF75" s="195"/>
      <c r="SSG75" s="195"/>
      <c r="SSH75" s="195"/>
      <c r="SSI75" s="195"/>
      <c r="SSJ75" s="195"/>
      <c r="SSK75" s="195"/>
      <c r="SSL75" s="195"/>
      <c r="SSM75" s="195"/>
      <c r="SSN75" s="195"/>
      <c r="SSO75" s="195"/>
      <c r="SSP75" s="195"/>
      <c r="SSQ75" s="195"/>
      <c r="SSR75" s="195"/>
      <c r="SSS75" s="195"/>
      <c r="SST75" s="195"/>
      <c r="SSU75" s="195"/>
      <c r="SSV75" s="195"/>
      <c r="SSW75" s="195"/>
      <c r="SSX75" s="195"/>
      <c r="SSY75" s="195"/>
      <c r="SSZ75" s="195"/>
      <c r="STA75" s="195"/>
      <c r="STB75" s="195"/>
      <c r="STC75" s="195"/>
      <c r="STD75" s="195"/>
      <c r="STE75" s="195"/>
      <c r="STF75" s="195"/>
      <c r="STG75" s="195"/>
      <c r="STH75" s="195"/>
      <c r="STI75" s="195"/>
      <c r="STJ75" s="195"/>
      <c r="STK75" s="195"/>
      <c r="STL75" s="195"/>
      <c r="STM75" s="195"/>
      <c r="STN75" s="195"/>
      <c r="STO75" s="195"/>
      <c r="STP75" s="195"/>
      <c r="STQ75" s="195"/>
      <c r="STR75" s="195"/>
      <c r="STS75" s="195"/>
      <c r="STT75" s="195"/>
      <c r="STU75" s="195"/>
      <c r="STV75" s="195"/>
      <c r="STW75" s="195"/>
      <c r="STX75" s="195"/>
      <c r="STY75" s="195"/>
      <c r="STZ75" s="195"/>
      <c r="SUA75" s="195"/>
      <c r="SUB75" s="195"/>
      <c r="SUC75" s="195"/>
      <c r="SUD75" s="195"/>
      <c r="SUE75" s="195"/>
      <c r="SUF75" s="195"/>
      <c r="SUG75" s="195"/>
      <c r="SUH75" s="195"/>
      <c r="SUI75" s="195"/>
      <c r="SUJ75" s="195"/>
      <c r="SUK75" s="195"/>
      <c r="SUL75" s="195"/>
      <c r="SUM75" s="195"/>
      <c r="SUN75" s="195"/>
      <c r="SUO75" s="195"/>
      <c r="SUP75" s="195"/>
      <c r="SUQ75" s="195"/>
      <c r="SUR75" s="195"/>
      <c r="SUS75" s="195"/>
      <c r="SUT75" s="195"/>
      <c r="SUU75" s="195"/>
      <c r="SUV75" s="195"/>
      <c r="SUW75" s="195"/>
      <c r="SUX75" s="195"/>
      <c r="SUY75" s="195"/>
      <c r="SUZ75" s="195"/>
      <c r="SVA75" s="195"/>
      <c r="SVB75" s="195"/>
      <c r="SVC75" s="195"/>
      <c r="SVD75" s="195"/>
      <c r="SVE75" s="195"/>
      <c r="SVF75" s="195"/>
      <c r="SVG75" s="195"/>
      <c r="SVH75" s="195"/>
      <c r="SVI75" s="195"/>
      <c r="SVJ75" s="195"/>
      <c r="SVK75" s="195"/>
      <c r="SVL75" s="195"/>
      <c r="SVM75" s="195"/>
      <c r="SVN75" s="195"/>
      <c r="SVO75" s="195"/>
      <c r="SVP75" s="195"/>
      <c r="SVQ75" s="195"/>
      <c r="SVR75" s="195"/>
      <c r="SVS75" s="195"/>
      <c r="SVT75" s="195"/>
      <c r="SVU75" s="195"/>
      <c r="SVV75" s="195"/>
      <c r="SVW75" s="195"/>
      <c r="SVX75" s="195"/>
      <c r="SVY75" s="195"/>
      <c r="SVZ75" s="195"/>
      <c r="SWA75" s="195"/>
      <c r="SWB75" s="195"/>
      <c r="SWC75" s="195"/>
      <c r="SWD75" s="195"/>
      <c r="SWE75" s="195"/>
      <c r="SWF75" s="195"/>
      <c r="SWG75" s="195"/>
      <c r="SWH75" s="195"/>
      <c r="SWI75" s="195"/>
      <c r="SWJ75" s="195"/>
      <c r="SWK75" s="195"/>
      <c r="SWL75" s="195"/>
      <c r="SWM75" s="195"/>
      <c r="SWN75" s="195"/>
      <c r="SWO75" s="195"/>
      <c r="SWP75" s="195"/>
      <c r="SWQ75" s="195"/>
      <c r="SWR75" s="195"/>
      <c r="SWS75" s="195"/>
      <c r="SWT75" s="195"/>
      <c r="SWU75" s="195"/>
      <c r="SWV75" s="195"/>
      <c r="SWW75" s="195"/>
      <c r="SWX75" s="195"/>
      <c r="SWY75" s="195"/>
      <c r="SWZ75" s="195"/>
      <c r="SXA75" s="195"/>
      <c r="SXB75" s="195"/>
      <c r="SXC75" s="195"/>
      <c r="SXD75" s="195"/>
      <c r="SXE75" s="195"/>
      <c r="SXF75" s="195"/>
      <c r="SXG75" s="195"/>
      <c r="SXH75" s="195"/>
      <c r="SXI75" s="195"/>
      <c r="SXJ75" s="195"/>
      <c r="SXK75" s="195"/>
      <c r="SXL75" s="195"/>
      <c r="SXM75" s="195"/>
      <c r="SXN75" s="195"/>
      <c r="SXO75" s="195"/>
      <c r="SXP75" s="195"/>
      <c r="SXQ75" s="195"/>
      <c r="SXR75" s="195"/>
      <c r="SXS75" s="195"/>
      <c r="SXT75" s="195"/>
      <c r="SXU75" s="195"/>
      <c r="SXV75" s="195"/>
      <c r="SXW75" s="195"/>
      <c r="SXX75" s="195"/>
      <c r="SXY75" s="195"/>
      <c r="SXZ75" s="195"/>
      <c r="SYA75" s="195"/>
      <c r="SYB75" s="195"/>
      <c r="SYC75" s="195"/>
      <c r="SYD75" s="195"/>
      <c r="SYE75" s="195"/>
      <c r="SYF75" s="195"/>
      <c r="SYG75" s="195"/>
      <c r="SYH75" s="195"/>
      <c r="SYI75" s="195"/>
      <c r="SYJ75" s="195"/>
      <c r="SYK75" s="195"/>
      <c r="SYL75" s="195"/>
      <c r="SYM75" s="195"/>
      <c r="SYN75" s="195"/>
      <c r="SYO75" s="195"/>
      <c r="SYP75" s="195"/>
      <c r="SYQ75" s="195"/>
      <c r="SYR75" s="195"/>
      <c r="SYS75" s="195"/>
      <c r="SYT75" s="195"/>
      <c r="SYU75" s="195"/>
      <c r="SYV75" s="195"/>
      <c r="SYW75" s="195"/>
      <c r="SYX75" s="195"/>
      <c r="SYY75" s="195"/>
      <c r="SYZ75" s="195"/>
      <c r="SZA75" s="195"/>
      <c r="SZB75" s="195"/>
      <c r="SZC75" s="195"/>
      <c r="SZD75" s="195"/>
      <c r="SZE75" s="195"/>
      <c r="SZF75" s="195"/>
      <c r="SZG75" s="195"/>
      <c r="SZH75" s="195"/>
      <c r="SZI75" s="195"/>
      <c r="SZJ75" s="195"/>
      <c r="SZK75" s="195"/>
      <c r="SZL75" s="195"/>
      <c r="SZM75" s="195"/>
      <c r="SZN75" s="195"/>
      <c r="SZO75" s="195"/>
      <c r="SZP75" s="195"/>
      <c r="SZQ75" s="195"/>
      <c r="SZR75" s="195"/>
      <c r="SZS75" s="195"/>
      <c r="SZT75" s="195"/>
      <c r="SZU75" s="195"/>
      <c r="SZV75" s="195"/>
      <c r="SZW75" s="195"/>
      <c r="SZX75" s="195"/>
      <c r="SZY75" s="195"/>
      <c r="SZZ75" s="195"/>
      <c r="TAA75" s="195"/>
      <c r="TAB75" s="195"/>
      <c r="TAC75" s="195"/>
      <c r="TAD75" s="195"/>
      <c r="TAE75" s="195"/>
      <c r="TAF75" s="195"/>
      <c r="TAG75" s="195"/>
      <c r="TAH75" s="195"/>
      <c r="TAI75" s="195"/>
      <c r="TAJ75" s="195"/>
      <c r="TAK75" s="195"/>
      <c r="TAL75" s="195"/>
      <c r="TAM75" s="195"/>
      <c r="TAN75" s="195"/>
      <c r="TAO75" s="195"/>
      <c r="TAP75" s="195"/>
      <c r="TAQ75" s="195"/>
      <c r="TAR75" s="195"/>
      <c r="TAS75" s="195"/>
      <c r="TAT75" s="195"/>
      <c r="TAU75" s="195"/>
      <c r="TAV75" s="195"/>
      <c r="TAW75" s="195"/>
      <c r="TAX75" s="195"/>
      <c r="TAY75" s="195"/>
      <c r="TAZ75" s="195"/>
      <c r="TBA75" s="195"/>
      <c r="TBB75" s="195"/>
      <c r="TBC75" s="195"/>
      <c r="TBD75" s="195"/>
      <c r="TBE75" s="195"/>
      <c r="TBF75" s="195"/>
      <c r="TBG75" s="195"/>
      <c r="TBH75" s="195"/>
      <c r="TBI75" s="195"/>
      <c r="TBJ75" s="195"/>
      <c r="TBK75" s="195"/>
      <c r="TBL75" s="195"/>
      <c r="TBM75" s="195"/>
      <c r="TBN75" s="195"/>
      <c r="TBO75" s="195"/>
      <c r="TBP75" s="195"/>
      <c r="TBQ75" s="195"/>
      <c r="TBR75" s="195"/>
      <c r="TBS75" s="195"/>
      <c r="TBT75" s="195"/>
      <c r="TBU75" s="195"/>
      <c r="TBV75" s="195"/>
      <c r="TBW75" s="195"/>
      <c r="TBX75" s="195"/>
      <c r="TBY75" s="195"/>
      <c r="TBZ75" s="195"/>
      <c r="TCA75" s="195"/>
      <c r="TCB75" s="195"/>
      <c r="TCC75" s="195"/>
      <c r="TCD75" s="195"/>
      <c r="TCE75" s="195"/>
      <c r="TCF75" s="195"/>
      <c r="TCG75" s="195"/>
      <c r="TCH75" s="195"/>
      <c r="TCI75" s="195"/>
      <c r="TCJ75" s="195"/>
      <c r="TCK75" s="195"/>
      <c r="TCL75" s="195"/>
      <c r="TCM75" s="195"/>
      <c r="TCN75" s="195"/>
      <c r="TCO75" s="195"/>
      <c r="TCP75" s="195"/>
      <c r="TCQ75" s="195"/>
      <c r="TCR75" s="195"/>
      <c r="TCS75" s="195"/>
      <c r="TCT75" s="195"/>
      <c r="TCU75" s="195"/>
      <c r="TCV75" s="195"/>
      <c r="TCW75" s="195"/>
      <c r="TCX75" s="195"/>
      <c r="TCY75" s="195"/>
      <c r="TCZ75" s="195"/>
      <c r="TDA75" s="195"/>
      <c r="TDB75" s="195"/>
      <c r="TDC75" s="195"/>
      <c r="TDD75" s="195"/>
      <c r="TDE75" s="195"/>
      <c r="TDF75" s="195"/>
      <c r="TDG75" s="195"/>
      <c r="TDH75" s="195"/>
      <c r="TDI75" s="195"/>
      <c r="TDJ75" s="195"/>
      <c r="TDK75" s="195"/>
      <c r="TDL75" s="195"/>
      <c r="TDM75" s="195"/>
      <c r="TDN75" s="195"/>
      <c r="TDO75" s="195"/>
      <c r="TDP75" s="195"/>
      <c r="TDQ75" s="195"/>
      <c r="TDR75" s="195"/>
      <c r="TDS75" s="195"/>
      <c r="TDT75" s="195"/>
      <c r="TDU75" s="195"/>
      <c r="TDV75" s="195"/>
      <c r="TDW75" s="195"/>
      <c r="TDX75" s="195"/>
      <c r="TDY75" s="195"/>
      <c r="TDZ75" s="195"/>
      <c r="TEA75" s="195"/>
      <c r="TEB75" s="195"/>
      <c r="TEC75" s="195"/>
      <c r="TED75" s="195"/>
      <c r="TEE75" s="195"/>
      <c r="TEF75" s="195"/>
      <c r="TEG75" s="195"/>
      <c r="TEH75" s="195"/>
      <c r="TEI75" s="195"/>
      <c r="TEJ75" s="195"/>
      <c r="TEK75" s="195"/>
      <c r="TEL75" s="195"/>
      <c r="TEM75" s="195"/>
      <c r="TEN75" s="195"/>
      <c r="TEO75" s="195"/>
      <c r="TEP75" s="195"/>
      <c r="TEQ75" s="195"/>
      <c r="TER75" s="195"/>
      <c r="TES75" s="195"/>
      <c r="TET75" s="195"/>
      <c r="TEU75" s="195"/>
      <c r="TEV75" s="195"/>
      <c r="TEW75" s="195"/>
      <c r="TEX75" s="195"/>
      <c r="TEY75" s="195"/>
      <c r="TEZ75" s="195"/>
      <c r="TFA75" s="195"/>
      <c r="TFB75" s="195"/>
      <c r="TFC75" s="195"/>
      <c r="TFD75" s="195"/>
      <c r="TFE75" s="195"/>
      <c r="TFF75" s="195"/>
      <c r="TFG75" s="195"/>
      <c r="TFH75" s="195"/>
      <c r="TFI75" s="195"/>
      <c r="TFJ75" s="195"/>
      <c r="TFK75" s="195"/>
      <c r="TFL75" s="195"/>
      <c r="TFM75" s="195"/>
      <c r="TFN75" s="195"/>
      <c r="TFO75" s="195"/>
      <c r="TFP75" s="195"/>
      <c r="TFQ75" s="195"/>
      <c r="TFR75" s="195"/>
      <c r="TFS75" s="195"/>
      <c r="TFT75" s="195"/>
      <c r="TFU75" s="195"/>
      <c r="TFV75" s="195"/>
      <c r="TFW75" s="195"/>
      <c r="TFX75" s="195"/>
      <c r="TFY75" s="195"/>
      <c r="TFZ75" s="195"/>
      <c r="TGA75" s="195"/>
      <c r="TGB75" s="195"/>
      <c r="TGC75" s="195"/>
      <c r="TGD75" s="195"/>
      <c r="TGE75" s="195"/>
      <c r="TGF75" s="195"/>
      <c r="TGG75" s="195"/>
      <c r="TGH75" s="195"/>
      <c r="TGI75" s="195"/>
      <c r="TGJ75" s="195"/>
      <c r="TGK75" s="195"/>
      <c r="TGL75" s="195"/>
      <c r="TGM75" s="195"/>
      <c r="TGN75" s="195"/>
      <c r="TGO75" s="195"/>
      <c r="TGP75" s="195"/>
      <c r="TGQ75" s="195"/>
      <c r="TGR75" s="195"/>
      <c r="TGS75" s="195"/>
      <c r="TGT75" s="195"/>
      <c r="TGU75" s="195"/>
      <c r="TGV75" s="195"/>
      <c r="TGW75" s="195"/>
      <c r="TGX75" s="195"/>
      <c r="TGY75" s="195"/>
      <c r="TGZ75" s="195"/>
      <c r="THA75" s="195"/>
      <c r="THB75" s="195"/>
      <c r="THC75" s="195"/>
      <c r="THD75" s="195"/>
      <c r="THE75" s="195"/>
      <c r="THF75" s="195"/>
      <c r="THG75" s="195"/>
      <c r="THH75" s="195"/>
      <c r="THI75" s="195"/>
      <c r="THJ75" s="195"/>
      <c r="THK75" s="195"/>
      <c r="THL75" s="195"/>
      <c r="THM75" s="195"/>
      <c r="THN75" s="195"/>
      <c r="THO75" s="195"/>
      <c r="THP75" s="195"/>
      <c r="THQ75" s="195"/>
      <c r="THR75" s="195"/>
      <c r="THS75" s="195"/>
      <c r="THT75" s="195"/>
      <c r="THU75" s="195"/>
      <c r="THV75" s="195"/>
      <c r="THW75" s="195"/>
      <c r="THX75" s="195"/>
      <c r="THY75" s="195"/>
      <c r="THZ75" s="195"/>
      <c r="TIA75" s="195"/>
      <c r="TIB75" s="195"/>
      <c r="TIC75" s="195"/>
      <c r="TID75" s="195"/>
      <c r="TIE75" s="195"/>
      <c r="TIF75" s="195"/>
      <c r="TIG75" s="195"/>
      <c r="TIH75" s="195"/>
      <c r="TII75" s="195"/>
      <c r="TIJ75" s="195"/>
      <c r="TIK75" s="195"/>
      <c r="TIL75" s="195"/>
      <c r="TIM75" s="195"/>
      <c r="TIN75" s="195"/>
      <c r="TIO75" s="195"/>
      <c r="TIP75" s="195"/>
      <c r="TIQ75" s="195"/>
      <c r="TIR75" s="195"/>
      <c r="TIS75" s="195"/>
      <c r="TIT75" s="195"/>
      <c r="TIU75" s="195"/>
      <c r="TIV75" s="195"/>
      <c r="TIW75" s="195"/>
      <c r="TIX75" s="195"/>
      <c r="TIY75" s="195"/>
      <c r="TIZ75" s="195"/>
      <c r="TJA75" s="195"/>
      <c r="TJB75" s="195"/>
      <c r="TJC75" s="195"/>
      <c r="TJD75" s="195"/>
      <c r="TJE75" s="195"/>
      <c r="TJF75" s="195"/>
      <c r="TJG75" s="195"/>
      <c r="TJH75" s="195"/>
      <c r="TJI75" s="195"/>
      <c r="TJJ75" s="195"/>
      <c r="TJK75" s="195"/>
      <c r="TJL75" s="195"/>
      <c r="TJM75" s="195"/>
      <c r="TJN75" s="195"/>
      <c r="TJO75" s="195"/>
      <c r="TJP75" s="195"/>
      <c r="TJQ75" s="195"/>
      <c r="TJR75" s="195"/>
      <c r="TJS75" s="195"/>
      <c r="TJT75" s="195"/>
      <c r="TJU75" s="195"/>
      <c r="TJV75" s="195"/>
      <c r="TJW75" s="195"/>
      <c r="TJX75" s="195"/>
      <c r="TJY75" s="195"/>
      <c r="TJZ75" s="195"/>
      <c r="TKA75" s="195"/>
      <c r="TKB75" s="195"/>
      <c r="TKC75" s="195"/>
      <c r="TKD75" s="195"/>
      <c r="TKE75" s="195"/>
      <c r="TKF75" s="195"/>
      <c r="TKG75" s="195"/>
      <c r="TKH75" s="195"/>
      <c r="TKI75" s="195"/>
      <c r="TKJ75" s="195"/>
      <c r="TKK75" s="195"/>
      <c r="TKL75" s="195"/>
      <c r="TKM75" s="195"/>
      <c r="TKN75" s="195"/>
      <c r="TKO75" s="195"/>
      <c r="TKP75" s="195"/>
      <c r="TKQ75" s="195"/>
      <c r="TKR75" s="195"/>
      <c r="TKS75" s="195"/>
      <c r="TKT75" s="195"/>
      <c r="TKU75" s="195"/>
      <c r="TKV75" s="195"/>
      <c r="TKW75" s="195"/>
      <c r="TKX75" s="195"/>
      <c r="TKY75" s="195"/>
      <c r="TKZ75" s="195"/>
      <c r="TLA75" s="195"/>
      <c r="TLB75" s="195"/>
      <c r="TLC75" s="195"/>
      <c r="TLD75" s="195"/>
      <c r="TLE75" s="195"/>
      <c r="TLF75" s="195"/>
      <c r="TLG75" s="195"/>
      <c r="TLH75" s="195"/>
      <c r="TLI75" s="195"/>
      <c r="TLJ75" s="195"/>
      <c r="TLK75" s="195"/>
      <c r="TLL75" s="195"/>
      <c r="TLM75" s="195"/>
      <c r="TLN75" s="195"/>
      <c r="TLO75" s="195"/>
      <c r="TLP75" s="195"/>
      <c r="TLQ75" s="195"/>
      <c r="TLR75" s="195"/>
      <c r="TLS75" s="195"/>
      <c r="TLT75" s="195"/>
      <c r="TLU75" s="195"/>
      <c r="TLV75" s="195"/>
      <c r="TLW75" s="195"/>
      <c r="TLX75" s="195"/>
      <c r="TLY75" s="195"/>
      <c r="TLZ75" s="195"/>
      <c r="TMA75" s="195"/>
      <c r="TMB75" s="195"/>
      <c r="TMC75" s="195"/>
      <c r="TMD75" s="195"/>
      <c r="TME75" s="195"/>
      <c r="TMF75" s="195"/>
      <c r="TMG75" s="195"/>
      <c r="TMH75" s="195"/>
      <c r="TMI75" s="195"/>
      <c r="TMJ75" s="195"/>
      <c r="TMK75" s="195"/>
      <c r="TML75" s="195"/>
      <c r="TMM75" s="195"/>
      <c r="TMN75" s="195"/>
      <c r="TMO75" s="195"/>
      <c r="TMP75" s="195"/>
      <c r="TMQ75" s="195"/>
      <c r="TMR75" s="195"/>
      <c r="TMS75" s="195"/>
      <c r="TMT75" s="195"/>
      <c r="TMU75" s="195"/>
      <c r="TMV75" s="195"/>
      <c r="TMW75" s="195"/>
      <c r="TMX75" s="195"/>
      <c r="TMY75" s="195"/>
      <c r="TMZ75" s="195"/>
      <c r="TNA75" s="195"/>
      <c r="TNB75" s="195"/>
      <c r="TNC75" s="195"/>
      <c r="TND75" s="195"/>
      <c r="TNE75" s="195"/>
      <c r="TNF75" s="195"/>
      <c r="TNG75" s="195"/>
      <c r="TNH75" s="195"/>
      <c r="TNI75" s="195"/>
      <c r="TNJ75" s="195"/>
      <c r="TNK75" s="195"/>
      <c r="TNL75" s="195"/>
      <c r="TNM75" s="195"/>
      <c r="TNN75" s="195"/>
      <c r="TNO75" s="195"/>
      <c r="TNP75" s="195"/>
      <c r="TNQ75" s="195"/>
      <c r="TNR75" s="195"/>
      <c r="TNS75" s="195"/>
      <c r="TNT75" s="195"/>
      <c r="TNU75" s="195"/>
      <c r="TNV75" s="195"/>
      <c r="TNW75" s="195"/>
      <c r="TNX75" s="195"/>
      <c r="TNY75" s="195"/>
      <c r="TNZ75" s="195"/>
      <c r="TOA75" s="195"/>
      <c r="TOB75" s="195"/>
      <c r="TOC75" s="195"/>
      <c r="TOD75" s="195"/>
      <c r="TOE75" s="195"/>
      <c r="TOF75" s="195"/>
      <c r="TOG75" s="195"/>
      <c r="TOH75" s="195"/>
      <c r="TOI75" s="195"/>
      <c r="TOJ75" s="195"/>
      <c r="TOK75" s="195"/>
      <c r="TOL75" s="195"/>
      <c r="TOM75" s="195"/>
      <c r="TON75" s="195"/>
      <c r="TOO75" s="195"/>
      <c r="TOP75" s="195"/>
      <c r="TOQ75" s="195"/>
      <c r="TOR75" s="195"/>
      <c r="TOS75" s="195"/>
      <c r="TOT75" s="195"/>
      <c r="TOU75" s="195"/>
      <c r="TOV75" s="195"/>
      <c r="TOW75" s="195"/>
      <c r="TOX75" s="195"/>
      <c r="TOY75" s="195"/>
      <c r="TOZ75" s="195"/>
      <c r="TPA75" s="195"/>
      <c r="TPB75" s="195"/>
      <c r="TPC75" s="195"/>
      <c r="TPD75" s="195"/>
      <c r="TPE75" s="195"/>
      <c r="TPF75" s="195"/>
      <c r="TPG75" s="195"/>
      <c r="TPH75" s="195"/>
      <c r="TPI75" s="195"/>
      <c r="TPJ75" s="195"/>
      <c r="TPK75" s="195"/>
      <c r="TPL75" s="195"/>
      <c r="TPM75" s="195"/>
      <c r="TPN75" s="195"/>
      <c r="TPO75" s="195"/>
      <c r="TPP75" s="195"/>
      <c r="TPQ75" s="195"/>
      <c r="TPR75" s="195"/>
      <c r="TPS75" s="195"/>
      <c r="TPT75" s="195"/>
      <c r="TPU75" s="195"/>
      <c r="TPV75" s="195"/>
      <c r="TPW75" s="195"/>
      <c r="TPX75" s="195"/>
      <c r="TPY75" s="195"/>
      <c r="TPZ75" s="195"/>
      <c r="TQA75" s="195"/>
      <c r="TQB75" s="195"/>
      <c r="TQC75" s="195"/>
      <c r="TQD75" s="195"/>
      <c r="TQE75" s="195"/>
      <c r="TQF75" s="195"/>
      <c r="TQG75" s="195"/>
      <c r="TQH75" s="195"/>
      <c r="TQI75" s="195"/>
      <c r="TQJ75" s="195"/>
      <c r="TQK75" s="195"/>
      <c r="TQL75" s="195"/>
      <c r="TQM75" s="195"/>
      <c r="TQN75" s="195"/>
      <c r="TQO75" s="195"/>
      <c r="TQP75" s="195"/>
      <c r="TQQ75" s="195"/>
      <c r="TQR75" s="195"/>
      <c r="TQS75" s="195"/>
      <c r="TQT75" s="195"/>
      <c r="TQU75" s="195"/>
      <c r="TQV75" s="195"/>
      <c r="TQW75" s="195"/>
      <c r="TQX75" s="195"/>
      <c r="TQY75" s="195"/>
      <c r="TQZ75" s="195"/>
      <c r="TRA75" s="195"/>
      <c r="TRB75" s="195"/>
      <c r="TRC75" s="195"/>
      <c r="TRD75" s="195"/>
      <c r="TRE75" s="195"/>
      <c r="TRF75" s="195"/>
      <c r="TRG75" s="195"/>
      <c r="TRH75" s="195"/>
      <c r="TRI75" s="195"/>
      <c r="TRJ75" s="195"/>
      <c r="TRK75" s="195"/>
      <c r="TRL75" s="195"/>
      <c r="TRM75" s="195"/>
      <c r="TRN75" s="195"/>
      <c r="TRO75" s="195"/>
      <c r="TRP75" s="195"/>
      <c r="TRQ75" s="195"/>
      <c r="TRR75" s="195"/>
      <c r="TRS75" s="195"/>
      <c r="TRT75" s="195"/>
      <c r="TRU75" s="195"/>
      <c r="TRV75" s="195"/>
      <c r="TRW75" s="195"/>
      <c r="TRX75" s="195"/>
      <c r="TRY75" s="195"/>
      <c r="TRZ75" s="195"/>
      <c r="TSA75" s="195"/>
      <c r="TSB75" s="195"/>
      <c r="TSC75" s="195"/>
      <c r="TSD75" s="195"/>
      <c r="TSE75" s="195"/>
      <c r="TSF75" s="195"/>
      <c r="TSG75" s="195"/>
      <c r="TSH75" s="195"/>
      <c r="TSI75" s="195"/>
      <c r="TSJ75" s="195"/>
      <c r="TSK75" s="195"/>
      <c r="TSL75" s="195"/>
      <c r="TSM75" s="195"/>
      <c r="TSN75" s="195"/>
      <c r="TSO75" s="195"/>
      <c r="TSP75" s="195"/>
      <c r="TSQ75" s="195"/>
      <c r="TSR75" s="195"/>
      <c r="TSS75" s="195"/>
      <c r="TST75" s="195"/>
      <c r="TSU75" s="195"/>
      <c r="TSV75" s="195"/>
      <c r="TSW75" s="195"/>
      <c r="TSX75" s="195"/>
      <c r="TSY75" s="195"/>
      <c r="TSZ75" s="195"/>
      <c r="TTA75" s="195"/>
      <c r="TTB75" s="195"/>
      <c r="TTC75" s="195"/>
      <c r="TTD75" s="195"/>
      <c r="TTE75" s="195"/>
      <c r="TTF75" s="195"/>
      <c r="TTG75" s="195"/>
      <c r="TTH75" s="195"/>
      <c r="TTI75" s="195"/>
      <c r="TTJ75" s="195"/>
      <c r="TTK75" s="195"/>
      <c r="TTL75" s="195"/>
      <c r="TTM75" s="195"/>
      <c r="TTN75" s="195"/>
      <c r="TTO75" s="195"/>
      <c r="TTP75" s="195"/>
      <c r="TTQ75" s="195"/>
      <c r="TTR75" s="195"/>
      <c r="TTS75" s="195"/>
      <c r="TTT75" s="195"/>
      <c r="TTU75" s="195"/>
      <c r="TTV75" s="195"/>
      <c r="TTW75" s="195"/>
      <c r="TTX75" s="195"/>
      <c r="TTY75" s="195"/>
      <c r="TTZ75" s="195"/>
      <c r="TUA75" s="195"/>
      <c r="TUB75" s="195"/>
      <c r="TUC75" s="195"/>
      <c r="TUD75" s="195"/>
      <c r="TUE75" s="195"/>
      <c r="TUF75" s="195"/>
      <c r="TUG75" s="195"/>
      <c r="TUH75" s="195"/>
      <c r="TUI75" s="195"/>
      <c r="TUJ75" s="195"/>
      <c r="TUK75" s="195"/>
      <c r="TUL75" s="195"/>
      <c r="TUM75" s="195"/>
      <c r="TUN75" s="195"/>
      <c r="TUO75" s="195"/>
      <c r="TUP75" s="195"/>
      <c r="TUQ75" s="195"/>
      <c r="TUR75" s="195"/>
      <c r="TUS75" s="195"/>
      <c r="TUT75" s="195"/>
      <c r="TUU75" s="195"/>
      <c r="TUV75" s="195"/>
      <c r="TUW75" s="195"/>
      <c r="TUX75" s="195"/>
      <c r="TUY75" s="195"/>
      <c r="TUZ75" s="195"/>
      <c r="TVA75" s="195"/>
      <c r="TVB75" s="195"/>
      <c r="TVC75" s="195"/>
      <c r="TVD75" s="195"/>
      <c r="TVE75" s="195"/>
      <c r="TVF75" s="195"/>
      <c r="TVG75" s="195"/>
      <c r="TVH75" s="195"/>
      <c r="TVI75" s="195"/>
      <c r="TVJ75" s="195"/>
      <c r="TVK75" s="195"/>
      <c r="TVL75" s="195"/>
      <c r="TVM75" s="195"/>
      <c r="TVN75" s="195"/>
      <c r="TVO75" s="195"/>
      <c r="TVP75" s="195"/>
      <c r="TVQ75" s="195"/>
      <c r="TVR75" s="195"/>
      <c r="TVS75" s="195"/>
      <c r="TVT75" s="195"/>
      <c r="TVU75" s="195"/>
      <c r="TVV75" s="195"/>
      <c r="TVW75" s="195"/>
      <c r="TVX75" s="195"/>
      <c r="TVY75" s="195"/>
      <c r="TVZ75" s="195"/>
      <c r="TWA75" s="195"/>
      <c r="TWB75" s="195"/>
      <c r="TWC75" s="195"/>
      <c r="TWD75" s="195"/>
      <c r="TWE75" s="195"/>
      <c r="TWF75" s="195"/>
      <c r="TWG75" s="195"/>
      <c r="TWH75" s="195"/>
      <c r="TWI75" s="195"/>
      <c r="TWJ75" s="195"/>
      <c r="TWK75" s="195"/>
      <c r="TWL75" s="195"/>
      <c r="TWM75" s="195"/>
      <c r="TWN75" s="195"/>
      <c r="TWO75" s="195"/>
      <c r="TWP75" s="195"/>
      <c r="TWQ75" s="195"/>
      <c r="TWR75" s="195"/>
      <c r="TWS75" s="195"/>
      <c r="TWT75" s="195"/>
      <c r="TWU75" s="195"/>
      <c r="TWV75" s="195"/>
      <c r="TWW75" s="195"/>
      <c r="TWX75" s="195"/>
      <c r="TWY75" s="195"/>
      <c r="TWZ75" s="195"/>
      <c r="TXA75" s="195"/>
      <c r="TXB75" s="195"/>
      <c r="TXC75" s="195"/>
      <c r="TXD75" s="195"/>
      <c r="TXE75" s="195"/>
      <c r="TXF75" s="195"/>
      <c r="TXG75" s="195"/>
      <c r="TXH75" s="195"/>
      <c r="TXI75" s="195"/>
      <c r="TXJ75" s="195"/>
      <c r="TXK75" s="195"/>
      <c r="TXL75" s="195"/>
      <c r="TXM75" s="195"/>
      <c r="TXN75" s="195"/>
      <c r="TXO75" s="195"/>
      <c r="TXP75" s="195"/>
      <c r="TXQ75" s="195"/>
      <c r="TXR75" s="195"/>
      <c r="TXS75" s="195"/>
      <c r="TXT75" s="195"/>
      <c r="TXU75" s="195"/>
      <c r="TXV75" s="195"/>
      <c r="TXW75" s="195"/>
      <c r="TXX75" s="195"/>
      <c r="TXY75" s="195"/>
      <c r="TXZ75" s="195"/>
      <c r="TYA75" s="195"/>
      <c r="TYB75" s="195"/>
      <c r="TYC75" s="195"/>
      <c r="TYD75" s="195"/>
      <c r="TYE75" s="195"/>
      <c r="TYF75" s="195"/>
      <c r="TYG75" s="195"/>
      <c r="TYH75" s="195"/>
      <c r="TYI75" s="195"/>
      <c r="TYJ75" s="195"/>
      <c r="TYK75" s="195"/>
      <c r="TYL75" s="195"/>
      <c r="TYM75" s="195"/>
      <c r="TYN75" s="195"/>
      <c r="TYO75" s="195"/>
      <c r="TYP75" s="195"/>
      <c r="TYQ75" s="195"/>
      <c r="TYR75" s="195"/>
      <c r="TYS75" s="195"/>
      <c r="TYT75" s="195"/>
      <c r="TYU75" s="195"/>
      <c r="TYV75" s="195"/>
      <c r="TYW75" s="195"/>
      <c r="TYX75" s="195"/>
      <c r="TYY75" s="195"/>
      <c r="TYZ75" s="195"/>
      <c r="TZA75" s="195"/>
      <c r="TZB75" s="195"/>
      <c r="TZC75" s="195"/>
      <c r="TZD75" s="195"/>
      <c r="TZE75" s="195"/>
      <c r="TZF75" s="195"/>
      <c r="TZG75" s="195"/>
      <c r="TZH75" s="195"/>
      <c r="TZI75" s="195"/>
      <c r="TZJ75" s="195"/>
      <c r="TZK75" s="195"/>
      <c r="TZL75" s="195"/>
      <c r="TZM75" s="195"/>
      <c r="TZN75" s="195"/>
      <c r="TZO75" s="195"/>
      <c r="TZP75" s="195"/>
      <c r="TZQ75" s="195"/>
      <c r="TZR75" s="195"/>
      <c r="TZS75" s="195"/>
      <c r="TZT75" s="195"/>
      <c r="TZU75" s="195"/>
      <c r="TZV75" s="195"/>
      <c r="TZW75" s="195"/>
      <c r="TZX75" s="195"/>
      <c r="TZY75" s="195"/>
      <c r="TZZ75" s="195"/>
      <c r="UAA75" s="195"/>
      <c r="UAB75" s="195"/>
      <c r="UAC75" s="195"/>
      <c r="UAD75" s="195"/>
      <c r="UAE75" s="195"/>
      <c r="UAF75" s="195"/>
      <c r="UAG75" s="195"/>
      <c r="UAH75" s="195"/>
      <c r="UAI75" s="195"/>
      <c r="UAJ75" s="195"/>
      <c r="UAK75" s="195"/>
      <c r="UAL75" s="195"/>
      <c r="UAM75" s="195"/>
      <c r="UAN75" s="195"/>
      <c r="UAO75" s="195"/>
      <c r="UAP75" s="195"/>
      <c r="UAQ75" s="195"/>
      <c r="UAR75" s="195"/>
      <c r="UAS75" s="195"/>
      <c r="UAT75" s="195"/>
      <c r="UAU75" s="195"/>
      <c r="UAV75" s="195"/>
      <c r="UAW75" s="195"/>
      <c r="UAX75" s="195"/>
      <c r="UAY75" s="195"/>
      <c r="UAZ75" s="195"/>
      <c r="UBA75" s="195"/>
      <c r="UBB75" s="195"/>
      <c r="UBC75" s="195"/>
      <c r="UBD75" s="195"/>
      <c r="UBE75" s="195"/>
      <c r="UBF75" s="195"/>
      <c r="UBG75" s="195"/>
      <c r="UBH75" s="195"/>
      <c r="UBI75" s="195"/>
      <c r="UBJ75" s="195"/>
      <c r="UBK75" s="195"/>
      <c r="UBL75" s="195"/>
      <c r="UBM75" s="195"/>
      <c r="UBN75" s="195"/>
      <c r="UBO75" s="195"/>
      <c r="UBP75" s="195"/>
      <c r="UBQ75" s="195"/>
      <c r="UBR75" s="195"/>
      <c r="UBS75" s="195"/>
      <c r="UBT75" s="195"/>
      <c r="UBU75" s="195"/>
      <c r="UBV75" s="195"/>
      <c r="UBW75" s="195"/>
      <c r="UBX75" s="195"/>
      <c r="UBY75" s="195"/>
      <c r="UBZ75" s="195"/>
      <c r="UCA75" s="195"/>
      <c r="UCB75" s="195"/>
      <c r="UCC75" s="195"/>
      <c r="UCD75" s="195"/>
      <c r="UCE75" s="195"/>
      <c r="UCF75" s="195"/>
      <c r="UCG75" s="195"/>
      <c r="UCH75" s="195"/>
      <c r="UCI75" s="195"/>
      <c r="UCJ75" s="195"/>
      <c r="UCK75" s="195"/>
      <c r="UCL75" s="195"/>
      <c r="UCM75" s="195"/>
      <c r="UCN75" s="195"/>
      <c r="UCO75" s="195"/>
      <c r="UCP75" s="195"/>
      <c r="UCQ75" s="195"/>
      <c r="UCR75" s="195"/>
      <c r="UCS75" s="195"/>
      <c r="UCT75" s="195"/>
      <c r="UCU75" s="195"/>
      <c r="UCV75" s="195"/>
      <c r="UCW75" s="195"/>
      <c r="UCX75" s="195"/>
      <c r="UCY75" s="195"/>
      <c r="UCZ75" s="195"/>
      <c r="UDA75" s="195"/>
      <c r="UDB75" s="195"/>
      <c r="UDC75" s="195"/>
      <c r="UDD75" s="195"/>
      <c r="UDE75" s="195"/>
      <c r="UDF75" s="195"/>
      <c r="UDG75" s="195"/>
      <c r="UDH75" s="195"/>
      <c r="UDI75" s="195"/>
      <c r="UDJ75" s="195"/>
      <c r="UDK75" s="195"/>
      <c r="UDL75" s="195"/>
      <c r="UDM75" s="195"/>
      <c r="UDN75" s="195"/>
      <c r="UDO75" s="195"/>
      <c r="UDP75" s="195"/>
      <c r="UDQ75" s="195"/>
      <c r="UDR75" s="195"/>
      <c r="UDS75" s="195"/>
      <c r="UDT75" s="195"/>
      <c r="UDU75" s="195"/>
      <c r="UDV75" s="195"/>
      <c r="UDW75" s="195"/>
      <c r="UDX75" s="195"/>
      <c r="UDY75" s="195"/>
      <c r="UDZ75" s="195"/>
      <c r="UEA75" s="195"/>
      <c r="UEB75" s="195"/>
      <c r="UEC75" s="195"/>
      <c r="UED75" s="195"/>
      <c r="UEE75" s="195"/>
      <c r="UEF75" s="195"/>
      <c r="UEG75" s="195"/>
      <c r="UEH75" s="195"/>
      <c r="UEI75" s="195"/>
      <c r="UEJ75" s="195"/>
      <c r="UEK75" s="195"/>
      <c r="UEL75" s="195"/>
      <c r="UEM75" s="195"/>
      <c r="UEN75" s="195"/>
      <c r="UEO75" s="195"/>
      <c r="UEP75" s="195"/>
      <c r="UEQ75" s="195"/>
      <c r="UER75" s="195"/>
      <c r="UES75" s="195"/>
      <c r="UET75" s="195"/>
      <c r="UEU75" s="195"/>
      <c r="UEV75" s="195"/>
      <c r="UEW75" s="195"/>
      <c r="UEX75" s="195"/>
      <c r="UEY75" s="195"/>
      <c r="UEZ75" s="195"/>
      <c r="UFA75" s="195"/>
      <c r="UFB75" s="195"/>
      <c r="UFC75" s="195"/>
      <c r="UFD75" s="195"/>
      <c r="UFE75" s="195"/>
      <c r="UFF75" s="195"/>
      <c r="UFG75" s="195"/>
      <c r="UFH75" s="195"/>
      <c r="UFI75" s="195"/>
      <c r="UFJ75" s="195"/>
      <c r="UFK75" s="195"/>
      <c r="UFL75" s="195"/>
      <c r="UFM75" s="195"/>
      <c r="UFN75" s="195"/>
      <c r="UFO75" s="195"/>
      <c r="UFP75" s="195"/>
      <c r="UFQ75" s="195"/>
      <c r="UFR75" s="195"/>
      <c r="UFS75" s="195"/>
      <c r="UFT75" s="195"/>
      <c r="UFU75" s="195"/>
      <c r="UFV75" s="195"/>
      <c r="UFW75" s="195"/>
      <c r="UFX75" s="195"/>
      <c r="UFY75" s="195"/>
      <c r="UFZ75" s="195"/>
      <c r="UGA75" s="195"/>
      <c r="UGB75" s="195"/>
      <c r="UGC75" s="195"/>
      <c r="UGD75" s="195"/>
      <c r="UGE75" s="195"/>
      <c r="UGF75" s="195"/>
      <c r="UGG75" s="195"/>
      <c r="UGH75" s="195"/>
      <c r="UGI75" s="195"/>
      <c r="UGJ75" s="195"/>
      <c r="UGK75" s="195"/>
      <c r="UGL75" s="195"/>
      <c r="UGM75" s="195"/>
      <c r="UGN75" s="195"/>
      <c r="UGO75" s="195"/>
      <c r="UGP75" s="195"/>
      <c r="UGQ75" s="195"/>
      <c r="UGR75" s="195"/>
      <c r="UGS75" s="195"/>
      <c r="UGT75" s="195"/>
      <c r="UGU75" s="195"/>
      <c r="UGV75" s="195"/>
      <c r="UGW75" s="195"/>
      <c r="UGX75" s="195"/>
      <c r="UGY75" s="195"/>
      <c r="UGZ75" s="195"/>
      <c r="UHA75" s="195"/>
      <c r="UHB75" s="195"/>
      <c r="UHC75" s="195"/>
      <c r="UHD75" s="195"/>
      <c r="UHE75" s="195"/>
      <c r="UHF75" s="195"/>
      <c r="UHG75" s="195"/>
      <c r="UHH75" s="195"/>
      <c r="UHI75" s="195"/>
      <c r="UHJ75" s="195"/>
      <c r="UHK75" s="195"/>
      <c r="UHL75" s="195"/>
      <c r="UHM75" s="195"/>
      <c r="UHN75" s="195"/>
      <c r="UHO75" s="195"/>
      <c r="UHP75" s="195"/>
      <c r="UHQ75" s="195"/>
      <c r="UHR75" s="195"/>
      <c r="UHS75" s="195"/>
      <c r="UHT75" s="195"/>
      <c r="UHU75" s="195"/>
      <c r="UHV75" s="195"/>
      <c r="UHW75" s="195"/>
      <c r="UHX75" s="195"/>
      <c r="UHY75" s="195"/>
      <c r="UHZ75" s="195"/>
      <c r="UIA75" s="195"/>
      <c r="UIB75" s="195"/>
      <c r="UIC75" s="195"/>
      <c r="UID75" s="195"/>
      <c r="UIE75" s="195"/>
      <c r="UIF75" s="195"/>
      <c r="UIG75" s="195"/>
      <c r="UIH75" s="195"/>
      <c r="UII75" s="195"/>
      <c r="UIJ75" s="195"/>
      <c r="UIK75" s="195"/>
      <c r="UIL75" s="195"/>
      <c r="UIM75" s="195"/>
      <c r="UIN75" s="195"/>
      <c r="UIO75" s="195"/>
      <c r="UIP75" s="195"/>
      <c r="UIQ75" s="195"/>
      <c r="UIR75" s="195"/>
      <c r="UIS75" s="195"/>
      <c r="UIT75" s="195"/>
      <c r="UIU75" s="195"/>
      <c r="UIV75" s="195"/>
      <c r="UIW75" s="195"/>
      <c r="UIX75" s="195"/>
      <c r="UIY75" s="195"/>
      <c r="UIZ75" s="195"/>
      <c r="UJA75" s="195"/>
      <c r="UJB75" s="195"/>
      <c r="UJC75" s="195"/>
      <c r="UJD75" s="195"/>
      <c r="UJE75" s="195"/>
      <c r="UJF75" s="195"/>
      <c r="UJG75" s="195"/>
      <c r="UJH75" s="195"/>
      <c r="UJI75" s="195"/>
      <c r="UJJ75" s="195"/>
      <c r="UJK75" s="195"/>
      <c r="UJL75" s="195"/>
      <c r="UJM75" s="195"/>
      <c r="UJN75" s="195"/>
      <c r="UJO75" s="195"/>
      <c r="UJP75" s="195"/>
      <c r="UJQ75" s="195"/>
      <c r="UJR75" s="195"/>
      <c r="UJS75" s="195"/>
      <c r="UJT75" s="195"/>
      <c r="UJU75" s="195"/>
      <c r="UJV75" s="195"/>
      <c r="UJW75" s="195"/>
      <c r="UJX75" s="195"/>
      <c r="UJY75" s="195"/>
      <c r="UJZ75" s="195"/>
      <c r="UKA75" s="195"/>
      <c r="UKB75" s="195"/>
      <c r="UKC75" s="195"/>
      <c r="UKD75" s="195"/>
      <c r="UKE75" s="195"/>
      <c r="UKF75" s="195"/>
      <c r="UKG75" s="195"/>
      <c r="UKH75" s="195"/>
      <c r="UKI75" s="195"/>
      <c r="UKJ75" s="195"/>
      <c r="UKK75" s="195"/>
      <c r="UKL75" s="195"/>
      <c r="UKM75" s="195"/>
      <c r="UKN75" s="195"/>
      <c r="UKO75" s="195"/>
      <c r="UKP75" s="195"/>
      <c r="UKQ75" s="195"/>
      <c r="UKR75" s="195"/>
      <c r="UKS75" s="195"/>
      <c r="UKT75" s="195"/>
      <c r="UKU75" s="195"/>
      <c r="UKV75" s="195"/>
      <c r="UKW75" s="195"/>
      <c r="UKX75" s="195"/>
      <c r="UKY75" s="195"/>
      <c r="UKZ75" s="195"/>
      <c r="ULA75" s="195"/>
      <c r="ULB75" s="195"/>
      <c r="ULC75" s="195"/>
      <c r="ULD75" s="195"/>
      <c r="ULE75" s="195"/>
      <c r="ULF75" s="195"/>
      <c r="ULG75" s="195"/>
      <c r="ULH75" s="195"/>
      <c r="ULI75" s="195"/>
      <c r="ULJ75" s="195"/>
      <c r="ULK75" s="195"/>
      <c r="ULL75" s="195"/>
      <c r="ULM75" s="195"/>
      <c r="ULN75" s="195"/>
      <c r="ULO75" s="195"/>
      <c r="ULP75" s="195"/>
      <c r="ULQ75" s="195"/>
      <c r="ULR75" s="195"/>
      <c r="ULS75" s="195"/>
      <c r="ULT75" s="195"/>
      <c r="ULU75" s="195"/>
      <c r="ULV75" s="195"/>
      <c r="ULW75" s="195"/>
      <c r="ULX75" s="195"/>
      <c r="ULY75" s="195"/>
      <c r="ULZ75" s="195"/>
      <c r="UMA75" s="195"/>
      <c r="UMB75" s="195"/>
      <c r="UMC75" s="195"/>
      <c r="UMD75" s="195"/>
      <c r="UME75" s="195"/>
      <c r="UMF75" s="195"/>
      <c r="UMG75" s="195"/>
      <c r="UMH75" s="195"/>
      <c r="UMI75" s="195"/>
      <c r="UMJ75" s="195"/>
      <c r="UMK75" s="195"/>
      <c r="UML75" s="195"/>
      <c r="UMM75" s="195"/>
      <c r="UMN75" s="195"/>
      <c r="UMO75" s="195"/>
      <c r="UMP75" s="195"/>
      <c r="UMQ75" s="195"/>
      <c r="UMR75" s="195"/>
      <c r="UMS75" s="195"/>
      <c r="UMT75" s="195"/>
      <c r="UMU75" s="195"/>
      <c r="UMV75" s="195"/>
      <c r="UMW75" s="195"/>
      <c r="UMX75" s="195"/>
      <c r="UMY75" s="195"/>
      <c r="UMZ75" s="195"/>
      <c r="UNA75" s="195"/>
      <c r="UNB75" s="195"/>
      <c r="UNC75" s="195"/>
      <c r="UND75" s="195"/>
      <c r="UNE75" s="195"/>
      <c r="UNF75" s="195"/>
      <c r="UNG75" s="195"/>
      <c r="UNH75" s="195"/>
      <c r="UNI75" s="195"/>
      <c r="UNJ75" s="195"/>
      <c r="UNK75" s="195"/>
      <c r="UNL75" s="195"/>
      <c r="UNM75" s="195"/>
      <c r="UNN75" s="195"/>
      <c r="UNO75" s="195"/>
      <c r="UNP75" s="195"/>
      <c r="UNQ75" s="195"/>
      <c r="UNR75" s="195"/>
      <c r="UNS75" s="195"/>
      <c r="UNT75" s="195"/>
      <c r="UNU75" s="195"/>
      <c r="UNV75" s="195"/>
      <c r="UNW75" s="195"/>
      <c r="UNX75" s="195"/>
      <c r="UNY75" s="195"/>
      <c r="UNZ75" s="195"/>
      <c r="UOA75" s="195"/>
      <c r="UOB75" s="195"/>
      <c r="UOC75" s="195"/>
      <c r="UOD75" s="195"/>
      <c r="UOE75" s="195"/>
      <c r="UOF75" s="195"/>
      <c r="UOG75" s="195"/>
      <c r="UOH75" s="195"/>
      <c r="UOI75" s="195"/>
      <c r="UOJ75" s="195"/>
      <c r="UOK75" s="195"/>
      <c r="UOL75" s="195"/>
      <c r="UOM75" s="195"/>
      <c r="UON75" s="195"/>
      <c r="UOO75" s="195"/>
      <c r="UOP75" s="195"/>
      <c r="UOQ75" s="195"/>
      <c r="UOR75" s="195"/>
      <c r="UOS75" s="195"/>
      <c r="UOT75" s="195"/>
      <c r="UOU75" s="195"/>
      <c r="UOV75" s="195"/>
      <c r="UOW75" s="195"/>
      <c r="UOX75" s="195"/>
      <c r="UOY75" s="195"/>
      <c r="UOZ75" s="195"/>
      <c r="UPA75" s="195"/>
      <c r="UPB75" s="195"/>
      <c r="UPC75" s="195"/>
      <c r="UPD75" s="195"/>
      <c r="UPE75" s="195"/>
      <c r="UPF75" s="195"/>
      <c r="UPG75" s="195"/>
      <c r="UPH75" s="195"/>
      <c r="UPI75" s="195"/>
      <c r="UPJ75" s="195"/>
      <c r="UPK75" s="195"/>
      <c r="UPL75" s="195"/>
      <c r="UPM75" s="195"/>
      <c r="UPN75" s="195"/>
      <c r="UPO75" s="195"/>
      <c r="UPP75" s="195"/>
      <c r="UPQ75" s="195"/>
      <c r="UPR75" s="195"/>
      <c r="UPS75" s="195"/>
      <c r="UPT75" s="195"/>
      <c r="UPU75" s="195"/>
      <c r="UPV75" s="195"/>
      <c r="UPW75" s="195"/>
      <c r="UPX75" s="195"/>
      <c r="UPY75" s="195"/>
      <c r="UPZ75" s="195"/>
      <c r="UQA75" s="195"/>
      <c r="UQB75" s="195"/>
      <c r="UQC75" s="195"/>
      <c r="UQD75" s="195"/>
      <c r="UQE75" s="195"/>
      <c r="UQF75" s="195"/>
      <c r="UQG75" s="195"/>
      <c r="UQH75" s="195"/>
      <c r="UQI75" s="195"/>
      <c r="UQJ75" s="195"/>
      <c r="UQK75" s="195"/>
      <c r="UQL75" s="195"/>
      <c r="UQM75" s="195"/>
      <c r="UQN75" s="195"/>
      <c r="UQO75" s="195"/>
      <c r="UQP75" s="195"/>
      <c r="UQQ75" s="195"/>
      <c r="UQR75" s="195"/>
      <c r="UQS75" s="195"/>
      <c r="UQT75" s="195"/>
      <c r="UQU75" s="195"/>
      <c r="UQV75" s="195"/>
      <c r="UQW75" s="195"/>
      <c r="UQX75" s="195"/>
      <c r="UQY75" s="195"/>
      <c r="UQZ75" s="195"/>
      <c r="URA75" s="195"/>
      <c r="URB75" s="195"/>
      <c r="URC75" s="195"/>
      <c r="URD75" s="195"/>
      <c r="URE75" s="195"/>
      <c r="URF75" s="195"/>
      <c r="URG75" s="195"/>
      <c r="URH75" s="195"/>
      <c r="URI75" s="195"/>
      <c r="URJ75" s="195"/>
      <c r="URK75" s="195"/>
      <c r="URL75" s="195"/>
      <c r="URM75" s="195"/>
      <c r="URN75" s="195"/>
      <c r="URO75" s="195"/>
      <c r="URP75" s="195"/>
      <c r="URQ75" s="195"/>
      <c r="URR75" s="195"/>
      <c r="URS75" s="195"/>
      <c r="URT75" s="195"/>
      <c r="URU75" s="195"/>
      <c r="URV75" s="195"/>
      <c r="URW75" s="195"/>
      <c r="URX75" s="195"/>
      <c r="URY75" s="195"/>
      <c r="URZ75" s="195"/>
      <c r="USA75" s="195"/>
      <c r="USB75" s="195"/>
      <c r="USC75" s="195"/>
      <c r="USD75" s="195"/>
      <c r="USE75" s="195"/>
      <c r="USF75" s="195"/>
      <c r="USG75" s="195"/>
      <c r="USH75" s="195"/>
      <c r="USI75" s="195"/>
      <c r="USJ75" s="195"/>
      <c r="USK75" s="195"/>
      <c r="USL75" s="195"/>
      <c r="USM75" s="195"/>
      <c r="USN75" s="195"/>
      <c r="USO75" s="195"/>
      <c r="USP75" s="195"/>
      <c r="USQ75" s="195"/>
      <c r="USR75" s="195"/>
      <c r="USS75" s="195"/>
      <c r="UST75" s="195"/>
      <c r="USU75" s="195"/>
      <c r="USV75" s="195"/>
      <c r="USW75" s="195"/>
      <c r="USX75" s="195"/>
      <c r="USY75" s="195"/>
      <c r="USZ75" s="195"/>
      <c r="UTA75" s="195"/>
      <c r="UTB75" s="195"/>
      <c r="UTC75" s="195"/>
      <c r="UTD75" s="195"/>
      <c r="UTE75" s="195"/>
      <c r="UTF75" s="195"/>
      <c r="UTG75" s="195"/>
      <c r="UTH75" s="195"/>
      <c r="UTI75" s="195"/>
      <c r="UTJ75" s="195"/>
      <c r="UTK75" s="195"/>
      <c r="UTL75" s="195"/>
      <c r="UTM75" s="195"/>
      <c r="UTN75" s="195"/>
      <c r="UTO75" s="195"/>
      <c r="UTP75" s="195"/>
      <c r="UTQ75" s="195"/>
      <c r="UTR75" s="195"/>
      <c r="UTS75" s="195"/>
      <c r="UTT75" s="195"/>
      <c r="UTU75" s="195"/>
      <c r="UTV75" s="195"/>
      <c r="UTW75" s="195"/>
      <c r="UTX75" s="195"/>
      <c r="UTY75" s="195"/>
      <c r="UTZ75" s="195"/>
      <c r="UUA75" s="195"/>
      <c r="UUB75" s="195"/>
      <c r="UUC75" s="195"/>
      <c r="UUD75" s="195"/>
      <c r="UUE75" s="195"/>
      <c r="UUF75" s="195"/>
      <c r="UUG75" s="195"/>
      <c r="UUH75" s="195"/>
      <c r="UUI75" s="195"/>
      <c r="UUJ75" s="195"/>
      <c r="UUK75" s="195"/>
      <c r="UUL75" s="195"/>
      <c r="UUM75" s="195"/>
      <c r="UUN75" s="195"/>
      <c r="UUO75" s="195"/>
      <c r="UUP75" s="195"/>
      <c r="UUQ75" s="195"/>
      <c r="UUR75" s="195"/>
      <c r="UUS75" s="195"/>
      <c r="UUT75" s="195"/>
      <c r="UUU75" s="195"/>
      <c r="UUV75" s="195"/>
      <c r="UUW75" s="195"/>
      <c r="UUX75" s="195"/>
      <c r="UUY75" s="195"/>
      <c r="UUZ75" s="195"/>
      <c r="UVA75" s="195"/>
      <c r="UVB75" s="195"/>
      <c r="UVC75" s="195"/>
      <c r="UVD75" s="195"/>
      <c r="UVE75" s="195"/>
      <c r="UVF75" s="195"/>
      <c r="UVG75" s="195"/>
      <c r="UVH75" s="195"/>
      <c r="UVI75" s="195"/>
      <c r="UVJ75" s="195"/>
      <c r="UVK75" s="195"/>
      <c r="UVL75" s="195"/>
      <c r="UVM75" s="195"/>
      <c r="UVN75" s="195"/>
      <c r="UVO75" s="195"/>
      <c r="UVP75" s="195"/>
      <c r="UVQ75" s="195"/>
      <c r="UVR75" s="195"/>
      <c r="UVS75" s="195"/>
      <c r="UVT75" s="195"/>
      <c r="UVU75" s="195"/>
      <c r="UVV75" s="195"/>
      <c r="UVW75" s="195"/>
      <c r="UVX75" s="195"/>
      <c r="UVY75" s="195"/>
      <c r="UVZ75" s="195"/>
      <c r="UWA75" s="195"/>
      <c r="UWB75" s="195"/>
      <c r="UWC75" s="195"/>
      <c r="UWD75" s="195"/>
      <c r="UWE75" s="195"/>
      <c r="UWF75" s="195"/>
      <c r="UWG75" s="195"/>
      <c r="UWH75" s="195"/>
      <c r="UWI75" s="195"/>
      <c r="UWJ75" s="195"/>
      <c r="UWK75" s="195"/>
      <c r="UWL75" s="195"/>
      <c r="UWM75" s="195"/>
      <c r="UWN75" s="195"/>
      <c r="UWO75" s="195"/>
      <c r="UWP75" s="195"/>
      <c r="UWQ75" s="195"/>
      <c r="UWR75" s="195"/>
      <c r="UWS75" s="195"/>
      <c r="UWT75" s="195"/>
      <c r="UWU75" s="195"/>
      <c r="UWV75" s="195"/>
      <c r="UWW75" s="195"/>
      <c r="UWX75" s="195"/>
      <c r="UWY75" s="195"/>
      <c r="UWZ75" s="195"/>
      <c r="UXA75" s="195"/>
      <c r="UXB75" s="195"/>
      <c r="UXC75" s="195"/>
      <c r="UXD75" s="195"/>
      <c r="UXE75" s="195"/>
      <c r="UXF75" s="195"/>
      <c r="UXG75" s="195"/>
      <c r="UXH75" s="195"/>
      <c r="UXI75" s="195"/>
      <c r="UXJ75" s="195"/>
      <c r="UXK75" s="195"/>
      <c r="UXL75" s="195"/>
      <c r="UXM75" s="195"/>
      <c r="UXN75" s="195"/>
      <c r="UXO75" s="195"/>
      <c r="UXP75" s="195"/>
      <c r="UXQ75" s="195"/>
      <c r="UXR75" s="195"/>
      <c r="UXS75" s="195"/>
      <c r="UXT75" s="195"/>
      <c r="UXU75" s="195"/>
      <c r="UXV75" s="195"/>
      <c r="UXW75" s="195"/>
      <c r="UXX75" s="195"/>
      <c r="UXY75" s="195"/>
      <c r="UXZ75" s="195"/>
      <c r="UYA75" s="195"/>
      <c r="UYB75" s="195"/>
      <c r="UYC75" s="195"/>
      <c r="UYD75" s="195"/>
      <c r="UYE75" s="195"/>
      <c r="UYF75" s="195"/>
      <c r="UYG75" s="195"/>
      <c r="UYH75" s="195"/>
      <c r="UYI75" s="195"/>
      <c r="UYJ75" s="195"/>
      <c r="UYK75" s="195"/>
      <c r="UYL75" s="195"/>
      <c r="UYM75" s="195"/>
      <c r="UYN75" s="195"/>
      <c r="UYO75" s="195"/>
      <c r="UYP75" s="195"/>
      <c r="UYQ75" s="195"/>
      <c r="UYR75" s="195"/>
      <c r="UYS75" s="195"/>
      <c r="UYT75" s="195"/>
      <c r="UYU75" s="195"/>
      <c r="UYV75" s="195"/>
      <c r="UYW75" s="195"/>
      <c r="UYX75" s="195"/>
      <c r="UYY75" s="195"/>
      <c r="UYZ75" s="195"/>
      <c r="UZA75" s="195"/>
      <c r="UZB75" s="195"/>
      <c r="UZC75" s="195"/>
      <c r="UZD75" s="195"/>
      <c r="UZE75" s="195"/>
      <c r="UZF75" s="195"/>
      <c r="UZG75" s="195"/>
      <c r="UZH75" s="195"/>
      <c r="UZI75" s="195"/>
      <c r="UZJ75" s="195"/>
      <c r="UZK75" s="195"/>
      <c r="UZL75" s="195"/>
      <c r="UZM75" s="195"/>
      <c r="UZN75" s="195"/>
      <c r="UZO75" s="195"/>
      <c r="UZP75" s="195"/>
      <c r="UZQ75" s="195"/>
      <c r="UZR75" s="195"/>
      <c r="UZS75" s="195"/>
      <c r="UZT75" s="195"/>
      <c r="UZU75" s="195"/>
      <c r="UZV75" s="195"/>
      <c r="UZW75" s="195"/>
      <c r="UZX75" s="195"/>
      <c r="UZY75" s="195"/>
      <c r="UZZ75" s="195"/>
      <c r="VAA75" s="195"/>
      <c r="VAB75" s="195"/>
      <c r="VAC75" s="195"/>
      <c r="VAD75" s="195"/>
      <c r="VAE75" s="195"/>
      <c r="VAF75" s="195"/>
      <c r="VAG75" s="195"/>
      <c r="VAH75" s="195"/>
      <c r="VAI75" s="195"/>
      <c r="VAJ75" s="195"/>
      <c r="VAK75" s="195"/>
      <c r="VAL75" s="195"/>
      <c r="VAM75" s="195"/>
      <c r="VAN75" s="195"/>
      <c r="VAO75" s="195"/>
      <c r="VAP75" s="195"/>
      <c r="VAQ75" s="195"/>
      <c r="VAR75" s="195"/>
      <c r="VAS75" s="195"/>
      <c r="VAT75" s="195"/>
      <c r="VAU75" s="195"/>
      <c r="VAV75" s="195"/>
      <c r="VAW75" s="195"/>
      <c r="VAX75" s="195"/>
      <c r="VAY75" s="195"/>
      <c r="VAZ75" s="195"/>
      <c r="VBA75" s="195"/>
      <c r="VBB75" s="195"/>
      <c r="VBC75" s="195"/>
      <c r="VBD75" s="195"/>
      <c r="VBE75" s="195"/>
      <c r="VBF75" s="195"/>
      <c r="VBG75" s="195"/>
      <c r="VBH75" s="195"/>
      <c r="VBI75" s="195"/>
      <c r="VBJ75" s="195"/>
      <c r="VBK75" s="195"/>
      <c r="VBL75" s="195"/>
      <c r="VBM75" s="195"/>
      <c r="VBN75" s="195"/>
      <c r="VBO75" s="195"/>
      <c r="VBP75" s="195"/>
      <c r="VBQ75" s="195"/>
      <c r="VBR75" s="195"/>
      <c r="VBS75" s="195"/>
      <c r="VBT75" s="195"/>
      <c r="VBU75" s="195"/>
      <c r="VBV75" s="195"/>
      <c r="VBW75" s="195"/>
      <c r="VBX75" s="195"/>
      <c r="VBY75" s="195"/>
      <c r="VBZ75" s="195"/>
      <c r="VCA75" s="195"/>
      <c r="VCB75" s="195"/>
      <c r="VCC75" s="195"/>
      <c r="VCD75" s="195"/>
      <c r="VCE75" s="195"/>
      <c r="VCF75" s="195"/>
      <c r="VCG75" s="195"/>
      <c r="VCH75" s="195"/>
      <c r="VCI75" s="195"/>
      <c r="VCJ75" s="195"/>
      <c r="VCK75" s="195"/>
      <c r="VCL75" s="195"/>
      <c r="VCM75" s="195"/>
      <c r="VCN75" s="195"/>
      <c r="VCO75" s="195"/>
      <c r="VCP75" s="195"/>
      <c r="VCQ75" s="195"/>
      <c r="VCR75" s="195"/>
      <c r="VCS75" s="195"/>
      <c r="VCT75" s="195"/>
      <c r="VCU75" s="195"/>
      <c r="VCV75" s="195"/>
      <c r="VCW75" s="195"/>
      <c r="VCX75" s="195"/>
      <c r="VCY75" s="195"/>
      <c r="VCZ75" s="195"/>
      <c r="VDA75" s="195"/>
      <c r="VDB75" s="195"/>
      <c r="VDC75" s="195"/>
      <c r="VDD75" s="195"/>
      <c r="VDE75" s="195"/>
      <c r="VDF75" s="195"/>
      <c r="VDG75" s="195"/>
      <c r="VDH75" s="195"/>
      <c r="VDI75" s="195"/>
      <c r="VDJ75" s="195"/>
      <c r="VDK75" s="195"/>
      <c r="VDL75" s="195"/>
      <c r="VDM75" s="195"/>
      <c r="VDN75" s="195"/>
      <c r="VDO75" s="195"/>
      <c r="VDP75" s="195"/>
      <c r="VDQ75" s="195"/>
      <c r="VDR75" s="195"/>
      <c r="VDS75" s="195"/>
      <c r="VDT75" s="195"/>
      <c r="VDU75" s="195"/>
      <c r="VDV75" s="195"/>
      <c r="VDW75" s="195"/>
      <c r="VDX75" s="195"/>
      <c r="VDY75" s="195"/>
      <c r="VDZ75" s="195"/>
      <c r="VEA75" s="195"/>
      <c r="VEB75" s="195"/>
      <c r="VEC75" s="195"/>
      <c r="VED75" s="195"/>
      <c r="VEE75" s="195"/>
      <c r="VEF75" s="195"/>
      <c r="VEG75" s="195"/>
      <c r="VEH75" s="195"/>
      <c r="VEI75" s="195"/>
      <c r="VEJ75" s="195"/>
      <c r="VEK75" s="195"/>
      <c r="VEL75" s="195"/>
      <c r="VEM75" s="195"/>
      <c r="VEN75" s="195"/>
      <c r="VEO75" s="195"/>
      <c r="VEP75" s="195"/>
      <c r="VEQ75" s="195"/>
      <c r="VER75" s="195"/>
      <c r="VES75" s="195"/>
      <c r="VET75" s="195"/>
      <c r="VEU75" s="195"/>
      <c r="VEV75" s="195"/>
      <c r="VEW75" s="195"/>
      <c r="VEX75" s="195"/>
      <c r="VEY75" s="195"/>
      <c r="VEZ75" s="195"/>
      <c r="VFA75" s="195"/>
      <c r="VFB75" s="195"/>
      <c r="VFC75" s="195"/>
      <c r="VFD75" s="195"/>
      <c r="VFE75" s="195"/>
      <c r="VFF75" s="195"/>
      <c r="VFG75" s="195"/>
      <c r="VFH75" s="195"/>
      <c r="VFI75" s="195"/>
      <c r="VFJ75" s="195"/>
      <c r="VFK75" s="195"/>
      <c r="VFL75" s="195"/>
      <c r="VFM75" s="195"/>
      <c r="VFN75" s="195"/>
      <c r="VFO75" s="195"/>
      <c r="VFP75" s="195"/>
      <c r="VFQ75" s="195"/>
      <c r="VFR75" s="195"/>
      <c r="VFS75" s="195"/>
      <c r="VFT75" s="195"/>
      <c r="VFU75" s="195"/>
      <c r="VFV75" s="195"/>
      <c r="VFW75" s="195"/>
      <c r="VFX75" s="195"/>
      <c r="VFY75" s="195"/>
      <c r="VFZ75" s="195"/>
      <c r="VGA75" s="195"/>
      <c r="VGB75" s="195"/>
      <c r="VGC75" s="195"/>
      <c r="VGD75" s="195"/>
      <c r="VGE75" s="195"/>
      <c r="VGF75" s="195"/>
      <c r="VGG75" s="195"/>
      <c r="VGH75" s="195"/>
      <c r="VGI75" s="195"/>
      <c r="VGJ75" s="195"/>
      <c r="VGK75" s="195"/>
      <c r="VGL75" s="195"/>
      <c r="VGM75" s="195"/>
      <c r="VGN75" s="195"/>
      <c r="VGO75" s="195"/>
      <c r="VGP75" s="195"/>
      <c r="VGQ75" s="195"/>
      <c r="VGR75" s="195"/>
      <c r="VGS75" s="195"/>
      <c r="VGT75" s="195"/>
      <c r="VGU75" s="195"/>
      <c r="VGV75" s="195"/>
      <c r="VGW75" s="195"/>
      <c r="VGX75" s="195"/>
      <c r="VGY75" s="195"/>
      <c r="VGZ75" s="195"/>
      <c r="VHA75" s="195"/>
      <c r="VHB75" s="195"/>
      <c r="VHC75" s="195"/>
      <c r="VHD75" s="195"/>
      <c r="VHE75" s="195"/>
      <c r="VHF75" s="195"/>
      <c r="VHG75" s="195"/>
      <c r="VHH75" s="195"/>
      <c r="VHI75" s="195"/>
      <c r="VHJ75" s="195"/>
      <c r="VHK75" s="195"/>
      <c r="VHL75" s="195"/>
      <c r="VHM75" s="195"/>
      <c r="VHN75" s="195"/>
      <c r="VHO75" s="195"/>
      <c r="VHP75" s="195"/>
      <c r="VHQ75" s="195"/>
      <c r="VHR75" s="195"/>
      <c r="VHS75" s="195"/>
      <c r="VHT75" s="195"/>
      <c r="VHU75" s="195"/>
      <c r="VHV75" s="195"/>
      <c r="VHW75" s="195"/>
      <c r="VHX75" s="195"/>
      <c r="VHY75" s="195"/>
      <c r="VHZ75" s="195"/>
      <c r="VIA75" s="195"/>
      <c r="VIB75" s="195"/>
      <c r="VIC75" s="195"/>
      <c r="VID75" s="195"/>
      <c r="VIE75" s="195"/>
      <c r="VIF75" s="195"/>
      <c r="VIG75" s="195"/>
      <c r="VIH75" s="195"/>
      <c r="VII75" s="195"/>
      <c r="VIJ75" s="195"/>
      <c r="VIK75" s="195"/>
      <c r="VIL75" s="195"/>
      <c r="VIM75" s="195"/>
      <c r="VIN75" s="195"/>
      <c r="VIO75" s="195"/>
      <c r="VIP75" s="195"/>
      <c r="VIQ75" s="195"/>
      <c r="VIR75" s="195"/>
      <c r="VIS75" s="195"/>
      <c r="VIT75" s="195"/>
      <c r="VIU75" s="195"/>
      <c r="VIV75" s="195"/>
      <c r="VIW75" s="195"/>
      <c r="VIX75" s="195"/>
      <c r="VIY75" s="195"/>
      <c r="VIZ75" s="195"/>
      <c r="VJA75" s="195"/>
      <c r="VJB75" s="195"/>
      <c r="VJC75" s="195"/>
      <c r="VJD75" s="195"/>
      <c r="VJE75" s="195"/>
      <c r="VJF75" s="195"/>
      <c r="VJG75" s="195"/>
      <c r="VJH75" s="195"/>
      <c r="VJI75" s="195"/>
      <c r="VJJ75" s="195"/>
      <c r="VJK75" s="195"/>
      <c r="VJL75" s="195"/>
      <c r="VJM75" s="195"/>
      <c r="VJN75" s="195"/>
      <c r="VJO75" s="195"/>
      <c r="VJP75" s="195"/>
      <c r="VJQ75" s="195"/>
      <c r="VJR75" s="195"/>
      <c r="VJS75" s="195"/>
      <c r="VJT75" s="195"/>
      <c r="VJU75" s="195"/>
      <c r="VJV75" s="195"/>
      <c r="VJW75" s="195"/>
      <c r="VJX75" s="195"/>
      <c r="VJY75" s="195"/>
      <c r="VJZ75" s="195"/>
      <c r="VKA75" s="195"/>
      <c r="VKB75" s="195"/>
      <c r="VKC75" s="195"/>
      <c r="VKD75" s="195"/>
      <c r="VKE75" s="195"/>
      <c r="VKF75" s="195"/>
      <c r="VKG75" s="195"/>
      <c r="VKH75" s="195"/>
      <c r="VKI75" s="195"/>
      <c r="VKJ75" s="195"/>
      <c r="VKK75" s="195"/>
      <c r="VKL75" s="195"/>
      <c r="VKM75" s="195"/>
      <c r="VKN75" s="195"/>
      <c r="VKO75" s="195"/>
      <c r="VKP75" s="195"/>
      <c r="VKQ75" s="195"/>
      <c r="VKR75" s="195"/>
      <c r="VKS75" s="195"/>
      <c r="VKT75" s="195"/>
      <c r="VKU75" s="195"/>
      <c r="VKV75" s="195"/>
      <c r="VKW75" s="195"/>
      <c r="VKX75" s="195"/>
      <c r="VKY75" s="195"/>
      <c r="VKZ75" s="195"/>
      <c r="VLA75" s="195"/>
      <c r="VLB75" s="195"/>
      <c r="VLC75" s="195"/>
      <c r="VLD75" s="195"/>
      <c r="VLE75" s="195"/>
      <c r="VLF75" s="195"/>
      <c r="VLG75" s="195"/>
      <c r="VLH75" s="195"/>
      <c r="VLI75" s="195"/>
      <c r="VLJ75" s="195"/>
      <c r="VLK75" s="195"/>
      <c r="VLL75" s="195"/>
      <c r="VLM75" s="195"/>
      <c r="VLN75" s="195"/>
      <c r="VLO75" s="195"/>
      <c r="VLP75" s="195"/>
      <c r="VLQ75" s="195"/>
      <c r="VLR75" s="195"/>
      <c r="VLS75" s="195"/>
      <c r="VLT75" s="195"/>
      <c r="VLU75" s="195"/>
      <c r="VLV75" s="195"/>
      <c r="VLW75" s="195"/>
      <c r="VLX75" s="195"/>
      <c r="VLY75" s="195"/>
      <c r="VLZ75" s="195"/>
      <c r="VMA75" s="195"/>
      <c r="VMB75" s="195"/>
      <c r="VMC75" s="195"/>
      <c r="VMD75" s="195"/>
      <c r="VME75" s="195"/>
      <c r="VMF75" s="195"/>
      <c r="VMG75" s="195"/>
      <c r="VMH75" s="195"/>
      <c r="VMI75" s="195"/>
      <c r="VMJ75" s="195"/>
      <c r="VMK75" s="195"/>
      <c r="VML75" s="195"/>
      <c r="VMM75" s="195"/>
      <c r="VMN75" s="195"/>
      <c r="VMO75" s="195"/>
      <c r="VMP75" s="195"/>
      <c r="VMQ75" s="195"/>
      <c r="VMR75" s="195"/>
      <c r="VMS75" s="195"/>
      <c r="VMT75" s="195"/>
      <c r="VMU75" s="195"/>
      <c r="VMV75" s="195"/>
      <c r="VMW75" s="195"/>
      <c r="VMX75" s="195"/>
      <c r="VMY75" s="195"/>
      <c r="VMZ75" s="195"/>
      <c r="VNA75" s="195"/>
      <c r="VNB75" s="195"/>
      <c r="VNC75" s="195"/>
      <c r="VND75" s="195"/>
      <c r="VNE75" s="195"/>
      <c r="VNF75" s="195"/>
      <c r="VNG75" s="195"/>
      <c r="VNH75" s="195"/>
      <c r="VNI75" s="195"/>
      <c r="VNJ75" s="195"/>
      <c r="VNK75" s="195"/>
      <c r="VNL75" s="195"/>
      <c r="VNM75" s="195"/>
      <c r="VNN75" s="195"/>
      <c r="VNO75" s="195"/>
      <c r="VNP75" s="195"/>
      <c r="VNQ75" s="195"/>
      <c r="VNR75" s="195"/>
      <c r="VNS75" s="195"/>
      <c r="VNT75" s="195"/>
      <c r="VNU75" s="195"/>
      <c r="VNV75" s="195"/>
      <c r="VNW75" s="195"/>
      <c r="VNX75" s="195"/>
      <c r="VNY75" s="195"/>
      <c r="VNZ75" s="195"/>
      <c r="VOA75" s="195"/>
      <c r="VOB75" s="195"/>
      <c r="VOC75" s="195"/>
      <c r="VOD75" s="195"/>
      <c r="VOE75" s="195"/>
      <c r="VOF75" s="195"/>
      <c r="VOG75" s="195"/>
      <c r="VOH75" s="195"/>
      <c r="VOI75" s="195"/>
      <c r="VOJ75" s="195"/>
      <c r="VOK75" s="195"/>
      <c r="VOL75" s="195"/>
      <c r="VOM75" s="195"/>
      <c r="VON75" s="195"/>
      <c r="VOO75" s="195"/>
      <c r="VOP75" s="195"/>
      <c r="VOQ75" s="195"/>
      <c r="VOR75" s="195"/>
      <c r="VOS75" s="195"/>
      <c r="VOT75" s="195"/>
      <c r="VOU75" s="195"/>
      <c r="VOV75" s="195"/>
      <c r="VOW75" s="195"/>
      <c r="VOX75" s="195"/>
      <c r="VOY75" s="195"/>
      <c r="VOZ75" s="195"/>
      <c r="VPA75" s="195"/>
      <c r="VPB75" s="195"/>
      <c r="VPC75" s="195"/>
      <c r="VPD75" s="195"/>
      <c r="VPE75" s="195"/>
      <c r="VPF75" s="195"/>
      <c r="VPG75" s="195"/>
      <c r="VPH75" s="195"/>
      <c r="VPI75" s="195"/>
      <c r="VPJ75" s="195"/>
      <c r="VPK75" s="195"/>
      <c r="VPL75" s="195"/>
      <c r="VPM75" s="195"/>
      <c r="VPN75" s="195"/>
      <c r="VPO75" s="195"/>
      <c r="VPP75" s="195"/>
      <c r="VPQ75" s="195"/>
      <c r="VPR75" s="195"/>
      <c r="VPS75" s="195"/>
      <c r="VPT75" s="195"/>
      <c r="VPU75" s="195"/>
      <c r="VPV75" s="195"/>
      <c r="VPW75" s="195"/>
      <c r="VPX75" s="195"/>
      <c r="VPY75" s="195"/>
      <c r="VPZ75" s="195"/>
      <c r="VQA75" s="195"/>
      <c r="VQB75" s="195"/>
      <c r="VQC75" s="195"/>
      <c r="VQD75" s="195"/>
      <c r="VQE75" s="195"/>
      <c r="VQF75" s="195"/>
      <c r="VQG75" s="195"/>
      <c r="VQH75" s="195"/>
      <c r="VQI75" s="195"/>
      <c r="VQJ75" s="195"/>
      <c r="VQK75" s="195"/>
      <c r="VQL75" s="195"/>
      <c r="VQM75" s="195"/>
      <c r="VQN75" s="195"/>
      <c r="VQO75" s="195"/>
      <c r="VQP75" s="195"/>
      <c r="VQQ75" s="195"/>
      <c r="VQR75" s="195"/>
      <c r="VQS75" s="195"/>
      <c r="VQT75" s="195"/>
      <c r="VQU75" s="195"/>
      <c r="VQV75" s="195"/>
      <c r="VQW75" s="195"/>
      <c r="VQX75" s="195"/>
      <c r="VQY75" s="195"/>
      <c r="VQZ75" s="195"/>
      <c r="VRA75" s="195"/>
      <c r="VRB75" s="195"/>
      <c r="VRC75" s="195"/>
      <c r="VRD75" s="195"/>
      <c r="VRE75" s="195"/>
      <c r="VRF75" s="195"/>
      <c r="VRG75" s="195"/>
      <c r="VRH75" s="195"/>
      <c r="VRI75" s="195"/>
      <c r="VRJ75" s="195"/>
      <c r="VRK75" s="195"/>
      <c r="VRL75" s="195"/>
      <c r="VRM75" s="195"/>
      <c r="VRN75" s="195"/>
      <c r="VRO75" s="195"/>
      <c r="VRP75" s="195"/>
      <c r="VRQ75" s="195"/>
      <c r="VRR75" s="195"/>
      <c r="VRS75" s="195"/>
      <c r="VRT75" s="195"/>
      <c r="VRU75" s="195"/>
      <c r="VRV75" s="195"/>
      <c r="VRW75" s="195"/>
      <c r="VRX75" s="195"/>
      <c r="VRY75" s="195"/>
      <c r="VRZ75" s="195"/>
      <c r="VSA75" s="195"/>
      <c r="VSB75" s="195"/>
      <c r="VSC75" s="195"/>
      <c r="VSD75" s="195"/>
      <c r="VSE75" s="195"/>
      <c r="VSF75" s="195"/>
      <c r="VSG75" s="195"/>
      <c r="VSH75" s="195"/>
      <c r="VSI75" s="195"/>
      <c r="VSJ75" s="195"/>
      <c r="VSK75" s="195"/>
      <c r="VSL75" s="195"/>
      <c r="VSM75" s="195"/>
      <c r="VSN75" s="195"/>
      <c r="VSO75" s="195"/>
      <c r="VSP75" s="195"/>
      <c r="VSQ75" s="195"/>
      <c r="VSR75" s="195"/>
      <c r="VSS75" s="195"/>
      <c r="VST75" s="195"/>
      <c r="VSU75" s="195"/>
      <c r="VSV75" s="195"/>
      <c r="VSW75" s="195"/>
      <c r="VSX75" s="195"/>
      <c r="VSY75" s="195"/>
      <c r="VSZ75" s="195"/>
      <c r="VTA75" s="195"/>
      <c r="VTB75" s="195"/>
      <c r="VTC75" s="195"/>
      <c r="VTD75" s="195"/>
      <c r="VTE75" s="195"/>
      <c r="VTF75" s="195"/>
      <c r="VTG75" s="195"/>
      <c r="VTH75" s="195"/>
      <c r="VTI75" s="195"/>
      <c r="VTJ75" s="195"/>
      <c r="VTK75" s="195"/>
      <c r="VTL75" s="195"/>
      <c r="VTM75" s="195"/>
      <c r="VTN75" s="195"/>
      <c r="VTO75" s="195"/>
      <c r="VTP75" s="195"/>
      <c r="VTQ75" s="195"/>
      <c r="VTR75" s="195"/>
      <c r="VTS75" s="195"/>
      <c r="VTT75" s="195"/>
      <c r="VTU75" s="195"/>
      <c r="VTV75" s="195"/>
      <c r="VTW75" s="195"/>
      <c r="VTX75" s="195"/>
      <c r="VTY75" s="195"/>
      <c r="VTZ75" s="195"/>
      <c r="VUA75" s="195"/>
      <c r="VUB75" s="195"/>
      <c r="VUC75" s="195"/>
      <c r="VUD75" s="195"/>
      <c r="VUE75" s="195"/>
      <c r="VUF75" s="195"/>
      <c r="VUG75" s="195"/>
      <c r="VUH75" s="195"/>
      <c r="VUI75" s="195"/>
      <c r="VUJ75" s="195"/>
      <c r="VUK75" s="195"/>
      <c r="VUL75" s="195"/>
      <c r="VUM75" s="195"/>
      <c r="VUN75" s="195"/>
      <c r="VUO75" s="195"/>
      <c r="VUP75" s="195"/>
      <c r="VUQ75" s="195"/>
      <c r="VUR75" s="195"/>
      <c r="VUS75" s="195"/>
      <c r="VUT75" s="195"/>
      <c r="VUU75" s="195"/>
      <c r="VUV75" s="195"/>
      <c r="VUW75" s="195"/>
      <c r="VUX75" s="195"/>
      <c r="VUY75" s="195"/>
      <c r="VUZ75" s="195"/>
      <c r="VVA75" s="195"/>
      <c r="VVB75" s="195"/>
      <c r="VVC75" s="195"/>
      <c r="VVD75" s="195"/>
      <c r="VVE75" s="195"/>
      <c r="VVF75" s="195"/>
      <c r="VVG75" s="195"/>
      <c r="VVH75" s="195"/>
      <c r="VVI75" s="195"/>
      <c r="VVJ75" s="195"/>
      <c r="VVK75" s="195"/>
      <c r="VVL75" s="195"/>
      <c r="VVM75" s="195"/>
      <c r="VVN75" s="195"/>
      <c r="VVO75" s="195"/>
      <c r="VVP75" s="195"/>
      <c r="VVQ75" s="195"/>
      <c r="VVR75" s="195"/>
      <c r="VVS75" s="195"/>
      <c r="VVT75" s="195"/>
      <c r="VVU75" s="195"/>
      <c r="VVV75" s="195"/>
      <c r="VVW75" s="195"/>
      <c r="VVX75" s="195"/>
      <c r="VVY75" s="195"/>
      <c r="VVZ75" s="195"/>
      <c r="VWA75" s="195"/>
      <c r="VWB75" s="195"/>
      <c r="VWC75" s="195"/>
      <c r="VWD75" s="195"/>
      <c r="VWE75" s="195"/>
      <c r="VWF75" s="195"/>
      <c r="VWG75" s="195"/>
      <c r="VWH75" s="195"/>
      <c r="VWI75" s="195"/>
      <c r="VWJ75" s="195"/>
      <c r="VWK75" s="195"/>
      <c r="VWL75" s="195"/>
      <c r="VWM75" s="195"/>
      <c r="VWN75" s="195"/>
      <c r="VWO75" s="195"/>
      <c r="VWP75" s="195"/>
      <c r="VWQ75" s="195"/>
      <c r="VWR75" s="195"/>
      <c r="VWS75" s="195"/>
      <c r="VWT75" s="195"/>
      <c r="VWU75" s="195"/>
      <c r="VWV75" s="195"/>
      <c r="VWW75" s="195"/>
      <c r="VWX75" s="195"/>
      <c r="VWY75" s="195"/>
      <c r="VWZ75" s="195"/>
      <c r="VXA75" s="195"/>
      <c r="VXB75" s="195"/>
      <c r="VXC75" s="195"/>
      <c r="VXD75" s="195"/>
      <c r="VXE75" s="195"/>
      <c r="VXF75" s="195"/>
      <c r="VXG75" s="195"/>
      <c r="VXH75" s="195"/>
      <c r="VXI75" s="195"/>
      <c r="VXJ75" s="195"/>
      <c r="VXK75" s="195"/>
      <c r="VXL75" s="195"/>
      <c r="VXM75" s="195"/>
      <c r="VXN75" s="195"/>
      <c r="VXO75" s="195"/>
      <c r="VXP75" s="195"/>
      <c r="VXQ75" s="195"/>
      <c r="VXR75" s="195"/>
      <c r="VXS75" s="195"/>
      <c r="VXT75" s="195"/>
      <c r="VXU75" s="195"/>
      <c r="VXV75" s="195"/>
      <c r="VXW75" s="195"/>
      <c r="VXX75" s="195"/>
      <c r="VXY75" s="195"/>
      <c r="VXZ75" s="195"/>
      <c r="VYA75" s="195"/>
      <c r="VYB75" s="195"/>
      <c r="VYC75" s="195"/>
      <c r="VYD75" s="195"/>
      <c r="VYE75" s="195"/>
      <c r="VYF75" s="195"/>
      <c r="VYG75" s="195"/>
      <c r="VYH75" s="195"/>
      <c r="VYI75" s="195"/>
      <c r="VYJ75" s="195"/>
      <c r="VYK75" s="195"/>
      <c r="VYL75" s="195"/>
      <c r="VYM75" s="195"/>
      <c r="VYN75" s="195"/>
      <c r="VYO75" s="195"/>
      <c r="VYP75" s="195"/>
      <c r="VYQ75" s="195"/>
      <c r="VYR75" s="195"/>
      <c r="VYS75" s="195"/>
      <c r="VYT75" s="195"/>
      <c r="VYU75" s="195"/>
      <c r="VYV75" s="195"/>
      <c r="VYW75" s="195"/>
      <c r="VYX75" s="195"/>
      <c r="VYY75" s="195"/>
      <c r="VYZ75" s="195"/>
      <c r="VZA75" s="195"/>
      <c r="VZB75" s="195"/>
      <c r="VZC75" s="195"/>
      <c r="VZD75" s="195"/>
      <c r="VZE75" s="195"/>
      <c r="VZF75" s="195"/>
      <c r="VZG75" s="195"/>
      <c r="VZH75" s="195"/>
      <c r="VZI75" s="195"/>
      <c r="VZJ75" s="195"/>
      <c r="VZK75" s="195"/>
      <c r="VZL75" s="195"/>
      <c r="VZM75" s="195"/>
      <c r="VZN75" s="195"/>
      <c r="VZO75" s="195"/>
      <c r="VZP75" s="195"/>
      <c r="VZQ75" s="195"/>
      <c r="VZR75" s="195"/>
      <c r="VZS75" s="195"/>
      <c r="VZT75" s="195"/>
      <c r="VZU75" s="195"/>
      <c r="VZV75" s="195"/>
      <c r="VZW75" s="195"/>
      <c r="VZX75" s="195"/>
      <c r="VZY75" s="195"/>
      <c r="VZZ75" s="195"/>
      <c r="WAA75" s="195"/>
      <c r="WAB75" s="195"/>
      <c r="WAC75" s="195"/>
      <c r="WAD75" s="195"/>
      <c r="WAE75" s="195"/>
      <c r="WAF75" s="195"/>
      <c r="WAG75" s="195"/>
      <c r="WAH75" s="195"/>
      <c r="WAI75" s="195"/>
      <c r="WAJ75" s="195"/>
      <c r="WAK75" s="195"/>
      <c r="WAL75" s="195"/>
      <c r="WAM75" s="195"/>
      <c r="WAN75" s="195"/>
      <c r="WAO75" s="195"/>
      <c r="WAP75" s="195"/>
      <c r="WAQ75" s="195"/>
      <c r="WAR75" s="195"/>
      <c r="WAS75" s="195"/>
      <c r="WAT75" s="195"/>
      <c r="WAU75" s="195"/>
      <c r="WAV75" s="195"/>
      <c r="WAW75" s="195"/>
      <c r="WAX75" s="195"/>
      <c r="WAY75" s="195"/>
      <c r="WAZ75" s="195"/>
      <c r="WBA75" s="195"/>
      <c r="WBB75" s="195"/>
      <c r="WBC75" s="195"/>
      <c r="WBD75" s="195"/>
      <c r="WBE75" s="195"/>
      <c r="WBF75" s="195"/>
      <c r="WBG75" s="195"/>
      <c r="WBH75" s="195"/>
      <c r="WBI75" s="195"/>
      <c r="WBJ75" s="195"/>
      <c r="WBK75" s="195"/>
      <c r="WBL75" s="195"/>
      <c r="WBM75" s="195"/>
      <c r="WBN75" s="195"/>
      <c r="WBO75" s="195"/>
      <c r="WBP75" s="195"/>
      <c r="WBQ75" s="195"/>
      <c r="WBR75" s="195"/>
      <c r="WBS75" s="195"/>
      <c r="WBT75" s="195"/>
      <c r="WBU75" s="195"/>
      <c r="WBV75" s="195"/>
      <c r="WBW75" s="195"/>
      <c r="WBX75" s="195"/>
      <c r="WBY75" s="195"/>
      <c r="WBZ75" s="195"/>
      <c r="WCA75" s="195"/>
      <c r="WCB75" s="195"/>
      <c r="WCC75" s="195"/>
      <c r="WCD75" s="195"/>
      <c r="WCE75" s="195"/>
      <c r="WCF75" s="195"/>
      <c r="WCG75" s="195"/>
      <c r="WCH75" s="195"/>
      <c r="WCI75" s="195"/>
      <c r="WCJ75" s="195"/>
      <c r="WCK75" s="195"/>
      <c r="WCL75" s="195"/>
      <c r="WCM75" s="195"/>
      <c r="WCN75" s="195"/>
      <c r="WCO75" s="195"/>
      <c r="WCP75" s="195"/>
      <c r="WCQ75" s="195"/>
      <c r="WCR75" s="195"/>
      <c r="WCS75" s="195"/>
      <c r="WCT75" s="195"/>
      <c r="WCU75" s="195"/>
      <c r="WCV75" s="195"/>
      <c r="WCW75" s="195"/>
      <c r="WCX75" s="195"/>
      <c r="WCY75" s="195"/>
      <c r="WCZ75" s="195"/>
      <c r="WDA75" s="195"/>
      <c r="WDB75" s="195"/>
      <c r="WDC75" s="195"/>
      <c r="WDD75" s="195"/>
      <c r="WDE75" s="195"/>
      <c r="WDF75" s="195"/>
      <c r="WDG75" s="195"/>
      <c r="WDH75" s="195"/>
      <c r="WDI75" s="195"/>
      <c r="WDJ75" s="195"/>
      <c r="WDK75" s="195"/>
      <c r="WDL75" s="195"/>
      <c r="WDM75" s="195"/>
      <c r="WDN75" s="195"/>
      <c r="WDO75" s="195"/>
      <c r="WDP75" s="195"/>
      <c r="WDQ75" s="195"/>
      <c r="WDR75" s="195"/>
      <c r="WDS75" s="195"/>
      <c r="WDT75" s="195"/>
      <c r="WDU75" s="195"/>
      <c r="WDV75" s="195"/>
      <c r="WDW75" s="195"/>
      <c r="WDX75" s="195"/>
      <c r="WDY75" s="195"/>
      <c r="WDZ75" s="195"/>
      <c r="WEA75" s="195"/>
      <c r="WEB75" s="195"/>
      <c r="WEC75" s="195"/>
      <c r="WED75" s="195"/>
      <c r="WEE75" s="195"/>
      <c r="WEF75" s="195"/>
      <c r="WEG75" s="195"/>
      <c r="WEH75" s="195"/>
      <c r="WEI75" s="195"/>
      <c r="WEJ75" s="195"/>
      <c r="WEK75" s="195"/>
      <c r="WEL75" s="195"/>
      <c r="WEM75" s="195"/>
      <c r="WEN75" s="195"/>
      <c r="WEO75" s="195"/>
      <c r="WEP75" s="195"/>
      <c r="WEQ75" s="195"/>
      <c r="WER75" s="195"/>
      <c r="WES75" s="195"/>
      <c r="WET75" s="195"/>
      <c r="WEU75" s="195"/>
      <c r="WEV75" s="195"/>
      <c r="WEW75" s="195"/>
      <c r="WEX75" s="195"/>
      <c r="WEY75" s="195"/>
      <c r="WEZ75" s="195"/>
      <c r="WFA75" s="195"/>
      <c r="WFB75" s="195"/>
      <c r="WFC75" s="195"/>
      <c r="WFD75" s="195"/>
      <c r="WFE75" s="195"/>
      <c r="WFF75" s="195"/>
      <c r="WFG75" s="195"/>
      <c r="WFH75" s="195"/>
      <c r="WFI75" s="195"/>
      <c r="WFJ75" s="195"/>
      <c r="WFK75" s="195"/>
      <c r="WFL75" s="195"/>
      <c r="WFM75" s="195"/>
      <c r="WFN75" s="195"/>
      <c r="WFO75" s="195"/>
      <c r="WFP75" s="195"/>
      <c r="WFQ75" s="195"/>
      <c r="WFR75" s="195"/>
      <c r="WFS75" s="195"/>
      <c r="WFT75" s="195"/>
      <c r="WFU75" s="195"/>
      <c r="WFV75" s="195"/>
      <c r="WFW75" s="195"/>
      <c r="WFX75" s="195"/>
      <c r="WFY75" s="195"/>
      <c r="WFZ75" s="195"/>
      <c r="WGA75" s="195"/>
      <c r="WGB75" s="195"/>
      <c r="WGC75" s="195"/>
      <c r="WGD75" s="195"/>
      <c r="WGE75" s="195"/>
      <c r="WGF75" s="195"/>
      <c r="WGG75" s="195"/>
      <c r="WGH75" s="195"/>
      <c r="WGI75" s="195"/>
      <c r="WGJ75" s="195"/>
      <c r="WGK75" s="195"/>
      <c r="WGL75" s="195"/>
      <c r="WGM75" s="195"/>
      <c r="WGN75" s="195"/>
      <c r="WGO75" s="195"/>
      <c r="WGP75" s="195"/>
      <c r="WGQ75" s="195"/>
      <c r="WGR75" s="195"/>
      <c r="WGS75" s="195"/>
      <c r="WGT75" s="195"/>
      <c r="WGU75" s="195"/>
      <c r="WGV75" s="195"/>
      <c r="WGW75" s="195"/>
      <c r="WGX75" s="195"/>
      <c r="WGY75" s="195"/>
      <c r="WGZ75" s="195"/>
      <c r="WHA75" s="195"/>
      <c r="WHB75" s="195"/>
      <c r="WHC75" s="195"/>
      <c r="WHD75" s="195"/>
      <c r="WHE75" s="195"/>
      <c r="WHF75" s="195"/>
      <c r="WHG75" s="195"/>
      <c r="WHH75" s="195"/>
      <c r="WHI75" s="195"/>
      <c r="WHJ75" s="195"/>
      <c r="WHK75" s="195"/>
      <c r="WHL75" s="195"/>
      <c r="WHM75" s="195"/>
      <c r="WHN75" s="195"/>
      <c r="WHO75" s="195"/>
      <c r="WHP75" s="195"/>
      <c r="WHQ75" s="195"/>
      <c r="WHR75" s="195"/>
      <c r="WHS75" s="195"/>
      <c r="WHT75" s="195"/>
      <c r="WHU75" s="195"/>
      <c r="WHV75" s="195"/>
      <c r="WHW75" s="195"/>
      <c r="WHX75" s="195"/>
      <c r="WHY75" s="195"/>
      <c r="WHZ75" s="195"/>
      <c r="WIA75" s="195"/>
      <c r="WIB75" s="195"/>
      <c r="WIC75" s="195"/>
      <c r="WID75" s="195"/>
      <c r="WIE75" s="195"/>
      <c r="WIF75" s="195"/>
      <c r="WIG75" s="195"/>
      <c r="WIH75" s="195"/>
      <c r="WII75" s="195"/>
      <c r="WIJ75" s="195"/>
      <c r="WIK75" s="195"/>
      <c r="WIL75" s="195"/>
      <c r="WIM75" s="195"/>
      <c r="WIN75" s="195"/>
      <c r="WIO75" s="195"/>
      <c r="WIP75" s="195"/>
      <c r="WIQ75" s="195"/>
      <c r="WIR75" s="195"/>
      <c r="WIS75" s="195"/>
      <c r="WIT75" s="195"/>
      <c r="WIU75" s="195"/>
      <c r="WIV75" s="195"/>
      <c r="WIW75" s="195"/>
      <c r="WIX75" s="195"/>
      <c r="WIY75" s="195"/>
      <c r="WIZ75" s="195"/>
      <c r="WJA75" s="195"/>
      <c r="WJB75" s="195"/>
      <c r="WJC75" s="195"/>
      <c r="WJD75" s="195"/>
      <c r="WJE75" s="195"/>
      <c r="WJF75" s="195"/>
      <c r="WJG75" s="195"/>
      <c r="WJH75" s="195"/>
      <c r="WJI75" s="195"/>
      <c r="WJJ75" s="195"/>
      <c r="WJK75" s="195"/>
      <c r="WJL75" s="195"/>
      <c r="WJM75" s="195"/>
      <c r="WJN75" s="195"/>
      <c r="WJO75" s="195"/>
      <c r="WJP75" s="195"/>
      <c r="WJQ75" s="195"/>
      <c r="WJR75" s="195"/>
      <c r="WJS75" s="195"/>
      <c r="WJT75" s="195"/>
      <c r="WJU75" s="195"/>
      <c r="WJV75" s="195"/>
      <c r="WJW75" s="195"/>
      <c r="WJX75" s="195"/>
      <c r="WJY75" s="195"/>
      <c r="WJZ75" s="195"/>
      <c r="WKA75" s="195"/>
      <c r="WKB75" s="195"/>
      <c r="WKC75" s="195"/>
      <c r="WKD75" s="195"/>
      <c r="WKE75" s="195"/>
      <c r="WKF75" s="195"/>
      <c r="WKG75" s="195"/>
      <c r="WKH75" s="195"/>
      <c r="WKI75" s="195"/>
      <c r="WKJ75" s="195"/>
      <c r="WKK75" s="195"/>
      <c r="WKL75" s="195"/>
      <c r="WKM75" s="195"/>
      <c r="WKN75" s="195"/>
      <c r="WKO75" s="195"/>
      <c r="WKP75" s="195"/>
      <c r="WKQ75" s="195"/>
      <c r="WKR75" s="195"/>
      <c r="WKS75" s="195"/>
      <c r="WKT75" s="195"/>
      <c r="WKU75" s="195"/>
      <c r="WKV75" s="195"/>
      <c r="WKW75" s="195"/>
      <c r="WKX75" s="195"/>
      <c r="WKY75" s="195"/>
      <c r="WKZ75" s="195"/>
      <c r="WLA75" s="195"/>
      <c r="WLB75" s="195"/>
      <c r="WLC75" s="195"/>
      <c r="WLD75" s="195"/>
      <c r="WLE75" s="195"/>
      <c r="WLF75" s="195"/>
      <c r="WLG75" s="195"/>
      <c r="WLH75" s="195"/>
      <c r="WLI75" s="195"/>
      <c r="WLJ75" s="195"/>
      <c r="WLK75" s="195"/>
      <c r="WLL75" s="195"/>
      <c r="WLM75" s="195"/>
      <c r="WLN75" s="195"/>
      <c r="WLO75" s="195"/>
      <c r="WLP75" s="195"/>
      <c r="WLQ75" s="195"/>
      <c r="WLR75" s="195"/>
      <c r="WLS75" s="195"/>
      <c r="WLT75" s="195"/>
      <c r="WLU75" s="195"/>
      <c r="WLV75" s="195"/>
      <c r="WLW75" s="195"/>
      <c r="WLX75" s="195"/>
      <c r="WLY75" s="195"/>
      <c r="WLZ75" s="195"/>
      <c r="WMA75" s="195"/>
      <c r="WMB75" s="195"/>
      <c r="WMC75" s="195"/>
      <c r="WMD75" s="195"/>
      <c r="WME75" s="195"/>
      <c r="WMF75" s="195"/>
      <c r="WMG75" s="195"/>
      <c r="WMH75" s="195"/>
      <c r="WMI75" s="195"/>
      <c r="WMJ75" s="195"/>
      <c r="WMK75" s="195"/>
      <c r="WML75" s="195"/>
      <c r="WMM75" s="195"/>
      <c r="WMN75" s="195"/>
      <c r="WMO75" s="195"/>
      <c r="WMP75" s="195"/>
      <c r="WMQ75" s="195"/>
      <c r="WMR75" s="195"/>
      <c r="WMS75" s="195"/>
      <c r="WMT75" s="195"/>
      <c r="WMU75" s="195"/>
      <c r="WMV75" s="195"/>
      <c r="WMW75" s="195"/>
      <c r="WMX75" s="195"/>
      <c r="WMY75" s="195"/>
      <c r="WMZ75" s="195"/>
      <c r="WNA75" s="195"/>
      <c r="WNB75" s="195"/>
      <c r="WNC75" s="195"/>
      <c r="WND75" s="195"/>
      <c r="WNE75" s="195"/>
      <c r="WNF75" s="195"/>
      <c r="WNG75" s="195"/>
      <c r="WNH75" s="195"/>
      <c r="WNI75" s="195"/>
      <c r="WNJ75" s="195"/>
      <c r="WNK75" s="195"/>
      <c r="WNL75" s="195"/>
      <c r="WNM75" s="195"/>
      <c r="WNN75" s="195"/>
      <c r="WNO75" s="195"/>
      <c r="WNP75" s="195"/>
      <c r="WNQ75" s="195"/>
      <c r="WNR75" s="195"/>
      <c r="WNS75" s="195"/>
      <c r="WNT75" s="195"/>
      <c r="WNU75" s="195"/>
      <c r="WNV75" s="195"/>
      <c r="WNW75" s="195"/>
      <c r="WNX75" s="195"/>
      <c r="WNY75" s="195"/>
      <c r="WNZ75" s="195"/>
      <c r="WOA75" s="195"/>
      <c r="WOB75" s="195"/>
      <c r="WOC75" s="195"/>
      <c r="WOD75" s="195"/>
      <c r="WOE75" s="195"/>
      <c r="WOF75" s="195"/>
      <c r="WOG75" s="195"/>
      <c r="WOH75" s="195"/>
      <c r="WOI75" s="195"/>
      <c r="WOJ75" s="195"/>
      <c r="WOK75" s="195"/>
      <c r="WOL75" s="195"/>
      <c r="WOM75" s="195"/>
      <c r="WON75" s="195"/>
      <c r="WOO75" s="195"/>
      <c r="WOP75" s="195"/>
      <c r="WOQ75" s="195"/>
      <c r="WOR75" s="195"/>
      <c r="WOS75" s="195"/>
      <c r="WOT75" s="195"/>
      <c r="WOU75" s="195"/>
      <c r="WOV75" s="195"/>
      <c r="WOW75" s="195"/>
      <c r="WOX75" s="195"/>
      <c r="WOY75" s="195"/>
      <c r="WOZ75" s="195"/>
      <c r="WPA75" s="195"/>
      <c r="WPB75" s="195"/>
      <c r="WPC75" s="195"/>
      <c r="WPD75" s="195"/>
      <c r="WPE75" s="195"/>
      <c r="WPF75" s="195"/>
      <c r="WPG75" s="195"/>
      <c r="WPH75" s="195"/>
      <c r="WPI75" s="195"/>
      <c r="WPJ75" s="195"/>
      <c r="WPK75" s="195"/>
      <c r="WPL75" s="195"/>
      <c r="WPM75" s="195"/>
      <c r="WPN75" s="195"/>
      <c r="WPO75" s="195"/>
      <c r="WPP75" s="195"/>
      <c r="WPQ75" s="195"/>
      <c r="WPR75" s="195"/>
      <c r="WPS75" s="195"/>
      <c r="WPT75" s="195"/>
      <c r="WPU75" s="195"/>
      <c r="WPV75" s="195"/>
      <c r="WPW75" s="195"/>
      <c r="WPX75" s="195"/>
      <c r="WPY75" s="195"/>
      <c r="WPZ75" s="195"/>
      <c r="WQA75" s="195"/>
      <c r="WQB75" s="195"/>
      <c r="WQC75" s="195"/>
      <c r="WQD75" s="195"/>
      <c r="WQE75" s="195"/>
      <c r="WQF75" s="195"/>
      <c r="WQG75" s="195"/>
      <c r="WQH75" s="195"/>
      <c r="WQI75" s="195"/>
      <c r="WQJ75" s="195"/>
      <c r="WQK75" s="195"/>
      <c r="WQL75" s="195"/>
      <c r="WQM75" s="195"/>
      <c r="WQN75" s="195"/>
      <c r="WQO75" s="195"/>
      <c r="WQP75" s="195"/>
      <c r="WQQ75" s="195"/>
      <c r="WQR75" s="195"/>
      <c r="WQS75" s="195"/>
      <c r="WQT75" s="195"/>
      <c r="WQU75" s="195"/>
      <c r="WQV75" s="195"/>
      <c r="WQW75" s="195"/>
      <c r="WQX75" s="195"/>
      <c r="WQY75" s="195"/>
      <c r="WQZ75" s="195"/>
      <c r="WRA75" s="195"/>
      <c r="WRB75" s="195"/>
      <c r="WRC75" s="195"/>
      <c r="WRD75" s="195"/>
      <c r="WRE75" s="195"/>
      <c r="WRF75" s="195"/>
      <c r="WRG75" s="195"/>
      <c r="WRH75" s="195"/>
      <c r="WRI75" s="195"/>
      <c r="WRJ75" s="195"/>
      <c r="WRK75" s="195"/>
      <c r="WRL75" s="195"/>
      <c r="WRM75" s="195"/>
      <c r="WRN75" s="195"/>
      <c r="WRO75" s="195"/>
      <c r="WRP75" s="195"/>
      <c r="WRQ75" s="195"/>
      <c r="WRR75" s="195"/>
      <c r="WRS75" s="195"/>
      <c r="WRT75" s="195"/>
      <c r="WRU75" s="195"/>
      <c r="WRV75" s="195"/>
      <c r="WRW75" s="195"/>
      <c r="WRX75" s="195"/>
      <c r="WRY75" s="195"/>
      <c r="WRZ75" s="195"/>
      <c r="WSA75" s="195"/>
      <c r="WSB75" s="195"/>
      <c r="WSC75" s="195"/>
      <c r="WSD75" s="195"/>
      <c r="WSE75" s="195"/>
      <c r="WSF75" s="195"/>
      <c r="WSG75" s="195"/>
      <c r="WSH75" s="195"/>
      <c r="WSI75" s="195"/>
      <c r="WSJ75" s="195"/>
      <c r="WSK75" s="195"/>
      <c r="WSL75" s="195"/>
      <c r="WSM75" s="195"/>
      <c r="WSN75" s="195"/>
      <c r="WSO75" s="195"/>
      <c r="WSP75" s="195"/>
      <c r="WSQ75" s="195"/>
      <c r="WSR75" s="195"/>
      <c r="WSS75" s="195"/>
      <c r="WST75" s="195"/>
      <c r="WSU75" s="195"/>
      <c r="WSV75" s="195"/>
      <c r="WSW75" s="195"/>
      <c r="WSX75" s="195"/>
      <c r="WSY75" s="195"/>
      <c r="WSZ75" s="195"/>
      <c r="WTA75" s="195"/>
      <c r="WTB75" s="195"/>
      <c r="WTC75" s="195"/>
      <c r="WTD75" s="195"/>
      <c r="WTE75" s="195"/>
      <c r="WTF75" s="195"/>
      <c r="WTG75" s="195"/>
      <c r="WTH75" s="195"/>
      <c r="WTI75" s="195"/>
      <c r="WTJ75" s="195"/>
      <c r="WTK75" s="195"/>
      <c r="WTL75" s="195"/>
      <c r="WTM75" s="195"/>
      <c r="WTN75" s="195"/>
      <c r="WTO75" s="195"/>
      <c r="WTP75" s="195"/>
      <c r="WTQ75" s="195"/>
      <c r="WTR75" s="195"/>
      <c r="WTS75" s="195"/>
      <c r="WTT75" s="195"/>
      <c r="WTU75" s="195"/>
      <c r="WTV75" s="195"/>
      <c r="WTW75" s="195"/>
      <c r="WTX75" s="195"/>
      <c r="WTY75" s="195"/>
      <c r="WTZ75" s="195"/>
      <c r="WUA75" s="195"/>
      <c r="WUB75" s="195"/>
      <c r="WUC75" s="195"/>
      <c r="WUD75" s="195"/>
      <c r="WUE75" s="195"/>
      <c r="WUF75" s="195"/>
      <c r="WUG75" s="195"/>
      <c r="WUH75" s="195"/>
      <c r="WUI75" s="195"/>
      <c r="WUJ75" s="195"/>
      <c r="WUK75" s="195"/>
      <c r="WUL75" s="195"/>
      <c r="WUM75" s="195"/>
      <c r="WUN75" s="195"/>
      <c r="WUO75" s="195"/>
      <c r="WUP75" s="195"/>
      <c r="WUQ75" s="195"/>
      <c r="WUR75" s="195"/>
      <c r="WUS75" s="195"/>
      <c r="WUT75" s="195"/>
      <c r="WUU75" s="195"/>
      <c r="WUV75" s="195"/>
      <c r="WUW75" s="195"/>
      <c r="WUX75" s="195"/>
      <c r="WUY75" s="195"/>
      <c r="WUZ75" s="195"/>
      <c r="WVA75" s="195"/>
      <c r="WVB75" s="195"/>
      <c r="WVC75" s="195"/>
      <c r="WVD75" s="195"/>
      <c r="WVE75" s="195"/>
      <c r="WVF75" s="195"/>
      <c r="WVG75" s="195"/>
      <c r="WVH75" s="195"/>
      <c r="WVI75" s="195"/>
      <c r="WVJ75" s="195"/>
      <c r="WVK75" s="195"/>
      <c r="WVL75" s="195"/>
      <c r="WVM75" s="195"/>
      <c r="WVN75" s="195"/>
      <c r="WVO75" s="195"/>
      <c r="WVP75" s="195"/>
      <c r="WVQ75" s="195"/>
      <c r="WVR75" s="195"/>
      <c r="WVS75" s="195"/>
      <c r="WVT75" s="195"/>
      <c r="WVU75" s="195"/>
      <c r="WVV75" s="195"/>
      <c r="WVW75" s="195"/>
      <c r="WVX75" s="195"/>
      <c r="WVY75" s="195"/>
      <c r="WVZ75" s="195"/>
      <c r="WWA75" s="195"/>
      <c r="WWB75" s="195"/>
      <c r="WWC75" s="195"/>
      <c r="WWD75" s="195"/>
      <c r="WWE75" s="195"/>
      <c r="WWF75" s="195"/>
    </row>
    <row r="76" spans="1:16152" s="197" customFormat="1" x14ac:dyDescent="0.3">
      <c r="A76" s="195"/>
      <c r="B76" s="196"/>
      <c r="C76" s="195"/>
      <c r="D76" s="296"/>
      <c r="E76" s="906"/>
      <c r="F76" s="906"/>
      <c r="G76" s="259"/>
      <c r="I76" s="195"/>
      <c r="J76" s="195"/>
      <c r="K76" s="195"/>
      <c r="L76" s="195"/>
      <c r="M76" s="195"/>
      <c r="N76" s="195"/>
      <c r="O76" s="195"/>
      <c r="P76" s="195"/>
      <c r="Q76" s="195"/>
      <c r="R76" s="195"/>
      <c r="S76" s="195"/>
      <c r="T76" s="195"/>
      <c r="U76" s="195"/>
      <c r="V76" s="195"/>
      <c r="W76" s="195"/>
      <c r="X76" s="553"/>
      <c r="Y76" s="195"/>
      <c r="Z76" s="195"/>
      <c r="AA76" s="195"/>
      <c r="AB76" s="195"/>
      <c r="AC76" s="195"/>
      <c r="AD76" s="195"/>
      <c r="AE76" s="195"/>
      <c r="AF76" s="195"/>
      <c r="AG76" s="195"/>
      <c r="AH76" s="195"/>
      <c r="AI76" s="195"/>
      <c r="AJ76" s="195"/>
      <c r="AK76" s="195"/>
      <c r="AL76" s="195"/>
      <c r="AM76" s="195"/>
      <c r="AN76" s="195"/>
      <c r="AO76" s="195"/>
      <c r="AP76" s="195"/>
      <c r="AQ76" s="195"/>
      <c r="AR76" s="195"/>
      <c r="AS76" s="195"/>
      <c r="AT76" s="195"/>
      <c r="AU76" s="195"/>
      <c r="AV76" s="195"/>
      <c r="AW76" s="195"/>
      <c r="AX76" s="195"/>
      <c r="AY76" s="195"/>
      <c r="AZ76" s="195"/>
      <c r="BA76" s="195"/>
      <c r="BB76" s="195"/>
      <c r="BC76" s="195"/>
      <c r="BD76" s="195"/>
      <c r="BE76" s="195"/>
      <c r="BF76" s="195"/>
      <c r="BG76" s="195"/>
      <c r="BH76" s="195"/>
      <c r="BI76" s="195"/>
      <c r="BJ76" s="195"/>
      <c r="BK76" s="195"/>
      <c r="BL76" s="195"/>
      <c r="BM76" s="195"/>
      <c r="BN76" s="195"/>
      <c r="BO76" s="195"/>
      <c r="BP76" s="195"/>
      <c r="BQ76" s="195"/>
      <c r="BR76" s="195"/>
      <c r="BS76" s="195"/>
      <c r="BT76" s="195"/>
      <c r="BU76" s="195"/>
      <c r="BV76" s="195"/>
      <c r="BW76" s="195"/>
      <c r="BX76" s="195"/>
      <c r="BY76" s="195"/>
      <c r="BZ76" s="195"/>
      <c r="CA76" s="195"/>
      <c r="CB76" s="195"/>
      <c r="CC76" s="195"/>
      <c r="CD76" s="195"/>
      <c r="CE76" s="195"/>
      <c r="CF76" s="195"/>
      <c r="CG76" s="195"/>
      <c r="CH76" s="195"/>
      <c r="CI76" s="195"/>
      <c r="CJ76" s="195"/>
      <c r="CK76" s="195"/>
      <c r="CL76" s="195"/>
      <c r="CM76" s="195"/>
      <c r="CN76" s="195"/>
      <c r="CO76" s="195"/>
      <c r="CP76" s="195"/>
      <c r="CQ76" s="195"/>
      <c r="CR76" s="195"/>
      <c r="CS76" s="195"/>
      <c r="CT76" s="195"/>
      <c r="CU76" s="195"/>
      <c r="CV76" s="195"/>
      <c r="CW76" s="195"/>
      <c r="CX76" s="195"/>
      <c r="CY76" s="195"/>
      <c r="CZ76" s="195"/>
      <c r="DA76" s="195"/>
      <c r="DB76" s="195"/>
      <c r="DC76" s="195"/>
      <c r="DD76" s="195"/>
      <c r="DE76" s="195"/>
      <c r="DF76" s="195"/>
      <c r="DG76" s="195"/>
      <c r="DH76" s="195"/>
      <c r="DI76" s="195"/>
      <c r="DJ76" s="195"/>
      <c r="DK76" s="195"/>
      <c r="DL76" s="195"/>
      <c r="DM76" s="195"/>
      <c r="DN76" s="195"/>
      <c r="DO76" s="195"/>
      <c r="DP76" s="195"/>
      <c r="DQ76" s="195"/>
      <c r="DR76" s="195"/>
      <c r="DS76" s="195"/>
      <c r="DT76" s="195"/>
      <c r="DU76" s="195"/>
      <c r="DV76" s="195"/>
      <c r="DW76" s="195"/>
      <c r="DX76" s="195"/>
      <c r="DY76" s="195"/>
      <c r="DZ76" s="195"/>
      <c r="EA76" s="195"/>
      <c r="EB76" s="195"/>
      <c r="EC76" s="195"/>
      <c r="ED76" s="195"/>
      <c r="EE76" s="195"/>
      <c r="EF76" s="195"/>
      <c r="EG76" s="195"/>
      <c r="EH76" s="195"/>
      <c r="EI76" s="195"/>
      <c r="EJ76" s="195"/>
      <c r="EK76" s="195"/>
      <c r="EL76" s="195"/>
      <c r="EM76" s="195"/>
      <c r="EN76" s="195"/>
      <c r="EO76" s="195"/>
      <c r="EP76" s="195"/>
      <c r="EQ76" s="195"/>
      <c r="ER76" s="195"/>
      <c r="ES76" s="195"/>
      <c r="ET76" s="195"/>
      <c r="EU76" s="195"/>
      <c r="EV76" s="195"/>
      <c r="EW76" s="195"/>
      <c r="EX76" s="195"/>
      <c r="EY76" s="195"/>
      <c r="EZ76" s="195"/>
      <c r="FA76" s="195"/>
      <c r="FB76" s="195"/>
      <c r="FC76" s="195"/>
      <c r="FD76" s="195"/>
      <c r="FE76" s="195"/>
      <c r="FF76" s="195"/>
      <c r="FG76" s="195"/>
      <c r="FH76" s="195"/>
      <c r="FI76" s="195"/>
      <c r="FJ76" s="195"/>
      <c r="FK76" s="195"/>
      <c r="FL76" s="195"/>
      <c r="FM76" s="195"/>
      <c r="FN76" s="195"/>
      <c r="FO76" s="195"/>
      <c r="FP76" s="195"/>
      <c r="FQ76" s="195"/>
      <c r="FR76" s="195"/>
      <c r="FS76" s="195"/>
      <c r="FT76" s="195"/>
      <c r="FU76" s="195"/>
      <c r="FV76" s="195"/>
      <c r="FW76" s="195"/>
      <c r="FX76" s="195"/>
      <c r="FY76" s="195"/>
      <c r="FZ76" s="195"/>
      <c r="GA76" s="195"/>
      <c r="GB76" s="195"/>
      <c r="GC76" s="195"/>
      <c r="GD76" s="195"/>
      <c r="GE76" s="195"/>
      <c r="GF76" s="195"/>
      <c r="GG76" s="195"/>
      <c r="GH76" s="195"/>
      <c r="GI76" s="195"/>
      <c r="GJ76" s="195"/>
      <c r="GK76" s="195"/>
      <c r="GL76" s="195"/>
      <c r="GM76" s="195"/>
      <c r="GN76" s="195"/>
      <c r="GO76" s="195"/>
      <c r="GP76" s="195"/>
      <c r="GQ76" s="195"/>
      <c r="GR76" s="195"/>
      <c r="GS76" s="195"/>
      <c r="GT76" s="195"/>
      <c r="GU76" s="195"/>
      <c r="GV76" s="195"/>
      <c r="GW76" s="195"/>
      <c r="GX76" s="195"/>
      <c r="GY76" s="195"/>
      <c r="GZ76" s="195"/>
      <c r="HA76" s="195"/>
      <c r="HB76" s="195"/>
      <c r="HC76" s="195"/>
      <c r="HD76" s="195"/>
      <c r="HE76" s="195"/>
      <c r="HF76" s="195"/>
      <c r="HG76" s="195"/>
      <c r="HH76" s="195"/>
      <c r="HI76" s="195"/>
      <c r="HJ76" s="195"/>
      <c r="HK76" s="195"/>
      <c r="HL76" s="195"/>
      <c r="HM76" s="195"/>
      <c r="HN76" s="195"/>
      <c r="HO76" s="195"/>
      <c r="HP76" s="195"/>
      <c r="HQ76" s="195"/>
      <c r="HR76" s="195"/>
      <c r="HS76" s="195"/>
      <c r="HT76" s="195"/>
      <c r="HU76" s="195"/>
      <c r="HV76" s="195"/>
      <c r="HW76" s="195"/>
      <c r="HX76" s="195"/>
      <c r="HY76" s="195"/>
      <c r="HZ76" s="195"/>
      <c r="IA76" s="195"/>
      <c r="IB76" s="195"/>
      <c r="IC76" s="195"/>
      <c r="ID76" s="195"/>
      <c r="IE76" s="195"/>
      <c r="IF76" s="195"/>
      <c r="IG76" s="195"/>
      <c r="IH76" s="195"/>
      <c r="II76" s="195"/>
      <c r="IJ76" s="195"/>
      <c r="IK76" s="195"/>
      <c r="IL76" s="195"/>
      <c r="IM76" s="195"/>
      <c r="IN76" s="195"/>
      <c r="IO76" s="195"/>
      <c r="IP76" s="195"/>
      <c r="IQ76" s="195"/>
      <c r="IR76" s="195"/>
      <c r="IS76" s="195"/>
      <c r="IT76" s="195"/>
      <c r="IU76" s="195"/>
      <c r="IV76" s="195"/>
      <c r="IW76" s="195"/>
      <c r="IX76" s="195"/>
      <c r="IY76" s="195"/>
      <c r="IZ76" s="195"/>
      <c r="JA76" s="195"/>
      <c r="JB76" s="195"/>
      <c r="JC76" s="195"/>
      <c r="JD76" s="195"/>
      <c r="JE76" s="195"/>
      <c r="JF76" s="195"/>
      <c r="JG76" s="195"/>
      <c r="JH76" s="195"/>
      <c r="JI76" s="195"/>
      <c r="JJ76" s="195"/>
      <c r="JK76" s="195"/>
      <c r="JL76" s="195"/>
      <c r="JM76" s="195"/>
      <c r="JN76" s="195"/>
      <c r="JO76" s="195"/>
      <c r="JP76" s="195"/>
      <c r="JQ76" s="195"/>
      <c r="JR76" s="195"/>
      <c r="JS76" s="195"/>
      <c r="JT76" s="195"/>
      <c r="JU76" s="195"/>
      <c r="JV76" s="195"/>
      <c r="JW76" s="195"/>
      <c r="JX76" s="195"/>
      <c r="JY76" s="195"/>
      <c r="JZ76" s="195"/>
      <c r="KA76" s="195"/>
      <c r="KB76" s="195"/>
      <c r="KC76" s="195"/>
      <c r="KD76" s="195"/>
      <c r="KE76" s="195"/>
      <c r="KF76" s="195"/>
      <c r="KG76" s="195"/>
      <c r="KH76" s="195"/>
      <c r="KI76" s="195"/>
      <c r="KJ76" s="195"/>
      <c r="KK76" s="195"/>
      <c r="KL76" s="195"/>
      <c r="KM76" s="195"/>
      <c r="KN76" s="195"/>
      <c r="KO76" s="195"/>
      <c r="KP76" s="195"/>
      <c r="KQ76" s="195"/>
      <c r="KR76" s="195"/>
      <c r="KS76" s="195"/>
      <c r="KT76" s="195"/>
      <c r="KU76" s="195"/>
      <c r="KV76" s="195"/>
      <c r="KW76" s="195"/>
      <c r="KX76" s="195"/>
      <c r="KY76" s="195"/>
      <c r="KZ76" s="195"/>
      <c r="LA76" s="195"/>
      <c r="LB76" s="195"/>
      <c r="LC76" s="195"/>
      <c r="LD76" s="195"/>
      <c r="LE76" s="195"/>
      <c r="LF76" s="195"/>
      <c r="LG76" s="195"/>
      <c r="LH76" s="195"/>
      <c r="LI76" s="195"/>
      <c r="LJ76" s="195"/>
      <c r="LK76" s="195"/>
      <c r="LL76" s="195"/>
      <c r="LM76" s="195"/>
      <c r="LN76" s="195"/>
      <c r="LO76" s="195"/>
      <c r="LP76" s="195"/>
      <c r="LQ76" s="195"/>
      <c r="LR76" s="195"/>
      <c r="LS76" s="195"/>
      <c r="LT76" s="195"/>
      <c r="LU76" s="195"/>
      <c r="LV76" s="195"/>
      <c r="LW76" s="195"/>
      <c r="LX76" s="195"/>
      <c r="LY76" s="195"/>
      <c r="LZ76" s="195"/>
      <c r="MA76" s="195"/>
      <c r="MB76" s="195"/>
      <c r="MC76" s="195"/>
      <c r="MD76" s="195"/>
      <c r="ME76" s="195"/>
      <c r="MF76" s="195"/>
      <c r="MG76" s="195"/>
      <c r="MH76" s="195"/>
      <c r="MI76" s="195"/>
      <c r="MJ76" s="195"/>
      <c r="MK76" s="195"/>
      <c r="ML76" s="195"/>
      <c r="MM76" s="195"/>
      <c r="MN76" s="195"/>
      <c r="MO76" s="195"/>
      <c r="MP76" s="195"/>
      <c r="MQ76" s="195"/>
      <c r="MR76" s="195"/>
      <c r="MS76" s="195"/>
      <c r="MT76" s="195"/>
      <c r="MU76" s="195"/>
      <c r="MV76" s="195"/>
      <c r="MW76" s="195"/>
      <c r="MX76" s="195"/>
      <c r="MY76" s="195"/>
      <c r="MZ76" s="195"/>
      <c r="NA76" s="195"/>
      <c r="NB76" s="195"/>
      <c r="NC76" s="195"/>
      <c r="ND76" s="195"/>
      <c r="NE76" s="195"/>
      <c r="NF76" s="195"/>
      <c r="NG76" s="195"/>
      <c r="NH76" s="195"/>
      <c r="NI76" s="195"/>
      <c r="NJ76" s="195"/>
      <c r="NK76" s="195"/>
      <c r="NL76" s="195"/>
      <c r="NM76" s="195"/>
      <c r="NN76" s="195"/>
      <c r="NO76" s="195"/>
      <c r="NP76" s="195"/>
      <c r="NQ76" s="195"/>
      <c r="NR76" s="195"/>
      <c r="NS76" s="195"/>
      <c r="NT76" s="195"/>
      <c r="NU76" s="195"/>
      <c r="NV76" s="195"/>
      <c r="NW76" s="195"/>
      <c r="NX76" s="195"/>
      <c r="NY76" s="195"/>
      <c r="NZ76" s="195"/>
      <c r="OA76" s="195"/>
      <c r="OB76" s="195"/>
      <c r="OC76" s="195"/>
      <c r="OD76" s="195"/>
      <c r="OE76" s="195"/>
      <c r="OF76" s="195"/>
      <c r="OG76" s="195"/>
      <c r="OH76" s="195"/>
      <c r="OI76" s="195"/>
      <c r="OJ76" s="195"/>
      <c r="OK76" s="195"/>
      <c r="OL76" s="195"/>
      <c r="OM76" s="195"/>
      <c r="ON76" s="195"/>
      <c r="OO76" s="195"/>
      <c r="OP76" s="195"/>
      <c r="OQ76" s="195"/>
      <c r="OR76" s="195"/>
      <c r="OS76" s="195"/>
      <c r="OT76" s="195"/>
      <c r="OU76" s="195"/>
      <c r="OV76" s="195"/>
      <c r="OW76" s="195"/>
      <c r="OX76" s="195"/>
      <c r="OY76" s="195"/>
      <c r="OZ76" s="195"/>
      <c r="PA76" s="195"/>
      <c r="PB76" s="195"/>
      <c r="PC76" s="195"/>
      <c r="PD76" s="195"/>
      <c r="PE76" s="195"/>
      <c r="PF76" s="195"/>
      <c r="PG76" s="195"/>
      <c r="PH76" s="195"/>
      <c r="PI76" s="195"/>
      <c r="PJ76" s="195"/>
      <c r="PK76" s="195"/>
      <c r="PL76" s="195"/>
      <c r="PM76" s="195"/>
      <c r="PN76" s="195"/>
      <c r="PO76" s="195"/>
      <c r="PP76" s="195"/>
      <c r="PQ76" s="195"/>
      <c r="PR76" s="195"/>
      <c r="PS76" s="195"/>
      <c r="PT76" s="195"/>
      <c r="PU76" s="195"/>
      <c r="PV76" s="195"/>
      <c r="PW76" s="195"/>
      <c r="PX76" s="195"/>
      <c r="PY76" s="195"/>
      <c r="PZ76" s="195"/>
      <c r="QA76" s="195"/>
      <c r="QB76" s="195"/>
      <c r="QC76" s="195"/>
      <c r="QD76" s="195"/>
      <c r="QE76" s="195"/>
      <c r="QF76" s="195"/>
      <c r="QG76" s="195"/>
      <c r="QH76" s="195"/>
      <c r="QI76" s="195"/>
      <c r="QJ76" s="195"/>
      <c r="QK76" s="195"/>
      <c r="QL76" s="195"/>
      <c r="QM76" s="195"/>
      <c r="QN76" s="195"/>
      <c r="QO76" s="195"/>
      <c r="QP76" s="195"/>
      <c r="QQ76" s="195"/>
      <c r="QR76" s="195"/>
      <c r="QS76" s="195"/>
      <c r="QT76" s="195"/>
      <c r="QU76" s="195"/>
      <c r="QV76" s="195"/>
      <c r="QW76" s="195"/>
      <c r="QX76" s="195"/>
      <c r="QY76" s="195"/>
      <c r="QZ76" s="195"/>
      <c r="RA76" s="195"/>
      <c r="RB76" s="195"/>
      <c r="RC76" s="195"/>
      <c r="RD76" s="195"/>
      <c r="RE76" s="195"/>
      <c r="RF76" s="195"/>
      <c r="RG76" s="195"/>
      <c r="RH76" s="195"/>
      <c r="RI76" s="195"/>
      <c r="RJ76" s="195"/>
      <c r="RK76" s="195"/>
      <c r="RL76" s="195"/>
      <c r="RM76" s="195"/>
      <c r="RN76" s="195"/>
      <c r="RO76" s="195"/>
      <c r="RP76" s="195"/>
      <c r="RQ76" s="195"/>
      <c r="RR76" s="195"/>
      <c r="RS76" s="195"/>
      <c r="RT76" s="195"/>
      <c r="RU76" s="195"/>
      <c r="RV76" s="195"/>
      <c r="RW76" s="195"/>
      <c r="RX76" s="195"/>
      <c r="RY76" s="195"/>
      <c r="RZ76" s="195"/>
      <c r="SA76" s="195"/>
      <c r="SB76" s="195"/>
      <c r="SC76" s="195"/>
      <c r="SD76" s="195"/>
      <c r="SE76" s="195"/>
      <c r="SF76" s="195"/>
      <c r="SG76" s="195"/>
      <c r="SH76" s="195"/>
      <c r="SI76" s="195"/>
      <c r="SJ76" s="195"/>
      <c r="SK76" s="195"/>
      <c r="SL76" s="195"/>
      <c r="SM76" s="195"/>
      <c r="SN76" s="195"/>
      <c r="SO76" s="195"/>
      <c r="SP76" s="195"/>
      <c r="SQ76" s="195"/>
      <c r="SR76" s="195"/>
      <c r="SS76" s="195"/>
      <c r="ST76" s="195"/>
      <c r="SU76" s="195"/>
      <c r="SV76" s="195"/>
      <c r="SW76" s="195"/>
      <c r="SX76" s="195"/>
      <c r="SY76" s="195"/>
      <c r="SZ76" s="195"/>
      <c r="TA76" s="195"/>
      <c r="TB76" s="195"/>
      <c r="TC76" s="195"/>
      <c r="TD76" s="195"/>
      <c r="TE76" s="195"/>
      <c r="TF76" s="195"/>
      <c r="TG76" s="195"/>
      <c r="TH76" s="195"/>
      <c r="TI76" s="195"/>
      <c r="TJ76" s="195"/>
      <c r="TK76" s="195"/>
      <c r="TL76" s="195"/>
      <c r="TM76" s="195"/>
      <c r="TN76" s="195"/>
      <c r="TO76" s="195"/>
      <c r="TP76" s="195"/>
      <c r="TQ76" s="195"/>
      <c r="TR76" s="195"/>
      <c r="TS76" s="195"/>
      <c r="TT76" s="195"/>
      <c r="TU76" s="195"/>
      <c r="TV76" s="195"/>
      <c r="TW76" s="195"/>
      <c r="TX76" s="195"/>
      <c r="TY76" s="195"/>
      <c r="TZ76" s="195"/>
      <c r="UA76" s="195"/>
      <c r="UB76" s="195"/>
      <c r="UC76" s="195"/>
      <c r="UD76" s="195"/>
      <c r="UE76" s="195"/>
      <c r="UF76" s="195"/>
      <c r="UG76" s="195"/>
      <c r="UH76" s="195"/>
      <c r="UI76" s="195"/>
      <c r="UJ76" s="195"/>
      <c r="UK76" s="195"/>
      <c r="UL76" s="195"/>
      <c r="UM76" s="195"/>
      <c r="UN76" s="195"/>
      <c r="UO76" s="195"/>
      <c r="UP76" s="195"/>
      <c r="UQ76" s="195"/>
      <c r="UR76" s="195"/>
      <c r="US76" s="195"/>
      <c r="UT76" s="195"/>
      <c r="UU76" s="195"/>
      <c r="UV76" s="195"/>
      <c r="UW76" s="195"/>
      <c r="UX76" s="195"/>
      <c r="UY76" s="195"/>
      <c r="UZ76" s="195"/>
      <c r="VA76" s="195"/>
      <c r="VB76" s="195"/>
      <c r="VC76" s="195"/>
      <c r="VD76" s="195"/>
      <c r="VE76" s="195"/>
      <c r="VF76" s="195"/>
      <c r="VG76" s="195"/>
      <c r="VH76" s="195"/>
      <c r="VI76" s="195"/>
      <c r="VJ76" s="195"/>
      <c r="VK76" s="195"/>
      <c r="VL76" s="195"/>
      <c r="VM76" s="195"/>
      <c r="VN76" s="195"/>
      <c r="VO76" s="195"/>
      <c r="VP76" s="195"/>
      <c r="VQ76" s="195"/>
      <c r="VR76" s="195"/>
      <c r="VS76" s="195"/>
      <c r="VT76" s="195"/>
      <c r="VU76" s="195"/>
      <c r="VV76" s="195"/>
      <c r="VW76" s="195"/>
      <c r="VX76" s="195"/>
      <c r="VY76" s="195"/>
      <c r="VZ76" s="195"/>
      <c r="WA76" s="195"/>
      <c r="WB76" s="195"/>
      <c r="WC76" s="195"/>
      <c r="WD76" s="195"/>
      <c r="WE76" s="195"/>
      <c r="WF76" s="195"/>
      <c r="WG76" s="195"/>
      <c r="WH76" s="195"/>
      <c r="WI76" s="195"/>
      <c r="WJ76" s="195"/>
      <c r="WK76" s="195"/>
      <c r="WL76" s="195"/>
      <c r="WM76" s="195"/>
      <c r="WN76" s="195"/>
      <c r="WO76" s="195"/>
      <c r="WP76" s="195"/>
      <c r="WQ76" s="195"/>
      <c r="WR76" s="195"/>
      <c r="WS76" s="195"/>
      <c r="WT76" s="195"/>
      <c r="WU76" s="195"/>
      <c r="WV76" s="195"/>
      <c r="WW76" s="195"/>
      <c r="WX76" s="195"/>
      <c r="WY76" s="195"/>
      <c r="WZ76" s="195"/>
      <c r="XA76" s="195"/>
      <c r="XB76" s="195"/>
      <c r="XC76" s="195"/>
      <c r="XD76" s="195"/>
      <c r="XE76" s="195"/>
      <c r="XF76" s="195"/>
      <c r="XG76" s="195"/>
      <c r="XH76" s="195"/>
      <c r="XI76" s="195"/>
      <c r="XJ76" s="195"/>
      <c r="XK76" s="195"/>
      <c r="XL76" s="195"/>
      <c r="XM76" s="195"/>
      <c r="XN76" s="195"/>
      <c r="XO76" s="195"/>
      <c r="XP76" s="195"/>
      <c r="XQ76" s="195"/>
      <c r="XR76" s="195"/>
      <c r="XS76" s="195"/>
      <c r="XT76" s="195"/>
      <c r="XU76" s="195"/>
      <c r="XV76" s="195"/>
      <c r="XW76" s="195"/>
      <c r="XX76" s="195"/>
      <c r="XY76" s="195"/>
      <c r="XZ76" s="195"/>
      <c r="YA76" s="195"/>
      <c r="YB76" s="195"/>
      <c r="YC76" s="195"/>
      <c r="YD76" s="195"/>
      <c r="YE76" s="195"/>
      <c r="YF76" s="195"/>
      <c r="YG76" s="195"/>
      <c r="YH76" s="195"/>
      <c r="YI76" s="195"/>
      <c r="YJ76" s="195"/>
      <c r="YK76" s="195"/>
      <c r="YL76" s="195"/>
      <c r="YM76" s="195"/>
      <c r="YN76" s="195"/>
      <c r="YO76" s="195"/>
      <c r="YP76" s="195"/>
      <c r="YQ76" s="195"/>
      <c r="YR76" s="195"/>
      <c r="YS76" s="195"/>
      <c r="YT76" s="195"/>
      <c r="YU76" s="195"/>
      <c r="YV76" s="195"/>
      <c r="YW76" s="195"/>
      <c r="YX76" s="195"/>
      <c r="YY76" s="195"/>
      <c r="YZ76" s="195"/>
      <c r="ZA76" s="195"/>
      <c r="ZB76" s="195"/>
      <c r="ZC76" s="195"/>
      <c r="ZD76" s="195"/>
      <c r="ZE76" s="195"/>
      <c r="ZF76" s="195"/>
      <c r="ZG76" s="195"/>
      <c r="ZH76" s="195"/>
      <c r="ZI76" s="195"/>
      <c r="ZJ76" s="195"/>
      <c r="ZK76" s="195"/>
      <c r="ZL76" s="195"/>
      <c r="ZM76" s="195"/>
      <c r="ZN76" s="195"/>
      <c r="ZO76" s="195"/>
      <c r="ZP76" s="195"/>
      <c r="ZQ76" s="195"/>
      <c r="ZR76" s="195"/>
      <c r="ZS76" s="195"/>
      <c r="ZT76" s="195"/>
      <c r="ZU76" s="195"/>
      <c r="ZV76" s="195"/>
      <c r="ZW76" s="195"/>
      <c r="ZX76" s="195"/>
      <c r="ZY76" s="195"/>
      <c r="ZZ76" s="195"/>
      <c r="AAA76" s="195"/>
      <c r="AAB76" s="195"/>
      <c r="AAC76" s="195"/>
      <c r="AAD76" s="195"/>
      <c r="AAE76" s="195"/>
      <c r="AAF76" s="195"/>
      <c r="AAG76" s="195"/>
      <c r="AAH76" s="195"/>
      <c r="AAI76" s="195"/>
      <c r="AAJ76" s="195"/>
      <c r="AAK76" s="195"/>
      <c r="AAL76" s="195"/>
      <c r="AAM76" s="195"/>
      <c r="AAN76" s="195"/>
      <c r="AAO76" s="195"/>
      <c r="AAP76" s="195"/>
      <c r="AAQ76" s="195"/>
      <c r="AAR76" s="195"/>
      <c r="AAS76" s="195"/>
      <c r="AAT76" s="195"/>
      <c r="AAU76" s="195"/>
      <c r="AAV76" s="195"/>
      <c r="AAW76" s="195"/>
      <c r="AAX76" s="195"/>
      <c r="AAY76" s="195"/>
      <c r="AAZ76" s="195"/>
      <c r="ABA76" s="195"/>
      <c r="ABB76" s="195"/>
      <c r="ABC76" s="195"/>
      <c r="ABD76" s="195"/>
      <c r="ABE76" s="195"/>
      <c r="ABF76" s="195"/>
      <c r="ABG76" s="195"/>
      <c r="ABH76" s="195"/>
      <c r="ABI76" s="195"/>
      <c r="ABJ76" s="195"/>
      <c r="ABK76" s="195"/>
      <c r="ABL76" s="195"/>
      <c r="ABM76" s="195"/>
      <c r="ABN76" s="195"/>
      <c r="ABO76" s="195"/>
      <c r="ABP76" s="195"/>
      <c r="ABQ76" s="195"/>
      <c r="ABR76" s="195"/>
      <c r="ABS76" s="195"/>
      <c r="ABT76" s="195"/>
      <c r="ABU76" s="195"/>
      <c r="ABV76" s="195"/>
      <c r="ABW76" s="195"/>
      <c r="ABX76" s="195"/>
      <c r="ABY76" s="195"/>
      <c r="ABZ76" s="195"/>
      <c r="ACA76" s="195"/>
      <c r="ACB76" s="195"/>
      <c r="ACC76" s="195"/>
      <c r="ACD76" s="195"/>
      <c r="ACE76" s="195"/>
      <c r="ACF76" s="195"/>
      <c r="ACG76" s="195"/>
      <c r="ACH76" s="195"/>
      <c r="ACI76" s="195"/>
      <c r="ACJ76" s="195"/>
      <c r="ACK76" s="195"/>
      <c r="ACL76" s="195"/>
      <c r="ACM76" s="195"/>
      <c r="ACN76" s="195"/>
      <c r="ACO76" s="195"/>
      <c r="ACP76" s="195"/>
      <c r="ACQ76" s="195"/>
      <c r="ACR76" s="195"/>
      <c r="ACS76" s="195"/>
      <c r="ACT76" s="195"/>
      <c r="ACU76" s="195"/>
      <c r="ACV76" s="195"/>
      <c r="ACW76" s="195"/>
      <c r="ACX76" s="195"/>
      <c r="ACY76" s="195"/>
      <c r="ACZ76" s="195"/>
      <c r="ADA76" s="195"/>
      <c r="ADB76" s="195"/>
      <c r="ADC76" s="195"/>
      <c r="ADD76" s="195"/>
      <c r="ADE76" s="195"/>
      <c r="ADF76" s="195"/>
      <c r="ADG76" s="195"/>
      <c r="ADH76" s="195"/>
      <c r="ADI76" s="195"/>
      <c r="ADJ76" s="195"/>
      <c r="ADK76" s="195"/>
      <c r="ADL76" s="195"/>
      <c r="ADM76" s="195"/>
      <c r="ADN76" s="195"/>
      <c r="ADO76" s="195"/>
      <c r="ADP76" s="195"/>
      <c r="ADQ76" s="195"/>
      <c r="ADR76" s="195"/>
      <c r="ADS76" s="195"/>
      <c r="ADT76" s="195"/>
      <c r="ADU76" s="195"/>
      <c r="ADV76" s="195"/>
      <c r="ADW76" s="195"/>
      <c r="ADX76" s="195"/>
      <c r="ADY76" s="195"/>
      <c r="ADZ76" s="195"/>
      <c r="AEA76" s="195"/>
      <c r="AEB76" s="195"/>
      <c r="AEC76" s="195"/>
      <c r="AED76" s="195"/>
      <c r="AEE76" s="195"/>
      <c r="AEF76" s="195"/>
      <c r="AEG76" s="195"/>
      <c r="AEH76" s="195"/>
      <c r="AEI76" s="195"/>
      <c r="AEJ76" s="195"/>
      <c r="AEK76" s="195"/>
      <c r="AEL76" s="195"/>
      <c r="AEM76" s="195"/>
      <c r="AEN76" s="195"/>
      <c r="AEO76" s="195"/>
      <c r="AEP76" s="195"/>
      <c r="AEQ76" s="195"/>
      <c r="AER76" s="195"/>
      <c r="AES76" s="195"/>
      <c r="AET76" s="195"/>
      <c r="AEU76" s="195"/>
      <c r="AEV76" s="195"/>
      <c r="AEW76" s="195"/>
      <c r="AEX76" s="195"/>
      <c r="AEY76" s="195"/>
      <c r="AEZ76" s="195"/>
      <c r="AFA76" s="195"/>
      <c r="AFB76" s="195"/>
      <c r="AFC76" s="195"/>
      <c r="AFD76" s="195"/>
      <c r="AFE76" s="195"/>
      <c r="AFF76" s="195"/>
      <c r="AFG76" s="195"/>
      <c r="AFH76" s="195"/>
      <c r="AFI76" s="195"/>
      <c r="AFJ76" s="195"/>
      <c r="AFK76" s="195"/>
      <c r="AFL76" s="195"/>
      <c r="AFM76" s="195"/>
      <c r="AFN76" s="195"/>
      <c r="AFO76" s="195"/>
      <c r="AFP76" s="195"/>
      <c r="AFQ76" s="195"/>
      <c r="AFR76" s="195"/>
      <c r="AFS76" s="195"/>
      <c r="AFT76" s="195"/>
      <c r="AFU76" s="195"/>
      <c r="AFV76" s="195"/>
      <c r="AFW76" s="195"/>
      <c r="AFX76" s="195"/>
      <c r="AFY76" s="195"/>
      <c r="AFZ76" s="195"/>
      <c r="AGA76" s="195"/>
      <c r="AGB76" s="195"/>
      <c r="AGC76" s="195"/>
      <c r="AGD76" s="195"/>
      <c r="AGE76" s="195"/>
      <c r="AGF76" s="195"/>
      <c r="AGG76" s="195"/>
      <c r="AGH76" s="195"/>
      <c r="AGI76" s="195"/>
      <c r="AGJ76" s="195"/>
      <c r="AGK76" s="195"/>
      <c r="AGL76" s="195"/>
      <c r="AGM76" s="195"/>
      <c r="AGN76" s="195"/>
      <c r="AGO76" s="195"/>
      <c r="AGP76" s="195"/>
      <c r="AGQ76" s="195"/>
      <c r="AGR76" s="195"/>
      <c r="AGS76" s="195"/>
      <c r="AGT76" s="195"/>
      <c r="AGU76" s="195"/>
      <c r="AGV76" s="195"/>
      <c r="AGW76" s="195"/>
      <c r="AGX76" s="195"/>
      <c r="AGY76" s="195"/>
      <c r="AGZ76" s="195"/>
      <c r="AHA76" s="195"/>
      <c r="AHB76" s="195"/>
      <c r="AHC76" s="195"/>
      <c r="AHD76" s="195"/>
      <c r="AHE76" s="195"/>
      <c r="AHF76" s="195"/>
      <c r="AHG76" s="195"/>
      <c r="AHH76" s="195"/>
      <c r="AHI76" s="195"/>
      <c r="AHJ76" s="195"/>
      <c r="AHK76" s="195"/>
      <c r="AHL76" s="195"/>
      <c r="AHM76" s="195"/>
      <c r="AHN76" s="195"/>
      <c r="AHO76" s="195"/>
      <c r="AHP76" s="195"/>
      <c r="AHQ76" s="195"/>
      <c r="AHR76" s="195"/>
      <c r="AHS76" s="195"/>
      <c r="AHT76" s="195"/>
      <c r="AHU76" s="195"/>
      <c r="AHV76" s="195"/>
      <c r="AHW76" s="195"/>
      <c r="AHX76" s="195"/>
      <c r="AHY76" s="195"/>
      <c r="AHZ76" s="195"/>
      <c r="AIA76" s="195"/>
      <c r="AIB76" s="195"/>
      <c r="AIC76" s="195"/>
      <c r="AID76" s="195"/>
      <c r="AIE76" s="195"/>
      <c r="AIF76" s="195"/>
      <c r="AIG76" s="195"/>
      <c r="AIH76" s="195"/>
      <c r="AII76" s="195"/>
      <c r="AIJ76" s="195"/>
      <c r="AIK76" s="195"/>
      <c r="AIL76" s="195"/>
      <c r="AIM76" s="195"/>
      <c r="AIN76" s="195"/>
      <c r="AIO76" s="195"/>
      <c r="AIP76" s="195"/>
      <c r="AIQ76" s="195"/>
      <c r="AIR76" s="195"/>
      <c r="AIS76" s="195"/>
      <c r="AIT76" s="195"/>
      <c r="AIU76" s="195"/>
      <c r="AIV76" s="195"/>
      <c r="AIW76" s="195"/>
      <c r="AIX76" s="195"/>
      <c r="AIY76" s="195"/>
      <c r="AIZ76" s="195"/>
      <c r="AJA76" s="195"/>
      <c r="AJB76" s="195"/>
      <c r="AJC76" s="195"/>
      <c r="AJD76" s="195"/>
      <c r="AJE76" s="195"/>
      <c r="AJF76" s="195"/>
      <c r="AJG76" s="195"/>
      <c r="AJH76" s="195"/>
      <c r="AJI76" s="195"/>
      <c r="AJJ76" s="195"/>
      <c r="AJK76" s="195"/>
      <c r="AJL76" s="195"/>
      <c r="AJM76" s="195"/>
      <c r="AJN76" s="195"/>
      <c r="AJO76" s="195"/>
      <c r="AJP76" s="195"/>
      <c r="AJQ76" s="195"/>
      <c r="AJR76" s="195"/>
      <c r="AJS76" s="195"/>
      <c r="AJT76" s="195"/>
      <c r="AJU76" s="195"/>
      <c r="AJV76" s="195"/>
      <c r="AJW76" s="195"/>
      <c r="AJX76" s="195"/>
      <c r="AJY76" s="195"/>
      <c r="AJZ76" s="195"/>
      <c r="AKA76" s="195"/>
      <c r="AKB76" s="195"/>
      <c r="AKC76" s="195"/>
      <c r="AKD76" s="195"/>
      <c r="AKE76" s="195"/>
      <c r="AKF76" s="195"/>
      <c r="AKG76" s="195"/>
      <c r="AKH76" s="195"/>
      <c r="AKI76" s="195"/>
      <c r="AKJ76" s="195"/>
      <c r="AKK76" s="195"/>
      <c r="AKL76" s="195"/>
      <c r="AKM76" s="195"/>
      <c r="AKN76" s="195"/>
      <c r="AKO76" s="195"/>
      <c r="AKP76" s="195"/>
      <c r="AKQ76" s="195"/>
      <c r="AKR76" s="195"/>
      <c r="AKS76" s="195"/>
      <c r="AKT76" s="195"/>
      <c r="AKU76" s="195"/>
      <c r="AKV76" s="195"/>
      <c r="AKW76" s="195"/>
      <c r="AKX76" s="195"/>
      <c r="AKY76" s="195"/>
      <c r="AKZ76" s="195"/>
      <c r="ALA76" s="195"/>
      <c r="ALB76" s="195"/>
      <c r="ALC76" s="195"/>
      <c r="ALD76" s="195"/>
      <c r="ALE76" s="195"/>
      <c r="ALF76" s="195"/>
      <c r="ALG76" s="195"/>
      <c r="ALH76" s="195"/>
      <c r="ALI76" s="195"/>
      <c r="ALJ76" s="195"/>
      <c r="ALK76" s="195"/>
      <c r="ALL76" s="195"/>
      <c r="ALM76" s="195"/>
      <c r="ALN76" s="195"/>
      <c r="ALO76" s="195"/>
      <c r="ALP76" s="195"/>
      <c r="ALQ76" s="195"/>
      <c r="ALR76" s="195"/>
      <c r="ALS76" s="195"/>
      <c r="ALT76" s="195"/>
      <c r="ALU76" s="195"/>
      <c r="ALV76" s="195"/>
      <c r="ALW76" s="195"/>
      <c r="ALX76" s="195"/>
      <c r="ALY76" s="195"/>
      <c r="ALZ76" s="195"/>
      <c r="AMA76" s="195"/>
      <c r="AMB76" s="195"/>
      <c r="AMC76" s="195"/>
      <c r="AMD76" s="195"/>
      <c r="AME76" s="195"/>
      <c r="AMF76" s="195"/>
      <c r="AMG76" s="195"/>
      <c r="AMH76" s="195"/>
      <c r="AMI76" s="195"/>
      <c r="AMJ76" s="195"/>
      <c r="AMK76" s="195"/>
      <c r="AML76" s="195"/>
      <c r="AMM76" s="195"/>
      <c r="AMN76" s="195"/>
      <c r="AMO76" s="195"/>
      <c r="AMP76" s="195"/>
      <c r="AMQ76" s="195"/>
      <c r="AMR76" s="195"/>
      <c r="AMS76" s="195"/>
      <c r="AMT76" s="195"/>
      <c r="AMU76" s="195"/>
      <c r="AMV76" s="195"/>
      <c r="AMW76" s="195"/>
      <c r="AMX76" s="195"/>
      <c r="AMY76" s="195"/>
      <c r="AMZ76" s="195"/>
      <c r="ANA76" s="195"/>
      <c r="ANB76" s="195"/>
      <c r="ANC76" s="195"/>
      <c r="AND76" s="195"/>
      <c r="ANE76" s="195"/>
      <c r="ANF76" s="195"/>
      <c r="ANG76" s="195"/>
      <c r="ANH76" s="195"/>
      <c r="ANI76" s="195"/>
      <c r="ANJ76" s="195"/>
      <c r="ANK76" s="195"/>
      <c r="ANL76" s="195"/>
      <c r="ANM76" s="195"/>
      <c r="ANN76" s="195"/>
      <c r="ANO76" s="195"/>
      <c r="ANP76" s="195"/>
      <c r="ANQ76" s="195"/>
      <c r="ANR76" s="195"/>
      <c r="ANS76" s="195"/>
      <c r="ANT76" s="195"/>
      <c r="ANU76" s="195"/>
      <c r="ANV76" s="195"/>
      <c r="ANW76" s="195"/>
      <c r="ANX76" s="195"/>
      <c r="ANY76" s="195"/>
      <c r="ANZ76" s="195"/>
      <c r="AOA76" s="195"/>
      <c r="AOB76" s="195"/>
      <c r="AOC76" s="195"/>
      <c r="AOD76" s="195"/>
      <c r="AOE76" s="195"/>
      <c r="AOF76" s="195"/>
      <c r="AOG76" s="195"/>
      <c r="AOH76" s="195"/>
      <c r="AOI76" s="195"/>
      <c r="AOJ76" s="195"/>
      <c r="AOK76" s="195"/>
      <c r="AOL76" s="195"/>
      <c r="AOM76" s="195"/>
      <c r="AON76" s="195"/>
      <c r="AOO76" s="195"/>
      <c r="AOP76" s="195"/>
      <c r="AOQ76" s="195"/>
      <c r="AOR76" s="195"/>
      <c r="AOS76" s="195"/>
      <c r="AOT76" s="195"/>
      <c r="AOU76" s="195"/>
      <c r="AOV76" s="195"/>
      <c r="AOW76" s="195"/>
      <c r="AOX76" s="195"/>
      <c r="AOY76" s="195"/>
      <c r="AOZ76" s="195"/>
      <c r="APA76" s="195"/>
      <c r="APB76" s="195"/>
      <c r="APC76" s="195"/>
      <c r="APD76" s="195"/>
      <c r="APE76" s="195"/>
      <c r="APF76" s="195"/>
      <c r="APG76" s="195"/>
      <c r="APH76" s="195"/>
      <c r="API76" s="195"/>
      <c r="APJ76" s="195"/>
      <c r="APK76" s="195"/>
      <c r="APL76" s="195"/>
      <c r="APM76" s="195"/>
      <c r="APN76" s="195"/>
      <c r="APO76" s="195"/>
      <c r="APP76" s="195"/>
      <c r="APQ76" s="195"/>
      <c r="APR76" s="195"/>
      <c r="APS76" s="195"/>
      <c r="APT76" s="195"/>
      <c r="APU76" s="195"/>
      <c r="APV76" s="195"/>
      <c r="APW76" s="195"/>
      <c r="APX76" s="195"/>
      <c r="APY76" s="195"/>
      <c r="APZ76" s="195"/>
      <c r="AQA76" s="195"/>
      <c r="AQB76" s="195"/>
      <c r="AQC76" s="195"/>
      <c r="AQD76" s="195"/>
      <c r="AQE76" s="195"/>
      <c r="AQF76" s="195"/>
      <c r="AQG76" s="195"/>
      <c r="AQH76" s="195"/>
      <c r="AQI76" s="195"/>
      <c r="AQJ76" s="195"/>
      <c r="AQK76" s="195"/>
      <c r="AQL76" s="195"/>
      <c r="AQM76" s="195"/>
      <c r="AQN76" s="195"/>
      <c r="AQO76" s="195"/>
      <c r="AQP76" s="195"/>
      <c r="AQQ76" s="195"/>
      <c r="AQR76" s="195"/>
      <c r="AQS76" s="195"/>
      <c r="AQT76" s="195"/>
      <c r="AQU76" s="195"/>
      <c r="AQV76" s="195"/>
      <c r="AQW76" s="195"/>
      <c r="AQX76" s="195"/>
      <c r="AQY76" s="195"/>
      <c r="AQZ76" s="195"/>
      <c r="ARA76" s="195"/>
      <c r="ARB76" s="195"/>
      <c r="ARC76" s="195"/>
      <c r="ARD76" s="195"/>
      <c r="ARE76" s="195"/>
      <c r="ARF76" s="195"/>
      <c r="ARG76" s="195"/>
      <c r="ARH76" s="195"/>
      <c r="ARI76" s="195"/>
      <c r="ARJ76" s="195"/>
      <c r="ARK76" s="195"/>
      <c r="ARL76" s="195"/>
      <c r="ARM76" s="195"/>
      <c r="ARN76" s="195"/>
      <c r="ARO76" s="195"/>
      <c r="ARP76" s="195"/>
      <c r="ARQ76" s="195"/>
      <c r="ARR76" s="195"/>
      <c r="ARS76" s="195"/>
      <c r="ART76" s="195"/>
      <c r="ARU76" s="195"/>
      <c r="ARV76" s="195"/>
      <c r="ARW76" s="195"/>
      <c r="ARX76" s="195"/>
      <c r="ARY76" s="195"/>
      <c r="ARZ76" s="195"/>
      <c r="ASA76" s="195"/>
      <c r="ASB76" s="195"/>
      <c r="ASC76" s="195"/>
      <c r="ASD76" s="195"/>
      <c r="ASE76" s="195"/>
      <c r="ASF76" s="195"/>
      <c r="ASG76" s="195"/>
      <c r="ASH76" s="195"/>
      <c r="ASI76" s="195"/>
      <c r="ASJ76" s="195"/>
      <c r="ASK76" s="195"/>
      <c r="ASL76" s="195"/>
      <c r="ASM76" s="195"/>
      <c r="ASN76" s="195"/>
      <c r="ASO76" s="195"/>
      <c r="ASP76" s="195"/>
      <c r="ASQ76" s="195"/>
      <c r="ASR76" s="195"/>
      <c r="ASS76" s="195"/>
      <c r="AST76" s="195"/>
      <c r="ASU76" s="195"/>
      <c r="ASV76" s="195"/>
      <c r="ASW76" s="195"/>
      <c r="ASX76" s="195"/>
      <c r="ASY76" s="195"/>
      <c r="ASZ76" s="195"/>
      <c r="ATA76" s="195"/>
      <c r="ATB76" s="195"/>
      <c r="ATC76" s="195"/>
      <c r="ATD76" s="195"/>
      <c r="ATE76" s="195"/>
      <c r="ATF76" s="195"/>
      <c r="ATG76" s="195"/>
      <c r="ATH76" s="195"/>
      <c r="ATI76" s="195"/>
      <c r="ATJ76" s="195"/>
      <c r="ATK76" s="195"/>
      <c r="ATL76" s="195"/>
      <c r="ATM76" s="195"/>
      <c r="ATN76" s="195"/>
      <c r="ATO76" s="195"/>
      <c r="ATP76" s="195"/>
      <c r="ATQ76" s="195"/>
      <c r="ATR76" s="195"/>
      <c r="ATS76" s="195"/>
      <c r="ATT76" s="195"/>
      <c r="ATU76" s="195"/>
      <c r="ATV76" s="195"/>
      <c r="ATW76" s="195"/>
      <c r="ATX76" s="195"/>
      <c r="ATY76" s="195"/>
      <c r="ATZ76" s="195"/>
      <c r="AUA76" s="195"/>
      <c r="AUB76" s="195"/>
      <c r="AUC76" s="195"/>
      <c r="AUD76" s="195"/>
      <c r="AUE76" s="195"/>
      <c r="AUF76" s="195"/>
      <c r="AUG76" s="195"/>
      <c r="AUH76" s="195"/>
      <c r="AUI76" s="195"/>
      <c r="AUJ76" s="195"/>
      <c r="AUK76" s="195"/>
      <c r="AUL76" s="195"/>
      <c r="AUM76" s="195"/>
      <c r="AUN76" s="195"/>
      <c r="AUO76" s="195"/>
      <c r="AUP76" s="195"/>
      <c r="AUQ76" s="195"/>
      <c r="AUR76" s="195"/>
      <c r="AUS76" s="195"/>
      <c r="AUT76" s="195"/>
      <c r="AUU76" s="195"/>
      <c r="AUV76" s="195"/>
      <c r="AUW76" s="195"/>
      <c r="AUX76" s="195"/>
      <c r="AUY76" s="195"/>
      <c r="AUZ76" s="195"/>
      <c r="AVA76" s="195"/>
      <c r="AVB76" s="195"/>
      <c r="AVC76" s="195"/>
      <c r="AVD76" s="195"/>
      <c r="AVE76" s="195"/>
      <c r="AVF76" s="195"/>
      <c r="AVG76" s="195"/>
      <c r="AVH76" s="195"/>
      <c r="AVI76" s="195"/>
      <c r="AVJ76" s="195"/>
      <c r="AVK76" s="195"/>
      <c r="AVL76" s="195"/>
      <c r="AVM76" s="195"/>
      <c r="AVN76" s="195"/>
      <c r="AVO76" s="195"/>
      <c r="AVP76" s="195"/>
      <c r="AVQ76" s="195"/>
      <c r="AVR76" s="195"/>
      <c r="AVS76" s="195"/>
      <c r="AVT76" s="195"/>
      <c r="AVU76" s="195"/>
      <c r="AVV76" s="195"/>
      <c r="AVW76" s="195"/>
      <c r="AVX76" s="195"/>
      <c r="AVY76" s="195"/>
      <c r="AVZ76" s="195"/>
      <c r="AWA76" s="195"/>
      <c r="AWB76" s="195"/>
      <c r="AWC76" s="195"/>
      <c r="AWD76" s="195"/>
      <c r="AWE76" s="195"/>
      <c r="AWF76" s="195"/>
      <c r="AWG76" s="195"/>
      <c r="AWH76" s="195"/>
      <c r="AWI76" s="195"/>
      <c r="AWJ76" s="195"/>
      <c r="AWK76" s="195"/>
      <c r="AWL76" s="195"/>
      <c r="AWM76" s="195"/>
      <c r="AWN76" s="195"/>
      <c r="AWO76" s="195"/>
      <c r="AWP76" s="195"/>
      <c r="AWQ76" s="195"/>
      <c r="AWR76" s="195"/>
      <c r="AWS76" s="195"/>
      <c r="AWT76" s="195"/>
      <c r="AWU76" s="195"/>
      <c r="AWV76" s="195"/>
      <c r="AWW76" s="195"/>
      <c r="AWX76" s="195"/>
      <c r="AWY76" s="195"/>
      <c r="AWZ76" s="195"/>
      <c r="AXA76" s="195"/>
      <c r="AXB76" s="195"/>
      <c r="AXC76" s="195"/>
      <c r="AXD76" s="195"/>
      <c r="AXE76" s="195"/>
      <c r="AXF76" s="195"/>
      <c r="AXG76" s="195"/>
      <c r="AXH76" s="195"/>
      <c r="AXI76" s="195"/>
      <c r="AXJ76" s="195"/>
      <c r="AXK76" s="195"/>
      <c r="AXL76" s="195"/>
      <c r="AXM76" s="195"/>
      <c r="AXN76" s="195"/>
      <c r="AXO76" s="195"/>
      <c r="AXP76" s="195"/>
      <c r="AXQ76" s="195"/>
      <c r="AXR76" s="195"/>
      <c r="AXS76" s="195"/>
      <c r="AXT76" s="195"/>
      <c r="AXU76" s="195"/>
      <c r="AXV76" s="195"/>
      <c r="AXW76" s="195"/>
      <c r="AXX76" s="195"/>
      <c r="AXY76" s="195"/>
      <c r="AXZ76" s="195"/>
      <c r="AYA76" s="195"/>
      <c r="AYB76" s="195"/>
      <c r="AYC76" s="195"/>
      <c r="AYD76" s="195"/>
      <c r="AYE76" s="195"/>
      <c r="AYF76" s="195"/>
      <c r="AYG76" s="195"/>
      <c r="AYH76" s="195"/>
      <c r="AYI76" s="195"/>
      <c r="AYJ76" s="195"/>
      <c r="AYK76" s="195"/>
      <c r="AYL76" s="195"/>
      <c r="AYM76" s="195"/>
      <c r="AYN76" s="195"/>
      <c r="AYO76" s="195"/>
      <c r="AYP76" s="195"/>
      <c r="AYQ76" s="195"/>
      <c r="AYR76" s="195"/>
      <c r="AYS76" s="195"/>
      <c r="AYT76" s="195"/>
      <c r="AYU76" s="195"/>
      <c r="AYV76" s="195"/>
      <c r="AYW76" s="195"/>
      <c r="AYX76" s="195"/>
      <c r="AYY76" s="195"/>
      <c r="AYZ76" s="195"/>
      <c r="AZA76" s="195"/>
      <c r="AZB76" s="195"/>
      <c r="AZC76" s="195"/>
      <c r="AZD76" s="195"/>
      <c r="AZE76" s="195"/>
      <c r="AZF76" s="195"/>
      <c r="AZG76" s="195"/>
      <c r="AZH76" s="195"/>
      <c r="AZI76" s="195"/>
      <c r="AZJ76" s="195"/>
      <c r="AZK76" s="195"/>
      <c r="AZL76" s="195"/>
      <c r="AZM76" s="195"/>
      <c r="AZN76" s="195"/>
      <c r="AZO76" s="195"/>
      <c r="AZP76" s="195"/>
      <c r="AZQ76" s="195"/>
      <c r="AZR76" s="195"/>
      <c r="AZS76" s="195"/>
      <c r="AZT76" s="195"/>
      <c r="AZU76" s="195"/>
      <c r="AZV76" s="195"/>
      <c r="AZW76" s="195"/>
      <c r="AZX76" s="195"/>
      <c r="AZY76" s="195"/>
      <c r="AZZ76" s="195"/>
      <c r="BAA76" s="195"/>
      <c r="BAB76" s="195"/>
      <c r="BAC76" s="195"/>
      <c r="BAD76" s="195"/>
      <c r="BAE76" s="195"/>
      <c r="BAF76" s="195"/>
      <c r="BAG76" s="195"/>
      <c r="BAH76" s="195"/>
      <c r="BAI76" s="195"/>
      <c r="BAJ76" s="195"/>
      <c r="BAK76" s="195"/>
      <c r="BAL76" s="195"/>
      <c r="BAM76" s="195"/>
      <c r="BAN76" s="195"/>
      <c r="BAO76" s="195"/>
      <c r="BAP76" s="195"/>
      <c r="BAQ76" s="195"/>
      <c r="BAR76" s="195"/>
      <c r="BAS76" s="195"/>
      <c r="BAT76" s="195"/>
      <c r="BAU76" s="195"/>
      <c r="BAV76" s="195"/>
      <c r="BAW76" s="195"/>
      <c r="BAX76" s="195"/>
      <c r="BAY76" s="195"/>
      <c r="BAZ76" s="195"/>
      <c r="BBA76" s="195"/>
      <c r="BBB76" s="195"/>
      <c r="BBC76" s="195"/>
      <c r="BBD76" s="195"/>
      <c r="BBE76" s="195"/>
      <c r="BBF76" s="195"/>
      <c r="BBG76" s="195"/>
      <c r="BBH76" s="195"/>
      <c r="BBI76" s="195"/>
      <c r="BBJ76" s="195"/>
      <c r="BBK76" s="195"/>
      <c r="BBL76" s="195"/>
      <c r="BBM76" s="195"/>
      <c r="BBN76" s="195"/>
      <c r="BBO76" s="195"/>
      <c r="BBP76" s="195"/>
      <c r="BBQ76" s="195"/>
      <c r="BBR76" s="195"/>
      <c r="BBS76" s="195"/>
      <c r="BBT76" s="195"/>
      <c r="BBU76" s="195"/>
      <c r="BBV76" s="195"/>
      <c r="BBW76" s="195"/>
      <c r="BBX76" s="195"/>
      <c r="BBY76" s="195"/>
      <c r="BBZ76" s="195"/>
      <c r="BCA76" s="195"/>
      <c r="BCB76" s="195"/>
      <c r="BCC76" s="195"/>
      <c r="BCD76" s="195"/>
      <c r="BCE76" s="195"/>
      <c r="BCF76" s="195"/>
      <c r="BCG76" s="195"/>
      <c r="BCH76" s="195"/>
      <c r="BCI76" s="195"/>
      <c r="BCJ76" s="195"/>
      <c r="BCK76" s="195"/>
      <c r="BCL76" s="195"/>
      <c r="BCM76" s="195"/>
      <c r="BCN76" s="195"/>
      <c r="BCO76" s="195"/>
      <c r="BCP76" s="195"/>
      <c r="BCQ76" s="195"/>
      <c r="BCR76" s="195"/>
      <c r="BCS76" s="195"/>
      <c r="BCT76" s="195"/>
      <c r="BCU76" s="195"/>
      <c r="BCV76" s="195"/>
      <c r="BCW76" s="195"/>
      <c r="BCX76" s="195"/>
      <c r="BCY76" s="195"/>
      <c r="BCZ76" s="195"/>
      <c r="BDA76" s="195"/>
      <c r="BDB76" s="195"/>
      <c r="BDC76" s="195"/>
      <c r="BDD76" s="195"/>
      <c r="BDE76" s="195"/>
      <c r="BDF76" s="195"/>
      <c r="BDG76" s="195"/>
      <c r="BDH76" s="195"/>
      <c r="BDI76" s="195"/>
      <c r="BDJ76" s="195"/>
      <c r="BDK76" s="195"/>
      <c r="BDL76" s="195"/>
      <c r="BDM76" s="195"/>
      <c r="BDN76" s="195"/>
      <c r="BDO76" s="195"/>
      <c r="BDP76" s="195"/>
      <c r="BDQ76" s="195"/>
      <c r="BDR76" s="195"/>
      <c r="BDS76" s="195"/>
      <c r="BDT76" s="195"/>
      <c r="BDU76" s="195"/>
      <c r="BDV76" s="195"/>
      <c r="BDW76" s="195"/>
      <c r="BDX76" s="195"/>
      <c r="BDY76" s="195"/>
      <c r="BDZ76" s="195"/>
      <c r="BEA76" s="195"/>
      <c r="BEB76" s="195"/>
      <c r="BEC76" s="195"/>
      <c r="BED76" s="195"/>
      <c r="BEE76" s="195"/>
      <c r="BEF76" s="195"/>
      <c r="BEG76" s="195"/>
      <c r="BEH76" s="195"/>
      <c r="BEI76" s="195"/>
      <c r="BEJ76" s="195"/>
      <c r="BEK76" s="195"/>
      <c r="BEL76" s="195"/>
      <c r="BEM76" s="195"/>
      <c r="BEN76" s="195"/>
      <c r="BEO76" s="195"/>
      <c r="BEP76" s="195"/>
      <c r="BEQ76" s="195"/>
      <c r="BER76" s="195"/>
      <c r="BES76" s="195"/>
      <c r="BET76" s="195"/>
      <c r="BEU76" s="195"/>
      <c r="BEV76" s="195"/>
      <c r="BEW76" s="195"/>
      <c r="BEX76" s="195"/>
      <c r="BEY76" s="195"/>
      <c r="BEZ76" s="195"/>
      <c r="BFA76" s="195"/>
      <c r="BFB76" s="195"/>
      <c r="BFC76" s="195"/>
      <c r="BFD76" s="195"/>
      <c r="BFE76" s="195"/>
      <c r="BFF76" s="195"/>
      <c r="BFG76" s="195"/>
      <c r="BFH76" s="195"/>
      <c r="BFI76" s="195"/>
      <c r="BFJ76" s="195"/>
      <c r="BFK76" s="195"/>
      <c r="BFL76" s="195"/>
      <c r="BFM76" s="195"/>
      <c r="BFN76" s="195"/>
      <c r="BFO76" s="195"/>
      <c r="BFP76" s="195"/>
      <c r="BFQ76" s="195"/>
      <c r="BFR76" s="195"/>
      <c r="BFS76" s="195"/>
      <c r="BFT76" s="195"/>
      <c r="BFU76" s="195"/>
      <c r="BFV76" s="195"/>
      <c r="BFW76" s="195"/>
      <c r="BFX76" s="195"/>
      <c r="BFY76" s="195"/>
      <c r="BFZ76" s="195"/>
      <c r="BGA76" s="195"/>
      <c r="BGB76" s="195"/>
      <c r="BGC76" s="195"/>
      <c r="BGD76" s="195"/>
      <c r="BGE76" s="195"/>
      <c r="BGF76" s="195"/>
      <c r="BGG76" s="195"/>
      <c r="BGH76" s="195"/>
      <c r="BGI76" s="195"/>
      <c r="BGJ76" s="195"/>
      <c r="BGK76" s="195"/>
      <c r="BGL76" s="195"/>
      <c r="BGM76" s="195"/>
      <c r="BGN76" s="195"/>
      <c r="BGO76" s="195"/>
      <c r="BGP76" s="195"/>
      <c r="BGQ76" s="195"/>
      <c r="BGR76" s="195"/>
      <c r="BGS76" s="195"/>
      <c r="BGT76" s="195"/>
      <c r="BGU76" s="195"/>
      <c r="BGV76" s="195"/>
      <c r="BGW76" s="195"/>
      <c r="BGX76" s="195"/>
      <c r="BGY76" s="195"/>
      <c r="BGZ76" s="195"/>
      <c r="BHA76" s="195"/>
      <c r="BHB76" s="195"/>
      <c r="BHC76" s="195"/>
      <c r="BHD76" s="195"/>
      <c r="BHE76" s="195"/>
      <c r="BHF76" s="195"/>
      <c r="BHG76" s="195"/>
      <c r="BHH76" s="195"/>
      <c r="BHI76" s="195"/>
      <c r="BHJ76" s="195"/>
      <c r="BHK76" s="195"/>
      <c r="BHL76" s="195"/>
      <c r="BHM76" s="195"/>
      <c r="BHN76" s="195"/>
      <c r="BHO76" s="195"/>
      <c r="BHP76" s="195"/>
      <c r="BHQ76" s="195"/>
      <c r="BHR76" s="195"/>
      <c r="BHS76" s="195"/>
      <c r="BHT76" s="195"/>
      <c r="BHU76" s="195"/>
      <c r="BHV76" s="195"/>
      <c r="BHW76" s="195"/>
      <c r="BHX76" s="195"/>
      <c r="BHY76" s="195"/>
      <c r="BHZ76" s="195"/>
      <c r="BIA76" s="195"/>
      <c r="BIB76" s="195"/>
      <c r="BIC76" s="195"/>
      <c r="BID76" s="195"/>
      <c r="BIE76" s="195"/>
      <c r="BIF76" s="195"/>
      <c r="BIG76" s="195"/>
      <c r="BIH76" s="195"/>
      <c r="BII76" s="195"/>
      <c r="BIJ76" s="195"/>
      <c r="BIK76" s="195"/>
      <c r="BIL76" s="195"/>
      <c r="BIM76" s="195"/>
      <c r="BIN76" s="195"/>
      <c r="BIO76" s="195"/>
      <c r="BIP76" s="195"/>
      <c r="BIQ76" s="195"/>
      <c r="BIR76" s="195"/>
      <c r="BIS76" s="195"/>
      <c r="BIT76" s="195"/>
      <c r="BIU76" s="195"/>
      <c r="BIV76" s="195"/>
      <c r="BIW76" s="195"/>
      <c r="BIX76" s="195"/>
      <c r="BIY76" s="195"/>
      <c r="BIZ76" s="195"/>
      <c r="BJA76" s="195"/>
      <c r="BJB76" s="195"/>
      <c r="BJC76" s="195"/>
      <c r="BJD76" s="195"/>
      <c r="BJE76" s="195"/>
      <c r="BJF76" s="195"/>
      <c r="BJG76" s="195"/>
      <c r="BJH76" s="195"/>
      <c r="BJI76" s="195"/>
      <c r="BJJ76" s="195"/>
      <c r="BJK76" s="195"/>
      <c r="BJL76" s="195"/>
      <c r="BJM76" s="195"/>
      <c r="BJN76" s="195"/>
      <c r="BJO76" s="195"/>
      <c r="BJP76" s="195"/>
      <c r="BJQ76" s="195"/>
      <c r="BJR76" s="195"/>
      <c r="BJS76" s="195"/>
      <c r="BJT76" s="195"/>
      <c r="BJU76" s="195"/>
      <c r="BJV76" s="195"/>
      <c r="BJW76" s="195"/>
      <c r="BJX76" s="195"/>
      <c r="BJY76" s="195"/>
      <c r="BJZ76" s="195"/>
      <c r="BKA76" s="195"/>
      <c r="BKB76" s="195"/>
      <c r="BKC76" s="195"/>
      <c r="BKD76" s="195"/>
      <c r="BKE76" s="195"/>
      <c r="BKF76" s="195"/>
      <c r="BKG76" s="195"/>
      <c r="BKH76" s="195"/>
      <c r="BKI76" s="195"/>
      <c r="BKJ76" s="195"/>
      <c r="BKK76" s="195"/>
      <c r="BKL76" s="195"/>
      <c r="BKM76" s="195"/>
      <c r="BKN76" s="195"/>
      <c r="BKO76" s="195"/>
      <c r="BKP76" s="195"/>
      <c r="BKQ76" s="195"/>
      <c r="BKR76" s="195"/>
      <c r="BKS76" s="195"/>
      <c r="BKT76" s="195"/>
      <c r="BKU76" s="195"/>
      <c r="BKV76" s="195"/>
      <c r="BKW76" s="195"/>
      <c r="BKX76" s="195"/>
      <c r="BKY76" s="195"/>
      <c r="BKZ76" s="195"/>
      <c r="BLA76" s="195"/>
      <c r="BLB76" s="195"/>
      <c r="BLC76" s="195"/>
      <c r="BLD76" s="195"/>
      <c r="BLE76" s="195"/>
      <c r="BLF76" s="195"/>
      <c r="BLG76" s="195"/>
      <c r="BLH76" s="195"/>
      <c r="BLI76" s="195"/>
      <c r="BLJ76" s="195"/>
      <c r="BLK76" s="195"/>
      <c r="BLL76" s="195"/>
      <c r="BLM76" s="195"/>
      <c r="BLN76" s="195"/>
      <c r="BLO76" s="195"/>
      <c r="BLP76" s="195"/>
      <c r="BLQ76" s="195"/>
      <c r="BLR76" s="195"/>
      <c r="BLS76" s="195"/>
      <c r="BLT76" s="195"/>
      <c r="BLU76" s="195"/>
      <c r="BLV76" s="195"/>
      <c r="BLW76" s="195"/>
      <c r="BLX76" s="195"/>
      <c r="BLY76" s="195"/>
      <c r="BLZ76" s="195"/>
      <c r="BMA76" s="195"/>
      <c r="BMB76" s="195"/>
      <c r="BMC76" s="195"/>
      <c r="BMD76" s="195"/>
      <c r="BME76" s="195"/>
      <c r="BMF76" s="195"/>
      <c r="BMG76" s="195"/>
      <c r="BMH76" s="195"/>
      <c r="BMI76" s="195"/>
      <c r="BMJ76" s="195"/>
      <c r="BMK76" s="195"/>
      <c r="BML76" s="195"/>
      <c r="BMM76" s="195"/>
      <c r="BMN76" s="195"/>
      <c r="BMO76" s="195"/>
      <c r="BMP76" s="195"/>
      <c r="BMQ76" s="195"/>
      <c r="BMR76" s="195"/>
      <c r="BMS76" s="195"/>
      <c r="BMT76" s="195"/>
      <c r="BMU76" s="195"/>
      <c r="BMV76" s="195"/>
      <c r="BMW76" s="195"/>
      <c r="BMX76" s="195"/>
      <c r="BMY76" s="195"/>
      <c r="BMZ76" s="195"/>
      <c r="BNA76" s="195"/>
      <c r="BNB76" s="195"/>
      <c r="BNC76" s="195"/>
      <c r="BND76" s="195"/>
      <c r="BNE76" s="195"/>
      <c r="BNF76" s="195"/>
      <c r="BNG76" s="195"/>
      <c r="BNH76" s="195"/>
      <c r="BNI76" s="195"/>
      <c r="BNJ76" s="195"/>
      <c r="BNK76" s="195"/>
      <c r="BNL76" s="195"/>
      <c r="BNM76" s="195"/>
      <c r="BNN76" s="195"/>
      <c r="BNO76" s="195"/>
      <c r="BNP76" s="195"/>
      <c r="BNQ76" s="195"/>
      <c r="BNR76" s="195"/>
      <c r="BNS76" s="195"/>
      <c r="BNT76" s="195"/>
      <c r="BNU76" s="195"/>
      <c r="BNV76" s="195"/>
      <c r="BNW76" s="195"/>
      <c r="BNX76" s="195"/>
      <c r="BNY76" s="195"/>
      <c r="BNZ76" s="195"/>
      <c r="BOA76" s="195"/>
      <c r="BOB76" s="195"/>
      <c r="BOC76" s="195"/>
      <c r="BOD76" s="195"/>
      <c r="BOE76" s="195"/>
      <c r="BOF76" s="195"/>
      <c r="BOG76" s="195"/>
      <c r="BOH76" s="195"/>
      <c r="BOI76" s="195"/>
      <c r="BOJ76" s="195"/>
      <c r="BOK76" s="195"/>
      <c r="BOL76" s="195"/>
      <c r="BOM76" s="195"/>
      <c r="BON76" s="195"/>
      <c r="BOO76" s="195"/>
      <c r="BOP76" s="195"/>
      <c r="BOQ76" s="195"/>
      <c r="BOR76" s="195"/>
      <c r="BOS76" s="195"/>
      <c r="BOT76" s="195"/>
      <c r="BOU76" s="195"/>
      <c r="BOV76" s="195"/>
      <c r="BOW76" s="195"/>
      <c r="BOX76" s="195"/>
      <c r="BOY76" s="195"/>
      <c r="BOZ76" s="195"/>
      <c r="BPA76" s="195"/>
      <c r="BPB76" s="195"/>
      <c r="BPC76" s="195"/>
      <c r="BPD76" s="195"/>
      <c r="BPE76" s="195"/>
      <c r="BPF76" s="195"/>
      <c r="BPG76" s="195"/>
      <c r="BPH76" s="195"/>
      <c r="BPI76" s="195"/>
      <c r="BPJ76" s="195"/>
      <c r="BPK76" s="195"/>
      <c r="BPL76" s="195"/>
      <c r="BPM76" s="195"/>
      <c r="BPN76" s="195"/>
      <c r="BPO76" s="195"/>
      <c r="BPP76" s="195"/>
      <c r="BPQ76" s="195"/>
      <c r="BPR76" s="195"/>
      <c r="BPS76" s="195"/>
      <c r="BPT76" s="195"/>
      <c r="BPU76" s="195"/>
      <c r="BPV76" s="195"/>
      <c r="BPW76" s="195"/>
      <c r="BPX76" s="195"/>
      <c r="BPY76" s="195"/>
      <c r="BPZ76" s="195"/>
      <c r="BQA76" s="195"/>
      <c r="BQB76" s="195"/>
      <c r="BQC76" s="195"/>
      <c r="BQD76" s="195"/>
      <c r="BQE76" s="195"/>
      <c r="BQF76" s="195"/>
      <c r="BQG76" s="195"/>
      <c r="BQH76" s="195"/>
      <c r="BQI76" s="195"/>
      <c r="BQJ76" s="195"/>
      <c r="BQK76" s="195"/>
      <c r="BQL76" s="195"/>
      <c r="BQM76" s="195"/>
      <c r="BQN76" s="195"/>
      <c r="BQO76" s="195"/>
      <c r="BQP76" s="195"/>
      <c r="BQQ76" s="195"/>
      <c r="BQR76" s="195"/>
      <c r="BQS76" s="195"/>
      <c r="BQT76" s="195"/>
      <c r="BQU76" s="195"/>
      <c r="BQV76" s="195"/>
      <c r="BQW76" s="195"/>
      <c r="BQX76" s="195"/>
      <c r="BQY76" s="195"/>
      <c r="BQZ76" s="195"/>
      <c r="BRA76" s="195"/>
      <c r="BRB76" s="195"/>
      <c r="BRC76" s="195"/>
      <c r="BRD76" s="195"/>
      <c r="BRE76" s="195"/>
      <c r="BRF76" s="195"/>
      <c r="BRG76" s="195"/>
      <c r="BRH76" s="195"/>
      <c r="BRI76" s="195"/>
      <c r="BRJ76" s="195"/>
      <c r="BRK76" s="195"/>
      <c r="BRL76" s="195"/>
      <c r="BRM76" s="195"/>
      <c r="BRN76" s="195"/>
      <c r="BRO76" s="195"/>
      <c r="BRP76" s="195"/>
      <c r="BRQ76" s="195"/>
      <c r="BRR76" s="195"/>
      <c r="BRS76" s="195"/>
      <c r="BRT76" s="195"/>
      <c r="BRU76" s="195"/>
      <c r="BRV76" s="195"/>
      <c r="BRW76" s="195"/>
      <c r="BRX76" s="195"/>
      <c r="BRY76" s="195"/>
      <c r="BRZ76" s="195"/>
      <c r="BSA76" s="195"/>
      <c r="BSB76" s="195"/>
      <c r="BSC76" s="195"/>
      <c r="BSD76" s="195"/>
      <c r="BSE76" s="195"/>
      <c r="BSF76" s="195"/>
      <c r="BSG76" s="195"/>
      <c r="BSH76" s="195"/>
      <c r="BSI76" s="195"/>
      <c r="BSJ76" s="195"/>
      <c r="BSK76" s="195"/>
      <c r="BSL76" s="195"/>
      <c r="BSM76" s="195"/>
      <c r="BSN76" s="195"/>
      <c r="BSO76" s="195"/>
      <c r="BSP76" s="195"/>
      <c r="BSQ76" s="195"/>
      <c r="BSR76" s="195"/>
      <c r="BSS76" s="195"/>
      <c r="BST76" s="195"/>
      <c r="BSU76" s="195"/>
      <c r="BSV76" s="195"/>
      <c r="BSW76" s="195"/>
      <c r="BSX76" s="195"/>
      <c r="BSY76" s="195"/>
      <c r="BSZ76" s="195"/>
      <c r="BTA76" s="195"/>
      <c r="BTB76" s="195"/>
      <c r="BTC76" s="195"/>
      <c r="BTD76" s="195"/>
      <c r="BTE76" s="195"/>
      <c r="BTF76" s="195"/>
      <c r="BTG76" s="195"/>
      <c r="BTH76" s="195"/>
      <c r="BTI76" s="195"/>
      <c r="BTJ76" s="195"/>
      <c r="BTK76" s="195"/>
      <c r="BTL76" s="195"/>
      <c r="BTM76" s="195"/>
      <c r="BTN76" s="195"/>
      <c r="BTO76" s="195"/>
      <c r="BTP76" s="195"/>
      <c r="BTQ76" s="195"/>
      <c r="BTR76" s="195"/>
      <c r="BTS76" s="195"/>
      <c r="BTT76" s="195"/>
      <c r="BTU76" s="195"/>
      <c r="BTV76" s="195"/>
      <c r="BTW76" s="195"/>
      <c r="BTX76" s="195"/>
      <c r="BTY76" s="195"/>
      <c r="BTZ76" s="195"/>
      <c r="BUA76" s="195"/>
      <c r="BUB76" s="195"/>
      <c r="BUC76" s="195"/>
      <c r="BUD76" s="195"/>
      <c r="BUE76" s="195"/>
      <c r="BUF76" s="195"/>
      <c r="BUG76" s="195"/>
      <c r="BUH76" s="195"/>
      <c r="BUI76" s="195"/>
      <c r="BUJ76" s="195"/>
      <c r="BUK76" s="195"/>
      <c r="BUL76" s="195"/>
      <c r="BUM76" s="195"/>
      <c r="BUN76" s="195"/>
      <c r="BUO76" s="195"/>
      <c r="BUP76" s="195"/>
      <c r="BUQ76" s="195"/>
      <c r="BUR76" s="195"/>
      <c r="BUS76" s="195"/>
      <c r="BUT76" s="195"/>
      <c r="BUU76" s="195"/>
      <c r="BUV76" s="195"/>
      <c r="BUW76" s="195"/>
      <c r="BUX76" s="195"/>
      <c r="BUY76" s="195"/>
      <c r="BUZ76" s="195"/>
      <c r="BVA76" s="195"/>
      <c r="BVB76" s="195"/>
      <c r="BVC76" s="195"/>
      <c r="BVD76" s="195"/>
      <c r="BVE76" s="195"/>
      <c r="BVF76" s="195"/>
      <c r="BVG76" s="195"/>
      <c r="BVH76" s="195"/>
      <c r="BVI76" s="195"/>
      <c r="BVJ76" s="195"/>
      <c r="BVK76" s="195"/>
      <c r="BVL76" s="195"/>
      <c r="BVM76" s="195"/>
      <c r="BVN76" s="195"/>
      <c r="BVO76" s="195"/>
      <c r="BVP76" s="195"/>
      <c r="BVQ76" s="195"/>
      <c r="BVR76" s="195"/>
      <c r="BVS76" s="195"/>
      <c r="BVT76" s="195"/>
      <c r="BVU76" s="195"/>
      <c r="BVV76" s="195"/>
      <c r="BVW76" s="195"/>
      <c r="BVX76" s="195"/>
      <c r="BVY76" s="195"/>
      <c r="BVZ76" s="195"/>
      <c r="BWA76" s="195"/>
      <c r="BWB76" s="195"/>
      <c r="BWC76" s="195"/>
      <c r="BWD76" s="195"/>
      <c r="BWE76" s="195"/>
      <c r="BWF76" s="195"/>
      <c r="BWG76" s="195"/>
      <c r="BWH76" s="195"/>
      <c r="BWI76" s="195"/>
      <c r="BWJ76" s="195"/>
      <c r="BWK76" s="195"/>
      <c r="BWL76" s="195"/>
      <c r="BWM76" s="195"/>
      <c r="BWN76" s="195"/>
      <c r="BWO76" s="195"/>
      <c r="BWP76" s="195"/>
      <c r="BWQ76" s="195"/>
      <c r="BWR76" s="195"/>
      <c r="BWS76" s="195"/>
      <c r="BWT76" s="195"/>
      <c r="BWU76" s="195"/>
      <c r="BWV76" s="195"/>
      <c r="BWW76" s="195"/>
      <c r="BWX76" s="195"/>
      <c r="BWY76" s="195"/>
      <c r="BWZ76" s="195"/>
      <c r="BXA76" s="195"/>
      <c r="BXB76" s="195"/>
      <c r="BXC76" s="195"/>
      <c r="BXD76" s="195"/>
      <c r="BXE76" s="195"/>
      <c r="BXF76" s="195"/>
      <c r="BXG76" s="195"/>
      <c r="BXH76" s="195"/>
      <c r="BXI76" s="195"/>
      <c r="BXJ76" s="195"/>
      <c r="BXK76" s="195"/>
      <c r="BXL76" s="195"/>
      <c r="BXM76" s="195"/>
      <c r="BXN76" s="195"/>
      <c r="BXO76" s="195"/>
      <c r="BXP76" s="195"/>
      <c r="BXQ76" s="195"/>
      <c r="BXR76" s="195"/>
      <c r="BXS76" s="195"/>
      <c r="BXT76" s="195"/>
      <c r="BXU76" s="195"/>
      <c r="BXV76" s="195"/>
      <c r="BXW76" s="195"/>
      <c r="BXX76" s="195"/>
      <c r="BXY76" s="195"/>
      <c r="BXZ76" s="195"/>
      <c r="BYA76" s="195"/>
      <c r="BYB76" s="195"/>
      <c r="BYC76" s="195"/>
      <c r="BYD76" s="195"/>
      <c r="BYE76" s="195"/>
      <c r="BYF76" s="195"/>
      <c r="BYG76" s="195"/>
      <c r="BYH76" s="195"/>
      <c r="BYI76" s="195"/>
      <c r="BYJ76" s="195"/>
      <c r="BYK76" s="195"/>
      <c r="BYL76" s="195"/>
      <c r="BYM76" s="195"/>
      <c r="BYN76" s="195"/>
      <c r="BYO76" s="195"/>
      <c r="BYP76" s="195"/>
      <c r="BYQ76" s="195"/>
      <c r="BYR76" s="195"/>
      <c r="BYS76" s="195"/>
      <c r="BYT76" s="195"/>
      <c r="BYU76" s="195"/>
      <c r="BYV76" s="195"/>
      <c r="BYW76" s="195"/>
      <c r="BYX76" s="195"/>
      <c r="BYY76" s="195"/>
      <c r="BYZ76" s="195"/>
      <c r="BZA76" s="195"/>
      <c r="BZB76" s="195"/>
      <c r="BZC76" s="195"/>
      <c r="BZD76" s="195"/>
      <c r="BZE76" s="195"/>
      <c r="BZF76" s="195"/>
      <c r="BZG76" s="195"/>
      <c r="BZH76" s="195"/>
      <c r="BZI76" s="195"/>
      <c r="BZJ76" s="195"/>
      <c r="BZK76" s="195"/>
      <c r="BZL76" s="195"/>
      <c r="BZM76" s="195"/>
      <c r="BZN76" s="195"/>
      <c r="BZO76" s="195"/>
      <c r="BZP76" s="195"/>
      <c r="BZQ76" s="195"/>
      <c r="BZR76" s="195"/>
      <c r="BZS76" s="195"/>
      <c r="BZT76" s="195"/>
      <c r="BZU76" s="195"/>
      <c r="BZV76" s="195"/>
      <c r="BZW76" s="195"/>
      <c r="BZX76" s="195"/>
      <c r="BZY76" s="195"/>
      <c r="BZZ76" s="195"/>
      <c r="CAA76" s="195"/>
      <c r="CAB76" s="195"/>
      <c r="CAC76" s="195"/>
      <c r="CAD76" s="195"/>
      <c r="CAE76" s="195"/>
      <c r="CAF76" s="195"/>
      <c r="CAG76" s="195"/>
      <c r="CAH76" s="195"/>
      <c r="CAI76" s="195"/>
      <c r="CAJ76" s="195"/>
      <c r="CAK76" s="195"/>
      <c r="CAL76" s="195"/>
      <c r="CAM76" s="195"/>
      <c r="CAN76" s="195"/>
      <c r="CAO76" s="195"/>
      <c r="CAP76" s="195"/>
      <c r="CAQ76" s="195"/>
      <c r="CAR76" s="195"/>
      <c r="CAS76" s="195"/>
      <c r="CAT76" s="195"/>
      <c r="CAU76" s="195"/>
      <c r="CAV76" s="195"/>
      <c r="CAW76" s="195"/>
      <c r="CAX76" s="195"/>
      <c r="CAY76" s="195"/>
      <c r="CAZ76" s="195"/>
      <c r="CBA76" s="195"/>
      <c r="CBB76" s="195"/>
      <c r="CBC76" s="195"/>
      <c r="CBD76" s="195"/>
      <c r="CBE76" s="195"/>
      <c r="CBF76" s="195"/>
      <c r="CBG76" s="195"/>
      <c r="CBH76" s="195"/>
      <c r="CBI76" s="195"/>
      <c r="CBJ76" s="195"/>
      <c r="CBK76" s="195"/>
      <c r="CBL76" s="195"/>
      <c r="CBM76" s="195"/>
      <c r="CBN76" s="195"/>
      <c r="CBO76" s="195"/>
      <c r="CBP76" s="195"/>
      <c r="CBQ76" s="195"/>
      <c r="CBR76" s="195"/>
      <c r="CBS76" s="195"/>
      <c r="CBT76" s="195"/>
      <c r="CBU76" s="195"/>
      <c r="CBV76" s="195"/>
      <c r="CBW76" s="195"/>
      <c r="CBX76" s="195"/>
      <c r="CBY76" s="195"/>
      <c r="CBZ76" s="195"/>
      <c r="CCA76" s="195"/>
      <c r="CCB76" s="195"/>
      <c r="CCC76" s="195"/>
      <c r="CCD76" s="195"/>
      <c r="CCE76" s="195"/>
      <c r="CCF76" s="195"/>
      <c r="CCG76" s="195"/>
      <c r="CCH76" s="195"/>
      <c r="CCI76" s="195"/>
      <c r="CCJ76" s="195"/>
      <c r="CCK76" s="195"/>
      <c r="CCL76" s="195"/>
      <c r="CCM76" s="195"/>
      <c r="CCN76" s="195"/>
      <c r="CCO76" s="195"/>
      <c r="CCP76" s="195"/>
      <c r="CCQ76" s="195"/>
      <c r="CCR76" s="195"/>
      <c r="CCS76" s="195"/>
      <c r="CCT76" s="195"/>
      <c r="CCU76" s="195"/>
      <c r="CCV76" s="195"/>
      <c r="CCW76" s="195"/>
      <c r="CCX76" s="195"/>
      <c r="CCY76" s="195"/>
      <c r="CCZ76" s="195"/>
      <c r="CDA76" s="195"/>
      <c r="CDB76" s="195"/>
      <c r="CDC76" s="195"/>
      <c r="CDD76" s="195"/>
      <c r="CDE76" s="195"/>
      <c r="CDF76" s="195"/>
      <c r="CDG76" s="195"/>
      <c r="CDH76" s="195"/>
      <c r="CDI76" s="195"/>
      <c r="CDJ76" s="195"/>
      <c r="CDK76" s="195"/>
      <c r="CDL76" s="195"/>
      <c r="CDM76" s="195"/>
      <c r="CDN76" s="195"/>
      <c r="CDO76" s="195"/>
      <c r="CDP76" s="195"/>
      <c r="CDQ76" s="195"/>
      <c r="CDR76" s="195"/>
      <c r="CDS76" s="195"/>
      <c r="CDT76" s="195"/>
      <c r="CDU76" s="195"/>
      <c r="CDV76" s="195"/>
      <c r="CDW76" s="195"/>
      <c r="CDX76" s="195"/>
      <c r="CDY76" s="195"/>
      <c r="CDZ76" s="195"/>
      <c r="CEA76" s="195"/>
      <c r="CEB76" s="195"/>
      <c r="CEC76" s="195"/>
      <c r="CED76" s="195"/>
      <c r="CEE76" s="195"/>
      <c r="CEF76" s="195"/>
      <c r="CEG76" s="195"/>
      <c r="CEH76" s="195"/>
      <c r="CEI76" s="195"/>
      <c r="CEJ76" s="195"/>
      <c r="CEK76" s="195"/>
      <c r="CEL76" s="195"/>
      <c r="CEM76" s="195"/>
      <c r="CEN76" s="195"/>
      <c r="CEO76" s="195"/>
      <c r="CEP76" s="195"/>
      <c r="CEQ76" s="195"/>
      <c r="CER76" s="195"/>
      <c r="CES76" s="195"/>
      <c r="CET76" s="195"/>
      <c r="CEU76" s="195"/>
      <c r="CEV76" s="195"/>
      <c r="CEW76" s="195"/>
      <c r="CEX76" s="195"/>
      <c r="CEY76" s="195"/>
      <c r="CEZ76" s="195"/>
      <c r="CFA76" s="195"/>
      <c r="CFB76" s="195"/>
      <c r="CFC76" s="195"/>
      <c r="CFD76" s="195"/>
      <c r="CFE76" s="195"/>
      <c r="CFF76" s="195"/>
      <c r="CFG76" s="195"/>
      <c r="CFH76" s="195"/>
      <c r="CFI76" s="195"/>
      <c r="CFJ76" s="195"/>
      <c r="CFK76" s="195"/>
      <c r="CFL76" s="195"/>
      <c r="CFM76" s="195"/>
      <c r="CFN76" s="195"/>
      <c r="CFO76" s="195"/>
      <c r="CFP76" s="195"/>
      <c r="CFQ76" s="195"/>
      <c r="CFR76" s="195"/>
      <c r="CFS76" s="195"/>
      <c r="CFT76" s="195"/>
      <c r="CFU76" s="195"/>
      <c r="CFV76" s="195"/>
      <c r="CFW76" s="195"/>
      <c r="CFX76" s="195"/>
      <c r="CFY76" s="195"/>
      <c r="CFZ76" s="195"/>
      <c r="CGA76" s="195"/>
      <c r="CGB76" s="195"/>
      <c r="CGC76" s="195"/>
      <c r="CGD76" s="195"/>
      <c r="CGE76" s="195"/>
      <c r="CGF76" s="195"/>
      <c r="CGG76" s="195"/>
      <c r="CGH76" s="195"/>
      <c r="CGI76" s="195"/>
      <c r="CGJ76" s="195"/>
      <c r="CGK76" s="195"/>
      <c r="CGL76" s="195"/>
      <c r="CGM76" s="195"/>
      <c r="CGN76" s="195"/>
      <c r="CGO76" s="195"/>
      <c r="CGP76" s="195"/>
      <c r="CGQ76" s="195"/>
      <c r="CGR76" s="195"/>
      <c r="CGS76" s="195"/>
      <c r="CGT76" s="195"/>
      <c r="CGU76" s="195"/>
      <c r="CGV76" s="195"/>
      <c r="CGW76" s="195"/>
      <c r="CGX76" s="195"/>
      <c r="CGY76" s="195"/>
      <c r="CGZ76" s="195"/>
      <c r="CHA76" s="195"/>
      <c r="CHB76" s="195"/>
      <c r="CHC76" s="195"/>
      <c r="CHD76" s="195"/>
      <c r="CHE76" s="195"/>
      <c r="CHF76" s="195"/>
      <c r="CHG76" s="195"/>
      <c r="CHH76" s="195"/>
      <c r="CHI76" s="195"/>
      <c r="CHJ76" s="195"/>
      <c r="CHK76" s="195"/>
      <c r="CHL76" s="195"/>
      <c r="CHM76" s="195"/>
      <c r="CHN76" s="195"/>
      <c r="CHO76" s="195"/>
      <c r="CHP76" s="195"/>
      <c r="CHQ76" s="195"/>
      <c r="CHR76" s="195"/>
      <c r="CHS76" s="195"/>
      <c r="CHT76" s="195"/>
      <c r="CHU76" s="195"/>
      <c r="CHV76" s="195"/>
      <c r="CHW76" s="195"/>
      <c r="CHX76" s="195"/>
      <c r="CHY76" s="195"/>
      <c r="CHZ76" s="195"/>
      <c r="CIA76" s="195"/>
      <c r="CIB76" s="195"/>
      <c r="CIC76" s="195"/>
      <c r="CID76" s="195"/>
      <c r="CIE76" s="195"/>
      <c r="CIF76" s="195"/>
      <c r="CIG76" s="195"/>
      <c r="CIH76" s="195"/>
      <c r="CII76" s="195"/>
      <c r="CIJ76" s="195"/>
      <c r="CIK76" s="195"/>
      <c r="CIL76" s="195"/>
      <c r="CIM76" s="195"/>
      <c r="CIN76" s="195"/>
      <c r="CIO76" s="195"/>
      <c r="CIP76" s="195"/>
      <c r="CIQ76" s="195"/>
      <c r="CIR76" s="195"/>
      <c r="CIS76" s="195"/>
      <c r="CIT76" s="195"/>
      <c r="CIU76" s="195"/>
      <c r="CIV76" s="195"/>
      <c r="CIW76" s="195"/>
      <c r="CIX76" s="195"/>
      <c r="CIY76" s="195"/>
      <c r="CIZ76" s="195"/>
      <c r="CJA76" s="195"/>
      <c r="CJB76" s="195"/>
      <c r="CJC76" s="195"/>
      <c r="CJD76" s="195"/>
      <c r="CJE76" s="195"/>
      <c r="CJF76" s="195"/>
      <c r="CJG76" s="195"/>
      <c r="CJH76" s="195"/>
      <c r="CJI76" s="195"/>
      <c r="CJJ76" s="195"/>
      <c r="CJK76" s="195"/>
      <c r="CJL76" s="195"/>
      <c r="CJM76" s="195"/>
      <c r="CJN76" s="195"/>
      <c r="CJO76" s="195"/>
      <c r="CJP76" s="195"/>
      <c r="CJQ76" s="195"/>
      <c r="CJR76" s="195"/>
      <c r="CJS76" s="195"/>
      <c r="CJT76" s="195"/>
      <c r="CJU76" s="195"/>
      <c r="CJV76" s="195"/>
      <c r="CJW76" s="195"/>
      <c r="CJX76" s="195"/>
      <c r="CJY76" s="195"/>
      <c r="CJZ76" s="195"/>
      <c r="CKA76" s="195"/>
      <c r="CKB76" s="195"/>
      <c r="CKC76" s="195"/>
      <c r="CKD76" s="195"/>
      <c r="CKE76" s="195"/>
      <c r="CKF76" s="195"/>
      <c r="CKG76" s="195"/>
      <c r="CKH76" s="195"/>
      <c r="CKI76" s="195"/>
      <c r="CKJ76" s="195"/>
      <c r="CKK76" s="195"/>
      <c r="CKL76" s="195"/>
      <c r="CKM76" s="195"/>
      <c r="CKN76" s="195"/>
      <c r="CKO76" s="195"/>
      <c r="CKP76" s="195"/>
      <c r="CKQ76" s="195"/>
      <c r="CKR76" s="195"/>
      <c r="CKS76" s="195"/>
      <c r="CKT76" s="195"/>
      <c r="CKU76" s="195"/>
      <c r="CKV76" s="195"/>
      <c r="CKW76" s="195"/>
      <c r="CKX76" s="195"/>
      <c r="CKY76" s="195"/>
      <c r="CKZ76" s="195"/>
      <c r="CLA76" s="195"/>
      <c r="CLB76" s="195"/>
      <c r="CLC76" s="195"/>
      <c r="CLD76" s="195"/>
      <c r="CLE76" s="195"/>
      <c r="CLF76" s="195"/>
      <c r="CLG76" s="195"/>
      <c r="CLH76" s="195"/>
      <c r="CLI76" s="195"/>
      <c r="CLJ76" s="195"/>
      <c r="CLK76" s="195"/>
      <c r="CLL76" s="195"/>
      <c r="CLM76" s="195"/>
      <c r="CLN76" s="195"/>
      <c r="CLO76" s="195"/>
      <c r="CLP76" s="195"/>
      <c r="CLQ76" s="195"/>
      <c r="CLR76" s="195"/>
      <c r="CLS76" s="195"/>
      <c r="CLT76" s="195"/>
      <c r="CLU76" s="195"/>
      <c r="CLV76" s="195"/>
      <c r="CLW76" s="195"/>
      <c r="CLX76" s="195"/>
      <c r="CLY76" s="195"/>
      <c r="CLZ76" s="195"/>
      <c r="CMA76" s="195"/>
      <c r="CMB76" s="195"/>
      <c r="CMC76" s="195"/>
      <c r="CMD76" s="195"/>
      <c r="CME76" s="195"/>
      <c r="CMF76" s="195"/>
      <c r="CMG76" s="195"/>
      <c r="CMH76" s="195"/>
      <c r="CMI76" s="195"/>
      <c r="CMJ76" s="195"/>
      <c r="CMK76" s="195"/>
      <c r="CML76" s="195"/>
      <c r="CMM76" s="195"/>
      <c r="CMN76" s="195"/>
      <c r="CMO76" s="195"/>
      <c r="CMP76" s="195"/>
      <c r="CMQ76" s="195"/>
      <c r="CMR76" s="195"/>
      <c r="CMS76" s="195"/>
      <c r="CMT76" s="195"/>
      <c r="CMU76" s="195"/>
      <c r="CMV76" s="195"/>
      <c r="CMW76" s="195"/>
      <c r="CMX76" s="195"/>
      <c r="CMY76" s="195"/>
      <c r="CMZ76" s="195"/>
      <c r="CNA76" s="195"/>
      <c r="CNB76" s="195"/>
      <c r="CNC76" s="195"/>
      <c r="CND76" s="195"/>
      <c r="CNE76" s="195"/>
      <c r="CNF76" s="195"/>
      <c r="CNG76" s="195"/>
      <c r="CNH76" s="195"/>
      <c r="CNI76" s="195"/>
      <c r="CNJ76" s="195"/>
      <c r="CNK76" s="195"/>
      <c r="CNL76" s="195"/>
      <c r="CNM76" s="195"/>
      <c r="CNN76" s="195"/>
      <c r="CNO76" s="195"/>
      <c r="CNP76" s="195"/>
      <c r="CNQ76" s="195"/>
      <c r="CNR76" s="195"/>
      <c r="CNS76" s="195"/>
      <c r="CNT76" s="195"/>
      <c r="CNU76" s="195"/>
      <c r="CNV76" s="195"/>
      <c r="CNW76" s="195"/>
      <c r="CNX76" s="195"/>
      <c r="CNY76" s="195"/>
      <c r="CNZ76" s="195"/>
      <c r="COA76" s="195"/>
      <c r="COB76" s="195"/>
      <c r="COC76" s="195"/>
      <c r="COD76" s="195"/>
      <c r="COE76" s="195"/>
      <c r="COF76" s="195"/>
      <c r="COG76" s="195"/>
      <c r="COH76" s="195"/>
      <c r="COI76" s="195"/>
      <c r="COJ76" s="195"/>
      <c r="COK76" s="195"/>
      <c r="COL76" s="195"/>
      <c r="COM76" s="195"/>
      <c r="CON76" s="195"/>
      <c r="COO76" s="195"/>
      <c r="COP76" s="195"/>
      <c r="COQ76" s="195"/>
      <c r="COR76" s="195"/>
      <c r="COS76" s="195"/>
      <c r="COT76" s="195"/>
      <c r="COU76" s="195"/>
      <c r="COV76" s="195"/>
      <c r="COW76" s="195"/>
      <c r="COX76" s="195"/>
      <c r="COY76" s="195"/>
      <c r="COZ76" s="195"/>
      <c r="CPA76" s="195"/>
      <c r="CPB76" s="195"/>
      <c r="CPC76" s="195"/>
      <c r="CPD76" s="195"/>
      <c r="CPE76" s="195"/>
      <c r="CPF76" s="195"/>
      <c r="CPG76" s="195"/>
      <c r="CPH76" s="195"/>
      <c r="CPI76" s="195"/>
      <c r="CPJ76" s="195"/>
      <c r="CPK76" s="195"/>
      <c r="CPL76" s="195"/>
      <c r="CPM76" s="195"/>
      <c r="CPN76" s="195"/>
      <c r="CPO76" s="195"/>
      <c r="CPP76" s="195"/>
      <c r="CPQ76" s="195"/>
      <c r="CPR76" s="195"/>
      <c r="CPS76" s="195"/>
      <c r="CPT76" s="195"/>
      <c r="CPU76" s="195"/>
      <c r="CPV76" s="195"/>
      <c r="CPW76" s="195"/>
      <c r="CPX76" s="195"/>
      <c r="CPY76" s="195"/>
      <c r="CPZ76" s="195"/>
      <c r="CQA76" s="195"/>
      <c r="CQB76" s="195"/>
      <c r="CQC76" s="195"/>
      <c r="CQD76" s="195"/>
      <c r="CQE76" s="195"/>
      <c r="CQF76" s="195"/>
      <c r="CQG76" s="195"/>
      <c r="CQH76" s="195"/>
      <c r="CQI76" s="195"/>
      <c r="CQJ76" s="195"/>
      <c r="CQK76" s="195"/>
      <c r="CQL76" s="195"/>
      <c r="CQM76" s="195"/>
      <c r="CQN76" s="195"/>
      <c r="CQO76" s="195"/>
      <c r="CQP76" s="195"/>
      <c r="CQQ76" s="195"/>
      <c r="CQR76" s="195"/>
      <c r="CQS76" s="195"/>
      <c r="CQT76" s="195"/>
      <c r="CQU76" s="195"/>
      <c r="CQV76" s="195"/>
      <c r="CQW76" s="195"/>
      <c r="CQX76" s="195"/>
      <c r="CQY76" s="195"/>
      <c r="CQZ76" s="195"/>
      <c r="CRA76" s="195"/>
      <c r="CRB76" s="195"/>
      <c r="CRC76" s="195"/>
      <c r="CRD76" s="195"/>
      <c r="CRE76" s="195"/>
      <c r="CRF76" s="195"/>
      <c r="CRG76" s="195"/>
      <c r="CRH76" s="195"/>
      <c r="CRI76" s="195"/>
      <c r="CRJ76" s="195"/>
      <c r="CRK76" s="195"/>
      <c r="CRL76" s="195"/>
      <c r="CRM76" s="195"/>
      <c r="CRN76" s="195"/>
      <c r="CRO76" s="195"/>
      <c r="CRP76" s="195"/>
      <c r="CRQ76" s="195"/>
      <c r="CRR76" s="195"/>
      <c r="CRS76" s="195"/>
      <c r="CRT76" s="195"/>
      <c r="CRU76" s="195"/>
      <c r="CRV76" s="195"/>
      <c r="CRW76" s="195"/>
      <c r="CRX76" s="195"/>
      <c r="CRY76" s="195"/>
      <c r="CRZ76" s="195"/>
      <c r="CSA76" s="195"/>
      <c r="CSB76" s="195"/>
      <c r="CSC76" s="195"/>
      <c r="CSD76" s="195"/>
      <c r="CSE76" s="195"/>
      <c r="CSF76" s="195"/>
      <c r="CSG76" s="195"/>
      <c r="CSH76" s="195"/>
      <c r="CSI76" s="195"/>
      <c r="CSJ76" s="195"/>
      <c r="CSK76" s="195"/>
      <c r="CSL76" s="195"/>
      <c r="CSM76" s="195"/>
      <c r="CSN76" s="195"/>
      <c r="CSO76" s="195"/>
      <c r="CSP76" s="195"/>
      <c r="CSQ76" s="195"/>
      <c r="CSR76" s="195"/>
      <c r="CSS76" s="195"/>
      <c r="CST76" s="195"/>
      <c r="CSU76" s="195"/>
      <c r="CSV76" s="195"/>
      <c r="CSW76" s="195"/>
      <c r="CSX76" s="195"/>
      <c r="CSY76" s="195"/>
      <c r="CSZ76" s="195"/>
      <c r="CTA76" s="195"/>
      <c r="CTB76" s="195"/>
      <c r="CTC76" s="195"/>
      <c r="CTD76" s="195"/>
      <c r="CTE76" s="195"/>
      <c r="CTF76" s="195"/>
      <c r="CTG76" s="195"/>
      <c r="CTH76" s="195"/>
      <c r="CTI76" s="195"/>
      <c r="CTJ76" s="195"/>
      <c r="CTK76" s="195"/>
      <c r="CTL76" s="195"/>
      <c r="CTM76" s="195"/>
      <c r="CTN76" s="195"/>
      <c r="CTO76" s="195"/>
      <c r="CTP76" s="195"/>
      <c r="CTQ76" s="195"/>
      <c r="CTR76" s="195"/>
      <c r="CTS76" s="195"/>
      <c r="CTT76" s="195"/>
      <c r="CTU76" s="195"/>
      <c r="CTV76" s="195"/>
      <c r="CTW76" s="195"/>
      <c r="CTX76" s="195"/>
      <c r="CTY76" s="195"/>
      <c r="CTZ76" s="195"/>
      <c r="CUA76" s="195"/>
      <c r="CUB76" s="195"/>
      <c r="CUC76" s="195"/>
      <c r="CUD76" s="195"/>
      <c r="CUE76" s="195"/>
      <c r="CUF76" s="195"/>
      <c r="CUG76" s="195"/>
      <c r="CUH76" s="195"/>
      <c r="CUI76" s="195"/>
      <c r="CUJ76" s="195"/>
      <c r="CUK76" s="195"/>
      <c r="CUL76" s="195"/>
      <c r="CUM76" s="195"/>
      <c r="CUN76" s="195"/>
      <c r="CUO76" s="195"/>
      <c r="CUP76" s="195"/>
      <c r="CUQ76" s="195"/>
      <c r="CUR76" s="195"/>
      <c r="CUS76" s="195"/>
      <c r="CUT76" s="195"/>
      <c r="CUU76" s="195"/>
      <c r="CUV76" s="195"/>
      <c r="CUW76" s="195"/>
      <c r="CUX76" s="195"/>
      <c r="CUY76" s="195"/>
      <c r="CUZ76" s="195"/>
      <c r="CVA76" s="195"/>
      <c r="CVB76" s="195"/>
      <c r="CVC76" s="195"/>
      <c r="CVD76" s="195"/>
      <c r="CVE76" s="195"/>
      <c r="CVF76" s="195"/>
      <c r="CVG76" s="195"/>
      <c r="CVH76" s="195"/>
      <c r="CVI76" s="195"/>
      <c r="CVJ76" s="195"/>
      <c r="CVK76" s="195"/>
      <c r="CVL76" s="195"/>
      <c r="CVM76" s="195"/>
      <c r="CVN76" s="195"/>
      <c r="CVO76" s="195"/>
      <c r="CVP76" s="195"/>
      <c r="CVQ76" s="195"/>
      <c r="CVR76" s="195"/>
      <c r="CVS76" s="195"/>
      <c r="CVT76" s="195"/>
      <c r="CVU76" s="195"/>
      <c r="CVV76" s="195"/>
      <c r="CVW76" s="195"/>
      <c r="CVX76" s="195"/>
      <c r="CVY76" s="195"/>
      <c r="CVZ76" s="195"/>
      <c r="CWA76" s="195"/>
      <c r="CWB76" s="195"/>
      <c r="CWC76" s="195"/>
      <c r="CWD76" s="195"/>
      <c r="CWE76" s="195"/>
      <c r="CWF76" s="195"/>
      <c r="CWG76" s="195"/>
      <c r="CWH76" s="195"/>
      <c r="CWI76" s="195"/>
      <c r="CWJ76" s="195"/>
      <c r="CWK76" s="195"/>
      <c r="CWL76" s="195"/>
      <c r="CWM76" s="195"/>
      <c r="CWN76" s="195"/>
      <c r="CWO76" s="195"/>
      <c r="CWP76" s="195"/>
      <c r="CWQ76" s="195"/>
      <c r="CWR76" s="195"/>
      <c r="CWS76" s="195"/>
      <c r="CWT76" s="195"/>
      <c r="CWU76" s="195"/>
      <c r="CWV76" s="195"/>
      <c r="CWW76" s="195"/>
      <c r="CWX76" s="195"/>
      <c r="CWY76" s="195"/>
      <c r="CWZ76" s="195"/>
      <c r="CXA76" s="195"/>
      <c r="CXB76" s="195"/>
      <c r="CXC76" s="195"/>
      <c r="CXD76" s="195"/>
      <c r="CXE76" s="195"/>
      <c r="CXF76" s="195"/>
      <c r="CXG76" s="195"/>
      <c r="CXH76" s="195"/>
      <c r="CXI76" s="195"/>
      <c r="CXJ76" s="195"/>
      <c r="CXK76" s="195"/>
      <c r="CXL76" s="195"/>
      <c r="CXM76" s="195"/>
      <c r="CXN76" s="195"/>
      <c r="CXO76" s="195"/>
      <c r="CXP76" s="195"/>
      <c r="CXQ76" s="195"/>
      <c r="CXR76" s="195"/>
      <c r="CXS76" s="195"/>
      <c r="CXT76" s="195"/>
      <c r="CXU76" s="195"/>
      <c r="CXV76" s="195"/>
      <c r="CXW76" s="195"/>
      <c r="CXX76" s="195"/>
      <c r="CXY76" s="195"/>
      <c r="CXZ76" s="195"/>
      <c r="CYA76" s="195"/>
      <c r="CYB76" s="195"/>
      <c r="CYC76" s="195"/>
      <c r="CYD76" s="195"/>
      <c r="CYE76" s="195"/>
      <c r="CYF76" s="195"/>
      <c r="CYG76" s="195"/>
      <c r="CYH76" s="195"/>
      <c r="CYI76" s="195"/>
      <c r="CYJ76" s="195"/>
      <c r="CYK76" s="195"/>
      <c r="CYL76" s="195"/>
      <c r="CYM76" s="195"/>
      <c r="CYN76" s="195"/>
      <c r="CYO76" s="195"/>
      <c r="CYP76" s="195"/>
      <c r="CYQ76" s="195"/>
      <c r="CYR76" s="195"/>
      <c r="CYS76" s="195"/>
      <c r="CYT76" s="195"/>
      <c r="CYU76" s="195"/>
      <c r="CYV76" s="195"/>
      <c r="CYW76" s="195"/>
      <c r="CYX76" s="195"/>
      <c r="CYY76" s="195"/>
      <c r="CYZ76" s="195"/>
      <c r="CZA76" s="195"/>
      <c r="CZB76" s="195"/>
      <c r="CZC76" s="195"/>
      <c r="CZD76" s="195"/>
      <c r="CZE76" s="195"/>
      <c r="CZF76" s="195"/>
      <c r="CZG76" s="195"/>
      <c r="CZH76" s="195"/>
      <c r="CZI76" s="195"/>
      <c r="CZJ76" s="195"/>
      <c r="CZK76" s="195"/>
      <c r="CZL76" s="195"/>
      <c r="CZM76" s="195"/>
      <c r="CZN76" s="195"/>
      <c r="CZO76" s="195"/>
      <c r="CZP76" s="195"/>
      <c r="CZQ76" s="195"/>
      <c r="CZR76" s="195"/>
      <c r="CZS76" s="195"/>
      <c r="CZT76" s="195"/>
      <c r="CZU76" s="195"/>
      <c r="CZV76" s="195"/>
      <c r="CZW76" s="195"/>
      <c r="CZX76" s="195"/>
      <c r="CZY76" s="195"/>
      <c r="CZZ76" s="195"/>
      <c r="DAA76" s="195"/>
      <c r="DAB76" s="195"/>
      <c r="DAC76" s="195"/>
      <c r="DAD76" s="195"/>
      <c r="DAE76" s="195"/>
      <c r="DAF76" s="195"/>
      <c r="DAG76" s="195"/>
      <c r="DAH76" s="195"/>
      <c r="DAI76" s="195"/>
      <c r="DAJ76" s="195"/>
      <c r="DAK76" s="195"/>
      <c r="DAL76" s="195"/>
      <c r="DAM76" s="195"/>
      <c r="DAN76" s="195"/>
      <c r="DAO76" s="195"/>
      <c r="DAP76" s="195"/>
      <c r="DAQ76" s="195"/>
      <c r="DAR76" s="195"/>
      <c r="DAS76" s="195"/>
      <c r="DAT76" s="195"/>
      <c r="DAU76" s="195"/>
      <c r="DAV76" s="195"/>
      <c r="DAW76" s="195"/>
      <c r="DAX76" s="195"/>
      <c r="DAY76" s="195"/>
      <c r="DAZ76" s="195"/>
      <c r="DBA76" s="195"/>
      <c r="DBB76" s="195"/>
      <c r="DBC76" s="195"/>
      <c r="DBD76" s="195"/>
      <c r="DBE76" s="195"/>
      <c r="DBF76" s="195"/>
      <c r="DBG76" s="195"/>
      <c r="DBH76" s="195"/>
      <c r="DBI76" s="195"/>
      <c r="DBJ76" s="195"/>
      <c r="DBK76" s="195"/>
      <c r="DBL76" s="195"/>
      <c r="DBM76" s="195"/>
      <c r="DBN76" s="195"/>
      <c r="DBO76" s="195"/>
      <c r="DBP76" s="195"/>
      <c r="DBQ76" s="195"/>
      <c r="DBR76" s="195"/>
      <c r="DBS76" s="195"/>
      <c r="DBT76" s="195"/>
      <c r="DBU76" s="195"/>
      <c r="DBV76" s="195"/>
      <c r="DBW76" s="195"/>
      <c r="DBX76" s="195"/>
      <c r="DBY76" s="195"/>
      <c r="DBZ76" s="195"/>
      <c r="DCA76" s="195"/>
      <c r="DCB76" s="195"/>
      <c r="DCC76" s="195"/>
      <c r="DCD76" s="195"/>
      <c r="DCE76" s="195"/>
      <c r="DCF76" s="195"/>
      <c r="DCG76" s="195"/>
      <c r="DCH76" s="195"/>
      <c r="DCI76" s="195"/>
      <c r="DCJ76" s="195"/>
      <c r="DCK76" s="195"/>
      <c r="DCL76" s="195"/>
      <c r="DCM76" s="195"/>
      <c r="DCN76" s="195"/>
      <c r="DCO76" s="195"/>
      <c r="DCP76" s="195"/>
      <c r="DCQ76" s="195"/>
      <c r="DCR76" s="195"/>
      <c r="DCS76" s="195"/>
      <c r="DCT76" s="195"/>
      <c r="DCU76" s="195"/>
      <c r="DCV76" s="195"/>
      <c r="DCW76" s="195"/>
      <c r="DCX76" s="195"/>
      <c r="DCY76" s="195"/>
      <c r="DCZ76" s="195"/>
      <c r="DDA76" s="195"/>
      <c r="DDB76" s="195"/>
      <c r="DDC76" s="195"/>
      <c r="DDD76" s="195"/>
      <c r="DDE76" s="195"/>
      <c r="DDF76" s="195"/>
      <c r="DDG76" s="195"/>
      <c r="DDH76" s="195"/>
      <c r="DDI76" s="195"/>
      <c r="DDJ76" s="195"/>
      <c r="DDK76" s="195"/>
      <c r="DDL76" s="195"/>
      <c r="DDM76" s="195"/>
      <c r="DDN76" s="195"/>
      <c r="DDO76" s="195"/>
      <c r="DDP76" s="195"/>
      <c r="DDQ76" s="195"/>
      <c r="DDR76" s="195"/>
      <c r="DDS76" s="195"/>
      <c r="DDT76" s="195"/>
      <c r="DDU76" s="195"/>
      <c r="DDV76" s="195"/>
      <c r="DDW76" s="195"/>
      <c r="DDX76" s="195"/>
      <c r="DDY76" s="195"/>
      <c r="DDZ76" s="195"/>
      <c r="DEA76" s="195"/>
      <c r="DEB76" s="195"/>
      <c r="DEC76" s="195"/>
      <c r="DED76" s="195"/>
      <c r="DEE76" s="195"/>
      <c r="DEF76" s="195"/>
      <c r="DEG76" s="195"/>
      <c r="DEH76" s="195"/>
      <c r="DEI76" s="195"/>
      <c r="DEJ76" s="195"/>
      <c r="DEK76" s="195"/>
      <c r="DEL76" s="195"/>
      <c r="DEM76" s="195"/>
      <c r="DEN76" s="195"/>
      <c r="DEO76" s="195"/>
      <c r="DEP76" s="195"/>
      <c r="DEQ76" s="195"/>
      <c r="DER76" s="195"/>
      <c r="DES76" s="195"/>
      <c r="DET76" s="195"/>
      <c r="DEU76" s="195"/>
      <c r="DEV76" s="195"/>
      <c r="DEW76" s="195"/>
      <c r="DEX76" s="195"/>
      <c r="DEY76" s="195"/>
      <c r="DEZ76" s="195"/>
      <c r="DFA76" s="195"/>
      <c r="DFB76" s="195"/>
      <c r="DFC76" s="195"/>
      <c r="DFD76" s="195"/>
      <c r="DFE76" s="195"/>
      <c r="DFF76" s="195"/>
      <c r="DFG76" s="195"/>
      <c r="DFH76" s="195"/>
      <c r="DFI76" s="195"/>
      <c r="DFJ76" s="195"/>
      <c r="DFK76" s="195"/>
      <c r="DFL76" s="195"/>
      <c r="DFM76" s="195"/>
      <c r="DFN76" s="195"/>
      <c r="DFO76" s="195"/>
      <c r="DFP76" s="195"/>
      <c r="DFQ76" s="195"/>
      <c r="DFR76" s="195"/>
      <c r="DFS76" s="195"/>
      <c r="DFT76" s="195"/>
      <c r="DFU76" s="195"/>
      <c r="DFV76" s="195"/>
      <c r="DFW76" s="195"/>
      <c r="DFX76" s="195"/>
      <c r="DFY76" s="195"/>
      <c r="DFZ76" s="195"/>
      <c r="DGA76" s="195"/>
      <c r="DGB76" s="195"/>
      <c r="DGC76" s="195"/>
      <c r="DGD76" s="195"/>
      <c r="DGE76" s="195"/>
      <c r="DGF76" s="195"/>
      <c r="DGG76" s="195"/>
      <c r="DGH76" s="195"/>
      <c r="DGI76" s="195"/>
      <c r="DGJ76" s="195"/>
      <c r="DGK76" s="195"/>
      <c r="DGL76" s="195"/>
      <c r="DGM76" s="195"/>
      <c r="DGN76" s="195"/>
      <c r="DGO76" s="195"/>
      <c r="DGP76" s="195"/>
      <c r="DGQ76" s="195"/>
      <c r="DGR76" s="195"/>
      <c r="DGS76" s="195"/>
      <c r="DGT76" s="195"/>
      <c r="DGU76" s="195"/>
      <c r="DGV76" s="195"/>
      <c r="DGW76" s="195"/>
      <c r="DGX76" s="195"/>
      <c r="DGY76" s="195"/>
      <c r="DGZ76" s="195"/>
      <c r="DHA76" s="195"/>
      <c r="DHB76" s="195"/>
      <c r="DHC76" s="195"/>
      <c r="DHD76" s="195"/>
      <c r="DHE76" s="195"/>
      <c r="DHF76" s="195"/>
      <c r="DHG76" s="195"/>
      <c r="DHH76" s="195"/>
      <c r="DHI76" s="195"/>
      <c r="DHJ76" s="195"/>
      <c r="DHK76" s="195"/>
      <c r="DHL76" s="195"/>
      <c r="DHM76" s="195"/>
      <c r="DHN76" s="195"/>
      <c r="DHO76" s="195"/>
      <c r="DHP76" s="195"/>
      <c r="DHQ76" s="195"/>
      <c r="DHR76" s="195"/>
      <c r="DHS76" s="195"/>
      <c r="DHT76" s="195"/>
      <c r="DHU76" s="195"/>
      <c r="DHV76" s="195"/>
      <c r="DHW76" s="195"/>
      <c r="DHX76" s="195"/>
      <c r="DHY76" s="195"/>
      <c r="DHZ76" s="195"/>
      <c r="DIA76" s="195"/>
      <c r="DIB76" s="195"/>
      <c r="DIC76" s="195"/>
      <c r="DID76" s="195"/>
      <c r="DIE76" s="195"/>
      <c r="DIF76" s="195"/>
      <c r="DIG76" s="195"/>
      <c r="DIH76" s="195"/>
      <c r="DII76" s="195"/>
      <c r="DIJ76" s="195"/>
      <c r="DIK76" s="195"/>
      <c r="DIL76" s="195"/>
      <c r="DIM76" s="195"/>
      <c r="DIN76" s="195"/>
      <c r="DIO76" s="195"/>
      <c r="DIP76" s="195"/>
      <c r="DIQ76" s="195"/>
      <c r="DIR76" s="195"/>
      <c r="DIS76" s="195"/>
      <c r="DIT76" s="195"/>
      <c r="DIU76" s="195"/>
      <c r="DIV76" s="195"/>
      <c r="DIW76" s="195"/>
      <c r="DIX76" s="195"/>
      <c r="DIY76" s="195"/>
      <c r="DIZ76" s="195"/>
      <c r="DJA76" s="195"/>
      <c r="DJB76" s="195"/>
      <c r="DJC76" s="195"/>
      <c r="DJD76" s="195"/>
      <c r="DJE76" s="195"/>
      <c r="DJF76" s="195"/>
      <c r="DJG76" s="195"/>
      <c r="DJH76" s="195"/>
      <c r="DJI76" s="195"/>
      <c r="DJJ76" s="195"/>
      <c r="DJK76" s="195"/>
      <c r="DJL76" s="195"/>
      <c r="DJM76" s="195"/>
      <c r="DJN76" s="195"/>
      <c r="DJO76" s="195"/>
      <c r="DJP76" s="195"/>
      <c r="DJQ76" s="195"/>
      <c r="DJR76" s="195"/>
      <c r="DJS76" s="195"/>
      <c r="DJT76" s="195"/>
      <c r="DJU76" s="195"/>
      <c r="DJV76" s="195"/>
      <c r="DJW76" s="195"/>
      <c r="DJX76" s="195"/>
      <c r="DJY76" s="195"/>
      <c r="DJZ76" s="195"/>
      <c r="DKA76" s="195"/>
      <c r="DKB76" s="195"/>
      <c r="DKC76" s="195"/>
      <c r="DKD76" s="195"/>
      <c r="DKE76" s="195"/>
      <c r="DKF76" s="195"/>
      <c r="DKG76" s="195"/>
      <c r="DKH76" s="195"/>
      <c r="DKI76" s="195"/>
      <c r="DKJ76" s="195"/>
      <c r="DKK76" s="195"/>
      <c r="DKL76" s="195"/>
      <c r="DKM76" s="195"/>
      <c r="DKN76" s="195"/>
      <c r="DKO76" s="195"/>
      <c r="DKP76" s="195"/>
      <c r="DKQ76" s="195"/>
      <c r="DKR76" s="195"/>
      <c r="DKS76" s="195"/>
      <c r="DKT76" s="195"/>
      <c r="DKU76" s="195"/>
      <c r="DKV76" s="195"/>
      <c r="DKW76" s="195"/>
      <c r="DKX76" s="195"/>
      <c r="DKY76" s="195"/>
      <c r="DKZ76" s="195"/>
      <c r="DLA76" s="195"/>
      <c r="DLB76" s="195"/>
      <c r="DLC76" s="195"/>
      <c r="DLD76" s="195"/>
      <c r="DLE76" s="195"/>
      <c r="DLF76" s="195"/>
      <c r="DLG76" s="195"/>
      <c r="DLH76" s="195"/>
      <c r="DLI76" s="195"/>
      <c r="DLJ76" s="195"/>
      <c r="DLK76" s="195"/>
      <c r="DLL76" s="195"/>
      <c r="DLM76" s="195"/>
      <c r="DLN76" s="195"/>
      <c r="DLO76" s="195"/>
      <c r="DLP76" s="195"/>
      <c r="DLQ76" s="195"/>
      <c r="DLR76" s="195"/>
      <c r="DLS76" s="195"/>
      <c r="DLT76" s="195"/>
      <c r="DLU76" s="195"/>
      <c r="DLV76" s="195"/>
      <c r="DLW76" s="195"/>
      <c r="DLX76" s="195"/>
      <c r="DLY76" s="195"/>
      <c r="DLZ76" s="195"/>
      <c r="DMA76" s="195"/>
      <c r="DMB76" s="195"/>
      <c r="DMC76" s="195"/>
      <c r="DMD76" s="195"/>
      <c r="DME76" s="195"/>
      <c r="DMF76" s="195"/>
      <c r="DMG76" s="195"/>
      <c r="DMH76" s="195"/>
      <c r="DMI76" s="195"/>
      <c r="DMJ76" s="195"/>
      <c r="DMK76" s="195"/>
      <c r="DML76" s="195"/>
      <c r="DMM76" s="195"/>
      <c r="DMN76" s="195"/>
      <c r="DMO76" s="195"/>
      <c r="DMP76" s="195"/>
      <c r="DMQ76" s="195"/>
      <c r="DMR76" s="195"/>
      <c r="DMS76" s="195"/>
      <c r="DMT76" s="195"/>
      <c r="DMU76" s="195"/>
      <c r="DMV76" s="195"/>
      <c r="DMW76" s="195"/>
      <c r="DMX76" s="195"/>
      <c r="DMY76" s="195"/>
      <c r="DMZ76" s="195"/>
      <c r="DNA76" s="195"/>
      <c r="DNB76" s="195"/>
      <c r="DNC76" s="195"/>
      <c r="DND76" s="195"/>
      <c r="DNE76" s="195"/>
      <c r="DNF76" s="195"/>
      <c r="DNG76" s="195"/>
      <c r="DNH76" s="195"/>
      <c r="DNI76" s="195"/>
      <c r="DNJ76" s="195"/>
      <c r="DNK76" s="195"/>
      <c r="DNL76" s="195"/>
      <c r="DNM76" s="195"/>
      <c r="DNN76" s="195"/>
      <c r="DNO76" s="195"/>
      <c r="DNP76" s="195"/>
      <c r="DNQ76" s="195"/>
      <c r="DNR76" s="195"/>
      <c r="DNS76" s="195"/>
      <c r="DNT76" s="195"/>
      <c r="DNU76" s="195"/>
      <c r="DNV76" s="195"/>
      <c r="DNW76" s="195"/>
      <c r="DNX76" s="195"/>
      <c r="DNY76" s="195"/>
      <c r="DNZ76" s="195"/>
      <c r="DOA76" s="195"/>
      <c r="DOB76" s="195"/>
      <c r="DOC76" s="195"/>
      <c r="DOD76" s="195"/>
      <c r="DOE76" s="195"/>
      <c r="DOF76" s="195"/>
      <c r="DOG76" s="195"/>
      <c r="DOH76" s="195"/>
      <c r="DOI76" s="195"/>
      <c r="DOJ76" s="195"/>
      <c r="DOK76" s="195"/>
      <c r="DOL76" s="195"/>
      <c r="DOM76" s="195"/>
      <c r="DON76" s="195"/>
      <c r="DOO76" s="195"/>
      <c r="DOP76" s="195"/>
      <c r="DOQ76" s="195"/>
      <c r="DOR76" s="195"/>
      <c r="DOS76" s="195"/>
      <c r="DOT76" s="195"/>
      <c r="DOU76" s="195"/>
      <c r="DOV76" s="195"/>
      <c r="DOW76" s="195"/>
      <c r="DOX76" s="195"/>
      <c r="DOY76" s="195"/>
      <c r="DOZ76" s="195"/>
      <c r="DPA76" s="195"/>
      <c r="DPB76" s="195"/>
      <c r="DPC76" s="195"/>
      <c r="DPD76" s="195"/>
      <c r="DPE76" s="195"/>
      <c r="DPF76" s="195"/>
      <c r="DPG76" s="195"/>
      <c r="DPH76" s="195"/>
      <c r="DPI76" s="195"/>
      <c r="DPJ76" s="195"/>
      <c r="DPK76" s="195"/>
      <c r="DPL76" s="195"/>
      <c r="DPM76" s="195"/>
      <c r="DPN76" s="195"/>
      <c r="DPO76" s="195"/>
      <c r="DPP76" s="195"/>
      <c r="DPQ76" s="195"/>
      <c r="DPR76" s="195"/>
      <c r="DPS76" s="195"/>
      <c r="DPT76" s="195"/>
      <c r="DPU76" s="195"/>
      <c r="DPV76" s="195"/>
      <c r="DPW76" s="195"/>
      <c r="DPX76" s="195"/>
      <c r="DPY76" s="195"/>
      <c r="DPZ76" s="195"/>
      <c r="DQA76" s="195"/>
      <c r="DQB76" s="195"/>
      <c r="DQC76" s="195"/>
      <c r="DQD76" s="195"/>
      <c r="DQE76" s="195"/>
      <c r="DQF76" s="195"/>
      <c r="DQG76" s="195"/>
      <c r="DQH76" s="195"/>
      <c r="DQI76" s="195"/>
      <c r="DQJ76" s="195"/>
      <c r="DQK76" s="195"/>
      <c r="DQL76" s="195"/>
      <c r="DQM76" s="195"/>
      <c r="DQN76" s="195"/>
      <c r="DQO76" s="195"/>
      <c r="DQP76" s="195"/>
      <c r="DQQ76" s="195"/>
      <c r="DQR76" s="195"/>
      <c r="DQS76" s="195"/>
      <c r="DQT76" s="195"/>
      <c r="DQU76" s="195"/>
      <c r="DQV76" s="195"/>
      <c r="DQW76" s="195"/>
      <c r="DQX76" s="195"/>
      <c r="DQY76" s="195"/>
      <c r="DQZ76" s="195"/>
      <c r="DRA76" s="195"/>
      <c r="DRB76" s="195"/>
      <c r="DRC76" s="195"/>
      <c r="DRD76" s="195"/>
      <c r="DRE76" s="195"/>
      <c r="DRF76" s="195"/>
      <c r="DRG76" s="195"/>
      <c r="DRH76" s="195"/>
      <c r="DRI76" s="195"/>
      <c r="DRJ76" s="195"/>
      <c r="DRK76" s="195"/>
      <c r="DRL76" s="195"/>
      <c r="DRM76" s="195"/>
      <c r="DRN76" s="195"/>
      <c r="DRO76" s="195"/>
      <c r="DRP76" s="195"/>
      <c r="DRQ76" s="195"/>
      <c r="DRR76" s="195"/>
      <c r="DRS76" s="195"/>
      <c r="DRT76" s="195"/>
      <c r="DRU76" s="195"/>
      <c r="DRV76" s="195"/>
      <c r="DRW76" s="195"/>
      <c r="DRX76" s="195"/>
      <c r="DRY76" s="195"/>
      <c r="DRZ76" s="195"/>
      <c r="DSA76" s="195"/>
      <c r="DSB76" s="195"/>
      <c r="DSC76" s="195"/>
      <c r="DSD76" s="195"/>
      <c r="DSE76" s="195"/>
      <c r="DSF76" s="195"/>
      <c r="DSG76" s="195"/>
      <c r="DSH76" s="195"/>
      <c r="DSI76" s="195"/>
      <c r="DSJ76" s="195"/>
      <c r="DSK76" s="195"/>
      <c r="DSL76" s="195"/>
      <c r="DSM76" s="195"/>
      <c r="DSN76" s="195"/>
      <c r="DSO76" s="195"/>
      <c r="DSP76" s="195"/>
      <c r="DSQ76" s="195"/>
      <c r="DSR76" s="195"/>
      <c r="DSS76" s="195"/>
      <c r="DST76" s="195"/>
      <c r="DSU76" s="195"/>
      <c r="DSV76" s="195"/>
      <c r="DSW76" s="195"/>
      <c r="DSX76" s="195"/>
      <c r="DSY76" s="195"/>
      <c r="DSZ76" s="195"/>
      <c r="DTA76" s="195"/>
      <c r="DTB76" s="195"/>
      <c r="DTC76" s="195"/>
      <c r="DTD76" s="195"/>
      <c r="DTE76" s="195"/>
      <c r="DTF76" s="195"/>
      <c r="DTG76" s="195"/>
      <c r="DTH76" s="195"/>
      <c r="DTI76" s="195"/>
      <c r="DTJ76" s="195"/>
      <c r="DTK76" s="195"/>
      <c r="DTL76" s="195"/>
      <c r="DTM76" s="195"/>
      <c r="DTN76" s="195"/>
      <c r="DTO76" s="195"/>
      <c r="DTP76" s="195"/>
      <c r="DTQ76" s="195"/>
      <c r="DTR76" s="195"/>
      <c r="DTS76" s="195"/>
      <c r="DTT76" s="195"/>
      <c r="DTU76" s="195"/>
      <c r="DTV76" s="195"/>
      <c r="DTW76" s="195"/>
      <c r="DTX76" s="195"/>
      <c r="DTY76" s="195"/>
      <c r="DTZ76" s="195"/>
      <c r="DUA76" s="195"/>
      <c r="DUB76" s="195"/>
      <c r="DUC76" s="195"/>
      <c r="DUD76" s="195"/>
      <c r="DUE76" s="195"/>
      <c r="DUF76" s="195"/>
      <c r="DUG76" s="195"/>
      <c r="DUH76" s="195"/>
      <c r="DUI76" s="195"/>
      <c r="DUJ76" s="195"/>
      <c r="DUK76" s="195"/>
      <c r="DUL76" s="195"/>
      <c r="DUM76" s="195"/>
      <c r="DUN76" s="195"/>
      <c r="DUO76" s="195"/>
      <c r="DUP76" s="195"/>
      <c r="DUQ76" s="195"/>
      <c r="DUR76" s="195"/>
      <c r="DUS76" s="195"/>
      <c r="DUT76" s="195"/>
      <c r="DUU76" s="195"/>
      <c r="DUV76" s="195"/>
      <c r="DUW76" s="195"/>
      <c r="DUX76" s="195"/>
      <c r="DUY76" s="195"/>
      <c r="DUZ76" s="195"/>
      <c r="DVA76" s="195"/>
      <c r="DVB76" s="195"/>
      <c r="DVC76" s="195"/>
      <c r="DVD76" s="195"/>
      <c r="DVE76" s="195"/>
      <c r="DVF76" s="195"/>
      <c r="DVG76" s="195"/>
      <c r="DVH76" s="195"/>
      <c r="DVI76" s="195"/>
      <c r="DVJ76" s="195"/>
      <c r="DVK76" s="195"/>
      <c r="DVL76" s="195"/>
      <c r="DVM76" s="195"/>
      <c r="DVN76" s="195"/>
      <c r="DVO76" s="195"/>
      <c r="DVP76" s="195"/>
      <c r="DVQ76" s="195"/>
      <c r="DVR76" s="195"/>
      <c r="DVS76" s="195"/>
      <c r="DVT76" s="195"/>
      <c r="DVU76" s="195"/>
      <c r="DVV76" s="195"/>
      <c r="DVW76" s="195"/>
      <c r="DVX76" s="195"/>
      <c r="DVY76" s="195"/>
      <c r="DVZ76" s="195"/>
      <c r="DWA76" s="195"/>
      <c r="DWB76" s="195"/>
      <c r="DWC76" s="195"/>
      <c r="DWD76" s="195"/>
      <c r="DWE76" s="195"/>
      <c r="DWF76" s="195"/>
      <c r="DWG76" s="195"/>
      <c r="DWH76" s="195"/>
      <c r="DWI76" s="195"/>
      <c r="DWJ76" s="195"/>
      <c r="DWK76" s="195"/>
      <c r="DWL76" s="195"/>
      <c r="DWM76" s="195"/>
      <c r="DWN76" s="195"/>
      <c r="DWO76" s="195"/>
      <c r="DWP76" s="195"/>
      <c r="DWQ76" s="195"/>
      <c r="DWR76" s="195"/>
      <c r="DWS76" s="195"/>
      <c r="DWT76" s="195"/>
      <c r="DWU76" s="195"/>
      <c r="DWV76" s="195"/>
      <c r="DWW76" s="195"/>
      <c r="DWX76" s="195"/>
      <c r="DWY76" s="195"/>
      <c r="DWZ76" s="195"/>
      <c r="DXA76" s="195"/>
      <c r="DXB76" s="195"/>
      <c r="DXC76" s="195"/>
      <c r="DXD76" s="195"/>
      <c r="DXE76" s="195"/>
      <c r="DXF76" s="195"/>
      <c r="DXG76" s="195"/>
      <c r="DXH76" s="195"/>
      <c r="DXI76" s="195"/>
      <c r="DXJ76" s="195"/>
      <c r="DXK76" s="195"/>
      <c r="DXL76" s="195"/>
      <c r="DXM76" s="195"/>
      <c r="DXN76" s="195"/>
      <c r="DXO76" s="195"/>
      <c r="DXP76" s="195"/>
      <c r="DXQ76" s="195"/>
      <c r="DXR76" s="195"/>
      <c r="DXS76" s="195"/>
      <c r="DXT76" s="195"/>
      <c r="DXU76" s="195"/>
      <c r="DXV76" s="195"/>
      <c r="DXW76" s="195"/>
      <c r="DXX76" s="195"/>
      <c r="DXY76" s="195"/>
      <c r="DXZ76" s="195"/>
      <c r="DYA76" s="195"/>
      <c r="DYB76" s="195"/>
      <c r="DYC76" s="195"/>
      <c r="DYD76" s="195"/>
      <c r="DYE76" s="195"/>
      <c r="DYF76" s="195"/>
      <c r="DYG76" s="195"/>
      <c r="DYH76" s="195"/>
      <c r="DYI76" s="195"/>
      <c r="DYJ76" s="195"/>
      <c r="DYK76" s="195"/>
      <c r="DYL76" s="195"/>
      <c r="DYM76" s="195"/>
      <c r="DYN76" s="195"/>
      <c r="DYO76" s="195"/>
      <c r="DYP76" s="195"/>
      <c r="DYQ76" s="195"/>
      <c r="DYR76" s="195"/>
      <c r="DYS76" s="195"/>
      <c r="DYT76" s="195"/>
      <c r="DYU76" s="195"/>
      <c r="DYV76" s="195"/>
      <c r="DYW76" s="195"/>
      <c r="DYX76" s="195"/>
      <c r="DYY76" s="195"/>
      <c r="DYZ76" s="195"/>
      <c r="DZA76" s="195"/>
      <c r="DZB76" s="195"/>
      <c r="DZC76" s="195"/>
      <c r="DZD76" s="195"/>
      <c r="DZE76" s="195"/>
      <c r="DZF76" s="195"/>
      <c r="DZG76" s="195"/>
      <c r="DZH76" s="195"/>
      <c r="DZI76" s="195"/>
      <c r="DZJ76" s="195"/>
      <c r="DZK76" s="195"/>
      <c r="DZL76" s="195"/>
      <c r="DZM76" s="195"/>
      <c r="DZN76" s="195"/>
      <c r="DZO76" s="195"/>
      <c r="DZP76" s="195"/>
      <c r="DZQ76" s="195"/>
      <c r="DZR76" s="195"/>
      <c r="DZS76" s="195"/>
      <c r="DZT76" s="195"/>
      <c r="DZU76" s="195"/>
      <c r="DZV76" s="195"/>
      <c r="DZW76" s="195"/>
      <c r="DZX76" s="195"/>
      <c r="DZY76" s="195"/>
      <c r="DZZ76" s="195"/>
      <c r="EAA76" s="195"/>
      <c r="EAB76" s="195"/>
      <c r="EAC76" s="195"/>
      <c r="EAD76" s="195"/>
      <c r="EAE76" s="195"/>
      <c r="EAF76" s="195"/>
      <c r="EAG76" s="195"/>
      <c r="EAH76" s="195"/>
      <c r="EAI76" s="195"/>
      <c r="EAJ76" s="195"/>
      <c r="EAK76" s="195"/>
      <c r="EAL76" s="195"/>
      <c r="EAM76" s="195"/>
      <c r="EAN76" s="195"/>
      <c r="EAO76" s="195"/>
      <c r="EAP76" s="195"/>
      <c r="EAQ76" s="195"/>
      <c r="EAR76" s="195"/>
      <c r="EAS76" s="195"/>
      <c r="EAT76" s="195"/>
      <c r="EAU76" s="195"/>
      <c r="EAV76" s="195"/>
      <c r="EAW76" s="195"/>
      <c r="EAX76" s="195"/>
      <c r="EAY76" s="195"/>
      <c r="EAZ76" s="195"/>
      <c r="EBA76" s="195"/>
      <c r="EBB76" s="195"/>
      <c r="EBC76" s="195"/>
      <c r="EBD76" s="195"/>
      <c r="EBE76" s="195"/>
      <c r="EBF76" s="195"/>
      <c r="EBG76" s="195"/>
      <c r="EBH76" s="195"/>
      <c r="EBI76" s="195"/>
      <c r="EBJ76" s="195"/>
      <c r="EBK76" s="195"/>
      <c r="EBL76" s="195"/>
      <c r="EBM76" s="195"/>
      <c r="EBN76" s="195"/>
      <c r="EBO76" s="195"/>
      <c r="EBP76" s="195"/>
      <c r="EBQ76" s="195"/>
      <c r="EBR76" s="195"/>
      <c r="EBS76" s="195"/>
      <c r="EBT76" s="195"/>
      <c r="EBU76" s="195"/>
      <c r="EBV76" s="195"/>
      <c r="EBW76" s="195"/>
      <c r="EBX76" s="195"/>
      <c r="EBY76" s="195"/>
      <c r="EBZ76" s="195"/>
      <c r="ECA76" s="195"/>
      <c r="ECB76" s="195"/>
      <c r="ECC76" s="195"/>
      <c r="ECD76" s="195"/>
      <c r="ECE76" s="195"/>
      <c r="ECF76" s="195"/>
      <c r="ECG76" s="195"/>
      <c r="ECH76" s="195"/>
      <c r="ECI76" s="195"/>
      <c r="ECJ76" s="195"/>
      <c r="ECK76" s="195"/>
      <c r="ECL76" s="195"/>
      <c r="ECM76" s="195"/>
      <c r="ECN76" s="195"/>
      <c r="ECO76" s="195"/>
      <c r="ECP76" s="195"/>
      <c r="ECQ76" s="195"/>
      <c r="ECR76" s="195"/>
      <c r="ECS76" s="195"/>
      <c r="ECT76" s="195"/>
      <c r="ECU76" s="195"/>
      <c r="ECV76" s="195"/>
      <c r="ECW76" s="195"/>
      <c r="ECX76" s="195"/>
      <c r="ECY76" s="195"/>
      <c r="ECZ76" s="195"/>
      <c r="EDA76" s="195"/>
      <c r="EDB76" s="195"/>
      <c r="EDC76" s="195"/>
      <c r="EDD76" s="195"/>
      <c r="EDE76" s="195"/>
      <c r="EDF76" s="195"/>
      <c r="EDG76" s="195"/>
      <c r="EDH76" s="195"/>
      <c r="EDI76" s="195"/>
      <c r="EDJ76" s="195"/>
      <c r="EDK76" s="195"/>
      <c r="EDL76" s="195"/>
      <c r="EDM76" s="195"/>
      <c r="EDN76" s="195"/>
      <c r="EDO76" s="195"/>
      <c r="EDP76" s="195"/>
      <c r="EDQ76" s="195"/>
      <c r="EDR76" s="195"/>
      <c r="EDS76" s="195"/>
      <c r="EDT76" s="195"/>
      <c r="EDU76" s="195"/>
      <c r="EDV76" s="195"/>
      <c r="EDW76" s="195"/>
      <c r="EDX76" s="195"/>
      <c r="EDY76" s="195"/>
      <c r="EDZ76" s="195"/>
      <c r="EEA76" s="195"/>
      <c r="EEB76" s="195"/>
      <c r="EEC76" s="195"/>
      <c r="EED76" s="195"/>
      <c r="EEE76" s="195"/>
      <c r="EEF76" s="195"/>
      <c r="EEG76" s="195"/>
      <c r="EEH76" s="195"/>
      <c r="EEI76" s="195"/>
      <c r="EEJ76" s="195"/>
      <c r="EEK76" s="195"/>
      <c r="EEL76" s="195"/>
      <c r="EEM76" s="195"/>
      <c r="EEN76" s="195"/>
      <c r="EEO76" s="195"/>
      <c r="EEP76" s="195"/>
      <c r="EEQ76" s="195"/>
      <c r="EER76" s="195"/>
      <c r="EES76" s="195"/>
      <c r="EET76" s="195"/>
      <c r="EEU76" s="195"/>
      <c r="EEV76" s="195"/>
      <c r="EEW76" s="195"/>
      <c r="EEX76" s="195"/>
      <c r="EEY76" s="195"/>
      <c r="EEZ76" s="195"/>
      <c r="EFA76" s="195"/>
      <c r="EFB76" s="195"/>
      <c r="EFC76" s="195"/>
      <c r="EFD76" s="195"/>
      <c r="EFE76" s="195"/>
      <c r="EFF76" s="195"/>
      <c r="EFG76" s="195"/>
      <c r="EFH76" s="195"/>
      <c r="EFI76" s="195"/>
      <c r="EFJ76" s="195"/>
      <c r="EFK76" s="195"/>
      <c r="EFL76" s="195"/>
      <c r="EFM76" s="195"/>
      <c r="EFN76" s="195"/>
      <c r="EFO76" s="195"/>
      <c r="EFP76" s="195"/>
      <c r="EFQ76" s="195"/>
      <c r="EFR76" s="195"/>
      <c r="EFS76" s="195"/>
      <c r="EFT76" s="195"/>
      <c r="EFU76" s="195"/>
      <c r="EFV76" s="195"/>
      <c r="EFW76" s="195"/>
      <c r="EFX76" s="195"/>
      <c r="EFY76" s="195"/>
      <c r="EFZ76" s="195"/>
      <c r="EGA76" s="195"/>
      <c r="EGB76" s="195"/>
      <c r="EGC76" s="195"/>
      <c r="EGD76" s="195"/>
      <c r="EGE76" s="195"/>
      <c r="EGF76" s="195"/>
      <c r="EGG76" s="195"/>
      <c r="EGH76" s="195"/>
      <c r="EGI76" s="195"/>
      <c r="EGJ76" s="195"/>
      <c r="EGK76" s="195"/>
      <c r="EGL76" s="195"/>
      <c r="EGM76" s="195"/>
      <c r="EGN76" s="195"/>
      <c r="EGO76" s="195"/>
      <c r="EGP76" s="195"/>
      <c r="EGQ76" s="195"/>
      <c r="EGR76" s="195"/>
      <c r="EGS76" s="195"/>
      <c r="EGT76" s="195"/>
      <c r="EGU76" s="195"/>
      <c r="EGV76" s="195"/>
      <c r="EGW76" s="195"/>
      <c r="EGX76" s="195"/>
      <c r="EGY76" s="195"/>
      <c r="EGZ76" s="195"/>
      <c r="EHA76" s="195"/>
      <c r="EHB76" s="195"/>
      <c r="EHC76" s="195"/>
      <c r="EHD76" s="195"/>
      <c r="EHE76" s="195"/>
      <c r="EHF76" s="195"/>
      <c r="EHG76" s="195"/>
      <c r="EHH76" s="195"/>
      <c r="EHI76" s="195"/>
      <c r="EHJ76" s="195"/>
      <c r="EHK76" s="195"/>
      <c r="EHL76" s="195"/>
      <c r="EHM76" s="195"/>
      <c r="EHN76" s="195"/>
      <c r="EHO76" s="195"/>
      <c r="EHP76" s="195"/>
      <c r="EHQ76" s="195"/>
      <c r="EHR76" s="195"/>
      <c r="EHS76" s="195"/>
      <c r="EHT76" s="195"/>
      <c r="EHU76" s="195"/>
      <c r="EHV76" s="195"/>
      <c r="EHW76" s="195"/>
      <c r="EHX76" s="195"/>
      <c r="EHY76" s="195"/>
      <c r="EHZ76" s="195"/>
      <c r="EIA76" s="195"/>
      <c r="EIB76" s="195"/>
      <c r="EIC76" s="195"/>
      <c r="EID76" s="195"/>
      <c r="EIE76" s="195"/>
      <c r="EIF76" s="195"/>
      <c r="EIG76" s="195"/>
      <c r="EIH76" s="195"/>
      <c r="EII76" s="195"/>
      <c r="EIJ76" s="195"/>
      <c r="EIK76" s="195"/>
      <c r="EIL76" s="195"/>
      <c r="EIM76" s="195"/>
      <c r="EIN76" s="195"/>
      <c r="EIO76" s="195"/>
      <c r="EIP76" s="195"/>
      <c r="EIQ76" s="195"/>
      <c r="EIR76" s="195"/>
      <c r="EIS76" s="195"/>
      <c r="EIT76" s="195"/>
      <c r="EIU76" s="195"/>
      <c r="EIV76" s="195"/>
      <c r="EIW76" s="195"/>
      <c r="EIX76" s="195"/>
      <c r="EIY76" s="195"/>
      <c r="EIZ76" s="195"/>
      <c r="EJA76" s="195"/>
      <c r="EJB76" s="195"/>
      <c r="EJC76" s="195"/>
      <c r="EJD76" s="195"/>
      <c r="EJE76" s="195"/>
      <c r="EJF76" s="195"/>
      <c r="EJG76" s="195"/>
      <c r="EJH76" s="195"/>
      <c r="EJI76" s="195"/>
      <c r="EJJ76" s="195"/>
      <c r="EJK76" s="195"/>
      <c r="EJL76" s="195"/>
      <c r="EJM76" s="195"/>
      <c r="EJN76" s="195"/>
      <c r="EJO76" s="195"/>
      <c r="EJP76" s="195"/>
      <c r="EJQ76" s="195"/>
      <c r="EJR76" s="195"/>
      <c r="EJS76" s="195"/>
      <c r="EJT76" s="195"/>
      <c r="EJU76" s="195"/>
      <c r="EJV76" s="195"/>
      <c r="EJW76" s="195"/>
      <c r="EJX76" s="195"/>
      <c r="EJY76" s="195"/>
      <c r="EJZ76" s="195"/>
      <c r="EKA76" s="195"/>
      <c r="EKB76" s="195"/>
      <c r="EKC76" s="195"/>
      <c r="EKD76" s="195"/>
      <c r="EKE76" s="195"/>
      <c r="EKF76" s="195"/>
      <c r="EKG76" s="195"/>
      <c r="EKH76" s="195"/>
      <c r="EKI76" s="195"/>
      <c r="EKJ76" s="195"/>
      <c r="EKK76" s="195"/>
      <c r="EKL76" s="195"/>
      <c r="EKM76" s="195"/>
      <c r="EKN76" s="195"/>
      <c r="EKO76" s="195"/>
      <c r="EKP76" s="195"/>
      <c r="EKQ76" s="195"/>
      <c r="EKR76" s="195"/>
      <c r="EKS76" s="195"/>
      <c r="EKT76" s="195"/>
      <c r="EKU76" s="195"/>
      <c r="EKV76" s="195"/>
      <c r="EKW76" s="195"/>
      <c r="EKX76" s="195"/>
      <c r="EKY76" s="195"/>
      <c r="EKZ76" s="195"/>
      <c r="ELA76" s="195"/>
      <c r="ELB76" s="195"/>
      <c r="ELC76" s="195"/>
      <c r="ELD76" s="195"/>
      <c r="ELE76" s="195"/>
      <c r="ELF76" s="195"/>
      <c r="ELG76" s="195"/>
      <c r="ELH76" s="195"/>
      <c r="ELI76" s="195"/>
      <c r="ELJ76" s="195"/>
      <c r="ELK76" s="195"/>
      <c r="ELL76" s="195"/>
      <c r="ELM76" s="195"/>
      <c r="ELN76" s="195"/>
      <c r="ELO76" s="195"/>
      <c r="ELP76" s="195"/>
      <c r="ELQ76" s="195"/>
      <c r="ELR76" s="195"/>
      <c r="ELS76" s="195"/>
      <c r="ELT76" s="195"/>
      <c r="ELU76" s="195"/>
      <c r="ELV76" s="195"/>
      <c r="ELW76" s="195"/>
      <c r="ELX76" s="195"/>
      <c r="ELY76" s="195"/>
      <c r="ELZ76" s="195"/>
      <c r="EMA76" s="195"/>
      <c r="EMB76" s="195"/>
      <c r="EMC76" s="195"/>
      <c r="EMD76" s="195"/>
      <c r="EME76" s="195"/>
      <c r="EMF76" s="195"/>
      <c r="EMG76" s="195"/>
      <c r="EMH76" s="195"/>
      <c r="EMI76" s="195"/>
      <c r="EMJ76" s="195"/>
      <c r="EMK76" s="195"/>
      <c r="EML76" s="195"/>
      <c r="EMM76" s="195"/>
      <c r="EMN76" s="195"/>
      <c r="EMO76" s="195"/>
      <c r="EMP76" s="195"/>
      <c r="EMQ76" s="195"/>
      <c r="EMR76" s="195"/>
      <c r="EMS76" s="195"/>
      <c r="EMT76" s="195"/>
      <c r="EMU76" s="195"/>
      <c r="EMV76" s="195"/>
      <c r="EMW76" s="195"/>
      <c r="EMX76" s="195"/>
      <c r="EMY76" s="195"/>
      <c r="EMZ76" s="195"/>
      <c r="ENA76" s="195"/>
      <c r="ENB76" s="195"/>
      <c r="ENC76" s="195"/>
      <c r="END76" s="195"/>
      <c r="ENE76" s="195"/>
      <c r="ENF76" s="195"/>
      <c r="ENG76" s="195"/>
      <c r="ENH76" s="195"/>
      <c r="ENI76" s="195"/>
      <c r="ENJ76" s="195"/>
      <c r="ENK76" s="195"/>
      <c r="ENL76" s="195"/>
      <c r="ENM76" s="195"/>
      <c r="ENN76" s="195"/>
      <c r="ENO76" s="195"/>
      <c r="ENP76" s="195"/>
      <c r="ENQ76" s="195"/>
      <c r="ENR76" s="195"/>
      <c r="ENS76" s="195"/>
      <c r="ENT76" s="195"/>
      <c r="ENU76" s="195"/>
      <c r="ENV76" s="195"/>
      <c r="ENW76" s="195"/>
      <c r="ENX76" s="195"/>
      <c r="ENY76" s="195"/>
      <c r="ENZ76" s="195"/>
      <c r="EOA76" s="195"/>
      <c r="EOB76" s="195"/>
      <c r="EOC76" s="195"/>
      <c r="EOD76" s="195"/>
      <c r="EOE76" s="195"/>
      <c r="EOF76" s="195"/>
      <c r="EOG76" s="195"/>
      <c r="EOH76" s="195"/>
      <c r="EOI76" s="195"/>
      <c r="EOJ76" s="195"/>
      <c r="EOK76" s="195"/>
      <c r="EOL76" s="195"/>
      <c r="EOM76" s="195"/>
      <c r="EON76" s="195"/>
      <c r="EOO76" s="195"/>
      <c r="EOP76" s="195"/>
      <c r="EOQ76" s="195"/>
      <c r="EOR76" s="195"/>
      <c r="EOS76" s="195"/>
      <c r="EOT76" s="195"/>
      <c r="EOU76" s="195"/>
      <c r="EOV76" s="195"/>
      <c r="EOW76" s="195"/>
      <c r="EOX76" s="195"/>
      <c r="EOY76" s="195"/>
      <c r="EOZ76" s="195"/>
      <c r="EPA76" s="195"/>
      <c r="EPB76" s="195"/>
      <c r="EPC76" s="195"/>
      <c r="EPD76" s="195"/>
      <c r="EPE76" s="195"/>
      <c r="EPF76" s="195"/>
      <c r="EPG76" s="195"/>
      <c r="EPH76" s="195"/>
      <c r="EPI76" s="195"/>
      <c r="EPJ76" s="195"/>
      <c r="EPK76" s="195"/>
      <c r="EPL76" s="195"/>
      <c r="EPM76" s="195"/>
      <c r="EPN76" s="195"/>
      <c r="EPO76" s="195"/>
      <c r="EPP76" s="195"/>
      <c r="EPQ76" s="195"/>
      <c r="EPR76" s="195"/>
      <c r="EPS76" s="195"/>
      <c r="EPT76" s="195"/>
      <c r="EPU76" s="195"/>
      <c r="EPV76" s="195"/>
      <c r="EPW76" s="195"/>
      <c r="EPX76" s="195"/>
      <c r="EPY76" s="195"/>
      <c r="EPZ76" s="195"/>
      <c r="EQA76" s="195"/>
      <c r="EQB76" s="195"/>
      <c r="EQC76" s="195"/>
      <c r="EQD76" s="195"/>
      <c r="EQE76" s="195"/>
      <c r="EQF76" s="195"/>
      <c r="EQG76" s="195"/>
      <c r="EQH76" s="195"/>
      <c r="EQI76" s="195"/>
      <c r="EQJ76" s="195"/>
      <c r="EQK76" s="195"/>
      <c r="EQL76" s="195"/>
      <c r="EQM76" s="195"/>
      <c r="EQN76" s="195"/>
      <c r="EQO76" s="195"/>
      <c r="EQP76" s="195"/>
      <c r="EQQ76" s="195"/>
      <c r="EQR76" s="195"/>
      <c r="EQS76" s="195"/>
      <c r="EQT76" s="195"/>
      <c r="EQU76" s="195"/>
      <c r="EQV76" s="195"/>
      <c r="EQW76" s="195"/>
      <c r="EQX76" s="195"/>
      <c r="EQY76" s="195"/>
      <c r="EQZ76" s="195"/>
      <c r="ERA76" s="195"/>
      <c r="ERB76" s="195"/>
      <c r="ERC76" s="195"/>
      <c r="ERD76" s="195"/>
      <c r="ERE76" s="195"/>
      <c r="ERF76" s="195"/>
      <c r="ERG76" s="195"/>
      <c r="ERH76" s="195"/>
      <c r="ERI76" s="195"/>
      <c r="ERJ76" s="195"/>
      <c r="ERK76" s="195"/>
      <c r="ERL76" s="195"/>
      <c r="ERM76" s="195"/>
      <c r="ERN76" s="195"/>
      <c r="ERO76" s="195"/>
      <c r="ERP76" s="195"/>
      <c r="ERQ76" s="195"/>
      <c r="ERR76" s="195"/>
      <c r="ERS76" s="195"/>
      <c r="ERT76" s="195"/>
      <c r="ERU76" s="195"/>
      <c r="ERV76" s="195"/>
      <c r="ERW76" s="195"/>
      <c r="ERX76" s="195"/>
      <c r="ERY76" s="195"/>
      <c r="ERZ76" s="195"/>
      <c r="ESA76" s="195"/>
      <c r="ESB76" s="195"/>
      <c r="ESC76" s="195"/>
      <c r="ESD76" s="195"/>
      <c r="ESE76" s="195"/>
      <c r="ESF76" s="195"/>
      <c r="ESG76" s="195"/>
      <c r="ESH76" s="195"/>
      <c r="ESI76" s="195"/>
      <c r="ESJ76" s="195"/>
      <c r="ESK76" s="195"/>
      <c r="ESL76" s="195"/>
      <c r="ESM76" s="195"/>
      <c r="ESN76" s="195"/>
      <c r="ESO76" s="195"/>
      <c r="ESP76" s="195"/>
      <c r="ESQ76" s="195"/>
      <c r="ESR76" s="195"/>
      <c r="ESS76" s="195"/>
      <c r="EST76" s="195"/>
      <c r="ESU76" s="195"/>
      <c r="ESV76" s="195"/>
      <c r="ESW76" s="195"/>
      <c r="ESX76" s="195"/>
      <c r="ESY76" s="195"/>
      <c r="ESZ76" s="195"/>
      <c r="ETA76" s="195"/>
      <c r="ETB76" s="195"/>
      <c r="ETC76" s="195"/>
      <c r="ETD76" s="195"/>
      <c r="ETE76" s="195"/>
      <c r="ETF76" s="195"/>
      <c r="ETG76" s="195"/>
      <c r="ETH76" s="195"/>
      <c r="ETI76" s="195"/>
      <c r="ETJ76" s="195"/>
      <c r="ETK76" s="195"/>
      <c r="ETL76" s="195"/>
      <c r="ETM76" s="195"/>
      <c r="ETN76" s="195"/>
      <c r="ETO76" s="195"/>
      <c r="ETP76" s="195"/>
      <c r="ETQ76" s="195"/>
      <c r="ETR76" s="195"/>
      <c r="ETS76" s="195"/>
      <c r="ETT76" s="195"/>
      <c r="ETU76" s="195"/>
      <c r="ETV76" s="195"/>
      <c r="ETW76" s="195"/>
      <c r="ETX76" s="195"/>
      <c r="ETY76" s="195"/>
      <c r="ETZ76" s="195"/>
      <c r="EUA76" s="195"/>
      <c r="EUB76" s="195"/>
      <c r="EUC76" s="195"/>
      <c r="EUD76" s="195"/>
      <c r="EUE76" s="195"/>
      <c r="EUF76" s="195"/>
      <c r="EUG76" s="195"/>
      <c r="EUH76" s="195"/>
      <c r="EUI76" s="195"/>
      <c r="EUJ76" s="195"/>
      <c r="EUK76" s="195"/>
      <c r="EUL76" s="195"/>
      <c r="EUM76" s="195"/>
      <c r="EUN76" s="195"/>
      <c r="EUO76" s="195"/>
      <c r="EUP76" s="195"/>
      <c r="EUQ76" s="195"/>
      <c r="EUR76" s="195"/>
      <c r="EUS76" s="195"/>
      <c r="EUT76" s="195"/>
      <c r="EUU76" s="195"/>
      <c r="EUV76" s="195"/>
      <c r="EUW76" s="195"/>
      <c r="EUX76" s="195"/>
      <c r="EUY76" s="195"/>
      <c r="EUZ76" s="195"/>
      <c r="EVA76" s="195"/>
      <c r="EVB76" s="195"/>
      <c r="EVC76" s="195"/>
      <c r="EVD76" s="195"/>
      <c r="EVE76" s="195"/>
      <c r="EVF76" s="195"/>
      <c r="EVG76" s="195"/>
      <c r="EVH76" s="195"/>
      <c r="EVI76" s="195"/>
      <c r="EVJ76" s="195"/>
      <c r="EVK76" s="195"/>
      <c r="EVL76" s="195"/>
      <c r="EVM76" s="195"/>
      <c r="EVN76" s="195"/>
      <c r="EVO76" s="195"/>
      <c r="EVP76" s="195"/>
      <c r="EVQ76" s="195"/>
      <c r="EVR76" s="195"/>
      <c r="EVS76" s="195"/>
      <c r="EVT76" s="195"/>
      <c r="EVU76" s="195"/>
      <c r="EVV76" s="195"/>
      <c r="EVW76" s="195"/>
      <c r="EVX76" s="195"/>
      <c r="EVY76" s="195"/>
      <c r="EVZ76" s="195"/>
      <c r="EWA76" s="195"/>
      <c r="EWB76" s="195"/>
      <c r="EWC76" s="195"/>
      <c r="EWD76" s="195"/>
      <c r="EWE76" s="195"/>
      <c r="EWF76" s="195"/>
      <c r="EWG76" s="195"/>
      <c r="EWH76" s="195"/>
      <c r="EWI76" s="195"/>
      <c r="EWJ76" s="195"/>
      <c r="EWK76" s="195"/>
      <c r="EWL76" s="195"/>
      <c r="EWM76" s="195"/>
      <c r="EWN76" s="195"/>
      <c r="EWO76" s="195"/>
      <c r="EWP76" s="195"/>
      <c r="EWQ76" s="195"/>
      <c r="EWR76" s="195"/>
      <c r="EWS76" s="195"/>
      <c r="EWT76" s="195"/>
      <c r="EWU76" s="195"/>
      <c r="EWV76" s="195"/>
      <c r="EWW76" s="195"/>
      <c r="EWX76" s="195"/>
      <c r="EWY76" s="195"/>
      <c r="EWZ76" s="195"/>
      <c r="EXA76" s="195"/>
      <c r="EXB76" s="195"/>
      <c r="EXC76" s="195"/>
      <c r="EXD76" s="195"/>
      <c r="EXE76" s="195"/>
      <c r="EXF76" s="195"/>
      <c r="EXG76" s="195"/>
      <c r="EXH76" s="195"/>
      <c r="EXI76" s="195"/>
      <c r="EXJ76" s="195"/>
      <c r="EXK76" s="195"/>
      <c r="EXL76" s="195"/>
      <c r="EXM76" s="195"/>
      <c r="EXN76" s="195"/>
      <c r="EXO76" s="195"/>
      <c r="EXP76" s="195"/>
      <c r="EXQ76" s="195"/>
      <c r="EXR76" s="195"/>
      <c r="EXS76" s="195"/>
      <c r="EXT76" s="195"/>
      <c r="EXU76" s="195"/>
      <c r="EXV76" s="195"/>
      <c r="EXW76" s="195"/>
      <c r="EXX76" s="195"/>
      <c r="EXY76" s="195"/>
      <c r="EXZ76" s="195"/>
      <c r="EYA76" s="195"/>
      <c r="EYB76" s="195"/>
      <c r="EYC76" s="195"/>
      <c r="EYD76" s="195"/>
      <c r="EYE76" s="195"/>
      <c r="EYF76" s="195"/>
      <c r="EYG76" s="195"/>
      <c r="EYH76" s="195"/>
      <c r="EYI76" s="195"/>
      <c r="EYJ76" s="195"/>
      <c r="EYK76" s="195"/>
      <c r="EYL76" s="195"/>
      <c r="EYM76" s="195"/>
      <c r="EYN76" s="195"/>
      <c r="EYO76" s="195"/>
      <c r="EYP76" s="195"/>
      <c r="EYQ76" s="195"/>
      <c r="EYR76" s="195"/>
      <c r="EYS76" s="195"/>
      <c r="EYT76" s="195"/>
      <c r="EYU76" s="195"/>
      <c r="EYV76" s="195"/>
      <c r="EYW76" s="195"/>
      <c r="EYX76" s="195"/>
      <c r="EYY76" s="195"/>
      <c r="EYZ76" s="195"/>
      <c r="EZA76" s="195"/>
      <c r="EZB76" s="195"/>
      <c r="EZC76" s="195"/>
      <c r="EZD76" s="195"/>
      <c r="EZE76" s="195"/>
      <c r="EZF76" s="195"/>
      <c r="EZG76" s="195"/>
      <c r="EZH76" s="195"/>
      <c r="EZI76" s="195"/>
      <c r="EZJ76" s="195"/>
      <c r="EZK76" s="195"/>
      <c r="EZL76" s="195"/>
      <c r="EZM76" s="195"/>
      <c r="EZN76" s="195"/>
      <c r="EZO76" s="195"/>
      <c r="EZP76" s="195"/>
      <c r="EZQ76" s="195"/>
      <c r="EZR76" s="195"/>
      <c r="EZS76" s="195"/>
      <c r="EZT76" s="195"/>
      <c r="EZU76" s="195"/>
      <c r="EZV76" s="195"/>
      <c r="EZW76" s="195"/>
      <c r="EZX76" s="195"/>
      <c r="EZY76" s="195"/>
      <c r="EZZ76" s="195"/>
      <c r="FAA76" s="195"/>
      <c r="FAB76" s="195"/>
      <c r="FAC76" s="195"/>
      <c r="FAD76" s="195"/>
      <c r="FAE76" s="195"/>
      <c r="FAF76" s="195"/>
      <c r="FAG76" s="195"/>
      <c r="FAH76" s="195"/>
      <c r="FAI76" s="195"/>
      <c r="FAJ76" s="195"/>
      <c r="FAK76" s="195"/>
      <c r="FAL76" s="195"/>
      <c r="FAM76" s="195"/>
      <c r="FAN76" s="195"/>
      <c r="FAO76" s="195"/>
      <c r="FAP76" s="195"/>
      <c r="FAQ76" s="195"/>
      <c r="FAR76" s="195"/>
      <c r="FAS76" s="195"/>
      <c r="FAT76" s="195"/>
      <c r="FAU76" s="195"/>
      <c r="FAV76" s="195"/>
      <c r="FAW76" s="195"/>
      <c r="FAX76" s="195"/>
      <c r="FAY76" s="195"/>
      <c r="FAZ76" s="195"/>
      <c r="FBA76" s="195"/>
      <c r="FBB76" s="195"/>
      <c r="FBC76" s="195"/>
      <c r="FBD76" s="195"/>
      <c r="FBE76" s="195"/>
      <c r="FBF76" s="195"/>
      <c r="FBG76" s="195"/>
      <c r="FBH76" s="195"/>
      <c r="FBI76" s="195"/>
      <c r="FBJ76" s="195"/>
      <c r="FBK76" s="195"/>
      <c r="FBL76" s="195"/>
      <c r="FBM76" s="195"/>
      <c r="FBN76" s="195"/>
      <c r="FBO76" s="195"/>
      <c r="FBP76" s="195"/>
      <c r="FBQ76" s="195"/>
      <c r="FBR76" s="195"/>
      <c r="FBS76" s="195"/>
      <c r="FBT76" s="195"/>
      <c r="FBU76" s="195"/>
      <c r="FBV76" s="195"/>
      <c r="FBW76" s="195"/>
      <c r="FBX76" s="195"/>
      <c r="FBY76" s="195"/>
      <c r="FBZ76" s="195"/>
      <c r="FCA76" s="195"/>
      <c r="FCB76" s="195"/>
      <c r="FCC76" s="195"/>
      <c r="FCD76" s="195"/>
      <c r="FCE76" s="195"/>
      <c r="FCF76" s="195"/>
      <c r="FCG76" s="195"/>
      <c r="FCH76" s="195"/>
      <c r="FCI76" s="195"/>
      <c r="FCJ76" s="195"/>
      <c r="FCK76" s="195"/>
      <c r="FCL76" s="195"/>
      <c r="FCM76" s="195"/>
      <c r="FCN76" s="195"/>
      <c r="FCO76" s="195"/>
      <c r="FCP76" s="195"/>
      <c r="FCQ76" s="195"/>
      <c r="FCR76" s="195"/>
      <c r="FCS76" s="195"/>
      <c r="FCT76" s="195"/>
      <c r="FCU76" s="195"/>
      <c r="FCV76" s="195"/>
      <c r="FCW76" s="195"/>
      <c r="FCX76" s="195"/>
      <c r="FCY76" s="195"/>
      <c r="FCZ76" s="195"/>
      <c r="FDA76" s="195"/>
      <c r="FDB76" s="195"/>
      <c r="FDC76" s="195"/>
      <c r="FDD76" s="195"/>
      <c r="FDE76" s="195"/>
      <c r="FDF76" s="195"/>
      <c r="FDG76" s="195"/>
      <c r="FDH76" s="195"/>
      <c r="FDI76" s="195"/>
      <c r="FDJ76" s="195"/>
      <c r="FDK76" s="195"/>
      <c r="FDL76" s="195"/>
      <c r="FDM76" s="195"/>
      <c r="FDN76" s="195"/>
      <c r="FDO76" s="195"/>
      <c r="FDP76" s="195"/>
      <c r="FDQ76" s="195"/>
      <c r="FDR76" s="195"/>
      <c r="FDS76" s="195"/>
      <c r="FDT76" s="195"/>
      <c r="FDU76" s="195"/>
      <c r="FDV76" s="195"/>
      <c r="FDW76" s="195"/>
      <c r="FDX76" s="195"/>
      <c r="FDY76" s="195"/>
      <c r="FDZ76" s="195"/>
      <c r="FEA76" s="195"/>
      <c r="FEB76" s="195"/>
      <c r="FEC76" s="195"/>
      <c r="FED76" s="195"/>
      <c r="FEE76" s="195"/>
      <c r="FEF76" s="195"/>
      <c r="FEG76" s="195"/>
      <c r="FEH76" s="195"/>
      <c r="FEI76" s="195"/>
      <c r="FEJ76" s="195"/>
      <c r="FEK76" s="195"/>
      <c r="FEL76" s="195"/>
      <c r="FEM76" s="195"/>
      <c r="FEN76" s="195"/>
      <c r="FEO76" s="195"/>
      <c r="FEP76" s="195"/>
      <c r="FEQ76" s="195"/>
      <c r="FER76" s="195"/>
      <c r="FES76" s="195"/>
      <c r="FET76" s="195"/>
      <c r="FEU76" s="195"/>
      <c r="FEV76" s="195"/>
      <c r="FEW76" s="195"/>
      <c r="FEX76" s="195"/>
      <c r="FEY76" s="195"/>
      <c r="FEZ76" s="195"/>
      <c r="FFA76" s="195"/>
      <c r="FFB76" s="195"/>
      <c r="FFC76" s="195"/>
      <c r="FFD76" s="195"/>
      <c r="FFE76" s="195"/>
      <c r="FFF76" s="195"/>
      <c r="FFG76" s="195"/>
      <c r="FFH76" s="195"/>
      <c r="FFI76" s="195"/>
      <c r="FFJ76" s="195"/>
      <c r="FFK76" s="195"/>
      <c r="FFL76" s="195"/>
      <c r="FFM76" s="195"/>
      <c r="FFN76" s="195"/>
      <c r="FFO76" s="195"/>
      <c r="FFP76" s="195"/>
      <c r="FFQ76" s="195"/>
      <c r="FFR76" s="195"/>
      <c r="FFS76" s="195"/>
      <c r="FFT76" s="195"/>
      <c r="FFU76" s="195"/>
      <c r="FFV76" s="195"/>
      <c r="FFW76" s="195"/>
      <c r="FFX76" s="195"/>
      <c r="FFY76" s="195"/>
      <c r="FFZ76" s="195"/>
      <c r="FGA76" s="195"/>
      <c r="FGB76" s="195"/>
      <c r="FGC76" s="195"/>
      <c r="FGD76" s="195"/>
      <c r="FGE76" s="195"/>
      <c r="FGF76" s="195"/>
      <c r="FGG76" s="195"/>
      <c r="FGH76" s="195"/>
      <c r="FGI76" s="195"/>
      <c r="FGJ76" s="195"/>
      <c r="FGK76" s="195"/>
      <c r="FGL76" s="195"/>
      <c r="FGM76" s="195"/>
      <c r="FGN76" s="195"/>
      <c r="FGO76" s="195"/>
      <c r="FGP76" s="195"/>
      <c r="FGQ76" s="195"/>
      <c r="FGR76" s="195"/>
      <c r="FGS76" s="195"/>
      <c r="FGT76" s="195"/>
      <c r="FGU76" s="195"/>
      <c r="FGV76" s="195"/>
      <c r="FGW76" s="195"/>
      <c r="FGX76" s="195"/>
      <c r="FGY76" s="195"/>
      <c r="FGZ76" s="195"/>
      <c r="FHA76" s="195"/>
      <c r="FHB76" s="195"/>
      <c r="FHC76" s="195"/>
      <c r="FHD76" s="195"/>
      <c r="FHE76" s="195"/>
      <c r="FHF76" s="195"/>
      <c r="FHG76" s="195"/>
      <c r="FHH76" s="195"/>
      <c r="FHI76" s="195"/>
      <c r="FHJ76" s="195"/>
      <c r="FHK76" s="195"/>
      <c r="FHL76" s="195"/>
      <c r="FHM76" s="195"/>
      <c r="FHN76" s="195"/>
      <c r="FHO76" s="195"/>
      <c r="FHP76" s="195"/>
      <c r="FHQ76" s="195"/>
      <c r="FHR76" s="195"/>
      <c r="FHS76" s="195"/>
      <c r="FHT76" s="195"/>
      <c r="FHU76" s="195"/>
      <c r="FHV76" s="195"/>
      <c r="FHW76" s="195"/>
      <c r="FHX76" s="195"/>
      <c r="FHY76" s="195"/>
      <c r="FHZ76" s="195"/>
      <c r="FIA76" s="195"/>
      <c r="FIB76" s="195"/>
      <c r="FIC76" s="195"/>
      <c r="FID76" s="195"/>
      <c r="FIE76" s="195"/>
      <c r="FIF76" s="195"/>
      <c r="FIG76" s="195"/>
      <c r="FIH76" s="195"/>
      <c r="FII76" s="195"/>
      <c r="FIJ76" s="195"/>
      <c r="FIK76" s="195"/>
      <c r="FIL76" s="195"/>
      <c r="FIM76" s="195"/>
      <c r="FIN76" s="195"/>
      <c r="FIO76" s="195"/>
      <c r="FIP76" s="195"/>
      <c r="FIQ76" s="195"/>
      <c r="FIR76" s="195"/>
      <c r="FIS76" s="195"/>
      <c r="FIT76" s="195"/>
      <c r="FIU76" s="195"/>
      <c r="FIV76" s="195"/>
      <c r="FIW76" s="195"/>
      <c r="FIX76" s="195"/>
      <c r="FIY76" s="195"/>
      <c r="FIZ76" s="195"/>
      <c r="FJA76" s="195"/>
      <c r="FJB76" s="195"/>
      <c r="FJC76" s="195"/>
      <c r="FJD76" s="195"/>
      <c r="FJE76" s="195"/>
      <c r="FJF76" s="195"/>
      <c r="FJG76" s="195"/>
      <c r="FJH76" s="195"/>
      <c r="FJI76" s="195"/>
      <c r="FJJ76" s="195"/>
      <c r="FJK76" s="195"/>
      <c r="FJL76" s="195"/>
      <c r="FJM76" s="195"/>
      <c r="FJN76" s="195"/>
      <c r="FJO76" s="195"/>
      <c r="FJP76" s="195"/>
      <c r="FJQ76" s="195"/>
      <c r="FJR76" s="195"/>
      <c r="FJS76" s="195"/>
      <c r="FJT76" s="195"/>
      <c r="FJU76" s="195"/>
      <c r="FJV76" s="195"/>
      <c r="FJW76" s="195"/>
      <c r="FJX76" s="195"/>
      <c r="FJY76" s="195"/>
      <c r="FJZ76" s="195"/>
      <c r="FKA76" s="195"/>
      <c r="FKB76" s="195"/>
      <c r="FKC76" s="195"/>
      <c r="FKD76" s="195"/>
      <c r="FKE76" s="195"/>
      <c r="FKF76" s="195"/>
      <c r="FKG76" s="195"/>
      <c r="FKH76" s="195"/>
      <c r="FKI76" s="195"/>
      <c r="FKJ76" s="195"/>
      <c r="FKK76" s="195"/>
      <c r="FKL76" s="195"/>
      <c r="FKM76" s="195"/>
      <c r="FKN76" s="195"/>
      <c r="FKO76" s="195"/>
      <c r="FKP76" s="195"/>
      <c r="FKQ76" s="195"/>
      <c r="FKR76" s="195"/>
      <c r="FKS76" s="195"/>
      <c r="FKT76" s="195"/>
      <c r="FKU76" s="195"/>
      <c r="FKV76" s="195"/>
      <c r="FKW76" s="195"/>
      <c r="FKX76" s="195"/>
      <c r="FKY76" s="195"/>
      <c r="FKZ76" s="195"/>
      <c r="FLA76" s="195"/>
      <c r="FLB76" s="195"/>
      <c r="FLC76" s="195"/>
      <c r="FLD76" s="195"/>
      <c r="FLE76" s="195"/>
      <c r="FLF76" s="195"/>
      <c r="FLG76" s="195"/>
      <c r="FLH76" s="195"/>
      <c r="FLI76" s="195"/>
      <c r="FLJ76" s="195"/>
      <c r="FLK76" s="195"/>
      <c r="FLL76" s="195"/>
      <c r="FLM76" s="195"/>
      <c r="FLN76" s="195"/>
      <c r="FLO76" s="195"/>
      <c r="FLP76" s="195"/>
      <c r="FLQ76" s="195"/>
      <c r="FLR76" s="195"/>
      <c r="FLS76" s="195"/>
      <c r="FLT76" s="195"/>
      <c r="FLU76" s="195"/>
      <c r="FLV76" s="195"/>
      <c r="FLW76" s="195"/>
      <c r="FLX76" s="195"/>
      <c r="FLY76" s="195"/>
      <c r="FLZ76" s="195"/>
      <c r="FMA76" s="195"/>
      <c r="FMB76" s="195"/>
      <c r="FMC76" s="195"/>
      <c r="FMD76" s="195"/>
      <c r="FME76" s="195"/>
      <c r="FMF76" s="195"/>
      <c r="FMG76" s="195"/>
      <c r="FMH76" s="195"/>
      <c r="FMI76" s="195"/>
      <c r="FMJ76" s="195"/>
      <c r="FMK76" s="195"/>
      <c r="FML76" s="195"/>
      <c r="FMM76" s="195"/>
      <c r="FMN76" s="195"/>
      <c r="FMO76" s="195"/>
      <c r="FMP76" s="195"/>
      <c r="FMQ76" s="195"/>
      <c r="FMR76" s="195"/>
      <c r="FMS76" s="195"/>
      <c r="FMT76" s="195"/>
      <c r="FMU76" s="195"/>
      <c r="FMV76" s="195"/>
      <c r="FMW76" s="195"/>
      <c r="FMX76" s="195"/>
      <c r="FMY76" s="195"/>
      <c r="FMZ76" s="195"/>
      <c r="FNA76" s="195"/>
      <c r="FNB76" s="195"/>
      <c r="FNC76" s="195"/>
      <c r="FND76" s="195"/>
      <c r="FNE76" s="195"/>
      <c r="FNF76" s="195"/>
      <c r="FNG76" s="195"/>
      <c r="FNH76" s="195"/>
      <c r="FNI76" s="195"/>
      <c r="FNJ76" s="195"/>
      <c r="FNK76" s="195"/>
      <c r="FNL76" s="195"/>
      <c r="FNM76" s="195"/>
      <c r="FNN76" s="195"/>
      <c r="FNO76" s="195"/>
      <c r="FNP76" s="195"/>
      <c r="FNQ76" s="195"/>
      <c r="FNR76" s="195"/>
      <c r="FNS76" s="195"/>
      <c r="FNT76" s="195"/>
      <c r="FNU76" s="195"/>
      <c r="FNV76" s="195"/>
      <c r="FNW76" s="195"/>
      <c r="FNX76" s="195"/>
      <c r="FNY76" s="195"/>
      <c r="FNZ76" s="195"/>
      <c r="FOA76" s="195"/>
      <c r="FOB76" s="195"/>
      <c r="FOC76" s="195"/>
      <c r="FOD76" s="195"/>
      <c r="FOE76" s="195"/>
      <c r="FOF76" s="195"/>
      <c r="FOG76" s="195"/>
      <c r="FOH76" s="195"/>
      <c r="FOI76" s="195"/>
      <c r="FOJ76" s="195"/>
      <c r="FOK76" s="195"/>
      <c r="FOL76" s="195"/>
      <c r="FOM76" s="195"/>
      <c r="FON76" s="195"/>
      <c r="FOO76" s="195"/>
      <c r="FOP76" s="195"/>
      <c r="FOQ76" s="195"/>
      <c r="FOR76" s="195"/>
      <c r="FOS76" s="195"/>
      <c r="FOT76" s="195"/>
      <c r="FOU76" s="195"/>
      <c r="FOV76" s="195"/>
      <c r="FOW76" s="195"/>
      <c r="FOX76" s="195"/>
      <c r="FOY76" s="195"/>
      <c r="FOZ76" s="195"/>
      <c r="FPA76" s="195"/>
      <c r="FPB76" s="195"/>
      <c r="FPC76" s="195"/>
      <c r="FPD76" s="195"/>
      <c r="FPE76" s="195"/>
      <c r="FPF76" s="195"/>
      <c r="FPG76" s="195"/>
      <c r="FPH76" s="195"/>
      <c r="FPI76" s="195"/>
      <c r="FPJ76" s="195"/>
      <c r="FPK76" s="195"/>
      <c r="FPL76" s="195"/>
      <c r="FPM76" s="195"/>
      <c r="FPN76" s="195"/>
      <c r="FPO76" s="195"/>
      <c r="FPP76" s="195"/>
      <c r="FPQ76" s="195"/>
      <c r="FPR76" s="195"/>
      <c r="FPS76" s="195"/>
      <c r="FPT76" s="195"/>
      <c r="FPU76" s="195"/>
      <c r="FPV76" s="195"/>
      <c r="FPW76" s="195"/>
      <c r="FPX76" s="195"/>
      <c r="FPY76" s="195"/>
      <c r="FPZ76" s="195"/>
      <c r="FQA76" s="195"/>
      <c r="FQB76" s="195"/>
      <c r="FQC76" s="195"/>
      <c r="FQD76" s="195"/>
      <c r="FQE76" s="195"/>
      <c r="FQF76" s="195"/>
      <c r="FQG76" s="195"/>
      <c r="FQH76" s="195"/>
      <c r="FQI76" s="195"/>
      <c r="FQJ76" s="195"/>
      <c r="FQK76" s="195"/>
      <c r="FQL76" s="195"/>
      <c r="FQM76" s="195"/>
      <c r="FQN76" s="195"/>
      <c r="FQO76" s="195"/>
      <c r="FQP76" s="195"/>
      <c r="FQQ76" s="195"/>
      <c r="FQR76" s="195"/>
      <c r="FQS76" s="195"/>
      <c r="FQT76" s="195"/>
      <c r="FQU76" s="195"/>
      <c r="FQV76" s="195"/>
      <c r="FQW76" s="195"/>
      <c r="FQX76" s="195"/>
      <c r="FQY76" s="195"/>
      <c r="FQZ76" s="195"/>
      <c r="FRA76" s="195"/>
      <c r="FRB76" s="195"/>
      <c r="FRC76" s="195"/>
      <c r="FRD76" s="195"/>
      <c r="FRE76" s="195"/>
      <c r="FRF76" s="195"/>
      <c r="FRG76" s="195"/>
      <c r="FRH76" s="195"/>
      <c r="FRI76" s="195"/>
      <c r="FRJ76" s="195"/>
      <c r="FRK76" s="195"/>
      <c r="FRL76" s="195"/>
      <c r="FRM76" s="195"/>
      <c r="FRN76" s="195"/>
      <c r="FRO76" s="195"/>
      <c r="FRP76" s="195"/>
      <c r="FRQ76" s="195"/>
      <c r="FRR76" s="195"/>
      <c r="FRS76" s="195"/>
      <c r="FRT76" s="195"/>
      <c r="FRU76" s="195"/>
      <c r="FRV76" s="195"/>
      <c r="FRW76" s="195"/>
      <c r="FRX76" s="195"/>
      <c r="FRY76" s="195"/>
      <c r="FRZ76" s="195"/>
      <c r="FSA76" s="195"/>
      <c r="FSB76" s="195"/>
      <c r="FSC76" s="195"/>
      <c r="FSD76" s="195"/>
      <c r="FSE76" s="195"/>
      <c r="FSF76" s="195"/>
      <c r="FSG76" s="195"/>
      <c r="FSH76" s="195"/>
      <c r="FSI76" s="195"/>
      <c r="FSJ76" s="195"/>
      <c r="FSK76" s="195"/>
      <c r="FSL76" s="195"/>
      <c r="FSM76" s="195"/>
      <c r="FSN76" s="195"/>
      <c r="FSO76" s="195"/>
      <c r="FSP76" s="195"/>
      <c r="FSQ76" s="195"/>
      <c r="FSR76" s="195"/>
      <c r="FSS76" s="195"/>
      <c r="FST76" s="195"/>
      <c r="FSU76" s="195"/>
      <c r="FSV76" s="195"/>
      <c r="FSW76" s="195"/>
      <c r="FSX76" s="195"/>
      <c r="FSY76" s="195"/>
      <c r="FSZ76" s="195"/>
      <c r="FTA76" s="195"/>
      <c r="FTB76" s="195"/>
      <c r="FTC76" s="195"/>
      <c r="FTD76" s="195"/>
      <c r="FTE76" s="195"/>
      <c r="FTF76" s="195"/>
      <c r="FTG76" s="195"/>
      <c r="FTH76" s="195"/>
      <c r="FTI76" s="195"/>
      <c r="FTJ76" s="195"/>
      <c r="FTK76" s="195"/>
      <c r="FTL76" s="195"/>
      <c r="FTM76" s="195"/>
      <c r="FTN76" s="195"/>
      <c r="FTO76" s="195"/>
      <c r="FTP76" s="195"/>
      <c r="FTQ76" s="195"/>
      <c r="FTR76" s="195"/>
      <c r="FTS76" s="195"/>
      <c r="FTT76" s="195"/>
      <c r="FTU76" s="195"/>
      <c r="FTV76" s="195"/>
      <c r="FTW76" s="195"/>
      <c r="FTX76" s="195"/>
      <c r="FTY76" s="195"/>
      <c r="FTZ76" s="195"/>
      <c r="FUA76" s="195"/>
      <c r="FUB76" s="195"/>
      <c r="FUC76" s="195"/>
      <c r="FUD76" s="195"/>
      <c r="FUE76" s="195"/>
      <c r="FUF76" s="195"/>
      <c r="FUG76" s="195"/>
      <c r="FUH76" s="195"/>
      <c r="FUI76" s="195"/>
      <c r="FUJ76" s="195"/>
      <c r="FUK76" s="195"/>
      <c r="FUL76" s="195"/>
      <c r="FUM76" s="195"/>
      <c r="FUN76" s="195"/>
      <c r="FUO76" s="195"/>
      <c r="FUP76" s="195"/>
      <c r="FUQ76" s="195"/>
      <c r="FUR76" s="195"/>
      <c r="FUS76" s="195"/>
      <c r="FUT76" s="195"/>
      <c r="FUU76" s="195"/>
      <c r="FUV76" s="195"/>
      <c r="FUW76" s="195"/>
      <c r="FUX76" s="195"/>
      <c r="FUY76" s="195"/>
      <c r="FUZ76" s="195"/>
      <c r="FVA76" s="195"/>
      <c r="FVB76" s="195"/>
      <c r="FVC76" s="195"/>
      <c r="FVD76" s="195"/>
      <c r="FVE76" s="195"/>
      <c r="FVF76" s="195"/>
      <c r="FVG76" s="195"/>
      <c r="FVH76" s="195"/>
      <c r="FVI76" s="195"/>
      <c r="FVJ76" s="195"/>
      <c r="FVK76" s="195"/>
      <c r="FVL76" s="195"/>
      <c r="FVM76" s="195"/>
      <c r="FVN76" s="195"/>
      <c r="FVO76" s="195"/>
      <c r="FVP76" s="195"/>
      <c r="FVQ76" s="195"/>
      <c r="FVR76" s="195"/>
      <c r="FVS76" s="195"/>
      <c r="FVT76" s="195"/>
      <c r="FVU76" s="195"/>
      <c r="FVV76" s="195"/>
      <c r="FVW76" s="195"/>
      <c r="FVX76" s="195"/>
      <c r="FVY76" s="195"/>
      <c r="FVZ76" s="195"/>
      <c r="FWA76" s="195"/>
      <c r="FWB76" s="195"/>
      <c r="FWC76" s="195"/>
      <c r="FWD76" s="195"/>
      <c r="FWE76" s="195"/>
      <c r="FWF76" s="195"/>
      <c r="FWG76" s="195"/>
      <c r="FWH76" s="195"/>
      <c r="FWI76" s="195"/>
      <c r="FWJ76" s="195"/>
      <c r="FWK76" s="195"/>
      <c r="FWL76" s="195"/>
      <c r="FWM76" s="195"/>
      <c r="FWN76" s="195"/>
      <c r="FWO76" s="195"/>
      <c r="FWP76" s="195"/>
      <c r="FWQ76" s="195"/>
      <c r="FWR76" s="195"/>
      <c r="FWS76" s="195"/>
      <c r="FWT76" s="195"/>
      <c r="FWU76" s="195"/>
      <c r="FWV76" s="195"/>
      <c r="FWW76" s="195"/>
      <c r="FWX76" s="195"/>
      <c r="FWY76" s="195"/>
      <c r="FWZ76" s="195"/>
      <c r="FXA76" s="195"/>
      <c r="FXB76" s="195"/>
      <c r="FXC76" s="195"/>
      <c r="FXD76" s="195"/>
      <c r="FXE76" s="195"/>
      <c r="FXF76" s="195"/>
      <c r="FXG76" s="195"/>
      <c r="FXH76" s="195"/>
      <c r="FXI76" s="195"/>
      <c r="FXJ76" s="195"/>
      <c r="FXK76" s="195"/>
      <c r="FXL76" s="195"/>
      <c r="FXM76" s="195"/>
      <c r="FXN76" s="195"/>
      <c r="FXO76" s="195"/>
      <c r="FXP76" s="195"/>
      <c r="FXQ76" s="195"/>
      <c r="FXR76" s="195"/>
      <c r="FXS76" s="195"/>
      <c r="FXT76" s="195"/>
      <c r="FXU76" s="195"/>
      <c r="FXV76" s="195"/>
      <c r="FXW76" s="195"/>
      <c r="FXX76" s="195"/>
      <c r="FXY76" s="195"/>
      <c r="FXZ76" s="195"/>
      <c r="FYA76" s="195"/>
      <c r="FYB76" s="195"/>
      <c r="FYC76" s="195"/>
      <c r="FYD76" s="195"/>
      <c r="FYE76" s="195"/>
      <c r="FYF76" s="195"/>
      <c r="FYG76" s="195"/>
      <c r="FYH76" s="195"/>
      <c r="FYI76" s="195"/>
      <c r="FYJ76" s="195"/>
      <c r="FYK76" s="195"/>
      <c r="FYL76" s="195"/>
      <c r="FYM76" s="195"/>
      <c r="FYN76" s="195"/>
      <c r="FYO76" s="195"/>
      <c r="FYP76" s="195"/>
      <c r="FYQ76" s="195"/>
      <c r="FYR76" s="195"/>
      <c r="FYS76" s="195"/>
      <c r="FYT76" s="195"/>
      <c r="FYU76" s="195"/>
      <c r="FYV76" s="195"/>
      <c r="FYW76" s="195"/>
      <c r="FYX76" s="195"/>
      <c r="FYY76" s="195"/>
      <c r="FYZ76" s="195"/>
      <c r="FZA76" s="195"/>
      <c r="FZB76" s="195"/>
      <c r="FZC76" s="195"/>
      <c r="FZD76" s="195"/>
      <c r="FZE76" s="195"/>
      <c r="FZF76" s="195"/>
      <c r="FZG76" s="195"/>
      <c r="FZH76" s="195"/>
      <c r="FZI76" s="195"/>
      <c r="FZJ76" s="195"/>
      <c r="FZK76" s="195"/>
      <c r="FZL76" s="195"/>
      <c r="FZM76" s="195"/>
      <c r="FZN76" s="195"/>
      <c r="FZO76" s="195"/>
      <c r="FZP76" s="195"/>
      <c r="FZQ76" s="195"/>
      <c r="FZR76" s="195"/>
      <c r="FZS76" s="195"/>
      <c r="FZT76" s="195"/>
      <c r="FZU76" s="195"/>
      <c r="FZV76" s="195"/>
      <c r="FZW76" s="195"/>
      <c r="FZX76" s="195"/>
      <c r="FZY76" s="195"/>
      <c r="FZZ76" s="195"/>
      <c r="GAA76" s="195"/>
      <c r="GAB76" s="195"/>
      <c r="GAC76" s="195"/>
      <c r="GAD76" s="195"/>
      <c r="GAE76" s="195"/>
      <c r="GAF76" s="195"/>
      <c r="GAG76" s="195"/>
      <c r="GAH76" s="195"/>
      <c r="GAI76" s="195"/>
      <c r="GAJ76" s="195"/>
      <c r="GAK76" s="195"/>
      <c r="GAL76" s="195"/>
      <c r="GAM76" s="195"/>
      <c r="GAN76" s="195"/>
      <c r="GAO76" s="195"/>
      <c r="GAP76" s="195"/>
      <c r="GAQ76" s="195"/>
      <c r="GAR76" s="195"/>
      <c r="GAS76" s="195"/>
      <c r="GAT76" s="195"/>
      <c r="GAU76" s="195"/>
      <c r="GAV76" s="195"/>
      <c r="GAW76" s="195"/>
      <c r="GAX76" s="195"/>
      <c r="GAY76" s="195"/>
      <c r="GAZ76" s="195"/>
      <c r="GBA76" s="195"/>
      <c r="GBB76" s="195"/>
      <c r="GBC76" s="195"/>
      <c r="GBD76" s="195"/>
      <c r="GBE76" s="195"/>
      <c r="GBF76" s="195"/>
      <c r="GBG76" s="195"/>
      <c r="GBH76" s="195"/>
      <c r="GBI76" s="195"/>
      <c r="GBJ76" s="195"/>
      <c r="GBK76" s="195"/>
      <c r="GBL76" s="195"/>
      <c r="GBM76" s="195"/>
      <c r="GBN76" s="195"/>
      <c r="GBO76" s="195"/>
      <c r="GBP76" s="195"/>
      <c r="GBQ76" s="195"/>
      <c r="GBR76" s="195"/>
      <c r="GBS76" s="195"/>
      <c r="GBT76" s="195"/>
      <c r="GBU76" s="195"/>
      <c r="GBV76" s="195"/>
      <c r="GBW76" s="195"/>
      <c r="GBX76" s="195"/>
      <c r="GBY76" s="195"/>
      <c r="GBZ76" s="195"/>
      <c r="GCA76" s="195"/>
      <c r="GCB76" s="195"/>
      <c r="GCC76" s="195"/>
      <c r="GCD76" s="195"/>
      <c r="GCE76" s="195"/>
      <c r="GCF76" s="195"/>
      <c r="GCG76" s="195"/>
      <c r="GCH76" s="195"/>
      <c r="GCI76" s="195"/>
      <c r="GCJ76" s="195"/>
      <c r="GCK76" s="195"/>
      <c r="GCL76" s="195"/>
      <c r="GCM76" s="195"/>
      <c r="GCN76" s="195"/>
      <c r="GCO76" s="195"/>
      <c r="GCP76" s="195"/>
      <c r="GCQ76" s="195"/>
      <c r="GCR76" s="195"/>
      <c r="GCS76" s="195"/>
      <c r="GCT76" s="195"/>
      <c r="GCU76" s="195"/>
      <c r="GCV76" s="195"/>
      <c r="GCW76" s="195"/>
      <c r="GCX76" s="195"/>
      <c r="GCY76" s="195"/>
      <c r="GCZ76" s="195"/>
      <c r="GDA76" s="195"/>
      <c r="GDB76" s="195"/>
      <c r="GDC76" s="195"/>
      <c r="GDD76" s="195"/>
      <c r="GDE76" s="195"/>
      <c r="GDF76" s="195"/>
      <c r="GDG76" s="195"/>
      <c r="GDH76" s="195"/>
      <c r="GDI76" s="195"/>
      <c r="GDJ76" s="195"/>
      <c r="GDK76" s="195"/>
      <c r="GDL76" s="195"/>
      <c r="GDM76" s="195"/>
      <c r="GDN76" s="195"/>
      <c r="GDO76" s="195"/>
      <c r="GDP76" s="195"/>
      <c r="GDQ76" s="195"/>
      <c r="GDR76" s="195"/>
      <c r="GDS76" s="195"/>
      <c r="GDT76" s="195"/>
      <c r="GDU76" s="195"/>
      <c r="GDV76" s="195"/>
      <c r="GDW76" s="195"/>
      <c r="GDX76" s="195"/>
      <c r="GDY76" s="195"/>
      <c r="GDZ76" s="195"/>
      <c r="GEA76" s="195"/>
      <c r="GEB76" s="195"/>
      <c r="GEC76" s="195"/>
      <c r="GED76" s="195"/>
      <c r="GEE76" s="195"/>
      <c r="GEF76" s="195"/>
      <c r="GEG76" s="195"/>
      <c r="GEH76" s="195"/>
      <c r="GEI76" s="195"/>
      <c r="GEJ76" s="195"/>
      <c r="GEK76" s="195"/>
      <c r="GEL76" s="195"/>
      <c r="GEM76" s="195"/>
      <c r="GEN76" s="195"/>
      <c r="GEO76" s="195"/>
      <c r="GEP76" s="195"/>
      <c r="GEQ76" s="195"/>
      <c r="GER76" s="195"/>
      <c r="GES76" s="195"/>
      <c r="GET76" s="195"/>
      <c r="GEU76" s="195"/>
      <c r="GEV76" s="195"/>
      <c r="GEW76" s="195"/>
      <c r="GEX76" s="195"/>
      <c r="GEY76" s="195"/>
      <c r="GEZ76" s="195"/>
      <c r="GFA76" s="195"/>
      <c r="GFB76" s="195"/>
      <c r="GFC76" s="195"/>
      <c r="GFD76" s="195"/>
      <c r="GFE76" s="195"/>
      <c r="GFF76" s="195"/>
      <c r="GFG76" s="195"/>
      <c r="GFH76" s="195"/>
      <c r="GFI76" s="195"/>
      <c r="GFJ76" s="195"/>
      <c r="GFK76" s="195"/>
      <c r="GFL76" s="195"/>
      <c r="GFM76" s="195"/>
      <c r="GFN76" s="195"/>
      <c r="GFO76" s="195"/>
      <c r="GFP76" s="195"/>
      <c r="GFQ76" s="195"/>
      <c r="GFR76" s="195"/>
      <c r="GFS76" s="195"/>
      <c r="GFT76" s="195"/>
      <c r="GFU76" s="195"/>
      <c r="GFV76" s="195"/>
      <c r="GFW76" s="195"/>
      <c r="GFX76" s="195"/>
      <c r="GFY76" s="195"/>
      <c r="GFZ76" s="195"/>
      <c r="GGA76" s="195"/>
      <c r="GGB76" s="195"/>
      <c r="GGC76" s="195"/>
      <c r="GGD76" s="195"/>
      <c r="GGE76" s="195"/>
      <c r="GGF76" s="195"/>
      <c r="GGG76" s="195"/>
      <c r="GGH76" s="195"/>
      <c r="GGI76" s="195"/>
      <c r="GGJ76" s="195"/>
      <c r="GGK76" s="195"/>
      <c r="GGL76" s="195"/>
      <c r="GGM76" s="195"/>
      <c r="GGN76" s="195"/>
      <c r="GGO76" s="195"/>
      <c r="GGP76" s="195"/>
      <c r="GGQ76" s="195"/>
      <c r="GGR76" s="195"/>
      <c r="GGS76" s="195"/>
      <c r="GGT76" s="195"/>
      <c r="GGU76" s="195"/>
      <c r="GGV76" s="195"/>
      <c r="GGW76" s="195"/>
      <c r="GGX76" s="195"/>
      <c r="GGY76" s="195"/>
      <c r="GGZ76" s="195"/>
      <c r="GHA76" s="195"/>
      <c r="GHB76" s="195"/>
      <c r="GHC76" s="195"/>
      <c r="GHD76" s="195"/>
      <c r="GHE76" s="195"/>
      <c r="GHF76" s="195"/>
      <c r="GHG76" s="195"/>
      <c r="GHH76" s="195"/>
      <c r="GHI76" s="195"/>
      <c r="GHJ76" s="195"/>
      <c r="GHK76" s="195"/>
      <c r="GHL76" s="195"/>
      <c r="GHM76" s="195"/>
      <c r="GHN76" s="195"/>
      <c r="GHO76" s="195"/>
      <c r="GHP76" s="195"/>
      <c r="GHQ76" s="195"/>
      <c r="GHR76" s="195"/>
      <c r="GHS76" s="195"/>
      <c r="GHT76" s="195"/>
      <c r="GHU76" s="195"/>
      <c r="GHV76" s="195"/>
      <c r="GHW76" s="195"/>
      <c r="GHX76" s="195"/>
      <c r="GHY76" s="195"/>
      <c r="GHZ76" s="195"/>
      <c r="GIA76" s="195"/>
      <c r="GIB76" s="195"/>
      <c r="GIC76" s="195"/>
      <c r="GID76" s="195"/>
      <c r="GIE76" s="195"/>
      <c r="GIF76" s="195"/>
      <c r="GIG76" s="195"/>
      <c r="GIH76" s="195"/>
      <c r="GII76" s="195"/>
      <c r="GIJ76" s="195"/>
      <c r="GIK76" s="195"/>
      <c r="GIL76" s="195"/>
      <c r="GIM76" s="195"/>
      <c r="GIN76" s="195"/>
      <c r="GIO76" s="195"/>
      <c r="GIP76" s="195"/>
      <c r="GIQ76" s="195"/>
      <c r="GIR76" s="195"/>
      <c r="GIS76" s="195"/>
      <c r="GIT76" s="195"/>
      <c r="GIU76" s="195"/>
      <c r="GIV76" s="195"/>
      <c r="GIW76" s="195"/>
      <c r="GIX76" s="195"/>
      <c r="GIY76" s="195"/>
      <c r="GIZ76" s="195"/>
      <c r="GJA76" s="195"/>
      <c r="GJB76" s="195"/>
      <c r="GJC76" s="195"/>
      <c r="GJD76" s="195"/>
      <c r="GJE76" s="195"/>
      <c r="GJF76" s="195"/>
      <c r="GJG76" s="195"/>
      <c r="GJH76" s="195"/>
      <c r="GJI76" s="195"/>
      <c r="GJJ76" s="195"/>
      <c r="GJK76" s="195"/>
      <c r="GJL76" s="195"/>
      <c r="GJM76" s="195"/>
      <c r="GJN76" s="195"/>
      <c r="GJO76" s="195"/>
      <c r="GJP76" s="195"/>
      <c r="GJQ76" s="195"/>
      <c r="GJR76" s="195"/>
      <c r="GJS76" s="195"/>
      <c r="GJT76" s="195"/>
      <c r="GJU76" s="195"/>
      <c r="GJV76" s="195"/>
      <c r="GJW76" s="195"/>
      <c r="GJX76" s="195"/>
      <c r="GJY76" s="195"/>
      <c r="GJZ76" s="195"/>
      <c r="GKA76" s="195"/>
      <c r="GKB76" s="195"/>
      <c r="GKC76" s="195"/>
      <c r="GKD76" s="195"/>
      <c r="GKE76" s="195"/>
      <c r="GKF76" s="195"/>
      <c r="GKG76" s="195"/>
      <c r="GKH76" s="195"/>
      <c r="GKI76" s="195"/>
      <c r="GKJ76" s="195"/>
      <c r="GKK76" s="195"/>
      <c r="GKL76" s="195"/>
      <c r="GKM76" s="195"/>
      <c r="GKN76" s="195"/>
      <c r="GKO76" s="195"/>
      <c r="GKP76" s="195"/>
      <c r="GKQ76" s="195"/>
      <c r="GKR76" s="195"/>
      <c r="GKS76" s="195"/>
      <c r="GKT76" s="195"/>
      <c r="GKU76" s="195"/>
      <c r="GKV76" s="195"/>
      <c r="GKW76" s="195"/>
      <c r="GKX76" s="195"/>
      <c r="GKY76" s="195"/>
      <c r="GKZ76" s="195"/>
      <c r="GLA76" s="195"/>
      <c r="GLB76" s="195"/>
      <c r="GLC76" s="195"/>
      <c r="GLD76" s="195"/>
      <c r="GLE76" s="195"/>
      <c r="GLF76" s="195"/>
      <c r="GLG76" s="195"/>
      <c r="GLH76" s="195"/>
      <c r="GLI76" s="195"/>
      <c r="GLJ76" s="195"/>
      <c r="GLK76" s="195"/>
      <c r="GLL76" s="195"/>
      <c r="GLM76" s="195"/>
      <c r="GLN76" s="195"/>
      <c r="GLO76" s="195"/>
      <c r="GLP76" s="195"/>
      <c r="GLQ76" s="195"/>
      <c r="GLR76" s="195"/>
      <c r="GLS76" s="195"/>
      <c r="GLT76" s="195"/>
      <c r="GLU76" s="195"/>
      <c r="GLV76" s="195"/>
      <c r="GLW76" s="195"/>
      <c r="GLX76" s="195"/>
      <c r="GLY76" s="195"/>
      <c r="GLZ76" s="195"/>
      <c r="GMA76" s="195"/>
      <c r="GMB76" s="195"/>
      <c r="GMC76" s="195"/>
      <c r="GMD76" s="195"/>
      <c r="GME76" s="195"/>
      <c r="GMF76" s="195"/>
      <c r="GMG76" s="195"/>
      <c r="GMH76" s="195"/>
      <c r="GMI76" s="195"/>
      <c r="GMJ76" s="195"/>
      <c r="GMK76" s="195"/>
      <c r="GML76" s="195"/>
      <c r="GMM76" s="195"/>
      <c r="GMN76" s="195"/>
      <c r="GMO76" s="195"/>
      <c r="GMP76" s="195"/>
      <c r="GMQ76" s="195"/>
      <c r="GMR76" s="195"/>
      <c r="GMS76" s="195"/>
      <c r="GMT76" s="195"/>
      <c r="GMU76" s="195"/>
      <c r="GMV76" s="195"/>
      <c r="GMW76" s="195"/>
      <c r="GMX76" s="195"/>
      <c r="GMY76" s="195"/>
      <c r="GMZ76" s="195"/>
      <c r="GNA76" s="195"/>
      <c r="GNB76" s="195"/>
      <c r="GNC76" s="195"/>
      <c r="GND76" s="195"/>
      <c r="GNE76" s="195"/>
      <c r="GNF76" s="195"/>
      <c r="GNG76" s="195"/>
      <c r="GNH76" s="195"/>
      <c r="GNI76" s="195"/>
      <c r="GNJ76" s="195"/>
      <c r="GNK76" s="195"/>
      <c r="GNL76" s="195"/>
      <c r="GNM76" s="195"/>
      <c r="GNN76" s="195"/>
      <c r="GNO76" s="195"/>
      <c r="GNP76" s="195"/>
      <c r="GNQ76" s="195"/>
      <c r="GNR76" s="195"/>
      <c r="GNS76" s="195"/>
      <c r="GNT76" s="195"/>
      <c r="GNU76" s="195"/>
      <c r="GNV76" s="195"/>
      <c r="GNW76" s="195"/>
      <c r="GNX76" s="195"/>
      <c r="GNY76" s="195"/>
      <c r="GNZ76" s="195"/>
      <c r="GOA76" s="195"/>
      <c r="GOB76" s="195"/>
      <c r="GOC76" s="195"/>
      <c r="GOD76" s="195"/>
      <c r="GOE76" s="195"/>
      <c r="GOF76" s="195"/>
      <c r="GOG76" s="195"/>
      <c r="GOH76" s="195"/>
      <c r="GOI76" s="195"/>
      <c r="GOJ76" s="195"/>
      <c r="GOK76" s="195"/>
      <c r="GOL76" s="195"/>
      <c r="GOM76" s="195"/>
      <c r="GON76" s="195"/>
      <c r="GOO76" s="195"/>
      <c r="GOP76" s="195"/>
      <c r="GOQ76" s="195"/>
      <c r="GOR76" s="195"/>
      <c r="GOS76" s="195"/>
      <c r="GOT76" s="195"/>
      <c r="GOU76" s="195"/>
      <c r="GOV76" s="195"/>
      <c r="GOW76" s="195"/>
      <c r="GOX76" s="195"/>
      <c r="GOY76" s="195"/>
      <c r="GOZ76" s="195"/>
      <c r="GPA76" s="195"/>
      <c r="GPB76" s="195"/>
      <c r="GPC76" s="195"/>
      <c r="GPD76" s="195"/>
      <c r="GPE76" s="195"/>
      <c r="GPF76" s="195"/>
      <c r="GPG76" s="195"/>
      <c r="GPH76" s="195"/>
      <c r="GPI76" s="195"/>
      <c r="GPJ76" s="195"/>
      <c r="GPK76" s="195"/>
      <c r="GPL76" s="195"/>
      <c r="GPM76" s="195"/>
      <c r="GPN76" s="195"/>
      <c r="GPO76" s="195"/>
      <c r="GPP76" s="195"/>
      <c r="GPQ76" s="195"/>
      <c r="GPR76" s="195"/>
      <c r="GPS76" s="195"/>
      <c r="GPT76" s="195"/>
      <c r="GPU76" s="195"/>
      <c r="GPV76" s="195"/>
      <c r="GPW76" s="195"/>
      <c r="GPX76" s="195"/>
      <c r="GPY76" s="195"/>
      <c r="GPZ76" s="195"/>
      <c r="GQA76" s="195"/>
      <c r="GQB76" s="195"/>
      <c r="GQC76" s="195"/>
      <c r="GQD76" s="195"/>
      <c r="GQE76" s="195"/>
      <c r="GQF76" s="195"/>
      <c r="GQG76" s="195"/>
      <c r="GQH76" s="195"/>
      <c r="GQI76" s="195"/>
      <c r="GQJ76" s="195"/>
      <c r="GQK76" s="195"/>
      <c r="GQL76" s="195"/>
      <c r="GQM76" s="195"/>
      <c r="GQN76" s="195"/>
      <c r="GQO76" s="195"/>
      <c r="GQP76" s="195"/>
      <c r="GQQ76" s="195"/>
      <c r="GQR76" s="195"/>
      <c r="GQS76" s="195"/>
      <c r="GQT76" s="195"/>
      <c r="GQU76" s="195"/>
      <c r="GQV76" s="195"/>
      <c r="GQW76" s="195"/>
      <c r="GQX76" s="195"/>
      <c r="GQY76" s="195"/>
      <c r="GQZ76" s="195"/>
      <c r="GRA76" s="195"/>
      <c r="GRB76" s="195"/>
      <c r="GRC76" s="195"/>
      <c r="GRD76" s="195"/>
      <c r="GRE76" s="195"/>
      <c r="GRF76" s="195"/>
      <c r="GRG76" s="195"/>
      <c r="GRH76" s="195"/>
      <c r="GRI76" s="195"/>
      <c r="GRJ76" s="195"/>
      <c r="GRK76" s="195"/>
      <c r="GRL76" s="195"/>
      <c r="GRM76" s="195"/>
      <c r="GRN76" s="195"/>
      <c r="GRO76" s="195"/>
      <c r="GRP76" s="195"/>
      <c r="GRQ76" s="195"/>
      <c r="GRR76" s="195"/>
      <c r="GRS76" s="195"/>
      <c r="GRT76" s="195"/>
      <c r="GRU76" s="195"/>
      <c r="GRV76" s="195"/>
      <c r="GRW76" s="195"/>
      <c r="GRX76" s="195"/>
      <c r="GRY76" s="195"/>
      <c r="GRZ76" s="195"/>
      <c r="GSA76" s="195"/>
      <c r="GSB76" s="195"/>
      <c r="GSC76" s="195"/>
      <c r="GSD76" s="195"/>
      <c r="GSE76" s="195"/>
      <c r="GSF76" s="195"/>
      <c r="GSG76" s="195"/>
      <c r="GSH76" s="195"/>
      <c r="GSI76" s="195"/>
      <c r="GSJ76" s="195"/>
      <c r="GSK76" s="195"/>
      <c r="GSL76" s="195"/>
      <c r="GSM76" s="195"/>
      <c r="GSN76" s="195"/>
      <c r="GSO76" s="195"/>
      <c r="GSP76" s="195"/>
      <c r="GSQ76" s="195"/>
      <c r="GSR76" s="195"/>
      <c r="GSS76" s="195"/>
      <c r="GST76" s="195"/>
      <c r="GSU76" s="195"/>
      <c r="GSV76" s="195"/>
      <c r="GSW76" s="195"/>
      <c r="GSX76" s="195"/>
      <c r="GSY76" s="195"/>
      <c r="GSZ76" s="195"/>
      <c r="GTA76" s="195"/>
      <c r="GTB76" s="195"/>
      <c r="GTC76" s="195"/>
      <c r="GTD76" s="195"/>
      <c r="GTE76" s="195"/>
      <c r="GTF76" s="195"/>
      <c r="GTG76" s="195"/>
      <c r="GTH76" s="195"/>
      <c r="GTI76" s="195"/>
      <c r="GTJ76" s="195"/>
      <c r="GTK76" s="195"/>
      <c r="GTL76" s="195"/>
      <c r="GTM76" s="195"/>
      <c r="GTN76" s="195"/>
      <c r="GTO76" s="195"/>
      <c r="GTP76" s="195"/>
      <c r="GTQ76" s="195"/>
      <c r="GTR76" s="195"/>
      <c r="GTS76" s="195"/>
      <c r="GTT76" s="195"/>
      <c r="GTU76" s="195"/>
      <c r="GTV76" s="195"/>
      <c r="GTW76" s="195"/>
      <c r="GTX76" s="195"/>
      <c r="GTY76" s="195"/>
      <c r="GTZ76" s="195"/>
      <c r="GUA76" s="195"/>
      <c r="GUB76" s="195"/>
      <c r="GUC76" s="195"/>
      <c r="GUD76" s="195"/>
      <c r="GUE76" s="195"/>
      <c r="GUF76" s="195"/>
      <c r="GUG76" s="195"/>
      <c r="GUH76" s="195"/>
      <c r="GUI76" s="195"/>
      <c r="GUJ76" s="195"/>
      <c r="GUK76" s="195"/>
      <c r="GUL76" s="195"/>
      <c r="GUM76" s="195"/>
      <c r="GUN76" s="195"/>
      <c r="GUO76" s="195"/>
      <c r="GUP76" s="195"/>
      <c r="GUQ76" s="195"/>
      <c r="GUR76" s="195"/>
      <c r="GUS76" s="195"/>
      <c r="GUT76" s="195"/>
      <c r="GUU76" s="195"/>
      <c r="GUV76" s="195"/>
      <c r="GUW76" s="195"/>
      <c r="GUX76" s="195"/>
      <c r="GUY76" s="195"/>
      <c r="GUZ76" s="195"/>
      <c r="GVA76" s="195"/>
      <c r="GVB76" s="195"/>
      <c r="GVC76" s="195"/>
      <c r="GVD76" s="195"/>
      <c r="GVE76" s="195"/>
      <c r="GVF76" s="195"/>
      <c r="GVG76" s="195"/>
      <c r="GVH76" s="195"/>
      <c r="GVI76" s="195"/>
      <c r="GVJ76" s="195"/>
      <c r="GVK76" s="195"/>
      <c r="GVL76" s="195"/>
      <c r="GVM76" s="195"/>
      <c r="GVN76" s="195"/>
      <c r="GVO76" s="195"/>
      <c r="GVP76" s="195"/>
      <c r="GVQ76" s="195"/>
      <c r="GVR76" s="195"/>
      <c r="GVS76" s="195"/>
      <c r="GVT76" s="195"/>
      <c r="GVU76" s="195"/>
      <c r="GVV76" s="195"/>
      <c r="GVW76" s="195"/>
      <c r="GVX76" s="195"/>
      <c r="GVY76" s="195"/>
      <c r="GVZ76" s="195"/>
      <c r="GWA76" s="195"/>
      <c r="GWB76" s="195"/>
      <c r="GWC76" s="195"/>
      <c r="GWD76" s="195"/>
      <c r="GWE76" s="195"/>
      <c r="GWF76" s="195"/>
      <c r="GWG76" s="195"/>
      <c r="GWH76" s="195"/>
      <c r="GWI76" s="195"/>
      <c r="GWJ76" s="195"/>
      <c r="GWK76" s="195"/>
      <c r="GWL76" s="195"/>
      <c r="GWM76" s="195"/>
      <c r="GWN76" s="195"/>
      <c r="GWO76" s="195"/>
      <c r="GWP76" s="195"/>
      <c r="GWQ76" s="195"/>
      <c r="GWR76" s="195"/>
      <c r="GWS76" s="195"/>
      <c r="GWT76" s="195"/>
      <c r="GWU76" s="195"/>
      <c r="GWV76" s="195"/>
      <c r="GWW76" s="195"/>
      <c r="GWX76" s="195"/>
      <c r="GWY76" s="195"/>
      <c r="GWZ76" s="195"/>
      <c r="GXA76" s="195"/>
      <c r="GXB76" s="195"/>
      <c r="GXC76" s="195"/>
      <c r="GXD76" s="195"/>
      <c r="GXE76" s="195"/>
      <c r="GXF76" s="195"/>
      <c r="GXG76" s="195"/>
      <c r="GXH76" s="195"/>
      <c r="GXI76" s="195"/>
      <c r="GXJ76" s="195"/>
      <c r="GXK76" s="195"/>
      <c r="GXL76" s="195"/>
      <c r="GXM76" s="195"/>
      <c r="GXN76" s="195"/>
      <c r="GXO76" s="195"/>
      <c r="GXP76" s="195"/>
      <c r="GXQ76" s="195"/>
      <c r="GXR76" s="195"/>
      <c r="GXS76" s="195"/>
      <c r="GXT76" s="195"/>
      <c r="GXU76" s="195"/>
      <c r="GXV76" s="195"/>
      <c r="GXW76" s="195"/>
      <c r="GXX76" s="195"/>
      <c r="GXY76" s="195"/>
      <c r="GXZ76" s="195"/>
      <c r="GYA76" s="195"/>
      <c r="GYB76" s="195"/>
      <c r="GYC76" s="195"/>
      <c r="GYD76" s="195"/>
      <c r="GYE76" s="195"/>
      <c r="GYF76" s="195"/>
      <c r="GYG76" s="195"/>
      <c r="GYH76" s="195"/>
      <c r="GYI76" s="195"/>
      <c r="GYJ76" s="195"/>
      <c r="GYK76" s="195"/>
      <c r="GYL76" s="195"/>
      <c r="GYM76" s="195"/>
      <c r="GYN76" s="195"/>
      <c r="GYO76" s="195"/>
      <c r="GYP76" s="195"/>
      <c r="GYQ76" s="195"/>
      <c r="GYR76" s="195"/>
      <c r="GYS76" s="195"/>
      <c r="GYT76" s="195"/>
      <c r="GYU76" s="195"/>
      <c r="GYV76" s="195"/>
      <c r="GYW76" s="195"/>
      <c r="GYX76" s="195"/>
      <c r="GYY76" s="195"/>
      <c r="GYZ76" s="195"/>
      <c r="GZA76" s="195"/>
      <c r="GZB76" s="195"/>
      <c r="GZC76" s="195"/>
      <c r="GZD76" s="195"/>
      <c r="GZE76" s="195"/>
      <c r="GZF76" s="195"/>
      <c r="GZG76" s="195"/>
      <c r="GZH76" s="195"/>
      <c r="GZI76" s="195"/>
      <c r="GZJ76" s="195"/>
      <c r="GZK76" s="195"/>
      <c r="GZL76" s="195"/>
      <c r="GZM76" s="195"/>
      <c r="GZN76" s="195"/>
      <c r="GZO76" s="195"/>
      <c r="GZP76" s="195"/>
      <c r="GZQ76" s="195"/>
      <c r="GZR76" s="195"/>
      <c r="GZS76" s="195"/>
      <c r="GZT76" s="195"/>
      <c r="GZU76" s="195"/>
      <c r="GZV76" s="195"/>
      <c r="GZW76" s="195"/>
      <c r="GZX76" s="195"/>
      <c r="GZY76" s="195"/>
      <c r="GZZ76" s="195"/>
      <c r="HAA76" s="195"/>
      <c r="HAB76" s="195"/>
      <c r="HAC76" s="195"/>
      <c r="HAD76" s="195"/>
      <c r="HAE76" s="195"/>
      <c r="HAF76" s="195"/>
      <c r="HAG76" s="195"/>
      <c r="HAH76" s="195"/>
      <c r="HAI76" s="195"/>
      <c r="HAJ76" s="195"/>
      <c r="HAK76" s="195"/>
      <c r="HAL76" s="195"/>
      <c r="HAM76" s="195"/>
      <c r="HAN76" s="195"/>
      <c r="HAO76" s="195"/>
      <c r="HAP76" s="195"/>
      <c r="HAQ76" s="195"/>
      <c r="HAR76" s="195"/>
      <c r="HAS76" s="195"/>
      <c r="HAT76" s="195"/>
      <c r="HAU76" s="195"/>
      <c r="HAV76" s="195"/>
      <c r="HAW76" s="195"/>
      <c r="HAX76" s="195"/>
      <c r="HAY76" s="195"/>
      <c r="HAZ76" s="195"/>
      <c r="HBA76" s="195"/>
      <c r="HBB76" s="195"/>
      <c r="HBC76" s="195"/>
      <c r="HBD76" s="195"/>
      <c r="HBE76" s="195"/>
      <c r="HBF76" s="195"/>
      <c r="HBG76" s="195"/>
      <c r="HBH76" s="195"/>
      <c r="HBI76" s="195"/>
      <c r="HBJ76" s="195"/>
      <c r="HBK76" s="195"/>
      <c r="HBL76" s="195"/>
      <c r="HBM76" s="195"/>
      <c r="HBN76" s="195"/>
      <c r="HBO76" s="195"/>
      <c r="HBP76" s="195"/>
      <c r="HBQ76" s="195"/>
      <c r="HBR76" s="195"/>
      <c r="HBS76" s="195"/>
      <c r="HBT76" s="195"/>
      <c r="HBU76" s="195"/>
      <c r="HBV76" s="195"/>
      <c r="HBW76" s="195"/>
      <c r="HBX76" s="195"/>
      <c r="HBY76" s="195"/>
      <c r="HBZ76" s="195"/>
      <c r="HCA76" s="195"/>
      <c r="HCB76" s="195"/>
      <c r="HCC76" s="195"/>
      <c r="HCD76" s="195"/>
      <c r="HCE76" s="195"/>
      <c r="HCF76" s="195"/>
      <c r="HCG76" s="195"/>
      <c r="HCH76" s="195"/>
      <c r="HCI76" s="195"/>
      <c r="HCJ76" s="195"/>
      <c r="HCK76" s="195"/>
      <c r="HCL76" s="195"/>
      <c r="HCM76" s="195"/>
      <c r="HCN76" s="195"/>
      <c r="HCO76" s="195"/>
      <c r="HCP76" s="195"/>
      <c r="HCQ76" s="195"/>
      <c r="HCR76" s="195"/>
      <c r="HCS76" s="195"/>
      <c r="HCT76" s="195"/>
      <c r="HCU76" s="195"/>
      <c r="HCV76" s="195"/>
      <c r="HCW76" s="195"/>
      <c r="HCX76" s="195"/>
      <c r="HCY76" s="195"/>
      <c r="HCZ76" s="195"/>
      <c r="HDA76" s="195"/>
      <c r="HDB76" s="195"/>
      <c r="HDC76" s="195"/>
      <c r="HDD76" s="195"/>
      <c r="HDE76" s="195"/>
      <c r="HDF76" s="195"/>
      <c r="HDG76" s="195"/>
      <c r="HDH76" s="195"/>
      <c r="HDI76" s="195"/>
      <c r="HDJ76" s="195"/>
      <c r="HDK76" s="195"/>
      <c r="HDL76" s="195"/>
      <c r="HDM76" s="195"/>
      <c r="HDN76" s="195"/>
      <c r="HDO76" s="195"/>
      <c r="HDP76" s="195"/>
      <c r="HDQ76" s="195"/>
      <c r="HDR76" s="195"/>
      <c r="HDS76" s="195"/>
      <c r="HDT76" s="195"/>
      <c r="HDU76" s="195"/>
      <c r="HDV76" s="195"/>
      <c r="HDW76" s="195"/>
      <c r="HDX76" s="195"/>
      <c r="HDY76" s="195"/>
      <c r="HDZ76" s="195"/>
      <c r="HEA76" s="195"/>
      <c r="HEB76" s="195"/>
      <c r="HEC76" s="195"/>
      <c r="HED76" s="195"/>
      <c r="HEE76" s="195"/>
      <c r="HEF76" s="195"/>
      <c r="HEG76" s="195"/>
      <c r="HEH76" s="195"/>
      <c r="HEI76" s="195"/>
      <c r="HEJ76" s="195"/>
      <c r="HEK76" s="195"/>
      <c r="HEL76" s="195"/>
      <c r="HEM76" s="195"/>
      <c r="HEN76" s="195"/>
      <c r="HEO76" s="195"/>
      <c r="HEP76" s="195"/>
      <c r="HEQ76" s="195"/>
      <c r="HER76" s="195"/>
      <c r="HES76" s="195"/>
      <c r="HET76" s="195"/>
      <c r="HEU76" s="195"/>
      <c r="HEV76" s="195"/>
      <c r="HEW76" s="195"/>
      <c r="HEX76" s="195"/>
      <c r="HEY76" s="195"/>
      <c r="HEZ76" s="195"/>
      <c r="HFA76" s="195"/>
      <c r="HFB76" s="195"/>
      <c r="HFC76" s="195"/>
      <c r="HFD76" s="195"/>
      <c r="HFE76" s="195"/>
      <c r="HFF76" s="195"/>
      <c r="HFG76" s="195"/>
      <c r="HFH76" s="195"/>
      <c r="HFI76" s="195"/>
      <c r="HFJ76" s="195"/>
      <c r="HFK76" s="195"/>
      <c r="HFL76" s="195"/>
      <c r="HFM76" s="195"/>
      <c r="HFN76" s="195"/>
      <c r="HFO76" s="195"/>
      <c r="HFP76" s="195"/>
      <c r="HFQ76" s="195"/>
      <c r="HFR76" s="195"/>
      <c r="HFS76" s="195"/>
      <c r="HFT76" s="195"/>
      <c r="HFU76" s="195"/>
      <c r="HFV76" s="195"/>
      <c r="HFW76" s="195"/>
      <c r="HFX76" s="195"/>
      <c r="HFY76" s="195"/>
      <c r="HFZ76" s="195"/>
      <c r="HGA76" s="195"/>
      <c r="HGB76" s="195"/>
      <c r="HGC76" s="195"/>
      <c r="HGD76" s="195"/>
      <c r="HGE76" s="195"/>
      <c r="HGF76" s="195"/>
      <c r="HGG76" s="195"/>
      <c r="HGH76" s="195"/>
      <c r="HGI76" s="195"/>
      <c r="HGJ76" s="195"/>
      <c r="HGK76" s="195"/>
      <c r="HGL76" s="195"/>
      <c r="HGM76" s="195"/>
      <c r="HGN76" s="195"/>
      <c r="HGO76" s="195"/>
      <c r="HGP76" s="195"/>
      <c r="HGQ76" s="195"/>
      <c r="HGR76" s="195"/>
      <c r="HGS76" s="195"/>
      <c r="HGT76" s="195"/>
      <c r="HGU76" s="195"/>
      <c r="HGV76" s="195"/>
      <c r="HGW76" s="195"/>
      <c r="HGX76" s="195"/>
      <c r="HGY76" s="195"/>
      <c r="HGZ76" s="195"/>
      <c r="HHA76" s="195"/>
      <c r="HHB76" s="195"/>
      <c r="HHC76" s="195"/>
      <c r="HHD76" s="195"/>
      <c r="HHE76" s="195"/>
      <c r="HHF76" s="195"/>
      <c r="HHG76" s="195"/>
      <c r="HHH76" s="195"/>
      <c r="HHI76" s="195"/>
      <c r="HHJ76" s="195"/>
      <c r="HHK76" s="195"/>
      <c r="HHL76" s="195"/>
      <c r="HHM76" s="195"/>
      <c r="HHN76" s="195"/>
      <c r="HHO76" s="195"/>
      <c r="HHP76" s="195"/>
      <c r="HHQ76" s="195"/>
      <c r="HHR76" s="195"/>
      <c r="HHS76" s="195"/>
      <c r="HHT76" s="195"/>
      <c r="HHU76" s="195"/>
      <c r="HHV76" s="195"/>
      <c r="HHW76" s="195"/>
      <c r="HHX76" s="195"/>
      <c r="HHY76" s="195"/>
      <c r="HHZ76" s="195"/>
      <c r="HIA76" s="195"/>
      <c r="HIB76" s="195"/>
      <c r="HIC76" s="195"/>
      <c r="HID76" s="195"/>
      <c r="HIE76" s="195"/>
      <c r="HIF76" s="195"/>
      <c r="HIG76" s="195"/>
      <c r="HIH76" s="195"/>
      <c r="HII76" s="195"/>
      <c r="HIJ76" s="195"/>
      <c r="HIK76" s="195"/>
      <c r="HIL76" s="195"/>
      <c r="HIM76" s="195"/>
      <c r="HIN76" s="195"/>
      <c r="HIO76" s="195"/>
      <c r="HIP76" s="195"/>
      <c r="HIQ76" s="195"/>
      <c r="HIR76" s="195"/>
      <c r="HIS76" s="195"/>
      <c r="HIT76" s="195"/>
      <c r="HIU76" s="195"/>
      <c r="HIV76" s="195"/>
      <c r="HIW76" s="195"/>
      <c r="HIX76" s="195"/>
      <c r="HIY76" s="195"/>
      <c r="HIZ76" s="195"/>
      <c r="HJA76" s="195"/>
      <c r="HJB76" s="195"/>
      <c r="HJC76" s="195"/>
      <c r="HJD76" s="195"/>
      <c r="HJE76" s="195"/>
      <c r="HJF76" s="195"/>
      <c r="HJG76" s="195"/>
      <c r="HJH76" s="195"/>
      <c r="HJI76" s="195"/>
      <c r="HJJ76" s="195"/>
      <c r="HJK76" s="195"/>
      <c r="HJL76" s="195"/>
      <c r="HJM76" s="195"/>
      <c r="HJN76" s="195"/>
      <c r="HJO76" s="195"/>
      <c r="HJP76" s="195"/>
      <c r="HJQ76" s="195"/>
      <c r="HJR76" s="195"/>
      <c r="HJS76" s="195"/>
      <c r="HJT76" s="195"/>
      <c r="HJU76" s="195"/>
      <c r="HJV76" s="195"/>
      <c r="HJW76" s="195"/>
      <c r="HJX76" s="195"/>
      <c r="HJY76" s="195"/>
      <c r="HJZ76" s="195"/>
      <c r="HKA76" s="195"/>
      <c r="HKB76" s="195"/>
      <c r="HKC76" s="195"/>
      <c r="HKD76" s="195"/>
      <c r="HKE76" s="195"/>
      <c r="HKF76" s="195"/>
      <c r="HKG76" s="195"/>
      <c r="HKH76" s="195"/>
      <c r="HKI76" s="195"/>
      <c r="HKJ76" s="195"/>
      <c r="HKK76" s="195"/>
      <c r="HKL76" s="195"/>
      <c r="HKM76" s="195"/>
      <c r="HKN76" s="195"/>
      <c r="HKO76" s="195"/>
      <c r="HKP76" s="195"/>
      <c r="HKQ76" s="195"/>
      <c r="HKR76" s="195"/>
      <c r="HKS76" s="195"/>
      <c r="HKT76" s="195"/>
      <c r="HKU76" s="195"/>
      <c r="HKV76" s="195"/>
      <c r="HKW76" s="195"/>
      <c r="HKX76" s="195"/>
      <c r="HKY76" s="195"/>
      <c r="HKZ76" s="195"/>
      <c r="HLA76" s="195"/>
      <c r="HLB76" s="195"/>
      <c r="HLC76" s="195"/>
      <c r="HLD76" s="195"/>
      <c r="HLE76" s="195"/>
      <c r="HLF76" s="195"/>
      <c r="HLG76" s="195"/>
      <c r="HLH76" s="195"/>
      <c r="HLI76" s="195"/>
      <c r="HLJ76" s="195"/>
      <c r="HLK76" s="195"/>
      <c r="HLL76" s="195"/>
      <c r="HLM76" s="195"/>
      <c r="HLN76" s="195"/>
      <c r="HLO76" s="195"/>
      <c r="HLP76" s="195"/>
      <c r="HLQ76" s="195"/>
      <c r="HLR76" s="195"/>
      <c r="HLS76" s="195"/>
      <c r="HLT76" s="195"/>
      <c r="HLU76" s="195"/>
      <c r="HLV76" s="195"/>
      <c r="HLW76" s="195"/>
      <c r="HLX76" s="195"/>
      <c r="HLY76" s="195"/>
      <c r="HLZ76" s="195"/>
      <c r="HMA76" s="195"/>
      <c r="HMB76" s="195"/>
      <c r="HMC76" s="195"/>
      <c r="HMD76" s="195"/>
      <c r="HME76" s="195"/>
      <c r="HMF76" s="195"/>
      <c r="HMG76" s="195"/>
      <c r="HMH76" s="195"/>
      <c r="HMI76" s="195"/>
      <c r="HMJ76" s="195"/>
      <c r="HMK76" s="195"/>
      <c r="HML76" s="195"/>
      <c r="HMM76" s="195"/>
      <c r="HMN76" s="195"/>
      <c r="HMO76" s="195"/>
      <c r="HMP76" s="195"/>
      <c r="HMQ76" s="195"/>
      <c r="HMR76" s="195"/>
      <c r="HMS76" s="195"/>
      <c r="HMT76" s="195"/>
      <c r="HMU76" s="195"/>
      <c r="HMV76" s="195"/>
      <c r="HMW76" s="195"/>
      <c r="HMX76" s="195"/>
      <c r="HMY76" s="195"/>
      <c r="HMZ76" s="195"/>
      <c r="HNA76" s="195"/>
      <c r="HNB76" s="195"/>
      <c r="HNC76" s="195"/>
      <c r="HND76" s="195"/>
      <c r="HNE76" s="195"/>
      <c r="HNF76" s="195"/>
      <c r="HNG76" s="195"/>
      <c r="HNH76" s="195"/>
      <c r="HNI76" s="195"/>
      <c r="HNJ76" s="195"/>
      <c r="HNK76" s="195"/>
      <c r="HNL76" s="195"/>
      <c r="HNM76" s="195"/>
      <c r="HNN76" s="195"/>
      <c r="HNO76" s="195"/>
      <c r="HNP76" s="195"/>
      <c r="HNQ76" s="195"/>
      <c r="HNR76" s="195"/>
      <c r="HNS76" s="195"/>
      <c r="HNT76" s="195"/>
      <c r="HNU76" s="195"/>
      <c r="HNV76" s="195"/>
      <c r="HNW76" s="195"/>
      <c r="HNX76" s="195"/>
      <c r="HNY76" s="195"/>
      <c r="HNZ76" s="195"/>
      <c r="HOA76" s="195"/>
      <c r="HOB76" s="195"/>
      <c r="HOC76" s="195"/>
      <c r="HOD76" s="195"/>
      <c r="HOE76" s="195"/>
      <c r="HOF76" s="195"/>
      <c r="HOG76" s="195"/>
      <c r="HOH76" s="195"/>
      <c r="HOI76" s="195"/>
      <c r="HOJ76" s="195"/>
      <c r="HOK76" s="195"/>
      <c r="HOL76" s="195"/>
      <c r="HOM76" s="195"/>
      <c r="HON76" s="195"/>
      <c r="HOO76" s="195"/>
      <c r="HOP76" s="195"/>
      <c r="HOQ76" s="195"/>
      <c r="HOR76" s="195"/>
      <c r="HOS76" s="195"/>
      <c r="HOT76" s="195"/>
      <c r="HOU76" s="195"/>
      <c r="HOV76" s="195"/>
      <c r="HOW76" s="195"/>
      <c r="HOX76" s="195"/>
      <c r="HOY76" s="195"/>
      <c r="HOZ76" s="195"/>
      <c r="HPA76" s="195"/>
      <c r="HPB76" s="195"/>
      <c r="HPC76" s="195"/>
      <c r="HPD76" s="195"/>
      <c r="HPE76" s="195"/>
      <c r="HPF76" s="195"/>
      <c r="HPG76" s="195"/>
      <c r="HPH76" s="195"/>
      <c r="HPI76" s="195"/>
      <c r="HPJ76" s="195"/>
      <c r="HPK76" s="195"/>
      <c r="HPL76" s="195"/>
      <c r="HPM76" s="195"/>
      <c r="HPN76" s="195"/>
      <c r="HPO76" s="195"/>
      <c r="HPP76" s="195"/>
      <c r="HPQ76" s="195"/>
      <c r="HPR76" s="195"/>
      <c r="HPS76" s="195"/>
      <c r="HPT76" s="195"/>
      <c r="HPU76" s="195"/>
      <c r="HPV76" s="195"/>
      <c r="HPW76" s="195"/>
      <c r="HPX76" s="195"/>
      <c r="HPY76" s="195"/>
      <c r="HPZ76" s="195"/>
      <c r="HQA76" s="195"/>
      <c r="HQB76" s="195"/>
      <c r="HQC76" s="195"/>
      <c r="HQD76" s="195"/>
      <c r="HQE76" s="195"/>
      <c r="HQF76" s="195"/>
      <c r="HQG76" s="195"/>
      <c r="HQH76" s="195"/>
      <c r="HQI76" s="195"/>
      <c r="HQJ76" s="195"/>
      <c r="HQK76" s="195"/>
      <c r="HQL76" s="195"/>
      <c r="HQM76" s="195"/>
      <c r="HQN76" s="195"/>
      <c r="HQO76" s="195"/>
      <c r="HQP76" s="195"/>
      <c r="HQQ76" s="195"/>
      <c r="HQR76" s="195"/>
      <c r="HQS76" s="195"/>
      <c r="HQT76" s="195"/>
      <c r="HQU76" s="195"/>
      <c r="HQV76" s="195"/>
      <c r="HQW76" s="195"/>
      <c r="HQX76" s="195"/>
      <c r="HQY76" s="195"/>
      <c r="HQZ76" s="195"/>
      <c r="HRA76" s="195"/>
      <c r="HRB76" s="195"/>
      <c r="HRC76" s="195"/>
      <c r="HRD76" s="195"/>
      <c r="HRE76" s="195"/>
      <c r="HRF76" s="195"/>
      <c r="HRG76" s="195"/>
      <c r="HRH76" s="195"/>
      <c r="HRI76" s="195"/>
      <c r="HRJ76" s="195"/>
      <c r="HRK76" s="195"/>
      <c r="HRL76" s="195"/>
      <c r="HRM76" s="195"/>
      <c r="HRN76" s="195"/>
      <c r="HRO76" s="195"/>
      <c r="HRP76" s="195"/>
      <c r="HRQ76" s="195"/>
      <c r="HRR76" s="195"/>
      <c r="HRS76" s="195"/>
      <c r="HRT76" s="195"/>
      <c r="HRU76" s="195"/>
      <c r="HRV76" s="195"/>
      <c r="HRW76" s="195"/>
      <c r="HRX76" s="195"/>
      <c r="HRY76" s="195"/>
      <c r="HRZ76" s="195"/>
      <c r="HSA76" s="195"/>
      <c r="HSB76" s="195"/>
      <c r="HSC76" s="195"/>
      <c r="HSD76" s="195"/>
      <c r="HSE76" s="195"/>
      <c r="HSF76" s="195"/>
      <c r="HSG76" s="195"/>
      <c r="HSH76" s="195"/>
      <c r="HSI76" s="195"/>
      <c r="HSJ76" s="195"/>
      <c r="HSK76" s="195"/>
      <c r="HSL76" s="195"/>
      <c r="HSM76" s="195"/>
      <c r="HSN76" s="195"/>
      <c r="HSO76" s="195"/>
      <c r="HSP76" s="195"/>
      <c r="HSQ76" s="195"/>
      <c r="HSR76" s="195"/>
      <c r="HSS76" s="195"/>
      <c r="HST76" s="195"/>
      <c r="HSU76" s="195"/>
      <c r="HSV76" s="195"/>
      <c r="HSW76" s="195"/>
      <c r="HSX76" s="195"/>
      <c r="HSY76" s="195"/>
      <c r="HSZ76" s="195"/>
      <c r="HTA76" s="195"/>
      <c r="HTB76" s="195"/>
      <c r="HTC76" s="195"/>
      <c r="HTD76" s="195"/>
      <c r="HTE76" s="195"/>
      <c r="HTF76" s="195"/>
      <c r="HTG76" s="195"/>
      <c r="HTH76" s="195"/>
      <c r="HTI76" s="195"/>
      <c r="HTJ76" s="195"/>
      <c r="HTK76" s="195"/>
      <c r="HTL76" s="195"/>
      <c r="HTM76" s="195"/>
      <c r="HTN76" s="195"/>
      <c r="HTO76" s="195"/>
      <c r="HTP76" s="195"/>
      <c r="HTQ76" s="195"/>
      <c r="HTR76" s="195"/>
      <c r="HTS76" s="195"/>
      <c r="HTT76" s="195"/>
      <c r="HTU76" s="195"/>
      <c r="HTV76" s="195"/>
      <c r="HTW76" s="195"/>
      <c r="HTX76" s="195"/>
      <c r="HTY76" s="195"/>
      <c r="HTZ76" s="195"/>
      <c r="HUA76" s="195"/>
      <c r="HUB76" s="195"/>
      <c r="HUC76" s="195"/>
      <c r="HUD76" s="195"/>
      <c r="HUE76" s="195"/>
      <c r="HUF76" s="195"/>
      <c r="HUG76" s="195"/>
      <c r="HUH76" s="195"/>
      <c r="HUI76" s="195"/>
      <c r="HUJ76" s="195"/>
      <c r="HUK76" s="195"/>
      <c r="HUL76" s="195"/>
      <c r="HUM76" s="195"/>
      <c r="HUN76" s="195"/>
      <c r="HUO76" s="195"/>
      <c r="HUP76" s="195"/>
      <c r="HUQ76" s="195"/>
      <c r="HUR76" s="195"/>
      <c r="HUS76" s="195"/>
      <c r="HUT76" s="195"/>
      <c r="HUU76" s="195"/>
      <c r="HUV76" s="195"/>
      <c r="HUW76" s="195"/>
      <c r="HUX76" s="195"/>
      <c r="HUY76" s="195"/>
      <c r="HUZ76" s="195"/>
      <c r="HVA76" s="195"/>
      <c r="HVB76" s="195"/>
      <c r="HVC76" s="195"/>
      <c r="HVD76" s="195"/>
      <c r="HVE76" s="195"/>
      <c r="HVF76" s="195"/>
      <c r="HVG76" s="195"/>
      <c r="HVH76" s="195"/>
      <c r="HVI76" s="195"/>
      <c r="HVJ76" s="195"/>
      <c r="HVK76" s="195"/>
      <c r="HVL76" s="195"/>
      <c r="HVM76" s="195"/>
      <c r="HVN76" s="195"/>
      <c r="HVO76" s="195"/>
      <c r="HVP76" s="195"/>
      <c r="HVQ76" s="195"/>
      <c r="HVR76" s="195"/>
      <c r="HVS76" s="195"/>
      <c r="HVT76" s="195"/>
      <c r="HVU76" s="195"/>
      <c r="HVV76" s="195"/>
      <c r="HVW76" s="195"/>
      <c r="HVX76" s="195"/>
      <c r="HVY76" s="195"/>
      <c r="HVZ76" s="195"/>
      <c r="HWA76" s="195"/>
      <c r="HWB76" s="195"/>
      <c r="HWC76" s="195"/>
      <c r="HWD76" s="195"/>
      <c r="HWE76" s="195"/>
      <c r="HWF76" s="195"/>
      <c r="HWG76" s="195"/>
      <c r="HWH76" s="195"/>
      <c r="HWI76" s="195"/>
      <c r="HWJ76" s="195"/>
      <c r="HWK76" s="195"/>
      <c r="HWL76" s="195"/>
      <c r="HWM76" s="195"/>
      <c r="HWN76" s="195"/>
      <c r="HWO76" s="195"/>
      <c r="HWP76" s="195"/>
      <c r="HWQ76" s="195"/>
      <c r="HWR76" s="195"/>
      <c r="HWS76" s="195"/>
      <c r="HWT76" s="195"/>
      <c r="HWU76" s="195"/>
      <c r="HWV76" s="195"/>
      <c r="HWW76" s="195"/>
      <c r="HWX76" s="195"/>
      <c r="HWY76" s="195"/>
      <c r="HWZ76" s="195"/>
      <c r="HXA76" s="195"/>
      <c r="HXB76" s="195"/>
      <c r="HXC76" s="195"/>
      <c r="HXD76" s="195"/>
      <c r="HXE76" s="195"/>
      <c r="HXF76" s="195"/>
      <c r="HXG76" s="195"/>
      <c r="HXH76" s="195"/>
      <c r="HXI76" s="195"/>
      <c r="HXJ76" s="195"/>
      <c r="HXK76" s="195"/>
      <c r="HXL76" s="195"/>
      <c r="HXM76" s="195"/>
      <c r="HXN76" s="195"/>
      <c r="HXO76" s="195"/>
      <c r="HXP76" s="195"/>
      <c r="HXQ76" s="195"/>
      <c r="HXR76" s="195"/>
      <c r="HXS76" s="195"/>
      <c r="HXT76" s="195"/>
      <c r="HXU76" s="195"/>
      <c r="HXV76" s="195"/>
      <c r="HXW76" s="195"/>
      <c r="HXX76" s="195"/>
      <c r="HXY76" s="195"/>
      <c r="HXZ76" s="195"/>
      <c r="HYA76" s="195"/>
      <c r="HYB76" s="195"/>
      <c r="HYC76" s="195"/>
      <c r="HYD76" s="195"/>
      <c r="HYE76" s="195"/>
      <c r="HYF76" s="195"/>
      <c r="HYG76" s="195"/>
      <c r="HYH76" s="195"/>
      <c r="HYI76" s="195"/>
      <c r="HYJ76" s="195"/>
      <c r="HYK76" s="195"/>
      <c r="HYL76" s="195"/>
      <c r="HYM76" s="195"/>
      <c r="HYN76" s="195"/>
      <c r="HYO76" s="195"/>
      <c r="HYP76" s="195"/>
      <c r="HYQ76" s="195"/>
      <c r="HYR76" s="195"/>
      <c r="HYS76" s="195"/>
      <c r="HYT76" s="195"/>
      <c r="HYU76" s="195"/>
      <c r="HYV76" s="195"/>
      <c r="HYW76" s="195"/>
      <c r="HYX76" s="195"/>
      <c r="HYY76" s="195"/>
      <c r="HYZ76" s="195"/>
      <c r="HZA76" s="195"/>
      <c r="HZB76" s="195"/>
      <c r="HZC76" s="195"/>
      <c r="HZD76" s="195"/>
      <c r="HZE76" s="195"/>
      <c r="HZF76" s="195"/>
      <c r="HZG76" s="195"/>
      <c r="HZH76" s="195"/>
      <c r="HZI76" s="195"/>
      <c r="HZJ76" s="195"/>
      <c r="HZK76" s="195"/>
      <c r="HZL76" s="195"/>
      <c r="HZM76" s="195"/>
      <c r="HZN76" s="195"/>
      <c r="HZO76" s="195"/>
      <c r="HZP76" s="195"/>
      <c r="HZQ76" s="195"/>
      <c r="HZR76" s="195"/>
      <c r="HZS76" s="195"/>
      <c r="HZT76" s="195"/>
      <c r="HZU76" s="195"/>
      <c r="HZV76" s="195"/>
      <c r="HZW76" s="195"/>
      <c r="HZX76" s="195"/>
      <c r="HZY76" s="195"/>
      <c r="HZZ76" s="195"/>
      <c r="IAA76" s="195"/>
      <c r="IAB76" s="195"/>
      <c r="IAC76" s="195"/>
      <c r="IAD76" s="195"/>
      <c r="IAE76" s="195"/>
      <c r="IAF76" s="195"/>
      <c r="IAG76" s="195"/>
      <c r="IAH76" s="195"/>
      <c r="IAI76" s="195"/>
      <c r="IAJ76" s="195"/>
      <c r="IAK76" s="195"/>
      <c r="IAL76" s="195"/>
      <c r="IAM76" s="195"/>
      <c r="IAN76" s="195"/>
      <c r="IAO76" s="195"/>
      <c r="IAP76" s="195"/>
      <c r="IAQ76" s="195"/>
      <c r="IAR76" s="195"/>
      <c r="IAS76" s="195"/>
      <c r="IAT76" s="195"/>
      <c r="IAU76" s="195"/>
      <c r="IAV76" s="195"/>
      <c r="IAW76" s="195"/>
      <c r="IAX76" s="195"/>
      <c r="IAY76" s="195"/>
      <c r="IAZ76" s="195"/>
      <c r="IBA76" s="195"/>
      <c r="IBB76" s="195"/>
      <c r="IBC76" s="195"/>
      <c r="IBD76" s="195"/>
      <c r="IBE76" s="195"/>
      <c r="IBF76" s="195"/>
      <c r="IBG76" s="195"/>
      <c r="IBH76" s="195"/>
      <c r="IBI76" s="195"/>
      <c r="IBJ76" s="195"/>
      <c r="IBK76" s="195"/>
      <c r="IBL76" s="195"/>
      <c r="IBM76" s="195"/>
      <c r="IBN76" s="195"/>
      <c r="IBO76" s="195"/>
      <c r="IBP76" s="195"/>
      <c r="IBQ76" s="195"/>
      <c r="IBR76" s="195"/>
      <c r="IBS76" s="195"/>
      <c r="IBT76" s="195"/>
      <c r="IBU76" s="195"/>
      <c r="IBV76" s="195"/>
      <c r="IBW76" s="195"/>
      <c r="IBX76" s="195"/>
      <c r="IBY76" s="195"/>
      <c r="IBZ76" s="195"/>
      <c r="ICA76" s="195"/>
      <c r="ICB76" s="195"/>
      <c r="ICC76" s="195"/>
      <c r="ICD76" s="195"/>
      <c r="ICE76" s="195"/>
      <c r="ICF76" s="195"/>
      <c r="ICG76" s="195"/>
      <c r="ICH76" s="195"/>
      <c r="ICI76" s="195"/>
      <c r="ICJ76" s="195"/>
      <c r="ICK76" s="195"/>
      <c r="ICL76" s="195"/>
      <c r="ICM76" s="195"/>
      <c r="ICN76" s="195"/>
      <c r="ICO76" s="195"/>
      <c r="ICP76" s="195"/>
      <c r="ICQ76" s="195"/>
      <c r="ICR76" s="195"/>
      <c r="ICS76" s="195"/>
      <c r="ICT76" s="195"/>
      <c r="ICU76" s="195"/>
      <c r="ICV76" s="195"/>
      <c r="ICW76" s="195"/>
      <c r="ICX76" s="195"/>
      <c r="ICY76" s="195"/>
      <c r="ICZ76" s="195"/>
      <c r="IDA76" s="195"/>
      <c r="IDB76" s="195"/>
      <c r="IDC76" s="195"/>
      <c r="IDD76" s="195"/>
      <c r="IDE76" s="195"/>
      <c r="IDF76" s="195"/>
      <c r="IDG76" s="195"/>
      <c r="IDH76" s="195"/>
      <c r="IDI76" s="195"/>
      <c r="IDJ76" s="195"/>
      <c r="IDK76" s="195"/>
      <c r="IDL76" s="195"/>
      <c r="IDM76" s="195"/>
      <c r="IDN76" s="195"/>
      <c r="IDO76" s="195"/>
      <c r="IDP76" s="195"/>
      <c r="IDQ76" s="195"/>
      <c r="IDR76" s="195"/>
      <c r="IDS76" s="195"/>
      <c r="IDT76" s="195"/>
      <c r="IDU76" s="195"/>
      <c r="IDV76" s="195"/>
      <c r="IDW76" s="195"/>
      <c r="IDX76" s="195"/>
      <c r="IDY76" s="195"/>
      <c r="IDZ76" s="195"/>
      <c r="IEA76" s="195"/>
      <c r="IEB76" s="195"/>
      <c r="IEC76" s="195"/>
      <c r="IED76" s="195"/>
      <c r="IEE76" s="195"/>
      <c r="IEF76" s="195"/>
      <c r="IEG76" s="195"/>
      <c r="IEH76" s="195"/>
      <c r="IEI76" s="195"/>
      <c r="IEJ76" s="195"/>
      <c r="IEK76" s="195"/>
      <c r="IEL76" s="195"/>
      <c r="IEM76" s="195"/>
      <c r="IEN76" s="195"/>
      <c r="IEO76" s="195"/>
      <c r="IEP76" s="195"/>
      <c r="IEQ76" s="195"/>
      <c r="IER76" s="195"/>
      <c r="IES76" s="195"/>
      <c r="IET76" s="195"/>
      <c r="IEU76" s="195"/>
      <c r="IEV76" s="195"/>
      <c r="IEW76" s="195"/>
      <c r="IEX76" s="195"/>
      <c r="IEY76" s="195"/>
      <c r="IEZ76" s="195"/>
      <c r="IFA76" s="195"/>
      <c r="IFB76" s="195"/>
      <c r="IFC76" s="195"/>
      <c r="IFD76" s="195"/>
      <c r="IFE76" s="195"/>
      <c r="IFF76" s="195"/>
      <c r="IFG76" s="195"/>
      <c r="IFH76" s="195"/>
      <c r="IFI76" s="195"/>
      <c r="IFJ76" s="195"/>
      <c r="IFK76" s="195"/>
      <c r="IFL76" s="195"/>
      <c r="IFM76" s="195"/>
      <c r="IFN76" s="195"/>
      <c r="IFO76" s="195"/>
      <c r="IFP76" s="195"/>
      <c r="IFQ76" s="195"/>
      <c r="IFR76" s="195"/>
      <c r="IFS76" s="195"/>
      <c r="IFT76" s="195"/>
      <c r="IFU76" s="195"/>
      <c r="IFV76" s="195"/>
      <c r="IFW76" s="195"/>
      <c r="IFX76" s="195"/>
      <c r="IFY76" s="195"/>
      <c r="IFZ76" s="195"/>
      <c r="IGA76" s="195"/>
      <c r="IGB76" s="195"/>
      <c r="IGC76" s="195"/>
      <c r="IGD76" s="195"/>
      <c r="IGE76" s="195"/>
      <c r="IGF76" s="195"/>
      <c r="IGG76" s="195"/>
      <c r="IGH76" s="195"/>
      <c r="IGI76" s="195"/>
      <c r="IGJ76" s="195"/>
      <c r="IGK76" s="195"/>
      <c r="IGL76" s="195"/>
      <c r="IGM76" s="195"/>
      <c r="IGN76" s="195"/>
      <c r="IGO76" s="195"/>
      <c r="IGP76" s="195"/>
      <c r="IGQ76" s="195"/>
      <c r="IGR76" s="195"/>
      <c r="IGS76" s="195"/>
      <c r="IGT76" s="195"/>
      <c r="IGU76" s="195"/>
      <c r="IGV76" s="195"/>
      <c r="IGW76" s="195"/>
      <c r="IGX76" s="195"/>
      <c r="IGY76" s="195"/>
      <c r="IGZ76" s="195"/>
      <c r="IHA76" s="195"/>
      <c r="IHB76" s="195"/>
      <c r="IHC76" s="195"/>
      <c r="IHD76" s="195"/>
      <c r="IHE76" s="195"/>
      <c r="IHF76" s="195"/>
      <c r="IHG76" s="195"/>
      <c r="IHH76" s="195"/>
      <c r="IHI76" s="195"/>
      <c r="IHJ76" s="195"/>
      <c r="IHK76" s="195"/>
      <c r="IHL76" s="195"/>
      <c r="IHM76" s="195"/>
      <c r="IHN76" s="195"/>
      <c r="IHO76" s="195"/>
      <c r="IHP76" s="195"/>
      <c r="IHQ76" s="195"/>
      <c r="IHR76" s="195"/>
      <c r="IHS76" s="195"/>
      <c r="IHT76" s="195"/>
      <c r="IHU76" s="195"/>
      <c r="IHV76" s="195"/>
      <c r="IHW76" s="195"/>
      <c r="IHX76" s="195"/>
      <c r="IHY76" s="195"/>
      <c r="IHZ76" s="195"/>
      <c r="IIA76" s="195"/>
      <c r="IIB76" s="195"/>
      <c r="IIC76" s="195"/>
      <c r="IID76" s="195"/>
      <c r="IIE76" s="195"/>
      <c r="IIF76" s="195"/>
      <c r="IIG76" s="195"/>
      <c r="IIH76" s="195"/>
      <c r="III76" s="195"/>
      <c r="IIJ76" s="195"/>
      <c r="IIK76" s="195"/>
      <c r="IIL76" s="195"/>
      <c r="IIM76" s="195"/>
      <c r="IIN76" s="195"/>
      <c r="IIO76" s="195"/>
      <c r="IIP76" s="195"/>
      <c r="IIQ76" s="195"/>
      <c r="IIR76" s="195"/>
      <c r="IIS76" s="195"/>
      <c r="IIT76" s="195"/>
      <c r="IIU76" s="195"/>
      <c r="IIV76" s="195"/>
      <c r="IIW76" s="195"/>
      <c r="IIX76" s="195"/>
      <c r="IIY76" s="195"/>
      <c r="IIZ76" s="195"/>
      <c r="IJA76" s="195"/>
      <c r="IJB76" s="195"/>
      <c r="IJC76" s="195"/>
      <c r="IJD76" s="195"/>
      <c r="IJE76" s="195"/>
      <c r="IJF76" s="195"/>
      <c r="IJG76" s="195"/>
      <c r="IJH76" s="195"/>
      <c r="IJI76" s="195"/>
      <c r="IJJ76" s="195"/>
      <c r="IJK76" s="195"/>
      <c r="IJL76" s="195"/>
      <c r="IJM76" s="195"/>
      <c r="IJN76" s="195"/>
      <c r="IJO76" s="195"/>
      <c r="IJP76" s="195"/>
      <c r="IJQ76" s="195"/>
      <c r="IJR76" s="195"/>
      <c r="IJS76" s="195"/>
      <c r="IJT76" s="195"/>
      <c r="IJU76" s="195"/>
      <c r="IJV76" s="195"/>
      <c r="IJW76" s="195"/>
      <c r="IJX76" s="195"/>
      <c r="IJY76" s="195"/>
      <c r="IJZ76" s="195"/>
      <c r="IKA76" s="195"/>
      <c r="IKB76" s="195"/>
      <c r="IKC76" s="195"/>
      <c r="IKD76" s="195"/>
      <c r="IKE76" s="195"/>
      <c r="IKF76" s="195"/>
      <c r="IKG76" s="195"/>
      <c r="IKH76" s="195"/>
      <c r="IKI76" s="195"/>
      <c r="IKJ76" s="195"/>
      <c r="IKK76" s="195"/>
      <c r="IKL76" s="195"/>
      <c r="IKM76" s="195"/>
      <c r="IKN76" s="195"/>
      <c r="IKO76" s="195"/>
      <c r="IKP76" s="195"/>
      <c r="IKQ76" s="195"/>
      <c r="IKR76" s="195"/>
      <c r="IKS76" s="195"/>
      <c r="IKT76" s="195"/>
      <c r="IKU76" s="195"/>
      <c r="IKV76" s="195"/>
      <c r="IKW76" s="195"/>
      <c r="IKX76" s="195"/>
      <c r="IKY76" s="195"/>
      <c r="IKZ76" s="195"/>
      <c r="ILA76" s="195"/>
      <c r="ILB76" s="195"/>
      <c r="ILC76" s="195"/>
      <c r="ILD76" s="195"/>
      <c r="ILE76" s="195"/>
      <c r="ILF76" s="195"/>
      <c r="ILG76" s="195"/>
      <c r="ILH76" s="195"/>
      <c r="ILI76" s="195"/>
      <c r="ILJ76" s="195"/>
      <c r="ILK76" s="195"/>
      <c r="ILL76" s="195"/>
      <c r="ILM76" s="195"/>
      <c r="ILN76" s="195"/>
      <c r="ILO76" s="195"/>
      <c r="ILP76" s="195"/>
      <c r="ILQ76" s="195"/>
      <c r="ILR76" s="195"/>
      <c r="ILS76" s="195"/>
      <c r="ILT76" s="195"/>
      <c r="ILU76" s="195"/>
      <c r="ILV76" s="195"/>
      <c r="ILW76" s="195"/>
      <c r="ILX76" s="195"/>
      <c r="ILY76" s="195"/>
      <c r="ILZ76" s="195"/>
      <c r="IMA76" s="195"/>
      <c r="IMB76" s="195"/>
      <c r="IMC76" s="195"/>
      <c r="IMD76" s="195"/>
      <c r="IME76" s="195"/>
      <c r="IMF76" s="195"/>
      <c r="IMG76" s="195"/>
      <c r="IMH76" s="195"/>
      <c r="IMI76" s="195"/>
      <c r="IMJ76" s="195"/>
      <c r="IMK76" s="195"/>
      <c r="IML76" s="195"/>
      <c r="IMM76" s="195"/>
      <c r="IMN76" s="195"/>
      <c r="IMO76" s="195"/>
      <c r="IMP76" s="195"/>
      <c r="IMQ76" s="195"/>
      <c r="IMR76" s="195"/>
      <c r="IMS76" s="195"/>
      <c r="IMT76" s="195"/>
      <c r="IMU76" s="195"/>
      <c r="IMV76" s="195"/>
      <c r="IMW76" s="195"/>
      <c r="IMX76" s="195"/>
      <c r="IMY76" s="195"/>
      <c r="IMZ76" s="195"/>
      <c r="INA76" s="195"/>
      <c r="INB76" s="195"/>
      <c r="INC76" s="195"/>
      <c r="IND76" s="195"/>
      <c r="INE76" s="195"/>
      <c r="INF76" s="195"/>
      <c r="ING76" s="195"/>
      <c r="INH76" s="195"/>
      <c r="INI76" s="195"/>
      <c r="INJ76" s="195"/>
      <c r="INK76" s="195"/>
      <c r="INL76" s="195"/>
      <c r="INM76" s="195"/>
      <c r="INN76" s="195"/>
      <c r="INO76" s="195"/>
      <c r="INP76" s="195"/>
      <c r="INQ76" s="195"/>
      <c r="INR76" s="195"/>
      <c r="INS76" s="195"/>
      <c r="INT76" s="195"/>
      <c r="INU76" s="195"/>
      <c r="INV76" s="195"/>
      <c r="INW76" s="195"/>
      <c r="INX76" s="195"/>
      <c r="INY76" s="195"/>
      <c r="INZ76" s="195"/>
      <c r="IOA76" s="195"/>
      <c r="IOB76" s="195"/>
      <c r="IOC76" s="195"/>
      <c r="IOD76" s="195"/>
      <c r="IOE76" s="195"/>
      <c r="IOF76" s="195"/>
      <c r="IOG76" s="195"/>
      <c r="IOH76" s="195"/>
      <c r="IOI76" s="195"/>
      <c r="IOJ76" s="195"/>
      <c r="IOK76" s="195"/>
      <c r="IOL76" s="195"/>
      <c r="IOM76" s="195"/>
      <c r="ION76" s="195"/>
      <c r="IOO76" s="195"/>
      <c r="IOP76" s="195"/>
      <c r="IOQ76" s="195"/>
      <c r="IOR76" s="195"/>
      <c r="IOS76" s="195"/>
      <c r="IOT76" s="195"/>
      <c r="IOU76" s="195"/>
      <c r="IOV76" s="195"/>
      <c r="IOW76" s="195"/>
      <c r="IOX76" s="195"/>
      <c r="IOY76" s="195"/>
      <c r="IOZ76" s="195"/>
      <c r="IPA76" s="195"/>
      <c r="IPB76" s="195"/>
      <c r="IPC76" s="195"/>
      <c r="IPD76" s="195"/>
      <c r="IPE76" s="195"/>
      <c r="IPF76" s="195"/>
      <c r="IPG76" s="195"/>
      <c r="IPH76" s="195"/>
      <c r="IPI76" s="195"/>
      <c r="IPJ76" s="195"/>
      <c r="IPK76" s="195"/>
      <c r="IPL76" s="195"/>
      <c r="IPM76" s="195"/>
      <c r="IPN76" s="195"/>
      <c r="IPO76" s="195"/>
      <c r="IPP76" s="195"/>
      <c r="IPQ76" s="195"/>
      <c r="IPR76" s="195"/>
      <c r="IPS76" s="195"/>
      <c r="IPT76" s="195"/>
      <c r="IPU76" s="195"/>
      <c r="IPV76" s="195"/>
      <c r="IPW76" s="195"/>
      <c r="IPX76" s="195"/>
      <c r="IPY76" s="195"/>
      <c r="IPZ76" s="195"/>
      <c r="IQA76" s="195"/>
      <c r="IQB76" s="195"/>
      <c r="IQC76" s="195"/>
      <c r="IQD76" s="195"/>
      <c r="IQE76" s="195"/>
      <c r="IQF76" s="195"/>
      <c r="IQG76" s="195"/>
      <c r="IQH76" s="195"/>
      <c r="IQI76" s="195"/>
      <c r="IQJ76" s="195"/>
      <c r="IQK76" s="195"/>
      <c r="IQL76" s="195"/>
      <c r="IQM76" s="195"/>
      <c r="IQN76" s="195"/>
      <c r="IQO76" s="195"/>
      <c r="IQP76" s="195"/>
      <c r="IQQ76" s="195"/>
      <c r="IQR76" s="195"/>
      <c r="IQS76" s="195"/>
      <c r="IQT76" s="195"/>
      <c r="IQU76" s="195"/>
      <c r="IQV76" s="195"/>
      <c r="IQW76" s="195"/>
      <c r="IQX76" s="195"/>
      <c r="IQY76" s="195"/>
      <c r="IQZ76" s="195"/>
      <c r="IRA76" s="195"/>
      <c r="IRB76" s="195"/>
      <c r="IRC76" s="195"/>
      <c r="IRD76" s="195"/>
      <c r="IRE76" s="195"/>
      <c r="IRF76" s="195"/>
      <c r="IRG76" s="195"/>
      <c r="IRH76" s="195"/>
      <c r="IRI76" s="195"/>
      <c r="IRJ76" s="195"/>
      <c r="IRK76" s="195"/>
      <c r="IRL76" s="195"/>
      <c r="IRM76" s="195"/>
      <c r="IRN76" s="195"/>
      <c r="IRO76" s="195"/>
      <c r="IRP76" s="195"/>
      <c r="IRQ76" s="195"/>
      <c r="IRR76" s="195"/>
      <c r="IRS76" s="195"/>
      <c r="IRT76" s="195"/>
      <c r="IRU76" s="195"/>
      <c r="IRV76" s="195"/>
      <c r="IRW76" s="195"/>
      <c r="IRX76" s="195"/>
      <c r="IRY76" s="195"/>
      <c r="IRZ76" s="195"/>
      <c r="ISA76" s="195"/>
      <c r="ISB76" s="195"/>
      <c r="ISC76" s="195"/>
      <c r="ISD76" s="195"/>
      <c r="ISE76" s="195"/>
      <c r="ISF76" s="195"/>
      <c r="ISG76" s="195"/>
      <c r="ISH76" s="195"/>
      <c r="ISI76" s="195"/>
      <c r="ISJ76" s="195"/>
      <c r="ISK76" s="195"/>
      <c r="ISL76" s="195"/>
      <c r="ISM76" s="195"/>
      <c r="ISN76" s="195"/>
      <c r="ISO76" s="195"/>
      <c r="ISP76" s="195"/>
      <c r="ISQ76" s="195"/>
      <c r="ISR76" s="195"/>
      <c r="ISS76" s="195"/>
      <c r="IST76" s="195"/>
      <c r="ISU76" s="195"/>
      <c r="ISV76" s="195"/>
      <c r="ISW76" s="195"/>
      <c r="ISX76" s="195"/>
      <c r="ISY76" s="195"/>
      <c r="ISZ76" s="195"/>
      <c r="ITA76" s="195"/>
      <c r="ITB76" s="195"/>
      <c r="ITC76" s="195"/>
      <c r="ITD76" s="195"/>
      <c r="ITE76" s="195"/>
      <c r="ITF76" s="195"/>
      <c r="ITG76" s="195"/>
      <c r="ITH76" s="195"/>
      <c r="ITI76" s="195"/>
      <c r="ITJ76" s="195"/>
      <c r="ITK76" s="195"/>
      <c r="ITL76" s="195"/>
      <c r="ITM76" s="195"/>
      <c r="ITN76" s="195"/>
      <c r="ITO76" s="195"/>
      <c r="ITP76" s="195"/>
      <c r="ITQ76" s="195"/>
      <c r="ITR76" s="195"/>
      <c r="ITS76" s="195"/>
      <c r="ITT76" s="195"/>
      <c r="ITU76" s="195"/>
      <c r="ITV76" s="195"/>
      <c r="ITW76" s="195"/>
      <c r="ITX76" s="195"/>
      <c r="ITY76" s="195"/>
      <c r="ITZ76" s="195"/>
      <c r="IUA76" s="195"/>
      <c r="IUB76" s="195"/>
      <c r="IUC76" s="195"/>
      <c r="IUD76" s="195"/>
      <c r="IUE76" s="195"/>
      <c r="IUF76" s="195"/>
      <c r="IUG76" s="195"/>
      <c r="IUH76" s="195"/>
      <c r="IUI76" s="195"/>
      <c r="IUJ76" s="195"/>
      <c r="IUK76" s="195"/>
      <c r="IUL76" s="195"/>
      <c r="IUM76" s="195"/>
      <c r="IUN76" s="195"/>
      <c r="IUO76" s="195"/>
      <c r="IUP76" s="195"/>
      <c r="IUQ76" s="195"/>
      <c r="IUR76" s="195"/>
      <c r="IUS76" s="195"/>
      <c r="IUT76" s="195"/>
      <c r="IUU76" s="195"/>
      <c r="IUV76" s="195"/>
      <c r="IUW76" s="195"/>
      <c r="IUX76" s="195"/>
      <c r="IUY76" s="195"/>
      <c r="IUZ76" s="195"/>
      <c r="IVA76" s="195"/>
      <c r="IVB76" s="195"/>
      <c r="IVC76" s="195"/>
      <c r="IVD76" s="195"/>
      <c r="IVE76" s="195"/>
      <c r="IVF76" s="195"/>
      <c r="IVG76" s="195"/>
      <c r="IVH76" s="195"/>
      <c r="IVI76" s="195"/>
      <c r="IVJ76" s="195"/>
      <c r="IVK76" s="195"/>
      <c r="IVL76" s="195"/>
      <c r="IVM76" s="195"/>
      <c r="IVN76" s="195"/>
      <c r="IVO76" s="195"/>
      <c r="IVP76" s="195"/>
      <c r="IVQ76" s="195"/>
      <c r="IVR76" s="195"/>
      <c r="IVS76" s="195"/>
      <c r="IVT76" s="195"/>
      <c r="IVU76" s="195"/>
      <c r="IVV76" s="195"/>
      <c r="IVW76" s="195"/>
      <c r="IVX76" s="195"/>
      <c r="IVY76" s="195"/>
      <c r="IVZ76" s="195"/>
      <c r="IWA76" s="195"/>
      <c r="IWB76" s="195"/>
      <c r="IWC76" s="195"/>
      <c r="IWD76" s="195"/>
      <c r="IWE76" s="195"/>
      <c r="IWF76" s="195"/>
      <c r="IWG76" s="195"/>
      <c r="IWH76" s="195"/>
      <c r="IWI76" s="195"/>
      <c r="IWJ76" s="195"/>
      <c r="IWK76" s="195"/>
      <c r="IWL76" s="195"/>
      <c r="IWM76" s="195"/>
      <c r="IWN76" s="195"/>
      <c r="IWO76" s="195"/>
      <c r="IWP76" s="195"/>
      <c r="IWQ76" s="195"/>
      <c r="IWR76" s="195"/>
      <c r="IWS76" s="195"/>
      <c r="IWT76" s="195"/>
      <c r="IWU76" s="195"/>
      <c r="IWV76" s="195"/>
      <c r="IWW76" s="195"/>
      <c r="IWX76" s="195"/>
      <c r="IWY76" s="195"/>
      <c r="IWZ76" s="195"/>
      <c r="IXA76" s="195"/>
      <c r="IXB76" s="195"/>
      <c r="IXC76" s="195"/>
      <c r="IXD76" s="195"/>
      <c r="IXE76" s="195"/>
      <c r="IXF76" s="195"/>
      <c r="IXG76" s="195"/>
      <c r="IXH76" s="195"/>
      <c r="IXI76" s="195"/>
      <c r="IXJ76" s="195"/>
      <c r="IXK76" s="195"/>
      <c r="IXL76" s="195"/>
      <c r="IXM76" s="195"/>
      <c r="IXN76" s="195"/>
      <c r="IXO76" s="195"/>
      <c r="IXP76" s="195"/>
      <c r="IXQ76" s="195"/>
      <c r="IXR76" s="195"/>
      <c r="IXS76" s="195"/>
      <c r="IXT76" s="195"/>
      <c r="IXU76" s="195"/>
      <c r="IXV76" s="195"/>
      <c r="IXW76" s="195"/>
      <c r="IXX76" s="195"/>
      <c r="IXY76" s="195"/>
      <c r="IXZ76" s="195"/>
      <c r="IYA76" s="195"/>
      <c r="IYB76" s="195"/>
      <c r="IYC76" s="195"/>
      <c r="IYD76" s="195"/>
      <c r="IYE76" s="195"/>
      <c r="IYF76" s="195"/>
      <c r="IYG76" s="195"/>
      <c r="IYH76" s="195"/>
      <c r="IYI76" s="195"/>
      <c r="IYJ76" s="195"/>
      <c r="IYK76" s="195"/>
      <c r="IYL76" s="195"/>
      <c r="IYM76" s="195"/>
      <c r="IYN76" s="195"/>
      <c r="IYO76" s="195"/>
      <c r="IYP76" s="195"/>
      <c r="IYQ76" s="195"/>
      <c r="IYR76" s="195"/>
      <c r="IYS76" s="195"/>
      <c r="IYT76" s="195"/>
      <c r="IYU76" s="195"/>
      <c r="IYV76" s="195"/>
      <c r="IYW76" s="195"/>
      <c r="IYX76" s="195"/>
      <c r="IYY76" s="195"/>
      <c r="IYZ76" s="195"/>
      <c r="IZA76" s="195"/>
      <c r="IZB76" s="195"/>
      <c r="IZC76" s="195"/>
      <c r="IZD76" s="195"/>
      <c r="IZE76" s="195"/>
      <c r="IZF76" s="195"/>
      <c r="IZG76" s="195"/>
      <c r="IZH76" s="195"/>
      <c r="IZI76" s="195"/>
      <c r="IZJ76" s="195"/>
      <c r="IZK76" s="195"/>
      <c r="IZL76" s="195"/>
      <c r="IZM76" s="195"/>
      <c r="IZN76" s="195"/>
      <c r="IZO76" s="195"/>
      <c r="IZP76" s="195"/>
      <c r="IZQ76" s="195"/>
      <c r="IZR76" s="195"/>
      <c r="IZS76" s="195"/>
      <c r="IZT76" s="195"/>
      <c r="IZU76" s="195"/>
      <c r="IZV76" s="195"/>
      <c r="IZW76" s="195"/>
      <c r="IZX76" s="195"/>
      <c r="IZY76" s="195"/>
      <c r="IZZ76" s="195"/>
      <c r="JAA76" s="195"/>
      <c r="JAB76" s="195"/>
      <c r="JAC76" s="195"/>
      <c r="JAD76" s="195"/>
      <c r="JAE76" s="195"/>
      <c r="JAF76" s="195"/>
      <c r="JAG76" s="195"/>
      <c r="JAH76" s="195"/>
      <c r="JAI76" s="195"/>
      <c r="JAJ76" s="195"/>
      <c r="JAK76" s="195"/>
      <c r="JAL76" s="195"/>
      <c r="JAM76" s="195"/>
      <c r="JAN76" s="195"/>
      <c r="JAO76" s="195"/>
      <c r="JAP76" s="195"/>
      <c r="JAQ76" s="195"/>
      <c r="JAR76" s="195"/>
      <c r="JAS76" s="195"/>
      <c r="JAT76" s="195"/>
      <c r="JAU76" s="195"/>
      <c r="JAV76" s="195"/>
      <c r="JAW76" s="195"/>
      <c r="JAX76" s="195"/>
      <c r="JAY76" s="195"/>
      <c r="JAZ76" s="195"/>
      <c r="JBA76" s="195"/>
      <c r="JBB76" s="195"/>
      <c r="JBC76" s="195"/>
      <c r="JBD76" s="195"/>
      <c r="JBE76" s="195"/>
      <c r="JBF76" s="195"/>
      <c r="JBG76" s="195"/>
      <c r="JBH76" s="195"/>
      <c r="JBI76" s="195"/>
      <c r="JBJ76" s="195"/>
      <c r="JBK76" s="195"/>
      <c r="JBL76" s="195"/>
      <c r="JBM76" s="195"/>
      <c r="JBN76" s="195"/>
      <c r="JBO76" s="195"/>
      <c r="JBP76" s="195"/>
      <c r="JBQ76" s="195"/>
      <c r="JBR76" s="195"/>
      <c r="JBS76" s="195"/>
      <c r="JBT76" s="195"/>
      <c r="JBU76" s="195"/>
      <c r="JBV76" s="195"/>
      <c r="JBW76" s="195"/>
      <c r="JBX76" s="195"/>
      <c r="JBY76" s="195"/>
      <c r="JBZ76" s="195"/>
      <c r="JCA76" s="195"/>
      <c r="JCB76" s="195"/>
      <c r="JCC76" s="195"/>
      <c r="JCD76" s="195"/>
      <c r="JCE76" s="195"/>
      <c r="JCF76" s="195"/>
      <c r="JCG76" s="195"/>
      <c r="JCH76" s="195"/>
      <c r="JCI76" s="195"/>
      <c r="JCJ76" s="195"/>
      <c r="JCK76" s="195"/>
      <c r="JCL76" s="195"/>
      <c r="JCM76" s="195"/>
      <c r="JCN76" s="195"/>
      <c r="JCO76" s="195"/>
      <c r="JCP76" s="195"/>
      <c r="JCQ76" s="195"/>
      <c r="JCR76" s="195"/>
      <c r="JCS76" s="195"/>
      <c r="JCT76" s="195"/>
      <c r="JCU76" s="195"/>
      <c r="JCV76" s="195"/>
      <c r="JCW76" s="195"/>
      <c r="JCX76" s="195"/>
      <c r="JCY76" s="195"/>
      <c r="JCZ76" s="195"/>
      <c r="JDA76" s="195"/>
      <c r="JDB76" s="195"/>
      <c r="JDC76" s="195"/>
      <c r="JDD76" s="195"/>
      <c r="JDE76" s="195"/>
      <c r="JDF76" s="195"/>
      <c r="JDG76" s="195"/>
      <c r="JDH76" s="195"/>
      <c r="JDI76" s="195"/>
      <c r="JDJ76" s="195"/>
      <c r="JDK76" s="195"/>
      <c r="JDL76" s="195"/>
      <c r="JDM76" s="195"/>
      <c r="JDN76" s="195"/>
      <c r="JDO76" s="195"/>
      <c r="JDP76" s="195"/>
      <c r="JDQ76" s="195"/>
      <c r="JDR76" s="195"/>
      <c r="JDS76" s="195"/>
      <c r="JDT76" s="195"/>
      <c r="JDU76" s="195"/>
      <c r="JDV76" s="195"/>
      <c r="JDW76" s="195"/>
      <c r="JDX76" s="195"/>
      <c r="JDY76" s="195"/>
      <c r="JDZ76" s="195"/>
      <c r="JEA76" s="195"/>
      <c r="JEB76" s="195"/>
      <c r="JEC76" s="195"/>
      <c r="JED76" s="195"/>
      <c r="JEE76" s="195"/>
      <c r="JEF76" s="195"/>
      <c r="JEG76" s="195"/>
      <c r="JEH76" s="195"/>
      <c r="JEI76" s="195"/>
      <c r="JEJ76" s="195"/>
      <c r="JEK76" s="195"/>
      <c r="JEL76" s="195"/>
      <c r="JEM76" s="195"/>
      <c r="JEN76" s="195"/>
      <c r="JEO76" s="195"/>
      <c r="JEP76" s="195"/>
      <c r="JEQ76" s="195"/>
      <c r="JER76" s="195"/>
      <c r="JES76" s="195"/>
      <c r="JET76" s="195"/>
      <c r="JEU76" s="195"/>
      <c r="JEV76" s="195"/>
      <c r="JEW76" s="195"/>
      <c r="JEX76" s="195"/>
      <c r="JEY76" s="195"/>
      <c r="JEZ76" s="195"/>
      <c r="JFA76" s="195"/>
      <c r="JFB76" s="195"/>
      <c r="JFC76" s="195"/>
      <c r="JFD76" s="195"/>
      <c r="JFE76" s="195"/>
      <c r="JFF76" s="195"/>
      <c r="JFG76" s="195"/>
      <c r="JFH76" s="195"/>
      <c r="JFI76" s="195"/>
      <c r="JFJ76" s="195"/>
      <c r="JFK76" s="195"/>
      <c r="JFL76" s="195"/>
      <c r="JFM76" s="195"/>
      <c r="JFN76" s="195"/>
      <c r="JFO76" s="195"/>
      <c r="JFP76" s="195"/>
      <c r="JFQ76" s="195"/>
      <c r="JFR76" s="195"/>
      <c r="JFS76" s="195"/>
      <c r="JFT76" s="195"/>
      <c r="JFU76" s="195"/>
      <c r="JFV76" s="195"/>
      <c r="JFW76" s="195"/>
      <c r="JFX76" s="195"/>
      <c r="JFY76" s="195"/>
      <c r="JFZ76" s="195"/>
      <c r="JGA76" s="195"/>
      <c r="JGB76" s="195"/>
      <c r="JGC76" s="195"/>
      <c r="JGD76" s="195"/>
      <c r="JGE76" s="195"/>
      <c r="JGF76" s="195"/>
      <c r="JGG76" s="195"/>
      <c r="JGH76" s="195"/>
      <c r="JGI76" s="195"/>
      <c r="JGJ76" s="195"/>
      <c r="JGK76" s="195"/>
      <c r="JGL76" s="195"/>
      <c r="JGM76" s="195"/>
      <c r="JGN76" s="195"/>
      <c r="JGO76" s="195"/>
      <c r="JGP76" s="195"/>
      <c r="JGQ76" s="195"/>
      <c r="JGR76" s="195"/>
      <c r="JGS76" s="195"/>
      <c r="JGT76" s="195"/>
      <c r="JGU76" s="195"/>
      <c r="JGV76" s="195"/>
      <c r="JGW76" s="195"/>
      <c r="JGX76" s="195"/>
      <c r="JGY76" s="195"/>
      <c r="JGZ76" s="195"/>
      <c r="JHA76" s="195"/>
      <c r="JHB76" s="195"/>
      <c r="JHC76" s="195"/>
      <c r="JHD76" s="195"/>
      <c r="JHE76" s="195"/>
      <c r="JHF76" s="195"/>
      <c r="JHG76" s="195"/>
      <c r="JHH76" s="195"/>
      <c r="JHI76" s="195"/>
      <c r="JHJ76" s="195"/>
      <c r="JHK76" s="195"/>
      <c r="JHL76" s="195"/>
      <c r="JHM76" s="195"/>
      <c r="JHN76" s="195"/>
      <c r="JHO76" s="195"/>
      <c r="JHP76" s="195"/>
      <c r="JHQ76" s="195"/>
      <c r="JHR76" s="195"/>
      <c r="JHS76" s="195"/>
      <c r="JHT76" s="195"/>
      <c r="JHU76" s="195"/>
      <c r="JHV76" s="195"/>
      <c r="JHW76" s="195"/>
      <c r="JHX76" s="195"/>
      <c r="JHY76" s="195"/>
      <c r="JHZ76" s="195"/>
      <c r="JIA76" s="195"/>
      <c r="JIB76" s="195"/>
      <c r="JIC76" s="195"/>
      <c r="JID76" s="195"/>
      <c r="JIE76" s="195"/>
      <c r="JIF76" s="195"/>
      <c r="JIG76" s="195"/>
      <c r="JIH76" s="195"/>
      <c r="JII76" s="195"/>
      <c r="JIJ76" s="195"/>
      <c r="JIK76" s="195"/>
      <c r="JIL76" s="195"/>
      <c r="JIM76" s="195"/>
      <c r="JIN76" s="195"/>
      <c r="JIO76" s="195"/>
      <c r="JIP76" s="195"/>
      <c r="JIQ76" s="195"/>
      <c r="JIR76" s="195"/>
      <c r="JIS76" s="195"/>
      <c r="JIT76" s="195"/>
      <c r="JIU76" s="195"/>
      <c r="JIV76" s="195"/>
      <c r="JIW76" s="195"/>
      <c r="JIX76" s="195"/>
      <c r="JIY76" s="195"/>
      <c r="JIZ76" s="195"/>
      <c r="JJA76" s="195"/>
      <c r="JJB76" s="195"/>
      <c r="JJC76" s="195"/>
      <c r="JJD76" s="195"/>
      <c r="JJE76" s="195"/>
      <c r="JJF76" s="195"/>
      <c r="JJG76" s="195"/>
      <c r="JJH76" s="195"/>
      <c r="JJI76" s="195"/>
      <c r="JJJ76" s="195"/>
      <c r="JJK76" s="195"/>
      <c r="JJL76" s="195"/>
      <c r="JJM76" s="195"/>
      <c r="JJN76" s="195"/>
      <c r="JJO76" s="195"/>
      <c r="JJP76" s="195"/>
      <c r="JJQ76" s="195"/>
      <c r="JJR76" s="195"/>
      <c r="JJS76" s="195"/>
      <c r="JJT76" s="195"/>
      <c r="JJU76" s="195"/>
      <c r="JJV76" s="195"/>
      <c r="JJW76" s="195"/>
      <c r="JJX76" s="195"/>
      <c r="JJY76" s="195"/>
      <c r="JJZ76" s="195"/>
      <c r="JKA76" s="195"/>
      <c r="JKB76" s="195"/>
      <c r="JKC76" s="195"/>
      <c r="JKD76" s="195"/>
      <c r="JKE76" s="195"/>
      <c r="JKF76" s="195"/>
      <c r="JKG76" s="195"/>
      <c r="JKH76" s="195"/>
      <c r="JKI76" s="195"/>
      <c r="JKJ76" s="195"/>
      <c r="JKK76" s="195"/>
      <c r="JKL76" s="195"/>
      <c r="JKM76" s="195"/>
      <c r="JKN76" s="195"/>
      <c r="JKO76" s="195"/>
      <c r="JKP76" s="195"/>
      <c r="JKQ76" s="195"/>
      <c r="JKR76" s="195"/>
      <c r="JKS76" s="195"/>
      <c r="JKT76" s="195"/>
      <c r="JKU76" s="195"/>
      <c r="JKV76" s="195"/>
      <c r="JKW76" s="195"/>
      <c r="JKX76" s="195"/>
      <c r="JKY76" s="195"/>
      <c r="JKZ76" s="195"/>
      <c r="JLA76" s="195"/>
      <c r="JLB76" s="195"/>
      <c r="JLC76" s="195"/>
      <c r="JLD76" s="195"/>
      <c r="JLE76" s="195"/>
      <c r="JLF76" s="195"/>
      <c r="JLG76" s="195"/>
      <c r="JLH76" s="195"/>
      <c r="JLI76" s="195"/>
      <c r="JLJ76" s="195"/>
      <c r="JLK76" s="195"/>
      <c r="JLL76" s="195"/>
      <c r="JLM76" s="195"/>
      <c r="JLN76" s="195"/>
      <c r="JLO76" s="195"/>
      <c r="JLP76" s="195"/>
      <c r="JLQ76" s="195"/>
      <c r="JLR76" s="195"/>
      <c r="JLS76" s="195"/>
      <c r="JLT76" s="195"/>
      <c r="JLU76" s="195"/>
      <c r="JLV76" s="195"/>
      <c r="JLW76" s="195"/>
      <c r="JLX76" s="195"/>
      <c r="JLY76" s="195"/>
      <c r="JLZ76" s="195"/>
      <c r="JMA76" s="195"/>
      <c r="JMB76" s="195"/>
      <c r="JMC76" s="195"/>
      <c r="JMD76" s="195"/>
      <c r="JME76" s="195"/>
      <c r="JMF76" s="195"/>
      <c r="JMG76" s="195"/>
      <c r="JMH76" s="195"/>
      <c r="JMI76" s="195"/>
      <c r="JMJ76" s="195"/>
      <c r="JMK76" s="195"/>
      <c r="JML76" s="195"/>
      <c r="JMM76" s="195"/>
      <c r="JMN76" s="195"/>
      <c r="JMO76" s="195"/>
      <c r="JMP76" s="195"/>
      <c r="JMQ76" s="195"/>
      <c r="JMR76" s="195"/>
      <c r="JMS76" s="195"/>
      <c r="JMT76" s="195"/>
      <c r="JMU76" s="195"/>
      <c r="JMV76" s="195"/>
      <c r="JMW76" s="195"/>
      <c r="JMX76" s="195"/>
      <c r="JMY76" s="195"/>
      <c r="JMZ76" s="195"/>
      <c r="JNA76" s="195"/>
      <c r="JNB76" s="195"/>
      <c r="JNC76" s="195"/>
      <c r="JND76" s="195"/>
      <c r="JNE76" s="195"/>
      <c r="JNF76" s="195"/>
      <c r="JNG76" s="195"/>
      <c r="JNH76" s="195"/>
      <c r="JNI76" s="195"/>
      <c r="JNJ76" s="195"/>
      <c r="JNK76" s="195"/>
      <c r="JNL76" s="195"/>
      <c r="JNM76" s="195"/>
      <c r="JNN76" s="195"/>
      <c r="JNO76" s="195"/>
      <c r="JNP76" s="195"/>
      <c r="JNQ76" s="195"/>
      <c r="JNR76" s="195"/>
      <c r="JNS76" s="195"/>
      <c r="JNT76" s="195"/>
      <c r="JNU76" s="195"/>
      <c r="JNV76" s="195"/>
      <c r="JNW76" s="195"/>
      <c r="JNX76" s="195"/>
      <c r="JNY76" s="195"/>
      <c r="JNZ76" s="195"/>
      <c r="JOA76" s="195"/>
      <c r="JOB76" s="195"/>
      <c r="JOC76" s="195"/>
      <c r="JOD76" s="195"/>
      <c r="JOE76" s="195"/>
      <c r="JOF76" s="195"/>
      <c r="JOG76" s="195"/>
      <c r="JOH76" s="195"/>
      <c r="JOI76" s="195"/>
      <c r="JOJ76" s="195"/>
      <c r="JOK76" s="195"/>
      <c r="JOL76" s="195"/>
      <c r="JOM76" s="195"/>
      <c r="JON76" s="195"/>
      <c r="JOO76" s="195"/>
      <c r="JOP76" s="195"/>
      <c r="JOQ76" s="195"/>
      <c r="JOR76" s="195"/>
      <c r="JOS76" s="195"/>
      <c r="JOT76" s="195"/>
      <c r="JOU76" s="195"/>
      <c r="JOV76" s="195"/>
      <c r="JOW76" s="195"/>
      <c r="JOX76" s="195"/>
      <c r="JOY76" s="195"/>
      <c r="JOZ76" s="195"/>
      <c r="JPA76" s="195"/>
      <c r="JPB76" s="195"/>
      <c r="JPC76" s="195"/>
      <c r="JPD76" s="195"/>
      <c r="JPE76" s="195"/>
      <c r="JPF76" s="195"/>
      <c r="JPG76" s="195"/>
      <c r="JPH76" s="195"/>
      <c r="JPI76" s="195"/>
      <c r="JPJ76" s="195"/>
      <c r="JPK76" s="195"/>
      <c r="JPL76" s="195"/>
      <c r="JPM76" s="195"/>
      <c r="JPN76" s="195"/>
      <c r="JPO76" s="195"/>
      <c r="JPP76" s="195"/>
      <c r="JPQ76" s="195"/>
      <c r="JPR76" s="195"/>
      <c r="JPS76" s="195"/>
      <c r="JPT76" s="195"/>
      <c r="JPU76" s="195"/>
      <c r="JPV76" s="195"/>
      <c r="JPW76" s="195"/>
      <c r="JPX76" s="195"/>
      <c r="JPY76" s="195"/>
      <c r="JPZ76" s="195"/>
      <c r="JQA76" s="195"/>
      <c r="JQB76" s="195"/>
      <c r="JQC76" s="195"/>
      <c r="JQD76" s="195"/>
      <c r="JQE76" s="195"/>
      <c r="JQF76" s="195"/>
      <c r="JQG76" s="195"/>
      <c r="JQH76" s="195"/>
      <c r="JQI76" s="195"/>
      <c r="JQJ76" s="195"/>
      <c r="JQK76" s="195"/>
      <c r="JQL76" s="195"/>
      <c r="JQM76" s="195"/>
      <c r="JQN76" s="195"/>
      <c r="JQO76" s="195"/>
      <c r="JQP76" s="195"/>
      <c r="JQQ76" s="195"/>
      <c r="JQR76" s="195"/>
      <c r="JQS76" s="195"/>
      <c r="JQT76" s="195"/>
      <c r="JQU76" s="195"/>
      <c r="JQV76" s="195"/>
      <c r="JQW76" s="195"/>
      <c r="JQX76" s="195"/>
      <c r="JQY76" s="195"/>
      <c r="JQZ76" s="195"/>
      <c r="JRA76" s="195"/>
      <c r="JRB76" s="195"/>
      <c r="JRC76" s="195"/>
      <c r="JRD76" s="195"/>
      <c r="JRE76" s="195"/>
      <c r="JRF76" s="195"/>
      <c r="JRG76" s="195"/>
      <c r="JRH76" s="195"/>
      <c r="JRI76" s="195"/>
      <c r="JRJ76" s="195"/>
      <c r="JRK76" s="195"/>
      <c r="JRL76" s="195"/>
      <c r="JRM76" s="195"/>
      <c r="JRN76" s="195"/>
      <c r="JRO76" s="195"/>
      <c r="JRP76" s="195"/>
      <c r="JRQ76" s="195"/>
      <c r="JRR76" s="195"/>
      <c r="JRS76" s="195"/>
      <c r="JRT76" s="195"/>
      <c r="JRU76" s="195"/>
      <c r="JRV76" s="195"/>
      <c r="JRW76" s="195"/>
      <c r="JRX76" s="195"/>
      <c r="JRY76" s="195"/>
      <c r="JRZ76" s="195"/>
      <c r="JSA76" s="195"/>
      <c r="JSB76" s="195"/>
      <c r="JSC76" s="195"/>
      <c r="JSD76" s="195"/>
      <c r="JSE76" s="195"/>
      <c r="JSF76" s="195"/>
      <c r="JSG76" s="195"/>
      <c r="JSH76" s="195"/>
      <c r="JSI76" s="195"/>
      <c r="JSJ76" s="195"/>
      <c r="JSK76" s="195"/>
      <c r="JSL76" s="195"/>
      <c r="JSM76" s="195"/>
      <c r="JSN76" s="195"/>
      <c r="JSO76" s="195"/>
      <c r="JSP76" s="195"/>
      <c r="JSQ76" s="195"/>
      <c r="JSR76" s="195"/>
      <c r="JSS76" s="195"/>
      <c r="JST76" s="195"/>
      <c r="JSU76" s="195"/>
      <c r="JSV76" s="195"/>
      <c r="JSW76" s="195"/>
      <c r="JSX76" s="195"/>
      <c r="JSY76" s="195"/>
      <c r="JSZ76" s="195"/>
      <c r="JTA76" s="195"/>
      <c r="JTB76" s="195"/>
      <c r="JTC76" s="195"/>
      <c r="JTD76" s="195"/>
      <c r="JTE76" s="195"/>
      <c r="JTF76" s="195"/>
      <c r="JTG76" s="195"/>
      <c r="JTH76" s="195"/>
      <c r="JTI76" s="195"/>
      <c r="JTJ76" s="195"/>
      <c r="JTK76" s="195"/>
      <c r="JTL76" s="195"/>
      <c r="JTM76" s="195"/>
      <c r="JTN76" s="195"/>
      <c r="JTO76" s="195"/>
      <c r="JTP76" s="195"/>
      <c r="JTQ76" s="195"/>
      <c r="JTR76" s="195"/>
      <c r="JTS76" s="195"/>
      <c r="JTT76" s="195"/>
      <c r="JTU76" s="195"/>
      <c r="JTV76" s="195"/>
      <c r="JTW76" s="195"/>
      <c r="JTX76" s="195"/>
      <c r="JTY76" s="195"/>
      <c r="JTZ76" s="195"/>
      <c r="JUA76" s="195"/>
      <c r="JUB76" s="195"/>
      <c r="JUC76" s="195"/>
      <c r="JUD76" s="195"/>
      <c r="JUE76" s="195"/>
      <c r="JUF76" s="195"/>
      <c r="JUG76" s="195"/>
      <c r="JUH76" s="195"/>
      <c r="JUI76" s="195"/>
      <c r="JUJ76" s="195"/>
      <c r="JUK76" s="195"/>
      <c r="JUL76" s="195"/>
      <c r="JUM76" s="195"/>
      <c r="JUN76" s="195"/>
      <c r="JUO76" s="195"/>
      <c r="JUP76" s="195"/>
      <c r="JUQ76" s="195"/>
      <c r="JUR76" s="195"/>
      <c r="JUS76" s="195"/>
      <c r="JUT76" s="195"/>
      <c r="JUU76" s="195"/>
      <c r="JUV76" s="195"/>
      <c r="JUW76" s="195"/>
      <c r="JUX76" s="195"/>
      <c r="JUY76" s="195"/>
      <c r="JUZ76" s="195"/>
      <c r="JVA76" s="195"/>
      <c r="JVB76" s="195"/>
      <c r="JVC76" s="195"/>
      <c r="JVD76" s="195"/>
      <c r="JVE76" s="195"/>
      <c r="JVF76" s="195"/>
      <c r="JVG76" s="195"/>
      <c r="JVH76" s="195"/>
      <c r="JVI76" s="195"/>
      <c r="JVJ76" s="195"/>
      <c r="JVK76" s="195"/>
      <c r="JVL76" s="195"/>
      <c r="JVM76" s="195"/>
      <c r="JVN76" s="195"/>
      <c r="JVO76" s="195"/>
      <c r="JVP76" s="195"/>
      <c r="JVQ76" s="195"/>
      <c r="JVR76" s="195"/>
      <c r="JVS76" s="195"/>
      <c r="JVT76" s="195"/>
      <c r="JVU76" s="195"/>
      <c r="JVV76" s="195"/>
      <c r="JVW76" s="195"/>
      <c r="JVX76" s="195"/>
      <c r="JVY76" s="195"/>
      <c r="JVZ76" s="195"/>
      <c r="JWA76" s="195"/>
      <c r="JWB76" s="195"/>
      <c r="JWC76" s="195"/>
      <c r="JWD76" s="195"/>
      <c r="JWE76" s="195"/>
      <c r="JWF76" s="195"/>
      <c r="JWG76" s="195"/>
      <c r="JWH76" s="195"/>
      <c r="JWI76" s="195"/>
      <c r="JWJ76" s="195"/>
      <c r="JWK76" s="195"/>
      <c r="JWL76" s="195"/>
      <c r="JWM76" s="195"/>
      <c r="JWN76" s="195"/>
      <c r="JWO76" s="195"/>
      <c r="JWP76" s="195"/>
      <c r="JWQ76" s="195"/>
      <c r="JWR76" s="195"/>
      <c r="JWS76" s="195"/>
      <c r="JWT76" s="195"/>
      <c r="JWU76" s="195"/>
      <c r="JWV76" s="195"/>
      <c r="JWW76" s="195"/>
      <c r="JWX76" s="195"/>
      <c r="JWY76" s="195"/>
      <c r="JWZ76" s="195"/>
      <c r="JXA76" s="195"/>
      <c r="JXB76" s="195"/>
      <c r="JXC76" s="195"/>
      <c r="JXD76" s="195"/>
      <c r="JXE76" s="195"/>
      <c r="JXF76" s="195"/>
      <c r="JXG76" s="195"/>
      <c r="JXH76" s="195"/>
      <c r="JXI76" s="195"/>
      <c r="JXJ76" s="195"/>
      <c r="JXK76" s="195"/>
      <c r="JXL76" s="195"/>
      <c r="JXM76" s="195"/>
      <c r="JXN76" s="195"/>
      <c r="JXO76" s="195"/>
      <c r="JXP76" s="195"/>
      <c r="JXQ76" s="195"/>
      <c r="JXR76" s="195"/>
      <c r="JXS76" s="195"/>
      <c r="JXT76" s="195"/>
      <c r="JXU76" s="195"/>
      <c r="JXV76" s="195"/>
      <c r="JXW76" s="195"/>
      <c r="JXX76" s="195"/>
      <c r="JXY76" s="195"/>
      <c r="JXZ76" s="195"/>
      <c r="JYA76" s="195"/>
      <c r="JYB76" s="195"/>
      <c r="JYC76" s="195"/>
      <c r="JYD76" s="195"/>
      <c r="JYE76" s="195"/>
      <c r="JYF76" s="195"/>
      <c r="JYG76" s="195"/>
      <c r="JYH76" s="195"/>
      <c r="JYI76" s="195"/>
      <c r="JYJ76" s="195"/>
      <c r="JYK76" s="195"/>
      <c r="JYL76" s="195"/>
      <c r="JYM76" s="195"/>
      <c r="JYN76" s="195"/>
      <c r="JYO76" s="195"/>
      <c r="JYP76" s="195"/>
      <c r="JYQ76" s="195"/>
      <c r="JYR76" s="195"/>
      <c r="JYS76" s="195"/>
      <c r="JYT76" s="195"/>
      <c r="JYU76" s="195"/>
      <c r="JYV76" s="195"/>
      <c r="JYW76" s="195"/>
      <c r="JYX76" s="195"/>
      <c r="JYY76" s="195"/>
      <c r="JYZ76" s="195"/>
      <c r="JZA76" s="195"/>
      <c r="JZB76" s="195"/>
      <c r="JZC76" s="195"/>
      <c r="JZD76" s="195"/>
      <c r="JZE76" s="195"/>
      <c r="JZF76" s="195"/>
      <c r="JZG76" s="195"/>
      <c r="JZH76" s="195"/>
      <c r="JZI76" s="195"/>
      <c r="JZJ76" s="195"/>
      <c r="JZK76" s="195"/>
      <c r="JZL76" s="195"/>
      <c r="JZM76" s="195"/>
      <c r="JZN76" s="195"/>
      <c r="JZO76" s="195"/>
      <c r="JZP76" s="195"/>
      <c r="JZQ76" s="195"/>
      <c r="JZR76" s="195"/>
      <c r="JZS76" s="195"/>
      <c r="JZT76" s="195"/>
      <c r="JZU76" s="195"/>
      <c r="JZV76" s="195"/>
      <c r="JZW76" s="195"/>
      <c r="JZX76" s="195"/>
      <c r="JZY76" s="195"/>
      <c r="JZZ76" s="195"/>
      <c r="KAA76" s="195"/>
      <c r="KAB76" s="195"/>
      <c r="KAC76" s="195"/>
      <c r="KAD76" s="195"/>
      <c r="KAE76" s="195"/>
      <c r="KAF76" s="195"/>
      <c r="KAG76" s="195"/>
      <c r="KAH76" s="195"/>
      <c r="KAI76" s="195"/>
      <c r="KAJ76" s="195"/>
      <c r="KAK76" s="195"/>
      <c r="KAL76" s="195"/>
      <c r="KAM76" s="195"/>
      <c r="KAN76" s="195"/>
      <c r="KAO76" s="195"/>
      <c r="KAP76" s="195"/>
      <c r="KAQ76" s="195"/>
      <c r="KAR76" s="195"/>
      <c r="KAS76" s="195"/>
      <c r="KAT76" s="195"/>
      <c r="KAU76" s="195"/>
      <c r="KAV76" s="195"/>
      <c r="KAW76" s="195"/>
      <c r="KAX76" s="195"/>
      <c r="KAY76" s="195"/>
      <c r="KAZ76" s="195"/>
      <c r="KBA76" s="195"/>
      <c r="KBB76" s="195"/>
      <c r="KBC76" s="195"/>
      <c r="KBD76" s="195"/>
      <c r="KBE76" s="195"/>
      <c r="KBF76" s="195"/>
      <c r="KBG76" s="195"/>
      <c r="KBH76" s="195"/>
      <c r="KBI76" s="195"/>
      <c r="KBJ76" s="195"/>
      <c r="KBK76" s="195"/>
      <c r="KBL76" s="195"/>
      <c r="KBM76" s="195"/>
      <c r="KBN76" s="195"/>
      <c r="KBO76" s="195"/>
      <c r="KBP76" s="195"/>
      <c r="KBQ76" s="195"/>
      <c r="KBR76" s="195"/>
      <c r="KBS76" s="195"/>
      <c r="KBT76" s="195"/>
      <c r="KBU76" s="195"/>
      <c r="KBV76" s="195"/>
      <c r="KBW76" s="195"/>
      <c r="KBX76" s="195"/>
      <c r="KBY76" s="195"/>
      <c r="KBZ76" s="195"/>
      <c r="KCA76" s="195"/>
      <c r="KCB76" s="195"/>
      <c r="KCC76" s="195"/>
      <c r="KCD76" s="195"/>
      <c r="KCE76" s="195"/>
      <c r="KCF76" s="195"/>
      <c r="KCG76" s="195"/>
      <c r="KCH76" s="195"/>
      <c r="KCI76" s="195"/>
      <c r="KCJ76" s="195"/>
      <c r="KCK76" s="195"/>
      <c r="KCL76" s="195"/>
      <c r="KCM76" s="195"/>
      <c r="KCN76" s="195"/>
      <c r="KCO76" s="195"/>
      <c r="KCP76" s="195"/>
      <c r="KCQ76" s="195"/>
      <c r="KCR76" s="195"/>
      <c r="KCS76" s="195"/>
      <c r="KCT76" s="195"/>
      <c r="KCU76" s="195"/>
      <c r="KCV76" s="195"/>
      <c r="KCW76" s="195"/>
      <c r="KCX76" s="195"/>
      <c r="KCY76" s="195"/>
      <c r="KCZ76" s="195"/>
      <c r="KDA76" s="195"/>
      <c r="KDB76" s="195"/>
      <c r="KDC76" s="195"/>
      <c r="KDD76" s="195"/>
      <c r="KDE76" s="195"/>
      <c r="KDF76" s="195"/>
      <c r="KDG76" s="195"/>
      <c r="KDH76" s="195"/>
      <c r="KDI76" s="195"/>
      <c r="KDJ76" s="195"/>
      <c r="KDK76" s="195"/>
      <c r="KDL76" s="195"/>
      <c r="KDM76" s="195"/>
      <c r="KDN76" s="195"/>
      <c r="KDO76" s="195"/>
      <c r="KDP76" s="195"/>
      <c r="KDQ76" s="195"/>
      <c r="KDR76" s="195"/>
      <c r="KDS76" s="195"/>
      <c r="KDT76" s="195"/>
      <c r="KDU76" s="195"/>
      <c r="KDV76" s="195"/>
      <c r="KDW76" s="195"/>
      <c r="KDX76" s="195"/>
      <c r="KDY76" s="195"/>
      <c r="KDZ76" s="195"/>
      <c r="KEA76" s="195"/>
      <c r="KEB76" s="195"/>
      <c r="KEC76" s="195"/>
      <c r="KED76" s="195"/>
      <c r="KEE76" s="195"/>
      <c r="KEF76" s="195"/>
      <c r="KEG76" s="195"/>
      <c r="KEH76" s="195"/>
      <c r="KEI76" s="195"/>
      <c r="KEJ76" s="195"/>
      <c r="KEK76" s="195"/>
      <c r="KEL76" s="195"/>
      <c r="KEM76" s="195"/>
      <c r="KEN76" s="195"/>
      <c r="KEO76" s="195"/>
      <c r="KEP76" s="195"/>
      <c r="KEQ76" s="195"/>
      <c r="KER76" s="195"/>
      <c r="KES76" s="195"/>
      <c r="KET76" s="195"/>
      <c r="KEU76" s="195"/>
      <c r="KEV76" s="195"/>
      <c r="KEW76" s="195"/>
      <c r="KEX76" s="195"/>
      <c r="KEY76" s="195"/>
      <c r="KEZ76" s="195"/>
      <c r="KFA76" s="195"/>
      <c r="KFB76" s="195"/>
      <c r="KFC76" s="195"/>
      <c r="KFD76" s="195"/>
      <c r="KFE76" s="195"/>
      <c r="KFF76" s="195"/>
      <c r="KFG76" s="195"/>
      <c r="KFH76" s="195"/>
      <c r="KFI76" s="195"/>
      <c r="KFJ76" s="195"/>
      <c r="KFK76" s="195"/>
      <c r="KFL76" s="195"/>
      <c r="KFM76" s="195"/>
      <c r="KFN76" s="195"/>
      <c r="KFO76" s="195"/>
      <c r="KFP76" s="195"/>
      <c r="KFQ76" s="195"/>
      <c r="KFR76" s="195"/>
      <c r="KFS76" s="195"/>
      <c r="KFT76" s="195"/>
      <c r="KFU76" s="195"/>
      <c r="KFV76" s="195"/>
      <c r="KFW76" s="195"/>
      <c r="KFX76" s="195"/>
      <c r="KFY76" s="195"/>
      <c r="KFZ76" s="195"/>
      <c r="KGA76" s="195"/>
      <c r="KGB76" s="195"/>
      <c r="KGC76" s="195"/>
      <c r="KGD76" s="195"/>
      <c r="KGE76" s="195"/>
      <c r="KGF76" s="195"/>
      <c r="KGG76" s="195"/>
      <c r="KGH76" s="195"/>
      <c r="KGI76" s="195"/>
      <c r="KGJ76" s="195"/>
      <c r="KGK76" s="195"/>
      <c r="KGL76" s="195"/>
      <c r="KGM76" s="195"/>
      <c r="KGN76" s="195"/>
      <c r="KGO76" s="195"/>
      <c r="KGP76" s="195"/>
      <c r="KGQ76" s="195"/>
      <c r="KGR76" s="195"/>
      <c r="KGS76" s="195"/>
      <c r="KGT76" s="195"/>
      <c r="KGU76" s="195"/>
      <c r="KGV76" s="195"/>
      <c r="KGW76" s="195"/>
      <c r="KGX76" s="195"/>
      <c r="KGY76" s="195"/>
      <c r="KGZ76" s="195"/>
      <c r="KHA76" s="195"/>
      <c r="KHB76" s="195"/>
      <c r="KHC76" s="195"/>
      <c r="KHD76" s="195"/>
      <c r="KHE76" s="195"/>
      <c r="KHF76" s="195"/>
      <c r="KHG76" s="195"/>
      <c r="KHH76" s="195"/>
      <c r="KHI76" s="195"/>
      <c r="KHJ76" s="195"/>
      <c r="KHK76" s="195"/>
      <c r="KHL76" s="195"/>
      <c r="KHM76" s="195"/>
      <c r="KHN76" s="195"/>
      <c r="KHO76" s="195"/>
      <c r="KHP76" s="195"/>
      <c r="KHQ76" s="195"/>
      <c r="KHR76" s="195"/>
      <c r="KHS76" s="195"/>
      <c r="KHT76" s="195"/>
      <c r="KHU76" s="195"/>
      <c r="KHV76" s="195"/>
      <c r="KHW76" s="195"/>
      <c r="KHX76" s="195"/>
      <c r="KHY76" s="195"/>
      <c r="KHZ76" s="195"/>
      <c r="KIA76" s="195"/>
      <c r="KIB76" s="195"/>
      <c r="KIC76" s="195"/>
      <c r="KID76" s="195"/>
      <c r="KIE76" s="195"/>
      <c r="KIF76" s="195"/>
      <c r="KIG76" s="195"/>
      <c r="KIH76" s="195"/>
      <c r="KII76" s="195"/>
      <c r="KIJ76" s="195"/>
      <c r="KIK76" s="195"/>
      <c r="KIL76" s="195"/>
      <c r="KIM76" s="195"/>
      <c r="KIN76" s="195"/>
      <c r="KIO76" s="195"/>
      <c r="KIP76" s="195"/>
      <c r="KIQ76" s="195"/>
      <c r="KIR76" s="195"/>
      <c r="KIS76" s="195"/>
      <c r="KIT76" s="195"/>
      <c r="KIU76" s="195"/>
      <c r="KIV76" s="195"/>
      <c r="KIW76" s="195"/>
      <c r="KIX76" s="195"/>
      <c r="KIY76" s="195"/>
      <c r="KIZ76" s="195"/>
      <c r="KJA76" s="195"/>
      <c r="KJB76" s="195"/>
      <c r="KJC76" s="195"/>
      <c r="KJD76" s="195"/>
      <c r="KJE76" s="195"/>
      <c r="KJF76" s="195"/>
      <c r="KJG76" s="195"/>
      <c r="KJH76" s="195"/>
      <c r="KJI76" s="195"/>
      <c r="KJJ76" s="195"/>
      <c r="KJK76" s="195"/>
      <c r="KJL76" s="195"/>
      <c r="KJM76" s="195"/>
      <c r="KJN76" s="195"/>
      <c r="KJO76" s="195"/>
      <c r="KJP76" s="195"/>
      <c r="KJQ76" s="195"/>
      <c r="KJR76" s="195"/>
      <c r="KJS76" s="195"/>
      <c r="KJT76" s="195"/>
      <c r="KJU76" s="195"/>
      <c r="KJV76" s="195"/>
      <c r="KJW76" s="195"/>
      <c r="KJX76" s="195"/>
      <c r="KJY76" s="195"/>
      <c r="KJZ76" s="195"/>
      <c r="KKA76" s="195"/>
      <c r="KKB76" s="195"/>
      <c r="KKC76" s="195"/>
      <c r="KKD76" s="195"/>
      <c r="KKE76" s="195"/>
      <c r="KKF76" s="195"/>
      <c r="KKG76" s="195"/>
      <c r="KKH76" s="195"/>
      <c r="KKI76" s="195"/>
      <c r="KKJ76" s="195"/>
      <c r="KKK76" s="195"/>
      <c r="KKL76" s="195"/>
      <c r="KKM76" s="195"/>
      <c r="KKN76" s="195"/>
      <c r="KKO76" s="195"/>
      <c r="KKP76" s="195"/>
      <c r="KKQ76" s="195"/>
      <c r="KKR76" s="195"/>
      <c r="KKS76" s="195"/>
      <c r="KKT76" s="195"/>
      <c r="KKU76" s="195"/>
      <c r="KKV76" s="195"/>
      <c r="KKW76" s="195"/>
      <c r="KKX76" s="195"/>
      <c r="KKY76" s="195"/>
      <c r="KKZ76" s="195"/>
      <c r="KLA76" s="195"/>
      <c r="KLB76" s="195"/>
      <c r="KLC76" s="195"/>
      <c r="KLD76" s="195"/>
      <c r="KLE76" s="195"/>
      <c r="KLF76" s="195"/>
      <c r="KLG76" s="195"/>
      <c r="KLH76" s="195"/>
      <c r="KLI76" s="195"/>
      <c r="KLJ76" s="195"/>
      <c r="KLK76" s="195"/>
      <c r="KLL76" s="195"/>
      <c r="KLM76" s="195"/>
      <c r="KLN76" s="195"/>
      <c r="KLO76" s="195"/>
      <c r="KLP76" s="195"/>
      <c r="KLQ76" s="195"/>
      <c r="KLR76" s="195"/>
      <c r="KLS76" s="195"/>
      <c r="KLT76" s="195"/>
      <c r="KLU76" s="195"/>
      <c r="KLV76" s="195"/>
      <c r="KLW76" s="195"/>
      <c r="KLX76" s="195"/>
      <c r="KLY76" s="195"/>
      <c r="KLZ76" s="195"/>
      <c r="KMA76" s="195"/>
      <c r="KMB76" s="195"/>
      <c r="KMC76" s="195"/>
      <c r="KMD76" s="195"/>
      <c r="KME76" s="195"/>
      <c r="KMF76" s="195"/>
      <c r="KMG76" s="195"/>
      <c r="KMH76" s="195"/>
      <c r="KMI76" s="195"/>
      <c r="KMJ76" s="195"/>
      <c r="KMK76" s="195"/>
      <c r="KML76" s="195"/>
      <c r="KMM76" s="195"/>
      <c r="KMN76" s="195"/>
      <c r="KMO76" s="195"/>
      <c r="KMP76" s="195"/>
      <c r="KMQ76" s="195"/>
      <c r="KMR76" s="195"/>
      <c r="KMS76" s="195"/>
      <c r="KMT76" s="195"/>
      <c r="KMU76" s="195"/>
      <c r="KMV76" s="195"/>
      <c r="KMW76" s="195"/>
      <c r="KMX76" s="195"/>
      <c r="KMY76" s="195"/>
      <c r="KMZ76" s="195"/>
      <c r="KNA76" s="195"/>
      <c r="KNB76" s="195"/>
      <c r="KNC76" s="195"/>
      <c r="KND76" s="195"/>
      <c r="KNE76" s="195"/>
      <c r="KNF76" s="195"/>
      <c r="KNG76" s="195"/>
      <c r="KNH76" s="195"/>
      <c r="KNI76" s="195"/>
      <c r="KNJ76" s="195"/>
      <c r="KNK76" s="195"/>
      <c r="KNL76" s="195"/>
      <c r="KNM76" s="195"/>
      <c r="KNN76" s="195"/>
      <c r="KNO76" s="195"/>
      <c r="KNP76" s="195"/>
      <c r="KNQ76" s="195"/>
      <c r="KNR76" s="195"/>
      <c r="KNS76" s="195"/>
      <c r="KNT76" s="195"/>
      <c r="KNU76" s="195"/>
      <c r="KNV76" s="195"/>
      <c r="KNW76" s="195"/>
      <c r="KNX76" s="195"/>
      <c r="KNY76" s="195"/>
      <c r="KNZ76" s="195"/>
      <c r="KOA76" s="195"/>
      <c r="KOB76" s="195"/>
      <c r="KOC76" s="195"/>
      <c r="KOD76" s="195"/>
      <c r="KOE76" s="195"/>
      <c r="KOF76" s="195"/>
      <c r="KOG76" s="195"/>
      <c r="KOH76" s="195"/>
      <c r="KOI76" s="195"/>
      <c r="KOJ76" s="195"/>
      <c r="KOK76" s="195"/>
      <c r="KOL76" s="195"/>
      <c r="KOM76" s="195"/>
      <c r="KON76" s="195"/>
      <c r="KOO76" s="195"/>
      <c r="KOP76" s="195"/>
      <c r="KOQ76" s="195"/>
      <c r="KOR76" s="195"/>
      <c r="KOS76" s="195"/>
      <c r="KOT76" s="195"/>
      <c r="KOU76" s="195"/>
      <c r="KOV76" s="195"/>
      <c r="KOW76" s="195"/>
      <c r="KOX76" s="195"/>
      <c r="KOY76" s="195"/>
      <c r="KOZ76" s="195"/>
      <c r="KPA76" s="195"/>
      <c r="KPB76" s="195"/>
      <c r="KPC76" s="195"/>
      <c r="KPD76" s="195"/>
      <c r="KPE76" s="195"/>
      <c r="KPF76" s="195"/>
      <c r="KPG76" s="195"/>
      <c r="KPH76" s="195"/>
      <c r="KPI76" s="195"/>
      <c r="KPJ76" s="195"/>
      <c r="KPK76" s="195"/>
      <c r="KPL76" s="195"/>
      <c r="KPM76" s="195"/>
      <c r="KPN76" s="195"/>
      <c r="KPO76" s="195"/>
      <c r="KPP76" s="195"/>
      <c r="KPQ76" s="195"/>
      <c r="KPR76" s="195"/>
      <c r="KPS76" s="195"/>
      <c r="KPT76" s="195"/>
      <c r="KPU76" s="195"/>
      <c r="KPV76" s="195"/>
      <c r="KPW76" s="195"/>
      <c r="KPX76" s="195"/>
      <c r="KPY76" s="195"/>
      <c r="KPZ76" s="195"/>
      <c r="KQA76" s="195"/>
      <c r="KQB76" s="195"/>
      <c r="KQC76" s="195"/>
      <c r="KQD76" s="195"/>
      <c r="KQE76" s="195"/>
      <c r="KQF76" s="195"/>
      <c r="KQG76" s="195"/>
      <c r="KQH76" s="195"/>
      <c r="KQI76" s="195"/>
      <c r="KQJ76" s="195"/>
      <c r="KQK76" s="195"/>
      <c r="KQL76" s="195"/>
      <c r="KQM76" s="195"/>
      <c r="KQN76" s="195"/>
      <c r="KQO76" s="195"/>
      <c r="KQP76" s="195"/>
      <c r="KQQ76" s="195"/>
      <c r="KQR76" s="195"/>
      <c r="KQS76" s="195"/>
      <c r="KQT76" s="195"/>
      <c r="KQU76" s="195"/>
      <c r="KQV76" s="195"/>
      <c r="KQW76" s="195"/>
      <c r="KQX76" s="195"/>
      <c r="KQY76" s="195"/>
      <c r="KQZ76" s="195"/>
      <c r="KRA76" s="195"/>
      <c r="KRB76" s="195"/>
      <c r="KRC76" s="195"/>
      <c r="KRD76" s="195"/>
      <c r="KRE76" s="195"/>
      <c r="KRF76" s="195"/>
      <c r="KRG76" s="195"/>
      <c r="KRH76" s="195"/>
      <c r="KRI76" s="195"/>
      <c r="KRJ76" s="195"/>
      <c r="KRK76" s="195"/>
      <c r="KRL76" s="195"/>
      <c r="KRM76" s="195"/>
      <c r="KRN76" s="195"/>
      <c r="KRO76" s="195"/>
      <c r="KRP76" s="195"/>
      <c r="KRQ76" s="195"/>
      <c r="KRR76" s="195"/>
      <c r="KRS76" s="195"/>
      <c r="KRT76" s="195"/>
      <c r="KRU76" s="195"/>
      <c r="KRV76" s="195"/>
      <c r="KRW76" s="195"/>
      <c r="KRX76" s="195"/>
      <c r="KRY76" s="195"/>
      <c r="KRZ76" s="195"/>
      <c r="KSA76" s="195"/>
      <c r="KSB76" s="195"/>
      <c r="KSC76" s="195"/>
      <c r="KSD76" s="195"/>
      <c r="KSE76" s="195"/>
      <c r="KSF76" s="195"/>
      <c r="KSG76" s="195"/>
      <c r="KSH76" s="195"/>
      <c r="KSI76" s="195"/>
      <c r="KSJ76" s="195"/>
      <c r="KSK76" s="195"/>
      <c r="KSL76" s="195"/>
      <c r="KSM76" s="195"/>
      <c r="KSN76" s="195"/>
      <c r="KSO76" s="195"/>
      <c r="KSP76" s="195"/>
      <c r="KSQ76" s="195"/>
      <c r="KSR76" s="195"/>
      <c r="KSS76" s="195"/>
      <c r="KST76" s="195"/>
      <c r="KSU76" s="195"/>
      <c r="KSV76" s="195"/>
      <c r="KSW76" s="195"/>
      <c r="KSX76" s="195"/>
      <c r="KSY76" s="195"/>
      <c r="KSZ76" s="195"/>
      <c r="KTA76" s="195"/>
      <c r="KTB76" s="195"/>
      <c r="KTC76" s="195"/>
      <c r="KTD76" s="195"/>
      <c r="KTE76" s="195"/>
      <c r="KTF76" s="195"/>
      <c r="KTG76" s="195"/>
      <c r="KTH76" s="195"/>
      <c r="KTI76" s="195"/>
      <c r="KTJ76" s="195"/>
      <c r="KTK76" s="195"/>
      <c r="KTL76" s="195"/>
      <c r="KTM76" s="195"/>
      <c r="KTN76" s="195"/>
      <c r="KTO76" s="195"/>
      <c r="KTP76" s="195"/>
      <c r="KTQ76" s="195"/>
      <c r="KTR76" s="195"/>
      <c r="KTS76" s="195"/>
      <c r="KTT76" s="195"/>
      <c r="KTU76" s="195"/>
      <c r="KTV76" s="195"/>
      <c r="KTW76" s="195"/>
      <c r="KTX76" s="195"/>
      <c r="KTY76" s="195"/>
      <c r="KTZ76" s="195"/>
      <c r="KUA76" s="195"/>
      <c r="KUB76" s="195"/>
      <c r="KUC76" s="195"/>
      <c r="KUD76" s="195"/>
      <c r="KUE76" s="195"/>
      <c r="KUF76" s="195"/>
      <c r="KUG76" s="195"/>
      <c r="KUH76" s="195"/>
      <c r="KUI76" s="195"/>
      <c r="KUJ76" s="195"/>
      <c r="KUK76" s="195"/>
      <c r="KUL76" s="195"/>
      <c r="KUM76" s="195"/>
      <c r="KUN76" s="195"/>
      <c r="KUO76" s="195"/>
      <c r="KUP76" s="195"/>
      <c r="KUQ76" s="195"/>
      <c r="KUR76" s="195"/>
      <c r="KUS76" s="195"/>
      <c r="KUT76" s="195"/>
      <c r="KUU76" s="195"/>
      <c r="KUV76" s="195"/>
      <c r="KUW76" s="195"/>
      <c r="KUX76" s="195"/>
      <c r="KUY76" s="195"/>
      <c r="KUZ76" s="195"/>
      <c r="KVA76" s="195"/>
      <c r="KVB76" s="195"/>
      <c r="KVC76" s="195"/>
      <c r="KVD76" s="195"/>
      <c r="KVE76" s="195"/>
      <c r="KVF76" s="195"/>
      <c r="KVG76" s="195"/>
      <c r="KVH76" s="195"/>
      <c r="KVI76" s="195"/>
      <c r="KVJ76" s="195"/>
      <c r="KVK76" s="195"/>
      <c r="KVL76" s="195"/>
      <c r="KVM76" s="195"/>
      <c r="KVN76" s="195"/>
      <c r="KVO76" s="195"/>
      <c r="KVP76" s="195"/>
      <c r="KVQ76" s="195"/>
      <c r="KVR76" s="195"/>
      <c r="KVS76" s="195"/>
      <c r="KVT76" s="195"/>
      <c r="KVU76" s="195"/>
      <c r="KVV76" s="195"/>
      <c r="KVW76" s="195"/>
      <c r="KVX76" s="195"/>
      <c r="KVY76" s="195"/>
      <c r="KVZ76" s="195"/>
      <c r="KWA76" s="195"/>
      <c r="KWB76" s="195"/>
      <c r="KWC76" s="195"/>
      <c r="KWD76" s="195"/>
      <c r="KWE76" s="195"/>
      <c r="KWF76" s="195"/>
      <c r="KWG76" s="195"/>
      <c r="KWH76" s="195"/>
      <c r="KWI76" s="195"/>
      <c r="KWJ76" s="195"/>
      <c r="KWK76" s="195"/>
      <c r="KWL76" s="195"/>
      <c r="KWM76" s="195"/>
      <c r="KWN76" s="195"/>
      <c r="KWO76" s="195"/>
      <c r="KWP76" s="195"/>
      <c r="KWQ76" s="195"/>
      <c r="KWR76" s="195"/>
      <c r="KWS76" s="195"/>
      <c r="KWT76" s="195"/>
      <c r="KWU76" s="195"/>
      <c r="KWV76" s="195"/>
      <c r="KWW76" s="195"/>
      <c r="KWX76" s="195"/>
      <c r="KWY76" s="195"/>
      <c r="KWZ76" s="195"/>
      <c r="KXA76" s="195"/>
      <c r="KXB76" s="195"/>
      <c r="KXC76" s="195"/>
      <c r="KXD76" s="195"/>
      <c r="KXE76" s="195"/>
      <c r="KXF76" s="195"/>
      <c r="KXG76" s="195"/>
      <c r="KXH76" s="195"/>
      <c r="KXI76" s="195"/>
      <c r="KXJ76" s="195"/>
      <c r="KXK76" s="195"/>
      <c r="KXL76" s="195"/>
      <c r="KXM76" s="195"/>
      <c r="KXN76" s="195"/>
      <c r="KXO76" s="195"/>
      <c r="KXP76" s="195"/>
      <c r="KXQ76" s="195"/>
      <c r="KXR76" s="195"/>
      <c r="KXS76" s="195"/>
      <c r="KXT76" s="195"/>
      <c r="KXU76" s="195"/>
      <c r="KXV76" s="195"/>
      <c r="KXW76" s="195"/>
      <c r="KXX76" s="195"/>
      <c r="KXY76" s="195"/>
      <c r="KXZ76" s="195"/>
      <c r="KYA76" s="195"/>
      <c r="KYB76" s="195"/>
      <c r="KYC76" s="195"/>
      <c r="KYD76" s="195"/>
      <c r="KYE76" s="195"/>
      <c r="KYF76" s="195"/>
      <c r="KYG76" s="195"/>
      <c r="KYH76" s="195"/>
      <c r="KYI76" s="195"/>
      <c r="KYJ76" s="195"/>
      <c r="KYK76" s="195"/>
      <c r="KYL76" s="195"/>
      <c r="KYM76" s="195"/>
      <c r="KYN76" s="195"/>
      <c r="KYO76" s="195"/>
      <c r="KYP76" s="195"/>
      <c r="KYQ76" s="195"/>
      <c r="KYR76" s="195"/>
      <c r="KYS76" s="195"/>
      <c r="KYT76" s="195"/>
      <c r="KYU76" s="195"/>
      <c r="KYV76" s="195"/>
      <c r="KYW76" s="195"/>
      <c r="KYX76" s="195"/>
      <c r="KYY76" s="195"/>
      <c r="KYZ76" s="195"/>
      <c r="KZA76" s="195"/>
      <c r="KZB76" s="195"/>
      <c r="KZC76" s="195"/>
      <c r="KZD76" s="195"/>
      <c r="KZE76" s="195"/>
      <c r="KZF76" s="195"/>
      <c r="KZG76" s="195"/>
      <c r="KZH76" s="195"/>
      <c r="KZI76" s="195"/>
      <c r="KZJ76" s="195"/>
      <c r="KZK76" s="195"/>
      <c r="KZL76" s="195"/>
      <c r="KZM76" s="195"/>
      <c r="KZN76" s="195"/>
      <c r="KZO76" s="195"/>
      <c r="KZP76" s="195"/>
      <c r="KZQ76" s="195"/>
      <c r="KZR76" s="195"/>
      <c r="KZS76" s="195"/>
      <c r="KZT76" s="195"/>
      <c r="KZU76" s="195"/>
      <c r="KZV76" s="195"/>
      <c r="KZW76" s="195"/>
      <c r="KZX76" s="195"/>
      <c r="KZY76" s="195"/>
      <c r="KZZ76" s="195"/>
      <c r="LAA76" s="195"/>
      <c r="LAB76" s="195"/>
      <c r="LAC76" s="195"/>
      <c r="LAD76" s="195"/>
      <c r="LAE76" s="195"/>
      <c r="LAF76" s="195"/>
      <c r="LAG76" s="195"/>
      <c r="LAH76" s="195"/>
      <c r="LAI76" s="195"/>
      <c r="LAJ76" s="195"/>
      <c r="LAK76" s="195"/>
      <c r="LAL76" s="195"/>
      <c r="LAM76" s="195"/>
      <c r="LAN76" s="195"/>
      <c r="LAO76" s="195"/>
      <c r="LAP76" s="195"/>
      <c r="LAQ76" s="195"/>
      <c r="LAR76" s="195"/>
      <c r="LAS76" s="195"/>
      <c r="LAT76" s="195"/>
      <c r="LAU76" s="195"/>
      <c r="LAV76" s="195"/>
      <c r="LAW76" s="195"/>
      <c r="LAX76" s="195"/>
      <c r="LAY76" s="195"/>
      <c r="LAZ76" s="195"/>
      <c r="LBA76" s="195"/>
      <c r="LBB76" s="195"/>
      <c r="LBC76" s="195"/>
      <c r="LBD76" s="195"/>
      <c r="LBE76" s="195"/>
      <c r="LBF76" s="195"/>
      <c r="LBG76" s="195"/>
      <c r="LBH76" s="195"/>
      <c r="LBI76" s="195"/>
      <c r="LBJ76" s="195"/>
      <c r="LBK76" s="195"/>
      <c r="LBL76" s="195"/>
      <c r="LBM76" s="195"/>
      <c r="LBN76" s="195"/>
      <c r="LBO76" s="195"/>
      <c r="LBP76" s="195"/>
      <c r="LBQ76" s="195"/>
      <c r="LBR76" s="195"/>
      <c r="LBS76" s="195"/>
      <c r="LBT76" s="195"/>
      <c r="LBU76" s="195"/>
      <c r="LBV76" s="195"/>
      <c r="LBW76" s="195"/>
      <c r="LBX76" s="195"/>
      <c r="LBY76" s="195"/>
      <c r="LBZ76" s="195"/>
      <c r="LCA76" s="195"/>
      <c r="LCB76" s="195"/>
      <c r="LCC76" s="195"/>
      <c r="LCD76" s="195"/>
      <c r="LCE76" s="195"/>
      <c r="LCF76" s="195"/>
      <c r="LCG76" s="195"/>
      <c r="LCH76" s="195"/>
      <c r="LCI76" s="195"/>
      <c r="LCJ76" s="195"/>
      <c r="LCK76" s="195"/>
      <c r="LCL76" s="195"/>
      <c r="LCM76" s="195"/>
      <c r="LCN76" s="195"/>
      <c r="LCO76" s="195"/>
      <c r="LCP76" s="195"/>
      <c r="LCQ76" s="195"/>
      <c r="LCR76" s="195"/>
      <c r="LCS76" s="195"/>
      <c r="LCT76" s="195"/>
      <c r="LCU76" s="195"/>
      <c r="LCV76" s="195"/>
      <c r="LCW76" s="195"/>
      <c r="LCX76" s="195"/>
      <c r="LCY76" s="195"/>
      <c r="LCZ76" s="195"/>
      <c r="LDA76" s="195"/>
      <c r="LDB76" s="195"/>
      <c r="LDC76" s="195"/>
      <c r="LDD76" s="195"/>
      <c r="LDE76" s="195"/>
      <c r="LDF76" s="195"/>
      <c r="LDG76" s="195"/>
      <c r="LDH76" s="195"/>
      <c r="LDI76" s="195"/>
      <c r="LDJ76" s="195"/>
      <c r="LDK76" s="195"/>
      <c r="LDL76" s="195"/>
      <c r="LDM76" s="195"/>
      <c r="LDN76" s="195"/>
      <c r="LDO76" s="195"/>
      <c r="LDP76" s="195"/>
      <c r="LDQ76" s="195"/>
      <c r="LDR76" s="195"/>
      <c r="LDS76" s="195"/>
      <c r="LDT76" s="195"/>
      <c r="LDU76" s="195"/>
      <c r="LDV76" s="195"/>
      <c r="LDW76" s="195"/>
      <c r="LDX76" s="195"/>
      <c r="LDY76" s="195"/>
      <c r="LDZ76" s="195"/>
      <c r="LEA76" s="195"/>
      <c r="LEB76" s="195"/>
      <c r="LEC76" s="195"/>
      <c r="LED76" s="195"/>
      <c r="LEE76" s="195"/>
      <c r="LEF76" s="195"/>
      <c r="LEG76" s="195"/>
      <c r="LEH76" s="195"/>
      <c r="LEI76" s="195"/>
      <c r="LEJ76" s="195"/>
      <c r="LEK76" s="195"/>
      <c r="LEL76" s="195"/>
      <c r="LEM76" s="195"/>
      <c r="LEN76" s="195"/>
      <c r="LEO76" s="195"/>
      <c r="LEP76" s="195"/>
      <c r="LEQ76" s="195"/>
      <c r="LER76" s="195"/>
      <c r="LES76" s="195"/>
      <c r="LET76" s="195"/>
      <c r="LEU76" s="195"/>
      <c r="LEV76" s="195"/>
      <c r="LEW76" s="195"/>
      <c r="LEX76" s="195"/>
      <c r="LEY76" s="195"/>
      <c r="LEZ76" s="195"/>
      <c r="LFA76" s="195"/>
      <c r="LFB76" s="195"/>
      <c r="LFC76" s="195"/>
      <c r="LFD76" s="195"/>
      <c r="LFE76" s="195"/>
      <c r="LFF76" s="195"/>
      <c r="LFG76" s="195"/>
      <c r="LFH76" s="195"/>
      <c r="LFI76" s="195"/>
      <c r="LFJ76" s="195"/>
      <c r="LFK76" s="195"/>
      <c r="LFL76" s="195"/>
      <c r="LFM76" s="195"/>
      <c r="LFN76" s="195"/>
      <c r="LFO76" s="195"/>
      <c r="LFP76" s="195"/>
      <c r="LFQ76" s="195"/>
      <c r="LFR76" s="195"/>
      <c r="LFS76" s="195"/>
      <c r="LFT76" s="195"/>
      <c r="LFU76" s="195"/>
      <c r="LFV76" s="195"/>
      <c r="LFW76" s="195"/>
      <c r="LFX76" s="195"/>
      <c r="LFY76" s="195"/>
      <c r="LFZ76" s="195"/>
      <c r="LGA76" s="195"/>
      <c r="LGB76" s="195"/>
      <c r="LGC76" s="195"/>
      <c r="LGD76" s="195"/>
      <c r="LGE76" s="195"/>
      <c r="LGF76" s="195"/>
      <c r="LGG76" s="195"/>
      <c r="LGH76" s="195"/>
      <c r="LGI76" s="195"/>
      <c r="LGJ76" s="195"/>
      <c r="LGK76" s="195"/>
      <c r="LGL76" s="195"/>
      <c r="LGM76" s="195"/>
      <c r="LGN76" s="195"/>
      <c r="LGO76" s="195"/>
      <c r="LGP76" s="195"/>
      <c r="LGQ76" s="195"/>
      <c r="LGR76" s="195"/>
      <c r="LGS76" s="195"/>
      <c r="LGT76" s="195"/>
      <c r="LGU76" s="195"/>
      <c r="LGV76" s="195"/>
      <c r="LGW76" s="195"/>
      <c r="LGX76" s="195"/>
      <c r="LGY76" s="195"/>
      <c r="LGZ76" s="195"/>
      <c r="LHA76" s="195"/>
      <c r="LHB76" s="195"/>
      <c r="LHC76" s="195"/>
      <c r="LHD76" s="195"/>
      <c r="LHE76" s="195"/>
      <c r="LHF76" s="195"/>
      <c r="LHG76" s="195"/>
      <c r="LHH76" s="195"/>
      <c r="LHI76" s="195"/>
      <c r="LHJ76" s="195"/>
      <c r="LHK76" s="195"/>
      <c r="LHL76" s="195"/>
      <c r="LHM76" s="195"/>
      <c r="LHN76" s="195"/>
      <c r="LHO76" s="195"/>
      <c r="LHP76" s="195"/>
      <c r="LHQ76" s="195"/>
      <c r="LHR76" s="195"/>
      <c r="LHS76" s="195"/>
      <c r="LHT76" s="195"/>
      <c r="LHU76" s="195"/>
      <c r="LHV76" s="195"/>
      <c r="LHW76" s="195"/>
      <c r="LHX76" s="195"/>
      <c r="LHY76" s="195"/>
      <c r="LHZ76" s="195"/>
      <c r="LIA76" s="195"/>
      <c r="LIB76" s="195"/>
      <c r="LIC76" s="195"/>
      <c r="LID76" s="195"/>
      <c r="LIE76" s="195"/>
      <c r="LIF76" s="195"/>
      <c r="LIG76" s="195"/>
      <c r="LIH76" s="195"/>
      <c r="LII76" s="195"/>
      <c r="LIJ76" s="195"/>
      <c r="LIK76" s="195"/>
      <c r="LIL76" s="195"/>
      <c r="LIM76" s="195"/>
      <c r="LIN76" s="195"/>
      <c r="LIO76" s="195"/>
      <c r="LIP76" s="195"/>
      <c r="LIQ76" s="195"/>
      <c r="LIR76" s="195"/>
      <c r="LIS76" s="195"/>
      <c r="LIT76" s="195"/>
      <c r="LIU76" s="195"/>
      <c r="LIV76" s="195"/>
      <c r="LIW76" s="195"/>
      <c r="LIX76" s="195"/>
      <c r="LIY76" s="195"/>
      <c r="LIZ76" s="195"/>
      <c r="LJA76" s="195"/>
      <c r="LJB76" s="195"/>
      <c r="LJC76" s="195"/>
      <c r="LJD76" s="195"/>
      <c r="LJE76" s="195"/>
      <c r="LJF76" s="195"/>
      <c r="LJG76" s="195"/>
      <c r="LJH76" s="195"/>
      <c r="LJI76" s="195"/>
      <c r="LJJ76" s="195"/>
      <c r="LJK76" s="195"/>
      <c r="LJL76" s="195"/>
      <c r="LJM76" s="195"/>
      <c r="LJN76" s="195"/>
      <c r="LJO76" s="195"/>
      <c r="LJP76" s="195"/>
      <c r="LJQ76" s="195"/>
      <c r="LJR76" s="195"/>
      <c r="LJS76" s="195"/>
      <c r="LJT76" s="195"/>
      <c r="LJU76" s="195"/>
      <c r="LJV76" s="195"/>
      <c r="LJW76" s="195"/>
      <c r="LJX76" s="195"/>
      <c r="LJY76" s="195"/>
      <c r="LJZ76" s="195"/>
      <c r="LKA76" s="195"/>
      <c r="LKB76" s="195"/>
      <c r="LKC76" s="195"/>
      <c r="LKD76" s="195"/>
      <c r="LKE76" s="195"/>
      <c r="LKF76" s="195"/>
      <c r="LKG76" s="195"/>
      <c r="LKH76" s="195"/>
      <c r="LKI76" s="195"/>
      <c r="LKJ76" s="195"/>
      <c r="LKK76" s="195"/>
      <c r="LKL76" s="195"/>
      <c r="LKM76" s="195"/>
      <c r="LKN76" s="195"/>
      <c r="LKO76" s="195"/>
      <c r="LKP76" s="195"/>
      <c r="LKQ76" s="195"/>
      <c r="LKR76" s="195"/>
      <c r="LKS76" s="195"/>
      <c r="LKT76" s="195"/>
      <c r="LKU76" s="195"/>
      <c r="LKV76" s="195"/>
      <c r="LKW76" s="195"/>
      <c r="LKX76" s="195"/>
      <c r="LKY76" s="195"/>
      <c r="LKZ76" s="195"/>
      <c r="LLA76" s="195"/>
      <c r="LLB76" s="195"/>
      <c r="LLC76" s="195"/>
      <c r="LLD76" s="195"/>
      <c r="LLE76" s="195"/>
      <c r="LLF76" s="195"/>
      <c r="LLG76" s="195"/>
      <c r="LLH76" s="195"/>
      <c r="LLI76" s="195"/>
      <c r="LLJ76" s="195"/>
      <c r="LLK76" s="195"/>
      <c r="LLL76" s="195"/>
      <c r="LLM76" s="195"/>
      <c r="LLN76" s="195"/>
      <c r="LLO76" s="195"/>
      <c r="LLP76" s="195"/>
      <c r="LLQ76" s="195"/>
      <c r="LLR76" s="195"/>
      <c r="LLS76" s="195"/>
      <c r="LLT76" s="195"/>
      <c r="LLU76" s="195"/>
      <c r="LLV76" s="195"/>
      <c r="LLW76" s="195"/>
      <c r="LLX76" s="195"/>
      <c r="LLY76" s="195"/>
      <c r="LLZ76" s="195"/>
      <c r="LMA76" s="195"/>
      <c r="LMB76" s="195"/>
      <c r="LMC76" s="195"/>
      <c r="LMD76" s="195"/>
      <c r="LME76" s="195"/>
      <c r="LMF76" s="195"/>
      <c r="LMG76" s="195"/>
      <c r="LMH76" s="195"/>
      <c r="LMI76" s="195"/>
      <c r="LMJ76" s="195"/>
      <c r="LMK76" s="195"/>
      <c r="LML76" s="195"/>
      <c r="LMM76" s="195"/>
      <c r="LMN76" s="195"/>
      <c r="LMO76" s="195"/>
      <c r="LMP76" s="195"/>
      <c r="LMQ76" s="195"/>
      <c r="LMR76" s="195"/>
      <c r="LMS76" s="195"/>
      <c r="LMT76" s="195"/>
      <c r="LMU76" s="195"/>
      <c r="LMV76" s="195"/>
      <c r="LMW76" s="195"/>
      <c r="LMX76" s="195"/>
      <c r="LMY76" s="195"/>
      <c r="LMZ76" s="195"/>
      <c r="LNA76" s="195"/>
      <c r="LNB76" s="195"/>
      <c r="LNC76" s="195"/>
      <c r="LND76" s="195"/>
      <c r="LNE76" s="195"/>
      <c r="LNF76" s="195"/>
      <c r="LNG76" s="195"/>
      <c r="LNH76" s="195"/>
      <c r="LNI76" s="195"/>
      <c r="LNJ76" s="195"/>
      <c r="LNK76" s="195"/>
      <c r="LNL76" s="195"/>
      <c r="LNM76" s="195"/>
      <c r="LNN76" s="195"/>
      <c r="LNO76" s="195"/>
      <c r="LNP76" s="195"/>
      <c r="LNQ76" s="195"/>
      <c r="LNR76" s="195"/>
      <c r="LNS76" s="195"/>
      <c r="LNT76" s="195"/>
      <c r="LNU76" s="195"/>
      <c r="LNV76" s="195"/>
      <c r="LNW76" s="195"/>
      <c r="LNX76" s="195"/>
      <c r="LNY76" s="195"/>
      <c r="LNZ76" s="195"/>
      <c r="LOA76" s="195"/>
      <c r="LOB76" s="195"/>
      <c r="LOC76" s="195"/>
      <c r="LOD76" s="195"/>
      <c r="LOE76" s="195"/>
      <c r="LOF76" s="195"/>
      <c r="LOG76" s="195"/>
      <c r="LOH76" s="195"/>
      <c r="LOI76" s="195"/>
      <c r="LOJ76" s="195"/>
      <c r="LOK76" s="195"/>
      <c r="LOL76" s="195"/>
      <c r="LOM76" s="195"/>
      <c r="LON76" s="195"/>
      <c r="LOO76" s="195"/>
      <c r="LOP76" s="195"/>
      <c r="LOQ76" s="195"/>
      <c r="LOR76" s="195"/>
      <c r="LOS76" s="195"/>
      <c r="LOT76" s="195"/>
      <c r="LOU76" s="195"/>
      <c r="LOV76" s="195"/>
      <c r="LOW76" s="195"/>
      <c r="LOX76" s="195"/>
      <c r="LOY76" s="195"/>
      <c r="LOZ76" s="195"/>
      <c r="LPA76" s="195"/>
      <c r="LPB76" s="195"/>
      <c r="LPC76" s="195"/>
      <c r="LPD76" s="195"/>
      <c r="LPE76" s="195"/>
      <c r="LPF76" s="195"/>
      <c r="LPG76" s="195"/>
      <c r="LPH76" s="195"/>
      <c r="LPI76" s="195"/>
      <c r="LPJ76" s="195"/>
      <c r="LPK76" s="195"/>
      <c r="LPL76" s="195"/>
      <c r="LPM76" s="195"/>
      <c r="LPN76" s="195"/>
      <c r="LPO76" s="195"/>
      <c r="LPP76" s="195"/>
      <c r="LPQ76" s="195"/>
      <c r="LPR76" s="195"/>
      <c r="LPS76" s="195"/>
      <c r="LPT76" s="195"/>
      <c r="LPU76" s="195"/>
      <c r="LPV76" s="195"/>
      <c r="LPW76" s="195"/>
      <c r="LPX76" s="195"/>
      <c r="LPY76" s="195"/>
      <c r="LPZ76" s="195"/>
      <c r="LQA76" s="195"/>
      <c r="LQB76" s="195"/>
      <c r="LQC76" s="195"/>
      <c r="LQD76" s="195"/>
      <c r="LQE76" s="195"/>
      <c r="LQF76" s="195"/>
      <c r="LQG76" s="195"/>
      <c r="LQH76" s="195"/>
      <c r="LQI76" s="195"/>
      <c r="LQJ76" s="195"/>
      <c r="LQK76" s="195"/>
      <c r="LQL76" s="195"/>
      <c r="LQM76" s="195"/>
      <c r="LQN76" s="195"/>
      <c r="LQO76" s="195"/>
      <c r="LQP76" s="195"/>
      <c r="LQQ76" s="195"/>
      <c r="LQR76" s="195"/>
      <c r="LQS76" s="195"/>
      <c r="LQT76" s="195"/>
      <c r="LQU76" s="195"/>
      <c r="LQV76" s="195"/>
      <c r="LQW76" s="195"/>
      <c r="LQX76" s="195"/>
      <c r="LQY76" s="195"/>
      <c r="LQZ76" s="195"/>
      <c r="LRA76" s="195"/>
      <c r="LRB76" s="195"/>
      <c r="LRC76" s="195"/>
      <c r="LRD76" s="195"/>
      <c r="LRE76" s="195"/>
      <c r="LRF76" s="195"/>
      <c r="LRG76" s="195"/>
      <c r="LRH76" s="195"/>
      <c r="LRI76" s="195"/>
      <c r="LRJ76" s="195"/>
      <c r="LRK76" s="195"/>
      <c r="LRL76" s="195"/>
      <c r="LRM76" s="195"/>
      <c r="LRN76" s="195"/>
      <c r="LRO76" s="195"/>
      <c r="LRP76" s="195"/>
      <c r="LRQ76" s="195"/>
      <c r="LRR76" s="195"/>
      <c r="LRS76" s="195"/>
      <c r="LRT76" s="195"/>
      <c r="LRU76" s="195"/>
      <c r="LRV76" s="195"/>
      <c r="LRW76" s="195"/>
      <c r="LRX76" s="195"/>
      <c r="LRY76" s="195"/>
      <c r="LRZ76" s="195"/>
      <c r="LSA76" s="195"/>
      <c r="LSB76" s="195"/>
      <c r="LSC76" s="195"/>
      <c r="LSD76" s="195"/>
      <c r="LSE76" s="195"/>
      <c r="LSF76" s="195"/>
      <c r="LSG76" s="195"/>
      <c r="LSH76" s="195"/>
      <c r="LSI76" s="195"/>
      <c r="LSJ76" s="195"/>
      <c r="LSK76" s="195"/>
      <c r="LSL76" s="195"/>
      <c r="LSM76" s="195"/>
      <c r="LSN76" s="195"/>
      <c r="LSO76" s="195"/>
      <c r="LSP76" s="195"/>
      <c r="LSQ76" s="195"/>
      <c r="LSR76" s="195"/>
      <c r="LSS76" s="195"/>
      <c r="LST76" s="195"/>
      <c r="LSU76" s="195"/>
      <c r="LSV76" s="195"/>
      <c r="LSW76" s="195"/>
      <c r="LSX76" s="195"/>
      <c r="LSY76" s="195"/>
      <c r="LSZ76" s="195"/>
      <c r="LTA76" s="195"/>
      <c r="LTB76" s="195"/>
      <c r="LTC76" s="195"/>
      <c r="LTD76" s="195"/>
      <c r="LTE76" s="195"/>
      <c r="LTF76" s="195"/>
      <c r="LTG76" s="195"/>
      <c r="LTH76" s="195"/>
      <c r="LTI76" s="195"/>
      <c r="LTJ76" s="195"/>
      <c r="LTK76" s="195"/>
      <c r="LTL76" s="195"/>
      <c r="LTM76" s="195"/>
      <c r="LTN76" s="195"/>
      <c r="LTO76" s="195"/>
      <c r="LTP76" s="195"/>
      <c r="LTQ76" s="195"/>
      <c r="LTR76" s="195"/>
      <c r="LTS76" s="195"/>
      <c r="LTT76" s="195"/>
      <c r="LTU76" s="195"/>
      <c r="LTV76" s="195"/>
      <c r="LTW76" s="195"/>
      <c r="LTX76" s="195"/>
      <c r="LTY76" s="195"/>
      <c r="LTZ76" s="195"/>
      <c r="LUA76" s="195"/>
      <c r="LUB76" s="195"/>
      <c r="LUC76" s="195"/>
      <c r="LUD76" s="195"/>
      <c r="LUE76" s="195"/>
      <c r="LUF76" s="195"/>
      <c r="LUG76" s="195"/>
      <c r="LUH76" s="195"/>
      <c r="LUI76" s="195"/>
      <c r="LUJ76" s="195"/>
      <c r="LUK76" s="195"/>
      <c r="LUL76" s="195"/>
      <c r="LUM76" s="195"/>
      <c r="LUN76" s="195"/>
      <c r="LUO76" s="195"/>
      <c r="LUP76" s="195"/>
      <c r="LUQ76" s="195"/>
      <c r="LUR76" s="195"/>
      <c r="LUS76" s="195"/>
      <c r="LUT76" s="195"/>
      <c r="LUU76" s="195"/>
      <c r="LUV76" s="195"/>
      <c r="LUW76" s="195"/>
      <c r="LUX76" s="195"/>
      <c r="LUY76" s="195"/>
      <c r="LUZ76" s="195"/>
      <c r="LVA76" s="195"/>
      <c r="LVB76" s="195"/>
      <c r="LVC76" s="195"/>
      <c r="LVD76" s="195"/>
      <c r="LVE76" s="195"/>
      <c r="LVF76" s="195"/>
      <c r="LVG76" s="195"/>
      <c r="LVH76" s="195"/>
      <c r="LVI76" s="195"/>
      <c r="LVJ76" s="195"/>
      <c r="LVK76" s="195"/>
      <c r="LVL76" s="195"/>
      <c r="LVM76" s="195"/>
      <c r="LVN76" s="195"/>
      <c r="LVO76" s="195"/>
      <c r="LVP76" s="195"/>
      <c r="LVQ76" s="195"/>
      <c r="LVR76" s="195"/>
      <c r="LVS76" s="195"/>
      <c r="LVT76" s="195"/>
      <c r="LVU76" s="195"/>
      <c r="LVV76" s="195"/>
      <c r="LVW76" s="195"/>
      <c r="LVX76" s="195"/>
      <c r="LVY76" s="195"/>
      <c r="LVZ76" s="195"/>
      <c r="LWA76" s="195"/>
      <c r="LWB76" s="195"/>
      <c r="LWC76" s="195"/>
      <c r="LWD76" s="195"/>
      <c r="LWE76" s="195"/>
      <c r="LWF76" s="195"/>
      <c r="LWG76" s="195"/>
      <c r="LWH76" s="195"/>
      <c r="LWI76" s="195"/>
      <c r="LWJ76" s="195"/>
      <c r="LWK76" s="195"/>
      <c r="LWL76" s="195"/>
      <c r="LWM76" s="195"/>
      <c r="LWN76" s="195"/>
      <c r="LWO76" s="195"/>
      <c r="LWP76" s="195"/>
      <c r="LWQ76" s="195"/>
      <c r="LWR76" s="195"/>
      <c r="LWS76" s="195"/>
      <c r="LWT76" s="195"/>
      <c r="LWU76" s="195"/>
      <c r="LWV76" s="195"/>
      <c r="LWW76" s="195"/>
      <c r="LWX76" s="195"/>
      <c r="LWY76" s="195"/>
      <c r="LWZ76" s="195"/>
      <c r="LXA76" s="195"/>
      <c r="LXB76" s="195"/>
      <c r="LXC76" s="195"/>
      <c r="LXD76" s="195"/>
      <c r="LXE76" s="195"/>
      <c r="LXF76" s="195"/>
      <c r="LXG76" s="195"/>
      <c r="LXH76" s="195"/>
      <c r="LXI76" s="195"/>
      <c r="LXJ76" s="195"/>
      <c r="LXK76" s="195"/>
      <c r="LXL76" s="195"/>
      <c r="LXM76" s="195"/>
      <c r="LXN76" s="195"/>
      <c r="LXO76" s="195"/>
      <c r="LXP76" s="195"/>
      <c r="LXQ76" s="195"/>
      <c r="LXR76" s="195"/>
      <c r="LXS76" s="195"/>
      <c r="LXT76" s="195"/>
      <c r="LXU76" s="195"/>
      <c r="LXV76" s="195"/>
      <c r="LXW76" s="195"/>
      <c r="LXX76" s="195"/>
      <c r="LXY76" s="195"/>
      <c r="LXZ76" s="195"/>
      <c r="LYA76" s="195"/>
      <c r="LYB76" s="195"/>
      <c r="LYC76" s="195"/>
      <c r="LYD76" s="195"/>
      <c r="LYE76" s="195"/>
      <c r="LYF76" s="195"/>
      <c r="LYG76" s="195"/>
      <c r="LYH76" s="195"/>
      <c r="LYI76" s="195"/>
      <c r="LYJ76" s="195"/>
      <c r="LYK76" s="195"/>
      <c r="LYL76" s="195"/>
      <c r="LYM76" s="195"/>
      <c r="LYN76" s="195"/>
      <c r="LYO76" s="195"/>
      <c r="LYP76" s="195"/>
      <c r="LYQ76" s="195"/>
      <c r="LYR76" s="195"/>
      <c r="LYS76" s="195"/>
      <c r="LYT76" s="195"/>
      <c r="LYU76" s="195"/>
      <c r="LYV76" s="195"/>
      <c r="LYW76" s="195"/>
      <c r="LYX76" s="195"/>
      <c r="LYY76" s="195"/>
      <c r="LYZ76" s="195"/>
      <c r="LZA76" s="195"/>
      <c r="LZB76" s="195"/>
      <c r="LZC76" s="195"/>
      <c r="LZD76" s="195"/>
      <c r="LZE76" s="195"/>
      <c r="LZF76" s="195"/>
      <c r="LZG76" s="195"/>
      <c r="LZH76" s="195"/>
      <c r="LZI76" s="195"/>
      <c r="LZJ76" s="195"/>
      <c r="LZK76" s="195"/>
      <c r="LZL76" s="195"/>
      <c r="LZM76" s="195"/>
      <c r="LZN76" s="195"/>
      <c r="LZO76" s="195"/>
      <c r="LZP76" s="195"/>
      <c r="LZQ76" s="195"/>
      <c r="LZR76" s="195"/>
      <c r="LZS76" s="195"/>
      <c r="LZT76" s="195"/>
      <c r="LZU76" s="195"/>
      <c r="LZV76" s="195"/>
      <c r="LZW76" s="195"/>
      <c r="LZX76" s="195"/>
      <c r="LZY76" s="195"/>
      <c r="LZZ76" s="195"/>
      <c r="MAA76" s="195"/>
      <c r="MAB76" s="195"/>
      <c r="MAC76" s="195"/>
      <c r="MAD76" s="195"/>
      <c r="MAE76" s="195"/>
      <c r="MAF76" s="195"/>
      <c r="MAG76" s="195"/>
      <c r="MAH76" s="195"/>
      <c r="MAI76" s="195"/>
      <c r="MAJ76" s="195"/>
      <c r="MAK76" s="195"/>
      <c r="MAL76" s="195"/>
      <c r="MAM76" s="195"/>
      <c r="MAN76" s="195"/>
      <c r="MAO76" s="195"/>
      <c r="MAP76" s="195"/>
      <c r="MAQ76" s="195"/>
      <c r="MAR76" s="195"/>
      <c r="MAS76" s="195"/>
      <c r="MAT76" s="195"/>
      <c r="MAU76" s="195"/>
      <c r="MAV76" s="195"/>
      <c r="MAW76" s="195"/>
      <c r="MAX76" s="195"/>
      <c r="MAY76" s="195"/>
      <c r="MAZ76" s="195"/>
      <c r="MBA76" s="195"/>
      <c r="MBB76" s="195"/>
      <c r="MBC76" s="195"/>
      <c r="MBD76" s="195"/>
      <c r="MBE76" s="195"/>
      <c r="MBF76" s="195"/>
      <c r="MBG76" s="195"/>
      <c r="MBH76" s="195"/>
      <c r="MBI76" s="195"/>
      <c r="MBJ76" s="195"/>
      <c r="MBK76" s="195"/>
      <c r="MBL76" s="195"/>
      <c r="MBM76" s="195"/>
      <c r="MBN76" s="195"/>
      <c r="MBO76" s="195"/>
      <c r="MBP76" s="195"/>
      <c r="MBQ76" s="195"/>
      <c r="MBR76" s="195"/>
      <c r="MBS76" s="195"/>
      <c r="MBT76" s="195"/>
      <c r="MBU76" s="195"/>
      <c r="MBV76" s="195"/>
      <c r="MBW76" s="195"/>
      <c r="MBX76" s="195"/>
      <c r="MBY76" s="195"/>
      <c r="MBZ76" s="195"/>
      <c r="MCA76" s="195"/>
      <c r="MCB76" s="195"/>
      <c r="MCC76" s="195"/>
      <c r="MCD76" s="195"/>
      <c r="MCE76" s="195"/>
      <c r="MCF76" s="195"/>
      <c r="MCG76" s="195"/>
      <c r="MCH76" s="195"/>
      <c r="MCI76" s="195"/>
      <c r="MCJ76" s="195"/>
      <c r="MCK76" s="195"/>
      <c r="MCL76" s="195"/>
      <c r="MCM76" s="195"/>
      <c r="MCN76" s="195"/>
      <c r="MCO76" s="195"/>
      <c r="MCP76" s="195"/>
      <c r="MCQ76" s="195"/>
      <c r="MCR76" s="195"/>
      <c r="MCS76" s="195"/>
      <c r="MCT76" s="195"/>
      <c r="MCU76" s="195"/>
      <c r="MCV76" s="195"/>
      <c r="MCW76" s="195"/>
      <c r="MCX76" s="195"/>
      <c r="MCY76" s="195"/>
      <c r="MCZ76" s="195"/>
      <c r="MDA76" s="195"/>
      <c r="MDB76" s="195"/>
      <c r="MDC76" s="195"/>
      <c r="MDD76" s="195"/>
      <c r="MDE76" s="195"/>
      <c r="MDF76" s="195"/>
      <c r="MDG76" s="195"/>
      <c r="MDH76" s="195"/>
      <c r="MDI76" s="195"/>
      <c r="MDJ76" s="195"/>
      <c r="MDK76" s="195"/>
      <c r="MDL76" s="195"/>
      <c r="MDM76" s="195"/>
      <c r="MDN76" s="195"/>
      <c r="MDO76" s="195"/>
      <c r="MDP76" s="195"/>
      <c r="MDQ76" s="195"/>
      <c r="MDR76" s="195"/>
      <c r="MDS76" s="195"/>
      <c r="MDT76" s="195"/>
      <c r="MDU76" s="195"/>
      <c r="MDV76" s="195"/>
      <c r="MDW76" s="195"/>
      <c r="MDX76" s="195"/>
      <c r="MDY76" s="195"/>
      <c r="MDZ76" s="195"/>
      <c r="MEA76" s="195"/>
      <c r="MEB76" s="195"/>
      <c r="MEC76" s="195"/>
      <c r="MED76" s="195"/>
      <c r="MEE76" s="195"/>
      <c r="MEF76" s="195"/>
      <c r="MEG76" s="195"/>
      <c r="MEH76" s="195"/>
      <c r="MEI76" s="195"/>
      <c r="MEJ76" s="195"/>
      <c r="MEK76" s="195"/>
      <c r="MEL76" s="195"/>
      <c r="MEM76" s="195"/>
      <c r="MEN76" s="195"/>
      <c r="MEO76" s="195"/>
      <c r="MEP76" s="195"/>
      <c r="MEQ76" s="195"/>
      <c r="MER76" s="195"/>
      <c r="MES76" s="195"/>
      <c r="MET76" s="195"/>
      <c r="MEU76" s="195"/>
      <c r="MEV76" s="195"/>
      <c r="MEW76" s="195"/>
      <c r="MEX76" s="195"/>
      <c r="MEY76" s="195"/>
      <c r="MEZ76" s="195"/>
      <c r="MFA76" s="195"/>
      <c r="MFB76" s="195"/>
      <c r="MFC76" s="195"/>
      <c r="MFD76" s="195"/>
      <c r="MFE76" s="195"/>
      <c r="MFF76" s="195"/>
      <c r="MFG76" s="195"/>
      <c r="MFH76" s="195"/>
      <c r="MFI76" s="195"/>
      <c r="MFJ76" s="195"/>
      <c r="MFK76" s="195"/>
      <c r="MFL76" s="195"/>
      <c r="MFM76" s="195"/>
      <c r="MFN76" s="195"/>
      <c r="MFO76" s="195"/>
      <c r="MFP76" s="195"/>
      <c r="MFQ76" s="195"/>
      <c r="MFR76" s="195"/>
      <c r="MFS76" s="195"/>
      <c r="MFT76" s="195"/>
      <c r="MFU76" s="195"/>
      <c r="MFV76" s="195"/>
      <c r="MFW76" s="195"/>
      <c r="MFX76" s="195"/>
      <c r="MFY76" s="195"/>
      <c r="MFZ76" s="195"/>
      <c r="MGA76" s="195"/>
      <c r="MGB76" s="195"/>
      <c r="MGC76" s="195"/>
      <c r="MGD76" s="195"/>
      <c r="MGE76" s="195"/>
      <c r="MGF76" s="195"/>
      <c r="MGG76" s="195"/>
      <c r="MGH76" s="195"/>
      <c r="MGI76" s="195"/>
      <c r="MGJ76" s="195"/>
      <c r="MGK76" s="195"/>
      <c r="MGL76" s="195"/>
      <c r="MGM76" s="195"/>
      <c r="MGN76" s="195"/>
      <c r="MGO76" s="195"/>
      <c r="MGP76" s="195"/>
      <c r="MGQ76" s="195"/>
      <c r="MGR76" s="195"/>
      <c r="MGS76" s="195"/>
      <c r="MGT76" s="195"/>
      <c r="MGU76" s="195"/>
      <c r="MGV76" s="195"/>
      <c r="MGW76" s="195"/>
      <c r="MGX76" s="195"/>
      <c r="MGY76" s="195"/>
      <c r="MGZ76" s="195"/>
      <c r="MHA76" s="195"/>
      <c r="MHB76" s="195"/>
      <c r="MHC76" s="195"/>
      <c r="MHD76" s="195"/>
      <c r="MHE76" s="195"/>
      <c r="MHF76" s="195"/>
      <c r="MHG76" s="195"/>
      <c r="MHH76" s="195"/>
      <c r="MHI76" s="195"/>
      <c r="MHJ76" s="195"/>
      <c r="MHK76" s="195"/>
      <c r="MHL76" s="195"/>
      <c r="MHM76" s="195"/>
      <c r="MHN76" s="195"/>
      <c r="MHO76" s="195"/>
      <c r="MHP76" s="195"/>
      <c r="MHQ76" s="195"/>
      <c r="MHR76" s="195"/>
      <c r="MHS76" s="195"/>
      <c r="MHT76" s="195"/>
      <c r="MHU76" s="195"/>
      <c r="MHV76" s="195"/>
      <c r="MHW76" s="195"/>
      <c r="MHX76" s="195"/>
      <c r="MHY76" s="195"/>
      <c r="MHZ76" s="195"/>
      <c r="MIA76" s="195"/>
      <c r="MIB76" s="195"/>
      <c r="MIC76" s="195"/>
      <c r="MID76" s="195"/>
      <c r="MIE76" s="195"/>
      <c r="MIF76" s="195"/>
      <c r="MIG76" s="195"/>
      <c r="MIH76" s="195"/>
      <c r="MII76" s="195"/>
      <c r="MIJ76" s="195"/>
      <c r="MIK76" s="195"/>
      <c r="MIL76" s="195"/>
      <c r="MIM76" s="195"/>
      <c r="MIN76" s="195"/>
      <c r="MIO76" s="195"/>
      <c r="MIP76" s="195"/>
      <c r="MIQ76" s="195"/>
      <c r="MIR76" s="195"/>
      <c r="MIS76" s="195"/>
      <c r="MIT76" s="195"/>
      <c r="MIU76" s="195"/>
      <c r="MIV76" s="195"/>
      <c r="MIW76" s="195"/>
      <c r="MIX76" s="195"/>
      <c r="MIY76" s="195"/>
      <c r="MIZ76" s="195"/>
      <c r="MJA76" s="195"/>
      <c r="MJB76" s="195"/>
      <c r="MJC76" s="195"/>
      <c r="MJD76" s="195"/>
      <c r="MJE76" s="195"/>
      <c r="MJF76" s="195"/>
      <c r="MJG76" s="195"/>
      <c r="MJH76" s="195"/>
      <c r="MJI76" s="195"/>
      <c r="MJJ76" s="195"/>
      <c r="MJK76" s="195"/>
      <c r="MJL76" s="195"/>
      <c r="MJM76" s="195"/>
      <c r="MJN76" s="195"/>
      <c r="MJO76" s="195"/>
      <c r="MJP76" s="195"/>
      <c r="MJQ76" s="195"/>
      <c r="MJR76" s="195"/>
      <c r="MJS76" s="195"/>
      <c r="MJT76" s="195"/>
      <c r="MJU76" s="195"/>
      <c r="MJV76" s="195"/>
      <c r="MJW76" s="195"/>
      <c r="MJX76" s="195"/>
      <c r="MJY76" s="195"/>
      <c r="MJZ76" s="195"/>
      <c r="MKA76" s="195"/>
      <c r="MKB76" s="195"/>
      <c r="MKC76" s="195"/>
      <c r="MKD76" s="195"/>
      <c r="MKE76" s="195"/>
      <c r="MKF76" s="195"/>
      <c r="MKG76" s="195"/>
      <c r="MKH76" s="195"/>
      <c r="MKI76" s="195"/>
      <c r="MKJ76" s="195"/>
      <c r="MKK76" s="195"/>
      <c r="MKL76" s="195"/>
      <c r="MKM76" s="195"/>
      <c r="MKN76" s="195"/>
      <c r="MKO76" s="195"/>
      <c r="MKP76" s="195"/>
      <c r="MKQ76" s="195"/>
      <c r="MKR76" s="195"/>
      <c r="MKS76" s="195"/>
      <c r="MKT76" s="195"/>
      <c r="MKU76" s="195"/>
      <c r="MKV76" s="195"/>
      <c r="MKW76" s="195"/>
      <c r="MKX76" s="195"/>
      <c r="MKY76" s="195"/>
      <c r="MKZ76" s="195"/>
      <c r="MLA76" s="195"/>
      <c r="MLB76" s="195"/>
      <c r="MLC76" s="195"/>
      <c r="MLD76" s="195"/>
      <c r="MLE76" s="195"/>
      <c r="MLF76" s="195"/>
      <c r="MLG76" s="195"/>
      <c r="MLH76" s="195"/>
      <c r="MLI76" s="195"/>
      <c r="MLJ76" s="195"/>
      <c r="MLK76" s="195"/>
      <c r="MLL76" s="195"/>
      <c r="MLM76" s="195"/>
      <c r="MLN76" s="195"/>
      <c r="MLO76" s="195"/>
      <c r="MLP76" s="195"/>
      <c r="MLQ76" s="195"/>
      <c r="MLR76" s="195"/>
      <c r="MLS76" s="195"/>
      <c r="MLT76" s="195"/>
      <c r="MLU76" s="195"/>
      <c r="MLV76" s="195"/>
      <c r="MLW76" s="195"/>
      <c r="MLX76" s="195"/>
      <c r="MLY76" s="195"/>
      <c r="MLZ76" s="195"/>
      <c r="MMA76" s="195"/>
      <c r="MMB76" s="195"/>
      <c r="MMC76" s="195"/>
      <c r="MMD76" s="195"/>
      <c r="MME76" s="195"/>
      <c r="MMF76" s="195"/>
      <c r="MMG76" s="195"/>
      <c r="MMH76" s="195"/>
      <c r="MMI76" s="195"/>
      <c r="MMJ76" s="195"/>
      <c r="MMK76" s="195"/>
      <c r="MML76" s="195"/>
      <c r="MMM76" s="195"/>
      <c r="MMN76" s="195"/>
      <c r="MMO76" s="195"/>
      <c r="MMP76" s="195"/>
      <c r="MMQ76" s="195"/>
      <c r="MMR76" s="195"/>
      <c r="MMS76" s="195"/>
      <c r="MMT76" s="195"/>
      <c r="MMU76" s="195"/>
      <c r="MMV76" s="195"/>
      <c r="MMW76" s="195"/>
      <c r="MMX76" s="195"/>
      <c r="MMY76" s="195"/>
      <c r="MMZ76" s="195"/>
      <c r="MNA76" s="195"/>
      <c r="MNB76" s="195"/>
      <c r="MNC76" s="195"/>
      <c r="MND76" s="195"/>
      <c r="MNE76" s="195"/>
      <c r="MNF76" s="195"/>
      <c r="MNG76" s="195"/>
      <c r="MNH76" s="195"/>
      <c r="MNI76" s="195"/>
      <c r="MNJ76" s="195"/>
      <c r="MNK76" s="195"/>
      <c r="MNL76" s="195"/>
      <c r="MNM76" s="195"/>
      <c r="MNN76" s="195"/>
      <c r="MNO76" s="195"/>
      <c r="MNP76" s="195"/>
      <c r="MNQ76" s="195"/>
      <c r="MNR76" s="195"/>
      <c r="MNS76" s="195"/>
      <c r="MNT76" s="195"/>
      <c r="MNU76" s="195"/>
      <c r="MNV76" s="195"/>
      <c r="MNW76" s="195"/>
      <c r="MNX76" s="195"/>
      <c r="MNY76" s="195"/>
      <c r="MNZ76" s="195"/>
      <c r="MOA76" s="195"/>
      <c r="MOB76" s="195"/>
      <c r="MOC76" s="195"/>
      <c r="MOD76" s="195"/>
      <c r="MOE76" s="195"/>
      <c r="MOF76" s="195"/>
      <c r="MOG76" s="195"/>
      <c r="MOH76" s="195"/>
      <c r="MOI76" s="195"/>
      <c r="MOJ76" s="195"/>
      <c r="MOK76" s="195"/>
      <c r="MOL76" s="195"/>
      <c r="MOM76" s="195"/>
      <c r="MON76" s="195"/>
      <c r="MOO76" s="195"/>
      <c r="MOP76" s="195"/>
      <c r="MOQ76" s="195"/>
      <c r="MOR76" s="195"/>
      <c r="MOS76" s="195"/>
      <c r="MOT76" s="195"/>
      <c r="MOU76" s="195"/>
      <c r="MOV76" s="195"/>
      <c r="MOW76" s="195"/>
      <c r="MOX76" s="195"/>
      <c r="MOY76" s="195"/>
      <c r="MOZ76" s="195"/>
      <c r="MPA76" s="195"/>
      <c r="MPB76" s="195"/>
      <c r="MPC76" s="195"/>
      <c r="MPD76" s="195"/>
      <c r="MPE76" s="195"/>
      <c r="MPF76" s="195"/>
      <c r="MPG76" s="195"/>
      <c r="MPH76" s="195"/>
      <c r="MPI76" s="195"/>
      <c r="MPJ76" s="195"/>
      <c r="MPK76" s="195"/>
      <c r="MPL76" s="195"/>
      <c r="MPM76" s="195"/>
      <c r="MPN76" s="195"/>
      <c r="MPO76" s="195"/>
      <c r="MPP76" s="195"/>
      <c r="MPQ76" s="195"/>
      <c r="MPR76" s="195"/>
      <c r="MPS76" s="195"/>
      <c r="MPT76" s="195"/>
      <c r="MPU76" s="195"/>
      <c r="MPV76" s="195"/>
      <c r="MPW76" s="195"/>
      <c r="MPX76" s="195"/>
      <c r="MPY76" s="195"/>
      <c r="MPZ76" s="195"/>
      <c r="MQA76" s="195"/>
      <c r="MQB76" s="195"/>
      <c r="MQC76" s="195"/>
      <c r="MQD76" s="195"/>
      <c r="MQE76" s="195"/>
      <c r="MQF76" s="195"/>
      <c r="MQG76" s="195"/>
      <c r="MQH76" s="195"/>
      <c r="MQI76" s="195"/>
      <c r="MQJ76" s="195"/>
      <c r="MQK76" s="195"/>
      <c r="MQL76" s="195"/>
      <c r="MQM76" s="195"/>
      <c r="MQN76" s="195"/>
      <c r="MQO76" s="195"/>
      <c r="MQP76" s="195"/>
      <c r="MQQ76" s="195"/>
      <c r="MQR76" s="195"/>
      <c r="MQS76" s="195"/>
      <c r="MQT76" s="195"/>
      <c r="MQU76" s="195"/>
      <c r="MQV76" s="195"/>
      <c r="MQW76" s="195"/>
      <c r="MQX76" s="195"/>
      <c r="MQY76" s="195"/>
      <c r="MQZ76" s="195"/>
      <c r="MRA76" s="195"/>
      <c r="MRB76" s="195"/>
      <c r="MRC76" s="195"/>
      <c r="MRD76" s="195"/>
      <c r="MRE76" s="195"/>
      <c r="MRF76" s="195"/>
      <c r="MRG76" s="195"/>
      <c r="MRH76" s="195"/>
      <c r="MRI76" s="195"/>
      <c r="MRJ76" s="195"/>
      <c r="MRK76" s="195"/>
      <c r="MRL76" s="195"/>
      <c r="MRM76" s="195"/>
      <c r="MRN76" s="195"/>
      <c r="MRO76" s="195"/>
      <c r="MRP76" s="195"/>
      <c r="MRQ76" s="195"/>
      <c r="MRR76" s="195"/>
      <c r="MRS76" s="195"/>
      <c r="MRT76" s="195"/>
      <c r="MRU76" s="195"/>
      <c r="MRV76" s="195"/>
      <c r="MRW76" s="195"/>
      <c r="MRX76" s="195"/>
      <c r="MRY76" s="195"/>
      <c r="MRZ76" s="195"/>
      <c r="MSA76" s="195"/>
      <c r="MSB76" s="195"/>
      <c r="MSC76" s="195"/>
      <c r="MSD76" s="195"/>
      <c r="MSE76" s="195"/>
      <c r="MSF76" s="195"/>
      <c r="MSG76" s="195"/>
      <c r="MSH76" s="195"/>
      <c r="MSI76" s="195"/>
      <c r="MSJ76" s="195"/>
      <c r="MSK76" s="195"/>
      <c r="MSL76" s="195"/>
      <c r="MSM76" s="195"/>
      <c r="MSN76" s="195"/>
      <c r="MSO76" s="195"/>
      <c r="MSP76" s="195"/>
      <c r="MSQ76" s="195"/>
      <c r="MSR76" s="195"/>
      <c r="MSS76" s="195"/>
      <c r="MST76" s="195"/>
      <c r="MSU76" s="195"/>
      <c r="MSV76" s="195"/>
      <c r="MSW76" s="195"/>
      <c r="MSX76" s="195"/>
      <c r="MSY76" s="195"/>
      <c r="MSZ76" s="195"/>
      <c r="MTA76" s="195"/>
      <c r="MTB76" s="195"/>
      <c r="MTC76" s="195"/>
      <c r="MTD76" s="195"/>
      <c r="MTE76" s="195"/>
      <c r="MTF76" s="195"/>
      <c r="MTG76" s="195"/>
      <c r="MTH76" s="195"/>
      <c r="MTI76" s="195"/>
      <c r="MTJ76" s="195"/>
      <c r="MTK76" s="195"/>
      <c r="MTL76" s="195"/>
      <c r="MTM76" s="195"/>
      <c r="MTN76" s="195"/>
      <c r="MTO76" s="195"/>
      <c r="MTP76" s="195"/>
      <c r="MTQ76" s="195"/>
      <c r="MTR76" s="195"/>
      <c r="MTS76" s="195"/>
      <c r="MTT76" s="195"/>
      <c r="MTU76" s="195"/>
      <c r="MTV76" s="195"/>
      <c r="MTW76" s="195"/>
      <c r="MTX76" s="195"/>
      <c r="MTY76" s="195"/>
      <c r="MTZ76" s="195"/>
      <c r="MUA76" s="195"/>
      <c r="MUB76" s="195"/>
      <c r="MUC76" s="195"/>
      <c r="MUD76" s="195"/>
      <c r="MUE76" s="195"/>
      <c r="MUF76" s="195"/>
      <c r="MUG76" s="195"/>
      <c r="MUH76" s="195"/>
      <c r="MUI76" s="195"/>
      <c r="MUJ76" s="195"/>
      <c r="MUK76" s="195"/>
      <c r="MUL76" s="195"/>
      <c r="MUM76" s="195"/>
      <c r="MUN76" s="195"/>
      <c r="MUO76" s="195"/>
      <c r="MUP76" s="195"/>
      <c r="MUQ76" s="195"/>
      <c r="MUR76" s="195"/>
      <c r="MUS76" s="195"/>
      <c r="MUT76" s="195"/>
      <c r="MUU76" s="195"/>
      <c r="MUV76" s="195"/>
      <c r="MUW76" s="195"/>
      <c r="MUX76" s="195"/>
      <c r="MUY76" s="195"/>
      <c r="MUZ76" s="195"/>
      <c r="MVA76" s="195"/>
      <c r="MVB76" s="195"/>
      <c r="MVC76" s="195"/>
      <c r="MVD76" s="195"/>
      <c r="MVE76" s="195"/>
      <c r="MVF76" s="195"/>
      <c r="MVG76" s="195"/>
      <c r="MVH76" s="195"/>
      <c r="MVI76" s="195"/>
      <c r="MVJ76" s="195"/>
      <c r="MVK76" s="195"/>
      <c r="MVL76" s="195"/>
      <c r="MVM76" s="195"/>
      <c r="MVN76" s="195"/>
      <c r="MVO76" s="195"/>
      <c r="MVP76" s="195"/>
      <c r="MVQ76" s="195"/>
      <c r="MVR76" s="195"/>
      <c r="MVS76" s="195"/>
      <c r="MVT76" s="195"/>
      <c r="MVU76" s="195"/>
      <c r="MVV76" s="195"/>
      <c r="MVW76" s="195"/>
      <c r="MVX76" s="195"/>
      <c r="MVY76" s="195"/>
      <c r="MVZ76" s="195"/>
      <c r="MWA76" s="195"/>
      <c r="MWB76" s="195"/>
      <c r="MWC76" s="195"/>
      <c r="MWD76" s="195"/>
      <c r="MWE76" s="195"/>
      <c r="MWF76" s="195"/>
      <c r="MWG76" s="195"/>
      <c r="MWH76" s="195"/>
      <c r="MWI76" s="195"/>
      <c r="MWJ76" s="195"/>
      <c r="MWK76" s="195"/>
      <c r="MWL76" s="195"/>
      <c r="MWM76" s="195"/>
      <c r="MWN76" s="195"/>
      <c r="MWO76" s="195"/>
      <c r="MWP76" s="195"/>
      <c r="MWQ76" s="195"/>
      <c r="MWR76" s="195"/>
      <c r="MWS76" s="195"/>
      <c r="MWT76" s="195"/>
      <c r="MWU76" s="195"/>
      <c r="MWV76" s="195"/>
      <c r="MWW76" s="195"/>
      <c r="MWX76" s="195"/>
      <c r="MWY76" s="195"/>
      <c r="MWZ76" s="195"/>
      <c r="MXA76" s="195"/>
      <c r="MXB76" s="195"/>
      <c r="MXC76" s="195"/>
      <c r="MXD76" s="195"/>
      <c r="MXE76" s="195"/>
      <c r="MXF76" s="195"/>
      <c r="MXG76" s="195"/>
      <c r="MXH76" s="195"/>
      <c r="MXI76" s="195"/>
      <c r="MXJ76" s="195"/>
      <c r="MXK76" s="195"/>
      <c r="MXL76" s="195"/>
      <c r="MXM76" s="195"/>
      <c r="MXN76" s="195"/>
      <c r="MXO76" s="195"/>
      <c r="MXP76" s="195"/>
      <c r="MXQ76" s="195"/>
      <c r="MXR76" s="195"/>
      <c r="MXS76" s="195"/>
      <c r="MXT76" s="195"/>
      <c r="MXU76" s="195"/>
      <c r="MXV76" s="195"/>
      <c r="MXW76" s="195"/>
      <c r="MXX76" s="195"/>
      <c r="MXY76" s="195"/>
      <c r="MXZ76" s="195"/>
      <c r="MYA76" s="195"/>
      <c r="MYB76" s="195"/>
      <c r="MYC76" s="195"/>
      <c r="MYD76" s="195"/>
      <c r="MYE76" s="195"/>
      <c r="MYF76" s="195"/>
      <c r="MYG76" s="195"/>
      <c r="MYH76" s="195"/>
      <c r="MYI76" s="195"/>
      <c r="MYJ76" s="195"/>
      <c r="MYK76" s="195"/>
      <c r="MYL76" s="195"/>
      <c r="MYM76" s="195"/>
      <c r="MYN76" s="195"/>
      <c r="MYO76" s="195"/>
      <c r="MYP76" s="195"/>
      <c r="MYQ76" s="195"/>
      <c r="MYR76" s="195"/>
      <c r="MYS76" s="195"/>
      <c r="MYT76" s="195"/>
      <c r="MYU76" s="195"/>
      <c r="MYV76" s="195"/>
      <c r="MYW76" s="195"/>
      <c r="MYX76" s="195"/>
      <c r="MYY76" s="195"/>
      <c r="MYZ76" s="195"/>
      <c r="MZA76" s="195"/>
      <c r="MZB76" s="195"/>
      <c r="MZC76" s="195"/>
      <c r="MZD76" s="195"/>
      <c r="MZE76" s="195"/>
      <c r="MZF76" s="195"/>
      <c r="MZG76" s="195"/>
      <c r="MZH76" s="195"/>
      <c r="MZI76" s="195"/>
      <c r="MZJ76" s="195"/>
      <c r="MZK76" s="195"/>
      <c r="MZL76" s="195"/>
      <c r="MZM76" s="195"/>
      <c r="MZN76" s="195"/>
      <c r="MZO76" s="195"/>
      <c r="MZP76" s="195"/>
      <c r="MZQ76" s="195"/>
      <c r="MZR76" s="195"/>
      <c r="MZS76" s="195"/>
      <c r="MZT76" s="195"/>
      <c r="MZU76" s="195"/>
      <c r="MZV76" s="195"/>
      <c r="MZW76" s="195"/>
      <c r="MZX76" s="195"/>
      <c r="MZY76" s="195"/>
      <c r="MZZ76" s="195"/>
      <c r="NAA76" s="195"/>
      <c r="NAB76" s="195"/>
      <c r="NAC76" s="195"/>
      <c r="NAD76" s="195"/>
      <c r="NAE76" s="195"/>
      <c r="NAF76" s="195"/>
      <c r="NAG76" s="195"/>
      <c r="NAH76" s="195"/>
      <c r="NAI76" s="195"/>
      <c r="NAJ76" s="195"/>
      <c r="NAK76" s="195"/>
      <c r="NAL76" s="195"/>
      <c r="NAM76" s="195"/>
      <c r="NAN76" s="195"/>
      <c r="NAO76" s="195"/>
      <c r="NAP76" s="195"/>
      <c r="NAQ76" s="195"/>
      <c r="NAR76" s="195"/>
      <c r="NAS76" s="195"/>
      <c r="NAT76" s="195"/>
      <c r="NAU76" s="195"/>
      <c r="NAV76" s="195"/>
      <c r="NAW76" s="195"/>
      <c r="NAX76" s="195"/>
      <c r="NAY76" s="195"/>
      <c r="NAZ76" s="195"/>
      <c r="NBA76" s="195"/>
      <c r="NBB76" s="195"/>
      <c r="NBC76" s="195"/>
      <c r="NBD76" s="195"/>
      <c r="NBE76" s="195"/>
      <c r="NBF76" s="195"/>
      <c r="NBG76" s="195"/>
      <c r="NBH76" s="195"/>
      <c r="NBI76" s="195"/>
      <c r="NBJ76" s="195"/>
      <c r="NBK76" s="195"/>
      <c r="NBL76" s="195"/>
      <c r="NBM76" s="195"/>
      <c r="NBN76" s="195"/>
      <c r="NBO76" s="195"/>
      <c r="NBP76" s="195"/>
      <c r="NBQ76" s="195"/>
      <c r="NBR76" s="195"/>
      <c r="NBS76" s="195"/>
      <c r="NBT76" s="195"/>
      <c r="NBU76" s="195"/>
      <c r="NBV76" s="195"/>
      <c r="NBW76" s="195"/>
      <c r="NBX76" s="195"/>
      <c r="NBY76" s="195"/>
      <c r="NBZ76" s="195"/>
      <c r="NCA76" s="195"/>
      <c r="NCB76" s="195"/>
      <c r="NCC76" s="195"/>
      <c r="NCD76" s="195"/>
      <c r="NCE76" s="195"/>
      <c r="NCF76" s="195"/>
      <c r="NCG76" s="195"/>
      <c r="NCH76" s="195"/>
      <c r="NCI76" s="195"/>
      <c r="NCJ76" s="195"/>
      <c r="NCK76" s="195"/>
      <c r="NCL76" s="195"/>
      <c r="NCM76" s="195"/>
      <c r="NCN76" s="195"/>
      <c r="NCO76" s="195"/>
      <c r="NCP76" s="195"/>
      <c r="NCQ76" s="195"/>
      <c r="NCR76" s="195"/>
      <c r="NCS76" s="195"/>
      <c r="NCT76" s="195"/>
      <c r="NCU76" s="195"/>
      <c r="NCV76" s="195"/>
      <c r="NCW76" s="195"/>
      <c r="NCX76" s="195"/>
      <c r="NCY76" s="195"/>
      <c r="NCZ76" s="195"/>
      <c r="NDA76" s="195"/>
      <c r="NDB76" s="195"/>
      <c r="NDC76" s="195"/>
      <c r="NDD76" s="195"/>
      <c r="NDE76" s="195"/>
      <c r="NDF76" s="195"/>
      <c r="NDG76" s="195"/>
      <c r="NDH76" s="195"/>
      <c r="NDI76" s="195"/>
      <c r="NDJ76" s="195"/>
      <c r="NDK76" s="195"/>
      <c r="NDL76" s="195"/>
      <c r="NDM76" s="195"/>
      <c r="NDN76" s="195"/>
      <c r="NDO76" s="195"/>
      <c r="NDP76" s="195"/>
      <c r="NDQ76" s="195"/>
      <c r="NDR76" s="195"/>
      <c r="NDS76" s="195"/>
      <c r="NDT76" s="195"/>
      <c r="NDU76" s="195"/>
      <c r="NDV76" s="195"/>
      <c r="NDW76" s="195"/>
      <c r="NDX76" s="195"/>
      <c r="NDY76" s="195"/>
      <c r="NDZ76" s="195"/>
      <c r="NEA76" s="195"/>
      <c r="NEB76" s="195"/>
      <c r="NEC76" s="195"/>
      <c r="NED76" s="195"/>
      <c r="NEE76" s="195"/>
      <c r="NEF76" s="195"/>
      <c r="NEG76" s="195"/>
      <c r="NEH76" s="195"/>
      <c r="NEI76" s="195"/>
      <c r="NEJ76" s="195"/>
      <c r="NEK76" s="195"/>
      <c r="NEL76" s="195"/>
      <c r="NEM76" s="195"/>
      <c r="NEN76" s="195"/>
      <c r="NEO76" s="195"/>
      <c r="NEP76" s="195"/>
      <c r="NEQ76" s="195"/>
      <c r="NER76" s="195"/>
      <c r="NES76" s="195"/>
      <c r="NET76" s="195"/>
      <c r="NEU76" s="195"/>
      <c r="NEV76" s="195"/>
      <c r="NEW76" s="195"/>
      <c r="NEX76" s="195"/>
      <c r="NEY76" s="195"/>
      <c r="NEZ76" s="195"/>
      <c r="NFA76" s="195"/>
      <c r="NFB76" s="195"/>
      <c r="NFC76" s="195"/>
      <c r="NFD76" s="195"/>
      <c r="NFE76" s="195"/>
      <c r="NFF76" s="195"/>
      <c r="NFG76" s="195"/>
      <c r="NFH76" s="195"/>
      <c r="NFI76" s="195"/>
      <c r="NFJ76" s="195"/>
      <c r="NFK76" s="195"/>
      <c r="NFL76" s="195"/>
      <c r="NFM76" s="195"/>
      <c r="NFN76" s="195"/>
      <c r="NFO76" s="195"/>
      <c r="NFP76" s="195"/>
      <c r="NFQ76" s="195"/>
      <c r="NFR76" s="195"/>
      <c r="NFS76" s="195"/>
      <c r="NFT76" s="195"/>
      <c r="NFU76" s="195"/>
      <c r="NFV76" s="195"/>
      <c r="NFW76" s="195"/>
      <c r="NFX76" s="195"/>
      <c r="NFY76" s="195"/>
      <c r="NFZ76" s="195"/>
      <c r="NGA76" s="195"/>
      <c r="NGB76" s="195"/>
      <c r="NGC76" s="195"/>
      <c r="NGD76" s="195"/>
      <c r="NGE76" s="195"/>
      <c r="NGF76" s="195"/>
      <c r="NGG76" s="195"/>
      <c r="NGH76" s="195"/>
      <c r="NGI76" s="195"/>
      <c r="NGJ76" s="195"/>
      <c r="NGK76" s="195"/>
      <c r="NGL76" s="195"/>
      <c r="NGM76" s="195"/>
      <c r="NGN76" s="195"/>
      <c r="NGO76" s="195"/>
      <c r="NGP76" s="195"/>
      <c r="NGQ76" s="195"/>
      <c r="NGR76" s="195"/>
      <c r="NGS76" s="195"/>
      <c r="NGT76" s="195"/>
      <c r="NGU76" s="195"/>
      <c r="NGV76" s="195"/>
      <c r="NGW76" s="195"/>
      <c r="NGX76" s="195"/>
      <c r="NGY76" s="195"/>
      <c r="NGZ76" s="195"/>
      <c r="NHA76" s="195"/>
      <c r="NHB76" s="195"/>
      <c r="NHC76" s="195"/>
      <c r="NHD76" s="195"/>
      <c r="NHE76" s="195"/>
      <c r="NHF76" s="195"/>
      <c r="NHG76" s="195"/>
      <c r="NHH76" s="195"/>
      <c r="NHI76" s="195"/>
      <c r="NHJ76" s="195"/>
      <c r="NHK76" s="195"/>
      <c r="NHL76" s="195"/>
      <c r="NHM76" s="195"/>
      <c r="NHN76" s="195"/>
      <c r="NHO76" s="195"/>
      <c r="NHP76" s="195"/>
      <c r="NHQ76" s="195"/>
      <c r="NHR76" s="195"/>
      <c r="NHS76" s="195"/>
      <c r="NHT76" s="195"/>
      <c r="NHU76" s="195"/>
      <c r="NHV76" s="195"/>
      <c r="NHW76" s="195"/>
      <c r="NHX76" s="195"/>
      <c r="NHY76" s="195"/>
      <c r="NHZ76" s="195"/>
      <c r="NIA76" s="195"/>
      <c r="NIB76" s="195"/>
      <c r="NIC76" s="195"/>
      <c r="NID76" s="195"/>
      <c r="NIE76" s="195"/>
      <c r="NIF76" s="195"/>
      <c r="NIG76" s="195"/>
      <c r="NIH76" s="195"/>
      <c r="NII76" s="195"/>
      <c r="NIJ76" s="195"/>
      <c r="NIK76" s="195"/>
      <c r="NIL76" s="195"/>
      <c r="NIM76" s="195"/>
      <c r="NIN76" s="195"/>
      <c r="NIO76" s="195"/>
      <c r="NIP76" s="195"/>
      <c r="NIQ76" s="195"/>
      <c r="NIR76" s="195"/>
      <c r="NIS76" s="195"/>
      <c r="NIT76" s="195"/>
      <c r="NIU76" s="195"/>
      <c r="NIV76" s="195"/>
      <c r="NIW76" s="195"/>
      <c r="NIX76" s="195"/>
      <c r="NIY76" s="195"/>
      <c r="NIZ76" s="195"/>
      <c r="NJA76" s="195"/>
      <c r="NJB76" s="195"/>
      <c r="NJC76" s="195"/>
      <c r="NJD76" s="195"/>
      <c r="NJE76" s="195"/>
      <c r="NJF76" s="195"/>
      <c r="NJG76" s="195"/>
      <c r="NJH76" s="195"/>
      <c r="NJI76" s="195"/>
      <c r="NJJ76" s="195"/>
      <c r="NJK76" s="195"/>
      <c r="NJL76" s="195"/>
      <c r="NJM76" s="195"/>
      <c r="NJN76" s="195"/>
      <c r="NJO76" s="195"/>
      <c r="NJP76" s="195"/>
      <c r="NJQ76" s="195"/>
      <c r="NJR76" s="195"/>
      <c r="NJS76" s="195"/>
      <c r="NJT76" s="195"/>
      <c r="NJU76" s="195"/>
      <c r="NJV76" s="195"/>
      <c r="NJW76" s="195"/>
      <c r="NJX76" s="195"/>
      <c r="NJY76" s="195"/>
      <c r="NJZ76" s="195"/>
      <c r="NKA76" s="195"/>
      <c r="NKB76" s="195"/>
      <c r="NKC76" s="195"/>
      <c r="NKD76" s="195"/>
      <c r="NKE76" s="195"/>
      <c r="NKF76" s="195"/>
      <c r="NKG76" s="195"/>
      <c r="NKH76" s="195"/>
      <c r="NKI76" s="195"/>
      <c r="NKJ76" s="195"/>
      <c r="NKK76" s="195"/>
      <c r="NKL76" s="195"/>
      <c r="NKM76" s="195"/>
      <c r="NKN76" s="195"/>
      <c r="NKO76" s="195"/>
      <c r="NKP76" s="195"/>
      <c r="NKQ76" s="195"/>
      <c r="NKR76" s="195"/>
      <c r="NKS76" s="195"/>
      <c r="NKT76" s="195"/>
      <c r="NKU76" s="195"/>
      <c r="NKV76" s="195"/>
      <c r="NKW76" s="195"/>
      <c r="NKX76" s="195"/>
      <c r="NKY76" s="195"/>
      <c r="NKZ76" s="195"/>
      <c r="NLA76" s="195"/>
      <c r="NLB76" s="195"/>
      <c r="NLC76" s="195"/>
      <c r="NLD76" s="195"/>
      <c r="NLE76" s="195"/>
      <c r="NLF76" s="195"/>
      <c r="NLG76" s="195"/>
      <c r="NLH76" s="195"/>
      <c r="NLI76" s="195"/>
      <c r="NLJ76" s="195"/>
      <c r="NLK76" s="195"/>
      <c r="NLL76" s="195"/>
      <c r="NLM76" s="195"/>
      <c r="NLN76" s="195"/>
      <c r="NLO76" s="195"/>
      <c r="NLP76" s="195"/>
      <c r="NLQ76" s="195"/>
      <c r="NLR76" s="195"/>
      <c r="NLS76" s="195"/>
      <c r="NLT76" s="195"/>
      <c r="NLU76" s="195"/>
      <c r="NLV76" s="195"/>
      <c r="NLW76" s="195"/>
      <c r="NLX76" s="195"/>
      <c r="NLY76" s="195"/>
      <c r="NLZ76" s="195"/>
      <c r="NMA76" s="195"/>
      <c r="NMB76" s="195"/>
      <c r="NMC76" s="195"/>
      <c r="NMD76" s="195"/>
      <c r="NME76" s="195"/>
      <c r="NMF76" s="195"/>
      <c r="NMG76" s="195"/>
      <c r="NMH76" s="195"/>
      <c r="NMI76" s="195"/>
      <c r="NMJ76" s="195"/>
      <c r="NMK76" s="195"/>
      <c r="NML76" s="195"/>
      <c r="NMM76" s="195"/>
      <c r="NMN76" s="195"/>
      <c r="NMO76" s="195"/>
      <c r="NMP76" s="195"/>
      <c r="NMQ76" s="195"/>
      <c r="NMR76" s="195"/>
      <c r="NMS76" s="195"/>
      <c r="NMT76" s="195"/>
      <c r="NMU76" s="195"/>
      <c r="NMV76" s="195"/>
      <c r="NMW76" s="195"/>
      <c r="NMX76" s="195"/>
      <c r="NMY76" s="195"/>
      <c r="NMZ76" s="195"/>
      <c r="NNA76" s="195"/>
      <c r="NNB76" s="195"/>
      <c r="NNC76" s="195"/>
      <c r="NND76" s="195"/>
      <c r="NNE76" s="195"/>
      <c r="NNF76" s="195"/>
      <c r="NNG76" s="195"/>
      <c r="NNH76" s="195"/>
      <c r="NNI76" s="195"/>
      <c r="NNJ76" s="195"/>
      <c r="NNK76" s="195"/>
      <c r="NNL76" s="195"/>
      <c r="NNM76" s="195"/>
      <c r="NNN76" s="195"/>
      <c r="NNO76" s="195"/>
      <c r="NNP76" s="195"/>
      <c r="NNQ76" s="195"/>
      <c r="NNR76" s="195"/>
      <c r="NNS76" s="195"/>
      <c r="NNT76" s="195"/>
      <c r="NNU76" s="195"/>
      <c r="NNV76" s="195"/>
      <c r="NNW76" s="195"/>
      <c r="NNX76" s="195"/>
      <c r="NNY76" s="195"/>
      <c r="NNZ76" s="195"/>
      <c r="NOA76" s="195"/>
      <c r="NOB76" s="195"/>
      <c r="NOC76" s="195"/>
      <c r="NOD76" s="195"/>
      <c r="NOE76" s="195"/>
      <c r="NOF76" s="195"/>
      <c r="NOG76" s="195"/>
      <c r="NOH76" s="195"/>
      <c r="NOI76" s="195"/>
      <c r="NOJ76" s="195"/>
      <c r="NOK76" s="195"/>
      <c r="NOL76" s="195"/>
      <c r="NOM76" s="195"/>
      <c r="NON76" s="195"/>
      <c r="NOO76" s="195"/>
      <c r="NOP76" s="195"/>
      <c r="NOQ76" s="195"/>
      <c r="NOR76" s="195"/>
      <c r="NOS76" s="195"/>
      <c r="NOT76" s="195"/>
      <c r="NOU76" s="195"/>
      <c r="NOV76" s="195"/>
      <c r="NOW76" s="195"/>
      <c r="NOX76" s="195"/>
      <c r="NOY76" s="195"/>
      <c r="NOZ76" s="195"/>
      <c r="NPA76" s="195"/>
      <c r="NPB76" s="195"/>
      <c r="NPC76" s="195"/>
      <c r="NPD76" s="195"/>
      <c r="NPE76" s="195"/>
      <c r="NPF76" s="195"/>
      <c r="NPG76" s="195"/>
      <c r="NPH76" s="195"/>
      <c r="NPI76" s="195"/>
      <c r="NPJ76" s="195"/>
      <c r="NPK76" s="195"/>
      <c r="NPL76" s="195"/>
      <c r="NPM76" s="195"/>
      <c r="NPN76" s="195"/>
      <c r="NPO76" s="195"/>
      <c r="NPP76" s="195"/>
      <c r="NPQ76" s="195"/>
      <c r="NPR76" s="195"/>
      <c r="NPS76" s="195"/>
      <c r="NPT76" s="195"/>
      <c r="NPU76" s="195"/>
      <c r="NPV76" s="195"/>
      <c r="NPW76" s="195"/>
      <c r="NPX76" s="195"/>
      <c r="NPY76" s="195"/>
      <c r="NPZ76" s="195"/>
      <c r="NQA76" s="195"/>
      <c r="NQB76" s="195"/>
      <c r="NQC76" s="195"/>
      <c r="NQD76" s="195"/>
      <c r="NQE76" s="195"/>
      <c r="NQF76" s="195"/>
      <c r="NQG76" s="195"/>
      <c r="NQH76" s="195"/>
      <c r="NQI76" s="195"/>
      <c r="NQJ76" s="195"/>
      <c r="NQK76" s="195"/>
      <c r="NQL76" s="195"/>
      <c r="NQM76" s="195"/>
      <c r="NQN76" s="195"/>
      <c r="NQO76" s="195"/>
      <c r="NQP76" s="195"/>
      <c r="NQQ76" s="195"/>
      <c r="NQR76" s="195"/>
      <c r="NQS76" s="195"/>
      <c r="NQT76" s="195"/>
      <c r="NQU76" s="195"/>
      <c r="NQV76" s="195"/>
      <c r="NQW76" s="195"/>
      <c r="NQX76" s="195"/>
      <c r="NQY76" s="195"/>
      <c r="NQZ76" s="195"/>
      <c r="NRA76" s="195"/>
      <c r="NRB76" s="195"/>
      <c r="NRC76" s="195"/>
      <c r="NRD76" s="195"/>
      <c r="NRE76" s="195"/>
      <c r="NRF76" s="195"/>
      <c r="NRG76" s="195"/>
      <c r="NRH76" s="195"/>
      <c r="NRI76" s="195"/>
      <c r="NRJ76" s="195"/>
      <c r="NRK76" s="195"/>
      <c r="NRL76" s="195"/>
      <c r="NRM76" s="195"/>
      <c r="NRN76" s="195"/>
      <c r="NRO76" s="195"/>
      <c r="NRP76" s="195"/>
      <c r="NRQ76" s="195"/>
      <c r="NRR76" s="195"/>
      <c r="NRS76" s="195"/>
      <c r="NRT76" s="195"/>
      <c r="NRU76" s="195"/>
      <c r="NRV76" s="195"/>
      <c r="NRW76" s="195"/>
      <c r="NRX76" s="195"/>
      <c r="NRY76" s="195"/>
      <c r="NRZ76" s="195"/>
      <c r="NSA76" s="195"/>
      <c r="NSB76" s="195"/>
      <c r="NSC76" s="195"/>
      <c r="NSD76" s="195"/>
      <c r="NSE76" s="195"/>
      <c r="NSF76" s="195"/>
      <c r="NSG76" s="195"/>
      <c r="NSH76" s="195"/>
      <c r="NSI76" s="195"/>
      <c r="NSJ76" s="195"/>
      <c r="NSK76" s="195"/>
      <c r="NSL76" s="195"/>
      <c r="NSM76" s="195"/>
      <c r="NSN76" s="195"/>
      <c r="NSO76" s="195"/>
      <c r="NSP76" s="195"/>
      <c r="NSQ76" s="195"/>
      <c r="NSR76" s="195"/>
      <c r="NSS76" s="195"/>
      <c r="NST76" s="195"/>
      <c r="NSU76" s="195"/>
      <c r="NSV76" s="195"/>
      <c r="NSW76" s="195"/>
      <c r="NSX76" s="195"/>
      <c r="NSY76" s="195"/>
      <c r="NSZ76" s="195"/>
      <c r="NTA76" s="195"/>
      <c r="NTB76" s="195"/>
      <c r="NTC76" s="195"/>
      <c r="NTD76" s="195"/>
      <c r="NTE76" s="195"/>
      <c r="NTF76" s="195"/>
      <c r="NTG76" s="195"/>
      <c r="NTH76" s="195"/>
      <c r="NTI76" s="195"/>
      <c r="NTJ76" s="195"/>
      <c r="NTK76" s="195"/>
      <c r="NTL76" s="195"/>
      <c r="NTM76" s="195"/>
      <c r="NTN76" s="195"/>
      <c r="NTO76" s="195"/>
      <c r="NTP76" s="195"/>
      <c r="NTQ76" s="195"/>
      <c r="NTR76" s="195"/>
      <c r="NTS76" s="195"/>
      <c r="NTT76" s="195"/>
      <c r="NTU76" s="195"/>
      <c r="NTV76" s="195"/>
      <c r="NTW76" s="195"/>
      <c r="NTX76" s="195"/>
      <c r="NTY76" s="195"/>
      <c r="NTZ76" s="195"/>
      <c r="NUA76" s="195"/>
      <c r="NUB76" s="195"/>
      <c r="NUC76" s="195"/>
      <c r="NUD76" s="195"/>
      <c r="NUE76" s="195"/>
      <c r="NUF76" s="195"/>
      <c r="NUG76" s="195"/>
      <c r="NUH76" s="195"/>
      <c r="NUI76" s="195"/>
      <c r="NUJ76" s="195"/>
      <c r="NUK76" s="195"/>
      <c r="NUL76" s="195"/>
      <c r="NUM76" s="195"/>
      <c r="NUN76" s="195"/>
      <c r="NUO76" s="195"/>
      <c r="NUP76" s="195"/>
      <c r="NUQ76" s="195"/>
      <c r="NUR76" s="195"/>
      <c r="NUS76" s="195"/>
      <c r="NUT76" s="195"/>
      <c r="NUU76" s="195"/>
      <c r="NUV76" s="195"/>
      <c r="NUW76" s="195"/>
      <c r="NUX76" s="195"/>
      <c r="NUY76" s="195"/>
      <c r="NUZ76" s="195"/>
      <c r="NVA76" s="195"/>
      <c r="NVB76" s="195"/>
      <c r="NVC76" s="195"/>
      <c r="NVD76" s="195"/>
      <c r="NVE76" s="195"/>
      <c r="NVF76" s="195"/>
      <c r="NVG76" s="195"/>
      <c r="NVH76" s="195"/>
      <c r="NVI76" s="195"/>
      <c r="NVJ76" s="195"/>
      <c r="NVK76" s="195"/>
      <c r="NVL76" s="195"/>
      <c r="NVM76" s="195"/>
      <c r="NVN76" s="195"/>
      <c r="NVO76" s="195"/>
      <c r="NVP76" s="195"/>
      <c r="NVQ76" s="195"/>
      <c r="NVR76" s="195"/>
      <c r="NVS76" s="195"/>
      <c r="NVT76" s="195"/>
      <c r="NVU76" s="195"/>
      <c r="NVV76" s="195"/>
      <c r="NVW76" s="195"/>
      <c r="NVX76" s="195"/>
      <c r="NVY76" s="195"/>
      <c r="NVZ76" s="195"/>
      <c r="NWA76" s="195"/>
      <c r="NWB76" s="195"/>
      <c r="NWC76" s="195"/>
      <c r="NWD76" s="195"/>
      <c r="NWE76" s="195"/>
      <c r="NWF76" s="195"/>
      <c r="NWG76" s="195"/>
      <c r="NWH76" s="195"/>
      <c r="NWI76" s="195"/>
      <c r="NWJ76" s="195"/>
      <c r="NWK76" s="195"/>
      <c r="NWL76" s="195"/>
      <c r="NWM76" s="195"/>
      <c r="NWN76" s="195"/>
      <c r="NWO76" s="195"/>
      <c r="NWP76" s="195"/>
      <c r="NWQ76" s="195"/>
      <c r="NWR76" s="195"/>
      <c r="NWS76" s="195"/>
      <c r="NWT76" s="195"/>
      <c r="NWU76" s="195"/>
      <c r="NWV76" s="195"/>
      <c r="NWW76" s="195"/>
      <c r="NWX76" s="195"/>
      <c r="NWY76" s="195"/>
      <c r="NWZ76" s="195"/>
      <c r="NXA76" s="195"/>
      <c r="NXB76" s="195"/>
      <c r="NXC76" s="195"/>
      <c r="NXD76" s="195"/>
      <c r="NXE76" s="195"/>
      <c r="NXF76" s="195"/>
      <c r="NXG76" s="195"/>
      <c r="NXH76" s="195"/>
      <c r="NXI76" s="195"/>
      <c r="NXJ76" s="195"/>
      <c r="NXK76" s="195"/>
      <c r="NXL76" s="195"/>
      <c r="NXM76" s="195"/>
      <c r="NXN76" s="195"/>
      <c r="NXO76" s="195"/>
      <c r="NXP76" s="195"/>
      <c r="NXQ76" s="195"/>
      <c r="NXR76" s="195"/>
      <c r="NXS76" s="195"/>
      <c r="NXT76" s="195"/>
      <c r="NXU76" s="195"/>
      <c r="NXV76" s="195"/>
      <c r="NXW76" s="195"/>
      <c r="NXX76" s="195"/>
      <c r="NXY76" s="195"/>
      <c r="NXZ76" s="195"/>
      <c r="NYA76" s="195"/>
      <c r="NYB76" s="195"/>
      <c r="NYC76" s="195"/>
      <c r="NYD76" s="195"/>
      <c r="NYE76" s="195"/>
      <c r="NYF76" s="195"/>
      <c r="NYG76" s="195"/>
      <c r="NYH76" s="195"/>
      <c r="NYI76" s="195"/>
      <c r="NYJ76" s="195"/>
      <c r="NYK76" s="195"/>
      <c r="NYL76" s="195"/>
      <c r="NYM76" s="195"/>
      <c r="NYN76" s="195"/>
      <c r="NYO76" s="195"/>
      <c r="NYP76" s="195"/>
      <c r="NYQ76" s="195"/>
      <c r="NYR76" s="195"/>
      <c r="NYS76" s="195"/>
      <c r="NYT76" s="195"/>
      <c r="NYU76" s="195"/>
      <c r="NYV76" s="195"/>
      <c r="NYW76" s="195"/>
      <c r="NYX76" s="195"/>
      <c r="NYY76" s="195"/>
      <c r="NYZ76" s="195"/>
      <c r="NZA76" s="195"/>
      <c r="NZB76" s="195"/>
      <c r="NZC76" s="195"/>
      <c r="NZD76" s="195"/>
      <c r="NZE76" s="195"/>
      <c r="NZF76" s="195"/>
      <c r="NZG76" s="195"/>
      <c r="NZH76" s="195"/>
      <c r="NZI76" s="195"/>
      <c r="NZJ76" s="195"/>
      <c r="NZK76" s="195"/>
      <c r="NZL76" s="195"/>
      <c r="NZM76" s="195"/>
      <c r="NZN76" s="195"/>
      <c r="NZO76" s="195"/>
      <c r="NZP76" s="195"/>
      <c r="NZQ76" s="195"/>
      <c r="NZR76" s="195"/>
      <c r="NZS76" s="195"/>
      <c r="NZT76" s="195"/>
      <c r="NZU76" s="195"/>
      <c r="NZV76" s="195"/>
      <c r="NZW76" s="195"/>
      <c r="NZX76" s="195"/>
      <c r="NZY76" s="195"/>
      <c r="NZZ76" s="195"/>
      <c r="OAA76" s="195"/>
      <c r="OAB76" s="195"/>
      <c r="OAC76" s="195"/>
      <c r="OAD76" s="195"/>
      <c r="OAE76" s="195"/>
      <c r="OAF76" s="195"/>
      <c r="OAG76" s="195"/>
      <c r="OAH76" s="195"/>
      <c r="OAI76" s="195"/>
      <c r="OAJ76" s="195"/>
      <c r="OAK76" s="195"/>
      <c r="OAL76" s="195"/>
      <c r="OAM76" s="195"/>
      <c r="OAN76" s="195"/>
      <c r="OAO76" s="195"/>
      <c r="OAP76" s="195"/>
      <c r="OAQ76" s="195"/>
      <c r="OAR76" s="195"/>
      <c r="OAS76" s="195"/>
      <c r="OAT76" s="195"/>
      <c r="OAU76" s="195"/>
      <c r="OAV76" s="195"/>
      <c r="OAW76" s="195"/>
      <c r="OAX76" s="195"/>
      <c r="OAY76" s="195"/>
      <c r="OAZ76" s="195"/>
      <c r="OBA76" s="195"/>
      <c r="OBB76" s="195"/>
      <c r="OBC76" s="195"/>
      <c r="OBD76" s="195"/>
      <c r="OBE76" s="195"/>
      <c r="OBF76" s="195"/>
      <c r="OBG76" s="195"/>
      <c r="OBH76" s="195"/>
      <c r="OBI76" s="195"/>
      <c r="OBJ76" s="195"/>
      <c r="OBK76" s="195"/>
      <c r="OBL76" s="195"/>
      <c r="OBM76" s="195"/>
      <c r="OBN76" s="195"/>
      <c r="OBO76" s="195"/>
      <c r="OBP76" s="195"/>
      <c r="OBQ76" s="195"/>
      <c r="OBR76" s="195"/>
      <c r="OBS76" s="195"/>
      <c r="OBT76" s="195"/>
      <c r="OBU76" s="195"/>
      <c r="OBV76" s="195"/>
      <c r="OBW76" s="195"/>
      <c r="OBX76" s="195"/>
      <c r="OBY76" s="195"/>
      <c r="OBZ76" s="195"/>
      <c r="OCA76" s="195"/>
      <c r="OCB76" s="195"/>
      <c r="OCC76" s="195"/>
      <c r="OCD76" s="195"/>
      <c r="OCE76" s="195"/>
      <c r="OCF76" s="195"/>
      <c r="OCG76" s="195"/>
      <c r="OCH76" s="195"/>
      <c r="OCI76" s="195"/>
      <c r="OCJ76" s="195"/>
      <c r="OCK76" s="195"/>
      <c r="OCL76" s="195"/>
      <c r="OCM76" s="195"/>
      <c r="OCN76" s="195"/>
      <c r="OCO76" s="195"/>
      <c r="OCP76" s="195"/>
      <c r="OCQ76" s="195"/>
      <c r="OCR76" s="195"/>
      <c r="OCS76" s="195"/>
      <c r="OCT76" s="195"/>
      <c r="OCU76" s="195"/>
      <c r="OCV76" s="195"/>
      <c r="OCW76" s="195"/>
      <c r="OCX76" s="195"/>
      <c r="OCY76" s="195"/>
      <c r="OCZ76" s="195"/>
      <c r="ODA76" s="195"/>
      <c r="ODB76" s="195"/>
      <c r="ODC76" s="195"/>
      <c r="ODD76" s="195"/>
      <c r="ODE76" s="195"/>
      <c r="ODF76" s="195"/>
      <c r="ODG76" s="195"/>
      <c r="ODH76" s="195"/>
      <c r="ODI76" s="195"/>
      <c r="ODJ76" s="195"/>
      <c r="ODK76" s="195"/>
      <c r="ODL76" s="195"/>
      <c r="ODM76" s="195"/>
      <c r="ODN76" s="195"/>
      <c r="ODO76" s="195"/>
      <c r="ODP76" s="195"/>
      <c r="ODQ76" s="195"/>
      <c r="ODR76" s="195"/>
      <c r="ODS76" s="195"/>
      <c r="ODT76" s="195"/>
      <c r="ODU76" s="195"/>
      <c r="ODV76" s="195"/>
      <c r="ODW76" s="195"/>
      <c r="ODX76" s="195"/>
      <c r="ODY76" s="195"/>
      <c r="ODZ76" s="195"/>
      <c r="OEA76" s="195"/>
      <c r="OEB76" s="195"/>
      <c r="OEC76" s="195"/>
      <c r="OED76" s="195"/>
      <c r="OEE76" s="195"/>
      <c r="OEF76" s="195"/>
      <c r="OEG76" s="195"/>
      <c r="OEH76" s="195"/>
      <c r="OEI76" s="195"/>
      <c r="OEJ76" s="195"/>
      <c r="OEK76" s="195"/>
      <c r="OEL76" s="195"/>
      <c r="OEM76" s="195"/>
      <c r="OEN76" s="195"/>
      <c r="OEO76" s="195"/>
      <c r="OEP76" s="195"/>
      <c r="OEQ76" s="195"/>
      <c r="OER76" s="195"/>
      <c r="OES76" s="195"/>
      <c r="OET76" s="195"/>
      <c r="OEU76" s="195"/>
      <c r="OEV76" s="195"/>
      <c r="OEW76" s="195"/>
      <c r="OEX76" s="195"/>
      <c r="OEY76" s="195"/>
      <c r="OEZ76" s="195"/>
      <c r="OFA76" s="195"/>
      <c r="OFB76" s="195"/>
      <c r="OFC76" s="195"/>
      <c r="OFD76" s="195"/>
      <c r="OFE76" s="195"/>
      <c r="OFF76" s="195"/>
      <c r="OFG76" s="195"/>
      <c r="OFH76" s="195"/>
      <c r="OFI76" s="195"/>
      <c r="OFJ76" s="195"/>
      <c r="OFK76" s="195"/>
      <c r="OFL76" s="195"/>
      <c r="OFM76" s="195"/>
      <c r="OFN76" s="195"/>
      <c r="OFO76" s="195"/>
      <c r="OFP76" s="195"/>
      <c r="OFQ76" s="195"/>
      <c r="OFR76" s="195"/>
      <c r="OFS76" s="195"/>
      <c r="OFT76" s="195"/>
      <c r="OFU76" s="195"/>
      <c r="OFV76" s="195"/>
      <c r="OFW76" s="195"/>
      <c r="OFX76" s="195"/>
      <c r="OFY76" s="195"/>
      <c r="OFZ76" s="195"/>
      <c r="OGA76" s="195"/>
      <c r="OGB76" s="195"/>
      <c r="OGC76" s="195"/>
      <c r="OGD76" s="195"/>
      <c r="OGE76" s="195"/>
      <c r="OGF76" s="195"/>
      <c r="OGG76" s="195"/>
      <c r="OGH76" s="195"/>
      <c r="OGI76" s="195"/>
      <c r="OGJ76" s="195"/>
      <c r="OGK76" s="195"/>
      <c r="OGL76" s="195"/>
      <c r="OGM76" s="195"/>
      <c r="OGN76" s="195"/>
      <c r="OGO76" s="195"/>
      <c r="OGP76" s="195"/>
      <c r="OGQ76" s="195"/>
      <c r="OGR76" s="195"/>
      <c r="OGS76" s="195"/>
      <c r="OGT76" s="195"/>
      <c r="OGU76" s="195"/>
      <c r="OGV76" s="195"/>
      <c r="OGW76" s="195"/>
      <c r="OGX76" s="195"/>
      <c r="OGY76" s="195"/>
      <c r="OGZ76" s="195"/>
      <c r="OHA76" s="195"/>
      <c r="OHB76" s="195"/>
      <c r="OHC76" s="195"/>
      <c r="OHD76" s="195"/>
      <c r="OHE76" s="195"/>
      <c r="OHF76" s="195"/>
      <c r="OHG76" s="195"/>
      <c r="OHH76" s="195"/>
      <c r="OHI76" s="195"/>
      <c r="OHJ76" s="195"/>
      <c r="OHK76" s="195"/>
      <c r="OHL76" s="195"/>
      <c r="OHM76" s="195"/>
      <c r="OHN76" s="195"/>
      <c r="OHO76" s="195"/>
      <c r="OHP76" s="195"/>
      <c r="OHQ76" s="195"/>
      <c r="OHR76" s="195"/>
      <c r="OHS76" s="195"/>
      <c r="OHT76" s="195"/>
      <c r="OHU76" s="195"/>
      <c r="OHV76" s="195"/>
      <c r="OHW76" s="195"/>
      <c r="OHX76" s="195"/>
      <c r="OHY76" s="195"/>
      <c r="OHZ76" s="195"/>
      <c r="OIA76" s="195"/>
      <c r="OIB76" s="195"/>
      <c r="OIC76" s="195"/>
      <c r="OID76" s="195"/>
      <c r="OIE76" s="195"/>
      <c r="OIF76" s="195"/>
      <c r="OIG76" s="195"/>
      <c r="OIH76" s="195"/>
      <c r="OII76" s="195"/>
      <c r="OIJ76" s="195"/>
      <c r="OIK76" s="195"/>
      <c r="OIL76" s="195"/>
      <c r="OIM76" s="195"/>
      <c r="OIN76" s="195"/>
      <c r="OIO76" s="195"/>
      <c r="OIP76" s="195"/>
      <c r="OIQ76" s="195"/>
      <c r="OIR76" s="195"/>
      <c r="OIS76" s="195"/>
      <c r="OIT76" s="195"/>
      <c r="OIU76" s="195"/>
      <c r="OIV76" s="195"/>
      <c r="OIW76" s="195"/>
      <c r="OIX76" s="195"/>
      <c r="OIY76" s="195"/>
      <c r="OIZ76" s="195"/>
      <c r="OJA76" s="195"/>
      <c r="OJB76" s="195"/>
      <c r="OJC76" s="195"/>
      <c r="OJD76" s="195"/>
      <c r="OJE76" s="195"/>
      <c r="OJF76" s="195"/>
      <c r="OJG76" s="195"/>
      <c r="OJH76" s="195"/>
      <c r="OJI76" s="195"/>
      <c r="OJJ76" s="195"/>
      <c r="OJK76" s="195"/>
      <c r="OJL76" s="195"/>
      <c r="OJM76" s="195"/>
      <c r="OJN76" s="195"/>
      <c r="OJO76" s="195"/>
      <c r="OJP76" s="195"/>
      <c r="OJQ76" s="195"/>
      <c r="OJR76" s="195"/>
      <c r="OJS76" s="195"/>
      <c r="OJT76" s="195"/>
      <c r="OJU76" s="195"/>
      <c r="OJV76" s="195"/>
      <c r="OJW76" s="195"/>
      <c r="OJX76" s="195"/>
      <c r="OJY76" s="195"/>
      <c r="OJZ76" s="195"/>
      <c r="OKA76" s="195"/>
      <c r="OKB76" s="195"/>
      <c r="OKC76" s="195"/>
      <c r="OKD76" s="195"/>
      <c r="OKE76" s="195"/>
      <c r="OKF76" s="195"/>
      <c r="OKG76" s="195"/>
      <c r="OKH76" s="195"/>
      <c r="OKI76" s="195"/>
      <c r="OKJ76" s="195"/>
      <c r="OKK76" s="195"/>
      <c r="OKL76" s="195"/>
      <c r="OKM76" s="195"/>
      <c r="OKN76" s="195"/>
      <c r="OKO76" s="195"/>
      <c r="OKP76" s="195"/>
      <c r="OKQ76" s="195"/>
      <c r="OKR76" s="195"/>
      <c r="OKS76" s="195"/>
      <c r="OKT76" s="195"/>
      <c r="OKU76" s="195"/>
      <c r="OKV76" s="195"/>
      <c r="OKW76" s="195"/>
      <c r="OKX76" s="195"/>
      <c r="OKY76" s="195"/>
      <c r="OKZ76" s="195"/>
      <c r="OLA76" s="195"/>
      <c r="OLB76" s="195"/>
      <c r="OLC76" s="195"/>
      <c r="OLD76" s="195"/>
      <c r="OLE76" s="195"/>
      <c r="OLF76" s="195"/>
      <c r="OLG76" s="195"/>
      <c r="OLH76" s="195"/>
      <c r="OLI76" s="195"/>
      <c r="OLJ76" s="195"/>
      <c r="OLK76" s="195"/>
      <c r="OLL76" s="195"/>
      <c r="OLM76" s="195"/>
      <c r="OLN76" s="195"/>
      <c r="OLO76" s="195"/>
      <c r="OLP76" s="195"/>
      <c r="OLQ76" s="195"/>
      <c r="OLR76" s="195"/>
      <c r="OLS76" s="195"/>
      <c r="OLT76" s="195"/>
      <c r="OLU76" s="195"/>
      <c r="OLV76" s="195"/>
      <c r="OLW76" s="195"/>
      <c r="OLX76" s="195"/>
      <c r="OLY76" s="195"/>
      <c r="OLZ76" s="195"/>
      <c r="OMA76" s="195"/>
      <c r="OMB76" s="195"/>
      <c r="OMC76" s="195"/>
      <c r="OMD76" s="195"/>
      <c r="OME76" s="195"/>
      <c r="OMF76" s="195"/>
      <c r="OMG76" s="195"/>
      <c r="OMH76" s="195"/>
      <c r="OMI76" s="195"/>
      <c r="OMJ76" s="195"/>
      <c r="OMK76" s="195"/>
      <c r="OML76" s="195"/>
      <c r="OMM76" s="195"/>
      <c r="OMN76" s="195"/>
      <c r="OMO76" s="195"/>
      <c r="OMP76" s="195"/>
      <c r="OMQ76" s="195"/>
      <c r="OMR76" s="195"/>
      <c r="OMS76" s="195"/>
      <c r="OMT76" s="195"/>
      <c r="OMU76" s="195"/>
      <c r="OMV76" s="195"/>
      <c r="OMW76" s="195"/>
      <c r="OMX76" s="195"/>
      <c r="OMY76" s="195"/>
      <c r="OMZ76" s="195"/>
      <c r="ONA76" s="195"/>
      <c r="ONB76" s="195"/>
      <c r="ONC76" s="195"/>
      <c r="OND76" s="195"/>
      <c r="ONE76" s="195"/>
      <c r="ONF76" s="195"/>
      <c r="ONG76" s="195"/>
      <c r="ONH76" s="195"/>
      <c r="ONI76" s="195"/>
      <c r="ONJ76" s="195"/>
      <c r="ONK76" s="195"/>
      <c r="ONL76" s="195"/>
      <c r="ONM76" s="195"/>
      <c r="ONN76" s="195"/>
      <c r="ONO76" s="195"/>
      <c r="ONP76" s="195"/>
      <c r="ONQ76" s="195"/>
      <c r="ONR76" s="195"/>
      <c r="ONS76" s="195"/>
      <c r="ONT76" s="195"/>
      <c r="ONU76" s="195"/>
      <c r="ONV76" s="195"/>
      <c r="ONW76" s="195"/>
      <c r="ONX76" s="195"/>
      <c r="ONY76" s="195"/>
      <c r="ONZ76" s="195"/>
      <c r="OOA76" s="195"/>
      <c r="OOB76" s="195"/>
      <c r="OOC76" s="195"/>
      <c r="OOD76" s="195"/>
      <c r="OOE76" s="195"/>
      <c r="OOF76" s="195"/>
      <c r="OOG76" s="195"/>
      <c r="OOH76" s="195"/>
      <c r="OOI76" s="195"/>
      <c r="OOJ76" s="195"/>
      <c r="OOK76" s="195"/>
      <c r="OOL76" s="195"/>
      <c r="OOM76" s="195"/>
      <c r="OON76" s="195"/>
      <c r="OOO76" s="195"/>
      <c r="OOP76" s="195"/>
      <c r="OOQ76" s="195"/>
      <c r="OOR76" s="195"/>
      <c r="OOS76" s="195"/>
      <c r="OOT76" s="195"/>
      <c r="OOU76" s="195"/>
      <c r="OOV76" s="195"/>
      <c r="OOW76" s="195"/>
      <c r="OOX76" s="195"/>
      <c r="OOY76" s="195"/>
      <c r="OOZ76" s="195"/>
      <c r="OPA76" s="195"/>
      <c r="OPB76" s="195"/>
      <c r="OPC76" s="195"/>
      <c r="OPD76" s="195"/>
      <c r="OPE76" s="195"/>
      <c r="OPF76" s="195"/>
      <c r="OPG76" s="195"/>
      <c r="OPH76" s="195"/>
      <c r="OPI76" s="195"/>
      <c r="OPJ76" s="195"/>
      <c r="OPK76" s="195"/>
      <c r="OPL76" s="195"/>
      <c r="OPM76" s="195"/>
      <c r="OPN76" s="195"/>
      <c r="OPO76" s="195"/>
      <c r="OPP76" s="195"/>
      <c r="OPQ76" s="195"/>
      <c r="OPR76" s="195"/>
      <c r="OPS76" s="195"/>
      <c r="OPT76" s="195"/>
      <c r="OPU76" s="195"/>
      <c r="OPV76" s="195"/>
      <c r="OPW76" s="195"/>
      <c r="OPX76" s="195"/>
      <c r="OPY76" s="195"/>
      <c r="OPZ76" s="195"/>
      <c r="OQA76" s="195"/>
      <c r="OQB76" s="195"/>
      <c r="OQC76" s="195"/>
      <c r="OQD76" s="195"/>
      <c r="OQE76" s="195"/>
      <c r="OQF76" s="195"/>
      <c r="OQG76" s="195"/>
      <c r="OQH76" s="195"/>
      <c r="OQI76" s="195"/>
      <c r="OQJ76" s="195"/>
      <c r="OQK76" s="195"/>
      <c r="OQL76" s="195"/>
      <c r="OQM76" s="195"/>
      <c r="OQN76" s="195"/>
      <c r="OQO76" s="195"/>
      <c r="OQP76" s="195"/>
      <c r="OQQ76" s="195"/>
      <c r="OQR76" s="195"/>
      <c r="OQS76" s="195"/>
      <c r="OQT76" s="195"/>
      <c r="OQU76" s="195"/>
      <c r="OQV76" s="195"/>
      <c r="OQW76" s="195"/>
      <c r="OQX76" s="195"/>
      <c r="OQY76" s="195"/>
      <c r="OQZ76" s="195"/>
      <c r="ORA76" s="195"/>
      <c r="ORB76" s="195"/>
      <c r="ORC76" s="195"/>
      <c r="ORD76" s="195"/>
      <c r="ORE76" s="195"/>
      <c r="ORF76" s="195"/>
      <c r="ORG76" s="195"/>
      <c r="ORH76" s="195"/>
      <c r="ORI76" s="195"/>
      <c r="ORJ76" s="195"/>
      <c r="ORK76" s="195"/>
      <c r="ORL76" s="195"/>
      <c r="ORM76" s="195"/>
      <c r="ORN76" s="195"/>
      <c r="ORO76" s="195"/>
      <c r="ORP76" s="195"/>
      <c r="ORQ76" s="195"/>
      <c r="ORR76" s="195"/>
      <c r="ORS76" s="195"/>
      <c r="ORT76" s="195"/>
      <c r="ORU76" s="195"/>
      <c r="ORV76" s="195"/>
      <c r="ORW76" s="195"/>
      <c r="ORX76" s="195"/>
      <c r="ORY76" s="195"/>
      <c r="ORZ76" s="195"/>
      <c r="OSA76" s="195"/>
      <c r="OSB76" s="195"/>
      <c r="OSC76" s="195"/>
      <c r="OSD76" s="195"/>
      <c r="OSE76" s="195"/>
      <c r="OSF76" s="195"/>
      <c r="OSG76" s="195"/>
      <c r="OSH76" s="195"/>
      <c r="OSI76" s="195"/>
      <c r="OSJ76" s="195"/>
      <c r="OSK76" s="195"/>
      <c r="OSL76" s="195"/>
      <c r="OSM76" s="195"/>
      <c r="OSN76" s="195"/>
      <c r="OSO76" s="195"/>
      <c r="OSP76" s="195"/>
      <c r="OSQ76" s="195"/>
      <c r="OSR76" s="195"/>
      <c r="OSS76" s="195"/>
      <c r="OST76" s="195"/>
      <c r="OSU76" s="195"/>
      <c r="OSV76" s="195"/>
      <c r="OSW76" s="195"/>
      <c r="OSX76" s="195"/>
      <c r="OSY76" s="195"/>
      <c r="OSZ76" s="195"/>
      <c r="OTA76" s="195"/>
      <c r="OTB76" s="195"/>
      <c r="OTC76" s="195"/>
      <c r="OTD76" s="195"/>
      <c r="OTE76" s="195"/>
      <c r="OTF76" s="195"/>
      <c r="OTG76" s="195"/>
      <c r="OTH76" s="195"/>
      <c r="OTI76" s="195"/>
      <c r="OTJ76" s="195"/>
      <c r="OTK76" s="195"/>
      <c r="OTL76" s="195"/>
      <c r="OTM76" s="195"/>
      <c r="OTN76" s="195"/>
      <c r="OTO76" s="195"/>
      <c r="OTP76" s="195"/>
      <c r="OTQ76" s="195"/>
      <c r="OTR76" s="195"/>
      <c r="OTS76" s="195"/>
      <c r="OTT76" s="195"/>
      <c r="OTU76" s="195"/>
      <c r="OTV76" s="195"/>
      <c r="OTW76" s="195"/>
      <c r="OTX76" s="195"/>
      <c r="OTY76" s="195"/>
      <c r="OTZ76" s="195"/>
      <c r="OUA76" s="195"/>
      <c r="OUB76" s="195"/>
      <c r="OUC76" s="195"/>
      <c r="OUD76" s="195"/>
      <c r="OUE76" s="195"/>
      <c r="OUF76" s="195"/>
      <c r="OUG76" s="195"/>
      <c r="OUH76" s="195"/>
      <c r="OUI76" s="195"/>
      <c r="OUJ76" s="195"/>
      <c r="OUK76" s="195"/>
      <c r="OUL76" s="195"/>
      <c r="OUM76" s="195"/>
      <c r="OUN76" s="195"/>
      <c r="OUO76" s="195"/>
      <c r="OUP76" s="195"/>
      <c r="OUQ76" s="195"/>
      <c r="OUR76" s="195"/>
      <c r="OUS76" s="195"/>
      <c r="OUT76" s="195"/>
      <c r="OUU76" s="195"/>
      <c r="OUV76" s="195"/>
      <c r="OUW76" s="195"/>
      <c r="OUX76" s="195"/>
      <c r="OUY76" s="195"/>
      <c r="OUZ76" s="195"/>
      <c r="OVA76" s="195"/>
      <c r="OVB76" s="195"/>
      <c r="OVC76" s="195"/>
      <c r="OVD76" s="195"/>
      <c r="OVE76" s="195"/>
      <c r="OVF76" s="195"/>
      <c r="OVG76" s="195"/>
      <c r="OVH76" s="195"/>
      <c r="OVI76" s="195"/>
      <c r="OVJ76" s="195"/>
      <c r="OVK76" s="195"/>
      <c r="OVL76" s="195"/>
      <c r="OVM76" s="195"/>
      <c r="OVN76" s="195"/>
      <c r="OVO76" s="195"/>
      <c r="OVP76" s="195"/>
      <c r="OVQ76" s="195"/>
      <c r="OVR76" s="195"/>
      <c r="OVS76" s="195"/>
      <c r="OVT76" s="195"/>
      <c r="OVU76" s="195"/>
      <c r="OVV76" s="195"/>
      <c r="OVW76" s="195"/>
      <c r="OVX76" s="195"/>
      <c r="OVY76" s="195"/>
      <c r="OVZ76" s="195"/>
      <c r="OWA76" s="195"/>
      <c r="OWB76" s="195"/>
      <c r="OWC76" s="195"/>
      <c r="OWD76" s="195"/>
      <c r="OWE76" s="195"/>
      <c r="OWF76" s="195"/>
      <c r="OWG76" s="195"/>
      <c r="OWH76" s="195"/>
      <c r="OWI76" s="195"/>
      <c r="OWJ76" s="195"/>
      <c r="OWK76" s="195"/>
      <c r="OWL76" s="195"/>
      <c r="OWM76" s="195"/>
      <c r="OWN76" s="195"/>
      <c r="OWO76" s="195"/>
      <c r="OWP76" s="195"/>
      <c r="OWQ76" s="195"/>
      <c r="OWR76" s="195"/>
      <c r="OWS76" s="195"/>
      <c r="OWT76" s="195"/>
      <c r="OWU76" s="195"/>
      <c r="OWV76" s="195"/>
      <c r="OWW76" s="195"/>
      <c r="OWX76" s="195"/>
      <c r="OWY76" s="195"/>
      <c r="OWZ76" s="195"/>
      <c r="OXA76" s="195"/>
      <c r="OXB76" s="195"/>
      <c r="OXC76" s="195"/>
      <c r="OXD76" s="195"/>
      <c r="OXE76" s="195"/>
      <c r="OXF76" s="195"/>
      <c r="OXG76" s="195"/>
      <c r="OXH76" s="195"/>
      <c r="OXI76" s="195"/>
      <c r="OXJ76" s="195"/>
      <c r="OXK76" s="195"/>
      <c r="OXL76" s="195"/>
      <c r="OXM76" s="195"/>
      <c r="OXN76" s="195"/>
      <c r="OXO76" s="195"/>
      <c r="OXP76" s="195"/>
      <c r="OXQ76" s="195"/>
      <c r="OXR76" s="195"/>
      <c r="OXS76" s="195"/>
      <c r="OXT76" s="195"/>
      <c r="OXU76" s="195"/>
      <c r="OXV76" s="195"/>
      <c r="OXW76" s="195"/>
      <c r="OXX76" s="195"/>
      <c r="OXY76" s="195"/>
      <c r="OXZ76" s="195"/>
      <c r="OYA76" s="195"/>
      <c r="OYB76" s="195"/>
      <c r="OYC76" s="195"/>
      <c r="OYD76" s="195"/>
      <c r="OYE76" s="195"/>
      <c r="OYF76" s="195"/>
      <c r="OYG76" s="195"/>
      <c r="OYH76" s="195"/>
      <c r="OYI76" s="195"/>
      <c r="OYJ76" s="195"/>
      <c r="OYK76" s="195"/>
      <c r="OYL76" s="195"/>
      <c r="OYM76" s="195"/>
      <c r="OYN76" s="195"/>
      <c r="OYO76" s="195"/>
      <c r="OYP76" s="195"/>
      <c r="OYQ76" s="195"/>
      <c r="OYR76" s="195"/>
      <c r="OYS76" s="195"/>
      <c r="OYT76" s="195"/>
      <c r="OYU76" s="195"/>
      <c r="OYV76" s="195"/>
      <c r="OYW76" s="195"/>
      <c r="OYX76" s="195"/>
      <c r="OYY76" s="195"/>
      <c r="OYZ76" s="195"/>
      <c r="OZA76" s="195"/>
      <c r="OZB76" s="195"/>
      <c r="OZC76" s="195"/>
      <c r="OZD76" s="195"/>
      <c r="OZE76" s="195"/>
      <c r="OZF76" s="195"/>
      <c r="OZG76" s="195"/>
      <c r="OZH76" s="195"/>
      <c r="OZI76" s="195"/>
      <c r="OZJ76" s="195"/>
      <c r="OZK76" s="195"/>
      <c r="OZL76" s="195"/>
      <c r="OZM76" s="195"/>
      <c r="OZN76" s="195"/>
      <c r="OZO76" s="195"/>
      <c r="OZP76" s="195"/>
      <c r="OZQ76" s="195"/>
      <c r="OZR76" s="195"/>
      <c r="OZS76" s="195"/>
      <c r="OZT76" s="195"/>
      <c r="OZU76" s="195"/>
      <c r="OZV76" s="195"/>
      <c r="OZW76" s="195"/>
      <c r="OZX76" s="195"/>
      <c r="OZY76" s="195"/>
      <c r="OZZ76" s="195"/>
      <c r="PAA76" s="195"/>
      <c r="PAB76" s="195"/>
      <c r="PAC76" s="195"/>
      <c r="PAD76" s="195"/>
      <c r="PAE76" s="195"/>
      <c r="PAF76" s="195"/>
      <c r="PAG76" s="195"/>
      <c r="PAH76" s="195"/>
      <c r="PAI76" s="195"/>
      <c r="PAJ76" s="195"/>
      <c r="PAK76" s="195"/>
      <c r="PAL76" s="195"/>
      <c r="PAM76" s="195"/>
      <c r="PAN76" s="195"/>
      <c r="PAO76" s="195"/>
      <c r="PAP76" s="195"/>
      <c r="PAQ76" s="195"/>
      <c r="PAR76" s="195"/>
      <c r="PAS76" s="195"/>
      <c r="PAT76" s="195"/>
      <c r="PAU76" s="195"/>
      <c r="PAV76" s="195"/>
      <c r="PAW76" s="195"/>
      <c r="PAX76" s="195"/>
      <c r="PAY76" s="195"/>
      <c r="PAZ76" s="195"/>
      <c r="PBA76" s="195"/>
      <c r="PBB76" s="195"/>
      <c r="PBC76" s="195"/>
      <c r="PBD76" s="195"/>
      <c r="PBE76" s="195"/>
      <c r="PBF76" s="195"/>
      <c r="PBG76" s="195"/>
      <c r="PBH76" s="195"/>
      <c r="PBI76" s="195"/>
      <c r="PBJ76" s="195"/>
      <c r="PBK76" s="195"/>
      <c r="PBL76" s="195"/>
      <c r="PBM76" s="195"/>
      <c r="PBN76" s="195"/>
      <c r="PBO76" s="195"/>
      <c r="PBP76" s="195"/>
      <c r="PBQ76" s="195"/>
      <c r="PBR76" s="195"/>
      <c r="PBS76" s="195"/>
      <c r="PBT76" s="195"/>
      <c r="PBU76" s="195"/>
      <c r="PBV76" s="195"/>
      <c r="PBW76" s="195"/>
      <c r="PBX76" s="195"/>
      <c r="PBY76" s="195"/>
      <c r="PBZ76" s="195"/>
      <c r="PCA76" s="195"/>
      <c r="PCB76" s="195"/>
      <c r="PCC76" s="195"/>
      <c r="PCD76" s="195"/>
      <c r="PCE76" s="195"/>
      <c r="PCF76" s="195"/>
      <c r="PCG76" s="195"/>
      <c r="PCH76" s="195"/>
      <c r="PCI76" s="195"/>
      <c r="PCJ76" s="195"/>
      <c r="PCK76" s="195"/>
      <c r="PCL76" s="195"/>
      <c r="PCM76" s="195"/>
      <c r="PCN76" s="195"/>
      <c r="PCO76" s="195"/>
      <c r="PCP76" s="195"/>
      <c r="PCQ76" s="195"/>
      <c r="PCR76" s="195"/>
      <c r="PCS76" s="195"/>
      <c r="PCT76" s="195"/>
      <c r="PCU76" s="195"/>
      <c r="PCV76" s="195"/>
      <c r="PCW76" s="195"/>
      <c r="PCX76" s="195"/>
      <c r="PCY76" s="195"/>
      <c r="PCZ76" s="195"/>
      <c r="PDA76" s="195"/>
      <c r="PDB76" s="195"/>
      <c r="PDC76" s="195"/>
      <c r="PDD76" s="195"/>
      <c r="PDE76" s="195"/>
      <c r="PDF76" s="195"/>
      <c r="PDG76" s="195"/>
      <c r="PDH76" s="195"/>
      <c r="PDI76" s="195"/>
      <c r="PDJ76" s="195"/>
      <c r="PDK76" s="195"/>
      <c r="PDL76" s="195"/>
      <c r="PDM76" s="195"/>
      <c r="PDN76" s="195"/>
      <c r="PDO76" s="195"/>
      <c r="PDP76" s="195"/>
      <c r="PDQ76" s="195"/>
      <c r="PDR76" s="195"/>
      <c r="PDS76" s="195"/>
      <c r="PDT76" s="195"/>
      <c r="PDU76" s="195"/>
      <c r="PDV76" s="195"/>
      <c r="PDW76" s="195"/>
      <c r="PDX76" s="195"/>
      <c r="PDY76" s="195"/>
      <c r="PDZ76" s="195"/>
      <c r="PEA76" s="195"/>
      <c r="PEB76" s="195"/>
      <c r="PEC76" s="195"/>
      <c r="PED76" s="195"/>
      <c r="PEE76" s="195"/>
      <c r="PEF76" s="195"/>
      <c r="PEG76" s="195"/>
      <c r="PEH76" s="195"/>
      <c r="PEI76" s="195"/>
      <c r="PEJ76" s="195"/>
      <c r="PEK76" s="195"/>
      <c r="PEL76" s="195"/>
      <c r="PEM76" s="195"/>
      <c r="PEN76" s="195"/>
      <c r="PEO76" s="195"/>
      <c r="PEP76" s="195"/>
      <c r="PEQ76" s="195"/>
      <c r="PER76" s="195"/>
      <c r="PES76" s="195"/>
      <c r="PET76" s="195"/>
      <c r="PEU76" s="195"/>
      <c r="PEV76" s="195"/>
      <c r="PEW76" s="195"/>
      <c r="PEX76" s="195"/>
      <c r="PEY76" s="195"/>
      <c r="PEZ76" s="195"/>
      <c r="PFA76" s="195"/>
      <c r="PFB76" s="195"/>
      <c r="PFC76" s="195"/>
      <c r="PFD76" s="195"/>
      <c r="PFE76" s="195"/>
      <c r="PFF76" s="195"/>
      <c r="PFG76" s="195"/>
      <c r="PFH76" s="195"/>
      <c r="PFI76" s="195"/>
      <c r="PFJ76" s="195"/>
      <c r="PFK76" s="195"/>
      <c r="PFL76" s="195"/>
      <c r="PFM76" s="195"/>
      <c r="PFN76" s="195"/>
      <c r="PFO76" s="195"/>
      <c r="PFP76" s="195"/>
      <c r="PFQ76" s="195"/>
      <c r="PFR76" s="195"/>
      <c r="PFS76" s="195"/>
      <c r="PFT76" s="195"/>
      <c r="PFU76" s="195"/>
      <c r="PFV76" s="195"/>
      <c r="PFW76" s="195"/>
      <c r="PFX76" s="195"/>
      <c r="PFY76" s="195"/>
      <c r="PFZ76" s="195"/>
      <c r="PGA76" s="195"/>
      <c r="PGB76" s="195"/>
      <c r="PGC76" s="195"/>
      <c r="PGD76" s="195"/>
      <c r="PGE76" s="195"/>
      <c r="PGF76" s="195"/>
      <c r="PGG76" s="195"/>
      <c r="PGH76" s="195"/>
      <c r="PGI76" s="195"/>
      <c r="PGJ76" s="195"/>
      <c r="PGK76" s="195"/>
      <c r="PGL76" s="195"/>
      <c r="PGM76" s="195"/>
      <c r="PGN76" s="195"/>
      <c r="PGO76" s="195"/>
      <c r="PGP76" s="195"/>
      <c r="PGQ76" s="195"/>
      <c r="PGR76" s="195"/>
      <c r="PGS76" s="195"/>
      <c r="PGT76" s="195"/>
      <c r="PGU76" s="195"/>
      <c r="PGV76" s="195"/>
      <c r="PGW76" s="195"/>
      <c r="PGX76" s="195"/>
      <c r="PGY76" s="195"/>
      <c r="PGZ76" s="195"/>
      <c r="PHA76" s="195"/>
      <c r="PHB76" s="195"/>
      <c r="PHC76" s="195"/>
      <c r="PHD76" s="195"/>
      <c r="PHE76" s="195"/>
      <c r="PHF76" s="195"/>
      <c r="PHG76" s="195"/>
      <c r="PHH76" s="195"/>
      <c r="PHI76" s="195"/>
      <c r="PHJ76" s="195"/>
      <c r="PHK76" s="195"/>
      <c r="PHL76" s="195"/>
      <c r="PHM76" s="195"/>
      <c r="PHN76" s="195"/>
      <c r="PHO76" s="195"/>
      <c r="PHP76" s="195"/>
      <c r="PHQ76" s="195"/>
      <c r="PHR76" s="195"/>
      <c r="PHS76" s="195"/>
      <c r="PHT76" s="195"/>
      <c r="PHU76" s="195"/>
      <c r="PHV76" s="195"/>
      <c r="PHW76" s="195"/>
      <c r="PHX76" s="195"/>
      <c r="PHY76" s="195"/>
      <c r="PHZ76" s="195"/>
      <c r="PIA76" s="195"/>
      <c r="PIB76" s="195"/>
      <c r="PIC76" s="195"/>
      <c r="PID76" s="195"/>
      <c r="PIE76" s="195"/>
      <c r="PIF76" s="195"/>
      <c r="PIG76" s="195"/>
      <c r="PIH76" s="195"/>
      <c r="PII76" s="195"/>
      <c r="PIJ76" s="195"/>
      <c r="PIK76" s="195"/>
      <c r="PIL76" s="195"/>
      <c r="PIM76" s="195"/>
      <c r="PIN76" s="195"/>
      <c r="PIO76" s="195"/>
      <c r="PIP76" s="195"/>
      <c r="PIQ76" s="195"/>
      <c r="PIR76" s="195"/>
      <c r="PIS76" s="195"/>
      <c r="PIT76" s="195"/>
      <c r="PIU76" s="195"/>
      <c r="PIV76" s="195"/>
      <c r="PIW76" s="195"/>
      <c r="PIX76" s="195"/>
      <c r="PIY76" s="195"/>
      <c r="PIZ76" s="195"/>
      <c r="PJA76" s="195"/>
      <c r="PJB76" s="195"/>
      <c r="PJC76" s="195"/>
      <c r="PJD76" s="195"/>
      <c r="PJE76" s="195"/>
      <c r="PJF76" s="195"/>
      <c r="PJG76" s="195"/>
      <c r="PJH76" s="195"/>
      <c r="PJI76" s="195"/>
      <c r="PJJ76" s="195"/>
      <c r="PJK76" s="195"/>
      <c r="PJL76" s="195"/>
      <c r="PJM76" s="195"/>
      <c r="PJN76" s="195"/>
      <c r="PJO76" s="195"/>
      <c r="PJP76" s="195"/>
      <c r="PJQ76" s="195"/>
      <c r="PJR76" s="195"/>
      <c r="PJS76" s="195"/>
      <c r="PJT76" s="195"/>
      <c r="PJU76" s="195"/>
      <c r="PJV76" s="195"/>
      <c r="PJW76" s="195"/>
      <c r="PJX76" s="195"/>
      <c r="PJY76" s="195"/>
      <c r="PJZ76" s="195"/>
      <c r="PKA76" s="195"/>
      <c r="PKB76" s="195"/>
      <c r="PKC76" s="195"/>
      <c r="PKD76" s="195"/>
      <c r="PKE76" s="195"/>
      <c r="PKF76" s="195"/>
      <c r="PKG76" s="195"/>
      <c r="PKH76" s="195"/>
      <c r="PKI76" s="195"/>
      <c r="PKJ76" s="195"/>
      <c r="PKK76" s="195"/>
      <c r="PKL76" s="195"/>
      <c r="PKM76" s="195"/>
      <c r="PKN76" s="195"/>
      <c r="PKO76" s="195"/>
      <c r="PKP76" s="195"/>
      <c r="PKQ76" s="195"/>
      <c r="PKR76" s="195"/>
      <c r="PKS76" s="195"/>
      <c r="PKT76" s="195"/>
      <c r="PKU76" s="195"/>
      <c r="PKV76" s="195"/>
      <c r="PKW76" s="195"/>
      <c r="PKX76" s="195"/>
      <c r="PKY76" s="195"/>
      <c r="PKZ76" s="195"/>
      <c r="PLA76" s="195"/>
      <c r="PLB76" s="195"/>
      <c r="PLC76" s="195"/>
      <c r="PLD76" s="195"/>
      <c r="PLE76" s="195"/>
      <c r="PLF76" s="195"/>
      <c r="PLG76" s="195"/>
      <c r="PLH76" s="195"/>
      <c r="PLI76" s="195"/>
      <c r="PLJ76" s="195"/>
      <c r="PLK76" s="195"/>
      <c r="PLL76" s="195"/>
      <c r="PLM76" s="195"/>
      <c r="PLN76" s="195"/>
      <c r="PLO76" s="195"/>
      <c r="PLP76" s="195"/>
      <c r="PLQ76" s="195"/>
      <c r="PLR76" s="195"/>
      <c r="PLS76" s="195"/>
      <c r="PLT76" s="195"/>
      <c r="PLU76" s="195"/>
      <c r="PLV76" s="195"/>
      <c r="PLW76" s="195"/>
      <c r="PLX76" s="195"/>
      <c r="PLY76" s="195"/>
      <c r="PLZ76" s="195"/>
      <c r="PMA76" s="195"/>
      <c r="PMB76" s="195"/>
      <c r="PMC76" s="195"/>
      <c r="PMD76" s="195"/>
      <c r="PME76" s="195"/>
      <c r="PMF76" s="195"/>
      <c r="PMG76" s="195"/>
      <c r="PMH76" s="195"/>
      <c r="PMI76" s="195"/>
      <c r="PMJ76" s="195"/>
      <c r="PMK76" s="195"/>
      <c r="PML76" s="195"/>
      <c r="PMM76" s="195"/>
      <c r="PMN76" s="195"/>
      <c r="PMO76" s="195"/>
      <c r="PMP76" s="195"/>
      <c r="PMQ76" s="195"/>
      <c r="PMR76" s="195"/>
      <c r="PMS76" s="195"/>
      <c r="PMT76" s="195"/>
      <c r="PMU76" s="195"/>
      <c r="PMV76" s="195"/>
      <c r="PMW76" s="195"/>
      <c r="PMX76" s="195"/>
      <c r="PMY76" s="195"/>
      <c r="PMZ76" s="195"/>
      <c r="PNA76" s="195"/>
      <c r="PNB76" s="195"/>
      <c r="PNC76" s="195"/>
      <c r="PND76" s="195"/>
      <c r="PNE76" s="195"/>
      <c r="PNF76" s="195"/>
      <c r="PNG76" s="195"/>
      <c r="PNH76" s="195"/>
      <c r="PNI76" s="195"/>
      <c r="PNJ76" s="195"/>
      <c r="PNK76" s="195"/>
      <c r="PNL76" s="195"/>
      <c r="PNM76" s="195"/>
      <c r="PNN76" s="195"/>
      <c r="PNO76" s="195"/>
      <c r="PNP76" s="195"/>
      <c r="PNQ76" s="195"/>
      <c r="PNR76" s="195"/>
      <c r="PNS76" s="195"/>
      <c r="PNT76" s="195"/>
      <c r="PNU76" s="195"/>
      <c r="PNV76" s="195"/>
      <c r="PNW76" s="195"/>
      <c r="PNX76" s="195"/>
      <c r="PNY76" s="195"/>
      <c r="PNZ76" s="195"/>
      <c r="POA76" s="195"/>
      <c r="POB76" s="195"/>
      <c r="POC76" s="195"/>
      <c r="POD76" s="195"/>
      <c r="POE76" s="195"/>
      <c r="POF76" s="195"/>
      <c r="POG76" s="195"/>
      <c r="POH76" s="195"/>
      <c r="POI76" s="195"/>
      <c r="POJ76" s="195"/>
      <c r="POK76" s="195"/>
      <c r="POL76" s="195"/>
      <c r="POM76" s="195"/>
      <c r="PON76" s="195"/>
      <c r="POO76" s="195"/>
      <c r="POP76" s="195"/>
      <c r="POQ76" s="195"/>
      <c r="POR76" s="195"/>
      <c r="POS76" s="195"/>
      <c r="POT76" s="195"/>
      <c r="POU76" s="195"/>
      <c r="POV76" s="195"/>
      <c r="POW76" s="195"/>
      <c r="POX76" s="195"/>
      <c r="POY76" s="195"/>
      <c r="POZ76" s="195"/>
      <c r="PPA76" s="195"/>
      <c r="PPB76" s="195"/>
      <c r="PPC76" s="195"/>
      <c r="PPD76" s="195"/>
      <c r="PPE76" s="195"/>
      <c r="PPF76" s="195"/>
      <c r="PPG76" s="195"/>
      <c r="PPH76" s="195"/>
      <c r="PPI76" s="195"/>
      <c r="PPJ76" s="195"/>
      <c r="PPK76" s="195"/>
      <c r="PPL76" s="195"/>
      <c r="PPM76" s="195"/>
      <c r="PPN76" s="195"/>
      <c r="PPO76" s="195"/>
      <c r="PPP76" s="195"/>
      <c r="PPQ76" s="195"/>
      <c r="PPR76" s="195"/>
      <c r="PPS76" s="195"/>
      <c r="PPT76" s="195"/>
      <c r="PPU76" s="195"/>
      <c r="PPV76" s="195"/>
      <c r="PPW76" s="195"/>
      <c r="PPX76" s="195"/>
      <c r="PPY76" s="195"/>
      <c r="PPZ76" s="195"/>
      <c r="PQA76" s="195"/>
      <c r="PQB76" s="195"/>
      <c r="PQC76" s="195"/>
      <c r="PQD76" s="195"/>
      <c r="PQE76" s="195"/>
      <c r="PQF76" s="195"/>
      <c r="PQG76" s="195"/>
      <c r="PQH76" s="195"/>
      <c r="PQI76" s="195"/>
      <c r="PQJ76" s="195"/>
      <c r="PQK76" s="195"/>
      <c r="PQL76" s="195"/>
      <c r="PQM76" s="195"/>
      <c r="PQN76" s="195"/>
      <c r="PQO76" s="195"/>
      <c r="PQP76" s="195"/>
      <c r="PQQ76" s="195"/>
      <c r="PQR76" s="195"/>
      <c r="PQS76" s="195"/>
      <c r="PQT76" s="195"/>
      <c r="PQU76" s="195"/>
      <c r="PQV76" s="195"/>
      <c r="PQW76" s="195"/>
      <c r="PQX76" s="195"/>
      <c r="PQY76" s="195"/>
      <c r="PQZ76" s="195"/>
      <c r="PRA76" s="195"/>
      <c r="PRB76" s="195"/>
      <c r="PRC76" s="195"/>
      <c r="PRD76" s="195"/>
      <c r="PRE76" s="195"/>
      <c r="PRF76" s="195"/>
      <c r="PRG76" s="195"/>
      <c r="PRH76" s="195"/>
      <c r="PRI76" s="195"/>
      <c r="PRJ76" s="195"/>
      <c r="PRK76" s="195"/>
      <c r="PRL76" s="195"/>
      <c r="PRM76" s="195"/>
      <c r="PRN76" s="195"/>
      <c r="PRO76" s="195"/>
      <c r="PRP76" s="195"/>
      <c r="PRQ76" s="195"/>
      <c r="PRR76" s="195"/>
      <c r="PRS76" s="195"/>
      <c r="PRT76" s="195"/>
      <c r="PRU76" s="195"/>
      <c r="PRV76" s="195"/>
      <c r="PRW76" s="195"/>
      <c r="PRX76" s="195"/>
      <c r="PRY76" s="195"/>
      <c r="PRZ76" s="195"/>
      <c r="PSA76" s="195"/>
      <c r="PSB76" s="195"/>
      <c r="PSC76" s="195"/>
      <c r="PSD76" s="195"/>
      <c r="PSE76" s="195"/>
      <c r="PSF76" s="195"/>
      <c r="PSG76" s="195"/>
      <c r="PSH76" s="195"/>
      <c r="PSI76" s="195"/>
      <c r="PSJ76" s="195"/>
      <c r="PSK76" s="195"/>
      <c r="PSL76" s="195"/>
      <c r="PSM76" s="195"/>
      <c r="PSN76" s="195"/>
      <c r="PSO76" s="195"/>
      <c r="PSP76" s="195"/>
      <c r="PSQ76" s="195"/>
      <c r="PSR76" s="195"/>
      <c r="PSS76" s="195"/>
      <c r="PST76" s="195"/>
      <c r="PSU76" s="195"/>
      <c r="PSV76" s="195"/>
      <c r="PSW76" s="195"/>
      <c r="PSX76" s="195"/>
      <c r="PSY76" s="195"/>
      <c r="PSZ76" s="195"/>
      <c r="PTA76" s="195"/>
      <c r="PTB76" s="195"/>
      <c r="PTC76" s="195"/>
      <c r="PTD76" s="195"/>
      <c r="PTE76" s="195"/>
      <c r="PTF76" s="195"/>
      <c r="PTG76" s="195"/>
      <c r="PTH76" s="195"/>
      <c r="PTI76" s="195"/>
      <c r="PTJ76" s="195"/>
      <c r="PTK76" s="195"/>
      <c r="PTL76" s="195"/>
      <c r="PTM76" s="195"/>
      <c r="PTN76" s="195"/>
      <c r="PTO76" s="195"/>
      <c r="PTP76" s="195"/>
      <c r="PTQ76" s="195"/>
      <c r="PTR76" s="195"/>
      <c r="PTS76" s="195"/>
      <c r="PTT76" s="195"/>
      <c r="PTU76" s="195"/>
      <c r="PTV76" s="195"/>
      <c r="PTW76" s="195"/>
      <c r="PTX76" s="195"/>
      <c r="PTY76" s="195"/>
      <c r="PTZ76" s="195"/>
      <c r="PUA76" s="195"/>
      <c r="PUB76" s="195"/>
      <c r="PUC76" s="195"/>
      <c r="PUD76" s="195"/>
      <c r="PUE76" s="195"/>
      <c r="PUF76" s="195"/>
      <c r="PUG76" s="195"/>
      <c r="PUH76" s="195"/>
      <c r="PUI76" s="195"/>
      <c r="PUJ76" s="195"/>
      <c r="PUK76" s="195"/>
      <c r="PUL76" s="195"/>
      <c r="PUM76" s="195"/>
      <c r="PUN76" s="195"/>
      <c r="PUO76" s="195"/>
      <c r="PUP76" s="195"/>
      <c r="PUQ76" s="195"/>
      <c r="PUR76" s="195"/>
      <c r="PUS76" s="195"/>
      <c r="PUT76" s="195"/>
      <c r="PUU76" s="195"/>
      <c r="PUV76" s="195"/>
      <c r="PUW76" s="195"/>
      <c r="PUX76" s="195"/>
      <c r="PUY76" s="195"/>
      <c r="PUZ76" s="195"/>
      <c r="PVA76" s="195"/>
      <c r="PVB76" s="195"/>
      <c r="PVC76" s="195"/>
      <c r="PVD76" s="195"/>
      <c r="PVE76" s="195"/>
      <c r="PVF76" s="195"/>
      <c r="PVG76" s="195"/>
      <c r="PVH76" s="195"/>
      <c r="PVI76" s="195"/>
      <c r="PVJ76" s="195"/>
      <c r="PVK76" s="195"/>
      <c r="PVL76" s="195"/>
      <c r="PVM76" s="195"/>
      <c r="PVN76" s="195"/>
      <c r="PVO76" s="195"/>
      <c r="PVP76" s="195"/>
      <c r="PVQ76" s="195"/>
      <c r="PVR76" s="195"/>
      <c r="PVS76" s="195"/>
      <c r="PVT76" s="195"/>
      <c r="PVU76" s="195"/>
      <c r="PVV76" s="195"/>
      <c r="PVW76" s="195"/>
      <c r="PVX76" s="195"/>
      <c r="PVY76" s="195"/>
      <c r="PVZ76" s="195"/>
      <c r="PWA76" s="195"/>
      <c r="PWB76" s="195"/>
      <c r="PWC76" s="195"/>
      <c r="PWD76" s="195"/>
      <c r="PWE76" s="195"/>
      <c r="PWF76" s="195"/>
      <c r="PWG76" s="195"/>
      <c r="PWH76" s="195"/>
      <c r="PWI76" s="195"/>
      <c r="PWJ76" s="195"/>
      <c r="PWK76" s="195"/>
      <c r="PWL76" s="195"/>
      <c r="PWM76" s="195"/>
      <c r="PWN76" s="195"/>
      <c r="PWO76" s="195"/>
      <c r="PWP76" s="195"/>
      <c r="PWQ76" s="195"/>
      <c r="PWR76" s="195"/>
      <c r="PWS76" s="195"/>
      <c r="PWT76" s="195"/>
      <c r="PWU76" s="195"/>
      <c r="PWV76" s="195"/>
      <c r="PWW76" s="195"/>
      <c r="PWX76" s="195"/>
      <c r="PWY76" s="195"/>
      <c r="PWZ76" s="195"/>
      <c r="PXA76" s="195"/>
      <c r="PXB76" s="195"/>
      <c r="PXC76" s="195"/>
      <c r="PXD76" s="195"/>
      <c r="PXE76" s="195"/>
      <c r="PXF76" s="195"/>
      <c r="PXG76" s="195"/>
      <c r="PXH76" s="195"/>
      <c r="PXI76" s="195"/>
      <c r="PXJ76" s="195"/>
      <c r="PXK76" s="195"/>
      <c r="PXL76" s="195"/>
      <c r="PXM76" s="195"/>
      <c r="PXN76" s="195"/>
      <c r="PXO76" s="195"/>
      <c r="PXP76" s="195"/>
      <c r="PXQ76" s="195"/>
      <c r="PXR76" s="195"/>
      <c r="PXS76" s="195"/>
      <c r="PXT76" s="195"/>
      <c r="PXU76" s="195"/>
      <c r="PXV76" s="195"/>
      <c r="PXW76" s="195"/>
      <c r="PXX76" s="195"/>
      <c r="PXY76" s="195"/>
      <c r="PXZ76" s="195"/>
      <c r="PYA76" s="195"/>
      <c r="PYB76" s="195"/>
      <c r="PYC76" s="195"/>
      <c r="PYD76" s="195"/>
      <c r="PYE76" s="195"/>
      <c r="PYF76" s="195"/>
      <c r="PYG76" s="195"/>
      <c r="PYH76" s="195"/>
      <c r="PYI76" s="195"/>
      <c r="PYJ76" s="195"/>
      <c r="PYK76" s="195"/>
      <c r="PYL76" s="195"/>
      <c r="PYM76" s="195"/>
      <c r="PYN76" s="195"/>
      <c r="PYO76" s="195"/>
      <c r="PYP76" s="195"/>
      <c r="PYQ76" s="195"/>
      <c r="PYR76" s="195"/>
      <c r="PYS76" s="195"/>
      <c r="PYT76" s="195"/>
      <c r="PYU76" s="195"/>
      <c r="PYV76" s="195"/>
      <c r="PYW76" s="195"/>
      <c r="PYX76" s="195"/>
      <c r="PYY76" s="195"/>
      <c r="PYZ76" s="195"/>
      <c r="PZA76" s="195"/>
      <c r="PZB76" s="195"/>
      <c r="PZC76" s="195"/>
      <c r="PZD76" s="195"/>
      <c r="PZE76" s="195"/>
      <c r="PZF76" s="195"/>
      <c r="PZG76" s="195"/>
      <c r="PZH76" s="195"/>
      <c r="PZI76" s="195"/>
      <c r="PZJ76" s="195"/>
      <c r="PZK76" s="195"/>
      <c r="PZL76" s="195"/>
      <c r="PZM76" s="195"/>
      <c r="PZN76" s="195"/>
      <c r="PZO76" s="195"/>
      <c r="PZP76" s="195"/>
      <c r="PZQ76" s="195"/>
      <c r="PZR76" s="195"/>
      <c r="PZS76" s="195"/>
      <c r="PZT76" s="195"/>
      <c r="PZU76" s="195"/>
      <c r="PZV76" s="195"/>
      <c r="PZW76" s="195"/>
      <c r="PZX76" s="195"/>
      <c r="PZY76" s="195"/>
      <c r="PZZ76" s="195"/>
      <c r="QAA76" s="195"/>
      <c r="QAB76" s="195"/>
      <c r="QAC76" s="195"/>
      <c r="QAD76" s="195"/>
      <c r="QAE76" s="195"/>
      <c r="QAF76" s="195"/>
      <c r="QAG76" s="195"/>
      <c r="QAH76" s="195"/>
      <c r="QAI76" s="195"/>
      <c r="QAJ76" s="195"/>
      <c r="QAK76" s="195"/>
      <c r="QAL76" s="195"/>
      <c r="QAM76" s="195"/>
      <c r="QAN76" s="195"/>
      <c r="QAO76" s="195"/>
      <c r="QAP76" s="195"/>
      <c r="QAQ76" s="195"/>
      <c r="QAR76" s="195"/>
      <c r="QAS76" s="195"/>
      <c r="QAT76" s="195"/>
      <c r="QAU76" s="195"/>
      <c r="QAV76" s="195"/>
      <c r="QAW76" s="195"/>
      <c r="QAX76" s="195"/>
      <c r="QAY76" s="195"/>
      <c r="QAZ76" s="195"/>
      <c r="QBA76" s="195"/>
      <c r="QBB76" s="195"/>
      <c r="QBC76" s="195"/>
      <c r="QBD76" s="195"/>
      <c r="QBE76" s="195"/>
      <c r="QBF76" s="195"/>
      <c r="QBG76" s="195"/>
      <c r="QBH76" s="195"/>
      <c r="QBI76" s="195"/>
      <c r="QBJ76" s="195"/>
      <c r="QBK76" s="195"/>
      <c r="QBL76" s="195"/>
      <c r="QBM76" s="195"/>
      <c r="QBN76" s="195"/>
      <c r="QBO76" s="195"/>
      <c r="QBP76" s="195"/>
      <c r="QBQ76" s="195"/>
      <c r="QBR76" s="195"/>
      <c r="QBS76" s="195"/>
      <c r="QBT76" s="195"/>
      <c r="QBU76" s="195"/>
      <c r="QBV76" s="195"/>
      <c r="QBW76" s="195"/>
      <c r="QBX76" s="195"/>
      <c r="QBY76" s="195"/>
      <c r="QBZ76" s="195"/>
      <c r="QCA76" s="195"/>
      <c r="QCB76" s="195"/>
      <c r="QCC76" s="195"/>
      <c r="QCD76" s="195"/>
      <c r="QCE76" s="195"/>
      <c r="QCF76" s="195"/>
      <c r="QCG76" s="195"/>
      <c r="QCH76" s="195"/>
      <c r="QCI76" s="195"/>
      <c r="QCJ76" s="195"/>
      <c r="QCK76" s="195"/>
      <c r="QCL76" s="195"/>
      <c r="QCM76" s="195"/>
      <c r="QCN76" s="195"/>
      <c r="QCO76" s="195"/>
      <c r="QCP76" s="195"/>
      <c r="QCQ76" s="195"/>
      <c r="QCR76" s="195"/>
      <c r="QCS76" s="195"/>
      <c r="QCT76" s="195"/>
      <c r="QCU76" s="195"/>
      <c r="QCV76" s="195"/>
      <c r="QCW76" s="195"/>
      <c r="QCX76" s="195"/>
      <c r="QCY76" s="195"/>
      <c r="QCZ76" s="195"/>
      <c r="QDA76" s="195"/>
      <c r="QDB76" s="195"/>
      <c r="QDC76" s="195"/>
      <c r="QDD76" s="195"/>
      <c r="QDE76" s="195"/>
      <c r="QDF76" s="195"/>
      <c r="QDG76" s="195"/>
      <c r="QDH76" s="195"/>
      <c r="QDI76" s="195"/>
      <c r="QDJ76" s="195"/>
      <c r="QDK76" s="195"/>
      <c r="QDL76" s="195"/>
      <c r="QDM76" s="195"/>
      <c r="QDN76" s="195"/>
      <c r="QDO76" s="195"/>
      <c r="QDP76" s="195"/>
      <c r="QDQ76" s="195"/>
      <c r="QDR76" s="195"/>
      <c r="QDS76" s="195"/>
      <c r="QDT76" s="195"/>
      <c r="QDU76" s="195"/>
      <c r="QDV76" s="195"/>
      <c r="QDW76" s="195"/>
      <c r="QDX76" s="195"/>
      <c r="QDY76" s="195"/>
      <c r="QDZ76" s="195"/>
      <c r="QEA76" s="195"/>
      <c r="QEB76" s="195"/>
      <c r="QEC76" s="195"/>
      <c r="QED76" s="195"/>
      <c r="QEE76" s="195"/>
      <c r="QEF76" s="195"/>
      <c r="QEG76" s="195"/>
      <c r="QEH76" s="195"/>
      <c r="QEI76" s="195"/>
      <c r="QEJ76" s="195"/>
      <c r="QEK76" s="195"/>
      <c r="QEL76" s="195"/>
      <c r="QEM76" s="195"/>
      <c r="QEN76" s="195"/>
      <c r="QEO76" s="195"/>
      <c r="QEP76" s="195"/>
      <c r="QEQ76" s="195"/>
      <c r="QER76" s="195"/>
      <c r="QES76" s="195"/>
      <c r="QET76" s="195"/>
      <c r="QEU76" s="195"/>
      <c r="QEV76" s="195"/>
      <c r="QEW76" s="195"/>
      <c r="QEX76" s="195"/>
      <c r="QEY76" s="195"/>
      <c r="QEZ76" s="195"/>
      <c r="QFA76" s="195"/>
      <c r="QFB76" s="195"/>
      <c r="QFC76" s="195"/>
      <c r="QFD76" s="195"/>
      <c r="QFE76" s="195"/>
      <c r="QFF76" s="195"/>
      <c r="QFG76" s="195"/>
      <c r="QFH76" s="195"/>
      <c r="QFI76" s="195"/>
      <c r="QFJ76" s="195"/>
      <c r="QFK76" s="195"/>
      <c r="QFL76" s="195"/>
      <c r="QFM76" s="195"/>
      <c r="QFN76" s="195"/>
      <c r="QFO76" s="195"/>
      <c r="QFP76" s="195"/>
      <c r="QFQ76" s="195"/>
      <c r="QFR76" s="195"/>
      <c r="QFS76" s="195"/>
      <c r="QFT76" s="195"/>
      <c r="QFU76" s="195"/>
      <c r="QFV76" s="195"/>
      <c r="QFW76" s="195"/>
      <c r="QFX76" s="195"/>
      <c r="QFY76" s="195"/>
      <c r="QFZ76" s="195"/>
      <c r="QGA76" s="195"/>
      <c r="QGB76" s="195"/>
      <c r="QGC76" s="195"/>
      <c r="QGD76" s="195"/>
      <c r="QGE76" s="195"/>
      <c r="QGF76" s="195"/>
      <c r="QGG76" s="195"/>
      <c r="QGH76" s="195"/>
      <c r="QGI76" s="195"/>
      <c r="QGJ76" s="195"/>
      <c r="QGK76" s="195"/>
      <c r="QGL76" s="195"/>
      <c r="QGM76" s="195"/>
      <c r="QGN76" s="195"/>
      <c r="QGO76" s="195"/>
      <c r="QGP76" s="195"/>
      <c r="QGQ76" s="195"/>
      <c r="QGR76" s="195"/>
      <c r="QGS76" s="195"/>
      <c r="QGT76" s="195"/>
      <c r="QGU76" s="195"/>
      <c r="QGV76" s="195"/>
      <c r="QGW76" s="195"/>
      <c r="QGX76" s="195"/>
      <c r="QGY76" s="195"/>
      <c r="QGZ76" s="195"/>
      <c r="QHA76" s="195"/>
      <c r="QHB76" s="195"/>
      <c r="QHC76" s="195"/>
      <c r="QHD76" s="195"/>
      <c r="QHE76" s="195"/>
      <c r="QHF76" s="195"/>
      <c r="QHG76" s="195"/>
      <c r="QHH76" s="195"/>
      <c r="QHI76" s="195"/>
      <c r="QHJ76" s="195"/>
      <c r="QHK76" s="195"/>
      <c r="QHL76" s="195"/>
      <c r="QHM76" s="195"/>
      <c r="QHN76" s="195"/>
      <c r="QHO76" s="195"/>
      <c r="QHP76" s="195"/>
      <c r="QHQ76" s="195"/>
      <c r="QHR76" s="195"/>
      <c r="QHS76" s="195"/>
      <c r="QHT76" s="195"/>
      <c r="QHU76" s="195"/>
      <c r="QHV76" s="195"/>
      <c r="QHW76" s="195"/>
      <c r="QHX76" s="195"/>
      <c r="QHY76" s="195"/>
      <c r="QHZ76" s="195"/>
      <c r="QIA76" s="195"/>
      <c r="QIB76" s="195"/>
      <c r="QIC76" s="195"/>
      <c r="QID76" s="195"/>
      <c r="QIE76" s="195"/>
      <c r="QIF76" s="195"/>
      <c r="QIG76" s="195"/>
      <c r="QIH76" s="195"/>
      <c r="QII76" s="195"/>
      <c r="QIJ76" s="195"/>
      <c r="QIK76" s="195"/>
      <c r="QIL76" s="195"/>
      <c r="QIM76" s="195"/>
      <c r="QIN76" s="195"/>
      <c r="QIO76" s="195"/>
      <c r="QIP76" s="195"/>
      <c r="QIQ76" s="195"/>
      <c r="QIR76" s="195"/>
      <c r="QIS76" s="195"/>
      <c r="QIT76" s="195"/>
      <c r="QIU76" s="195"/>
      <c r="QIV76" s="195"/>
      <c r="QIW76" s="195"/>
      <c r="QIX76" s="195"/>
      <c r="QIY76" s="195"/>
      <c r="QIZ76" s="195"/>
      <c r="QJA76" s="195"/>
      <c r="QJB76" s="195"/>
      <c r="QJC76" s="195"/>
      <c r="QJD76" s="195"/>
      <c r="QJE76" s="195"/>
      <c r="QJF76" s="195"/>
      <c r="QJG76" s="195"/>
      <c r="QJH76" s="195"/>
      <c r="QJI76" s="195"/>
      <c r="QJJ76" s="195"/>
      <c r="QJK76" s="195"/>
      <c r="QJL76" s="195"/>
      <c r="QJM76" s="195"/>
      <c r="QJN76" s="195"/>
      <c r="QJO76" s="195"/>
      <c r="QJP76" s="195"/>
      <c r="QJQ76" s="195"/>
      <c r="QJR76" s="195"/>
      <c r="QJS76" s="195"/>
      <c r="QJT76" s="195"/>
      <c r="QJU76" s="195"/>
      <c r="QJV76" s="195"/>
      <c r="QJW76" s="195"/>
      <c r="QJX76" s="195"/>
      <c r="QJY76" s="195"/>
      <c r="QJZ76" s="195"/>
      <c r="QKA76" s="195"/>
      <c r="QKB76" s="195"/>
      <c r="QKC76" s="195"/>
      <c r="QKD76" s="195"/>
      <c r="QKE76" s="195"/>
      <c r="QKF76" s="195"/>
      <c r="QKG76" s="195"/>
      <c r="QKH76" s="195"/>
      <c r="QKI76" s="195"/>
      <c r="QKJ76" s="195"/>
      <c r="QKK76" s="195"/>
      <c r="QKL76" s="195"/>
      <c r="QKM76" s="195"/>
      <c r="QKN76" s="195"/>
      <c r="QKO76" s="195"/>
      <c r="QKP76" s="195"/>
      <c r="QKQ76" s="195"/>
      <c r="QKR76" s="195"/>
      <c r="QKS76" s="195"/>
      <c r="QKT76" s="195"/>
      <c r="QKU76" s="195"/>
      <c r="QKV76" s="195"/>
      <c r="QKW76" s="195"/>
      <c r="QKX76" s="195"/>
      <c r="QKY76" s="195"/>
      <c r="QKZ76" s="195"/>
      <c r="QLA76" s="195"/>
      <c r="QLB76" s="195"/>
      <c r="QLC76" s="195"/>
      <c r="QLD76" s="195"/>
      <c r="QLE76" s="195"/>
      <c r="QLF76" s="195"/>
      <c r="QLG76" s="195"/>
      <c r="QLH76" s="195"/>
      <c r="QLI76" s="195"/>
      <c r="QLJ76" s="195"/>
      <c r="QLK76" s="195"/>
      <c r="QLL76" s="195"/>
      <c r="QLM76" s="195"/>
      <c r="QLN76" s="195"/>
      <c r="QLO76" s="195"/>
      <c r="QLP76" s="195"/>
      <c r="QLQ76" s="195"/>
      <c r="QLR76" s="195"/>
      <c r="QLS76" s="195"/>
      <c r="QLT76" s="195"/>
      <c r="QLU76" s="195"/>
      <c r="QLV76" s="195"/>
      <c r="QLW76" s="195"/>
      <c r="QLX76" s="195"/>
      <c r="QLY76" s="195"/>
      <c r="QLZ76" s="195"/>
      <c r="QMA76" s="195"/>
      <c r="QMB76" s="195"/>
      <c r="QMC76" s="195"/>
      <c r="QMD76" s="195"/>
      <c r="QME76" s="195"/>
      <c r="QMF76" s="195"/>
      <c r="QMG76" s="195"/>
      <c r="QMH76" s="195"/>
      <c r="QMI76" s="195"/>
      <c r="QMJ76" s="195"/>
      <c r="QMK76" s="195"/>
      <c r="QML76" s="195"/>
      <c r="QMM76" s="195"/>
      <c r="QMN76" s="195"/>
      <c r="QMO76" s="195"/>
      <c r="QMP76" s="195"/>
      <c r="QMQ76" s="195"/>
      <c r="QMR76" s="195"/>
      <c r="QMS76" s="195"/>
      <c r="QMT76" s="195"/>
      <c r="QMU76" s="195"/>
      <c r="QMV76" s="195"/>
      <c r="QMW76" s="195"/>
      <c r="QMX76" s="195"/>
      <c r="QMY76" s="195"/>
      <c r="QMZ76" s="195"/>
      <c r="QNA76" s="195"/>
      <c r="QNB76" s="195"/>
      <c r="QNC76" s="195"/>
      <c r="QND76" s="195"/>
      <c r="QNE76" s="195"/>
      <c r="QNF76" s="195"/>
      <c r="QNG76" s="195"/>
      <c r="QNH76" s="195"/>
      <c r="QNI76" s="195"/>
      <c r="QNJ76" s="195"/>
      <c r="QNK76" s="195"/>
      <c r="QNL76" s="195"/>
      <c r="QNM76" s="195"/>
      <c r="QNN76" s="195"/>
      <c r="QNO76" s="195"/>
      <c r="QNP76" s="195"/>
      <c r="QNQ76" s="195"/>
      <c r="QNR76" s="195"/>
      <c r="QNS76" s="195"/>
      <c r="QNT76" s="195"/>
      <c r="QNU76" s="195"/>
      <c r="QNV76" s="195"/>
      <c r="QNW76" s="195"/>
      <c r="QNX76" s="195"/>
      <c r="QNY76" s="195"/>
      <c r="QNZ76" s="195"/>
      <c r="QOA76" s="195"/>
      <c r="QOB76" s="195"/>
      <c r="QOC76" s="195"/>
      <c r="QOD76" s="195"/>
      <c r="QOE76" s="195"/>
      <c r="QOF76" s="195"/>
      <c r="QOG76" s="195"/>
      <c r="QOH76" s="195"/>
      <c r="QOI76" s="195"/>
      <c r="QOJ76" s="195"/>
      <c r="QOK76" s="195"/>
      <c r="QOL76" s="195"/>
      <c r="QOM76" s="195"/>
      <c r="QON76" s="195"/>
      <c r="QOO76" s="195"/>
      <c r="QOP76" s="195"/>
      <c r="QOQ76" s="195"/>
      <c r="QOR76" s="195"/>
      <c r="QOS76" s="195"/>
      <c r="QOT76" s="195"/>
      <c r="QOU76" s="195"/>
      <c r="QOV76" s="195"/>
      <c r="QOW76" s="195"/>
      <c r="QOX76" s="195"/>
      <c r="QOY76" s="195"/>
      <c r="QOZ76" s="195"/>
      <c r="QPA76" s="195"/>
      <c r="QPB76" s="195"/>
      <c r="QPC76" s="195"/>
      <c r="QPD76" s="195"/>
      <c r="QPE76" s="195"/>
      <c r="QPF76" s="195"/>
      <c r="QPG76" s="195"/>
      <c r="QPH76" s="195"/>
      <c r="QPI76" s="195"/>
      <c r="QPJ76" s="195"/>
      <c r="QPK76" s="195"/>
      <c r="QPL76" s="195"/>
      <c r="QPM76" s="195"/>
      <c r="QPN76" s="195"/>
      <c r="QPO76" s="195"/>
      <c r="QPP76" s="195"/>
      <c r="QPQ76" s="195"/>
      <c r="QPR76" s="195"/>
      <c r="QPS76" s="195"/>
      <c r="QPT76" s="195"/>
      <c r="QPU76" s="195"/>
      <c r="QPV76" s="195"/>
      <c r="QPW76" s="195"/>
      <c r="QPX76" s="195"/>
      <c r="QPY76" s="195"/>
      <c r="QPZ76" s="195"/>
      <c r="QQA76" s="195"/>
      <c r="QQB76" s="195"/>
      <c r="QQC76" s="195"/>
      <c r="QQD76" s="195"/>
      <c r="QQE76" s="195"/>
      <c r="QQF76" s="195"/>
      <c r="QQG76" s="195"/>
      <c r="QQH76" s="195"/>
      <c r="QQI76" s="195"/>
      <c r="QQJ76" s="195"/>
      <c r="QQK76" s="195"/>
      <c r="QQL76" s="195"/>
      <c r="QQM76" s="195"/>
      <c r="QQN76" s="195"/>
      <c r="QQO76" s="195"/>
      <c r="QQP76" s="195"/>
      <c r="QQQ76" s="195"/>
      <c r="QQR76" s="195"/>
      <c r="QQS76" s="195"/>
      <c r="QQT76" s="195"/>
      <c r="QQU76" s="195"/>
      <c r="QQV76" s="195"/>
      <c r="QQW76" s="195"/>
      <c r="QQX76" s="195"/>
      <c r="QQY76" s="195"/>
      <c r="QQZ76" s="195"/>
      <c r="QRA76" s="195"/>
      <c r="QRB76" s="195"/>
      <c r="QRC76" s="195"/>
      <c r="QRD76" s="195"/>
      <c r="QRE76" s="195"/>
      <c r="QRF76" s="195"/>
      <c r="QRG76" s="195"/>
      <c r="QRH76" s="195"/>
      <c r="QRI76" s="195"/>
      <c r="QRJ76" s="195"/>
      <c r="QRK76" s="195"/>
      <c r="QRL76" s="195"/>
      <c r="QRM76" s="195"/>
      <c r="QRN76" s="195"/>
      <c r="QRO76" s="195"/>
      <c r="QRP76" s="195"/>
      <c r="QRQ76" s="195"/>
      <c r="QRR76" s="195"/>
      <c r="QRS76" s="195"/>
      <c r="QRT76" s="195"/>
      <c r="QRU76" s="195"/>
      <c r="QRV76" s="195"/>
      <c r="QRW76" s="195"/>
      <c r="QRX76" s="195"/>
      <c r="QRY76" s="195"/>
      <c r="QRZ76" s="195"/>
      <c r="QSA76" s="195"/>
      <c r="QSB76" s="195"/>
      <c r="QSC76" s="195"/>
      <c r="QSD76" s="195"/>
      <c r="QSE76" s="195"/>
      <c r="QSF76" s="195"/>
      <c r="QSG76" s="195"/>
      <c r="QSH76" s="195"/>
      <c r="QSI76" s="195"/>
      <c r="QSJ76" s="195"/>
      <c r="QSK76" s="195"/>
      <c r="QSL76" s="195"/>
      <c r="QSM76" s="195"/>
      <c r="QSN76" s="195"/>
      <c r="QSO76" s="195"/>
      <c r="QSP76" s="195"/>
      <c r="QSQ76" s="195"/>
      <c r="QSR76" s="195"/>
      <c r="QSS76" s="195"/>
      <c r="QST76" s="195"/>
      <c r="QSU76" s="195"/>
      <c r="QSV76" s="195"/>
      <c r="QSW76" s="195"/>
      <c r="QSX76" s="195"/>
      <c r="QSY76" s="195"/>
      <c r="QSZ76" s="195"/>
      <c r="QTA76" s="195"/>
      <c r="QTB76" s="195"/>
      <c r="QTC76" s="195"/>
      <c r="QTD76" s="195"/>
      <c r="QTE76" s="195"/>
      <c r="QTF76" s="195"/>
      <c r="QTG76" s="195"/>
      <c r="QTH76" s="195"/>
      <c r="QTI76" s="195"/>
      <c r="QTJ76" s="195"/>
      <c r="QTK76" s="195"/>
      <c r="QTL76" s="195"/>
      <c r="QTM76" s="195"/>
      <c r="QTN76" s="195"/>
      <c r="QTO76" s="195"/>
      <c r="QTP76" s="195"/>
      <c r="QTQ76" s="195"/>
      <c r="QTR76" s="195"/>
      <c r="QTS76" s="195"/>
      <c r="QTT76" s="195"/>
      <c r="QTU76" s="195"/>
      <c r="QTV76" s="195"/>
      <c r="QTW76" s="195"/>
      <c r="QTX76" s="195"/>
      <c r="QTY76" s="195"/>
      <c r="QTZ76" s="195"/>
      <c r="QUA76" s="195"/>
      <c r="QUB76" s="195"/>
      <c r="QUC76" s="195"/>
      <c r="QUD76" s="195"/>
      <c r="QUE76" s="195"/>
      <c r="QUF76" s="195"/>
      <c r="QUG76" s="195"/>
      <c r="QUH76" s="195"/>
      <c r="QUI76" s="195"/>
      <c r="QUJ76" s="195"/>
      <c r="QUK76" s="195"/>
      <c r="QUL76" s="195"/>
      <c r="QUM76" s="195"/>
      <c r="QUN76" s="195"/>
      <c r="QUO76" s="195"/>
      <c r="QUP76" s="195"/>
      <c r="QUQ76" s="195"/>
      <c r="QUR76" s="195"/>
      <c r="QUS76" s="195"/>
      <c r="QUT76" s="195"/>
      <c r="QUU76" s="195"/>
      <c r="QUV76" s="195"/>
      <c r="QUW76" s="195"/>
      <c r="QUX76" s="195"/>
      <c r="QUY76" s="195"/>
      <c r="QUZ76" s="195"/>
      <c r="QVA76" s="195"/>
      <c r="QVB76" s="195"/>
      <c r="QVC76" s="195"/>
      <c r="QVD76" s="195"/>
      <c r="QVE76" s="195"/>
      <c r="QVF76" s="195"/>
      <c r="QVG76" s="195"/>
      <c r="QVH76" s="195"/>
      <c r="QVI76" s="195"/>
      <c r="QVJ76" s="195"/>
      <c r="QVK76" s="195"/>
      <c r="QVL76" s="195"/>
      <c r="QVM76" s="195"/>
      <c r="QVN76" s="195"/>
      <c r="QVO76" s="195"/>
      <c r="QVP76" s="195"/>
      <c r="QVQ76" s="195"/>
      <c r="QVR76" s="195"/>
      <c r="QVS76" s="195"/>
      <c r="QVT76" s="195"/>
      <c r="QVU76" s="195"/>
      <c r="QVV76" s="195"/>
      <c r="QVW76" s="195"/>
      <c r="QVX76" s="195"/>
      <c r="QVY76" s="195"/>
      <c r="QVZ76" s="195"/>
      <c r="QWA76" s="195"/>
      <c r="QWB76" s="195"/>
      <c r="QWC76" s="195"/>
      <c r="QWD76" s="195"/>
      <c r="QWE76" s="195"/>
      <c r="QWF76" s="195"/>
      <c r="QWG76" s="195"/>
      <c r="QWH76" s="195"/>
      <c r="QWI76" s="195"/>
      <c r="QWJ76" s="195"/>
      <c r="QWK76" s="195"/>
      <c r="QWL76" s="195"/>
      <c r="QWM76" s="195"/>
      <c r="QWN76" s="195"/>
      <c r="QWO76" s="195"/>
      <c r="QWP76" s="195"/>
      <c r="QWQ76" s="195"/>
      <c r="QWR76" s="195"/>
      <c r="QWS76" s="195"/>
      <c r="QWT76" s="195"/>
      <c r="QWU76" s="195"/>
      <c r="QWV76" s="195"/>
      <c r="QWW76" s="195"/>
      <c r="QWX76" s="195"/>
      <c r="QWY76" s="195"/>
      <c r="QWZ76" s="195"/>
      <c r="QXA76" s="195"/>
      <c r="QXB76" s="195"/>
      <c r="QXC76" s="195"/>
      <c r="QXD76" s="195"/>
      <c r="QXE76" s="195"/>
      <c r="QXF76" s="195"/>
      <c r="QXG76" s="195"/>
      <c r="QXH76" s="195"/>
      <c r="QXI76" s="195"/>
      <c r="QXJ76" s="195"/>
      <c r="QXK76" s="195"/>
      <c r="QXL76" s="195"/>
      <c r="QXM76" s="195"/>
      <c r="QXN76" s="195"/>
      <c r="QXO76" s="195"/>
      <c r="QXP76" s="195"/>
      <c r="QXQ76" s="195"/>
      <c r="QXR76" s="195"/>
      <c r="QXS76" s="195"/>
      <c r="QXT76" s="195"/>
      <c r="QXU76" s="195"/>
      <c r="QXV76" s="195"/>
      <c r="QXW76" s="195"/>
      <c r="QXX76" s="195"/>
      <c r="QXY76" s="195"/>
      <c r="QXZ76" s="195"/>
      <c r="QYA76" s="195"/>
      <c r="QYB76" s="195"/>
      <c r="QYC76" s="195"/>
      <c r="QYD76" s="195"/>
      <c r="QYE76" s="195"/>
      <c r="QYF76" s="195"/>
      <c r="QYG76" s="195"/>
      <c r="QYH76" s="195"/>
      <c r="QYI76" s="195"/>
      <c r="QYJ76" s="195"/>
      <c r="QYK76" s="195"/>
      <c r="QYL76" s="195"/>
      <c r="QYM76" s="195"/>
      <c r="QYN76" s="195"/>
      <c r="QYO76" s="195"/>
      <c r="QYP76" s="195"/>
      <c r="QYQ76" s="195"/>
      <c r="QYR76" s="195"/>
      <c r="QYS76" s="195"/>
      <c r="QYT76" s="195"/>
      <c r="QYU76" s="195"/>
      <c r="QYV76" s="195"/>
      <c r="QYW76" s="195"/>
      <c r="QYX76" s="195"/>
      <c r="QYY76" s="195"/>
      <c r="QYZ76" s="195"/>
      <c r="QZA76" s="195"/>
      <c r="QZB76" s="195"/>
      <c r="QZC76" s="195"/>
      <c r="QZD76" s="195"/>
      <c r="QZE76" s="195"/>
      <c r="QZF76" s="195"/>
      <c r="QZG76" s="195"/>
      <c r="QZH76" s="195"/>
      <c r="QZI76" s="195"/>
      <c r="QZJ76" s="195"/>
      <c r="QZK76" s="195"/>
      <c r="QZL76" s="195"/>
      <c r="QZM76" s="195"/>
      <c r="QZN76" s="195"/>
      <c r="QZO76" s="195"/>
      <c r="QZP76" s="195"/>
      <c r="QZQ76" s="195"/>
      <c r="QZR76" s="195"/>
      <c r="QZS76" s="195"/>
      <c r="QZT76" s="195"/>
      <c r="QZU76" s="195"/>
      <c r="QZV76" s="195"/>
      <c r="QZW76" s="195"/>
      <c r="QZX76" s="195"/>
      <c r="QZY76" s="195"/>
      <c r="QZZ76" s="195"/>
      <c r="RAA76" s="195"/>
      <c r="RAB76" s="195"/>
      <c r="RAC76" s="195"/>
      <c r="RAD76" s="195"/>
      <c r="RAE76" s="195"/>
      <c r="RAF76" s="195"/>
      <c r="RAG76" s="195"/>
      <c r="RAH76" s="195"/>
      <c r="RAI76" s="195"/>
      <c r="RAJ76" s="195"/>
      <c r="RAK76" s="195"/>
      <c r="RAL76" s="195"/>
      <c r="RAM76" s="195"/>
      <c r="RAN76" s="195"/>
      <c r="RAO76" s="195"/>
      <c r="RAP76" s="195"/>
      <c r="RAQ76" s="195"/>
      <c r="RAR76" s="195"/>
      <c r="RAS76" s="195"/>
      <c r="RAT76" s="195"/>
      <c r="RAU76" s="195"/>
      <c r="RAV76" s="195"/>
      <c r="RAW76" s="195"/>
      <c r="RAX76" s="195"/>
      <c r="RAY76" s="195"/>
      <c r="RAZ76" s="195"/>
      <c r="RBA76" s="195"/>
      <c r="RBB76" s="195"/>
      <c r="RBC76" s="195"/>
      <c r="RBD76" s="195"/>
      <c r="RBE76" s="195"/>
      <c r="RBF76" s="195"/>
      <c r="RBG76" s="195"/>
      <c r="RBH76" s="195"/>
      <c r="RBI76" s="195"/>
      <c r="RBJ76" s="195"/>
      <c r="RBK76" s="195"/>
      <c r="RBL76" s="195"/>
      <c r="RBM76" s="195"/>
      <c r="RBN76" s="195"/>
      <c r="RBO76" s="195"/>
      <c r="RBP76" s="195"/>
      <c r="RBQ76" s="195"/>
      <c r="RBR76" s="195"/>
      <c r="RBS76" s="195"/>
      <c r="RBT76" s="195"/>
      <c r="RBU76" s="195"/>
      <c r="RBV76" s="195"/>
      <c r="RBW76" s="195"/>
      <c r="RBX76" s="195"/>
      <c r="RBY76" s="195"/>
      <c r="RBZ76" s="195"/>
      <c r="RCA76" s="195"/>
      <c r="RCB76" s="195"/>
      <c r="RCC76" s="195"/>
      <c r="RCD76" s="195"/>
      <c r="RCE76" s="195"/>
      <c r="RCF76" s="195"/>
      <c r="RCG76" s="195"/>
      <c r="RCH76" s="195"/>
      <c r="RCI76" s="195"/>
      <c r="RCJ76" s="195"/>
      <c r="RCK76" s="195"/>
      <c r="RCL76" s="195"/>
      <c r="RCM76" s="195"/>
      <c r="RCN76" s="195"/>
      <c r="RCO76" s="195"/>
      <c r="RCP76" s="195"/>
      <c r="RCQ76" s="195"/>
      <c r="RCR76" s="195"/>
      <c r="RCS76" s="195"/>
      <c r="RCT76" s="195"/>
      <c r="RCU76" s="195"/>
      <c r="RCV76" s="195"/>
      <c r="RCW76" s="195"/>
      <c r="RCX76" s="195"/>
      <c r="RCY76" s="195"/>
      <c r="RCZ76" s="195"/>
      <c r="RDA76" s="195"/>
      <c r="RDB76" s="195"/>
      <c r="RDC76" s="195"/>
      <c r="RDD76" s="195"/>
      <c r="RDE76" s="195"/>
      <c r="RDF76" s="195"/>
      <c r="RDG76" s="195"/>
      <c r="RDH76" s="195"/>
      <c r="RDI76" s="195"/>
      <c r="RDJ76" s="195"/>
      <c r="RDK76" s="195"/>
      <c r="RDL76" s="195"/>
      <c r="RDM76" s="195"/>
      <c r="RDN76" s="195"/>
      <c r="RDO76" s="195"/>
      <c r="RDP76" s="195"/>
      <c r="RDQ76" s="195"/>
      <c r="RDR76" s="195"/>
      <c r="RDS76" s="195"/>
      <c r="RDT76" s="195"/>
      <c r="RDU76" s="195"/>
      <c r="RDV76" s="195"/>
      <c r="RDW76" s="195"/>
      <c r="RDX76" s="195"/>
      <c r="RDY76" s="195"/>
      <c r="RDZ76" s="195"/>
      <c r="REA76" s="195"/>
      <c r="REB76" s="195"/>
      <c r="REC76" s="195"/>
      <c r="RED76" s="195"/>
      <c r="REE76" s="195"/>
      <c r="REF76" s="195"/>
      <c r="REG76" s="195"/>
      <c r="REH76" s="195"/>
      <c r="REI76" s="195"/>
      <c r="REJ76" s="195"/>
      <c r="REK76" s="195"/>
      <c r="REL76" s="195"/>
      <c r="REM76" s="195"/>
      <c r="REN76" s="195"/>
      <c r="REO76" s="195"/>
      <c r="REP76" s="195"/>
      <c r="REQ76" s="195"/>
      <c r="RER76" s="195"/>
      <c r="RES76" s="195"/>
      <c r="RET76" s="195"/>
      <c r="REU76" s="195"/>
      <c r="REV76" s="195"/>
      <c r="REW76" s="195"/>
      <c r="REX76" s="195"/>
      <c r="REY76" s="195"/>
      <c r="REZ76" s="195"/>
      <c r="RFA76" s="195"/>
      <c r="RFB76" s="195"/>
      <c r="RFC76" s="195"/>
      <c r="RFD76" s="195"/>
      <c r="RFE76" s="195"/>
      <c r="RFF76" s="195"/>
      <c r="RFG76" s="195"/>
      <c r="RFH76" s="195"/>
      <c r="RFI76" s="195"/>
      <c r="RFJ76" s="195"/>
      <c r="RFK76" s="195"/>
      <c r="RFL76" s="195"/>
      <c r="RFM76" s="195"/>
      <c r="RFN76" s="195"/>
      <c r="RFO76" s="195"/>
      <c r="RFP76" s="195"/>
      <c r="RFQ76" s="195"/>
      <c r="RFR76" s="195"/>
      <c r="RFS76" s="195"/>
      <c r="RFT76" s="195"/>
      <c r="RFU76" s="195"/>
      <c r="RFV76" s="195"/>
      <c r="RFW76" s="195"/>
      <c r="RFX76" s="195"/>
      <c r="RFY76" s="195"/>
      <c r="RFZ76" s="195"/>
      <c r="RGA76" s="195"/>
      <c r="RGB76" s="195"/>
      <c r="RGC76" s="195"/>
      <c r="RGD76" s="195"/>
      <c r="RGE76" s="195"/>
      <c r="RGF76" s="195"/>
      <c r="RGG76" s="195"/>
      <c r="RGH76" s="195"/>
      <c r="RGI76" s="195"/>
      <c r="RGJ76" s="195"/>
      <c r="RGK76" s="195"/>
      <c r="RGL76" s="195"/>
      <c r="RGM76" s="195"/>
      <c r="RGN76" s="195"/>
      <c r="RGO76" s="195"/>
      <c r="RGP76" s="195"/>
      <c r="RGQ76" s="195"/>
      <c r="RGR76" s="195"/>
      <c r="RGS76" s="195"/>
      <c r="RGT76" s="195"/>
      <c r="RGU76" s="195"/>
      <c r="RGV76" s="195"/>
      <c r="RGW76" s="195"/>
      <c r="RGX76" s="195"/>
      <c r="RGY76" s="195"/>
      <c r="RGZ76" s="195"/>
      <c r="RHA76" s="195"/>
      <c r="RHB76" s="195"/>
      <c r="RHC76" s="195"/>
      <c r="RHD76" s="195"/>
      <c r="RHE76" s="195"/>
      <c r="RHF76" s="195"/>
      <c r="RHG76" s="195"/>
      <c r="RHH76" s="195"/>
      <c r="RHI76" s="195"/>
      <c r="RHJ76" s="195"/>
      <c r="RHK76" s="195"/>
      <c r="RHL76" s="195"/>
      <c r="RHM76" s="195"/>
      <c r="RHN76" s="195"/>
      <c r="RHO76" s="195"/>
      <c r="RHP76" s="195"/>
      <c r="RHQ76" s="195"/>
      <c r="RHR76" s="195"/>
      <c r="RHS76" s="195"/>
      <c r="RHT76" s="195"/>
      <c r="RHU76" s="195"/>
      <c r="RHV76" s="195"/>
      <c r="RHW76" s="195"/>
      <c r="RHX76" s="195"/>
      <c r="RHY76" s="195"/>
      <c r="RHZ76" s="195"/>
      <c r="RIA76" s="195"/>
      <c r="RIB76" s="195"/>
      <c r="RIC76" s="195"/>
      <c r="RID76" s="195"/>
      <c r="RIE76" s="195"/>
      <c r="RIF76" s="195"/>
      <c r="RIG76" s="195"/>
      <c r="RIH76" s="195"/>
      <c r="RII76" s="195"/>
      <c r="RIJ76" s="195"/>
      <c r="RIK76" s="195"/>
      <c r="RIL76" s="195"/>
      <c r="RIM76" s="195"/>
      <c r="RIN76" s="195"/>
      <c r="RIO76" s="195"/>
      <c r="RIP76" s="195"/>
      <c r="RIQ76" s="195"/>
      <c r="RIR76" s="195"/>
      <c r="RIS76" s="195"/>
      <c r="RIT76" s="195"/>
      <c r="RIU76" s="195"/>
      <c r="RIV76" s="195"/>
      <c r="RIW76" s="195"/>
      <c r="RIX76" s="195"/>
      <c r="RIY76" s="195"/>
      <c r="RIZ76" s="195"/>
      <c r="RJA76" s="195"/>
      <c r="RJB76" s="195"/>
      <c r="RJC76" s="195"/>
      <c r="RJD76" s="195"/>
      <c r="RJE76" s="195"/>
      <c r="RJF76" s="195"/>
      <c r="RJG76" s="195"/>
      <c r="RJH76" s="195"/>
      <c r="RJI76" s="195"/>
      <c r="RJJ76" s="195"/>
      <c r="RJK76" s="195"/>
      <c r="RJL76" s="195"/>
      <c r="RJM76" s="195"/>
      <c r="RJN76" s="195"/>
      <c r="RJO76" s="195"/>
      <c r="RJP76" s="195"/>
      <c r="RJQ76" s="195"/>
      <c r="RJR76" s="195"/>
      <c r="RJS76" s="195"/>
      <c r="RJT76" s="195"/>
      <c r="RJU76" s="195"/>
      <c r="RJV76" s="195"/>
      <c r="RJW76" s="195"/>
      <c r="RJX76" s="195"/>
      <c r="RJY76" s="195"/>
      <c r="RJZ76" s="195"/>
      <c r="RKA76" s="195"/>
      <c r="RKB76" s="195"/>
      <c r="RKC76" s="195"/>
      <c r="RKD76" s="195"/>
      <c r="RKE76" s="195"/>
      <c r="RKF76" s="195"/>
      <c r="RKG76" s="195"/>
      <c r="RKH76" s="195"/>
      <c r="RKI76" s="195"/>
      <c r="RKJ76" s="195"/>
      <c r="RKK76" s="195"/>
      <c r="RKL76" s="195"/>
      <c r="RKM76" s="195"/>
      <c r="RKN76" s="195"/>
      <c r="RKO76" s="195"/>
      <c r="RKP76" s="195"/>
      <c r="RKQ76" s="195"/>
      <c r="RKR76" s="195"/>
      <c r="RKS76" s="195"/>
      <c r="RKT76" s="195"/>
      <c r="RKU76" s="195"/>
      <c r="RKV76" s="195"/>
      <c r="RKW76" s="195"/>
      <c r="RKX76" s="195"/>
      <c r="RKY76" s="195"/>
      <c r="RKZ76" s="195"/>
      <c r="RLA76" s="195"/>
      <c r="RLB76" s="195"/>
      <c r="RLC76" s="195"/>
      <c r="RLD76" s="195"/>
      <c r="RLE76" s="195"/>
      <c r="RLF76" s="195"/>
      <c r="RLG76" s="195"/>
      <c r="RLH76" s="195"/>
      <c r="RLI76" s="195"/>
      <c r="RLJ76" s="195"/>
      <c r="RLK76" s="195"/>
      <c r="RLL76" s="195"/>
      <c r="RLM76" s="195"/>
      <c r="RLN76" s="195"/>
      <c r="RLO76" s="195"/>
      <c r="RLP76" s="195"/>
      <c r="RLQ76" s="195"/>
      <c r="RLR76" s="195"/>
      <c r="RLS76" s="195"/>
      <c r="RLT76" s="195"/>
      <c r="RLU76" s="195"/>
      <c r="RLV76" s="195"/>
      <c r="RLW76" s="195"/>
      <c r="RLX76" s="195"/>
      <c r="RLY76" s="195"/>
      <c r="RLZ76" s="195"/>
      <c r="RMA76" s="195"/>
      <c r="RMB76" s="195"/>
      <c r="RMC76" s="195"/>
      <c r="RMD76" s="195"/>
      <c r="RME76" s="195"/>
      <c r="RMF76" s="195"/>
      <c r="RMG76" s="195"/>
      <c r="RMH76" s="195"/>
      <c r="RMI76" s="195"/>
      <c r="RMJ76" s="195"/>
      <c r="RMK76" s="195"/>
      <c r="RML76" s="195"/>
      <c r="RMM76" s="195"/>
      <c r="RMN76" s="195"/>
      <c r="RMO76" s="195"/>
      <c r="RMP76" s="195"/>
      <c r="RMQ76" s="195"/>
      <c r="RMR76" s="195"/>
      <c r="RMS76" s="195"/>
      <c r="RMT76" s="195"/>
      <c r="RMU76" s="195"/>
      <c r="RMV76" s="195"/>
      <c r="RMW76" s="195"/>
      <c r="RMX76" s="195"/>
      <c r="RMY76" s="195"/>
      <c r="RMZ76" s="195"/>
      <c r="RNA76" s="195"/>
      <c r="RNB76" s="195"/>
      <c r="RNC76" s="195"/>
      <c r="RND76" s="195"/>
      <c r="RNE76" s="195"/>
      <c r="RNF76" s="195"/>
      <c r="RNG76" s="195"/>
      <c r="RNH76" s="195"/>
      <c r="RNI76" s="195"/>
      <c r="RNJ76" s="195"/>
      <c r="RNK76" s="195"/>
      <c r="RNL76" s="195"/>
      <c r="RNM76" s="195"/>
      <c r="RNN76" s="195"/>
      <c r="RNO76" s="195"/>
      <c r="RNP76" s="195"/>
      <c r="RNQ76" s="195"/>
      <c r="RNR76" s="195"/>
      <c r="RNS76" s="195"/>
      <c r="RNT76" s="195"/>
      <c r="RNU76" s="195"/>
      <c r="RNV76" s="195"/>
      <c r="RNW76" s="195"/>
      <c r="RNX76" s="195"/>
      <c r="RNY76" s="195"/>
      <c r="RNZ76" s="195"/>
      <c r="ROA76" s="195"/>
      <c r="ROB76" s="195"/>
      <c r="ROC76" s="195"/>
      <c r="ROD76" s="195"/>
      <c r="ROE76" s="195"/>
      <c r="ROF76" s="195"/>
      <c r="ROG76" s="195"/>
      <c r="ROH76" s="195"/>
      <c r="ROI76" s="195"/>
      <c r="ROJ76" s="195"/>
      <c r="ROK76" s="195"/>
      <c r="ROL76" s="195"/>
      <c r="ROM76" s="195"/>
      <c r="RON76" s="195"/>
      <c r="ROO76" s="195"/>
      <c r="ROP76" s="195"/>
      <c r="ROQ76" s="195"/>
      <c r="ROR76" s="195"/>
      <c r="ROS76" s="195"/>
      <c r="ROT76" s="195"/>
      <c r="ROU76" s="195"/>
      <c r="ROV76" s="195"/>
      <c r="ROW76" s="195"/>
      <c r="ROX76" s="195"/>
      <c r="ROY76" s="195"/>
      <c r="ROZ76" s="195"/>
      <c r="RPA76" s="195"/>
      <c r="RPB76" s="195"/>
      <c r="RPC76" s="195"/>
      <c r="RPD76" s="195"/>
      <c r="RPE76" s="195"/>
      <c r="RPF76" s="195"/>
      <c r="RPG76" s="195"/>
      <c r="RPH76" s="195"/>
      <c r="RPI76" s="195"/>
      <c r="RPJ76" s="195"/>
      <c r="RPK76" s="195"/>
      <c r="RPL76" s="195"/>
      <c r="RPM76" s="195"/>
      <c r="RPN76" s="195"/>
      <c r="RPO76" s="195"/>
      <c r="RPP76" s="195"/>
      <c r="RPQ76" s="195"/>
      <c r="RPR76" s="195"/>
      <c r="RPS76" s="195"/>
      <c r="RPT76" s="195"/>
      <c r="RPU76" s="195"/>
      <c r="RPV76" s="195"/>
      <c r="RPW76" s="195"/>
      <c r="RPX76" s="195"/>
      <c r="RPY76" s="195"/>
      <c r="RPZ76" s="195"/>
      <c r="RQA76" s="195"/>
      <c r="RQB76" s="195"/>
      <c r="RQC76" s="195"/>
      <c r="RQD76" s="195"/>
      <c r="RQE76" s="195"/>
      <c r="RQF76" s="195"/>
      <c r="RQG76" s="195"/>
      <c r="RQH76" s="195"/>
      <c r="RQI76" s="195"/>
      <c r="RQJ76" s="195"/>
      <c r="RQK76" s="195"/>
      <c r="RQL76" s="195"/>
      <c r="RQM76" s="195"/>
      <c r="RQN76" s="195"/>
      <c r="RQO76" s="195"/>
      <c r="RQP76" s="195"/>
      <c r="RQQ76" s="195"/>
      <c r="RQR76" s="195"/>
      <c r="RQS76" s="195"/>
      <c r="RQT76" s="195"/>
      <c r="RQU76" s="195"/>
      <c r="RQV76" s="195"/>
      <c r="RQW76" s="195"/>
      <c r="RQX76" s="195"/>
      <c r="RQY76" s="195"/>
      <c r="RQZ76" s="195"/>
      <c r="RRA76" s="195"/>
      <c r="RRB76" s="195"/>
      <c r="RRC76" s="195"/>
      <c r="RRD76" s="195"/>
      <c r="RRE76" s="195"/>
      <c r="RRF76" s="195"/>
      <c r="RRG76" s="195"/>
      <c r="RRH76" s="195"/>
      <c r="RRI76" s="195"/>
      <c r="RRJ76" s="195"/>
      <c r="RRK76" s="195"/>
      <c r="RRL76" s="195"/>
      <c r="RRM76" s="195"/>
      <c r="RRN76" s="195"/>
      <c r="RRO76" s="195"/>
      <c r="RRP76" s="195"/>
      <c r="RRQ76" s="195"/>
      <c r="RRR76" s="195"/>
      <c r="RRS76" s="195"/>
      <c r="RRT76" s="195"/>
      <c r="RRU76" s="195"/>
      <c r="RRV76" s="195"/>
      <c r="RRW76" s="195"/>
      <c r="RRX76" s="195"/>
      <c r="RRY76" s="195"/>
      <c r="RRZ76" s="195"/>
      <c r="RSA76" s="195"/>
      <c r="RSB76" s="195"/>
      <c r="RSC76" s="195"/>
      <c r="RSD76" s="195"/>
      <c r="RSE76" s="195"/>
      <c r="RSF76" s="195"/>
      <c r="RSG76" s="195"/>
      <c r="RSH76" s="195"/>
      <c r="RSI76" s="195"/>
      <c r="RSJ76" s="195"/>
      <c r="RSK76" s="195"/>
      <c r="RSL76" s="195"/>
      <c r="RSM76" s="195"/>
      <c r="RSN76" s="195"/>
      <c r="RSO76" s="195"/>
      <c r="RSP76" s="195"/>
      <c r="RSQ76" s="195"/>
      <c r="RSR76" s="195"/>
      <c r="RSS76" s="195"/>
      <c r="RST76" s="195"/>
      <c r="RSU76" s="195"/>
      <c r="RSV76" s="195"/>
      <c r="RSW76" s="195"/>
      <c r="RSX76" s="195"/>
      <c r="RSY76" s="195"/>
      <c r="RSZ76" s="195"/>
      <c r="RTA76" s="195"/>
      <c r="RTB76" s="195"/>
      <c r="RTC76" s="195"/>
      <c r="RTD76" s="195"/>
      <c r="RTE76" s="195"/>
      <c r="RTF76" s="195"/>
      <c r="RTG76" s="195"/>
      <c r="RTH76" s="195"/>
      <c r="RTI76" s="195"/>
      <c r="RTJ76" s="195"/>
      <c r="RTK76" s="195"/>
      <c r="RTL76" s="195"/>
      <c r="RTM76" s="195"/>
      <c r="RTN76" s="195"/>
      <c r="RTO76" s="195"/>
      <c r="RTP76" s="195"/>
      <c r="RTQ76" s="195"/>
      <c r="RTR76" s="195"/>
      <c r="RTS76" s="195"/>
      <c r="RTT76" s="195"/>
      <c r="RTU76" s="195"/>
      <c r="RTV76" s="195"/>
      <c r="RTW76" s="195"/>
      <c r="RTX76" s="195"/>
      <c r="RTY76" s="195"/>
      <c r="RTZ76" s="195"/>
      <c r="RUA76" s="195"/>
      <c r="RUB76" s="195"/>
      <c r="RUC76" s="195"/>
      <c r="RUD76" s="195"/>
      <c r="RUE76" s="195"/>
      <c r="RUF76" s="195"/>
      <c r="RUG76" s="195"/>
      <c r="RUH76" s="195"/>
      <c r="RUI76" s="195"/>
      <c r="RUJ76" s="195"/>
      <c r="RUK76" s="195"/>
      <c r="RUL76" s="195"/>
      <c r="RUM76" s="195"/>
      <c r="RUN76" s="195"/>
      <c r="RUO76" s="195"/>
      <c r="RUP76" s="195"/>
      <c r="RUQ76" s="195"/>
      <c r="RUR76" s="195"/>
      <c r="RUS76" s="195"/>
      <c r="RUT76" s="195"/>
      <c r="RUU76" s="195"/>
      <c r="RUV76" s="195"/>
      <c r="RUW76" s="195"/>
      <c r="RUX76" s="195"/>
      <c r="RUY76" s="195"/>
      <c r="RUZ76" s="195"/>
      <c r="RVA76" s="195"/>
      <c r="RVB76" s="195"/>
      <c r="RVC76" s="195"/>
      <c r="RVD76" s="195"/>
      <c r="RVE76" s="195"/>
      <c r="RVF76" s="195"/>
      <c r="RVG76" s="195"/>
      <c r="RVH76" s="195"/>
      <c r="RVI76" s="195"/>
      <c r="RVJ76" s="195"/>
      <c r="RVK76" s="195"/>
      <c r="RVL76" s="195"/>
      <c r="RVM76" s="195"/>
      <c r="RVN76" s="195"/>
      <c r="RVO76" s="195"/>
      <c r="RVP76" s="195"/>
      <c r="RVQ76" s="195"/>
      <c r="RVR76" s="195"/>
      <c r="RVS76" s="195"/>
      <c r="RVT76" s="195"/>
      <c r="RVU76" s="195"/>
      <c r="RVV76" s="195"/>
      <c r="RVW76" s="195"/>
      <c r="RVX76" s="195"/>
      <c r="RVY76" s="195"/>
      <c r="RVZ76" s="195"/>
      <c r="RWA76" s="195"/>
      <c r="RWB76" s="195"/>
      <c r="RWC76" s="195"/>
      <c r="RWD76" s="195"/>
      <c r="RWE76" s="195"/>
      <c r="RWF76" s="195"/>
      <c r="RWG76" s="195"/>
      <c r="RWH76" s="195"/>
      <c r="RWI76" s="195"/>
      <c r="RWJ76" s="195"/>
      <c r="RWK76" s="195"/>
      <c r="RWL76" s="195"/>
      <c r="RWM76" s="195"/>
      <c r="RWN76" s="195"/>
      <c r="RWO76" s="195"/>
      <c r="RWP76" s="195"/>
      <c r="RWQ76" s="195"/>
      <c r="RWR76" s="195"/>
      <c r="RWS76" s="195"/>
      <c r="RWT76" s="195"/>
      <c r="RWU76" s="195"/>
      <c r="RWV76" s="195"/>
      <c r="RWW76" s="195"/>
      <c r="RWX76" s="195"/>
      <c r="RWY76" s="195"/>
      <c r="RWZ76" s="195"/>
      <c r="RXA76" s="195"/>
      <c r="RXB76" s="195"/>
      <c r="RXC76" s="195"/>
      <c r="RXD76" s="195"/>
      <c r="RXE76" s="195"/>
      <c r="RXF76" s="195"/>
      <c r="RXG76" s="195"/>
      <c r="RXH76" s="195"/>
      <c r="RXI76" s="195"/>
      <c r="RXJ76" s="195"/>
      <c r="RXK76" s="195"/>
      <c r="RXL76" s="195"/>
      <c r="RXM76" s="195"/>
      <c r="RXN76" s="195"/>
      <c r="RXO76" s="195"/>
      <c r="RXP76" s="195"/>
      <c r="RXQ76" s="195"/>
      <c r="RXR76" s="195"/>
      <c r="RXS76" s="195"/>
      <c r="RXT76" s="195"/>
      <c r="RXU76" s="195"/>
      <c r="RXV76" s="195"/>
      <c r="RXW76" s="195"/>
      <c r="RXX76" s="195"/>
      <c r="RXY76" s="195"/>
      <c r="RXZ76" s="195"/>
      <c r="RYA76" s="195"/>
      <c r="RYB76" s="195"/>
      <c r="RYC76" s="195"/>
      <c r="RYD76" s="195"/>
      <c r="RYE76" s="195"/>
      <c r="RYF76" s="195"/>
      <c r="RYG76" s="195"/>
      <c r="RYH76" s="195"/>
      <c r="RYI76" s="195"/>
      <c r="RYJ76" s="195"/>
      <c r="RYK76" s="195"/>
      <c r="RYL76" s="195"/>
      <c r="RYM76" s="195"/>
      <c r="RYN76" s="195"/>
      <c r="RYO76" s="195"/>
      <c r="RYP76" s="195"/>
      <c r="RYQ76" s="195"/>
      <c r="RYR76" s="195"/>
      <c r="RYS76" s="195"/>
      <c r="RYT76" s="195"/>
      <c r="RYU76" s="195"/>
      <c r="RYV76" s="195"/>
      <c r="RYW76" s="195"/>
      <c r="RYX76" s="195"/>
      <c r="RYY76" s="195"/>
      <c r="RYZ76" s="195"/>
      <c r="RZA76" s="195"/>
      <c r="RZB76" s="195"/>
      <c r="RZC76" s="195"/>
      <c r="RZD76" s="195"/>
      <c r="RZE76" s="195"/>
      <c r="RZF76" s="195"/>
      <c r="RZG76" s="195"/>
      <c r="RZH76" s="195"/>
      <c r="RZI76" s="195"/>
      <c r="RZJ76" s="195"/>
      <c r="RZK76" s="195"/>
      <c r="RZL76" s="195"/>
      <c r="RZM76" s="195"/>
      <c r="RZN76" s="195"/>
      <c r="RZO76" s="195"/>
      <c r="RZP76" s="195"/>
      <c r="RZQ76" s="195"/>
      <c r="RZR76" s="195"/>
      <c r="RZS76" s="195"/>
      <c r="RZT76" s="195"/>
      <c r="RZU76" s="195"/>
      <c r="RZV76" s="195"/>
      <c r="RZW76" s="195"/>
      <c r="RZX76" s="195"/>
      <c r="RZY76" s="195"/>
      <c r="RZZ76" s="195"/>
      <c r="SAA76" s="195"/>
      <c r="SAB76" s="195"/>
      <c r="SAC76" s="195"/>
      <c r="SAD76" s="195"/>
      <c r="SAE76" s="195"/>
      <c r="SAF76" s="195"/>
      <c r="SAG76" s="195"/>
      <c r="SAH76" s="195"/>
      <c r="SAI76" s="195"/>
      <c r="SAJ76" s="195"/>
      <c r="SAK76" s="195"/>
      <c r="SAL76" s="195"/>
      <c r="SAM76" s="195"/>
      <c r="SAN76" s="195"/>
      <c r="SAO76" s="195"/>
      <c r="SAP76" s="195"/>
      <c r="SAQ76" s="195"/>
      <c r="SAR76" s="195"/>
      <c r="SAS76" s="195"/>
      <c r="SAT76" s="195"/>
      <c r="SAU76" s="195"/>
      <c r="SAV76" s="195"/>
      <c r="SAW76" s="195"/>
      <c r="SAX76" s="195"/>
      <c r="SAY76" s="195"/>
      <c r="SAZ76" s="195"/>
      <c r="SBA76" s="195"/>
      <c r="SBB76" s="195"/>
      <c r="SBC76" s="195"/>
      <c r="SBD76" s="195"/>
      <c r="SBE76" s="195"/>
      <c r="SBF76" s="195"/>
      <c r="SBG76" s="195"/>
      <c r="SBH76" s="195"/>
      <c r="SBI76" s="195"/>
      <c r="SBJ76" s="195"/>
      <c r="SBK76" s="195"/>
      <c r="SBL76" s="195"/>
      <c r="SBM76" s="195"/>
      <c r="SBN76" s="195"/>
      <c r="SBO76" s="195"/>
      <c r="SBP76" s="195"/>
      <c r="SBQ76" s="195"/>
      <c r="SBR76" s="195"/>
      <c r="SBS76" s="195"/>
      <c r="SBT76" s="195"/>
      <c r="SBU76" s="195"/>
      <c r="SBV76" s="195"/>
      <c r="SBW76" s="195"/>
      <c r="SBX76" s="195"/>
      <c r="SBY76" s="195"/>
      <c r="SBZ76" s="195"/>
      <c r="SCA76" s="195"/>
      <c r="SCB76" s="195"/>
      <c r="SCC76" s="195"/>
      <c r="SCD76" s="195"/>
      <c r="SCE76" s="195"/>
      <c r="SCF76" s="195"/>
      <c r="SCG76" s="195"/>
      <c r="SCH76" s="195"/>
      <c r="SCI76" s="195"/>
      <c r="SCJ76" s="195"/>
      <c r="SCK76" s="195"/>
      <c r="SCL76" s="195"/>
      <c r="SCM76" s="195"/>
      <c r="SCN76" s="195"/>
      <c r="SCO76" s="195"/>
      <c r="SCP76" s="195"/>
      <c r="SCQ76" s="195"/>
      <c r="SCR76" s="195"/>
      <c r="SCS76" s="195"/>
      <c r="SCT76" s="195"/>
      <c r="SCU76" s="195"/>
      <c r="SCV76" s="195"/>
      <c r="SCW76" s="195"/>
      <c r="SCX76" s="195"/>
      <c r="SCY76" s="195"/>
      <c r="SCZ76" s="195"/>
      <c r="SDA76" s="195"/>
      <c r="SDB76" s="195"/>
      <c r="SDC76" s="195"/>
      <c r="SDD76" s="195"/>
      <c r="SDE76" s="195"/>
      <c r="SDF76" s="195"/>
      <c r="SDG76" s="195"/>
      <c r="SDH76" s="195"/>
      <c r="SDI76" s="195"/>
      <c r="SDJ76" s="195"/>
      <c r="SDK76" s="195"/>
      <c r="SDL76" s="195"/>
      <c r="SDM76" s="195"/>
      <c r="SDN76" s="195"/>
      <c r="SDO76" s="195"/>
      <c r="SDP76" s="195"/>
      <c r="SDQ76" s="195"/>
      <c r="SDR76" s="195"/>
      <c r="SDS76" s="195"/>
      <c r="SDT76" s="195"/>
      <c r="SDU76" s="195"/>
      <c r="SDV76" s="195"/>
      <c r="SDW76" s="195"/>
      <c r="SDX76" s="195"/>
      <c r="SDY76" s="195"/>
      <c r="SDZ76" s="195"/>
      <c r="SEA76" s="195"/>
      <c r="SEB76" s="195"/>
      <c r="SEC76" s="195"/>
      <c r="SED76" s="195"/>
      <c r="SEE76" s="195"/>
      <c r="SEF76" s="195"/>
      <c r="SEG76" s="195"/>
      <c r="SEH76" s="195"/>
      <c r="SEI76" s="195"/>
      <c r="SEJ76" s="195"/>
      <c r="SEK76" s="195"/>
      <c r="SEL76" s="195"/>
      <c r="SEM76" s="195"/>
      <c r="SEN76" s="195"/>
      <c r="SEO76" s="195"/>
      <c r="SEP76" s="195"/>
      <c r="SEQ76" s="195"/>
      <c r="SER76" s="195"/>
      <c r="SES76" s="195"/>
      <c r="SET76" s="195"/>
      <c r="SEU76" s="195"/>
      <c r="SEV76" s="195"/>
      <c r="SEW76" s="195"/>
      <c r="SEX76" s="195"/>
      <c r="SEY76" s="195"/>
      <c r="SEZ76" s="195"/>
      <c r="SFA76" s="195"/>
      <c r="SFB76" s="195"/>
      <c r="SFC76" s="195"/>
      <c r="SFD76" s="195"/>
      <c r="SFE76" s="195"/>
      <c r="SFF76" s="195"/>
      <c r="SFG76" s="195"/>
      <c r="SFH76" s="195"/>
      <c r="SFI76" s="195"/>
      <c r="SFJ76" s="195"/>
      <c r="SFK76" s="195"/>
      <c r="SFL76" s="195"/>
      <c r="SFM76" s="195"/>
      <c r="SFN76" s="195"/>
      <c r="SFO76" s="195"/>
      <c r="SFP76" s="195"/>
      <c r="SFQ76" s="195"/>
      <c r="SFR76" s="195"/>
      <c r="SFS76" s="195"/>
      <c r="SFT76" s="195"/>
      <c r="SFU76" s="195"/>
      <c r="SFV76" s="195"/>
      <c r="SFW76" s="195"/>
      <c r="SFX76" s="195"/>
      <c r="SFY76" s="195"/>
      <c r="SFZ76" s="195"/>
      <c r="SGA76" s="195"/>
      <c r="SGB76" s="195"/>
      <c r="SGC76" s="195"/>
      <c r="SGD76" s="195"/>
      <c r="SGE76" s="195"/>
      <c r="SGF76" s="195"/>
      <c r="SGG76" s="195"/>
      <c r="SGH76" s="195"/>
      <c r="SGI76" s="195"/>
      <c r="SGJ76" s="195"/>
      <c r="SGK76" s="195"/>
      <c r="SGL76" s="195"/>
      <c r="SGM76" s="195"/>
      <c r="SGN76" s="195"/>
      <c r="SGO76" s="195"/>
      <c r="SGP76" s="195"/>
      <c r="SGQ76" s="195"/>
      <c r="SGR76" s="195"/>
      <c r="SGS76" s="195"/>
      <c r="SGT76" s="195"/>
      <c r="SGU76" s="195"/>
      <c r="SGV76" s="195"/>
      <c r="SGW76" s="195"/>
      <c r="SGX76" s="195"/>
      <c r="SGY76" s="195"/>
      <c r="SGZ76" s="195"/>
      <c r="SHA76" s="195"/>
      <c r="SHB76" s="195"/>
      <c r="SHC76" s="195"/>
      <c r="SHD76" s="195"/>
      <c r="SHE76" s="195"/>
      <c r="SHF76" s="195"/>
      <c r="SHG76" s="195"/>
      <c r="SHH76" s="195"/>
      <c r="SHI76" s="195"/>
      <c r="SHJ76" s="195"/>
      <c r="SHK76" s="195"/>
      <c r="SHL76" s="195"/>
      <c r="SHM76" s="195"/>
      <c r="SHN76" s="195"/>
      <c r="SHO76" s="195"/>
      <c r="SHP76" s="195"/>
      <c r="SHQ76" s="195"/>
      <c r="SHR76" s="195"/>
      <c r="SHS76" s="195"/>
      <c r="SHT76" s="195"/>
      <c r="SHU76" s="195"/>
      <c r="SHV76" s="195"/>
      <c r="SHW76" s="195"/>
      <c r="SHX76" s="195"/>
      <c r="SHY76" s="195"/>
      <c r="SHZ76" s="195"/>
      <c r="SIA76" s="195"/>
      <c r="SIB76" s="195"/>
      <c r="SIC76" s="195"/>
      <c r="SID76" s="195"/>
      <c r="SIE76" s="195"/>
      <c r="SIF76" s="195"/>
      <c r="SIG76" s="195"/>
      <c r="SIH76" s="195"/>
      <c r="SII76" s="195"/>
      <c r="SIJ76" s="195"/>
      <c r="SIK76" s="195"/>
      <c r="SIL76" s="195"/>
      <c r="SIM76" s="195"/>
      <c r="SIN76" s="195"/>
      <c r="SIO76" s="195"/>
      <c r="SIP76" s="195"/>
      <c r="SIQ76" s="195"/>
      <c r="SIR76" s="195"/>
      <c r="SIS76" s="195"/>
      <c r="SIT76" s="195"/>
      <c r="SIU76" s="195"/>
      <c r="SIV76" s="195"/>
      <c r="SIW76" s="195"/>
      <c r="SIX76" s="195"/>
      <c r="SIY76" s="195"/>
      <c r="SIZ76" s="195"/>
      <c r="SJA76" s="195"/>
      <c r="SJB76" s="195"/>
      <c r="SJC76" s="195"/>
      <c r="SJD76" s="195"/>
      <c r="SJE76" s="195"/>
      <c r="SJF76" s="195"/>
      <c r="SJG76" s="195"/>
      <c r="SJH76" s="195"/>
      <c r="SJI76" s="195"/>
      <c r="SJJ76" s="195"/>
      <c r="SJK76" s="195"/>
      <c r="SJL76" s="195"/>
      <c r="SJM76" s="195"/>
      <c r="SJN76" s="195"/>
      <c r="SJO76" s="195"/>
      <c r="SJP76" s="195"/>
      <c r="SJQ76" s="195"/>
      <c r="SJR76" s="195"/>
      <c r="SJS76" s="195"/>
      <c r="SJT76" s="195"/>
      <c r="SJU76" s="195"/>
      <c r="SJV76" s="195"/>
      <c r="SJW76" s="195"/>
      <c r="SJX76" s="195"/>
      <c r="SJY76" s="195"/>
      <c r="SJZ76" s="195"/>
      <c r="SKA76" s="195"/>
      <c r="SKB76" s="195"/>
      <c r="SKC76" s="195"/>
      <c r="SKD76" s="195"/>
      <c r="SKE76" s="195"/>
      <c r="SKF76" s="195"/>
      <c r="SKG76" s="195"/>
      <c r="SKH76" s="195"/>
      <c r="SKI76" s="195"/>
      <c r="SKJ76" s="195"/>
      <c r="SKK76" s="195"/>
      <c r="SKL76" s="195"/>
      <c r="SKM76" s="195"/>
      <c r="SKN76" s="195"/>
      <c r="SKO76" s="195"/>
      <c r="SKP76" s="195"/>
      <c r="SKQ76" s="195"/>
      <c r="SKR76" s="195"/>
      <c r="SKS76" s="195"/>
      <c r="SKT76" s="195"/>
      <c r="SKU76" s="195"/>
      <c r="SKV76" s="195"/>
      <c r="SKW76" s="195"/>
      <c r="SKX76" s="195"/>
      <c r="SKY76" s="195"/>
      <c r="SKZ76" s="195"/>
      <c r="SLA76" s="195"/>
      <c r="SLB76" s="195"/>
      <c r="SLC76" s="195"/>
      <c r="SLD76" s="195"/>
      <c r="SLE76" s="195"/>
      <c r="SLF76" s="195"/>
      <c r="SLG76" s="195"/>
      <c r="SLH76" s="195"/>
      <c r="SLI76" s="195"/>
      <c r="SLJ76" s="195"/>
      <c r="SLK76" s="195"/>
      <c r="SLL76" s="195"/>
      <c r="SLM76" s="195"/>
      <c r="SLN76" s="195"/>
      <c r="SLO76" s="195"/>
      <c r="SLP76" s="195"/>
      <c r="SLQ76" s="195"/>
      <c r="SLR76" s="195"/>
      <c r="SLS76" s="195"/>
      <c r="SLT76" s="195"/>
      <c r="SLU76" s="195"/>
      <c r="SLV76" s="195"/>
      <c r="SLW76" s="195"/>
      <c r="SLX76" s="195"/>
      <c r="SLY76" s="195"/>
      <c r="SLZ76" s="195"/>
      <c r="SMA76" s="195"/>
      <c r="SMB76" s="195"/>
      <c r="SMC76" s="195"/>
      <c r="SMD76" s="195"/>
      <c r="SME76" s="195"/>
      <c r="SMF76" s="195"/>
      <c r="SMG76" s="195"/>
      <c r="SMH76" s="195"/>
      <c r="SMI76" s="195"/>
      <c r="SMJ76" s="195"/>
      <c r="SMK76" s="195"/>
      <c r="SML76" s="195"/>
      <c r="SMM76" s="195"/>
      <c r="SMN76" s="195"/>
      <c r="SMO76" s="195"/>
      <c r="SMP76" s="195"/>
      <c r="SMQ76" s="195"/>
      <c r="SMR76" s="195"/>
      <c r="SMS76" s="195"/>
      <c r="SMT76" s="195"/>
      <c r="SMU76" s="195"/>
      <c r="SMV76" s="195"/>
      <c r="SMW76" s="195"/>
      <c r="SMX76" s="195"/>
      <c r="SMY76" s="195"/>
      <c r="SMZ76" s="195"/>
      <c r="SNA76" s="195"/>
      <c r="SNB76" s="195"/>
      <c r="SNC76" s="195"/>
      <c r="SND76" s="195"/>
      <c r="SNE76" s="195"/>
      <c r="SNF76" s="195"/>
      <c r="SNG76" s="195"/>
      <c r="SNH76" s="195"/>
      <c r="SNI76" s="195"/>
      <c r="SNJ76" s="195"/>
      <c r="SNK76" s="195"/>
      <c r="SNL76" s="195"/>
      <c r="SNM76" s="195"/>
      <c r="SNN76" s="195"/>
      <c r="SNO76" s="195"/>
      <c r="SNP76" s="195"/>
      <c r="SNQ76" s="195"/>
      <c r="SNR76" s="195"/>
      <c r="SNS76" s="195"/>
      <c r="SNT76" s="195"/>
      <c r="SNU76" s="195"/>
      <c r="SNV76" s="195"/>
      <c r="SNW76" s="195"/>
      <c r="SNX76" s="195"/>
      <c r="SNY76" s="195"/>
      <c r="SNZ76" s="195"/>
      <c r="SOA76" s="195"/>
      <c r="SOB76" s="195"/>
      <c r="SOC76" s="195"/>
      <c r="SOD76" s="195"/>
      <c r="SOE76" s="195"/>
      <c r="SOF76" s="195"/>
      <c r="SOG76" s="195"/>
      <c r="SOH76" s="195"/>
      <c r="SOI76" s="195"/>
      <c r="SOJ76" s="195"/>
      <c r="SOK76" s="195"/>
      <c r="SOL76" s="195"/>
      <c r="SOM76" s="195"/>
      <c r="SON76" s="195"/>
      <c r="SOO76" s="195"/>
      <c r="SOP76" s="195"/>
      <c r="SOQ76" s="195"/>
      <c r="SOR76" s="195"/>
      <c r="SOS76" s="195"/>
      <c r="SOT76" s="195"/>
      <c r="SOU76" s="195"/>
      <c r="SOV76" s="195"/>
      <c r="SOW76" s="195"/>
      <c r="SOX76" s="195"/>
      <c r="SOY76" s="195"/>
      <c r="SOZ76" s="195"/>
      <c r="SPA76" s="195"/>
      <c r="SPB76" s="195"/>
      <c r="SPC76" s="195"/>
      <c r="SPD76" s="195"/>
      <c r="SPE76" s="195"/>
      <c r="SPF76" s="195"/>
      <c r="SPG76" s="195"/>
      <c r="SPH76" s="195"/>
      <c r="SPI76" s="195"/>
      <c r="SPJ76" s="195"/>
      <c r="SPK76" s="195"/>
      <c r="SPL76" s="195"/>
      <c r="SPM76" s="195"/>
      <c r="SPN76" s="195"/>
      <c r="SPO76" s="195"/>
      <c r="SPP76" s="195"/>
      <c r="SPQ76" s="195"/>
      <c r="SPR76" s="195"/>
      <c r="SPS76" s="195"/>
      <c r="SPT76" s="195"/>
      <c r="SPU76" s="195"/>
      <c r="SPV76" s="195"/>
      <c r="SPW76" s="195"/>
      <c r="SPX76" s="195"/>
      <c r="SPY76" s="195"/>
      <c r="SPZ76" s="195"/>
      <c r="SQA76" s="195"/>
      <c r="SQB76" s="195"/>
      <c r="SQC76" s="195"/>
      <c r="SQD76" s="195"/>
      <c r="SQE76" s="195"/>
      <c r="SQF76" s="195"/>
      <c r="SQG76" s="195"/>
      <c r="SQH76" s="195"/>
      <c r="SQI76" s="195"/>
      <c r="SQJ76" s="195"/>
      <c r="SQK76" s="195"/>
      <c r="SQL76" s="195"/>
      <c r="SQM76" s="195"/>
      <c r="SQN76" s="195"/>
      <c r="SQO76" s="195"/>
      <c r="SQP76" s="195"/>
      <c r="SQQ76" s="195"/>
      <c r="SQR76" s="195"/>
      <c r="SQS76" s="195"/>
      <c r="SQT76" s="195"/>
      <c r="SQU76" s="195"/>
      <c r="SQV76" s="195"/>
      <c r="SQW76" s="195"/>
      <c r="SQX76" s="195"/>
      <c r="SQY76" s="195"/>
      <c r="SQZ76" s="195"/>
      <c r="SRA76" s="195"/>
      <c r="SRB76" s="195"/>
      <c r="SRC76" s="195"/>
      <c r="SRD76" s="195"/>
      <c r="SRE76" s="195"/>
      <c r="SRF76" s="195"/>
      <c r="SRG76" s="195"/>
      <c r="SRH76" s="195"/>
      <c r="SRI76" s="195"/>
      <c r="SRJ76" s="195"/>
      <c r="SRK76" s="195"/>
      <c r="SRL76" s="195"/>
      <c r="SRM76" s="195"/>
      <c r="SRN76" s="195"/>
      <c r="SRO76" s="195"/>
      <c r="SRP76" s="195"/>
      <c r="SRQ76" s="195"/>
      <c r="SRR76" s="195"/>
      <c r="SRS76" s="195"/>
      <c r="SRT76" s="195"/>
      <c r="SRU76" s="195"/>
      <c r="SRV76" s="195"/>
      <c r="SRW76" s="195"/>
      <c r="SRX76" s="195"/>
      <c r="SRY76" s="195"/>
      <c r="SRZ76" s="195"/>
      <c r="SSA76" s="195"/>
      <c r="SSB76" s="195"/>
      <c r="SSC76" s="195"/>
      <c r="SSD76" s="195"/>
      <c r="SSE76" s="195"/>
      <c r="SSF76" s="195"/>
      <c r="SSG76" s="195"/>
      <c r="SSH76" s="195"/>
      <c r="SSI76" s="195"/>
      <c r="SSJ76" s="195"/>
      <c r="SSK76" s="195"/>
      <c r="SSL76" s="195"/>
      <c r="SSM76" s="195"/>
      <c r="SSN76" s="195"/>
      <c r="SSO76" s="195"/>
      <c r="SSP76" s="195"/>
      <c r="SSQ76" s="195"/>
      <c r="SSR76" s="195"/>
      <c r="SSS76" s="195"/>
      <c r="SST76" s="195"/>
      <c r="SSU76" s="195"/>
      <c r="SSV76" s="195"/>
      <c r="SSW76" s="195"/>
      <c r="SSX76" s="195"/>
      <c r="SSY76" s="195"/>
      <c r="SSZ76" s="195"/>
      <c r="STA76" s="195"/>
      <c r="STB76" s="195"/>
      <c r="STC76" s="195"/>
      <c r="STD76" s="195"/>
      <c r="STE76" s="195"/>
      <c r="STF76" s="195"/>
      <c r="STG76" s="195"/>
      <c r="STH76" s="195"/>
      <c r="STI76" s="195"/>
      <c r="STJ76" s="195"/>
      <c r="STK76" s="195"/>
      <c r="STL76" s="195"/>
      <c r="STM76" s="195"/>
      <c r="STN76" s="195"/>
      <c r="STO76" s="195"/>
      <c r="STP76" s="195"/>
      <c r="STQ76" s="195"/>
      <c r="STR76" s="195"/>
      <c r="STS76" s="195"/>
      <c r="STT76" s="195"/>
      <c r="STU76" s="195"/>
      <c r="STV76" s="195"/>
      <c r="STW76" s="195"/>
      <c r="STX76" s="195"/>
      <c r="STY76" s="195"/>
      <c r="STZ76" s="195"/>
      <c r="SUA76" s="195"/>
      <c r="SUB76" s="195"/>
      <c r="SUC76" s="195"/>
      <c r="SUD76" s="195"/>
      <c r="SUE76" s="195"/>
      <c r="SUF76" s="195"/>
      <c r="SUG76" s="195"/>
      <c r="SUH76" s="195"/>
      <c r="SUI76" s="195"/>
      <c r="SUJ76" s="195"/>
      <c r="SUK76" s="195"/>
      <c r="SUL76" s="195"/>
      <c r="SUM76" s="195"/>
      <c r="SUN76" s="195"/>
      <c r="SUO76" s="195"/>
      <c r="SUP76" s="195"/>
      <c r="SUQ76" s="195"/>
      <c r="SUR76" s="195"/>
      <c r="SUS76" s="195"/>
      <c r="SUT76" s="195"/>
      <c r="SUU76" s="195"/>
      <c r="SUV76" s="195"/>
      <c r="SUW76" s="195"/>
      <c r="SUX76" s="195"/>
      <c r="SUY76" s="195"/>
      <c r="SUZ76" s="195"/>
      <c r="SVA76" s="195"/>
      <c r="SVB76" s="195"/>
      <c r="SVC76" s="195"/>
      <c r="SVD76" s="195"/>
      <c r="SVE76" s="195"/>
      <c r="SVF76" s="195"/>
      <c r="SVG76" s="195"/>
      <c r="SVH76" s="195"/>
      <c r="SVI76" s="195"/>
      <c r="SVJ76" s="195"/>
      <c r="SVK76" s="195"/>
      <c r="SVL76" s="195"/>
      <c r="SVM76" s="195"/>
      <c r="SVN76" s="195"/>
      <c r="SVO76" s="195"/>
      <c r="SVP76" s="195"/>
      <c r="SVQ76" s="195"/>
      <c r="SVR76" s="195"/>
      <c r="SVS76" s="195"/>
      <c r="SVT76" s="195"/>
      <c r="SVU76" s="195"/>
      <c r="SVV76" s="195"/>
      <c r="SVW76" s="195"/>
      <c r="SVX76" s="195"/>
      <c r="SVY76" s="195"/>
      <c r="SVZ76" s="195"/>
      <c r="SWA76" s="195"/>
      <c r="SWB76" s="195"/>
      <c r="SWC76" s="195"/>
      <c r="SWD76" s="195"/>
      <c r="SWE76" s="195"/>
      <c r="SWF76" s="195"/>
      <c r="SWG76" s="195"/>
      <c r="SWH76" s="195"/>
      <c r="SWI76" s="195"/>
      <c r="SWJ76" s="195"/>
      <c r="SWK76" s="195"/>
      <c r="SWL76" s="195"/>
      <c r="SWM76" s="195"/>
      <c r="SWN76" s="195"/>
      <c r="SWO76" s="195"/>
      <c r="SWP76" s="195"/>
      <c r="SWQ76" s="195"/>
      <c r="SWR76" s="195"/>
      <c r="SWS76" s="195"/>
      <c r="SWT76" s="195"/>
      <c r="SWU76" s="195"/>
      <c r="SWV76" s="195"/>
      <c r="SWW76" s="195"/>
      <c r="SWX76" s="195"/>
      <c r="SWY76" s="195"/>
      <c r="SWZ76" s="195"/>
      <c r="SXA76" s="195"/>
      <c r="SXB76" s="195"/>
      <c r="SXC76" s="195"/>
      <c r="SXD76" s="195"/>
      <c r="SXE76" s="195"/>
      <c r="SXF76" s="195"/>
      <c r="SXG76" s="195"/>
      <c r="SXH76" s="195"/>
      <c r="SXI76" s="195"/>
      <c r="SXJ76" s="195"/>
      <c r="SXK76" s="195"/>
      <c r="SXL76" s="195"/>
      <c r="SXM76" s="195"/>
      <c r="SXN76" s="195"/>
      <c r="SXO76" s="195"/>
      <c r="SXP76" s="195"/>
      <c r="SXQ76" s="195"/>
      <c r="SXR76" s="195"/>
      <c r="SXS76" s="195"/>
      <c r="SXT76" s="195"/>
      <c r="SXU76" s="195"/>
      <c r="SXV76" s="195"/>
      <c r="SXW76" s="195"/>
      <c r="SXX76" s="195"/>
      <c r="SXY76" s="195"/>
      <c r="SXZ76" s="195"/>
      <c r="SYA76" s="195"/>
      <c r="SYB76" s="195"/>
      <c r="SYC76" s="195"/>
      <c r="SYD76" s="195"/>
      <c r="SYE76" s="195"/>
      <c r="SYF76" s="195"/>
      <c r="SYG76" s="195"/>
      <c r="SYH76" s="195"/>
      <c r="SYI76" s="195"/>
      <c r="SYJ76" s="195"/>
      <c r="SYK76" s="195"/>
      <c r="SYL76" s="195"/>
      <c r="SYM76" s="195"/>
      <c r="SYN76" s="195"/>
      <c r="SYO76" s="195"/>
      <c r="SYP76" s="195"/>
      <c r="SYQ76" s="195"/>
      <c r="SYR76" s="195"/>
      <c r="SYS76" s="195"/>
      <c r="SYT76" s="195"/>
      <c r="SYU76" s="195"/>
      <c r="SYV76" s="195"/>
      <c r="SYW76" s="195"/>
      <c r="SYX76" s="195"/>
      <c r="SYY76" s="195"/>
      <c r="SYZ76" s="195"/>
      <c r="SZA76" s="195"/>
      <c r="SZB76" s="195"/>
      <c r="SZC76" s="195"/>
      <c r="SZD76" s="195"/>
      <c r="SZE76" s="195"/>
      <c r="SZF76" s="195"/>
      <c r="SZG76" s="195"/>
      <c r="SZH76" s="195"/>
      <c r="SZI76" s="195"/>
      <c r="SZJ76" s="195"/>
      <c r="SZK76" s="195"/>
      <c r="SZL76" s="195"/>
      <c r="SZM76" s="195"/>
      <c r="SZN76" s="195"/>
      <c r="SZO76" s="195"/>
      <c r="SZP76" s="195"/>
      <c r="SZQ76" s="195"/>
      <c r="SZR76" s="195"/>
      <c r="SZS76" s="195"/>
      <c r="SZT76" s="195"/>
      <c r="SZU76" s="195"/>
      <c r="SZV76" s="195"/>
      <c r="SZW76" s="195"/>
      <c r="SZX76" s="195"/>
      <c r="SZY76" s="195"/>
      <c r="SZZ76" s="195"/>
      <c r="TAA76" s="195"/>
      <c r="TAB76" s="195"/>
      <c r="TAC76" s="195"/>
      <c r="TAD76" s="195"/>
      <c r="TAE76" s="195"/>
      <c r="TAF76" s="195"/>
      <c r="TAG76" s="195"/>
      <c r="TAH76" s="195"/>
      <c r="TAI76" s="195"/>
      <c r="TAJ76" s="195"/>
      <c r="TAK76" s="195"/>
      <c r="TAL76" s="195"/>
      <c r="TAM76" s="195"/>
      <c r="TAN76" s="195"/>
      <c r="TAO76" s="195"/>
      <c r="TAP76" s="195"/>
      <c r="TAQ76" s="195"/>
      <c r="TAR76" s="195"/>
      <c r="TAS76" s="195"/>
      <c r="TAT76" s="195"/>
      <c r="TAU76" s="195"/>
      <c r="TAV76" s="195"/>
      <c r="TAW76" s="195"/>
      <c r="TAX76" s="195"/>
      <c r="TAY76" s="195"/>
      <c r="TAZ76" s="195"/>
      <c r="TBA76" s="195"/>
      <c r="TBB76" s="195"/>
      <c r="TBC76" s="195"/>
      <c r="TBD76" s="195"/>
      <c r="TBE76" s="195"/>
      <c r="TBF76" s="195"/>
      <c r="TBG76" s="195"/>
      <c r="TBH76" s="195"/>
      <c r="TBI76" s="195"/>
      <c r="TBJ76" s="195"/>
      <c r="TBK76" s="195"/>
      <c r="TBL76" s="195"/>
      <c r="TBM76" s="195"/>
      <c r="TBN76" s="195"/>
      <c r="TBO76" s="195"/>
      <c r="TBP76" s="195"/>
      <c r="TBQ76" s="195"/>
      <c r="TBR76" s="195"/>
      <c r="TBS76" s="195"/>
      <c r="TBT76" s="195"/>
      <c r="TBU76" s="195"/>
      <c r="TBV76" s="195"/>
      <c r="TBW76" s="195"/>
      <c r="TBX76" s="195"/>
      <c r="TBY76" s="195"/>
      <c r="TBZ76" s="195"/>
      <c r="TCA76" s="195"/>
      <c r="TCB76" s="195"/>
      <c r="TCC76" s="195"/>
      <c r="TCD76" s="195"/>
      <c r="TCE76" s="195"/>
      <c r="TCF76" s="195"/>
      <c r="TCG76" s="195"/>
      <c r="TCH76" s="195"/>
      <c r="TCI76" s="195"/>
      <c r="TCJ76" s="195"/>
      <c r="TCK76" s="195"/>
      <c r="TCL76" s="195"/>
      <c r="TCM76" s="195"/>
      <c r="TCN76" s="195"/>
      <c r="TCO76" s="195"/>
      <c r="TCP76" s="195"/>
      <c r="TCQ76" s="195"/>
      <c r="TCR76" s="195"/>
      <c r="TCS76" s="195"/>
      <c r="TCT76" s="195"/>
      <c r="TCU76" s="195"/>
      <c r="TCV76" s="195"/>
      <c r="TCW76" s="195"/>
      <c r="TCX76" s="195"/>
      <c r="TCY76" s="195"/>
      <c r="TCZ76" s="195"/>
      <c r="TDA76" s="195"/>
      <c r="TDB76" s="195"/>
      <c r="TDC76" s="195"/>
      <c r="TDD76" s="195"/>
      <c r="TDE76" s="195"/>
      <c r="TDF76" s="195"/>
      <c r="TDG76" s="195"/>
      <c r="TDH76" s="195"/>
      <c r="TDI76" s="195"/>
      <c r="TDJ76" s="195"/>
      <c r="TDK76" s="195"/>
      <c r="TDL76" s="195"/>
      <c r="TDM76" s="195"/>
      <c r="TDN76" s="195"/>
      <c r="TDO76" s="195"/>
      <c r="TDP76" s="195"/>
      <c r="TDQ76" s="195"/>
      <c r="TDR76" s="195"/>
      <c r="TDS76" s="195"/>
      <c r="TDT76" s="195"/>
      <c r="TDU76" s="195"/>
      <c r="TDV76" s="195"/>
      <c r="TDW76" s="195"/>
      <c r="TDX76" s="195"/>
      <c r="TDY76" s="195"/>
      <c r="TDZ76" s="195"/>
      <c r="TEA76" s="195"/>
      <c r="TEB76" s="195"/>
      <c r="TEC76" s="195"/>
      <c r="TED76" s="195"/>
      <c r="TEE76" s="195"/>
      <c r="TEF76" s="195"/>
      <c r="TEG76" s="195"/>
      <c r="TEH76" s="195"/>
      <c r="TEI76" s="195"/>
      <c r="TEJ76" s="195"/>
      <c r="TEK76" s="195"/>
      <c r="TEL76" s="195"/>
      <c r="TEM76" s="195"/>
      <c r="TEN76" s="195"/>
      <c r="TEO76" s="195"/>
      <c r="TEP76" s="195"/>
      <c r="TEQ76" s="195"/>
      <c r="TER76" s="195"/>
      <c r="TES76" s="195"/>
      <c r="TET76" s="195"/>
      <c r="TEU76" s="195"/>
      <c r="TEV76" s="195"/>
      <c r="TEW76" s="195"/>
      <c r="TEX76" s="195"/>
      <c r="TEY76" s="195"/>
      <c r="TEZ76" s="195"/>
      <c r="TFA76" s="195"/>
      <c r="TFB76" s="195"/>
      <c r="TFC76" s="195"/>
      <c r="TFD76" s="195"/>
      <c r="TFE76" s="195"/>
      <c r="TFF76" s="195"/>
      <c r="TFG76" s="195"/>
      <c r="TFH76" s="195"/>
      <c r="TFI76" s="195"/>
      <c r="TFJ76" s="195"/>
      <c r="TFK76" s="195"/>
      <c r="TFL76" s="195"/>
      <c r="TFM76" s="195"/>
      <c r="TFN76" s="195"/>
      <c r="TFO76" s="195"/>
      <c r="TFP76" s="195"/>
      <c r="TFQ76" s="195"/>
      <c r="TFR76" s="195"/>
      <c r="TFS76" s="195"/>
      <c r="TFT76" s="195"/>
      <c r="TFU76" s="195"/>
      <c r="TFV76" s="195"/>
      <c r="TFW76" s="195"/>
      <c r="TFX76" s="195"/>
      <c r="TFY76" s="195"/>
      <c r="TFZ76" s="195"/>
      <c r="TGA76" s="195"/>
      <c r="TGB76" s="195"/>
      <c r="TGC76" s="195"/>
      <c r="TGD76" s="195"/>
      <c r="TGE76" s="195"/>
      <c r="TGF76" s="195"/>
      <c r="TGG76" s="195"/>
      <c r="TGH76" s="195"/>
      <c r="TGI76" s="195"/>
      <c r="TGJ76" s="195"/>
      <c r="TGK76" s="195"/>
      <c r="TGL76" s="195"/>
      <c r="TGM76" s="195"/>
      <c r="TGN76" s="195"/>
      <c r="TGO76" s="195"/>
      <c r="TGP76" s="195"/>
      <c r="TGQ76" s="195"/>
      <c r="TGR76" s="195"/>
      <c r="TGS76" s="195"/>
      <c r="TGT76" s="195"/>
      <c r="TGU76" s="195"/>
      <c r="TGV76" s="195"/>
      <c r="TGW76" s="195"/>
      <c r="TGX76" s="195"/>
      <c r="TGY76" s="195"/>
      <c r="TGZ76" s="195"/>
      <c r="THA76" s="195"/>
      <c r="THB76" s="195"/>
      <c r="THC76" s="195"/>
      <c r="THD76" s="195"/>
      <c r="THE76" s="195"/>
      <c r="THF76" s="195"/>
      <c r="THG76" s="195"/>
      <c r="THH76" s="195"/>
      <c r="THI76" s="195"/>
      <c r="THJ76" s="195"/>
      <c r="THK76" s="195"/>
      <c r="THL76" s="195"/>
      <c r="THM76" s="195"/>
      <c r="THN76" s="195"/>
      <c r="THO76" s="195"/>
      <c r="THP76" s="195"/>
      <c r="THQ76" s="195"/>
      <c r="THR76" s="195"/>
      <c r="THS76" s="195"/>
      <c r="THT76" s="195"/>
      <c r="THU76" s="195"/>
      <c r="THV76" s="195"/>
      <c r="THW76" s="195"/>
      <c r="THX76" s="195"/>
      <c r="THY76" s="195"/>
      <c r="THZ76" s="195"/>
      <c r="TIA76" s="195"/>
      <c r="TIB76" s="195"/>
      <c r="TIC76" s="195"/>
      <c r="TID76" s="195"/>
      <c r="TIE76" s="195"/>
      <c r="TIF76" s="195"/>
      <c r="TIG76" s="195"/>
      <c r="TIH76" s="195"/>
      <c r="TII76" s="195"/>
      <c r="TIJ76" s="195"/>
      <c r="TIK76" s="195"/>
      <c r="TIL76" s="195"/>
      <c r="TIM76" s="195"/>
      <c r="TIN76" s="195"/>
      <c r="TIO76" s="195"/>
      <c r="TIP76" s="195"/>
      <c r="TIQ76" s="195"/>
      <c r="TIR76" s="195"/>
      <c r="TIS76" s="195"/>
      <c r="TIT76" s="195"/>
      <c r="TIU76" s="195"/>
      <c r="TIV76" s="195"/>
      <c r="TIW76" s="195"/>
      <c r="TIX76" s="195"/>
      <c r="TIY76" s="195"/>
      <c r="TIZ76" s="195"/>
      <c r="TJA76" s="195"/>
      <c r="TJB76" s="195"/>
      <c r="TJC76" s="195"/>
      <c r="TJD76" s="195"/>
      <c r="TJE76" s="195"/>
      <c r="TJF76" s="195"/>
      <c r="TJG76" s="195"/>
      <c r="TJH76" s="195"/>
      <c r="TJI76" s="195"/>
      <c r="TJJ76" s="195"/>
      <c r="TJK76" s="195"/>
      <c r="TJL76" s="195"/>
      <c r="TJM76" s="195"/>
      <c r="TJN76" s="195"/>
      <c r="TJO76" s="195"/>
      <c r="TJP76" s="195"/>
      <c r="TJQ76" s="195"/>
      <c r="TJR76" s="195"/>
      <c r="TJS76" s="195"/>
      <c r="TJT76" s="195"/>
      <c r="TJU76" s="195"/>
      <c r="TJV76" s="195"/>
      <c r="TJW76" s="195"/>
      <c r="TJX76" s="195"/>
      <c r="TJY76" s="195"/>
      <c r="TJZ76" s="195"/>
      <c r="TKA76" s="195"/>
      <c r="TKB76" s="195"/>
      <c r="TKC76" s="195"/>
      <c r="TKD76" s="195"/>
      <c r="TKE76" s="195"/>
      <c r="TKF76" s="195"/>
      <c r="TKG76" s="195"/>
      <c r="TKH76" s="195"/>
      <c r="TKI76" s="195"/>
      <c r="TKJ76" s="195"/>
      <c r="TKK76" s="195"/>
      <c r="TKL76" s="195"/>
      <c r="TKM76" s="195"/>
      <c r="TKN76" s="195"/>
      <c r="TKO76" s="195"/>
      <c r="TKP76" s="195"/>
      <c r="TKQ76" s="195"/>
      <c r="TKR76" s="195"/>
      <c r="TKS76" s="195"/>
      <c r="TKT76" s="195"/>
      <c r="TKU76" s="195"/>
      <c r="TKV76" s="195"/>
      <c r="TKW76" s="195"/>
      <c r="TKX76" s="195"/>
      <c r="TKY76" s="195"/>
      <c r="TKZ76" s="195"/>
      <c r="TLA76" s="195"/>
      <c r="TLB76" s="195"/>
      <c r="TLC76" s="195"/>
      <c r="TLD76" s="195"/>
      <c r="TLE76" s="195"/>
      <c r="TLF76" s="195"/>
      <c r="TLG76" s="195"/>
      <c r="TLH76" s="195"/>
      <c r="TLI76" s="195"/>
      <c r="TLJ76" s="195"/>
      <c r="TLK76" s="195"/>
      <c r="TLL76" s="195"/>
      <c r="TLM76" s="195"/>
      <c r="TLN76" s="195"/>
      <c r="TLO76" s="195"/>
      <c r="TLP76" s="195"/>
      <c r="TLQ76" s="195"/>
      <c r="TLR76" s="195"/>
      <c r="TLS76" s="195"/>
      <c r="TLT76" s="195"/>
      <c r="TLU76" s="195"/>
      <c r="TLV76" s="195"/>
      <c r="TLW76" s="195"/>
      <c r="TLX76" s="195"/>
      <c r="TLY76" s="195"/>
      <c r="TLZ76" s="195"/>
      <c r="TMA76" s="195"/>
      <c r="TMB76" s="195"/>
      <c r="TMC76" s="195"/>
      <c r="TMD76" s="195"/>
      <c r="TME76" s="195"/>
      <c r="TMF76" s="195"/>
      <c r="TMG76" s="195"/>
      <c r="TMH76" s="195"/>
      <c r="TMI76" s="195"/>
      <c r="TMJ76" s="195"/>
      <c r="TMK76" s="195"/>
      <c r="TML76" s="195"/>
      <c r="TMM76" s="195"/>
      <c r="TMN76" s="195"/>
      <c r="TMO76" s="195"/>
      <c r="TMP76" s="195"/>
      <c r="TMQ76" s="195"/>
      <c r="TMR76" s="195"/>
      <c r="TMS76" s="195"/>
      <c r="TMT76" s="195"/>
      <c r="TMU76" s="195"/>
      <c r="TMV76" s="195"/>
      <c r="TMW76" s="195"/>
      <c r="TMX76" s="195"/>
      <c r="TMY76" s="195"/>
      <c r="TMZ76" s="195"/>
      <c r="TNA76" s="195"/>
      <c r="TNB76" s="195"/>
      <c r="TNC76" s="195"/>
      <c r="TND76" s="195"/>
      <c r="TNE76" s="195"/>
      <c r="TNF76" s="195"/>
      <c r="TNG76" s="195"/>
      <c r="TNH76" s="195"/>
      <c r="TNI76" s="195"/>
      <c r="TNJ76" s="195"/>
      <c r="TNK76" s="195"/>
      <c r="TNL76" s="195"/>
      <c r="TNM76" s="195"/>
      <c r="TNN76" s="195"/>
      <c r="TNO76" s="195"/>
      <c r="TNP76" s="195"/>
      <c r="TNQ76" s="195"/>
      <c r="TNR76" s="195"/>
      <c r="TNS76" s="195"/>
      <c r="TNT76" s="195"/>
      <c r="TNU76" s="195"/>
      <c r="TNV76" s="195"/>
      <c r="TNW76" s="195"/>
      <c r="TNX76" s="195"/>
      <c r="TNY76" s="195"/>
      <c r="TNZ76" s="195"/>
      <c r="TOA76" s="195"/>
      <c r="TOB76" s="195"/>
      <c r="TOC76" s="195"/>
      <c r="TOD76" s="195"/>
      <c r="TOE76" s="195"/>
      <c r="TOF76" s="195"/>
      <c r="TOG76" s="195"/>
      <c r="TOH76" s="195"/>
      <c r="TOI76" s="195"/>
      <c r="TOJ76" s="195"/>
      <c r="TOK76" s="195"/>
      <c r="TOL76" s="195"/>
      <c r="TOM76" s="195"/>
      <c r="TON76" s="195"/>
      <c r="TOO76" s="195"/>
      <c r="TOP76" s="195"/>
      <c r="TOQ76" s="195"/>
      <c r="TOR76" s="195"/>
      <c r="TOS76" s="195"/>
      <c r="TOT76" s="195"/>
      <c r="TOU76" s="195"/>
      <c r="TOV76" s="195"/>
      <c r="TOW76" s="195"/>
      <c r="TOX76" s="195"/>
      <c r="TOY76" s="195"/>
      <c r="TOZ76" s="195"/>
      <c r="TPA76" s="195"/>
      <c r="TPB76" s="195"/>
      <c r="TPC76" s="195"/>
      <c r="TPD76" s="195"/>
      <c r="TPE76" s="195"/>
      <c r="TPF76" s="195"/>
      <c r="TPG76" s="195"/>
      <c r="TPH76" s="195"/>
      <c r="TPI76" s="195"/>
      <c r="TPJ76" s="195"/>
      <c r="TPK76" s="195"/>
      <c r="TPL76" s="195"/>
      <c r="TPM76" s="195"/>
      <c r="TPN76" s="195"/>
      <c r="TPO76" s="195"/>
      <c r="TPP76" s="195"/>
      <c r="TPQ76" s="195"/>
      <c r="TPR76" s="195"/>
      <c r="TPS76" s="195"/>
      <c r="TPT76" s="195"/>
      <c r="TPU76" s="195"/>
      <c r="TPV76" s="195"/>
      <c r="TPW76" s="195"/>
      <c r="TPX76" s="195"/>
      <c r="TPY76" s="195"/>
      <c r="TPZ76" s="195"/>
      <c r="TQA76" s="195"/>
      <c r="TQB76" s="195"/>
      <c r="TQC76" s="195"/>
      <c r="TQD76" s="195"/>
      <c r="TQE76" s="195"/>
      <c r="TQF76" s="195"/>
      <c r="TQG76" s="195"/>
      <c r="TQH76" s="195"/>
      <c r="TQI76" s="195"/>
      <c r="TQJ76" s="195"/>
      <c r="TQK76" s="195"/>
      <c r="TQL76" s="195"/>
      <c r="TQM76" s="195"/>
      <c r="TQN76" s="195"/>
      <c r="TQO76" s="195"/>
      <c r="TQP76" s="195"/>
      <c r="TQQ76" s="195"/>
      <c r="TQR76" s="195"/>
      <c r="TQS76" s="195"/>
      <c r="TQT76" s="195"/>
      <c r="TQU76" s="195"/>
      <c r="TQV76" s="195"/>
      <c r="TQW76" s="195"/>
      <c r="TQX76" s="195"/>
      <c r="TQY76" s="195"/>
      <c r="TQZ76" s="195"/>
      <c r="TRA76" s="195"/>
      <c r="TRB76" s="195"/>
      <c r="TRC76" s="195"/>
      <c r="TRD76" s="195"/>
      <c r="TRE76" s="195"/>
      <c r="TRF76" s="195"/>
      <c r="TRG76" s="195"/>
      <c r="TRH76" s="195"/>
      <c r="TRI76" s="195"/>
      <c r="TRJ76" s="195"/>
      <c r="TRK76" s="195"/>
      <c r="TRL76" s="195"/>
      <c r="TRM76" s="195"/>
      <c r="TRN76" s="195"/>
      <c r="TRO76" s="195"/>
      <c r="TRP76" s="195"/>
      <c r="TRQ76" s="195"/>
      <c r="TRR76" s="195"/>
      <c r="TRS76" s="195"/>
      <c r="TRT76" s="195"/>
      <c r="TRU76" s="195"/>
      <c r="TRV76" s="195"/>
      <c r="TRW76" s="195"/>
      <c r="TRX76" s="195"/>
      <c r="TRY76" s="195"/>
      <c r="TRZ76" s="195"/>
      <c r="TSA76" s="195"/>
      <c r="TSB76" s="195"/>
      <c r="TSC76" s="195"/>
      <c r="TSD76" s="195"/>
      <c r="TSE76" s="195"/>
      <c r="TSF76" s="195"/>
      <c r="TSG76" s="195"/>
      <c r="TSH76" s="195"/>
      <c r="TSI76" s="195"/>
      <c r="TSJ76" s="195"/>
      <c r="TSK76" s="195"/>
      <c r="TSL76" s="195"/>
      <c r="TSM76" s="195"/>
      <c r="TSN76" s="195"/>
      <c r="TSO76" s="195"/>
      <c r="TSP76" s="195"/>
      <c r="TSQ76" s="195"/>
      <c r="TSR76" s="195"/>
      <c r="TSS76" s="195"/>
      <c r="TST76" s="195"/>
      <c r="TSU76" s="195"/>
      <c r="TSV76" s="195"/>
      <c r="TSW76" s="195"/>
      <c r="TSX76" s="195"/>
      <c r="TSY76" s="195"/>
      <c r="TSZ76" s="195"/>
      <c r="TTA76" s="195"/>
      <c r="TTB76" s="195"/>
      <c r="TTC76" s="195"/>
      <c r="TTD76" s="195"/>
      <c r="TTE76" s="195"/>
      <c r="TTF76" s="195"/>
      <c r="TTG76" s="195"/>
      <c r="TTH76" s="195"/>
      <c r="TTI76" s="195"/>
      <c r="TTJ76" s="195"/>
      <c r="TTK76" s="195"/>
      <c r="TTL76" s="195"/>
      <c r="TTM76" s="195"/>
      <c r="TTN76" s="195"/>
      <c r="TTO76" s="195"/>
      <c r="TTP76" s="195"/>
      <c r="TTQ76" s="195"/>
      <c r="TTR76" s="195"/>
      <c r="TTS76" s="195"/>
      <c r="TTT76" s="195"/>
      <c r="TTU76" s="195"/>
      <c r="TTV76" s="195"/>
      <c r="TTW76" s="195"/>
      <c r="TTX76" s="195"/>
      <c r="TTY76" s="195"/>
      <c r="TTZ76" s="195"/>
      <c r="TUA76" s="195"/>
      <c r="TUB76" s="195"/>
      <c r="TUC76" s="195"/>
      <c r="TUD76" s="195"/>
      <c r="TUE76" s="195"/>
      <c r="TUF76" s="195"/>
      <c r="TUG76" s="195"/>
      <c r="TUH76" s="195"/>
      <c r="TUI76" s="195"/>
      <c r="TUJ76" s="195"/>
      <c r="TUK76" s="195"/>
      <c r="TUL76" s="195"/>
      <c r="TUM76" s="195"/>
      <c r="TUN76" s="195"/>
      <c r="TUO76" s="195"/>
      <c r="TUP76" s="195"/>
      <c r="TUQ76" s="195"/>
      <c r="TUR76" s="195"/>
      <c r="TUS76" s="195"/>
      <c r="TUT76" s="195"/>
      <c r="TUU76" s="195"/>
      <c r="TUV76" s="195"/>
      <c r="TUW76" s="195"/>
      <c r="TUX76" s="195"/>
      <c r="TUY76" s="195"/>
      <c r="TUZ76" s="195"/>
      <c r="TVA76" s="195"/>
      <c r="TVB76" s="195"/>
      <c r="TVC76" s="195"/>
      <c r="TVD76" s="195"/>
      <c r="TVE76" s="195"/>
      <c r="TVF76" s="195"/>
      <c r="TVG76" s="195"/>
      <c r="TVH76" s="195"/>
      <c r="TVI76" s="195"/>
      <c r="TVJ76" s="195"/>
      <c r="TVK76" s="195"/>
      <c r="TVL76" s="195"/>
      <c r="TVM76" s="195"/>
      <c r="TVN76" s="195"/>
      <c r="TVO76" s="195"/>
      <c r="TVP76" s="195"/>
      <c r="TVQ76" s="195"/>
      <c r="TVR76" s="195"/>
      <c r="TVS76" s="195"/>
      <c r="TVT76" s="195"/>
      <c r="TVU76" s="195"/>
      <c r="TVV76" s="195"/>
      <c r="TVW76" s="195"/>
      <c r="TVX76" s="195"/>
      <c r="TVY76" s="195"/>
      <c r="TVZ76" s="195"/>
      <c r="TWA76" s="195"/>
      <c r="TWB76" s="195"/>
      <c r="TWC76" s="195"/>
      <c r="TWD76" s="195"/>
      <c r="TWE76" s="195"/>
      <c r="TWF76" s="195"/>
      <c r="TWG76" s="195"/>
      <c r="TWH76" s="195"/>
      <c r="TWI76" s="195"/>
      <c r="TWJ76" s="195"/>
      <c r="TWK76" s="195"/>
      <c r="TWL76" s="195"/>
      <c r="TWM76" s="195"/>
      <c r="TWN76" s="195"/>
      <c r="TWO76" s="195"/>
      <c r="TWP76" s="195"/>
      <c r="TWQ76" s="195"/>
      <c r="TWR76" s="195"/>
      <c r="TWS76" s="195"/>
      <c r="TWT76" s="195"/>
      <c r="TWU76" s="195"/>
      <c r="TWV76" s="195"/>
      <c r="TWW76" s="195"/>
      <c r="TWX76" s="195"/>
      <c r="TWY76" s="195"/>
      <c r="TWZ76" s="195"/>
      <c r="TXA76" s="195"/>
      <c r="TXB76" s="195"/>
      <c r="TXC76" s="195"/>
      <c r="TXD76" s="195"/>
      <c r="TXE76" s="195"/>
      <c r="TXF76" s="195"/>
      <c r="TXG76" s="195"/>
      <c r="TXH76" s="195"/>
      <c r="TXI76" s="195"/>
      <c r="TXJ76" s="195"/>
      <c r="TXK76" s="195"/>
      <c r="TXL76" s="195"/>
      <c r="TXM76" s="195"/>
      <c r="TXN76" s="195"/>
      <c r="TXO76" s="195"/>
      <c r="TXP76" s="195"/>
      <c r="TXQ76" s="195"/>
      <c r="TXR76" s="195"/>
      <c r="TXS76" s="195"/>
      <c r="TXT76" s="195"/>
      <c r="TXU76" s="195"/>
      <c r="TXV76" s="195"/>
      <c r="TXW76" s="195"/>
      <c r="TXX76" s="195"/>
      <c r="TXY76" s="195"/>
      <c r="TXZ76" s="195"/>
      <c r="TYA76" s="195"/>
      <c r="TYB76" s="195"/>
      <c r="TYC76" s="195"/>
      <c r="TYD76" s="195"/>
      <c r="TYE76" s="195"/>
      <c r="TYF76" s="195"/>
      <c r="TYG76" s="195"/>
      <c r="TYH76" s="195"/>
      <c r="TYI76" s="195"/>
      <c r="TYJ76" s="195"/>
      <c r="TYK76" s="195"/>
      <c r="TYL76" s="195"/>
      <c r="TYM76" s="195"/>
      <c r="TYN76" s="195"/>
      <c r="TYO76" s="195"/>
      <c r="TYP76" s="195"/>
      <c r="TYQ76" s="195"/>
      <c r="TYR76" s="195"/>
      <c r="TYS76" s="195"/>
      <c r="TYT76" s="195"/>
      <c r="TYU76" s="195"/>
      <c r="TYV76" s="195"/>
      <c r="TYW76" s="195"/>
      <c r="TYX76" s="195"/>
      <c r="TYY76" s="195"/>
      <c r="TYZ76" s="195"/>
      <c r="TZA76" s="195"/>
      <c r="TZB76" s="195"/>
      <c r="TZC76" s="195"/>
      <c r="TZD76" s="195"/>
      <c r="TZE76" s="195"/>
      <c r="TZF76" s="195"/>
      <c r="TZG76" s="195"/>
      <c r="TZH76" s="195"/>
      <c r="TZI76" s="195"/>
      <c r="TZJ76" s="195"/>
      <c r="TZK76" s="195"/>
      <c r="TZL76" s="195"/>
      <c r="TZM76" s="195"/>
      <c r="TZN76" s="195"/>
      <c r="TZO76" s="195"/>
      <c r="TZP76" s="195"/>
      <c r="TZQ76" s="195"/>
      <c r="TZR76" s="195"/>
      <c r="TZS76" s="195"/>
      <c r="TZT76" s="195"/>
      <c r="TZU76" s="195"/>
      <c r="TZV76" s="195"/>
      <c r="TZW76" s="195"/>
      <c r="TZX76" s="195"/>
      <c r="TZY76" s="195"/>
      <c r="TZZ76" s="195"/>
      <c r="UAA76" s="195"/>
      <c r="UAB76" s="195"/>
      <c r="UAC76" s="195"/>
      <c r="UAD76" s="195"/>
      <c r="UAE76" s="195"/>
      <c r="UAF76" s="195"/>
      <c r="UAG76" s="195"/>
      <c r="UAH76" s="195"/>
      <c r="UAI76" s="195"/>
      <c r="UAJ76" s="195"/>
      <c r="UAK76" s="195"/>
      <c r="UAL76" s="195"/>
      <c r="UAM76" s="195"/>
      <c r="UAN76" s="195"/>
      <c r="UAO76" s="195"/>
      <c r="UAP76" s="195"/>
      <c r="UAQ76" s="195"/>
      <c r="UAR76" s="195"/>
      <c r="UAS76" s="195"/>
      <c r="UAT76" s="195"/>
      <c r="UAU76" s="195"/>
      <c r="UAV76" s="195"/>
      <c r="UAW76" s="195"/>
      <c r="UAX76" s="195"/>
      <c r="UAY76" s="195"/>
      <c r="UAZ76" s="195"/>
      <c r="UBA76" s="195"/>
      <c r="UBB76" s="195"/>
      <c r="UBC76" s="195"/>
      <c r="UBD76" s="195"/>
      <c r="UBE76" s="195"/>
      <c r="UBF76" s="195"/>
      <c r="UBG76" s="195"/>
      <c r="UBH76" s="195"/>
      <c r="UBI76" s="195"/>
      <c r="UBJ76" s="195"/>
      <c r="UBK76" s="195"/>
      <c r="UBL76" s="195"/>
      <c r="UBM76" s="195"/>
      <c r="UBN76" s="195"/>
      <c r="UBO76" s="195"/>
      <c r="UBP76" s="195"/>
      <c r="UBQ76" s="195"/>
      <c r="UBR76" s="195"/>
      <c r="UBS76" s="195"/>
      <c r="UBT76" s="195"/>
      <c r="UBU76" s="195"/>
      <c r="UBV76" s="195"/>
      <c r="UBW76" s="195"/>
      <c r="UBX76" s="195"/>
      <c r="UBY76" s="195"/>
      <c r="UBZ76" s="195"/>
      <c r="UCA76" s="195"/>
      <c r="UCB76" s="195"/>
      <c r="UCC76" s="195"/>
      <c r="UCD76" s="195"/>
      <c r="UCE76" s="195"/>
      <c r="UCF76" s="195"/>
      <c r="UCG76" s="195"/>
      <c r="UCH76" s="195"/>
      <c r="UCI76" s="195"/>
      <c r="UCJ76" s="195"/>
      <c r="UCK76" s="195"/>
      <c r="UCL76" s="195"/>
      <c r="UCM76" s="195"/>
      <c r="UCN76" s="195"/>
      <c r="UCO76" s="195"/>
      <c r="UCP76" s="195"/>
      <c r="UCQ76" s="195"/>
      <c r="UCR76" s="195"/>
      <c r="UCS76" s="195"/>
      <c r="UCT76" s="195"/>
      <c r="UCU76" s="195"/>
      <c r="UCV76" s="195"/>
      <c r="UCW76" s="195"/>
      <c r="UCX76" s="195"/>
      <c r="UCY76" s="195"/>
      <c r="UCZ76" s="195"/>
      <c r="UDA76" s="195"/>
      <c r="UDB76" s="195"/>
      <c r="UDC76" s="195"/>
      <c r="UDD76" s="195"/>
      <c r="UDE76" s="195"/>
      <c r="UDF76" s="195"/>
      <c r="UDG76" s="195"/>
      <c r="UDH76" s="195"/>
      <c r="UDI76" s="195"/>
      <c r="UDJ76" s="195"/>
      <c r="UDK76" s="195"/>
      <c r="UDL76" s="195"/>
      <c r="UDM76" s="195"/>
      <c r="UDN76" s="195"/>
      <c r="UDO76" s="195"/>
      <c r="UDP76" s="195"/>
      <c r="UDQ76" s="195"/>
      <c r="UDR76" s="195"/>
      <c r="UDS76" s="195"/>
      <c r="UDT76" s="195"/>
      <c r="UDU76" s="195"/>
      <c r="UDV76" s="195"/>
      <c r="UDW76" s="195"/>
      <c r="UDX76" s="195"/>
      <c r="UDY76" s="195"/>
      <c r="UDZ76" s="195"/>
      <c r="UEA76" s="195"/>
      <c r="UEB76" s="195"/>
      <c r="UEC76" s="195"/>
      <c r="UED76" s="195"/>
      <c r="UEE76" s="195"/>
      <c r="UEF76" s="195"/>
      <c r="UEG76" s="195"/>
      <c r="UEH76" s="195"/>
      <c r="UEI76" s="195"/>
      <c r="UEJ76" s="195"/>
      <c r="UEK76" s="195"/>
      <c r="UEL76" s="195"/>
      <c r="UEM76" s="195"/>
      <c r="UEN76" s="195"/>
      <c r="UEO76" s="195"/>
      <c r="UEP76" s="195"/>
      <c r="UEQ76" s="195"/>
      <c r="UER76" s="195"/>
      <c r="UES76" s="195"/>
      <c r="UET76" s="195"/>
      <c r="UEU76" s="195"/>
      <c r="UEV76" s="195"/>
      <c r="UEW76" s="195"/>
      <c r="UEX76" s="195"/>
      <c r="UEY76" s="195"/>
      <c r="UEZ76" s="195"/>
      <c r="UFA76" s="195"/>
      <c r="UFB76" s="195"/>
      <c r="UFC76" s="195"/>
      <c r="UFD76" s="195"/>
      <c r="UFE76" s="195"/>
      <c r="UFF76" s="195"/>
      <c r="UFG76" s="195"/>
      <c r="UFH76" s="195"/>
      <c r="UFI76" s="195"/>
      <c r="UFJ76" s="195"/>
      <c r="UFK76" s="195"/>
      <c r="UFL76" s="195"/>
      <c r="UFM76" s="195"/>
      <c r="UFN76" s="195"/>
      <c r="UFO76" s="195"/>
      <c r="UFP76" s="195"/>
      <c r="UFQ76" s="195"/>
      <c r="UFR76" s="195"/>
      <c r="UFS76" s="195"/>
      <c r="UFT76" s="195"/>
      <c r="UFU76" s="195"/>
      <c r="UFV76" s="195"/>
      <c r="UFW76" s="195"/>
      <c r="UFX76" s="195"/>
      <c r="UFY76" s="195"/>
      <c r="UFZ76" s="195"/>
      <c r="UGA76" s="195"/>
      <c r="UGB76" s="195"/>
      <c r="UGC76" s="195"/>
      <c r="UGD76" s="195"/>
      <c r="UGE76" s="195"/>
      <c r="UGF76" s="195"/>
      <c r="UGG76" s="195"/>
      <c r="UGH76" s="195"/>
      <c r="UGI76" s="195"/>
      <c r="UGJ76" s="195"/>
      <c r="UGK76" s="195"/>
      <c r="UGL76" s="195"/>
      <c r="UGM76" s="195"/>
      <c r="UGN76" s="195"/>
      <c r="UGO76" s="195"/>
      <c r="UGP76" s="195"/>
      <c r="UGQ76" s="195"/>
      <c r="UGR76" s="195"/>
      <c r="UGS76" s="195"/>
      <c r="UGT76" s="195"/>
      <c r="UGU76" s="195"/>
      <c r="UGV76" s="195"/>
      <c r="UGW76" s="195"/>
      <c r="UGX76" s="195"/>
      <c r="UGY76" s="195"/>
      <c r="UGZ76" s="195"/>
      <c r="UHA76" s="195"/>
      <c r="UHB76" s="195"/>
      <c r="UHC76" s="195"/>
      <c r="UHD76" s="195"/>
      <c r="UHE76" s="195"/>
      <c r="UHF76" s="195"/>
      <c r="UHG76" s="195"/>
      <c r="UHH76" s="195"/>
      <c r="UHI76" s="195"/>
      <c r="UHJ76" s="195"/>
      <c r="UHK76" s="195"/>
      <c r="UHL76" s="195"/>
      <c r="UHM76" s="195"/>
      <c r="UHN76" s="195"/>
      <c r="UHO76" s="195"/>
      <c r="UHP76" s="195"/>
      <c r="UHQ76" s="195"/>
      <c r="UHR76" s="195"/>
      <c r="UHS76" s="195"/>
      <c r="UHT76" s="195"/>
      <c r="UHU76" s="195"/>
      <c r="UHV76" s="195"/>
      <c r="UHW76" s="195"/>
      <c r="UHX76" s="195"/>
      <c r="UHY76" s="195"/>
      <c r="UHZ76" s="195"/>
      <c r="UIA76" s="195"/>
      <c r="UIB76" s="195"/>
      <c r="UIC76" s="195"/>
      <c r="UID76" s="195"/>
      <c r="UIE76" s="195"/>
      <c r="UIF76" s="195"/>
      <c r="UIG76" s="195"/>
      <c r="UIH76" s="195"/>
      <c r="UII76" s="195"/>
      <c r="UIJ76" s="195"/>
      <c r="UIK76" s="195"/>
      <c r="UIL76" s="195"/>
      <c r="UIM76" s="195"/>
      <c r="UIN76" s="195"/>
      <c r="UIO76" s="195"/>
      <c r="UIP76" s="195"/>
      <c r="UIQ76" s="195"/>
      <c r="UIR76" s="195"/>
      <c r="UIS76" s="195"/>
      <c r="UIT76" s="195"/>
      <c r="UIU76" s="195"/>
      <c r="UIV76" s="195"/>
      <c r="UIW76" s="195"/>
      <c r="UIX76" s="195"/>
      <c r="UIY76" s="195"/>
      <c r="UIZ76" s="195"/>
      <c r="UJA76" s="195"/>
      <c r="UJB76" s="195"/>
      <c r="UJC76" s="195"/>
      <c r="UJD76" s="195"/>
      <c r="UJE76" s="195"/>
      <c r="UJF76" s="195"/>
      <c r="UJG76" s="195"/>
      <c r="UJH76" s="195"/>
      <c r="UJI76" s="195"/>
      <c r="UJJ76" s="195"/>
      <c r="UJK76" s="195"/>
      <c r="UJL76" s="195"/>
      <c r="UJM76" s="195"/>
      <c r="UJN76" s="195"/>
      <c r="UJO76" s="195"/>
      <c r="UJP76" s="195"/>
      <c r="UJQ76" s="195"/>
      <c r="UJR76" s="195"/>
      <c r="UJS76" s="195"/>
      <c r="UJT76" s="195"/>
      <c r="UJU76" s="195"/>
      <c r="UJV76" s="195"/>
      <c r="UJW76" s="195"/>
      <c r="UJX76" s="195"/>
      <c r="UJY76" s="195"/>
      <c r="UJZ76" s="195"/>
      <c r="UKA76" s="195"/>
      <c r="UKB76" s="195"/>
      <c r="UKC76" s="195"/>
      <c r="UKD76" s="195"/>
      <c r="UKE76" s="195"/>
      <c r="UKF76" s="195"/>
      <c r="UKG76" s="195"/>
      <c r="UKH76" s="195"/>
      <c r="UKI76" s="195"/>
      <c r="UKJ76" s="195"/>
      <c r="UKK76" s="195"/>
      <c r="UKL76" s="195"/>
      <c r="UKM76" s="195"/>
      <c r="UKN76" s="195"/>
      <c r="UKO76" s="195"/>
      <c r="UKP76" s="195"/>
      <c r="UKQ76" s="195"/>
      <c r="UKR76" s="195"/>
      <c r="UKS76" s="195"/>
      <c r="UKT76" s="195"/>
      <c r="UKU76" s="195"/>
      <c r="UKV76" s="195"/>
      <c r="UKW76" s="195"/>
      <c r="UKX76" s="195"/>
      <c r="UKY76" s="195"/>
      <c r="UKZ76" s="195"/>
      <c r="ULA76" s="195"/>
      <c r="ULB76" s="195"/>
      <c r="ULC76" s="195"/>
      <c r="ULD76" s="195"/>
      <c r="ULE76" s="195"/>
      <c r="ULF76" s="195"/>
      <c r="ULG76" s="195"/>
      <c r="ULH76" s="195"/>
      <c r="ULI76" s="195"/>
      <c r="ULJ76" s="195"/>
      <c r="ULK76" s="195"/>
      <c r="ULL76" s="195"/>
      <c r="ULM76" s="195"/>
      <c r="ULN76" s="195"/>
      <c r="ULO76" s="195"/>
      <c r="ULP76" s="195"/>
      <c r="ULQ76" s="195"/>
      <c r="ULR76" s="195"/>
      <c r="ULS76" s="195"/>
      <c r="ULT76" s="195"/>
      <c r="ULU76" s="195"/>
      <c r="ULV76" s="195"/>
      <c r="ULW76" s="195"/>
      <c r="ULX76" s="195"/>
      <c r="ULY76" s="195"/>
      <c r="ULZ76" s="195"/>
      <c r="UMA76" s="195"/>
      <c r="UMB76" s="195"/>
      <c r="UMC76" s="195"/>
      <c r="UMD76" s="195"/>
      <c r="UME76" s="195"/>
      <c r="UMF76" s="195"/>
      <c r="UMG76" s="195"/>
      <c r="UMH76" s="195"/>
      <c r="UMI76" s="195"/>
      <c r="UMJ76" s="195"/>
      <c r="UMK76" s="195"/>
      <c r="UML76" s="195"/>
      <c r="UMM76" s="195"/>
      <c r="UMN76" s="195"/>
      <c r="UMO76" s="195"/>
      <c r="UMP76" s="195"/>
      <c r="UMQ76" s="195"/>
      <c r="UMR76" s="195"/>
      <c r="UMS76" s="195"/>
      <c r="UMT76" s="195"/>
      <c r="UMU76" s="195"/>
      <c r="UMV76" s="195"/>
      <c r="UMW76" s="195"/>
      <c r="UMX76" s="195"/>
      <c r="UMY76" s="195"/>
      <c r="UMZ76" s="195"/>
      <c r="UNA76" s="195"/>
      <c r="UNB76" s="195"/>
      <c r="UNC76" s="195"/>
      <c r="UND76" s="195"/>
      <c r="UNE76" s="195"/>
      <c r="UNF76" s="195"/>
      <c r="UNG76" s="195"/>
      <c r="UNH76" s="195"/>
      <c r="UNI76" s="195"/>
      <c r="UNJ76" s="195"/>
      <c r="UNK76" s="195"/>
      <c r="UNL76" s="195"/>
      <c r="UNM76" s="195"/>
      <c r="UNN76" s="195"/>
      <c r="UNO76" s="195"/>
      <c r="UNP76" s="195"/>
      <c r="UNQ76" s="195"/>
      <c r="UNR76" s="195"/>
      <c r="UNS76" s="195"/>
      <c r="UNT76" s="195"/>
      <c r="UNU76" s="195"/>
      <c r="UNV76" s="195"/>
      <c r="UNW76" s="195"/>
      <c r="UNX76" s="195"/>
      <c r="UNY76" s="195"/>
      <c r="UNZ76" s="195"/>
      <c r="UOA76" s="195"/>
      <c r="UOB76" s="195"/>
      <c r="UOC76" s="195"/>
      <c r="UOD76" s="195"/>
      <c r="UOE76" s="195"/>
      <c r="UOF76" s="195"/>
      <c r="UOG76" s="195"/>
      <c r="UOH76" s="195"/>
      <c r="UOI76" s="195"/>
      <c r="UOJ76" s="195"/>
      <c r="UOK76" s="195"/>
      <c r="UOL76" s="195"/>
      <c r="UOM76" s="195"/>
      <c r="UON76" s="195"/>
      <c r="UOO76" s="195"/>
      <c r="UOP76" s="195"/>
      <c r="UOQ76" s="195"/>
      <c r="UOR76" s="195"/>
      <c r="UOS76" s="195"/>
      <c r="UOT76" s="195"/>
      <c r="UOU76" s="195"/>
      <c r="UOV76" s="195"/>
      <c r="UOW76" s="195"/>
      <c r="UOX76" s="195"/>
      <c r="UOY76" s="195"/>
      <c r="UOZ76" s="195"/>
      <c r="UPA76" s="195"/>
      <c r="UPB76" s="195"/>
      <c r="UPC76" s="195"/>
      <c r="UPD76" s="195"/>
      <c r="UPE76" s="195"/>
      <c r="UPF76" s="195"/>
      <c r="UPG76" s="195"/>
      <c r="UPH76" s="195"/>
      <c r="UPI76" s="195"/>
      <c r="UPJ76" s="195"/>
      <c r="UPK76" s="195"/>
      <c r="UPL76" s="195"/>
      <c r="UPM76" s="195"/>
      <c r="UPN76" s="195"/>
      <c r="UPO76" s="195"/>
      <c r="UPP76" s="195"/>
      <c r="UPQ76" s="195"/>
      <c r="UPR76" s="195"/>
      <c r="UPS76" s="195"/>
      <c r="UPT76" s="195"/>
      <c r="UPU76" s="195"/>
      <c r="UPV76" s="195"/>
      <c r="UPW76" s="195"/>
      <c r="UPX76" s="195"/>
      <c r="UPY76" s="195"/>
      <c r="UPZ76" s="195"/>
      <c r="UQA76" s="195"/>
      <c r="UQB76" s="195"/>
      <c r="UQC76" s="195"/>
      <c r="UQD76" s="195"/>
      <c r="UQE76" s="195"/>
      <c r="UQF76" s="195"/>
      <c r="UQG76" s="195"/>
      <c r="UQH76" s="195"/>
      <c r="UQI76" s="195"/>
      <c r="UQJ76" s="195"/>
      <c r="UQK76" s="195"/>
      <c r="UQL76" s="195"/>
      <c r="UQM76" s="195"/>
      <c r="UQN76" s="195"/>
      <c r="UQO76" s="195"/>
      <c r="UQP76" s="195"/>
      <c r="UQQ76" s="195"/>
      <c r="UQR76" s="195"/>
      <c r="UQS76" s="195"/>
      <c r="UQT76" s="195"/>
      <c r="UQU76" s="195"/>
      <c r="UQV76" s="195"/>
      <c r="UQW76" s="195"/>
      <c r="UQX76" s="195"/>
      <c r="UQY76" s="195"/>
      <c r="UQZ76" s="195"/>
      <c r="URA76" s="195"/>
      <c r="URB76" s="195"/>
      <c r="URC76" s="195"/>
      <c r="URD76" s="195"/>
      <c r="URE76" s="195"/>
      <c r="URF76" s="195"/>
      <c r="URG76" s="195"/>
      <c r="URH76" s="195"/>
      <c r="URI76" s="195"/>
      <c r="URJ76" s="195"/>
      <c r="URK76" s="195"/>
      <c r="URL76" s="195"/>
      <c r="URM76" s="195"/>
      <c r="URN76" s="195"/>
      <c r="URO76" s="195"/>
      <c r="URP76" s="195"/>
      <c r="URQ76" s="195"/>
      <c r="URR76" s="195"/>
      <c r="URS76" s="195"/>
      <c r="URT76" s="195"/>
      <c r="URU76" s="195"/>
      <c r="URV76" s="195"/>
      <c r="URW76" s="195"/>
      <c r="URX76" s="195"/>
      <c r="URY76" s="195"/>
      <c r="URZ76" s="195"/>
      <c r="USA76" s="195"/>
      <c r="USB76" s="195"/>
      <c r="USC76" s="195"/>
      <c r="USD76" s="195"/>
      <c r="USE76" s="195"/>
      <c r="USF76" s="195"/>
      <c r="USG76" s="195"/>
      <c r="USH76" s="195"/>
      <c r="USI76" s="195"/>
      <c r="USJ76" s="195"/>
      <c r="USK76" s="195"/>
      <c r="USL76" s="195"/>
      <c r="USM76" s="195"/>
      <c r="USN76" s="195"/>
      <c r="USO76" s="195"/>
      <c r="USP76" s="195"/>
      <c r="USQ76" s="195"/>
      <c r="USR76" s="195"/>
      <c r="USS76" s="195"/>
      <c r="UST76" s="195"/>
      <c r="USU76" s="195"/>
      <c r="USV76" s="195"/>
      <c r="USW76" s="195"/>
      <c r="USX76" s="195"/>
      <c r="USY76" s="195"/>
      <c r="USZ76" s="195"/>
      <c r="UTA76" s="195"/>
      <c r="UTB76" s="195"/>
      <c r="UTC76" s="195"/>
      <c r="UTD76" s="195"/>
      <c r="UTE76" s="195"/>
      <c r="UTF76" s="195"/>
      <c r="UTG76" s="195"/>
      <c r="UTH76" s="195"/>
      <c r="UTI76" s="195"/>
      <c r="UTJ76" s="195"/>
      <c r="UTK76" s="195"/>
      <c r="UTL76" s="195"/>
      <c r="UTM76" s="195"/>
      <c r="UTN76" s="195"/>
      <c r="UTO76" s="195"/>
      <c r="UTP76" s="195"/>
      <c r="UTQ76" s="195"/>
      <c r="UTR76" s="195"/>
      <c r="UTS76" s="195"/>
      <c r="UTT76" s="195"/>
      <c r="UTU76" s="195"/>
      <c r="UTV76" s="195"/>
      <c r="UTW76" s="195"/>
      <c r="UTX76" s="195"/>
      <c r="UTY76" s="195"/>
      <c r="UTZ76" s="195"/>
      <c r="UUA76" s="195"/>
      <c r="UUB76" s="195"/>
      <c r="UUC76" s="195"/>
      <c r="UUD76" s="195"/>
      <c r="UUE76" s="195"/>
      <c r="UUF76" s="195"/>
      <c r="UUG76" s="195"/>
      <c r="UUH76" s="195"/>
      <c r="UUI76" s="195"/>
      <c r="UUJ76" s="195"/>
      <c r="UUK76" s="195"/>
      <c r="UUL76" s="195"/>
      <c r="UUM76" s="195"/>
      <c r="UUN76" s="195"/>
      <c r="UUO76" s="195"/>
      <c r="UUP76" s="195"/>
      <c r="UUQ76" s="195"/>
      <c r="UUR76" s="195"/>
      <c r="UUS76" s="195"/>
      <c r="UUT76" s="195"/>
      <c r="UUU76" s="195"/>
      <c r="UUV76" s="195"/>
      <c r="UUW76" s="195"/>
      <c r="UUX76" s="195"/>
      <c r="UUY76" s="195"/>
      <c r="UUZ76" s="195"/>
      <c r="UVA76" s="195"/>
      <c r="UVB76" s="195"/>
      <c r="UVC76" s="195"/>
      <c r="UVD76" s="195"/>
      <c r="UVE76" s="195"/>
      <c r="UVF76" s="195"/>
      <c r="UVG76" s="195"/>
      <c r="UVH76" s="195"/>
      <c r="UVI76" s="195"/>
      <c r="UVJ76" s="195"/>
      <c r="UVK76" s="195"/>
      <c r="UVL76" s="195"/>
      <c r="UVM76" s="195"/>
      <c r="UVN76" s="195"/>
      <c r="UVO76" s="195"/>
      <c r="UVP76" s="195"/>
      <c r="UVQ76" s="195"/>
      <c r="UVR76" s="195"/>
      <c r="UVS76" s="195"/>
      <c r="UVT76" s="195"/>
      <c r="UVU76" s="195"/>
      <c r="UVV76" s="195"/>
      <c r="UVW76" s="195"/>
      <c r="UVX76" s="195"/>
      <c r="UVY76" s="195"/>
      <c r="UVZ76" s="195"/>
      <c r="UWA76" s="195"/>
      <c r="UWB76" s="195"/>
      <c r="UWC76" s="195"/>
      <c r="UWD76" s="195"/>
      <c r="UWE76" s="195"/>
      <c r="UWF76" s="195"/>
      <c r="UWG76" s="195"/>
      <c r="UWH76" s="195"/>
      <c r="UWI76" s="195"/>
      <c r="UWJ76" s="195"/>
      <c r="UWK76" s="195"/>
      <c r="UWL76" s="195"/>
      <c r="UWM76" s="195"/>
      <c r="UWN76" s="195"/>
      <c r="UWO76" s="195"/>
      <c r="UWP76" s="195"/>
      <c r="UWQ76" s="195"/>
      <c r="UWR76" s="195"/>
      <c r="UWS76" s="195"/>
      <c r="UWT76" s="195"/>
      <c r="UWU76" s="195"/>
      <c r="UWV76" s="195"/>
      <c r="UWW76" s="195"/>
      <c r="UWX76" s="195"/>
      <c r="UWY76" s="195"/>
      <c r="UWZ76" s="195"/>
      <c r="UXA76" s="195"/>
      <c r="UXB76" s="195"/>
      <c r="UXC76" s="195"/>
      <c r="UXD76" s="195"/>
      <c r="UXE76" s="195"/>
      <c r="UXF76" s="195"/>
      <c r="UXG76" s="195"/>
      <c r="UXH76" s="195"/>
      <c r="UXI76" s="195"/>
      <c r="UXJ76" s="195"/>
      <c r="UXK76" s="195"/>
      <c r="UXL76" s="195"/>
      <c r="UXM76" s="195"/>
      <c r="UXN76" s="195"/>
      <c r="UXO76" s="195"/>
      <c r="UXP76" s="195"/>
      <c r="UXQ76" s="195"/>
      <c r="UXR76" s="195"/>
      <c r="UXS76" s="195"/>
      <c r="UXT76" s="195"/>
      <c r="UXU76" s="195"/>
      <c r="UXV76" s="195"/>
      <c r="UXW76" s="195"/>
      <c r="UXX76" s="195"/>
      <c r="UXY76" s="195"/>
      <c r="UXZ76" s="195"/>
      <c r="UYA76" s="195"/>
      <c r="UYB76" s="195"/>
      <c r="UYC76" s="195"/>
      <c r="UYD76" s="195"/>
      <c r="UYE76" s="195"/>
      <c r="UYF76" s="195"/>
      <c r="UYG76" s="195"/>
      <c r="UYH76" s="195"/>
      <c r="UYI76" s="195"/>
      <c r="UYJ76" s="195"/>
      <c r="UYK76" s="195"/>
      <c r="UYL76" s="195"/>
      <c r="UYM76" s="195"/>
      <c r="UYN76" s="195"/>
      <c r="UYO76" s="195"/>
      <c r="UYP76" s="195"/>
      <c r="UYQ76" s="195"/>
      <c r="UYR76" s="195"/>
      <c r="UYS76" s="195"/>
      <c r="UYT76" s="195"/>
      <c r="UYU76" s="195"/>
      <c r="UYV76" s="195"/>
      <c r="UYW76" s="195"/>
      <c r="UYX76" s="195"/>
      <c r="UYY76" s="195"/>
      <c r="UYZ76" s="195"/>
      <c r="UZA76" s="195"/>
      <c r="UZB76" s="195"/>
      <c r="UZC76" s="195"/>
      <c r="UZD76" s="195"/>
      <c r="UZE76" s="195"/>
      <c r="UZF76" s="195"/>
      <c r="UZG76" s="195"/>
      <c r="UZH76" s="195"/>
      <c r="UZI76" s="195"/>
      <c r="UZJ76" s="195"/>
      <c r="UZK76" s="195"/>
      <c r="UZL76" s="195"/>
      <c r="UZM76" s="195"/>
      <c r="UZN76" s="195"/>
      <c r="UZO76" s="195"/>
      <c r="UZP76" s="195"/>
      <c r="UZQ76" s="195"/>
      <c r="UZR76" s="195"/>
      <c r="UZS76" s="195"/>
      <c r="UZT76" s="195"/>
      <c r="UZU76" s="195"/>
      <c r="UZV76" s="195"/>
      <c r="UZW76" s="195"/>
      <c r="UZX76" s="195"/>
      <c r="UZY76" s="195"/>
      <c r="UZZ76" s="195"/>
      <c r="VAA76" s="195"/>
      <c r="VAB76" s="195"/>
      <c r="VAC76" s="195"/>
      <c r="VAD76" s="195"/>
      <c r="VAE76" s="195"/>
      <c r="VAF76" s="195"/>
      <c r="VAG76" s="195"/>
      <c r="VAH76" s="195"/>
      <c r="VAI76" s="195"/>
      <c r="VAJ76" s="195"/>
      <c r="VAK76" s="195"/>
      <c r="VAL76" s="195"/>
      <c r="VAM76" s="195"/>
      <c r="VAN76" s="195"/>
      <c r="VAO76" s="195"/>
      <c r="VAP76" s="195"/>
      <c r="VAQ76" s="195"/>
      <c r="VAR76" s="195"/>
      <c r="VAS76" s="195"/>
      <c r="VAT76" s="195"/>
      <c r="VAU76" s="195"/>
      <c r="VAV76" s="195"/>
      <c r="VAW76" s="195"/>
      <c r="VAX76" s="195"/>
      <c r="VAY76" s="195"/>
      <c r="VAZ76" s="195"/>
      <c r="VBA76" s="195"/>
      <c r="VBB76" s="195"/>
      <c r="VBC76" s="195"/>
      <c r="VBD76" s="195"/>
      <c r="VBE76" s="195"/>
      <c r="VBF76" s="195"/>
      <c r="VBG76" s="195"/>
      <c r="VBH76" s="195"/>
      <c r="VBI76" s="195"/>
      <c r="VBJ76" s="195"/>
      <c r="VBK76" s="195"/>
      <c r="VBL76" s="195"/>
      <c r="VBM76" s="195"/>
      <c r="VBN76" s="195"/>
      <c r="VBO76" s="195"/>
      <c r="VBP76" s="195"/>
      <c r="VBQ76" s="195"/>
      <c r="VBR76" s="195"/>
      <c r="VBS76" s="195"/>
      <c r="VBT76" s="195"/>
      <c r="VBU76" s="195"/>
      <c r="VBV76" s="195"/>
      <c r="VBW76" s="195"/>
      <c r="VBX76" s="195"/>
      <c r="VBY76" s="195"/>
      <c r="VBZ76" s="195"/>
      <c r="VCA76" s="195"/>
      <c r="VCB76" s="195"/>
      <c r="VCC76" s="195"/>
      <c r="VCD76" s="195"/>
      <c r="VCE76" s="195"/>
      <c r="VCF76" s="195"/>
      <c r="VCG76" s="195"/>
      <c r="VCH76" s="195"/>
      <c r="VCI76" s="195"/>
      <c r="VCJ76" s="195"/>
      <c r="VCK76" s="195"/>
      <c r="VCL76" s="195"/>
      <c r="VCM76" s="195"/>
      <c r="VCN76" s="195"/>
      <c r="VCO76" s="195"/>
      <c r="VCP76" s="195"/>
      <c r="VCQ76" s="195"/>
      <c r="VCR76" s="195"/>
      <c r="VCS76" s="195"/>
      <c r="VCT76" s="195"/>
      <c r="VCU76" s="195"/>
      <c r="VCV76" s="195"/>
      <c r="VCW76" s="195"/>
      <c r="VCX76" s="195"/>
      <c r="VCY76" s="195"/>
      <c r="VCZ76" s="195"/>
      <c r="VDA76" s="195"/>
      <c r="VDB76" s="195"/>
      <c r="VDC76" s="195"/>
      <c r="VDD76" s="195"/>
      <c r="VDE76" s="195"/>
      <c r="VDF76" s="195"/>
      <c r="VDG76" s="195"/>
      <c r="VDH76" s="195"/>
      <c r="VDI76" s="195"/>
      <c r="VDJ76" s="195"/>
      <c r="VDK76" s="195"/>
      <c r="VDL76" s="195"/>
      <c r="VDM76" s="195"/>
      <c r="VDN76" s="195"/>
      <c r="VDO76" s="195"/>
      <c r="VDP76" s="195"/>
      <c r="VDQ76" s="195"/>
      <c r="VDR76" s="195"/>
      <c r="VDS76" s="195"/>
      <c r="VDT76" s="195"/>
      <c r="VDU76" s="195"/>
      <c r="VDV76" s="195"/>
      <c r="VDW76" s="195"/>
      <c r="VDX76" s="195"/>
      <c r="VDY76" s="195"/>
      <c r="VDZ76" s="195"/>
      <c r="VEA76" s="195"/>
      <c r="VEB76" s="195"/>
      <c r="VEC76" s="195"/>
      <c r="VED76" s="195"/>
      <c r="VEE76" s="195"/>
      <c r="VEF76" s="195"/>
      <c r="VEG76" s="195"/>
      <c r="VEH76" s="195"/>
      <c r="VEI76" s="195"/>
      <c r="VEJ76" s="195"/>
      <c r="VEK76" s="195"/>
      <c r="VEL76" s="195"/>
      <c r="VEM76" s="195"/>
      <c r="VEN76" s="195"/>
      <c r="VEO76" s="195"/>
      <c r="VEP76" s="195"/>
      <c r="VEQ76" s="195"/>
      <c r="VER76" s="195"/>
      <c r="VES76" s="195"/>
      <c r="VET76" s="195"/>
      <c r="VEU76" s="195"/>
      <c r="VEV76" s="195"/>
      <c r="VEW76" s="195"/>
      <c r="VEX76" s="195"/>
      <c r="VEY76" s="195"/>
      <c r="VEZ76" s="195"/>
      <c r="VFA76" s="195"/>
      <c r="VFB76" s="195"/>
      <c r="VFC76" s="195"/>
      <c r="VFD76" s="195"/>
      <c r="VFE76" s="195"/>
      <c r="VFF76" s="195"/>
      <c r="VFG76" s="195"/>
      <c r="VFH76" s="195"/>
      <c r="VFI76" s="195"/>
      <c r="VFJ76" s="195"/>
      <c r="VFK76" s="195"/>
      <c r="VFL76" s="195"/>
      <c r="VFM76" s="195"/>
      <c r="VFN76" s="195"/>
      <c r="VFO76" s="195"/>
      <c r="VFP76" s="195"/>
      <c r="VFQ76" s="195"/>
      <c r="VFR76" s="195"/>
      <c r="VFS76" s="195"/>
      <c r="VFT76" s="195"/>
      <c r="VFU76" s="195"/>
      <c r="VFV76" s="195"/>
      <c r="VFW76" s="195"/>
      <c r="VFX76" s="195"/>
      <c r="VFY76" s="195"/>
      <c r="VFZ76" s="195"/>
      <c r="VGA76" s="195"/>
      <c r="VGB76" s="195"/>
      <c r="VGC76" s="195"/>
      <c r="VGD76" s="195"/>
      <c r="VGE76" s="195"/>
      <c r="VGF76" s="195"/>
      <c r="VGG76" s="195"/>
      <c r="VGH76" s="195"/>
      <c r="VGI76" s="195"/>
      <c r="VGJ76" s="195"/>
      <c r="VGK76" s="195"/>
      <c r="VGL76" s="195"/>
      <c r="VGM76" s="195"/>
      <c r="VGN76" s="195"/>
      <c r="VGO76" s="195"/>
      <c r="VGP76" s="195"/>
      <c r="VGQ76" s="195"/>
      <c r="VGR76" s="195"/>
      <c r="VGS76" s="195"/>
      <c r="VGT76" s="195"/>
      <c r="VGU76" s="195"/>
      <c r="VGV76" s="195"/>
      <c r="VGW76" s="195"/>
      <c r="VGX76" s="195"/>
      <c r="VGY76" s="195"/>
      <c r="VGZ76" s="195"/>
      <c r="VHA76" s="195"/>
      <c r="VHB76" s="195"/>
      <c r="VHC76" s="195"/>
      <c r="VHD76" s="195"/>
      <c r="VHE76" s="195"/>
      <c r="VHF76" s="195"/>
      <c r="VHG76" s="195"/>
      <c r="VHH76" s="195"/>
      <c r="VHI76" s="195"/>
      <c r="VHJ76" s="195"/>
      <c r="VHK76" s="195"/>
      <c r="VHL76" s="195"/>
      <c r="VHM76" s="195"/>
      <c r="VHN76" s="195"/>
      <c r="VHO76" s="195"/>
      <c r="VHP76" s="195"/>
      <c r="VHQ76" s="195"/>
      <c r="VHR76" s="195"/>
      <c r="VHS76" s="195"/>
      <c r="VHT76" s="195"/>
      <c r="VHU76" s="195"/>
      <c r="VHV76" s="195"/>
      <c r="VHW76" s="195"/>
      <c r="VHX76" s="195"/>
      <c r="VHY76" s="195"/>
      <c r="VHZ76" s="195"/>
      <c r="VIA76" s="195"/>
      <c r="VIB76" s="195"/>
      <c r="VIC76" s="195"/>
      <c r="VID76" s="195"/>
      <c r="VIE76" s="195"/>
      <c r="VIF76" s="195"/>
      <c r="VIG76" s="195"/>
      <c r="VIH76" s="195"/>
      <c r="VII76" s="195"/>
      <c r="VIJ76" s="195"/>
      <c r="VIK76" s="195"/>
      <c r="VIL76" s="195"/>
      <c r="VIM76" s="195"/>
      <c r="VIN76" s="195"/>
      <c r="VIO76" s="195"/>
      <c r="VIP76" s="195"/>
      <c r="VIQ76" s="195"/>
      <c r="VIR76" s="195"/>
      <c r="VIS76" s="195"/>
      <c r="VIT76" s="195"/>
      <c r="VIU76" s="195"/>
      <c r="VIV76" s="195"/>
      <c r="VIW76" s="195"/>
      <c r="VIX76" s="195"/>
      <c r="VIY76" s="195"/>
      <c r="VIZ76" s="195"/>
      <c r="VJA76" s="195"/>
      <c r="VJB76" s="195"/>
      <c r="VJC76" s="195"/>
      <c r="VJD76" s="195"/>
      <c r="VJE76" s="195"/>
      <c r="VJF76" s="195"/>
      <c r="VJG76" s="195"/>
      <c r="VJH76" s="195"/>
      <c r="VJI76" s="195"/>
      <c r="VJJ76" s="195"/>
      <c r="VJK76" s="195"/>
      <c r="VJL76" s="195"/>
      <c r="VJM76" s="195"/>
      <c r="VJN76" s="195"/>
      <c r="VJO76" s="195"/>
      <c r="VJP76" s="195"/>
      <c r="VJQ76" s="195"/>
      <c r="VJR76" s="195"/>
      <c r="VJS76" s="195"/>
      <c r="VJT76" s="195"/>
      <c r="VJU76" s="195"/>
      <c r="VJV76" s="195"/>
      <c r="VJW76" s="195"/>
      <c r="VJX76" s="195"/>
      <c r="VJY76" s="195"/>
      <c r="VJZ76" s="195"/>
      <c r="VKA76" s="195"/>
      <c r="VKB76" s="195"/>
      <c r="VKC76" s="195"/>
      <c r="VKD76" s="195"/>
      <c r="VKE76" s="195"/>
      <c r="VKF76" s="195"/>
      <c r="VKG76" s="195"/>
      <c r="VKH76" s="195"/>
      <c r="VKI76" s="195"/>
      <c r="VKJ76" s="195"/>
      <c r="VKK76" s="195"/>
      <c r="VKL76" s="195"/>
      <c r="VKM76" s="195"/>
      <c r="VKN76" s="195"/>
      <c r="VKO76" s="195"/>
      <c r="VKP76" s="195"/>
      <c r="VKQ76" s="195"/>
      <c r="VKR76" s="195"/>
      <c r="VKS76" s="195"/>
      <c r="VKT76" s="195"/>
      <c r="VKU76" s="195"/>
      <c r="VKV76" s="195"/>
      <c r="VKW76" s="195"/>
      <c r="VKX76" s="195"/>
      <c r="VKY76" s="195"/>
      <c r="VKZ76" s="195"/>
      <c r="VLA76" s="195"/>
      <c r="VLB76" s="195"/>
      <c r="VLC76" s="195"/>
      <c r="VLD76" s="195"/>
      <c r="VLE76" s="195"/>
      <c r="VLF76" s="195"/>
      <c r="VLG76" s="195"/>
      <c r="VLH76" s="195"/>
      <c r="VLI76" s="195"/>
      <c r="VLJ76" s="195"/>
      <c r="VLK76" s="195"/>
      <c r="VLL76" s="195"/>
      <c r="VLM76" s="195"/>
      <c r="VLN76" s="195"/>
      <c r="VLO76" s="195"/>
      <c r="VLP76" s="195"/>
      <c r="VLQ76" s="195"/>
      <c r="VLR76" s="195"/>
      <c r="VLS76" s="195"/>
      <c r="VLT76" s="195"/>
      <c r="VLU76" s="195"/>
      <c r="VLV76" s="195"/>
      <c r="VLW76" s="195"/>
      <c r="VLX76" s="195"/>
      <c r="VLY76" s="195"/>
      <c r="VLZ76" s="195"/>
      <c r="VMA76" s="195"/>
      <c r="VMB76" s="195"/>
      <c r="VMC76" s="195"/>
      <c r="VMD76" s="195"/>
      <c r="VME76" s="195"/>
      <c r="VMF76" s="195"/>
      <c r="VMG76" s="195"/>
      <c r="VMH76" s="195"/>
      <c r="VMI76" s="195"/>
      <c r="VMJ76" s="195"/>
      <c r="VMK76" s="195"/>
      <c r="VML76" s="195"/>
      <c r="VMM76" s="195"/>
      <c r="VMN76" s="195"/>
      <c r="VMO76" s="195"/>
      <c r="VMP76" s="195"/>
      <c r="VMQ76" s="195"/>
      <c r="VMR76" s="195"/>
      <c r="VMS76" s="195"/>
      <c r="VMT76" s="195"/>
      <c r="VMU76" s="195"/>
      <c r="VMV76" s="195"/>
      <c r="VMW76" s="195"/>
      <c r="VMX76" s="195"/>
      <c r="VMY76" s="195"/>
      <c r="VMZ76" s="195"/>
      <c r="VNA76" s="195"/>
      <c r="VNB76" s="195"/>
      <c r="VNC76" s="195"/>
      <c r="VND76" s="195"/>
      <c r="VNE76" s="195"/>
      <c r="VNF76" s="195"/>
      <c r="VNG76" s="195"/>
      <c r="VNH76" s="195"/>
      <c r="VNI76" s="195"/>
      <c r="VNJ76" s="195"/>
      <c r="VNK76" s="195"/>
      <c r="VNL76" s="195"/>
      <c r="VNM76" s="195"/>
      <c r="VNN76" s="195"/>
      <c r="VNO76" s="195"/>
      <c r="VNP76" s="195"/>
      <c r="VNQ76" s="195"/>
      <c r="VNR76" s="195"/>
      <c r="VNS76" s="195"/>
      <c r="VNT76" s="195"/>
      <c r="VNU76" s="195"/>
      <c r="VNV76" s="195"/>
      <c r="VNW76" s="195"/>
      <c r="VNX76" s="195"/>
      <c r="VNY76" s="195"/>
      <c r="VNZ76" s="195"/>
      <c r="VOA76" s="195"/>
      <c r="VOB76" s="195"/>
      <c r="VOC76" s="195"/>
      <c r="VOD76" s="195"/>
      <c r="VOE76" s="195"/>
      <c r="VOF76" s="195"/>
      <c r="VOG76" s="195"/>
      <c r="VOH76" s="195"/>
      <c r="VOI76" s="195"/>
      <c r="VOJ76" s="195"/>
      <c r="VOK76" s="195"/>
      <c r="VOL76" s="195"/>
      <c r="VOM76" s="195"/>
      <c r="VON76" s="195"/>
      <c r="VOO76" s="195"/>
      <c r="VOP76" s="195"/>
      <c r="VOQ76" s="195"/>
      <c r="VOR76" s="195"/>
      <c r="VOS76" s="195"/>
      <c r="VOT76" s="195"/>
      <c r="VOU76" s="195"/>
      <c r="VOV76" s="195"/>
      <c r="VOW76" s="195"/>
      <c r="VOX76" s="195"/>
      <c r="VOY76" s="195"/>
      <c r="VOZ76" s="195"/>
      <c r="VPA76" s="195"/>
      <c r="VPB76" s="195"/>
      <c r="VPC76" s="195"/>
      <c r="VPD76" s="195"/>
      <c r="VPE76" s="195"/>
      <c r="VPF76" s="195"/>
      <c r="VPG76" s="195"/>
      <c r="VPH76" s="195"/>
      <c r="VPI76" s="195"/>
      <c r="VPJ76" s="195"/>
      <c r="VPK76" s="195"/>
      <c r="VPL76" s="195"/>
      <c r="VPM76" s="195"/>
      <c r="VPN76" s="195"/>
      <c r="VPO76" s="195"/>
      <c r="VPP76" s="195"/>
      <c r="VPQ76" s="195"/>
      <c r="VPR76" s="195"/>
      <c r="VPS76" s="195"/>
      <c r="VPT76" s="195"/>
      <c r="VPU76" s="195"/>
      <c r="VPV76" s="195"/>
      <c r="VPW76" s="195"/>
      <c r="VPX76" s="195"/>
      <c r="VPY76" s="195"/>
      <c r="VPZ76" s="195"/>
      <c r="VQA76" s="195"/>
      <c r="VQB76" s="195"/>
      <c r="VQC76" s="195"/>
      <c r="VQD76" s="195"/>
      <c r="VQE76" s="195"/>
      <c r="VQF76" s="195"/>
      <c r="VQG76" s="195"/>
      <c r="VQH76" s="195"/>
      <c r="VQI76" s="195"/>
      <c r="VQJ76" s="195"/>
      <c r="VQK76" s="195"/>
      <c r="VQL76" s="195"/>
      <c r="VQM76" s="195"/>
      <c r="VQN76" s="195"/>
      <c r="VQO76" s="195"/>
      <c r="VQP76" s="195"/>
      <c r="VQQ76" s="195"/>
      <c r="VQR76" s="195"/>
      <c r="VQS76" s="195"/>
      <c r="VQT76" s="195"/>
      <c r="VQU76" s="195"/>
      <c r="VQV76" s="195"/>
      <c r="VQW76" s="195"/>
      <c r="VQX76" s="195"/>
      <c r="VQY76" s="195"/>
      <c r="VQZ76" s="195"/>
      <c r="VRA76" s="195"/>
      <c r="VRB76" s="195"/>
      <c r="VRC76" s="195"/>
      <c r="VRD76" s="195"/>
      <c r="VRE76" s="195"/>
      <c r="VRF76" s="195"/>
      <c r="VRG76" s="195"/>
      <c r="VRH76" s="195"/>
      <c r="VRI76" s="195"/>
      <c r="VRJ76" s="195"/>
      <c r="VRK76" s="195"/>
      <c r="VRL76" s="195"/>
      <c r="VRM76" s="195"/>
      <c r="VRN76" s="195"/>
      <c r="VRO76" s="195"/>
      <c r="VRP76" s="195"/>
      <c r="VRQ76" s="195"/>
      <c r="VRR76" s="195"/>
      <c r="VRS76" s="195"/>
      <c r="VRT76" s="195"/>
      <c r="VRU76" s="195"/>
      <c r="VRV76" s="195"/>
      <c r="VRW76" s="195"/>
      <c r="VRX76" s="195"/>
      <c r="VRY76" s="195"/>
      <c r="VRZ76" s="195"/>
      <c r="VSA76" s="195"/>
      <c r="VSB76" s="195"/>
      <c r="VSC76" s="195"/>
      <c r="VSD76" s="195"/>
      <c r="VSE76" s="195"/>
      <c r="VSF76" s="195"/>
      <c r="VSG76" s="195"/>
      <c r="VSH76" s="195"/>
      <c r="VSI76" s="195"/>
      <c r="VSJ76" s="195"/>
      <c r="VSK76" s="195"/>
      <c r="VSL76" s="195"/>
      <c r="VSM76" s="195"/>
      <c r="VSN76" s="195"/>
      <c r="VSO76" s="195"/>
      <c r="VSP76" s="195"/>
      <c r="VSQ76" s="195"/>
      <c r="VSR76" s="195"/>
      <c r="VSS76" s="195"/>
      <c r="VST76" s="195"/>
      <c r="VSU76" s="195"/>
      <c r="VSV76" s="195"/>
      <c r="VSW76" s="195"/>
      <c r="VSX76" s="195"/>
      <c r="VSY76" s="195"/>
      <c r="VSZ76" s="195"/>
      <c r="VTA76" s="195"/>
      <c r="VTB76" s="195"/>
      <c r="VTC76" s="195"/>
      <c r="VTD76" s="195"/>
      <c r="VTE76" s="195"/>
      <c r="VTF76" s="195"/>
      <c r="VTG76" s="195"/>
      <c r="VTH76" s="195"/>
      <c r="VTI76" s="195"/>
      <c r="VTJ76" s="195"/>
      <c r="VTK76" s="195"/>
      <c r="VTL76" s="195"/>
      <c r="VTM76" s="195"/>
      <c r="VTN76" s="195"/>
      <c r="VTO76" s="195"/>
      <c r="VTP76" s="195"/>
      <c r="VTQ76" s="195"/>
      <c r="VTR76" s="195"/>
      <c r="VTS76" s="195"/>
      <c r="VTT76" s="195"/>
      <c r="VTU76" s="195"/>
      <c r="VTV76" s="195"/>
      <c r="VTW76" s="195"/>
      <c r="VTX76" s="195"/>
      <c r="VTY76" s="195"/>
      <c r="VTZ76" s="195"/>
      <c r="VUA76" s="195"/>
      <c r="VUB76" s="195"/>
      <c r="VUC76" s="195"/>
      <c r="VUD76" s="195"/>
      <c r="VUE76" s="195"/>
      <c r="VUF76" s="195"/>
      <c r="VUG76" s="195"/>
      <c r="VUH76" s="195"/>
      <c r="VUI76" s="195"/>
      <c r="VUJ76" s="195"/>
      <c r="VUK76" s="195"/>
      <c r="VUL76" s="195"/>
      <c r="VUM76" s="195"/>
      <c r="VUN76" s="195"/>
      <c r="VUO76" s="195"/>
      <c r="VUP76" s="195"/>
      <c r="VUQ76" s="195"/>
      <c r="VUR76" s="195"/>
      <c r="VUS76" s="195"/>
      <c r="VUT76" s="195"/>
      <c r="VUU76" s="195"/>
      <c r="VUV76" s="195"/>
      <c r="VUW76" s="195"/>
      <c r="VUX76" s="195"/>
      <c r="VUY76" s="195"/>
      <c r="VUZ76" s="195"/>
      <c r="VVA76" s="195"/>
      <c r="VVB76" s="195"/>
      <c r="VVC76" s="195"/>
      <c r="VVD76" s="195"/>
      <c r="VVE76" s="195"/>
      <c r="VVF76" s="195"/>
      <c r="VVG76" s="195"/>
      <c r="VVH76" s="195"/>
      <c r="VVI76" s="195"/>
      <c r="VVJ76" s="195"/>
      <c r="VVK76" s="195"/>
      <c r="VVL76" s="195"/>
      <c r="VVM76" s="195"/>
      <c r="VVN76" s="195"/>
      <c r="VVO76" s="195"/>
      <c r="VVP76" s="195"/>
      <c r="VVQ76" s="195"/>
      <c r="VVR76" s="195"/>
      <c r="VVS76" s="195"/>
      <c r="VVT76" s="195"/>
      <c r="VVU76" s="195"/>
      <c r="VVV76" s="195"/>
      <c r="VVW76" s="195"/>
      <c r="VVX76" s="195"/>
      <c r="VVY76" s="195"/>
      <c r="VVZ76" s="195"/>
      <c r="VWA76" s="195"/>
      <c r="VWB76" s="195"/>
      <c r="VWC76" s="195"/>
      <c r="VWD76" s="195"/>
      <c r="VWE76" s="195"/>
      <c r="VWF76" s="195"/>
      <c r="VWG76" s="195"/>
      <c r="VWH76" s="195"/>
      <c r="VWI76" s="195"/>
      <c r="VWJ76" s="195"/>
      <c r="VWK76" s="195"/>
      <c r="VWL76" s="195"/>
      <c r="VWM76" s="195"/>
      <c r="VWN76" s="195"/>
      <c r="VWO76" s="195"/>
      <c r="VWP76" s="195"/>
      <c r="VWQ76" s="195"/>
      <c r="VWR76" s="195"/>
      <c r="VWS76" s="195"/>
      <c r="VWT76" s="195"/>
      <c r="VWU76" s="195"/>
      <c r="VWV76" s="195"/>
      <c r="VWW76" s="195"/>
      <c r="VWX76" s="195"/>
      <c r="VWY76" s="195"/>
      <c r="VWZ76" s="195"/>
      <c r="VXA76" s="195"/>
      <c r="VXB76" s="195"/>
      <c r="VXC76" s="195"/>
      <c r="VXD76" s="195"/>
      <c r="VXE76" s="195"/>
      <c r="VXF76" s="195"/>
      <c r="VXG76" s="195"/>
      <c r="VXH76" s="195"/>
      <c r="VXI76" s="195"/>
      <c r="VXJ76" s="195"/>
      <c r="VXK76" s="195"/>
      <c r="VXL76" s="195"/>
      <c r="VXM76" s="195"/>
      <c r="VXN76" s="195"/>
      <c r="VXO76" s="195"/>
      <c r="VXP76" s="195"/>
      <c r="VXQ76" s="195"/>
      <c r="VXR76" s="195"/>
      <c r="VXS76" s="195"/>
      <c r="VXT76" s="195"/>
      <c r="VXU76" s="195"/>
      <c r="VXV76" s="195"/>
      <c r="VXW76" s="195"/>
      <c r="VXX76" s="195"/>
      <c r="VXY76" s="195"/>
      <c r="VXZ76" s="195"/>
      <c r="VYA76" s="195"/>
      <c r="VYB76" s="195"/>
      <c r="VYC76" s="195"/>
      <c r="VYD76" s="195"/>
      <c r="VYE76" s="195"/>
      <c r="VYF76" s="195"/>
      <c r="VYG76" s="195"/>
      <c r="VYH76" s="195"/>
      <c r="VYI76" s="195"/>
      <c r="VYJ76" s="195"/>
      <c r="VYK76" s="195"/>
      <c r="VYL76" s="195"/>
      <c r="VYM76" s="195"/>
      <c r="VYN76" s="195"/>
      <c r="VYO76" s="195"/>
      <c r="VYP76" s="195"/>
      <c r="VYQ76" s="195"/>
      <c r="VYR76" s="195"/>
      <c r="VYS76" s="195"/>
      <c r="VYT76" s="195"/>
      <c r="VYU76" s="195"/>
      <c r="VYV76" s="195"/>
      <c r="VYW76" s="195"/>
      <c r="VYX76" s="195"/>
      <c r="VYY76" s="195"/>
      <c r="VYZ76" s="195"/>
      <c r="VZA76" s="195"/>
      <c r="VZB76" s="195"/>
      <c r="VZC76" s="195"/>
      <c r="VZD76" s="195"/>
      <c r="VZE76" s="195"/>
      <c r="VZF76" s="195"/>
      <c r="VZG76" s="195"/>
      <c r="VZH76" s="195"/>
      <c r="VZI76" s="195"/>
      <c r="VZJ76" s="195"/>
      <c r="VZK76" s="195"/>
      <c r="VZL76" s="195"/>
      <c r="VZM76" s="195"/>
      <c r="VZN76" s="195"/>
      <c r="VZO76" s="195"/>
      <c r="VZP76" s="195"/>
      <c r="VZQ76" s="195"/>
      <c r="VZR76" s="195"/>
      <c r="VZS76" s="195"/>
      <c r="VZT76" s="195"/>
      <c r="VZU76" s="195"/>
      <c r="VZV76" s="195"/>
      <c r="VZW76" s="195"/>
      <c r="VZX76" s="195"/>
      <c r="VZY76" s="195"/>
      <c r="VZZ76" s="195"/>
      <c r="WAA76" s="195"/>
      <c r="WAB76" s="195"/>
      <c r="WAC76" s="195"/>
      <c r="WAD76" s="195"/>
      <c r="WAE76" s="195"/>
      <c r="WAF76" s="195"/>
      <c r="WAG76" s="195"/>
      <c r="WAH76" s="195"/>
      <c r="WAI76" s="195"/>
      <c r="WAJ76" s="195"/>
      <c r="WAK76" s="195"/>
      <c r="WAL76" s="195"/>
      <c r="WAM76" s="195"/>
      <c r="WAN76" s="195"/>
      <c r="WAO76" s="195"/>
      <c r="WAP76" s="195"/>
      <c r="WAQ76" s="195"/>
      <c r="WAR76" s="195"/>
      <c r="WAS76" s="195"/>
      <c r="WAT76" s="195"/>
      <c r="WAU76" s="195"/>
      <c r="WAV76" s="195"/>
      <c r="WAW76" s="195"/>
      <c r="WAX76" s="195"/>
      <c r="WAY76" s="195"/>
      <c r="WAZ76" s="195"/>
      <c r="WBA76" s="195"/>
      <c r="WBB76" s="195"/>
      <c r="WBC76" s="195"/>
      <c r="WBD76" s="195"/>
      <c r="WBE76" s="195"/>
      <c r="WBF76" s="195"/>
      <c r="WBG76" s="195"/>
      <c r="WBH76" s="195"/>
      <c r="WBI76" s="195"/>
      <c r="WBJ76" s="195"/>
      <c r="WBK76" s="195"/>
      <c r="WBL76" s="195"/>
      <c r="WBM76" s="195"/>
      <c r="WBN76" s="195"/>
      <c r="WBO76" s="195"/>
      <c r="WBP76" s="195"/>
      <c r="WBQ76" s="195"/>
      <c r="WBR76" s="195"/>
      <c r="WBS76" s="195"/>
      <c r="WBT76" s="195"/>
      <c r="WBU76" s="195"/>
      <c r="WBV76" s="195"/>
      <c r="WBW76" s="195"/>
      <c r="WBX76" s="195"/>
      <c r="WBY76" s="195"/>
      <c r="WBZ76" s="195"/>
      <c r="WCA76" s="195"/>
      <c r="WCB76" s="195"/>
      <c r="WCC76" s="195"/>
      <c r="WCD76" s="195"/>
      <c r="WCE76" s="195"/>
      <c r="WCF76" s="195"/>
      <c r="WCG76" s="195"/>
      <c r="WCH76" s="195"/>
      <c r="WCI76" s="195"/>
      <c r="WCJ76" s="195"/>
      <c r="WCK76" s="195"/>
      <c r="WCL76" s="195"/>
      <c r="WCM76" s="195"/>
      <c r="WCN76" s="195"/>
      <c r="WCO76" s="195"/>
      <c r="WCP76" s="195"/>
      <c r="WCQ76" s="195"/>
      <c r="WCR76" s="195"/>
      <c r="WCS76" s="195"/>
      <c r="WCT76" s="195"/>
      <c r="WCU76" s="195"/>
      <c r="WCV76" s="195"/>
      <c r="WCW76" s="195"/>
      <c r="WCX76" s="195"/>
      <c r="WCY76" s="195"/>
      <c r="WCZ76" s="195"/>
      <c r="WDA76" s="195"/>
      <c r="WDB76" s="195"/>
      <c r="WDC76" s="195"/>
      <c r="WDD76" s="195"/>
      <c r="WDE76" s="195"/>
      <c r="WDF76" s="195"/>
      <c r="WDG76" s="195"/>
      <c r="WDH76" s="195"/>
      <c r="WDI76" s="195"/>
      <c r="WDJ76" s="195"/>
      <c r="WDK76" s="195"/>
      <c r="WDL76" s="195"/>
      <c r="WDM76" s="195"/>
      <c r="WDN76" s="195"/>
      <c r="WDO76" s="195"/>
      <c r="WDP76" s="195"/>
      <c r="WDQ76" s="195"/>
      <c r="WDR76" s="195"/>
      <c r="WDS76" s="195"/>
      <c r="WDT76" s="195"/>
      <c r="WDU76" s="195"/>
      <c r="WDV76" s="195"/>
      <c r="WDW76" s="195"/>
      <c r="WDX76" s="195"/>
      <c r="WDY76" s="195"/>
      <c r="WDZ76" s="195"/>
      <c r="WEA76" s="195"/>
      <c r="WEB76" s="195"/>
      <c r="WEC76" s="195"/>
      <c r="WED76" s="195"/>
      <c r="WEE76" s="195"/>
      <c r="WEF76" s="195"/>
      <c r="WEG76" s="195"/>
      <c r="WEH76" s="195"/>
      <c r="WEI76" s="195"/>
      <c r="WEJ76" s="195"/>
      <c r="WEK76" s="195"/>
      <c r="WEL76" s="195"/>
      <c r="WEM76" s="195"/>
      <c r="WEN76" s="195"/>
      <c r="WEO76" s="195"/>
      <c r="WEP76" s="195"/>
      <c r="WEQ76" s="195"/>
      <c r="WER76" s="195"/>
      <c r="WES76" s="195"/>
      <c r="WET76" s="195"/>
      <c r="WEU76" s="195"/>
      <c r="WEV76" s="195"/>
      <c r="WEW76" s="195"/>
      <c r="WEX76" s="195"/>
      <c r="WEY76" s="195"/>
      <c r="WEZ76" s="195"/>
      <c r="WFA76" s="195"/>
      <c r="WFB76" s="195"/>
      <c r="WFC76" s="195"/>
      <c r="WFD76" s="195"/>
      <c r="WFE76" s="195"/>
      <c r="WFF76" s="195"/>
      <c r="WFG76" s="195"/>
      <c r="WFH76" s="195"/>
      <c r="WFI76" s="195"/>
      <c r="WFJ76" s="195"/>
      <c r="WFK76" s="195"/>
      <c r="WFL76" s="195"/>
      <c r="WFM76" s="195"/>
      <c r="WFN76" s="195"/>
      <c r="WFO76" s="195"/>
      <c r="WFP76" s="195"/>
      <c r="WFQ76" s="195"/>
      <c r="WFR76" s="195"/>
      <c r="WFS76" s="195"/>
      <c r="WFT76" s="195"/>
      <c r="WFU76" s="195"/>
      <c r="WFV76" s="195"/>
      <c r="WFW76" s="195"/>
      <c r="WFX76" s="195"/>
      <c r="WFY76" s="195"/>
      <c r="WFZ76" s="195"/>
      <c r="WGA76" s="195"/>
      <c r="WGB76" s="195"/>
      <c r="WGC76" s="195"/>
      <c r="WGD76" s="195"/>
      <c r="WGE76" s="195"/>
      <c r="WGF76" s="195"/>
      <c r="WGG76" s="195"/>
      <c r="WGH76" s="195"/>
      <c r="WGI76" s="195"/>
      <c r="WGJ76" s="195"/>
      <c r="WGK76" s="195"/>
      <c r="WGL76" s="195"/>
      <c r="WGM76" s="195"/>
      <c r="WGN76" s="195"/>
      <c r="WGO76" s="195"/>
      <c r="WGP76" s="195"/>
      <c r="WGQ76" s="195"/>
      <c r="WGR76" s="195"/>
      <c r="WGS76" s="195"/>
      <c r="WGT76" s="195"/>
      <c r="WGU76" s="195"/>
      <c r="WGV76" s="195"/>
      <c r="WGW76" s="195"/>
      <c r="WGX76" s="195"/>
      <c r="WGY76" s="195"/>
      <c r="WGZ76" s="195"/>
      <c r="WHA76" s="195"/>
      <c r="WHB76" s="195"/>
      <c r="WHC76" s="195"/>
      <c r="WHD76" s="195"/>
      <c r="WHE76" s="195"/>
      <c r="WHF76" s="195"/>
      <c r="WHG76" s="195"/>
      <c r="WHH76" s="195"/>
      <c r="WHI76" s="195"/>
      <c r="WHJ76" s="195"/>
      <c r="WHK76" s="195"/>
      <c r="WHL76" s="195"/>
      <c r="WHM76" s="195"/>
      <c r="WHN76" s="195"/>
      <c r="WHO76" s="195"/>
      <c r="WHP76" s="195"/>
      <c r="WHQ76" s="195"/>
      <c r="WHR76" s="195"/>
      <c r="WHS76" s="195"/>
      <c r="WHT76" s="195"/>
      <c r="WHU76" s="195"/>
      <c r="WHV76" s="195"/>
      <c r="WHW76" s="195"/>
      <c r="WHX76" s="195"/>
      <c r="WHY76" s="195"/>
      <c r="WHZ76" s="195"/>
      <c r="WIA76" s="195"/>
      <c r="WIB76" s="195"/>
      <c r="WIC76" s="195"/>
      <c r="WID76" s="195"/>
      <c r="WIE76" s="195"/>
      <c r="WIF76" s="195"/>
      <c r="WIG76" s="195"/>
      <c r="WIH76" s="195"/>
      <c r="WII76" s="195"/>
      <c r="WIJ76" s="195"/>
      <c r="WIK76" s="195"/>
      <c r="WIL76" s="195"/>
      <c r="WIM76" s="195"/>
      <c r="WIN76" s="195"/>
      <c r="WIO76" s="195"/>
      <c r="WIP76" s="195"/>
      <c r="WIQ76" s="195"/>
      <c r="WIR76" s="195"/>
      <c r="WIS76" s="195"/>
      <c r="WIT76" s="195"/>
      <c r="WIU76" s="195"/>
      <c r="WIV76" s="195"/>
      <c r="WIW76" s="195"/>
      <c r="WIX76" s="195"/>
      <c r="WIY76" s="195"/>
      <c r="WIZ76" s="195"/>
      <c r="WJA76" s="195"/>
      <c r="WJB76" s="195"/>
      <c r="WJC76" s="195"/>
      <c r="WJD76" s="195"/>
      <c r="WJE76" s="195"/>
      <c r="WJF76" s="195"/>
      <c r="WJG76" s="195"/>
      <c r="WJH76" s="195"/>
      <c r="WJI76" s="195"/>
      <c r="WJJ76" s="195"/>
      <c r="WJK76" s="195"/>
      <c r="WJL76" s="195"/>
      <c r="WJM76" s="195"/>
      <c r="WJN76" s="195"/>
      <c r="WJO76" s="195"/>
      <c r="WJP76" s="195"/>
      <c r="WJQ76" s="195"/>
      <c r="WJR76" s="195"/>
      <c r="WJS76" s="195"/>
      <c r="WJT76" s="195"/>
      <c r="WJU76" s="195"/>
      <c r="WJV76" s="195"/>
      <c r="WJW76" s="195"/>
      <c r="WJX76" s="195"/>
      <c r="WJY76" s="195"/>
      <c r="WJZ76" s="195"/>
      <c r="WKA76" s="195"/>
      <c r="WKB76" s="195"/>
      <c r="WKC76" s="195"/>
      <c r="WKD76" s="195"/>
      <c r="WKE76" s="195"/>
      <c r="WKF76" s="195"/>
      <c r="WKG76" s="195"/>
      <c r="WKH76" s="195"/>
      <c r="WKI76" s="195"/>
      <c r="WKJ76" s="195"/>
      <c r="WKK76" s="195"/>
      <c r="WKL76" s="195"/>
      <c r="WKM76" s="195"/>
      <c r="WKN76" s="195"/>
      <c r="WKO76" s="195"/>
      <c r="WKP76" s="195"/>
      <c r="WKQ76" s="195"/>
      <c r="WKR76" s="195"/>
      <c r="WKS76" s="195"/>
      <c r="WKT76" s="195"/>
      <c r="WKU76" s="195"/>
      <c r="WKV76" s="195"/>
      <c r="WKW76" s="195"/>
      <c r="WKX76" s="195"/>
      <c r="WKY76" s="195"/>
      <c r="WKZ76" s="195"/>
      <c r="WLA76" s="195"/>
      <c r="WLB76" s="195"/>
      <c r="WLC76" s="195"/>
      <c r="WLD76" s="195"/>
      <c r="WLE76" s="195"/>
      <c r="WLF76" s="195"/>
      <c r="WLG76" s="195"/>
      <c r="WLH76" s="195"/>
      <c r="WLI76" s="195"/>
      <c r="WLJ76" s="195"/>
      <c r="WLK76" s="195"/>
      <c r="WLL76" s="195"/>
      <c r="WLM76" s="195"/>
      <c r="WLN76" s="195"/>
      <c r="WLO76" s="195"/>
      <c r="WLP76" s="195"/>
      <c r="WLQ76" s="195"/>
      <c r="WLR76" s="195"/>
      <c r="WLS76" s="195"/>
      <c r="WLT76" s="195"/>
      <c r="WLU76" s="195"/>
      <c r="WLV76" s="195"/>
      <c r="WLW76" s="195"/>
      <c r="WLX76" s="195"/>
      <c r="WLY76" s="195"/>
      <c r="WLZ76" s="195"/>
      <c r="WMA76" s="195"/>
      <c r="WMB76" s="195"/>
      <c r="WMC76" s="195"/>
      <c r="WMD76" s="195"/>
      <c r="WME76" s="195"/>
      <c r="WMF76" s="195"/>
      <c r="WMG76" s="195"/>
      <c r="WMH76" s="195"/>
      <c r="WMI76" s="195"/>
      <c r="WMJ76" s="195"/>
      <c r="WMK76" s="195"/>
      <c r="WML76" s="195"/>
      <c r="WMM76" s="195"/>
      <c r="WMN76" s="195"/>
      <c r="WMO76" s="195"/>
      <c r="WMP76" s="195"/>
      <c r="WMQ76" s="195"/>
      <c r="WMR76" s="195"/>
      <c r="WMS76" s="195"/>
      <c r="WMT76" s="195"/>
      <c r="WMU76" s="195"/>
      <c r="WMV76" s="195"/>
      <c r="WMW76" s="195"/>
      <c r="WMX76" s="195"/>
      <c r="WMY76" s="195"/>
      <c r="WMZ76" s="195"/>
      <c r="WNA76" s="195"/>
      <c r="WNB76" s="195"/>
      <c r="WNC76" s="195"/>
      <c r="WND76" s="195"/>
      <c r="WNE76" s="195"/>
      <c r="WNF76" s="195"/>
      <c r="WNG76" s="195"/>
      <c r="WNH76" s="195"/>
      <c r="WNI76" s="195"/>
      <c r="WNJ76" s="195"/>
      <c r="WNK76" s="195"/>
      <c r="WNL76" s="195"/>
      <c r="WNM76" s="195"/>
      <c r="WNN76" s="195"/>
      <c r="WNO76" s="195"/>
      <c r="WNP76" s="195"/>
      <c r="WNQ76" s="195"/>
      <c r="WNR76" s="195"/>
      <c r="WNS76" s="195"/>
      <c r="WNT76" s="195"/>
      <c r="WNU76" s="195"/>
      <c r="WNV76" s="195"/>
      <c r="WNW76" s="195"/>
      <c r="WNX76" s="195"/>
      <c r="WNY76" s="195"/>
      <c r="WNZ76" s="195"/>
      <c r="WOA76" s="195"/>
      <c r="WOB76" s="195"/>
      <c r="WOC76" s="195"/>
      <c r="WOD76" s="195"/>
      <c r="WOE76" s="195"/>
      <c r="WOF76" s="195"/>
      <c r="WOG76" s="195"/>
      <c r="WOH76" s="195"/>
      <c r="WOI76" s="195"/>
      <c r="WOJ76" s="195"/>
      <c r="WOK76" s="195"/>
      <c r="WOL76" s="195"/>
      <c r="WOM76" s="195"/>
      <c r="WON76" s="195"/>
      <c r="WOO76" s="195"/>
      <c r="WOP76" s="195"/>
      <c r="WOQ76" s="195"/>
      <c r="WOR76" s="195"/>
      <c r="WOS76" s="195"/>
      <c r="WOT76" s="195"/>
      <c r="WOU76" s="195"/>
      <c r="WOV76" s="195"/>
      <c r="WOW76" s="195"/>
      <c r="WOX76" s="195"/>
      <c r="WOY76" s="195"/>
      <c r="WOZ76" s="195"/>
      <c r="WPA76" s="195"/>
      <c r="WPB76" s="195"/>
      <c r="WPC76" s="195"/>
      <c r="WPD76" s="195"/>
      <c r="WPE76" s="195"/>
      <c r="WPF76" s="195"/>
      <c r="WPG76" s="195"/>
      <c r="WPH76" s="195"/>
      <c r="WPI76" s="195"/>
      <c r="WPJ76" s="195"/>
      <c r="WPK76" s="195"/>
      <c r="WPL76" s="195"/>
      <c r="WPM76" s="195"/>
      <c r="WPN76" s="195"/>
      <c r="WPO76" s="195"/>
      <c r="WPP76" s="195"/>
      <c r="WPQ76" s="195"/>
      <c r="WPR76" s="195"/>
      <c r="WPS76" s="195"/>
      <c r="WPT76" s="195"/>
      <c r="WPU76" s="195"/>
      <c r="WPV76" s="195"/>
      <c r="WPW76" s="195"/>
      <c r="WPX76" s="195"/>
      <c r="WPY76" s="195"/>
      <c r="WPZ76" s="195"/>
      <c r="WQA76" s="195"/>
      <c r="WQB76" s="195"/>
      <c r="WQC76" s="195"/>
      <c r="WQD76" s="195"/>
      <c r="WQE76" s="195"/>
      <c r="WQF76" s="195"/>
      <c r="WQG76" s="195"/>
      <c r="WQH76" s="195"/>
      <c r="WQI76" s="195"/>
      <c r="WQJ76" s="195"/>
      <c r="WQK76" s="195"/>
      <c r="WQL76" s="195"/>
      <c r="WQM76" s="195"/>
      <c r="WQN76" s="195"/>
      <c r="WQO76" s="195"/>
      <c r="WQP76" s="195"/>
      <c r="WQQ76" s="195"/>
      <c r="WQR76" s="195"/>
      <c r="WQS76" s="195"/>
      <c r="WQT76" s="195"/>
      <c r="WQU76" s="195"/>
      <c r="WQV76" s="195"/>
      <c r="WQW76" s="195"/>
      <c r="WQX76" s="195"/>
      <c r="WQY76" s="195"/>
      <c r="WQZ76" s="195"/>
      <c r="WRA76" s="195"/>
      <c r="WRB76" s="195"/>
      <c r="WRC76" s="195"/>
      <c r="WRD76" s="195"/>
      <c r="WRE76" s="195"/>
      <c r="WRF76" s="195"/>
      <c r="WRG76" s="195"/>
      <c r="WRH76" s="195"/>
      <c r="WRI76" s="195"/>
      <c r="WRJ76" s="195"/>
      <c r="WRK76" s="195"/>
      <c r="WRL76" s="195"/>
      <c r="WRM76" s="195"/>
      <c r="WRN76" s="195"/>
      <c r="WRO76" s="195"/>
      <c r="WRP76" s="195"/>
      <c r="WRQ76" s="195"/>
      <c r="WRR76" s="195"/>
      <c r="WRS76" s="195"/>
      <c r="WRT76" s="195"/>
      <c r="WRU76" s="195"/>
      <c r="WRV76" s="195"/>
      <c r="WRW76" s="195"/>
      <c r="WRX76" s="195"/>
      <c r="WRY76" s="195"/>
      <c r="WRZ76" s="195"/>
      <c r="WSA76" s="195"/>
      <c r="WSB76" s="195"/>
      <c r="WSC76" s="195"/>
      <c r="WSD76" s="195"/>
      <c r="WSE76" s="195"/>
      <c r="WSF76" s="195"/>
      <c r="WSG76" s="195"/>
      <c r="WSH76" s="195"/>
      <c r="WSI76" s="195"/>
      <c r="WSJ76" s="195"/>
      <c r="WSK76" s="195"/>
      <c r="WSL76" s="195"/>
      <c r="WSM76" s="195"/>
      <c r="WSN76" s="195"/>
      <c r="WSO76" s="195"/>
      <c r="WSP76" s="195"/>
      <c r="WSQ76" s="195"/>
      <c r="WSR76" s="195"/>
      <c r="WSS76" s="195"/>
      <c r="WST76" s="195"/>
      <c r="WSU76" s="195"/>
      <c r="WSV76" s="195"/>
      <c r="WSW76" s="195"/>
      <c r="WSX76" s="195"/>
      <c r="WSY76" s="195"/>
      <c r="WSZ76" s="195"/>
      <c r="WTA76" s="195"/>
      <c r="WTB76" s="195"/>
      <c r="WTC76" s="195"/>
      <c r="WTD76" s="195"/>
      <c r="WTE76" s="195"/>
      <c r="WTF76" s="195"/>
      <c r="WTG76" s="195"/>
      <c r="WTH76" s="195"/>
      <c r="WTI76" s="195"/>
      <c r="WTJ76" s="195"/>
      <c r="WTK76" s="195"/>
      <c r="WTL76" s="195"/>
      <c r="WTM76" s="195"/>
      <c r="WTN76" s="195"/>
      <c r="WTO76" s="195"/>
      <c r="WTP76" s="195"/>
      <c r="WTQ76" s="195"/>
      <c r="WTR76" s="195"/>
      <c r="WTS76" s="195"/>
      <c r="WTT76" s="195"/>
      <c r="WTU76" s="195"/>
      <c r="WTV76" s="195"/>
      <c r="WTW76" s="195"/>
      <c r="WTX76" s="195"/>
      <c r="WTY76" s="195"/>
      <c r="WTZ76" s="195"/>
      <c r="WUA76" s="195"/>
      <c r="WUB76" s="195"/>
      <c r="WUC76" s="195"/>
      <c r="WUD76" s="195"/>
      <c r="WUE76" s="195"/>
      <c r="WUF76" s="195"/>
      <c r="WUG76" s="195"/>
      <c r="WUH76" s="195"/>
      <c r="WUI76" s="195"/>
      <c r="WUJ76" s="195"/>
      <c r="WUK76" s="195"/>
      <c r="WUL76" s="195"/>
      <c r="WUM76" s="195"/>
      <c r="WUN76" s="195"/>
      <c r="WUO76" s="195"/>
      <c r="WUP76" s="195"/>
      <c r="WUQ76" s="195"/>
      <c r="WUR76" s="195"/>
      <c r="WUS76" s="195"/>
      <c r="WUT76" s="195"/>
      <c r="WUU76" s="195"/>
      <c r="WUV76" s="195"/>
      <c r="WUW76" s="195"/>
      <c r="WUX76" s="195"/>
      <c r="WUY76" s="195"/>
      <c r="WUZ76" s="195"/>
      <c r="WVA76" s="195"/>
      <c r="WVB76" s="195"/>
      <c r="WVC76" s="195"/>
      <c r="WVD76" s="195"/>
      <c r="WVE76" s="195"/>
      <c r="WVF76" s="195"/>
      <c r="WVG76" s="195"/>
      <c r="WVH76" s="195"/>
      <c r="WVI76" s="195"/>
      <c r="WVJ76" s="195"/>
      <c r="WVK76" s="195"/>
      <c r="WVL76" s="195"/>
      <c r="WVM76" s="195"/>
      <c r="WVN76" s="195"/>
      <c r="WVO76" s="195"/>
      <c r="WVP76" s="195"/>
      <c r="WVQ76" s="195"/>
      <c r="WVR76" s="195"/>
      <c r="WVS76" s="195"/>
      <c r="WVT76" s="195"/>
      <c r="WVU76" s="195"/>
      <c r="WVV76" s="195"/>
      <c r="WVW76" s="195"/>
      <c r="WVX76" s="195"/>
      <c r="WVY76" s="195"/>
      <c r="WVZ76" s="195"/>
      <c r="WWA76" s="195"/>
      <c r="WWB76" s="195"/>
      <c r="WWC76" s="195"/>
      <c r="WWD76" s="195"/>
      <c r="WWE76" s="195"/>
      <c r="WWF76" s="195"/>
    </row>
    <row r="77" spans="1:16152" s="197" customFormat="1" x14ac:dyDescent="0.3">
      <c r="A77" s="195"/>
      <c r="B77" s="196"/>
      <c r="C77" s="195"/>
      <c r="D77" s="296"/>
      <c r="E77" s="906"/>
      <c r="F77" s="906"/>
      <c r="G77" s="259"/>
      <c r="I77" s="195"/>
      <c r="J77" s="195"/>
      <c r="K77" s="195"/>
      <c r="L77" s="195"/>
      <c r="M77" s="195"/>
      <c r="N77" s="195"/>
      <c r="O77" s="195"/>
      <c r="P77" s="195"/>
      <c r="Q77" s="195"/>
      <c r="R77" s="195"/>
      <c r="S77" s="195"/>
      <c r="T77" s="195"/>
      <c r="U77" s="195"/>
      <c r="V77" s="195"/>
      <c r="W77" s="195"/>
      <c r="X77" s="553"/>
      <c r="Y77" s="195"/>
      <c r="Z77" s="195"/>
      <c r="AA77" s="195"/>
      <c r="AB77" s="195"/>
      <c r="AC77" s="195"/>
      <c r="AD77" s="195"/>
      <c r="AE77" s="195"/>
      <c r="AF77" s="195"/>
      <c r="AG77" s="195"/>
      <c r="AH77" s="195"/>
      <c r="AI77" s="195"/>
      <c r="AJ77" s="195"/>
      <c r="AK77" s="195"/>
      <c r="AL77" s="195"/>
      <c r="AM77" s="195"/>
      <c r="AN77" s="195"/>
      <c r="AO77" s="195"/>
      <c r="AP77" s="195"/>
      <c r="AQ77" s="195"/>
      <c r="AR77" s="195"/>
      <c r="AS77" s="195"/>
      <c r="AT77" s="195"/>
      <c r="AU77" s="195"/>
      <c r="AV77" s="195"/>
      <c r="AW77" s="195"/>
      <c r="AX77" s="195"/>
      <c r="AY77" s="195"/>
      <c r="AZ77" s="195"/>
      <c r="BA77" s="195"/>
      <c r="BB77" s="195"/>
      <c r="BC77" s="195"/>
      <c r="BD77" s="195"/>
      <c r="BE77" s="195"/>
      <c r="BF77" s="195"/>
      <c r="BG77" s="195"/>
      <c r="BH77" s="195"/>
      <c r="BI77" s="195"/>
      <c r="BJ77" s="195"/>
      <c r="BK77" s="195"/>
      <c r="BL77" s="195"/>
      <c r="BM77" s="195"/>
      <c r="BN77" s="195"/>
      <c r="BO77" s="195"/>
      <c r="BP77" s="195"/>
      <c r="BQ77" s="195"/>
      <c r="BR77" s="195"/>
      <c r="BS77" s="195"/>
      <c r="BT77" s="195"/>
      <c r="BU77" s="195"/>
      <c r="BV77" s="195"/>
      <c r="BW77" s="195"/>
      <c r="BX77" s="195"/>
      <c r="BY77" s="195"/>
      <c r="BZ77" s="195"/>
      <c r="CA77" s="195"/>
      <c r="CB77" s="195"/>
      <c r="CC77" s="195"/>
      <c r="CD77" s="195"/>
      <c r="CE77" s="195"/>
      <c r="CF77" s="195"/>
      <c r="CG77" s="195"/>
      <c r="CH77" s="195"/>
      <c r="CI77" s="195"/>
      <c r="CJ77" s="195"/>
      <c r="CK77" s="195"/>
      <c r="CL77" s="195"/>
      <c r="CM77" s="195"/>
      <c r="CN77" s="195"/>
      <c r="CO77" s="195"/>
      <c r="CP77" s="195"/>
      <c r="CQ77" s="195"/>
      <c r="CR77" s="195"/>
      <c r="CS77" s="195"/>
      <c r="CT77" s="195"/>
      <c r="CU77" s="195"/>
      <c r="CV77" s="195"/>
      <c r="CW77" s="195"/>
      <c r="CX77" s="195"/>
      <c r="CY77" s="195"/>
      <c r="CZ77" s="195"/>
      <c r="DA77" s="195"/>
      <c r="DB77" s="195"/>
      <c r="DC77" s="195"/>
      <c r="DD77" s="195"/>
      <c r="DE77" s="195"/>
      <c r="DF77" s="195"/>
      <c r="DG77" s="195"/>
      <c r="DH77" s="195"/>
      <c r="DI77" s="195"/>
      <c r="DJ77" s="195"/>
      <c r="DK77" s="195"/>
      <c r="DL77" s="195"/>
      <c r="DM77" s="195"/>
      <c r="DN77" s="195"/>
      <c r="DO77" s="195"/>
      <c r="DP77" s="195"/>
      <c r="DQ77" s="195"/>
      <c r="DR77" s="195"/>
      <c r="DS77" s="195"/>
      <c r="DT77" s="195"/>
      <c r="DU77" s="195"/>
      <c r="DV77" s="195"/>
      <c r="DW77" s="195"/>
      <c r="DX77" s="195"/>
      <c r="DY77" s="195"/>
      <c r="DZ77" s="195"/>
      <c r="EA77" s="195"/>
      <c r="EB77" s="195"/>
      <c r="EC77" s="195"/>
      <c r="ED77" s="195"/>
      <c r="EE77" s="195"/>
      <c r="EF77" s="195"/>
      <c r="EG77" s="195"/>
      <c r="EH77" s="195"/>
      <c r="EI77" s="195"/>
      <c r="EJ77" s="195"/>
      <c r="EK77" s="195"/>
      <c r="EL77" s="195"/>
      <c r="EM77" s="195"/>
      <c r="EN77" s="195"/>
      <c r="EO77" s="195"/>
      <c r="EP77" s="195"/>
      <c r="EQ77" s="195"/>
      <c r="ER77" s="195"/>
      <c r="ES77" s="195"/>
      <c r="ET77" s="195"/>
      <c r="EU77" s="195"/>
      <c r="EV77" s="195"/>
      <c r="EW77" s="195"/>
      <c r="EX77" s="195"/>
      <c r="EY77" s="195"/>
      <c r="EZ77" s="195"/>
      <c r="FA77" s="195"/>
      <c r="FB77" s="195"/>
      <c r="FC77" s="195"/>
      <c r="FD77" s="195"/>
      <c r="FE77" s="195"/>
      <c r="FF77" s="195"/>
      <c r="FG77" s="195"/>
      <c r="FH77" s="195"/>
      <c r="FI77" s="195"/>
      <c r="FJ77" s="195"/>
      <c r="FK77" s="195"/>
      <c r="FL77" s="195"/>
      <c r="FM77" s="195"/>
      <c r="FN77" s="195"/>
      <c r="FO77" s="195"/>
      <c r="FP77" s="195"/>
      <c r="FQ77" s="195"/>
      <c r="FR77" s="195"/>
      <c r="FS77" s="195"/>
      <c r="FT77" s="195"/>
      <c r="FU77" s="195"/>
      <c r="FV77" s="195"/>
      <c r="FW77" s="195"/>
      <c r="FX77" s="195"/>
      <c r="FY77" s="195"/>
      <c r="FZ77" s="195"/>
      <c r="GA77" s="195"/>
      <c r="GB77" s="195"/>
      <c r="GC77" s="195"/>
      <c r="GD77" s="195"/>
      <c r="GE77" s="195"/>
      <c r="GF77" s="195"/>
      <c r="GG77" s="195"/>
      <c r="GH77" s="195"/>
      <c r="GI77" s="195"/>
      <c r="GJ77" s="195"/>
      <c r="GK77" s="195"/>
      <c r="GL77" s="195"/>
      <c r="GM77" s="195"/>
      <c r="GN77" s="195"/>
      <c r="GO77" s="195"/>
      <c r="GP77" s="195"/>
      <c r="GQ77" s="195"/>
      <c r="GR77" s="195"/>
      <c r="GS77" s="195"/>
      <c r="GT77" s="195"/>
      <c r="GU77" s="195"/>
      <c r="GV77" s="195"/>
      <c r="GW77" s="195"/>
      <c r="GX77" s="195"/>
      <c r="GY77" s="195"/>
      <c r="GZ77" s="195"/>
      <c r="HA77" s="195"/>
      <c r="HB77" s="195"/>
      <c r="HC77" s="195"/>
      <c r="HD77" s="195"/>
      <c r="HE77" s="195"/>
      <c r="HF77" s="195"/>
      <c r="HG77" s="195"/>
      <c r="HH77" s="195"/>
      <c r="HI77" s="195"/>
      <c r="HJ77" s="195"/>
      <c r="HK77" s="195"/>
      <c r="HL77" s="195"/>
      <c r="HM77" s="195"/>
      <c r="HN77" s="195"/>
      <c r="HO77" s="195"/>
      <c r="HP77" s="195"/>
      <c r="HQ77" s="195"/>
      <c r="HR77" s="195"/>
      <c r="HS77" s="195"/>
      <c r="HT77" s="195"/>
      <c r="HU77" s="195"/>
      <c r="HV77" s="195"/>
      <c r="HW77" s="195"/>
      <c r="HX77" s="195"/>
      <c r="HY77" s="195"/>
      <c r="HZ77" s="195"/>
      <c r="IA77" s="195"/>
      <c r="IB77" s="195"/>
      <c r="IC77" s="195"/>
      <c r="ID77" s="195"/>
      <c r="IE77" s="195"/>
      <c r="IF77" s="195"/>
      <c r="IG77" s="195"/>
      <c r="IH77" s="195"/>
      <c r="II77" s="195"/>
      <c r="IJ77" s="195"/>
      <c r="IK77" s="195"/>
      <c r="IL77" s="195"/>
      <c r="IM77" s="195"/>
      <c r="IN77" s="195"/>
      <c r="IO77" s="195"/>
      <c r="IP77" s="195"/>
      <c r="IQ77" s="195"/>
      <c r="IR77" s="195"/>
      <c r="IS77" s="195"/>
      <c r="IT77" s="195"/>
      <c r="IU77" s="195"/>
      <c r="IV77" s="195"/>
      <c r="IW77" s="195"/>
      <c r="IX77" s="195"/>
      <c r="IY77" s="195"/>
      <c r="IZ77" s="195"/>
      <c r="JA77" s="195"/>
      <c r="JB77" s="195"/>
      <c r="JC77" s="195"/>
      <c r="JD77" s="195"/>
      <c r="JE77" s="195"/>
      <c r="JF77" s="195"/>
      <c r="JG77" s="195"/>
      <c r="JH77" s="195"/>
      <c r="JI77" s="195"/>
      <c r="JJ77" s="195"/>
      <c r="JK77" s="195"/>
      <c r="JL77" s="195"/>
      <c r="JM77" s="195"/>
      <c r="JN77" s="195"/>
      <c r="JO77" s="195"/>
      <c r="JP77" s="195"/>
      <c r="JQ77" s="195"/>
      <c r="JR77" s="195"/>
      <c r="JS77" s="195"/>
      <c r="JT77" s="195"/>
      <c r="JU77" s="195"/>
      <c r="JV77" s="195"/>
      <c r="JW77" s="195"/>
      <c r="JX77" s="195"/>
      <c r="JY77" s="195"/>
      <c r="JZ77" s="195"/>
      <c r="KA77" s="195"/>
      <c r="KB77" s="195"/>
      <c r="KC77" s="195"/>
      <c r="KD77" s="195"/>
      <c r="KE77" s="195"/>
      <c r="KF77" s="195"/>
      <c r="KG77" s="195"/>
      <c r="KH77" s="195"/>
      <c r="KI77" s="195"/>
      <c r="KJ77" s="195"/>
      <c r="KK77" s="195"/>
      <c r="KL77" s="195"/>
      <c r="KM77" s="195"/>
      <c r="KN77" s="195"/>
      <c r="KO77" s="195"/>
      <c r="KP77" s="195"/>
      <c r="KQ77" s="195"/>
      <c r="KR77" s="195"/>
      <c r="KS77" s="195"/>
      <c r="KT77" s="195"/>
      <c r="KU77" s="195"/>
      <c r="KV77" s="195"/>
      <c r="KW77" s="195"/>
      <c r="KX77" s="195"/>
      <c r="KY77" s="195"/>
      <c r="KZ77" s="195"/>
      <c r="LA77" s="195"/>
      <c r="LB77" s="195"/>
      <c r="LC77" s="195"/>
      <c r="LD77" s="195"/>
      <c r="LE77" s="195"/>
      <c r="LF77" s="195"/>
      <c r="LG77" s="195"/>
      <c r="LH77" s="195"/>
      <c r="LI77" s="195"/>
      <c r="LJ77" s="195"/>
      <c r="LK77" s="195"/>
      <c r="LL77" s="195"/>
      <c r="LM77" s="195"/>
      <c r="LN77" s="195"/>
      <c r="LO77" s="195"/>
      <c r="LP77" s="195"/>
      <c r="LQ77" s="195"/>
      <c r="LR77" s="195"/>
      <c r="LS77" s="195"/>
      <c r="LT77" s="195"/>
      <c r="LU77" s="195"/>
      <c r="LV77" s="195"/>
      <c r="LW77" s="195"/>
      <c r="LX77" s="195"/>
      <c r="LY77" s="195"/>
      <c r="LZ77" s="195"/>
      <c r="MA77" s="195"/>
      <c r="MB77" s="195"/>
      <c r="MC77" s="195"/>
      <c r="MD77" s="195"/>
      <c r="ME77" s="195"/>
      <c r="MF77" s="195"/>
      <c r="MG77" s="195"/>
      <c r="MH77" s="195"/>
      <c r="MI77" s="195"/>
      <c r="MJ77" s="195"/>
      <c r="MK77" s="195"/>
      <c r="ML77" s="195"/>
      <c r="MM77" s="195"/>
      <c r="MN77" s="195"/>
      <c r="MO77" s="195"/>
      <c r="MP77" s="195"/>
      <c r="MQ77" s="195"/>
      <c r="MR77" s="195"/>
      <c r="MS77" s="195"/>
      <c r="MT77" s="195"/>
      <c r="MU77" s="195"/>
      <c r="MV77" s="195"/>
      <c r="MW77" s="195"/>
      <c r="MX77" s="195"/>
      <c r="MY77" s="195"/>
      <c r="MZ77" s="195"/>
      <c r="NA77" s="195"/>
      <c r="NB77" s="195"/>
      <c r="NC77" s="195"/>
      <c r="ND77" s="195"/>
      <c r="NE77" s="195"/>
      <c r="NF77" s="195"/>
      <c r="NG77" s="195"/>
      <c r="NH77" s="195"/>
      <c r="NI77" s="195"/>
      <c r="NJ77" s="195"/>
      <c r="NK77" s="195"/>
      <c r="NL77" s="195"/>
      <c r="NM77" s="195"/>
      <c r="NN77" s="195"/>
      <c r="NO77" s="195"/>
      <c r="NP77" s="195"/>
      <c r="NQ77" s="195"/>
      <c r="NR77" s="195"/>
      <c r="NS77" s="195"/>
      <c r="NT77" s="195"/>
      <c r="NU77" s="195"/>
      <c r="NV77" s="195"/>
      <c r="NW77" s="195"/>
      <c r="NX77" s="195"/>
      <c r="NY77" s="195"/>
      <c r="NZ77" s="195"/>
      <c r="OA77" s="195"/>
      <c r="OB77" s="195"/>
      <c r="OC77" s="195"/>
      <c r="OD77" s="195"/>
      <c r="OE77" s="195"/>
      <c r="OF77" s="195"/>
      <c r="OG77" s="195"/>
      <c r="OH77" s="195"/>
      <c r="OI77" s="195"/>
      <c r="OJ77" s="195"/>
      <c r="OK77" s="195"/>
      <c r="OL77" s="195"/>
      <c r="OM77" s="195"/>
      <c r="ON77" s="195"/>
      <c r="OO77" s="195"/>
      <c r="OP77" s="195"/>
      <c r="OQ77" s="195"/>
      <c r="OR77" s="195"/>
      <c r="OS77" s="195"/>
      <c r="OT77" s="195"/>
      <c r="OU77" s="195"/>
      <c r="OV77" s="195"/>
      <c r="OW77" s="195"/>
      <c r="OX77" s="195"/>
      <c r="OY77" s="195"/>
      <c r="OZ77" s="195"/>
      <c r="PA77" s="195"/>
      <c r="PB77" s="195"/>
      <c r="PC77" s="195"/>
      <c r="PD77" s="195"/>
      <c r="PE77" s="195"/>
      <c r="PF77" s="195"/>
      <c r="PG77" s="195"/>
      <c r="PH77" s="195"/>
      <c r="PI77" s="195"/>
      <c r="PJ77" s="195"/>
      <c r="PK77" s="195"/>
      <c r="PL77" s="195"/>
      <c r="PM77" s="195"/>
      <c r="PN77" s="195"/>
      <c r="PO77" s="195"/>
      <c r="PP77" s="195"/>
      <c r="PQ77" s="195"/>
      <c r="PR77" s="195"/>
      <c r="PS77" s="195"/>
      <c r="PT77" s="195"/>
      <c r="PU77" s="195"/>
      <c r="PV77" s="195"/>
      <c r="PW77" s="195"/>
      <c r="PX77" s="195"/>
      <c r="PY77" s="195"/>
      <c r="PZ77" s="195"/>
      <c r="QA77" s="195"/>
      <c r="QB77" s="195"/>
      <c r="QC77" s="195"/>
      <c r="QD77" s="195"/>
      <c r="QE77" s="195"/>
      <c r="QF77" s="195"/>
      <c r="QG77" s="195"/>
      <c r="QH77" s="195"/>
      <c r="QI77" s="195"/>
      <c r="QJ77" s="195"/>
      <c r="QK77" s="195"/>
      <c r="QL77" s="195"/>
      <c r="QM77" s="195"/>
      <c r="QN77" s="195"/>
      <c r="QO77" s="195"/>
      <c r="QP77" s="195"/>
      <c r="QQ77" s="195"/>
      <c r="QR77" s="195"/>
      <c r="QS77" s="195"/>
      <c r="QT77" s="195"/>
      <c r="QU77" s="195"/>
      <c r="QV77" s="195"/>
      <c r="QW77" s="195"/>
      <c r="QX77" s="195"/>
      <c r="QY77" s="195"/>
      <c r="QZ77" s="195"/>
      <c r="RA77" s="195"/>
      <c r="RB77" s="195"/>
      <c r="RC77" s="195"/>
      <c r="RD77" s="195"/>
      <c r="RE77" s="195"/>
      <c r="RF77" s="195"/>
      <c r="RG77" s="195"/>
      <c r="RH77" s="195"/>
      <c r="RI77" s="195"/>
      <c r="RJ77" s="195"/>
      <c r="RK77" s="195"/>
      <c r="RL77" s="195"/>
      <c r="RM77" s="195"/>
      <c r="RN77" s="195"/>
      <c r="RO77" s="195"/>
      <c r="RP77" s="195"/>
      <c r="RQ77" s="195"/>
      <c r="RR77" s="195"/>
      <c r="RS77" s="195"/>
      <c r="RT77" s="195"/>
      <c r="RU77" s="195"/>
      <c r="RV77" s="195"/>
      <c r="RW77" s="195"/>
      <c r="RX77" s="195"/>
      <c r="RY77" s="195"/>
      <c r="RZ77" s="195"/>
      <c r="SA77" s="195"/>
      <c r="SB77" s="195"/>
      <c r="SC77" s="195"/>
      <c r="SD77" s="195"/>
      <c r="SE77" s="195"/>
      <c r="SF77" s="195"/>
      <c r="SG77" s="195"/>
      <c r="SH77" s="195"/>
      <c r="SI77" s="195"/>
      <c r="SJ77" s="195"/>
      <c r="SK77" s="195"/>
      <c r="SL77" s="195"/>
      <c r="SM77" s="195"/>
      <c r="SN77" s="195"/>
      <c r="SO77" s="195"/>
      <c r="SP77" s="195"/>
      <c r="SQ77" s="195"/>
      <c r="SR77" s="195"/>
      <c r="SS77" s="195"/>
      <c r="ST77" s="195"/>
      <c r="SU77" s="195"/>
      <c r="SV77" s="195"/>
      <c r="SW77" s="195"/>
      <c r="SX77" s="195"/>
      <c r="SY77" s="195"/>
      <c r="SZ77" s="195"/>
      <c r="TA77" s="195"/>
      <c r="TB77" s="195"/>
      <c r="TC77" s="195"/>
      <c r="TD77" s="195"/>
      <c r="TE77" s="195"/>
      <c r="TF77" s="195"/>
      <c r="TG77" s="195"/>
      <c r="TH77" s="195"/>
      <c r="TI77" s="195"/>
      <c r="TJ77" s="195"/>
      <c r="TK77" s="195"/>
      <c r="TL77" s="195"/>
      <c r="TM77" s="195"/>
      <c r="TN77" s="195"/>
      <c r="TO77" s="195"/>
      <c r="TP77" s="195"/>
      <c r="TQ77" s="195"/>
      <c r="TR77" s="195"/>
      <c r="TS77" s="195"/>
      <c r="TT77" s="195"/>
      <c r="TU77" s="195"/>
      <c r="TV77" s="195"/>
      <c r="TW77" s="195"/>
      <c r="TX77" s="195"/>
      <c r="TY77" s="195"/>
      <c r="TZ77" s="195"/>
      <c r="UA77" s="195"/>
      <c r="UB77" s="195"/>
      <c r="UC77" s="195"/>
      <c r="UD77" s="195"/>
      <c r="UE77" s="195"/>
      <c r="UF77" s="195"/>
      <c r="UG77" s="195"/>
      <c r="UH77" s="195"/>
      <c r="UI77" s="195"/>
      <c r="UJ77" s="195"/>
      <c r="UK77" s="195"/>
      <c r="UL77" s="195"/>
      <c r="UM77" s="195"/>
      <c r="UN77" s="195"/>
      <c r="UO77" s="195"/>
      <c r="UP77" s="195"/>
      <c r="UQ77" s="195"/>
      <c r="UR77" s="195"/>
      <c r="US77" s="195"/>
      <c r="UT77" s="195"/>
      <c r="UU77" s="195"/>
      <c r="UV77" s="195"/>
      <c r="UW77" s="195"/>
      <c r="UX77" s="195"/>
      <c r="UY77" s="195"/>
      <c r="UZ77" s="195"/>
      <c r="VA77" s="195"/>
      <c r="VB77" s="195"/>
      <c r="VC77" s="195"/>
      <c r="VD77" s="195"/>
      <c r="VE77" s="195"/>
      <c r="VF77" s="195"/>
      <c r="VG77" s="195"/>
      <c r="VH77" s="195"/>
      <c r="VI77" s="195"/>
      <c r="VJ77" s="195"/>
      <c r="VK77" s="195"/>
      <c r="VL77" s="195"/>
      <c r="VM77" s="195"/>
      <c r="VN77" s="195"/>
      <c r="VO77" s="195"/>
      <c r="VP77" s="195"/>
      <c r="VQ77" s="195"/>
      <c r="VR77" s="195"/>
      <c r="VS77" s="195"/>
      <c r="VT77" s="195"/>
      <c r="VU77" s="195"/>
      <c r="VV77" s="195"/>
      <c r="VW77" s="195"/>
      <c r="VX77" s="195"/>
      <c r="VY77" s="195"/>
      <c r="VZ77" s="195"/>
      <c r="WA77" s="195"/>
      <c r="WB77" s="195"/>
      <c r="WC77" s="195"/>
      <c r="WD77" s="195"/>
      <c r="WE77" s="195"/>
      <c r="WF77" s="195"/>
      <c r="WG77" s="195"/>
      <c r="WH77" s="195"/>
      <c r="WI77" s="195"/>
      <c r="WJ77" s="195"/>
      <c r="WK77" s="195"/>
      <c r="WL77" s="195"/>
      <c r="WM77" s="195"/>
      <c r="WN77" s="195"/>
      <c r="WO77" s="195"/>
      <c r="WP77" s="195"/>
      <c r="WQ77" s="195"/>
      <c r="WR77" s="195"/>
      <c r="WS77" s="195"/>
      <c r="WT77" s="195"/>
      <c r="WU77" s="195"/>
      <c r="WV77" s="195"/>
      <c r="WW77" s="195"/>
      <c r="WX77" s="195"/>
      <c r="WY77" s="195"/>
      <c r="WZ77" s="195"/>
      <c r="XA77" s="195"/>
      <c r="XB77" s="195"/>
      <c r="XC77" s="195"/>
      <c r="XD77" s="195"/>
      <c r="XE77" s="195"/>
      <c r="XF77" s="195"/>
      <c r="XG77" s="195"/>
      <c r="XH77" s="195"/>
      <c r="XI77" s="195"/>
      <c r="XJ77" s="195"/>
      <c r="XK77" s="195"/>
      <c r="XL77" s="195"/>
      <c r="XM77" s="195"/>
      <c r="XN77" s="195"/>
      <c r="XO77" s="195"/>
      <c r="XP77" s="195"/>
      <c r="XQ77" s="195"/>
      <c r="XR77" s="195"/>
      <c r="XS77" s="195"/>
      <c r="XT77" s="195"/>
      <c r="XU77" s="195"/>
      <c r="XV77" s="195"/>
      <c r="XW77" s="195"/>
      <c r="XX77" s="195"/>
      <c r="XY77" s="195"/>
      <c r="XZ77" s="195"/>
      <c r="YA77" s="195"/>
      <c r="YB77" s="195"/>
      <c r="YC77" s="195"/>
      <c r="YD77" s="195"/>
      <c r="YE77" s="195"/>
      <c r="YF77" s="195"/>
      <c r="YG77" s="195"/>
      <c r="YH77" s="195"/>
      <c r="YI77" s="195"/>
      <c r="YJ77" s="195"/>
      <c r="YK77" s="195"/>
      <c r="YL77" s="195"/>
      <c r="YM77" s="195"/>
      <c r="YN77" s="195"/>
      <c r="YO77" s="195"/>
      <c r="YP77" s="195"/>
      <c r="YQ77" s="195"/>
      <c r="YR77" s="195"/>
      <c r="YS77" s="195"/>
      <c r="YT77" s="195"/>
      <c r="YU77" s="195"/>
      <c r="YV77" s="195"/>
      <c r="YW77" s="195"/>
      <c r="YX77" s="195"/>
      <c r="YY77" s="195"/>
      <c r="YZ77" s="195"/>
      <c r="ZA77" s="195"/>
      <c r="ZB77" s="195"/>
      <c r="ZC77" s="195"/>
      <c r="ZD77" s="195"/>
      <c r="ZE77" s="195"/>
      <c r="ZF77" s="195"/>
      <c r="ZG77" s="195"/>
      <c r="ZH77" s="195"/>
      <c r="ZI77" s="195"/>
      <c r="ZJ77" s="195"/>
      <c r="ZK77" s="195"/>
      <c r="ZL77" s="195"/>
      <c r="ZM77" s="195"/>
      <c r="ZN77" s="195"/>
      <c r="ZO77" s="195"/>
      <c r="ZP77" s="195"/>
      <c r="ZQ77" s="195"/>
      <c r="ZR77" s="195"/>
      <c r="ZS77" s="195"/>
      <c r="ZT77" s="195"/>
      <c r="ZU77" s="195"/>
      <c r="ZV77" s="195"/>
      <c r="ZW77" s="195"/>
      <c r="ZX77" s="195"/>
      <c r="ZY77" s="195"/>
      <c r="ZZ77" s="195"/>
      <c r="AAA77" s="195"/>
      <c r="AAB77" s="195"/>
      <c r="AAC77" s="195"/>
      <c r="AAD77" s="195"/>
      <c r="AAE77" s="195"/>
      <c r="AAF77" s="195"/>
      <c r="AAG77" s="195"/>
      <c r="AAH77" s="195"/>
      <c r="AAI77" s="195"/>
      <c r="AAJ77" s="195"/>
      <c r="AAK77" s="195"/>
      <c r="AAL77" s="195"/>
      <c r="AAM77" s="195"/>
      <c r="AAN77" s="195"/>
      <c r="AAO77" s="195"/>
      <c r="AAP77" s="195"/>
      <c r="AAQ77" s="195"/>
      <c r="AAR77" s="195"/>
      <c r="AAS77" s="195"/>
      <c r="AAT77" s="195"/>
      <c r="AAU77" s="195"/>
      <c r="AAV77" s="195"/>
      <c r="AAW77" s="195"/>
      <c r="AAX77" s="195"/>
      <c r="AAY77" s="195"/>
      <c r="AAZ77" s="195"/>
      <c r="ABA77" s="195"/>
      <c r="ABB77" s="195"/>
      <c r="ABC77" s="195"/>
      <c r="ABD77" s="195"/>
      <c r="ABE77" s="195"/>
      <c r="ABF77" s="195"/>
      <c r="ABG77" s="195"/>
      <c r="ABH77" s="195"/>
      <c r="ABI77" s="195"/>
      <c r="ABJ77" s="195"/>
      <c r="ABK77" s="195"/>
      <c r="ABL77" s="195"/>
      <c r="ABM77" s="195"/>
      <c r="ABN77" s="195"/>
      <c r="ABO77" s="195"/>
      <c r="ABP77" s="195"/>
      <c r="ABQ77" s="195"/>
      <c r="ABR77" s="195"/>
      <c r="ABS77" s="195"/>
      <c r="ABT77" s="195"/>
      <c r="ABU77" s="195"/>
      <c r="ABV77" s="195"/>
      <c r="ABW77" s="195"/>
      <c r="ABX77" s="195"/>
      <c r="ABY77" s="195"/>
      <c r="ABZ77" s="195"/>
      <c r="ACA77" s="195"/>
      <c r="ACB77" s="195"/>
      <c r="ACC77" s="195"/>
      <c r="ACD77" s="195"/>
      <c r="ACE77" s="195"/>
      <c r="ACF77" s="195"/>
      <c r="ACG77" s="195"/>
      <c r="ACH77" s="195"/>
      <c r="ACI77" s="195"/>
      <c r="ACJ77" s="195"/>
      <c r="ACK77" s="195"/>
      <c r="ACL77" s="195"/>
      <c r="ACM77" s="195"/>
      <c r="ACN77" s="195"/>
      <c r="ACO77" s="195"/>
      <c r="ACP77" s="195"/>
      <c r="ACQ77" s="195"/>
      <c r="ACR77" s="195"/>
      <c r="ACS77" s="195"/>
      <c r="ACT77" s="195"/>
      <c r="ACU77" s="195"/>
      <c r="ACV77" s="195"/>
      <c r="ACW77" s="195"/>
      <c r="ACX77" s="195"/>
      <c r="ACY77" s="195"/>
      <c r="ACZ77" s="195"/>
      <c r="ADA77" s="195"/>
      <c r="ADB77" s="195"/>
      <c r="ADC77" s="195"/>
      <c r="ADD77" s="195"/>
      <c r="ADE77" s="195"/>
      <c r="ADF77" s="195"/>
      <c r="ADG77" s="195"/>
      <c r="ADH77" s="195"/>
      <c r="ADI77" s="195"/>
      <c r="ADJ77" s="195"/>
      <c r="ADK77" s="195"/>
      <c r="ADL77" s="195"/>
      <c r="ADM77" s="195"/>
      <c r="ADN77" s="195"/>
      <c r="ADO77" s="195"/>
      <c r="ADP77" s="195"/>
      <c r="ADQ77" s="195"/>
      <c r="ADR77" s="195"/>
      <c r="ADS77" s="195"/>
      <c r="ADT77" s="195"/>
      <c r="ADU77" s="195"/>
      <c r="ADV77" s="195"/>
      <c r="ADW77" s="195"/>
      <c r="ADX77" s="195"/>
      <c r="ADY77" s="195"/>
      <c r="ADZ77" s="195"/>
      <c r="AEA77" s="195"/>
      <c r="AEB77" s="195"/>
      <c r="AEC77" s="195"/>
      <c r="AED77" s="195"/>
      <c r="AEE77" s="195"/>
      <c r="AEF77" s="195"/>
      <c r="AEG77" s="195"/>
      <c r="AEH77" s="195"/>
      <c r="AEI77" s="195"/>
      <c r="AEJ77" s="195"/>
      <c r="AEK77" s="195"/>
      <c r="AEL77" s="195"/>
      <c r="AEM77" s="195"/>
      <c r="AEN77" s="195"/>
      <c r="AEO77" s="195"/>
      <c r="AEP77" s="195"/>
      <c r="AEQ77" s="195"/>
      <c r="AER77" s="195"/>
      <c r="AES77" s="195"/>
      <c r="AET77" s="195"/>
      <c r="AEU77" s="195"/>
      <c r="AEV77" s="195"/>
      <c r="AEW77" s="195"/>
      <c r="AEX77" s="195"/>
      <c r="AEY77" s="195"/>
      <c r="AEZ77" s="195"/>
      <c r="AFA77" s="195"/>
      <c r="AFB77" s="195"/>
      <c r="AFC77" s="195"/>
      <c r="AFD77" s="195"/>
      <c r="AFE77" s="195"/>
      <c r="AFF77" s="195"/>
      <c r="AFG77" s="195"/>
      <c r="AFH77" s="195"/>
      <c r="AFI77" s="195"/>
      <c r="AFJ77" s="195"/>
      <c r="AFK77" s="195"/>
      <c r="AFL77" s="195"/>
      <c r="AFM77" s="195"/>
      <c r="AFN77" s="195"/>
      <c r="AFO77" s="195"/>
      <c r="AFP77" s="195"/>
      <c r="AFQ77" s="195"/>
      <c r="AFR77" s="195"/>
      <c r="AFS77" s="195"/>
      <c r="AFT77" s="195"/>
      <c r="AFU77" s="195"/>
      <c r="AFV77" s="195"/>
      <c r="AFW77" s="195"/>
      <c r="AFX77" s="195"/>
      <c r="AFY77" s="195"/>
      <c r="AFZ77" s="195"/>
      <c r="AGA77" s="195"/>
      <c r="AGB77" s="195"/>
      <c r="AGC77" s="195"/>
      <c r="AGD77" s="195"/>
      <c r="AGE77" s="195"/>
      <c r="AGF77" s="195"/>
      <c r="AGG77" s="195"/>
      <c r="AGH77" s="195"/>
      <c r="AGI77" s="195"/>
      <c r="AGJ77" s="195"/>
      <c r="AGK77" s="195"/>
      <c r="AGL77" s="195"/>
      <c r="AGM77" s="195"/>
      <c r="AGN77" s="195"/>
      <c r="AGO77" s="195"/>
      <c r="AGP77" s="195"/>
      <c r="AGQ77" s="195"/>
      <c r="AGR77" s="195"/>
      <c r="AGS77" s="195"/>
      <c r="AGT77" s="195"/>
      <c r="AGU77" s="195"/>
      <c r="AGV77" s="195"/>
      <c r="AGW77" s="195"/>
      <c r="AGX77" s="195"/>
      <c r="AGY77" s="195"/>
      <c r="AGZ77" s="195"/>
      <c r="AHA77" s="195"/>
      <c r="AHB77" s="195"/>
      <c r="AHC77" s="195"/>
      <c r="AHD77" s="195"/>
      <c r="AHE77" s="195"/>
      <c r="AHF77" s="195"/>
      <c r="AHG77" s="195"/>
      <c r="AHH77" s="195"/>
      <c r="AHI77" s="195"/>
      <c r="AHJ77" s="195"/>
      <c r="AHK77" s="195"/>
      <c r="AHL77" s="195"/>
      <c r="AHM77" s="195"/>
      <c r="AHN77" s="195"/>
      <c r="AHO77" s="195"/>
      <c r="AHP77" s="195"/>
      <c r="AHQ77" s="195"/>
      <c r="AHR77" s="195"/>
      <c r="AHS77" s="195"/>
      <c r="AHT77" s="195"/>
      <c r="AHU77" s="195"/>
      <c r="AHV77" s="195"/>
      <c r="AHW77" s="195"/>
      <c r="AHX77" s="195"/>
      <c r="AHY77" s="195"/>
      <c r="AHZ77" s="195"/>
      <c r="AIA77" s="195"/>
      <c r="AIB77" s="195"/>
      <c r="AIC77" s="195"/>
      <c r="AID77" s="195"/>
      <c r="AIE77" s="195"/>
      <c r="AIF77" s="195"/>
      <c r="AIG77" s="195"/>
      <c r="AIH77" s="195"/>
      <c r="AII77" s="195"/>
      <c r="AIJ77" s="195"/>
      <c r="AIK77" s="195"/>
      <c r="AIL77" s="195"/>
      <c r="AIM77" s="195"/>
      <c r="AIN77" s="195"/>
      <c r="AIO77" s="195"/>
      <c r="AIP77" s="195"/>
      <c r="AIQ77" s="195"/>
      <c r="AIR77" s="195"/>
      <c r="AIS77" s="195"/>
      <c r="AIT77" s="195"/>
      <c r="AIU77" s="195"/>
      <c r="AIV77" s="195"/>
      <c r="AIW77" s="195"/>
      <c r="AIX77" s="195"/>
      <c r="AIY77" s="195"/>
      <c r="AIZ77" s="195"/>
      <c r="AJA77" s="195"/>
      <c r="AJB77" s="195"/>
      <c r="AJC77" s="195"/>
      <c r="AJD77" s="195"/>
      <c r="AJE77" s="195"/>
      <c r="AJF77" s="195"/>
      <c r="AJG77" s="195"/>
      <c r="AJH77" s="195"/>
      <c r="AJI77" s="195"/>
      <c r="AJJ77" s="195"/>
      <c r="AJK77" s="195"/>
      <c r="AJL77" s="195"/>
      <c r="AJM77" s="195"/>
      <c r="AJN77" s="195"/>
      <c r="AJO77" s="195"/>
      <c r="AJP77" s="195"/>
      <c r="AJQ77" s="195"/>
      <c r="AJR77" s="195"/>
      <c r="AJS77" s="195"/>
      <c r="AJT77" s="195"/>
      <c r="AJU77" s="195"/>
      <c r="AJV77" s="195"/>
      <c r="AJW77" s="195"/>
      <c r="AJX77" s="195"/>
      <c r="AJY77" s="195"/>
      <c r="AJZ77" s="195"/>
      <c r="AKA77" s="195"/>
      <c r="AKB77" s="195"/>
      <c r="AKC77" s="195"/>
      <c r="AKD77" s="195"/>
      <c r="AKE77" s="195"/>
      <c r="AKF77" s="195"/>
      <c r="AKG77" s="195"/>
      <c r="AKH77" s="195"/>
      <c r="AKI77" s="195"/>
      <c r="AKJ77" s="195"/>
      <c r="AKK77" s="195"/>
      <c r="AKL77" s="195"/>
      <c r="AKM77" s="195"/>
      <c r="AKN77" s="195"/>
      <c r="AKO77" s="195"/>
      <c r="AKP77" s="195"/>
      <c r="AKQ77" s="195"/>
      <c r="AKR77" s="195"/>
      <c r="AKS77" s="195"/>
      <c r="AKT77" s="195"/>
      <c r="AKU77" s="195"/>
      <c r="AKV77" s="195"/>
      <c r="AKW77" s="195"/>
      <c r="AKX77" s="195"/>
      <c r="AKY77" s="195"/>
      <c r="AKZ77" s="195"/>
      <c r="ALA77" s="195"/>
      <c r="ALB77" s="195"/>
      <c r="ALC77" s="195"/>
      <c r="ALD77" s="195"/>
      <c r="ALE77" s="195"/>
      <c r="ALF77" s="195"/>
      <c r="ALG77" s="195"/>
      <c r="ALH77" s="195"/>
      <c r="ALI77" s="195"/>
      <c r="ALJ77" s="195"/>
      <c r="ALK77" s="195"/>
      <c r="ALL77" s="195"/>
      <c r="ALM77" s="195"/>
      <c r="ALN77" s="195"/>
      <c r="ALO77" s="195"/>
      <c r="ALP77" s="195"/>
      <c r="ALQ77" s="195"/>
      <c r="ALR77" s="195"/>
      <c r="ALS77" s="195"/>
      <c r="ALT77" s="195"/>
      <c r="ALU77" s="195"/>
      <c r="ALV77" s="195"/>
      <c r="ALW77" s="195"/>
      <c r="ALX77" s="195"/>
      <c r="ALY77" s="195"/>
      <c r="ALZ77" s="195"/>
      <c r="AMA77" s="195"/>
      <c r="AMB77" s="195"/>
      <c r="AMC77" s="195"/>
      <c r="AMD77" s="195"/>
      <c r="AME77" s="195"/>
      <c r="AMF77" s="195"/>
      <c r="AMG77" s="195"/>
      <c r="AMH77" s="195"/>
      <c r="AMI77" s="195"/>
      <c r="AMJ77" s="195"/>
      <c r="AMK77" s="195"/>
      <c r="AML77" s="195"/>
      <c r="AMM77" s="195"/>
      <c r="AMN77" s="195"/>
      <c r="AMO77" s="195"/>
      <c r="AMP77" s="195"/>
      <c r="AMQ77" s="195"/>
      <c r="AMR77" s="195"/>
      <c r="AMS77" s="195"/>
      <c r="AMT77" s="195"/>
      <c r="AMU77" s="195"/>
      <c r="AMV77" s="195"/>
      <c r="AMW77" s="195"/>
      <c r="AMX77" s="195"/>
      <c r="AMY77" s="195"/>
      <c r="AMZ77" s="195"/>
      <c r="ANA77" s="195"/>
      <c r="ANB77" s="195"/>
      <c r="ANC77" s="195"/>
      <c r="AND77" s="195"/>
      <c r="ANE77" s="195"/>
      <c r="ANF77" s="195"/>
      <c r="ANG77" s="195"/>
      <c r="ANH77" s="195"/>
      <c r="ANI77" s="195"/>
      <c r="ANJ77" s="195"/>
      <c r="ANK77" s="195"/>
      <c r="ANL77" s="195"/>
      <c r="ANM77" s="195"/>
      <c r="ANN77" s="195"/>
      <c r="ANO77" s="195"/>
      <c r="ANP77" s="195"/>
      <c r="ANQ77" s="195"/>
      <c r="ANR77" s="195"/>
      <c r="ANS77" s="195"/>
      <c r="ANT77" s="195"/>
      <c r="ANU77" s="195"/>
      <c r="ANV77" s="195"/>
      <c r="ANW77" s="195"/>
      <c r="ANX77" s="195"/>
      <c r="ANY77" s="195"/>
      <c r="ANZ77" s="195"/>
      <c r="AOA77" s="195"/>
      <c r="AOB77" s="195"/>
      <c r="AOC77" s="195"/>
      <c r="AOD77" s="195"/>
      <c r="AOE77" s="195"/>
      <c r="AOF77" s="195"/>
      <c r="AOG77" s="195"/>
      <c r="AOH77" s="195"/>
      <c r="AOI77" s="195"/>
      <c r="AOJ77" s="195"/>
      <c r="AOK77" s="195"/>
      <c r="AOL77" s="195"/>
      <c r="AOM77" s="195"/>
      <c r="AON77" s="195"/>
      <c r="AOO77" s="195"/>
      <c r="AOP77" s="195"/>
      <c r="AOQ77" s="195"/>
      <c r="AOR77" s="195"/>
      <c r="AOS77" s="195"/>
      <c r="AOT77" s="195"/>
      <c r="AOU77" s="195"/>
      <c r="AOV77" s="195"/>
      <c r="AOW77" s="195"/>
      <c r="AOX77" s="195"/>
      <c r="AOY77" s="195"/>
      <c r="AOZ77" s="195"/>
      <c r="APA77" s="195"/>
      <c r="APB77" s="195"/>
      <c r="APC77" s="195"/>
      <c r="APD77" s="195"/>
      <c r="APE77" s="195"/>
      <c r="APF77" s="195"/>
      <c r="APG77" s="195"/>
      <c r="APH77" s="195"/>
      <c r="API77" s="195"/>
      <c r="APJ77" s="195"/>
      <c r="APK77" s="195"/>
      <c r="APL77" s="195"/>
      <c r="APM77" s="195"/>
      <c r="APN77" s="195"/>
      <c r="APO77" s="195"/>
      <c r="APP77" s="195"/>
      <c r="APQ77" s="195"/>
      <c r="APR77" s="195"/>
      <c r="APS77" s="195"/>
      <c r="APT77" s="195"/>
      <c r="APU77" s="195"/>
      <c r="APV77" s="195"/>
      <c r="APW77" s="195"/>
      <c r="APX77" s="195"/>
      <c r="APY77" s="195"/>
      <c r="APZ77" s="195"/>
      <c r="AQA77" s="195"/>
      <c r="AQB77" s="195"/>
      <c r="AQC77" s="195"/>
      <c r="AQD77" s="195"/>
      <c r="AQE77" s="195"/>
      <c r="AQF77" s="195"/>
      <c r="AQG77" s="195"/>
      <c r="AQH77" s="195"/>
      <c r="AQI77" s="195"/>
      <c r="AQJ77" s="195"/>
      <c r="AQK77" s="195"/>
      <c r="AQL77" s="195"/>
      <c r="AQM77" s="195"/>
      <c r="AQN77" s="195"/>
      <c r="AQO77" s="195"/>
      <c r="AQP77" s="195"/>
      <c r="AQQ77" s="195"/>
      <c r="AQR77" s="195"/>
      <c r="AQS77" s="195"/>
      <c r="AQT77" s="195"/>
      <c r="AQU77" s="195"/>
      <c r="AQV77" s="195"/>
      <c r="AQW77" s="195"/>
      <c r="AQX77" s="195"/>
      <c r="AQY77" s="195"/>
      <c r="AQZ77" s="195"/>
      <c r="ARA77" s="195"/>
      <c r="ARB77" s="195"/>
      <c r="ARC77" s="195"/>
      <c r="ARD77" s="195"/>
      <c r="ARE77" s="195"/>
      <c r="ARF77" s="195"/>
      <c r="ARG77" s="195"/>
      <c r="ARH77" s="195"/>
      <c r="ARI77" s="195"/>
      <c r="ARJ77" s="195"/>
      <c r="ARK77" s="195"/>
      <c r="ARL77" s="195"/>
      <c r="ARM77" s="195"/>
      <c r="ARN77" s="195"/>
      <c r="ARO77" s="195"/>
      <c r="ARP77" s="195"/>
      <c r="ARQ77" s="195"/>
      <c r="ARR77" s="195"/>
      <c r="ARS77" s="195"/>
      <c r="ART77" s="195"/>
      <c r="ARU77" s="195"/>
      <c r="ARV77" s="195"/>
      <c r="ARW77" s="195"/>
      <c r="ARX77" s="195"/>
      <c r="ARY77" s="195"/>
      <c r="ARZ77" s="195"/>
      <c r="ASA77" s="195"/>
      <c r="ASB77" s="195"/>
      <c r="ASC77" s="195"/>
      <c r="ASD77" s="195"/>
      <c r="ASE77" s="195"/>
      <c r="ASF77" s="195"/>
      <c r="ASG77" s="195"/>
      <c r="ASH77" s="195"/>
      <c r="ASI77" s="195"/>
      <c r="ASJ77" s="195"/>
      <c r="ASK77" s="195"/>
      <c r="ASL77" s="195"/>
      <c r="ASM77" s="195"/>
      <c r="ASN77" s="195"/>
      <c r="ASO77" s="195"/>
      <c r="ASP77" s="195"/>
      <c r="ASQ77" s="195"/>
      <c r="ASR77" s="195"/>
      <c r="ASS77" s="195"/>
      <c r="AST77" s="195"/>
      <c r="ASU77" s="195"/>
      <c r="ASV77" s="195"/>
      <c r="ASW77" s="195"/>
      <c r="ASX77" s="195"/>
      <c r="ASY77" s="195"/>
      <c r="ASZ77" s="195"/>
      <c r="ATA77" s="195"/>
      <c r="ATB77" s="195"/>
      <c r="ATC77" s="195"/>
      <c r="ATD77" s="195"/>
      <c r="ATE77" s="195"/>
      <c r="ATF77" s="195"/>
      <c r="ATG77" s="195"/>
      <c r="ATH77" s="195"/>
      <c r="ATI77" s="195"/>
      <c r="ATJ77" s="195"/>
      <c r="ATK77" s="195"/>
      <c r="ATL77" s="195"/>
      <c r="ATM77" s="195"/>
      <c r="ATN77" s="195"/>
      <c r="ATO77" s="195"/>
      <c r="ATP77" s="195"/>
      <c r="ATQ77" s="195"/>
      <c r="ATR77" s="195"/>
      <c r="ATS77" s="195"/>
      <c r="ATT77" s="195"/>
      <c r="ATU77" s="195"/>
      <c r="ATV77" s="195"/>
      <c r="ATW77" s="195"/>
      <c r="ATX77" s="195"/>
      <c r="ATY77" s="195"/>
      <c r="ATZ77" s="195"/>
      <c r="AUA77" s="195"/>
      <c r="AUB77" s="195"/>
      <c r="AUC77" s="195"/>
      <c r="AUD77" s="195"/>
      <c r="AUE77" s="195"/>
      <c r="AUF77" s="195"/>
      <c r="AUG77" s="195"/>
      <c r="AUH77" s="195"/>
      <c r="AUI77" s="195"/>
      <c r="AUJ77" s="195"/>
      <c r="AUK77" s="195"/>
      <c r="AUL77" s="195"/>
      <c r="AUM77" s="195"/>
      <c r="AUN77" s="195"/>
      <c r="AUO77" s="195"/>
      <c r="AUP77" s="195"/>
      <c r="AUQ77" s="195"/>
      <c r="AUR77" s="195"/>
      <c r="AUS77" s="195"/>
      <c r="AUT77" s="195"/>
      <c r="AUU77" s="195"/>
      <c r="AUV77" s="195"/>
      <c r="AUW77" s="195"/>
      <c r="AUX77" s="195"/>
      <c r="AUY77" s="195"/>
      <c r="AUZ77" s="195"/>
      <c r="AVA77" s="195"/>
      <c r="AVB77" s="195"/>
      <c r="AVC77" s="195"/>
      <c r="AVD77" s="195"/>
      <c r="AVE77" s="195"/>
      <c r="AVF77" s="195"/>
      <c r="AVG77" s="195"/>
      <c r="AVH77" s="195"/>
      <c r="AVI77" s="195"/>
      <c r="AVJ77" s="195"/>
      <c r="AVK77" s="195"/>
      <c r="AVL77" s="195"/>
      <c r="AVM77" s="195"/>
      <c r="AVN77" s="195"/>
      <c r="AVO77" s="195"/>
      <c r="AVP77" s="195"/>
      <c r="AVQ77" s="195"/>
      <c r="AVR77" s="195"/>
      <c r="AVS77" s="195"/>
      <c r="AVT77" s="195"/>
      <c r="AVU77" s="195"/>
      <c r="AVV77" s="195"/>
      <c r="AVW77" s="195"/>
      <c r="AVX77" s="195"/>
      <c r="AVY77" s="195"/>
      <c r="AVZ77" s="195"/>
      <c r="AWA77" s="195"/>
      <c r="AWB77" s="195"/>
      <c r="AWC77" s="195"/>
      <c r="AWD77" s="195"/>
      <c r="AWE77" s="195"/>
      <c r="AWF77" s="195"/>
      <c r="AWG77" s="195"/>
      <c r="AWH77" s="195"/>
      <c r="AWI77" s="195"/>
      <c r="AWJ77" s="195"/>
      <c r="AWK77" s="195"/>
      <c r="AWL77" s="195"/>
      <c r="AWM77" s="195"/>
      <c r="AWN77" s="195"/>
      <c r="AWO77" s="195"/>
      <c r="AWP77" s="195"/>
      <c r="AWQ77" s="195"/>
      <c r="AWR77" s="195"/>
      <c r="AWS77" s="195"/>
      <c r="AWT77" s="195"/>
      <c r="AWU77" s="195"/>
      <c r="AWV77" s="195"/>
      <c r="AWW77" s="195"/>
      <c r="AWX77" s="195"/>
      <c r="AWY77" s="195"/>
      <c r="AWZ77" s="195"/>
      <c r="AXA77" s="195"/>
      <c r="AXB77" s="195"/>
      <c r="AXC77" s="195"/>
      <c r="AXD77" s="195"/>
      <c r="AXE77" s="195"/>
      <c r="AXF77" s="195"/>
      <c r="AXG77" s="195"/>
      <c r="AXH77" s="195"/>
      <c r="AXI77" s="195"/>
      <c r="AXJ77" s="195"/>
      <c r="AXK77" s="195"/>
      <c r="AXL77" s="195"/>
      <c r="AXM77" s="195"/>
      <c r="AXN77" s="195"/>
      <c r="AXO77" s="195"/>
      <c r="AXP77" s="195"/>
      <c r="AXQ77" s="195"/>
      <c r="AXR77" s="195"/>
      <c r="AXS77" s="195"/>
      <c r="AXT77" s="195"/>
      <c r="AXU77" s="195"/>
      <c r="AXV77" s="195"/>
      <c r="AXW77" s="195"/>
      <c r="AXX77" s="195"/>
      <c r="AXY77" s="195"/>
      <c r="AXZ77" s="195"/>
      <c r="AYA77" s="195"/>
      <c r="AYB77" s="195"/>
      <c r="AYC77" s="195"/>
      <c r="AYD77" s="195"/>
      <c r="AYE77" s="195"/>
      <c r="AYF77" s="195"/>
      <c r="AYG77" s="195"/>
      <c r="AYH77" s="195"/>
      <c r="AYI77" s="195"/>
      <c r="AYJ77" s="195"/>
      <c r="AYK77" s="195"/>
      <c r="AYL77" s="195"/>
      <c r="AYM77" s="195"/>
      <c r="AYN77" s="195"/>
      <c r="AYO77" s="195"/>
      <c r="AYP77" s="195"/>
      <c r="AYQ77" s="195"/>
      <c r="AYR77" s="195"/>
      <c r="AYS77" s="195"/>
      <c r="AYT77" s="195"/>
      <c r="AYU77" s="195"/>
      <c r="AYV77" s="195"/>
      <c r="AYW77" s="195"/>
      <c r="AYX77" s="195"/>
      <c r="AYY77" s="195"/>
      <c r="AYZ77" s="195"/>
      <c r="AZA77" s="195"/>
      <c r="AZB77" s="195"/>
      <c r="AZC77" s="195"/>
      <c r="AZD77" s="195"/>
      <c r="AZE77" s="195"/>
      <c r="AZF77" s="195"/>
      <c r="AZG77" s="195"/>
      <c r="AZH77" s="195"/>
      <c r="AZI77" s="195"/>
      <c r="AZJ77" s="195"/>
      <c r="AZK77" s="195"/>
      <c r="AZL77" s="195"/>
      <c r="AZM77" s="195"/>
      <c r="AZN77" s="195"/>
      <c r="AZO77" s="195"/>
      <c r="AZP77" s="195"/>
      <c r="AZQ77" s="195"/>
      <c r="AZR77" s="195"/>
      <c r="AZS77" s="195"/>
      <c r="AZT77" s="195"/>
      <c r="AZU77" s="195"/>
      <c r="AZV77" s="195"/>
      <c r="AZW77" s="195"/>
      <c r="AZX77" s="195"/>
      <c r="AZY77" s="195"/>
      <c r="AZZ77" s="195"/>
      <c r="BAA77" s="195"/>
      <c r="BAB77" s="195"/>
      <c r="BAC77" s="195"/>
      <c r="BAD77" s="195"/>
      <c r="BAE77" s="195"/>
      <c r="BAF77" s="195"/>
      <c r="BAG77" s="195"/>
      <c r="BAH77" s="195"/>
      <c r="BAI77" s="195"/>
      <c r="BAJ77" s="195"/>
      <c r="BAK77" s="195"/>
      <c r="BAL77" s="195"/>
      <c r="BAM77" s="195"/>
      <c r="BAN77" s="195"/>
      <c r="BAO77" s="195"/>
      <c r="BAP77" s="195"/>
      <c r="BAQ77" s="195"/>
      <c r="BAR77" s="195"/>
      <c r="BAS77" s="195"/>
      <c r="BAT77" s="195"/>
      <c r="BAU77" s="195"/>
      <c r="BAV77" s="195"/>
      <c r="BAW77" s="195"/>
      <c r="BAX77" s="195"/>
      <c r="BAY77" s="195"/>
      <c r="BAZ77" s="195"/>
      <c r="BBA77" s="195"/>
      <c r="BBB77" s="195"/>
      <c r="BBC77" s="195"/>
      <c r="BBD77" s="195"/>
      <c r="BBE77" s="195"/>
      <c r="BBF77" s="195"/>
      <c r="BBG77" s="195"/>
      <c r="BBH77" s="195"/>
      <c r="BBI77" s="195"/>
      <c r="BBJ77" s="195"/>
      <c r="BBK77" s="195"/>
      <c r="BBL77" s="195"/>
      <c r="BBM77" s="195"/>
      <c r="BBN77" s="195"/>
      <c r="BBO77" s="195"/>
      <c r="BBP77" s="195"/>
      <c r="BBQ77" s="195"/>
      <c r="BBR77" s="195"/>
      <c r="BBS77" s="195"/>
      <c r="BBT77" s="195"/>
      <c r="BBU77" s="195"/>
      <c r="BBV77" s="195"/>
      <c r="BBW77" s="195"/>
      <c r="BBX77" s="195"/>
      <c r="BBY77" s="195"/>
      <c r="BBZ77" s="195"/>
      <c r="BCA77" s="195"/>
      <c r="BCB77" s="195"/>
      <c r="BCC77" s="195"/>
      <c r="BCD77" s="195"/>
      <c r="BCE77" s="195"/>
      <c r="BCF77" s="195"/>
      <c r="BCG77" s="195"/>
      <c r="BCH77" s="195"/>
      <c r="BCI77" s="195"/>
      <c r="BCJ77" s="195"/>
      <c r="BCK77" s="195"/>
      <c r="BCL77" s="195"/>
      <c r="BCM77" s="195"/>
      <c r="BCN77" s="195"/>
      <c r="BCO77" s="195"/>
      <c r="BCP77" s="195"/>
      <c r="BCQ77" s="195"/>
      <c r="BCR77" s="195"/>
      <c r="BCS77" s="195"/>
      <c r="BCT77" s="195"/>
      <c r="BCU77" s="195"/>
      <c r="BCV77" s="195"/>
      <c r="BCW77" s="195"/>
      <c r="BCX77" s="195"/>
      <c r="BCY77" s="195"/>
      <c r="BCZ77" s="195"/>
      <c r="BDA77" s="195"/>
      <c r="BDB77" s="195"/>
      <c r="BDC77" s="195"/>
      <c r="BDD77" s="195"/>
      <c r="BDE77" s="195"/>
      <c r="BDF77" s="195"/>
      <c r="BDG77" s="195"/>
      <c r="BDH77" s="195"/>
      <c r="BDI77" s="195"/>
      <c r="BDJ77" s="195"/>
      <c r="BDK77" s="195"/>
      <c r="BDL77" s="195"/>
      <c r="BDM77" s="195"/>
      <c r="BDN77" s="195"/>
      <c r="BDO77" s="195"/>
      <c r="BDP77" s="195"/>
      <c r="BDQ77" s="195"/>
      <c r="BDR77" s="195"/>
      <c r="BDS77" s="195"/>
      <c r="BDT77" s="195"/>
      <c r="BDU77" s="195"/>
      <c r="BDV77" s="195"/>
      <c r="BDW77" s="195"/>
      <c r="BDX77" s="195"/>
      <c r="BDY77" s="195"/>
      <c r="BDZ77" s="195"/>
      <c r="BEA77" s="195"/>
      <c r="BEB77" s="195"/>
      <c r="BEC77" s="195"/>
      <c r="BED77" s="195"/>
      <c r="BEE77" s="195"/>
      <c r="BEF77" s="195"/>
      <c r="BEG77" s="195"/>
      <c r="BEH77" s="195"/>
      <c r="BEI77" s="195"/>
      <c r="BEJ77" s="195"/>
      <c r="BEK77" s="195"/>
      <c r="BEL77" s="195"/>
      <c r="BEM77" s="195"/>
      <c r="BEN77" s="195"/>
      <c r="BEO77" s="195"/>
      <c r="BEP77" s="195"/>
      <c r="BEQ77" s="195"/>
      <c r="BER77" s="195"/>
      <c r="BES77" s="195"/>
      <c r="BET77" s="195"/>
      <c r="BEU77" s="195"/>
      <c r="BEV77" s="195"/>
      <c r="BEW77" s="195"/>
      <c r="BEX77" s="195"/>
      <c r="BEY77" s="195"/>
      <c r="BEZ77" s="195"/>
      <c r="BFA77" s="195"/>
      <c r="BFB77" s="195"/>
      <c r="BFC77" s="195"/>
      <c r="BFD77" s="195"/>
      <c r="BFE77" s="195"/>
      <c r="BFF77" s="195"/>
      <c r="BFG77" s="195"/>
      <c r="BFH77" s="195"/>
      <c r="BFI77" s="195"/>
      <c r="BFJ77" s="195"/>
      <c r="BFK77" s="195"/>
      <c r="BFL77" s="195"/>
      <c r="BFM77" s="195"/>
      <c r="BFN77" s="195"/>
      <c r="BFO77" s="195"/>
      <c r="BFP77" s="195"/>
      <c r="BFQ77" s="195"/>
      <c r="BFR77" s="195"/>
      <c r="BFS77" s="195"/>
      <c r="BFT77" s="195"/>
      <c r="BFU77" s="195"/>
      <c r="BFV77" s="195"/>
      <c r="BFW77" s="195"/>
      <c r="BFX77" s="195"/>
      <c r="BFY77" s="195"/>
      <c r="BFZ77" s="195"/>
      <c r="BGA77" s="195"/>
      <c r="BGB77" s="195"/>
      <c r="BGC77" s="195"/>
      <c r="BGD77" s="195"/>
      <c r="BGE77" s="195"/>
      <c r="BGF77" s="195"/>
      <c r="BGG77" s="195"/>
      <c r="BGH77" s="195"/>
      <c r="BGI77" s="195"/>
      <c r="BGJ77" s="195"/>
      <c r="BGK77" s="195"/>
      <c r="BGL77" s="195"/>
      <c r="BGM77" s="195"/>
      <c r="BGN77" s="195"/>
      <c r="BGO77" s="195"/>
      <c r="BGP77" s="195"/>
      <c r="BGQ77" s="195"/>
      <c r="BGR77" s="195"/>
      <c r="BGS77" s="195"/>
      <c r="BGT77" s="195"/>
      <c r="BGU77" s="195"/>
      <c r="BGV77" s="195"/>
      <c r="BGW77" s="195"/>
      <c r="BGX77" s="195"/>
      <c r="BGY77" s="195"/>
      <c r="BGZ77" s="195"/>
      <c r="BHA77" s="195"/>
      <c r="BHB77" s="195"/>
      <c r="BHC77" s="195"/>
      <c r="BHD77" s="195"/>
      <c r="BHE77" s="195"/>
      <c r="BHF77" s="195"/>
      <c r="BHG77" s="195"/>
      <c r="BHH77" s="195"/>
      <c r="BHI77" s="195"/>
      <c r="BHJ77" s="195"/>
      <c r="BHK77" s="195"/>
      <c r="BHL77" s="195"/>
      <c r="BHM77" s="195"/>
      <c r="BHN77" s="195"/>
      <c r="BHO77" s="195"/>
      <c r="BHP77" s="195"/>
      <c r="BHQ77" s="195"/>
      <c r="BHR77" s="195"/>
      <c r="BHS77" s="195"/>
      <c r="BHT77" s="195"/>
      <c r="BHU77" s="195"/>
      <c r="BHV77" s="195"/>
      <c r="BHW77" s="195"/>
      <c r="BHX77" s="195"/>
      <c r="BHY77" s="195"/>
      <c r="BHZ77" s="195"/>
      <c r="BIA77" s="195"/>
      <c r="BIB77" s="195"/>
      <c r="BIC77" s="195"/>
      <c r="BID77" s="195"/>
      <c r="BIE77" s="195"/>
      <c r="BIF77" s="195"/>
      <c r="BIG77" s="195"/>
      <c r="BIH77" s="195"/>
      <c r="BII77" s="195"/>
      <c r="BIJ77" s="195"/>
      <c r="BIK77" s="195"/>
      <c r="BIL77" s="195"/>
      <c r="BIM77" s="195"/>
      <c r="BIN77" s="195"/>
      <c r="BIO77" s="195"/>
      <c r="BIP77" s="195"/>
      <c r="BIQ77" s="195"/>
      <c r="BIR77" s="195"/>
      <c r="BIS77" s="195"/>
      <c r="BIT77" s="195"/>
      <c r="BIU77" s="195"/>
      <c r="BIV77" s="195"/>
      <c r="BIW77" s="195"/>
      <c r="BIX77" s="195"/>
      <c r="BIY77" s="195"/>
      <c r="BIZ77" s="195"/>
      <c r="BJA77" s="195"/>
      <c r="BJB77" s="195"/>
      <c r="BJC77" s="195"/>
      <c r="BJD77" s="195"/>
      <c r="BJE77" s="195"/>
      <c r="BJF77" s="195"/>
      <c r="BJG77" s="195"/>
      <c r="BJH77" s="195"/>
      <c r="BJI77" s="195"/>
      <c r="BJJ77" s="195"/>
      <c r="BJK77" s="195"/>
      <c r="BJL77" s="195"/>
      <c r="BJM77" s="195"/>
      <c r="BJN77" s="195"/>
      <c r="BJO77" s="195"/>
      <c r="BJP77" s="195"/>
      <c r="BJQ77" s="195"/>
      <c r="BJR77" s="195"/>
      <c r="BJS77" s="195"/>
      <c r="BJT77" s="195"/>
      <c r="BJU77" s="195"/>
      <c r="BJV77" s="195"/>
      <c r="BJW77" s="195"/>
      <c r="BJX77" s="195"/>
      <c r="BJY77" s="195"/>
      <c r="BJZ77" s="195"/>
      <c r="BKA77" s="195"/>
      <c r="BKB77" s="195"/>
      <c r="BKC77" s="195"/>
      <c r="BKD77" s="195"/>
      <c r="BKE77" s="195"/>
      <c r="BKF77" s="195"/>
      <c r="BKG77" s="195"/>
      <c r="BKH77" s="195"/>
      <c r="BKI77" s="195"/>
      <c r="BKJ77" s="195"/>
      <c r="BKK77" s="195"/>
      <c r="BKL77" s="195"/>
      <c r="BKM77" s="195"/>
      <c r="BKN77" s="195"/>
      <c r="BKO77" s="195"/>
      <c r="BKP77" s="195"/>
      <c r="BKQ77" s="195"/>
      <c r="BKR77" s="195"/>
      <c r="BKS77" s="195"/>
      <c r="BKT77" s="195"/>
      <c r="BKU77" s="195"/>
      <c r="BKV77" s="195"/>
      <c r="BKW77" s="195"/>
      <c r="BKX77" s="195"/>
      <c r="BKY77" s="195"/>
      <c r="BKZ77" s="195"/>
      <c r="BLA77" s="195"/>
      <c r="BLB77" s="195"/>
      <c r="BLC77" s="195"/>
      <c r="BLD77" s="195"/>
      <c r="BLE77" s="195"/>
      <c r="BLF77" s="195"/>
      <c r="BLG77" s="195"/>
      <c r="BLH77" s="195"/>
      <c r="BLI77" s="195"/>
      <c r="BLJ77" s="195"/>
      <c r="BLK77" s="195"/>
      <c r="BLL77" s="195"/>
      <c r="BLM77" s="195"/>
      <c r="BLN77" s="195"/>
      <c r="BLO77" s="195"/>
      <c r="BLP77" s="195"/>
      <c r="BLQ77" s="195"/>
      <c r="BLR77" s="195"/>
      <c r="BLS77" s="195"/>
      <c r="BLT77" s="195"/>
      <c r="BLU77" s="195"/>
      <c r="BLV77" s="195"/>
      <c r="BLW77" s="195"/>
      <c r="BLX77" s="195"/>
      <c r="BLY77" s="195"/>
      <c r="BLZ77" s="195"/>
      <c r="BMA77" s="195"/>
      <c r="BMB77" s="195"/>
      <c r="BMC77" s="195"/>
      <c r="BMD77" s="195"/>
      <c r="BME77" s="195"/>
      <c r="BMF77" s="195"/>
      <c r="BMG77" s="195"/>
      <c r="BMH77" s="195"/>
      <c r="BMI77" s="195"/>
      <c r="BMJ77" s="195"/>
      <c r="BMK77" s="195"/>
      <c r="BML77" s="195"/>
      <c r="BMM77" s="195"/>
      <c r="BMN77" s="195"/>
      <c r="BMO77" s="195"/>
      <c r="BMP77" s="195"/>
      <c r="BMQ77" s="195"/>
      <c r="BMR77" s="195"/>
      <c r="BMS77" s="195"/>
      <c r="BMT77" s="195"/>
      <c r="BMU77" s="195"/>
      <c r="BMV77" s="195"/>
      <c r="BMW77" s="195"/>
      <c r="BMX77" s="195"/>
      <c r="BMY77" s="195"/>
      <c r="BMZ77" s="195"/>
      <c r="BNA77" s="195"/>
      <c r="BNB77" s="195"/>
      <c r="BNC77" s="195"/>
      <c r="BND77" s="195"/>
      <c r="BNE77" s="195"/>
      <c r="BNF77" s="195"/>
      <c r="BNG77" s="195"/>
      <c r="BNH77" s="195"/>
      <c r="BNI77" s="195"/>
      <c r="BNJ77" s="195"/>
      <c r="BNK77" s="195"/>
      <c r="BNL77" s="195"/>
      <c r="BNM77" s="195"/>
      <c r="BNN77" s="195"/>
      <c r="BNO77" s="195"/>
      <c r="BNP77" s="195"/>
      <c r="BNQ77" s="195"/>
      <c r="BNR77" s="195"/>
      <c r="BNS77" s="195"/>
      <c r="BNT77" s="195"/>
      <c r="BNU77" s="195"/>
      <c r="BNV77" s="195"/>
      <c r="BNW77" s="195"/>
      <c r="BNX77" s="195"/>
      <c r="BNY77" s="195"/>
      <c r="BNZ77" s="195"/>
      <c r="BOA77" s="195"/>
      <c r="BOB77" s="195"/>
      <c r="BOC77" s="195"/>
      <c r="BOD77" s="195"/>
      <c r="BOE77" s="195"/>
      <c r="BOF77" s="195"/>
      <c r="BOG77" s="195"/>
      <c r="BOH77" s="195"/>
      <c r="BOI77" s="195"/>
      <c r="BOJ77" s="195"/>
      <c r="BOK77" s="195"/>
      <c r="BOL77" s="195"/>
      <c r="BOM77" s="195"/>
      <c r="BON77" s="195"/>
      <c r="BOO77" s="195"/>
      <c r="BOP77" s="195"/>
      <c r="BOQ77" s="195"/>
      <c r="BOR77" s="195"/>
      <c r="BOS77" s="195"/>
      <c r="BOT77" s="195"/>
      <c r="BOU77" s="195"/>
      <c r="BOV77" s="195"/>
      <c r="BOW77" s="195"/>
      <c r="BOX77" s="195"/>
      <c r="BOY77" s="195"/>
      <c r="BOZ77" s="195"/>
      <c r="BPA77" s="195"/>
      <c r="BPB77" s="195"/>
      <c r="BPC77" s="195"/>
      <c r="BPD77" s="195"/>
      <c r="BPE77" s="195"/>
      <c r="BPF77" s="195"/>
      <c r="BPG77" s="195"/>
      <c r="BPH77" s="195"/>
      <c r="BPI77" s="195"/>
      <c r="BPJ77" s="195"/>
      <c r="BPK77" s="195"/>
      <c r="BPL77" s="195"/>
      <c r="BPM77" s="195"/>
      <c r="BPN77" s="195"/>
      <c r="BPO77" s="195"/>
      <c r="BPP77" s="195"/>
      <c r="BPQ77" s="195"/>
      <c r="BPR77" s="195"/>
      <c r="BPS77" s="195"/>
      <c r="BPT77" s="195"/>
      <c r="BPU77" s="195"/>
      <c r="BPV77" s="195"/>
      <c r="BPW77" s="195"/>
      <c r="BPX77" s="195"/>
      <c r="BPY77" s="195"/>
      <c r="BPZ77" s="195"/>
      <c r="BQA77" s="195"/>
      <c r="BQB77" s="195"/>
      <c r="BQC77" s="195"/>
      <c r="BQD77" s="195"/>
      <c r="BQE77" s="195"/>
      <c r="BQF77" s="195"/>
      <c r="BQG77" s="195"/>
      <c r="BQH77" s="195"/>
      <c r="BQI77" s="195"/>
      <c r="BQJ77" s="195"/>
      <c r="BQK77" s="195"/>
      <c r="BQL77" s="195"/>
      <c r="BQM77" s="195"/>
      <c r="BQN77" s="195"/>
      <c r="BQO77" s="195"/>
      <c r="BQP77" s="195"/>
      <c r="BQQ77" s="195"/>
      <c r="BQR77" s="195"/>
      <c r="BQS77" s="195"/>
      <c r="BQT77" s="195"/>
      <c r="BQU77" s="195"/>
      <c r="BQV77" s="195"/>
      <c r="BQW77" s="195"/>
      <c r="BQX77" s="195"/>
      <c r="BQY77" s="195"/>
      <c r="BQZ77" s="195"/>
      <c r="BRA77" s="195"/>
      <c r="BRB77" s="195"/>
      <c r="BRC77" s="195"/>
      <c r="BRD77" s="195"/>
      <c r="BRE77" s="195"/>
      <c r="BRF77" s="195"/>
      <c r="BRG77" s="195"/>
      <c r="BRH77" s="195"/>
      <c r="BRI77" s="195"/>
      <c r="BRJ77" s="195"/>
      <c r="BRK77" s="195"/>
      <c r="BRL77" s="195"/>
      <c r="BRM77" s="195"/>
      <c r="BRN77" s="195"/>
      <c r="BRO77" s="195"/>
      <c r="BRP77" s="195"/>
      <c r="BRQ77" s="195"/>
      <c r="BRR77" s="195"/>
      <c r="BRS77" s="195"/>
      <c r="BRT77" s="195"/>
      <c r="BRU77" s="195"/>
      <c r="BRV77" s="195"/>
      <c r="BRW77" s="195"/>
      <c r="BRX77" s="195"/>
      <c r="BRY77" s="195"/>
      <c r="BRZ77" s="195"/>
      <c r="BSA77" s="195"/>
      <c r="BSB77" s="195"/>
      <c r="BSC77" s="195"/>
      <c r="BSD77" s="195"/>
      <c r="BSE77" s="195"/>
      <c r="BSF77" s="195"/>
      <c r="BSG77" s="195"/>
      <c r="BSH77" s="195"/>
      <c r="BSI77" s="195"/>
      <c r="BSJ77" s="195"/>
      <c r="BSK77" s="195"/>
      <c r="BSL77" s="195"/>
      <c r="BSM77" s="195"/>
      <c r="BSN77" s="195"/>
      <c r="BSO77" s="195"/>
      <c r="BSP77" s="195"/>
      <c r="BSQ77" s="195"/>
      <c r="BSR77" s="195"/>
      <c r="BSS77" s="195"/>
      <c r="BST77" s="195"/>
      <c r="BSU77" s="195"/>
      <c r="BSV77" s="195"/>
      <c r="BSW77" s="195"/>
      <c r="BSX77" s="195"/>
      <c r="BSY77" s="195"/>
      <c r="BSZ77" s="195"/>
      <c r="BTA77" s="195"/>
      <c r="BTB77" s="195"/>
      <c r="BTC77" s="195"/>
      <c r="BTD77" s="195"/>
      <c r="BTE77" s="195"/>
      <c r="BTF77" s="195"/>
      <c r="BTG77" s="195"/>
      <c r="BTH77" s="195"/>
      <c r="BTI77" s="195"/>
      <c r="BTJ77" s="195"/>
      <c r="BTK77" s="195"/>
      <c r="BTL77" s="195"/>
      <c r="BTM77" s="195"/>
      <c r="BTN77" s="195"/>
      <c r="BTO77" s="195"/>
      <c r="BTP77" s="195"/>
      <c r="BTQ77" s="195"/>
      <c r="BTR77" s="195"/>
      <c r="BTS77" s="195"/>
      <c r="BTT77" s="195"/>
      <c r="BTU77" s="195"/>
      <c r="BTV77" s="195"/>
      <c r="BTW77" s="195"/>
      <c r="BTX77" s="195"/>
      <c r="BTY77" s="195"/>
      <c r="BTZ77" s="195"/>
      <c r="BUA77" s="195"/>
      <c r="BUB77" s="195"/>
      <c r="BUC77" s="195"/>
      <c r="BUD77" s="195"/>
      <c r="BUE77" s="195"/>
      <c r="BUF77" s="195"/>
      <c r="BUG77" s="195"/>
      <c r="BUH77" s="195"/>
      <c r="BUI77" s="195"/>
      <c r="BUJ77" s="195"/>
      <c r="BUK77" s="195"/>
      <c r="BUL77" s="195"/>
      <c r="BUM77" s="195"/>
      <c r="BUN77" s="195"/>
      <c r="BUO77" s="195"/>
      <c r="BUP77" s="195"/>
      <c r="BUQ77" s="195"/>
      <c r="BUR77" s="195"/>
      <c r="BUS77" s="195"/>
      <c r="BUT77" s="195"/>
      <c r="BUU77" s="195"/>
      <c r="BUV77" s="195"/>
      <c r="BUW77" s="195"/>
      <c r="BUX77" s="195"/>
      <c r="BUY77" s="195"/>
      <c r="BUZ77" s="195"/>
      <c r="BVA77" s="195"/>
      <c r="BVB77" s="195"/>
      <c r="BVC77" s="195"/>
      <c r="BVD77" s="195"/>
      <c r="BVE77" s="195"/>
      <c r="BVF77" s="195"/>
      <c r="BVG77" s="195"/>
      <c r="BVH77" s="195"/>
      <c r="BVI77" s="195"/>
      <c r="BVJ77" s="195"/>
      <c r="BVK77" s="195"/>
      <c r="BVL77" s="195"/>
      <c r="BVM77" s="195"/>
      <c r="BVN77" s="195"/>
      <c r="BVO77" s="195"/>
      <c r="BVP77" s="195"/>
      <c r="BVQ77" s="195"/>
      <c r="BVR77" s="195"/>
      <c r="BVS77" s="195"/>
      <c r="BVT77" s="195"/>
      <c r="BVU77" s="195"/>
      <c r="BVV77" s="195"/>
      <c r="BVW77" s="195"/>
      <c r="BVX77" s="195"/>
      <c r="BVY77" s="195"/>
      <c r="BVZ77" s="195"/>
      <c r="BWA77" s="195"/>
      <c r="BWB77" s="195"/>
      <c r="BWC77" s="195"/>
      <c r="BWD77" s="195"/>
      <c r="BWE77" s="195"/>
      <c r="BWF77" s="195"/>
      <c r="BWG77" s="195"/>
      <c r="BWH77" s="195"/>
      <c r="BWI77" s="195"/>
      <c r="BWJ77" s="195"/>
      <c r="BWK77" s="195"/>
      <c r="BWL77" s="195"/>
      <c r="BWM77" s="195"/>
      <c r="BWN77" s="195"/>
      <c r="BWO77" s="195"/>
      <c r="BWP77" s="195"/>
      <c r="BWQ77" s="195"/>
      <c r="BWR77" s="195"/>
      <c r="BWS77" s="195"/>
      <c r="BWT77" s="195"/>
      <c r="BWU77" s="195"/>
      <c r="BWV77" s="195"/>
      <c r="BWW77" s="195"/>
      <c r="BWX77" s="195"/>
      <c r="BWY77" s="195"/>
      <c r="BWZ77" s="195"/>
      <c r="BXA77" s="195"/>
      <c r="BXB77" s="195"/>
      <c r="BXC77" s="195"/>
      <c r="BXD77" s="195"/>
      <c r="BXE77" s="195"/>
      <c r="BXF77" s="195"/>
      <c r="BXG77" s="195"/>
      <c r="BXH77" s="195"/>
      <c r="BXI77" s="195"/>
      <c r="BXJ77" s="195"/>
      <c r="BXK77" s="195"/>
      <c r="BXL77" s="195"/>
      <c r="BXM77" s="195"/>
      <c r="BXN77" s="195"/>
      <c r="BXO77" s="195"/>
      <c r="BXP77" s="195"/>
      <c r="BXQ77" s="195"/>
      <c r="BXR77" s="195"/>
      <c r="BXS77" s="195"/>
      <c r="BXT77" s="195"/>
      <c r="BXU77" s="195"/>
      <c r="BXV77" s="195"/>
      <c r="BXW77" s="195"/>
      <c r="BXX77" s="195"/>
      <c r="BXY77" s="195"/>
      <c r="BXZ77" s="195"/>
      <c r="BYA77" s="195"/>
      <c r="BYB77" s="195"/>
      <c r="BYC77" s="195"/>
      <c r="BYD77" s="195"/>
      <c r="BYE77" s="195"/>
      <c r="BYF77" s="195"/>
      <c r="BYG77" s="195"/>
      <c r="BYH77" s="195"/>
      <c r="BYI77" s="195"/>
      <c r="BYJ77" s="195"/>
      <c r="BYK77" s="195"/>
      <c r="BYL77" s="195"/>
      <c r="BYM77" s="195"/>
      <c r="BYN77" s="195"/>
      <c r="BYO77" s="195"/>
      <c r="BYP77" s="195"/>
      <c r="BYQ77" s="195"/>
      <c r="BYR77" s="195"/>
      <c r="BYS77" s="195"/>
      <c r="BYT77" s="195"/>
      <c r="BYU77" s="195"/>
      <c r="BYV77" s="195"/>
      <c r="BYW77" s="195"/>
      <c r="BYX77" s="195"/>
      <c r="BYY77" s="195"/>
      <c r="BYZ77" s="195"/>
      <c r="BZA77" s="195"/>
      <c r="BZB77" s="195"/>
      <c r="BZC77" s="195"/>
      <c r="BZD77" s="195"/>
      <c r="BZE77" s="195"/>
      <c r="BZF77" s="195"/>
      <c r="BZG77" s="195"/>
      <c r="BZH77" s="195"/>
      <c r="BZI77" s="195"/>
      <c r="BZJ77" s="195"/>
      <c r="BZK77" s="195"/>
      <c r="BZL77" s="195"/>
      <c r="BZM77" s="195"/>
      <c r="BZN77" s="195"/>
      <c r="BZO77" s="195"/>
      <c r="BZP77" s="195"/>
      <c r="BZQ77" s="195"/>
      <c r="BZR77" s="195"/>
      <c r="BZS77" s="195"/>
      <c r="BZT77" s="195"/>
      <c r="BZU77" s="195"/>
      <c r="BZV77" s="195"/>
      <c r="BZW77" s="195"/>
      <c r="BZX77" s="195"/>
      <c r="BZY77" s="195"/>
      <c r="BZZ77" s="195"/>
      <c r="CAA77" s="195"/>
      <c r="CAB77" s="195"/>
      <c r="CAC77" s="195"/>
      <c r="CAD77" s="195"/>
      <c r="CAE77" s="195"/>
      <c r="CAF77" s="195"/>
      <c r="CAG77" s="195"/>
      <c r="CAH77" s="195"/>
      <c r="CAI77" s="195"/>
      <c r="CAJ77" s="195"/>
      <c r="CAK77" s="195"/>
      <c r="CAL77" s="195"/>
      <c r="CAM77" s="195"/>
      <c r="CAN77" s="195"/>
      <c r="CAO77" s="195"/>
      <c r="CAP77" s="195"/>
      <c r="CAQ77" s="195"/>
      <c r="CAR77" s="195"/>
      <c r="CAS77" s="195"/>
      <c r="CAT77" s="195"/>
      <c r="CAU77" s="195"/>
      <c r="CAV77" s="195"/>
      <c r="CAW77" s="195"/>
      <c r="CAX77" s="195"/>
      <c r="CAY77" s="195"/>
      <c r="CAZ77" s="195"/>
      <c r="CBA77" s="195"/>
      <c r="CBB77" s="195"/>
      <c r="CBC77" s="195"/>
      <c r="CBD77" s="195"/>
      <c r="CBE77" s="195"/>
      <c r="CBF77" s="195"/>
      <c r="CBG77" s="195"/>
      <c r="CBH77" s="195"/>
      <c r="CBI77" s="195"/>
      <c r="CBJ77" s="195"/>
      <c r="CBK77" s="195"/>
      <c r="CBL77" s="195"/>
      <c r="CBM77" s="195"/>
      <c r="CBN77" s="195"/>
      <c r="CBO77" s="195"/>
      <c r="CBP77" s="195"/>
      <c r="CBQ77" s="195"/>
      <c r="CBR77" s="195"/>
      <c r="CBS77" s="195"/>
      <c r="CBT77" s="195"/>
      <c r="CBU77" s="195"/>
      <c r="CBV77" s="195"/>
      <c r="CBW77" s="195"/>
      <c r="CBX77" s="195"/>
      <c r="CBY77" s="195"/>
      <c r="CBZ77" s="195"/>
      <c r="CCA77" s="195"/>
      <c r="CCB77" s="195"/>
      <c r="CCC77" s="195"/>
      <c r="CCD77" s="195"/>
      <c r="CCE77" s="195"/>
      <c r="CCF77" s="195"/>
      <c r="CCG77" s="195"/>
      <c r="CCH77" s="195"/>
      <c r="CCI77" s="195"/>
      <c r="CCJ77" s="195"/>
      <c r="CCK77" s="195"/>
      <c r="CCL77" s="195"/>
      <c r="CCM77" s="195"/>
      <c r="CCN77" s="195"/>
      <c r="CCO77" s="195"/>
      <c r="CCP77" s="195"/>
      <c r="CCQ77" s="195"/>
      <c r="CCR77" s="195"/>
      <c r="CCS77" s="195"/>
      <c r="CCT77" s="195"/>
      <c r="CCU77" s="195"/>
      <c r="CCV77" s="195"/>
      <c r="CCW77" s="195"/>
      <c r="CCX77" s="195"/>
      <c r="CCY77" s="195"/>
      <c r="CCZ77" s="195"/>
      <c r="CDA77" s="195"/>
      <c r="CDB77" s="195"/>
      <c r="CDC77" s="195"/>
      <c r="CDD77" s="195"/>
      <c r="CDE77" s="195"/>
      <c r="CDF77" s="195"/>
      <c r="CDG77" s="195"/>
      <c r="CDH77" s="195"/>
      <c r="CDI77" s="195"/>
      <c r="CDJ77" s="195"/>
      <c r="CDK77" s="195"/>
      <c r="CDL77" s="195"/>
      <c r="CDM77" s="195"/>
      <c r="CDN77" s="195"/>
      <c r="CDO77" s="195"/>
      <c r="CDP77" s="195"/>
      <c r="CDQ77" s="195"/>
      <c r="CDR77" s="195"/>
      <c r="CDS77" s="195"/>
      <c r="CDT77" s="195"/>
      <c r="CDU77" s="195"/>
      <c r="CDV77" s="195"/>
      <c r="CDW77" s="195"/>
      <c r="CDX77" s="195"/>
      <c r="CDY77" s="195"/>
      <c r="CDZ77" s="195"/>
      <c r="CEA77" s="195"/>
      <c r="CEB77" s="195"/>
      <c r="CEC77" s="195"/>
      <c r="CED77" s="195"/>
      <c r="CEE77" s="195"/>
      <c r="CEF77" s="195"/>
      <c r="CEG77" s="195"/>
      <c r="CEH77" s="195"/>
      <c r="CEI77" s="195"/>
      <c r="CEJ77" s="195"/>
      <c r="CEK77" s="195"/>
      <c r="CEL77" s="195"/>
      <c r="CEM77" s="195"/>
      <c r="CEN77" s="195"/>
      <c r="CEO77" s="195"/>
      <c r="CEP77" s="195"/>
      <c r="CEQ77" s="195"/>
      <c r="CER77" s="195"/>
      <c r="CES77" s="195"/>
      <c r="CET77" s="195"/>
      <c r="CEU77" s="195"/>
      <c r="CEV77" s="195"/>
      <c r="CEW77" s="195"/>
      <c r="CEX77" s="195"/>
      <c r="CEY77" s="195"/>
      <c r="CEZ77" s="195"/>
      <c r="CFA77" s="195"/>
      <c r="CFB77" s="195"/>
      <c r="CFC77" s="195"/>
      <c r="CFD77" s="195"/>
      <c r="CFE77" s="195"/>
      <c r="CFF77" s="195"/>
      <c r="CFG77" s="195"/>
      <c r="CFH77" s="195"/>
      <c r="CFI77" s="195"/>
      <c r="CFJ77" s="195"/>
      <c r="CFK77" s="195"/>
      <c r="CFL77" s="195"/>
      <c r="CFM77" s="195"/>
      <c r="CFN77" s="195"/>
      <c r="CFO77" s="195"/>
      <c r="CFP77" s="195"/>
      <c r="CFQ77" s="195"/>
      <c r="CFR77" s="195"/>
      <c r="CFS77" s="195"/>
      <c r="CFT77" s="195"/>
      <c r="CFU77" s="195"/>
      <c r="CFV77" s="195"/>
      <c r="CFW77" s="195"/>
      <c r="CFX77" s="195"/>
      <c r="CFY77" s="195"/>
      <c r="CFZ77" s="195"/>
      <c r="CGA77" s="195"/>
      <c r="CGB77" s="195"/>
      <c r="CGC77" s="195"/>
      <c r="CGD77" s="195"/>
      <c r="CGE77" s="195"/>
      <c r="CGF77" s="195"/>
      <c r="CGG77" s="195"/>
      <c r="CGH77" s="195"/>
      <c r="CGI77" s="195"/>
      <c r="CGJ77" s="195"/>
      <c r="CGK77" s="195"/>
      <c r="CGL77" s="195"/>
      <c r="CGM77" s="195"/>
      <c r="CGN77" s="195"/>
      <c r="CGO77" s="195"/>
      <c r="CGP77" s="195"/>
      <c r="CGQ77" s="195"/>
      <c r="CGR77" s="195"/>
      <c r="CGS77" s="195"/>
      <c r="CGT77" s="195"/>
      <c r="CGU77" s="195"/>
      <c r="CGV77" s="195"/>
      <c r="CGW77" s="195"/>
      <c r="CGX77" s="195"/>
      <c r="CGY77" s="195"/>
      <c r="CGZ77" s="195"/>
      <c r="CHA77" s="195"/>
      <c r="CHB77" s="195"/>
      <c r="CHC77" s="195"/>
      <c r="CHD77" s="195"/>
      <c r="CHE77" s="195"/>
      <c r="CHF77" s="195"/>
      <c r="CHG77" s="195"/>
      <c r="CHH77" s="195"/>
      <c r="CHI77" s="195"/>
      <c r="CHJ77" s="195"/>
      <c r="CHK77" s="195"/>
      <c r="CHL77" s="195"/>
      <c r="CHM77" s="195"/>
      <c r="CHN77" s="195"/>
      <c r="CHO77" s="195"/>
      <c r="CHP77" s="195"/>
      <c r="CHQ77" s="195"/>
      <c r="CHR77" s="195"/>
      <c r="CHS77" s="195"/>
      <c r="CHT77" s="195"/>
      <c r="CHU77" s="195"/>
      <c r="CHV77" s="195"/>
      <c r="CHW77" s="195"/>
      <c r="CHX77" s="195"/>
      <c r="CHY77" s="195"/>
      <c r="CHZ77" s="195"/>
      <c r="CIA77" s="195"/>
      <c r="CIB77" s="195"/>
      <c r="CIC77" s="195"/>
      <c r="CID77" s="195"/>
      <c r="CIE77" s="195"/>
      <c r="CIF77" s="195"/>
      <c r="CIG77" s="195"/>
      <c r="CIH77" s="195"/>
      <c r="CII77" s="195"/>
      <c r="CIJ77" s="195"/>
      <c r="CIK77" s="195"/>
      <c r="CIL77" s="195"/>
      <c r="CIM77" s="195"/>
      <c r="CIN77" s="195"/>
      <c r="CIO77" s="195"/>
      <c r="CIP77" s="195"/>
      <c r="CIQ77" s="195"/>
      <c r="CIR77" s="195"/>
      <c r="CIS77" s="195"/>
      <c r="CIT77" s="195"/>
      <c r="CIU77" s="195"/>
      <c r="CIV77" s="195"/>
      <c r="CIW77" s="195"/>
      <c r="CIX77" s="195"/>
      <c r="CIY77" s="195"/>
      <c r="CIZ77" s="195"/>
      <c r="CJA77" s="195"/>
      <c r="CJB77" s="195"/>
      <c r="CJC77" s="195"/>
      <c r="CJD77" s="195"/>
      <c r="CJE77" s="195"/>
      <c r="CJF77" s="195"/>
      <c r="CJG77" s="195"/>
      <c r="CJH77" s="195"/>
      <c r="CJI77" s="195"/>
      <c r="CJJ77" s="195"/>
      <c r="CJK77" s="195"/>
      <c r="CJL77" s="195"/>
      <c r="CJM77" s="195"/>
      <c r="CJN77" s="195"/>
      <c r="CJO77" s="195"/>
      <c r="CJP77" s="195"/>
      <c r="CJQ77" s="195"/>
      <c r="CJR77" s="195"/>
      <c r="CJS77" s="195"/>
      <c r="CJT77" s="195"/>
      <c r="CJU77" s="195"/>
      <c r="CJV77" s="195"/>
      <c r="CJW77" s="195"/>
      <c r="CJX77" s="195"/>
      <c r="CJY77" s="195"/>
      <c r="CJZ77" s="195"/>
      <c r="CKA77" s="195"/>
      <c r="CKB77" s="195"/>
      <c r="CKC77" s="195"/>
      <c r="CKD77" s="195"/>
      <c r="CKE77" s="195"/>
      <c r="CKF77" s="195"/>
      <c r="CKG77" s="195"/>
      <c r="CKH77" s="195"/>
      <c r="CKI77" s="195"/>
      <c r="CKJ77" s="195"/>
      <c r="CKK77" s="195"/>
      <c r="CKL77" s="195"/>
      <c r="CKM77" s="195"/>
      <c r="CKN77" s="195"/>
      <c r="CKO77" s="195"/>
      <c r="CKP77" s="195"/>
      <c r="CKQ77" s="195"/>
      <c r="CKR77" s="195"/>
      <c r="CKS77" s="195"/>
      <c r="CKT77" s="195"/>
      <c r="CKU77" s="195"/>
      <c r="CKV77" s="195"/>
      <c r="CKW77" s="195"/>
      <c r="CKX77" s="195"/>
      <c r="CKY77" s="195"/>
      <c r="CKZ77" s="195"/>
      <c r="CLA77" s="195"/>
      <c r="CLB77" s="195"/>
      <c r="CLC77" s="195"/>
      <c r="CLD77" s="195"/>
      <c r="CLE77" s="195"/>
      <c r="CLF77" s="195"/>
      <c r="CLG77" s="195"/>
      <c r="CLH77" s="195"/>
      <c r="CLI77" s="195"/>
      <c r="CLJ77" s="195"/>
      <c r="CLK77" s="195"/>
      <c r="CLL77" s="195"/>
      <c r="CLM77" s="195"/>
      <c r="CLN77" s="195"/>
      <c r="CLO77" s="195"/>
      <c r="CLP77" s="195"/>
      <c r="CLQ77" s="195"/>
      <c r="CLR77" s="195"/>
      <c r="CLS77" s="195"/>
      <c r="CLT77" s="195"/>
      <c r="CLU77" s="195"/>
      <c r="CLV77" s="195"/>
      <c r="CLW77" s="195"/>
      <c r="CLX77" s="195"/>
      <c r="CLY77" s="195"/>
      <c r="CLZ77" s="195"/>
      <c r="CMA77" s="195"/>
      <c r="CMB77" s="195"/>
      <c r="CMC77" s="195"/>
      <c r="CMD77" s="195"/>
      <c r="CME77" s="195"/>
      <c r="CMF77" s="195"/>
      <c r="CMG77" s="195"/>
      <c r="CMH77" s="195"/>
      <c r="CMI77" s="195"/>
      <c r="CMJ77" s="195"/>
      <c r="CMK77" s="195"/>
      <c r="CML77" s="195"/>
      <c r="CMM77" s="195"/>
      <c r="CMN77" s="195"/>
      <c r="CMO77" s="195"/>
      <c r="CMP77" s="195"/>
      <c r="CMQ77" s="195"/>
      <c r="CMR77" s="195"/>
      <c r="CMS77" s="195"/>
      <c r="CMT77" s="195"/>
      <c r="CMU77" s="195"/>
      <c r="CMV77" s="195"/>
      <c r="CMW77" s="195"/>
      <c r="CMX77" s="195"/>
      <c r="CMY77" s="195"/>
      <c r="CMZ77" s="195"/>
      <c r="CNA77" s="195"/>
      <c r="CNB77" s="195"/>
      <c r="CNC77" s="195"/>
      <c r="CND77" s="195"/>
      <c r="CNE77" s="195"/>
      <c r="CNF77" s="195"/>
      <c r="CNG77" s="195"/>
      <c r="CNH77" s="195"/>
      <c r="CNI77" s="195"/>
      <c r="CNJ77" s="195"/>
      <c r="CNK77" s="195"/>
      <c r="CNL77" s="195"/>
      <c r="CNM77" s="195"/>
      <c r="CNN77" s="195"/>
      <c r="CNO77" s="195"/>
      <c r="CNP77" s="195"/>
      <c r="CNQ77" s="195"/>
      <c r="CNR77" s="195"/>
      <c r="CNS77" s="195"/>
      <c r="CNT77" s="195"/>
      <c r="CNU77" s="195"/>
      <c r="CNV77" s="195"/>
      <c r="CNW77" s="195"/>
      <c r="CNX77" s="195"/>
      <c r="CNY77" s="195"/>
      <c r="CNZ77" s="195"/>
      <c r="COA77" s="195"/>
      <c r="COB77" s="195"/>
      <c r="COC77" s="195"/>
      <c r="COD77" s="195"/>
      <c r="COE77" s="195"/>
      <c r="COF77" s="195"/>
      <c r="COG77" s="195"/>
      <c r="COH77" s="195"/>
      <c r="COI77" s="195"/>
      <c r="COJ77" s="195"/>
      <c r="COK77" s="195"/>
      <c r="COL77" s="195"/>
      <c r="COM77" s="195"/>
      <c r="CON77" s="195"/>
      <c r="COO77" s="195"/>
      <c r="COP77" s="195"/>
      <c r="COQ77" s="195"/>
      <c r="COR77" s="195"/>
      <c r="COS77" s="195"/>
      <c r="COT77" s="195"/>
      <c r="COU77" s="195"/>
      <c r="COV77" s="195"/>
      <c r="COW77" s="195"/>
      <c r="COX77" s="195"/>
      <c r="COY77" s="195"/>
      <c r="COZ77" s="195"/>
      <c r="CPA77" s="195"/>
      <c r="CPB77" s="195"/>
      <c r="CPC77" s="195"/>
      <c r="CPD77" s="195"/>
      <c r="CPE77" s="195"/>
      <c r="CPF77" s="195"/>
      <c r="CPG77" s="195"/>
      <c r="CPH77" s="195"/>
      <c r="CPI77" s="195"/>
      <c r="CPJ77" s="195"/>
      <c r="CPK77" s="195"/>
      <c r="CPL77" s="195"/>
      <c r="CPM77" s="195"/>
      <c r="CPN77" s="195"/>
      <c r="CPO77" s="195"/>
      <c r="CPP77" s="195"/>
      <c r="CPQ77" s="195"/>
      <c r="CPR77" s="195"/>
      <c r="CPS77" s="195"/>
      <c r="CPT77" s="195"/>
      <c r="CPU77" s="195"/>
      <c r="CPV77" s="195"/>
      <c r="CPW77" s="195"/>
      <c r="CPX77" s="195"/>
      <c r="CPY77" s="195"/>
      <c r="CPZ77" s="195"/>
      <c r="CQA77" s="195"/>
      <c r="CQB77" s="195"/>
      <c r="CQC77" s="195"/>
      <c r="CQD77" s="195"/>
      <c r="CQE77" s="195"/>
      <c r="CQF77" s="195"/>
      <c r="CQG77" s="195"/>
      <c r="CQH77" s="195"/>
      <c r="CQI77" s="195"/>
      <c r="CQJ77" s="195"/>
      <c r="CQK77" s="195"/>
      <c r="CQL77" s="195"/>
      <c r="CQM77" s="195"/>
      <c r="CQN77" s="195"/>
      <c r="CQO77" s="195"/>
      <c r="CQP77" s="195"/>
      <c r="CQQ77" s="195"/>
      <c r="CQR77" s="195"/>
      <c r="CQS77" s="195"/>
      <c r="CQT77" s="195"/>
      <c r="CQU77" s="195"/>
      <c r="CQV77" s="195"/>
      <c r="CQW77" s="195"/>
      <c r="CQX77" s="195"/>
      <c r="CQY77" s="195"/>
      <c r="CQZ77" s="195"/>
      <c r="CRA77" s="195"/>
      <c r="CRB77" s="195"/>
      <c r="CRC77" s="195"/>
      <c r="CRD77" s="195"/>
      <c r="CRE77" s="195"/>
      <c r="CRF77" s="195"/>
      <c r="CRG77" s="195"/>
      <c r="CRH77" s="195"/>
      <c r="CRI77" s="195"/>
      <c r="CRJ77" s="195"/>
      <c r="CRK77" s="195"/>
      <c r="CRL77" s="195"/>
      <c r="CRM77" s="195"/>
      <c r="CRN77" s="195"/>
      <c r="CRO77" s="195"/>
      <c r="CRP77" s="195"/>
      <c r="CRQ77" s="195"/>
      <c r="CRR77" s="195"/>
      <c r="CRS77" s="195"/>
      <c r="CRT77" s="195"/>
      <c r="CRU77" s="195"/>
      <c r="CRV77" s="195"/>
      <c r="CRW77" s="195"/>
      <c r="CRX77" s="195"/>
      <c r="CRY77" s="195"/>
      <c r="CRZ77" s="195"/>
      <c r="CSA77" s="195"/>
      <c r="CSB77" s="195"/>
      <c r="CSC77" s="195"/>
      <c r="CSD77" s="195"/>
      <c r="CSE77" s="195"/>
      <c r="CSF77" s="195"/>
      <c r="CSG77" s="195"/>
      <c r="CSH77" s="195"/>
      <c r="CSI77" s="195"/>
      <c r="CSJ77" s="195"/>
      <c r="CSK77" s="195"/>
      <c r="CSL77" s="195"/>
      <c r="CSM77" s="195"/>
      <c r="CSN77" s="195"/>
      <c r="CSO77" s="195"/>
      <c r="CSP77" s="195"/>
      <c r="CSQ77" s="195"/>
      <c r="CSR77" s="195"/>
      <c r="CSS77" s="195"/>
      <c r="CST77" s="195"/>
      <c r="CSU77" s="195"/>
      <c r="CSV77" s="195"/>
      <c r="CSW77" s="195"/>
      <c r="CSX77" s="195"/>
      <c r="CSY77" s="195"/>
      <c r="CSZ77" s="195"/>
      <c r="CTA77" s="195"/>
      <c r="CTB77" s="195"/>
      <c r="CTC77" s="195"/>
      <c r="CTD77" s="195"/>
      <c r="CTE77" s="195"/>
      <c r="CTF77" s="195"/>
      <c r="CTG77" s="195"/>
      <c r="CTH77" s="195"/>
      <c r="CTI77" s="195"/>
      <c r="CTJ77" s="195"/>
      <c r="CTK77" s="195"/>
      <c r="CTL77" s="195"/>
      <c r="CTM77" s="195"/>
      <c r="CTN77" s="195"/>
      <c r="CTO77" s="195"/>
      <c r="CTP77" s="195"/>
      <c r="CTQ77" s="195"/>
      <c r="CTR77" s="195"/>
      <c r="CTS77" s="195"/>
      <c r="CTT77" s="195"/>
      <c r="CTU77" s="195"/>
      <c r="CTV77" s="195"/>
      <c r="CTW77" s="195"/>
      <c r="CTX77" s="195"/>
      <c r="CTY77" s="195"/>
      <c r="CTZ77" s="195"/>
      <c r="CUA77" s="195"/>
      <c r="CUB77" s="195"/>
      <c r="CUC77" s="195"/>
      <c r="CUD77" s="195"/>
      <c r="CUE77" s="195"/>
      <c r="CUF77" s="195"/>
      <c r="CUG77" s="195"/>
      <c r="CUH77" s="195"/>
      <c r="CUI77" s="195"/>
      <c r="CUJ77" s="195"/>
      <c r="CUK77" s="195"/>
      <c r="CUL77" s="195"/>
      <c r="CUM77" s="195"/>
      <c r="CUN77" s="195"/>
      <c r="CUO77" s="195"/>
      <c r="CUP77" s="195"/>
      <c r="CUQ77" s="195"/>
      <c r="CUR77" s="195"/>
      <c r="CUS77" s="195"/>
      <c r="CUT77" s="195"/>
      <c r="CUU77" s="195"/>
      <c r="CUV77" s="195"/>
      <c r="CUW77" s="195"/>
      <c r="CUX77" s="195"/>
      <c r="CUY77" s="195"/>
      <c r="CUZ77" s="195"/>
      <c r="CVA77" s="195"/>
      <c r="CVB77" s="195"/>
      <c r="CVC77" s="195"/>
      <c r="CVD77" s="195"/>
      <c r="CVE77" s="195"/>
      <c r="CVF77" s="195"/>
      <c r="CVG77" s="195"/>
      <c r="CVH77" s="195"/>
      <c r="CVI77" s="195"/>
      <c r="CVJ77" s="195"/>
      <c r="CVK77" s="195"/>
      <c r="CVL77" s="195"/>
      <c r="CVM77" s="195"/>
      <c r="CVN77" s="195"/>
      <c r="CVO77" s="195"/>
      <c r="CVP77" s="195"/>
      <c r="CVQ77" s="195"/>
      <c r="CVR77" s="195"/>
      <c r="CVS77" s="195"/>
      <c r="CVT77" s="195"/>
      <c r="CVU77" s="195"/>
      <c r="CVV77" s="195"/>
      <c r="CVW77" s="195"/>
      <c r="CVX77" s="195"/>
      <c r="CVY77" s="195"/>
      <c r="CVZ77" s="195"/>
      <c r="CWA77" s="195"/>
      <c r="CWB77" s="195"/>
      <c r="CWC77" s="195"/>
      <c r="CWD77" s="195"/>
      <c r="CWE77" s="195"/>
      <c r="CWF77" s="195"/>
      <c r="CWG77" s="195"/>
      <c r="CWH77" s="195"/>
      <c r="CWI77" s="195"/>
      <c r="CWJ77" s="195"/>
      <c r="CWK77" s="195"/>
      <c r="CWL77" s="195"/>
      <c r="CWM77" s="195"/>
      <c r="CWN77" s="195"/>
      <c r="CWO77" s="195"/>
      <c r="CWP77" s="195"/>
      <c r="CWQ77" s="195"/>
      <c r="CWR77" s="195"/>
      <c r="CWS77" s="195"/>
      <c r="CWT77" s="195"/>
      <c r="CWU77" s="195"/>
      <c r="CWV77" s="195"/>
      <c r="CWW77" s="195"/>
      <c r="CWX77" s="195"/>
      <c r="CWY77" s="195"/>
      <c r="CWZ77" s="195"/>
      <c r="CXA77" s="195"/>
      <c r="CXB77" s="195"/>
      <c r="CXC77" s="195"/>
      <c r="CXD77" s="195"/>
      <c r="CXE77" s="195"/>
      <c r="CXF77" s="195"/>
      <c r="CXG77" s="195"/>
      <c r="CXH77" s="195"/>
      <c r="CXI77" s="195"/>
      <c r="CXJ77" s="195"/>
      <c r="CXK77" s="195"/>
      <c r="CXL77" s="195"/>
      <c r="CXM77" s="195"/>
      <c r="CXN77" s="195"/>
      <c r="CXO77" s="195"/>
      <c r="CXP77" s="195"/>
      <c r="CXQ77" s="195"/>
      <c r="CXR77" s="195"/>
      <c r="CXS77" s="195"/>
      <c r="CXT77" s="195"/>
      <c r="CXU77" s="195"/>
      <c r="CXV77" s="195"/>
      <c r="CXW77" s="195"/>
      <c r="CXX77" s="195"/>
      <c r="CXY77" s="195"/>
      <c r="CXZ77" s="195"/>
      <c r="CYA77" s="195"/>
      <c r="CYB77" s="195"/>
      <c r="CYC77" s="195"/>
      <c r="CYD77" s="195"/>
      <c r="CYE77" s="195"/>
      <c r="CYF77" s="195"/>
      <c r="CYG77" s="195"/>
      <c r="CYH77" s="195"/>
      <c r="CYI77" s="195"/>
      <c r="CYJ77" s="195"/>
      <c r="CYK77" s="195"/>
      <c r="CYL77" s="195"/>
      <c r="CYM77" s="195"/>
      <c r="CYN77" s="195"/>
      <c r="CYO77" s="195"/>
      <c r="CYP77" s="195"/>
      <c r="CYQ77" s="195"/>
      <c r="CYR77" s="195"/>
      <c r="CYS77" s="195"/>
      <c r="CYT77" s="195"/>
      <c r="CYU77" s="195"/>
      <c r="CYV77" s="195"/>
      <c r="CYW77" s="195"/>
      <c r="CYX77" s="195"/>
      <c r="CYY77" s="195"/>
      <c r="CYZ77" s="195"/>
      <c r="CZA77" s="195"/>
      <c r="CZB77" s="195"/>
      <c r="CZC77" s="195"/>
      <c r="CZD77" s="195"/>
      <c r="CZE77" s="195"/>
      <c r="CZF77" s="195"/>
      <c r="CZG77" s="195"/>
      <c r="CZH77" s="195"/>
      <c r="CZI77" s="195"/>
      <c r="CZJ77" s="195"/>
      <c r="CZK77" s="195"/>
      <c r="CZL77" s="195"/>
      <c r="CZM77" s="195"/>
      <c r="CZN77" s="195"/>
      <c r="CZO77" s="195"/>
      <c r="CZP77" s="195"/>
      <c r="CZQ77" s="195"/>
      <c r="CZR77" s="195"/>
      <c r="CZS77" s="195"/>
      <c r="CZT77" s="195"/>
      <c r="CZU77" s="195"/>
      <c r="CZV77" s="195"/>
      <c r="CZW77" s="195"/>
      <c r="CZX77" s="195"/>
      <c r="CZY77" s="195"/>
      <c r="CZZ77" s="195"/>
      <c r="DAA77" s="195"/>
      <c r="DAB77" s="195"/>
      <c r="DAC77" s="195"/>
      <c r="DAD77" s="195"/>
      <c r="DAE77" s="195"/>
      <c r="DAF77" s="195"/>
      <c r="DAG77" s="195"/>
      <c r="DAH77" s="195"/>
      <c r="DAI77" s="195"/>
      <c r="DAJ77" s="195"/>
      <c r="DAK77" s="195"/>
      <c r="DAL77" s="195"/>
      <c r="DAM77" s="195"/>
      <c r="DAN77" s="195"/>
      <c r="DAO77" s="195"/>
      <c r="DAP77" s="195"/>
      <c r="DAQ77" s="195"/>
      <c r="DAR77" s="195"/>
      <c r="DAS77" s="195"/>
      <c r="DAT77" s="195"/>
      <c r="DAU77" s="195"/>
      <c r="DAV77" s="195"/>
      <c r="DAW77" s="195"/>
      <c r="DAX77" s="195"/>
      <c r="DAY77" s="195"/>
      <c r="DAZ77" s="195"/>
      <c r="DBA77" s="195"/>
      <c r="DBB77" s="195"/>
      <c r="DBC77" s="195"/>
      <c r="DBD77" s="195"/>
      <c r="DBE77" s="195"/>
      <c r="DBF77" s="195"/>
      <c r="DBG77" s="195"/>
      <c r="DBH77" s="195"/>
      <c r="DBI77" s="195"/>
      <c r="DBJ77" s="195"/>
      <c r="DBK77" s="195"/>
      <c r="DBL77" s="195"/>
      <c r="DBM77" s="195"/>
      <c r="DBN77" s="195"/>
      <c r="DBO77" s="195"/>
      <c r="DBP77" s="195"/>
      <c r="DBQ77" s="195"/>
      <c r="DBR77" s="195"/>
      <c r="DBS77" s="195"/>
      <c r="DBT77" s="195"/>
      <c r="DBU77" s="195"/>
      <c r="DBV77" s="195"/>
      <c r="DBW77" s="195"/>
      <c r="DBX77" s="195"/>
      <c r="DBY77" s="195"/>
      <c r="DBZ77" s="195"/>
      <c r="DCA77" s="195"/>
      <c r="DCB77" s="195"/>
      <c r="DCC77" s="195"/>
      <c r="DCD77" s="195"/>
      <c r="DCE77" s="195"/>
      <c r="DCF77" s="195"/>
      <c r="DCG77" s="195"/>
      <c r="DCH77" s="195"/>
      <c r="DCI77" s="195"/>
      <c r="DCJ77" s="195"/>
      <c r="DCK77" s="195"/>
      <c r="DCL77" s="195"/>
      <c r="DCM77" s="195"/>
      <c r="DCN77" s="195"/>
      <c r="DCO77" s="195"/>
      <c r="DCP77" s="195"/>
      <c r="DCQ77" s="195"/>
      <c r="DCR77" s="195"/>
      <c r="DCS77" s="195"/>
      <c r="DCT77" s="195"/>
      <c r="DCU77" s="195"/>
      <c r="DCV77" s="195"/>
      <c r="DCW77" s="195"/>
      <c r="DCX77" s="195"/>
      <c r="DCY77" s="195"/>
      <c r="DCZ77" s="195"/>
      <c r="DDA77" s="195"/>
      <c r="DDB77" s="195"/>
      <c r="DDC77" s="195"/>
      <c r="DDD77" s="195"/>
      <c r="DDE77" s="195"/>
      <c r="DDF77" s="195"/>
      <c r="DDG77" s="195"/>
      <c r="DDH77" s="195"/>
      <c r="DDI77" s="195"/>
      <c r="DDJ77" s="195"/>
      <c r="DDK77" s="195"/>
      <c r="DDL77" s="195"/>
      <c r="DDM77" s="195"/>
      <c r="DDN77" s="195"/>
      <c r="DDO77" s="195"/>
      <c r="DDP77" s="195"/>
      <c r="DDQ77" s="195"/>
      <c r="DDR77" s="195"/>
      <c r="DDS77" s="195"/>
      <c r="DDT77" s="195"/>
      <c r="DDU77" s="195"/>
      <c r="DDV77" s="195"/>
      <c r="DDW77" s="195"/>
      <c r="DDX77" s="195"/>
      <c r="DDY77" s="195"/>
      <c r="DDZ77" s="195"/>
      <c r="DEA77" s="195"/>
      <c r="DEB77" s="195"/>
      <c r="DEC77" s="195"/>
      <c r="DED77" s="195"/>
      <c r="DEE77" s="195"/>
      <c r="DEF77" s="195"/>
      <c r="DEG77" s="195"/>
      <c r="DEH77" s="195"/>
      <c r="DEI77" s="195"/>
      <c r="DEJ77" s="195"/>
      <c r="DEK77" s="195"/>
      <c r="DEL77" s="195"/>
      <c r="DEM77" s="195"/>
      <c r="DEN77" s="195"/>
      <c r="DEO77" s="195"/>
      <c r="DEP77" s="195"/>
      <c r="DEQ77" s="195"/>
      <c r="DER77" s="195"/>
      <c r="DES77" s="195"/>
      <c r="DET77" s="195"/>
      <c r="DEU77" s="195"/>
      <c r="DEV77" s="195"/>
      <c r="DEW77" s="195"/>
      <c r="DEX77" s="195"/>
      <c r="DEY77" s="195"/>
      <c r="DEZ77" s="195"/>
      <c r="DFA77" s="195"/>
      <c r="DFB77" s="195"/>
      <c r="DFC77" s="195"/>
      <c r="DFD77" s="195"/>
      <c r="DFE77" s="195"/>
      <c r="DFF77" s="195"/>
      <c r="DFG77" s="195"/>
      <c r="DFH77" s="195"/>
      <c r="DFI77" s="195"/>
      <c r="DFJ77" s="195"/>
      <c r="DFK77" s="195"/>
      <c r="DFL77" s="195"/>
      <c r="DFM77" s="195"/>
      <c r="DFN77" s="195"/>
      <c r="DFO77" s="195"/>
      <c r="DFP77" s="195"/>
      <c r="DFQ77" s="195"/>
      <c r="DFR77" s="195"/>
      <c r="DFS77" s="195"/>
      <c r="DFT77" s="195"/>
      <c r="DFU77" s="195"/>
      <c r="DFV77" s="195"/>
      <c r="DFW77" s="195"/>
      <c r="DFX77" s="195"/>
      <c r="DFY77" s="195"/>
      <c r="DFZ77" s="195"/>
      <c r="DGA77" s="195"/>
      <c r="DGB77" s="195"/>
      <c r="DGC77" s="195"/>
      <c r="DGD77" s="195"/>
      <c r="DGE77" s="195"/>
      <c r="DGF77" s="195"/>
      <c r="DGG77" s="195"/>
      <c r="DGH77" s="195"/>
      <c r="DGI77" s="195"/>
      <c r="DGJ77" s="195"/>
      <c r="DGK77" s="195"/>
      <c r="DGL77" s="195"/>
      <c r="DGM77" s="195"/>
      <c r="DGN77" s="195"/>
      <c r="DGO77" s="195"/>
      <c r="DGP77" s="195"/>
      <c r="DGQ77" s="195"/>
      <c r="DGR77" s="195"/>
      <c r="DGS77" s="195"/>
      <c r="DGT77" s="195"/>
      <c r="DGU77" s="195"/>
      <c r="DGV77" s="195"/>
      <c r="DGW77" s="195"/>
      <c r="DGX77" s="195"/>
      <c r="DGY77" s="195"/>
      <c r="DGZ77" s="195"/>
      <c r="DHA77" s="195"/>
      <c r="DHB77" s="195"/>
      <c r="DHC77" s="195"/>
      <c r="DHD77" s="195"/>
      <c r="DHE77" s="195"/>
      <c r="DHF77" s="195"/>
      <c r="DHG77" s="195"/>
      <c r="DHH77" s="195"/>
      <c r="DHI77" s="195"/>
      <c r="DHJ77" s="195"/>
      <c r="DHK77" s="195"/>
      <c r="DHL77" s="195"/>
      <c r="DHM77" s="195"/>
      <c r="DHN77" s="195"/>
      <c r="DHO77" s="195"/>
      <c r="DHP77" s="195"/>
      <c r="DHQ77" s="195"/>
      <c r="DHR77" s="195"/>
      <c r="DHS77" s="195"/>
      <c r="DHT77" s="195"/>
      <c r="DHU77" s="195"/>
      <c r="DHV77" s="195"/>
      <c r="DHW77" s="195"/>
      <c r="DHX77" s="195"/>
      <c r="DHY77" s="195"/>
      <c r="DHZ77" s="195"/>
      <c r="DIA77" s="195"/>
      <c r="DIB77" s="195"/>
      <c r="DIC77" s="195"/>
      <c r="DID77" s="195"/>
      <c r="DIE77" s="195"/>
      <c r="DIF77" s="195"/>
      <c r="DIG77" s="195"/>
      <c r="DIH77" s="195"/>
      <c r="DII77" s="195"/>
      <c r="DIJ77" s="195"/>
      <c r="DIK77" s="195"/>
      <c r="DIL77" s="195"/>
      <c r="DIM77" s="195"/>
      <c r="DIN77" s="195"/>
      <c r="DIO77" s="195"/>
      <c r="DIP77" s="195"/>
      <c r="DIQ77" s="195"/>
      <c r="DIR77" s="195"/>
      <c r="DIS77" s="195"/>
      <c r="DIT77" s="195"/>
      <c r="DIU77" s="195"/>
      <c r="DIV77" s="195"/>
      <c r="DIW77" s="195"/>
      <c r="DIX77" s="195"/>
      <c r="DIY77" s="195"/>
      <c r="DIZ77" s="195"/>
      <c r="DJA77" s="195"/>
      <c r="DJB77" s="195"/>
      <c r="DJC77" s="195"/>
      <c r="DJD77" s="195"/>
      <c r="DJE77" s="195"/>
      <c r="DJF77" s="195"/>
      <c r="DJG77" s="195"/>
      <c r="DJH77" s="195"/>
      <c r="DJI77" s="195"/>
      <c r="DJJ77" s="195"/>
      <c r="DJK77" s="195"/>
      <c r="DJL77" s="195"/>
      <c r="DJM77" s="195"/>
      <c r="DJN77" s="195"/>
      <c r="DJO77" s="195"/>
      <c r="DJP77" s="195"/>
      <c r="DJQ77" s="195"/>
      <c r="DJR77" s="195"/>
      <c r="DJS77" s="195"/>
      <c r="DJT77" s="195"/>
      <c r="DJU77" s="195"/>
      <c r="DJV77" s="195"/>
      <c r="DJW77" s="195"/>
      <c r="DJX77" s="195"/>
      <c r="DJY77" s="195"/>
      <c r="DJZ77" s="195"/>
      <c r="DKA77" s="195"/>
      <c r="DKB77" s="195"/>
      <c r="DKC77" s="195"/>
      <c r="DKD77" s="195"/>
      <c r="DKE77" s="195"/>
      <c r="DKF77" s="195"/>
      <c r="DKG77" s="195"/>
      <c r="DKH77" s="195"/>
      <c r="DKI77" s="195"/>
      <c r="DKJ77" s="195"/>
      <c r="DKK77" s="195"/>
      <c r="DKL77" s="195"/>
      <c r="DKM77" s="195"/>
      <c r="DKN77" s="195"/>
      <c r="DKO77" s="195"/>
      <c r="DKP77" s="195"/>
      <c r="DKQ77" s="195"/>
      <c r="DKR77" s="195"/>
      <c r="DKS77" s="195"/>
      <c r="DKT77" s="195"/>
      <c r="DKU77" s="195"/>
      <c r="DKV77" s="195"/>
      <c r="DKW77" s="195"/>
      <c r="DKX77" s="195"/>
      <c r="DKY77" s="195"/>
      <c r="DKZ77" s="195"/>
      <c r="DLA77" s="195"/>
      <c r="DLB77" s="195"/>
      <c r="DLC77" s="195"/>
      <c r="DLD77" s="195"/>
      <c r="DLE77" s="195"/>
      <c r="DLF77" s="195"/>
      <c r="DLG77" s="195"/>
      <c r="DLH77" s="195"/>
      <c r="DLI77" s="195"/>
      <c r="DLJ77" s="195"/>
      <c r="DLK77" s="195"/>
      <c r="DLL77" s="195"/>
      <c r="DLM77" s="195"/>
      <c r="DLN77" s="195"/>
      <c r="DLO77" s="195"/>
      <c r="DLP77" s="195"/>
      <c r="DLQ77" s="195"/>
      <c r="DLR77" s="195"/>
      <c r="DLS77" s="195"/>
      <c r="DLT77" s="195"/>
      <c r="DLU77" s="195"/>
      <c r="DLV77" s="195"/>
      <c r="DLW77" s="195"/>
      <c r="DLX77" s="195"/>
      <c r="DLY77" s="195"/>
      <c r="DLZ77" s="195"/>
      <c r="DMA77" s="195"/>
      <c r="DMB77" s="195"/>
      <c r="DMC77" s="195"/>
      <c r="DMD77" s="195"/>
      <c r="DME77" s="195"/>
      <c r="DMF77" s="195"/>
      <c r="DMG77" s="195"/>
      <c r="DMH77" s="195"/>
      <c r="DMI77" s="195"/>
      <c r="DMJ77" s="195"/>
      <c r="DMK77" s="195"/>
      <c r="DML77" s="195"/>
      <c r="DMM77" s="195"/>
      <c r="DMN77" s="195"/>
      <c r="DMO77" s="195"/>
      <c r="DMP77" s="195"/>
      <c r="DMQ77" s="195"/>
      <c r="DMR77" s="195"/>
      <c r="DMS77" s="195"/>
      <c r="DMT77" s="195"/>
      <c r="DMU77" s="195"/>
      <c r="DMV77" s="195"/>
      <c r="DMW77" s="195"/>
      <c r="DMX77" s="195"/>
      <c r="DMY77" s="195"/>
      <c r="DMZ77" s="195"/>
      <c r="DNA77" s="195"/>
      <c r="DNB77" s="195"/>
      <c r="DNC77" s="195"/>
      <c r="DND77" s="195"/>
      <c r="DNE77" s="195"/>
      <c r="DNF77" s="195"/>
      <c r="DNG77" s="195"/>
      <c r="DNH77" s="195"/>
      <c r="DNI77" s="195"/>
      <c r="DNJ77" s="195"/>
      <c r="DNK77" s="195"/>
      <c r="DNL77" s="195"/>
      <c r="DNM77" s="195"/>
      <c r="DNN77" s="195"/>
      <c r="DNO77" s="195"/>
      <c r="DNP77" s="195"/>
      <c r="DNQ77" s="195"/>
      <c r="DNR77" s="195"/>
      <c r="DNS77" s="195"/>
      <c r="DNT77" s="195"/>
      <c r="DNU77" s="195"/>
      <c r="DNV77" s="195"/>
      <c r="DNW77" s="195"/>
      <c r="DNX77" s="195"/>
      <c r="DNY77" s="195"/>
      <c r="DNZ77" s="195"/>
      <c r="DOA77" s="195"/>
      <c r="DOB77" s="195"/>
      <c r="DOC77" s="195"/>
      <c r="DOD77" s="195"/>
      <c r="DOE77" s="195"/>
      <c r="DOF77" s="195"/>
      <c r="DOG77" s="195"/>
      <c r="DOH77" s="195"/>
      <c r="DOI77" s="195"/>
      <c r="DOJ77" s="195"/>
      <c r="DOK77" s="195"/>
      <c r="DOL77" s="195"/>
      <c r="DOM77" s="195"/>
      <c r="DON77" s="195"/>
      <c r="DOO77" s="195"/>
      <c r="DOP77" s="195"/>
      <c r="DOQ77" s="195"/>
      <c r="DOR77" s="195"/>
      <c r="DOS77" s="195"/>
      <c r="DOT77" s="195"/>
      <c r="DOU77" s="195"/>
      <c r="DOV77" s="195"/>
      <c r="DOW77" s="195"/>
      <c r="DOX77" s="195"/>
      <c r="DOY77" s="195"/>
      <c r="DOZ77" s="195"/>
      <c r="DPA77" s="195"/>
      <c r="DPB77" s="195"/>
      <c r="DPC77" s="195"/>
      <c r="DPD77" s="195"/>
      <c r="DPE77" s="195"/>
      <c r="DPF77" s="195"/>
      <c r="DPG77" s="195"/>
      <c r="DPH77" s="195"/>
      <c r="DPI77" s="195"/>
      <c r="DPJ77" s="195"/>
      <c r="DPK77" s="195"/>
      <c r="DPL77" s="195"/>
      <c r="DPM77" s="195"/>
      <c r="DPN77" s="195"/>
      <c r="DPO77" s="195"/>
      <c r="DPP77" s="195"/>
      <c r="DPQ77" s="195"/>
      <c r="DPR77" s="195"/>
      <c r="DPS77" s="195"/>
      <c r="DPT77" s="195"/>
      <c r="DPU77" s="195"/>
      <c r="DPV77" s="195"/>
      <c r="DPW77" s="195"/>
      <c r="DPX77" s="195"/>
      <c r="DPY77" s="195"/>
      <c r="DPZ77" s="195"/>
      <c r="DQA77" s="195"/>
      <c r="DQB77" s="195"/>
      <c r="DQC77" s="195"/>
      <c r="DQD77" s="195"/>
      <c r="DQE77" s="195"/>
      <c r="DQF77" s="195"/>
      <c r="DQG77" s="195"/>
      <c r="DQH77" s="195"/>
      <c r="DQI77" s="195"/>
      <c r="DQJ77" s="195"/>
      <c r="DQK77" s="195"/>
      <c r="DQL77" s="195"/>
      <c r="DQM77" s="195"/>
      <c r="DQN77" s="195"/>
      <c r="DQO77" s="195"/>
      <c r="DQP77" s="195"/>
      <c r="DQQ77" s="195"/>
      <c r="DQR77" s="195"/>
      <c r="DQS77" s="195"/>
      <c r="DQT77" s="195"/>
      <c r="DQU77" s="195"/>
      <c r="DQV77" s="195"/>
      <c r="DQW77" s="195"/>
      <c r="DQX77" s="195"/>
      <c r="DQY77" s="195"/>
      <c r="DQZ77" s="195"/>
      <c r="DRA77" s="195"/>
      <c r="DRB77" s="195"/>
      <c r="DRC77" s="195"/>
      <c r="DRD77" s="195"/>
      <c r="DRE77" s="195"/>
      <c r="DRF77" s="195"/>
      <c r="DRG77" s="195"/>
      <c r="DRH77" s="195"/>
      <c r="DRI77" s="195"/>
      <c r="DRJ77" s="195"/>
      <c r="DRK77" s="195"/>
      <c r="DRL77" s="195"/>
      <c r="DRM77" s="195"/>
      <c r="DRN77" s="195"/>
      <c r="DRO77" s="195"/>
      <c r="DRP77" s="195"/>
      <c r="DRQ77" s="195"/>
      <c r="DRR77" s="195"/>
      <c r="DRS77" s="195"/>
      <c r="DRT77" s="195"/>
      <c r="DRU77" s="195"/>
      <c r="DRV77" s="195"/>
      <c r="DRW77" s="195"/>
      <c r="DRX77" s="195"/>
      <c r="DRY77" s="195"/>
      <c r="DRZ77" s="195"/>
      <c r="DSA77" s="195"/>
      <c r="DSB77" s="195"/>
      <c r="DSC77" s="195"/>
      <c r="DSD77" s="195"/>
      <c r="DSE77" s="195"/>
      <c r="DSF77" s="195"/>
      <c r="DSG77" s="195"/>
      <c r="DSH77" s="195"/>
      <c r="DSI77" s="195"/>
      <c r="DSJ77" s="195"/>
      <c r="DSK77" s="195"/>
      <c r="DSL77" s="195"/>
      <c r="DSM77" s="195"/>
      <c r="DSN77" s="195"/>
      <c r="DSO77" s="195"/>
      <c r="DSP77" s="195"/>
      <c r="DSQ77" s="195"/>
      <c r="DSR77" s="195"/>
      <c r="DSS77" s="195"/>
      <c r="DST77" s="195"/>
      <c r="DSU77" s="195"/>
      <c r="DSV77" s="195"/>
      <c r="DSW77" s="195"/>
      <c r="DSX77" s="195"/>
      <c r="DSY77" s="195"/>
      <c r="DSZ77" s="195"/>
      <c r="DTA77" s="195"/>
      <c r="DTB77" s="195"/>
      <c r="DTC77" s="195"/>
      <c r="DTD77" s="195"/>
      <c r="DTE77" s="195"/>
      <c r="DTF77" s="195"/>
      <c r="DTG77" s="195"/>
      <c r="DTH77" s="195"/>
      <c r="DTI77" s="195"/>
      <c r="DTJ77" s="195"/>
      <c r="DTK77" s="195"/>
      <c r="DTL77" s="195"/>
      <c r="DTM77" s="195"/>
      <c r="DTN77" s="195"/>
      <c r="DTO77" s="195"/>
      <c r="DTP77" s="195"/>
      <c r="DTQ77" s="195"/>
      <c r="DTR77" s="195"/>
      <c r="DTS77" s="195"/>
      <c r="DTT77" s="195"/>
      <c r="DTU77" s="195"/>
      <c r="DTV77" s="195"/>
      <c r="DTW77" s="195"/>
      <c r="DTX77" s="195"/>
      <c r="DTY77" s="195"/>
      <c r="DTZ77" s="195"/>
      <c r="DUA77" s="195"/>
      <c r="DUB77" s="195"/>
      <c r="DUC77" s="195"/>
      <c r="DUD77" s="195"/>
      <c r="DUE77" s="195"/>
      <c r="DUF77" s="195"/>
      <c r="DUG77" s="195"/>
      <c r="DUH77" s="195"/>
      <c r="DUI77" s="195"/>
      <c r="DUJ77" s="195"/>
      <c r="DUK77" s="195"/>
      <c r="DUL77" s="195"/>
      <c r="DUM77" s="195"/>
      <c r="DUN77" s="195"/>
      <c r="DUO77" s="195"/>
      <c r="DUP77" s="195"/>
      <c r="DUQ77" s="195"/>
      <c r="DUR77" s="195"/>
      <c r="DUS77" s="195"/>
      <c r="DUT77" s="195"/>
      <c r="DUU77" s="195"/>
      <c r="DUV77" s="195"/>
      <c r="DUW77" s="195"/>
      <c r="DUX77" s="195"/>
      <c r="DUY77" s="195"/>
      <c r="DUZ77" s="195"/>
      <c r="DVA77" s="195"/>
      <c r="DVB77" s="195"/>
      <c r="DVC77" s="195"/>
      <c r="DVD77" s="195"/>
      <c r="DVE77" s="195"/>
      <c r="DVF77" s="195"/>
      <c r="DVG77" s="195"/>
      <c r="DVH77" s="195"/>
      <c r="DVI77" s="195"/>
      <c r="DVJ77" s="195"/>
      <c r="DVK77" s="195"/>
      <c r="DVL77" s="195"/>
      <c r="DVM77" s="195"/>
      <c r="DVN77" s="195"/>
      <c r="DVO77" s="195"/>
      <c r="DVP77" s="195"/>
      <c r="DVQ77" s="195"/>
      <c r="DVR77" s="195"/>
      <c r="DVS77" s="195"/>
      <c r="DVT77" s="195"/>
      <c r="DVU77" s="195"/>
      <c r="DVV77" s="195"/>
      <c r="DVW77" s="195"/>
      <c r="DVX77" s="195"/>
      <c r="DVY77" s="195"/>
      <c r="DVZ77" s="195"/>
      <c r="DWA77" s="195"/>
      <c r="DWB77" s="195"/>
      <c r="DWC77" s="195"/>
      <c r="DWD77" s="195"/>
      <c r="DWE77" s="195"/>
      <c r="DWF77" s="195"/>
      <c r="DWG77" s="195"/>
      <c r="DWH77" s="195"/>
      <c r="DWI77" s="195"/>
      <c r="DWJ77" s="195"/>
      <c r="DWK77" s="195"/>
      <c r="DWL77" s="195"/>
      <c r="DWM77" s="195"/>
      <c r="DWN77" s="195"/>
      <c r="DWO77" s="195"/>
      <c r="DWP77" s="195"/>
      <c r="DWQ77" s="195"/>
      <c r="DWR77" s="195"/>
      <c r="DWS77" s="195"/>
      <c r="DWT77" s="195"/>
      <c r="DWU77" s="195"/>
      <c r="DWV77" s="195"/>
      <c r="DWW77" s="195"/>
      <c r="DWX77" s="195"/>
      <c r="DWY77" s="195"/>
      <c r="DWZ77" s="195"/>
      <c r="DXA77" s="195"/>
      <c r="DXB77" s="195"/>
      <c r="DXC77" s="195"/>
      <c r="DXD77" s="195"/>
      <c r="DXE77" s="195"/>
      <c r="DXF77" s="195"/>
      <c r="DXG77" s="195"/>
      <c r="DXH77" s="195"/>
      <c r="DXI77" s="195"/>
      <c r="DXJ77" s="195"/>
      <c r="DXK77" s="195"/>
      <c r="DXL77" s="195"/>
      <c r="DXM77" s="195"/>
      <c r="DXN77" s="195"/>
      <c r="DXO77" s="195"/>
      <c r="DXP77" s="195"/>
      <c r="DXQ77" s="195"/>
      <c r="DXR77" s="195"/>
      <c r="DXS77" s="195"/>
      <c r="DXT77" s="195"/>
      <c r="DXU77" s="195"/>
      <c r="DXV77" s="195"/>
      <c r="DXW77" s="195"/>
      <c r="DXX77" s="195"/>
      <c r="DXY77" s="195"/>
      <c r="DXZ77" s="195"/>
      <c r="DYA77" s="195"/>
      <c r="DYB77" s="195"/>
      <c r="DYC77" s="195"/>
      <c r="DYD77" s="195"/>
      <c r="DYE77" s="195"/>
      <c r="DYF77" s="195"/>
      <c r="DYG77" s="195"/>
      <c r="DYH77" s="195"/>
      <c r="DYI77" s="195"/>
      <c r="DYJ77" s="195"/>
      <c r="DYK77" s="195"/>
      <c r="DYL77" s="195"/>
      <c r="DYM77" s="195"/>
      <c r="DYN77" s="195"/>
      <c r="DYO77" s="195"/>
      <c r="DYP77" s="195"/>
      <c r="DYQ77" s="195"/>
      <c r="DYR77" s="195"/>
      <c r="DYS77" s="195"/>
      <c r="DYT77" s="195"/>
      <c r="DYU77" s="195"/>
      <c r="DYV77" s="195"/>
      <c r="DYW77" s="195"/>
      <c r="DYX77" s="195"/>
      <c r="DYY77" s="195"/>
      <c r="DYZ77" s="195"/>
      <c r="DZA77" s="195"/>
      <c r="DZB77" s="195"/>
      <c r="DZC77" s="195"/>
      <c r="DZD77" s="195"/>
      <c r="DZE77" s="195"/>
      <c r="DZF77" s="195"/>
      <c r="DZG77" s="195"/>
      <c r="DZH77" s="195"/>
      <c r="DZI77" s="195"/>
      <c r="DZJ77" s="195"/>
      <c r="DZK77" s="195"/>
      <c r="DZL77" s="195"/>
      <c r="DZM77" s="195"/>
      <c r="DZN77" s="195"/>
      <c r="DZO77" s="195"/>
      <c r="DZP77" s="195"/>
      <c r="DZQ77" s="195"/>
      <c r="DZR77" s="195"/>
      <c r="DZS77" s="195"/>
      <c r="DZT77" s="195"/>
      <c r="DZU77" s="195"/>
      <c r="DZV77" s="195"/>
      <c r="DZW77" s="195"/>
      <c r="DZX77" s="195"/>
      <c r="DZY77" s="195"/>
      <c r="DZZ77" s="195"/>
      <c r="EAA77" s="195"/>
      <c r="EAB77" s="195"/>
      <c r="EAC77" s="195"/>
      <c r="EAD77" s="195"/>
      <c r="EAE77" s="195"/>
      <c r="EAF77" s="195"/>
      <c r="EAG77" s="195"/>
      <c r="EAH77" s="195"/>
      <c r="EAI77" s="195"/>
      <c r="EAJ77" s="195"/>
      <c r="EAK77" s="195"/>
      <c r="EAL77" s="195"/>
      <c r="EAM77" s="195"/>
      <c r="EAN77" s="195"/>
      <c r="EAO77" s="195"/>
      <c r="EAP77" s="195"/>
      <c r="EAQ77" s="195"/>
      <c r="EAR77" s="195"/>
      <c r="EAS77" s="195"/>
      <c r="EAT77" s="195"/>
      <c r="EAU77" s="195"/>
      <c r="EAV77" s="195"/>
      <c r="EAW77" s="195"/>
      <c r="EAX77" s="195"/>
      <c r="EAY77" s="195"/>
      <c r="EAZ77" s="195"/>
      <c r="EBA77" s="195"/>
      <c r="EBB77" s="195"/>
      <c r="EBC77" s="195"/>
      <c r="EBD77" s="195"/>
      <c r="EBE77" s="195"/>
      <c r="EBF77" s="195"/>
      <c r="EBG77" s="195"/>
      <c r="EBH77" s="195"/>
      <c r="EBI77" s="195"/>
      <c r="EBJ77" s="195"/>
      <c r="EBK77" s="195"/>
      <c r="EBL77" s="195"/>
      <c r="EBM77" s="195"/>
      <c r="EBN77" s="195"/>
      <c r="EBO77" s="195"/>
      <c r="EBP77" s="195"/>
      <c r="EBQ77" s="195"/>
      <c r="EBR77" s="195"/>
      <c r="EBS77" s="195"/>
      <c r="EBT77" s="195"/>
      <c r="EBU77" s="195"/>
      <c r="EBV77" s="195"/>
      <c r="EBW77" s="195"/>
      <c r="EBX77" s="195"/>
      <c r="EBY77" s="195"/>
      <c r="EBZ77" s="195"/>
      <c r="ECA77" s="195"/>
      <c r="ECB77" s="195"/>
      <c r="ECC77" s="195"/>
      <c r="ECD77" s="195"/>
      <c r="ECE77" s="195"/>
      <c r="ECF77" s="195"/>
      <c r="ECG77" s="195"/>
      <c r="ECH77" s="195"/>
      <c r="ECI77" s="195"/>
      <c r="ECJ77" s="195"/>
      <c r="ECK77" s="195"/>
      <c r="ECL77" s="195"/>
      <c r="ECM77" s="195"/>
      <c r="ECN77" s="195"/>
      <c r="ECO77" s="195"/>
      <c r="ECP77" s="195"/>
      <c r="ECQ77" s="195"/>
      <c r="ECR77" s="195"/>
      <c r="ECS77" s="195"/>
      <c r="ECT77" s="195"/>
      <c r="ECU77" s="195"/>
      <c r="ECV77" s="195"/>
      <c r="ECW77" s="195"/>
      <c r="ECX77" s="195"/>
      <c r="ECY77" s="195"/>
      <c r="ECZ77" s="195"/>
      <c r="EDA77" s="195"/>
      <c r="EDB77" s="195"/>
      <c r="EDC77" s="195"/>
      <c r="EDD77" s="195"/>
      <c r="EDE77" s="195"/>
      <c r="EDF77" s="195"/>
      <c r="EDG77" s="195"/>
      <c r="EDH77" s="195"/>
      <c r="EDI77" s="195"/>
      <c r="EDJ77" s="195"/>
      <c r="EDK77" s="195"/>
      <c r="EDL77" s="195"/>
      <c r="EDM77" s="195"/>
      <c r="EDN77" s="195"/>
      <c r="EDO77" s="195"/>
      <c r="EDP77" s="195"/>
      <c r="EDQ77" s="195"/>
      <c r="EDR77" s="195"/>
      <c r="EDS77" s="195"/>
      <c r="EDT77" s="195"/>
      <c r="EDU77" s="195"/>
      <c r="EDV77" s="195"/>
      <c r="EDW77" s="195"/>
      <c r="EDX77" s="195"/>
      <c r="EDY77" s="195"/>
      <c r="EDZ77" s="195"/>
      <c r="EEA77" s="195"/>
      <c r="EEB77" s="195"/>
      <c r="EEC77" s="195"/>
      <c r="EED77" s="195"/>
      <c r="EEE77" s="195"/>
      <c r="EEF77" s="195"/>
      <c r="EEG77" s="195"/>
      <c r="EEH77" s="195"/>
      <c r="EEI77" s="195"/>
      <c r="EEJ77" s="195"/>
      <c r="EEK77" s="195"/>
      <c r="EEL77" s="195"/>
      <c r="EEM77" s="195"/>
      <c r="EEN77" s="195"/>
      <c r="EEO77" s="195"/>
      <c r="EEP77" s="195"/>
      <c r="EEQ77" s="195"/>
      <c r="EER77" s="195"/>
      <c r="EES77" s="195"/>
      <c r="EET77" s="195"/>
      <c r="EEU77" s="195"/>
      <c r="EEV77" s="195"/>
      <c r="EEW77" s="195"/>
      <c r="EEX77" s="195"/>
      <c r="EEY77" s="195"/>
      <c r="EEZ77" s="195"/>
      <c r="EFA77" s="195"/>
      <c r="EFB77" s="195"/>
      <c r="EFC77" s="195"/>
      <c r="EFD77" s="195"/>
      <c r="EFE77" s="195"/>
      <c r="EFF77" s="195"/>
      <c r="EFG77" s="195"/>
      <c r="EFH77" s="195"/>
      <c r="EFI77" s="195"/>
      <c r="EFJ77" s="195"/>
      <c r="EFK77" s="195"/>
      <c r="EFL77" s="195"/>
      <c r="EFM77" s="195"/>
      <c r="EFN77" s="195"/>
      <c r="EFO77" s="195"/>
      <c r="EFP77" s="195"/>
      <c r="EFQ77" s="195"/>
      <c r="EFR77" s="195"/>
      <c r="EFS77" s="195"/>
      <c r="EFT77" s="195"/>
      <c r="EFU77" s="195"/>
      <c r="EFV77" s="195"/>
      <c r="EFW77" s="195"/>
      <c r="EFX77" s="195"/>
      <c r="EFY77" s="195"/>
      <c r="EFZ77" s="195"/>
      <c r="EGA77" s="195"/>
      <c r="EGB77" s="195"/>
      <c r="EGC77" s="195"/>
      <c r="EGD77" s="195"/>
      <c r="EGE77" s="195"/>
      <c r="EGF77" s="195"/>
      <c r="EGG77" s="195"/>
      <c r="EGH77" s="195"/>
      <c r="EGI77" s="195"/>
      <c r="EGJ77" s="195"/>
      <c r="EGK77" s="195"/>
      <c r="EGL77" s="195"/>
      <c r="EGM77" s="195"/>
      <c r="EGN77" s="195"/>
      <c r="EGO77" s="195"/>
      <c r="EGP77" s="195"/>
      <c r="EGQ77" s="195"/>
      <c r="EGR77" s="195"/>
      <c r="EGS77" s="195"/>
      <c r="EGT77" s="195"/>
      <c r="EGU77" s="195"/>
      <c r="EGV77" s="195"/>
      <c r="EGW77" s="195"/>
      <c r="EGX77" s="195"/>
      <c r="EGY77" s="195"/>
      <c r="EGZ77" s="195"/>
      <c r="EHA77" s="195"/>
      <c r="EHB77" s="195"/>
      <c r="EHC77" s="195"/>
      <c r="EHD77" s="195"/>
      <c r="EHE77" s="195"/>
      <c r="EHF77" s="195"/>
      <c r="EHG77" s="195"/>
      <c r="EHH77" s="195"/>
      <c r="EHI77" s="195"/>
      <c r="EHJ77" s="195"/>
      <c r="EHK77" s="195"/>
      <c r="EHL77" s="195"/>
      <c r="EHM77" s="195"/>
      <c r="EHN77" s="195"/>
      <c r="EHO77" s="195"/>
      <c r="EHP77" s="195"/>
      <c r="EHQ77" s="195"/>
      <c r="EHR77" s="195"/>
      <c r="EHS77" s="195"/>
      <c r="EHT77" s="195"/>
      <c r="EHU77" s="195"/>
      <c r="EHV77" s="195"/>
      <c r="EHW77" s="195"/>
      <c r="EHX77" s="195"/>
      <c r="EHY77" s="195"/>
      <c r="EHZ77" s="195"/>
      <c r="EIA77" s="195"/>
      <c r="EIB77" s="195"/>
      <c r="EIC77" s="195"/>
      <c r="EID77" s="195"/>
      <c r="EIE77" s="195"/>
      <c r="EIF77" s="195"/>
      <c r="EIG77" s="195"/>
      <c r="EIH77" s="195"/>
      <c r="EII77" s="195"/>
      <c r="EIJ77" s="195"/>
      <c r="EIK77" s="195"/>
      <c r="EIL77" s="195"/>
      <c r="EIM77" s="195"/>
      <c r="EIN77" s="195"/>
      <c r="EIO77" s="195"/>
      <c r="EIP77" s="195"/>
      <c r="EIQ77" s="195"/>
      <c r="EIR77" s="195"/>
      <c r="EIS77" s="195"/>
      <c r="EIT77" s="195"/>
      <c r="EIU77" s="195"/>
      <c r="EIV77" s="195"/>
      <c r="EIW77" s="195"/>
      <c r="EIX77" s="195"/>
      <c r="EIY77" s="195"/>
      <c r="EIZ77" s="195"/>
      <c r="EJA77" s="195"/>
      <c r="EJB77" s="195"/>
      <c r="EJC77" s="195"/>
      <c r="EJD77" s="195"/>
      <c r="EJE77" s="195"/>
      <c r="EJF77" s="195"/>
      <c r="EJG77" s="195"/>
      <c r="EJH77" s="195"/>
      <c r="EJI77" s="195"/>
      <c r="EJJ77" s="195"/>
      <c r="EJK77" s="195"/>
      <c r="EJL77" s="195"/>
      <c r="EJM77" s="195"/>
      <c r="EJN77" s="195"/>
      <c r="EJO77" s="195"/>
      <c r="EJP77" s="195"/>
      <c r="EJQ77" s="195"/>
      <c r="EJR77" s="195"/>
      <c r="EJS77" s="195"/>
      <c r="EJT77" s="195"/>
      <c r="EJU77" s="195"/>
      <c r="EJV77" s="195"/>
      <c r="EJW77" s="195"/>
      <c r="EJX77" s="195"/>
      <c r="EJY77" s="195"/>
      <c r="EJZ77" s="195"/>
      <c r="EKA77" s="195"/>
      <c r="EKB77" s="195"/>
      <c r="EKC77" s="195"/>
      <c r="EKD77" s="195"/>
      <c r="EKE77" s="195"/>
      <c r="EKF77" s="195"/>
      <c r="EKG77" s="195"/>
      <c r="EKH77" s="195"/>
      <c r="EKI77" s="195"/>
      <c r="EKJ77" s="195"/>
      <c r="EKK77" s="195"/>
      <c r="EKL77" s="195"/>
      <c r="EKM77" s="195"/>
      <c r="EKN77" s="195"/>
      <c r="EKO77" s="195"/>
      <c r="EKP77" s="195"/>
      <c r="EKQ77" s="195"/>
      <c r="EKR77" s="195"/>
      <c r="EKS77" s="195"/>
      <c r="EKT77" s="195"/>
      <c r="EKU77" s="195"/>
      <c r="EKV77" s="195"/>
      <c r="EKW77" s="195"/>
      <c r="EKX77" s="195"/>
      <c r="EKY77" s="195"/>
      <c r="EKZ77" s="195"/>
      <c r="ELA77" s="195"/>
      <c r="ELB77" s="195"/>
      <c r="ELC77" s="195"/>
      <c r="ELD77" s="195"/>
      <c r="ELE77" s="195"/>
      <c r="ELF77" s="195"/>
      <c r="ELG77" s="195"/>
      <c r="ELH77" s="195"/>
      <c r="ELI77" s="195"/>
      <c r="ELJ77" s="195"/>
      <c r="ELK77" s="195"/>
      <c r="ELL77" s="195"/>
      <c r="ELM77" s="195"/>
      <c r="ELN77" s="195"/>
      <c r="ELO77" s="195"/>
      <c r="ELP77" s="195"/>
      <c r="ELQ77" s="195"/>
      <c r="ELR77" s="195"/>
      <c r="ELS77" s="195"/>
      <c r="ELT77" s="195"/>
      <c r="ELU77" s="195"/>
      <c r="ELV77" s="195"/>
      <c r="ELW77" s="195"/>
      <c r="ELX77" s="195"/>
      <c r="ELY77" s="195"/>
      <c r="ELZ77" s="195"/>
      <c r="EMA77" s="195"/>
      <c r="EMB77" s="195"/>
      <c r="EMC77" s="195"/>
      <c r="EMD77" s="195"/>
      <c r="EME77" s="195"/>
      <c r="EMF77" s="195"/>
      <c r="EMG77" s="195"/>
      <c r="EMH77" s="195"/>
      <c r="EMI77" s="195"/>
      <c r="EMJ77" s="195"/>
      <c r="EMK77" s="195"/>
      <c r="EML77" s="195"/>
      <c r="EMM77" s="195"/>
      <c r="EMN77" s="195"/>
      <c r="EMO77" s="195"/>
      <c r="EMP77" s="195"/>
      <c r="EMQ77" s="195"/>
      <c r="EMR77" s="195"/>
      <c r="EMS77" s="195"/>
      <c r="EMT77" s="195"/>
      <c r="EMU77" s="195"/>
      <c r="EMV77" s="195"/>
      <c r="EMW77" s="195"/>
      <c r="EMX77" s="195"/>
      <c r="EMY77" s="195"/>
      <c r="EMZ77" s="195"/>
      <c r="ENA77" s="195"/>
      <c r="ENB77" s="195"/>
      <c r="ENC77" s="195"/>
      <c r="END77" s="195"/>
      <c r="ENE77" s="195"/>
      <c r="ENF77" s="195"/>
      <c r="ENG77" s="195"/>
      <c r="ENH77" s="195"/>
      <c r="ENI77" s="195"/>
      <c r="ENJ77" s="195"/>
      <c r="ENK77" s="195"/>
      <c r="ENL77" s="195"/>
      <c r="ENM77" s="195"/>
      <c r="ENN77" s="195"/>
      <c r="ENO77" s="195"/>
      <c r="ENP77" s="195"/>
      <c r="ENQ77" s="195"/>
      <c r="ENR77" s="195"/>
      <c r="ENS77" s="195"/>
      <c r="ENT77" s="195"/>
      <c r="ENU77" s="195"/>
      <c r="ENV77" s="195"/>
      <c r="ENW77" s="195"/>
      <c r="ENX77" s="195"/>
      <c r="ENY77" s="195"/>
      <c r="ENZ77" s="195"/>
      <c r="EOA77" s="195"/>
      <c r="EOB77" s="195"/>
      <c r="EOC77" s="195"/>
      <c r="EOD77" s="195"/>
      <c r="EOE77" s="195"/>
      <c r="EOF77" s="195"/>
      <c r="EOG77" s="195"/>
      <c r="EOH77" s="195"/>
      <c r="EOI77" s="195"/>
      <c r="EOJ77" s="195"/>
      <c r="EOK77" s="195"/>
      <c r="EOL77" s="195"/>
      <c r="EOM77" s="195"/>
      <c r="EON77" s="195"/>
      <c r="EOO77" s="195"/>
      <c r="EOP77" s="195"/>
      <c r="EOQ77" s="195"/>
      <c r="EOR77" s="195"/>
      <c r="EOS77" s="195"/>
      <c r="EOT77" s="195"/>
      <c r="EOU77" s="195"/>
      <c r="EOV77" s="195"/>
      <c r="EOW77" s="195"/>
      <c r="EOX77" s="195"/>
      <c r="EOY77" s="195"/>
      <c r="EOZ77" s="195"/>
      <c r="EPA77" s="195"/>
      <c r="EPB77" s="195"/>
      <c r="EPC77" s="195"/>
      <c r="EPD77" s="195"/>
      <c r="EPE77" s="195"/>
      <c r="EPF77" s="195"/>
      <c r="EPG77" s="195"/>
      <c r="EPH77" s="195"/>
      <c r="EPI77" s="195"/>
      <c r="EPJ77" s="195"/>
      <c r="EPK77" s="195"/>
      <c r="EPL77" s="195"/>
      <c r="EPM77" s="195"/>
      <c r="EPN77" s="195"/>
      <c r="EPO77" s="195"/>
      <c r="EPP77" s="195"/>
      <c r="EPQ77" s="195"/>
      <c r="EPR77" s="195"/>
      <c r="EPS77" s="195"/>
      <c r="EPT77" s="195"/>
      <c r="EPU77" s="195"/>
      <c r="EPV77" s="195"/>
      <c r="EPW77" s="195"/>
      <c r="EPX77" s="195"/>
      <c r="EPY77" s="195"/>
      <c r="EPZ77" s="195"/>
      <c r="EQA77" s="195"/>
      <c r="EQB77" s="195"/>
      <c r="EQC77" s="195"/>
      <c r="EQD77" s="195"/>
      <c r="EQE77" s="195"/>
      <c r="EQF77" s="195"/>
      <c r="EQG77" s="195"/>
      <c r="EQH77" s="195"/>
      <c r="EQI77" s="195"/>
      <c r="EQJ77" s="195"/>
      <c r="EQK77" s="195"/>
      <c r="EQL77" s="195"/>
      <c r="EQM77" s="195"/>
      <c r="EQN77" s="195"/>
      <c r="EQO77" s="195"/>
      <c r="EQP77" s="195"/>
      <c r="EQQ77" s="195"/>
      <c r="EQR77" s="195"/>
      <c r="EQS77" s="195"/>
      <c r="EQT77" s="195"/>
      <c r="EQU77" s="195"/>
      <c r="EQV77" s="195"/>
      <c r="EQW77" s="195"/>
      <c r="EQX77" s="195"/>
      <c r="EQY77" s="195"/>
      <c r="EQZ77" s="195"/>
      <c r="ERA77" s="195"/>
      <c r="ERB77" s="195"/>
      <c r="ERC77" s="195"/>
      <c r="ERD77" s="195"/>
      <c r="ERE77" s="195"/>
      <c r="ERF77" s="195"/>
      <c r="ERG77" s="195"/>
      <c r="ERH77" s="195"/>
      <c r="ERI77" s="195"/>
      <c r="ERJ77" s="195"/>
      <c r="ERK77" s="195"/>
      <c r="ERL77" s="195"/>
      <c r="ERM77" s="195"/>
      <c r="ERN77" s="195"/>
      <c r="ERO77" s="195"/>
      <c r="ERP77" s="195"/>
      <c r="ERQ77" s="195"/>
      <c r="ERR77" s="195"/>
      <c r="ERS77" s="195"/>
      <c r="ERT77" s="195"/>
      <c r="ERU77" s="195"/>
      <c r="ERV77" s="195"/>
      <c r="ERW77" s="195"/>
      <c r="ERX77" s="195"/>
      <c r="ERY77" s="195"/>
      <c r="ERZ77" s="195"/>
      <c r="ESA77" s="195"/>
      <c r="ESB77" s="195"/>
      <c r="ESC77" s="195"/>
      <c r="ESD77" s="195"/>
      <c r="ESE77" s="195"/>
      <c r="ESF77" s="195"/>
      <c r="ESG77" s="195"/>
      <c r="ESH77" s="195"/>
      <c r="ESI77" s="195"/>
      <c r="ESJ77" s="195"/>
      <c r="ESK77" s="195"/>
      <c r="ESL77" s="195"/>
      <c r="ESM77" s="195"/>
      <c r="ESN77" s="195"/>
      <c r="ESO77" s="195"/>
      <c r="ESP77" s="195"/>
      <c r="ESQ77" s="195"/>
      <c r="ESR77" s="195"/>
      <c r="ESS77" s="195"/>
      <c r="EST77" s="195"/>
      <c r="ESU77" s="195"/>
      <c r="ESV77" s="195"/>
      <c r="ESW77" s="195"/>
      <c r="ESX77" s="195"/>
      <c r="ESY77" s="195"/>
      <c r="ESZ77" s="195"/>
      <c r="ETA77" s="195"/>
      <c r="ETB77" s="195"/>
      <c r="ETC77" s="195"/>
      <c r="ETD77" s="195"/>
      <c r="ETE77" s="195"/>
      <c r="ETF77" s="195"/>
      <c r="ETG77" s="195"/>
      <c r="ETH77" s="195"/>
      <c r="ETI77" s="195"/>
      <c r="ETJ77" s="195"/>
      <c r="ETK77" s="195"/>
      <c r="ETL77" s="195"/>
      <c r="ETM77" s="195"/>
      <c r="ETN77" s="195"/>
      <c r="ETO77" s="195"/>
      <c r="ETP77" s="195"/>
      <c r="ETQ77" s="195"/>
      <c r="ETR77" s="195"/>
      <c r="ETS77" s="195"/>
      <c r="ETT77" s="195"/>
      <c r="ETU77" s="195"/>
      <c r="ETV77" s="195"/>
      <c r="ETW77" s="195"/>
      <c r="ETX77" s="195"/>
      <c r="ETY77" s="195"/>
      <c r="ETZ77" s="195"/>
      <c r="EUA77" s="195"/>
      <c r="EUB77" s="195"/>
      <c r="EUC77" s="195"/>
      <c r="EUD77" s="195"/>
      <c r="EUE77" s="195"/>
      <c r="EUF77" s="195"/>
      <c r="EUG77" s="195"/>
      <c r="EUH77" s="195"/>
      <c r="EUI77" s="195"/>
      <c r="EUJ77" s="195"/>
      <c r="EUK77" s="195"/>
      <c r="EUL77" s="195"/>
      <c r="EUM77" s="195"/>
      <c r="EUN77" s="195"/>
      <c r="EUO77" s="195"/>
      <c r="EUP77" s="195"/>
      <c r="EUQ77" s="195"/>
      <c r="EUR77" s="195"/>
      <c r="EUS77" s="195"/>
      <c r="EUT77" s="195"/>
      <c r="EUU77" s="195"/>
      <c r="EUV77" s="195"/>
      <c r="EUW77" s="195"/>
      <c r="EUX77" s="195"/>
      <c r="EUY77" s="195"/>
      <c r="EUZ77" s="195"/>
      <c r="EVA77" s="195"/>
      <c r="EVB77" s="195"/>
      <c r="EVC77" s="195"/>
      <c r="EVD77" s="195"/>
      <c r="EVE77" s="195"/>
      <c r="EVF77" s="195"/>
      <c r="EVG77" s="195"/>
      <c r="EVH77" s="195"/>
      <c r="EVI77" s="195"/>
      <c r="EVJ77" s="195"/>
      <c r="EVK77" s="195"/>
      <c r="EVL77" s="195"/>
      <c r="EVM77" s="195"/>
      <c r="EVN77" s="195"/>
      <c r="EVO77" s="195"/>
      <c r="EVP77" s="195"/>
      <c r="EVQ77" s="195"/>
      <c r="EVR77" s="195"/>
      <c r="EVS77" s="195"/>
      <c r="EVT77" s="195"/>
      <c r="EVU77" s="195"/>
      <c r="EVV77" s="195"/>
      <c r="EVW77" s="195"/>
      <c r="EVX77" s="195"/>
      <c r="EVY77" s="195"/>
      <c r="EVZ77" s="195"/>
      <c r="EWA77" s="195"/>
      <c r="EWB77" s="195"/>
      <c r="EWC77" s="195"/>
      <c r="EWD77" s="195"/>
      <c r="EWE77" s="195"/>
      <c r="EWF77" s="195"/>
      <c r="EWG77" s="195"/>
      <c r="EWH77" s="195"/>
      <c r="EWI77" s="195"/>
      <c r="EWJ77" s="195"/>
      <c r="EWK77" s="195"/>
      <c r="EWL77" s="195"/>
      <c r="EWM77" s="195"/>
      <c r="EWN77" s="195"/>
      <c r="EWO77" s="195"/>
      <c r="EWP77" s="195"/>
      <c r="EWQ77" s="195"/>
      <c r="EWR77" s="195"/>
      <c r="EWS77" s="195"/>
      <c r="EWT77" s="195"/>
      <c r="EWU77" s="195"/>
      <c r="EWV77" s="195"/>
      <c r="EWW77" s="195"/>
      <c r="EWX77" s="195"/>
      <c r="EWY77" s="195"/>
      <c r="EWZ77" s="195"/>
      <c r="EXA77" s="195"/>
      <c r="EXB77" s="195"/>
      <c r="EXC77" s="195"/>
      <c r="EXD77" s="195"/>
      <c r="EXE77" s="195"/>
      <c r="EXF77" s="195"/>
      <c r="EXG77" s="195"/>
      <c r="EXH77" s="195"/>
      <c r="EXI77" s="195"/>
      <c r="EXJ77" s="195"/>
      <c r="EXK77" s="195"/>
      <c r="EXL77" s="195"/>
      <c r="EXM77" s="195"/>
      <c r="EXN77" s="195"/>
      <c r="EXO77" s="195"/>
      <c r="EXP77" s="195"/>
      <c r="EXQ77" s="195"/>
      <c r="EXR77" s="195"/>
      <c r="EXS77" s="195"/>
      <c r="EXT77" s="195"/>
      <c r="EXU77" s="195"/>
      <c r="EXV77" s="195"/>
      <c r="EXW77" s="195"/>
      <c r="EXX77" s="195"/>
      <c r="EXY77" s="195"/>
      <c r="EXZ77" s="195"/>
      <c r="EYA77" s="195"/>
      <c r="EYB77" s="195"/>
      <c r="EYC77" s="195"/>
      <c r="EYD77" s="195"/>
      <c r="EYE77" s="195"/>
      <c r="EYF77" s="195"/>
      <c r="EYG77" s="195"/>
      <c r="EYH77" s="195"/>
      <c r="EYI77" s="195"/>
      <c r="EYJ77" s="195"/>
      <c r="EYK77" s="195"/>
      <c r="EYL77" s="195"/>
      <c r="EYM77" s="195"/>
      <c r="EYN77" s="195"/>
      <c r="EYO77" s="195"/>
      <c r="EYP77" s="195"/>
      <c r="EYQ77" s="195"/>
      <c r="EYR77" s="195"/>
      <c r="EYS77" s="195"/>
      <c r="EYT77" s="195"/>
      <c r="EYU77" s="195"/>
      <c r="EYV77" s="195"/>
      <c r="EYW77" s="195"/>
      <c r="EYX77" s="195"/>
      <c r="EYY77" s="195"/>
      <c r="EYZ77" s="195"/>
      <c r="EZA77" s="195"/>
      <c r="EZB77" s="195"/>
      <c r="EZC77" s="195"/>
      <c r="EZD77" s="195"/>
      <c r="EZE77" s="195"/>
      <c r="EZF77" s="195"/>
      <c r="EZG77" s="195"/>
      <c r="EZH77" s="195"/>
      <c r="EZI77" s="195"/>
      <c r="EZJ77" s="195"/>
      <c r="EZK77" s="195"/>
      <c r="EZL77" s="195"/>
      <c r="EZM77" s="195"/>
      <c r="EZN77" s="195"/>
      <c r="EZO77" s="195"/>
      <c r="EZP77" s="195"/>
      <c r="EZQ77" s="195"/>
      <c r="EZR77" s="195"/>
      <c r="EZS77" s="195"/>
      <c r="EZT77" s="195"/>
      <c r="EZU77" s="195"/>
      <c r="EZV77" s="195"/>
      <c r="EZW77" s="195"/>
      <c r="EZX77" s="195"/>
      <c r="EZY77" s="195"/>
      <c r="EZZ77" s="195"/>
      <c r="FAA77" s="195"/>
      <c r="FAB77" s="195"/>
      <c r="FAC77" s="195"/>
      <c r="FAD77" s="195"/>
      <c r="FAE77" s="195"/>
      <c r="FAF77" s="195"/>
      <c r="FAG77" s="195"/>
      <c r="FAH77" s="195"/>
      <c r="FAI77" s="195"/>
      <c r="FAJ77" s="195"/>
      <c r="FAK77" s="195"/>
      <c r="FAL77" s="195"/>
      <c r="FAM77" s="195"/>
      <c r="FAN77" s="195"/>
      <c r="FAO77" s="195"/>
      <c r="FAP77" s="195"/>
      <c r="FAQ77" s="195"/>
      <c r="FAR77" s="195"/>
      <c r="FAS77" s="195"/>
      <c r="FAT77" s="195"/>
      <c r="FAU77" s="195"/>
      <c r="FAV77" s="195"/>
      <c r="FAW77" s="195"/>
      <c r="FAX77" s="195"/>
      <c r="FAY77" s="195"/>
      <c r="FAZ77" s="195"/>
      <c r="FBA77" s="195"/>
      <c r="FBB77" s="195"/>
      <c r="FBC77" s="195"/>
      <c r="FBD77" s="195"/>
      <c r="FBE77" s="195"/>
      <c r="FBF77" s="195"/>
      <c r="FBG77" s="195"/>
      <c r="FBH77" s="195"/>
      <c r="FBI77" s="195"/>
      <c r="FBJ77" s="195"/>
      <c r="FBK77" s="195"/>
      <c r="FBL77" s="195"/>
      <c r="FBM77" s="195"/>
      <c r="FBN77" s="195"/>
      <c r="FBO77" s="195"/>
      <c r="FBP77" s="195"/>
      <c r="FBQ77" s="195"/>
      <c r="FBR77" s="195"/>
      <c r="FBS77" s="195"/>
      <c r="FBT77" s="195"/>
      <c r="FBU77" s="195"/>
      <c r="FBV77" s="195"/>
      <c r="FBW77" s="195"/>
      <c r="FBX77" s="195"/>
      <c r="FBY77" s="195"/>
      <c r="FBZ77" s="195"/>
      <c r="FCA77" s="195"/>
      <c r="FCB77" s="195"/>
      <c r="FCC77" s="195"/>
      <c r="FCD77" s="195"/>
      <c r="FCE77" s="195"/>
      <c r="FCF77" s="195"/>
      <c r="FCG77" s="195"/>
      <c r="FCH77" s="195"/>
      <c r="FCI77" s="195"/>
      <c r="FCJ77" s="195"/>
      <c r="FCK77" s="195"/>
      <c r="FCL77" s="195"/>
      <c r="FCM77" s="195"/>
      <c r="FCN77" s="195"/>
      <c r="FCO77" s="195"/>
      <c r="FCP77" s="195"/>
      <c r="FCQ77" s="195"/>
      <c r="FCR77" s="195"/>
      <c r="FCS77" s="195"/>
      <c r="FCT77" s="195"/>
      <c r="FCU77" s="195"/>
      <c r="FCV77" s="195"/>
      <c r="FCW77" s="195"/>
      <c r="FCX77" s="195"/>
      <c r="FCY77" s="195"/>
      <c r="FCZ77" s="195"/>
      <c r="FDA77" s="195"/>
      <c r="FDB77" s="195"/>
      <c r="FDC77" s="195"/>
      <c r="FDD77" s="195"/>
      <c r="FDE77" s="195"/>
      <c r="FDF77" s="195"/>
      <c r="FDG77" s="195"/>
      <c r="FDH77" s="195"/>
      <c r="FDI77" s="195"/>
      <c r="FDJ77" s="195"/>
      <c r="FDK77" s="195"/>
      <c r="FDL77" s="195"/>
      <c r="FDM77" s="195"/>
      <c r="FDN77" s="195"/>
      <c r="FDO77" s="195"/>
      <c r="FDP77" s="195"/>
      <c r="FDQ77" s="195"/>
      <c r="FDR77" s="195"/>
      <c r="FDS77" s="195"/>
      <c r="FDT77" s="195"/>
      <c r="FDU77" s="195"/>
      <c r="FDV77" s="195"/>
      <c r="FDW77" s="195"/>
      <c r="FDX77" s="195"/>
      <c r="FDY77" s="195"/>
      <c r="FDZ77" s="195"/>
      <c r="FEA77" s="195"/>
      <c r="FEB77" s="195"/>
      <c r="FEC77" s="195"/>
      <c r="FED77" s="195"/>
      <c r="FEE77" s="195"/>
      <c r="FEF77" s="195"/>
      <c r="FEG77" s="195"/>
      <c r="FEH77" s="195"/>
      <c r="FEI77" s="195"/>
      <c r="FEJ77" s="195"/>
      <c r="FEK77" s="195"/>
      <c r="FEL77" s="195"/>
      <c r="FEM77" s="195"/>
      <c r="FEN77" s="195"/>
      <c r="FEO77" s="195"/>
      <c r="FEP77" s="195"/>
      <c r="FEQ77" s="195"/>
      <c r="FER77" s="195"/>
      <c r="FES77" s="195"/>
      <c r="FET77" s="195"/>
      <c r="FEU77" s="195"/>
      <c r="FEV77" s="195"/>
      <c r="FEW77" s="195"/>
      <c r="FEX77" s="195"/>
      <c r="FEY77" s="195"/>
      <c r="FEZ77" s="195"/>
      <c r="FFA77" s="195"/>
      <c r="FFB77" s="195"/>
      <c r="FFC77" s="195"/>
      <c r="FFD77" s="195"/>
      <c r="FFE77" s="195"/>
      <c r="FFF77" s="195"/>
      <c r="FFG77" s="195"/>
      <c r="FFH77" s="195"/>
      <c r="FFI77" s="195"/>
      <c r="FFJ77" s="195"/>
      <c r="FFK77" s="195"/>
      <c r="FFL77" s="195"/>
      <c r="FFM77" s="195"/>
      <c r="FFN77" s="195"/>
      <c r="FFO77" s="195"/>
      <c r="FFP77" s="195"/>
      <c r="FFQ77" s="195"/>
      <c r="FFR77" s="195"/>
      <c r="FFS77" s="195"/>
      <c r="FFT77" s="195"/>
      <c r="FFU77" s="195"/>
      <c r="FFV77" s="195"/>
      <c r="FFW77" s="195"/>
      <c r="FFX77" s="195"/>
      <c r="FFY77" s="195"/>
      <c r="FFZ77" s="195"/>
      <c r="FGA77" s="195"/>
      <c r="FGB77" s="195"/>
      <c r="FGC77" s="195"/>
      <c r="FGD77" s="195"/>
      <c r="FGE77" s="195"/>
      <c r="FGF77" s="195"/>
      <c r="FGG77" s="195"/>
      <c r="FGH77" s="195"/>
      <c r="FGI77" s="195"/>
      <c r="FGJ77" s="195"/>
      <c r="FGK77" s="195"/>
      <c r="FGL77" s="195"/>
      <c r="FGM77" s="195"/>
      <c r="FGN77" s="195"/>
      <c r="FGO77" s="195"/>
      <c r="FGP77" s="195"/>
      <c r="FGQ77" s="195"/>
      <c r="FGR77" s="195"/>
      <c r="FGS77" s="195"/>
      <c r="FGT77" s="195"/>
      <c r="FGU77" s="195"/>
      <c r="FGV77" s="195"/>
      <c r="FGW77" s="195"/>
      <c r="FGX77" s="195"/>
      <c r="FGY77" s="195"/>
      <c r="FGZ77" s="195"/>
      <c r="FHA77" s="195"/>
      <c r="FHB77" s="195"/>
      <c r="FHC77" s="195"/>
      <c r="FHD77" s="195"/>
      <c r="FHE77" s="195"/>
      <c r="FHF77" s="195"/>
      <c r="FHG77" s="195"/>
      <c r="FHH77" s="195"/>
      <c r="FHI77" s="195"/>
      <c r="FHJ77" s="195"/>
      <c r="FHK77" s="195"/>
      <c r="FHL77" s="195"/>
      <c r="FHM77" s="195"/>
      <c r="FHN77" s="195"/>
      <c r="FHO77" s="195"/>
      <c r="FHP77" s="195"/>
      <c r="FHQ77" s="195"/>
      <c r="FHR77" s="195"/>
      <c r="FHS77" s="195"/>
      <c r="FHT77" s="195"/>
      <c r="FHU77" s="195"/>
      <c r="FHV77" s="195"/>
      <c r="FHW77" s="195"/>
      <c r="FHX77" s="195"/>
      <c r="FHY77" s="195"/>
      <c r="FHZ77" s="195"/>
      <c r="FIA77" s="195"/>
      <c r="FIB77" s="195"/>
      <c r="FIC77" s="195"/>
      <c r="FID77" s="195"/>
      <c r="FIE77" s="195"/>
      <c r="FIF77" s="195"/>
      <c r="FIG77" s="195"/>
      <c r="FIH77" s="195"/>
      <c r="FII77" s="195"/>
      <c r="FIJ77" s="195"/>
      <c r="FIK77" s="195"/>
      <c r="FIL77" s="195"/>
      <c r="FIM77" s="195"/>
      <c r="FIN77" s="195"/>
      <c r="FIO77" s="195"/>
      <c r="FIP77" s="195"/>
      <c r="FIQ77" s="195"/>
      <c r="FIR77" s="195"/>
      <c r="FIS77" s="195"/>
      <c r="FIT77" s="195"/>
      <c r="FIU77" s="195"/>
      <c r="FIV77" s="195"/>
      <c r="FIW77" s="195"/>
      <c r="FIX77" s="195"/>
      <c r="FIY77" s="195"/>
      <c r="FIZ77" s="195"/>
      <c r="FJA77" s="195"/>
      <c r="FJB77" s="195"/>
      <c r="FJC77" s="195"/>
      <c r="FJD77" s="195"/>
      <c r="FJE77" s="195"/>
      <c r="FJF77" s="195"/>
      <c r="FJG77" s="195"/>
      <c r="FJH77" s="195"/>
      <c r="FJI77" s="195"/>
      <c r="FJJ77" s="195"/>
      <c r="FJK77" s="195"/>
      <c r="FJL77" s="195"/>
      <c r="FJM77" s="195"/>
      <c r="FJN77" s="195"/>
      <c r="FJO77" s="195"/>
      <c r="FJP77" s="195"/>
      <c r="FJQ77" s="195"/>
      <c r="FJR77" s="195"/>
      <c r="FJS77" s="195"/>
      <c r="FJT77" s="195"/>
      <c r="FJU77" s="195"/>
      <c r="FJV77" s="195"/>
      <c r="FJW77" s="195"/>
      <c r="FJX77" s="195"/>
      <c r="FJY77" s="195"/>
      <c r="FJZ77" s="195"/>
      <c r="FKA77" s="195"/>
      <c r="FKB77" s="195"/>
      <c r="FKC77" s="195"/>
      <c r="FKD77" s="195"/>
      <c r="FKE77" s="195"/>
      <c r="FKF77" s="195"/>
      <c r="FKG77" s="195"/>
      <c r="FKH77" s="195"/>
      <c r="FKI77" s="195"/>
      <c r="FKJ77" s="195"/>
      <c r="FKK77" s="195"/>
      <c r="FKL77" s="195"/>
      <c r="FKM77" s="195"/>
      <c r="FKN77" s="195"/>
      <c r="FKO77" s="195"/>
      <c r="FKP77" s="195"/>
      <c r="FKQ77" s="195"/>
      <c r="FKR77" s="195"/>
      <c r="FKS77" s="195"/>
      <c r="FKT77" s="195"/>
      <c r="FKU77" s="195"/>
      <c r="FKV77" s="195"/>
      <c r="FKW77" s="195"/>
      <c r="FKX77" s="195"/>
      <c r="FKY77" s="195"/>
      <c r="FKZ77" s="195"/>
      <c r="FLA77" s="195"/>
      <c r="FLB77" s="195"/>
      <c r="FLC77" s="195"/>
      <c r="FLD77" s="195"/>
      <c r="FLE77" s="195"/>
      <c r="FLF77" s="195"/>
      <c r="FLG77" s="195"/>
      <c r="FLH77" s="195"/>
      <c r="FLI77" s="195"/>
      <c r="FLJ77" s="195"/>
      <c r="FLK77" s="195"/>
      <c r="FLL77" s="195"/>
      <c r="FLM77" s="195"/>
      <c r="FLN77" s="195"/>
      <c r="FLO77" s="195"/>
      <c r="FLP77" s="195"/>
      <c r="FLQ77" s="195"/>
      <c r="FLR77" s="195"/>
      <c r="FLS77" s="195"/>
      <c r="FLT77" s="195"/>
      <c r="FLU77" s="195"/>
      <c r="FLV77" s="195"/>
      <c r="FLW77" s="195"/>
      <c r="FLX77" s="195"/>
      <c r="FLY77" s="195"/>
      <c r="FLZ77" s="195"/>
      <c r="FMA77" s="195"/>
      <c r="FMB77" s="195"/>
      <c r="FMC77" s="195"/>
      <c r="FMD77" s="195"/>
      <c r="FME77" s="195"/>
      <c r="FMF77" s="195"/>
      <c r="FMG77" s="195"/>
      <c r="FMH77" s="195"/>
      <c r="FMI77" s="195"/>
      <c r="FMJ77" s="195"/>
      <c r="FMK77" s="195"/>
      <c r="FML77" s="195"/>
      <c r="FMM77" s="195"/>
      <c r="FMN77" s="195"/>
      <c r="FMO77" s="195"/>
      <c r="FMP77" s="195"/>
      <c r="FMQ77" s="195"/>
      <c r="FMR77" s="195"/>
      <c r="FMS77" s="195"/>
      <c r="FMT77" s="195"/>
      <c r="FMU77" s="195"/>
      <c r="FMV77" s="195"/>
      <c r="FMW77" s="195"/>
      <c r="FMX77" s="195"/>
      <c r="FMY77" s="195"/>
      <c r="FMZ77" s="195"/>
      <c r="FNA77" s="195"/>
      <c r="FNB77" s="195"/>
      <c r="FNC77" s="195"/>
      <c r="FND77" s="195"/>
      <c r="FNE77" s="195"/>
      <c r="FNF77" s="195"/>
      <c r="FNG77" s="195"/>
      <c r="FNH77" s="195"/>
      <c r="FNI77" s="195"/>
      <c r="FNJ77" s="195"/>
      <c r="FNK77" s="195"/>
      <c r="FNL77" s="195"/>
      <c r="FNM77" s="195"/>
      <c r="FNN77" s="195"/>
      <c r="FNO77" s="195"/>
      <c r="FNP77" s="195"/>
      <c r="FNQ77" s="195"/>
      <c r="FNR77" s="195"/>
      <c r="FNS77" s="195"/>
      <c r="FNT77" s="195"/>
      <c r="FNU77" s="195"/>
      <c r="FNV77" s="195"/>
      <c r="FNW77" s="195"/>
      <c r="FNX77" s="195"/>
      <c r="FNY77" s="195"/>
      <c r="FNZ77" s="195"/>
      <c r="FOA77" s="195"/>
      <c r="FOB77" s="195"/>
      <c r="FOC77" s="195"/>
      <c r="FOD77" s="195"/>
      <c r="FOE77" s="195"/>
      <c r="FOF77" s="195"/>
      <c r="FOG77" s="195"/>
      <c r="FOH77" s="195"/>
      <c r="FOI77" s="195"/>
      <c r="FOJ77" s="195"/>
      <c r="FOK77" s="195"/>
      <c r="FOL77" s="195"/>
      <c r="FOM77" s="195"/>
      <c r="FON77" s="195"/>
      <c r="FOO77" s="195"/>
      <c r="FOP77" s="195"/>
      <c r="FOQ77" s="195"/>
      <c r="FOR77" s="195"/>
      <c r="FOS77" s="195"/>
      <c r="FOT77" s="195"/>
      <c r="FOU77" s="195"/>
      <c r="FOV77" s="195"/>
      <c r="FOW77" s="195"/>
      <c r="FOX77" s="195"/>
      <c r="FOY77" s="195"/>
      <c r="FOZ77" s="195"/>
      <c r="FPA77" s="195"/>
      <c r="FPB77" s="195"/>
      <c r="FPC77" s="195"/>
      <c r="FPD77" s="195"/>
      <c r="FPE77" s="195"/>
      <c r="FPF77" s="195"/>
      <c r="FPG77" s="195"/>
      <c r="FPH77" s="195"/>
      <c r="FPI77" s="195"/>
      <c r="FPJ77" s="195"/>
      <c r="FPK77" s="195"/>
      <c r="FPL77" s="195"/>
      <c r="FPM77" s="195"/>
      <c r="FPN77" s="195"/>
      <c r="FPO77" s="195"/>
      <c r="FPP77" s="195"/>
      <c r="FPQ77" s="195"/>
      <c r="FPR77" s="195"/>
      <c r="FPS77" s="195"/>
      <c r="FPT77" s="195"/>
      <c r="FPU77" s="195"/>
      <c r="FPV77" s="195"/>
      <c r="FPW77" s="195"/>
      <c r="FPX77" s="195"/>
      <c r="FPY77" s="195"/>
      <c r="FPZ77" s="195"/>
      <c r="FQA77" s="195"/>
      <c r="FQB77" s="195"/>
      <c r="FQC77" s="195"/>
      <c r="FQD77" s="195"/>
      <c r="FQE77" s="195"/>
      <c r="FQF77" s="195"/>
      <c r="FQG77" s="195"/>
      <c r="FQH77" s="195"/>
      <c r="FQI77" s="195"/>
      <c r="FQJ77" s="195"/>
      <c r="FQK77" s="195"/>
      <c r="FQL77" s="195"/>
      <c r="FQM77" s="195"/>
      <c r="FQN77" s="195"/>
      <c r="FQO77" s="195"/>
      <c r="FQP77" s="195"/>
      <c r="FQQ77" s="195"/>
      <c r="FQR77" s="195"/>
      <c r="FQS77" s="195"/>
      <c r="FQT77" s="195"/>
      <c r="FQU77" s="195"/>
      <c r="FQV77" s="195"/>
      <c r="FQW77" s="195"/>
      <c r="FQX77" s="195"/>
      <c r="FQY77" s="195"/>
      <c r="FQZ77" s="195"/>
      <c r="FRA77" s="195"/>
      <c r="FRB77" s="195"/>
      <c r="FRC77" s="195"/>
      <c r="FRD77" s="195"/>
      <c r="FRE77" s="195"/>
      <c r="FRF77" s="195"/>
      <c r="FRG77" s="195"/>
      <c r="FRH77" s="195"/>
      <c r="FRI77" s="195"/>
      <c r="FRJ77" s="195"/>
      <c r="FRK77" s="195"/>
      <c r="FRL77" s="195"/>
      <c r="FRM77" s="195"/>
      <c r="FRN77" s="195"/>
      <c r="FRO77" s="195"/>
      <c r="FRP77" s="195"/>
      <c r="FRQ77" s="195"/>
      <c r="FRR77" s="195"/>
      <c r="FRS77" s="195"/>
      <c r="FRT77" s="195"/>
      <c r="FRU77" s="195"/>
      <c r="FRV77" s="195"/>
      <c r="FRW77" s="195"/>
      <c r="FRX77" s="195"/>
      <c r="FRY77" s="195"/>
      <c r="FRZ77" s="195"/>
      <c r="FSA77" s="195"/>
      <c r="FSB77" s="195"/>
      <c r="FSC77" s="195"/>
      <c r="FSD77" s="195"/>
      <c r="FSE77" s="195"/>
      <c r="FSF77" s="195"/>
      <c r="FSG77" s="195"/>
      <c r="FSH77" s="195"/>
      <c r="FSI77" s="195"/>
      <c r="FSJ77" s="195"/>
      <c r="FSK77" s="195"/>
      <c r="FSL77" s="195"/>
      <c r="FSM77" s="195"/>
      <c r="FSN77" s="195"/>
      <c r="FSO77" s="195"/>
      <c r="FSP77" s="195"/>
      <c r="FSQ77" s="195"/>
      <c r="FSR77" s="195"/>
      <c r="FSS77" s="195"/>
      <c r="FST77" s="195"/>
      <c r="FSU77" s="195"/>
      <c r="FSV77" s="195"/>
      <c r="FSW77" s="195"/>
      <c r="FSX77" s="195"/>
      <c r="FSY77" s="195"/>
      <c r="FSZ77" s="195"/>
      <c r="FTA77" s="195"/>
      <c r="FTB77" s="195"/>
      <c r="FTC77" s="195"/>
      <c r="FTD77" s="195"/>
      <c r="FTE77" s="195"/>
      <c r="FTF77" s="195"/>
      <c r="FTG77" s="195"/>
      <c r="FTH77" s="195"/>
      <c r="FTI77" s="195"/>
      <c r="FTJ77" s="195"/>
      <c r="FTK77" s="195"/>
      <c r="FTL77" s="195"/>
      <c r="FTM77" s="195"/>
      <c r="FTN77" s="195"/>
      <c r="FTO77" s="195"/>
      <c r="FTP77" s="195"/>
      <c r="FTQ77" s="195"/>
      <c r="FTR77" s="195"/>
      <c r="FTS77" s="195"/>
      <c r="FTT77" s="195"/>
      <c r="FTU77" s="195"/>
      <c r="FTV77" s="195"/>
      <c r="FTW77" s="195"/>
      <c r="FTX77" s="195"/>
      <c r="FTY77" s="195"/>
      <c r="FTZ77" s="195"/>
      <c r="FUA77" s="195"/>
      <c r="FUB77" s="195"/>
      <c r="FUC77" s="195"/>
      <c r="FUD77" s="195"/>
      <c r="FUE77" s="195"/>
      <c r="FUF77" s="195"/>
      <c r="FUG77" s="195"/>
      <c r="FUH77" s="195"/>
      <c r="FUI77" s="195"/>
      <c r="FUJ77" s="195"/>
      <c r="FUK77" s="195"/>
      <c r="FUL77" s="195"/>
      <c r="FUM77" s="195"/>
      <c r="FUN77" s="195"/>
      <c r="FUO77" s="195"/>
      <c r="FUP77" s="195"/>
      <c r="FUQ77" s="195"/>
      <c r="FUR77" s="195"/>
      <c r="FUS77" s="195"/>
      <c r="FUT77" s="195"/>
      <c r="FUU77" s="195"/>
      <c r="FUV77" s="195"/>
      <c r="FUW77" s="195"/>
      <c r="FUX77" s="195"/>
      <c r="FUY77" s="195"/>
      <c r="FUZ77" s="195"/>
      <c r="FVA77" s="195"/>
      <c r="FVB77" s="195"/>
      <c r="FVC77" s="195"/>
      <c r="FVD77" s="195"/>
      <c r="FVE77" s="195"/>
      <c r="FVF77" s="195"/>
      <c r="FVG77" s="195"/>
      <c r="FVH77" s="195"/>
      <c r="FVI77" s="195"/>
      <c r="FVJ77" s="195"/>
      <c r="FVK77" s="195"/>
      <c r="FVL77" s="195"/>
      <c r="FVM77" s="195"/>
      <c r="FVN77" s="195"/>
      <c r="FVO77" s="195"/>
      <c r="FVP77" s="195"/>
      <c r="FVQ77" s="195"/>
      <c r="FVR77" s="195"/>
      <c r="FVS77" s="195"/>
      <c r="FVT77" s="195"/>
      <c r="FVU77" s="195"/>
      <c r="FVV77" s="195"/>
      <c r="FVW77" s="195"/>
      <c r="FVX77" s="195"/>
      <c r="FVY77" s="195"/>
      <c r="FVZ77" s="195"/>
      <c r="FWA77" s="195"/>
      <c r="FWB77" s="195"/>
      <c r="FWC77" s="195"/>
      <c r="FWD77" s="195"/>
      <c r="FWE77" s="195"/>
      <c r="FWF77" s="195"/>
      <c r="FWG77" s="195"/>
      <c r="FWH77" s="195"/>
      <c r="FWI77" s="195"/>
      <c r="FWJ77" s="195"/>
      <c r="FWK77" s="195"/>
      <c r="FWL77" s="195"/>
      <c r="FWM77" s="195"/>
      <c r="FWN77" s="195"/>
      <c r="FWO77" s="195"/>
      <c r="FWP77" s="195"/>
      <c r="FWQ77" s="195"/>
      <c r="FWR77" s="195"/>
      <c r="FWS77" s="195"/>
      <c r="FWT77" s="195"/>
      <c r="FWU77" s="195"/>
      <c r="FWV77" s="195"/>
      <c r="FWW77" s="195"/>
      <c r="FWX77" s="195"/>
      <c r="FWY77" s="195"/>
      <c r="FWZ77" s="195"/>
      <c r="FXA77" s="195"/>
      <c r="FXB77" s="195"/>
      <c r="FXC77" s="195"/>
      <c r="FXD77" s="195"/>
      <c r="FXE77" s="195"/>
      <c r="FXF77" s="195"/>
      <c r="FXG77" s="195"/>
      <c r="FXH77" s="195"/>
      <c r="FXI77" s="195"/>
      <c r="FXJ77" s="195"/>
      <c r="FXK77" s="195"/>
      <c r="FXL77" s="195"/>
      <c r="FXM77" s="195"/>
      <c r="FXN77" s="195"/>
      <c r="FXO77" s="195"/>
      <c r="FXP77" s="195"/>
      <c r="FXQ77" s="195"/>
      <c r="FXR77" s="195"/>
      <c r="FXS77" s="195"/>
      <c r="FXT77" s="195"/>
      <c r="FXU77" s="195"/>
      <c r="FXV77" s="195"/>
      <c r="FXW77" s="195"/>
      <c r="FXX77" s="195"/>
      <c r="FXY77" s="195"/>
      <c r="FXZ77" s="195"/>
      <c r="FYA77" s="195"/>
      <c r="FYB77" s="195"/>
      <c r="FYC77" s="195"/>
      <c r="FYD77" s="195"/>
      <c r="FYE77" s="195"/>
      <c r="FYF77" s="195"/>
      <c r="FYG77" s="195"/>
      <c r="FYH77" s="195"/>
      <c r="FYI77" s="195"/>
      <c r="FYJ77" s="195"/>
      <c r="FYK77" s="195"/>
      <c r="FYL77" s="195"/>
      <c r="FYM77" s="195"/>
      <c r="FYN77" s="195"/>
      <c r="FYO77" s="195"/>
      <c r="FYP77" s="195"/>
      <c r="FYQ77" s="195"/>
      <c r="FYR77" s="195"/>
      <c r="FYS77" s="195"/>
      <c r="FYT77" s="195"/>
      <c r="FYU77" s="195"/>
      <c r="FYV77" s="195"/>
      <c r="FYW77" s="195"/>
      <c r="FYX77" s="195"/>
      <c r="FYY77" s="195"/>
      <c r="FYZ77" s="195"/>
      <c r="FZA77" s="195"/>
      <c r="FZB77" s="195"/>
      <c r="FZC77" s="195"/>
      <c r="FZD77" s="195"/>
      <c r="FZE77" s="195"/>
      <c r="FZF77" s="195"/>
      <c r="FZG77" s="195"/>
      <c r="FZH77" s="195"/>
      <c r="FZI77" s="195"/>
      <c r="FZJ77" s="195"/>
      <c r="FZK77" s="195"/>
      <c r="FZL77" s="195"/>
      <c r="FZM77" s="195"/>
      <c r="FZN77" s="195"/>
      <c r="FZO77" s="195"/>
      <c r="FZP77" s="195"/>
      <c r="FZQ77" s="195"/>
      <c r="FZR77" s="195"/>
      <c r="FZS77" s="195"/>
      <c r="FZT77" s="195"/>
      <c r="FZU77" s="195"/>
      <c r="FZV77" s="195"/>
      <c r="FZW77" s="195"/>
      <c r="FZX77" s="195"/>
      <c r="FZY77" s="195"/>
      <c r="FZZ77" s="195"/>
      <c r="GAA77" s="195"/>
      <c r="GAB77" s="195"/>
      <c r="GAC77" s="195"/>
      <c r="GAD77" s="195"/>
      <c r="GAE77" s="195"/>
      <c r="GAF77" s="195"/>
      <c r="GAG77" s="195"/>
      <c r="GAH77" s="195"/>
      <c r="GAI77" s="195"/>
      <c r="GAJ77" s="195"/>
      <c r="GAK77" s="195"/>
      <c r="GAL77" s="195"/>
      <c r="GAM77" s="195"/>
      <c r="GAN77" s="195"/>
      <c r="GAO77" s="195"/>
      <c r="GAP77" s="195"/>
      <c r="GAQ77" s="195"/>
      <c r="GAR77" s="195"/>
      <c r="GAS77" s="195"/>
      <c r="GAT77" s="195"/>
      <c r="GAU77" s="195"/>
      <c r="GAV77" s="195"/>
      <c r="GAW77" s="195"/>
      <c r="GAX77" s="195"/>
      <c r="GAY77" s="195"/>
      <c r="GAZ77" s="195"/>
      <c r="GBA77" s="195"/>
      <c r="GBB77" s="195"/>
      <c r="GBC77" s="195"/>
      <c r="GBD77" s="195"/>
      <c r="GBE77" s="195"/>
      <c r="GBF77" s="195"/>
      <c r="GBG77" s="195"/>
      <c r="GBH77" s="195"/>
      <c r="GBI77" s="195"/>
      <c r="GBJ77" s="195"/>
      <c r="GBK77" s="195"/>
      <c r="GBL77" s="195"/>
      <c r="GBM77" s="195"/>
      <c r="GBN77" s="195"/>
      <c r="GBO77" s="195"/>
      <c r="GBP77" s="195"/>
      <c r="GBQ77" s="195"/>
      <c r="GBR77" s="195"/>
      <c r="GBS77" s="195"/>
      <c r="GBT77" s="195"/>
      <c r="GBU77" s="195"/>
      <c r="GBV77" s="195"/>
      <c r="GBW77" s="195"/>
      <c r="GBX77" s="195"/>
      <c r="GBY77" s="195"/>
      <c r="GBZ77" s="195"/>
      <c r="GCA77" s="195"/>
      <c r="GCB77" s="195"/>
      <c r="GCC77" s="195"/>
      <c r="GCD77" s="195"/>
      <c r="GCE77" s="195"/>
      <c r="GCF77" s="195"/>
      <c r="GCG77" s="195"/>
      <c r="GCH77" s="195"/>
      <c r="GCI77" s="195"/>
      <c r="GCJ77" s="195"/>
      <c r="GCK77" s="195"/>
      <c r="GCL77" s="195"/>
      <c r="GCM77" s="195"/>
      <c r="GCN77" s="195"/>
      <c r="GCO77" s="195"/>
      <c r="GCP77" s="195"/>
      <c r="GCQ77" s="195"/>
      <c r="GCR77" s="195"/>
      <c r="GCS77" s="195"/>
      <c r="GCT77" s="195"/>
      <c r="GCU77" s="195"/>
      <c r="GCV77" s="195"/>
      <c r="GCW77" s="195"/>
      <c r="GCX77" s="195"/>
      <c r="GCY77" s="195"/>
      <c r="GCZ77" s="195"/>
      <c r="GDA77" s="195"/>
      <c r="GDB77" s="195"/>
      <c r="GDC77" s="195"/>
      <c r="GDD77" s="195"/>
      <c r="GDE77" s="195"/>
      <c r="GDF77" s="195"/>
      <c r="GDG77" s="195"/>
      <c r="GDH77" s="195"/>
      <c r="GDI77" s="195"/>
      <c r="GDJ77" s="195"/>
      <c r="GDK77" s="195"/>
      <c r="GDL77" s="195"/>
      <c r="GDM77" s="195"/>
      <c r="GDN77" s="195"/>
      <c r="GDO77" s="195"/>
      <c r="GDP77" s="195"/>
      <c r="GDQ77" s="195"/>
      <c r="GDR77" s="195"/>
      <c r="GDS77" s="195"/>
      <c r="GDT77" s="195"/>
      <c r="GDU77" s="195"/>
      <c r="GDV77" s="195"/>
      <c r="GDW77" s="195"/>
      <c r="GDX77" s="195"/>
      <c r="GDY77" s="195"/>
      <c r="GDZ77" s="195"/>
      <c r="GEA77" s="195"/>
      <c r="GEB77" s="195"/>
      <c r="GEC77" s="195"/>
      <c r="GED77" s="195"/>
      <c r="GEE77" s="195"/>
      <c r="GEF77" s="195"/>
      <c r="GEG77" s="195"/>
      <c r="GEH77" s="195"/>
      <c r="GEI77" s="195"/>
      <c r="GEJ77" s="195"/>
      <c r="GEK77" s="195"/>
      <c r="GEL77" s="195"/>
      <c r="GEM77" s="195"/>
      <c r="GEN77" s="195"/>
      <c r="GEO77" s="195"/>
      <c r="GEP77" s="195"/>
      <c r="GEQ77" s="195"/>
      <c r="GER77" s="195"/>
      <c r="GES77" s="195"/>
      <c r="GET77" s="195"/>
      <c r="GEU77" s="195"/>
      <c r="GEV77" s="195"/>
      <c r="GEW77" s="195"/>
      <c r="GEX77" s="195"/>
      <c r="GEY77" s="195"/>
      <c r="GEZ77" s="195"/>
      <c r="GFA77" s="195"/>
      <c r="GFB77" s="195"/>
      <c r="GFC77" s="195"/>
      <c r="GFD77" s="195"/>
      <c r="GFE77" s="195"/>
      <c r="GFF77" s="195"/>
      <c r="GFG77" s="195"/>
      <c r="GFH77" s="195"/>
      <c r="GFI77" s="195"/>
      <c r="GFJ77" s="195"/>
      <c r="GFK77" s="195"/>
      <c r="GFL77" s="195"/>
      <c r="GFM77" s="195"/>
      <c r="GFN77" s="195"/>
      <c r="GFO77" s="195"/>
      <c r="GFP77" s="195"/>
      <c r="GFQ77" s="195"/>
      <c r="GFR77" s="195"/>
      <c r="GFS77" s="195"/>
      <c r="GFT77" s="195"/>
      <c r="GFU77" s="195"/>
      <c r="GFV77" s="195"/>
      <c r="GFW77" s="195"/>
      <c r="GFX77" s="195"/>
      <c r="GFY77" s="195"/>
      <c r="GFZ77" s="195"/>
      <c r="GGA77" s="195"/>
      <c r="GGB77" s="195"/>
      <c r="GGC77" s="195"/>
      <c r="GGD77" s="195"/>
      <c r="GGE77" s="195"/>
      <c r="GGF77" s="195"/>
      <c r="GGG77" s="195"/>
      <c r="GGH77" s="195"/>
      <c r="GGI77" s="195"/>
      <c r="GGJ77" s="195"/>
      <c r="GGK77" s="195"/>
      <c r="GGL77" s="195"/>
      <c r="GGM77" s="195"/>
      <c r="GGN77" s="195"/>
      <c r="GGO77" s="195"/>
      <c r="GGP77" s="195"/>
      <c r="GGQ77" s="195"/>
      <c r="GGR77" s="195"/>
      <c r="GGS77" s="195"/>
      <c r="GGT77" s="195"/>
      <c r="GGU77" s="195"/>
      <c r="GGV77" s="195"/>
      <c r="GGW77" s="195"/>
      <c r="GGX77" s="195"/>
      <c r="GGY77" s="195"/>
      <c r="GGZ77" s="195"/>
      <c r="GHA77" s="195"/>
      <c r="GHB77" s="195"/>
      <c r="GHC77" s="195"/>
      <c r="GHD77" s="195"/>
      <c r="GHE77" s="195"/>
      <c r="GHF77" s="195"/>
      <c r="GHG77" s="195"/>
      <c r="GHH77" s="195"/>
      <c r="GHI77" s="195"/>
      <c r="GHJ77" s="195"/>
      <c r="GHK77" s="195"/>
      <c r="GHL77" s="195"/>
      <c r="GHM77" s="195"/>
      <c r="GHN77" s="195"/>
      <c r="GHO77" s="195"/>
      <c r="GHP77" s="195"/>
      <c r="GHQ77" s="195"/>
      <c r="GHR77" s="195"/>
      <c r="GHS77" s="195"/>
      <c r="GHT77" s="195"/>
      <c r="GHU77" s="195"/>
      <c r="GHV77" s="195"/>
      <c r="GHW77" s="195"/>
      <c r="GHX77" s="195"/>
      <c r="GHY77" s="195"/>
      <c r="GHZ77" s="195"/>
      <c r="GIA77" s="195"/>
      <c r="GIB77" s="195"/>
      <c r="GIC77" s="195"/>
      <c r="GID77" s="195"/>
      <c r="GIE77" s="195"/>
      <c r="GIF77" s="195"/>
      <c r="GIG77" s="195"/>
      <c r="GIH77" s="195"/>
      <c r="GII77" s="195"/>
      <c r="GIJ77" s="195"/>
      <c r="GIK77" s="195"/>
      <c r="GIL77" s="195"/>
      <c r="GIM77" s="195"/>
      <c r="GIN77" s="195"/>
      <c r="GIO77" s="195"/>
      <c r="GIP77" s="195"/>
      <c r="GIQ77" s="195"/>
      <c r="GIR77" s="195"/>
      <c r="GIS77" s="195"/>
      <c r="GIT77" s="195"/>
      <c r="GIU77" s="195"/>
      <c r="GIV77" s="195"/>
      <c r="GIW77" s="195"/>
      <c r="GIX77" s="195"/>
      <c r="GIY77" s="195"/>
      <c r="GIZ77" s="195"/>
      <c r="GJA77" s="195"/>
      <c r="GJB77" s="195"/>
      <c r="GJC77" s="195"/>
      <c r="GJD77" s="195"/>
      <c r="GJE77" s="195"/>
      <c r="GJF77" s="195"/>
      <c r="GJG77" s="195"/>
      <c r="GJH77" s="195"/>
      <c r="GJI77" s="195"/>
      <c r="GJJ77" s="195"/>
      <c r="GJK77" s="195"/>
      <c r="GJL77" s="195"/>
      <c r="GJM77" s="195"/>
      <c r="GJN77" s="195"/>
      <c r="GJO77" s="195"/>
      <c r="GJP77" s="195"/>
      <c r="GJQ77" s="195"/>
      <c r="GJR77" s="195"/>
      <c r="GJS77" s="195"/>
      <c r="GJT77" s="195"/>
      <c r="GJU77" s="195"/>
      <c r="GJV77" s="195"/>
      <c r="GJW77" s="195"/>
      <c r="GJX77" s="195"/>
      <c r="GJY77" s="195"/>
      <c r="GJZ77" s="195"/>
      <c r="GKA77" s="195"/>
      <c r="GKB77" s="195"/>
      <c r="GKC77" s="195"/>
      <c r="GKD77" s="195"/>
      <c r="GKE77" s="195"/>
      <c r="GKF77" s="195"/>
      <c r="GKG77" s="195"/>
      <c r="GKH77" s="195"/>
      <c r="GKI77" s="195"/>
      <c r="GKJ77" s="195"/>
      <c r="GKK77" s="195"/>
      <c r="GKL77" s="195"/>
      <c r="GKM77" s="195"/>
      <c r="GKN77" s="195"/>
      <c r="GKO77" s="195"/>
      <c r="GKP77" s="195"/>
      <c r="GKQ77" s="195"/>
      <c r="GKR77" s="195"/>
      <c r="GKS77" s="195"/>
      <c r="GKT77" s="195"/>
      <c r="GKU77" s="195"/>
      <c r="GKV77" s="195"/>
      <c r="GKW77" s="195"/>
      <c r="GKX77" s="195"/>
      <c r="GKY77" s="195"/>
      <c r="GKZ77" s="195"/>
      <c r="GLA77" s="195"/>
      <c r="GLB77" s="195"/>
      <c r="GLC77" s="195"/>
      <c r="GLD77" s="195"/>
      <c r="GLE77" s="195"/>
      <c r="GLF77" s="195"/>
      <c r="GLG77" s="195"/>
      <c r="GLH77" s="195"/>
      <c r="GLI77" s="195"/>
      <c r="GLJ77" s="195"/>
      <c r="GLK77" s="195"/>
      <c r="GLL77" s="195"/>
      <c r="GLM77" s="195"/>
      <c r="GLN77" s="195"/>
      <c r="GLO77" s="195"/>
      <c r="GLP77" s="195"/>
      <c r="GLQ77" s="195"/>
      <c r="GLR77" s="195"/>
      <c r="GLS77" s="195"/>
      <c r="GLT77" s="195"/>
      <c r="GLU77" s="195"/>
      <c r="GLV77" s="195"/>
      <c r="GLW77" s="195"/>
      <c r="GLX77" s="195"/>
      <c r="GLY77" s="195"/>
      <c r="GLZ77" s="195"/>
      <c r="GMA77" s="195"/>
      <c r="GMB77" s="195"/>
      <c r="GMC77" s="195"/>
      <c r="GMD77" s="195"/>
      <c r="GME77" s="195"/>
      <c r="GMF77" s="195"/>
      <c r="GMG77" s="195"/>
      <c r="GMH77" s="195"/>
      <c r="GMI77" s="195"/>
      <c r="GMJ77" s="195"/>
      <c r="GMK77" s="195"/>
      <c r="GML77" s="195"/>
      <c r="GMM77" s="195"/>
      <c r="GMN77" s="195"/>
      <c r="GMO77" s="195"/>
      <c r="GMP77" s="195"/>
      <c r="GMQ77" s="195"/>
      <c r="GMR77" s="195"/>
      <c r="GMS77" s="195"/>
      <c r="GMT77" s="195"/>
      <c r="GMU77" s="195"/>
      <c r="GMV77" s="195"/>
      <c r="GMW77" s="195"/>
      <c r="GMX77" s="195"/>
      <c r="GMY77" s="195"/>
      <c r="GMZ77" s="195"/>
      <c r="GNA77" s="195"/>
      <c r="GNB77" s="195"/>
      <c r="GNC77" s="195"/>
      <c r="GND77" s="195"/>
      <c r="GNE77" s="195"/>
      <c r="GNF77" s="195"/>
      <c r="GNG77" s="195"/>
      <c r="GNH77" s="195"/>
      <c r="GNI77" s="195"/>
      <c r="GNJ77" s="195"/>
      <c r="GNK77" s="195"/>
      <c r="GNL77" s="195"/>
      <c r="GNM77" s="195"/>
      <c r="GNN77" s="195"/>
      <c r="GNO77" s="195"/>
      <c r="GNP77" s="195"/>
      <c r="GNQ77" s="195"/>
      <c r="GNR77" s="195"/>
      <c r="GNS77" s="195"/>
      <c r="GNT77" s="195"/>
      <c r="GNU77" s="195"/>
      <c r="GNV77" s="195"/>
      <c r="GNW77" s="195"/>
      <c r="GNX77" s="195"/>
      <c r="GNY77" s="195"/>
      <c r="GNZ77" s="195"/>
      <c r="GOA77" s="195"/>
      <c r="GOB77" s="195"/>
      <c r="GOC77" s="195"/>
      <c r="GOD77" s="195"/>
      <c r="GOE77" s="195"/>
      <c r="GOF77" s="195"/>
      <c r="GOG77" s="195"/>
      <c r="GOH77" s="195"/>
      <c r="GOI77" s="195"/>
      <c r="GOJ77" s="195"/>
      <c r="GOK77" s="195"/>
      <c r="GOL77" s="195"/>
      <c r="GOM77" s="195"/>
      <c r="GON77" s="195"/>
      <c r="GOO77" s="195"/>
      <c r="GOP77" s="195"/>
      <c r="GOQ77" s="195"/>
      <c r="GOR77" s="195"/>
      <c r="GOS77" s="195"/>
      <c r="GOT77" s="195"/>
      <c r="GOU77" s="195"/>
      <c r="GOV77" s="195"/>
      <c r="GOW77" s="195"/>
      <c r="GOX77" s="195"/>
      <c r="GOY77" s="195"/>
      <c r="GOZ77" s="195"/>
      <c r="GPA77" s="195"/>
      <c r="GPB77" s="195"/>
      <c r="GPC77" s="195"/>
      <c r="GPD77" s="195"/>
      <c r="GPE77" s="195"/>
      <c r="GPF77" s="195"/>
      <c r="GPG77" s="195"/>
      <c r="GPH77" s="195"/>
      <c r="GPI77" s="195"/>
      <c r="GPJ77" s="195"/>
      <c r="GPK77" s="195"/>
      <c r="GPL77" s="195"/>
      <c r="GPM77" s="195"/>
      <c r="GPN77" s="195"/>
      <c r="GPO77" s="195"/>
      <c r="GPP77" s="195"/>
      <c r="GPQ77" s="195"/>
      <c r="GPR77" s="195"/>
      <c r="GPS77" s="195"/>
      <c r="GPT77" s="195"/>
      <c r="GPU77" s="195"/>
      <c r="GPV77" s="195"/>
      <c r="GPW77" s="195"/>
      <c r="GPX77" s="195"/>
      <c r="GPY77" s="195"/>
      <c r="GPZ77" s="195"/>
      <c r="GQA77" s="195"/>
      <c r="GQB77" s="195"/>
      <c r="GQC77" s="195"/>
      <c r="GQD77" s="195"/>
      <c r="GQE77" s="195"/>
      <c r="GQF77" s="195"/>
      <c r="GQG77" s="195"/>
      <c r="GQH77" s="195"/>
      <c r="GQI77" s="195"/>
      <c r="GQJ77" s="195"/>
      <c r="GQK77" s="195"/>
      <c r="GQL77" s="195"/>
      <c r="GQM77" s="195"/>
      <c r="GQN77" s="195"/>
      <c r="GQO77" s="195"/>
      <c r="GQP77" s="195"/>
      <c r="GQQ77" s="195"/>
      <c r="GQR77" s="195"/>
      <c r="GQS77" s="195"/>
      <c r="GQT77" s="195"/>
      <c r="GQU77" s="195"/>
      <c r="GQV77" s="195"/>
      <c r="GQW77" s="195"/>
      <c r="GQX77" s="195"/>
      <c r="GQY77" s="195"/>
      <c r="GQZ77" s="195"/>
      <c r="GRA77" s="195"/>
      <c r="GRB77" s="195"/>
      <c r="GRC77" s="195"/>
      <c r="GRD77" s="195"/>
      <c r="GRE77" s="195"/>
      <c r="GRF77" s="195"/>
      <c r="GRG77" s="195"/>
      <c r="GRH77" s="195"/>
      <c r="GRI77" s="195"/>
      <c r="GRJ77" s="195"/>
      <c r="GRK77" s="195"/>
      <c r="GRL77" s="195"/>
      <c r="GRM77" s="195"/>
      <c r="GRN77" s="195"/>
      <c r="GRO77" s="195"/>
      <c r="GRP77" s="195"/>
      <c r="GRQ77" s="195"/>
      <c r="GRR77" s="195"/>
      <c r="GRS77" s="195"/>
      <c r="GRT77" s="195"/>
      <c r="GRU77" s="195"/>
      <c r="GRV77" s="195"/>
      <c r="GRW77" s="195"/>
      <c r="GRX77" s="195"/>
      <c r="GRY77" s="195"/>
      <c r="GRZ77" s="195"/>
      <c r="GSA77" s="195"/>
      <c r="GSB77" s="195"/>
      <c r="GSC77" s="195"/>
      <c r="GSD77" s="195"/>
      <c r="GSE77" s="195"/>
      <c r="GSF77" s="195"/>
      <c r="GSG77" s="195"/>
      <c r="GSH77" s="195"/>
      <c r="GSI77" s="195"/>
      <c r="GSJ77" s="195"/>
      <c r="GSK77" s="195"/>
      <c r="GSL77" s="195"/>
      <c r="GSM77" s="195"/>
      <c r="GSN77" s="195"/>
      <c r="GSO77" s="195"/>
      <c r="GSP77" s="195"/>
      <c r="GSQ77" s="195"/>
      <c r="GSR77" s="195"/>
      <c r="GSS77" s="195"/>
      <c r="GST77" s="195"/>
      <c r="GSU77" s="195"/>
      <c r="GSV77" s="195"/>
      <c r="GSW77" s="195"/>
      <c r="GSX77" s="195"/>
      <c r="GSY77" s="195"/>
      <c r="GSZ77" s="195"/>
      <c r="GTA77" s="195"/>
      <c r="GTB77" s="195"/>
      <c r="GTC77" s="195"/>
      <c r="GTD77" s="195"/>
      <c r="GTE77" s="195"/>
      <c r="GTF77" s="195"/>
      <c r="GTG77" s="195"/>
      <c r="GTH77" s="195"/>
      <c r="GTI77" s="195"/>
      <c r="GTJ77" s="195"/>
      <c r="GTK77" s="195"/>
      <c r="GTL77" s="195"/>
      <c r="GTM77" s="195"/>
      <c r="GTN77" s="195"/>
      <c r="GTO77" s="195"/>
      <c r="GTP77" s="195"/>
      <c r="GTQ77" s="195"/>
      <c r="GTR77" s="195"/>
      <c r="GTS77" s="195"/>
      <c r="GTT77" s="195"/>
      <c r="GTU77" s="195"/>
      <c r="GTV77" s="195"/>
      <c r="GTW77" s="195"/>
      <c r="GTX77" s="195"/>
      <c r="GTY77" s="195"/>
      <c r="GTZ77" s="195"/>
      <c r="GUA77" s="195"/>
      <c r="GUB77" s="195"/>
      <c r="GUC77" s="195"/>
      <c r="GUD77" s="195"/>
      <c r="GUE77" s="195"/>
      <c r="GUF77" s="195"/>
      <c r="GUG77" s="195"/>
      <c r="GUH77" s="195"/>
      <c r="GUI77" s="195"/>
      <c r="GUJ77" s="195"/>
      <c r="GUK77" s="195"/>
      <c r="GUL77" s="195"/>
      <c r="GUM77" s="195"/>
      <c r="GUN77" s="195"/>
      <c r="GUO77" s="195"/>
      <c r="GUP77" s="195"/>
      <c r="GUQ77" s="195"/>
      <c r="GUR77" s="195"/>
      <c r="GUS77" s="195"/>
      <c r="GUT77" s="195"/>
      <c r="GUU77" s="195"/>
      <c r="GUV77" s="195"/>
      <c r="GUW77" s="195"/>
      <c r="GUX77" s="195"/>
      <c r="GUY77" s="195"/>
      <c r="GUZ77" s="195"/>
      <c r="GVA77" s="195"/>
      <c r="GVB77" s="195"/>
      <c r="GVC77" s="195"/>
      <c r="GVD77" s="195"/>
      <c r="GVE77" s="195"/>
      <c r="GVF77" s="195"/>
      <c r="GVG77" s="195"/>
      <c r="GVH77" s="195"/>
      <c r="GVI77" s="195"/>
      <c r="GVJ77" s="195"/>
      <c r="GVK77" s="195"/>
      <c r="GVL77" s="195"/>
      <c r="GVM77" s="195"/>
      <c r="GVN77" s="195"/>
      <c r="GVO77" s="195"/>
      <c r="GVP77" s="195"/>
      <c r="GVQ77" s="195"/>
      <c r="GVR77" s="195"/>
      <c r="GVS77" s="195"/>
      <c r="GVT77" s="195"/>
      <c r="GVU77" s="195"/>
      <c r="GVV77" s="195"/>
      <c r="GVW77" s="195"/>
      <c r="GVX77" s="195"/>
      <c r="GVY77" s="195"/>
      <c r="GVZ77" s="195"/>
      <c r="GWA77" s="195"/>
      <c r="GWB77" s="195"/>
      <c r="GWC77" s="195"/>
      <c r="GWD77" s="195"/>
      <c r="GWE77" s="195"/>
      <c r="GWF77" s="195"/>
      <c r="GWG77" s="195"/>
      <c r="GWH77" s="195"/>
      <c r="GWI77" s="195"/>
      <c r="GWJ77" s="195"/>
      <c r="GWK77" s="195"/>
      <c r="GWL77" s="195"/>
      <c r="GWM77" s="195"/>
      <c r="GWN77" s="195"/>
      <c r="GWO77" s="195"/>
      <c r="GWP77" s="195"/>
      <c r="GWQ77" s="195"/>
      <c r="GWR77" s="195"/>
      <c r="GWS77" s="195"/>
      <c r="GWT77" s="195"/>
      <c r="GWU77" s="195"/>
      <c r="GWV77" s="195"/>
      <c r="GWW77" s="195"/>
      <c r="GWX77" s="195"/>
      <c r="GWY77" s="195"/>
      <c r="GWZ77" s="195"/>
      <c r="GXA77" s="195"/>
      <c r="GXB77" s="195"/>
      <c r="GXC77" s="195"/>
      <c r="GXD77" s="195"/>
      <c r="GXE77" s="195"/>
      <c r="GXF77" s="195"/>
      <c r="GXG77" s="195"/>
      <c r="GXH77" s="195"/>
      <c r="GXI77" s="195"/>
      <c r="GXJ77" s="195"/>
      <c r="GXK77" s="195"/>
      <c r="GXL77" s="195"/>
      <c r="GXM77" s="195"/>
      <c r="GXN77" s="195"/>
      <c r="GXO77" s="195"/>
      <c r="GXP77" s="195"/>
      <c r="GXQ77" s="195"/>
      <c r="GXR77" s="195"/>
      <c r="GXS77" s="195"/>
      <c r="GXT77" s="195"/>
      <c r="GXU77" s="195"/>
      <c r="GXV77" s="195"/>
      <c r="GXW77" s="195"/>
      <c r="GXX77" s="195"/>
      <c r="GXY77" s="195"/>
      <c r="GXZ77" s="195"/>
      <c r="GYA77" s="195"/>
      <c r="GYB77" s="195"/>
      <c r="GYC77" s="195"/>
      <c r="GYD77" s="195"/>
      <c r="GYE77" s="195"/>
      <c r="GYF77" s="195"/>
      <c r="GYG77" s="195"/>
      <c r="GYH77" s="195"/>
      <c r="GYI77" s="195"/>
      <c r="GYJ77" s="195"/>
      <c r="GYK77" s="195"/>
      <c r="GYL77" s="195"/>
      <c r="GYM77" s="195"/>
      <c r="GYN77" s="195"/>
      <c r="GYO77" s="195"/>
      <c r="GYP77" s="195"/>
      <c r="GYQ77" s="195"/>
      <c r="GYR77" s="195"/>
      <c r="GYS77" s="195"/>
      <c r="GYT77" s="195"/>
      <c r="GYU77" s="195"/>
      <c r="GYV77" s="195"/>
      <c r="GYW77" s="195"/>
      <c r="GYX77" s="195"/>
      <c r="GYY77" s="195"/>
      <c r="GYZ77" s="195"/>
      <c r="GZA77" s="195"/>
      <c r="GZB77" s="195"/>
      <c r="GZC77" s="195"/>
      <c r="GZD77" s="195"/>
      <c r="GZE77" s="195"/>
      <c r="GZF77" s="195"/>
      <c r="GZG77" s="195"/>
      <c r="GZH77" s="195"/>
      <c r="GZI77" s="195"/>
      <c r="GZJ77" s="195"/>
      <c r="GZK77" s="195"/>
      <c r="GZL77" s="195"/>
      <c r="GZM77" s="195"/>
      <c r="GZN77" s="195"/>
      <c r="GZO77" s="195"/>
      <c r="GZP77" s="195"/>
      <c r="GZQ77" s="195"/>
      <c r="GZR77" s="195"/>
      <c r="GZS77" s="195"/>
      <c r="GZT77" s="195"/>
      <c r="GZU77" s="195"/>
      <c r="GZV77" s="195"/>
      <c r="GZW77" s="195"/>
      <c r="GZX77" s="195"/>
      <c r="GZY77" s="195"/>
      <c r="GZZ77" s="195"/>
      <c r="HAA77" s="195"/>
      <c r="HAB77" s="195"/>
      <c r="HAC77" s="195"/>
      <c r="HAD77" s="195"/>
      <c r="HAE77" s="195"/>
      <c r="HAF77" s="195"/>
      <c r="HAG77" s="195"/>
      <c r="HAH77" s="195"/>
      <c r="HAI77" s="195"/>
      <c r="HAJ77" s="195"/>
      <c r="HAK77" s="195"/>
      <c r="HAL77" s="195"/>
      <c r="HAM77" s="195"/>
      <c r="HAN77" s="195"/>
      <c r="HAO77" s="195"/>
      <c r="HAP77" s="195"/>
      <c r="HAQ77" s="195"/>
      <c r="HAR77" s="195"/>
      <c r="HAS77" s="195"/>
      <c r="HAT77" s="195"/>
      <c r="HAU77" s="195"/>
      <c r="HAV77" s="195"/>
      <c r="HAW77" s="195"/>
      <c r="HAX77" s="195"/>
      <c r="HAY77" s="195"/>
      <c r="HAZ77" s="195"/>
      <c r="HBA77" s="195"/>
      <c r="HBB77" s="195"/>
      <c r="HBC77" s="195"/>
      <c r="HBD77" s="195"/>
      <c r="HBE77" s="195"/>
      <c r="HBF77" s="195"/>
      <c r="HBG77" s="195"/>
      <c r="HBH77" s="195"/>
      <c r="HBI77" s="195"/>
      <c r="HBJ77" s="195"/>
      <c r="HBK77" s="195"/>
      <c r="HBL77" s="195"/>
      <c r="HBM77" s="195"/>
      <c r="HBN77" s="195"/>
      <c r="HBO77" s="195"/>
      <c r="HBP77" s="195"/>
      <c r="HBQ77" s="195"/>
      <c r="HBR77" s="195"/>
      <c r="HBS77" s="195"/>
      <c r="HBT77" s="195"/>
      <c r="HBU77" s="195"/>
      <c r="HBV77" s="195"/>
      <c r="HBW77" s="195"/>
      <c r="HBX77" s="195"/>
      <c r="HBY77" s="195"/>
      <c r="HBZ77" s="195"/>
      <c r="HCA77" s="195"/>
      <c r="HCB77" s="195"/>
      <c r="HCC77" s="195"/>
      <c r="HCD77" s="195"/>
      <c r="HCE77" s="195"/>
      <c r="HCF77" s="195"/>
      <c r="HCG77" s="195"/>
      <c r="HCH77" s="195"/>
      <c r="HCI77" s="195"/>
      <c r="HCJ77" s="195"/>
      <c r="HCK77" s="195"/>
      <c r="HCL77" s="195"/>
      <c r="HCM77" s="195"/>
      <c r="HCN77" s="195"/>
      <c r="HCO77" s="195"/>
      <c r="HCP77" s="195"/>
      <c r="HCQ77" s="195"/>
      <c r="HCR77" s="195"/>
      <c r="HCS77" s="195"/>
      <c r="HCT77" s="195"/>
      <c r="HCU77" s="195"/>
      <c r="HCV77" s="195"/>
      <c r="HCW77" s="195"/>
      <c r="HCX77" s="195"/>
      <c r="HCY77" s="195"/>
      <c r="HCZ77" s="195"/>
      <c r="HDA77" s="195"/>
      <c r="HDB77" s="195"/>
      <c r="HDC77" s="195"/>
      <c r="HDD77" s="195"/>
      <c r="HDE77" s="195"/>
      <c r="HDF77" s="195"/>
      <c r="HDG77" s="195"/>
      <c r="HDH77" s="195"/>
      <c r="HDI77" s="195"/>
      <c r="HDJ77" s="195"/>
      <c r="HDK77" s="195"/>
      <c r="HDL77" s="195"/>
      <c r="HDM77" s="195"/>
      <c r="HDN77" s="195"/>
      <c r="HDO77" s="195"/>
      <c r="HDP77" s="195"/>
      <c r="HDQ77" s="195"/>
      <c r="HDR77" s="195"/>
      <c r="HDS77" s="195"/>
      <c r="HDT77" s="195"/>
      <c r="HDU77" s="195"/>
      <c r="HDV77" s="195"/>
      <c r="HDW77" s="195"/>
      <c r="HDX77" s="195"/>
      <c r="HDY77" s="195"/>
      <c r="HDZ77" s="195"/>
      <c r="HEA77" s="195"/>
      <c r="HEB77" s="195"/>
      <c r="HEC77" s="195"/>
      <c r="HED77" s="195"/>
      <c r="HEE77" s="195"/>
      <c r="HEF77" s="195"/>
      <c r="HEG77" s="195"/>
      <c r="HEH77" s="195"/>
      <c r="HEI77" s="195"/>
      <c r="HEJ77" s="195"/>
      <c r="HEK77" s="195"/>
      <c r="HEL77" s="195"/>
      <c r="HEM77" s="195"/>
      <c r="HEN77" s="195"/>
      <c r="HEO77" s="195"/>
      <c r="HEP77" s="195"/>
      <c r="HEQ77" s="195"/>
      <c r="HER77" s="195"/>
      <c r="HES77" s="195"/>
      <c r="HET77" s="195"/>
      <c r="HEU77" s="195"/>
      <c r="HEV77" s="195"/>
      <c r="HEW77" s="195"/>
      <c r="HEX77" s="195"/>
      <c r="HEY77" s="195"/>
      <c r="HEZ77" s="195"/>
      <c r="HFA77" s="195"/>
      <c r="HFB77" s="195"/>
      <c r="HFC77" s="195"/>
      <c r="HFD77" s="195"/>
      <c r="HFE77" s="195"/>
      <c r="HFF77" s="195"/>
      <c r="HFG77" s="195"/>
      <c r="HFH77" s="195"/>
      <c r="HFI77" s="195"/>
      <c r="HFJ77" s="195"/>
      <c r="HFK77" s="195"/>
      <c r="HFL77" s="195"/>
      <c r="HFM77" s="195"/>
      <c r="HFN77" s="195"/>
      <c r="HFO77" s="195"/>
      <c r="HFP77" s="195"/>
      <c r="HFQ77" s="195"/>
      <c r="HFR77" s="195"/>
      <c r="HFS77" s="195"/>
      <c r="HFT77" s="195"/>
      <c r="HFU77" s="195"/>
      <c r="HFV77" s="195"/>
      <c r="HFW77" s="195"/>
      <c r="HFX77" s="195"/>
      <c r="HFY77" s="195"/>
      <c r="HFZ77" s="195"/>
      <c r="HGA77" s="195"/>
      <c r="HGB77" s="195"/>
      <c r="HGC77" s="195"/>
      <c r="HGD77" s="195"/>
      <c r="HGE77" s="195"/>
      <c r="HGF77" s="195"/>
      <c r="HGG77" s="195"/>
      <c r="HGH77" s="195"/>
      <c r="HGI77" s="195"/>
      <c r="HGJ77" s="195"/>
      <c r="HGK77" s="195"/>
      <c r="HGL77" s="195"/>
      <c r="HGM77" s="195"/>
      <c r="HGN77" s="195"/>
      <c r="HGO77" s="195"/>
      <c r="HGP77" s="195"/>
      <c r="HGQ77" s="195"/>
      <c r="HGR77" s="195"/>
      <c r="HGS77" s="195"/>
      <c r="HGT77" s="195"/>
      <c r="HGU77" s="195"/>
      <c r="HGV77" s="195"/>
      <c r="HGW77" s="195"/>
      <c r="HGX77" s="195"/>
      <c r="HGY77" s="195"/>
      <c r="HGZ77" s="195"/>
      <c r="HHA77" s="195"/>
      <c r="HHB77" s="195"/>
      <c r="HHC77" s="195"/>
      <c r="HHD77" s="195"/>
      <c r="HHE77" s="195"/>
      <c r="HHF77" s="195"/>
      <c r="HHG77" s="195"/>
      <c r="HHH77" s="195"/>
      <c r="HHI77" s="195"/>
      <c r="HHJ77" s="195"/>
      <c r="HHK77" s="195"/>
      <c r="HHL77" s="195"/>
      <c r="HHM77" s="195"/>
      <c r="HHN77" s="195"/>
      <c r="HHO77" s="195"/>
      <c r="HHP77" s="195"/>
      <c r="HHQ77" s="195"/>
      <c r="HHR77" s="195"/>
      <c r="HHS77" s="195"/>
      <c r="HHT77" s="195"/>
      <c r="HHU77" s="195"/>
      <c r="HHV77" s="195"/>
      <c r="HHW77" s="195"/>
      <c r="HHX77" s="195"/>
      <c r="HHY77" s="195"/>
      <c r="HHZ77" s="195"/>
      <c r="HIA77" s="195"/>
      <c r="HIB77" s="195"/>
      <c r="HIC77" s="195"/>
      <c r="HID77" s="195"/>
      <c r="HIE77" s="195"/>
      <c r="HIF77" s="195"/>
      <c r="HIG77" s="195"/>
      <c r="HIH77" s="195"/>
      <c r="HII77" s="195"/>
      <c r="HIJ77" s="195"/>
      <c r="HIK77" s="195"/>
      <c r="HIL77" s="195"/>
      <c r="HIM77" s="195"/>
      <c r="HIN77" s="195"/>
      <c r="HIO77" s="195"/>
      <c r="HIP77" s="195"/>
      <c r="HIQ77" s="195"/>
      <c r="HIR77" s="195"/>
      <c r="HIS77" s="195"/>
      <c r="HIT77" s="195"/>
      <c r="HIU77" s="195"/>
      <c r="HIV77" s="195"/>
      <c r="HIW77" s="195"/>
      <c r="HIX77" s="195"/>
      <c r="HIY77" s="195"/>
      <c r="HIZ77" s="195"/>
      <c r="HJA77" s="195"/>
      <c r="HJB77" s="195"/>
      <c r="HJC77" s="195"/>
      <c r="HJD77" s="195"/>
      <c r="HJE77" s="195"/>
      <c r="HJF77" s="195"/>
      <c r="HJG77" s="195"/>
      <c r="HJH77" s="195"/>
      <c r="HJI77" s="195"/>
      <c r="HJJ77" s="195"/>
      <c r="HJK77" s="195"/>
      <c r="HJL77" s="195"/>
      <c r="HJM77" s="195"/>
      <c r="HJN77" s="195"/>
      <c r="HJO77" s="195"/>
      <c r="HJP77" s="195"/>
      <c r="HJQ77" s="195"/>
      <c r="HJR77" s="195"/>
      <c r="HJS77" s="195"/>
      <c r="HJT77" s="195"/>
      <c r="HJU77" s="195"/>
      <c r="HJV77" s="195"/>
      <c r="HJW77" s="195"/>
      <c r="HJX77" s="195"/>
      <c r="HJY77" s="195"/>
      <c r="HJZ77" s="195"/>
      <c r="HKA77" s="195"/>
      <c r="HKB77" s="195"/>
      <c r="HKC77" s="195"/>
      <c r="HKD77" s="195"/>
      <c r="HKE77" s="195"/>
      <c r="HKF77" s="195"/>
      <c r="HKG77" s="195"/>
      <c r="HKH77" s="195"/>
      <c r="HKI77" s="195"/>
      <c r="HKJ77" s="195"/>
      <c r="HKK77" s="195"/>
      <c r="HKL77" s="195"/>
      <c r="HKM77" s="195"/>
      <c r="HKN77" s="195"/>
      <c r="HKO77" s="195"/>
      <c r="HKP77" s="195"/>
      <c r="HKQ77" s="195"/>
      <c r="HKR77" s="195"/>
      <c r="HKS77" s="195"/>
      <c r="HKT77" s="195"/>
      <c r="HKU77" s="195"/>
      <c r="HKV77" s="195"/>
      <c r="HKW77" s="195"/>
      <c r="HKX77" s="195"/>
      <c r="HKY77" s="195"/>
      <c r="HKZ77" s="195"/>
      <c r="HLA77" s="195"/>
      <c r="HLB77" s="195"/>
      <c r="HLC77" s="195"/>
      <c r="HLD77" s="195"/>
      <c r="HLE77" s="195"/>
      <c r="HLF77" s="195"/>
      <c r="HLG77" s="195"/>
      <c r="HLH77" s="195"/>
      <c r="HLI77" s="195"/>
      <c r="HLJ77" s="195"/>
      <c r="HLK77" s="195"/>
      <c r="HLL77" s="195"/>
      <c r="HLM77" s="195"/>
      <c r="HLN77" s="195"/>
      <c r="HLO77" s="195"/>
      <c r="HLP77" s="195"/>
      <c r="HLQ77" s="195"/>
      <c r="HLR77" s="195"/>
      <c r="HLS77" s="195"/>
      <c r="HLT77" s="195"/>
      <c r="HLU77" s="195"/>
      <c r="HLV77" s="195"/>
      <c r="HLW77" s="195"/>
      <c r="HLX77" s="195"/>
      <c r="HLY77" s="195"/>
      <c r="HLZ77" s="195"/>
      <c r="HMA77" s="195"/>
      <c r="HMB77" s="195"/>
      <c r="HMC77" s="195"/>
      <c r="HMD77" s="195"/>
      <c r="HME77" s="195"/>
      <c r="HMF77" s="195"/>
      <c r="HMG77" s="195"/>
      <c r="HMH77" s="195"/>
      <c r="HMI77" s="195"/>
      <c r="HMJ77" s="195"/>
      <c r="HMK77" s="195"/>
      <c r="HML77" s="195"/>
      <c r="HMM77" s="195"/>
      <c r="HMN77" s="195"/>
      <c r="HMO77" s="195"/>
      <c r="HMP77" s="195"/>
      <c r="HMQ77" s="195"/>
      <c r="HMR77" s="195"/>
      <c r="HMS77" s="195"/>
      <c r="HMT77" s="195"/>
      <c r="HMU77" s="195"/>
      <c r="HMV77" s="195"/>
      <c r="HMW77" s="195"/>
      <c r="HMX77" s="195"/>
      <c r="HMY77" s="195"/>
      <c r="HMZ77" s="195"/>
      <c r="HNA77" s="195"/>
      <c r="HNB77" s="195"/>
      <c r="HNC77" s="195"/>
      <c r="HND77" s="195"/>
      <c r="HNE77" s="195"/>
      <c r="HNF77" s="195"/>
      <c r="HNG77" s="195"/>
      <c r="HNH77" s="195"/>
      <c r="HNI77" s="195"/>
      <c r="HNJ77" s="195"/>
      <c r="HNK77" s="195"/>
      <c r="HNL77" s="195"/>
      <c r="HNM77" s="195"/>
      <c r="HNN77" s="195"/>
      <c r="HNO77" s="195"/>
      <c r="HNP77" s="195"/>
      <c r="HNQ77" s="195"/>
      <c r="HNR77" s="195"/>
      <c r="HNS77" s="195"/>
      <c r="HNT77" s="195"/>
      <c r="HNU77" s="195"/>
      <c r="HNV77" s="195"/>
      <c r="HNW77" s="195"/>
      <c r="HNX77" s="195"/>
      <c r="HNY77" s="195"/>
      <c r="HNZ77" s="195"/>
      <c r="HOA77" s="195"/>
      <c r="HOB77" s="195"/>
      <c r="HOC77" s="195"/>
      <c r="HOD77" s="195"/>
      <c r="HOE77" s="195"/>
      <c r="HOF77" s="195"/>
      <c r="HOG77" s="195"/>
      <c r="HOH77" s="195"/>
      <c r="HOI77" s="195"/>
      <c r="HOJ77" s="195"/>
      <c r="HOK77" s="195"/>
      <c r="HOL77" s="195"/>
      <c r="HOM77" s="195"/>
      <c r="HON77" s="195"/>
      <c r="HOO77" s="195"/>
      <c r="HOP77" s="195"/>
      <c r="HOQ77" s="195"/>
      <c r="HOR77" s="195"/>
      <c r="HOS77" s="195"/>
      <c r="HOT77" s="195"/>
      <c r="HOU77" s="195"/>
      <c r="HOV77" s="195"/>
      <c r="HOW77" s="195"/>
      <c r="HOX77" s="195"/>
      <c r="HOY77" s="195"/>
      <c r="HOZ77" s="195"/>
      <c r="HPA77" s="195"/>
      <c r="HPB77" s="195"/>
      <c r="HPC77" s="195"/>
      <c r="HPD77" s="195"/>
      <c r="HPE77" s="195"/>
      <c r="HPF77" s="195"/>
      <c r="HPG77" s="195"/>
      <c r="HPH77" s="195"/>
      <c r="HPI77" s="195"/>
      <c r="HPJ77" s="195"/>
      <c r="HPK77" s="195"/>
      <c r="HPL77" s="195"/>
      <c r="HPM77" s="195"/>
      <c r="HPN77" s="195"/>
      <c r="HPO77" s="195"/>
      <c r="HPP77" s="195"/>
      <c r="HPQ77" s="195"/>
      <c r="HPR77" s="195"/>
      <c r="HPS77" s="195"/>
      <c r="HPT77" s="195"/>
      <c r="HPU77" s="195"/>
      <c r="HPV77" s="195"/>
      <c r="HPW77" s="195"/>
      <c r="HPX77" s="195"/>
      <c r="HPY77" s="195"/>
      <c r="HPZ77" s="195"/>
      <c r="HQA77" s="195"/>
      <c r="HQB77" s="195"/>
      <c r="HQC77" s="195"/>
      <c r="HQD77" s="195"/>
      <c r="HQE77" s="195"/>
      <c r="HQF77" s="195"/>
      <c r="HQG77" s="195"/>
      <c r="HQH77" s="195"/>
      <c r="HQI77" s="195"/>
      <c r="HQJ77" s="195"/>
      <c r="HQK77" s="195"/>
      <c r="HQL77" s="195"/>
      <c r="HQM77" s="195"/>
      <c r="HQN77" s="195"/>
      <c r="HQO77" s="195"/>
      <c r="HQP77" s="195"/>
      <c r="HQQ77" s="195"/>
      <c r="HQR77" s="195"/>
      <c r="HQS77" s="195"/>
      <c r="HQT77" s="195"/>
      <c r="HQU77" s="195"/>
      <c r="HQV77" s="195"/>
      <c r="HQW77" s="195"/>
      <c r="HQX77" s="195"/>
      <c r="HQY77" s="195"/>
      <c r="HQZ77" s="195"/>
      <c r="HRA77" s="195"/>
      <c r="HRB77" s="195"/>
      <c r="HRC77" s="195"/>
      <c r="HRD77" s="195"/>
      <c r="HRE77" s="195"/>
      <c r="HRF77" s="195"/>
      <c r="HRG77" s="195"/>
      <c r="HRH77" s="195"/>
      <c r="HRI77" s="195"/>
      <c r="HRJ77" s="195"/>
      <c r="HRK77" s="195"/>
      <c r="HRL77" s="195"/>
      <c r="HRM77" s="195"/>
      <c r="HRN77" s="195"/>
      <c r="HRO77" s="195"/>
      <c r="HRP77" s="195"/>
      <c r="HRQ77" s="195"/>
      <c r="HRR77" s="195"/>
      <c r="HRS77" s="195"/>
      <c r="HRT77" s="195"/>
      <c r="HRU77" s="195"/>
      <c r="HRV77" s="195"/>
      <c r="HRW77" s="195"/>
      <c r="HRX77" s="195"/>
      <c r="HRY77" s="195"/>
      <c r="HRZ77" s="195"/>
      <c r="HSA77" s="195"/>
      <c r="HSB77" s="195"/>
      <c r="HSC77" s="195"/>
      <c r="HSD77" s="195"/>
      <c r="HSE77" s="195"/>
      <c r="HSF77" s="195"/>
      <c r="HSG77" s="195"/>
      <c r="HSH77" s="195"/>
      <c r="HSI77" s="195"/>
      <c r="HSJ77" s="195"/>
      <c r="HSK77" s="195"/>
      <c r="HSL77" s="195"/>
      <c r="HSM77" s="195"/>
      <c r="HSN77" s="195"/>
      <c r="HSO77" s="195"/>
      <c r="HSP77" s="195"/>
      <c r="HSQ77" s="195"/>
      <c r="HSR77" s="195"/>
      <c r="HSS77" s="195"/>
      <c r="HST77" s="195"/>
      <c r="HSU77" s="195"/>
      <c r="HSV77" s="195"/>
      <c r="HSW77" s="195"/>
      <c r="HSX77" s="195"/>
      <c r="HSY77" s="195"/>
      <c r="HSZ77" s="195"/>
      <c r="HTA77" s="195"/>
      <c r="HTB77" s="195"/>
      <c r="HTC77" s="195"/>
      <c r="HTD77" s="195"/>
      <c r="HTE77" s="195"/>
      <c r="HTF77" s="195"/>
      <c r="HTG77" s="195"/>
      <c r="HTH77" s="195"/>
      <c r="HTI77" s="195"/>
      <c r="HTJ77" s="195"/>
      <c r="HTK77" s="195"/>
      <c r="HTL77" s="195"/>
      <c r="HTM77" s="195"/>
      <c r="HTN77" s="195"/>
      <c r="HTO77" s="195"/>
      <c r="HTP77" s="195"/>
      <c r="HTQ77" s="195"/>
      <c r="HTR77" s="195"/>
      <c r="HTS77" s="195"/>
      <c r="HTT77" s="195"/>
      <c r="HTU77" s="195"/>
      <c r="HTV77" s="195"/>
      <c r="HTW77" s="195"/>
      <c r="HTX77" s="195"/>
      <c r="HTY77" s="195"/>
      <c r="HTZ77" s="195"/>
      <c r="HUA77" s="195"/>
      <c r="HUB77" s="195"/>
      <c r="HUC77" s="195"/>
      <c r="HUD77" s="195"/>
      <c r="HUE77" s="195"/>
      <c r="HUF77" s="195"/>
      <c r="HUG77" s="195"/>
      <c r="HUH77" s="195"/>
      <c r="HUI77" s="195"/>
      <c r="HUJ77" s="195"/>
      <c r="HUK77" s="195"/>
      <c r="HUL77" s="195"/>
      <c r="HUM77" s="195"/>
      <c r="HUN77" s="195"/>
      <c r="HUO77" s="195"/>
      <c r="HUP77" s="195"/>
      <c r="HUQ77" s="195"/>
      <c r="HUR77" s="195"/>
      <c r="HUS77" s="195"/>
      <c r="HUT77" s="195"/>
      <c r="HUU77" s="195"/>
      <c r="HUV77" s="195"/>
      <c r="HUW77" s="195"/>
      <c r="HUX77" s="195"/>
      <c r="HUY77" s="195"/>
      <c r="HUZ77" s="195"/>
      <c r="HVA77" s="195"/>
      <c r="HVB77" s="195"/>
      <c r="HVC77" s="195"/>
      <c r="HVD77" s="195"/>
      <c r="HVE77" s="195"/>
      <c r="HVF77" s="195"/>
      <c r="HVG77" s="195"/>
      <c r="HVH77" s="195"/>
      <c r="HVI77" s="195"/>
      <c r="HVJ77" s="195"/>
      <c r="HVK77" s="195"/>
      <c r="HVL77" s="195"/>
      <c r="HVM77" s="195"/>
      <c r="HVN77" s="195"/>
      <c r="HVO77" s="195"/>
      <c r="HVP77" s="195"/>
      <c r="HVQ77" s="195"/>
      <c r="HVR77" s="195"/>
      <c r="HVS77" s="195"/>
      <c r="HVT77" s="195"/>
      <c r="HVU77" s="195"/>
      <c r="HVV77" s="195"/>
      <c r="HVW77" s="195"/>
      <c r="HVX77" s="195"/>
      <c r="HVY77" s="195"/>
      <c r="HVZ77" s="195"/>
      <c r="HWA77" s="195"/>
      <c r="HWB77" s="195"/>
      <c r="HWC77" s="195"/>
      <c r="HWD77" s="195"/>
      <c r="HWE77" s="195"/>
      <c r="HWF77" s="195"/>
      <c r="HWG77" s="195"/>
      <c r="HWH77" s="195"/>
      <c r="HWI77" s="195"/>
      <c r="HWJ77" s="195"/>
      <c r="HWK77" s="195"/>
      <c r="HWL77" s="195"/>
      <c r="HWM77" s="195"/>
      <c r="HWN77" s="195"/>
      <c r="HWO77" s="195"/>
      <c r="HWP77" s="195"/>
      <c r="HWQ77" s="195"/>
      <c r="HWR77" s="195"/>
      <c r="HWS77" s="195"/>
      <c r="HWT77" s="195"/>
      <c r="HWU77" s="195"/>
      <c r="HWV77" s="195"/>
      <c r="HWW77" s="195"/>
      <c r="HWX77" s="195"/>
      <c r="HWY77" s="195"/>
      <c r="HWZ77" s="195"/>
      <c r="HXA77" s="195"/>
      <c r="HXB77" s="195"/>
      <c r="HXC77" s="195"/>
      <c r="HXD77" s="195"/>
      <c r="HXE77" s="195"/>
      <c r="HXF77" s="195"/>
      <c r="HXG77" s="195"/>
      <c r="HXH77" s="195"/>
      <c r="HXI77" s="195"/>
      <c r="HXJ77" s="195"/>
      <c r="HXK77" s="195"/>
      <c r="HXL77" s="195"/>
      <c r="HXM77" s="195"/>
      <c r="HXN77" s="195"/>
      <c r="HXO77" s="195"/>
      <c r="HXP77" s="195"/>
      <c r="HXQ77" s="195"/>
      <c r="HXR77" s="195"/>
      <c r="HXS77" s="195"/>
      <c r="HXT77" s="195"/>
      <c r="HXU77" s="195"/>
      <c r="HXV77" s="195"/>
      <c r="HXW77" s="195"/>
      <c r="HXX77" s="195"/>
      <c r="HXY77" s="195"/>
      <c r="HXZ77" s="195"/>
      <c r="HYA77" s="195"/>
      <c r="HYB77" s="195"/>
      <c r="HYC77" s="195"/>
      <c r="HYD77" s="195"/>
      <c r="HYE77" s="195"/>
      <c r="HYF77" s="195"/>
      <c r="HYG77" s="195"/>
      <c r="HYH77" s="195"/>
      <c r="HYI77" s="195"/>
      <c r="HYJ77" s="195"/>
      <c r="HYK77" s="195"/>
      <c r="HYL77" s="195"/>
      <c r="HYM77" s="195"/>
      <c r="HYN77" s="195"/>
      <c r="HYO77" s="195"/>
      <c r="HYP77" s="195"/>
      <c r="HYQ77" s="195"/>
      <c r="HYR77" s="195"/>
      <c r="HYS77" s="195"/>
      <c r="HYT77" s="195"/>
      <c r="HYU77" s="195"/>
      <c r="HYV77" s="195"/>
      <c r="HYW77" s="195"/>
      <c r="HYX77" s="195"/>
      <c r="HYY77" s="195"/>
      <c r="HYZ77" s="195"/>
      <c r="HZA77" s="195"/>
      <c r="HZB77" s="195"/>
      <c r="HZC77" s="195"/>
      <c r="HZD77" s="195"/>
      <c r="HZE77" s="195"/>
      <c r="HZF77" s="195"/>
      <c r="HZG77" s="195"/>
      <c r="HZH77" s="195"/>
      <c r="HZI77" s="195"/>
      <c r="HZJ77" s="195"/>
      <c r="HZK77" s="195"/>
      <c r="HZL77" s="195"/>
      <c r="HZM77" s="195"/>
      <c r="HZN77" s="195"/>
      <c r="HZO77" s="195"/>
      <c r="HZP77" s="195"/>
      <c r="HZQ77" s="195"/>
      <c r="HZR77" s="195"/>
      <c r="HZS77" s="195"/>
      <c r="HZT77" s="195"/>
      <c r="HZU77" s="195"/>
      <c r="HZV77" s="195"/>
      <c r="HZW77" s="195"/>
      <c r="HZX77" s="195"/>
      <c r="HZY77" s="195"/>
      <c r="HZZ77" s="195"/>
      <c r="IAA77" s="195"/>
      <c r="IAB77" s="195"/>
      <c r="IAC77" s="195"/>
      <c r="IAD77" s="195"/>
      <c r="IAE77" s="195"/>
      <c r="IAF77" s="195"/>
      <c r="IAG77" s="195"/>
      <c r="IAH77" s="195"/>
      <c r="IAI77" s="195"/>
      <c r="IAJ77" s="195"/>
      <c r="IAK77" s="195"/>
      <c r="IAL77" s="195"/>
      <c r="IAM77" s="195"/>
      <c r="IAN77" s="195"/>
      <c r="IAO77" s="195"/>
      <c r="IAP77" s="195"/>
      <c r="IAQ77" s="195"/>
      <c r="IAR77" s="195"/>
      <c r="IAS77" s="195"/>
      <c r="IAT77" s="195"/>
      <c r="IAU77" s="195"/>
      <c r="IAV77" s="195"/>
      <c r="IAW77" s="195"/>
      <c r="IAX77" s="195"/>
      <c r="IAY77" s="195"/>
      <c r="IAZ77" s="195"/>
      <c r="IBA77" s="195"/>
      <c r="IBB77" s="195"/>
      <c r="IBC77" s="195"/>
      <c r="IBD77" s="195"/>
      <c r="IBE77" s="195"/>
      <c r="IBF77" s="195"/>
      <c r="IBG77" s="195"/>
      <c r="IBH77" s="195"/>
      <c r="IBI77" s="195"/>
      <c r="IBJ77" s="195"/>
      <c r="IBK77" s="195"/>
      <c r="IBL77" s="195"/>
      <c r="IBM77" s="195"/>
      <c r="IBN77" s="195"/>
      <c r="IBO77" s="195"/>
      <c r="IBP77" s="195"/>
      <c r="IBQ77" s="195"/>
      <c r="IBR77" s="195"/>
      <c r="IBS77" s="195"/>
      <c r="IBT77" s="195"/>
      <c r="IBU77" s="195"/>
      <c r="IBV77" s="195"/>
      <c r="IBW77" s="195"/>
      <c r="IBX77" s="195"/>
      <c r="IBY77" s="195"/>
      <c r="IBZ77" s="195"/>
      <c r="ICA77" s="195"/>
      <c r="ICB77" s="195"/>
      <c r="ICC77" s="195"/>
      <c r="ICD77" s="195"/>
      <c r="ICE77" s="195"/>
      <c r="ICF77" s="195"/>
      <c r="ICG77" s="195"/>
      <c r="ICH77" s="195"/>
      <c r="ICI77" s="195"/>
      <c r="ICJ77" s="195"/>
      <c r="ICK77" s="195"/>
      <c r="ICL77" s="195"/>
      <c r="ICM77" s="195"/>
      <c r="ICN77" s="195"/>
      <c r="ICO77" s="195"/>
      <c r="ICP77" s="195"/>
      <c r="ICQ77" s="195"/>
      <c r="ICR77" s="195"/>
      <c r="ICS77" s="195"/>
      <c r="ICT77" s="195"/>
      <c r="ICU77" s="195"/>
      <c r="ICV77" s="195"/>
      <c r="ICW77" s="195"/>
      <c r="ICX77" s="195"/>
      <c r="ICY77" s="195"/>
      <c r="ICZ77" s="195"/>
      <c r="IDA77" s="195"/>
      <c r="IDB77" s="195"/>
      <c r="IDC77" s="195"/>
      <c r="IDD77" s="195"/>
      <c r="IDE77" s="195"/>
      <c r="IDF77" s="195"/>
      <c r="IDG77" s="195"/>
      <c r="IDH77" s="195"/>
      <c r="IDI77" s="195"/>
      <c r="IDJ77" s="195"/>
      <c r="IDK77" s="195"/>
      <c r="IDL77" s="195"/>
      <c r="IDM77" s="195"/>
      <c r="IDN77" s="195"/>
      <c r="IDO77" s="195"/>
      <c r="IDP77" s="195"/>
      <c r="IDQ77" s="195"/>
      <c r="IDR77" s="195"/>
      <c r="IDS77" s="195"/>
      <c r="IDT77" s="195"/>
      <c r="IDU77" s="195"/>
      <c r="IDV77" s="195"/>
      <c r="IDW77" s="195"/>
      <c r="IDX77" s="195"/>
      <c r="IDY77" s="195"/>
      <c r="IDZ77" s="195"/>
      <c r="IEA77" s="195"/>
      <c r="IEB77" s="195"/>
      <c r="IEC77" s="195"/>
      <c r="IED77" s="195"/>
      <c r="IEE77" s="195"/>
      <c r="IEF77" s="195"/>
      <c r="IEG77" s="195"/>
      <c r="IEH77" s="195"/>
      <c r="IEI77" s="195"/>
      <c r="IEJ77" s="195"/>
      <c r="IEK77" s="195"/>
      <c r="IEL77" s="195"/>
      <c r="IEM77" s="195"/>
      <c r="IEN77" s="195"/>
      <c r="IEO77" s="195"/>
      <c r="IEP77" s="195"/>
      <c r="IEQ77" s="195"/>
      <c r="IER77" s="195"/>
      <c r="IES77" s="195"/>
      <c r="IET77" s="195"/>
      <c r="IEU77" s="195"/>
      <c r="IEV77" s="195"/>
      <c r="IEW77" s="195"/>
      <c r="IEX77" s="195"/>
      <c r="IEY77" s="195"/>
      <c r="IEZ77" s="195"/>
      <c r="IFA77" s="195"/>
      <c r="IFB77" s="195"/>
      <c r="IFC77" s="195"/>
      <c r="IFD77" s="195"/>
      <c r="IFE77" s="195"/>
      <c r="IFF77" s="195"/>
      <c r="IFG77" s="195"/>
      <c r="IFH77" s="195"/>
      <c r="IFI77" s="195"/>
      <c r="IFJ77" s="195"/>
      <c r="IFK77" s="195"/>
      <c r="IFL77" s="195"/>
      <c r="IFM77" s="195"/>
      <c r="IFN77" s="195"/>
      <c r="IFO77" s="195"/>
      <c r="IFP77" s="195"/>
      <c r="IFQ77" s="195"/>
      <c r="IFR77" s="195"/>
      <c r="IFS77" s="195"/>
      <c r="IFT77" s="195"/>
      <c r="IFU77" s="195"/>
      <c r="IFV77" s="195"/>
      <c r="IFW77" s="195"/>
      <c r="IFX77" s="195"/>
      <c r="IFY77" s="195"/>
      <c r="IFZ77" s="195"/>
      <c r="IGA77" s="195"/>
      <c r="IGB77" s="195"/>
      <c r="IGC77" s="195"/>
      <c r="IGD77" s="195"/>
      <c r="IGE77" s="195"/>
      <c r="IGF77" s="195"/>
      <c r="IGG77" s="195"/>
      <c r="IGH77" s="195"/>
      <c r="IGI77" s="195"/>
      <c r="IGJ77" s="195"/>
      <c r="IGK77" s="195"/>
      <c r="IGL77" s="195"/>
      <c r="IGM77" s="195"/>
      <c r="IGN77" s="195"/>
      <c r="IGO77" s="195"/>
      <c r="IGP77" s="195"/>
      <c r="IGQ77" s="195"/>
      <c r="IGR77" s="195"/>
      <c r="IGS77" s="195"/>
      <c r="IGT77" s="195"/>
      <c r="IGU77" s="195"/>
      <c r="IGV77" s="195"/>
      <c r="IGW77" s="195"/>
      <c r="IGX77" s="195"/>
      <c r="IGY77" s="195"/>
      <c r="IGZ77" s="195"/>
      <c r="IHA77" s="195"/>
      <c r="IHB77" s="195"/>
      <c r="IHC77" s="195"/>
      <c r="IHD77" s="195"/>
      <c r="IHE77" s="195"/>
      <c r="IHF77" s="195"/>
      <c r="IHG77" s="195"/>
      <c r="IHH77" s="195"/>
      <c r="IHI77" s="195"/>
      <c r="IHJ77" s="195"/>
      <c r="IHK77" s="195"/>
      <c r="IHL77" s="195"/>
      <c r="IHM77" s="195"/>
      <c r="IHN77" s="195"/>
      <c r="IHO77" s="195"/>
      <c r="IHP77" s="195"/>
      <c r="IHQ77" s="195"/>
      <c r="IHR77" s="195"/>
      <c r="IHS77" s="195"/>
      <c r="IHT77" s="195"/>
      <c r="IHU77" s="195"/>
      <c r="IHV77" s="195"/>
      <c r="IHW77" s="195"/>
      <c r="IHX77" s="195"/>
      <c r="IHY77" s="195"/>
      <c r="IHZ77" s="195"/>
      <c r="IIA77" s="195"/>
      <c r="IIB77" s="195"/>
      <c r="IIC77" s="195"/>
      <c r="IID77" s="195"/>
      <c r="IIE77" s="195"/>
      <c r="IIF77" s="195"/>
      <c r="IIG77" s="195"/>
      <c r="IIH77" s="195"/>
      <c r="III77" s="195"/>
      <c r="IIJ77" s="195"/>
      <c r="IIK77" s="195"/>
      <c r="IIL77" s="195"/>
      <c r="IIM77" s="195"/>
      <c r="IIN77" s="195"/>
      <c r="IIO77" s="195"/>
      <c r="IIP77" s="195"/>
      <c r="IIQ77" s="195"/>
      <c r="IIR77" s="195"/>
      <c r="IIS77" s="195"/>
      <c r="IIT77" s="195"/>
      <c r="IIU77" s="195"/>
      <c r="IIV77" s="195"/>
      <c r="IIW77" s="195"/>
      <c r="IIX77" s="195"/>
      <c r="IIY77" s="195"/>
      <c r="IIZ77" s="195"/>
      <c r="IJA77" s="195"/>
      <c r="IJB77" s="195"/>
      <c r="IJC77" s="195"/>
      <c r="IJD77" s="195"/>
      <c r="IJE77" s="195"/>
      <c r="IJF77" s="195"/>
      <c r="IJG77" s="195"/>
      <c r="IJH77" s="195"/>
      <c r="IJI77" s="195"/>
      <c r="IJJ77" s="195"/>
      <c r="IJK77" s="195"/>
      <c r="IJL77" s="195"/>
      <c r="IJM77" s="195"/>
      <c r="IJN77" s="195"/>
      <c r="IJO77" s="195"/>
      <c r="IJP77" s="195"/>
      <c r="IJQ77" s="195"/>
      <c r="IJR77" s="195"/>
      <c r="IJS77" s="195"/>
      <c r="IJT77" s="195"/>
      <c r="IJU77" s="195"/>
      <c r="IJV77" s="195"/>
      <c r="IJW77" s="195"/>
      <c r="IJX77" s="195"/>
      <c r="IJY77" s="195"/>
      <c r="IJZ77" s="195"/>
      <c r="IKA77" s="195"/>
      <c r="IKB77" s="195"/>
      <c r="IKC77" s="195"/>
      <c r="IKD77" s="195"/>
      <c r="IKE77" s="195"/>
      <c r="IKF77" s="195"/>
      <c r="IKG77" s="195"/>
      <c r="IKH77" s="195"/>
      <c r="IKI77" s="195"/>
      <c r="IKJ77" s="195"/>
      <c r="IKK77" s="195"/>
      <c r="IKL77" s="195"/>
      <c r="IKM77" s="195"/>
      <c r="IKN77" s="195"/>
      <c r="IKO77" s="195"/>
      <c r="IKP77" s="195"/>
      <c r="IKQ77" s="195"/>
      <c r="IKR77" s="195"/>
      <c r="IKS77" s="195"/>
      <c r="IKT77" s="195"/>
      <c r="IKU77" s="195"/>
      <c r="IKV77" s="195"/>
      <c r="IKW77" s="195"/>
      <c r="IKX77" s="195"/>
      <c r="IKY77" s="195"/>
      <c r="IKZ77" s="195"/>
      <c r="ILA77" s="195"/>
      <c r="ILB77" s="195"/>
      <c r="ILC77" s="195"/>
      <c r="ILD77" s="195"/>
      <c r="ILE77" s="195"/>
      <c r="ILF77" s="195"/>
      <c r="ILG77" s="195"/>
      <c r="ILH77" s="195"/>
      <c r="ILI77" s="195"/>
      <c r="ILJ77" s="195"/>
      <c r="ILK77" s="195"/>
      <c r="ILL77" s="195"/>
      <c r="ILM77" s="195"/>
      <c r="ILN77" s="195"/>
      <c r="ILO77" s="195"/>
      <c r="ILP77" s="195"/>
      <c r="ILQ77" s="195"/>
      <c r="ILR77" s="195"/>
      <c r="ILS77" s="195"/>
      <c r="ILT77" s="195"/>
      <c r="ILU77" s="195"/>
      <c r="ILV77" s="195"/>
      <c r="ILW77" s="195"/>
      <c r="ILX77" s="195"/>
      <c r="ILY77" s="195"/>
      <c r="ILZ77" s="195"/>
      <c r="IMA77" s="195"/>
      <c r="IMB77" s="195"/>
      <c r="IMC77" s="195"/>
      <c r="IMD77" s="195"/>
      <c r="IME77" s="195"/>
      <c r="IMF77" s="195"/>
      <c r="IMG77" s="195"/>
      <c r="IMH77" s="195"/>
      <c r="IMI77" s="195"/>
      <c r="IMJ77" s="195"/>
      <c r="IMK77" s="195"/>
      <c r="IML77" s="195"/>
      <c r="IMM77" s="195"/>
      <c r="IMN77" s="195"/>
      <c r="IMO77" s="195"/>
      <c r="IMP77" s="195"/>
      <c r="IMQ77" s="195"/>
      <c r="IMR77" s="195"/>
      <c r="IMS77" s="195"/>
      <c r="IMT77" s="195"/>
      <c r="IMU77" s="195"/>
      <c r="IMV77" s="195"/>
      <c r="IMW77" s="195"/>
      <c r="IMX77" s="195"/>
      <c r="IMY77" s="195"/>
      <c r="IMZ77" s="195"/>
      <c r="INA77" s="195"/>
      <c r="INB77" s="195"/>
      <c r="INC77" s="195"/>
      <c r="IND77" s="195"/>
      <c r="INE77" s="195"/>
      <c r="INF77" s="195"/>
      <c r="ING77" s="195"/>
      <c r="INH77" s="195"/>
      <c r="INI77" s="195"/>
      <c r="INJ77" s="195"/>
      <c r="INK77" s="195"/>
      <c r="INL77" s="195"/>
      <c r="INM77" s="195"/>
      <c r="INN77" s="195"/>
      <c r="INO77" s="195"/>
      <c r="INP77" s="195"/>
      <c r="INQ77" s="195"/>
      <c r="INR77" s="195"/>
      <c r="INS77" s="195"/>
      <c r="INT77" s="195"/>
      <c r="INU77" s="195"/>
      <c r="INV77" s="195"/>
      <c r="INW77" s="195"/>
      <c r="INX77" s="195"/>
      <c r="INY77" s="195"/>
      <c r="INZ77" s="195"/>
      <c r="IOA77" s="195"/>
      <c r="IOB77" s="195"/>
      <c r="IOC77" s="195"/>
      <c r="IOD77" s="195"/>
      <c r="IOE77" s="195"/>
      <c r="IOF77" s="195"/>
      <c r="IOG77" s="195"/>
      <c r="IOH77" s="195"/>
      <c r="IOI77" s="195"/>
      <c r="IOJ77" s="195"/>
      <c r="IOK77" s="195"/>
      <c r="IOL77" s="195"/>
      <c r="IOM77" s="195"/>
      <c r="ION77" s="195"/>
      <c r="IOO77" s="195"/>
      <c r="IOP77" s="195"/>
      <c r="IOQ77" s="195"/>
      <c r="IOR77" s="195"/>
      <c r="IOS77" s="195"/>
      <c r="IOT77" s="195"/>
      <c r="IOU77" s="195"/>
      <c r="IOV77" s="195"/>
      <c r="IOW77" s="195"/>
      <c r="IOX77" s="195"/>
      <c r="IOY77" s="195"/>
      <c r="IOZ77" s="195"/>
      <c r="IPA77" s="195"/>
      <c r="IPB77" s="195"/>
      <c r="IPC77" s="195"/>
      <c r="IPD77" s="195"/>
      <c r="IPE77" s="195"/>
      <c r="IPF77" s="195"/>
      <c r="IPG77" s="195"/>
      <c r="IPH77" s="195"/>
      <c r="IPI77" s="195"/>
      <c r="IPJ77" s="195"/>
      <c r="IPK77" s="195"/>
      <c r="IPL77" s="195"/>
      <c r="IPM77" s="195"/>
      <c r="IPN77" s="195"/>
      <c r="IPO77" s="195"/>
      <c r="IPP77" s="195"/>
      <c r="IPQ77" s="195"/>
      <c r="IPR77" s="195"/>
      <c r="IPS77" s="195"/>
      <c r="IPT77" s="195"/>
      <c r="IPU77" s="195"/>
      <c r="IPV77" s="195"/>
      <c r="IPW77" s="195"/>
      <c r="IPX77" s="195"/>
      <c r="IPY77" s="195"/>
      <c r="IPZ77" s="195"/>
      <c r="IQA77" s="195"/>
      <c r="IQB77" s="195"/>
      <c r="IQC77" s="195"/>
      <c r="IQD77" s="195"/>
      <c r="IQE77" s="195"/>
      <c r="IQF77" s="195"/>
      <c r="IQG77" s="195"/>
      <c r="IQH77" s="195"/>
      <c r="IQI77" s="195"/>
      <c r="IQJ77" s="195"/>
      <c r="IQK77" s="195"/>
      <c r="IQL77" s="195"/>
      <c r="IQM77" s="195"/>
      <c r="IQN77" s="195"/>
      <c r="IQO77" s="195"/>
      <c r="IQP77" s="195"/>
      <c r="IQQ77" s="195"/>
      <c r="IQR77" s="195"/>
      <c r="IQS77" s="195"/>
      <c r="IQT77" s="195"/>
      <c r="IQU77" s="195"/>
      <c r="IQV77" s="195"/>
      <c r="IQW77" s="195"/>
      <c r="IQX77" s="195"/>
      <c r="IQY77" s="195"/>
      <c r="IQZ77" s="195"/>
      <c r="IRA77" s="195"/>
      <c r="IRB77" s="195"/>
      <c r="IRC77" s="195"/>
      <c r="IRD77" s="195"/>
      <c r="IRE77" s="195"/>
      <c r="IRF77" s="195"/>
      <c r="IRG77" s="195"/>
      <c r="IRH77" s="195"/>
      <c r="IRI77" s="195"/>
      <c r="IRJ77" s="195"/>
      <c r="IRK77" s="195"/>
      <c r="IRL77" s="195"/>
      <c r="IRM77" s="195"/>
      <c r="IRN77" s="195"/>
      <c r="IRO77" s="195"/>
      <c r="IRP77" s="195"/>
      <c r="IRQ77" s="195"/>
      <c r="IRR77" s="195"/>
      <c r="IRS77" s="195"/>
      <c r="IRT77" s="195"/>
      <c r="IRU77" s="195"/>
      <c r="IRV77" s="195"/>
      <c r="IRW77" s="195"/>
      <c r="IRX77" s="195"/>
      <c r="IRY77" s="195"/>
      <c r="IRZ77" s="195"/>
      <c r="ISA77" s="195"/>
      <c r="ISB77" s="195"/>
      <c r="ISC77" s="195"/>
      <c r="ISD77" s="195"/>
      <c r="ISE77" s="195"/>
      <c r="ISF77" s="195"/>
      <c r="ISG77" s="195"/>
      <c r="ISH77" s="195"/>
      <c r="ISI77" s="195"/>
      <c r="ISJ77" s="195"/>
      <c r="ISK77" s="195"/>
      <c r="ISL77" s="195"/>
      <c r="ISM77" s="195"/>
      <c r="ISN77" s="195"/>
      <c r="ISO77" s="195"/>
      <c r="ISP77" s="195"/>
      <c r="ISQ77" s="195"/>
      <c r="ISR77" s="195"/>
      <c r="ISS77" s="195"/>
      <c r="IST77" s="195"/>
      <c r="ISU77" s="195"/>
      <c r="ISV77" s="195"/>
      <c r="ISW77" s="195"/>
      <c r="ISX77" s="195"/>
      <c r="ISY77" s="195"/>
      <c r="ISZ77" s="195"/>
      <c r="ITA77" s="195"/>
      <c r="ITB77" s="195"/>
      <c r="ITC77" s="195"/>
      <c r="ITD77" s="195"/>
      <c r="ITE77" s="195"/>
      <c r="ITF77" s="195"/>
      <c r="ITG77" s="195"/>
      <c r="ITH77" s="195"/>
      <c r="ITI77" s="195"/>
      <c r="ITJ77" s="195"/>
      <c r="ITK77" s="195"/>
      <c r="ITL77" s="195"/>
      <c r="ITM77" s="195"/>
      <c r="ITN77" s="195"/>
      <c r="ITO77" s="195"/>
      <c r="ITP77" s="195"/>
      <c r="ITQ77" s="195"/>
      <c r="ITR77" s="195"/>
      <c r="ITS77" s="195"/>
      <c r="ITT77" s="195"/>
      <c r="ITU77" s="195"/>
      <c r="ITV77" s="195"/>
      <c r="ITW77" s="195"/>
      <c r="ITX77" s="195"/>
      <c r="ITY77" s="195"/>
      <c r="ITZ77" s="195"/>
      <c r="IUA77" s="195"/>
      <c r="IUB77" s="195"/>
      <c r="IUC77" s="195"/>
      <c r="IUD77" s="195"/>
      <c r="IUE77" s="195"/>
      <c r="IUF77" s="195"/>
      <c r="IUG77" s="195"/>
      <c r="IUH77" s="195"/>
      <c r="IUI77" s="195"/>
      <c r="IUJ77" s="195"/>
      <c r="IUK77" s="195"/>
      <c r="IUL77" s="195"/>
      <c r="IUM77" s="195"/>
      <c r="IUN77" s="195"/>
      <c r="IUO77" s="195"/>
      <c r="IUP77" s="195"/>
      <c r="IUQ77" s="195"/>
      <c r="IUR77" s="195"/>
      <c r="IUS77" s="195"/>
      <c r="IUT77" s="195"/>
      <c r="IUU77" s="195"/>
      <c r="IUV77" s="195"/>
      <c r="IUW77" s="195"/>
      <c r="IUX77" s="195"/>
      <c r="IUY77" s="195"/>
      <c r="IUZ77" s="195"/>
      <c r="IVA77" s="195"/>
      <c r="IVB77" s="195"/>
      <c r="IVC77" s="195"/>
      <c r="IVD77" s="195"/>
      <c r="IVE77" s="195"/>
      <c r="IVF77" s="195"/>
      <c r="IVG77" s="195"/>
      <c r="IVH77" s="195"/>
      <c r="IVI77" s="195"/>
      <c r="IVJ77" s="195"/>
      <c r="IVK77" s="195"/>
      <c r="IVL77" s="195"/>
      <c r="IVM77" s="195"/>
      <c r="IVN77" s="195"/>
      <c r="IVO77" s="195"/>
      <c r="IVP77" s="195"/>
      <c r="IVQ77" s="195"/>
      <c r="IVR77" s="195"/>
      <c r="IVS77" s="195"/>
      <c r="IVT77" s="195"/>
      <c r="IVU77" s="195"/>
      <c r="IVV77" s="195"/>
      <c r="IVW77" s="195"/>
      <c r="IVX77" s="195"/>
      <c r="IVY77" s="195"/>
      <c r="IVZ77" s="195"/>
      <c r="IWA77" s="195"/>
      <c r="IWB77" s="195"/>
      <c r="IWC77" s="195"/>
      <c r="IWD77" s="195"/>
      <c r="IWE77" s="195"/>
      <c r="IWF77" s="195"/>
      <c r="IWG77" s="195"/>
      <c r="IWH77" s="195"/>
      <c r="IWI77" s="195"/>
      <c r="IWJ77" s="195"/>
      <c r="IWK77" s="195"/>
      <c r="IWL77" s="195"/>
      <c r="IWM77" s="195"/>
      <c r="IWN77" s="195"/>
      <c r="IWO77" s="195"/>
      <c r="IWP77" s="195"/>
      <c r="IWQ77" s="195"/>
      <c r="IWR77" s="195"/>
      <c r="IWS77" s="195"/>
      <c r="IWT77" s="195"/>
      <c r="IWU77" s="195"/>
      <c r="IWV77" s="195"/>
      <c r="IWW77" s="195"/>
      <c r="IWX77" s="195"/>
      <c r="IWY77" s="195"/>
      <c r="IWZ77" s="195"/>
      <c r="IXA77" s="195"/>
      <c r="IXB77" s="195"/>
      <c r="IXC77" s="195"/>
      <c r="IXD77" s="195"/>
      <c r="IXE77" s="195"/>
      <c r="IXF77" s="195"/>
      <c r="IXG77" s="195"/>
      <c r="IXH77" s="195"/>
      <c r="IXI77" s="195"/>
      <c r="IXJ77" s="195"/>
      <c r="IXK77" s="195"/>
      <c r="IXL77" s="195"/>
      <c r="IXM77" s="195"/>
      <c r="IXN77" s="195"/>
      <c r="IXO77" s="195"/>
      <c r="IXP77" s="195"/>
      <c r="IXQ77" s="195"/>
      <c r="IXR77" s="195"/>
      <c r="IXS77" s="195"/>
      <c r="IXT77" s="195"/>
      <c r="IXU77" s="195"/>
      <c r="IXV77" s="195"/>
      <c r="IXW77" s="195"/>
      <c r="IXX77" s="195"/>
      <c r="IXY77" s="195"/>
      <c r="IXZ77" s="195"/>
      <c r="IYA77" s="195"/>
      <c r="IYB77" s="195"/>
      <c r="IYC77" s="195"/>
      <c r="IYD77" s="195"/>
      <c r="IYE77" s="195"/>
      <c r="IYF77" s="195"/>
      <c r="IYG77" s="195"/>
      <c r="IYH77" s="195"/>
      <c r="IYI77" s="195"/>
      <c r="IYJ77" s="195"/>
      <c r="IYK77" s="195"/>
      <c r="IYL77" s="195"/>
      <c r="IYM77" s="195"/>
      <c r="IYN77" s="195"/>
      <c r="IYO77" s="195"/>
      <c r="IYP77" s="195"/>
      <c r="IYQ77" s="195"/>
      <c r="IYR77" s="195"/>
      <c r="IYS77" s="195"/>
      <c r="IYT77" s="195"/>
      <c r="IYU77" s="195"/>
      <c r="IYV77" s="195"/>
      <c r="IYW77" s="195"/>
      <c r="IYX77" s="195"/>
      <c r="IYY77" s="195"/>
      <c r="IYZ77" s="195"/>
      <c r="IZA77" s="195"/>
      <c r="IZB77" s="195"/>
      <c r="IZC77" s="195"/>
      <c r="IZD77" s="195"/>
      <c r="IZE77" s="195"/>
      <c r="IZF77" s="195"/>
      <c r="IZG77" s="195"/>
      <c r="IZH77" s="195"/>
      <c r="IZI77" s="195"/>
      <c r="IZJ77" s="195"/>
      <c r="IZK77" s="195"/>
      <c r="IZL77" s="195"/>
      <c r="IZM77" s="195"/>
      <c r="IZN77" s="195"/>
      <c r="IZO77" s="195"/>
      <c r="IZP77" s="195"/>
      <c r="IZQ77" s="195"/>
      <c r="IZR77" s="195"/>
      <c r="IZS77" s="195"/>
      <c r="IZT77" s="195"/>
      <c r="IZU77" s="195"/>
      <c r="IZV77" s="195"/>
      <c r="IZW77" s="195"/>
      <c r="IZX77" s="195"/>
      <c r="IZY77" s="195"/>
      <c r="IZZ77" s="195"/>
      <c r="JAA77" s="195"/>
      <c r="JAB77" s="195"/>
      <c r="JAC77" s="195"/>
      <c r="JAD77" s="195"/>
      <c r="JAE77" s="195"/>
      <c r="JAF77" s="195"/>
      <c r="JAG77" s="195"/>
      <c r="JAH77" s="195"/>
      <c r="JAI77" s="195"/>
      <c r="JAJ77" s="195"/>
      <c r="JAK77" s="195"/>
      <c r="JAL77" s="195"/>
      <c r="JAM77" s="195"/>
      <c r="JAN77" s="195"/>
      <c r="JAO77" s="195"/>
      <c r="JAP77" s="195"/>
      <c r="JAQ77" s="195"/>
      <c r="JAR77" s="195"/>
      <c r="JAS77" s="195"/>
      <c r="JAT77" s="195"/>
      <c r="JAU77" s="195"/>
      <c r="JAV77" s="195"/>
      <c r="JAW77" s="195"/>
      <c r="JAX77" s="195"/>
      <c r="JAY77" s="195"/>
      <c r="JAZ77" s="195"/>
      <c r="JBA77" s="195"/>
      <c r="JBB77" s="195"/>
      <c r="JBC77" s="195"/>
      <c r="JBD77" s="195"/>
      <c r="JBE77" s="195"/>
      <c r="JBF77" s="195"/>
      <c r="JBG77" s="195"/>
      <c r="JBH77" s="195"/>
      <c r="JBI77" s="195"/>
      <c r="JBJ77" s="195"/>
      <c r="JBK77" s="195"/>
      <c r="JBL77" s="195"/>
      <c r="JBM77" s="195"/>
      <c r="JBN77" s="195"/>
      <c r="JBO77" s="195"/>
      <c r="JBP77" s="195"/>
      <c r="JBQ77" s="195"/>
      <c r="JBR77" s="195"/>
      <c r="JBS77" s="195"/>
      <c r="JBT77" s="195"/>
      <c r="JBU77" s="195"/>
      <c r="JBV77" s="195"/>
      <c r="JBW77" s="195"/>
      <c r="JBX77" s="195"/>
      <c r="JBY77" s="195"/>
      <c r="JBZ77" s="195"/>
      <c r="JCA77" s="195"/>
      <c r="JCB77" s="195"/>
      <c r="JCC77" s="195"/>
      <c r="JCD77" s="195"/>
      <c r="JCE77" s="195"/>
      <c r="JCF77" s="195"/>
      <c r="JCG77" s="195"/>
      <c r="JCH77" s="195"/>
      <c r="JCI77" s="195"/>
      <c r="JCJ77" s="195"/>
      <c r="JCK77" s="195"/>
      <c r="JCL77" s="195"/>
      <c r="JCM77" s="195"/>
      <c r="JCN77" s="195"/>
      <c r="JCO77" s="195"/>
      <c r="JCP77" s="195"/>
      <c r="JCQ77" s="195"/>
      <c r="JCR77" s="195"/>
      <c r="JCS77" s="195"/>
      <c r="JCT77" s="195"/>
      <c r="JCU77" s="195"/>
      <c r="JCV77" s="195"/>
      <c r="JCW77" s="195"/>
      <c r="JCX77" s="195"/>
      <c r="JCY77" s="195"/>
      <c r="JCZ77" s="195"/>
      <c r="JDA77" s="195"/>
      <c r="JDB77" s="195"/>
      <c r="JDC77" s="195"/>
      <c r="JDD77" s="195"/>
      <c r="JDE77" s="195"/>
      <c r="JDF77" s="195"/>
      <c r="JDG77" s="195"/>
      <c r="JDH77" s="195"/>
      <c r="JDI77" s="195"/>
      <c r="JDJ77" s="195"/>
      <c r="JDK77" s="195"/>
      <c r="JDL77" s="195"/>
      <c r="JDM77" s="195"/>
      <c r="JDN77" s="195"/>
      <c r="JDO77" s="195"/>
      <c r="JDP77" s="195"/>
      <c r="JDQ77" s="195"/>
      <c r="JDR77" s="195"/>
      <c r="JDS77" s="195"/>
      <c r="JDT77" s="195"/>
      <c r="JDU77" s="195"/>
      <c r="JDV77" s="195"/>
      <c r="JDW77" s="195"/>
      <c r="JDX77" s="195"/>
      <c r="JDY77" s="195"/>
      <c r="JDZ77" s="195"/>
      <c r="JEA77" s="195"/>
      <c r="JEB77" s="195"/>
      <c r="JEC77" s="195"/>
      <c r="JED77" s="195"/>
      <c r="JEE77" s="195"/>
      <c r="JEF77" s="195"/>
      <c r="JEG77" s="195"/>
      <c r="JEH77" s="195"/>
      <c r="JEI77" s="195"/>
      <c r="JEJ77" s="195"/>
      <c r="JEK77" s="195"/>
      <c r="JEL77" s="195"/>
      <c r="JEM77" s="195"/>
      <c r="JEN77" s="195"/>
      <c r="JEO77" s="195"/>
      <c r="JEP77" s="195"/>
      <c r="JEQ77" s="195"/>
      <c r="JER77" s="195"/>
      <c r="JES77" s="195"/>
      <c r="JET77" s="195"/>
      <c r="JEU77" s="195"/>
      <c r="JEV77" s="195"/>
      <c r="JEW77" s="195"/>
      <c r="JEX77" s="195"/>
      <c r="JEY77" s="195"/>
      <c r="JEZ77" s="195"/>
      <c r="JFA77" s="195"/>
      <c r="JFB77" s="195"/>
      <c r="JFC77" s="195"/>
      <c r="JFD77" s="195"/>
      <c r="JFE77" s="195"/>
      <c r="JFF77" s="195"/>
      <c r="JFG77" s="195"/>
      <c r="JFH77" s="195"/>
      <c r="JFI77" s="195"/>
      <c r="JFJ77" s="195"/>
      <c r="JFK77" s="195"/>
      <c r="JFL77" s="195"/>
      <c r="JFM77" s="195"/>
      <c r="JFN77" s="195"/>
      <c r="JFO77" s="195"/>
      <c r="JFP77" s="195"/>
      <c r="JFQ77" s="195"/>
      <c r="JFR77" s="195"/>
      <c r="JFS77" s="195"/>
      <c r="JFT77" s="195"/>
      <c r="JFU77" s="195"/>
      <c r="JFV77" s="195"/>
      <c r="JFW77" s="195"/>
      <c r="JFX77" s="195"/>
      <c r="JFY77" s="195"/>
      <c r="JFZ77" s="195"/>
      <c r="JGA77" s="195"/>
      <c r="JGB77" s="195"/>
      <c r="JGC77" s="195"/>
      <c r="JGD77" s="195"/>
      <c r="JGE77" s="195"/>
      <c r="JGF77" s="195"/>
      <c r="JGG77" s="195"/>
      <c r="JGH77" s="195"/>
      <c r="JGI77" s="195"/>
      <c r="JGJ77" s="195"/>
      <c r="JGK77" s="195"/>
      <c r="JGL77" s="195"/>
      <c r="JGM77" s="195"/>
      <c r="JGN77" s="195"/>
      <c r="JGO77" s="195"/>
      <c r="JGP77" s="195"/>
      <c r="JGQ77" s="195"/>
      <c r="JGR77" s="195"/>
      <c r="JGS77" s="195"/>
      <c r="JGT77" s="195"/>
      <c r="JGU77" s="195"/>
      <c r="JGV77" s="195"/>
      <c r="JGW77" s="195"/>
      <c r="JGX77" s="195"/>
      <c r="JGY77" s="195"/>
      <c r="JGZ77" s="195"/>
      <c r="JHA77" s="195"/>
      <c r="JHB77" s="195"/>
      <c r="JHC77" s="195"/>
      <c r="JHD77" s="195"/>
      <c r="JHE77" s="195"/>
      <c r="JHF77" s="195"/>
      <c r="JHG77" s="195"/>
      <c r="JHH77" s="195"/>
      <c r="JHI77" s="195"/>
      <c r="JHJ77" s="195"/>
      <c r="JHK77" s="195"/>
      <c r="JHL77" s="195"/>
      <c r="JHM77" s="195"/>
      <c r="JHN77" s="195"/>
      <c r="JHO77" s="195"/>
      <c r="JHP77" s="195"/>
      <c r="JHQ77" s="195"/>
      <c r="JHR77" s="195"/>
      <c r="JHS77" s="195"/>
      <c r="JHT77" s="195"/>
      <c r="JHU77" s="195"/>
      <c r="JHV77" s="195"/>
      <c r="JHW77" s="195"/>
      <c r="JHX77" s="195"/>
      <c r="JHY77" s="195"/>
      <c r="JHZ77" s="195"/>
      <c r="JIA77" s="195"/>
      <c r="JIB77" s="195"/>
      <c r="JIC77" s="195"/>
      <c r="JID77" s="195"/>
      <c r="JIE77" s="195"/>
      <c r="JIF77" s="195"/>
      <c r="JIG77" s="195"/>
      <c r="JIH77" s="195"/>
      <c r="JII77" s="195"/>
      <c r="JIJ77" s="195"/>
      <c r="JIK77" s="195"/>
      <c r="JIL77" s="195"/>
      <c r="JIM77" s="195"/>
      <c r="JIN77" s="195"/>
      <c r="JIO77" s="195"/>
      <c r="JIP77" s="195"/>
      <c r="JIQ77" s="195"/>
      <c r="JIR77" s="195"/>
      <c r="JIS77" s="195"/>
      <c r="JIT77" s="195"/>
      <c r="JIU77" s="195"/>
      <c r="JIV77" s="195"/>
      <c r="JIW77" s="195"/>
      <c r="JIX77" s="195"/>
      <c r="JIY77" s="195"/>
      <c r="JIZ77" s="195"/>
      <c r="JJA77" s="195"/>
      <c r="JJB77" s="195"/>
      <c r="JJC77" s="195"/>
      <c r="JJD77" s="195"/>
      <c r="JJE77" s="195"/>
      <c r="JJF77" s="195"/>
      <c r="JJG77" s="195"/>
      <c r="JJH77" s="195"/>
      <c r="JJI77" s="195"/>
      <c r="JJJ77" s="195"/>
      <c r="JJK77" s="195"/>
      <c r="JJL77" s="195"/>
      <c r="JJM77" s="195"/>
      <c r="JJN77" s="195"/>
      <c r="JJO77" s="195"/>
      <c r="JJP77" s="195"/>
      <c r="JJQ77" s="195"/>
      <c r="JJR77" s="195"/>
      <c r="JJS77" s="195"/>
      <c r="JJT77" s="195"/>
      <c r="JJU77" s="195"/>
      <c r="JJV77" s="195"/>
      <c r="JJW77" s="195"/>
      <c r="JJX77" s="195"/>
      <c r="JJY77" s="195"/>
      <c r="JJZ77" s="195"/>
      <c r="JKA77" s="195"/>
      <c r="JKB77" s="195"/>
      <c r="JKC77" s="195"/>
      <c r="JKD77" s="195"/>
      <c r="JKE77" s="195"/>
      <c r="JKF77" s="195"/>
      <c r="JKG77" s="195"/>
      <c r="JKH77" s="195"/>
      <c r="JKI77" s="195"/>
      <c r="JKJ77" s="195"/>
      <c r="JKK77" s="195"/>
      <c r="JKL77" s="195"/>
      <c r="JKM77" s="195"/>
      <c r="JKN77" s="195"/>
      <c r="JKO77" s="195"/>
      <c r="JKP77" s="195"/>
      <c r="JKQ77" s="195"/>
      <c r="JKR77" s="195"/>
      <c r="JKS77" s="195"/>
      <c r="JKT77" s="195"/>
      <c r="JKU77" s="195"/>
      <c r="JKV77" s="195"/>
      <c r="JKW77" s="195"/>
      <c r="JKX77" s="195"/>
      <c r="JKY77" s="195"/>
      <c r="JKZ77" s="195"/>
      <c r="JLA77" s="195"/>
      <c r="JLB77" s="195"/>
      <c r="JLC77" s="195"/>
      <c r="JLD77" s="195"/>
      <c r="JLE77" s="195"/>
      <c r="JLF77" s="195"/>
      <c r="JLG77" s="195"/>
      <c r="JLH77" s="195"/>
      <c r="JLI77" s="195"/>
      <c r="JLJ77" s="195"/>
      <c r="JLK77" s="195"/>
      <c r="JLL77" s="195"/>
      <c r="JLM77" s="195"/>
      <c r="JLN77" s="195"/>
      <c r="JLO77" s="195"/>
      <c r="JLP77" s="195"/>
      <c r="JLQ77" s="195"/>
      <c r="JLR77" s="195"/>
      <c r="JLS77" s="195"/>
      <c r="JLT77" s="195"/>
      <c r="JLU77" s="195"/>
      <c r="JLV77" s="195"/>
      <c r="JLW77" s="195"/>
      <c r="JLX77" s="195"/>
      <c r="JLY77" s="195"/>
      <c r="JLZ77" s="195"/>
      <c r="JMA77" s="195"/>
      <c r="JMB77" s="195"/>
      <c r="JMC77" s="195"/>
      <c r="JMD77" s="195"/>
      <c r="JME77" s="195"/>
      <c r="JMF77" s="195"/>
      <c r="JMG77" s="195"/>
      <c r="JMH77" s="195"/>
      <c r="JMI77" s="195"/>
      <c r="JMJ77" s="195"/>
      <c r="JMK77" s="195"/>
      <c r="JML77" s="195"/>
      <c r="JMM77" s="195"/>
      <c r="JMN77" s="195"/>
      <c r="JMO77" s="195"/>
      <c r="JMP77" s="195"/>
      <c r="JMQ77" s="195"/>
      <c r="JMR77" s="195"/>
      <c r="JMS77" s="195"/>
      <c r="JMT77" s="195"/>
      <c r="JMU77" s="195"/>
      <c r="JMV77" s="195"/>
      <c r="JMW77" s="195"/>
      <c r="JMX77" s="195"/>
      <c r="JMY77" s="195"/>
      <c r="JMZ77" s="195"/>
      <c r="JNA77" s="195"/>
      <c r="JNB77" s="195"/>
      <c r="JNC77" s="195"/>
      <c r="JND77" s="195"/>
      <c r="JNE77" s="195"/>
      <c r="JNF77" s="195"/>
      <c r="JNG77" s="195"/>
      <c r="JNH77" s="195"/>
      <c r="JNI77" s="195"/>
      <c r="JNJ77" s="195"/>
      <c r="JNK77" s="195"/>
      <c r="JNL77" s="195"/>
      <c r="JNM77" s="195"/>
      <c r="JNN77" s="195"/>
      <c r="JNO77" s="195"/>
      <c r="JNP77" s="195"/>
      <c r="JNQ77" s="195"/>
      <c r="JNR77" s="195"/>
      <c r="JNS77" s="195"/>
      <c r="JNT77" s="195"/>
      <c r="JNU77" s="195"/>
      <c r="JNV77" s="195"/>
      <c r="JNW77" s="195"/>
      <c r="JNX77" s="195"/>
      <c r="JNY77" s="195"/>
      <c r="JNZ77" s="195"/>
      <c r="JOA77" s="195"/>
      <c r="JOB77" s="195"/>
      <c r="JOC77" s="195"/>
      <c r="JOD77" s="195"/>
      <c r="JOE77" s="195"/>
      <c r="JOF77" s="195"/>
      <c r="JOG77" s="195"/>
      <c r="JOH77" s="195"/>
      <c r="JOI77" s="195"/>
      <c r="JOJ77" s="195"/>
      <c r="JOK77" s="195"/>
      <c r="JOL77" s="195"/>
      <c r="JOM77" s="195"/>
      <c r="JON77" s="195"/>
      <c r="JOO77" s="195"/>
      <c r="JOP77" s="195"/>
      <c r="JOQ77" s="195"/>
      <c r="JOR77" s="195"/>
      <c r="JOS77" s="195"/>
      <c r="JOT77" s="195"/>
      <c r="JOU77" s="195"/>
      <c r="JOV77" s="195"/>
      <c r="JOW77" s="195"/>
      <c r="JOX77" s="195"/>
      <c r="JOY77" s="195"/>
      <c r="JOZ77" s="195"/>
      <c r="JPA77" s="195"/>
      <c r="JPB77" s="195"/>
      <c r="JPC77" s="195"/>
      <c r="JPD77" s="195"/>
      <c r="JPE77" s="195"/>
      <c r="JPF77" s="195"/>
      <c r="JPG77" s="195"/>
      <c r="JPH77" s="195"/>
      <c r="JPI77" s="195"/>
      <c r="JPJ77" s="195"/>
      <c r="JPK77" s="195"/>
      <c r="JPL77" s="195"/>
      <c r="JPM77" s="195"/>
      <c r="JPN77" s="195"/>
      <c r="JPO77" s="195"/>
      <c r="JPP77" s="195"/>
      <c r="JPQ77" s="195"/>
      <c r="JPR77" s="195"/>
      <c r="JPS77" s="195"/>
      <c r="JPT77" s="195"/>
      <c r="JPU77" s="195"/>
      <c r="JPV77" s="195"/>
      <c r="JPW77" s="195"/>
      <c r="JPX77" s="195"/>
      <c r="JPY77" s="195"/>
      <c r="JPZ77" s="195"/>
      <c r="JQA77" s="195"/>
      <c r="JQB77" s="195"/>
      <c r="JQC77" s="195"/>
      <c r="JQD77" s="195"/>
      <c r="JQE77" s="195"/>
      <c r="JQF77" s="195"/>
      <c r="JQG77" s="195"/>
      <c r="JQH77" s="195"/>
      <c r="JQI77" s="195"/>
      <c r="JQJ77" s="195"/>
      <c r="JQK77" s="195"/>
      <c r="JQL77" s="195"/>
      <c r="JQM77" s="195"/>
      <c r="JQN77" s="195"/>
      <c r="JQO77" s="195"/>
      <c r="JQP77" s="195"/>
      <c r="JQQ77" s="195"/>
      <c r="JQR77" s="195"/>
      <c r="JQS77" s="195"/>
      <c r="JQT77" s="195"/>
      <c r="JQU77" s="195"/>
      <c r="JQV77" s="195"/>
      <c r="JQW77" s="195"/>
      <c r="JQX77" s="195"/>
      <c r="JQY77" s="195"/>
      <c r="JQZ77" s="195"/>
      <c r="JRA77" s="195"/>
      <c r="JRB77" s="195"/>
      <c r="JRC77" s="195"/>
      <c r="JRD77" s="195"/>
      <c r="JRE77" s="195"/>
      <c r="JRF77" s="195"/>
      <c r="JRG77" s="195"/>
      <c r="JRH77" s="195"/>
      <c r="JRI77" s="195"/>
      <c r="JRJ77" s="195"/>
      <c r="JRK77" s="195"/>
      <c r="JRL77" s="195"/>
      <c r="JRM77" s="195"/>
      <c r="JRN77" s="195"/>
      <c r="JRO77" s="195"/>
      <c r="JRP77" s="195"/>
      <c r="JRQ77" s="195"/>
      <c r="JRR77" s="195"/>
      <c r="JRS77" s="195"/>
      <c r="JRT77" s="195"/>
      <c r="JRU77" s="195"/>
      <c r="JRV77" s="195"/>
      <c r="JRW77" s="195"/>
      <c r="JRX77" s="195"/>
      <c r="JRY77" s="195"/>
      <c r="JRZ77" s="195"/>
      <c r="JSA77" s="195"/>
      <c r="JSB77" s="195"/>
      <c r="JSC77" s="195"/>
      <c r="JSD77" s="195"/>
      <c r="JSE77" s="195"/>
      <c r="JSF77" s="195"/>
      <c r="JSG77" s="195"/>
      <c r="JSH77" s="195"/>
      <c r="JSI77" s="195"/>
      <c r="JSJ77" s="195"/>
      <c r="JSK77" s="195"/>
      <c r="JSL77" s="195"/>
      <c r="JSM77" s="195"/>
      <c r="JSN77" s="195"/>
      <c r="JSO77" s="195"/>
      <c r="JSP77" s="195"/>
      <c r="JSQ77" s="195"/>
      <c r="JSR77" s="195"/>
      <c r="JSS77" s="195"/>
      <c r="JST77" s="195"/>
      <c r="JSU77" s="195"/>
      <c r="JSV77" s="195"/>
      <c r="JSW77" s="195"/>
      <c r="JSX77" s="195"/>
      <c r="JSY77" s="195"/>
      <c r="JSZ77" s="195"/>
      <c r="JTA77" s="195"/>
      <c r="JTB77" s="195"/>
      <c r="JTC77" s="195"/>
      <c r="JTD77" s="195"/>
      <c r="JTE77" s="195"/>
      <c r="JTF77" s="195"/>
      <c r="JTG77" s="195"/>
      <c r="JTH77" s="195"/>
      <c r="JTI77" s="195"/>
      <c r="JTJ77" s="195"/>
      <c r="JTK77" s="195"/>
      <c r="JTL77" s="195"/>
      <c r="JTM77" s="195"/>
      <c r="JTN77" s="195"/>
      <c r="JTO77" s="195"/>
      <c r="JTP77" s="195"/>
      <c r="JTQ77" s="195"/>
      <c r="JTR77" s="195"/>
      <c r="JTS77" s="195"/>
      <c r="JTT77" s="195"/>
      <c r="JTU77" s="195"/>
      <c r="JTV77" s="195"/>
      <c r="JTW77" s="195"/>
      <c r="JTX77" s="195"/>
      <c r="JTY77" s="195"/>
      <c r="JTZ77" s="195"/>
      <c r="JUA77" s="195"/>
      <c r="JUB77" s="195"/>
      <c r="JUC77" s="195"/>
      <c r="JUD77" s="195"/>
      <c r="JUE77" s="195"/>
      <c r="JUF77" s="195"/>
      <c r="JUG77" s="195"/>
      <c r="JUH77" s="195"/>
      <c r="JUI77" s="195"/>
      <c r="JUJ77" s="195"/>
      <c r="JUK77" s="195"/>
      <c r="JUL77" s="195"/>
      <c r="JUM77" s="195"/>
      <c r="JUN77" s="195"/>
      <c r="JUO77" s="195"/>
      <c r="JUP77" s="195"/>
      <c r="JUQ77" s="195"/>
      <c r="JUR77" s="195"/>
      <c r="JUS77" s="195"/>
      <c r="JUT77" s="195"/>
      <c r="JUU77" s="195"/>
      <c r="JUV77" s="195"/>
      <c r="JUW77" s="195"/>
      <c r="JUX77" s="195"/>
      <c r="JUY77" s="195"/>
      <c r="JUZ77" s="195"/>
      <c r="JVA77" s="195"/>
      <c r="JVB77" s="195"/>
      <c r="JVC77" s="195"/>
      <c r="JVD77" s="195"/>
      <c r="JVE77" s="195"/>
      <c r="JVF77" s="195"/>
      <c r="JVG77" s="195"/>
      <c r="JVH77" s="195"/>
      <c r="JVI77" s="195"/>
      <c r="JVJ77" s="195"/>
      <c r="JVK77" s="195"/>
      <c r="JVL77" s="195"/>
      <c r="JVM77" s="195"/>
      <c r="JVN77" s="195"/>
      <c r="JVO77" s="195"/>
      <c r="JVP77" s="195"/>
      <c r="JVQ77" s="195"/>
      <c r="JVR77" s="195"/>
      <c r="JVS77" s="195"/>
      <c r="JVT77" s="195"/>
      <c r="JVU77" s="195"/>
      <c r="JVV77" s="195"/>
      <c r="JVW77" s="195"/>
      <c r="JVX77" s="195"/>
      <c r="JVY77" s="195"/>
      <c r="JVZ77" s="195"/>
      <c r="JWA77" s="195"/>
      <c r="JWB77" s="195"/>
      <c r="JWC77" s="195"/>
      <c r="JWD77" s="195"/>
      <c r="JWE77" s="195"/>
      <c r="JWF77" s="195"/>
      <c r="JWG77" s="195"/>
      <c r="JWH77" s="195"/>
      <c r="JWI77" s="195"/>
      <c r="JWJ77" s="195"/>
      <c r="JWK77" s="195"/>
      <c r="JWL77" s="195"/>
      <c r="JWM77" s="195"/>
      <c r="JWN77" s="195"/>
      <c r="JWO77" s="195"/>
      <c r="JWP77" s="195"/>
      <c r="JWQ77" s="195"/>
      <c r="JWR77" s="195"/>
      <c r="JWS77" s="195"/>
      <c r="JWT77" s="195"/>
      <c r="JWU77" s="195"/>
      <c r="JWV77" s="195"/>
      <c r="JWW77" s="195"/>
      <c r="JWX77" s="195"/>
      <c r="JWY77" s="195"/>
      <c r="JWZ77" s="195"/>
      <c r="JXA77" s="195"/>
      <c r="JXB77" s="195"/>
      <c r="JXC77" s="195"/>
      <c r="JXD77" s="195"/>
      <c r="JXE77" s="195"/>
      <c r="JXF77" s="195"/>
      <c r="JXG77" s="195"/>
      <c r="JXH77" s="195"/>
      <c r="JXI77" s="195"/>
      <c r="JXJ77" s="195"/>
      <c r="JXK77" s="195"/>
      <c r="JXL77" s="195"/>
      <c r="JXM77" s="195"/>
      <c r="JXN77" s="195"/>
      <c r="JXO77" s="195"/>
      <c r="JXP77" s="195"/>
      <c r="JXQ77" s="195"/>
      <c r="JXR77" s="195"/>
      <c r="JXS77" s="195"/>
      <c r="JXT77" s="195"/>
      <c r="JXU77" s="195"/>
      <c r="JXV77" s="195"/>
      <c r="JXW77" s="195"/>
      <c r="JXX77" s="195"/>
      <c r="JXY77" s="195"/>
      <c r="JXZ77" s="195"/>
      <c r="JYA77" s="195"/>
      <c r="JYB77" s="195"/>
      <c r="JYC77" s="195"/>
      <c r="JYD77" s="195"/>
      <c r="JYE77" s="195"/>
      <c r="JYF77" s="195"/>
      <c r="JYG77" s="195"/>
      <c r="JYH77" s="195"/>
      <c r="JYI77" s="195"/>
      <c r="JYJ77" s="195"/>
      <c r="JYK77" s="195"/>
      <c r="JYL77" s="195"/>
      <c r="JYM77" s="195"/>
      <c r="JYN77" s="195"/>
      <c r="JYO77" s="195"/>
      <c r="JYP77" s="195"/>
      <c r="JYQ77" s="195"/>
      <c r="JYR77" s="195"/>
      <c r="JYS77" s="195"/>
      <c r="JYT77" s="195"/>
      <c r="JYU77" s="195"/>
      <c r="JYV77" s="195"/>
      <c r="JYW77" s="195"/>
      <c r="JYX77" s="195"/>
      <c r="JYY77" s="195"/>
      <c r="JYZ77" s="195"/>
      <c r="JZA77" s="195"/>
      <c r="JZB77" s="195"/>
      <c r="JZC77" s="195"/>
      <c r="JZD77" s="195"/>
      <c r="JZE77" s="195"/>
      <c r="JZF77" s="195"/>
      <c r="JZG77" s="195"/>
      <c r="JZH77" s="195"/>
      <c r="JZI77" s="195"/>
      <c r="JZJ77" s="195"/>
      <c r="JZK77" s="195"/>
      <c r="JZL77" s="195"/>
      <c r="JZM77" s="195"/>
      <c r="JZN77" s="195"/>
      <c r="JZO77" s="195"/>
      <c r="JZP77" s="195"/>
      <c r="JZQ77" s="195"/>
      <c r="JZR77" s="195"/>
      <c r="JZS77" s="195"/>
      <c r="JZT77" s="195"/>
      <c r="JZU77" s="195"/>
      <c r="JZV77" s="195"/>
      <c r="JZW77" s="195"/>
      <c r="JZX77" s="195"/>
      <c r="JZY77" s="195"/>
      <c r="JZZ77" s="195"/>
      <c r="KAA77" s="195"/>
      <c r="KAB77" s="195"/>
      <c r="KAC77" s="195"/>
      <c r="KAD77" s="195"/>
      <c r="KAE77" s="195"/>
      <c r="KAF77" s="195"/>
      <c r="KAG77" s="195"/>
      <c r="KAH77" s="195"/>
      <c r="KAI77" s="195"/>
      <c r="KAJ77" s="195"/>
      <c r="KAK77" s="195"/>
      <c r="KAL77" s="195"/>
      <c r="KAM77" s="195"/>
      <c r="KAN77" s="195"/>
      <c r="KAO77" s="195"/>
      <c r="KAP77" s="195"/>
      <c r="KAQ77" s="195"/>
      <c r="KAR77" s="195"/>
      <c r="KAS77" s="195"/>
      <c r="KAT77" s="195"/>
      <c r="KAU77" s="195"/>
      <c r="KAV77" s="195"/>
      <c r="KAW77" s="195"/>
      <c r="KAX77" s="195"/>
      <c r="KAY77" s="195"/>
      <c r="KAZ77" s="195"/>
      <c r="KBA77" s="195"/>
      <c r="KBB77" s="195"/>
      <c r="KBC77" s="195"/>
      <c r="KBD77" s="195"/>
      <c r="KBE77" s="195"/>
      <c r="KBF77" s="195"/>
      <c r="KBG77" s="195"/>
      <c r="KBH77" s="195"/>
      <c r="KBI77" s="195"/>
      <c r="KBJ77" s="195"/>
      <c r="KBK77" s="195"/>
      <c r="KBL77" s="195"/>
      <c r="KBM77" s="195"/>
      <c r="KBN77" s="195"/>
      <c r="KBO77" s="195"/>
      <c r="KBP77" s="195"/>
      <c r="KBQ77" s="195"/>
      <c r="KBR77" s="195"/>
      <c r="KBS77" s="195"/>
      <c r="KBT77" s="195"/>
      <c r="KBU77" s="195"/>
      <c r="KBV77" s="195"/>
      <c r="KBW77" s="195"/>
      <c r="KBX77" s="195"/>
      <c r="KBY77" s="195"/>
      <c r="KBZ77" s="195"/>
      <c r="KCA77" s="195"/>
      <c r="KCB77" s="195"/>
      <c r="KCC77" s="195"/>
      <c r="KCD77" s="195"/>
      <c r="KCE77" s="195"/>
      <c r="KCF77" s="195"/>
      <c r="KCG77" s="195"/>
      <c r="KCH77" s="195"/>
      <c r="KCI77" s="195"/>
      <c r="KCJ77" s="195"/>
      <c r="KCK77" s="195"/>
      <c r="KCL77" s="195"/>
      <c r="KCM77" s="195"/>
      <c r="KCN77" s="195"/>
      <c r="KCO77" s="195"/>
      <c r="KCP77" s="195"/>
      <c r="KCQ77" s="195"/>
      <c r="KCR77" s="195"/>
      <c r="KCS77" s="195"/>
      <c r="KCT77" s="195"/>
      <c r="KCU77" s="195"/>
      <c r="KCV77" s="195"/>
      <c r="KCW77" s="195"/>
      <c r="KCX77" s="195"/>
      <c r="KCY77" s="195"/>
      <c r="KCZ77" s="195"/>
      <c r="KDA77" s="195"/>
      <c r="KDB77" s="195"/>
      <c r="KDC77" s="195"/>
      <c r="KDD77" s="195"/>
      <c r="KDE77" s="195"/>
      <c r="KDF77" s="195"/>
      <c r="KDG77" s="195"/>
      <c r="KDH77" s="195"/>
      <c r="KDI77" s="195"/>
      <c r="KDJ77" s="195"/>
      <c r="KDK77" s="195"/>
      <c r="KDL77" s="195"/>
      <c r="KDM77" s="195"/>
      <c r="KDN77" s="195"/>
      <c r="KDO77" s="195"/>
      <c r="KDP77" s="195"/>
      <c r="KDQ77" s="195"/>
      <c r="KDR77" s="195"/>
      <c r="KDS77" s="195"/>
      <c r="KDT77" s="195"/>
      <c r="KDU77" s="195"/>
      <c r="KDV77" s="195"/>
      <c r="KDW77" s="195"/>
      <c r="KDX77" s="195"/>
      <c r="KDY77" s="195"/>
      <c r="KDZ77" s="195"/>
      <c r="KEA77" s="195"/>
      <c r="KEB77" s="195"/>
      <c r="KEC77" s="195"/>
      <c r="KED77" s="195"/>
      <c r="KEE77" s="195"/>
      <c r="KEF77" s="195"/>
      <c r="KEG77" s="195"/>
      <c r="KEH77" s="195"/>
      <c r="KEI77" s="195"/>
      <c r="KEJ77" s="195"/>
      <c r="KEK77" s="195"/>
      <c r="KEL77" s="195"/>
      <c r="KEM77" s="195"/>
      <c r="KEN77" s="195"/>
      <c r="KEO77" s="195"/>
      <c r="KEP77" s="195"/>
      <c r="KEQ77" s="195"/>
      <c r="KER77" s="195"/>
      <c r="KES77" s="195"/>
      <c r="KET77" s="195"/>
      <c r="KEU77" s="195"/>
      <c r="KEV77" s="195"/>
      <c r="KEW77" s="195"/>
      <c r="KEX77" s="195"/>
      <c r="KEY77" s="195"/>
      <c r="KEZ77" s="195"/>
      <c r="KFA77" s="195"/>
      <c r="KFB77" s="195"/>
      <c r="KFC77" s="195"/>
      <c r="KFD77" s="195"/>
      <c r="KFE77" s="195"/>
      <c r="KFF77" s="195"/>
      <c r="KFG77" s="195"/>
      <c r="KFH77" s="195"/>
      <c r="KFI77" s="195"/>
      <c r="KFJ77" s="195"/>
      <c r="KFK77" s="195"/>
      <c r="KFL77" s="195"/>
      <c r="KFM77" s="195"/>
      <c r="KFN77" s="195"/>
      <c r="KFO77" s="195"/>
      <c r="KFP77" s="195"/>
      <c r="KFQ77" s="195"/>
      <c r="KFR77" s="195"/>
      <c r="KFS77" s="195"/>
      <c r="KFT77" s="195"/>
      <c r="KFU77" s="195"/>
      <c r="KFV77" s="195"/>
      <c r="KFW77" s="195"/>
      <c r="KFX77" s="195"/>
      <c r="KFY77" s="195"/>
      <c r="KFZ77" s="195"/>
      <c r="KGA77" s="195"/>
      <c r="KGB77" s="195"/>
      <c r="KGC77" s="195"/>
      <c r="KGD77" s="195"/>
      <c r="KGE77" s="195"/>
      <c r="KGF77" s="195"/>
      <c r="KGG77" s="195"/>
      <c r="KGH77" s="195"/>
      <c r="KGI77" s="195"/>
      <c r="KGJ77" s="195"/>
      <c r="KGK77" s="195"/>
      <c r="KGL77" s="195"/>
      <c r="KGM77" s="195"/>
      <c r="KGN77" s="195"/>
      <c r="KGO77" s="195"/>
      <c r="KGP77" s="195"/>
      <c r="KGQ77" s="195"/>
      <c r="KGR77" s="195"/>
      <c r="KGS77" s="195"/>
      <c r="KGT77" s="195"/>
      <c r="KGU77" s="195"/>
      <c r="KGV77" s="195"/>
      <c r="KGW77" s="195"/>
      <c r="KGX77" s="195"/>
      <c r="KGY77" s="195"/>
      <c r="KGZ77" s="195"/>
      <c r="KHA77" s="195"/>
      <c r="KHB77" s="195"/>
      <c r="KHC77" s="195"/>
      <c r="KHD77" s="195"/>
      <c r="KHE77" s="195"/>
      <c r="KHF77" s="195"/>
      <c r="KHG77" s="195"/>
      <c r="KHH77" s="195"/>
      <c r="KHI77" s="195"/>
      <c r="KHJ77" s="195"/>
      <c r="KHK77" s="195"/>
      <c r="KHL77" s="195"/>
      <c r="KHM77" s="195"/>
      <c r="KHN77" s="195"/>
      <c r="KHO77" s="195"/>
      <c r="KHP77" s="195"/>
      <c r="KHQ77" s="195"/>
      <c r="KHR77" s="195"/>
      <c r="KHS77" s="195"/>
      <c r="KHT77" s="195"/>
      <c r="KHU77" s="195"/>
      <c r="KHV77" s="195"/>
      <c r="KHW77" s="195"/>
      <c r="KHX77" s="195"/>
      <c r="KHY77" s="195"/>
      <c r="KHZ77" s="195"/>
      <c r="KIA77" s="195"/>
      <c r="KIB77" s="195"/>
      <c r="KIC77" s="195"/>
      <c r="KID77" s="195"/>
      <c r="KIE77" s="195"/>
      <c r="KIF77" s="195"/>
      <c r="KIG77" s="195"/>
      <c r="KIH77" s="195"/>
      <c r="KII77" s="195"/>
      <c r="KIJ77" s="195"/>
      <c r="KIK77" s="195"/>
      <c r="KIL77" s="195"/>
      <c r="KIM77" s="195"/>
      <c r="KIN77" s="195"/>
      <c r="KIO77" s="195"/>
      <c r="KIP77" s="195"/>
      <c r="KIQ77" s="195"/>
      <c r="KIR77" s="195"/>
      <c r="KIS77" s="195"/>
      <c r="KIT77" s="195"/>
      <c r="KIU77" s="195"/>
      <c r="KIV77" s="195"/>
      <c r="KIW77" s="195"/>
      <c r="KIX77" s="195"/>
      <c r="KIY77" s="195"/>
      <c r="KIZ77" s="195"/>
      <c r="KJA77" s="195"/>
      <c r="KJB77" s="195"/>
      <c r="KJC77" s="195"/>
      <c r="KJD77" s="195"/>
      <c r="KJE77" s="195"/>
      <c r="KJF77" s="195"/>
      <c r="KJG77" s="195"/>
      <c r="KJH77" s="195"/>
      <c r="KJI77" s="195"/>
      <c r="KJJ77" s="195"/>
      <c r="KJK77" s="195"/>
      <c r="KJL77" s="195"/>
      <c r="KJM77" s="195"/>
      <c r="KJN77" s="195"/>
      <c r="KJO77" s="195"/>
      <c r="KJP77" s="195"/>
      <c r="KJQ77" s="195"/>
      <c r="KJR77" s="195"/>
      <c r="KJS77" s="195"/>
      <c r="KJT77" s="195"/>
      <c r="KJU77" s="195"/>
      <c r="KJV77" s="195"/>
      <c r="KJW77" s="195"/>
      <c r="KJX77" s="195"/>
      <c r="KJY77" s="195"/>
      <c r="KJZ77" s="195"/>
      <c r="KKA77" s="195"/>
      <c r="KKB77" s="195"/>
      <c r="KKC77" s="195"/>
      <c r="KKD77" s="195"/>
      <c r="KKE77" s="195"/>
      <c r="KKF77" s="195"/>
      <c r="KKG77" s="195"/>
      <c r="KKH77" s="195"/>
      <c r="KKI77" s="195"/>
      <c r="KKJ77" s="195"/>
      <c r="KKK77" s="195"/>
      <c r="KKL77" s="195"/>
      <c r="KKM77" s="195"/>
      <c r="KKN77" s="195"/>
      <c r="KKO77" s="195"/>
      <c r="KKP77" s="195"/>
      <c r="KKQ77" s="195"/>
      <c r="KKR77" s="195"/>
      <c r="KKS77" s="195"/>
      <c r="KKT77" s="195"/>
      <c r="KKU77" s="195"/>
      <c r="KKV77" s="195"/>
      <c r="KKW77" s="195"/>
      <c r="KKX77" s="195"/>
      <c r="KKY77" s="195"/>
      <c r="KKZ77" s="195"/>
      <c r="KLA77" s="195"/>
      <c r="KLB77" s="195"/>
      <c r="KLC77" s="195"/>
      <c r="KLD77" s="195"/>
      <c r="KLE77" s="195"/>
      <c r="KLF77" s="195"/>
      <c r="KLG77" s="195"/>
      <c r="KLH77" s="195"/>
      <c r="KLI77" s="195"/>
      <c r="KLJ77" s="195"/>
      <c r="KLK77" s="195"/>
      <c r="KLL77" s="195"/>
      <c r="KLM77" s="195"/>
      <c r="KLN77" s="195"/>
      <c r="KLO77" s="195"/>
      <c r="KLP77" s="195"/>
      <c r="KLQ77" s="195"/>
      <c r="KLR77" s="195"/>
      <c r="KLS77" s="195"/>
      <c r="KLT77" s="195"/>
      <c r="KLU77" s="195"/>
      <c r="KLV77" s="195"/>
      <c r="KLW77" s="195"/>
      <c r="KLX77" s="195"/>
      <c r="KLY77" s="195"/>
      <c r="KLZ77" s="195"/>
      <c r="KMA77" s="195"/>
      <c r="KMB77" s="195"/>
      <c r="KMC77" s="195"/>
      <c r="KMD77" s="195"/>
      <c r="KME77" s="195"/>
      <c r="KMF77" s="195"/>
      <c r="KMG77" s="195"/>
      <c r="KMH77" s="195"/>
      <c r="KMI77" s="195"/>
      <c r="KMJ77" s="195"/>
      <c r="KMK77" s="195"/>
      <c r="KML77" s="195"/>
      <c r="KMM77" s="195"/>
      <c r="KMN77" s="195"/>
      <c r="KMO77" s="195"/>
      <c r="KMP77" s="195"/>
      <c r="KMQ77" s="195"/>
      <c r="KMR77" s="195"/>
      <c r="KMS77" s="195"/>
      <c r="KMT77" s="195"/>
      <c r="KMU77" s="195"/>
      <c r="KMV77" s="195"/>
      <c r="KMW77" s="195"/>
      <c r="KMX77" s="195"/>
      <c r="KMY77" s="195"/>
      <c r="KMZ77" s="195"/>
      <c r="KNA77" s="195"/>
      <c r="KNB77" s="195"/>
      <c r="KNC77" s="195"/>
      <c r="KND77" s="195"/>
      <c r="KNE77" s="195"/>
      <c r="KNF77" s="195"/>
      <c r="KNG77" s="195"/>
      <c r="KNH77" s="195"/>
      <c r="KNI77" s="195"/>
      <c r="KNJ77" s="195"/>
      <c r="KNK77" s="195"/>
      <c r="KNL77" s="195"/>
      <c r="KNM77" s="195"/>
      <c r="KNN77" s="195"/>
      <c r="KNO77" s="195"/>
      <c r="KNP77" s="195"/>
      <c r="KNQ77" s="195"/>
      <c r="KNR77" s="195"/>
      <c r="KNS77" s="195"/>
      <c r="KNT77" s="195"/>
      <c r="KNU77" s="195"/>
      <c r="KNV77" s="195"/>
      <c r="KNW77" s="195"/>
      <c r="KNX77" s="195"/>
      <c r="KNY77" s="195"/>
      <c r="KNZ77" s="195"/>
      <c r="KOA77" s="195"/>
      <c r="KOB77" s="195"/>
      <c r="KOC77" s="195"/>
      <c r="KOD77" s="195"/>
      <c r="KOE77" s="195"/>
      <c r="KOF77" s="195"/>
      <c r="KOG77" s="195"/>
      <c r="KOH77" s="195"/>
      <c r="KOI77" s="195"/>
      <c r="KOJ77" s="195"/>
      <c r="KOK77" s="195"/>
      <c r="KOL77" s="195"/>
      <c r="KOM77" s="195"/>
      <c r="KON77" s="195"/>
      <c r="KOO77" s="195"/>
      <c r="KOP77" s="195"/>
      <c r="KOQ77" s="195"/>
      <c r="KOR77" s="195"/>
      <c r="KOS77" s="195"/>
      <c r="KOT77" s="195"/>
      <c r="KOU77" s="195"/>
      <c r="KOV77" s="195"/>
      <c r="KOW77" s="195"/>
      <c r="KOX77" s="195"/>
      <c r="KOY77" s="195"/>
      <c r="KOZ77" s="195"/>
      <c r="KPA77" s="195"/>
      <c r="KPB77" s="195"/>
      <c r="KPC77" s="195"/>
      <c r="KPD77" s="195"/>
      <c r="KPE77" s="195"/>
      <c r="KPF77" s="195"/>
      <c r="KPG77" s="195"/>
      <c r="KPH77" s="195"/>
      <c r="KPI77" s="195"/>
      <c r="KPJ77" s="195"/>
      <c r="KPK77" s="195"/>
      <c r="KPL77" s="195"/>
      <c r="KPM77" s="195"/>
      <c r="KPN77" s="195"/>
      <c r="KPO77" s="195"/>
      <c r="KPP77" s="195"/>
      <c r="KPQ77" s="195"/>
      <c r="KPR77" s="195"/>
      <c r="KPS77" s="195"/>
      <c r="KPT77" s="195"/>
      <c r="KPU77" s="195"/>
      <c r="KPV77" s="195"/>
      <c r="KPW77" s="195"/>
      <c r="KPX77" s="195"/>
      <c r="KPY77" s="195"/>
      <c r="KPZ77" s="195"/>
      <c r="KQA77" s="195"/>
      <c r="KQB77" s="195"/>
      <c r="KQC77" s="195"/>
      <c r="KQD77" s="195"/>
      <c r="KQE77" s="195"/>
      <c r="KQF77" s="195"/>
      <c r="KQG77" s="195"/>
      <c r="KQH77" s="195"/>
      <c r="KQI77" s="195"/>
      <c r="KQJ77" s="195"/>
      <c r="KQK77" s="195"/>
      <c r="KQL77" s="195"/>
      <c r="KQM77" s="195"/>
      <c r="KQN77" s="195"/>
      <c r="KQO77" s="195"/>
      <c r="KQP77" s="195"/>
      <c r="KQQ77" s="195"/>
      <c r="KQR77" s="195"/>
      <c r="KQS77" s="195"/>
      <c r="KQT77" s="195"/>
      <c r="KQU77" s="195"/>
      <c r="KQV77" s="195"/>
      <c r="KQW77" s="195"/>
      <c r="KQX77" s="195"/>
      <c r="KQY77" s="195"/>
      <c r="KQZ77" s="195"/>
      <c r="KRA77" s="195"/>
      <c r="KRB77" s="195"/>
      <c r="KRC77" s="195"/>
      <c r="KRD77" s="195"/>
      <c r="KRE77" s="195"/>
      <c r="KRF77" s="195"/>
      <c r="KRG77" s="195"/>
      <c r="KRH77" s="195"/>
      <c r="KRI77" s="195"/>
      <c r="KRJ77" s="195"/>
      <c r="KRK77" s="195"/>
      <c r="KRL77" s="195"/>
      <c r="KRM77" s="195"/>
      <c r="KRN77" s="195"/>
      <c r="KRO77" s="195"/>
      <c r="KRP77" s="195"/>
      <c r="KRQ77" s="195"/>
      <c r="KRR77" s="195"/>
      <c r="KRS77" s="195"/>
      <c r="KRT77" s="195"/>
      <c r="KRU77" s="195"/>
      <c r="KRV77" s="195"/>
      <c r="KRW77" s="195"/>
      <c r="KRX77" s="195"/>
      <c r="KRY77" s="195"/>
      <c r="KRZ77" s="195"/>
      <c r="KSA77" s="195"/>
      <c r="KSB77" s="195"/>
      <c r="KSC77" s="195"/>
      <c r="KSD77" s="195"/>
      <c r="KSE77" s="195"/>
      <c r="KSF77" s="195"/>
      <c r="KSG77" s="195"/>
      <c r="KSH77" s="195"/>
      <c r="KSI77" s="195"/>
      <c r="KSJ77" s="195"/>
      <c r="KSK77" s="195"/>
      <c r="KSL77" s="195"/>
      <c r="KSM77" s="195"/>
      <c r="KSN77" s="195"/>
      <c r="KSO77" s="195"/>
      <c r="KSP77" s="195"/>
      <c r="KSQ77" s="195"/>
      <c r="KSR77" s="195"/>
      <c r="KSS77" s="195"/>
      <c r="KST77" s="195"/>
      <c r="KSU77" s="195"/>
      <c r="KSV77" s="195"/>
      <c r="KSW77" s="195"/>
      <c r="KSX77" s="195"/>
      <c r="KSY77" s="195"/>
      <c r="KSZ77" s="195"/>
      <c r="KTA77" s="195"/>
      <c r="KTB77" s="195"/>
      <c r="KTC77" s="195"/>
      <c r="KTD77" s="195"/>
      <c r="KTE77" s="195"/>
      <c r="KTF77" s="195"/>
      <c r="KTG77" s="195"/>
      <c r="KTH77" s="195"/>
      <c r="KTI77" s="195"/>
      <c r="KTJ77" s="195"/>
      <c r="KTK77" s="195"/>
      <c r="KTL77" s="195"/>
      <c r="KTM77" s="195"/>
      <c r="KTN77" s="195"/>
      <c r="KTO77" s="195"/>
      <c r="KTP77" s="195"/>
      <c r="KTQ77" s="195"/>
      <c r="KTR77" s="195"/>
      <c r="KTS77" s="195"/>
      <c r="KTT77" s="195"/>
      <c r="KTU77" s="195"/>
      <c r="KTV77" s="195"/>
      <c r="KTW77" s="195"/>
      <c r="KTX77" s="195"/>
      <c r="KTY77" s="195"/>
      <c r="KTZ77" s="195"/>
      <c r="KUA77" s="195"/>
      <c r="KUB77" s="195"/>
      <c r="KUC77" s="195"/>
      <c r="KUD77" s="195"/>
      <c r="KUE77" s="195"/>
      <c r="KUF77" s="195"/>
      <c r="KUG77" s="195"/>
      <c r="KUH77" s="195"/>
      <c r="KUI77" s="195"/>
      <c r="KUJ77" s="195"/>
      <c r="KUK77" s="195"/>
      <c r="KUL77" s="195"/>
      <c r="KUM77" s="195"/>
      <c r="KUN77" s="195"/>
      <c r="KUO77" s="195"/>
      <c r="KUP77" s="195"/>
      <c r="KUQ77" s="195"/>
      <c r="KUR77" s="195"/>
      <c r="KUS77" s="195"/>
      <c r="KUT77" s="195"/>
      <c r="KUU77" s="195"/>
      <c r="KUV77" s="195"/>
      <c r="KUW77" s="195"/>
      <c r="KUX77" s="195"/>
      <c r="KUY77" s="195"/>
      <c r="KUZ77" s="195"/>
      <c r="KVA77" s="195"/>
      <c r="KVB77" s="195"/>
      <c r="KVC77" s="195"/>
      <c r="KVD77" s="195"/>
      <c r="KVE77" s="195"/>
      <c r="KVF77" s="195"/>
      <c r="KVG77" s="195"/>
      <c r="KVH77" s="195"/>
      <c r="KVI77" s="195"/>
      <c r="KVJ77" s="195"/>
      <c r="KVK77" s="195"/>
      <c r="KVL77" s="195"/>
      <c r="KVM77" s="195"/>
      <c r="KVN77" s="195"/>
      <c r="KVO77" s="195"/>
      <c r="KVP77" s="195"/>
      <c r="KVQ77" s="195"/>
      <c r="KVR77" s="195"/>
      <c r="KVS77" s="195"/>
      <c r="KVT77" s="195"/>
      <c r="KVU77" s="195"/>
      <c r="KVV77" s="195"/>
      <c r="KVW77" s="195"/>
      <c r="KVX77" s="195"/>
      <c r="KVY77" s="195"/>
      <c r="KVZ77" s="195"/>
      <c r="KWA77" s="195"/>
      <c r="KWB77" s="195"/>
      <c r="KWC77" s="195"/>
      <c r="KWD77" s="195"/>
      <c r="KWE77" s="195"/>
      <c r="KWF77" s="195"/>
      <c r="KWG77" s="195"/>
      <c r="KWH77" s="195"/>
      <c r="KWI77" s="195"/>
      <c r="KWJ77" s="195"/>
      <c r="KWK77" s="195"/>
      <c r="KWL77" s="195"/>
      <c r="KWM77" s="195"/>
      <c r="KWN77" s="195"/>
      <c r="KWO77" s="195"/>
      <c r="KWP77" s="195"/>
      <c r="KWQ77" s="195"/>
      <c r="KWR77" s="195"/>
      <c r="KWS77" s="195"/>
      <c r="KWT77" s="195"/>
      <c r="KWU77" s="195"/>
      <c r="KWV77" s="195"/>
      <c r="KWW77" s="195"/>
      <c r="KWX77" s="195"/>
      <c r="KWY77" s="195"/>
      <c r="KWZ77" s="195"/>
      <c r="KXA77" s="195"/>
      <c r="KXB77" s="195"/>
      <c r="KXC77" s="195"/>
      <c r="KXD77" s="195"/>
      <c r="KXE77" s="195"/>
      <c r="KXF77" s="195"/>
      <c r="KXG77" s="195"/>
      <c r="KXH77" s="195"/>
      <c r="KXI77" s="195"/>
      <c r="KXJ77" s="195"/>
      <c r="KXK77" s="195"/>
      <c r="KXL77" s="195"/>
      <c r="KXM77" s="195"/>
      <c r="KXN77" s="195"/>
      <c r="KXO77" s="195"/>
      <c r="KXP77" s="195"/>
      <c r="KXQ77" s="195"/>
      <c r="KXR77" s="195"/>
      <c r="KXS77" s="195"/>
      <c r="KXT77" s="195"/>
      <c r="KXU77" s="195"/>
      <c r="KXV77" s="195"/>
      <c r="KXW77" s="195"/>
      <c r="KXX77" s="195"/>
      <c r="KXY77" s="195"/>
      <c r="KXZ77" s="195"/>
      <c r="KYA77" s="195"/>
      <c r="KYB77" s="195"/>
      <c r="KYC77" s="195"/>
      <c r="KYD77" s="195"/>
      <c r="KYE77" s="195"/>
      <c r="KYF77" s="195"/>
      <c r="KYG77" s="195"/>
      <c r="KYH77" s="195"/>
      <c r="KYI77" s="195"/>
      <c r="KYJ77" s="195"/>
      <c r="KYK77" s="195"/>
      <c r="KYL77" s="195"/>
      <c r="KYM77" s="195"/>
      <c r="KYN77" s="195"/>
      <c r="KYO77" s="195"/>
      <c r="KYP77" s="195"/>
      <c r="KYQ77" s="195"/>
      <c r="KYR77" s="195"/>
      <c r="KYS77" s="195"/>
      <c r="KYT77" s="195"/>
      <c r="KYU77" s="195"/>
      <c r="KYV77" s="195"/>
      <c r="KYW77" s="195"/>
      <c r="KYX77" s="195"/>
      <c r="KYY77" s="195"/>
      <c r="KYZ77" s="195"/>
      <c r="KZA77" s="195"/>
      <c r="KZB77" s="195"/>
      <c r="KZC77" s="195"/>
      <c r="KZD77" s="195"/>
      <c r="KZE77" s="195"/>
      <c r="KZF77" s="195"/>
      <c r="KZG77" s="195"/>
      <c r="KZH77" s="195"/>
      <c r="KZI77" s="195"/>
      <c r="KZJ77" s="195"/>
      <c r="KZK77" s="195"/>
      <c r="KZL77" s="195"/>
      <c r="KZM77" s="195"/>
      <c r="KZN77" s="195"/>
      <c r="KZO77" s="195"/>
      <c r="KZP77" s="195"/>
      <c r="KZQ77" s="195"/>
      <c r="KZR77" s="195"/>
      <c r="KZS77" s="195"/>
      <c r="KZT77" s="195"/>
      <c r="KZU77" s="195"/>
      <c r="KZV77" s="195"/>
      <c r="KZW77" s="195"/>
      <c r="KZX77" s="195"/>
      <c r="KZY77" s="195"/>
      <c r="KZZ77" s="195"/>
      <c r="LAA77" s="195"/>
      <c r="LAB77" s="195"/>
      <c r="LAC77" s="195"/>
      <c r="LAD77" s="195"/>
      <c r="LAE77" s="195"/>
      <c r="LAF77" s="195"/>
      <c r="LAG77" s="195"/>
      <c r="LAH77" s="195"/>
      <c r="LAI77" s="195"/>
      <c r="LAJ77" s="195"/>
      <c r="LAK77" s="195"/>
      <c r="LAL77" s="195"/>
      <c r="LAM77" s="195"/>
      <c r="LAN77" s="195"/>
      <c r="LAO77" s="195"/>
      <c r="LAP77" s="195"/>
      <c r="LAQ77" s="195"/>
      <c r="LAR77" s="195"/>
      <c r="LAS77" s="195"/>
      <c r="LAT77" s="195"/>
      <c r="LAU77" s="195"/>
      <c r="LAV77" s="195"/>
      <c r="LAW77" s="195"/>
      <c r="LAX77" s="195"/>
      <c r="LAY77" s="195"/>
      <c r="LAZ77" s="195"/>
      <c r="LBA77" s="195"/>
      <c r="LBB77" s="195"/>
      <c r="LBC77" s="195"/>
      <c r="LBD77" s="195"/>
      <c r="LBE77" s="195"/>
      <c r="LBF77" s="195"/>
      <c r="LBG77" s="195"/>
      <c r="LBH77" s="195"/>
      <c r="LBI77" s="195"/>
      <c r="LBJ77" s="195"/>
      <c r="LBK77" s="195"/>
      <c r="LBL77" s="195"/>
      <c r="LBM77" s="195"/>
      <c r="LBN77" s="195"/>
      <c r="LBO77" s="195"/>
      <c r="LBP77" s="195"/>
      <c r="LBQ77" s="195"/>
      <c r="LBR77" s="195"/>
      <c r="LBS77" s="195"/>
      <c r="LBT77" s="195"/>
      <c r="LBU77" s="195"/>
      <c r="LBV77" s="195"/>
      <c r="LBW77" s="195"/>
      <c r="LBX77" s="195"/>
      <c r="LBY77" s="195"/>
      <c r="LBZ77" s="195"/>
      <c r="LCA77" s="195"/>
      <c r="LCB77" s="195"/>
      <c r="LCC77" s="195"/>
      <c r="LCD77" s="195"/>
      <c r="LCE77" s="195"/>
      <c r="LCF77" s="195"/>
      <c r="LCG77" s="195"/>
      <c r="LCH77" s="195"/>
      <c r="LCI77" s="195"/>
      <c r="LCJ77" s="195"/>
      <c r="LCK77" s="195"/>
      <c r="LCL77" s="195"/>
      <c r="LCM77" s="195"/>
      <c r="LCN77" s="195"/>
      <c r="LCO77" s="195"/>
      <c r="LCP77" s="195"/>
      <c r="LCQ77" s="195"/>
      <c r="LCR77" s="195"/>
      <c r="LCS77" s="195"/>
      <c r="LCT77" s="195"/>
      <c r="LCU77" s="195"/>
      <c r="LCV77" s="195"/>
      <c r="LCW77" s="195"/>
      <c r="LCX77" s="195"/>
      <c r="LCY77" s="195"/>
      <c r="LCZ77" s="195"/>
      <c r="LDA77" s="195"/>
      <c r="LDB77" s="195"/>
      <c r="LDC77" s="195"/>
      <c r="LDD77" s="195"/>
      <c r="LDE77" s="195"/>
      <c r="LDF77" s="195"/>
      <c r="LDG77" s="195"/>
      <c r="LDH77" s="195"/>
      <c r="LDI77" s="195"/>
      <c r="LDJ77" s="195"/>
      <c r="LDK77" s="195"/>
      <c r="LDL77" s="195"/>
      <c r="LDM77" s="195"/>
      <c r="LDN77" s="195"/>
      <c r="LDO77" s="195"/>
      <c r="LDP77" s="195"/>
      <c r="LDQ77" s="195"/>
      <c r="LDR77" s="195"/>
      <c r="LDS77" s="195"/>
      <c r="LDT77" s="195"/>
      <c r="LDU77" s="195"/>
      <c r="LDV77" s="195"/>
      <c r="LDW77" s="195"/>
      <c r="LDX77" s="195"/>
      <c r="LDY77" s="195"/>
      <c r="LDZ77" s="195"/>
      <c r="LEA77" s="195"/>
      <c r="LEB77" s="195"/>
      <c r="LEC77" s="195"/>
      <c r="LED77" s="195"/>
      <c r="LEE77" s="195"/>
      <c r="LEF77" s="195"/>
      <c r="LEG77" s="195"/>
      <c r="LEH77" s="195"/>
      <c r="LEI77" s="195"/>
      <c r="LEJ77" s="195"/>
      <c r="LEK77" s="195"/>
      <c r="LEL77" s="195"/>
      <c r="LEM77" s="195"/>
      <c r="LEN77" s="195"/>
      <c r="LEO77" s="195"/>
      <c r="LEP77" s="195"/>
      <c r="LEQ77" s="195"/>
      <c r="LER77" s="195"/>
      <c r="LES77" s="195"/>
      <c r="LET77" s="195"/>
      <c r="LEU77" s="195"/>
      <c r="LEV77" s="195"/>
      <c r="LEW77" s="195"/>
      <c r="LEX77" s="195"/>
      <c r="LEY77" s="195"/>
      <c r="LEZ77" s="195"/>
      <c r="LFA77" s="195"/>
      <c r="LFB77" s="195"/>
      <c r="LFC77" s="195"/>
      <c r="LFD77" s="195"/>
      <c r="LFE77" s="195"/>
      <c r="LFF77" s="195"/>
      <c r="LFG77" s="195"/>
      <c r="LFH77" s="195"/>
      <c r="LFI77" s="195"/>
      <c r="LFJ77" s="195"/>
      <c r="LFK77" s="195"/>
      <c r="LFL77" s="195"/>
      <c r="LFM77" s="195"/>
      <c r="LFN77" s="195"/>
      <c r="LFO77" s="195"/>
      <c r="LFP77" s="195"/>
      <c r="LFQ77" s="195"/>
      <c r="LFR77" s="195"/>
      <c r="LFS77" s="195"/>
      <c r="LFT77" s="195"/>
      <c r="LFU77" s="195"/>
      <c r="LFV77" s="195"/>
      <c r="LFW77" s="195"/>
      <c r="LFX77" s="195"/>
      <c r="LFY77" s="195"/>
      <c r="LFZ77" s="195"/>
      <c r="LGA77" s="195"/>
      <c r="LGB77" s="195"/>
      <c r="LGC77" s="195"/>
      <c r="LGD77" s="195"/>
      <c r="LGE77" s="195"/>
      <c r="LGF77" s="195"/>
      <c r="LGG77" s="195"/>
      <c r="LGH77" s="195"/>
      <c r="LGI77" s="195"/>
      <c r="LGJ77" s="195"/>
      <c r="LGK77" s="195"/>
      <c r="LGL77" s="195"/>
      <c r="LGM77" s="195"/>
      <c r="LGN77" s="195"/>
      <c r="LGO77" s="195"/>
      <c r="LGP77" s="195"/>
      <c r="LGQ77" s="195"/>
      <c r="LGR77" s="195"/>
      <c r="LGS77" s="195"/>
      <c r="LGT77" s="195"/>
      <c r="LGU77" s="195"/>
      <c r="LGV77" s="195"/>
      <c r="LGW77" s="195"/>
      <c r="LGX77" s="195"/>
      <c r="LGY77" s="195"/>
      <c r="LGZ77" s="195"/>
      <c r="LHA77" s="195"/>
      <c r="LHB77" s="195"/>
      <c r="LHC77" s="195"/>
      <c r="LHD77" s="195"/>
      <c r="LHE77" s="195"/>
      <c r="LHF77" s="195"/>
      <c r="LHG77" s="195"/>
      <c r="LHH77" s="195"/>
      <c r="LHI77" s="195"/>
      <c r="LHJ77" s="195"/>
      <c r="LHK77" s="195"/>
      <c r="LHL77" s="195"/>
      <c r="LHM77" s="195"/>
      <c r="LHN77" s="195"/>
      <c r="LHO77" s="195"/>
      <c r="LHP77" s="195"/>
      <c r="LHQ77" s="195"/>
      <c r="LHR77" s="195"/>
      <c r="LHS77" s="195"/>
      <c r="LHT77" s="195"/>
      <c r="LHU77" s="195"/>
      <c r="LHV77" s="195"/>
      <c r="LHW77" s="195"/>
      <c r="LHX77" s="195"/>
      <c r="LHY77" s="195"/>
      <c r="LHZ77" s="195"/>
      <c r="LIA77" s="195"/>
      <c r="LIB77" s="195"/>
      <c r="LIC77" s="195"/>
      <c r="LID77" s="195"/>
      <c r="LIE77" s="195"/>
      <c r="LIF77" s="195"/>
      <c r="LIG77" s="195"/>
      <c r="LIH77" s="195"/>
      <c r="LII77" s="195"/>
      <c r="LIJ77" s="195"/>
      <c r="LIK77" s="195"/>
      <c r="LIL77" s="195"/>
      <c r="LIM77" s="195"/>
      <c r="LIN77" s="195"/>
      <c r="LIO77" s="195"/>
      <c r="LIP77" s="195"/>
      <c r="LIQ77" s="195"/>
      <c r="LIR77" s="195"/>
      <c r="LIS77" s="195"/>
      <c r="LIT77" s="195"/>
      <c r="LIU77" s="195"/>
      <c r="LIV77" s="195"/>
      <c r="LIW77" s="195"/>
      <c r="LIX77" s="195"/>
      <c r="LIY77" s="195"/>
      <c r="LIZ77" s="195"/>
      <c r="LJA77" s="195"/>
      <c r="LJB77" s="195"/>
      <c r="LJC77" s="195"/>
      <c r="LJD77" s="195"/>
      <c r="LJE77" s="195"/>
      <c r="LJF77" s="195"/>
      <c r="LJG77" s="195"/>
      <c r="LJH77" s="195"/>
      <c r="LJI77" s="195"/>
      <c r="LJJ77" s="195"/>
      <c r="LJK77" s="195"/>
      <c r="LJL77" s="195"/>
      <c r="LJM77" s="195"/>
      <c r="LJN77" s="195"/>
      <c r="LJO77" s="195"/>
      <c r="LJP77" s="195"/>
      <c r="LJQ77" s="195"/>
      <c r="LJR77" s="195"/>
      <c r="LJS77" s="195"/>
      <c r="LJT77" s="195"/>
      <c r="LJU77" s="195"/>
      <c r="LJV77" s="195"/>
      <c r="LJW77" s="195"/>
      <c r="LJX77" s="195"/>
      <c r="LJY77" s="195"/>
      <c r="LJZ77" s="195"/>
      <c r="LKA77" s="195"/>
      <c r="LKB77" s="195"/>
      <c r="LKC77" s="195"/>
      <c r="LKD77" s="195"/>
      <c r="LKE77" s="195"/>
      <c r="LKF77" s="195"/>
      <c r="LKG77" s="195"/>
      <c r="LKH77" s="195"/>
      <c r="LKI77" s="195"/>
      <c r="LKJ77" s="195"/>
      <c r="LKK77" s="195"/>
      <c r="LKL77" s="195"/>
      <c r="LKM77" s="195"/>
      <c r="LKN77" s="195"/>
      <c r="LKO77" s="195"/>
      <c r="LKP77" s="195"/>
      <c r="LKQ77" s="195"/>
      <c r="LKR77" s="195"/>
      <c r="LKS77" s="195"/>
      <c r="LKT77" s="195"/>
      <c r="LKU77" s="195"/>
      <c r="LKV77" s="195"/>
      <c r="LKW77" s="195"/>
      <c r="LKX77" s="195"/>
      <c r="LKY77" s="195"/>
      <c r="LKZ77" s="195"/>
      <c r="LLA77" s="195"/>
      <c r="LLB77" s="195"/>
      <c r="LLC77" s="195"/>
      <c r="LLD77" s="195"/>
      <c r="LLE77" s="195"/>
      <c r="LLF77" s="195"/>
      <c r="LLG77" s="195"/>
      <c r="LLH77" s="195"/>
      <c r="LLI77" s="195"/>
      <c r="LLJ77" s="195"/>
      <c r="LLK77" s="195"/>
      <c r="LLL77" s="195"/>
      <c r="LLM77" s="195"/>
      <c r="LLN77" s="195"/>
      <c r="LLO77" s="195"/>
      <c r="LLP77" s="195"/>
      <c r="LLQ77" s="195"/>
      <c r="LLR77" s="195"/>
      <c r="LLS77" s="195"/>
      <c r="LLT77" s="195"/>
      <c r="LLU77" s="195"/>
      <c r="LLV77" s="195"/>
      <c r="LLW77" s="195"/>
      <c r="LLX77" s="195"/>
      <c r="LLY77" s="195"/>
      <c r="LLZ77" s="195"/>
      <c r="LMA77" s="195"/>
      <c r="LMB77" s="195"/>
      <c r="LMC77" s="195"/>
      <c r="LMD77" s="195"/>
      <c r="LME77" s="195"/>
      <c r="LMF77" s="195"/>
      <c r="LMG77" s="195"/>
      <c r="LMH77" s="195"/>
      <c r="LMI77" s="195"/>
      <c r="LMJ77" s="195"/>
      <c r="LMK77" s="195"/>
      <c r="LML77" s="195"/>
      <c r="LMM77" s="195"/>
      <c r="LMN77" s="195"/>
      <c r="LMO77" s="195"/>
      <c r="LMP77" s="195"/>
      <c r="LMQ77" s="195"/>
      <c r="LMR77" s="195"/>
      <c r="LMS77" s="195"/>
      <c r="LMT77" s="195"/>
      <c r="LMU77" s="195"/>
      <c r="LMV77" s="195"/>
      <c r="LMW77" s="195"/>
      <c r="LMX77" s="195"/>
      <c r="LMY77" s="195"/>
      <c r="LMZ77" s="195"/>
      <c r="LNA77" s="195"/>
      <c r="LNB77" s="195"/>
      <c r="LNC77" s="195"/>
      <c r="LND77" s="195"/>
      <c r="LNE77" s="195"/>
      <c r="LNF77" s="195"/>
      <c r="LNG77" s="195"/>
      <c r="LNH77" s="195"/>
      <c r="LNI77" s="195"/>
      <c r="LNJ77" s="195"/>
      <c r="LNK77" s="195"/>
      <c r="LNL77" s="195"/>
      <c r="LNM77" s="195"/>
      <c r="LNN77" s="195"/>
      <c r="LNO77" s="195"/>
      <c r="LNP77" s="195"/>
      <c r="LNQ77" s="195"/>
      <c r="LNR77" s="195"/>
      <c r="LNS77" s="195"/>
      <c r="LNT77" s="195"/>
      <c r="LNU77" s="195"/>
      <c r="LNV77" s="195"/>
      <c r="LNW77" s="195"/>
      <c r="LNX77" s="195"/>
      <c r="LNY77" s="195"/>
      <c r="LNZ77" s="195"/>
      <c r="LOA77" s="195"/>
      <c r="LOB77" s="195"/>
      <c r="LOC77" s="195"/>
      <c r="LOD77" s="195"/>
      <c r="LOE77" s="195"/>
      <c r="LOF77" s="195"/>
      <c r="LOG77" s="195"/>
      <c r="LOH77" s="195"/>
      <c r="LOI77" s="195"/>
      <c r="LOJ77" s="195"/>
      <c r="LOK77" s="195"/>
      <c r="LOL77" s="195"/>
      <c r="LOM77" s="195"/>
      <c r="LON77" s="195"/>
      <c r="LOO77" s="195"/>
      <c r="LOP77" s="195"/>
      <c r="LOQ77" s="195"/>
      <c r="LOR77" s="195"/>
      <c r="LOS77" s="195"/>
      <c r="LOT77" s="195"/>
      <c r="LOU77" s="195"/>
      <c r="LOV77" s="195"/>
      <c r="LOW77" s="195"/>
      <c r="LOX77" s="195"/>
      <c r="LOY77" s="195"/>
      <c r="LOZ77" s="195"/>
      <c r="LPA77" s="195"/>
      <c r="LPB77" s="195"/>
      <c r="LPC77" s="195"/>
      <c r="LPD77" s="195"/>
      <c r="LPE77" s="195"/>
      <c r="LPF77" s="195"/>
      <c r="LPG77" s="195"/>
      <c r="LPH77" s="195"/>
      <c r="LPI77" s="195"/>
      <c r="LPJ77" s="195"/>
      <c r="LPK77" s="195"/>
      <c r="LPL77" s="195"/>
      <c r="LPM77" s="195"/>
      <c r="LPN77" s="195"/>
      <c r="LPO77" s="195"/>
      <c r="LPP77" s="195"/>
      <c r="LPQ77" s="195"/>
      <c r="LPR77" s="195"/>
      <c r="LPS77" s="195"/>
      <c r="LPT77" s="195"/>
      <c r="LPU77" s="195"/>
      <c r="LPV77" s="195"/>
      <c r="LPW77" s="195"/>
      <c r="LPX77" s="195"/>
      <c r="LPY77" s="195"/>
      <c r="LPZ77" s="195"/>
      <c r="LQA77" s="195"/>
      <c r="LQB77" s="195"/>
      <c r="LQC77" s="195"/>
      <c r="LQD77" s="195"/>
      <c r="LQE77" s="195"/>
      <c r="LQF77" s="195"/>
      <c r="LQG77" s="195"/>
      <c r="LQH77" s="195"/>
      <c r="LQI77" s="195"/>
      <c r="LQJ77" s="195"/>
      <c r="LQK77" s="195"/>
      <c r="LQL77" s="195"/>
      <c r="LQM77" s="195"/>
      <c r="LQN77" s="195"/>
      <c r="LQO77" s="195"/>
      <c r="LQP77" s="195"/>
      <c r="LQQ77" s="195"/>
      <c r="LQR77" s="195"/>
      <c r="LQS77" s="195"/>
      <c r="LQT77" s="195"/>
      <c r="LQU77" s="195"/>
      <c r="LQV77" s="195"/>
      <c r="LQW77" s="195"/>
      <c r="LQX77" s="195"/>
      <c r="LQY77" s="195"/>
      <c r="LQZ77" s="195"/>
      <c r="LRA77" s="195"/>
      <c r="LRB77" s="195"/>
      <c r="LRC77" s="195"/>
      <c r="LRD77" s="195"/>
      <c r="LRE77" s="195"/>
      <c r="LRF77" s="195"/>
      <c r="LRG77" s="195"/>
      <c r="LRH77" s="195"/>
      <c r="LRI77" s="195"/>
      <c r="LRJ77" s="195"/>
      <c r="LRK77" s="195"/>
      <c r="LRL77" s="195"/>
      <c r="LRM77" s="195"/>
      <c r="LRN77" s="195"/>
      <c r="LRO77" s="195"/>
      <c r="LRP77" s="195"/>
      <c r="LRQ77" s="195"/>
      <c r="LRR77" s="195"/>
      <c r="LRS77" s="195"/>
      <c r="LRT77" s="195"/>
      <c r="LRU77" s="195"/>
      <c r="LRV77" s="195"/>
      <c r="LRW77" s="195"/>
      <c r="LRX77" s="195"/>
      <c r="LRY77" s="195"/>
      <c r="LRZ77" s="195"/>
      <c r="LSA77" s="195"/>
      <c r="LSB77" s="195"/>
      <c r="LSC77" s="195"/>
      <c r="LSD77" s="195"/>
      <c r="LSE77" s="195"/>
      <c r="LSF77" s="195"/>
      <c r="LSG77" s="195"/>
      <c r="LSH77" s="195"/>
      <c r="LSI77" s="195"/>
      <c r="LSJ77" s="195"/>
      <c r="LSK77" s="195"/>
      <c r="LSL77" s="195"/>
      <c r="LSM77" s="195"/>
      <c r="LSN77" s="195"/>
      <c r="LSO77" s="195"/>
      <c r="LSP77" s="195"/>
      <c r="LSQ77" s="195"/>
      <c r="LSR77" s="195"/>
      <c r="LSS77" s="195"/>
      <c r="LST77" s="195"/>
      <c r="LSU77" s="195"/>
      <c r="LSV77" s="195"/>
      <c r="LSW77" s="195"/>
      <c r="LSX77" s="195"/>
      <c r="LSY77" s="195"/>
      <c r="LSZ77" s="195"/>
      <c r="LTA77" s="195"/>
      <c r="LTB77" s="195"/>
      <c r="LTC77" s="195"/>
      <c r="LTD77" s="195"/>
      <c r="LTE77" s="195"/>
      <c r="LTF77" s="195"/>
      <c r="LTG77" s="195"/>
      <c r="LTH77" s="195"/>
      <c r="LTI77" s="195"/>
      <c r="LTJ77" s="195"/>
      <c r="LTK77" s="195"/>
      <c r="LTL77" s="195"/>
      <c r="LTM77" s="195"/>
      <c r="LTN77" s="195"/>
      <c r="LTO77" s="195"/>
      <c r="LTP77" s="195"/>
      <c r="LTQ77" s="195"/>
      <c r="LTR77" s="195"/>
      <c r="LTS77" s="195"/>
      <c r="LTT77" s="195"/>
      <c r="LTU77" s="195"/>
      <c r="LTV77" s="195"/>
      <c r="LTW77" s="195"/>
      <c r="LTX77" s="195"/>
      <c r="LTY77" s="195"/>
      <c r="LTZ77" s="195"/>
      <c r="LUA77" s="195"/>
      <c r="LUB77" s="195"/>
      <c r="LUC77" s="195"/>
      <c r="LUD77" s="195"/>
      <c r="LUE77" s="195"/>
      <c r="LUF77" s="195"/>
      <c r="LUG77" s="195"/>
      <c r="LUH77" s="195"/>
      <c r="LUI77" s="195"/>
      <c r="LUJ77" s="195"/>
      <c r="LUK77" s="195"/>
      <c r="LUL77" s="195"/>
      <c r="LUM77" s="195"/>
      <c r="LUN77" s="195"/>
      <c r="LUO77" s="195"/>
      <c r="LUP77" s="195"/>
      <c r="LUQ77" s="195"/>
      <c r="LUR77" s="195"/>
      <c r="LUS77" s="195"/>
      <c r="LUT77" s="195"/>
      <c r="LUU77" s="195"/>
      <c r="LUV77" s="195"/>
      <c r="LUW77" s="195"/>
      <c r="LUX77" s="195"/>
      <c r="LUY77" s="195"/>
      <c r="LUZ77" s="195"/>
      <c r="LVA77" s="195"/>
      <c r="LVB77" s="195"/>
      <c r="LVC77" s="195"/>
      <c r="LVD77" s="195"/>
      <c r="LVE77" s="195"/>
      <c r="LVF77" s="195"/>
      <c r="LVG77" s="195"/>
      <c r="LVH77" s="195"/>
      <c r="LVI77" s="195"/>
      <c r="LVJ77" s="195"/>
      <c r="LVK77" s="195"/>
      <c r="LVL77" s="195"/>
      <c r="LVM77" s="195"/>
      <c r="LVN77" s="195"/>
      <c r="LVO77" s="195"/>
      <c r="LVP77" s="195"/>
      <c r="LVQ77" s="195"/>
      <c r="LVR77" s="195"/>
      <c r="LVS77" s="195"/>
      <c r="LVT77" s="195"/>
      <c r="LVU77" s="195"/>
      <c r="LVV77" s="195"/>
      <c r="LVW77" s="195"/>
      <c r="LVX77" s="195"/>
      <c r="LVY77" s="195"/>
      <c r="LVZ77" s="195"/>
      <c r="LWA77" s="195"/>
      <c r="LWB77" s="195"/>
      <c r="LWC77" s="195"/>
      <c r="LWD77" s="195"/>
      <c r="LWE77" s="195"/>
      <c r="LWF77" s="195"/>
      <c r="LWG77" s="195"/>
      <c r="LWH77" s="195"/>
      <c r="LWI77" s="195"/>
      <c r="LWJ77" s="195"/>
      <c r="LWK77" s="195"/>
      <c r="LWL77" s="195"/>
      <c r="LWM77" s="195"/>
      <c r="LWN77" s="195"/>
      <c r="LWO77" s="195"/>
      <c r="LWP77" s="195"/>
      <c r="LWQ77" s="195"/>
      <c r="LWR77" s="195"/>
      <c r="LWS77" s="195"/>
      <c r="LWT77" s="195"/>
      <c r="LWU77" s="195"/>
      <c r="LWV77" s="195"/>
      <c r="LWW77" s="195"/>
      <c r="LWX77" s="195"/>
      <c r="LWY77" s="195"/>
      <c r="LWZ77" s="195"/>
      <c r="LXA77" s="195"/>
      <c r="LXB77" s="195"/>
      <c r="LXC77" s="195"/>
      <c r="LXD77" s="195"/>
      <c r="LXE77" s="195"/>
      <c r="LXF77" s="195"/>
      <c r="LXG77" s="195"/>
      <c r="LXH77" s="195"/>
      <c r="LXI77" s="195"/>
      <c r="LXJ77" s="195"/>
      <c r="LXK77" s="195"/>
      <c r="LXL77" s="195"/>
      <c r="LXM77" s="195"/>
      <c r="LXN77" s="195"/>
      <c r="LXO77" s="195"/>
      <c r="LXP77" s="195"/>
      <c r="LXQ77" s="195"/>
      <c r="LXR77" s="195"/>
      <c r="LXS77" s="195"/>
      <c r="LXT77" s="195"/>
      <c r="LXU77" s="195"/>
      <c r="LXV77" s="195"/>
      <c r="LXW77" s="195"/>
      <c r="LXX77" s="195"/>
      <c r="LXY77" s="195"/>
      <c r="LXZ77" s="195"/>
      <c r="LYA77" s="195"/>
      <c r="LYB77" s="195"/>
      <c r="LYC77" s="195"/>
      <c r="LYD77" s="195"/>
      <c r="LYE77" s="195"/>
      <c r="LYF77" s="195"/>
      <c r="LYG77" s="195"/>
      <c r="LYH77" s="195"/>
      <c r="LYI77" s="195"/>
      <c r="LYJ77" s="195"/>
      <c r="LYK77" s="195"/>
      <c r="LYL77" s="195"/>
      <c r="LYM77" s="195"/>
      <c r="LYN77" s="195"/>
      <c r="LYO77" s="195"/>
      <c r="LYP77" s="195"/>
      <c r="LYQ77" s="195"/>
      <c r="LYR77" s="195"/>
      <c r="LYS77" s="195"/>
      <c r="LYT77" s="195"/>
      <c r="LYU77" s="195"/>
      <c r="LYV77" s="195"/>
      <c r="LYW77" s="195"/>
      <c r="LYX77" s="195"/>
      <c r="LYY77" s="195"/>
      <c r="LYZ77" s="195"/>
      <c r="LZA77" s="195"/>
      <c r="LZB77" s="195"/>
      <c r="LZC77" s="195"/>
      <c r="LZD77" s="195"/>
      <c r="LZE77" s="195"/>
      <c r="LZF77" s="195"/>
      <c r="LZG77" s="195"/>
      <c r="LZH77" s="195"/>
      <c r="LZI77" s="195"/>
      <c r="LZJ77" s="195"/>
      <c r="LZK77" s="195"/>
      <c r="LZL77" s="195"/>
      <c r="LZM77" s="195"/>
      <c r="LZN77" s="195"/>
      <c r="LZO77" s="195"/>
      <c r="LZP77" s="195"/>
      <c r="LZQ77" s="195"/>
      <c r="LZR77" s="195"/>
      <c r="LZS77" s="195"/>
      <c r="LZT77" s="195"/>
      <c r="LZU77" s="195"/>
      <c r="LZV77" s="195"/>
      <c r="LZW77" s="195"/>
      <c r="LZX77" s="195"/>
      <c r="LZY77" s="195"/>
      <c r="LZZ77" s="195"/>
      <c r="MAA77" s="195"/>
      <c r="MAB77" s="195"/>
      <c r="MAC77" s="195"/>
      <c r="MAD77" s="195"/>
      <c r="MAE77" s="195"/>
      <c r="MAF77" s="195"/>
      <c r="MAG77" s="195"/>
      <c r="MAH77" s="195"/>
      <c r="MAI77" s="195"/>
      <c r="MAJ77" s="195"/>
      <c r="MAK77" s="195"/>
      <c r="MAL77" s="195"/>
      <c r="MAM77" s="195"/>
      <c r="MAN77" s="195"/>
      <c r="MAO77" s="195"/>
      <c r="MAP77" s="195"/>
      <c r="MAQ77" s="195"/>
      <c r="MAR77" s="195"/>
      <c r="MAS77" s="195"/>
      <c r="MAT77" s="195"/>
      <c r="MAU77" s="195"/>
      <c r="MAV77" s="195"/>
      <c r="MAW77" s="195"/>
      <c r="MAX77" s="195"/>
      <c r="MAY77" s="195"/>
      <c r="MAZ77" s="195"/>
      <c r="MBA77" s="195"/>
      <c r="MBB77" s="195"/>
      <c r="MBC77" s="195"/>
      <c r="MBD77" s="195"/>
      <c r="MBE77" s="195"/>
      <c r="MBF77" s="195"/>
      <c r="MBG77" s="195"/>
      <c r="MBH77" s="195"/>
      <c r="MBI77" s="195"/>
      <c r="MBJ77" s="195"/>
      <c r="MBK77" s="195"/>
      <c r="MBL77" s="195"/>
      <c r="MBM77" s="195"/>
      <c r="MBN77" s="195"/>
      <c r="MBO77" s="195"/>
      <c r="MBP77" s="195"/>
      <c r="MBQ77" s="195"/>
      <c r="MBR77" s="195"/>
      <c r="MBS77" s="195"/>
      <c r="MBT77" s="195"/>
      <c r="MBU77" s="195"/>
      <c r="MBV77" s="195"/>
      <c r="MBW77" s="195"/>
      <c r="MBX77" s="195"/>
      <c r="MBY77" s="195"/>
      <c r="MBZ77" s="195"/>
      <c r="MCA77" s="195"/>
      <c r="MCB77" s="195"/>
      <c r="MCC77" s="195"/>
      <c r="MCD77" s="195"/>
      <c r="MCE77" s="195"/>
      <c r="MCF77" s="195"/>
      <c r="MCG77" s="195"/>
      <c r="MCH77" s="195"/>
      <c r="MCI77" s="195"/>
      <c r="MCJ77" s="195"/>
      <c r="MCK77" s="195"/>
      <c r="MCL77" s="195"/>
      <c r="MCM77" s="195"/>
      <c r="MCN77" s="195"/>
      <c r="MCO77" s="195"/>
      <c r="MCP77" s="195"/>
      <c r="MCQ77" s="195"/>
      <c r="MCR77" s="195"/>
      <c r="MCS77" s="195"/>
      <c r="MCT77" s="195"/>
      <c r="MCU77" s="195"/>
      <c r="MCV77" s="195"/>
      <c r="MCW77" s="195"/>
      <c r="MCX77" s="195"/>
      <c r="MCY77" s="195"/>
      <c r="MCZ77" s="195"/>
      <c r="MDA77" s="195"/>
      <c r="MDB77" s="195"/>
      <c r="MDC77" s="195"/>
      <c r="MDD77" s="195"/>
      <c r="MDE77" s="195"/>
      <c r="MDF77" s="195"/>
      <c r="MDG77" s="195"/>
      <c r="MDH77" s="195"/>
      <c r="MDI77" s="195"/>
      <c r="MDJ77" s="195"/>
      <c r="MDK77" s="195"/>
      <c r="MDL77" s="195"/>
      <c r="MDM77" s="195"/>
      <c r="MDN77" s="195"/>
      <c r="MDO77" s="195"/>
      <c r="MDP77" s="195"/>
      <c r="MDQ77" s="195"/>
      <c r="MDR77" s="195"/>
      <c r="MDS77" s="195"/>
      <c r="MDT77" s="195"/>
      <c r="MDU77" s="195"/>
      <c r="MDV77" s="195"/>
      <c r="MDW77" s="195"/>
      <c r="MDX77" s="195"/>
      <c r="MDY77" s="195"/>
      <c r="MDZ77" s="195"/>
      <c r="MEA77" s="195"/>
      <c r="MEB77" s="195"/>
      <c r="MEC77" s="195"/>
      <c r="MED77" s="195"/>
      <c r="MEE77" s="195"/>
      <c r="MEF77" s="195"/>
      <c r="MEG77" s="195"/>
      <c r="MEH77" s="195"/>
      <c r="MEI77" s="195"/>
      <c r="MEJ77" s="195"/>
      <c r="MEK77" s="195"/>
      <c r="MEL77" s="195"/>
      <c r="MEM77" s="195"/>
      <c r="MEN77" s="195"/>
      <c r="MEO77" s="195"/>
      <c r="MEP77" s="195"/>
      <c r="MEQ77" s="195"/>
      <c r="MER77" s="195"/>
      <c r="MES77" s="195"/>
      <c r="MET77" s="195"/>
      <c r="MEU77" s="195"/>
      <c r="MEV77" s="195"/>
      <c r="MEW77" s="195"/>
      <c r="MEX77" s="195"/>
      <c r="MEY77" s="195"/>
      <c r="MEZ77" s="195"/>
      <c r="MFA77" s="195"/>
      <c r="MFB77" s="195"/>
      <c r="MFC77" s="195"/>
      <c r="MFD77" s="195"/>
      <c r="MFE77" s="195"/>
      <c r="MFF77" s="195"/>
      <c r="MFG77" s="195"/>
      <c r="MFH77" s="195"/>
      <c r="MFI77" s="195"/>
      <c r="MFJ77" s="195"/>
      <c r="MFK77" s="195"/>
      <c r="MFL77" s="195"/>
      <c r="MFM77" s="195"/>
      <c r="MFN77" s="195"/>
      <c r="MFO77" s="195"/>
      <c r="MFP77" s="195"/>
      <c r="MFQ77" s="195"/>
      <c r="MFR77" s="195"/>
      <c r="MFS77" s="195"/>
      <c r="MFT77" s="195"/>
      <c r="MFU77" s="195"/>
      <c r="MFV77" s="195"/>
      <c r="MFW77" s="195"/>
      <c r="MFX77" s="195"/>
      <c r="MFY77" s="195"/>
      <c r="MFZ77" s="195"/>
      <c r="MGA77" s="195"/>
      <c r="MGB77" s="195"/>
      <c r="MGC77" s="195"/>
      <c r="MGD77" s="195"/>
      <c r="MGE77" s="195"/>
      <c r="MGF77" s="195"/>
      <c r="MGG77" s="195"/>
      <c r="MGH77" s="195"/>
      <c r="MGI77" s="195"/>
      <c r="MGJ77" s="195"/>
      <c r="MGK77" s="195"/>
      <c r="MGL77" s="195"/>
      <c r="MGM77" s="195"/>
      <c r="MGN77" s="195"/>
      <c r="MGO77" s="195"/>
      <c r="MGP77" s="195"/>
      <c r="MGQ77" s="195"/>
      <c r="MGR77" s="195"/>
      <c r="MGS77" s="195"/>
      <c r="MGT77" s="195"/>
      <c r="MGU77" s="195"/>
      <c r="MGV77" s="195"/>
      <c r="MGW77" s="195"/>
      <c r="MGX77" s="195"/>
      <c r="MGY77" s="195"/>
      <c r="MGZ77" s="195"/>
      <c r="MHA77" s="195"/>
      <c r="MHB77" s="195"/>
      <c r="MHC77" s="195"/>
      <c r="MHD77" s="195"/>
      <c r="MHE77" s="195"/>
      <c r="MHF77" s="195"/>
      <c r="MHG77" s="195"/>
      <c r="MHH77" s="195"/>
      <c r="MHI77" s="195"/>
      <c r="MHJ77" s="195"/>
      <c r="MHK77" s="195"/>
      <c r="MHL77" s="195"/>
      <c r="MHM77" s="195"/>
      <c r="MHN77" s="195"/>
      <c r="MHO77" s="195"/>
      <c r="MHP77" s="195"/>
      <c r="MHQ77" s="195"/>
      <c r="MHR77" s="195"/>
      <c r="MHS77" s="195"/>
      <c r="MHT77" s="195"/>
      <c r="MHU77" s="195"/>
      <c r="MHV77" s="195"/>
      <c r="MHW77" s="195"/>
      <c r="MHX77" s="195"/>
      <c r="MHY77" s="195"/>
      <c r="MHZ77" s="195"/>
      <c r="MIA77" s="195"/>
      <c r="MIB77" s="195"/>
      <c r="MIC77" s="195"/>
      <c r="MID77" s="195"/>
      <c r="MIE77" s="195"/>
      <c r="MIF77" s="195"/>
      <c r="MIG77" s="195"/>
      <c r="MIH77" s="195"/>
      <c r="MII77" s="195"/>
      <c r="MIJ77" s="195"/>
      <c r="MIK77" s="195"/>
      <c r="MIL77" s="195"/>
      <c r="MIM77" s="195"/>
      <c r="MIN77" s="195"/>
      <c r="MIO77" s="195"/>
      <c r="MIP77" s="195"/>
      <c r="MIQ77" s="195"/>
      <c r="MIR77" s="195"/>
      <c r="MIS77" s="195"/>
      <c r="MIT77" s="195"/>
      <c r="MIU77" s="195"/>
      <c r="MIV77" s="195"/>
      <c r="MIW77" s="195"/>
      <c r="MIX77" s="195"/>
      <c r="MIY77" s="195"/>
      <c r="MIZ77" s="195"/>
      <c r="MJA77" s="195"/>
      <c r="MJB77" s="195"/>
      <c r="MJC77" s="195"/>
      <c r="MJD77" s="195"/>
      <c r="MJE77" s="195"/>
      <c r="MJF77" s="195"/>
      <c r="MJG77" s="195"/>
      <c r="MJH77" s="195"/>
      <c r="MJI77" s="195"/>
      <c r="MJJ77" s="195"/>
      <c r="MJK77" s="195"/>
      <c r="MJL77" s="195"/>
      <c r="MJM77" s="195"/>
      <c r="MJN77" s="195"/>
      <c r="MJO77" s="195"/>
      <c r="MJP77" s="195"/>
      <c r="MJQ77" s="195"/>
      <c r="MJR77" s="195"/>
      <c r="MJS77" s="195"/>
      <c r="MJT77" s="195"/>
      <c r="MJU77" s="195"/>
      <c r="MJV77" s="195"/>
      <c r="MJW77" s="195"/>
      <c r="MJX77" s="195"/>
      <c r="MJY77" s="195"/>
      <c r="MJZ77" s="195"/>
      <c r="MKA77" s="195"/>
      <c r="MKB77" s="195"/>
      <c r="MKC77" s="195"/>
      <c r="MKD77" s="195"/>
      <c r="MKE77" s="195"/>
      <c r="MKF77" s="195"/>
      <c r="MKG77" s="195"/>
      <c r="MKH77" s="195"/>
      <c r="MKI77" s="195"/>
      <c r="MKJ77" s="195"/>
      <c r="MKK77" s="195"/>
      <c r="MKL77" s="195"/>
      <c r="MKM77" s="195"/>
      <c r="MKN77" s="195"/>
      <c r="MKO77" s="195"/>
      <c r="MKP77" s="195"/>
      <c r="MKQ77" s="195"/>
      <c r="MKR77" s="195"/>
      <c r="MKS77" s="195"/>
      <c r="MKT77" s="195"/>
      <c r="MKU77" s="195"/>
      <c r="MKV77" s="195"/>
      <c r="MKW77" s="195"/>
      <c r="MKX77" s="195"/>
      <c r="MKY77" s="195"/>
      <c r="MKZ77" s="195"/>
      <c r="MLA77" s="195"/>
      <c r="MLB77" s="195"/>
      <c r="MLC77" s="195"/>
      <c r="MLD77" s="195"/>
      <c r="MLE77" s="195"/>
      <c r="MLF77" s="195"/>
      <c r="MLG77" s="195"/>
      <c r="MLH77" s="195"/>
      <c r="MLI77" s="195"/>
      <c r="MLJ77" s="195"/>
      <c r="MLK77" s="195"/>
      <c r="MLL77" s="195"/>
      <c r="MLM77" s="195"/>
      <c r="MLN77" s="195"/>
      <c r="MLO77" s="195"/>
      <c r="MLP77" s="195"/>
      <c r="MLQ77" s="195"/>
      <c r="MLR77" s="195"/>
      <c r="MLS77" s="195"/>
      <c r="MLT77" s="195"/>
      <c r="MLU77" s="195"/>
      <c r="MLV77" s="195"/>
      <c r="MLW77" s="195"/>
      <c r="MLX77" s="195"/>
      <c r="MLY77" s="195"/>
      <c r="MLZ77" s="195"/>
      <c r="MMA77" s="195"/>
      <c r="MMB77" s="195"/>
      <c r="MMC77" s="195"/>
      <c r="MMD77" s="195"/>
      <c r="MME77" s="195"/>
      <c r="MMF77" s="195"/>
      <c r="MMG77" s="195"/>
      <c r="MMH77" s="195"/>
      <c r="MMI77" s="195"/>
      <c r="MMJ77" s="195"/>
      <c r="MMK77" s="195"/>
      <c r="MML77" s="195"/>
      <c r="MMM77" s="195"/>
      <c r="MMN77" s="195"/>
      <c r="MMO77" s="195"/>
      <c r="MMP77" s="195"/>
      <c r="MMQ77" s="195"/>
      <c r="MMR77" s="195"/>
      <c r="MMS77" s="195"/>
      <c r="MMT77" s="195"/>
      <c r="MMU77" s="195"/>
      <c r="MMV77" s="195"/>
      <c r="MMW77" s="195"/>
      <c r="MMX77" s="195"/>
      <c r="MMY77" s="195"/>
      <c r="MMZ77" s="195"/>
      <c r="MNA77" s="195"/>
      <c r="MNB77" s="195"/>
      <c r="MNC77" s="195"/>
      <c r="MND77" s="195"/>
      <c r="MNE77" s="195"/>
      <c r="MNF77" s="195"/>
      <c r="MNG77" s="195"/>
      <c r="MNH77" s="195"/>
      <c r="MNI77" s="195"/>
      <c r="MNJ77" s="195"/>
      <c r="MNK77" s="195"/>
      <c r="MNL77" s="195"/>
      <c r="MNM77" s="195"/>
      <c r="MNN77" s="195"/>
      <c r="MNO77" s="195"/>
      <c r="MNP77" s="195"/>
      <c r="MNQ77" s="195"/>
      <c r="MNR77" s="195"/>
      <c r="MNS77" s="195"/>
      <c r="MNT77" s="195"/>
      <c r="MNU77" s="195"/>
      <c r="MNV77" s="195"/>
      <c r="MNW77" s="195"/>
      <c r="MNX77" s="195"/>
      <c r="MNY77" s="195"/>
      <c r="MNZ77" s="195"/>
      <c r="MOA77" s="195"/>
      <c r="MOB77" s="195"/>
      <c r="MOC77" s="195"/>
      <c r="MOD77" s="195"/>
      <c r="MOE77" s="195"/>
      <c r="MOF77" s="195"/>
      <c r="MOG77" s="195"/>
      <c r="MOH77" s="195"/>
      <c r="MOI77" s="195"/>
      <c r="MOJ77" s="195"/>
      <c r="MOK77" s="195"/>
      <c r="MOL77" s="195"/>
      <c r="MOM77" s="195"/>
      <c r="MON77" s="195"/>
      <c r="MOO77" s="195"/>
      <c r="MOP77" s="195"/>
      <c r="MOQ77" s="195"/>
      <c r="MOR77" s="195"/>
      <c r="MOS77" s="195"/>
      <c r="MOT77" s="195"/>
      <c r="MOU77" s="195"/>
      <c r="MOV77" s="195"/>
      <c r="MOW77" s="195"/>
      <c r="MOX77" s="195"/>
      <c r="MOY77" s="195"/>
      <c r="MOZ77" s="195"/>
      <c r="MPA77" s="195"/>
      <c r="MPB77" s="195"/>
      <c r="MPC77" s="195"/>
      <c r="MPD77" s="195"/>
      <c r="MPE77" s="195"/>
      <c r="MPF77" s="195"/>
      <c r="MPG77" s="195"/>
      <c r="MPH77" s="195"/>
      <c r="MPI77" s="195"/>
      <c r="MPJ77" s="195"/>
      <c r="MPK77" s="195"/>
      <c r="MPL77" s="195"/>
      <c r="MPM77" s="195"/>
      <c r="MPN77" s="195"/>
      <c r="MPO77" s="195"/>
      <c r="MPP77" s="195"/>
      <c r="MPQ77" s="195"/>
      <c r="MPR77" s="195"/>
      <c r="MPS77" s="195"/>
      <c r="MPT77" s="195"/>
      <c r="MPU77" s="195"/>
      <c r="MPV77" s="195"/>
      <c r="MPW77" s="195"/>
      <c r="MPX77" s="195"/>
      <c r="MPY77" s="195"/>
      <c r="MPZ77" s="195"/>
      <c r="MQA77" s="195"/>
      <c r="MQB77" s="195"/>
      <c r="MQC77" s="195"/>
      <c r="MQD77" s="195"/>
      <c r="MQE77" s="195"/>
      <c r="MQF77" s="195"/>
      <c r="MQG77" s="195"/>
      <c r="MQH77" s="195"/>
      <c r="MQI77" s="195"/>
      <c r="MQJ77" s="195"/>
      <c r="MQK77" s="195"/>
      <c r="MQL77" s="195"/>
      <c r="MQM77" s="195"/>
      <c r="MQN77" s="195"/>
      <c r="MQO77" s="195"/>
      <c r="MQP77" s="195"/>
      <c r="MQQ77" s="195"/>
      <c r="MQR77" s="195"/>
      <c r="MQS77" s="195"/>
      <c r="MQT77" s="195"/>
      <c r="MQU77" s="195"/>
      <c r="MQV77" s="195"/>
      <c r="MQW77" s="195"/>
      <c r="MQX77" s="195"/>
      <c r="MQY77" s="195"/>
      <c r="MQZ77" s="195"/>
      <c r="MRA77" s="195"/>
      <c r="MRB77" s="195"/>
      <c r="MRC77" s="195"/>
      <c r="MRD77" s="195"/>
      <c r="MRE77" s="195"/>
      <c r="MRF77" s="195"/>
      <c r="MRG77" s="195"/>
      <c r="MRH77" s="195"/>
      <c r="MRI77" s="195"/>
      <c r="MRJ77" s="195"/>
      <c r="MRK77" s="195"/>
      <c r="MRL77" s="195"/>
      <c r="MRM77" s="195"/>
      <c r="MRN77" s="195"/>
      <c r="MRO77" s="195"/>
      <c r="MRP77" s="195"/>
      <c r="MRQ77" s="195"/>
      <c r="MRR77" s="195"/>
      <c r="MRS77" s="195"/>
      <c r="MRT77" s="195"/>
      <c r="MRU77" s="195"/>
      <c r="MRV77" s="195"/>
      <c r="MRW77" s="195"/>
      <c r="MRX77" s="195"/>
      <c r="MRY77" s="195"/>
      <c r="MRZ77" s="195"/>
      <c r="MSA77" s="195"/>
      <c r="MSB77" s="195"/>
      <c r="MSC77" s="195"/>
      <c r="MSD77" s="195"/>
      <c r="MSE77" s="195"/>
      <c r="MSF77" s="195"/>
      <c r="MSG77" s="195"/>
      <c r="MSH77" s="195"/>
      <c r="MSI77" s="195"/>
      <c r="MSJ77" s="195"/>
      <c r="MSK77" s="195"/>
      <c r="MSL77" s="195"/>
      <c r="MSM77" s="195"/>
      <c r="MSN77" s="195"/>
      <c r="MSO77" s="195"/>
      <c r="MSP77" s="195"/>
      <c r="MSQ77" s="195"/>
      <c r="MSR77" s="195"/>
      <c r="MSS77" s="195"/>
      <c r="MST77" s="195"/>
      <c r="MSU77" s="195"/>
      <c r="MSV77" s="195"/>
      <c r="MSW77" s="195"/>
      <c r="MSX77" s="195"/>
      <c r="MSY77" s="195"/>
      <c r="MSZ77" s="195"/>
      <c r="MTA77" s="195"/>
      <c r="MTB77" s="195"/>
      <c r="MTC77" s="195"/>
      <c r="MTD77" s="195"/>
      <c r="MTE77" s="195"/>
      <c r="MTF77" s="195"/>
      <c r="MTG77" s="195"/>
      <c r="MTH77" s="195"/>
      <c r="MTI77" s="195"/>
      <c r="MTJ77" s="195"/>
      <c r="MTK77" s="195"/>
      <c r="MTL77" s="195"/>
      <c r="MTM77" s="195"/>
      <c r="MTN77" s="195"/>
      <c r="MTO77" s="195"/>
      <c r="MTP77" s="195"/>
      <c r="MTQ77" s="195"/>
      <c r="MTR77" s="195"/>
      <c r="MTS77" s="195"/>
      <c r="MTT77" s="195"/>
      <c r="MTU77" s="195"/>
      <c r="MTV77" s="195"/>
      <c r="MTW77" s="195"/>
      <c r="MTX77" s="195"/>
      <c r="MTY77" s="195"/>
      <c r="MTZ77" s="195"/>
      <c r="MUA77" s="195"/>
      <c r="MUB77" s="195"/>
      <c r="MUC77" s="195"/>
      <c r="MUD77" s="195"/>
      <c r="MUE77" s="195"/>
      <c r="MUF77" s="195"/>
      <c r="MUG77" s="195"/>
      <c r="MUH77" s="195"/>
      <c r="MUI77" s="195"/>
      <c r="MUJ77" s="195"/>
      <c r="MUK77" s="195"/>
      <c r="MUL77" s="195"/>
      <c r="MUM77" s="195"/>
      <c r="MUN77" s="195"/>
      <c r="MUO77" s="195"/>
      <c r="MUP77" s="195"/>
      <c r="MUQ77" s="195"/>
      <c r="MUR77" s="195"/>
      <c r="MUS77" s="195"/>
      <c r="MUT77" s="195"/>
      <c r="MUU77" s="195"/>
      <c r="MUV77" s="195"/>
      <c r="MUW77" s="195"/>
      <c r="MUX77" s="195"/>
      <c r="MUY77" s="195"/>
      <c r="MUZ77" s="195"/>
      <c r="MVA77" s="195"/>
      <c r="MVB77" s="195"/>
      <c r="MVC77" s="195"/>
      <c r="MVD77" s="195"/>
      <c r="MVE77" s="195"/>
      <c r="MVF77" s="195"/>
      <c r="MVG77" s="195"/>
      <c r="MVH77" s="195"/>
      <c r="MVI77" s="195"/>
      <c r="MVJ77" s="195"/>
      <c r="MVK77" s="195"/>
      <c r="MVL77" s="195"/>
      <c r="MVM77" s="195"/>
      <c r="MVN77" s="195"/>
      <c r="MVO77" s="195"/>
      <c r="MVP77" s="195"/>
      <c r="MVQ77" s="195"/>
      <c r="MVR77" s="195"/>
      <c r="MVS77" s="195"/>
      <c r="MVT77" s="195"/>
      <c r="MVU77" s="195"/>
      <c r="MVV77" s="195"/>
      <c r="MVW77" s="195"/>
      <c r="MVX77" s="195"/>
      <c r="MVY77" s="195"/>
      <c r="MVZ77" s="195"/>
      <c r="MWA77" s="195"/>
      <c r="MWB77" s="195"/>
      <c r="MWC77" s="195"/>
      <c r="MWD77" s="195"/>
      <c r="MWE77" s="195"/>
      <c r="MWF77" s="195"/>
      <c r="MWG77" s="195"/>
      <c r="MWH77" s="195"/>
      <c r="MWI77" s="195"/>
      <c r="MWJ77" s="195"/>
      <c r="MWK77" s="195"/>
      <c r="MWL77" s="195"/>
      <c r="MWM77" s="195"/>
      <c r="MWN77" s="195"/>
      <c r="MWO77" s="195"/>
      <c r="MWP77" s="195"/>
      <c r="MWQ77" s="195"/>
      <c r="MWR77" s="195"/>
      <c r="MWS77" s="195"/>
      <c r="MWT77" s="195"/>
      <c r="MWU77" s="195"/>
      <c r="MWV77" s="195"/>
      <c r="MWW77" s="195"/>
      <c r="MWX77" s="195"/>
      <c r="MWY77" s="195"/>
      <c r="MWZ77" s="195"/>
      <c r="MXA77" s="195"/>
      <c r="MXB77" s="195"/>
      <c r="MXC77" s="195"/>
      <c r="MXD77" s="195"/>
      <c r="MXE77" s="195"/>
      <c r="MXF77" s="195"/>
      <c r="MXG77" s="195"/>
      <c r="MXH77" s="195"/>
      <c r="MXI77" s="195"/>
      <c r="MXJ77" s="195"/>
      <c r="MXK77" s="195"/>
      <c r="MXL77" s="195"/>
      <c r="MXM77" s="195"/>
      <c r="MXN77" s="195"/>
      <c r="MXO77" s="195"/>
      <c r="MXP77" s="195"/>
      <c r="MXQ77" s="195"/>
      <c r="MXR77" s="195"/>
      <c r="MXS77" s="195"/>
      <c r="MXT77" s="195"/>
      <c r="MXU77" s="195"/>
      <c r="MXV77" s="195"/>
      <c r="MXW77" s="195"/>
      <c r="MXX77" s="195"/>
      <c r="MXY77" s="195"/>
      <c r="MXZ77" s="195"/>
      <c r="MYA77" s="195"/>
      <c r="MYB77" s="195"/>
      <c r="MYC77" s="195"/>
      <c r="MYD77" s="195"/>
      <c r="MYE77" s="195"/>
      <c r="MYF77" s="195"/>
      <c r="MYG77" s="195"/>
      <c r="MYH77" s="195"/>
      <c r="MYI77" s="195"/>
      <c r="MYJ77" s="195"/>
      <c r="MYK77" s="195"/>
      <c r="MYL77" s="195"/>
      <c r="MYM77" s="195"/>
      <c r="MYN77" s="195"/>
      <c r="MYO77" s="195"/>
      <c r="MYP77" s="195"/>
      <c r="MYQ77" s="195"/>
      <c r="MYR77" s="195"/>
      <c r="MYS77" s="195"/>
      <c r="MYT77" s="195"/>
      <c r="MYU77" s="195"/>
      <c r="MYV77" s="195"/>
      <c r="MYW77" s="195"/>
      <c r="MYX77" s="195"/>
      <c r="MYY77" s="195"/>
      <c r="MYZ77" s="195"/>
      <c r="MZA77" s="195"/>
      <c r="MZB77" s="195"/>
      <c r="MZC77" s="195"/>
      <c r="MZD77" s="195"/>
      <c r="MZE77" s="195"/>
      <c r="MZF77" s="195"/>
      <c r="MZG77" s="195"/>
      <c r="MZH77" s="195"/>
      <c r="MZI77" s="195"/>
      <c r="MZJ77" s="195"/>
      <c r="MZK77" s="195"/>
      <c r="MZL77" s="195"/>
      <c r="MZM77" s="195"/>
      <c r="MZN77" s="195"/>
      <c r="MZO77" s="195"/>
      <c r="MZP77" s="195"/>
      <c r="MZQ77" s="195"/>
      <c r="MZR77" s="195"/>
      <c r="MZS77" s="195"/>
      <c r="MZT77" s="195"/>
      <c r="MZU77" s="195"/>
      <c r="MZV77" s="195"/>
      <c r="MZW77" s="195"/>
      <c r="MZX77" s="195"/>
      <c r="MZY77" s="195"/>
      <c r="MZZ77" s="195"/>
      <c r="NAA77" s="195"/>
      <c r="NAB77" s="195"/>
      <c r="NAC77" s="195"/>
      <c r="NAD77" s="195"/>
      <c r="NAE77" s="195"/>
      <c r="NAF77" s="195"/>
      <c r="NAG77" s="195"/>
      <c r="NAH77" s="195"/>
      <c r="NAI77" s="195"/>
      <c r="NAJ77" s="195"/>
      <c r="NAK77" s="195"/>
      <c r="NAL77" s="195"/>
      <c r="NAM77" s="195"/>
      <c r="NAN77" s="195"/>
      <c r="NAO77" s="195"/>
      <c r="NAP77" s="195"/>
      <c r="NAQ77" s="195"/>
      <c r="NAR77" s="195"/>
      <c r="NAS77" s="195"/>
      <c r="NAT77" s="195"/>
      <c r="NAU77" s="195"/>
      <c r="NAV77" s="195"/>
      <c r="NAW77" s="195"/>
      <c r="NAX77" s="195"/>
      <c r="NAY77" s="195"/>
      <c r="NAZ77" s="195"/>
      <c r="NBA77" s="195"/>
      <c r="NBB77" s="195"/>
      <c r="NBC77" s="195"/>
      <c r="NBD77" s="195"/>
      <c r="NBE77" s="195"/>
      <c r="NBF77" s="195"/>
      <c r="NBG77" s="195"/>
      <c r="NBH77" s="195"/>
      <c r="NBI77" s="195"/>
      <c r="NBJ77" s="195"/>
      <c r="NBK77" s="195"/>
      <c r="NBL77" s="195"/>
      <c r="NBM77" s="195"/>
      <c r="NBN77" s="195"/>
      <c r="NBO77" s="195"/>
      <c r="NBP77" s="195"/>
      <c r="NBQ77" s="195"/>
      <c r="NBR77" s="195"/>
      <c r="NBS77" s="195"/>
      <c r="NBT77" s="195"/>
      <c r="NBU77" s="195"/>
      <c r="NBV77" s="195"/>
      <c r="NBW77" s="195"/>
      <c r="NBX77" s="195"/>
      <c r="NBY77" s="195"/>
      <c r="NBZ77" s="195"/>
      <c r="NCA77" s="195"/>
      <c r="NCB77" s="195"/>
      <c r="NCC77" s="195"/>
      <c r="NCD77" s="195"/>
      <c r="NCE77" s="195"/>
      <c r="NCF77" s="195"/>
      <c r="NCG77" s="195"/>
      <c r="NCH77" s="195"/>
      <c r="NCI77" s="195"/>
      <c r="NCJ77" s="195"/>
      <c r="NCK77" s="195"/>
      <c r="NCL77" s="195"/>
      <c r="NCM77" s="195"/>
      <c r="NCN77" s="195"/>
      <c r="NCO77" s="195"/>
      <c r="NCP77" s="195"/>
      <c r="NCQ77" s="195"/>
      <c r="NCR77" s="195"/>
      <c r="NCS77" s="195"/>
      <c r="NCT77" s="195"/>
      <c r="NCU77" s="195"/>
      <c r="NCV77" s="195"/>
      <c r="NCW77" s="195"/>
      <c r="NCX77" s="195"/>
      <c r="NCY77" s="195"/>
      <c r="NCZ77" s="195"/>
      <c r="NDA77" s="195"/>
      <c r="NDB77" s="195"/>
      <c r="NDC77" s="195"/>
      <c r="NDD77" s="195"/>
      <c r="NDE77" s="195"/>
      <c r="NDF77" s="195"/>
      <c r="NDG77" s="195"/>
      <c r="NDH77" s="195"/>
      <c r="NDI77" s="195"/>
      <c r="NDJ77" s="195"/>
      <c r="NDK77" s="195"/>
      <c r="NDL77" s="195"/>
      <c r="NDM77" s="195"/>
      <c r="NDN77" s="195"/>
      <c r="NDO77" s="195"/>
      <c r="NDP77" s="195"/>
      <c r="NDQ77" s="195"/>
      <c r="NDR77" s="195"/>
      <c r="NDS77" s="195"/>
      <c r="NDT77" s="195"/>
      <c r="NDU77" s="195"/>
      <c r="NDV77" s="195"/>
      <c r="NDW77" s="195"/>
      <c r="NDX77" s="195"/>
      <c r="NDY77" s="195"/>
      <c r="NDZ77" s="195"/>
      <c r="NEA77" s="195"/>
      <c r="NEB77" s="195"/>
      <c r="NEC77" s="195"/>
      <c r="NED77" s="195"/>
      <c r="NEE77" s="195"/>
      <c r="NEF77" s="195"/>
      <c r="NEG77" s="195"/>
      <c r="NEH77" s="195"/>
      <c r="NEI77" s="195"/>
      <c r="NEJ77" s="195"/>
      <c r="NEK77" s="195"/>
      <c r="NEL77" s="195"/>
      <c r="NEM77" s="195"/>
      <c r="NEN77" s="195"/>
      <c r="NEO77" s="195"/>
      <c r="NEP77" s="195"/>
      <c r="NEQ77" s="195"/>
      <c r="NER77" s="195"/>
      <c r="NES77" s="195"/>
      <c r="NET77" s="195"/>
      <c r="NEU77" s="195"/>
      <c r="NEV77" s="195"/>
      <c r="NEW77" s="195"/>
      <c r="NEX77" s="195"/>
      <c r="NEY77" s="195"/>
      <c r="NEZ77" s="195"/>
      <c r="NFA77" s="195"/>
      <c r="NFB77" s="195"/>
      <c r="NFC77" s="195"/>
      <c r="NFD77" s="195"/>
      <c r="NFE77" s="195"/>
      <c r="NFF77" s="195"/>
      <c r="NFG77" s="195"/>
      <c r="NFH77" s="195"/>
      <c r="NFI77" s="195"/>
      <c r="NFJ77" s="195"/>
      <c r="NFK77" s="195"/>
      <c r="NFL77" s="195"/>
      <c r="NFM77" s="195"/>
      <c r="NFN77" s="195"/>
      <c r="NFO77" s="195"/>
      <c r="NFP77" s="195"/>
      <c r="NFQ77" s="195"/>
      <c r="NFR77" s="195"/>
      <c r="NFS77" s="195"/>
      <c r="NFT77" s="195"/>
      <c r="NFU77" s="195"/>
      <c r="NFV77" s="195"/>
      <c r="NFW77" s="195"/>
      <c r="NFX77" s="195"/>
      <c r="NFY77" s="195"/>
      <c r="NFZ77" s="195"/>
      <c r="NGA77" s="195"/>
      <c r="NGB77" s="195"/>
      <c r="NGC77" s="195"/>
      <c r="NGD77" s="195"/>
      <c r="NGE77" s="195"/>
      <c r="NGF77" s="195"/>
      <c r="NGG77" s="195"/>
      <c r="NGH77" s="195"/>
      <c r="NGI77" s="195"/>
      <c r="NGJ77" s="195"/>
      <c r="NGK77" s="195"/>
      <c r="NGL77" s="195"/>
      <c r="NGM77" s="195"/>
      <c r="NGN77" s="195"/>
      <c r="NGO77" s="195"/>
      <c r="NGP77" s="195"/>
      <c r="NGQ77" s="195"/>
      <c r="NGR77" s="195"/>
      <c r="NGS77" s="195"/>
      <c r="NGT77" s="195"/>
      <c r="NGU77" s="195"/>
      <c r="NGV77" s="195"/>
      <c r="NGW77" s="195"/>
      <c r="NGX77" s="195"/>
      <c r="NGY77" s="195"/>
      <c r="NGZ77" s="195"/>
      <c r="NHA77" s="195"/>
      <c r="NHB77" s="195"/>
      <c r="NHC77" s="195"/>
      <c r="NHD77" s="195"/>
      <c r="NHE77" s="195"/>
      <c r="NHF77" s="195"/>
      <c r="NHG77" s="195"/>
      <c r="NHH77" s="195"/>
      <c r="NHI77" s="195"/>
      <c r="NHJ77" s="195"/>
      <c r="NHK77" s="195"/>
      <c r="NHL77" s="195"/>
      <c r="NHM77" s="195"/>
      <c r="NHN77" s="195"/>
      <c r="NHO77" s="195"/>
      <c r="NHP77" s="195"/>
      <c r="NHQ77" s="195"/>
      <c r="NHR77" s="195"/>
      <c r="NHS77" s="195"/>
      <c r="NHT77" s="195"/>
      <c r="NHU77" s="195"/>
      <c r="NHV77" s="195"/>
      <c r="NHW77" s="195"/>
      <c r="NHX77" s="195"/>
      <c r="NHY77" s="195"/>
      <c r="NHZ77" s="195"/>
      <c r="NIA77" s="195"/>
      <c r="NIB77" s="195"/>
      <c r="NIC77" s="195"/>
      <c r="NID77" s="195"/>
      <c r="NIE77" s="195"/>
      <c r="NIF77" s="195"/>
      <c r="NIG77" s="195"/>
      <c r="NIH77" s="195"/>
      <c r="NII77" s="195"/>
      <c r="NIJ77" s="195"/>
      <c r="NIK77" s="195"/>
      <c r="NIL77" s="195"/>
      <c r="NIM77" s="195"/>
      <c r="NIN77" s="195"/>
      <c r="NIO77" s="195"/>
      <c r="NIP77" s="195"/>
      <c r="NIQ77" s="195"/>
      <c r="NIR77" s="195"/>
      <c r="NIS77" s="195"/>
      <c r="NIT77" s="195"/>
      <c r="NIU77" s="195"/>
      <c r="NIV77" s="195"/>
      <c r="NIW77" s="195"/>
      <c r="NIX77" s="195"/>
      <c r="NIY77" s="195"/>
      <c r="NIZ77" s="195"/>
      <c r="NJA77" s="195"/>
      <c r="NJB77" s="195"/>
      <c r="NJC77" s="195"/>
      <c r="NJD77" s="195"/>
      <c r="NJE77" s="195"/>
      <c r="NJF77" s="195"/>
      <c r="NJG77" s="195"/>
      <c r="NJH77" s="195"/>
      <c r="NJI77" s="195"/>
      <c r="NJJ77" s="195"/>
      <c r="NJK77" s="195"/>
      <c r="NJL77" s="195"/>
      <c r="NJM77" s="195"/>
      <c r="NJN77" s="195"/>
      <c r="NJO77" s="195"/>
      <c r="NJP77" s="195"/>
      <c r="NJQ77" s="195"/>
      <c r="NJR77" s="195"/>
      <c r="NJS77" s="195"/>
      <c r="NJT77" s="195"/>
      <c r="NJU77" s="195"/>
      <c r="NJV77" s="195"/>
      <c r="NJW77" s="195"/>
      <c r="NJX77" s="195"/>
      <c r="NJY77" s="195"/>
      <c r="NJZ77" s="195"/>
      <c r="NKA77" s="195"/>
      <c r="NKB77" s="195"/>
      <c r="NKC77" s="195"/>
      <c r="NKD77" s="195"/>
      <c r="NKE77" s="195"/>
      <c r="NKF77" s="195"/>
      <c r="NKG77" s="195"/>
      <c r="NKH77" s="195"/>
      <c r="NKI77" s="195"/>
      <c r="NKJ77" s="195"/>
      <c r="NKK77" s="195"/>
      <c r="NKL77" s="195"/>
      <c r="NKM77" s="195"/>
      <c r="NKN77" s="195"/>
      <c r="NKO77" s="195"/>
      <c r="NKP77" s="195"/>
      <c r="NKQ77" s="195"/>
      <c r="NKR77" s="195"/>
      <c r="NKS77" s="195"/>
      <c r="NKT77" s="195"/>
      <c r="NKU77" s="195"/>
      <c r="NKV77" s="195"/>
      <c r="NKW77" s="195"/>
      <c r="NKX77" s="195"/>
      <c r="NKY77" s="195"/>
      <c r="NKZ77" s="195"/>
      <c r="NLA77" s="195"/>
      <c r="NLB77" s="195"/>
      <c r="NLC77" s="195"/>
      <c r="NLD77" s="195"/>
      <c r="NLE77" s="195"/>
      <c r="NLF77" s="195"/>
      <c r="NLG77" s="195"/>
      <c r="NLH77" s="195"/>
      <c r="NLI77" s="195"/>
      <c r="NLJ77" s="195"/>
      <c r="NLK77" s="195"/>
      <c r="NLL77" s="195"/>
      <c r="NLM77" s="195"/>
      <c r="NLN77" s="195"/>
      <c r="NLO77" s="195"/>
      <c r="NLP77" s="195"/>
      <c r="NLQ77" s="195"/>
      <c r="NLR77" s="195"/>
      <c r="NLS77" s="195"/>
      <c r="NLT77" s="195"/>
      <c r="NLU77" s="195"/>
      <c r="NLV77" s="195"/>
      <c r="NLW77" s="195"/>
      <c r="NLX77" s="195"/>
      <c r="NLY77" s="195"/>
      <c r="NLZ77" s="195"/>
      <c r="NMA77" s="195"/>
      <c r="NMB77" s="195"/>
      <c r="NMC77" s="195"/>
      <c r="NMD77" s="195"/>
      <c r="NME77" s="195"/>
      <c r="NMF77" s="195"/>
      <c r="NMG77" s="195"/>
      <c r="NMH77" s="195"/>
      <c r="NMI77" s="195"/>
      <c r="NMJ77" s="195"/>
      <c r="NMK77" s="195"/>
      <c r="NML77" s="195"/>
      <c r="NMM77" s="195"/>
      <c r="NMN77" s="195"/>
      <c r="NMO77" s="195"/>
      <c r="NMP77" s="195"/>
      <c r="NMQ77" s="195"/>
      <c r="NMR77" s="195"/>
      <c r="NMS77" s="195"/>
      <c r="NMT77" s="195"/>
      <c r="NMU77" s="195"/>
      <c r="NMV77" s="195"/>
      <c r="NMW77" s="195"/>
      <c r="NMX77" s="195"/>
      <c r="NMY77" s="195"/>
      <c r="NMZ77" s="195"/>
      <c r="NNA77" s="195"/>
      <c r="NNB77" s="195"/>
      <c r="NNC77" s="195"/>
      <c r="NND77" s="195"/>
      <c r="NNE77" s="195"/>
      <c r="NNF77" s="195"/>
      <c r="NNG77" s="195"/>
      <c r="NNH77" s="195"/>
      <c r="NNI77" s="195"/>
      <c r="NNJ77" s="195"/>
      <c r="NNK77" s="195"/>
      <c r="NNL77" s="195"/>
      <c r="NNM77" s="195"/>
      <c r="NNN77" s="195"/>
      <c r="NNO77" s="195"/>
      <c r="NNP77" s="195"/>
      <c r="NNQ77" s="195"/>
      <c r="NNR77" s="195"/>
      <c r="NNS77" s="195"/>
      <c r="NNT77" s="195"/>
      <c r="NNU77" s="195"/>
      <c r="NNV77" s="195"/>
      <c r="NNW77" s="195"/>
      <c r="NNX77" s="195"/>
      <c r="NNY77" s="195"/>
      <c r="NNZ77" s="195"/>
      <c r="NOA77" s="195"/>
      <c r="NOB77" s="195"/>
      <c r="NOC77" s="195"/>
      <c r="NOD77" s="195"/>
      <c r="NOE77" s="195"/>
      <c r="NOF77" s="195"/>
      <c r="NOG77" s="195"/>
      <c r="NOH77" s="195"/>
      <c r="NOI77" s="195"/>
      <c r="NOJ77" s="195"/>
      <c r="NOK77" s="195"/>
      <c r="NOL77" s="195"/>
      <c r="NOM77" s="195"/>
      <c r="NON77" s="195"/>
      <c r="NOO77" s="195"/>
      <c r="NOP77" s="195"/>
      <c r="NOQ77" s="195"/>
      <c r="NOR77" s="195"/>
      <c r="NOS77" s="195"/>
      <c r="NOT77" s="195"/>
      <c r="NOU77" s="195"/>
      <c r="NOV77" s="195"/>
      <c r="NOW77" s="195"/>
      <c r="NOX77" s="195"/>
      <c r="NOY77" s="195"/>
      <c r="NOZ77" s="195"/>
      <c r="NPA77" s="195"/>
      <c r="NPB77" s="195"/>
      <c r="NPC77" s="195"/>
      <c r="NPD77" s="195"/>
      <c r="NPE77" s="195"/>
      <c r="NPF77" s="195"/>
      <c r="NPG77" s="195"/>
      <c r="NPH77" s="195"/>
      <c r="NPI77" s="195"/>
      <c r="NPJ77" s="195"/>
      <c r="NPK77" s="195"/>
      <c r="NPL77" s="195"/>
      <c r="NPM77" s="195"/>
      <c r="NPN77" s="195"/>
      <c r="NPO77" s="195"/>
      <c r="NPP77" s="195"/>
      <c r="NPQ77" s="195"/>
      <c r="NPR77" s="195"/>
      <c r="NPS77" s="195"/>
      <c r="NPT77" s="195"/>
      <c r="NPU77" s="195"/>
      <c r="NPV77" s="195"/>
      <c r="NPW77" s="195"/>
      <c r="NPX77" s="195"/>
      <c r="NPY77" s="195"/>
      <c r="NPZ77" s="195"/>
      <c r="NQA77" s="195"/>
      <c r="NQB77" s="195"/>
      <c r="NQC77" s="195"/>
      <c r="NQD77" s="195"/>
      <c r="NQE77" s="195"/>
      <c r="NQF77" s="195"/>
      <c r="NQG77" s="195"/>
      <c r="NQH77" s="195"/>
      <c r="NQI77" s="195"/>
      <c r="NQJ77" s="195"/>
      <c r="NQK77" s="195"/>
      <c r="NQL77" s="195"/>
      <c r="NQM77" s="195"/>
      <c r="NQN77" s="195"/>
      <c r="NQO77" s="195"/>
      <c r="NQP77" s="195"/>
      <c r="NQQ77" s="195"/>
      <c r="NQR77" s="195"/>
      <c r="NQS77" s="195"/>
      <c r="NQT77" s="195"/>
      <c r="NQU77" s="195"/>
      <c r="NQV77" s="195"/>
      <c r="NQW77" s="195"/>
      <c r="NQX77" s="195"/>
      <c r="NQY77" s="195"/>
      <c r="NQZ77" s="195"/>
      <c r="NRA77" s="195"/>
      <c r="NRB77" s="195"/>
      <c r="NRC77" s="195"/>
      <c r="NRD77" s="195"/>
      <c r="NRE77" s="195"/>
      <c r="NRF77" s="195"/>
      <c r="NRG77" s="195"/>
      <c r="NRH77" s="195"/>
      <c r="NRI77" s="195"/>
      <c r="NRJ77" s="195"/>
      <c r="NRK77" s="195"/>
      <c r="NRL77" s="195"/>
      <c r="NRM77" s="195"/>
      <c r="NRN77" s="195"/>
      <c r="NRO77" s="195"/>
      <c r="NRP77" s="195"/>
      <c r="NRQ77" s="195"/>
      <c r="NRR77" s="195"/>
      <c r="NRS77" s="195"/>
      <c r="NRT77" s="195"/>
      <c r="NRU77" s="195"/>
      <c r="NRV77" s="195"/>
      <c r="NRW77" s="195"/>
      <c r="NRX77" s="195"/>
      <c r="NRY77" s="195"/>
      <c r="NRZ77" s="195"/>
      <c r="NSA77" s="195"/>
      <c r="NSB77" s="195"/>
      <c r="NSC77" s="195"/>
      <c r="NSD77" s="195"/>
      <c r="NSE77" s="195"/>
      <c r="NSF77" s="195"/>
      <c r="NSG77" s="195"/>
      <c r="NSH77" s="195"/>
      <c r="NSI77" s="195"/>
      <c r="NSJ77" s="195"/>
      <c r="NSK77" s="195"/>
      <c r="NSL77" s="195"/>
      <c r="NSM77" s="195"/>
      <c r="NSN77" s="195"/>
      <c r="NSO77" s="195"/>
      <c r="NSP77" s="195"/>
      <c r="NSQ77" s="195"/>
      <c r="NSR77" s="195"/>
      <c r="NSS77" s="195"/>
      <c r="NST77" s="195"/>
      <c r="NSU77" s="195"/>
      <c r="NSV77" s="195"/>
      <c r="NSW77" s="195"/>
      <c r="NSX77" s="195"/>
      <c r="NSY77" s="195"/>
      <c r="NSZ77" s="195"/>
      <c r="NTA77" s="195"/>
      <c r="NTB77" s="195"/>
      <c r="NTC77" s="195"/>
      <c r="NTD77" s="195"/>
      <c r="NTE77" s="195"/>
      <c r="NTF77" s="195"/>
      <c r="NTG77" s="195"/>
      <c r="NTH77" s="195"/>
      <c r="NTI77" s="195"/>
      <c r="NTJ77" s="195"/>
      <c r="NTK77" s="195"/>
      <c r="NTL77" s="195"/>
      <c r="NTM77" s="195"/>
      <c r="NTN77" s="195"/>
      <c r="NTO77" s="195"/>
      <c r="NTP77" s="195"/>
      <c r="NTQ77" s="195"/>
      <c r="NTR77" s="195"/>
      <c r="NTS77" s="195"/>
      <c r="NTT77" s="195"/>
      <c r="NTU77" s="195"/>
      <c r="NTV77" s="195"/>
      <c r="NTW77" s="195"/>
      <c r="NTX77" s="195"/>
      <c r="NTY77" s="195"/>
      <c r="NTZ77" s="195"/>
      <c r="NUA77" s="195"/>
      <c r="NUB77" s="195"/>
      <c r="NUC77" s="195"/>
      <c r="NUD77" s="195"/>
      <c r="NUE77" s="195"/>
      <c r="NUF77" s="195"/>
      <c r="NUG77" s="195"/>
      <c r="NUH77" s="195"/>
      <c r="NUI77" s="195"/>
      <c r="NUJ77" s="195"/>
      <c r="NUK77" s="195"/>
      <c r="NUL77" s="195"/>
      <c r="NUM77" s="195"/>
      <c r="NUN77" s="195"/>
      <c r="NUO77" s="195"/>
      <c r="NUP77" s="195"/>
      <c r="NUQ77" s="195"/>
      <c r="NUR77" s="195"/>
      <c r="NUS77" s="195"/>
      <c r="NUT77" s="195"/>
      <c r="NUU77" s="195"/>
      <c r="NUV77" s="195"/>
      <c r="NUW77" s="195"/>
      <c r="NUX77" s="195"/>
      <c r="NUY77" s="195"/>
      <c r="NUZ77" s="195"/>
      <c r="NVA77" s="195"/>
      <c r="NVB77" s="195"/>
      <c r="NVC77" s="195"/>
      <c r="NVD77" s="195"/>
      <c r="NVE77" s="195"/>
      <c r="NVF77" s="195"/>
      <c r="NVG77" s="195"/>
      <c r="NVH77" s="195"/>
      <c r="NVI77" s="195"/>
      <c r="NVJ77" s="195"/>
      <c r="NVK77" s="195"/>
      <c r="NVL77" s="195"/>
      <c r="NVM77" s="195"/>
      <c r="NVN77" s="195"/>
      <c r="NVO77" s="195"/>
      <c r="NVP77" s="195"/>
      <c r="NVQ77" s="195"/>
      <c r="NVR77" s="195"/>
      <c r="NVS77" s="195"/>
      <c r="NVT77" s="195"/>
      <c r="NVU77" s="195"/>
      <c r="NVV77" s="195"/>
      <c r="NVW77" s="195"/>
      <c r="NVX77" s="195"/>
      <c r="NVY77" s="195"/>
      <c r="NVZ77" s="195"/>
      <c r="NWA77" s="195"/>
      <c r="NWB77" s="195"/>
      <c r="NWC77" s="195"/>
      <c r="NWD77" s="195"/>
      <c r="NWE77" s="195"/>
      <c r="NWF77" s="195"/>
      <c r="NWG77" s="195"/>
      <c r="NWH77" s="195"/>
      <c r="NWI77" s="195"/>
      <c r="NWJ77" s="195"/>
      <c r="NWK77" s="195"/>
      <c r="NWL77" s="195"/>
      <c r="NWM77" s="195"/>
      <c r="NWN77" s="195"/>
      <c r="NWO77" s="195"/>
      <c r="NWP77" s="195"/>
      <c r="NWQ77" s="195"/>
      <c r="NWR77" s="195"/>
      <c r="NWS77" s="195"/>
      <c r="NWT77" s="195"/>
      <c r="NWU77" s="195"/>
      <c r="NWV77" s="195"/>
      <c r="NWW77" s="195"/>
      <c r="NWX77" s="195"/>
      <c r="NWY77" s="195"/>
      <c r="NWZ77" s="195"/>
      <c r="NXA77" s="195"/>
      <c r="NXB77" s="195"/>
      <c r="NXC77" s="195"/>
      <c r="NXD77" s="195"/>
      <c r="NXE77" s="195"/>
      <c r="NXF77" s="195"/>
      <c r="NXG77" s="195"/>
      <c r="NXH77" s="195"/>
      <c r="NXI77" s="195"/>
      <c r="NXJ77" s="195"/>
      <c r="NXK77" s="195"/>
      <c r="NXL77" s="195"/>
      <c r="NXM77" s="195"/>
      <c r="NXN77" s="195"/>
      <c r="NXO77" s="195"/>
      <c r="NXP77" s="195"/>
      <c r="NXQ77" s="195"/>
      <c r="NXR77" s="195"/>
      <c r="NXS77" s="195"/>
      <c r="NXT77" s="195"/>
      <c r="NXU77" s="195"/>
      <c r="NXV77" s="195"/>
      <c r="NXW77" s="195"/>
      <c r="NXX77" s="195"/>
      <c r="NXY77" s="195"/>
      <c r="NXZ77" s="195"/>
      <c r="NYA77" s="195"/>
      <c r="NYB77" s="195"/>
      <c r="NYC77" s="195"/>
      <c r="NYD77" s="195"/>
      <c r="NYE77" s="195"/>
      <c r="NYF77" s="195"/>
      <c r="NYG77" s="195"/>
      <c r="NYH77" s="195"/>
      <c r="NYI77" s="195"/>
      <c r="NYJ77" s="195"/>
      <c r="NYK77" s="195"/>
      <c r="NYL77" s="195"/>
      <c r="NYM77" s="195"/>
      <c r="NYN77" s="195"/>
      <c r="NYO77" s="195"/>
      <c r="NYP77" s="195"/>
      <c r="NYQ77" s="195"/>
      <c r="NYR77" s="195"/>
      <c r="NYS77" s="195"/>
      <c r="NYT77" s="195"/>
      <c r="NYU77" s="195"/>
      <c r="NYV77" s="195"/>
      <c r="NYW77" s="195"/>
      <c r="NYX77" s="195"/>
      <c r="NYY77" s="195"/>
      <c r="NYZ77" s="195"/>
      <c r="NZA77" s="195"/>
      <c r="NZB77" s="195"/>
      <c r="NZC77" s="195"/>
      <c r="NZD77" s="195"/>
      <c r="NZE77" s="195"/>
      <c r="NZF77" s="195"/>
      <c r="NZG77" s="195"/>
      <c r="NZH77" s="195"/>
      <c r="NZI77" s="195"/>
      <c r="NZJ77" s="195"/>
      <c r="NZK77" s="195"/>
      <c r="NZL77" s="195"/>
      <c r="NZM77" s="195"/>
      <c r="NZN77" s="195"/>
      <c r="NZO77" s="195"/>
      <c r="NZP77" s="195"/>
      <c r="NZQ77" s="195"/>
      <c r="NZR77" s="195"/>
      <c r="NZS77" s="195"/>
      <c r="NZT77" s="195"/>
      <c r="NZU77" s="195"/>
      <c r="NZV77" s="195"/>
      <c r="NZW77" s="195"/>
      <c r="NZX77" s="195"/>
      <c r="NZY77" s="195"/>
      <c r="NZZ77" s="195"/>
      <c r="OAA77" s="195"/>
      <c r="OAB77" s="195"/>
      <c r="OAC77" s="195"/>
      <c r="OAD77" s="195"/>
      <c r="OAE77" s="195"/>
      <c r="OAF77" s="195"/>
      <c r="OAG77" s="195"/>
      <c r="OAH77" s="195"/>
      <c r="OAI77" s="195"/>
      <c r="OAJ77" s="195"/>
      <c r="OAK77" s="195"/>
      <c r="OAL77" s="195"/>
      <c r="OAM77" s="195"/>
      <c r="OAN77" s="195"/>
      <c r="OAO77" s="195"/>
      <c r="OAP77" s="195"/>
      <c r="OAQ77" s="195"/>
      <c r="OAR77" s="195"/>
      <c r="OAS77" s="195"/>
      <c r="OAT77" s="195"/>
      <c r="OAU77" s="195"/>
      <c r="OAV77" s="195"/>
      <c r="OAW77" s="195"/>
      <c r="OAX77" s="195"/>
      <c r="OAY77" s="195"/>
      <c r="OAZ77" s="195"/>
      <c r="OBA77" s="195"/>
      <c r="OBB77" s="195"/>
      <c r="OBC77" s="195"/>
      <c r="OBD77" s="195"/>
      <c r="OBE77" s="195"/>
      <c r="OBF77" s="195"/>
      <c r="OBG77" s="195"/>
      <c r="OBH77" s="195"/>
      <c r="OBI77" s="195"/>
      <c r="OBJ77" s="195"/>
      <c r="OBK77" s="195"/>
      <c r="OBL77" s="195"/>
      <c r="OBM77" s="195"/>
      <c r="OBN77" s="195"/>
      <c r="OBO77" s="195"/>
      <c r="OBP77" s="195"/>
      <c r="OBQ77" s="195"/>
      <c r="OBR77" s="195"/>
      <c r="OBS77" s="195"/>
      <c r="OBT77" s="195"/>
      <c r="OBU77" s="195"/>
      <c r="OBV77" s="195"/>
      <c r="OBW77" s="195"/>
      <c r="OBX77" s="195"/>
      <c r="OBY77" s="195"/>
      <c r="OBZ77" s="195"/>
      <c r="OCA77" s="195"/>
      <c r="OCB77" s="195"/>
      <c r="OCC77" s="195"/>
      <c r="OCD77" s="195"/>
      <c r="OCE77" s="195"/>
      <c r="OCF77" s="195"/>
      <c r="OCG77" s="195"/>
      <c r="OCH77" s="195"/>
      <c r="OCI77" s="195"/>
      <c r="OCJ77" s="195"/>
      <c r="OCK77" s="195"/>
      <c r="OCL77" s="195"/>
      <c r="OCM77" s="195"/>
      <c r="OCN77" s="195"/>
      <c r="OCO77" s="195"/>
      <c r="OCP77" s="195"/>
      <c r="OCQ77" s="195"/>
      <c r="OCR77" s="195"/>
      <c r="OCS77" s="195"/>
      <c r="OCT77" s="195"/>
      <c r="OCU77" s="195"/>
      <c r="OCV77" s="195"/>
      <c r="OCW77" s="195"/>
      <c r="OCX77" s="195"/>
      <c r="OCY77" s="195"/>
      <c r="OCZ77" s="195"/>
      <c r="ODA77" s="195"/>
      <c r="ODB77" s="195"/>
      <c r="ODC77" s="195"/>
      <c r="ODD77" s="195"/>
      <c r="ODE77" s="195"/>
      <c r="ODF77" s="195"/>
      <c r="ODG77" s="195"/>
      <c r="ODH77" s="195"/>
      <c r="ODI77" s="195"/>
      <c r="ODJ77" s="195"/>
      <c r="ODK77" s="195"/>
      <c r="ODL77" s="195"/>
      <c r="ODM77" s="195"/>
      <c r="ODN77" s="195"/>
      <c r="ODO77" s="195"/>
      <c r="ODP77" s="195"/>
      <c r="ODQ77" s="195"/>
      <c r="ODR77" s="195"/>
      <c r="ODS77" s="195"/>
      <c r="ODT77" s="195"/>
      <c r="ODU77" s="195"/>
      <c r="ODV77" s="195"/>
      <c r="ODW77" s="195"/>
      <c r="ODX77" s="195"/>
      <c r="ODY77" s="195"/>
      <c r="ODZ77" s="195"/>
      <c r="OEA77" s="195"/>
      <c r="OEB77" s="195"/>
      <c r="OEC77" s="195"/>
      <c r="OED77" s="195"/>
      <c r="OEE77" s="195"/>
      <c r="OEF77" s="195"/>
      <c r="OEG77" s="195"/>
      <c r="OEH77" s="195"/>
      <c r="OEI77" s="195"/>
      <c r="OEJ77" s="195"/>
      <c r="OEK77" s="195"/>
      <c r="OEL77" s="195"/>
      <c r="OEM77" s="195"/>
      <c r="OEN77" s="195"/>
      <c r="OEO77" s="195"/>
      <c r="OEP77" s="195"/>
      <c r="OEQ77" s="195"/>
      <c r="OER77" s="195"/>
      <c r="OES77" s="195"/>
      <c r="OET77" s="195"/>
      <c r="OEU77" s="195"/>
      <c r="OEV77" s="195"/>
      <c r="OEW77" s="195"/>
      <c r="OEX77" s="195"/>
      <c r="OEY77" s="195"/>
      <c r="OEZ77" s="195"/>
      <c r="OFA77" s="195"/>
      <c r="OFB77" s="195"/>
      <c r="OFC77" s="195"/>
      <c r="OFD77" s="195"/>
      <c r="OFE77" s="195"/>
      <c r="OFF77" s="195"/>
      <c r="OFG77" s="195"/>
      <c r="OFH77" s="195"/>
      <c r="OFI77" s="195"/>
      <c r="OFJ77" s="195"/>
      <c r="OFK77" s="195"/>
      <c r="OFL77" s="195"/>
      <c r="OFM77" s="195"/>
      <c r="OFN77" s="195"/>
      <c r="OFO77" s="195"/>
      <c r="OFP77" s="195"/>
      <c r="OFQ77" s="195"/>
      <c r="OFR77" s="195"/>
      <c r="OFS77" s="195"/>
      <c r="OFT77" s="195"/>
      <c r="OFU77" s="195"/>
      <c r="OFV77" s="195"/>
      <c r="OFW77" s="195"/>
      <c r="OFX77" s="195"/>
      <c r="OFY77" s="195"/>
      <c r="OFZ77" s="195"/>
      <c r="OGA77" s="195"/>
      <c r="OGB77" s="195"/>
      <c r="OGC77" s="195"/>
      <c r="OGD77" s="195"/>
      <c r="OGE77" s="195"/>
      <c r="OGF77" s="195"/>
      <c r="OGG77" s="195"/>
      <c r="OGH77" s="195"/>
      <c r="OGI77" s="195"/>
      <c r="OGJ77" s="195"/>
      <c r="OGK77" s="195"/>
      <c r="OGL77" s="195"/>
      <c r="OGM77" s="195"/>
      <c r="OGN77" s="195"/>
      <c r="OGO77" s="195"/>
      <c r="OGP77" s="195"/>
      <c r="OGQ77" s="195"/>
      <c r="OGR77" s="195"/>
      <c r="OGS77" s="195"/>
      <c r="OGT77" s="195"/>
      <c r="OGU77" s="195"/>
      <c r="OGV77" s="195"/>
      <c r="OGW77" s="195"/>
      <c r="OGX77" s="195"/>
      <c r="OGY77" s="195"/>
      <c r="OGZ77" s="195"/>
      <c r="OHA77" s="195"/>
      <c r="OHB77" s="195"/>
      <c r="OHC77" s="195"/>
      <c r="OHD77" s="195"/>
      <c r="OHE77" s="195"/>
      <c r="OHF77" s="195"/>
      <c r="OHG77" s="195"/>
      <c r="OHH77" s="195"/>
      <c r="OHI77" s="195"/>
      <c r="OHJ77" s="195"/>
      <c r="OHK77" s="195"/>
      <c r="OHL77" s="195"/>
      <c r="OHM77" s="195"/>
      <c r="OHN77" s="195"/>
      <c r="OHO77" s="195"/>
      <c r="OHP77" s="195"/>
      <c r="OHQ77" s="195"/>
      <c r="OHR77" s="195"/>
      <c r="OHS77" s="195"/>
      <c r="OHT77" s="195"/>
      <c r="OHU77" s="195"/>
      <c r="OHV77" s="195"/>
      <c r="OHW77" s="195"/>
      <c r="OHX77" s="195"/>
      <c r="OHY77" s="195"/>
      <c r="OHZ77" s="195"/>
      <c r="OIA77" s="195"/>
      <c r="OIB77" s="195"/>
      <c r="OIC77" s="195"/>
      <c r="OID77" s="195"/>
      <c r="OIE77" s="195"/>
      <c r="OIF77" s="195"/>
      <c r="OIG77" s="195"/>
      <c r="OIH77" s="195"/>
      <c r="OII77" s="195"/>
      <c r="OIJ77" s="195"/>
      <c r="OIK77" s="195"/>
      <c r="OIL77" s="195"/>
      <c r="OIM77" s="195"/>
      <c r="OIN77" s="195"/>
      <c r="OIO77" s="195"/>
      <c r="OIP77" s="195"/>
      <c r="OIQ77" s="195"/>
      <c r="OIR77" s="195"/>
      <c r="OIS77" s="195"/>
      <c r="OIT77" s="195"/>
      <c r="OIU77" s="195"/>
      <c r="OIV77" s="195"/>
      <c r="OIW77" s="195"/>
      <c r="OIX77" s="195"/>
      <c r="OIY77" s="195"/>
      <c r="OIZ77" s="195"/>
      <c r="OJA77" s="195"/>
      <c r="OJB77" s="195"/>
      <c r="OJC77" s="195"/>
      <c r="OJD77" s="195"/>
      <c r="OJE77" s="195"/>
      <c r="OJF77" s="195"/>
      <c r="OJG77" s="195"/>
      <c r="OJH77" s="195"/>
      <c r="OJI77" s="195"/>
      <c r="OJJ77" s="195"/>
      <c r="OJK77" s="195"/>
      <c r="OJL77" s="195"/>
      <c r="OJM77" s="195"/>
      <c r="OJN77" s="195"/>
      <c r="OJO77" s="195"/>
      <c r="OJP77" s="195"/>
      <c r="OJQ77" s="195"/>
      <c r="OJR77" s="195"/>
      <c r="OJS77" s="195"/>
      <c r="OJT77" s="195"/>
      <c r="OJU77" s="195"/>
      <c r="OJV77" s="195"/>
      <c r="OJW77" s="195"/>
      <c r="OJX77" s="195"/>
      <c r="OJY77" s="195"/>
      <c r="OJZ77" s="195"/>
      <c r="OKA77" s="195"/>
      <c r="OKB77" s="195"/>
      <c r="OKC77" s="195"/>
      <c r="OKD77" s="195"/>
      <c r="OKE77" s="195"/>
      <c r="OKF77" s="195"/>
      <c r="OKG77" s="195"/>
      <c r="OKH77" s="195"/>
      <c r="OKI77" s="195"/>
      <c r="OKJ77" s="195"/>
      <c r="OKK77" s="195"/>
      <c r="OKL77" s="195"/>
      <c r="OKM77" s="195"/>
      <c r="OKN77" s="195"/>
      <c r="OKO77" s="195"/>
      <c r="OKP77" s="195"/>
      <c r="OKQ77" s="195"/>
      <c r="OKR77" s="195"/>
      <c r="OKS77" s="195"/>
      <c r="OKT77" s="195"/>
      <c r="OKU77" s="195"/>
      <c r="OKV77" s="195"/>
      <c r="OKW77" s="195"/>
      <c r="OKX77" s="195"/>
      <c r="OKY77" s="195"/>
      <c r="OKZ77" s="195"/>
      <c r="OLA77" s="195"/>
      <c r="OLB77" s="195"/>
      <c r="OLC77" s="195"/>
      <c r="OLD77" s="195"/>
      <c r="OLE77" s="195"/>
      <c r="OLF77" s="195"/>
      <c r="OLG77" s="195"/>
      <c r="OLH77" s="195"/>
      <c r="OLI77" s="195"/>
      <c r="OLJ77" s="195"/>
      <c r="OLK77" s="195"/>
      <c r="OLL77" s="195"/>
      <c r="OLM77" s="195"/>
      <c r="OLN77" s="195"/>
      <c r="OLO77" s="195"/>
      <c r="OLP77" s="195"/>
      <c r="OLQ77" s="195"/>
      <c r="OLR77" s="195"/>
      <c r="OLS77" s="195"/>
      <c r="OLT77" s="195"/>
      <c r="OLU77" s="195"/>
      <c r="OLV77" s="195"/>
      <c r="OLW77" s="195"/>
      <c r="OLX77" s="195"/>
      <c r="OLY77" s="195"/>
      <c r="OLZ77" s="195"/>
      <c r="OMA77" s="195"/>
      <c r="OMB77" s="195"/>
      <c r="OMC77" s="195"/>
      <c r="OMD77" s="195"/>
      <c r="OME77" s="195"/>
      <c r="OMF77" s="195"/>
      <c r="OMG77" s="195"/>
      <c r="OMH77" s="195"/>
      <c r="OMI77" s="195"/>
      <c r="OMJ77" s="195"/>
      <c r="OMK77" s="195"/>
      <c r="OML77" s="195"/>
      <c r="OMM77" s="195"/>
      <c r="OMN77" s="195"/>
      <c r="OMO77" s="195"/>
      <c r="OMP77" s="195"/>
      <c r="OMQ77" s="195"/>
      <c r="OMR77" s="195"/>
      <c r="OMS77" s="195"/>
      <c r="OMT77" s="195"/>
      <c r="OMU77" s="195"/>
      <c r="OMV77" s="195"/>
      <c r="OMW77" s="195"/>
      <c r="OMX77" s="195"/>
      <c r="OMY77" s="195"/>
      <c r="OMZ77" s="195"/>
      <c r="ONA77" s="195"/>
      <c r="ONB77" s="195"/>
      <c r="ONC77" s="195"/>
      <c r="OND77" s="195"/>
      <c r="ONE77" s="195"/>
      <c r="ONF77" s="195"/>
      <c r="ONG77" s="195"/>
      <c r="ONH77" s="195"/>
      <c r="ONI77" s="195"/>
      <c r="ONJ77" s="195"/>
      <c r="ONK77" s="195"/>
      <c r="ONL77" s="195"/>
      <c r="ONM77" s="195"/>
      <c r="ONN77" s="195"/>
      <c r="ONO77" s="195"/>
      <c r="ONP77" s="195"/>
      <c r="ONQ77" s="195"/>
      <c r="ONR77" s="195"/>
      <c r="ONS77" s="195"/>
      <c r="ONT77" s="195"/>
      <c r="ONU77" s="195"/>
      <c r="ONV77" s="195"/>
      <c r="ONW77" s="195"/>
      <c r="ONX77" s="195"/>
      <c r="ONY77" s="195"/>
      <c r="ONZ77" s="195"/>
      <c r="OOA77" s="195"/>
      <c r="OOB77" s="195"/>
      <c r="OOC77" s="195"/>
      <c r="OOD77" s="195"/>
      <c r="OOE77" s="195"/>
      <c r="OOF77" s="195"/>
      <c r="OOG77" s="195"/>
      <c r="OOH77" s="195"/>
      <c r="OOI77" s="195"/>
      <c r="OOJ77" s="195"/>
      <c r="OOK77" s="195"/>
      <c r="OOL77" s="195"/>
      <c r="OOM77" s="195"/>
      <c r="OON77" s="195"/>
      <c r="OOO77" s="195"/>
      <c r="OOP77" s="195"/>
      <c r="OOQ77" s="195"/>
      <c r="OOR77" s="195"/>
      <c r="OOS77" s="195"/>
      <c r="OOT77" s="195"/>
      <c r="OOU77" s="195"/>
      <c r="OOV77" s="195"/>
      <c r="OOW77" s="195"/>
      <c r="OOX77" s="195"/>
      <c r="OOY77" s="195"/>
      <c r="OOZ77" s="195"/>
      <c r="OPA77" s="195"/>
      <c r="OPB77" s="195"/>
      <c r="OPC77" s="195"/>
      <c r="OPD77" s="195"/>
      <c r="OPE77" s="195"/>
      <c r="OPF77" s="195"/>
      <c r="OPG77" s="195"/>
      <c r="OPH77" s="195"/>
      <c r="OPI77" s="195"/>
      <c r="OPJ77" s="195"/>
      <c r="OPK77" s="195"/>
      <c r="OPL77" s="195"/>
      <c r="OPM77" s="195"/>
      <c r="OPN77" s="195"/>
      <c r="OPO77" s="195"/>
      <c r="OPP77" s="195"/>
      <c r="OPQ77" s="195"/>
      <c r="OPR77" s="195"/>
      <c r="OPS77" s="195"/>
      <c r="OPT77" s="195"/>
      <c r="OPU77" s="195"/>
      <c r="OPV77" s="195"/>
      <c r="OPW77" s="195"/>
      <c r="OPX77" s="195"/>
      <c r="OPY77" s="195"/>
      <c r="OPZ77" s="195"/>
      <c r="OQA77" s="195"/>
      <c r="OQB77" s="195"/>
      <c r="OQC77" s="195"/>
      <c r="OQD77" s="195"/>
      <c r="OQE77" s="195"/>
      <c r="OQF77" s="195"/>
      <c r="OQG77" s="195"/>
      <c r="OQH77" s="195"/>
      <c r="OQI77" s="195"/>
      <c r="OQJ77" s="195"/>
      <c r="OQK77" s="195"/>
      <c r="OQL77" s="195"/>
      <c r="OQM77" s="195"/>
      <c r="OQN77" s="195"/>
      <c r="OQO77" s="195"/>
      <c r="OQP77" s="195"/>
      <c r="OQQ77" s="195"/>
      <c r="OQR77" s="195"/>
      <c r="OQS77" s="195"/>
      <c r="OQT77" s="195"/>
      <c r="OQU77" s="195"/>
      <c r="OQV77" s="195"/>
      <c r="OQW77" s="195"/>
      <c r="OQX77" s="195"/>
      <c r="OQY77" s="195"/>
      <c r="OQZ77" s="195"/>
      <c r="ORA77" s="195"/>
      <c r="ORB77" s="195"/>
      <c r="ORC77" s="195"/>
      <c r="ORD77" s="195"/>
      <c r="ORE77" s="195"/>
      <c r="ORF77" s="195"/>
      <c r="ORG77" s="195"/>
      <c r="ORH77" s="195"/>
      <c r="ORI77" s="195"/>
      <c r="ORJ77" s="195"/>
      <c r="ORK77" s="195"/>
      <c r="ORL77" s="195"/>
      <c r="ORM77" s="195"/>
      <c r="ORN77" s="195"/>
      <c r="ORO77" s="195"/>
      <c r="ORP77" s="195"/>
      <c r="ORQ77" s="195"/>
      <c r="ORR77" s="195"/>
      <c r="ORS77" s="195"/>
      <c r="ORT77" s="195"/>
      <c r="ORU77" s="195"/>
      <c r="ORV77" s="195"/>
      <c r="ORW77" s="195"/>
      <c r="ORX77" s="195"/>
      <c r="ORY77" s="195"/>
      <c r="ORZ77" s="195"/>
      <c r="OSA77" s="195"/>
      <c r="OSB77" s="195"/>
      <c r="OSC77" s="195"/>
      <c r="OSD77" s="195"/>
      <c r="OSE77" s="195"/>
      <c r="OSF77" s="195"/>
      <c r="OSG77" s="195"/>
      <c r="OSH77" s="195"/>
      <c r="OSI77" s="195"/>
      <c r="OSJ77" s="195"/>
      <c r="OSK77" s="195"/>
      <c r="OSL77" s="195"/>
      <c r="OSM77" s="195"/>
      <c r="OSN77" s="195"/>
      <c r="OSO77" s="195"/>
      <c r="OSP77" s="195"/>
      <c r="OSQ77" s="195"/>
      <c r="OSR77" s="195"/>
      <c r="OSS77" s="195"/>
      <c r="OST77" s="195"/>
      <c r="OSU77" s="195"/>
      <c r="OSV77" s="195"/>
      <c r="OSW77" s="195"/>
      <c r="OSX77" s="195"/>
      <c r="OSY77" s="195"/>
      <c r="OSZ77" s="195"/>
      <c r="OTA77" s="195"/>
      <c r="OTB77" s="195"/>
      <c r="OTC77" s="195"/>
      <c r="OTD77" s="195"/>
      <c r="OTE77" s="195"/>
      <c r="OTF77" s="195"/>
      <c r="OTG77" s="195"/>
      <c r="OTH77" s="195"/>
      <c r="OTI77" s="195"/>
      <c r="OTJ77" s="195"/>
      <c r="OTK77" s="195"/>
      <c r="OTL77" s="195"/>
      <c r="OTM77" s="195"/>
      <c r="OTN77" s="195"/>
      <c r="OTO77" s="195"/>
      <c r="OTP77" s="195"/>
      <c r="OTQ77" s="195"/>
      <c r="OTR77" s="195"/>
      <c r="OTS77" s="195"/>
      <c r="OTT77" s="195"/>
      <c r="OTU77" s="195"/>
      <c r="OTV77" s="195"/>
      <c r="OTW77" s="195"/>
      <c r="OTX77" s="195"/>
      <c r="OTY77" s="195"/>
      <c r="OTZ77" s="195"/>
      <c r="OUA77" s="195"/>
      <c r="OUB77" s="195"/>
      <c r="OUC77" s="195"/>
      <c r="OUD77" s="195"/>
      <c r="OUE77" s="195"/>
      <c r="OUF77" s="195"/>
      <c r="OUG77" s="195"/>
      <c r="OUH77" s="195"/>
      <c r="OUI77" s="195"/>
      <c r="OUJ77" s="195"/>
      <c r="OUK77" s="195"/>
      <c r="OUL77" s="195"/>
      <c r="OUM77" s="195"/>
      <c r="OUN77" s="195"/>
      <c r="OUO77" s="195"/>
      <c r="OUP77" s="195"/>
      <c r="OUQ77" s="195"/>
      <c r="OUR77" s="195"/>
      <c r="OUS77" s="195"/>
      <c r="OUT77" s="195"/>
      <c r="OUU77" s="195"/>
      <c r="OUV77" s="195"/>
      <c r="OUW77" s="195"/>
      <c r="OUX77" s="195"/>
      <c r="OUY77" s="195"/>
      <c r="OUZ77" s="195"/>
      <c r="OVA77" s="195"/>
      <c r="OVB77" s="195"/>
      <c r="OVC77" s="195"/>
      <c r="OVD77" s="195"/>
      <c r="OVE77" s="195"/>
      <c r="OVF77" s="195"/>
      <c r="OVG77" s="195"/>
      <c r="OVH77" s="195"/>
      <c r="OVI77" s="195"/>
      <c r="OVJ77" s="195"/>
      <c r="OVK77" s="195"/>
      <c r="OVL77" s="195"/>
      <c r="OVM77" s="195"/>
      <c r="OVN77" s="195"/>
      <c r="OVO77" s="195"/>
      <c r="OVP77" s="195"/>
      <c r="OVQ77" s="195"/>
      <c r="OVR77" s="195"/>
      <c r="OVS77" s="195"/>
      <c r="OVT77" s="195"/>
      <c r="OVU77" s="195"/>
      <c r="OVV77" s="195"/>
      <c r="OVW77" s="195"/>
      <c r="OVX77" s="195"/>
      <c r="OVY77" s="195"/>
      <c r="OVZ77" s="195"/>
      <c r="OWA77" s="195"/>
      <c r="OWB77" s="195"/>
      <c r="OWC77" s="195"/>
      <c r="OWD77" s="195"/>
      <c r="OWE77" s="195"/>
      <c r="OWF77" s="195"/>
      <c r="OWG77" s="195"/>
      <c r="OWH77" s="195"/>
      <c r="OWI77" s="195"/>
      <c r="OWJ77" s="195"/>
      <c r="OWK77" s="195"/>
      <c r="OWL77" s="195"/>
      <c r="OWM77" s="195"/>
      <c r="OWN77" s="195"/>
      <c r="OWO77" s="195"/>
      <c r="OWP77" s="195"/>
      <c r="OWQ77" s="195"/>
      <c r="OWR77" s="195"/>
      <c r="OWS77" s="195"/>
      <c r="OWT77" s="195"/>
      <c r="OWU77" s="195"/>
      <c r="OWV77" s="195"/>
      <c r="OWW77" s="195"/>
      <c r="OWX77" s="195"/>
      <c r="OWY77" s="195"/>
      <c r="OWZ77" s="195"/>
      <c r="OXA77" s="195"/>
      <c r="OXB77" s="195"/>
      <c r="OXC77" s="195"/>
      <c r="OXD77" s="195"/>
      <c r="OXE77" s="195"/>
      <c r="OXF77" s="195"/>
      <c r="OXG77" s="195"/>
      <c r="OXH77" s="195"/>
      <c r="OXI77" s="195"/>
      <c r="OXJ77" s="195"/>
      <c r="OXK77" s="195"/>
      <c r="OXL77" s="195"/>
      <c r="OXM77" s="195"/>
      <c r="OXN77" s="195"/>
      <c r="OXO77" s="195"/>
      <c r="OXP77" s="195"/>
      <c r="OXQ77" s="195"/>
      <c r="OXR77" s="195"/>
      <c r="OXS77" s="195"/>
      <c r="OXT77" s="195"/>
      <c r="OXU77" s="195"/>
      <c r="OXV77" s="195"/>
      <c r="OXW77" s="195"/>
      <c r="OXX77" s="195"/>
      <c r="OXY77" s="195"/>
      <c r="OXZ77" s="195"/>
      <c r="OYA77" s="195"/>
      <c r="OYB77" s="195"/>
      <c r="OYC77" s="195"/>
      <c r="OYD77" s="195"/>
      <c r="OYE77" s="195"/>
      <c r="OYF77" s="195"/>
      <c r="OYG77" s="195"/>
      <c r="OYH77" s="195"/>
      <c r="OYI77" s="195"/>
      <c r="OYJ77" s="195"/>
      <c r="OYK77" s="195"/>
      <c r="OYL77" s="195"/>
      <c r="OYM77" s="195"/>
      <c r="OYN77" s="195"/>
      <c r="OYO77" s="195"/>
      <c r="OYP77" s="195"/>
      <c r="OYQ77" s="195"/>
      <c r="OYR77" s="195"/>
      <c r="OYS77" s="195"/>
      <c r="OYT77" s="195"/>
      <c r="OYU77" s="195"/>
      <c r="OYV77" s="195"/>
      <c r="OYW77" s="195"/>
      <c r="OYX77" s="195"/>
      <c r="OYY77" s="195"/>
      <c r="OYZ77" s="195"/>
      <c r="OZA77" s="195"/>
      <c r="OZB77" s="195"/>
      <c r="OZC77" s="195"/>
      <c r="OZD77" s="195"/>
      <c r="OZE77" s="195"/>
      <c r="OZF77" s="195"/>
      <c r="OZG77" s="195"/>
      <c r="OZH77" s="195"/>
      <c r="OZI77" s="195"/>
      <c r="OZJ77" s="195"/>
      <c r="OZK77" s="195"/>
      <c r="OZL77" s="195"/>
      <c r="OZM77" s="195"/>
      <c r="OZN77" s="195"/>
      <c r="OZO77" s="195"/>
      <c r="OZP77" s="195"/>
      <c r="OZQ77" s="195"/>
      <c r="OZR77" s="195"/>
      <c r="OZS77" s="195"/>
      <c r="OZT77" s="195"/>
      <c r="OZU77" s="195"/>
      <c r="OZV77" s="195"/>
      <c r="OZW77" s="195"/>
      <c r="OZX77" s="195"/>
      <c r="OZY77" s="195"/>
      <c r="OZZ77" s="195"/>
      <c r="PAA77" s="195"/>
      <c r="PAB77" s="195"/>
      <c r="PAC77" s="195"/>
      <c r="PAD77" s="195"/>
      <c r="PAE77" s="195"/>
      <c r="PAF77" s="195"/>
      <c r="PAG77" s="195"/>
      <c r="PAH77" s="195"/>
      <c r="PAI77" s="195"/>
      <c r="PAJ77" s="195"/>
      <c r="PAK77" s="195"/>
      <c r="PAL77" s="195"/>
      <c r="PAM77" s="195"/>
      <c r="PAN77" s="195"/>
      <c r="PAO77" s="195"/>
      <c r="PAP77" s="195"/>
      <c r="PAQ77" s="195"/>
      <c r="PAR77" s="195"/>
      <c r="PAS77" s="195"/>
      <c r="PAT77" s="195"/>
      <c r="PAU77" s="195"/>
      <c r="PAV77" s="195"/>
      <c r="PAW77" s="195"/>
      <c r="PAX77" s="195"/>
      <c r="PAY77" s="195"/>
      <c r="PAZ77" s="195"/>
      <c r="PBA77" s="195"/>
      <c r="PBB77" s="195"/>
      <c r="PBC77" s="195"/>
      <c r="PBD77" s="195"/>
      <c r="PBE77" s="195"/>
      <c r="PBF77" s="195"/>
      <c r="PBG77" s="195"/>
      <c r="PBH77" s="195"/>
      <c r="PBI77" s="195"/>
      <c r="PBJ77" s="195"/>
      <c r="PBK77" s="195"/>
      <c r="PBL77" s="195"/>
      <c r="PBM77" s="195"/>
      <c r="PBN77" s="195"/>
      <c r="PBO77" s="195"/>
      <c r="PBP77" s="195"/>
      <c r="PBQ77" s="195"/>
      <c r="PBR77" s="195"/>
      <c r="PBS77" s="195"/>
      <c r="PBT77" s="195"/>
      <c r="PBU77" s="195"/>
      <c r="PBV77" s="195"/>
      <c r="PBW77" s="195"/>
      <c r="PBX77" s="195"/>
      <c r="PBY77" s="195"/>
      <c r="PBZ77" s="195"/>
      <c r="PCA77" s="195"/>
      <c r="PCB77" s="195"/>
      <c r="PCC77" s="195"/>
      <c r="PCD77" s="195"/>
      <c r="PCE77" s="195"/>
      <c r="PCF77" s="195"/>
      <c r="PCG77" s="195"/>
      <c r="PCH77" s="195"/>
      <c r="PCI77" s="195"/>
      <c r="PCJ77" s="195"/>
      <c r="PCK77" s="195"/>
      <c r="PCL77" s="195"/>
      <c r="PCM77" s="195"/>
      <c r="PCN77" s="195"/>
      <c r="PCO77" s="195"/>
      <c r="PCP77" s="195"/>
      <c r="PCQ77" s="195"/>
      <c r="PCR77" s="195"/>
      <c r="PCS77" s="195"/>
      <c r="PCT77" s="195"/>
      <c r="PCU77" s="195"/>
      <c r="PCV77" s="195"/>
      <c r="PCW77" s="195"/>
      <c r="PCX77" s="195"/>
      <c r="PCY77" s="195"/>
      <c r="PCZ77" s="195"/>
      <c r="PDA77" s="195"/>
      <c r="PDB77" s="195"/>
      <c r="PDC77" s="195"/>
      <c r="PDD77" s="195"/>
      <c r="PDE77" s="195"/>
      <c r="PDF77" s="195"/>
      <c r="PDG77" s="195"/>
      <c r="PDH77" s="195"/>
      <c r="PDI77" s="195"/>
      <c r="PDJ77" s="195"/>
      <c r="PDK77" s="195"/>
      <c r="PDL77" s="195"/>
      <c r="PDM77" s="195"/>
      <c r="PDN77" s="195"/>
      <c r="PDO77" s="195"/>
      <c r="PDP77" s="195"/>
      <c r="PDQ77" s="195"/>
      <c r="PDR77" s="195"/>
      <c r="PDS77" s="195"/>
      <c r="PDT77" s="195"/>
      <c r="PDU77" s="195"/>
      <c r="PDV77" s="195"/>
      <c r="PDW77" s="195"/>
      <c r="PDX77" s="195"/>
      <c r="PDY77" s="195"/>
      <c r="PDZ77" s="195"/>
      <c r="PEA77" s="195"/>
      <c r="PEB77" s="195"/>
      <c r="PEC77" s="195"/>
      <c r="PED77" s="195"/>
      <c r="PEE77" s="195"/>
      <c r="PEF77" s="195"/>
      <c r="PEG77" s="195"/>
      <c r="PEH77" s="195"/>
      <c r="PEI77" s="195"/>
      <c r="PEJ77" s="195"/>
      <c r="PEK77" s="195"/>
      <c r="PEL77" s="195"/>
      <c r="PEM77" s="195"/>
      <c r="PEN77" s="195"/>
      <c r="PEO77" s="195"/>
      <c r="PEP77" s="195"/>
      <c r="PEQ77" s="195"/>
      <c r="PER77" s="195"/>
      <c r="PES77" s="195"/>
      <c r="PET77" s="195"/>
      <c r="PEU77" s="195"/>
      <c r="PEV77" s="195"/>
      <c r="PEW77" s="195"/>
      <c r="PEX77" s="195"/>
      <c r="PEY77" s="195"/>
      <c r="PEZ77" s="195"/>
      <c r="PFA77" s="195"/>
      <c r="PFB77" s="195"/>
      <c r="PFC77" s="195"/>
      <c r="PFD77" s="195"/>
      <c r="PFE77" s="195"/>
      <c r="PFF77" s="195"/>
      <c r="PFG77" s="195"/>
      <c r="PFH77" s="195"/>
      <c r="PFI77" s="195"/>
      <c r="PFJ77" s="195"/>
      <c r="PFK77" s="195"/>
      <c r="PFL77" s="195"/>
      <c r="PFM77" s="195"/>
      <c r="PFN77" s="195"/>
      <c r="PFO77" s="195"/>
      <c r="PFP77" s="195"/>
      <c r="PFQ77" s="195"/>
      <c r="PFR77" s="195"/>
      <c r="PFS77" s="195"/>
      <c r="PFT77" s="195"/>
      <c r="PFU77" s="195"/>
      <c r="PFV77" s="195"/>
      <c r="PFW77" s="195"/>
      <c r="PFX77" s="195"/>
      <c r="PFY77" s="195"/>
      <c r="PFZ77" s="195"/>
      <c r="PGA77" s="195"/>
      <c r="PGB77" s="195"/>
      <c r="PGC77" s="195"/>
      <c r="PGD77" s="195"/>
      <c r="PGE77" s="195"/>
      <c r="PGF77" s="195"/>
      <c r="PGG77" s="195"/>
      <c r="PGH77" s="195"/>
      <c r="PGI77" s="195"/>
      <c r="PGJ77" s="195"/>
      <c r="PGK77" s="195"/>
      <c r="PGL77" s="195"/>
      <c r="PGM77" s="195"/>
      <c r="PGN77" s="195"/>
      <c r="PGO77" s="195"/>
      <c r="PGP77" s="195"/>
      <c r="PGQ77" s="195"/>
      <c r="PGR77" s="195"/>
      <c r="PGS77" s="195"/>
      <c r="PGT77" s="195"/>
      <c r="PGU77" s="195"/>
      <c r="PGV77" s="195"/>
      <c r="PGW77" s="195"/>
      <c r="PGX77" s="195"/>
      <c r="PGY77" s="195"/>
      <c r="PGZ77" s="195"/>
      <c r="PHA77" s="195"/>
      <c r="PHB77" s="195"/>
      <c r="PHC77" s="195"/>
      <c r="PHD77" s="195"/>
      <c r="PHE77" s="195"/>
      <c r="PHF77" s="195"/>
      <c r="PHG77" s="195"/>
      <c r="PHH77" s="195"/>
      <c r="PHI77" s="195"/>
      <c r="PHJ77" s="195"/>
      <c r="PHK77" s="195"/>
      <c r="PHL77" s="195"/>
      <c r="PHM77" s="195"/>
      <c r="PHN77" s="195"/>
      <c r="PHO77" s="195"/>
      <c r="PHP77" s="195"/>
      <c r="PHQ77" s="195"/>
      <c r="PHR77" s="195"/>
      <c r="PHS77" s="195"/>
      <c r="PHT77" s="195"/>
      <c r="PHU77" s="195"/>
      <c r="PHV77" s="195"/>
      <c r="PHW77" s="195"/>
      <c r="PHX77" s="195"/>
      <c r="PHY77" s="195"/>
      <c r="PHZ77" s="195"/>
      <c r="PIA77" s="195"/>
      <c r="PIB77" s="195"/>
      <c r="PIC77" s="195"/>
      <c r="PID77" s="195"/>
      <c r="PIE77" s="195"/>
      <c r="PIF77" s="195"/>
      <c r="PIG77" s="195"/>
      <c r="PIH77" s="195"/>
      <c r="PII77" s="195"/>
      <c r="PIJ77" s="195"/>
      <c r="PIK77" s="195"/>
      <c r="PIL77" s="195"/>
      <c r="PIM77" s="195"/>
      <c r="PIN77" s="195"/>
      <c r="PIO77" s="195"/>
      <c r="PIP77" s="195"/>
      <c r="PIQ77" s="195"/>
      <c r="PIR77" s="195"/>
      <c r="PIS77" s="195"/>
      <c r="PIT77" s="195"/>
      <c r="PIU77" s="195"/>
      <c r="PIV77" s="195"/>
      <c r="PIW77" s="195"/>
      <c r="PIX77" s="195"/>
      <c r="PIY77" s="195"/>
      <c r="PIZ77" s="195"/>
      <c r="PJA77" s="195"/>
      <c r="PJB77" s="195"/>
      <c r="PJC77" s="195"/>
      <c r="PJD77" s="195"/>
      <c r="PJE77" s="195"/>
      <c r="PJF77" s="195"/>
      <c r="PJG77" s="195"/>
      <c r="PJH77" s="195"/>
      <c r="PJI77" s="195"/>
      <c r="PJJ77" s="195"/>
      <c r="PJK77" s="195"/>
      <c r="PJL77" s="195"/>
      <c r="PJM77" s="195"/>
      <c r="PJN77" s="195"/>
      <c r="PJO77" s="195"/>
      <c r="PJP77" s="195"/>
      <c r="PJQ77" s="195"/>
      <c r="PJR77" s="195"/>
      <c r="PJS77" s="195"/>
      <c r="PJT77" s="195"/>
      <c r="PJU77" s="195"/>
      <c r="PJV77" s="195"/>
      <c r="PJW77" s="195"/>
      <c r="PJX77" s="195"/>
      <c r="PJY77" s="195"/>
      <c r="PJZ77" s="195"/>
      <c r="PKA77" s="195"/>
      <c r="PKB77" s="195"/>
      <c r="PKC77" s="195"/>
      <c r="PKD77" s="195"/>
      <c r="PKE77" s="195"/>
      <c r="PKF77" s="195"/>
      <c r="PKG77" s="195"/>
      <c r="PKH77" s="195"/>
      <c r="PKI77" s="195"/>
      <c r="PKJ77" s="195"/>
      <c r="PKK77" s="195"/>
      <c r="PKL77" s="195"/>
      <c r="PKM77" s="195"/>
      <c r="PKN77" s="195"/>
      <c r="PKO77" s="195"/>
      <c r="PKP77" s="195"/>
      <c r="PKQ77" s="195"/>
      <c r="PKR77" s="195"/>
      <c r="PKS77" s="195"/>
      <c r="PKT77" s="195"/>
      <c r="PKU77" s="195"/>
      <c r="PKV77" s="195"/>
      <c r="PKW77" s="195"/>
      <c r="PKX77" s="195"/>
      <c r="PKY77" s="195"/>
      <c r="PKZ77" s="195"/>
      <c r="PLA77" s="195"/>
      <c r="PLB77" s="195"/>
      <c r="PLC77" s="195"/>
      <c r="PLD77" s="195"/>
      <c r="PLE77" s="195"/>
      <c r="PLF77" s="195"/>
      <c r="PLG77" s="195"/>
      <c r="PLH77" s="195"/>
      <c r="PLI77" s="195"/>
      <c r="PLJ77" s="195"/>
      <c r="PLK77" s="195"/>
      <c r="PLL77" s="195"/>
      <c r="PLM77" s="195"/>
      <c r="PLN77" s="195"/>
      <c r="PLO77" s="195"/>
      <c r="PLP77" s="195"/>
      <c r="PLQ77" s="195"/>
      <c r="PLR77" s="195"/>
      <c r="PLS77" s="195"/>
      <c r="PLT77" s="195"/>
      <c r="PLU77" s="195"/>
      <c r="PLV77" s="195"/>
      <c r="PLW77" s="195"/>
      <c r="PLX77" s="195"/>
      <c r="PLY77" s="195"/>
      <c r="PLZ77" s="195"/>
      <c r="PMA77" s="195"/>
      <c r="PMB77" s="195"/>
      <c r="PMC77" s="195"/>
      <c r="PMD77" s="195"/>
      <c r="PME77" s="195"/>
      <c r="PMF77" s="195"/>
      <c r="PMG77" s="195"/>
      <c r="PMH77" s="195"/>
      <c r="PMI77" s="195"/>
      <c r="PMJ77" s="195"/>
      <c r="PMK77" s="195"/>
      <c r="PML77" s="195"/>
      <c r="PMM77" s="195"/>
      <c r="PMN77" s="195"/>
      <c r="PMO77" s="195"/>
      <c r="PMP77" s="195"/>
      <c r="PMQ77" s="195"/>
      <c r="PMR77" s="195"/>
      <c r="PMS77" s="195"/>
      <c r="PMT77" s="195"/>
      <c r="PMU77" s="195"/>
      <c r="PMV77" s="195"/>
      <c r="PMW77" s="195"/>
      <c r="PMX77" s="195"/>
      <c r="PMY77" s="195"/>
      <c r="PMZ77" s="195"/>
      <c r="PNA77" s="195"/>
      <c r="PNB77" s="195"/>
      <c r="PNC77" s="195"/>
      <c r="PND77" s="195"/>
      <c r="PNE77" s="195"/>
      <c r="PNF77" s="195"/>
      <c r="PNG77" s="195"/>
      <c r="PNH77" s="195"/>
      <c r="PNI77" s="195"/>
      <c r="PNJ77" s="195"/>
      <c r="PNK77" s="195"/>
      <c r="PNL77" s="195"/>
      <c r="PNM77" s="195"/>
      <c r="PNN77" s="195"/>
      <c r="PNO77" s="195"/>
      <c r="PNP77" s="195"/>
      <c r="PNQ77" s="195"/>
      <c r="PNR77" s="195"/>
      <c r="PNS77" s="195"/>
      <c r="PNT77" s="195"/>
      <c r="PNU77" s="195"/>
      <c r="PNV77" s="195"/>
      <c r="PNW77" s="195"/>
      <c r="PNX77" s="195"/>
      <c r="PNY77" s="195"/>
      <c r="PNZ77" s="195"/>
      <c r="POA77" s="195"/>
      <c r="POB77" s="195"/>
      <c r="POC77" s="195"/>
      <c r="POD77" s="195"/>
      <c r="POE77" s="195"/>
      <c r="POF77" s="195"/>
      <c r="POG77" s="195"/>
      <c r="POH77" s="195"/>
      <c r="POI77" s="195"/>
      <c r="POJ77" s="195"/>
      <c r="POK77" s="195"/>
      <c r="POL77" s="195"/>
      <c r="POM77" s="195"/>
      <c r="PON77" s="195"/>
      <c r="POO77" s="195"/>
      <c r="POP77" s="195"/>
      <c r="POQ77" s="195"/>
      <c r="POR77" s="195"/>
      <c r="POS77" s="195"/>
      <c r="POT77" s="195"/>
      <c r="POU77" s="195"/>
      <c r="POV77" s="195"/>
      <c r="POW77" s="195"/>
      <c r="POX77" s="195"/>
      <c r="POY77" s="195"/>
      <c r="POZ77" s="195"/>
      <c r="PPA77" s="195"/>
      <c r="PPB77" s="195"/>
      <c r="PPC77" s="195"/>
      <c r="PPD77" s="195"/>
      <c r="PPE77" s="195"/>
      <c r="PPF77" s="195"/>
      <c r="PPG77" s="195"/>
      <c r="PPH77" s="195"/>
      <c r="PPI77" s="195"/>
      <c r="PPJ77" s="195"/>
      <c r="PPK77" s="195"/>
      <c r="PPL77" s="195"/>
      <c r="PPM77" s="195"/>
      <c r="PPN77" s="195"/>
      <c r="PPO77" s="195"/>
      <c r="PPP77" s="195"/>
      <c r="PPQ77" s="195"/>
      <c r="PPR77" s="195"/>
      <c r="PPS77" s="195"/>
      <c r="PPT77" s="195"/>
      <c r="PPU77" s="195"/>
      <c r="PPV77" s="195"/>
      <c r="PPW77" s="195"/>
      <c r="PPX77" s="195"/>
      <c r="PPY77" s="195"/>
      <c r="PPZ77" s="195"/>
      <c r="PQA77" s="195"/>
      <c r="PQB77" s="195"/>
      <c r="PQC77" s="195"/>
      <c r="PQD77" s="195"/>
      <c r="PQE77" s="195"/>
      <c r="PQF77" s="195"/>
      <c r="PQG77" s="195"/>
      <c r="PQH77" s="195"/>
      <c r="PQI77" s="195"/>
      <c r="PQJ77" s="195"/>
      <c r="PQK77" s="195"/>
      <c r="PQL77" s="195"/>
      <c r="PQM77" s="195"/>
      <c r="PQN77" s="195"/>
      <c r="PQO77" s="195"/>
      <c r="PQP77" s="195"/>
      <c r="PQQ77" s="195"/>
      <c r="PQR77" s="195"/>
      <c r="PQS77" s="195"/>
      <c r="PQT77" s="195"/>
      <c r="PQU77" s="195"/>
      <c r="PQV77" s="195"/>
      <c r="PQW77" s="195"/>
      <c r="PQX77" s="195"/>
      <c r="PQY77" s="195"/>
      <c r="PQZ77" s="195"/>
      <c r="PRA77" s="195"/>
      <c r="PRB77" s="195"/>
      <c r="PRC77" s="195"/>
      <c r="PRD77" s="195"/>
      <c r="PRE77" s="195"/>
      <c r="PRF77" s="195"/>
      <c r="PRG77" s="195"/>
      <c r="PRH77" s="195"/>
      <c r="PRI77" s="195"/>
      <c r="PRJ77" s="195"/>
      <c r="PRK77" s="195"/>
      <c r="PRL77" s="195"/>
      <c r="PRM77" s="195"/>
      <c r="PRN77" s="195"/>
      <c r="PRO77" s="195"/>
      <c r="PRP77" s="195"/>
      <c r="PRQ77" s="195"/>
      <c r="PRR77" s="195"/>
      <c r="PRS77" s="195"/>
      <c r="PRT77" s="195"/>
      <c r="PRU77" s="195"/>
      <c r="PRV77" s="195"/>
      <c r="PRW77" s="195"/>
      <c r="PRX77" s="195"/>
      <c r="PRY77" s="195"/>
      <c r="PRZ77" s="195"/>
      <c r="PSA77" s="195"/>
      <c r="PSB77" s="195"/>
      <c r="PSC77" s="195"/>
      <c r="PSD77" s="195"/>
      <c r="PSE77" s="195"/>
      <c r="PSF77" s="195"/>
      <c r="PSG77" s="195"/>
      <c r="PSH77" s="195"/>
      <c r="PSI77" s="195"/>
      <c r="PSJ77" s="195"/>
      <c r="PSK77" s="195"/>
      <c r="PSL77" s="195"/>
      <c r="PSM77" s="195"/>
      <c r="PSN77" s="195"/>
      <c r="PSO77" s="195"/>
      <c r="PSP77" s="195"/>
      <c r="PSQ77" s="195"/>
      <c r="PSR77" s="195"/>
      <c r="PSS77" s="195"/>
      <c r="PST77" s="195"/>
      <c r="PSU77" s="195"/>
      <c r="PSV77" s="195"/>
      <c r="PSW77" s="195"/>
      <c r="PSX77" s="195"/>
      <c r="PSY77" s="195"/>
      <c r="PSZ77" s="195"/>
      <c r="PTA77" s="195"/>
      <c r="PTB77" s="195"/>
      <c r="PTC77" s="195"/>
      <c r="PTD77" s="195"/>
      <c r="PTE77" s="195"/>
      <c r="PTF77" s="195"/>
      <c r="PTG77" s="195"/>
      <c r="PTH77" s="195"/>
      <c r="PTI77" s="195"/>
      <c r="PTJ77" s="195"/>
      <c r="PTK77" s="195"/>
      <c r="PTL77" s="195"/>
      <c r="PTM77" s="195"/>
      <c r="PTN77" s="195"/>
      <c r="PTO77" s="195"/>
      <c r="PTP77" s="195"/>
      <c r="PTQ77" s="195"/>
      <c r="PTR77" s="195"/>
      <c r="PTS77" s="195"/>
      <c r="PTT77" s="195"/>
      <c r="PTU77" s="195"/>
      <c r="PTV77" s="195"/>
      <c r="PTW77" s="195"/>
      <c r="PTX77" s="195"/>
      <c r="PTY77" s="195"/>
      <c r="PTZ77" s="195"/>
      <c r="PUA77" s="195"/>
      <c r="PUB77" s="195"/>
      <c r="PUC77" s="195"/>
      <c r="PUD77" s="195"/>
      <c r="PUE77" s="195"/>
      <c r="PUF77" s="195"/>
      <c r="PUG77" s="195"/>
      <c r="PUH77" s="195"/>
      <c r="PUI77" s="195"/>
      <c r="PUJ77" s="195"/>
      <c r="PUK77" s="195"/>
      <c r="PUL77" s="195"/>
      <c r="PUM77" s="195"/>
      <c r="PUN77" s="195"/>
      <c r="PUO77" s="195"/>
      <c r="PUP77" s="195"/>
      <c r="PUQ77" s="195"/>
      <c r="PUR77" s="195"/>
      <c r="PUS77" s="195"/>
      <c r="PUT77" s="195"/>
      <c r="PUU77" s="195"/>
      <c r="PUV77" s="195"/>
      <c r="PUW77" s="195"/>
      <c r="PUX77" s="195"/>
      <c r="PUY77" s="195"/>
      <c r="PUZ77" s="195"/>
      <c r="PVA77" s="195"/>
      <c r="PVB77" s="195"/>
      <c r="PVC77" s="195"/>
      <c r="PVD77" s="195"/>
      <c r="PVE77" s="195"/>
      <c r="PVF77" s="195"/>
      <c r="PVG77" s="195"/>
      <c r="PVH77" s="195"/>
      <c r="PVI77" s="195"/>
      <c r="PVJ77" s="195"/>
      <c r="PVK77" s="195"/>
      <c r="PVL77" s="195"/>
      <c r="PVM77" s="195"/>
      <c r="PVN77" s="195"/>
      <c r="PVO77" s="195"/>
      <c r="PVP77" s="195"/>
      <c r="PVQ77" s="195"/>
      <c r="PVR77" s="195"/>
      <c r="PVS77" s="195"/>
      <c r="PVT77" s="195"/>
      <c r="PVU77" s="195"/>
      <c r="PVV77" s="195"/>
      <c r="PVW77" s="195"/>
      <c r="PVX77" s="195"/>
      <c r="PVY77" s="195"/>
      <c r="PVZ77" s="195"/>
      <c r="PWA77" s="195"/>
      <c r="PWB77" s="195"/>
      <c r="PWC77" s="195"/>
      <c r="PWD77" s="195"/>
      <c r="PWE77" s="195"/>
      <c r="PWF77" s="195"/>
      <c r="PWG77" s="195"/>
      <c r="PWH77" s="195"/>
      <c r="PWI77" s="195"/>
      <c r="PWJ77" s="195"/>
      <c r="PWK77" s="195"/>
      <c r="PWL77" s="195"/>
      <c r="PWM77" s="195"/>
      <c r="PWN77" s="195"/>
      <c r="PWO77" s="195"/>
      <c r="PWP77" s="195"/>
      <c r="PWQ77" s="195"/>
      <c r="PWR77" s="195"/>
      <c r="PWS77" s="195"/>
      <c r="PWT77" s="195"/>
      <c r="PWU77" s="195"/>
      <c r="PWV77" s="195"/>
      <c r="PWW77" s="195"/>
      <c r="PWX77" s="195"/>
      <c r="PWY77" s="195"/>
      <c r="PWZ77" s="195"/>
      <c r="PXA77" s="195"/>
      <c r="PXB77" s="195"/>
      <c r="PXC77" s="195"/>
      <c r="PXD77" s="195"/>
      <c r="PXE77" s="195"/>
      <c r="PXF77" s="195"/>
      <c r="PXG77" s="195"/>
      <c r="PXH77" s="195"/>
      <c r="PXI77" s="195"/>
      <c r="PXJ77" s="195"/>
      <c r="PXK77" s="195"/>
      <c r="PXL77" s="195"/>
      <c r="PXM77" s="195"/>
      <c r="PXN77" s="195"/>
      <c r="PXO77" s="195"/>
      <c r="PXP77" s="195"/>
      <c r="PXQ77" s="195"/>
      <c r="PXR77" s="195"/>
      <c r="PXS77" s="195"/>
      <c r="PXT77" s="195"/>
      <c r="PXU77" s="195"/>
      <c r="PXV77" s="195"/>
      <c r="PXW77" s="195"/>
      <c r="PXX77" s="195"/>
      <c r="PXY77" s="195"/>
      <c r="PXZ77" s="195"/>
      <c r="PYA77" s="195"/>
      <c r="PYB77" s="195"/>
      <c r="PYC77" s="195"/>
      <c r="PYD77" s="195"/>
      <c r="PYE77" s="195"/>
      <c r="PYF77" s="195"/>
      <c r="PYG77" s="195"/>
      <c r="PYH77" s="195"/>
      <c r="PYI77" s="195"/>
      <c r="PYJ77" s="195"/>
      <c r="PYK77" s="195"/>
      <c r="PYL77" s="195"/>
      <c r="PYM77" s="195"/>
      <c r="PYN77" s="195"/>
      <c r="PYO77" s="195"/>
      <c r="PYP77" s="195"/>
      <c r="PYQ77" s="195"/>
      <c r="PYR77" s="195"/>
      <c r="PYS77" s="195"/>
      <c r="PYT77" s="195"/>
      <c r="PYU77" s="195"/>
      <c r="PYV77" s="195"/>
      <c r="PYW77" s="195"/>
      <c r="PYX77" s="195"/>
      <c r="PYY77" s="195"/>
      <c r="PYZ77" s="195"/>
      <c r="PZA77" s="195"/>
      <c r="PZB77" s="195"/>
      <c r="PZC77" s="195"/>
      <c r="PZD77" s="195"/>
      <c r="PZE77" s="195"/>
      <c r="PZF77" s="195"/>
      <c r="PZG77" s="195"/>
      <c r="PZH77" s="195"/>
      <c r="PZI77" s="195"/>
      <c r="PZJ77" s="195"/>
      <c r="PZK77" s="195"/>
      <c r="PZL77" s="195"/>
      <c r="PZM77" s="195"/>
      <c r="PZN77" s="195"/>
      <c r="PZO77" s="195"/>
      <c r="PZP77" s="195"/>
      <c r="PZQ77" s="195"/>
      <c r="PZR77" s="195"/>
      <c r="PZS77" s="195"/>
      <c r="PZT77" s="195"/>
      <c r="PZU77" s="195"/>
      <c r="PZV77" s="195"/>
      <c r="PZW77" s="195"/>
      <c r="PZX77" s="195"/>
      <c r="PZY77" s="195"/>
      <c r="PZZ77" s="195"/>
      <c r="QAA77" s="195"/>
      <c r="QAB77" s="195"/>
      <c r="QAC77" s="195"/>
      <c r="QAD77" s="195"/>
      <c r="QAE77" s="195"/>
      <c r="QAF77" s="195"/>
      <c r="QAG77" s="195"/>
      <c r="QAH77" s="195"/>
      <c r="QAI77" s="195"/>
      <c r="QAJ77" s="195"/>
      <c r="QAK77" s="195"/>
      <c r="QAL77" s="195"/>
      <c r="QAM77" s="195"/>
      <c r="QAN77" s="195"/>
      <c r="QAO77" s="195"/>
      <c r="QAP77" s="195"/>
      <c r="QAQ77" s="195"/>
      <c r="QAR77" s="195"/>
      <c r="QAS77" s="195"/>
      <c r="QAT77" s="195"/>
      <c r="QAU77" s="195"/>
      <c r="QAV77" s="195"/>
      <c r="QAW77" s="195"/>
      <c r="QAX77" s="195"/>
      <c r="QAY77" s="195"/>
      <c r="QAZ77" s="195"/>
      <c r="QBA77" s="195"/>
      <c r="QBB77" s="195"/>
      <c r="QBC77" s="195"/>
      <c r="QBD77" s="195"/>
      <c r="QBE77" s="195"/>
      <c r="QBF77" s="195"/>
      <c r="QBG77" s="195"/>
      <c r="QBH77" s="195"/>
      <c r="QBI77" s="195"/>
      <c r="QBJ77" s="195"/>
      <c r="QBK77" s="195"/>
      <c r="QBL77" s="195"/>
      <c r="QBM77" s="195"/>
      <c r="QBN77" s="195"/>
      <c r="QBO77" s="195"/>
      <c r="QBP77" s="195"/>
      <c r="QBQ77" s="195"/>
      <c r="QBR77" s="195"/>
      <c r="QBS77" s="195"/>
      <c r="QBT77" s="195"/>
      <c r="QBU77" s="195"/>
      <c r="QBV77" s="195"/>
      <c r="QBW77" s="195"/>
      <c r="QBX77" s="195"/>
      <c r="QBY77" s="195"/>
      <c r="QBZ77" s="195"/>
      <c r="QCA77" s="195"/>
      <c r="QCB77" s="195"/>
      <c r="QCC77" s="195"/>
      <c r="QCD77" s="195"/>
      <c r="QCE77" s="195"/>
      <c r="QCF77" s="195"/>
      <c r="QCG77" s="195"/>
      <c r="QCH77" s="195"/>
      <c r="QCI77" s="195"/>
      <c r="QCJ77" s="195"/>
      <c r="QCK77" s="195"/>
      <c r="QCL77" s="195"/>
      <c r="QCM77" s="195"/>
      <c r="QCN77" s="195"/>
      <c r="QCO77" s="195"/>
      <c r="QCP77" s="195"/>
      <c r="QCQ77" s="195"/>
      <c r="QCR77" s="195"/>
      <c r="QCS77" s="195"/>
      <c r="QCT77" s="195"/>
      <c r="QCU77" s="195"/>
      <c r="QCV77" s="195"/>
      <c r="QCW77" s="195"/>
      <c r="QCX77" s="195"/>
      <c r="QCY77" s="195"/>
      <c r="QCZ77" s="195"/>
      <c r="QDA77" s="195"/>
      <c r="QDB77" s="195"/>
      <c r="QDC77" s="195"/>
      <c r="QDD77" s="195"/>
      <c r="QDE77" s="195"/>
      <c r="QDF77" s="195"/>
      <c r="QDG77" s="195"/>
      <c r="QDH77" s="195"/>
      <c r="QDI77" s="195"/>
      <c r="QDJ77" s="195"/>
      <c r="QDK77" s="195"/>
      <c r="QDL77" s="195"/>
      <c r="QDM77" s="195"/>
      <c r="QDN77" s="195"/>
      <c r="QDO77" s="195"/>
      <c r="QDP77" s="195"/>
      <c r="QDQ77" s="195"/>
      <c r="QDR77" s="195"/>
      <c r="QDS77" s="195"/>
      <c r="QDT77" s="195"/>
      <c r="QDU77" s="195"/>
      <c r="QDV77" s="195"/>
      <c r="QDW77" s="195"/>
      <c r="QDX77" s="195"/>
      <c r="QDY77" s="195"/>
      <c r="QDZ77" s="195"/>
      <c r="QEA77" s="195"/>
      <c r="QEB77" s="195"/>
      <c r="QEC77" s="195"/>
      <c r="QED77" s="195"/>
      <c r="QEE77" s="195"/>
      <c r="QEF77" s="195"/>
      <c r="QEG77" s="195"/>
      <c r="QEH77" s="195"/>
      <c r="QEI77" s="195"/>
      <c r="QEJ77" s="195"/>
      <c r="QEK77" s="195"/>
      <c r="QEL77" s="195"/>
      <c r="QEM77" s="195"/>
      <c r="QEN77" s="195"/>
      <c r="QEO77" s="195"/>
      <c r="QEP77" s="195"/>
      <c r="QEQ77" s="195"/>
      <c r="QER77" s="195"/>
      <c r="QES77" s="195"/>
      <c r="QET77" s="195"/>
      <c r="QEU77" s="195"/>
      <c r="QEV77" s="195"/>
      <c r="QEW77" s="195"/>
      <c r="QEX77" s="195"/>
      <c r="QEY77" s="195"/>
      <c r="QEZ77" s="195"/>
      <c r="QFA77" s="195"/>
      <c r="QFB77" s="195"/>
      <c r="QFC77" s="195"/>
      <c r="QFD77" s="195"/>
      <c r="QFE77" s="195"/>
      <c r="QFF77" s="195"/>
      <c r="QFG77" s="195"/>
      <c r="QFH77" s="195"/>
      <c r="QFI77" s="195"/>
      <c r="QFJ77" s="195"/>
      <c r="QFK77" s="195"/>
      <c r="QFL77" s="195"/>
      <c r="QFM77" s="195"/>
      <c r="QFN77" s="195"/>
      <c r="QFO77" s="195"/>
      <c r="QFP77" s="195"/>
      <c r="QFQ77" s="195"/>
      <c r="QFR77" s="195"/>
      <c r="QFS77" s="195"/>
      <c r="QFT77" s="195"/>
      <c r="QFU77" s="195"/>
      <c r="QFV77" s="195"/>
      <c r="QFW77" s="195"/>
      <c r="QFX77" s="195"/>
      <c r="QFY77" s="195"/>
      <c r="QFZ77" s="195"/>
      <c r="QGA77" s="195"/>
      <c r="QGB77" s="195"/>
      <c r="QGC77" s="195"/>
      <c r="QGD77" s="195"/>
      <c r="QGE77" s="195"/>
      <c r="QGF77" s="195"/>
      <c r="QGG77" s="195"/>
      <c r="QGH77" s="195"/>
      <c r="QGI77" s="195"/>
      <c r="QGJ77" s="195"/>
      <c r="QGK77" s="195"/>
      <c r="QGL77" s="195"/>
      <c r="QGM77" s="195"/>
      <c r="QGN77" s="195"/>
      <c r="QGO77" s="195"/>
      <c r="QGP77" s="195"/>
      <c r="QGQ77" s="195"/>
      <c r="QGR77" s="195"/>
      <c r="QGS77" s="195"/>
      <c r="QGT77" s="195"/>
      <c r="QGU77" s="195"/>
      <c r="QGV77" s="195"/>
      <c r="QGW77" s="195"/>
      <c r="QGX77" s="195"/>
      <c r="QGY77" s="195"/>
      <c r="QGZ77" s="195"/>
      <c r="QHA77" s="195"/>
      <c r="QHB77" s="195"/>
      <c r="QHC77" s="195"/>
      <c r="QHD77" s="195"/>
      <c r="QHE77" s="195"/>
      <c r="QHF77" s="195"/>
      <c r="QHG77" s="195"/>
      <c r="QHH77" s="195"/>
      <c r="QHI77" s="195"/>
      <c r="QHJ77" s="195"/>
      <c r="QHK77" s="195"/>
      <c r="QHL77" s="195"/>
      <c r="QHM77" s="195"/>
      <c r="QHN77" s="195"/>
      <c r="QHO77" s="195"/>
      <c r="QHP77" s="195"/>
      <c r="QHQ77" s="195"/>
      <c r="QHR77" s="195"/>
      <c r="QHS77" s="195"/>
      <c r="QHT77" s="195"/>
      <c r="QHU77" s="195"/>
      <c r="QHV77" s="195"/>
      <c r="QHW77" s="195"/>
      <c r="QHX77" s="195"/>
      <c r="QHY77" s="195"/>
      <c r="QHZ77" s="195"/>
      <c r="QIA77" s="195"/>
      <c r="QIB77" s="195"/>
      <c r="QIC77" s="195"/>
      <c r="QID77" s="195"/>
      <c r="QIE77" s="195"/>
      <c r="QIF77" s="195"/>
      <c r="QIG77" s="195"/>
      <c r="QIH77" s="195"/>
      <c r="QII77" s="195"/>
      <c r="QIJ77" s="195"/>
      <c r="QIK77" s="195"/>
      <c r="QIL77" s="195"/>
      <c r="QIM77" s="195"/>
      <c r="QIN77" s="195"/>
      <c r="QIO77" s="195"/>
      <c r="QIP77" s="195"/>
      <c r="QIQ77" s="195"/>
      <c r="QIR77" s="195"/>
      <c r="QIS77" s="195"/>
      <c r="QIT77" s="195"/>
      <c r="QIU77" s="195"/>
      <c r="QIV77" s="195"/>
      <c r="QIW77" s="195"/>
      <c r="QIX77" s="195"/>
      <c r="QIY77" s="195"/>
      <c r="QIZ77" s="195"/>
      <c r="QJA77" s="195"/>
      <c r="QJB77" s="195"/>
      <c r="QJC77" s="195"/>
      <c r="QJD77" s="195"/>
      <c r="QJE77" s="195"/>
      <c r="QJF77" s="195"/>
      <c r="QJG77" s="195"/>
      <c r="QJH77" s="195"/>
      <c r="QJI77" s="195"/>
      <c r="QJJ77" s="195"/>
      <c r="QJK77" s="195"/>
      <c r="QJL77" s="195"/>
      <c r="QJM77" s="195"/>
      <c r="QJN77" s="195"/>
      <c r="QJO77" s="195"/>
      <c r="QJP77" s="195"/>
      <c r="QJQ77" s="195"/>
      <c r="QJR77" s="195"/>
      <c r="QJS77" s="195"/>
      <c r="QJT77" s="195"/>
      <c r="QJU77" s="195"/>
      <c r="QJV77" s="195"/>
      <c r="QJW77" s="195"/>
      <c r="QJX77" s="195"/>
      <c r="QJY77" s="195"/>
      <c r="QJZ77" s="195"/>
      <c r="QKA77" s="195"/>
      <c r="QKB77" s="195"/>
      <c r="QKC77" s="195"/>
      <c r="QKD77" s="195"/>
      <c r="QKE77" s="195"/>
      <c r="QKF77" s="195"/>
      <c r="QKG77" s="195"/>
      <c r="QKH77" s="195"/>
      <c r="QKI77" s="195"/>
      <c r="QKJ77" s="195"/>
      <c r="QKK77" s="195"/>
      <c r="QKL77" s="195"/>
      <c r="QKM77" s="195"/>
      <c r="QKN77" s="195"/>
      <c r="QKO77" s="195"/>
      <c r="QKP77" s="195"/>
      <c r="QKQ77" s="195"/>
      <c r="QKR77" s="195"/>
      <c r="QKS77" s="195"/>
      <c r="QKT77" s="195"/>
      <c r="QKU77" s="195"/>
      <c r="QKV77" s="195"/>
      <c r="QKW77" s="195"/>
      <c r="QKX77" s="195"/>
      <c r="QKY77" s="195"/>
      <c r="QKZ77" s="195"/>
      <c r="QLA77" s="195"/>
      <c r="QLB77" s="195"/>
      <c r="QLC77" s="195"/>
      <c r="QLD77" s="195"/>
      <c r="QLE77" s="195"/>
      <c r="QLF77" s="195"/>
      <c r="QLG77" s="195"/>
      <c r="QLH77" s="195"/>
      <c r="QLI77" s="195"/>
      <c r="QLJ77" s="195"/>
      <c r="QLK77" s="195"/>
      <c r="QLL77" s="195"/>
      <c r="QLM77" s="195"/>
      <c r="QLN77" s="195"/>
      <c r="QLO77" s="195"/>
      <c r="QLP77" s="195"/>
      <c r="QLQ77" s="195"/>
      <c r="QLR77" s="195"/>
      <c r="QLS77" s="195"/>
      <c r="QLT77" s="195"/>
      <c r="QLU77" s="195"/>
      <c r="QLV77" s="195"/>
      <c r="QLW77" s="195"/>
      <c r="QLX77" s="195"/>
      <c r="QLY77" s="195"/>
      <c r="QLZ77" s="195"/>
      <c r="QMA77" s="195"/>
      <c r="QMB77" s="195"/>
      <c r="QMC77" s="195"/>
      <c r="QMD77" s="195"/>
      <c r="QME77" s="195"/>
      <c r="QMF77" s="195"/>
      <c r="QMG77" s="195"/>
      <c r="QMH77" s="195"/>
      <c r="QMI77" s="195"/>
      <c r="QMJ77" s="195"/>
      <c r="QMK77" s="195"/>
      <c r="QML77" s="195"/>
      <c r="QMM77" s="195"/>
      <c r="QMN77" s="195"/>
      <c r="QMO77" s="195"/>
      <c r="QMP77" s="195"/>
      <c r="QMQ77" s="195"/>
      <c r="QMR77" s="195"/>
      <c r="QMS77" s="195"/>
      <c r="QMT77" s="195"/>
      <c r="QMU77" s="195"/>
      <c r="QMV77" s="195"/>
      <c r="QMW77" s="195"/>
      <c r="QMX77" s="195"/>
      <c r="QMY77" s="195"/>
      <c r="QMZ77" s="195"/>
      <c r="QNA77" s="195"/>
      <c r="QNB77" s="195"/>
      <c r="QNC77" s="195"/>
      <c r="QND77" s="195"/>
      <c r="QNE77" s="195"/>
      <c r="QNF77" s="195"/>
      <c r="QNG77" s="195"/>
      <c r="QNH77" s="195"/>
      <c r="QNI77" s="195"/>
      <c r="QNJ77" s="195"/>
      <c r="QNK77" s="195"/>
      <c r="QNL77" s="195"/>
      <c r="QNM77" s="195"/>
      <c r="QNN77" s="195"/>
      <c r="QNO77" s="195"/>
      <c r="QNP77" s="195"/>
      <c r="QNQ77" s="195"/>
      <c r="QNR77" s="195"/>
      <c r="QNS77" s="195"/>
      <c r="QNT77" s="195"/>
      <c r="QNU77" s="195"/>
      <c r="QNV77" s="195"/>
      <c r="QNW77" s="195"/>
      <c r="QNX77" s="195"/>
      <c r="QNY77" s="195"/>
      <c r="QNZ77" s="195"/>
      <c r="QOA77" s="195"/>
      <c r="QOB77" s="195"/>
      <c r="QOC77" s="195"/>
      <c r="QOD77" s="195"/>
      <c r="QOE77" s="195"/>
      <c r="QOF77" s="195"/>
      <c r="QOG77" s="195"/>
      <c r="QOH77" s="195"/>
      <c r="QOI77" s="195"/>
      <c r="QOJ77" s="195"/>
      <c r="QOK77" s="195"/>
      <c r="QOL77" s="195"/>
      <c r="QOM77" s="195"/>
      <c r="QON77" s="195"/>
      <c r="QOO77" s="195"/>
      <c r="QOP77" s="195"/>
      <c r="QOQ77" s="195"/>
      <c r="QOR77" s="195"/>
      <c r="QOS77" s="195"/>
      <c r="QOT77" s="195"/>
      <c r="QOU77" s="195"/>
      <c r="QOV77" s="195"/>
      <c r="QOW77" s="195"/>
      <c r="QOX77" s="195"/>
      <c r="QOY77" s="195"/>
      <c r="QOZ77" s="195"/>
      <c r="QPA77" s="195"/>
      <c r="QPB77" s="195"/>
      <c r="QPC77" s="195"/>
      <c r="QPD77" s="195"/>
      <c r="QPE77" s="195"/>
      <c r="QPF77" s="195"/>
      <c r="QPG77" s="195"/>
      <c r="QPH77" s="195"/>
      <c r="QPI77" s="195"/>
      <c r="QPJ77" s="195"/>
      <c r="QPK77" s="195"/>
      <c r="QPL77" s="195"/>
      <c r="QPM77" s="195"/>
      <c r="QPN77" s="195"/>
      <c r="QPO77" s="195"/>
      <c r="QPP77" s="195"/>
      <c r="QPQ77" s="195"/>
      <c r="QPR77" s="195"/>
      <c r="QPS77" s="195"/>
      <c r="QPT77" s="195"/>
      <c r="QPU77" s="195"/>
      <c r="QPV77" s="195"/>
      <c r="QPW77" s="195"/>
      <c r="QPX77" s="195"/>
      <c r="QPY77" s="195"/>
      <c r="QPZ77" s="195"/>
      <c r="QQA77" s="195"/>
      <c r="QQB77" s="195"/>
      <c r="QQC77" s="195"/>
      <c r="QQD77" s="195"/>
      <c r="QQE77" s="195"/>
      <c r="QQF77" s="195"/>
      <c r="QQG77" s="195"/>
      <c r="QQH77" s="195"/>
      <c r="QQI77" s="195"/>
      <c r="QQJ77" s="195"/>
      <c r="QQK77" s="195"/>
      <c r="QQL77" s="195"/>
      <c r="QQM77" s="195"/>
      <c r="QQN77" s="195"/>
      <c r="QQO77" s="195"/>
      <c r="QQP77" s="195"/>
      <c r="QQQ77" s="195"/>
      <c r="QQR77" s="195"/>
      <c r="QQS77" s="195"/>
      <c r="QQT77" s="195"/>
      <c r="QQU77" s="195"/>
      <c r="QQV77" s="195"/>
      <c r="QQW77" s="195"/>
      <c r="QQX77" s="195"/>
      <c r="QQY77" s="195"/>
      <c r="QQZ77" s="195"/>
      <c r="QRA77" s="195"/>
      <c r="QRB77" s="195"/>
      <c r="QRC77" s="195"/>
      <c r="QRD77" s="195"/>
      <c r="QRE77" s="195"/>
      <c r="QRF77" s="195"/>
      <c r="QRG77" s="195"/>
      <c r="QRH77" s="195"/>
      <c r="QRI77" s="195"/>
      <c r="QRJ77" s="195"/>
      <c r="QRK77" s="195"/>
      <c r="QRL77" s="195"/>
      <c r="QRM77" s="195"/>
      <c r="QRN77" s="195"/>
      <c r="QRO77" s="195"/>
      <c r="QRP77" s="195"/>
      <c r="QRQ77" s="195"/>
      <c r="QRR77" s="195"/>
      <c r="QRS77" s="195"/>
      <c r="QRT77" s="195"/>
      <c r="QRU77" s="195"/>
      <c r="QRV77" s="195"/>
      <c r="QRW77" s="195"/>
      <c r="QRX77" s="195"/>
      <c r="QRY77" s="195"/>
      <c r="QRZ77" s="195"/>
      <c r="QSA77" s="195"/>
      <c r="QSB77" s="195"/>
      <c r="QSC77" s="195"/>
      <c r="QSD77" s="195"/>
      <c r="QSE77" s="195"/>
      <c r="QSF77" s="195"/>
      <c r="QSG77" s="195"/>
      <c r="QSH77" s="195"/>
      <c r="QSI77" s="195"/>
      <c r="QSJ77" s="195"/>
      <c r="QSK77" s="195"/>
      <c r="QSL77" s="195"/>
      <c r="QSM77" s="195"/>
      <c r="QSN77" s="195"/>
      <c r="QSO77" s="195"/>
      <c r="QSP77" s="195"/>
      <c r="QSQ77" s="195"/>
      <c r="QSR77" s="195"/>
      <c r="QSS77" s="195"/>
      <c r="QST77" s="195"/>
      <c r="QSU77" s="195"/>
      <c r="QSV77" s="195"/>
      <c r="QSW77" s="195"/>
      <c r="QSX77" s="195"/>
      <c r="QSY77" s="195"/>
      <c r="QSZ77" s="195"/>
      <c r="QTA77" s="195"/>
      <c r="QTB77" s="195"/>
      <c r="QTC77" s="195"/>
      <c r="QTD77" s="195"/>
      <c r="QTE77" s="195"/>
      <c r="QTF77" s="195"/>
      <c r="QTG77" s="195"/>
      <c r="QTH77" s="195"/>
      <c r="QTI77" s="195"/>
      <c r="QTJ77" s="195"/>
      <c r="QTK77" s="195"/>
      <c r="QTL77" s="195"/>
      <c r="QTM77" s="195"/>
      <c r="QTN77" s="195"/>
      <c r="QTO77" s="195"/>
      <c r="QTP77" s="195"/>
      <c r="QTQ77" s="195"/>
      <c r="QTR77" s="195"/>
      <c r="QTS77" s="195"/>
      <c r="QTT77" s="195"/>
      <c r="QTU77" s="195"/>
      <c r="QTV77" s="195"/>
      <c r="QTW77" s="195"/>
      <c r="QTX77" s="195"/>
      <c r="QTY77" s="195"/>
      <c r="QTZ77" s="195"/>
      <c r="QUA77" s="195"/>
      <c r="QUB77" s="195"/>
      <c r="QUC77" s="195"/>
      <c r="QUD77" s="195"/>
      <c r="QUE77" s="195"/>
      <c r="QUF77" s="195"/>
      <c r="QUG77" s="195"/>
      <c r="QUH77" s="195"/>
      <c r="QUI77" s="195"/>
      <c r="QUJ77" s="195"/>
      <c r="QUK77" s="195"/>
      <c r="QUL77" s="195"/>
      <c r="QUM77" s="195"/>
      <c r="QUN77" s="195"/>
      <c r="QUO77" s="195"/>
      <c r="QUP77" s="195"/>
      <c r="QUQ77" s="195"/>
      <c r="QUR77" s="195"/>
      <c r="QUS77" s="195"/>
      <c r="QUT77" s="195"/>
      <c r="QUU77" s="195"/>
      <c r="QUV77" s="195"/>
      <c r="QUW77" s="195"/>
      <c r="QUX77" s="195"/>
      <c r="QUY77" s="195"/>
      <c r="QUZ77" s="195"/>
      <c r="QVA77" s="195"/>
      <c r="QVB77" s="195"/>
      <c r="QVC77" s="195"/>
      <c r="QVD77" s="195"/>
      <c r="QVE77" s="195"/>
      <c r="QVF77" s="195"/>
      <c r="QVG77" s="195"/>
      <c r="QVH77" s="195"/>
      <c r="QVI77" s="195"/>
      <c r="QVJ77" s="195"/>
      <c r="QVK77" s="195"/>
      <c r="QVL77" s="195"/>
      <c r="QVM77" s="195"/>
      <c r="QVN77" s="195"/>
      <c r="QVO77" s="195"/>
      <c r="QVP77" s="195"/>
      <c r="QVQ77" s="195"/>
      <c r="QVR77" s="195"/>
      <c r="QVS77" s="195"/>
      <c r="QVT77" s="195"/>
      <c r="QVU77" s="195"/>
      <c r="QVV77" s="195"/>
      <c r="QVW77" s="195"/>
      <c r="QVX77" s="195"/>
      <c r="QVY77" s="195"/>
      <c r="QVZ77" s="195"/>
      <c r="QWA77" s="195"/>
      <c r="QWB77" s="195"/>
      <c r="QWC77" s="195"/>
      <c r="QWD77" s="195"/>
      <c r="QWE77" s="195"/>
      <c r="QWF77" s="195"/>
      <c r="QWG77" s="195"/>
      <c r="QWH77" s="195"/>
      <c r="QWI77" s="195"/>
      <c r="QWJ77" s="195"/>
      <c r="QWK77" s="195"/>
      <c r="QWL77" s="195"/>
      <c r="QWM77" s="195"/>
      <c r="QWN77" s="195"/>
      <c r="QWO77" s="195"/>
      <c r="QWP77" s="195"/>
      <c r="QWQ77" s="195"/>
      <c r="QWR77" s="195"/>
      <c r="QWS77" s="195"/>
      <c r="QWT77" s="195"/>
      <c r="QWU77" s="195"/>
      <c r="QWV77" s="195"/>
      <c r="QWW77" s="195"/>
      <c r="QWX77" s="195"/>
      <c r="QWY77" s="195"/>
      <c r="QWZ77" s="195"/>
      <c r="QXA77" s="195"/>
      <c r="QXB77" s="195"/>
      <c r="QXC77" s="195"/>
      <c r="QXD77" s="195"/>
      <c r="QXE77" s="195"/>
      <c r="QXF77" s="195"/>
      <c r="QXG77" s="195"/>
      <c r="QXH77" s="195"/>
      <c r="QXI77" s="195"/>
      <c r="QXJ77" s="195"/>
      <c r="QXK77" s="195"/>
      <c r="QXL77" s="195"/>
      <c r="QXM77" s="195"/>
      <c r="QXN77" s="195"/>
      <c r="QXO77" s="195"/>
      <c r="QXP77" s="195"/>
      <c r="QXQ77" s="195"/>
      <c r="QXR77" s="195"/>
      <c r="QXS77" s="195"/>
      <c r="QXT77" s="195"/>
      <c r="QXU77" s="195"/>
      <c r="QXV77" s="195"/>
      <c r="QXW77" s="195"/>
      <c r="QXX77" s="195"/>
      <c r="QXY77" s="195"/>
      <c r="QXZ77" s="195"/>
      <c r="QYA77" s="195"/>
      <c r="QYB77" s="195"/>
      <c r="QYC77" s="195"/>
      <c r="QYD77" s="195"/>
      <c r="QYE77" s="195"/>
      <c r="QYF77" s="195"/>
      <c r="QYG77" s="195"/>
      <c r="QYH77" s="195"/>
      <c r="QYI77" s="195"/>
      <c r="QYJ77" s="195"/>
      <c r="QYK77" s="195"/>
      <c r="QYL77" s="195"/>
      <c r="QYM77" s="195"/>
      <c r="QYN77" s="195"/>
      <c r="QYO77" s="195"/>
      <c r="QYP77" s="195"/>
      <c r="QYQ77" s="195"/>
      <c r="QYR77" s="195"/>
      <c r="QYS77" s="195"/>
      <c r="QYT77" s="195"/>
      <c r="QYU77" s="195"/>
      <c r="QYV77" s="195"/>
      <c r="QYW77" s="195"/>
      <c r="QYX77" s="195"/>
      <c r="QYY77" s="195"/>
      <c r="QYZ77" s="195"/>
      <c r="QZA77" s="195"/>
      <c r="QZB77" s="195"/>
      <c r="QZC77" s="195"/>
      <c r="QZD77" s="195"/>
      <c r="QZE77" s="195"/>
      <c r="QZF77" s="195"/>
      <c r="QZG77" s="195"/>
      <c r="QZH77" s="195"/>
      <c r="QZI77" s="195"/>
      <c r="QZJ77" s="195"/>
      <c r="QZK77" s="195"/>
      <c r="QZL77" s="195"/>
      <c r="QZM77" s="195"/>
      <c r="QZN77" s="195"/>
      <c r="QZO77" s="195"/>
      <c r="QZP77" s="195"/>
      <c r="QZQ77" s="195"/>
      <c r="QZR77" s="195"/>
      <c r="QZS77" s="195"/>
      <c r="QZT77" s="195"/>
      <c r="QZU77" s="195"/>
      <c r="QZV77" s="195"/>
      <c r="QZW77" s="195"/>
      <c r="QZX77" s="195"/>
      <c r="QZY77" s="195"/>
      <c r="QZZ77" s="195"/>
      <c r="RAA77" s="195"/>
      <c r="RAB77" s="195"/>
      <c r="RAC77" s="195"/>
      <c r="RAD77" s="195"/>
      <c r="RAE77" s="195"/>
      <c r="RAF77" s="195"/>
      <c r="RAG77" s="195"/>
      <c r="RAH77" s="195"/>
      <c r="RAI77" s="195"/>
      <c r="RAJ77" s="195"/>
      <c r="RAK77" s="195"/>
      <c r="RAL77" s="195"/>
      <c r="RAM77" s="195"/>
      <c r="RAN77" s="195"/>
      <c r="RAO77" s="195"/>
      <c r="RAP77" s="195"/>
      <c r="RAQ77" s="195"/>
      <c r="RAR77" s="195"/>
      <c r="RAS77" s="195"/>
      <c r="RAT77" s="195"/>
      <c r="RAU77" s="195"/>
      <c r="RAV77" s="195"/>
      <c r="RAW77" s="195"/>
      <c r="RAX77" s="195"/>
      <c r="RAY77" s="195"/>
      <c r="RAZ77" s="195"/>
      <c r="RBA77" s="195"/>
      <c r="RBB77" s="195"/>
      <c r="RBC77" s="195"/>
      <c r="RBD77" s="195"/>
      <c r="RBE77" s="195"/>
      <c r="RBF77" s="195"/>
      <c r="RBG77" s="195"/>
      <c r="RBH77" s="195"/>
      <c r="RBI77" s="195"/>
      <c r="RBJ77" s="195"/>
      <c r="RBK77" s="195"/>
      <c r="RBL77" s="195"/>
      <c r="RBM77" s="195"/>
      <c r="RBN77" s="195"/>
      <c r="RBO77" s="195"/>
      <c r="RBP77" s="195"/>
      <c r="RBQ77" s="195"/>
      <c r="RBR77" s="195"/>
      <c r="RBS77" s="195"/>
      <c r="RBT77" s="195"/>
      <c r="RBU77" s="195"/>
      <c r="RBV77" s="195"/>
      <c r="RBW77" s="195"/>
      <c r="RBX77" s="195"/>
      <c r="RBY77" s="195"/>
      <c r="RBZ77" s="195"/>
      <c r="RCA77" s="195"/>
      <c r="RCB77" s="195"/>
      <c r="RCC77" s="195"/>
      <c r="RCD77" s="195"/>
      <c r="RCE77" s="195"/>
      <c r="RCF77" s="195"/>
      <c r="RCG77" s="195"/>
      <c r="RCH77" s="195"/>
      <c r="RCI77" s="195"/>
      <c r="RCJ77" s="195"/>
      <c r="RCK77" s="195"/>
      <c r="RCL77" s="195"/>
      <c r="RCM77" s="195"/>
      <c r="RCN77" s="195"/>
      <c r="RCO77" s="195"/>
      <c r="RCP77" s="195"/>
      <c r="RCQ77" s="195"/>
      <c r="RCR77" s="195"/>
      <c r="RCS77" s="195"/>
      <c r="RCT77" s="195"/>
      <c r="RCU77" s="195"/>
      <c r="RCV77" s="195"/>
      <c r="RCW77" s="195"/>
      <c r="RCX77" s="195"/>
      <c r="RCY77" s="195"/>
      <c r="RCZ77" s="195"/>
      <c r="RDA77" s="195"/>
      <c r="RDB77" s="195"/>
      <c r="RDC77" s="195"/>
      <c r="RDD77" s="195"/>
      <c r="RDE77" s="195"/>
      <c r="RDF77" s="195"/>
      <c r="RDG77" s="195"/>
      <c r="RDH77" s="195"/>
      <c r="RDI77" s="195"/>
      <c r="RDJ77" s="195"/>
      <c r="RDK77" s="195"/>
      <c r="RDL77" s="195"/>
      <c r="RDM77" s="195"/>
      <c r="RDN77" s="195"/>
      <c r="RDO77" s="195"/>
      <c r="RDP77" s="195"/>
      <c r="RDQ77" s="195"/>
      <c r="RDR77" s="195"/>
      <c r="RDS77" s="195"/>
      <c r="RDT77" s="195"/>
      <c r="RDU77" s="195"/>
      <c r="RDV77" s="195"/>
      <c r="RDW77" s="195"/>
      <c r="RDX77" s="195"/>
      <c r="RDY77" s="195"/>
      <c r="RDZ77" s="195"/>
      <c r="REA77" s="195"/>
      <c r="REB77" s="195"/>
      <c r="REC77" s="195"/>
      <c r="RED77" s="195"/>
      <c r="REE77" s="195"/>
      <c r="REF77" s="195"/>
      <c r="REG77" s="195"/>
      <c r="REH77" s="195"/>
      <c r="REI77" s="195"/>
      <c r="REJ77" s="195"/>
      <c r="REK77" s="195"/>
      <c r="REL77" s="195"/>
      <c r="REM77" s="195"/>
      <c r="REN77" s="195"/>
      <c r="REO77" s="195"/>
      <c r="REP77" s="195"/>
      <c r="REQ77" s="195"/>
      <c r="RER77" s="195"/>
      <c r="RES77" s="195"/>
      <c r="RET77" s="195"/>
      <c r="REU77" s="195"/>
      <c r="REV77" s="195"/>
      <c r="REW77" s="195"/>
      <c r="REX77" s="195"/>
      <c r="REY77" s="195"/>
      <c r="REZ77" s="195"/>
      <c r="RFA77" s="195"/>
      <c r="RFB77" s="195"/>
      <c r="RFC77" s="195"/>
      <c r="RFD77" s="195"/>
      <c r="RFE77" s="195"/>
      <c r="RFF77" s="195"/>
      <c r="RFG77" s="195"/>
      <c r="RFH77" s="195"/>
      <c r="RFI77" s="195"/>
      <c r="RFJ77" s="195"/>
      <c r="RFK77" s="195"/>
      <c r="RFL77" s="195"/>
      <c r="RFM77" s="195"/>
      <c r="RFN77" s="195"/>
      <c r="RFO77" s="195"/>
      <c r="RFP77" s="195"/>
      <c r="RFQ77" s="195"/>
      <c r="RFR77" s="195"/>
      <c r="RFS77" s="195"/>
      <c r="RFT77" s="195"/>
      <c r="RFU77" s="195"/>
      <c r="RFV77" s="195"/>
      <c r="RFW77" s="195"/>
      <c r="RFX77" s="195"/>
      <c r="RFY77" s="195"/>
      <c r="RFZ77" s="195"/>
      <c r="RGA77" s="195"/>
      <c r="RGB77" s="195"/>
      <c r="RGC77" s="195"/>
      <c r="RGD77" s="195"/>
      <c r="RGE77" s="195"/>
      <c r="RGF77" s="195"/>
      <c r="RGG77" s="195"/>
      <c r="RGH77" s="195"/>
      <c r="RGI77" s="195"/>
      <c r="RGJ77" s="195"/>
      <c r="RGK77" s="195"/>
      <c r="RGL77" s="195"/>
      <c r="RGM77" s="195"/>
      <c r="RGN77" s="195"/>
      <c r="RGO77" s="195"/>
      <c r="RGP77" s="195"/>
      <c r="RGQ77" s="195"/>
      <c r="RGR77" s="195"/>
      <c r="RGS77" s="195"/>
      <c r="RGT77" s="195"/>
      <c r="RGU77" s="195"/>
      <c r="RGV77" s="195"/>
      <c r="RGW77" s="195"/>
      <c r="RGX77" s="195"/>
      <c r="RGY77" s="195"/>
      <c r="RGZ77" s="195"/>
      <c r="RHA77" s="195"/>
      <c r="RHB77" s="195"/>
      <c r="RHC77" s="195"/>
      <c r="RHD77" s="195"/>
      <c r="RHE77" s="195"/>
      <c r="RHF77" s="195"/>
      <c r="RHG77" s="195"/>
      <c r="RHH77" s="195"/>
      <c r="RHI77" s="195"/>
      <c r="RHJ77" s="195"/>
      <c r="RHK77" s="195"/>
      <c r="RHL77" s="195"/>
      <c r="RHM77" s="195"/>
      <c r="RHN77" s="195"/>
      <c r="RHO77" s="195"/>
      <c r="RHP77" s="195"/>
      <c r="RHQ77" s="195"/>
      <c r="RHR77" s="195"/>
      <c r="RHS77" s="195"/>
      <c r="RHT77" s="195"/>
      <c r="RHU77" s="195"/>
      <c r="RHV77" s="195"/>
      <c r="RHW77" s="195"/>
      <c r="RHX77" s="195"/>
      <c r="RHY77" s="195"/>
      <c r="RHZ77" s="195"/>
      <c r="RIA77" s="195"/>
      <c r="RIB77" s="195"/>
      <c r="RIC77" s="195"/>
      <c r="RID77" s="195"/>
      <c r="RIE77" s="195"/>
      <c r="RIF77" s="195"/>
      <c r="RIG77" s="195"/>
      <c r="RIH77" s="195"/>
      <c r="RII77" s="195"/>
      <c r="RIJ77" s="195"/>
      <c r="RIK77" s="195"/>
      <c r="RIL77" s="195"/>
      <c r="RIM77" s="195"/>
      <c r="RIN77" s="195"/>
      <c r="RIO77" s="195"/>
      <c r="RIP77" s="195"/>
      <c r="RIQ77" s="195"/>
      <c r="RIR77" s="195"/>
      <c r="RIS77" s="195"/>
      <c r="RIT77" s="195"/>
      <c r="RIU77" s="195"/>
      <c r="RIV77" s="195"/>
      <c r="RIW77" s="195"/>
      <c r="RIX77" s="195"/>
      <c r="RIY77" s="195"/>
      <c r="RIZ77" s="195"/>
      <c r="RJA77" s="195"/>
      <c r="RJB77" s="195"/>
      <c r="RJC77" s="195"/>
      <c r="RJD77" s="195"/>
      <c r="RJE77" s="195"/>
      <c r="RJF77" s="195"/>
      <c r="RJG77" s="195"/>
      <c r="RJH77" s="195"/>
      <c r="RJI77" s="195"/>
      <c r="RJJ77" s="195"/>
      <c r="RJK77" s="195"/>
      <c r="RJL77" s="195"/>
      <c r="RJM77" s="195"/>
      <c r="RJN77" s="195"/>
      <c r="RJO77" s="195"/>
      <c r="RJP77" s="195"/>
      <c r="RJQ77" s="195"/>
      <c r="RJR77" s="195"/>
      <c r="RJS77" s="195"/>
      <c r="RJT77" s="195"/>
      <c r="RJU77" s="195"/>
      <c r="RJV77" s="195"/>
      <c r="RJW77" s="195"/>
      <c r="RJX77" s="195"/>
      <c r="RJY77" s="195"/>
      <c r="RJZ77" s="195"/>
      <c r="RKA77" s="195"/>
      <c r="RKB77" s="195"/>
      <c r="RKC77" s="195"/>
      <c r="RKD77" s="195"/>
      <c r="RKE77" s="195"/>
      <c r="RKF77" s="195"/>
      <c r="RKG77" s="195"/>
      <c r="RKH77" s="195"/>
      <c r="RKI77" s="195"/>
      <c r="RKJ77" s="195"/>
      <c r="RKK77" s="195"/>
      <c r="RKL77" s="195"/>
      <c r="RKM77" s="195"/>
      <c r="RKN77" s="195"/>
      <c r="RKO77" s="195"/>
      <c r="RKP77" s="195"/>
      <c r="RKQ77" s="195"/>
      <c r="RKR77" s="195"/>
      <c r="RKS77" s="195"/>
      <c r="RKT77" s="195"/>
      <c r="RKU77" s="195"/>
      <c r="RKV77" s="195"/>
      <c r="RKW77" s="195"/>
      <c r="RKX77" s="195"/>
      <c r="RKY77" s="195"/>
      <c r="RKZ77" s="195"/>
      <c r="RLA77" s="195"/>
      <c r="RLB77" s="195"/>
      <c r="RLC77" s="195"/>
      <c r="RLD77" s="195"/>
      <c r="RLE77" s="195"/>
      <c r="RLF77" s="195"/>
      <c r="RLG77" s="195"/>
      <c r="RLH77" s="195"/>
      <c r="RLI77" s="195"/>
      <c r="RLJ77" s="195"/>
      <c r="RLK77" s="195"/>
      <c r="RLL77" s="195"/>
      <c r="RLM77" s="195"/>
      <c r="RLN77" s="195"/>
      <c r="RLO77" s="195"/>
      <c r="RLP77" s="195"/>
      <c r="RLQ77" s="195"/>
      <c r="RLR77" s="195"/>
      <c r="RLS77" s="195"/>
      <c r="RLT77" s="195"/>
      <c r="RLU77" s="195"/>
      <c r="RLV77" s="195"/>
      <c r="RLW77" s="195"/>
      <c r="RLX77" s="195"/>
      <c r="RLY77" s="195"/>
      <c r="RLZ77" s="195"/>
      <c r="RMA77" s="195"/>
      <c r="RMB77" s="195"/>
      <c r="RMC77" s="195"/>
      <c r="RMD77" s="195"/>
      <c r="RME77" s="195"/>
      <c r="RMF77" s="195"/>
      <c r="RMG77" s="195"/>
      <c r="RMH77" s="195"/>
      <c r="RMI77" s="195"/>
      <c r="RMJ77" s="195"/>
      <c r="RMK77" s="195"/>
      <c r="RML77" s="195"/>
      <c r="RMM77" s="195"/>
      <c r="RMN77" s="195"/>
      <c r="RMO77" s="195"/>
      <c r="RMP77" s="195"/>
      <c r="RMQ77" s="195"/>
      <c r="RMR77" s="195"/>
      <c r="RMS77" s="195"/>
      <c r="RMT77" s="195"/>
      <c r="RMU77" s="195"/>
      <c r="RMV77" s="195"/>
      <c r="RMW77" s="195"/>
      <c r="RMX77" s="195"/>
      <c r="RMY77" s="195"/>
      <c r="RMZ77" s="195"/>
      <c r="RNA77" s="195"/>
      <c r="RNB77" s="195"/>
      <c r="RNC77" s="195"/>
      <c r="RND77" s="195"/>
      <c r="RNE77" s="195"/>
      <c r="RNF77" s="195"/>
      <c r="RNG77" s="195"/>
      <c r="RNH77" s="195"/>
      <c r="RNI77" s="195"/>
      <c r="RNJ77" s="195"/>
      <c r="RNK77" s="195"/>
      <c r="RNL77" s="195"/>
      <c r="RNM77" s="195"/>
      <c r="RNN77" s="195"/>
      <c r="RNO77" s="195"/>
      <c r="RNP77" s="195"/>
      <c r="RNQ77" s="195"/>
      <c r="RNR77" s="195"/>
      <c r="RNS77" s="195"/>
      <c r="RNT77" s="195"/>
      <c r="RNU77" s="195"/>
      <c r="RNV77" s="195"/>
      <c r="RNW77" s="195"/>
      <c r="RNX77" s="195"/>
      <c r="RNY77" s="195"/>
      <c r="RNZ77" s="195"/>
      <c r="ROA77" s="195"/>
      <c r="ROB77" s="195"/>
      <c r="ROC77" s="195"/>
      <c r="ROD77" s="195"/>
      <c r="ROE77" s="195"/>
      <c r="ROF77" s="195"/>
      <c r="ROG77" s="195"/>
      <c r="ROH77" s="195"/>
      <c r="ROI77" s="195"/>
      <c r="ROJ77" s="195"/>
      <c r="ROK77" s="195"/>
      <c r="ROL77" s="195"/>
      <c r="ROM77" s="195"/>
      <c r="RON77" s="195"/>
      <c r="ROO77" s="195"/>
      <c r="ROP77" s="195"/>
      <c r="ROQ77" s="195"/>
      <c r="ROR77" s="195"/>
      <c r="ROS77" s="195"/>
      <c r="ROT77" s="195"/>
      <c r="ROU77" s="195"/>
      <c r="ROV77" s="195"/>
      <c r="ROW77" s="195"/>
      <c r="ROX77" s="195"/>
      <c r="ROY77" s="195"/>
      <c r="ROZ77" s="195"/>
      <c r="RPA77" s="195"/>
      <c r="RPB77" s="195"/>
      <c r="RPC77" s="195"/>
      <c r="RPD77" s="195"/>
      <c r="RPE77" s="195"/>
      <c r="RPF77" s="195"/>
      <c r="RPG77" s="195"/>
      <c r="RPH77" s="195"/>
      <c r="RPI77" s="195"/>
      <c r="RPJ77" s="195"/>
      <c r="RPK77" s="195"/>
      <c r="RPL77" s="195"/>
      <c r="RPM77" s="195"/>
      <c r="RPN77" s="195"/>
      <c r="RPO77" s="195"/>
      <c r="RPP77" s="195"/>
      <c r="RPQ77" s="195"/>
      <c r="RPR77" s="195"/>
      <c r="RPS77" s="195"/>
      <c r="RPT77" s="195"/>
      <c r="RPU77" s="195"/>
      <c r="RPV77" s="195"/>
      <c r="RPW77" s="195"/>
      <c r="RPX77" s="195"/>
      <c r="RPY77" s="195"/>
      <c r="RPZ77" s="195"/>
      <c r="RQA77" s="195"/>
      <c r="RQB77" s="195"/>
      <c r="RQC77" s="195"/>
      <c r="RQD77" s="195"/>
      <c r="RQE77" s="195"/>
      <c r="RQF77" s="195"/>
      <c r="RQG77" s="195"/>
      <c r="RQH77" s="195"/>
      <c r="RQI77" s="195"/>
      <c r="RQJ77" s="195"/>
      <c r="RQK77" s="195"/>
      <c r="RQL77" s="195"/>
      <c r="RQM77" s="195"/>
      <c r="RQN77" s="195"/>
      <c r="RQO77" s="195"/>
      <c r="RQP77" s="195"/>
      <c r="RQQ77" s="195"/>
      <c r="RQR77" s="195"/>
      <c r="RQS77" s="195"/>
      <c r="RQT77" s="195"/>
      <c r="RQU77" s="195"/>
      <c r="RQV77" s="195"/>
      <c r="RQW77" s="195"/>
      <c r="RQX77" s="195"/>
      <c r="RQY77" s="195"/>
      <c r="RQZ77" s="195"/>
      <c r="RRA77" s="195"/>
      <c r="RRB77" s="195"/>
      <c r="RRC77" s="195"/>
      <c r="RRD77" s="195"/>
      <c r="RRE77" s="195"/>
      <c r="RRF77" s="195"/>
      <c r="RRG77" s="195"/>
      <c r="RRH77" s="195"/>
      <c r="RRI77" s="195"/>
      <c r="RRJ77" s="195"/>
      <c r="RRK77" s="195"/>
      <c r="RRL77" s="195"/>
      <c r="RRM77" s="195"/>
      <c r="RRN77" s="195"/>
      <c r="RRO77" s="195"/>
      <c r="RRP77" s="195"/>
      <c r="RRQ77" s="195"/>
      <c r="RRR77" s="195"/>
      <c r="RRS77" s="195"/>
      <c r="RRT77" s="195"/>
      <c r="RRU77" s="195"/>
      <c r="RRV77" s="195"/>
      <c r="RRW77" s="195"/>
      <c r="RRX77" s="195"/>
      <c r="RRY77" s="195"/>
      <c r="RRZ77" s="195"/>
      <c r="RSA77" s="195"/>
      <c r="RSB77" s="195"/>
      <c r="RSC77" s="195"/>
      <c r="RSD77" s="195"/>
      <c r="RSE77" s="195"/>
      <c r="RSF77" s="195"/>
      <c r="RSG77" s="195"/>
      <c r="RSH77" s="195"/>
      <c r="RSI77" s="195"/>
      <c r="RSJ77" s="195"/>
      <c r="RSK77" s="195"/>
      <c r="RSL77" s="195"/>
      <c r="RSM77" s="195"/>
      <c r="RSN77" s="195"/>
      <c r="RSO77" s="195"/>
      <c r="RSP77" s="195"/>
      <c r="RSQ77" s="195"/>
      <c r="RSR77" s="195"/>
      <c r="RSS77" s="195"/>
      <c r="RST77" s="195"/>
      <c r="RSU77" s="195"/>
      <c r="RSV77" s="195"/>
      <c r="RSW77" s="195"/>
      <c r="RSX77" s="195"/>
      <c r="RSY77" s="195"/>
      <c r="RSZ77" s="195"/>
      <c r="RTA77" s="195"/>
      <c r="RTB77" s="195"/>
      <c r="RTC77" s="195"/>
      <c r="RTD77" s="195"/>
      <c r="RTE77" s="195"/>
      <c r="RTF77" s="195"/>
      <c r="RTG77" s="195"/>
      <c r="RTH77" s="195"/>
      <c r="RTI77" s="195"/>
      <c r="RTJ77" s="195"/>
      <c r="RTK77" s="195"/>
      <c r="RTL77" s="195"/>
      <c r="RTM77" s="195"/>
      <c r="RTN77" s="195"/>
      <c r="RTO77" s="195"/>
      <c r="RTP77" s="195"/>
      <c r="RTQ77" s="195"/>
      <c r="RTR77" s="195"/>
      <c r="RTS77" s="195"/>
      <c r="RTT77" s="195"/>
      <c r="RTU77" s="195"/>
      <c r="RTV77" s="195"/>
      <c r="RTW77" s="195"/>
      <c r="RTX77" s="195"/>
      <c r="RTY77" s="195"/>
      <c r="RTZ77" s="195"/>
      <c r="RUA77" s="195"/>
      <c r="RUB77" s="195"/>
      <c r="RUC77" s="195"/>
      <c r="RUD77" s="195"/>
      <c r="RUE77" s="195"/>
      <c r="RUF77" s="195"/>
      <c r="RUG77" s="195"/>
      <c r="RUH77" s="195"/>
      <c r="RUI77" s="195"/>
      <c r="RUJ77" s="195"/>
      <c r="RUK77" s="195"/>
      <c r="RUL77" s="195"/>
      <c r="RUM77" s="195"/>
      <c r="RUN77" s="195"/>
      <c r="RUO77" s="195"/>
      <c r="RUP77" s="195"/>
      <c r="RUQ77" s="195"/>
      <c r="RUR77" s="195"/>
      <c r="RUS77" s="195"/>
      <c r="RUT77" s="195"/>
      <c r="RUU77" s="195"/>
      <c r="RUV77" s="195"/>
      <c r="RUW77" s="195"/>
      <c r="RUX77" s="195"/>
      <c r="RUY77" s="195"/>
      <c r="RUZ77" s="195"/>
      <c r="RVA77" s="195"/>
      <c r="RVB77" s="195"/>
      <c r="RVC77" s="195"/>
      <c r="RVD77" s="195"/>
      <c r="RVE77" s="195"/>
      <c r="RVF77" s="195"/>
      <c r="RVG77" s="195"/>
      <c r="RVH77" s="195"/>
      <c r="RVI77" s="195"/>
      <c r="RVJ77" s="195"/>
      <c r="RVK77" s="195"/>
      <c r="RVL77" s="195"/>
      <c r="RVM77" s="195"/>
      <c r="RVN77" s="195"/>
      <c r="RVO77" s="195"/>
      <c r="RVP77" s="195"/>
      <c r="RVQ77" s="195"/>
      <c r="RVR77" s="195"/>
      <c r="RVS77" s="195"/>
      <c r="RVT77" s="195"/>
      <c r="RVU77" s="195"/>
      <c r="RVV77" s="195"/>
      <c r="RVW77" s="195"/>
      <c r="RVX77" s="195"/>
      <c r="RVY77" s="195"/>
      <c r="RVZ77" s="195"/>
      <c r="RWA77" s="195"/>
      <c r="RWB77" s="195"/>
      <c r="RWC77" s="195"/>
      <c r="RWD77" s="195"/>
      <c r="RWE77" s="195"/>
      <c r="RWF77" s="195"/>
      <c r="RWG77" s="195"/>
      <c r="RWH77" s="195"/>
      <c r="RWI77" s="195"/>
      <c r="RWJ77" s="195"/>
      <c r="RWK77" s="195"/>
      <c r="RWL77" s="195"/>
      <c r="RWM77" s="195"/>
      <c r="RWN77" s="195"/>
      <c r="RWO77" s="195"/>
      <c r="RWP77" s="195"/>
      <c r="RWQ77" s="195"/>
      <c r="RWR77" s="195"/>
      <c r="RWS77" s="195"/>
      <c r="RWT77" s="195"/>
      <c r="RWU77" s="195"/>
      <c r="RWV77" s="195"/>
      <c r="RWW77" s="195"/>
      <c r="RWX77" s="195"/>
      <c r="RWY77" s="195"/>
      <c r="RWZ77" s="195"/>
      <c r="RXA77" s="195"/>
      <c r="RXB77" s="195"/>
      <c r="RXC77" s="195"/>
      <c r="RXD77" s="195"/>
      <c r="RXE77" s="195"/>
      <c r="RXF77" s="195"/>
      <c r="RXG77" s="195"/>
      <c r="RXH77" s="195"/>
      <c r="RXI77" s="195"/>
      <c r="RXJ77" s="195"/>
      <c r="RXK77" s="195"/>
      <c r="RXL77" s="195"/>
      <c r="RXM77" s="195"/>
      <c r="RXN77" s="195"/>
      <c r="RXO77" s="195"/>
      <c r="RXP77" s="195"/>
      <c r="RXQ77" s="195"/>
      <c r="RXR77" s="195"/>
      <c r="RXS77" s="195"/>
      <c r="RXT77" s="195"/>
      <c r="RXU77" s="195"/>
      <c r="RXV77" s="195"/>
      <c r="RXW77" s="195"/>
      <c r="RXX77" s="195"/>
      <c r="RXY77" s="195"/>
      <c r="RXZ77" s="195"/>
      <c r="RYA77" s="195"/>
      <c r="RYB77" s="195"/>
      <c r="RYC77" s="195"/>
      <c r="RYD77" s="195"/>
      <c r="RYE77" s="195"/>
      <c r="RYF77" s="195"/>
      <c r="RYG77" s="195"/>
      <c r="RYH77" s="195"/>
      <c r="RYI77" s="195"/>
      <c r="RYJ77" s="195"/>
      <c r="RYK77" s="195"/>
      <c r="RYL77" s="195"/>
      <c r="RYM77" s="195"/>
      <c r="RYN77" s="195"/>
      <c r="RYO77" s="195"/>
      <c r="RYP77" s="195"/>
      <c r="RYQ77" s="195"/>
      <c r="RYR77" s="195"/>
      <c r="RYS77" s="195"/>
      <c r="RYT77" s="195"/>
      <c r="RYU77" s="195"/>
      <c r="RYV77" s="195"/>
      <c r="RYW77" s="195"/>
      <c r="RYX77" s="195"/>
      <c r="RYY77" s="195"/>
      <c r="RYZ77" s="195"/>
      <c r="RZA77" s="195"/>
      <c r="RZB77" s="195"/>
      <c r="RZC77" s="195"/>
      <c r="RZD77" s="195"/>
      <c r="RZE77" s="195"/>
      <c r="RZF77" s="195"/>
      <c r="RZG77" s="195"/>
      <c r="RZH77" s="195"/>
      <c r="RZI77" s="195"/>
      <c r="RZJ77" s="195"/>
      <c r="RZK77" s="195"/>
      <c r="RZL77" s="195"/>
      <c r="RZM77" s="195"/>
      <c r="RZN77" s="195"/>
      <c r="RZO77" s="195"/>
      <c r="RZP77" s="195"/>
      <c r="RZQ77" s="195"/>
      <c r="RZR77" s="195"/>
      <c r="RZS77" s="195"/>
      <c r="RZT77" s="195"/>
      <c r="RZU77" s="195"/>
      <c r="RZV77" s="195"/>
      <c r="RZW77" s="195"/>
      <c r="RZX77" s="195"/>
      <c r="RZY77" s="195"/>
      <c r="RZZ77" s="195"/>
      <c r="SAA77" s="195"/>
      <c r="SAB77" s="195"/>
      <c r="SAC77" s="195"/>
      <c r="SAD77" s="195"/>
      <c r="SAE77" s="195"/>
      <c r="SAF77" s="195"/>
      <c r="SAG77" s="195"/>
      <c r="SAH77" s="195"/>
      <c r="SAI77" s="195"/>
      <c r="SAJ77" s="195"/>
      <c r="SAK77" s="195"/>
      <c r="SAL77" s="195"/>
      <c r="SAM77" s="195"/>
      <c r="SAN77" s="195"/>
      <c r="SAO77" s="195"/>
      <c r="SAP77" s="195"/>
      <c r="SAQ77" s="195"/>
      <c r="SAR77" s="195"/>
      <c r="SAS77" s="195"/>
      <c r="SAT77" s="195"/>
      <c r="SAU77" s="195"/>
      <c r="SAV77" s="195"/>
      <c r="SAW77" s="195"/>
      <c r="SAX77" s="195"/>
      <c r="SAY77" s="195"/>
      <c r="SAZ77" s="195"/>
      <c r="SBA77" s="195"/>
      <c r="SBB77" s="195"/>
      <c r="SBC77" s="195"/>
      <c r="SBD77" s="195"/>
      <c r="SBE77" s="195"/>
      <c r="SBF77" s="195"/>
      <c r="SBG77" s="195"/>
      <c r="SBH77" s="195"/>
      <c r="SBI77" s="195"/>
      <c r="SBJ77" s="195"/>
      <c r="SBK77" s="195"/>
      <c r="SBL77" s="195"/>
      <c r="SBM77" s="195"/>
      <c r="SBN77" s="195"/>
      <c r="SBO77" s="195"/>
      <c r="SBP77" s="195"/>
      <c r="SBQ77" s="195"/>
      <c r="SBR77" s="195"/>
      <c r="SBS77" s="195"/>
      <c r="SBT77" s="195"/>
      <c r="SBU77" s="195"/>
      <c r="SBV77" s="195"/>
      <c r="SBW77" s="195"/>
      <c r="SBX77" s="195"/>
      <c r="SBY77" s="195"/>
      <c r="SBZ77" s="195"/>
      <c r="SCA77" s="195"/>
      <c r="SCB77" s="195"/>
      <c r="SCC77" s="195"/>
      <c r="SCD77" s="195"/>
      <c r="SCE77" s="195"/>
      <c r="SCF77" s="195"/>
      <c r="SCG77" s="195"/>
      <c r="SCH77" s="195"/>
      <c r="SCI77" s="195"/>
      <c r="SCJ77" s="195"/>
      <c r="SCK77" s="195"/>
      <c r="SCL77" s="195"/>
      <c r="SCM77" s="195"/>
      <c r="SCN77" s="195"/>
      <c r="SCO77" s="195"/>
      <c r="SCP77" s="195"/>
      <c r="SCQ77" s="195"/>
      <c r="SCR77" s="195"/>
      <c r="SCS77" s="195"/>
      <c r="SCT77" s="195"/>
      <c r="SCU77" s="195"/>
      <c r="SCV77" s="195"/>
      <c r="SCW77" s="195"/>
      <c r="SCX77" s="195"/>
      <c r="SCY77" s="195"/>
      <c r="SCZ77" s="195"/>
      <c r="SDA77" s="195"/>
      <c r="SDB77" s="195"/>
      <c r="SDC77" s="195"/>
      <c r="SDD77" s="195"/>
      <c r="SDE77" s="195"/>
      <c r="SDF77" s="195"/>
      <c r="SDG77" s="195"/>
      <c r="SDH77" s="195"/>
      <c r="SDI77" s="195"/>
      <c r="SDJ77" s="195"/>
      <c r="SDK77" s="195"/>
      <c r="SDL77" s="195"/>
      <c r="SDM77" s="195"/>
      <c r="SDN77" s="195"/>
      <c r="SDO77" s="195"/>
      <c r="SDP77" s="195"/>
      <c r="SDQ77" s="195"/>
      <c r="SDR77" s="195"/>
      <c r="SDS77" s="195"/>
      <c r="SDT77" s="195"/>
      <c r="SDU77" s="195"/>
      <c r="SDV77" s="195"/>
      <c r="SDW77" s="195"/>
      <c r="SDX77" s="195"/>
      <c r="SDY77" s="195"/>
      <c r="SDZ77" s="195"/>
      <c r="SEA77" s="195"/>
      <c r="SEB77" s="195"/>
      <c r="SEC77" s="195"/>
      <c r="SED77" s="195"/>
      <c r="SEE77" s="195"/>
      <c r="SEF77" s="195"/>
      <c r="SEG77" s="195"/>
      <c r="SEH77" s="195"/>
      <c r="SEI77" s="195"/>
      <c r="SEJ77" s="195"/>
      <c r="SEK77" s="195"/>
      <c r="SEL77" s="195"/>
      <c r="SEM77" s="195"/>
      <c r="SEN77" s="195"/>
      <c r="SEO77" s="195"/>
      <c r="SEP77" s="195"/>
      <c r="SEQ77" s="195"/>
      <c r="SER77" s="195"/>
      <c r="SES77" s="195"/>
      <c r="SET77" s="195"/>
      <c r="SEU77" s="195"/>
      <c r="SEV77" s="195"/>
      <c r="SEW77" s="195"/>
      <c r="SEX77" s="195"/>
      <c r="SEY77" s="195"/>
      <c r="SEZ77" s="195"/>
      <c r="SFA77" s="195"/>
      <c r="SFB77" s="195"/>
      <c r="SFC77" s="195"/>
      <c r="SFD77" s="195"/>
      <c r="SFE77" s="195"/>
      <c r="SFF77" s="195"/>
      <c r="SFG77" s="195"/>
      <c r="SFH77" s="195"/>
      <c r="SFI77" s="195"/>
      <c r="SFJ77" s="195"/>
      <c r="SFK77" s="195"/>
      <c r="SFL77" s="195"/>
      <c r="SFM77" s="195"/>
      <c r="SFN77" s="195"/>
      <c r="SFO77" s="195"/>
      <c r="SFP77" s="195"/>
      <c r="SFQ77" s="195"/>
      <c r="SFR77" s="195"/>
      <c r="SFS77" s="195"/>
      <c r="SFT77" s="195"/>
      <c r="SFU77" s="195"/>
      <c r="SFV77" s="195"/>
      <c r="SFW77" s="195"/>
      <c r="SFX77" s="195"/>
      <c r="SFY77" s="195"/>
      <c r="SFZ77" s="195"/>
      <c r="SGA77" s="195"/>
      <c r="SGB77" s="195"/>
      <c r="SGC77" s="195"/>
      <c r="SGD77" s="195"/>
      <c r="SGE77" s="195"/>
      <c r="SGF77" s="195"/>
      <c r="SGG77" s="195"/>
      <c r="SGH77" s="195"/>
      <c r="SGI77" s="195"/>
      <c r="SGJ77" s="195"/>
      <c r="SGK77" s="195"/>
      <c r="SGL77" s="195"/>
      <c r="SGM77" s="195"/>
      <c r="SGN77" s="195"/>
      <c r="SGO77" s="195"/>
      <c r="SGP77" s="195"/>
      <c r="SGQ77" s="195"/>
      <c r="SGR77" s="195"/>
      <c r="SGS77" s="195"/>
      <c r="SGT77" s="195"/>
      <c r="SGU77" s="195"/>
      <c r="SGV77" s="195"/>
      <c r="SGW77" s="195"/>
      <c r="SGX77" s="195"/>
      <c r="SGY77" s="195"/>
      <c r="SGZ77" s="195"/>
      <c r="SHA77" s="195"/>
      <c r="SHB77" s="195"/>
      <c r="SHC77" s="195"/>
      <c r="SHD77" s="195"/>
      <c r="SHE77" s="195"/>
      <c r="SHF77" s="195"/>
      <c r="SHG77" s="195"/>
      <c r="SHH77" s="195"/>
      <c r="SHI77" s="195"/>
      <c r="SHJ77" s="195"/>
      <c r="SHK77" s="195"/>
      <c r="SHL77" s="195"/>
      <c r="SHM77" s="195"/>
      <c r="SHN77" s="195"/>
      <c r="SHO77" s="195"/>
      <c r="SHP77" s="195"/>
      <c r="SHQ77" s="195"/>
      <c r="SHR77" s="195"/>
      <c r="SHS77" s="195"/>
      <c r="SHT77" s="195"/>
      <c r="SHU77" s="195"/>
      <c r="SHV77" s="195"/>
      <c r="SHW77" s="195"/>
      <c r="SHX77" s="195"/>
      <c r="SHY77" s="195"/>
      <c r="SHZ77" s="195"/>
      <c r="SIA77" s="195"/>
      <c r="SIB77" s="195"/>
      <c r="SIC77" s="195"/>
      <c r="SID77" s="195"/>
      <c r="SIE77" s="195"/>
      <c r="SIF77" s="195"/>
      <c r="SIG77" s="195"/>
      <c r="SIH77" s="195"/>
      <c r="SII77" s="195"/>
      <c r="SIJ77" s="195"/>
      <c r="SIK77" s="195"/>
      <c r="SIL77" s="195"/>
      <c r="SIM77" s="195"/>
      <c r="SIN77" s="195"/>
      <c r="SIO77" s="195"/>
      <c r="SIP77" s="195"/>
      <c r="SIQ77" s="195"/>
      <c r="SIR77" s="195"/>
      <c r="SIS77" s="195"/>
      <c r="SIT77" s="195"/>
      <c r="SIU77" s="195"/>
      <c r="SIV77" s="195"/>
      <c r="SIW77" s="195"/>
      <c r="SIX77" s="195"/>
      <c r="SIY77" s="195"/>
      <c r="SIZ77" s="195"/>
      <c r="SJA77" s="195"/>
      <c r="SJB77" s="195"/>
      <c r="SJC77" s="195"/>
      <c r="SJD77" s="195"/>
      <c r="SJE77" s="195"/>
      <c r="SJF77" s="195"/>
      <c r="SJG77" s="195"/>
      <c r="SJH77" s="195"/>
      <c r="SJI77" s="195"/>
      <c r="SJJ77" s="195"/>
      <c r="SJK77" s="195"/>
      <c r="SJL77" s="195"/>
      <c r="SJM77" s="195"/>
      <c r="SJN77" s="195"/>
      <c r="SJO77" s="195"/>
      <c r="SJP77" s="195"/>
      <c r="SJQ77" s="195"/>
      <c r="SJR77" s="195"/>
      <c r="SJS77" s="195"/>
      <c r="SJT77" s="195"/>
      <c r="SJU77" s="195"/>
      <c r="SJV77" s="195"/>
      <c r="SJW77" s="195"/>
      <c r="SJX77" s="195"/>
      <c r="SJY77" s="195"/>
      <c r="SJZ77" s="195"/>
      <c r="SKA77" s="195"/>
      <c r="SKB77" s="195"/>
      <c r="SKC77" s="195"/>
      <c r="SKD77" s="195"/>
      <c r="SKE77" s="195"/>
      <c r="SKF77" s="195"/>
      <c r="SKG77" s="195"/>
      <c r="SKH77" s="195"/>
      <c r="SKI77" s="195"/>
      <c r="SKJ77" s="195"/>
      <c r="SKK77" s="195"/>
      <c r="SKL77" s="195"/>
      <c r="SKM77" s="195"/>
      <c r="SKN77" s="195"/>
      <c r="SKO77" s="195"/>
      <c r="SKP77" s="195"/>
      <c r="SKQ77" s="195"/>
      <c r="SKR77" s="195"/>
      <c r="SKS77" s="195"/>
      <c r="SKT77" s="195"/>
      <c r="SKU77" s="195"/>
      <c r="SKV77" s="195"/>
      <c r="SKW77" s="195"/>
      <c r="SKX77" s="195"/>
      <c r="SKY77" s="195"/>
      <c r="SKZ77" s="195"/>
      <c r="SLA77" s="195"/>
      <c r="SLB77" s="195"/>
      <c r="SLC77" s="195"/>
      <c r="SLD77" s="195"/>
      <c r="SLE77" s="195"/>
      <c r="SLF77" s="195"/>
      <c r="SLG77" s="195"/>
      <c r="SLH77" s="195"/>
      <c r="SLI77" s="195"/>
      <c r="SLJ77" s="195"/>
      <c r="SLK77" s="195"/>
      <c r="SLL77" s="195"/>
      <c r="SLM77" s="195"/>
      <c r="SLN77" s="195"/>
      <c r="SLO77" s="195"/>
      <c r="SLP77" s="195"/>
      <c r="SLQ77" s="195"/>
      <c r="SLR77" s="195"/>
      <c r="SLS77" s="195"/>
      <c r="SLT77" s="195"/>
      <c r="SLU77" s="195"/>
      <c r="SLV77" s="195"/>
      <c r="SLW77" s="195"/>
      <c r="SLX77" s="195"/>
      <c r="SLY77" s="195"/>
      <c r="SLZ77" s="195"/>
      <c r="SMA77" s="195"/>
      <c r="SMB77" s="195"/>
      <c r="SMC77" s="195"/>
      <c r="SMD77" s="195"/>
      <c r="SME77" s="195"/>
      <c r="SMF77" s="195"/>
      <c r="SMG77" s="195"/>
      <c r="SMH77" s="195"/>
      <c r="SMI77" s="195"/>
      <c r="SMJ77" s="195"/>
      <c r="SMK77" s="195"/>
      <c r="SML77" s="195"/>
      <c r="SMM77" s="195"/>
      <c r="SMN77" s="195"/>
      <c r="SMO77" s="195"/>
      <c r="SMP77" s="195"/>
      <c r="SMQ77" s="195"/>
      <c r="SMR77" s="195"/>
      <c r="SMS77" s="195"/>
      <c r="SMT77" s="195"/>
      <c r="SMU77" s="195"/>
      <c r="SMV77" s="195"/>
      <c r="SMW77" s="195"/>
      <c r="SMX77" s="195"/>
      <c r="SMY77" s="195"/>
      <c r="SMZ77" s="195"/>
      <c r="SNA77" s="195"/>
      <c r="SNB77" s="195"/>
      <c r="SNC77" s="195"/>
      <c r="SND77" s="195"/>
      <c r="SNE77" s="195"/>
      <c r="SNF77" s="195"/>
      <c r="SNG77" s="195"/>
      <c r="SNH77" s="195"/>
      <c r="SNI77" s="195"/>
      <c r="SNJ77" s="195"/>
      <c r="SNK77" s="195"/>
      <c r="SNL77" s="195"/>
      <c r="SNM77" s="195"/>
      <c r="SNN77" s="195"/>
      <c r="SNO77" s="195"/>
      <c r="SNP77" s="195"/>
      <c r="SNQ77" s="195"/>
      <c r="SNR77" s="195"/>
      <c r="SNS77" s="195"/>
      <c r="SNT77" s="195"/>
      <c r="SNU77" s="195"/>
      <c r="SNV77" s="195"/>
      <c r="SNW77" s="195"/>
      <c r="SNX77" s="195"/>
      <c r="SNY77" s="195"/>
      <c r="SNZ77" s="195"/>
      <c r="SOA77" s="195"/>
      <c r="SOB77" s="195"/>
      <c r="SOC77" s="195"/>
      <c r="SOD77" s="195"/>
      <c r="SOE77" s="195"/>
      <c r="SOF77" s="195"/>
      <c r="SOG77" s="195"/>
      <c r="SOH77" s="195"/>
      <c r="SOI77" s="195"/>
      <c r="SOJ77" s="195"/>
      <c r="SOK77" s="195"/>
      <c r="SOL77" s="195"/>
      <c r="SOM77" s="195"/>
      <c r="SON77" s="195"/>
      <c r="SOO77" s="195"/>
      <c r="SOP77" s="195"/>
      <c r="SOQ77" s="195"/>
      <c r="SOR77" s="195"/>
      <c r="SOS77" s="195"/>
      <c r="SOT77" s="195"/>
      <c r="SOU77" s="195"/>
      <c r="SOV77" s="195"/>
      <c r="SOW77" s="195"/>
      <c r="SOX77" s="195"/>
      <c r="SOY77" s="195"/>
      <c r="SOZ77" s="195"/>
      <c r="SPA77" s="195"/>
      <c r="SPB77" s="195"/>
      <c r="SPC77" s="195"/>
      <c r="SPD77" s="195"/>
      <c r="SPE77" s="195"/>
      <c r="SPF77" s="195"/>
      <c r="SPG77" s="195"/>
      <c r="SPH77" s="195"/>
      <c r="SPI77" s="195"/>
      <c r="SPJ77" s="195"/>
      <c r="SPK77" s="195"/>
      <c r="SPL77" s="195"/>
      <c r="SPM77" s="195"/>
      <c r="SPN77" s="195"/>
      <c r="SPO77" s="195"/>
      <c r="SPP77" s="195"/>
      <c r="SPQ77" s="195"/>
      <c r="SPR77" s="195"/>
      <c r="SPS77" s="195"/>
      <c r="SPT77" s="195"/>
      <c r="SPU77" s="195"/>
      <c r="SPV77" s="195"/>
      <c r="SPW77" s="195"/>
      <c r="SPX77" s="195"/>
      <c r="SPY77" s="195"/>
      <c r="SPZ77" s="195"/>
      <c r="SQA77" s="195"/>
      <c r="SQB77" s="195"/>
      <c r="SQC77" s="195"/>
      <c r="SQD77" s="195"/>
      <c r="SQE77" s="195"/>
      <c r="SQF77" s="195"/>
      <c r="SQG77" s="195"/>
      <c r="SQH77" s="195"/>
      <c r="SQI77" s="195"/>
      <c r="SQJ77" s="195"/>
      <c r="SQK77" s="195"/>
      <c r="SQL77" s="195"/>
      <c r="SQM77" s="195"/>
      <c r="SQN77" s="195"/>
      <c r="SQO77" s="195"/>
      <c r="SQP77" s="195"/>
      <c r="SQQ77" s="195"/>
      <c r="SQR77" s="195"/>
      <c r="SQS77" s="195"/>
      <c r="SQT77" s="195"/>
      <c r="SQU77" s="195"/>
      <c r="SQV77" s="195"/>
      <c r="SQW77" s="195"/>
      <c r="SQX77" s="195"/>
      <c r="SQY77" s="195"/>
      <c r="SQZ77" s="195"/>
      <c r="SRA77" s="195"/>
      <c r="SRB77" s="195"/>
      <c r="SRC77" s="195"/>
      <c r="SRD77" s="195"/>
      <c r="SRE77" s="195"/>
      <c r="SRF77" s="195"/>
      <c r="SRG77" s="195"/>
      <c r="SRH77" s="195"/>
      <c r="SRI77" s="195"/>
      <c r="SRJ77" s="195"/>
      <c r="SRK77" s="195"/>
      <c r="SRL77" s="195"/>
      <c r="SRM77" s="195"/>
      <c r="SRN77" s="195"/>
      <c r="SRO77" s="195"/>
      <c r="SRP77" s="195"/>
      <c r="SRQ77" s="195"/>
      <c r="SRR77" s="195"/>
      <c r="SRS77" s="195"/>
      <c r="SRT77" s="195"/>
      <c r="SRU77" s="195"/>
      <c r="SRV77" s="195"/>
      <c r="SRW77" s="195"/>
      <c r="SRX77" s="195"/>
      <c r="SRY77" s="195"/>
      <c r="SRZ77" s="195"/>
      <c r="SSA77" s="195"/>
      <c r="SSB77" s="195"/>
      <c r="SSC77" s="195"/>
      <c r="SSD77" s="195"/>
      <c r="SSE77" s="195"/>
      <c r="SSF77" s="195"/>
      <c r="SSG77" s="195"/>
      <c r="SSH77" s="195"/>
      <c r="SSI77" s="195"/>
      <c r="SSJ77" s="195"/>
      <c r="SSK77" s="195"/>
      <c r="SSL77" s="195"/>
      <c r="SSM77" s="195"/>
      <c r="SSN77" s="195"/>
      <c r="SSO77" s="195"/>
      <c r="SSP77" s="195"/>
      <c r="SSQ77" s="195"/>
      <c r="SSR77" s="195"/>
      <c r="SSS77" s="195"/>
      <c r="SST77" s="195"/>
      <c r="SSU77" s="195"/>
      <c r="SSV77" s="195"/>
      <c r="SSW77" s="195"/>
      <c r="SSX77" s="195"/>
      <c r="SSY77" s="195"/>
      <c r="SSZ77" s="195"/>
      <c r="STA77" s="195"/>
      <c r="STB77" s="195"/>
      <c r="STC77" s="195"/>
      <c r="STD77" s="195"/>
      <c r="STE77" s="195"/>
      <c r="STF77" s="195"/>
      <c r="STG77" s="195"/>
      <c r="STH77" s="195"/>
      <c r="STI77" s="195"/>
      <c r="STJ77" s="195"/>
      <c r="STK77" s="195"/>
      <c r="STL77" s="195"/>
      <c r="STM77" s="195"/>
      <c r="STN77" s="195"/>
      <c r="STO77" s="195"/>
      <c r="STP77" s="195"/>
      <c r="STQ77" s="195"/>
      <c r="STR77" s="195"/>
      <c r="STS77" s="195"/>
      <c r="STT77" s="195"/>
      <c r="STU77" s="195"/>
      <c r="STV77" s="195"/>
      <c r="STW77" s="195"/>
      <c r="STX77" s="195"/>
      <c r="STY77" s="195"/>
      <c r="STZ77" s="195"/>
      <c r="SUA77" s="195"/>
      <c r="SUB77" s="195"/>
      <c r="SUC77" s="195"/>
      <c r="SUD77" s="195"/>
      <c r="SUE77" s="195"/>
      <c r="SUF77" s="195"/>
      <c r="SUG77" s="195"/>
      <c r="SUH77" s="195"/>
      <c r="SUI77" s="195"/>
      <c r="SUJ77" s="195"/>
      <c r="SUK77" s="195"/>
      <c r="SUL77" s="195"/>
      <c r="SUM77" s="195"/>
      <c r="SUN77" s="195"/>
      <c r="SUO77" s="195"/>
      <c r="SUP77" s="195"/>
      <c r="SUQ77" s="195"/>
      <c r="SUR77" s="195"/>
      <c r="SUS77" s="195"/>
      <c r="SUT77" s="195"/>
      <c r="SUU77" s="195"/>
      <c r="SUV77" s="195"/>
      <c r="SUW77" s="195"/>
      <c r="SUX77" s="195"/>
      <c r="SUY77" s="195"/>
      <c r="SUZ77" s="195"/>
      <c r="SVA77" s="195"/>
      <c r="SVB77" s="195"/>
      <c r="SVC77" s="195"/>
      <c r="SVD77" s="195"/>
      <c r="SVE77" s="195"/>
      <c r="SVF77" s="195"/>
      <c r="SVG77" s="195"/>
      <c r="SVH77" s="195"/>
      <c r="SVI77" s="195"/>
      <c r="SVJ77" s="195"/>
      <c r="SVK77" s="195"/>
      <c r="SVL77" s="195"/>
      <c r="SVM77" s="195"/>
      <c r="SVN77" s="195"/>
      <c r="SVO77" s="195"/>
      <c r="SVP77" s="195"/>
      <c r="SVQ77" s="195"/>
      <c r="SVR77" s="195"/>
      <c r="SVS77" s="195"/>
      <c r="SVT77" s="195"/>
      <c r="SVU77" s="195"/>
      <c r="SVV77" s="195"/>
      <c r="SVW77" s="195"/>
      <c r="SVX77" s="195"/>
      <c r="SVY77" s="195"/>
      <c r="SVZ77" s="195"/>
      <c r="SWA77" s="195"/>
      <c r="SWB77" s="195"/>
      <c r="SWC77" s="195"/>
      <c r="SWD77" s="195"/>
      <c r="SWE77" s="195"/>
      <c r="SWF77" s="195"/>
      <c r="SWG77" s="195"/>
      <c r="SWH77" s="195"/>
      <c r="SWI77" s="195"/>
      <c r="SWJ77" s="195"/>
      <c r="SWK77" s="195"/>
      <c r="SWL77" s="195"/>
      <c r="SWM77" s="195"/>
      <c r="SWN77" s="195"/>
      <c r="SWO77" s="195"/>
      <c r="SWP77" s="195"/>
      <c r="SWQ77" s="195"/>
      <c r="SWR77" s="195"/>
      <c r="SWS77" s="195"/>
      <c r="SWT77" s="195"/>
      <c r="SWU77" s="195"/>
      <c r="SWV77" s="195"/>
      <c r="SWW77" s="195"/>
      <c r="SWX77" s="195"/>
      <c r="SWY77" s="195"/>
      <c r="SWZ77" s="195"/>
      <c r="SXA77" s="195"/>
      <c r="SXB77" s="195"/>
      <c r="SXC77" s="195"/>
      <c r="SXD77" s="195"/>
      <c r="SXE77" s="195"/>
      <c r="SXF77" s="195"/>
      <c r="SXG77" s="195"/>
      <c r="SXH77" s="195"/>
      <c r="SXI77" s="195"/>
      <c r="SXJ77" s="195"/>
      <c r="SXK77" s="195"/>
      <c r="SXL77" s="195"/>
      <c r="SXM77" s="195"/>
      <c r="SXN77" s="195"/>
      <c r="SXO77" s="195"/>
      <c r="SXP77" s="195"/>
      <c r="SXQ77" s="195"/>
      <c r="SXR77" s="195"/>
      <c r="SXS77" s="195"/>
      <c r="SXT77" s="195"/>
      <c r="SXU77" s="195"/>
      <c r="SXV77" s="195"/>
      <c r="SXW77" s="195"/>
      <c r="SXX77" s="195"/>
      <c r="SXY77" s="195"/>
      <c r="SXZ77" s="195"/>
      <c r="SYA77" s="195"/>
      <c r="SYB77" s="195"/>
      <c r="SYC77" s="195"/>
      <c r="SYD77" s="195"/>
      <c r="SYE77" s="195"/>
      <c r="SYF77" s="195"/>
      <c r="SYG77" s="195"/>
      <c r="SYH77" s="195"/>
      <c r="SYI77" s="195"/>
      <c r="SYJ77" s="195"/>
      <c r="SYK77" s="195"/>
      <c r="SYL77" s="195"/>
      <c r="SYM77" s="195"/>
      <c r="SYN77" s="195"/>
      <c r="SYO77" s="195"/>
      <c r="SYP77" s="195"/>
      <c r="SYQ77" s="195"/>
      <c r="SYR77" s="195"/>
      <c r="SYS77" s="195"/>
      <c r="SYT77" s="195"/>
      <c r="SYU77" s="195"/>
      <c r="SYV77" s="195"/>
      <c r="SYW77" s="195"/>
      <c r="SYX77" s="195"/>
      <c r="SYY77" s="195"/>
      <c r="SYZ77" s="195"/>
      <c r="SZA77" s="195"/>
      <c r="SZB77" s="195"/>
      <c r="SZC77" s="195"/>
      <c r="SZD77" s="195"/>
      <c r="SZE77" s="195"/>
      <c r="SZF77" s="195"/>
      <c r="SZG77" s="195"/>
      <c r="SZH77" s="195"/>
      <c r="SZI77" s="195"/>
      <c r="SZJ77" s="195"/>
      <c r="SZK77" s="195"/>
      <c r="SZL77" s="195"/>
      <c r="SZM77" s="195"/>
      <c r="SZN77" s="195"/>
      <c r="SZO77" s="195"/>
      <c r="SZP77" s="195"/>
      <c r="SZQ77" s="195"/>
      <c r="SZR77" s="195"/>
      <c r="SZS77" s="195"/>
      <c r="SZT77" s="195"/>
      <c r="SZU77" s="195"/>
      <c r="SZV77" s="195"/>
      <c r="SZW77" s="195"/>
      <c r="SZX77" s="195"/>
      <c r="SZY77" s="195"/>
      <c r="SZZ77" s="195"/>
      <c r="TAA77" s="195"/>
      <c r="TAB77" s="195"/>
      <c r="TAC77" s="195"/>
      <c r="TAD77" s="195"/>
      <c r="TAE77" s="195"/>
      <c r="TAF77" s="195"/>
      <c r="TAG77" s="195"/>
      <c r="TAH77" s="195"/>
      <c r="TAI77" s="195"/>
      <c r="TAJ77" s="195"/>
      <c r="TAK77" s="195"/>
      <c r="TAL77" s="195"/>
      <c r="TAM77" s="195"/>
      <c r="TAN77" s="195"/>
      <c r="TAO77" s="195"/>
      <c r="TAP77" s="195"/>
      <c r="TAQ77" s="195"/>
      <c r="TAR77" s="195"/>
      <c r="TAS77" s="195"/>
      <c r="TAT77" s="195"/>
      <c r="TAU77" s="195"/>
      <c r="TAV77" s="195"/>
      <c r="TAW77" s="195"/>
      <c r="TAX77" s="195"/>
      <c r="TAY77" s="195"/>
      <c r="TAZ77" s="195"/>
      <c r="TBA77" s="195"/>
      <c r="TBB77" s="195"/>
      <c r="TBC77" s="195"/>
      <c r="TBD77" s="195"/>
      <c r="TBE77" s="195"/>
      <c r="TBF77" s="195"/>
      <c r="TBG77" s="195"/>
      <c r="TBH77" s="195"/>
      <c r="TBI77" s="195"/>
      <c r="TBJ77" s="195"/>
      <c r="TBK77" s="195"/>
      <c r="TBL77" s="195"/>
      <c r="TBM77" s="195"/>
      <c r="TBN77" s="195"/>
      <c r="TBO77" s="195"/>
      <c r="TBP77" s="195"/>
      <c r="TBQ77" s="195"/>
      <c r="TBR77" s="195"/>
      <c r="TBS77" s="195"/>
      <c r="TBT77" s="195"/>
      <c r="TBU77" s="195"/>
      <c r="TBV77" s="195"/>
      <c r="TBW77" s="195"/>
      <c r="TBX77" s="195"/>
      <c r="TBY77" s="195"/>
      <c r="TBZ77" s="195"/>
      <c r="TCA77" s="195"/>
      <c r="TCB77" s="195"/>
      <c r="TCC77" s="195"/>
      <c r="TCD77" s="195"/>
      <c r="TCE77" s="195"/>
      <c r="TCF77" s="195"/>
      <c r="TCG77" s="195"/>
      <c r="TCH77" s="195"/>
      <c r="TCI77" s="195"/>
      <c r="TCJ77" s="195"/>
      <c r="TCK77" s="195"/>
      <c r="TCL77" s="195"/>
      <c r="TCM77" s="195"/>
      <c r="TCN77" s="195"/>
      <c r="TCO77" s="195"/>
      <c r="TCP77" s="195"/>
      <c r="TCQ77" s="195"/>
      <c r="TCR77" s="195"/>
      <c r="TCS77" s="195"/>
      <c r="TCT77" s="195"/>
      <c r="TCU77" s="195"/>
      <c r="TCV77" s="195"/>
      <c r="TCW77" s="195"/>
      <c r="TCX77" s="195"/>
      <c r="TCY77" s="195"/>
      <c r="TCZ77" s="195"/>
      <c r="TDA77" s="195"/>
      <c r="TDB77" s="195"/>
      <c r="TDC77" s="195"/>
      <c r="TDD77" s="195"/>
      <c r="TDE77" s="195"/>
      <c r="TDF77" s="195"/>
      <c r="TDG77" s="195"/>
      <c r="TDH77" s="195"/>
      <c r="TDI77" s="195"/>
      <c r="TDJ77" s="195"/>
      <c r="TDK77" s="195"/>
      <c r="TDL77" s="195"/>
      <c r="TDM77" s="195"/>
      <c r="TDN77" s="195"/>
      <c r="TDO77" s="195"/>
      <c r="TDP77" s="195"/>
      <c r="TDQ77" s="195"/>
      <c r="TDR77" s="195"/>
      <c r="TDS77" s="195"/>
      <c r="TDT77" s="195"/>
      <c r="TDU77" s="195"/>
      <c r="TDV77" s="195"/>
      <c r="TDW77" s="195"/>
      <c r="TDX77" s="195"/>
      <c r="TDY77" s="195"/>
      <c r="TDZ77" s="195"/>
      <c r="TEA77" s="195"/>
      <c r="TEB77" s="195"/>
      <c r="TEC77" s="195"/>
      <c r="TED77" s="195"/>
      <c r="TEE77" s="195"/>
      <c r="TEF77" s="195"/>
      <c r="TEG77" s="195"/>
      <c r="TEH77" s="195"/>
      <c r="TEI77" s="195"/>
      <c r="TEJ77" s="195"/>
      <c r="TEK77" s="195"/>
      <c r="TEL77" s="195"/>
      <c r="TEM77" s="195"/>
      <c r="TEN77" s="195"/>
      <c r="TEO77" s="195"/>
      <c r="TEP77" s="195"/>
      <c r="TEQ77" s="195"/>
      <c r="TER77" s="195"/>
      <c r="TES77" s="195"/>
      <c r="TET77" s="195"/>
      <c r="TEU77" s="195"/>
      <c r="TEV77" s="195"/>
      <c r="TEW77" s="195"/>
      <c r="TEX77" s="195"/>
      <c r="TEY77" s="195"/>
      <c r="TEZ77" s="195"/>
      <c r="TFA77" s="195"/>
      <c r="TFB77" s="195"/>
      <c r="TFC77" s="195"/>
      <c r="TFD77" s="195"/>
      <c r="TFE77" s="195"/>
      <c r="TFF77" s="195"/>
      <c r="TFG77" s="195"/>
      <c r="TFH77" s="195"/>
      <c r="TFI77" s="195"/>
      <c r="TFJ77" s="195"/>
      <c r="TFK77" s="195"/>
      <c r="TFL77" s="195"/>
      <c r="TFM77" s="195"/>
      <c r="TFN77" s="195"/>
      <c r="TFO77" s="195"/>
      <c r="TFP77" s="195"/>
      <c r="TFQ77" s="195"/>
      <c r="TFR77" s="195"/>
      <c r="TFS77" s="195"/>
      <c r="TFT77" s="195"/>
      <c r="TFU77" s="195"/>
      <c r="TFV77" s="195"/>
      <c r="TFW77" s="195"/>
      <c r="TFX77" s="195"/>
      <c r="TFY77" s="195"/>
      <c r="TFZ77" s="195"/>
      <c r="TGA77" s="195"/>
      <c r="TGB77" s="195"/>
      <c r="TGC77" s="195"/>
      <c r="TGD77" s="195"/>
      <c r="TGE77" s="195"/>
      <c r="TGF77" s="195"/>
      <c r="TGG77" s="195"/>
      <c r="TGH77" s="195"/>
      <c r="TGI77" s="195"/>
      <c r="TGJ77" s="195"/>
      <c r="TGK77" s="195"/>
      <c r="TGL77" s="195"/>
      <c r="TGM77" s="195"/>
      <c r="TGN77" s="195"/>
      <c r="TGO77" s="195"/>
      <c r="TGP77" s="195"/>
      <c r="TGQ77" s="195"/>
      <c r="TGR77" s="195"/>
      <c r="TGS77" s="195"/>
      <c r="TGT77" s="195"/>
      <c r="TGU77" s="195"/>
      <c r="TGV77" s="195"/>
      <c r="TGW77" s="195"/>
      <c r="TGX77" s="195"/>
      <c r="TGY77" s="195"/>
      <c r="TGZ77" s="195"/>
      <c r="THA77" s="195"/>
      <c r="THB77" s="195"/>
      <c r="THC77" s="195"/>
      <c r="THD77" s="195"/>
      <c r="THE77" s="195"/>
      <c r="THF77" s="195"/>
      <c r="THG77" s="195"/>
      <c r="THH77" s="195"/>
      <c r="THI77" s="195"/>
      <c r="THJ77" s="195"/>
      <c r="THK77" s="195"/>
      <c r="THL77" s="195"/>
      <c r="THM77" s="195"/>
      <c r="THN77" s="195"/>
      <c r="THO77" s="195"/>
      <c r="THP77" s="195"/>
      <c r="THQ77" s="195"/>
      <c r="THR77" s="195"/>
      <c r="THS77" s="195"/>
      <c r="THT77" s="195"/>
      <c r="THU77" s="195"/>
      <c r="THV77" s="195"/>
      <c r="THW77" s="195"/>
      <c r="THX77" s="195"/>
      <c r="THY77" s="195"/>
      <c r="THZ77" s="195"/>
      <c r="TIA77" s="195"/>
      <c r="TIB77" s="195"/>
      <c r="TIC77" s="195"/>
      <c r="TID77" s="195"/>
      <c r="TIE77" s="195"/>
      <c r="TIF77" s="195"/>
      <c r="TIG77" s="195"/>
      <c r="TIH77" s="195"/>
      <c r="TII77" s="195"/>
      <c r="TIJ77" s="195"/>
      <c r="TIK77" s="195"/>
      <c r="TIL77" s="195"/>
      <c r="TIM77" s="195"/>
      <c r="TIN77" s="195"/>
      <c r="TIO77" s="195"/>
      <c r="TIP77" s="195"/>
      <c r="TIQ77" s="195"/>
      <c r="TIR77" s="195"/>
      <c r="TIS77" s="195"/>
      <c r="TIT77" s="195"/>
      <c r="TIU77" s="195"/>
      <c r="TIV77" s="195"/>
      <c r="TIW77" s="195"/>
      <c r="TIX77" s="195"/>
      <c r="TIY77" s="195"/>
      <c r="TIZ77" s="195"/>
      <c r="TJA77" s="195"/>
      <c r="TJB77" s="195"/>
      <c r="TJC77" s="195"/>
      <c r="TJD77" s="195"/>
      <c r="TJE77" s="195"/>
      <c r="TJF77" s="195"/>
      <c r="TJG77" s="195"/>
      <c r="TJH77" s="195"/>
      <c r="TJI77" s="195"/>
      <c r="TJJ77" s="195"/>
      <c r="TJK77" s="195"/>
      <c r="TJL77" s="195"/>
      <c r="TJM77" s="195"/>
      <c r="TJN77" s="195"/>
      <c r="TJO77" s="195"/>
      <c r="TJP77" s="195"/>
      <c r="TJQ77" s="195"/>
      <c r="TJR77" s="195"/>
      <c r="TJS77" s="195"/>
      <c r="TJT77" s="195"/>
      <c r="TJU77" s="195"/>
      <c r="TJV77" s="195"/>
      <c r="TJW77" s="195"/>
      <c r="TJX77" s="195"/>
      <c r="TJY77" s="195"/>
      <c r="TJZ77" s="195"/>
      <c r="TKA77" s="195"/>
      <c r="TKB77" s="195"/>
      <c r="TKC77" s="195"/>
      <c r="TKD77" s="195"/>
      <c r="TKE77" s="195"/>
      <c r="TKF77" s="195"/>
      <c r="TKG77" s="195"/>
      <c r="TKH77" s="195"/>
      <c r="TKI77" s="195"/>
      <c r="TKJ77" s="195"/>
      <c r="TKK77" s="195"/>
      <c r="TKL77" s="195"/>
      <c r="TKM77" s="195"/>
      <c r="TKN77" s="195"/>
      <c r="TKO77" s="195"/>
      <c r="TKP77" s="195"/>
      <c r="TKQ77" s="195"/>
      <c r="TKR77" s="195"/>
      <c r="TKS77" s="195"/>
      <c r="TKT77" s="195"/>
      <c r="TKU77" s="195"/>
      <c r="TKV77" s="195"/>
      <c r="TKW77" s="195"/>
      <c r="TKX77" s="195"/>
      <c r="TKY77" s="195"/>
      <c r="TKZ77" s="195"/>
      <c r="TLA77" s="195"/>
      <c r="TLB77" s="195"/>
      <c r="TLC77" s="195"/>
      <c r="TLD77" s="195"/>
      <c r="TLE77" s="195"/>
      <c r="TLF77" s="195"/>
      <c r="TLG77" s="195"/>
      <c r="TLH77" s="195"/>
      <c r="TLI77" s="195"/>
      <c r="TLJ77" s="195"/>
      <c r="TLK77" s="195"/>
      <c r="TLL77" s="195"/>
      <c r="TLM77" s="195"/>
      <c r="TLN77" s="195"/>
      <c r="TLO77" s="195"/>
      <c r="TLP77" s="195"/>
      <c r="TLQ77" s="195"/>
      <c r="TLR77" s="195"/>
      <c r="TLS77" s="195"/>
      <c r="TLT77" s="195"/>
      <c r="TLU77" s="195"/>
      <c r="TLV77" s="195"/>
      <c r="TLW77" s="195"/>
      <c r="TLX77" s="195"/>
      <c r="TLY77" s="195"/>
      <c r="TLZ77" s="195"/>
      <c r="TMA77" s="195"/>
      <c r="TMB77" s="195"/>
      <c r="TMC77" s="195"/>
      <c r="TMD77" s="195"/>
      <c r="TME77" s="195"/>
      <c r="TMF77" s="195"/>
      <c r="TMG77" s="195"/>
      <c r="TMH77" s="195"/>
      <c r="TMI77" s="195"/>
      <c r="TMJ77" s="195"/>
      <c r="TMK77" s="195"/>
      <c r="TML77" s="195"/>
      <c r="TMM77" s="195"/>
      <c r="TMN77" s="195"/>
      <c r="TMO77" s="195"/>
      <c r="TMP77" s="195"/>
      <c r="TMQ77" s="195"/>
      <c r="TMR77" s="195"/>
      <c r="TMS77" s="195"/>
      <c r="TMT77" s="195"/>
      <c r="TMU77" s="195"/>
      <c r="TMV77" s="195"/>
      <c r="TMW77" s="195"/>
      <c r="TMX77" s="195"/>
      <c r="TMY77" s="195"/>
      <c r="TMZ77" s="195"/>
      <c r="TNA77" s="195"/>
      <c r="TNB77" s="195"/>
      <c r="TNC77" s="195"/>
      <c r="TND77" s="195"/>
      <c r="TNE77" s="195"/>
      <c r="TNF77" s="195"/>
      <c r="TNG77" s="195"/>
      <c r="TNH77" s="195"/>
      <c r="TNI77" s="195"/>
      <c r="TNJ77" s="195"/>
      <c r="TNK77" s="195"/>
      <c r="TNL77" s="195"/>
      <c r="TNM77" s="195"/>
      <c r="TNN77" s="195"/>
      <c r="TNO77" s="195"/>
      <c r="TNP77" s="195"/>
      <c r="TNQ77" s="195"/>
      <c r="TNR77" s="195"/>
      <c r="TNS77" s="195"/>
      <c r="TNT77" s="195"/>
      <c r="TNU77" s="195"/>
      <c r="TNV77" s="195"/>
      <c r="TNW77" s="195"/>
      <c r="TNX77" s="195"/>
      <c r="TNY77" s="195"/>
      <c r="TNZ77" s="195"/>
      <c r="TOA77" s="195"/>
      <c r="TOB77" s="195"/>
      <c r="TOC77" s="195"/>
      <c r="TOD77" s="195"/>
      <c r="TOE77" s="195"/>
      <c r="TOF77" s="195"/>
      <c r="TOG77" s="195"/>
      <c r="TOH77" s="195"/>
      <c r="TOI77" s="195"/>
      <c r="TOJ77" s="195"/>
      <c r="TOK77" s="195"/>
      <c r="TOL77" s="195"/>
      <c r="TOM77" s="195"/>
      <c r="TON77" s="195"/>
      <c r="TOO77" s="195"/>
      <c r="TOP77" s="195"/>
      <c r="TOQ77" s="195"/>
      <c r="TOR77" s="195"/>
      <c r="TOS77" s="195"/>
      <c r="TOT77" s="195"/>
      <c r="TOU77" s="195"/>
      <c r="TOV77" s="195"/>
      <c r="TOW77" s="195"/>
      <c r="TOX77" s="195"/>
      <c r="TOY77" s="195"/>
      <c r="TOZ77" s="195"/>
      <c r="TPA77" s="195"/>
      <c r="TPB77" s="195"/>
      <c r="TPC77" s="195"/>
      <c r="TPD77" s="195"/>
      <c r="TPE77" s="195"/>
      <c r="TPF77" s="195"/>
      <c r="TPG77" s="195"/>
      <c r="TPH77" s="195"/>
      <c r="TPI77" s="195"/>
      <c r="TPJ77" s="195"/>
      <c r="TPK77" s="195"/>
      <c r="TPL77" s="195"/>
      <c r="TPM77" s="195"/>
      <c r="TPN77" s="195"/>
      <c r="TPO77" s="195"/>
      <c r="TPP77" s="195"/>
      <c r="TPQ77" s="195"/>
      <c r="TPR77" s="195"/>
      <c r="TPS77" s="195"/>
      <c r="TPT77" s="195"/>
      <c r="TPU77" s="195"/>
      <c r="TPV77" s="195"/>
      <c r="TPW77" s="195"/>
      <c r="TPX77" s="195"/>
      <c r="TPY77" s="195"/>
      <c r="TPZ77" s="195"/>
      <c r="TQA77" s="195"/>
      <c r="TQB77" s="195"/>
      <c r="TQC77" s="195"/>
      <c r="TQD77" s="195"/>
      <c r="TQE77" s="195"/>
      <c r="TQF77" s="195"/>
      <c r="TQG77" s="195"/>
      <c r="TQH77" s="195"/>
      <c r="TQI77" s="195"/>
      <c r="TQJ77" s="195"/>
      <c r="TQK77" s="195"/>
      <c r="TQL77" s="195"/>
      <c r="TQM77" s="195"/>
      <c r="TQN77" s="195"/>
      <c r="TQO77" s="195"/>
      <c r="TQP77" s="195"/>
      <c r="TQQ77" s="195"/>
      <c r="TQR77" s="195"/>
      <c r="TQS77" s="195"/>
      <c r="TQT77" s="195"/>
      <c r="TQU77" s="195"/>
      <c r="TQV77" s="195"/>
      <c r="TQW77" s="195"/>
      <c r="TQX77" s="195"/>
      <c r="TQY77" s="195"/>
      <c r="TQZ77" s="195"/>
      <c r="TRA77" s="195"/>
      <c r="TRB77" s="195"/>
      <c r="TRC77" s="195"/>
      <c r="TRD77" s="195"/>
      <c r="TRE77" s="195"/>
      <c r="TRF77" s="195"/>
      <c r="TRG77" s="195"/>
      <c r="TRH77" s="195"/>
      <c r="TRI77" s="195"/>
      <c r="TRJ77" s="195"/>
      <c r="TRK77" s="195"/>
      <c r="TRL77" s="195"/>
      <c r="TRM77" s="195"/>
      <c r="TRN77" s="195"/>
      <c r="TRO77" s="195"/>
      <c r="TRP77" s="195"/>
      <c r="TRQ77" s="195"/>
      <c r="TRR77" s="195"/>
      <c r="TRS77" s="195"/>
      <c r="TRT77" s="195"/>
      <c r="TRU77" s="195"/>
      <c r="TRV77" s="195"/>
      <c r="TRW77" s="195"/>
      <c r="TRX77" s="195"/>
      <c r="TRY77" s="195"/>
      <c r="TRZ77" s="195"/>
      <c r="TSA77" s="195"/>
      <c r="TSB77" s="195"/>
      <c r="TSC77" s="195"/>
      <c r="TSD77" s="195"/>
      <c r="TSE77" s="195"/>
      <c r="TSF77" s="195"/>
      <c r="TSG77" s="195"/>
      <c r="TSH77" s="195"/>
      <c r="TSI77" s="195"/>
      <c r="TSJ77" s="195"/>
      <c r="TSK77" s="195"/>
      <c r="TSL77" s="195"/>
      <c r="TSM77" s="195"/>
      <c r="TSN77" s="195"/>
      <c r="TSO77" s="195"/>
      <c r="TSP77" s="195"/>
      <c r="TSQ77" s="195"/>
      <c r="TSR77" s="195"/>
      <c r="TSS77" s="195"/>
      <c r="TST77" s="195"/>
      <c r="TSU77" s="195"/>
      <c r="TSV77" s="195"/>
      <c r="TSW77" s="195"/>
      <c r="TSX77" s="195"/>
      <c r="TSY77" s="195"/>
      <c r="TSZ77" s="195"/>
      <c r="TTA77" s="195"/>
      <c r="TTB77" s="195"/>
      <c r="TTC77" s="195"/>
      <c r="TTD77" s="195"/>
      <c r="TTE77" s="195"/>
      <c r="TTF77" s="195"/>
      <c r="TTG77" s="195"/>
      <c r="TTH77" s="195"/>
      <c r="TTI77" s="195"/>
      <c r="TTJ77" s="195"/>
      <c r="TTK77" s="195"/>
      <c r="TTL77" s="195"/>
      <c r="TTM77" s="195"/>
      <c r="TTN77" s="195"/>
      <c r="TTO77" s="195"/>
      <c r="TTP77" s="195"/>
      <c r="TTQ77" s="195"/>
      <c r="TTR77" s="195"/>
      <c r="TTS77" s="195"/>
      <c r="TTT77" s="195"/>
      <c r="TTU77" s="195"/>
      <c r="TTV77" s="195"/>
      <c r="TTW77" s="195"/>
      <c r="TTX77" s="195"/>
      <c r="TTY77" s="195"/>
      <c r="TTZ77" s="195"/>
      <c r="TUA77" s="195"/>
      <c r="TUB77" s="195"/>
      <c r="TUC77" s="195"/>
      <c r="TUD77" s="195"/>
      <c r="TUE77" s="195"/>
      <c r="TUF77" s="195"/>
      <c r="TUG77" s="195"/>
      <c r="TUH77" s="195"/>
      <c r="TUI77" s="195"/>
      <c r="TUJ77" s="195"/>
      <c r="TUK77" s="195"/>
      <c r="TUL77" s="195"/>
      <c r="TUM77" s="195"/>
      <c r="TUN77" s="195"/>
      <c r="TUO77" s="195"/>
      <c r="TUP77" s="195"/>
      <c r="TUQ77" s="195"/>
      <c r="TUR77" s="195"/>
      <c r="TUS77" s="195"/>
      <c r="TUT77" s="195"/>
      <c r="TUU77" s="195"/>
      <c r="TUV77" s="195"/>
      <c r="TUW77" s="195"/>
      <c r="TUX77" s="195"/>
      <c r="TUY77" s="195"/>
      <c r="TUZ77" s="195"/>
      <c r="TVA77" s="195"/>
      <c r="TVB77" s="195"/>
      <c r="TVC77" s="195"/>
      <c r="TVD77" s="195"/>
      <c r="TVE77" s="195"/>
      <c r="TVF77" s="195"/>
      <c r="TVG77" s="195"/>
      <c r="TVH77" s="195"/>
      <c r="TVI77" s="195"/>
      <c r="TVJ77" s="195"/>
      <c r="TVK77" s="195"/>
      <c r="TVL77" s="195"/>
      <c r="TVM77" s="195"/>
      <c r="TVN77" s="195"/>
      <c r="TVO77" s="195"/>
      <c r="TVP77" s="195"/>
      <c r="TVQ77" s="195"/>
      <c r="TVR77" s="195"/>
      <c r="TVS77" s="195"/>
      <c r="TVT77" s="195"/>
      <c r="TVU77" s="195"/>
      <c r="TVV77" s="195"/>
      <c r="TVW77" s="195"/>
      <c r="TVX77" s="195"/>
      <c r="TVY77" s="195"/>
      <c r="TVZ77" s="195"/>
      <c r="TWA77" s="195"/>
      <c r="TWB77" s="195"/>
      <c r="TWC77" s="195"/>
      <c r="TWD77" s="195"/>
      <c r="TWE77" s="195"/>
      <c r="TWF77" s="195"/>
      <c r="TWG77" s="195"/>
      <c r="TWH77" s="195"/>
      <c r="TWI77" s="195"/>
      <c r="TWJ77" s="195"/>
      <c r="TWK77" s="195"/>
      <c r="TWL77" s="195"/>
      <c r="TWM77" s="195"/>
      <c r="TWN77" s="195"/>
      <c r="TWO77" s="195"/>
      <c r="TWP77" s="195"/>
      <c r="TWQ77" s="195"/>
      <c r="TWR77" s="195"/>
      <c r="TWS77" s="195"/>
      <c r="TWT77" s="195"/>
      <c r="TWU77" s="195"/>
      <c r="TWV77" s="195"/>
      <c r="TWW77" s="195"/>
      <c r="TWX77" s="195"/>
      <c r="TWY77" s="195"/>
      <c r="TWZ77" s="195"/>
      <c r="TXA77" s="195"/>
      <c r="TXB77" s="195"/>
      <c r="TXC77" s="195"/>
      <c r="TXD77" s="195"/>
      <c r="TXE77" s="195"/>
      <c r="TXF77" s="195"/>
      <c r="TXG77" s="195"/>
      <c r="TXH77" s="195"/>
      <c r="TXI77" s="195"/>
      <c r="TXJ77" s="195"/>
      <c r="TXK77" s="195"/>
      <c r="TXL77" s="195"/>
      <c r="TXM77" s="195"/>
      <c r="TXN77" s="195"/>
      <c r="TXO77" s="195"/>
      <c r="TXP77" s="195"/>
      <c r="TXQ77" s="195"/>
      <c r="TXR77" s="195"/>
      <c r="TXS77" s="195"/>
      <c r="TXT77" s="195"/>
      <c r="TXU77" s="195"/>
      <c r="TXV77" s="195"/>
      <c r="TXW77" s="195"/>
      <c r="TXX77" s="195"/>
      <c r="TXY77" s="195"/>
      <c r="TXZ77" s="195"/>
      <c r="TYA77" s="195"/>
      <c r="TYB77" s="195"/>
      <c r="TYC77" s="195"/>
      <c r="TYD77" s="195"/>
      <c r="TYE77" s="195"/>
      <c r="TYF77" s="195"/>
      <c r="TYG77" s="195"/>
      <c r="TYH77" s="195"/>
      <c r="TYI77" s="195"/>
      <c r="TYJ77" s="195"/>
      <c r="TYK77" s="195"/>
      <c r="TYL77" s="195"/>
      <c r="TYM77" s="195"/>
      <c r="TYN77" s="195"/>
      <c r="TYO77" s="195"/>
      <c r="TYP77" s="195"/>
      <c r="TYQ77" s="195"/>
      <c r="TYR77" s="195"/>
      <c r="TYS77" s="195"/>
      <c r="TYT77" s="195"/>
      <c r="TYU77" s="195"/>
      <c r="TYV77" s="195"/>
      <c r="TYW77" s="195"/>
      <c r="TYX77" s="195"/>
      <c r="TYY77" s="195"/>
      <c r="TYZ77" s="195"/>
      <c r="TZA77" s="195"/>
      <c r="TZB77" s="195"/>
      <c r="TZC77" s="195"/>
      <c r="TZD77" s="195"/>
      <c r="TZE77" s="195"/>
      <c r="TZF77" s="195"/>
      <c r="TZG77" s="195"/>
      <c r="TZH77" s="195"/>
      <c r="TZI77" s="195"/>
      <c r="TZJ77" s="195"/>
      <c r="TZK77" s="195"/>
      <c r="TZL77" s="195"/>
      <c r="TZM77" s="195"/>
      <c r="TZN77" s="195"/>
      <c r="TZO77" s="195"/>
      <c r="TZP77" s="195"/>
      <c r="TZQ77" s="195"/>
      <c r="TZR77" s="195"/>
      <c r="TZS77" s="195"/>
      <c r="TZT77" s="195"/>
      <c r="TZU77" s="195"/>
      <c r="TZV77" s="195"/>
      <c r="TZW77" s="195"/>
      <c r="TZX77" s="195"/>
      <c r="TZY77" s="195"/>
      <c r="TZZ77" s="195"/>
      <c r="UAA77" s="195"/>
      <c r="UAB77" s="195"/>
      <c r="UAC77" s="195"/>
      <c r="UAD77" s="195"/>
      <c r="UAE77" s="195"/>
      <c r="UAF77" s="195"/>
      <c r="UAG77" s="195"/>
      <c r="UAH77" s="195"/>
      <c r="UAI77" s="195"/>
      <c r="UAJ77" s="195"/>
      <c r="UAK77" s="195"/>
      <c r="UAL77" s="195"/>
      <c r="UAM77" s="195"/>
      <c r="UAN77" s="195"/>
      <c r="UAO77" s="195"/>
      <c r="UAP77" s="195"/>
      <c r="UAQ77" s="195"/>
      <c r="UAR77" s="195"/>
      <c r="UAS77" s="195"/>
      <c r="UAT77" s="195"/>
      <c r="UAU77" s="195"/>
      <c r="UAV77" s="195"/>
      <c r="UAW77" s="195"/>
      <c r="UAX77" s="195"/>
      <c r="UAY77" s="195"/>
      <c r="UAZ77" s="195"/>
      <c r="UBA77" s="195"/>
      <c r="UBB77" s="195"/>
      <c r="UBC77" s="195"/>
      <c r="UBD77" s="195"/>
      <c r="UBE77" s="195"/>
      <c r="UBF77" s="195"/>
      <c r="UBG77" s="195"/>
      <c r="UBH77" s="195"/>
      <c r="UBI77" s="195"/>
      <c r="UBJ77" s="195"/>
      <c r="UBK77" s="195"/>
      <c r="UBL77" s="195"/>
      <c r="UBM77" s="195"/>
      <c r="UBN77" s="195"/>
      <c r="UBO77" s="195"/>
      <c r="UBP77" s="195"/>
      <c r="UBQ77" s="195"/>
      <c r="UBR77" s="195"/>
      <c r="UBS77" s="195"/>
      <c r="UBT77" s="195"/>
      <c r="UBU77" s="195"/>
      <c r="UBV77" s="195"/>
      <c r="UBW77" s="195"/>
      <c r="UBX77" s="195"/>
      <c r="UBY77" s="195"/>
      <c r="UBZ77" s="195"/>
      <c r="UCA77" s="195"/>
      <c r="UCB77" s="195"/>
      <c r="UCC77" s="195"/>
      <c r="UCD77" s="195"/>
      <c r="UCE77" s="195"/>
      <c r="UCF77" s="195"/>
      <c r="UCG77" s="195"/>
      <c r="UCH77" s="195"/>
      <c r="UCI77" s="195"/>
      <c r="UCJ77" s="195"/>
      <c r="UCK77" s="195"/>
      <c r="UCL77" s="195"/>
      <c r="UCM77" s="195"/>
      <c r="UCN77" s="195"/>
      <c r="UCO77" s="195"/>
      <c r="UCP77" s="195"/>
      <c r="UCQ77" s="195"/>
      <c r="UCR77" s="195"/>
      <c r="UCS77" s="195"/>
      <c r="UCT77" s="195"/>
      <c r="UCU77" s="195"/>
      <c r="UCV77" s="195"/>
      <c r="UCW77" s="195"/>
      <c r="UCX77" s="195"/>
      <c r="UCY77" s="195"/>
      <c r="UCZ77" s="195"/>
      <c r="UDA77" s="195"/>
      <c r="UDB77" s="195"/>
      <c r="UDC77" s="195"/>
      <c r="UDD77" s="195"/>
      <c r="UDE77" s="195"/>
      <c r="UDF77" s="195"/>
      <c r="UDG77" s="195"/>
      <c r="UDH77" s="195"/>
      <c r="UDI77" s="195"/>
      <c r="UDJ77" s="195"/>
      <c r="UDK77" s="195"/>
      <c r="UDL77" s="195"/>
      <c r="UDM77" s="195"/>
      <c r="UDN77" s="195"/>
      <c r="UDO77" s="195"/>
      <c r="UDP77" s="195"/>
      <c r="UDQ77" s="195"/>
      <c r="UDR77" s="195"/>
      <c r="UDS77" s="195"/>
      <c r="UDT77" s="195"/>
      <c r="UDU77" s="195"/>
      <c r="UDV77" s="195"/>
      <c r="UDW77" s="195"/>
      <c r="UDX77" s="195"/>
      <c r="UDY77" s="195"/>
      <c r="UDZ77" s="195"/>
      <c r="UEA77" s="195"/>
      <c r="UEB77" s="195"/>
      <c r="UEC77" s="195"/>
      <c r="UED77" s="195"/>
      <c r="UEE77" s="195"/>
      <c r="UEF77" s="195"/>
      <c r="UEG77" s="195"/>
      <c r="UEH77" s="195"/>
      <c r="UEI77" s="195"/>
      <c r="UEJ77" s="195"/>
      <c r="UEK77" s="195"/>
      <c r="UEL77" s="195"/>
      <c r="UEM77" s="195"/>
      <c r="UEN77" s="195"/>
      <c r="UEO77" s="195"/>
      <c r="UEP77" s="195"/>
      <c r="UEQ77" s="195"/>
      <c r="UER77" s="195"/>
      <c r="UES77" s="195"/>
      <c r="UET77" s="195"/>
      <c r="UEU77" s="195"/>
      <c r="UEV77" s="195"/>
      <c r="UEW77" s="195"/>
      <c r="UEX77" s="195"/>
      <c r="UEY77" s="195"/>
      <c r="UEZ77" s="195"/>
      <c r="UFA77" s="195"/>
      <c r="UFB77" s="195"/>
      <c r="UFC77" s="195"/>
      <c r="UFD77" s="195"/>
      <c r="UFE77" s="195"/>
      <c r="UFF77" s="195"/>
      <c r="UFG77" s="195"/>
      <c r="UFH77" s="195"/>
      <c r="UFI77" s="195"/>
      <c r="UFJ77" s="195"/>
      <c r="UFK77" s="195"/>
      <c r="UFL77" s="195"/>
      <c r="UFM77" s="195"/>
      <c r="UFN77" s="195"/>
      <c r="UFO77" s="195"/>
      <c r="UFP77" s="195"/>
      <c r="UFQ77" s="195"/>
      <c r="UFR77" s="195"/>
      <c r="UFS77" s="195"/>
      <c r="UFT77" s="195"/>
      <c r="UFU77" s="195"/>
      <c r="UFV77" s="195"/>
      <c r="UFW77" s="195"/>
      <c r="UFX77" s="195"/>
      <c r="UFY77" s="195"/>
      <c r="UFZ77" s="195"/>
      <c r="UGA77" s="195"/>
      <c r="UGB77" s="195"/>
      <c r="UGC77" s="195"/>
      <c r="UGD77" s="195"/>
      <c r="UGE77" s="195"/>
      <c r="UGF77" s="195"/>
      <c r="UGG77" s="195"/>
      <c r="UGH77" s="195"/>
      <c r="UGI77" s="195"/>
      <c r="UGJ77" s="195"/>
      <c r="UGK77" s="195"/>
      <c r="UGL77" s="195"/>
      <c r="UGM77" s="195"/>
      <c r="UGN77" s="195"/>
      <c r="UGO77" s="195"/>
      <c r="UGP77" s="195"/>
      <c r="UGQ77" s="195"/>
      <c r="UGR77" s="195"/>
      <c r="UGS77" s="195"/>
      <c r="UGT77" s="195"/>
      <c r="UGU77" s="195"/>
      <c r="UGV77" s="195"/>
      <c r="UGW77" s="195"/>
      <c r="UGX77" s="195"/>
      <c r="UGY77" s="195"/>
      <c r="UGZ77" s="195"/>
      <c r="UHA77" s="195"/>
      <c r="UHB77" s="195"/>
      <c r="UHC77" s="195"/>
      <c r="UHD77" s="195"/>
      <c r="UHE77" s="195"/>
      <c r="UHF77" s="195"/>
      <c r="UHG77" s="195"/>
      <c r="UHH77" s="195"/>
      <c r="UHI77" s="195"/>
      <c r="UHJ77" s="195"/>
      <c r="UHK77" s="195"/>
      <c r="UHL77" s="195"/>
      <c r="UHM77" s="195"/>
      <c r="UHN77" s="195"/>
      <c r="UHO77" s="195"/>
      <c r="UHP77" s="195"/>
      <c r="UHQ77" s="195"/>
      <c r="UHR77" s="195"/>
      <c r="UHS77" s="195"/>
      <c r="UHT77" s="195"/>
      <c r="UHU77" s="195"/>
      <c r="UHV77" s="195"/>
      <c r="UHW77" s="195"/>
      <c r="UHX77" s="195"/>
      <c r="UHY77" s="195"/>
      <c r="UHZ77" s="195"/>
      <c r="UIA77" s="195"/>
      <c r="UIB77" s="195"/>
      <c r="UIC77" s="195"/>
      <c r="UID77" s="195"/>
      <c r="UIE77" s="195"/>
      <c r="UIF77" s="195"/>
      <c r="UIG77" s="195"/>
      <c r="UIH77" s="195"/>
      <c r="UII77" s="195"/>
      <c r="UIJ77" s="195"/>
      <c r="UIK77" s="195"/>
      <c r="UIL77" s="195"/>
      <c r="UIM77" s="195"/>
      <c r="UIN77" s="195"/>
      <c r="UIO77" s="195"/>
      <c r="UIP77" s="195"/>
      <c r="UIQ77" s="195"/>
      <c r="UIR77" s="195"/>
      <c r="UIS77" s="195"/>
      <c r="UIT77" s="195"/>
      <c r="UIU77" s="195"/>
      <c r="UIV77" s="195"/>
      <c r="UIW77" s="195"/>
      <c r="UIX77" s="195"/>
      <c r="UIY77" s="195"/>
      <c r="UIZ77" s="195"/>
      <c r="UJA77" s="195"/>
      <c r="UJB77" s="195"/>
      <c r="UJC77" s="195"/>
      <c r="UJD77" s="195"/>
      <c r="UJE77" s="195"/>
      <c r="UJF77" s="195"/>
      <c r="UJG77" s="195"/>
      <c r="UJH77" s="195"/>
      <c r="UJI77" s="195"/>
      <c r="UJJ77" s="195"/>
      <c r="UJK77" s="195"/>
      <c r="UJL77" s="195"/>
      <c r="UJM77" s="195"/>
      <c r="UJN77" s="195"/>
      <c r="UJO77" s="195"/>
      <c r="UJP77" s="195"/>
      <c r="UJQ77" s="195"/>
      <c r="UJR77" s="195"/>
      <c r="UJS77" s="195"/>
      <c r="UJT77" s="195"/>
      <c r="UJU77" s="195"/>
      <c r="UJV77" s="195"/>
      <c r="UJW77" s="195"/>
      <c r="UJX77" s="195"/>
      <c r="UJY77" s="195"/>
      <c r="UJZ77" s="195"/>
      <c r="UKA77" s="195"/>
      <c r="UKB77" s="195"/>
      <c r="UKC77" s="195"/>
      <c r="UKD77" s="195"/>
      <c r="UKE77" s="195"/>
      <c r="UKF77" s="195"/>
      <c r="UKG77" s="195"/>
      <c r="UKH77" s="195"/>
      <c r="UKI77" s="195"/>
      <c r="UKJ77" s="195"/>
      <c r="UKK77" s="195"/>
      <c r="UKL77" s="195"/>
      <c r="UKM77" s="195"/>
      <c r="UKN77" s="195"/>
      <c r="UKO77" s="195"/>
      <c r="UKP77" s="195"/>
      <c r="UKQ77" s="195"/>
      <c r="UKR77" s="195"/>
      <c r="UKS77" s="195"/>
      <c r="UKT77" s="195"/>
      <c r="UKU77" s="195"/>
      <c r="UKV77" s="195"/>
      <c r="UKW77" s="195"/>
      <c r="UKX77" s="195"/>
      <c r="UKY77" s="195"/>
      <c r="UKZ77" s="195"/>
      <c r="ULA77" s="195"/>
      <c r="ULB77" s="195"/>
      <c r="ULC77" s="195"/>
      <c r="ULD77" s="195"/>
      <c r="ULE77" s="195"/>
      <c r="ULF77" s="195"/>
      <c r="ULG77" s="195"/>
      <c r="ULH77" s="195"/>
      <c r="ULI77" s="195"/>
      <c r="ULJ77" s="195"/>
      <c r="ULK77" s="195"/>
      <c r="ULL77" s="195"/>
      <c r="ULM77" s="195"/>
      <c r="ULN77" s="195"/>
      <c r="ULO77" s="195"/>
      <c r="ULP77" s="195"/>
      <c r="ULQ77" s="195"/>
      <c r="ULR77" s="195"/>
      <c r="ULS77" s="195"/>
      <c r="ULT77" s="195"/>
      <c r="ULU77" s="195"/>
      <c r="ULV77" s="195"/>
      <c r="ULW77" s="195"/>
      <c r="ULX77" s="195"/>
      <c r="ULY77" s="195"/>
      <c r="ULZ77" s="195"/>
      <c r="UMA77" s="195"/>
      <c r="UMB77" s="195"/>
      <c r="UMC77" s="195"/>
      <c r="UMD77" s="195"/>
      <c r="UME77" s="195"/>
      <c r="UMF77" s="195"/>
      <c r="UMG77" s="195"/>
      <c r="UMH77" s="195"/>
      <c r="UMI77" s="195"/>
      <c r="UMJ77" s="195"/>
      <c r="UMK77" s="195"/>
      <c r="UML77" s="195"/>
      <c r="UMM77" s="195"/>
      <c r="UMN77" s="195"/>
      <c r="UMO77" s="195"/>
      <c r="UMP77" s="195"/>
      <c r="UMQ77" s="195"/>
      <c r="UMR77" s="195"/>
      <c r="UMS77" s="195"/>
      <c r="UMT77" s="195"/>
      <c r="UMU77" s="195"/>
      <c r="UMV77" s="195"/>
      <c r="UMW77" s="195"/>
      <c r="UMX77" s="195"/>
      <c r="UMY77" s="195"/>
      <c r="UMZ77" s="195"/>
      <c r="UNA77" s="195"/>
      <c r="UNB77" s="195"/>
      <c r="UNC77" s="195"/>
      <c r="UND77" s="195"/>
      <c r="UNE77" s="195"/>
      <c r="UNF77" s="195"/>
      <c r="UNG77" s="195"/>
      <c r="UNH77" s="195"/>
      <c r="UNI77" s="195"/>
      <c r="UNJ77" s="195"/>
      <c r="UNK77" s="195"/>
      <c r="UNL77" s="195"/>
      <c r="UNM77" s="195"/>
      <c r="UNN77" s="195"/>
      <c r="UNO77" s="195"/>
      <c r="UNP77" s="195"/>
      <c r="UNQ77" s="195"/>
      <c r="UNR77" s="195"/>
      <c r="UNS77" s="195"/>
      <c r="UNT77" s="195"/>
      <c r="UNU77" s="195"/>
      <c r="UNV77" s="195"/>
      <c r="UNW77" s="195"/>
      <c r="UNX77" s="195"/>
      <c r="UNY77" s="195"/>
      <c r="UNZ77" s="195"/>
      <c r="UOA77" s="195"/>
      <c r="UOB77" s="195"/>
      <c r="UOC77" s="195"/>
      <c r="UOD77" s="195"/>
      <c r="UOE77" s="195"/>
      <c r="UOF77" s="195"/>
      <c r="UOG77" s="195"/>
      <c r="UOH77" s="195"/>
      <c r="UOI77" s="195"/>
      <c r="UOJ77" s="195"/>
      <c r="UOK77" s="195"/>
      <c r="UOL77" s="195"/>
      <c r="UOM77" s="195"/>
      <c r="UON77" s="195"/>
      <c r="UOO77" s="195"/>
      <c r="UOP77" s="195"/>
      <c r="UOQ77" s="195"/>
      <c r="UOR77" s="195"/>
      <c r="UOS77" s="195"/>
      <c r="UOT77" s="195"/>
      <c r="UOU77" s="195"/>
      <c r="UOV77" s="195"/>
      <c r="UOW77" s="195"/>
      <c r="UOX77" s="195"/>
      <c r="UOY77" s="195"/>
      <c r="UOZ77" s="195"/>
      <c r="UPA77" s="195"/>
      <c r="UPB77" s="195"/>
      <c r="UPC77" s="195"/>
      <c r="UPD77" s="195"/>
      <c r="UPE77" s="195"/>
      <c r="UPF77" s="195"/>
      <c r="UPG77" s="195"/>
      <c r="UPH77" s="195"/>
      <c r="UPI77" s="195"/>
      <c r="UPJ77" s="195"/>
      <c r="UPK77" s="195"/>
      <c r="UPL77" s="195"/>
      <c r="UPM77" s="195"/>
      <c r="UPN77" s="195"/>
      <c r="UPO77" s="195"/>
      <c r="UPP77" s="195"/>
      <c r="UPQ77" s="195"/>
      <c r="UPR77" s="195"/>
      <c r="UPS77" s="195"/>
      <c r="UPT77" s="195"/>
      <c r="UPU77" s="195"/>
      <c r="UPV77" s="195"/>
      <c r="UPW77" s="195"/>
      <c r="UPX77" s="195"/>
      <c r="UPY77" s="195"/>
      <c r="UPZ77" s="195"/>
      <c r="UQA77" s="195"/>
      <c r="UQB77" s="195"/>
      <c r="UQC77" s="195"/>
      <c r="UQD77" s="195"/>
      <c r="UQE77" s="195"/>
      <c r="UQF77" s="195"/>
      <c r="UQG77" s="195"/>
      <c r="UQH77" s="195"/>
      <c r="UQI77" s="195"/>
      <c r="UQJ77" s="195"/>
      <c r="UQK77" s="195"/>
      <c r="UQL77" s="195"/>
      <c r="UQM77" s="195"/>
      <c r="UQN77" s="195"/>
      <c r="UQO77" s="195"/>
      <c r="UQP77" s="195"/>
      <c r="UQQ77" s="195"/>
      <c r="UQR77" s="195"/>
      <c r="UQS77" s="195"/>
      <c r="UQT77" s="195"/>
      <c r="UQU77" s="195"/>
      <c r="UQV77" s="195"/>
      <c r="UQW77" s="195"/>
      <c r="UQX77" s="195"/>
      <c r="UQY77" s="195"/>
      <c r="UQZ77" s="195"/>
      <c r="URA77" s="195"/>
      <c r="URB77" s="195"/>
      <c r="URC77" s="195"/>
      <c r="URD77" s="195"/>
      <c r="URE77" s="195"/>
      <c r="URF77" s="195"/>
      <c r="URG77" s="195"/>
      <c r="URH77" s="195"/>
      <c r="URI77" s="195"/>
      <c r="URJ77" s="195"/>
      <c r="URK77" s="195"/>
      <c r="URL77" s="195"/>
      <c r="URM77" s="195"/>
      <c r="URN77" s="195"/>
      <c r="URO77" s="195"/>
      <c r="URP77" s="195"/>
      <c r="URQ77" s="195"/>
      <c r="URR77" s="195"/>
      <c r="URS77" s="195"/>
      <c r="URT77" s="195"/>
      <c r="URU77" s="195"/>
      <c r="URV77" s="195"/>
      <c r="URW77" s="195"/>
      <c r="URX77" s="195"/>
      <c r="URY77" s="195"/>
      <c r="URZ77" s="195"/>
      <c r="USA77" s="195"/>
      <c r="USB77" s="195"/>
      <c r="USC77" s="195"/>
      <c r="USD77" s="195"/>
      <c r="USE77" s="195"/>
      <c r="USF77" s="195"/>
      <c r="USG77" s="195"/>
      <c r="USH77" s="195"/>
      <c r="USI77" s="195"/>
      <c r="USJ77" s="195"/>
      <c r="USK77" s="195"/>
      <c r="USL77" s="195"/>
      <c r="USM77" s="195"/>
      <c r="USN77" s="195"/>
      <c r="USO77" s="195"/>
      <c r="USP77" s="195"/>
      <c r="USQ77" s="195"/>
      <c r="USR77" s="195"/>
      <c r="USS77" s="195"/>
      <c r="UST77" s="195"/>
      <c r="USU77" s="195"/>
      <c r="USV77" s="195"/>
      <c r="USW77" s="195"/>
      <c r="USX77" s="195"/>
      <c r="USY77" s="195"/>
      <c r="USZ77" s="195"/>
      <c r="UTA77" s="195"/>
      <c r="UTB77" s="195"/>
      <c r="UTC77" s="195"/>
      <c r="UTD77" s="195"/>
      <c r="UTE77" s="195"/>
      <c r="UTF77" s="195"/>
      <c r="UTG77" s="195"/>
      <c r="UTH77" s="195"/>
      <c r="UTI77" s="195"/>
      <c r="UTJ77" s="195"/>
      <c r="UTK77" s="195"/>
      <c r="UTL77" s="195"/>
      <c r="UTM77" s="195"/>
      <c r="UTN77" s="195"/>
      <c r="UTO77" s="195"/>
      <c r="UTP77" s="195"/>
      <c r="UTQ77" s="195"/>
      <c r="UTR77" s="195"/>
      <c r="UTS77" s="195"/>
      <c r="UTT77" s="195"/>
      <c r="UTU77" s="195"/>
      <c r="UTV77" s="195"/>
      <c r="UTW77" s="195"/>
      <c r="UTX77" s="195"/>
      <c r="UTY77" s="195"/>
      <c r="UTZ77" s="195"/>
      <c r="UUA77" s="195"/>
      <c r="UUB77" s="195"/>
      <c r="UUC77" s="195"/>
      <c r="UUD77" s="195"/>
      <c r="UUE77" s="195"/>
      <c r="UUF77" s="195"/>
      <c r="UUG77" s="195"/>
      <c r="UUH77" s="195"/>
      <c r="UUI77" s="195"/>
      <c r="UUJ77" s="195"/>
      <c r="UUK77" s="195"/>
      <c r="UUL77" s="195"/>
      <c r="UUM77" s="195"/>
      <c r="UUN77" s="195"/>
      <c r="UUO77" s="195"/>
      <c r="UUP77" s="195"/>
      <c r="UUQ77" s="195"/>
      <c r="UUR77" s="195"/>
      <c r="UUS77" s="195"/>
      <c r="UUT77" s="195"/>
      <c r="UUU77" s="195"/>
      <c r="UUV77" s="195"/>
      <c r="UUW77" s="195"/>
      <c r="UUX77" s="195"/>
      <c r="UUY77" s="195"/>
      <c r="UUZ77" s="195"/>
      <c r="UVA77" s="195"/>
      <c r="UVB77" s="195"/>
      <c r="UVC77" s="195"/>
      <c r="UVD77" s="195"/>
      <c r="UVE77" s="195"/>
      <c r="UVF77" s="195"/>
      <c r="UVG77" s="195"/>
      <c r="UVH77" s="195"/>
      <c r="UVI77" s="195"/>
      <c r="UVJ77" s="195"/>
      <c r="UVK77" s="195"/>
      <c r="UVL77" s="195"/>
      <c r="UVM77" s="195"/>
      <c r="UVN77" s="195"/>
      <c r="UVO77" s="195"/>
      <c r="UVP77" s="195"/>
      <c r="UVQ77" s="195"/>
      <c r="UVR77" s="195"/>
      <c r="UVS77" s="195"/>
      <c r="UVT77" s="195"/>
      <c r="UVU77" s="195"/>
      <c r="UVV77" s="195"/>
      <c r="UVW77" s="195"/>
      <c r="UVX77" s="195"/>
      <c r="UVY77" s="195"/>
      <c r="UVZ77" s="195"/>
      <c r="UWA77" s="195"/>
      <c r="UWB77" s="195"/>
      <c r="UWC77" s="195"/>
      <c r="UWD77" s="195"/>
      <c r="UWE77" s="195"/>
      <c r="UWF77" s="195"/>
      <c r="UWG77" s="195"/>
      <c r="UWH77" s="195"/>
      <c r="UWI77" s="195"/>
      <c r="UWJ77" s="195"/>
      <c r="UWK77" s="195"/>
      <c r="UWL77" s="195"/>
      <c r="UWM77" s="195"/>
      <c r="UWN77" s="195"/>
      <c r="UWO77" s="195"/>
      <c r="UWP77" s="195"/>
      <c r="UWQ77" s="195"/>
      <c r="UWR77" s="195"/>
      <c r="UWS77" s="195"/>
      <c r="UWT77" s="195"/>
      <c r="UWU77" s="195"/>
      <c r="UWV77" s="195"/>
      <c r="UWW77" s="195"/>
      <c r="UWX77" s="195"/>
      <c r="UWY77" s="195"/>
      <c r="UWZ77" s="195"/>
      <c r="UXA77" s="195"/>
      <c r="UXB77" s="195"/>
      <c r="UXC77" s="195"/>
      <c r="UXD77" s="195"/>
      <c r="UXE77" s="195"/>
      <c r="UXF77" s="195"/>
      <c r="UXG77" s="195"/>
      <c r="UXH77" s="195"/>
      <c r="UXI77" s="195"/>
      <c r="UXJ77" s="195"/>
      <c r="UXK77" s="195"/>
      <c r="UXL77" s="195"/>
      <c r="UXM77" s="195"/>
      <c r="UXN77" s="195"/>
      <c r="UXO77" s="195"/>
      <c r="UXP77" s="195"/>
      <c r="UXQ77" s="195"/>
      <c r="UXR77" s="195"/>
      <c r="UXS77" s="195"/>
      <c r="UXT77" s="195"/>
      <c r="UXU77" s="195"/>
      <c r="UXV77" s="195"/>
      <c r="UXW77" s="195"/>
      <c r="UXX77" s="195"/>
      <c r="UXY77" s="195"/>
      <c r="UXZ77" s="195"/>
      <c r="UYA77" s="195"/>
      <c r="UYB77" s="195"/>
      <c r="UYC77" s="195"/>
      <c r="UYD77" s="195"/>
      <c r="UYE77" s="195"/>
      <c r="UYF77" s="195"/>
      <c r="UYG77" s="195"/>
      <c r="UYH77" s="195"/>
      <c r="UYI77" s="195"/>
      <c r="UYJ77" s="195"/>
      <c r="UYK77" s="195"/>
      <c r="UYL77" s="195"/>
      <c r="UYM77" s="195"/>
      <c r="UYN77" s="195"/>
      <c r="UYO77" s="195"/>
      <c r="UYP77" s="195"/>
      <c r="UYQ77" s="195"/>
      <c r="UYR77" s="195"/>
      <c r="UYS77" s="195"/>
      <c r="UYT77" s="195"/>
      <c r="UYU77" s="195"/>
      <c r="UYV77" s="195"/>
      <c r="UYW77" s="195"/>
      <c r="UYX77" s="195"/>
      <c r="UYY77" s="195"/>
      <c r="UYZ77" s="195"/>
      <c r="UZA77" s="195"/>
      <c r="UZB77" s="195"/>
      <c r="UZC77" s="195"/>
      <c r="UZD77" s="195"/>
      <c r="UZE77" s="195"/>
      <c r="UZF77" s="195"/>
      <c r="UZG77" s="195"/>
      <c r="UZH77" s="195"/>
      <c r="UZI77" s="195"/>
      <c r="UZJ77" s="195"/>
      <c r="UZK77" s="195"/>
      <c r="UZL77" s="195"/>
      <c r="UZM77" s="195"/>
      <c r="UZN77" s="195"/>
      <c r="UZO77" s="195"/>
      <c r="UZP77" s="195"/>
      <c r="UZQ77" s="195"/>
      <c r="UZR77" s="195"/>
      <c r="UZS77" s="195"/>
      <c r="UZT77" s="195"/>
      <c r="UZU77" s="195"/>
      <c r="UZV77" s="195"/>
      <c r="UZW77" s="195"/>
      <c r="UZX77" s="195"/>
      <c r="UZY77" s="195"/>
      <c r="UZZ77" s="195"/>
      <c r="VAA77" s="195"/>
      <c r="VAB77" s="195"/>
      <c r="VAC77" s="195"/>
      <c r="VAD77" s="195"/>
      <c r="VAE77" s="195"/>
      <c r="VAF77" s="195"/>
      <c r="VAG77" s="195"/>
      <c r="VAH77" s="195"/>
      <c r="VAI77" s="195"/>
      <c r="VAJ77" s="195"/>
      <c r="VAK77" s="195"/>
      <c r="VAL77" s="195"/>
      <c r="VAM77" s="195"/>
      <c r="VAN77" s="195"/>
      <c r="VAO77" s="195"/>
      <c r="VAP77" s="195"/>
      <c r="VAQ77" s="195"/>
      <c r="VAR77" s="195"/>
      <c r="VAS77" s="195"/>
      <c r="VAT77" s="195"/>
      <c r="VAU77" s="195"/>
      <c r="VAV77" s="195"/>
      <c r="VAW77" s="195"/>
      <c r="VAX77" s="195"/>
      <c r="VAY77" s="195"/>
      <c r="VAZ77" s="195"/>
      <c r="VBA77" s="195"/>
      <c r="VBB77" s="195"/>
      <c r="VBC77" s="195"/>
      <c r="VBD77" s="195"/>
      <c r="VBE77" s="195"/>
      <c r="VBF77" s="195"/>
      <c r="VBG77" s="195"/>
      <c r="VBH77" s="195"/>
      <c r="VBI77" s="195"/>
      <c r="VBJ77" s="195"/>
      <c r="VBK77" s="195"/>
      <c r="VBL77" s="195"/>
      <c r="VBM77" s="195"/>
      <c r="VBN77" s="195"/>
      <c r="VBO77" s="195"/>
      <c r="VBP77" s="195"/>
      <c r="VBQ77" s="195"/>
      <c r="VBR77" s="195"/>
      <c r="VBS77" s="195"/>
      <c r="VBT77" s="195"/>
      <c r="VBU77" s="195"/>
      <c r="VBV77" s="195"/>
      <c r="VBW77" s="195"/>
      <c r="VBX77" s="195"/>
      <c r="VBY77" s="195"/>
      <c r="VBZ77" s="195"/>
      <c r="VCA77" s="195"/>
      <c r="VCB77" s="195"/>
      <c r="VCC77" s="195"/>
      <c r="VCD77" s="195"/>
      <c r="VCE77" s="195"/>
      <c r="VCF77" s="195"/>
      <c r="VCG77" s="195"/>
      <c r="VCH77" s="195"/>
      <c r="VCI77" s="195"/>
      <c r="VCJ77" s="195"/>
      <c r="VCK77" s="195"/>
      <c r="VCL77" s="195"/>
      <c r="VCM77" s="195"/>
      <c r="VCN77" s="195"/>
      <c r="VCO77" s="195"/>
      <c r="VCP77" s="195"/>
      <c r="VCQ77" s="195"/>
      <c r="VCR77" s="195"/>
      <c r="VCS77" s="195"/>
      <c r="VCT77" s="195"/>
      <c r="VCU77" s="195"/>
      <c r="VCV77" s="195"/>
      <c r="VCW77" s="195"/>
      <c r="VCX77" s="195"/>
      <c r="VCY77" s="195"/>
      <c r="VCZ77" s="195"/>
      <c r="VDA77" s="195"/>
      <c r="VDB77" s="195"/>
      <c r="VDC77" s="195"/>
      <c r="VDD77" s="195"/>
      <c r="VDE77" s="195"/>
      <c r="VDF77" s="195"/>
      <c r="VDG77" s="195"/>
      <c r="VDH77" s="195"/>
      <c r="VDI77" s="195"/>
      <c r="VDJ77" s="195"/>
      <c r="VDK77" s="195"/>
      <c r="VDL77" s="195"/>
      <c r="VDM77" s="195"/>
      <c r="VDN77" s="195"/>
      <c r="VDO77" s="195"/>
      <c r="VDP77" s="195"/>
      <c r="VDQ77" s="195"/>
      <c r="VDR77" s="195"/>
      <c r="VDS77" s="195"/>
      <c r="VDT77" s="195"/>
      <c r="VDU77" s="195"/>
      <c r="VDV77" s="195"/>
      <c r="VDW77" s="195"/>
      <c r="VDX77" s="195"/>
      <c r="VDY77" s="195"/>
      <c r="VDZ77" s="195"/>
      <c r="VEA77" s="195"/>
      <c r="VEB77" s="195"/>
      <c r="VEC77" s="195"/>
      <c r="VED77" s="195"/>
      <c r="VEE77" s="195"/>
      <c r="VEF77" s="195"/>
      <c r="VEG77" s="195"/>
      <c r="VEH77" s="195"/>
      <c r="VEI77" s="195"/>
      <c r="VEJ77" s="195"/>
      <c r="VEK77" s="195"/>
      <c r="VEL77" s="195"/>
      <c r="VEM77" s="195"/>
      <c r="VEN77" s="195"/>
      <c r="VEO77" s="195"/>
      <c r="VEP77" s="195"/>
      <c r="VEQ77" s="195"/>
      <c r="VER77" s="195"/>
      <c r="VES77" s="195"/>
      <c r="VET77" s="195"/>
      <c r="VEU77" s="195"/>
      <c r="VEV77" s="195"/>
      <c r="VEW77" s="195"/>
      <c r="VEX77" s="195"/>
      <c r="VEY77" s="195"/>
      <c r="VEZ77" s="195"/>
      <c r="VFA77" s="195"/>
      <c r="VFB77" s="195"/>
      <c r="VFC77" s="195"/>
      <c r="VFD77" s="195"/>
      <c r="VFE77" s="195"/>
      <c r="VFF77" s="195"/>
      <c r="VFG77" s="195"/>
      <c r="VFH77" s="195"/>
      <c r="VFI77" s="195"/>
      <c r="VFJ77" s="195"/>
      <c r="VFK77" s="195"/>
      <c r="VFL77" s="195"/>
      <c r="VFM77" s="195"/>
      <c r="VFN77" s="195"/>
      <c r="VFO77" s="195"/>
      <c r="VFP77" s="195"/>
      <c r="VFQ77" s="195"/>
      <c r="VFR77" s="195"/>
      <c r="VFS77" s="195"/>
      <c r="VFT77" s="195"/>
      <c r="VFU77" s="195"/>
      <c r="VFV77" s="195"/>
      <c r="VFW77" s="195"/>
      <c r="VFX77" s="195"/>
      <c r="VFY77" s="195"/>
      <c r="VFZ77" s="195"/>
      <c r="VGA77" s="195"/>
      <c r="VGB77" s="195"/>
      <c r="VGC77" s="195"/>
      <c r="VGD77" s="195"/>
      <c r="VGE77" s="195"/>
      <c r="VGF77" s="195"/>
      <c r="VGG77" s="195"/>
      <c r="VGH77" s="195"/>
      <c r="VGI77" s="195"/>
      <c r="VGJ77" s="195"/>
      <c r="VGK77" s="195"/>
      <c r="VGL77" s="195"/>
      <c r="VGM77" s="195"/>
      <c r="VGN77" s="195"/>
      <c r="VGO77" s="195"/>
      <c r="VGP77" s="195"/>
      <c r="VGQ77" s="195"/>
      <c r="VGR77" s="195"/>
      <c r="VGS77" s="195"/>
      <c r="VGT77" s="195"/>
      <c r="VGU77" s="195"/>
      <c r="VGV77" s="195"/>
      <c r="VGW77" s="195"/>
      <c r="VGX77" s="195"/>
      <c r="VGY77" s="195"/>
      <c r="VGZ77" s="195"/>
      <c r="VHA77" s="195"/>
      <c r="VHB77" s="195"/>
      <c r="VHC77" s="195"/>
      <c r="VHD77" s="195"/>
      <c r="VHE77" s="195"/>
      <c r="VHF77" s="195"/>
      <c r="VHG77" s="195"/>
      <c r="VHH77" s="195"/>
      <c r="VHI77" s="195"/>
      <c r="VHJ77" s="195"/>
      <c r="VHK77" s="195"/>
      <c r="VHL77" s="195"/>
      <c r="VHM77" s="195"/>
      <c r="VHN77" s="195"/>
      <c r="VHO77" s="195"/>
      <c r="VHP77" s="195"/>
      <c r="VHQ77" s="195"/>
      <c r="VHR77" s="195"/>
      <c r="VHS77" s="195"/>
      <c r="VHT77" s="195"/>
      <c r="VHU77" s="195"/>
      <c r="VHV77" s="195"/>
      <c r="VHW77" s="195"/>
      <c r="VHX77" s="195"/>
      <c r="VHY77" s="195"/>
      <c r="VHZ77" s="195"/>
      <c r="VIA77" s="195"/>
      <c r="VIB77" s="195"/>
      <c r="VIC77" s="195"/>
      <c r="VID77" s="195"/>
      <c r="VIE77" s="195"/>
      <c r="VIF77" s="195"/>
      <c r="VIG77" s="195"/>
      <c r="VIH77" s="195"/>
      <c r="VII77" s="195"/>
      <c r="VIJ77" s="195"/>
      <c r="VIK77" s="195"/>
      <c r="VIL77" s="195"/>
      <c r="VIM77" s="195"/>
      <c r="VIN77" s="195"/>
      <c r="VIO77" s="195"/>
      <c r="VIP77" s="195"/>
      <c r="VIQ77" s="195"/>
      <c r="VIR77" s="195"/>
      <c r="VIS77" s="195"/>
      <c r="VIT77" s="195"/>
      <c r="VIU77" s="195"/>
      <c r="VIV77" s="195"/>
      <c r="VIW77" s="195"/>
      <c r="VIX77" s="195"/>
      <c r="VIY77" s="195"/>
      <c r="VIZ77" s="195"/>
      <c r="VJA77" s="195"/>
      <c r="VJB77" s="195"/>
      <c r="VJC77" s="195"/>
      <c r="VJD77" s="195"/>
      <c r="VJE77" s="195"/>
      <c r="VJF77" s="195"/>
      <c r="VJG77" s="195"/>
      <c r="VJH77" s="195"/>
      <c r="VJI77" s="195"/>
      <c r="VJJ77" s="195"/>
      <c r="VJK77" s="195"/>
      <c r="VJL77" s="195"/>
      <c r="VJM77" s="195"/>
      <c r="VJN77" s="195"/>
      <c r="VJO77" s="195"/>
      <c r="VJP77" s="195"/>
      <c r="VJQ77" s="195"/>
      <c r="VJR77" s="195"/>
      <c r="VJS77" s="195"/>
      <c r="VJT77" s="195"/>
      <c r="VJU77" s="195"/>
      <c r="VJV77" s="195"/>
      <c r="VJW77" s="195"/>
      <c r="VJX77" s="195"/>
      <c r="VJY77" s="195"/>
      <c r="VJZ77" s="195"/>
      <c r="VKA77" s="195"/>
      <c r="VKB77" s="195"/>
      <c r="VKC77" s="195"/>
      <c r="VKD77" s="195"/>
      <c r="VKE77" s="195"/>
      <c r="VKF77" s="195"/>
      <c r="VKG77" s="195"/>
      <c r="VKH77" s="195"/>
      <c r="VKI77" s="195"/>
      <c r="VKJ77" s="195"/>
      <c r="VKK77" s="195"/>
      <c r="VKL77" s="195"/>
      <c r="VKM77" s="195"/>
      <c r="VKN77" s="195"/>
      <c r="VKO77" s="195"/>
      <c r="VKP77" s="195"/>
      <c r="VKQ77" s="195"/>
      <c r="VKR77" s="195"/>
      <c r="VKS77" s="195"/>
      <c r="VKT77" s="195"/>
      <c r="VKU77" s="195"/>
      <c r="VKV77" s="195"/>
      <c r="VKW77" s="195"/>
      <c r="VKX77" s="195"/>
      <c r="VKY77" s="195"/>
      <c r="VKZ77" s="195"/>
      <c r="VLA77" s="195"/>
      <c r="VLB77" s="195"/>
      <c r="VLC77" s="195"/>
      <c r="VLD77" s="195"/>
      <c r="VLE77" s="195"/>
      <c r="VLF77" s="195"/>
      <c r="VLG77" s="195"/>
      <c r="VLH77" s="195"/>
      <c r="VLI77" s="195"/>
      <c r="VLJ77" s="195"/>
      <c r="VLK77" s="195"/>
      <c r="VLL77" s="195"/>
      <c r="VLM77" s="195"/>
      <c r="VLN77" s="195"/>
      <c r="VLO77" s="195"/>
      <c r="VLP77" s="195"/>
      <c r="VLQ77" s="195"/>
      <c r="VLR77" s="195"/>
      <c r="VLS77" s="195"/>
      <c r="VLT77" s="195"/>
      <c r="VLU77" s="195"/>
      <c r="VLV77" s="195"/>
      <c r="VLW77" s="195"/>
      <c r="VLX77" s="195"/>
      <c r="VLY77" s="195"/>
      <c r="VLZ77" s="195"/>
      <c r="VMA77" s="195"/>
      <c r="VMB77" s="195"/>
      <c r="VMC77" s="195"/>
      <c r="VMD77" s="195"/>
      <c r="VME77" s="195"/>
      <c r="VMF77" s="195"/>
      <c r="VMG77" s="195"/>
      <c r="VMH77" s="195"/>
      <c r="VMI77" s="195"/>
      <c r="VMJ77" s="195"/>
      <c r="VMK77" s="195"/>
      <c r="VML77" s="195"/>
      <c r="VMM77" s="195"/>
      <c r="VMN77" s="195"/>
      <c r="VMO77" s="195"/>
      <c r="VMP77" s="195"/>
      <c r="VMQ77" s="195"/>
      <c r="VMR77" s="195"/>
      <c r="VMS77" s="195"/>
      <c r="VMT77" s="195"/>
      <c r="VMU77" s="195"/>
      <c r="VMV77" s="195"/>
      <c r="VMW77" s="195"/>
      <c r="VMX77" s="195"/>
      <c r="VMY77" s="195"/>
      <c r="VMZ77" s="195"/>
      <c r="VNA77" s="195"/>
      <c r="VNB77" s="195"/>
      <c r="VNC77" s="195"/>
      <c r="VND77" s="195"/>
      <c r="VNE77" s="195"/>
      <c r="VNF77" s="195"/>
      <c r="VNG77" s="195"/>
      <c r="VNH77" s="195"/>
      <c r="VNI77" s="195"/>
      <c r="VNJ77" s="195"/>
      <c r="VNK77" s="195"/>
      <c r="VNL77" s="195"/>
      <c r="VNM77" s="195"/>
      <c r="VNN77" s="195"/>
      <c r="VNO77" s="195"/>
      <c r="VNP77" s="195"/>
      <c r="VNQ77" s="195"/>
      <c r="VNR77" s="195"/>
      <c r="VNS77" s="195"/>
      <c r="VNT77" s="195"/>
      <c r="VNU77" s="195"/>
      <c r="VNV77" s="195"/>
      <c r="VNW77" s="195"/>
      <c r="VNX77" s="195"/>
      <c r="VNY77" s="195"/>
      <c r="VNZ77" s="195"/>
      <c r="VOA77" s="195"/>
      <c r="VOB77" s="195"/>
      <c r="VOC77" s="195"/>
      <c r="VOD77" s="195"/>
      <c r="VOE77" s="195"/>
      <c r="VOF77" s="195"/>
      <c r="VOG77" s="195"/>
      <c r="VOH77" s="195"/>
      <c r="VOI77" s="195"/>
      <c r="VOJ77" s="195"/>
      <c r="VOK77" s="195"/>
      <c r="VOL77" s="195"/>
      <c r="VOM77" s="195"/>
      <c r="VON77" s="195"/>
      <c r="VOO77" s="195"/>
      <c r="VOP77" s="195"/>
      <c r="VOQ77" s="195"/>
      <c r="VOR77" s="195"/>
      <c r="VOS77" s="195"/>
      <c r="VOT77" s="195"/>
      <c r="VOU77" s="195"/>
      <c r="VOV77" s="195"/>
      <c r="VOW77" s="195"/>
      <c r="VOX77" s="195"/>
      <c r="VOY77" s="195"/>
      <c r="VOZ77" s="195"/>
      <c r="VPA77" s="195"/>
      <c r="VPB77" s="195"/>
      <c r="VPC77" s="195"/>
      <c r="VPD77" s="195"/>
      <c r="VPE77" s="195"/>
      <c r="VPF77" s="195"/>
      <c r="VPG77" s="195"/>
      <c r="VPH77" s="195"/>
      <c r="VPI77" s="195"/>
      <c r="VPJ77" s="195"/>
      <c r="VPK77" s="195"/>
      <c r="VPL77" s="195"/>
      <c r="VPM77" s="195"/>
      <c r="VPN77" s="195"/>
      <c r="VPO77" s="195"/>
      <c r="VPP77" s="195"/>
      <c r="VPQ77" s="195"/>
      <c r="VPR77" s="195"/>
      <c r="VPS77" s="195"/>
      <c r="VPT77" s="195"/>
      <c r="VPU77" s="195"/>
      <c r="VPV77" s="195"/>
      <c r="VPW77" s="195"/>
      <c r="VPX77" s="195"/>
      <c r="VPY77" s="195"/>
      <c r="VPZ77" s="195"/>
      <c r="VQA77" s="195"/>
      <c r="VQB77" s="195"/>
      <c r="VQC77" s="195"/>
      <c r="VQD77" s="195"/>
      <c r="VQE77" s="195"/>
      <c r="VQF77" s="195"/>
      <c r="VQG77" s="195"/>
      <c r="VQH77" s="195"/>
      <c r="VQI77" s="195"/>
      <c r="VQJ77" s="195"/>
      <c r="VQK77" s="195"/>
      <c r="VQL77" s="195"/>
      <c r="VQM77" s="195"/>
      <c r="VQN77" s="195"/>
      <c r="VQO77" s="195"/>
      <c r="VQP77" s="195"/>
      <c r="VQQ77" s="195"/>
      <c r="VQR77" s="195"/>
      <c r="VQS77" s="195"/>
      <c r="VQT77" s="195"/>
      <c r="VQU77" s="195"/>
      <c r="VQV77" s="195"/>
      <c r="VQW77" s="195"/>
      <c r="VQX77" s="195"/>
      <c r="VQY77" s="195"/>
      <c r="VQZ77" s="195"/>
      <c r="VRA77" s="195"/>
      <c r="VRB77" s="195"/>
      <c r="VRC77" s="195"/>
      <c r="VRD77" s="195"/>
      <c r="VRE77" s="195"/>
      <c r="VRF77" s="195"/>
      <c r="VRG77" s="195"/>
      <c r="VRH77" s="195"/>
      <c r="VRI77" s="195"/>
      <c r="VRJ77" s="195"/>
      <c r="VRK77" s="195"/>
      <c r="VRL77" s="195"/>
      <c r="VRM77" s="195"/>
      <c r="VRN77" s="195"/>
      <c r="VRO77" s="195"/>
      <c r="VRP77" s="195"/>
      <c r="VRQ77" s="195"/>
      <c r="VRR77" s="195"/>
      <c r="VRS77" s="195"/>
      <c r="VRT77" s="195"/>
      <c r="VRU77" s="195"/>
      <c r="VRV77" s="195"/>
      <c r="VRW77" s="195"/>
      <c r="VRX77" s="195"/>
      <c r="VRY77" s="195"/>
      <c r="VRZ77" s="195"/>
      <c r="VSA77" s="195"/>
      <c r="VSB77" s="195"/>
      <c r="VSC77" s="195"/>
      <c r="VSD77" s="195"/>
      <c r="VSE77" s="195"/>
      <c r="VSF77" s="195"/>
      <c r="VSG77" s="195"/>
      <c r="VSH77" s="195"/>
      <c r="VSI77" s="195"/>
      <c r="VSJ77" s="195"/>
      <c r="VSK77" s="195"/>
      <c r="VSL77" s="195"/>
      <c r="VSM77" s="195"/>
      <c r="VSN77" s="195"/>
      <c r="VSO77" s="195"/>
      <c r="VSP77" s="195"/>
      <c r="VSQ77" s="195"/>
      <c r="VSR77" s="195"/>
      <c r="VSS77" s="195"/>
      <c r="VST77" s="195"/>
      <c r="VSU77" s="195"/>
      <c r="VSV77" s="195"/>
      <c r="VSW77" s="195"/>
      <c r="VSX77" s="195"/>
      <c r="VSY77" s="195"/>
      <c r="VSZ77" s="195"/>
      <c r="VTA77" s="195"/>
      <c r="VTB77" s="195"/>
      <c r="VTC77" s="195"/>
      <c r="VTD77" s="195"/>
      <c r="VTE77" s="195"/>
      <c r="VTF77" s="195"/>
      <c r="VTG77" s="195"/>
      <c r="VTH77" s="195"/>
      <c r="VTI77" s="195"/>
      <c r="VTJ77" s="195"/>
      <c r="VTK77" s="195"/>
      <c r="VTL77" s="195"/>
      <c r="VTM77" s="195"/>
      <c r="VTN77" s="195"/>
      <c r="VTO77" s="195"/>
      <c r="VTP77" s="195"/>
      <c r="VTQ77" s="195"/>
      <c r="VTR77" s="195"/>
      <c r="VTS77" s="195"/>
      <c r="VTT77" s="195"/>
      <c r="VTU77" s="195"/>
      <c r="VTV77" s="195"/>
      <c r="VTW77" s="195"/>
      <c r="VTX77" s="195"/>
      <c r="VTY77" s="195"/>
      <c r="VTZ77" s="195"/>
      <c r="VUA77" s="195"/>
      <c r="VUB77" s="195"/>
      <c r="VUC77" s="195"/>
      <c r="VUD77" s="195"/>
      <c r="VUE77" s="195"/>
      <c r="VUF77" s="195"/>
      <c r="VUG77" s="195"/>
      <c r="VUH77" s="195"/>
      <c r="VUI77" s="195"/>
      <c r="VUJ77" s="195"/>
      <c r="VUK77" s="195"/>
      <c r="VUL77" s="195"/>
      <c r="VUM77" s="195"/>
      <c r="VUN77" s="195"/>
      <c r="VUO77" s="195"/>
      <c r="VUP77" s="195"/>
      <c r="VUQ77" s="195"/>
      <c r="VUR77" s="195"/>
      <c r="VUS77" s="195"/>
      <c r="VUT77" s="195"/>
      <c r="VUU77" s="195"/>
      <c r="VUV77" s="195"/>
      <c r="VUW77" s="195"/>
      <c r="VUX77" s="195"/>
      <c r="VUY77" s="195"/>
      <c r="VUZ77" s="195"/>
      <c r="VVA77" s="195"/>
      <c r="VVB77" s="195"/>
      <c r="VVC77" s="195"/>
      <c r="VVD77" s="195"/>
      <c r="VVE77" s="195"/>
      <c r="VVF77" s="195"/>
      <c r="VVG77" s="195"/>
      <c r="VVH77" s="195"/>
      <c r="VVI77" s="195"/>
      <c r="VVJ77" s="195"/>
      <c r="VVK77" s="195"/>
      <c r="VVL77" s="195"/>
      <c r="VVM77" s="195"/>
      <c r="VVN77" s="195"/>
      <c r="VVO77" s="195"/>
      <c r="VVP77" s="195"/>
      <c r="VVQ77" s="195"/>
      <c r="VVR77" s="195"/>
      <c r="VVS77" s="195"/>
      <c r="VVT77" s="195"/>
      <c r="VVU77" s="195"/>
      <c r="VVV77" s="195"/>
      <c r="VVW77" s="195"/>
      <c r="VVX77" s="195"/>
      <c r="VVY77" s="195"/>
      <c r="VVZ77" s="195"/>
      <c r="VWA77" s="195"/>
      <c r="VWB77" s="195"/>
      <c r="VWC77" s="195"/>
      <c r="VWD77" s="195"/>
      <c r="VWE77" s="195"/>
      <c r="VWF77" s="195"/>
      <c r="VWG77" s="195"/>
      <c r="VWH77" s="195"/>
      <c r="VWI77" s="195"/>
      <c r="VWJ77" s="195"/>
      <c r="VWK77" s="195"/>
      <c r="VWL77" s="195"/>
      <c r="VWM77" s="195"/>
      <c r="VWN77" s="195"/>
      <c r="VWO77" s="195"/>
      <c r="VWP77" s="195"/>
      <c r="VWQ77" s="195"/>
      <c r="VWR77" s="195"/>
      <c r="VWS77" s="195"/>
      <c r="VWT77" s="195"/>
      <c r="VWU77" s="195"/>
      <c r="VWV77" s="195"/>
      <c r="VWW77" s="195"/>
      <c r="VWX77" s="195"/>
      <c r="VWY77" s="195"/>
      <c r="VWZ77" s="195"/>
      <c r="VXA77" s="195"/>
      <c r="VXB77" s="195"/>
      <c r="VXC77" s="195"/>
      <c r="VXD77" s="195"/>
      <c r="VXE77" s="195"/>
      <c r="VXF77" s="195"/>
      <c r="VXG77" s="195"/>
      <c r="VXH77" s="195"/>
      <c r="VXI77" s="195"/>
      <c r="VXJ77" s="195"/>
      <c r="VXK77" s="195"/>
      <c r="VXL77" s="195"/>
      <c r="VXM77" s="195"/>
      <c r="VXN77" s="195"/>
      <c r="VXO77" s="195"/>
      <c r="VXP77" s="195"/>
      <c r="VXQ77" s="195"/>
      <c r="VXR77" s="195"/>
      <c r="VXS77" s="195"/>
      <c r="VXT77" s="195"/>
      <c r="VXU77" s="195"/>
      <c r="VXV77" s="195"/>
      <c r="VXW77" s="195"/>
      <c r="VXX77" s="195"/>
      <c r="VXY77" s="195"/>
      <c r="VXZ77" s="195"/>
      <c r="VYA77" s="195"/>
      <c r="VYB77" s="195"/>
      <c r="VYC77" s="195"/>
      <c r="VYD77" s="195"/>
      <c r="VYE77" s="195"/>
      <c r="VYF77" s="195"/>
      <c r="VYG77" s="195"/>
      <c r="VYH77" s="195"/>
      <c r="VYI77" s="195"/>
      <c r="VYJ77" s="195"/>
      <c r="VYK77" s="195"/>
      <c r="VYL77" s="195"/>
      <c r="VYM77" s="195"/>
      <c r="VYN77" s="195"/>
      <c r="VYO77" s="195"/>
      <c r="VYP77" s="195"/>
      <c r="VYQ77" s="195"/>
      <c r="VYR77" s="195"/>
      <c r="VYS77" s="195"/>
      <c r="VYT77" s="195"/>
      <c r="VYU77" s="195"/>
      <c r="VYV77" s="195"/>
      <c r="VYW77" s="195"/>
      <c r="VYX77" s="195"/>
      <c r="VYY77" s="195"/>
      <c r="VYZ77" s="195"/>
      <c r="VZA77" s="195"/>
      <c r="VZB77" s="195"/>
      <c r="VZC77" s="195"/>
      <c r="VZD77" s="195"/>
      <c r="VZE77" s="195"/>
      <c r="VZF77" s="195"/>
      <c r="VZG77" s="195"/>
      <c r="VZH77" s="195"/>
      <c r="VZI77" s="195"/>
      <c r="VZJ77" s="195"/>
      <c r="VZK77" s="195"/>
      <c r="VZL77" s="195"/>
      <c r="VZM77" s="195"/>
      <c r="VZN77" s="195"/>
      <c r="VZO77" s="195"/>
      <c r="VZP77" s="195"/>
      <c r="VZQ77" s="195"/>
      <c r="VZR77" s="195"/>
      <c r="VZS77" s="195"/>
      <c r="VZT77" s="195"/>
      <c r="VZU77" s="195"/>
      <c r="VZV77" s="195"/>
      <c r="VZW77" s="195"/>
      <c r="VZX77" s="195"/>
      <c r="VZY77" s="195"/>
      <c r="VZZ77" s="195"/>
      <c r="WAA77" s="195"/>
      <c r="WAB77" s="195"/>
      <c r="WAC77" s="195"/>
      <c r="WAD77" s="195"/>
      <c r="WAE77" s="195"/>
      <c r="WAF77" s="195"/>
      <c r="WAG77" s="195"/>
      <c r="WAH77" s="195"/>
      <c r="WAI77" s="195"/>
      <c r="WAJ77" s="195"/>
      <c r="WAK77" s="195"/>
      <c r="WAL77" s="195"/>
      <c r="WAM77" s="195"/>
      <c r="WAN77" s="195"/>
      <c r="WAO77" s="195"/>
      <c r="WAP77" s="195"/>
      <c r="WAQ77" s="195"/>
      <c r="WAR77" s="195"/>
      <c r="WAS77" s="195"/>
      <c r="WAT77" s="195"/>
      <c r="WAU77" s="195"/>
      <c r="WAV77" s="195"/>
      <c r="WAW77" s="195"/>
      <c r="WAX77" s="195"/>
      <c r="WAY77" s="195"/>
      <c r="WAZ77" s="195"/>
      <c r="WBA77" s="195"/>
      <c r="WBB77" s="195"/>
      <c r="WBC77" s="195"/>
      <c r="WBD77" s="195"/>
      <c r="WBE77" s="195"/>
      <c r="WBF77" s="195"/>
      <c r="WBG77" s="195"/>
      <c r="WBH77" s="195"/>
      <c r="WBI77" s="195"/>
      <c r="WBJ77" s="195"/>
      <c r="WBK77" s="195"/>
      <c r="WBL77" s="195"/>
      <c r="WBM77" s="195"/>
      <c r="WBN77" s="195"/>
      <c r="WBO77" s="195"/>
      <c r="WBP77" s="195"/>
      <c r="WBQ77" s="195"/>
      <c r="WBR77" s="195"/>
      <c r="WBS77" s="195"/>
      <c r="WBT77" s="195"/>
      <c r="WBU77" s="195"/>
      <c r="WBV77" s="195"/>
      <c r="WBW77" s="195"/>
      <c r="WBX77" s="195"/>
      <c r="WBY77" s="195"/>
      <c r="WBZ77" s="195"/>
      <c r="WCA77" s="195"/>
      <c r="WCB77" s="195"/>
      <c r="WCC77" s="195"/>
      <c r="WCD77" s="195"/>
      <c r="WCE77" s="195"/>
      <c r="WCF77" s="195"/>
      <c r="WCG77" s="195"/>
      <c r="WCH77" s="195"/>
      <c r="WCI77" s="195"/>
      <c r="WCJ77" s="195"/>
      <c r="WCK77" s="195"/>
      <c r="WCL77" s="195"/>
      <c r="WCM77" s="195"/>
      <c r="WCN77" s="195"/>
      <c r="WCO77" s="195"/>
      <c r="WCP77" s="195"/>
      <c r="WCQ77" s="195"/>
      <c r="WCR77" s="195"/>
      <c r="WCS77" s="195"/>
      <c r="WCT77" s="195"/>
      <c r="WCU77" s="195"/>
      <c r="WCV77" s="195"/>
      <c r="WCW77" s="195"/>
      <c r="WCX77" s="195"/>
      <c r="WCY77" s="195"/>
      <c r="WCZ77" s="195"/>
      <c r="WDA77" s="195"/>
      <c r="WDB77" s="195"/>
      <c r="WDC77" s="195"/>
      <c r="WDD77" s="195"/>
      <c r="WDE77" s="195"/>
      <c r="WDF77" s="195"/>
      <c r="WDG77" s="195"/>
      <c r="WDH77" s="195"/>
      <c r="WDI77" s="195"/>
      <c r="WDJ77" s="195"/>
      <c r="WDK77" s="195"/>
      <c r="WDL77" s="195"/>
      <c r="WDM77" s="195"/>
      <c r="WDN77" s="195"/>
      <c r="WDO77" s="195"/>
      <c r="WDP77" s="195"/>
      <c r="WDQ77" s="195"/>
      <c r="WDR77" s="195"/>
      <c r="WDS77" s="195"/>
      <c r="WDT77" s="195"/>
      <c r="WDU77" s="195"/>
      <c r="WDV77" s="195"/>
      <c r="WDW77" s="195"/>
      <c r="WDX77" s="195"/>
      <c r="WDY77" s="195"/>
      <c r="WDZ77" s="195"/>
      <c r="WEA77" s="195"/>
      <c r="WEB77" s="195"/>
      <c r="WEC77" s="195"/>
      <c r="WED77" s="195"/>
      <c r="WEE77" s="195"/>
      <c r="WEF77" s="195"/>
      <c r="WEG77" s="195"/>
      <c r="WEH77" s="195"/>
      <c r="WEI77" s="195"/>
      <c r="WEJ77" s="195"/>
      <c r="WEK77" s="195"/>
      <c r="WEL77" s="195"/>
      <c r="WEM77" s="195"/>
      <c r="WEN77" s="195"/>
      <c r="WEO77" s="195"/>
      <c r="WEP77" s="195"/>
      <c r="WEQ77" s="195"/>
      <c r="WER77" s="195"/>
      <c r="WES77" s="195"/>
      <c r="WET77" s="195"/>
      <c r="WEU77" s="195"/>
      <c r="WEV77" s="195"/>
      <c r="WEW77" s="195"/>
      <c r="WEX77" s="195"/>
      <c r="WEY77" s="195"/>
      <c r="WEZ77" s="195"/>
      <c r="WFA77" s="195"/>
      <c r="WFB77" s="195"/>
      <c r="WFC77" s="195"/>
      <c r="WFD77" s="195"/>
      <c r="WFE77" s="195"/>
      <c r="WFF77" s="195"/>
      <c r="WFG77" s="195"/>
      <c r="WFH77" s="195"/>
      <c r="WFI77" s="195"/>
      <c r="WFJ77" s="195"/>
      <c r="WFK77" s="195"/>
      <c r="WFL77" s="195"/>
      <c r="WFM77" s="195"/>
      <c r="WFN77" s="195"/>
      <c r="WFO77" s="195"/>
      <c r="WFP77" s="195"/>
      <c r="WFQ77" s="195"/>
      <c r="WFR77" s="195"/>
      <c r="WFS77" s="195"/>
      <c r="WFT77" s="195"/>
      <c r="WFU77" s="195"/>
      <c r="WFV77" s="195"/>
      <c r="WFW77" s="195"/>
      <c r="WFX77" s="195"/>
      <c r="WFY77" s="195"/>
      <c r="WFZ77" s="195"/>
      <c r="WGA77" s="195"/>
      <c r="WGB77" s="195"/>
      <c r="WGC77" s="195"/>
      <c r="WGD77" s="195"/>
      <c r="WGE77" s="195"/>
      <c r="WGF77" s="195"/>
      <c r="WGG77" s="195"/>
      <c r="WGH77" s="195"/>
      <c r="WGI77" s="195"/>
      <c r="WGJ77" s="195"/>
      <c r="WGK77" s="195"/>
      <c r="WGL77" s="195"/>
      <c r="WGM77" s="195"/>
      <c r="WGN77" s="195"/>
      <c r="WGO77" s="195"/>
      <c r="WGP77" s="195"/>
      <c r="WGQ77" s="195"/>
      <c r="WGR77" s="195"/>
      <c r="WGS77" s="195"/>
      <c r="WGT77" s="195"/>
      <c r="WGU77" s="195"/>
      <c r="WGV77" s="195"/>
      <c r="WGW77" s="195"/>
      <c r="WGX77" s="195"/>
      <c r="WGY77" s="195"/>
      <c r="WGZ77" s="195"/>
      <c r="WHA77" s="195"/>
      <c r="WHB77" s="195"/>
      <c r="WHC77" s="195"/>
      <c r="WHD77" s="195"/>
      <c r="WHE77" s="195"/>
      <c r="WHF77" s="195"/>
      <c r="WHG77" s="195"/>
      <c r="WHH77" s="195"/>
      <c r="WHI77" s="195"/>
      <c r="WHJ77" s="195"/>
      <c r="WHK77" s="195"/>
      <c r="WHL77" s="195"/>
      <c r="WHM77" s="195"/>
      <c r="WHN77" s="195"/>
      <c r="WHO77" s="195"/>
      <c r="WHP77" s="195"/>
      <c r="WHQ77" s="195"/>
      <c r="WHR77" s="195"/>
      <c r="WHS77" s="195"/>
      <c r="WHT77" s="195"/>
      <c r="WHU77" s="195"/>
      <c r="WHV77" s="195"/>
      <c r="WHW77" s="195"/>
      <c r="WHX77" s="195"/>
      <c r="WHY77" s="195"/>
      <c r="WHZ77" s="195"/>
      <c r="WIA77" s="195"/>
      <c r="WIB77" s="195"/>
      <c r="WIC77" s="195"/>
      <c r="WID77" s="195"/>
      <c r="WIE77" s="195"/>
      <c r="WIF77" s="195"/>
      <c r="WIG77" s="195"/>
      <c r="WIH77" s="195"/>
      <c r="WII77" s="195"/>
      <c r="WIJ77" s="195"/>
      <c r="WIK77" s="195"/>
      <c r="WIL77" s="195"/>
      <c r="WIM77" s="195"/>
      <c r="WIN77" s="195"/>
      <c r="WIO77" s="195"/>
      <c r="WIP77" s="195"/>
      <c r="WIQ77" s="195"/>
      <c r="WIR77" s="195"/>
      <c r="WIS77" s="195"/>
      <c r="WIT77" s="195"/>
      <c r="WIU77" s="195"/>
      <c r="WIV77" s="195"/>
      <c r="WIW77" s="195"/>
      <c r="WIX77" s="195"/>
      <c r="WIY77" s="195"/>
      <c r="WIZ77" s="195"/>
      <c r="WJA77" s="195"/>
      <c r="WJB77" s="195"/>
      <c r="WJC77" s="195"/>
      <c r="WJD77" s="195"/>
      <c r="WJE77" s="195"/>
      <c r="WJF77" s="195"/>
      <c r="WJG77" s="195"/>
      <c r="WJH77" s="195"/>
      <c r="WJI77" s="195"/>
      <c r="WJJ77" s="195"/>
      <c r="WJK77" s="195"/>
      <c r="WJL77" s="195"/>
      <c r="WJM77" s="195"/>
      <c r="WJN77" s="195"/>
      <c r="WJO77" s="195"/>
      <c r="WJP77" s="195"/>
      <c r="WJQ77" s="195"/>
      <c r="WJR77" s="195"/>
      <c r="WJS77" s="195"/>
      <c r="WJT77" s="195"/>
      <c r="WJU77" s="195"/>
      <c r="WJV77" s="195"/>
      <c r="WJW77" s="195"/>
      <c r="WJX77" s="195"/>
      <c r="WJY77" s="195"/>
      <c r="WJZ77" s="195"/>
      <c r="WKA77" s="195"/>
      <c r="WKB77" s="195"/>
      <c r="WKC77" s="195"/>
      <c r="WKD77" s="195"/>
      <c r="WKE77" s="195"/>
      <c r="WKF77" s="195"/>
      <c r="WKG77" s="195"/>
      <c r="WKH77" s="195"/>
      <c r="WKI77" s="195"/>
      <c r="WKJ77" s="195"/>
      <c r="WKK77" s="195"/>
      <c r="WKL77" s="195"/>
      <c r="WKM77" s="195"/>
      <c r="WKN77" s="195"/>
      <c r="WKO77" s="195"/>
      <c r="WKP77" s="195"/>
      <c r="WKQ77" s="195"/>
      <c r="WKR77" s="195"/>
      <c r="WKS77" s="195"/>
      <c r="WKT77" s="195"/>
      <c r="WKU77" s="195"/>
      <c r="WKV77" s="195"/>
      <c r="WKW77" s="195"/>
      <c r="WKX77" s="195"/>
      <c r="WKY77" s="195"/>
      <c r="WKZ77" s="195"/>
      <c r="WLA77" s="195"/>
      <c r="WLB77" s="195"/>
      <c r="WLC77" s="195"/>
      <c r="WLD77" s="195"/>
      <c r="WLE77" s="195"/>
      <c r="WLF77" s="195"/>
      <c r="WLG77" s="195"/>
      <c r="WLH77" s="195"/>
      <c r="WLI77" s="195"/>
      <c r="WLJ77" s="195"/>
      <c r="WLK77" s="195"/>
      <c r="WLL77" s="195"/>
      <c r="WLM77" s="195"/>
      <c r="WLN77" s="195"/>
      <c r="WLO77" s="195"/>
      <c r="WLP77" s="195"/>
      <c r="WLQ77" s="195"/>
      <c r="WLR77" s="195"/>
      <c r="WLS77" s="195"/>
      <c r="WLT77" s="195"/>
      <c r="WLU77" s="195"/>
      <c r="WLV77" s="195"/>
      <c r="WLW77" s="195"/>
      <c r="WLX77" s="195"/>
      <c r="WLY77" s="195"/>
      <c r="WLZ77" s="195"/>
      <c r="WMA77" s="195"/>
      <c r="WMB77" s="195"/>
      <c r="WMC77" s="195"/>
      <c r="WMD77" s="195"/>
      <c r="WME77" s="195"/>
      <c r="WMF77" s="195"/>
      <c r="WMG77" s="195"/>
      <c r="WMH77" s="195"/>
      <c r="WMI77" s="195"/>
      <c r="WMJ77" s="195"/>
      <c r="WMK77" s="195"/>
      <c r="WML77" s="195"/>
      <c r="WMM77" s="195"/>
      <c r="WMN77" s="195"/>
      <c r="WMO77" s="195"/>
      <c r="WMP77" s="195"/>
      <c r="WMQ77" s="195"/>
      <c r="WMR77" s="195"/>
      <c r="WMS77" s="195"/>
      <c r="WMT77" s="195"/>
      <c r="WMU77" s="195"/>
      <c r="WMV77" s="195"/>
      <c r="WMW77" s="195"/>
      <c r="WMX77" s="195"/>
      <c r="WMY77" s="195"/>
      <c r="WMZ77" s="195"/>
      <c r="WNA77" s="195"/>
      <c r="WNB77" s="195"/>
      <c r="WNC77" s="195"/>
      <c r="WND77" s="195"/>
      <c r="WNE77" s="195"/>
      <c r="WNF77" s="195"/>
      <c r="WNG77" s="195"/>
      <c r="WNH77" s="195"/>
      <c r="WNI77" s="195"/>
      <c r="WNJ77" s="195"/>
      <c r="WNK77" s="195"/>
      <c r="WNL77" s="195"/>
      <c r="WNM77" s="195"/>
      <c r="WNN77" s="195"/>
      <c r="WNO77" s="195"/>
      <c r="WNP77" s="195"/>
      <c r="WNQ77" s="195"/>
      <c r="WNR77" s="195"/>
      <c r="WNS77" s="195"/>
      <c r="WNT77" s="195"/>
      <c r="WNU77" s="195"/>
      <c r="WNV77" s="195"/>
      <c r="WNW77" s="195"/>
      <c r="WNX77" s="195"/>
      <c r="WNY77" s="195"/>
      <c r="WNZ77" s="195"/>
      <c r="WOA77" s="195"/>
      <c r="WOB77" s="195"/>
      <c r="WOC77" s="195"/>
      <c r="WOD77" s="195"/>
      <c r="WOE77" s="195"/>
      <c r="WOF77" s="195"/>
      <c r="WOG77" s="195"/>
      <c r="WOH77" s="195"/>
      <c r="WOI77" s="195"/>
      <c r="WOJ77" s="195"/>
      <c r="WOK77" s="195"/>
      <c r="WOL77" s="195"/>
      <c r="WOM77" s="195"/>
      <c r="WON77" s="195"/>
      <c r="WOO77" s="195"/>
      <c r="WOP77" s="195"/>
      <c r="WOQ77" s="195"/>
      <c r="WOR77" s="195"/>
      <c r="WOS77" s="195"/>
      <c r="WOT77" s="195"/>
      <c r="WOU77" s="195"/>
      <c r="WOV77" s="195"/>
      <c r="WOW77" s="195"/>
      <c r="WOX77" s="195"/>
      <c r="WOY77" s="195"/>
      <c r="WOZ77" s="195"/>
      <c r="WPA77" s="195"/>
      <c r="WPB77" s="195"/>
      <c r="WPC77" s="195"/>
      <c r="WPD77" s="195"/>
      <c r="WPE77" s="195"/>
      <c r="WPF77" s="195"/>
      <c r="WPG77" s="195"/>
      <c r="WPH77" s="195"/>
      <c r="WPI77" s="195"/>
      <c r="WPJ77" s="195"/>
      <c r="WPK77" s="195"/>
      <c r="WPL77" s="195"/>
      <c r="WPM77" s="195"/>
      <c r="WPN77" s="195"/>
      <c r="WPO77" s="195"/>
      <c r="WPP77" s="195"/>
      <c r="WPQ77" s="195"/>
      <c r="WPR77" s="195"/>
      <c r="WPS77" s="195"/>
      <c r="WPT77" s="195"/>
      <c r="WPU77" s="195"/>
      <c r="WPV77" s="195"/>
      <c r="WPW77" s="195"/>
      <c r="WPX77" s="195"/>
      <c r="WPY77" s="195"/>
      <c r="WPZ77" s="195"/>
      <c r="WQA77" s="195"/>
      <c r="WQB77" s="195"/>
      <c r="WQC77" s="195"/>
      <c r="WQD77" s="195"/>
      <c r="WQE77" s="195"/>
      <c r="WQF77" s="195"/>
      <c r="WQG77" s="195"/>
      <c r="WQH77" s="195"/>
      <c r="WQI77" s="195"/>
      <c r="WQJ77" s="195"/>
      <c r="WQK77" s="195"/>
      <c r="WQL77" s="195"/>
      <c r="WQM77" s="195"/>
      <c r="WQN77" s="195"/>
      <c r="WQO77" s="195"/>
      <c r="WQP77" s="195"/>
      <c r="WQQ77" s="195"/>
      <c r="WQR77" s="195"/>
      <c r="WQS77" s="195"/>
      <c r="WQT77" s="195"/>
      <c r="WQU77" s="195"/>
      <c r="WQV77" s="195"/>
      <c r="WQW77" s="195"/>
      <c r="WQX77" s="195"/>
      <c r="WQY77" s="195"/>
      <c r="WQZ77" s="195"/>
      <c r="WRA77" s="195"/>
      <c r="WRB77" s="195"/>
      <c r="WRC77" s="195"/>
      <c r="WRD77" s="195"/>
      <c r="WRE77" s="195"/>
      <c r="WRF77" s="195"/>
      <c r="WRG77" s="195"/>
      <c r="WRH77" s="195"/>
      <c r="WRI77" s="195"/>
      <c r="WRJ77" s="195"/>
      <c r="WRK77" s="195"/>
      <c r="WRL77" s="195"/>
      <c r="WRM77" s="195"/>
      <c r="WRN77" s="195"/>
      <c r="WRO77" s="195"/>
      <c r="WRP77" s="195"/>
      <c r="WRQ77" s="195"/>
      <c r="WRR77" s="195"/>
      <c r="WRS77" s="195"/>
      <c r="WRT77" s="195"/>
      <c r="WRU77" s="195"/>
      <c r="WRV77" s="195"/>
      <c r="WRW77" s="195"/>
      <c r="WRX77" s="195"/>
      <c r="WRY77" s="195"/>
      <c r="WRZ77" s="195"/>
      <c r="WSA77" s="195"/>
      <c r="WSB77" s="195"/>
      <c r="WSC77" s="195"/>
      <c r="WSD77" s="195"/>
      <c r="WSE77" s="195"/>
      <c r="WSF77" s="195"/>
      <c r="WSG77" s="195"/>
      <c r="WSH77" s="195"/>
      <c r="WSI77" s="195"/>
      <c r="WSJ77" s="195"/>
      <c r="WSK77" s="195"/>
      <c r="WSL77" s="195"/>
      <c r="WSM77" s="195"/>
      <c r="WSN77" s="195"/>
      <c r="WSO77" s="195"/>
      <c r="WSP77" s="195"/>
      <c r="WSQ77" s="195"/>
      <c r="WSR77" s="195"/>
      <c r="WSS77" s="195"/>
      <c r="WST77" s="195"/>
      <c r="WSU77" s="195"/>
      <c r="WSV77" s="195"/>
      <c r="WSW77" s="195"/>
      <c r="WSX77" s="195"/>
      <c r="WSY77" s="195"/>
      <c r="WSZ77" s="195"/>
      <c r="WTA77" s="195"/>
      <c r="WTB77" s="195"/>
      <c r="WTC77" s="195"/>
      <c r="WTD77" s="195"/>
      <c r="WTE77" s="195"/>
      <c r="WTF77" s="195"/>
      <c r="WTG77" s="195"/>
      <c r="WTH77" s="195"/>
      <c r="WTI77" s="195"/>
      <c r="WTJ77" s="195"/>
      <c r="WTK77" s="195"/>
      <c r="WTL77" s="195"/>
      <c r="WTM77" s="195"/>
      <c r="WTN77" s="195"/>
      <c r="WTO77" s="195"/>
      <c r="WTP77" s="195"/>
      <c r="WTQ77" s="195"/>
      <c r="WTR77" s="195"/>
      <c r="WTS77" s="195"/>
      <c r="WTT77" s="195"/>
      <c r="WTU77" s="195"/>
      <c r="WTV77" s="195"/>
      <c r="WTW77" s="195"/>
      <c r="WTX77" s="195"/>
      <c r="WTY77" s="195"/>
      <c r="WTZ77" s="195"/>
      <c r="WUA77" s="195"/>
      <c r="WUB77" s="195"/>
      <c r="WUC77" s="195"/>
      <c r="WUD77" s="195"/>
      <c r="WUE77" s="195"/>
      <c r="WUF77" s="195"/>
      <c r="WUG77" s="195"/>
      <c r="WUH77" s="195"/>
      <c r="WUI77" s="195"/>
      <c r="WUJ77" s="195"/>
      <c r="WUK77" s="195"/>
      <c r="WUL77" s="195"/>
      <c r="WUM77" s="195"/>
      <c r="WUN77" s="195"/>
      <c r="WUO77" s="195"/>
      <c r="WUP77" s="195"/>
      <c r="WUQ77" s="195"/>
      <c r="WUR77" s="195"/>
      <c r="WUS77" s="195"/>
      <c r="WUT77" s="195"/>
      <c r="WUU77" s="195"/>
      <c r="WUV77" s="195"/>
      <c r="WUW77" s="195"/>
      <c r="WUX77" s="195"/>
      <c r="WUY77" s="195"/>
      <c r="WUZ77" s="195"/>
      <c r="WVA77" s="195"/>
      <c r="WVB77" s="195"/>
      <c r="WVC77" s="195"/>
      <c r="WVD77" s="195"/>
      <c r="WVE77" s="195"/>
      <c r="WVF77" s="195"/>
      <c r="WVG77" s="195"/>
      <c r="WVH77" s="195"/>
      <c r="WVI77" s="195"/>
      <c r="WVJ77" s="195"/>
      <c r="WVK77" s="195"/>
      <c r="WVL77" s="195"/>
      <c r="WVM77" s="195"/>
      <c r="WVN77" s="195"/>
      <c r="WVO77" s="195"/>
      <c r="WVP77" s="195"/>
      <c r="WVQ77" s="195"/>
      <c r="WVR77" s="195"/>
      <c r="WVS77" s="195"/>
      <c r="WVT77" s="195"/>
      <c r="WVU77" s="195"/>
      <c r="WVV77" s="195"/>
      <c r="WVW77" s="195"/>
      <c r="WVX77" s="195"/>
      <c r="WVY77" s="195"/>
      <c r="WVZ77" s="195"/>
      <c r="WWA77" s="195"/>
      <c r="WWB77" s="195"/>
      <c r="WWC77" s="195"/>
      <c r="WWD77" s="195"/>
      <c r="WWE77" s="195"/>
      <c r="WWF77" s="195"/>
    </row>
    <row r="78" spans="1:16152" s="197" customFormat="1" x14ac:dyDescent="0.3">
      <c r="A78" s="195"/>
      <c r="B78" s="196"/>
      <c r="C78" s="195"/>
      <c r="D78" s="296"/>
      <c r="E78" s="906"/>
      <c r="F78" s="906"/>
      <c r="G78" s="259"/>
      <c r="I78" s="195"/>
      <c r="J78" s="195"/>
      <c r="K78" s="195"/>
      <c r="L78" s="195"/>
      <c r="M78" s="195"/>
      <c r="N78" s="195"/>
      <c r="O78" s="195"/>
      <c r="P78" s="195"/>
      <c r="Q78" s="195"/>
      <c r="R78" s="195"/>
      <c r="S78" s="195"/>
      <c r="T78" s="195"/>
      <c r="U78" s="195"/>
      <c r="V78" s="195"/>
      <c r="W78" s="195"/>
      <c r="X78" s="553"/>
      <c r="Y78" s="195"/>
      <c r="Z78" s="195"/>
      <c r="AA78" s="195"/>
      <c r="AB78" s="195"/>
      <c r="AC78" s="195"/>
      <c r="AD78" s="195"/>
      <c r="AE78" s="195"/>
      <c r="AF78" s="195"/>
      <c r="AG78" s="195"/>
      <c r="AH78" s="195"/>
      <c r="AI78" s="195"/>
      <c r="AJ78" s="195"/>
      <c r="AK78" s="195"/>
      <c r="AL78" s="195"/>
      <c r="AM78" s="195"/>
      <c r="AN78" s="195"/>
      <c r="AO78" s="195"/>
      <c r="AP78" s="195"/>
      <c r="AQ78" s="195"/>
      <c r="AR78" s="195"/>
      <c r="AS78" s="195"/>
      <c r="AT78" s="195"/>
      <c r="AU78" s="195"/>
      <c r="AV78" s="195"/>
      <c r="AW78" s="195"/>
      <c r="AX78" s="195"/>
      <c r="AY78" s="195"/>
      <c r="AZ78" s="195"/>
      <c r="BA78" s="195"/>
      <c r="BB78" s="195"/>
      <c r="BC78" s="195"/>
      <c r="BD78" s="195"/>
      <c r="BE78" s="195"/>
      <c r="BF78" s="195"/>
      <c r="BG78" s="195"/>
      <c r="BH78" s="195"/>
      <c r="BI78" s="195"/>
      <c r="BJ78" s="195"/>
      <c r="BK78" s="195"/>
      <c r="BL78" s="195"/>
      <c r="BM78" s="195"/>
      <c r="BN78" s="195"/>
      <c r="BO78" s="195"/>
      <c r="BP78" s="195"/>
      <c r="BQ78" s="195"/>
      <c r="BR78" s="195"/>
      <c r="BS78" s="195"/>
      <c r="BT78" s="195"/>
      <c r="BU78" s="195"/>
      <c r="BV78" s="195"/>
      <c r="BW78" s="195"/>
      <c r="BX78" s="195"/>
      <c r="BY78" s="195"/>
      <c r="BZ78" s="195"/>
      <c r="CA78" s="195"/>
      <c r="CB78" s="195"/>
      <c r="CC78" s="195"/>
      <c r="CD78" s="195"/>
      <c r="CE78" s="195"/>
      <c r="CF78" s="195"/>
      <c r="CG78" s="195"/>
      <c r="CH78" s="195"/>
      <c r="CI78" s="195"/>
      <c r="CJ78" s="195"/>
      <c r="CK78" s="195"/>
      <c r="CL78" s="195"/>
      <c r="CM78" s="195"/>
      <c r="CN78" s="195"/>
      <c r="CO78" s="195"/>
      <c r="CP78" s="195"/>
      <c r="CQ78" s="195"/>
      <c r="CR78" s="195"/>
      <c r="CS78" s="195"/>
      <c r="CT78" s="195"/>
      <c r="CU78" s="195"/>
      <c r="CV78" s="195"/>
      <c r="CW78" s="195"/>
      <c r="CX78" s="195"/>
      <c r="CY78" s="195"/>
      <c r="CZ78" s="195"/>
      <c r="DA78" s="195"/>
      <c r="DB78" s="195"/>
      <c r="DC78" s="195"/>
      <c r="DD78" s="195"/>
      <c r="DE78" s="195"/>
      <c r="DF78" s="195"/>
      <c r="DG78" s="195"/>
      <c r="DH78" s="195"/>
      <c r="DI78" s="195"/>
      <c r="DJ78" s="195"/>
      <c r="DK78" s="195"/>
      <c r="DL78" s="195"/>
      <c r="DM78" s="195"/>
      <c r="DN78" s="195"/>
      <c r="DO78" s="195"/>
      <c r="DP78" s="195"/>
      <c r="DQ78" s="195"/>
      <c r="DR78" s="195"/>
      <c r="DS78" s="195"/>
      <c r="DT78" s="195"/>
      <c r="DU78" s="195"/>
      <c r="DV78" s="195"/>
      <c r="DW78" s="195"/>
      <c r="DX78" s="195"/>
      <c r="DY78" s="195"/>
      <c r="DZ78" s="195"/>
      <c r="EA78" s="195"/>
      <c r="EB78" s="195"/>
      <c r="EC78" s="195"/>
      <c r="ED78" s="195"/>
      <c r="EE78" s="195"/>
      <c r="EF78" s="195"/>
      <c r="EG78" s="195"/>
      <c r="EH78" s="195"/>
      <c r="EI78" s="195"/>
      <c r="EJ78" s="195"/>
      <c r="EK78" s="195"/>
      <c r="EL78" s="195"/>
      <c r="EM78" s="195"/>
      <c r="EN78" s="195"/>
      <c r="EO78" s="195"/>
      <c r="EP78" s="195"/>
      <c r="EQ78" s="195"/>
      <c r="ER78" s="195"/>
      <c r="ES78" s="195"/>
      <c r="ET78" s="195"/>
      <c r="EU78" s="195"/>
      <c r="EV78" s="195"/>
      <c r="EW78" s="195"/>
      <c r="EX78" s="195"/>
      <c r="EY78" s="195"/>
      <c r="EZ78" s="195"/>
      <c r="FA78" s="195"/>
      <c r="FB78" s="195"/>
      <c r="FC78" s="195"/>
      <c r="FD78" s="195"/>
      <c r="FE78" s="195"/>
      <c r="FF78" s="195"/>
      <c r="FG78" s="195"/>
      <c r="FH78" s="195"/>
      <c r="FI78" s="195"/>
      <c r="FJ78" s="195"/>
      <c r="FK78" s="195"/>
      <c r="FL78" s="195"/>
      <c r="FM78" s="195"/>
      <c r="FN78" s="195"/>
      <c r="FO78" s="195"/>
      <c r="FP78" s="195"/>
      <c r="FQ78" s="195"/>
      <c r="FR78" s="195"/>
      <c r="FS78" s="195"/>
      <c r="FT78" s="195"/>
      <c r="FU78" s="195"/>
      <c r="FV78" s="195"/>
      <c r="FW78" s="195"/>
      <c r="FX78" s="195"/>
      <c r="FY78" s="195"/>
      <c r="FZ78" s="195"/>
      <c r="GA78" s="195"/>
      <c r="GB78" s="195"/>
      <c r="GC78" s="195"/>
      <c r="GD78" s="195"/>
      <c r="GE78" s="195"/>
      <c r="GF78" s="195"/>
      <c r="GG78" s="195"/>
      <c r="GH78" s="195"/>
      <c r="GI78" s="195"/>
      <c r="GJ78" s="195"/>
      <c r="GK78" s="195"/>
      <c r="GL78" s="195"/>
      <c r="GM78" s="195"/>
      <c r="GN78" s="195"/>
      <c r="GO78" s="195"/>
      <c r="GP78" s="195"/>
      <c r="GQ78" s="195"/>
      <c r="GR78" s="195"/>
      <c r="GS78" s="195"/>
      <c r="GT78" s="195"/>
      <c r="GU78" s="195"/>
      <c r="GV78" s="195"/>
      <c r="GW78" s="195"/>
      <c r="GX78" s="195"/>
      <c r="GY78" s="195"/>
      <c r="GZ78" s="195"/>
      <c r="HA78" s="195"/>
      <c r="HB78" s="195"/>
      <c r="HC78" s="195"/>
      <c r="HD78" s="195"/>
      <c r="HE78" s="195"/>
      <c r="HF78" s="195"/>
      <c r="HG78" s="195"/>
      <c r="HH78" s="195"/>
      <c r="HI78" s="195"/>
      <c r="HJ78" s="195"/>
      <c r="HK78" s="195"/>
      <c r="HL78" s="195"/>
      <c r="HM78" s="195"/>
      <c r="HN78" s="195"/>
      <c r="HO78" s="195"/>
      <c r="HP78" s="195"/>
      <c r="HQ78" s="195"/>
      <c r="HR78" s="195"/>
      <c r="HS78" s="195"/>
      <c r="HT78" s="195"/>
      <c r="HU78" s="195"/>
      <c r="HV78" s="195"/>
      <c r="HW78" s="195"/>
      <c r="HX78" s="195"/>
      <c r="HY78" s="195"/>
      <c r="HZ78" s="195"/>
      <c r="IA78" s="195"/>
      <c r="IB78" s="195"/>
      <c r="IC78" s="195"/>
      <c r="ID78" s="195"/>
      <c r="IE78" s="195"/>
      <c r="IF78" s="195"/>
      <c r="IG78" s="195"/>
      <c r="IH78" s="195"/>
      <c r="II78" s="195"/>
      <c r="IJ78" s="195"/>
      <c r="IK78" s="195"/>
      <c r="IL78" s="195"/>
      <c r="IM78" s="195"/>
      <c r="IN78" s="195"/>
      <c r="IO78" s="195"/>
      <c r="IP78" s="195"/>
      <c r="IQ78" s="195"/>
      <c r="IR78" s="195"/>
      <c r="IS78" s="195"/>
      <c r="IT78" s="195"/>
      <c r="IU78" s="195"/>
      <c r="IV78" s="195"/>
      <c r="IW78" s="195"/>
      <c r="IX78" s="195"/>
      <c r="IY78" s="195"/>
      <c r="IZ78" s="195"/>
      <c r="JA78" s="195"/>
      <c r="JB78" s="195"/>
      <c r="JC78" s="195"/>
      <c r="JD78" s="195"/>
      <c r="JE78" s="195"/>
      <c r="JF78" s="195"/>
      <c r="JG78" s="195"/>
      <c r="JH78" s="195"/>
      <c r="JI78" s="195"/>
      <c r="JJ78" s="195"/>
      <c r="JK78" s="195"/>
      <c r="JL78" s="195"/>
      <c r="JM78" s="195"/>
      <c r="JN78" s="195"/>
      <c r="JO78" s="195"/>
      <c r="JP78" s="195"/>
      <c r="JQ78" s="195"/>
      <c r="JR78" s="195"/>
      <c r="JS78" s="195"/>
      <c r="JT78" s="195"/>
      <c r="JU78" s="195"/>
      <c r="JV78" s="195"/>
      <c r="JW78" s="195"/>
      <c r="JX78" s="195"/>
      <c r="JY78" s="195"/>
      <c r="JZ78" s="195"/>
      <c r="KA78" s="195"/>
      <c r="KB78" s="195"/>
      <c r="KC78" s="195"/>
      <c r="KD78" s="195"/>
      <c r="KE78" s="195"/>
      <c r="KF78" s="195"/>
      <c r="KG78" s="195"/>
      <c r="KH78" s="195"/>
      <c r="KI78" s="195"/>
      <c r="KJ78" s="195"/>
      <c r="KK78" s="195"/>
      <c r="KL78" s="195"/>
      <c r="KM78" s="195"/>
      <c r="KN78" s="195"/>
      <c r="KO78" s="195"/>
      <c r="KP78" s="195"/>
      <c r="KQ78" s="195"/>
      <c r="KR78" s="195"/>
      <c r="KS78" s="195"/>
      <c r="KT78" s="195"/>
      <c r="KU78" s="195"/>
      <c r="KV78" s="195"/>
      <c r="KW78" s="195"/>
      <c r="KX78" s="195"/>
      <c r="KY78" s="195"/>
      <c r="KZ78" s="195"/>
      <c r="LA78" s="195"/>
      <c r="LB78" s="195"/>
      <c r="LC78" s="195"/>
      <c r="LD78" s="195"/>
      <c r="LE78" s="195"/>
      <c r="LF78" s="195"/>
      <c r="LG78" s="195"/>
      <c r="LH78" s="195"/>
      <c r="LI78" s="195"/>
      <c r="LJ78" s="195"/>
      <c r="LK78" s="195"/>
      <c r="LL78" s="195"/>
      <c r="LM78" s="195"/>
      <c r="LN78" s="195"/>
      <c r="LO78" s="195"/>
      <c r="LP78" s="195"/>
      <c r="LQ78" s="195"/>
      <c r="LR78" s="195"/>
      <c r="LS78" s="195"/>
      <c r="LT78" s="195"/>
      <c r="LU78" s="195"/>
      <c r="LV78" s="195"/>
      <c r="LW78" s="195"/>
      <c r="LX78" s="195"/>
      <c r="LY78" s="195"/>
      <c r="LZ78" s="195"/>
      <c r="MA78" s="195"/>
      <c r="MB78" s="195"/>
      <c r="MC78" s="195"/>
      <c r="MD78" s="195"/>
      <c r="ME78" s="195"/>
      <c r="MF78" s="195"/>
      <c r="MG78" s="195"/>
      <c r="MH78" s="195"/>
      <c r="MI78" s="195"/>
      <c r="MJ78" s="195"/>
      <c r="MK78" s="195"/>
      <c r="ML78" s="195"/>
      <c r="MM78" s="195"/>
      <c r="MN78" s="195"/>
      <c r="MO78" s="195"/>
      <c r="MP78" s="195"/>
      <c r="MQ78" s="195"/>
      <c r="MR78" s="195"/>
      <c r="MS78" s="195"/>
      <c r="MT78" s="195"/>
      <c r="MU78" s="195"/>
      <c r="MV78" s="195"/>
      <c r="MW78" s="195"/>
      <c r="MX78" s="195"/>
      <c r="MY78" s="195"/>
      <c r="MZ78" s="195"/>
      <c r="NA78" s="195"/>
      <c r="NB78" s="195"/>
      <c r="NC78" s="195"/>
      <c r="ND78" s="195"/>
      <c r="NE78" s="195"/>
      <c r="NF78" s="195"/>
      <c r="NG78" s="195"/>
      <c r="NH78" s="195"/>
      <c r="NI78" s="195"/>
      <c r="NJ78" s="195"/>
      <c r="NK78" s="195"/>
      <c r="NL78" s="195"/>
      <c r="NM78" s="195"/>
      <c r="NN78" s="195"/>
      <c r="NO78" s="195"/>
      <c r="NP78" s="195"/>
      <c r="NQ78" s="195"/>
      <c r="NR78" s="195"/>
      <c r="NS78" s="195"/>
      <c r="NT78" s="195"/>
      <c r="NU78" s="195"/>
      <c r="NV78" s="195"/>
      <c r="NW78" s="195"/>
      <c r="NX78" s="195"/>
      <c r="NY78" s="195"/>
      <c r="NZ78" s="195"/>
      <c r="OA78" s="195"/>
      <c r="OB78" s="195"/>
      <c r="OC78" s="195"/>
      <c r="OD78" s="195"/>
      <c r="OE78" s="195"/>
      <c r="OF78" s="195"/>
      <c r="OG78" s="195"/>
      <c r="OH78" s="195"/>
      <c r="OI78" s="195"/>
      <c r="OJ78" s="195"/>
      <c r="OK78" s="195"/>
      <c r="OL78" s="195"/>
      <c r="OM78" s="195"/>
      <c r="ON78" s="195"/>
      <c r="OO78" s="195"/>
      <c r="OP78" s="195"/>
      <c r="OQ78" s="195"/>
      <c r="OR78" s="195"/>
      <c r="OS78" s="195"/>
      <c r="OT78" s="195"/>
      <c r="OU78" s="195"/>
      <c r="OV78" s="195"/>
      <c r="OW78" s="195"/>
      <c r="OX78" s="195"/>
      <c r="OY78" s="195"/>
      <c r="OZ78" s="195"/>
      <c r="PA78" s="195"/>
      <c r="PB78" s="195"/>
      <c r="PC78" s="195"/>
      <c r="PD78" s="195"/>
      <c r="PE78" s="195"/>
      <c r="PF78" s="195"/>
      <c r="PG78" s="195"/>
      <c r="PH78" s="195"/>
      <c r="PI78" s="195"/>
      <c r="PJ78" s="195"/>
      <c r="PK78" s="195"/>
      <c r="PL78" s="195"/>
      <c r="PM78" s="195"/>
      <c r="PN78" s="195"/>
      <c r="PO78" s="195"/>
      <c r="PP78" s="195"/>
      <c r="PQ78" s="195"/>
      <c r="PR78" s="195"/>
      <c r="PS78" s="195"/>
      <c r="PT78" s="195"/>
      <c r="PU78" s="195"/>
      <c r="PV78" s="195"/>
      <c r="PW78" s="195"/>
      <c r="PX78" s="195"/>
      <c r="PY78" s="195"/>
      <c r="PZ78" s="195"/>
      <c r="QA78" s="195"/>
      <c r="QB78" s="195"/>
      <c r="QC78" s="195"/>
      <c r="QD78" s="195"/>
      <c r="QE78" s="195"/>
      <c r="QF78" s="195"/>
      <c r="QG78" s="195"/>
      <c r="QH78" s="195"/>
      <c r="QI78" s="195"/>
      <c r="QJ78" s="195"/>
      <c r="QK78" s="195"/>
      <c r="QL78" s="195"/>
      <c r="QM78" s="195"/>
      <c r="QN78" s="195"/>
      <c r="QO78" s="195"/>
      <c r="QP78" s="195"/>
      <c r="QQ78" s="195"/>
      <c r="QR78" s="195"/>
      <c r="QS78" s="195"/>
      <c r="QT78" s="195"/>
      <c r="QU78" s="195"/>
      <c r="QV78" s="195"/>
      <c r="QW78" s="195"/>
      <c r="QX78" s="195"/>
      <c r="QY78" s="195"/>
      <c r="QZ78" s="195"/>
      <c r="RA78" s="195"/>
      <c r="RB78" s="195"/>
      <c r="RC78" s="195"/>
      <c r="RD78" s="195"/>
      <c r="RE78" s="195"/>
      <c r="RF78" s="195"/>
      <c r="RG78" s="195"/>
      <c r="RH78" s="195"/>
      <c r="RI78" s="195"/>
      <c r="RJ78" s="195"/>
      <c r="RK78" s="195"/>
      <c r="RL78" s="195"/>
      <c r="RM78" s="195"/>
      <c r="RN78" s="195"/>
      <c r="RO78" s="195"/>
      <c r="RP78" s="195"/>
      <c r="RQ78" s="195"/>
      <c r="RR78" s="195"/>
      <c r="RS78" s="195"/>
      <c r="RT78" s="195"/>
      <c r="RU78" s="195"/>
      <c r="RV78" s="195"/>
      <c r="RW78" s="195"/>
      <c r="RX78" s="195"/>
      <c r="RY78" s="195"/>
      <c r="RZ78" s="195"/>
      <c r="SA78" s="195"/>
      <c r="SB78" s="195"/>
      <c r="SC78" s="195"/>
      <c r="SD78" s="195"/>
      <c r="SE78" s="195"/>
      <c r="SF78" s="195"/>
      <c r="SG78" s="195"/>
      <c r="SH78" s="195"/>
      <c r="SI78" s="195"/>
      <c r="SJ78" s="195"/>
      <c r="SK78" s="195"/>
      <c r="SL78" s="195"/>
      <c r="SM78" s="195"/>
      <c r="SN78" s="195"/>
      <c r="SO78" s="195"/>
      <c r="SP78" s="195"/>
      <c r="SQ78" s="195"/>
      <c r="SR78" s="195"/>
      <c r="SS78" s="195"/>
      <c r="ST78" s="195"/>
      <c r="SU78" s="195"/>
      <c r="SV78" s="195"/>
      <c r="SW78" s="195"/>
      <c r="SX78" s="195"/>
      <c r="SY78" s="195"/>
      <c r="SZ78" s="195"/>
      <c r="TA78" s="195"/>
      <c r="TB78" s="195"/>
      <c r="TC78" s="195"/>
      <c r="TD78" s="195"/>
      <c r="TE78" s="195"/>
      <c r="TF78" s="195"/>
      <c r="TG78" s="195"/>
      <c r="TH78" s="195"/>
      <c r="TI78" s="195"/>
      <c r="TJ78" s="195"/>
      <c r="TK78" s="195"/>
      <c r="TL78" s="195"/>
      <c r="TM78" s="195"/>
      <c r="TN78" s="195"/>
      <c r="TO78" s="195"/>
      <c r="TP78" s="195"/>
      <c r="TQ78" s="195"/>
      <c r="TR78" s="195"/>
      <c r="TS78" s="195"/>
      <c r="TT78" s="195"/>
      <c r="TU78" s="195"/>
      <c r="TV78" s="195"/>
      <c r="TW78" s="195"/>
      <c r="TX78" s="195"/>
      <c r="TY78" s="195"/>
      <c r="TZ78" s="195"/>
      <c r="UA78" s="195"/>
      <c r="UB78" s="195"/>
      <c r="UC78" s="195"/>
      <c r="UD78" s="195"/>
      <c r="UE78" s="195"/>
      <c r="UF78" s="195"/>
      <c r="UG78" s="195"/>
      <c r="UH78" s="195"/>
      <c r="UI78" s="195"/>
      <c r="UJ78" s="195"/>
      <c r="UK78" s="195"/>
      <c r="UL78" s="195"/>
      <c r="UM78" s="195"/>
      <c r="UN78" s="195"/>
      <c r="UO78" s="195"/>
      <c r="UP78" s="195"/>
      <c r="UQ78" s="195"/>
      <c r="UR78" s="195"/>
      <c r="US78" s="195"/>
      <c r="UT78" s="195"/>
      <c r="UU78" s="195"/>
      <c r="UV78" s="195"/>
      <c r="UW78" s="195"/>
      <c r="UX78" s="195"/>
      <c r="UY78" s="195"/>
      <c r="UZ78" s="195"/>
      <c r="VA78" s="195"/>
      <c r="VB78" s="195"/>
      <c r="VC78" s="195"/>
      <c r="VD78" s="195"/>
      <c r="VE78" s="195"/>
      <c r="VF78" s="195"/>
      <c r="VG78" s="195"/>
      <c r="VH78" s="195"/>
      <c r="VI78" s="195"/>
      <c r="VJ78" s="195"/>
      <c r="VK78" s="195"/>
      <c r="VL78" s="195"/>
      <c r="VM78" s="195"/>
      <c r="VN78" s="195"/>
      <c r="VO78" s="195"/>
      <c r="VP78" s="195"/>
      <c r="VQ78" s="195"/>
      <c r="VR78" s="195"/>
      <c r="VS78" s="195"/>
      <c r="VT78" s="195"/>
      <c r="VU78" s="195"/>
      <c r="VV78" s="195"/>
      <c r="VW78" s="195"/>
      <c r="VX78" s="195"/>
      <c r="VY78" s="195"/>
      <c r="VZ78" s="195"/>
      <c r="WA78" s="195"/>
      <c r="WB78" s="195"/>
      <c r="WC78" s="195"/>
      <c r="WD78" s="195"/>
      <c r="WE78" s="195"/>
      <c r="WF78" s="195"/>
      <c r="WG78" s="195"/>
      <c r="WH78" s="195"/>
      <c r="WI78" s="195"/>
      <c r="WJ78" s="195"/>
      <c r="WK78" s="195"/>
      <c r="WL78" s="195"/>
      <c r="WM78" s="195"/>
      <c r="WN78" s="195"/>
      <c r="WO78" s="195"/>
      <c r="WP78" s="195"/>
      <c r="WQ78" s="195"/>
      <c r="WR78" s="195"/>
      <c r="WS78" s="195"/>
      <c r="WT78" s="195"/>
      <c r="WU78" s="195"/>
      <c r="WV78" s="195"/>
      <c r="WW78" s="195"/>
      <c r="WX78" s="195"/>
      <c r="WY78" s="195"/>
      <c r="WZ78" s="195"/>
      <c r="XA78" s="195"/>
      <c r="XB78" s="195"/>
      <c r="XC78" s="195"/>
      <c r="XD78" s="195"/>
      <c r="XE78" s="195"/>
      <c r="XF78" s="195"/>
      <c r="XG78" s="195"/>
      <c r="XH78" s="195"/>
      <c r="XI78" s="195"/>
      <c r="XJ78" s="195"/>
      <c r="XK78" s="195"/>
      <c r="XL78" s="195"/>
      <c r="XM78" s="195"/>
      <c r="XN78" s="195"/>
      <c r="XO78" s="195"/>
      <c r="XP78" s="195"/>
      <c r="XQ78" s="195"/>
      <c r="XR78" s="195"/>
      <c r="XS78" s="195"/>
      <c r="XT78" s="195"/>
      <c r="XU78" s="195"/>
      <c r="XV78" s="195"/>
      <c r="XW78" s="195"/>
      <c r="XX78" s="195"/>
      <c r="XY78" s="195"/>
      <c r="XZ78" s="195"/>
      <c r="YA78" s="195"/>
      <c r="YB78" s="195"/>
      <c r="YC78" s="195"/>
      <c r="YD78" s="195"/>
      <c r="YE78" s="195"/>
      <c r="YF78" s="195"/>
      <c r="YG78" s="195"/>
      <c r="YH78" s="195"/>
      <c r="YI78" s="195"/>
      <c r="YJ78" s="195"/>
      <c r="YK78" s="195"/>
      <c r="YL78" s="195"/>
      <c r="YM78" s="195"/>
      <c r="YN78" s="195"/>
      <c r="YO78" s="195"/>
      <c r="YP78" s="195"/>
      <c r="YQ78" s="195"/>
      <c r="YR78" s="195"/>
      <c r="YS78" s="195"/>
      <c r="YT78" s="195"/>
      <c r="YU78" s="195"/>
      <c r="YV78" s="195"/>
      <c r="YW78" s="195"/>
      <c r="YX78" s="195"/>
      <c r="YY78" s="195"/>
      <c r="YZ78" s="195"/>
      <c r="ZA78" s="195"/>
      <c r="ZB78" s="195"/>
      <c r="ZC78" s="195"/>
      <c r="ZD78" s="195"/>
      <c r="ZE78" s="195"/>
      <c r="ZF78" s="195"/>
      <c r="ZG78" s="195"/>
      <c r="ZH78" s="195"/>
      <c r="ZI78" s="195"/>
      <c r="ZJ78" s="195"/>
      <c r="ZK78" s="195"/>
      <c r="ZL78" s="195"/>
      <c r="ZM78" s="195"/>
      <c r="ZN78" s="195"/>
      <c r="ZO78" s="195"/>
      <c r="ZP78" s="195"/>
      <c r="ZQ78" s="195"/>
      <c r="ZR78" s="195"/>
      <c r="ZS78" s="195"/>
      <c r="ZT78" s="195"/>
      <c r="ZU78" s="195"/>
      <c r="ZV78" s="195"/>
      <c r="ZW78" s="195"/>
      <c r="ZX78" s="195"/>
      <c r="ZY78" s="195"/>
      <c r="ZZ78" s="195"/>
      <c r="AAA78" s="195"/>
      <c r="AAB78" s="195"/>
      <c r="AAC78" s="195"/>
      <c r="AAD78" s="195"/>
      <c r="AAE78" s="195"/>
      <c r="AAF78" s="195"/>
      <c r="AAG78" s="195"/>
      <c r="AAH78" s="195"/>
      <c r="AAI78" s="195"/>
      <c r="AAJ78" s="195"/>
      <c r="AAK78" s="195"/>
      <c r="AAL78" s="195"/>
      <c r="AAM78" s="195"/>
      <c r="AAN78" s="195"/>
      <c r="AAO78" s="195"/>
      <c r="AAP78" s="195"/>
      <c r="AAQ78" s="195"/>
      <c r="AAR78" s="195"/>
      <c r="AAS78" s="195"/>
      <c r="AAT78" s="195"/>
      <c r="AAU78" s="195"/>
      <c r="AAV78" s="195"/>
      <c r="AAW78" s="195"/>
      <c r="AAX78" s="195"/>
      <c r="AAY78" s="195"/>
      <c r="AAZ78" s="195"/>
      <c r="ABA78" s="195"/>
      <c r="ABB78" s="195"/>
      <c r="ABC78" s="195"/>
      <c r="ABD78" s="195"/>
      <c r="ABE78" s="195"/>
      <c r="ABF78" s="195"/>
      <c r="ABG78" s="195"/>
      <c r="ABH78" s="195"/>
      <c r="ABI78" s="195"/>
      <c r="ABJ78" s="195"/>
      <c r="ABK78" s="195"/>
      <c r="ABL78" s="195"/>
      <c r="ABM78" s="195"/>
      <c r="ABN78" s="195"/>
      <c r="ABO78" s="195"/>
      <c r="ABP78" s="195"/>
      <c r="ABQ78" s="195"/>
      <c r="ABR78" s="195"/>
      <c r="ABS78" s="195"/>
      <c r="ABT78" s="195"/>
      <c r="ABU78" s="195"/>
      <c r="ABV78" s="195"/>
      <c r="ABW78" s="195"/>
      <c r="ABX78" s="195"/>
      <c r="ABY78" s="195"/>
      <c r="ABZ78" s="195"/>
      <c r="ACA78" s="195"/>
      <c r="ACB78" s="195"/>
      <c r="ACC78" s="195"/>
      <c r="ACD78" s="195"/>
      <c r="ACE78" s="195"/>
      <c r="ACF78" s="195"/>
      <c r="ACG78" s="195"/>
      <c r="ACH78" s="195"/>
      <c r="ACI78" s="195"/>
      <c r="ACJ78" s="195"/>
      <c r="ACK78" s="195"/>
      <c r="ACL78" s="195"/>
      <c r="ACM78" s="195"/>
      <c r="ACN78" s="195"/>
      <c r="ACO78" s="195"/>
      <c r="ACP78" s="195"/>
      <c r="ACQ78" s="195"/>
      <c r="ACR78" s="195"/>
      <c r="ACS78" s="195"/>
      <c r="ACT78" s="195"/>
      <c r="ACU78" s="195"/>
      <c r="ACV78" s="195"/>
      <c r="ACW78" s="195"/>
      <c r="ACX78" s="195"/>
      <c r="ACY78" s="195"/>
      <c r="ACZ78" s="195"/>
      <c r="ADA78" s="195"/>
      <c r="ADB78" s="195"/>
      <c r="ADC78" s="195"/>
      <c r="ADD78" s="195"/>
      <c r="ADE78" s="195"/>
      <c r="ADF78" s="195"/>
      <c r="ADG78" s="195"/>
      <c r="ADH78" s="195"/>
      <c r="ADI78" s="195"/>
      <c r="ADJ78" s="195"/>
      <c r="ADK78" s="195"/>
      <c r="ADL78" s="195"/>
      <c r="ADM78" s="195"/>
      <c r="ADN78" s="195"/>
      <c r="ADO78" s="195"/>
      <c r="ADP78" s="195"/>
      <c r="ADQ78" s="195"/>
      <c r="ADR78" s="195"/>
      <c r="ADS78" s="195"/>
      <c r="ADT78" s="195"/>
      <c r="ADU78" s="195"/>
      <c r="ADV78" s="195"/>
      <c r="ADW78" s="195"/>
      <c r="ADX78" s="195"/>
      <c r="ADY78" s="195"/>
      <c r="ADZ78" s="195"/>
      <c r="AEA78" s="195"/>
      <c r="AEB78" s="195"/>
      <c r="AEC78" s="195"/>
      <c r="AED78" s="195"/>
      <c r="AEE78" s="195"/>
      <c r="AEF78" s="195"/>
      <c r="AEG78" s="195"/>
      <c r="AEH78" s="195"/>
      <c r="AEI78" s="195"/>
      <c r="AEJ78" s="195"/>
      <c r="AEK78" s="195"/>
      <c r="AEL78" s="195"/>
      <c r="AEM78" s="195"/>
      <c r="AEN78" s="195"/>
      <c r="AEO78" s="195"/>
      <c r="AEP78" s="195"/>
      <c r="AEQ78" s="195"/>
      <c r="AER78" s="195"/>
      <c r="AES78" s="195"/>
      <c r="AET78" s="195"/>
      <c r="AEU78" s="195"/>
      <c r="AEV78" s="195"/>
      <c r="AEW78" s="195"/>
      <c r="AEX78" s="195"/>
      <c r="AEY78" s="195"/>
      <c r="AEZ78" s="195"/>
      <c r="AFA78" s="195"/>
      <c r="AFB78" s="195"/>
      <c r="AFC78" s="195"/>
      <c r="AFD78" s="195"/>
      <c r="AFE78" s="195"/>
      <c r="AFF78" s="195"/>
      <c r="AFG78" s="195"/>
      <c r="AFH78" s="195"/>
      <c r="AFI78" s="195"/>
      <c r="AFJ78" s="195"/>
      <c r="AFK78" s="195"/>
      <c r="AFL78" s="195"/>
      <c r="AFM78" s="195"/>
      <c r="AFN78" s="195"/>
      <c r="AFO78" s="195"/>
      <c r="AFP78" s="195"/>
      <c r="AFQ78" s="195"/>
      <c r="AFR78" s="195"/>
      <c r="AFS78" s="195"/>
      <c r="AFT78" s="195"/>
      <c r="AFU78" s="195"/>
      <c r="AFV78" s="195"/>
      <c r="AFW78" s="195"/>
      <c r="AFX78" s="195"/>
      <c r="AFY78" s="195"/>
      <c r="AFZ78" s="195"/>
      <c r="AGA78" s="195"/>
      <c r="AGB78" s="195"/>
      <c r="AGC78" s="195"/>
      <c r="AGD78" s="195"/>
      <c r="AGE78" s="195"/>
      <c r="AGF78" s="195"/>
      <c r="AGG78" s="195"/>
      <c r="AGH78" s="195"/>
      <c r="AGI78" s="195"/>
      <c r="AGJ78" s="195"/>
      <c r="AGK78" s="195"/>
      <c r="AGL78" s="195"/>
      <c r="AGM78" s="195"/>
      <c r="AGN78" s="195"/>
      <c r="AGO78" s="195"/>
      <c r="AGP78" s="195"/>
      <c r="AGQ78" s="195"/>
      <c r="AGR78" s="195"/>
      <c r="AGS78" s="195"/>
      <c r="AGT78" s="195"/>
      <c r="AGU78" s="195"/>
      <c r="AGV78" s="195"/>
      <c r="AGW78" s="195"/>
      <c r="AGX78" s="195"/>
      <c r="AGY78" s="195"/>
      <c r="AGZ78" s="195"/>
      <c r="AHA78" s="195"/>
      <c r="AHB78" s="195"/>
      <c r="AHC78" s="195"/>
      <c r="AHD78" s="195"/>
      <c r="AHE78" s="195"/>
      <c r="AHF78" s="195"/>
      <c r="AHG78" s="195"/>
      <c r="AHH78" s="195"/>
      <c r="AHI78" s="195"/>
      <c r="AHJ78" s="195"/>
      <c r="AHK78" s="195"/>
      <c r="AHL78" s="195"/>
      <c r="AHM78" s="195"/>
      <c r="AHN78" s="195"/>
      <c r="AHO78" s="195"/>
      <c r="AHP78" s="195"/>
      <c r="AHQ78" s="195"/>
      <c r="AHR78" s="195"/>
      <c r="AHS78" s="195"/>
      <c r="AHT78" s="195"/>
      <c r="AHU78" s="195"/>
      <c r="AHV78" s="195"/>
      <c r="AHW78" s="195"/>
      <c r="AHX78" s="195"/>
      <c r="AHY78" s="195"/>
      <c r="AHZ78" s="195"/>
      <c r="AIA78" s="195"/>
      <c r="AIB78" s="195"/>
      <c r="AIC78" s="195"/>
      <c r="AID78" s="195"/>
      <c r="AIE78" s="195"/>
      <c r="AIF78" s="195"/>
      <c r="AIG78" s="195"/>
      <c r="AIH78" s="195"/>
      <c r="AII78" s="195"/>
      <c r="AIJ78" s="195"/>
      <c r="AIK78" s="195"/>
      <c r="AIL78" s="195"/>
      <c r="AIM78" s="195"/>
      <c r="AIN78" s="195"/>
      <c r="AIO78" s="195"/>
      <c r="AIP78" s="195"/>
      <c r="AIQ78" s="195"/>
      <c r="AIR78" s="195"/>
      <c r="AIS78" s="195"/>
      <c r="AIT78" s="195"/>
      <c r="AIU78" s="195"/>
      <c r="AIV78" s="195"/>
      <c r="AIW78" s="195"/>
      <c r="AIX78" s="195"/>
      <c r="AIY78" s="195"/>
      <c r="AIZ78" s="195"/>
      <c r="AJA78" s="195"/>
      <c r="AJB78" s="195"/>
      <c r="AJC78" s="195"/>
      <c r="AJD78" s="195"/>
      <c r="AJE78" s="195"/>
      <c r="AJF78" s="195"/>
      <c r="AJG78" s="195"/>
      <c r="AJH78" s="195"/>
      <c r="AJI78" s="195"/>
      <c r="AJJ78" s="195"/>
      <c r="AJK78" s="195"/>
      <c r="AJL78" s="195"/>
      <c r="AJM78" s="195"/>
      <c r="AJN78" s="195"/>
      <c r="AJO78" s="195"/>
      <c r="AJP78" s="195"/>
      <c r="AJQ78" s="195"/>
      <c r="AJR78" s="195"/>
      <c r="AJS78" s="195"/>
      <c r="AJT78" s="195"/>
      <c r="AJU78" s="195"/>
      <c r="AJV78" s="195"/>
      <c r="AJW78" s="195"/>
      <c r="AJX78" s="195"/>
      <c r="AJY78" s="195"/>
      <c r="AJZ78" s="195"/>
      <c r="AKA78" s="195"/>
      <c r="AKB78" s="195"/>
      <c r="AKC78" s="195"/>
      <c r="AKD78" s="195"/>
      <c r="AKE78" s="195"/>
      <c r="AKF78" s="195"/>
      <c r="AKG78" s="195"/>
      <c r="AKH78" s="195"/>
      <c r="AKI78" s="195"/>
      <c r="AKJ78" s="195"/>
      <c r="AKK78" s="195"/>
      <c r="AKL78" s="195"/>
      <c r="AKM78" s="195"/>
      <c r="AKN78" s="195"/>
      <c r="AKO78" s="195"/>
      <c r="AKP78" s="195"/>
      <c r="AKQ78" s="195"/>
      <c r="AKR78" s="195"/>
      <c r="AKS78" s="195"/>
      <c r="AKT78" s="195"/>
      <c r="AKU78" s="195"/>
      <c r="AKV78" s="195"/>
      <c r="AKW78" s="195"/>
      <c r="AKX78" s="195"/>
      <c r="AKY78" s="195"/>
      <c r="AKZ78" s="195"/>
      <c r="ALA78" s="195"/>
      <c r="ALB78" s="195"/>
      <c r="ALC78" s="195"/>
      <c r="ALD78" s="195"/>
      <c r="ALE78" s="195"/>
      <c r="ALF78" s="195"/>
      <c r="ALG78" s="195"/>
      <c r="ALH78" s="195"/>
      <c r="ALI78" s="195"/>
      <c r="ALJ78" s="195"/>
      <c r="ALK78" s="195"/>
      <c r="ALL78" s="195"/>
      <c r="ALM78" s="195"/>
      <c r="ALN78" s="195"/>
      <c r="ALO78" s="195"/>
      <c r="ALP78" s="195"/>
      <c r="ALQ78" s="195"/>
      <c r="ALR78" s="195"/>
      <c r="ALS78" s="195"/>
      <c r="ALT78" s="195"/>
      <c r="ALU78" s="195"/>
      <c r="ALV78" s="195"/>
      <c r="ALW78" s="195"/>
      <c r="ALX78" s="195"/>
      <c r="ALY78" s="195"/>
      <c r="ALZ78" s="195"/>
      <c r="AMA78" s="195"/>
      <c r="AMB78" s="195"/>
      <c r="AMC78" s="195"/>
      <c r="AMD78" s="195"/>
      <c r="AME78" s="195"/>
      <c r="AMF78" s="195"/>
      <c r="AMG78" s="195"/>
      <c r="AMH78" s="195"/>
      <c r="AMI78" s="195"/>
      <c r="AMJ78" s="195"/>
      <c r="AMK78" s="195"/>
      <c r="AML78" s="195"/>
      <c r="AMM78" s="195"/>
      <c r="AMN78" s="195"/>
      <c r="AMO78" s="195"/>
      <c r="AMP78" s="195"/>
      <c r="AMQ78" s="195"/>
      <c r="AMR78" s="195"/>
      <c r="AMS78" s="195"/>
      <c r="AMT78" s="195"/>
      <c r="AMU78" s="195"/>
      <c r="AMV78" s="195"/>
      <c r="AMW78" s="195"/>
      <c r="AMX78" s="195"/>
      <c r="AMY78" s="195"/>
      <c r="AMZ78" s="195"/>
      <c r="ANA78" s="195"/>
      <c r="ANB78" s="195"/>
      <c r="ANC78" s="195"/>
      <c r="AND78" s="195"/>
      <c r="ANE78" s="195"/>
      <c r="ANF78" s="195"/>
      <c r="ANG78" s="195"/>
      <c r="ANH78" s="195"/>
      <c r="ANI78" s="195"/>
      <c r="ANJ78" s="195"/>
      <c r="ANK78" s="195"/>
      <c r="ANL78" s="195"/>
      <c r="ANM78" s="195"/>
      <c r="ANN78" s="195"/>
      <c r="ANO78" s="195"/>
      <c r="ANP78" s="195"/>
      <c r="ANQ78" s="195"/>
      <c r="ANR78" s="195"/>
      <c r="ANS78" s="195"/>
      <c r="ANT78" s="195"/>
      <c r="ANU78" s="195"/>
      <c r="ANV78" s="195"/>
      <c r="ANW78" s="195"/>
      <c r="ANX78" s="195"/>
      <c r="ANY78" s="195"/>
      <c r="ANZ78" s="195"/>
      <c r="AOA78" s="195"/>
      <c r="AOB78" s="195"/>
      <c r="AOC78" s="195"/>
      <c r="AOD78" s="195"/>
      <c r="AOE78" s="195"/>
      <c r="AOF78" s="195"/>
      <c r="AOG78" s="195"/>
      <c r="AOH78" s="195"/>
      <c r="AOI78" s="195"/>
      <c r="AOJ78" s="195"/>
      <c r="AOK78" s="195"/>
      <c r="AOL78" s="195"/>
      <c r="AOM78" s="195"/>
      <c r="AON78" s="195"/>
      <c r="AOO78" s="195"/>
      <c r="AOP78" s="195"/>
      <c r="AOQ78" s="195"/>
      <c r="AOR78" s="195"/>
      <c r="AOS78" s="195"/>
      <c r="AOT78" s="195"/>
      <c r="AOU78" s="195"/>
      <c r="AOV78" s="195"/>
      <c r="AOW78" s="195"/>
      <c r="AOX78" s="195"/>
      <c r="AOY78" s="195"/>
      <c r="AOZ78" s="195"/>
      <c r="APA78" s="195"/>
      <c r="APB78" s="195"/>
      <c r="APC78" s="195"/>
      <c r="APD78" s="195"/>
      <c r="APE78" s="195"/>
      <c r="APF78" s="195"/>
      <c r="APG78" s="195"/>
      <c r="APH78" s="195"/>
      <c r="API78" s="195"/>
      <c r="APJ78" s="195"/>
      <c r="APK78" s="195"/>
      <c r="APL78" s="195"/>
      <c r="APM78" s="195"/>
      <c r="APN78" s="195"/>
      <c r="APO78" s="195"/>
      <c r="APP78" s="195"/>
      <c r="APQ78" s="195"/>
      <c r="APR78" s="195"/>
      <c r="APS78" s="195"/>
      <c r="APT78" s="195"/>
      <c r="APU78" s="195"/>
      <c r="APV78" s="195"/>
      <c r="APW78" s="195"/>
      <c r="APX78" s="195"/>
      <c r="APY78" s="195"/>
      <c r="APZ78" s="195"/>
      <c r="AQA78" s="195"/>
      <c r="AQB78" s="195"/>
      <c r="AQC78" s="195"/>
      <c r="AQD78" s="195"/>
      <c r="AQE78" s="195"/>
      <c r="AQF78" s="195"/>
      <c r="AQG78" s="195"/>
      <c r="AQH78" s="195"/>
      <c r="AQI78" s="195"/>
      <c r="AQJ78" s="195"/>
      <c r="AQK78" s="195"/>
      <c r="AQL78" s="195"/>
      <c r="AQM78" s="195"/>
      <c r="AQN78" s="195"/>
      <c r="AQO78" s="195"/>
      <c r="AQP78" s="195"/>
      <c r="AQQ78" s="195"/>
      <c r="AQR78" s="195"/>
      <c r="AQS78" s="195"/>
      <c r="AQT78" s="195"/>
      <c r="AQU78" s="195"/>
      <c r="AQV78" s="195"/>
      <c r="AQW78" s="195"/>
      <c r="AQX78" s="195"/>
      <c r="AQY78" s="195"/>
      <c r="AQZ78" s="195"/>
      <c r="ARA78" s="195"/>
      <c r="ARB78" s="195"/>
      <c r="ARC78" s="195"/>
      <c r="ARD78" s="195"/>
      <c r="ARE78" s="195"/>
      <c r="ARF78" s="195"/>
      <c r="ARG78" s="195"/>
      <c r="ARH78" s="195"/>
      <c r="ARI78" s="195"/>
      <c r="ARJ78" s="195"/>
      <c r="ARK78" s="195"/>
      <c r="ARL78" s="195"/>
      <c r="ARM78" s="195"/>
      <c r="ARN78" s="195"/>
      <c r="ARO78" s="195"/>
      <c r="ARP78" s="195"/>
      <c r="ARQ78" s="195"/>
      <c r="ARR78" s="195"/>
      <c r="ARS78" s="195"/>
      <c r="ART78" s="195"/>
      <c r="ARU78" s="195"/>
      <c r="ARV78" s="195"/>
      <c r="ARW78" s="195"/>
      <c r="ARX78" s="195"/>
      <c r="ARY78" s="195"/>
      <c r="ARZ78" s="195"/>
      <c r="ASA78" s="195"/>
      <c r="ASB78" s="195"/>
      <c r="ASC78" s="195"/>
      <c r="ASD78" s="195"/>
      <c r="ASE78" s="195"/>
      <c r="ASF78" s="195"/>
      <c r="ASG78" s="195"/>
      <c r="ASH78" s="195"/>
      <c r="ASI78" s="195"/>
      <c r="ASJ78" s="195"/>
      <c r="ASK78" s="195"/>
      <c r="ASL78" s="195"/>
      <c r="ASM78" s="195"/>
      <c r="ASN78" s="195"/>
      <c r="ASO78" s="195"/>
      <c r="ASP78" s="195"/>
      <c r="ASQ78" s="195"/>
      <c r="ASR78" s="195"/>
      <c r="ASS78" s="195"/>
      <c r="AST78" s="195"/>
      <c r="ASU78" s="195"/>
      <c r="ASV78" s="195"/>
      <c r="ASW78" s="195"/>
      <c r="ASX78" s="195"/>
      <c r="ASY78" s="195"/>
      <c r="ASZ78" s="195"/>
      <c r="ATA78" s="195"/>
      <c r="ATB78" s="195"/>
      <c r="ATC78" s="195"/>
      <c r="ATD78" s="195"/>
      <c r="ATE78" s="195"/>
      <c r="ATF78" s="195"/>
      <c r="ATG78" s="195"/>
      <c r="ATH78" s="195"/>
      <c r="ATI78" s="195"/>
      <c r="ATJ78" s="195"/>
      <c r="ATK78" s="195"/>
      <c r="ATL78" s="195"/>
      <c r="ATM78" s="195"/>
      <c r="ATN78" s="195"/>
      <c r="ATO78" s="195"/>
      <c r="ATP78" s="195"/>
      <c r="ATQ78" s="195"/>
      <c r="ATR78" s="195"/>
      <c r="ATS78" s="195"/>
      <c r="ATT78" s="195"/>
      <c r="ATU78" s="195"/>
      <c r="ATV78" s="195"/>
      <c r="ATW78" s="195"/>
      <c r="ATX78" s="195"/>
      <c r="ATY78" s="195"/>
      <c r="ATZ78" s="195"/>
      <c r="AUA78" s="195"/>
      <c r="AUB78" s="195"/>
      <c r="AUC78" s="195"/>
      <c r="AUD78" s="195"/>
      <c r="AUE78" s="195"/>
      <c r="AUF78" s="195"/>
      <c r="AUG78" s="195"/>
      <c r="AUH78" s="195"/>
      <c r="AUI78" s="195"/>
      <c r="AUJ78" s="195"/>
      <c r="AUK78" s="195"/>
      <c r="AUL78" s="195"/>
      <c r="AUM78" s="195"/>
      <c r="AUN78" s="195"/>
      <c r="AUO78" s="195"/>
      <c r="AUP78" s="195"/>
      <c r="AUQ78" s="195"/>
      <c r="AUR78" s="195"/>
      <c r="AUS78" s="195"/>
      <c r="AUT78" s="195"/>
      <c r="AUU78" s="195"/>
      <c r="AUV78" s="195"/>
      <c r="AUW78" s="195"/>
      <c r="AUX78" s="195"/>
      <c r="AUY78" s="195"/>
      <c r="AUZ78" s="195"/>
      <c r="AVA78" s="195"/>
      <c r="AVB78" s="195"/>
      <c r="AVC78" s="195"/>
      <c r="AVD78" s="195"/>
      <c r="AVE78" s="195"/>
      <c r="AVF78" s="195"/>
      <c r="AVG78" s="195"/>
      <c r="AVH78" s="195"/>
      <c r="AVI78" s="195"/>
      <c r="AVJ78" s="195"/>
      <c r="AVK78" s="195"/>
      <c r="AVL78" s="195"/>
      <c r="AVM78" s="195"/>
      <c r="AVN78" s="195"/>
      <c r="AVO78" s="195"/>
      <c r="AVP78" s="195"/>
      <c r="AVQ78" s="195"/>
      <c r="AVR78" s="195"/>
      <c r="AVS78" s="195"/>
      <c r="AVT78" s="195"/>
      <c r="AVU78" s="195"/>
      <c r="AVV78" s="195"/>
      <c r="AVW78" s="195"/>
      <c r="AVX78" s="195"/>
      <c r="AVY78" s="195"/>
      <c r="AVZ78" s="195"/>
      <c r="AWA78" s="195"/>
      <c r="AWB78" s="195"/>
      <c r="AWC78" s="195"/>
      <c r="AWD78" s="195"/>
      <c r="AWE78" s="195"/>
      <c r="AWF78" s="195"/>
      <c r="AWG78" s="195"/>
      <c r="AWH78" s="195"/>
      <c r="AWI78" s="195"/>
      <c r="AWJ78" s="195"/>
      <c r="AWK78" s="195"/>
      <c r="AWL78" s="195"/>
      <c r="AWM78" s="195"/>
      <c r="AWN78" s="195"/>
      <c r="AWO78" s="195"/>
      <c r="AWP78" s="195"/>
      <c r="AWQ78" s="195"/>
      <c r="AWR78" s="195"/>
      <c r="AWS78" s="195"/>
      <c r="AWT78" s="195"/>
      <c r="AWU78" s="195"/>
      <c r="AWV78" s="195"/>
      <c r="AWW78" s="195"/>
      <c r="AWX78" s="195"/>
      <c r="AWY78" s="195"/>
      <c r="AWZ78" s="195"/>
      <c r="AXA78" s="195"/>
      <c r="AXB78" s="195"/>
      <c r="AXC78" s="195"/>
      <c r="AXD78" s="195"/>
      <c r="AXE78" s="195"/>
      <c r="AXF78" s="195"/>
      <c r="AXG78" s="195"/>
      <c r="AXH78" s="195"/>
      <c r="AXI78" s="195"/>
      <c r="AXJ78" s="195"/>
      <c r="AXK78" s="195"/>
      <c r="AXL78" s="195"/>
      <c r="AXM78" s="195"/>
      <c r="AXN78" s="195"/>
      <c r="AXO78" s="195"/>
      <c r="AXP78" s="195"/>
      <c r="AXQ78" s="195"/>
      <c r="AXR78" s="195"/>
      <c r="AXS78" s="195"/>
      <c r="AXT78" s="195"/>
      <c r="AXU78" s="195"/>
      <c r="AXV78" s="195"/>
      <c r="AXW78" s="195"/>
      <c r="AXX78" s="195"/>
      <c r="AXY78" s="195"/>
      <c r="AXZ78" s="195"/>
      <c r="AYA78" s="195"/>
      <c r="AYB78" s="195"/>
      <c r="AYC78" s="195"/>
      <c r="AYD78" s="195"/>
      <c r="AYE78" s="195"/>
      <c r="AYF78" s="195"/>
      <c r="AYG78" s="195"/>
      <c r="AYH78" s="195"/>
      <c r="AYI78" s="195"/>
      <c r="AYJ78" s="195"/>
      <c r="AYK78" s="195"/>
      <c r="AYL78" s="195"/>
      <c r="AYM78" s="195"/>
      <c r="AYN78" s="195"/>
      <c r="AYO78" s="195"/>
      <c r="AYP78" s="195"/>
      <c r="AYQ78" s="195"/>
      <c r="AYR78" s="195"/>
      <c r="AYS78" s="195"/>
      <c r="AYT78" s="195"/>
      <c r="AYU78" s="195"/>
      <c r="AYV78" s="195"/>
      <c r="AYW78" s="195"/>
      <c r="AYX78" s="195"/>
      <c r="AYY78" s="195"/>
      <c r="AYZ78" s="195"/>
      <c r="AZA78" s="195"/>
      <c r="AZB78" s="195"/>
      <c r="AZC78" s="195"/>
      <c r="AZD78" s="195"/>
      <c r="AZE78" s="195"/>
      <c r="AZF78" s="195"/>
      <c r="AZG78" s="195"/>
      <c r="AZH78" s="195"/>
      <c r="AZI78" s="195"/>
      <c r="AZJ78" s="195"/>
      <c r="AZK78" s="195"/>
      <c r="AZL78" s="195"/>
      <c r="AZM78" s="195"/>
      <c r="AZN78" s="195"/>
      <c r="AZO78" s="195"/>
      <c r="AZP78" s="195"/>
      <c r="AZQ78" s="195"/>
      <c r="AZR78" s="195"/>
      <c r="AZS78" s="195"/>
      <c r="AZT78" s="195"/>
      <c r="AZU78" s="195"/>
      <c r="AZV78" s="195"/>
      <c r="AZW78" s="195"/>
      <c r="AZX78" s="195"/>
      <c r="AZY78" s="195"/>
      <c r="AZZ78" s="195"/>
      <c r="BAA78" s="195"/>
      <c r="BAB78" s="195"/>
      <c r="BAC78" s="195"/>
      <c r="BAD78" s="195"/>
      <c r="BAE78" s="195"/>
      <c r="BAF78" s="195"/>
      <c r="BAG78" s="195"/>
      <c r="BAH78" s="195"/>
      <c r="BAI78" s="195"/>
      <c r="BAJ78" s="195"/>
      <c r="BAK78" s="195"/>
      <c r="BAL78" s="195"/>
      <c r="BAM78" s="195"/>
      <c r="BAN78" s="195"/>
      <c r="BAO78" s="195"/>
      <c r="BAP78" s="195"/>
      <c r="BAQ78" s="195"/>
      <c r="BAR78" s="195"/>
      <c r="BAS78" s="195"/>
      <c r="BAT78" s="195"/>
      <c r="BAU78" s="195"/>
      <c r="BAV78" s="195"/>
      <c r="BAW78" s="195"/>
      <c r="BAX78" s="195"/>
      <c r="BAY78" s="195"/>
      <c r="BAZ78" s="195"/>
      <c r="BBA78" s="195"/>
      <c r="BBB78" s="195"/>
      <c r="BBC78" s="195"/>
      <c r="BBD78" s="195"/>
      <c r="BBE78" s="195"/>
      <c r="BBF78" s="195"/>
      <c r="BBG78" s="195"/>
      <c r="BBH78" s="195"/>
      <c r="BBI78" s="195"/>
      <c r="BBJ78" s="195"/>
      <c r="BBK78" s="195"/>
      <c r="BBL78" s="195"/>
      <c r="BBM78" s="195"/>
      <c r="BBN78" s="195"/>
      <c r="BBO78" s="195"/>
      <c r="BBP78" s="195"/>
      <c r="BBQ78" s="195"/>
      <c r="BBR78" s="195"/>
      <c r="BBS78" s="195"/>
      <c r="BBT78" s="195"/>
      <c r="BBU78" s="195"/>
      <c r="BBV78" s="195"/>
      <c r="BBW78" s="195"/>
      <c r="BBX78" s="195"/>
      <c r="BBY78" s="195"/>
      <c r="BBZ78" s="195"/>
      <c r="BCA78" s="195"/>
      <c r="BCB78" s="195"/>
      <c r="BCC78" s="195"/>
      <c r="BCD78" s="195"/>
      <c r="BCE78" s="195"/>
      <c r="BCF78" s="195"/>
      <c r="BCG78" s="195"/>
      <c r="BCH78" s="195"/>
      <c r="BCI78" s="195"/>
      <c r="BCJ78" s="195"/>
      <c r="BCK78" s="195"/>
      <c r="BCL78" s="195"/>
      <c r="BCM78" s="195"/>
      <c r="BCN78" s="195"/>
      <c r="BCO78" s="195"/>
      <c r="BCP78" s="195"/>
      <c r="BCQ78" s="195"/>
      <c r="BCR78" s="195"/>
      <c r="BCS78" s="195"/>
      <c r="BCT78" s="195"/>
      <c r="BCU78" s="195"/>
      <c r="BCV78" s="195"/>
      <c r="BCW78" s="195"/>
      <c r="BCX78" s="195"/>
      <c r="BCY78" s="195"/>
      <c r="BCZ78" s="195"/>
      <c r="BDA78" s="195"/>
      <c r="BDB78" s="195"/>
      <c r="BDC78" s="195"/>
      <c r="BDD78" s="195"/>
      <c r="BDE78" s="195"/>
      <c r="BDF78" s="195"/>
      <c r="BDG78" s="195"/>
      <c r="BDH78" s="195"/>
      <c r="BDI78" s="195"/>
      <c r="BDJ78" s="195"/>
      <c r="BDK78" s="195"/>
      <c r="BDL78" s="195"/>
      <c r="BDM78" s="195"/>
      <c r="BDN78" s="195"/>
      <c r="BDO78" s="195"/>
      <c r="BDP78" s="195"/>
      <c r="BDQ78" s="195"/>
      <c r="BDR78" s="195"/>
      <c r="BDS78" s="195"/>
      <c r="BDT78" s="195"/>
      <c r="BDU78" s="195"/>
      <c r="BDV78" s="195"/>
      <c r="BDW78" s="195"/>
      <c r="BDX78" s="195"/>
      <c r="BDY78" s="195"/>
      <c r="BDZ78" s="195"/>
      <c r="BEA78" s="195"/>
      <c r="BEB78" s="195"/>
      <c r="BEC78" s="195"/>
      <c r="BED78" s="195"/>
      <c r="BEE78" s="195"/>
      <c r="BEF78" s="195"/>
      <c r="BEG78" s="195"/>
      <c r="BEH78" s="195"/>
      <c r="BEI78" s="195"/>
      <c r="BEJ78" s="195"/>
      <c r="BEK78" s="195"/>
      <c r="BEL78" s="195"/>
      <c r="BEM78" s="195"/>
      <c r="BEN78" s="195"/>
      <c r="BEO78" s="195"/>
      <c r="BEP78" s="195"/>
      <c r="BEQ78" s="195"/>
      <c r="BER78" s="195"/>
      <c r="BES78" s="195"/>
      <c r="BET78" s="195"/>
      <c r="BEU78" s="195"/>
      <c r="BEV78" s="195"/>
      <c r="BEW78" s="195"/>
      <c r="BEX78" s="195"/>
      <c r="BEY78" s="195"/>
      <c r="BEZ78" s="195"/>
      <c r="BFA78" s="195"/>
      <c r="BFB78" s="195"/>
      <c r="BFC78" s="195"/>
      <c r="BFD78" s="195"/>
      <c r="BFE78" s="195"/>
      <c r="BFF78" s="195"/>
      <c r="BFG78" s="195"/>
      <c r="BFH78" s="195"/>
      <c r="BFI78" s="195"/>
      <c r="BFJ78" s="195"/>
      <c r="BFK78" s="195"/>
      <c r="BFL78" s="195"/>
      <c r="BFM78" s="195"/>
      <c r="BFN78" s="195"/>
      <c r="BFO78" s="195"/>
      <c r="BFP78" s="195"/>
      <c r="BFQ78" s="195"/>
      <c r="BFR78" s="195"/>
      <c r="BFS78" s="195"/>
      <c r="BFT78" s="195"/>
      <c r="BFU78" s="195"/>
      <c r="BFV78" s="195"/>
      <c r="BFW78" s="195"/>
      <c r="BFX78" s="195"/>
      <c r="BFY78" s="195"/>
      <c r="BFZ78" s="195"/>
      <c r="BGA78" s="195"/>
      <c r="BGB78" s="195"/>
      <c r="BGC78" s="195"/>
      <c r="BGD78" s="195"/>
      <c r="BGE78" s="195"/>
      <c r="BGF78" s="195"/>
      <c r="BGG78" s="195"/>
      <c r="BGH78" s="195"/>
      <c r="BGI78" s="195"/>
      <c r="BGJ78" s="195"/>
      <c r="BGK78" s="195"/>
      <c r="BGL78" s="195"/>
      <c r="BGM78" s="195"/>
      <c r="BGN78" s="195"/>
      <c r="BGO78" s="195"/>
      <c r="BGP78" s="195"/>
      <c r="BGQ78" s="195"/>
      <c r="BGR78" s="195"/>
      <c r="BGS78" s="195"/>
      <c r="BGT78" s="195"/>
      <c r="BGU78" s="195"/>
      <c r="BGV78" s="195"/>
      <c r="BGW78" s="195"/>
      <c r="BGX78" s="195"/>
      <c r="BGY78" s="195"/>
      <c r="BGZ78" s="195"/>
      <c r="BHA78" s="195"/>
      <c r="BHB78" s="195"/>
      <c r="BHC78" s="195"/>
      <c r="BHD78" s="195"/>
      <c r="BHE78" s="195"/>
      <c r="BHF78" s="195"/>
      <c r="BHG78" s="195"/>
      <c r="BHH78" s="195"/>
      <c r="BHI78" s="195"/>
      <c r="BHJ78" s="195"/>
      <c r="BHK78" s="195"/>
      <c r="BHL78" s="195"/>
      <c r="BHM78" s="195"/>
      <c r="BHN78" s="195"/>
      <c r="BHO78" s="195"/>
      <c r="BHP78" s="195"/>
      <c r="BHQ78" s="195"/>
      <c r="BHR78" s="195"/>
      <c r="BHS78" s="195"/>
      <c r="BHT78" s="195"/>
      <c r="BHU78" s="195"/>
      <c r="BHV78" s="195"/>
      <c r="BHW78" s="195"/>
      <c r="BHX78" s="195"/>
      <c r="BHY78" s="195"/>
      <c r="BHZ78" s="195"/>
      <c r="BIA78" s="195"/>
      <c r="BIB78" s="195"/>
      <c r="BIC78" s="195"/>
      <c r="BID78" s="195"/>
      <c r="BIE78" s="195"/>
      <c r="BIF78" s="195"/>
      <c r="BIG78" s="195"/>
      <c r="BIH78" s="195"/>
      <c r="BII78" s="195"/>
      <c r="BIJ78" s="195"/>
      <c r="BIK78" s="195"/>
      <c r="BIL78" s="195"/>
      <c r="BIM78" s="195"/>
      <c r="BIN78" s="195"/>
      <c r="BIO78" s="195"/>
      <c r="BIP78" s="195"/>
      <c r="BIQ78" s="195"/>
      <c r="BIR78" s="195"/>
      <c r="BIS78" s="195"/>
      <c r="BIT78" s="195"/>
      <c r="BIU78" s="195"/>
      <c r="BIV78" s="195"/>
      <c r="BIW78" s="195"/>
      <c r="BIX78" s="195"/>
      <c r="BIY78" s="195"/>
      <c r="BIZ78" s="195"/>
      <c r="BJA78" s="195"/>
      <c r="BJB78" s="195"/>
      <c r="BJC78" s="195"/>
      <c r="BJD78" s="195"/>
      <c r="BJE78" s="195"/>
      <c r="BJF78" s="195"/>
      <c r="BJG78" s="195"/>
      <c r="BJH78" s="195"/>
      <c r="BJI78" s="195"/>
      <c r="BJJ78" s="195"/>
      <c r="BJK78" s="195"/>
      <c r="BJL78" s="195"/>
      <c r="BJM78" s="195"/>
      <c r="BJN78" s="195"/>
      <c r="BJO78" s="195"/>
      <c r="BJP78" s="195"/>
      <c r="BJQ78" s="195"/>
      <c r="BJR78" s="195"/>
      <c r="BJS78" s="195"/>
      <c r="BJT78" s="195"/>
      <c r="BJU78" s="195"/>
      <c r="BJV78" s="195"/>
      <c r="BJW78" s="195"/>
      <c r="BJX78" s="195"/>
      <c r="BJY78" s="195"/>
      <c r="BJZ78" s="195"/>
      <c r="BKA78" s="195"/>
      <c r="BKB78" s="195"/>
      <c r="BKC78" s="195"/>
      <c r="BKD78" s="195"/>
      <c r="BKE78" s="195"/>
      <c r="BKF78" s="195"/>
      <c r="BKG78" s="195"/>
      <c r="BKH78" s="195"/>
      <c r="BKI78" s="195"/>
      <c r="BKJ78" s="195"/>
      <c r="BKK78" s="195"/>
      <c r="BKL78" s="195"/>
      <c r="BKM78" s="195"/>
      <c r="BKN78" s="195"/>
      <c r="BKO78" s="195"/>
      <c r="BKP78" s="195"/>
      <c r="BKQ78" s="195"/>
      <c r="BKR78" s="195"/>
      <c r="BKS78" s="195"/>
      <c r="BKT78" s="195"/>
      <c r="BKU78" s="195"/>
      <c r="BKV78" s="195"/>
      <c r="BKW78" s="195"/>
      <c r="BKX78" s="195"/>
      <c r="BKY78" s="195"/>
      <c r="BKZ78" s="195"/>
      <c r="BLA78" s="195"/>
      <c r="BLB78" s="195"/>
      <c r="BLC78" s="195"/>
      <c r="BLD78" s="195"/>
      <c r="BLE78" s="195"/>
      <c r="BLF78" s="195"/>
      <c r="BLG78" s="195"/>
      <c r="BLH78" s="195"/>
      <c r="BLI78" s="195"/>
      <c r="BLJ78" s="195"/>
      <c r="BLK78" s="195"/>
      <c r="BLL78" s="195"/>
      <c r="BLM78" s="195"/>
      <c r="BLN78" s="195"/>
      <c r="BLO78" s="195"/>
      <c r="BLP78" s="195"/>
      <c r="BLQ78" s="195"/>
      <c r="BLR78" s="195"/>
      <c r="BLS78" s="195"/>
      <c r="BLT78" s="195"/>
      <c r="BLU78" s="195"/>
      <c r="BLV78" s="195"/>
      <c r="BLW78" s="195"/>
      <c r="BLX78" s="195"/>
      <c r="BLY78" s="195"/>
      <c r="BLZ78" s="195"/>
      <c r="BMA78" s="195"/>
      <c r="BMB78" s="195"/>
      <c r="BMC78" s="195"/>
      <c r="BMD78" s="195"/>
      <c r="BME78" s="195"/>
      <c r="BMF78" s="195"/>
      <c r="BMG78" s="195"/>
      <c r="BMH78" s="195"/>
      <c r="BMI78" s="195"/>
      <c r="BMJ78" s="195"/>
      <c r="BMK78" s="195"/>
      <c r="BML78" s="195"/>
      <c r="BMM78" s="195"/>
      <c r="BMN78" s="195"/>
      <c r="BMO78" s="195"/>
      <c r="BMP78" s="195"/>
      <c r="BMQ78" s="195"/>
      <c r="BMR78" s="195"/>
      <c r="BMS78" s="195"/>
      <c r="BMT78" s="195"/>
      <c r="BMU78" s="195"/>
      <c r="BMV78" s="195"/>
      <c r="BMW78" s="195"/>
      <c r="BMX78" s="195"/>
      <c r="BMY78" s="195"/>
      <c r="BMZ78" s="195"/>
      <c r="BNA78" s="195"/>
      <c r="BNB78" s="195"/>
      <c r="BNC78" s="195"/>
      <c r="BND78" s="195"/>
      <c r="BNE78" s="195"/>
      <c r="BNF78" s="195"/>
      <c r="BNG78" s="195"/>
      <c r="BNH78" s="195"/>
      <c r="BNI78" s="195"/>
      <c r="BNJ78" s="195"/>
      <c r="BNK78" s="195"/>
      <c r="BNL78" s="195"/>
      <c r="BNM78" s="195"/>
      <c r="BNN78" s="195"/>
      <c r="BNO78" s="195"/>
      <c r="BNP78" s="195"/>
      <c r="BNQ78" s="195"/>
      <c r="BNR78" s="195"/>
      <c r="BNS78" s="195"/>
      <c r="BNT78" s="195"/>
      <c r="BNU78" s="195"/>
      <c r="BNV78" s="195"/>
      <c r="BNW78" s="195"/>
      <c r="BNX78" s="195"/>
      <c r="BNY78" s="195"/>
      <c r="BNZ78" s="195"/>
      <c r="BOA78" s="195"/>
      <c r="BOB78" s="195"/>
      <c r="BOC78" s="195"/>
      <c r="BOD78" s="195"/>
      <c r="BOE78" s="195"/>
      <c r="BOF78" s="195"/>
      <c r="BOG78" s="195"/>
      <c r="BOH78" s="195"/>
      <c r="BOI78" s="195"/>
      <c r="BOJ78" s="195"/>
      <c r="BOK78" s="195"/>
      <c r="BOL78" s="195"/>
      <c r="BOM78" s="195"/>
      <c r="BON78" s="195"/>
      <c r="BOO78" s="195"/>
      <c r="BOP78" s="195"/>
      <c r="BOQ78" s="195"/>
      <c r="BOR78" s="195"/>
      <c r="BOS78" s="195"/>
      <c r="BOT78" s="195"/>
      <c r="BOU78" s="195"/>
      <c r="BOV78" s="195"/>
      <c r="BOW78" s="195"/>
      <c r="BOX78" s="195"/>
      <c r="BOY78" s="195"/>
      <c r="BOZ78" s="195"/>
      <c r="BPA78" s="195"/>
      <c r="BPB78" s="195"/>
      <c r="BPC78" s="195"/>
      <c r="BPD78" s="195"/>
      <c r="BPE78" s="195"/>
      <c r="BPF78" s="195"/>
      <c r="BPG78" s="195"/>
      <c r="BPH78" s="195"/>
      <c r="BPI78" s="195"/>
      <c r="BPJ78" s="195"/>
      <c r="BPK78" s="195"/>
      <c r="BPL78" s="195"/>
      <c r="BPM78" s="195"/>
      <c r="BPN78" s="195"/>
      <c r="BPO78" s="195"/>
      <c r="BPP78" s="195"/>
      <c r="BPQ78" s="195"/>
      <c r="BPR78" s="195"/>
      <c r="BPS78" s="195"/>
      <c r="BPT78" s="195"/>
      <c r="BPU78" s="195"/>
      <c r="BPV78" s="195"/>
      <c r="BPW78" s="195"/>
      <c r="BPX78" s="195"/>
      <c r="BPY78" s="195"/>
      <c r="BPZ78" s="195"/>
      <c r="BQA78" s="195"/>
      <c r="BQB78" s="195"/>
      <c r="BQC78" s="195"/>
      <c r="BQD78" s="195"/>
      <c r="BQE78" s="195"/>
      <c r="BQF78" s="195"/>
      <c r="BQG78" s="195"/>
      <c r="BQH78" s="195"/>
      <c r="BQI78" s="195"/>
      <c r="BQJ78" s="195"/>
      <c r="BQK78" s="195"/>
      <c r="BQL78" s="195"/>
      <c r="BQM78" s="195"/>
      <c r="BQN78" s="195"/>
      <c r="BQO78" s="195"/>
      <c r="BQP78" s="195"/>
      <c r="BQQ78" s="195"/>
      <c r="BQR78" s="195"/>
      <c r="BQS78" s="195"/>
      <c r="BQT78" s="195"/>
      <c r="BQU78" s="195"/>
      <c r="BQV78" s="195"/>
      <c r="BQW78" s="195"/>
      <c r="BQX78" s="195"/>
      <c r="BQY78" s="195"/>
      <c r="BQZ78" s="195"/>
      <c r="BRA78" s="195"/>
      <c r="BRB78" s="195"/>
      <c r="BRC78" s="195"/>
      <c r="BRD78" s="195"/>
      <c r="BRE78" s="195"/>
      <c r="BRF78" s="195"/>
      <c r="BRG78" s="195"/>
      <c r="BRH78" s="195"/>
      <c r="BRI78" s="195"/>
      <c r="BRJ78" s="195"/>
      <c r="BRK78" s="195"/>
      <c r="BRL78" s="195"/>
      <c r="BRM78" s="195"/>
      <c r="BRN78" s="195"/>
      <c r="BRO78" s="195"/>
      <c r="BRP78" s="195"/>
      <c r="BRQ78" s="195"/>
      <c r="BRR78" s="195"/>
      <c r="BRS78" s="195"/>
      <c r="BRT78" s="195"/>
      <c r="BRU78" s="195"/>
      <c r="BRV78" s="195"/>
      <c r="BRW78" s="195"/>
      <c r="BRX78" s="195"/>
      <c r="BRY78" s="195"/>
      <c r="BRZ78" s="195"/>
      <c r="BSA78" s="195"/>
      <c r="BSB78" s="195"/>
      <c r="BSC78" s="195"/>
      <c r="BSD78" s="195"/>
      <c r="BSE78" s="195"/>
      <c r="BSF78" s="195"/>
      <c r="BSG78" s="195"/>
      <c r="BSH78" s="195"/>
      <c r="BSI78" s="195"/>
      <c r="BSJ78" s="195"/>
      <c r="BSK78" s="195"/>
      <c r="BSL78" s="195"/>
      <c r="BSM78" s="195"/>
      <c r="BSN78" s="195"/>
      <c r="BSO78" s="195"/>
      <c r="BSP78" s="195"/>
      <c r="BSQ78" s="195"/>
      <c r="BSR78" s="195"/>
      <c r="BSS78" s="195"/>
      <c r="BST78" s="195"/>
      <c r="BSU78" s="195"/>
      <c r="BSV78" s="195"/>
      <c r="BSW78" s="195"/>
      <c r="BSX78" s="195"/>
      <c r="BSY78" s="195"/>
      <c r="BSZ78" s="195"/>
      <c r="BTA78" s="195"/>
      <c r="BTB78" s="195"/>
      <c r="BTC78" s="195"/>
      <c r="BTD78" s="195"/>
      <c r="BTE78" s="195"/>
      <c r="BTF78" s="195"/>
      <c r="BTG78" s="195"/>
      <c r="BTH78" s="195"/>
      <c r="BTI78" s="195"/>
      <c r="BTJ78" s="195"/>
      <c r="BTK78" s="195"/>
      <c r="BTL78" s="195"/>
      <c r="BTM78" s="195"/>
      <c r="BTN78" s="195"/>
      <c r="BTO78" s="195"/>
      <c r="BTP78" s="195"/>
      <c r="BTQ78" s="195"/>
      <c r="BTR78" s="195"/>
      <c r="BTS78" s="195"/>
      <c r="BTT78" s="195"/>
      <c r="BTU78" s="195"/>
      <c r="BTV78" s="195"/>
      <c r="BTW78" s="195"/>
      <c r="BTX78" s="195"/>
      <c r="BTY78" s="195"/>
      <c r="BTZ78" s="195"/>
      <c r="BUA78" s="195"/>
      <c r="BUB78" s="195"/>
      <c r="BUC78" s="195"/>
      <c r="BUD78" s="195"/>
      <c r="BUE78" s="195"/>
      <c r="BUF78" s="195"/>
      <c r="BUG78" s="195"/>
      <c r="BUH78" s="195"/>
      <c r="BUI78" s="195"/>
      <c r="BUJ78" s="195"/>
      <c r="BUK78" s="195"/>
      <c r="BUL78" s="195"/>
      <c r="BUM78" s="195"/>
      <c r="BUN78" s="195"/>
      <c r="BUO78" s="195"/>
      <c r="BUP78" s="195"/>
      <c r="BUQ78" s="195"/>
      <c r="BUR78" s="195"/>
      <c r="BUS78" s="195"/>
      <c r="BUT78" s="195"/>
      <c r="BUU78" s="195"/>
      <c r="BUV78" s="195"/>
      <c r="BUW78" s="195"/>
      <c r="BUX78" s="195"/>
      <c r="BUY78" s="195"/>
      <c r="BUZ78" s="195"/>
      <c r="BVA78" s="195"/>
      <c r="BVB78" s="195"/>
      <c r="BVC78" s="195"/>
      <c r="BVD78" s="195"/>
      <c r="BVE78" s="195"/>
      <c r="BVF78" s="195"/>
      <c r="BVG78" s="195"/>
      <c r="BVH78" s="195"/>
      <c r="BVI78" s="195"/>
      <c r="BVJ78" s="195"/>
      <c r="BVK78" s="195"/>
      <c r="BVL78" s="195"/>
      <c r="BVM78" s="195"/>
      <c r="BVN78" s="195"/>
      <c r="BVO78" s="195"/>
      <c r="BVP78" s="195"/>
      <c r="BVQ78" s="195"/>
      <c r="BVR78" s="195"/>
      <c r="BVS78" s="195"/>
      <c r="BVT78" s="195"/>
      <c r="BVU78" s="195"/>
      <c r="BVV78" s="195"/>
      <c r="BVW78" s="195"/>
      <c r="BVX78" s="195"/>
      <c r="BVY78" s="195"/>
      <c r="BVZ78" s="195"/>
      <c r="BWA78" s="195"/>
      <c r="BWB78" s="195"/>
      <c r="BWC78" s="195"/>
      <c r="BWD78" s="195"/>
      <c r="BWE78" s="195"/>
      <c r="BWF78" s="195"/>
      <c r="BWG78" s="195"/>
      <c r="BWH78" s="195"/>
      <c r="BWI78" s="195"/>
      <c r="BWJ78" s="195"/>
      <c r="BWK78" s="195"/>
      <c r="BWL78" s="195"/>
      <c r="BWM78" s="195"/>
      <c r="BWN78" s="195"/>
      <c r="BWO78" s="195"/>
      <c r="BWP78" s="195"/>
      <c r="BWQ78" s="195"/>
      <c r="BWR78" s="195"/>
      <c r="BWS78" s="195"/>
      <c r="BWT78" s="195"/>
      <c r="BWU78" s="195"/>
      <c r="BWV78" s="195"/>
      <c r="BWW78" s="195"/>
      <c r="BWX78" s="195"/>
      <c r="BWY78" s="195"/>
      <c r="BWZ78" s="195"/>
      <c r="BXA78" s="195"/>
      <c r="BXB78" s="195"/>
      <c r="BXC78" s="195"/>
      <c r="BXD78" s="195"/>
      <c r="BXE78" s="195"/>
      <c r="BXF78" s="195"/>
      <c r="BXG78" s="195"/>
      <c r="BXH78" s="195"/>
      <c r="BXI78" s="195"/>
      <c r="BXJ78" s="195"/>
      <c r="BXK78" s="195"/>
      <c r="BXL78" s="195"/>
      <c r="BXM78" s="195"/>
      <c r="BXN78" s="195"/>
      <c r="BXO78" s="195"/>
      <c r="BXP78" s="195"/>
      <c r="BXQ78" s="195"/>
      <c r="BXR78" s="195"/>
      <c r="BXS78" s="195"/>
      <c r="BXT78" s="195"/>
      <c r="BXU78" s="195"/>
      <c r="BXV78" s="195"/>
      <c r="BXW78" s="195"/>
      <c r="BXX78" s="195"/>
      <c r="BXY78" s="195"/>
      <c r="BXZ78" s="195"/>
      <c r="BYA78" s="195"/>
      <c r="BYB78" s="195"/>
      <c r="BYC78" s="195"/>
      <c r="BYD78" s="195"/>
      <c r="BYE78" s="195"/>
      <c r="BYF78" s="195"/>
      <c r="BYG78" s="195"/>
      <c r="BYH78" s="195"/>
      <c r="BYI78" s="195"/>
      <c r="BYJ78" s="195"/>
      <c r="BYK78" s="195"/>
      <c r="BYL78" s="195"/>
      <c r="BYM78" s="195"/>
      <c r="BYN78" s="195"/>
      <c r="BYO78" s="195"/>
      <c r="BYP78" s="195"/>
      <c r="BYQ78" s="195"/>
      <c r="BYR78" s="195"/>
      <c r="BYS78" s="195"/>
      <c r="BYT78" s="195"/>
      <c r="BYU78" s="195"/>
      <c r="BYV78" s="195"/>
      <c r="BYW78" s="195"/>
      <c r="BYX78" s="195"/>
      <c r="BYY78" s="195"/>
      <c r="BYZ78" s="195"/>
      <c r="BZA78" s="195"/>
      <c r="BZB78" s="195"/>
      <c r="BZC78" s="195"/>
      <c r="BZD78" s="195"/>
      <c r="BZE78" s="195"/>
      <c r="BZF78" s="195"/>
      <c r="BZG78" s="195"/>
      <c r="BZH78" s="195"/>
      <c r="BZI78" s="195"/>
      <c r="BZJ78" s="195"/>
      <c r="BZK78" s="195"/>
      <c r="BZL78" s="195"/>
      <c r="BZM78" s="195"/>
      <c r="BZN78" s="195"/>
      <c r="BZO78" s="195"/>
      <c r="BZP78" s="195"/>
      <c r="BZQ78" s="195"/>
      <c r="BZR78" s="195"/>
      <c r="BZS78" s="195"/>
      <c r="BZT78" s="195"/>
      <c r="BZU78" s="195"/>
      <c r="BZV78" s="195"/>
      <c r="BZW78" s="195"/>
      <c r="BZX78" s="195"/>
      <c r="BZY78" s="195"/>
      <c r="BZZ78" s="195"/>
      <c r="CAA78" s="195"/>
      <c r="CAB78" s="195"/>
      <c r="CAC78" s="195"/>
      <c r="CAD78" s="195"/>
      <c r="CAE78" s="195"/>
      <c r="CAF78" s="195"/>
      <c r="CAG78" s="195"/>
      <c r="CAH78" s="195"/>
      <c r="CAI78" s="195"/>
      <c r="CAJ78" s="195"/>
      <c r="CAK78" s="195"/>
      <c r="CAL78" s="195"/>
      <c r="CAM78" s="195"/>
      <c r="CAN78" s="195"/>
      <c r="CAO78" s="195"/>
      <c r="CAP78" s="195"/>
      <c r="CAQ78" s="195"/>
      <c r="CAR78" s="195"/>
      <c r="CAS78" s="195"/>
      <c r="CAT78" s="195"/>
      <c r="CAU78" s="195"/>
      <c r="CAV78" s="195"/>
      <c r="CAW78" s="195"/>
      <c r="CAX78" s="195"/>
      <c r="CAY78" s="195"/>
      <c r="CAZ78" s="195"/>
      <c r="CBA78" s="195"/>
      <c r="CBB78" s="195"/>
      <c r="CBC78" s="195"/>
      <c r="CBD78" s="195"/>
      <c r="CBE78" s="195"/>
      <c r="CBF78" s="195"/>
      <c r="CBG78" s="195"/>
      <c r="CBH78" s="195"/>
      <c r="CBI78" s="195"/>
      <c r="CBJ78" s="195"/>
      <c r="CBK78" s="195"/>
      <c r="CBL78" s="195"/>
      <c r="CBM78" s="195"/>
      <c r="CBN78" s="195"/>
      <c r="CBO78" s="195"/>
      <c r="CBP78" s="195"/>
      <c r="CBQ78" s="195"/>
      <c r="CBR78" s="195"/>
      <c r="CBS78" s="195"/>
      <c r="CBT78" s="195"/>
      <c r="CBU78" s="195"/>
      <c r="CBV78" s="195"/>
      <c r="CBW78" s="195"/>
      <c r="CBX78" s="195"/>
      <c r="CBY78" s="195"/>
      <c r="CBZ78" s="195"/>
      <c r="CCA78" s="195"/>
      <c r="CCB78" s="195"/>
      <c r="CCC78" s="195"/>
      <c r="CCD78" s="195"/>
      <c r="CCE78" s="195"/>
      <c r="CCF78" s="195"/>
      <c r="CCG78" s="195"/>
      <c r="CCH78" s="195"/>
      <c r="CCI78" s="195"/>
      <c r="CCJ78" s="195"/>
      <c r="CCK78" s="195"/>
      <c r="CCL78" s="195"/>
      <c r="CCM78" s="195"/>
      <c r="CCN78" s="195"/>
      <c r="CCO78" s="195"/>
      <c r="CCP78" s="195"/>
      <c r="CCQ78" s="195"/>
      <c r="CCR78" s="195"/>
      <c r="CCS78" s="195"/>
      <c r="CCT78" s="195"/>
      <c r="CCU78" s="195"/>
      <c r="CCV78" s="195"/>
      <c r="CCW78" s="195"/>
      <c r="CCX78" s="195"/>
      <c r="CCY78" s="195"/>
      <c r="CCZ78" s="195"/>
      <c r="CDA78" s="195"/>
      <c r="CDB78" s="195"/>
      <c r="CDC78" s="195"/>
      <c r="CDD78" s="195"/>
      <c r="CDE78" s="195"/>
      <c r="CDF78" s="195"/>
      <c r="CDG78" s="195"/>
      <c r="CDH78" s="195"/>
      <c r="CDI78" s="195"/>
      <c r="CDJ78" s="195"/>
      <c r="CDK78" s="195"/>
      <c r="CDL78" s="195"/>
      <c r="CDM78" s="195"/>
      <c r="CDN78" s="195"/>
      <c r="CDO78" s="195"/>
      <c r="CDP78" s="195"/>
      <c r="CDQ78" s="195"/>
      <c r="CDR78" s="195"/>
      <c r="CDS78" s="195"/>
      <c r="CDT78" s="195"/>
      <c r="CDU78" s="195"/>
      <c r="CDV78" s="195"/>
      <c r="CDW78" s="195"/>
      <c r="CDX78" s="195"/>
      <c r="CDY78" s="195"/>
      <c r="CDZ78" s="195"/>
      <c r="CEA78" s="195"/>
      <c r="CEB78" s="195"/>
      <c r="CEC78" s="195"/>
      <c r="CED78" s="195"/>
      <c r="CEE78" s="195"/>
      <c r="CEF78" s="195"/>
      <c r="CEG78" s="195"/>
      <c r="CEH78" s="195"/>
      <c r="CEI78" s="195"/>
      <c r="CEJ78" s="195"/>
      <c r="CEK78" s="195"/>
      <c r="CEL78" s="195"/>
      <c r="CEM78" s="195"/>
      <c r="CEN78" s="195"/>
      <c r="CEO78" s="195"/>
      <c r="CEP78" s="195"/>
      <c r="CEQ78" s="195"/>
      <c r="CER78" s="195"/>
      <c r="CES78" s="195"/>
      <c r="CET78" s="195"/>
      <c r="CEU78" s="195"/>
      <c r="CEV78" s="195"/>
      <c r="CEW78" s="195"/>
      <c r="CEX78" s="195"/>
      <c r="CEY78" s="195"/>
      <c r="CEZ78" s="195"/>
      <c r="CFA78" s="195"/>
      <c r="CFB78" s="195"/>
      <c r="CFC78" s="195"/>
      <c r="CFD78" s="195"/>
      <c r="CFE78" s="195"/>
      <c r="CFF78" s="195"/>
      <c r="CFG78" s="195"/>
      <c r="CFH78" s="195"/>
      <c r="CFI78" s="195"/>
      <c r="CFJ78" s="195"/>
      <c r="CFK78" s="195"/>
      <c r="CFL78" s="195"/>
      <c r="CFM78" s="195"/>
      <c r="CFN78" s="195"/>
      <c r="CFO78" s="195"/>
      <c r="CFP78" s="195"/>
      <c r="CFQ78" s="195"/>
      <c r="CFR78" s="195"/>
      <c r="CFS78" s="195"/>
      <c r="CFT78" s="195"/>
      <c r="CFU78" s="195"/>
      <c r="CFV78" s="195"/>
      <c r="CFW78" s="195"/>
      <c r="CFX78" s="195"/>
      <c r="CFY78" s="195"/>
      <c r="CFZ78" s="195"/>
      <c r="CGA78" s="195"/>
      <c r="CGB78" s="195"/>
      <c r="CGC78" s="195"/>
      <c r="CGD78" s="195"/>
      <c r="CGE78" s="195"/>
      <c r="CGF78" s="195"/>
      <c r="CGG78" s="195"/>
      <c r="CGH78" s="195"/>
      <c r="CGI78" s="195"/>
      <c r="CGJ78" s="195"/>
      <c r="CGK78" s="195"/>
      <c r="CGL78" s="195"/>
      <c r="CGM78" s="195"/>
      <c r="CGN78" s="195"/>
      <c r="CGO78" s="195"/>
      <c r="CGP78" s="195"/>
      <c r="CGQ78" s="195"/>
      <c r="CGR78" s="195"/>
      <c r="CGS78" s="195"/>
      <c r="CGT78" s="195"/>
      <c r="CGU78" s="195"/>
      <c r="CGV78" s="195"/>
      <c r="CGW78" s="195"/>
      <c r="CGX78" s="195"/>
      <c r="CGY78" s="195"/>
      <c r="CGZ78" s="195"/>
      <c r="CHA78" s="195"/>
      <c r="CHB78" s="195"/>
      <c r="CHC78" s="195"/>
      <c r="CHD78" s="195"/>
      <c r="CHE78" s="195"/>
      <c r="CHF78" s="195"/>
      <c r="CHG78" s="195"/>
      <c r="CHH78" s="195"/>
      <c r="CHI78" s="195"/>
      <c r="CHJ78" s="195"/>
      <c r="CHK78" s="195"/>
      <c r="CHL78" s="195"/>
      <c r="CHM78" s="195"/>
      <c r="CHN78" s="195"/>
      <c r="CHO78" s="195"/>
      <c r="CHP78" s="195"/>
      <c r="CHQ78" s="195"/>
      <c r="CHR78" s="195"/>
      <c r="CHS78" s="195"/>
      <c r="CHT78" s="195"/>
      <c r="CHU78" s="195"/>
      <c r="CHV78" s="195"/>
      <c r="CHW78" s="195"/>
      <c r="CHX78" s="195"/>
      <c r="CHY78" s="195"/>
      <c r="CHZ78" s="195"/>
      <c r="CIA78" s="195"/>
      <c r="CIB78" s="195"/>
      <c r="CIC78" s="195"/>
      <c r="CID78" s="195"/>
      <c r="CIE78" s="195"/>
      <c r="CIF78" s="195"/>
      <c r="CIG78" s="195"/>
      <c r="CIH78" s="195"/>
      <c r="CII78" s="195"/>
      <c r="CIJ78" s="195"/>
      <c r="CIK78" s="195"/>
      <c r="CIL78" s="195"/>
      <c r="CIM78" s="195"/>
      <c r="CIN78" s="195"/>
      <c r="CIO78" s="195"/>
      <c r="CIP78" s="195"/>
      <c r="CIQ78" s="195"/>
      <c r="CIR78" s="195"/>
      <c r="CIS78" s="195"/>
      <c r="CIT78" s="195"/>
      <c r="CIU78" s="195"/>
      <c r="CIV78" s="195"/>
      <c r="CIW78" s="195"/>
      <c r="CIX78" s="195"/>
      <c r="CIY78" s="195"/>
      <c r="CIZ78" s="195"/>
      <c r="CJA78" s="195"/>
      <c r="CJB78" s="195"/>
      <c r="CJC78" s="195"/>
      <c r="CJD78" s="195"/>
      <c r="CJE78" s="195"/>
      <c r="CJF78" s="195"/>
      <c r="CJG78" s="195"/>
      <c r="CJH78" s="195"/>
      <c r="CJI78" s="195"/>
      <c r="CJJ78" s="195"/>
      <c r="CJK78" s="195"/>
      <c r="CJL78" s="195"/>
      <c r="CJM78" s="195"/>
      <c r="CJN78" s="195"/>
      <c r="CJO78" s="195"/>
      <c r="CJP78" s="195"/>
      <c r="CJQ78" s="195"/>
      <c r="CJR78" s="195"/>
      <c r="CJS78" s="195"/>
      <c r="CJT78" s="195"/>
      <c r="CJU78" s="195"/>
      <c r="CJV78" s="195"/>
      <c r="CJW78" s="195"/>
      <c r="CJX78" s="195"/>
      <c r="CJY78" s="195"/>
      <c r="CJZ78" s="195"/>
      <c r="CKA78" s="195"/>
      <c r="CKB78" s="195"/>
      <c r="CKC78" s="195"/>
      <c r="CKD78" s="195"/>
      <c r="CKE78" s="195"/>
      <c r="CKF78" s="195"/>
      <c r="CKG78" s="195"/>
      <c r="CKH78" s="195"/>
      <c r="CKI78" s="195"/>
      <c r="CKJ78" s="195"/>
      <c r="CKK78" s="195"/>
      <c r="CKL78" s="195"/>
      <c r="CKM78" s="195"/>
      <c r="CKN78" s="195"/>
      <c r="CKO78" s="195"/>
      <c r="CKP78" s="195"/>
      <c r="CKQ78" s="195"/>
      <c r="CKR78" s="195"/>
      <c r="CKS78" s="195"/>
      <c r="CKT78" s="195"/>
      <c r="CKU78" s="195"/>
      <c r="CKV78" s="195"/>
      <c r="CKW78" s="195"/>
      <c r="CKX78" s="195"/>
      <c r="CKY78" s="195"/>
      <c r="CKZ78" s="195"/>
      <c r="CLA78" s="195"/>
      <c r="CLB78" s="195"/>
      <c r="CLC78" s="195"/>
      <c r="CLD78" s="195"/>
      <c r="CLE78" s="195"/>
      <c r="CLF78" s="195"/>
      <c r="CLG78" s="195"/>
      <c r="CLH78" s="195"/>
      <c r="CLI78" s="195"/>
      <c r="CLJ78" s="195"/>
      <c r="CLK78" s="195"/>
      <c r="CLL78" s="195"/>
      <c r="CLM78" s="195"/>
      <c r="CLN78" s="195"/>
      <c r="CLO78" s="195"/>
      <c r="CLP78" s="195"/>
      <c r="CLQ78" s="195"/>
      <c r="CLR78" s="195"/>
      <c r="CLS78" s="195"/>
      <c r="CLT78" s="195"/>
      <c r="CLU78" s="195"/>
      <c r="CLV78" s="195"/>
      <c r="CLW78" s="195"/>
      <c r="CLX78" s="195"/>
      <c r="CLY78" s="195"/>
      <c r="CLZ78" s="195"/>
      <c r="CMA78" s="195"/>
      <c r="CMB78" s="195"/>
      <c r="CMC78" s="195"/>
      <c r="CMD78" s="195"/>
      <c r="CME78" s="195"/>
      <c r="CMF78" s="195"/>
      <c r="CMG78" s="195"/>
      <c r="CMH78" s="195"/>
      <c r="CMI78" s="195"/>
      <c r="CMJ78" s="195"/>
      <c r="CMK78" s="195"/>
      <c r="CML78" s="195"/>
      <c r="CMM78" s="195"/>
      <c r="CMN78" s="195"/>
      <c r="CMO78" s="195"/>
      <c r="CMP78" s="195"/>
      <c r="CMQ78" s="195"/>
      <c r="CMR78" s="195"/>
      <c r="CMS78" s="195"/>
      <c r="CMT78" s="195"/>
      <c r="CMU78" s="195"/>
      <c r="CMV78" s="195"/>
      <c r="CMW78" s="195"/>
      <c r="CMX78" s="195"/>
      <c r="CMY78" s="195"/>
      <c r="CMZ78" s="195"/>
      <c r="CNA78" s="195"/>
      <c r="CNB78" s="195"/>
      <c r="CNC78" s="195"/>
      <c r="CND78" s="195"/>
      <c r="CNE78" s="195"/>
      <c r="CNF78" s="195"/>
      <c r="CNG78" s="195"/>
      <c r="CNH78" s="195"/>
      <c r="CNI78" s="195"/>
      <c r="CNJ78" s="195"/>
      <c r="CNK78" s="195"/>
      <c r="CNL78" s="195"/>
      <c r="CNM78" s="195"/>
      <c r="CNN78" s="195"/>
      <c r="CNO78" s="195"/>
      <c r="CNP78" s="195"/>
      <c r="CNQ78" s="195"/>
      <c r="CNR78" s="195"/>
      <c r="CNS78" s="195"/>
      <c r="CNT78" s="195"/>
      <c r="CNU78" s="195"/>
      <c r="CNV78" s="195"/>
      <c r="CNW78" s="195"/>
      <c r="CNX78" s="195"/>
      <c r="CNY78" s="195"/>
      <c r="CNZ78" s="195"/>
      <c r="COA78" s="195"/>
      <c r="COB78" s="195"/>
      <c r="COC78" s="195"/>
      <c r="COD78" s="195"/>
      <c r="COE78" s="195"/>
      <c r="COF78" s="195"/>
      <c r="COG78" s="195"/>
      <c r="COH78" s="195"/>
      <c r="COI78" s="195"/>
      <c r="COJ78" s="195"/>
      <c r="COK78" s="195"/>
      <c r="COL78" s="195"/>
      <c r="COM78" s="195"/>
      <c r="CON78" s="195"/>
      <c r="COO78" s="195"/>
      <c r="COP78" s="195"/>
      <c r="COQ78" s="195"/>
      <c r="COR78" s="195"/>
      <c r="COS78" s="195"/>
      <c r="COT78" s="195"/>
      <c r="COU78" s="195"/>
      <c r="COV78" s="195"/>
      <c r="COW78" s="195"/>
      <c r="COX78" s="195"/>
      <c r="COY78" s="195"/>
      <c r="COZ78" s="195"/>
      <c r="CPA78" s="195"/>
      <c r="CPB78" s="195"/>
      <c r="CPC78" s="195"/>
      <c r="CPD78" s="195"/>
      <c r="CPE78" s="195"/>
      <c r="CPF78" s="195"/>
      <c r="CPG78" s="195"/>
      <c r="CPH78" s="195"/>
      <c r="CPI78" s="195"/>
      <c r="CPJ78" s="195"/>
      <c r="CPK78" s="195"/>
      <c r="CPL78" s="195"/>
      <c r="CPM78" s="195"/>
      <c r="CPN78" s="195"/>
      <c r="CPO78" s="195"/>
      <c r="CPP78" s="195"/>
      <c r="CPQ78" s="195"/>
      <c r="CPR78" s="195"/>
      <c r="CPS78" s="195"/>
      <c r="CPT78" s="195"/>
      <c r="CPU78" s="195"/>
      <c r="CPV78" s="195"/>
      <c r="CPW78" s="195"/>
      <c r="CPX78" s="195"/>
      <c r="CPY78" s="195"/>
      <c r="CPZ78" s="195"/>
      <c r="CQA78" s="195"/>
      <c r="CQB78" s="195"/>
      <c r="CQC78" s="195"/>
      <c r="CQD78" s="195"/>
      <c r="CQE78" s="195"/>
      <c r="CQF78" s="195"/>
      <c r="CQG78" s="195"/>
      <c r="CQH78" s="195"/>
      <c r="CQI78" s="195"/>
      <c r="CQJ78" s="195"/>
      <c r="CQK78" s="195"/>
      <c r="CQL78" s="195"/>
      <c r="CQM78" s="195"/>
      <c r="CQN78" s="195"/>
      <c r="CQO78" s="195"/>
      <c r="CQP78" s="195"/>
      <c r="CQQ78" s="195"/>
      <c r="CQR78" s="195"/>
      <c r="CQS78" s="195"/>
      <c r="CQT78" s="195"/>
      <c r="CQU78" s="195"/>
      <c r="CQV78" s="195"/>
      <c r="CQW78" s="195"/>
      <c r="CQX78" s="195"/>
      <c r="CQY78" s="195"/>
      <c r="CQZ78" s="195"/>
      <c r="CRA78" s="195"/>
      <c r="CRB78" s="195"/>
      <c r="CRC78" s="195"/>
      <c r="CRD78" s="195"/>
      <c r="CRE78" s="195"/>
      <c r="CRF78" s="195"/>
      <c r="CRG78" s="195"/>
      <c r="CRH78" s="195"/>
      <c r="CRI78" s="195"/>
      <c r="CRJ78" s="195"/>
      <c r="CRK78" s="195"/>
      <c r="CRL78" s="195"/>
      <c r="CRM78" s="195"/>
      <c r="CRN78" s="195"/>
      <c r="CRO78" s="195"/>
      <c r="CRP78" s="195"/>
      <c r="CRQ78" s="195"/>
      <c r="CRR78" s="195"/>
      <c r="CRS78" s="195"/>
      <c r="CRT78" s="195"/>
      <c r="CRU78" s="195"/>
      <c r="CRV78" s="195"/>
      <c r="CRW78" s="195"/>
      <c r="CRX78" s="195"/>
      <c r="CRY78" s="195"/>
      <c r="CRZ78" s="195"/>
      <c r="CSA78" s="195"/>
      <c r="CSB78" s="195"/>
      <c r="CSC78" s="195"/>
      <c r="CSD78" s="195"/>
      <c r="CSE78" s="195"/>
      <c r="CSF78" s="195"/>
      <c r="CSG78" s="195"/>
      <c r="CSH78" s="195"/>
      <c r="CSI78" s="195"/>
      <c r="CSJ78" s="195"/>
      <c r="CSK78" s="195"/>
      <c r="CSL78" s="195"/>
      <c r="CSM78" s="195"/>
      <c r="CSN78" s="195"/>
      <c r="CSO78" s="195"/>
      <c r="CSP78" s="195"/>
      <c r="CSQ78" s="195"/>
      <c r="CSR78" s="195"/>
      <c r="CSS78" s="195"/>
      <c r="CST78" s="195"/>
      <c r="CSU78" s="195"/>
      <c r="CSV78" s="195"/>
      <c r="CSW78" s="195"/>
      <c r="CSX78" s="195"/>
      <c r="CSY78" s="195"/>
      <c r="CSZ78" s="195"/>
      <c r="CTA78" s="195"/>
      <c r="CTB78" s="195"/>
      <c r="CTC78" s="195"/>
      <c r="CTD78" s="195"/>
      <c r="CTE78" s="195"/>
      <c r="CTF78" s="195"/>
      <c r="CTG78" s="195"/>
      <c r="CTH78" s="195"/>
      <c r="CTI78" s="195"/>
      <c r="CTJ78" s="195"/>
      <c r="CTK78" s="195"/>
      <c r="CTL78" s="195"/>
      <c r="CTM78" s="195"/>
      <c r="CTN78" s="195"/>
      <c r="CTO78" s="195"/>
      <c r="CTP78" s="195"/>
      <c r="CTQ78" s="195"/>
      <c r="CTR78" s="195"/>
      <c r="CTS78" s="195"/>
      <c r="CTT78" s="195"/>
      <c r="CTU78" s="195"/>
      <c r="CTV78" s="195"/>
      <c r="CTW78" s="195"/>
      <c r="CTX78" s="195"/>
      <c r="CTY78" s="195"/>
      <c r="CTZ78" s="195"/>
      <c r="CUA78" s="195"/>
      <c r="CUB78" s="195"/>
      <c r="CUC78" s="195"/>
      <c r="CUD78" s="195"/>
      <c r="CUE78" s="195"/>
      <c r="CUF78" s="195"/>
      <c r="CUG78" s="195"/>
      <c r="CUH78" s="195"/>
      <c r="CUI78" s="195"/>
      <c r="CUJ78" s="195"/>
      <c r="CUK78" s="195"/>
      <c r="CUL78" s="195"/>
      <c r="CUM78" s="195"/>
      <c r="CUN78" s="195"/>
      <c r="CUO78" s="195"/>
      <c r="CUP78" s="195"/>
      <c r="CUQ78" s="195"/>
      <c r="CUR78" s="195"/>
      <c r="CUS78" s="195"/>
      <c r="CUT78" s="195"/>
      <c r="CUU78" s="195"/>
      <c r="CUV78" s="195"/>
      <c r="CUW78" s="195"/>
      <c r="CUX78" s="195"/>
      <c r="CUY78" s="195"/>
      <c r="CUZ78" s="195"/>
      <c r="CVA78" s="195"/>
      <c r="CVB78" s="195"/>
      <c r="CVC78" s="195"/>
      <c r="CVD78" s="195"/>
      <c r="CVE78" s="195"/>
      <c r="CVF78" s="195"/>
      <c r="CVG78" s="195"/>
      <c r="CVH78" s="195"/>
      <c r="CVI78" s="195"/>
      <c r="CVJ78" s="195"/>
      <c r="CVK78" s="195"/>
      <c r="CVL78" s="195"/>
      <c r="CVM78" s="195"/>
      <c r="CVN78" s="195"/>
      <c r="CVO78" s="195"/>
      <c r="CVP78" s="195"/>
      <c r="CVQ78" s="195"/>
      <c r="CVR78" s="195"/>
      <c r="CVS78" s="195"/>
      <c r="CVT78" s="195"/>
      <c r="CVU78" s="195"/>
      <c r="CVV78" s="195"/>
      <c r="CVW78" s="195"/>
      <c r="CVX78" s="195"/>
      <c r="CVY78" s="195"/>
      <c r="CVZ78" s="195"/>
      <c r="CWA78" s="195"/>
      <c r="CWB78" s="195"/>
      <c r="CWC78" s="195"/>
      <c r="CWD78" s="195"/>
      <c r="CWE78" s="195"/>
      <c r="CWF78" s="195"/>
      <c r="CWG78" s="195"/>
      <c r="CWH78" s="195"/>
      <c r="CWI78" s="195"/>
      <c r="CWJ78" s="195"/>
      <c r="CWK78" s="195"/>
      <c r="CWL78" s="195"/>
      <c r="CWM78" s="195"/>
      <c r="CWN78" s="195"/>
      <c r="CWO78" s="195"/>
      <c r="CWP78" s="195"/>
      <c r="CWQ78" s="195"/>
      <c r="CWR78" s="195"/>
      <c r="CWS78" s="195"/>
      <c r="CWT78" s="195"/>
      <c r="CWU78" s="195"/>
      <c r="CWV78" s="195"/>
      <c r="CWW78" s="195"/>
      <c r="CWX78" s="195"/>
      <c r="CWY78" s="195"/>
      <c r="CWZ78" s="195"/>
      <c r="CXA78" s="195"/>
      <c r="CXB78" s="195"/>
      <c r="CXC78" s="195"/>
      <c r="CXD78" s="195"/>
      <c r="CXE78" s="195"/>
      <c r="CXF78" s="195"/>
      <c r="CXG78" s="195"/>
      <c r="CXH78" s="195"/>
      <c r="CXI78" s="195"/>
      <c r="CXJ78" s="195"/>
      <c r="CXK78" s="195"/>
      <c r="CXL78" s="195"/>
      <c r="CXM78" s="195"/>
      <c r="CXN78" s="195"/>
      <c r="CXO78" s="195"/>
      <c r="CXP78" s="195"/>
      <c r="CXQ78" s="195"/>
      <c r="CXR78" s="195"/>
      <c r="CXS78" s="195"/>
      <c r="CXT78" s="195"/>
      <c r="CXU78" s="195"/>
      <c r="CXV78" s="195"/>
      <c r="CXW78" s="195"/>
      <c r="CXX78" s="195"/>
      <c r="CXY78" s="195"/>
      <c r="CXZ78" s="195"/>
      <c r="CYA78" s="195"/>
      <c r="CYB78" s="195"/>
      <c r="CYC78" s="195"/>
      <c r="CYD78" s="195"/>
      <c r="CYE78" s="195"/>
      <c r="CYF78" s="195"/>
      <c r="CYG78" s="195"/>
      <c r="CYH78" s="195"/>
      <c r="CYI78" s="195"/>
      <c r="CYJ78" s="195"/>
      <c r="CYK78" s="195"/>
      <c r="CYL78" s="195"/>
      <c r="CYM78" s="195"/>
      <c r="CYN78" s="195"/>
      <c r="CYO78" s="195"/>
      <c r="CYP78" s="195"/>
      <c r="CYQ78" s="195"/>
      <c r="CYR78" s="195"/>
      <c r="CYS78" s="195"/>
      <c r="CYT78" s="195"/>
      <c r="CYU78" s="195"/>
      <c r="CYV78" s="195"/>
      <c r="CYW78" s="195"/>
      <c r="CYX78" s="195"/>
      <c r="CYY78" s="195"/>
      <c r="CYZ78" s="195"/>
      <c r="CZA78" s="195"/>
      <c r="CZB78" s="195"/>
      <c r="CZC78" s="195"/>
      <c r="CZD78" s="195"/>
      <c r="CZE78" s="195"/>
      <c r="CZF78" s="195"/>
      <c r="CZG78" s="195"/>
      <c r="CZH78" s="195"/>
      <c r="CZI78" s="195"/>
      <c r="CZJ78" s="195"/>
      <c r="CZK78" s="195"/>
      <c r="CZL78" s="195"/>
      <c r="CZM78" s="195"/>
      <c r="CZN78" s="195"/>
      <c r="CZO78" s="195"/>
      <c r="CZP78" s="195"/>
      <c r="CZQ78" s="195"/>
      <c r="CZR78" s="195"/>
      <c r="CZS78" s="195"/>
      <c r="CZT78" s="195"/>
      <c r="CZU78" s="195"/>
      <c r="CZV78" s="195"/>
      <c r="CZW78" s="195"/>
      <c r="CZX78" s="195"/>
      <c r="CZY78" s="195"/>
      <c r="CZZ78" s="195"/>
      <c r="DAA78" s="195"/>
      <c r="DAB78" s="195"/>
      <c r="DAC78" s="195"/>
      <c r="DAD78" s="195"/>
      <c r="DAE78" s="195"/>
      <c r="DAF78" s="195"/>
      <c r="DAG78" s="195"/>
      <c r="DAH78" s="195"/>
      <c r="DAI78" s="195"/>
      <c r="DAJ78" s="195"/>
      <c r="DAK78" s="195"/>
      <c r="DAL78" s="195"/>
      <c r="DAM78" s="195"/>
      <c r="DAN78" s="195"/>
      <c r="DAO78" s="195"/>
      <c r="DAP78" s="195"/>
      <c r="DAQ78" s="195"/>
      <c r="DAR78" s="195"/>
      <c r="DAS78" s="195"/>
      <c r="DAT78" s="195"/>
      <c r="DAU78" s="195"/>
      <c r="DAV78" s="195"/>
      <c r="DAW78" s="195"/>
      <c r="DAX78" s="195"/>
      <c r="DAY78" s="195"/>
      <c r="DAZ78" s="195"/>
      <c r="DBA78" s="195"/>
      <c r="DBB78" s="195"/>
      <c r="DBC78" s="195"/>
      <c r="DBD78" s="195"/>
      <c r="DBE78" s="195"/>
      <c r="DBF78" s="195"/>
      <c r="DBG78" s="195"/>
      <c r="DBH78" s="195"/>
      <c r="DBI78" s="195"/>
      <c r="DBJ78" s="195"/>
      <c r="DBK78" s="195"/>
      <c r="DBL78" s="195"/>
      <c r="DBM78" s="195"/>
      <c r="DBN78" s="195"/>
      <c r="DBO78" s="195"/>
      <c r="DBP78" s="195"/>
      <c r="DBQ78" s="195"/>
      <c r="DBR78" s="195"/>
      <c r="DBS78" s="195"/>
      <c r="DBT78" s="195"/>
      <c r="DBU78" s="195"/>
      <c r="DBV78" s="195"/>
      <c r="DBW78" s="195"/>
      <c r="DBX78" s="195"/>
      <c r="DBY78" s="195"/>
      <c r="DBZ78" s="195"/>
      <c r="DCA78" s="195"/>
      <c r="DCB78" s="195"/>
      <c r="DCC78" s="195"/>
      <c r="DCD78" s="195"/>
      <c r="DCE78" s="195"/>
      <c r="DCF78" s="195"/>
      <c r="DCG78" s="195"/>
      <c r="DCH78" s="195"/>
      <c r="DCI78" s="195"/>
      <c r="DCJ78" s="195"/>
      <c r="DCK78" s="195"/>
      <c r="DCL78" s="195"/>
      <c r="DCM78" s="195"/>
      <c r="DCN78" s="195"/>
      <c r="DCO78" s="195"/>
      <c r="DCP78" s="195"/>
      <c r="DCQ78" s="195"/>
      <c r="DCR78" s="195"/>
      <c r="DCS78" s="195"/>
      <c r="DCT78" s="195"/>
      <c r="DCU78" s="195"/>
      <c r="DCV78" s="195"/>
      <c r="DCW78" s="195"/>
      <c r="DCX78" s="195"/>
      <c r="DCY78" s="195"/>
      <c r="DCZ78" s="195"/>
      <c r="DDA78" s="195"/>
      <c r="DDB78" s="195"/>
      <c r="DDC78" s="195"/>
      <c r="DDD78" s="195"/>
      <c r="DDE78" s="195"/>
      <c r="DDF78" s="195"/>
      <c r="DDG78" s="195"/>
      <c r="DDH78" s="195"/>
      <c r="DDI78" s="195"/>
      <c r="DDJ78" s="195"/>
      <c r="DDK78" s="195"/>
      <c r="DDL78" s="195"/>
      <c r="DDM78" s="195"/>
      <c r="DDN78" s="195"/>
      <c r="DDO78" s="195"/>
      <c r="DDP78" s="195"/>
      <c r="DDQ78" s="195"/>
      <c r="DDR78" s="195"/>
      <c r="DDS78" s="195"/>
      <c r="DDT78" s="195"/>
      <c r="DDU78" s="195"/>
      <c r="DDV78" s="195"/>
      <c r="DDW78" s="195"/>
      <c r="DDX78" s="195"/>
      <c r="DDY78" s="195"/>
      <c r="DDZ78" s="195"/>
      <c r="DEA78" s="195"/>
      <c r="DEB78" s="195"/>
      <c r="DEC78" s="195"/>
      <c r="DED78" s="195"/>
      <c r="DEE78" s="195"/>
      <c r="DEF78" s="195"/>
      <c r="DEG78" s="195"/>
      <c r="DEH78" s="195"/>
      <c r="DEI78" s="195"/>
      <c r="DEJ78" s="195"/>
      <c r="DEK78" s="195"/>
      <c r="DEL78" s="195"/>
      <c r="DEM78" s="195"/>
      <c r="DEN78" s="195"/>
      <c r="DEO78" s="195"/>
      <c r="DEP78" s="195"/>
      <c r="DEQ78" s="195"/>
      <c r="DER78" s="195"/>
      <c r="DES78" s="195"/>
      <c r="DET78" s="195"/>
      <c r="DEU78" s="195"/>
      <c r="DEV78" s="195"/>
      <c r="DEW78" s="195"/>
      <c r="DEX78" s="195"/>
      <c r="DEY78" s="195"/>
      <c r="DEZ78" s="195"/>
      <c r="DFA78" s="195"/>
      <c r="DFB78" s="195"/>
      <c r="DFC78" s="195"/>
      <c r="DFD78" s="195"/>
      <c r="DFE78" s="195"/>
      <c r="DFF78" s="195"/>
      <c r="DFG78" s="195"/>
      <c r="DFH78" s="195"/>
      <c r="DFI78" s="195"/>
      <c r="DFJ78" s="195"/>
      <c r="DFK78" s="195"/>
      <c r="DFL78" s="195"/>
      <c r="DFM78" s="195"/>
      <c r="DFN78" s="195"/>
      <c r="DFO78" s="195"/>
      <c r="DFP78" s="195"/>
      <c r="DFQ78" s="195"/>
      <c r="DFR78" s="195"/>
      <c r="DFS78" s="195"/>
      <c r="DFT78" s="195"/>
      <c r="DFU78" s="195"/>
      <c r="DFV78" s="195"/>
      <c r="DFW78" s="195"/>
      <c r="DFX78" s="195"/>
      <c r="DFY78" s="195"/>
      <c r="DFZ78" s="195"/>
      <c r="DGA78" s="195"/>
      <c r="DGB78" s="195"/>
      <c r="DGC78" s="195"/>
      <c r="DGD78" s="195"/>
      <c r="DGE78" s="195"/>
      <c r="DGF78" s="195"/>
      <c r="DGG78" s="195"/>
      <c r="DGH78" s="195"/>
      <c r="DGI78" s="195"/>
      <c r="DGJ78" s="195"/>
      <c r="DGK78" s="195"/>
      <c r="DGL78" s="195"/>
      <c r="DGM78" s="195"/>
      <c r="DGN78" s="195"/>
      <c r="DGO78" s="195"/>
      <c r="DGP78" s="195"/>
      <c r="DGQ78" s="195"/>
      <c r="DGR78" s="195"/>
      <c r="DGS78" s="195"/>
      <c r="DGT78" s="195"/>
      <c r="DGU78" s="195"/>
      <c r="DGV78" s="195"/>
      <c r="DGW78" s="195"/>
      <c r="DGX78" s="195"/>
      <c r="DGY78" s="195"/>
      <c r="DGZ78" s="195"/>
      <c r="DHA78" s="195"/>
      <c r="DHB78" s="195"/>
      <c r="DHC78" s="195"/>
      <c r="DHD78" s="195"/>
      <c r="DHE78" s="195"/>
      <c r="DHF78" s="195"/>
      <c r="DHG78" s="195"/>
      <c r="DHH78" s="195"/>
      <c r="DHI78" s="195"/>
      <c r="DHJ78" s="195"/>
      <c r="DHK78" s="195"/>
      <c r="DHL78" s="195"/>
      <c r="DHM78" s="195"/>
      <c r="DHN78" s="195"/>
      <c r="DHO78" s="195"/>
      <c r="DHP78" s="195"/>
      <c r="DHQ78" s="195"/>
      <c r="DHR78" s="195"/>
      <c r="DHS78" s="195"/>
      <c r="DHT78" s="195"/>
      <c r="DHU78" s="195"/>
      <c r="DHV78" s="195"/>
      <c r="DHW78" s="195"/>
      <c r="DHX78" s="195"/>
      <c r="DHY78" s="195"/>
      <c r="DHZ78" s="195"/>
      <c r="DIA78" s="195"/>
      <c r="DIB78" s="195"/>
      <c r="DIC78" s="195"/>
      <c r="DID78" s="195"/>
      <c r="DIE78" s="195"/>
      <c r="DIF78" s="195"/>
      <c r="DIG78" s="195"/>
      <c r="DIH78" s="195"/>
      <c r="DII78" s="195"/>
      <c r="DIJ78" s="195"/>
      <c r="DIK78" s="195"/>
      <c r="DIL78" s="195"/>
      <c r="DIM78" s="195"/>
      <c r="DIN78" s="195"/>
      <c r="DIO78" s="195"/>
      <c r="DIP78" s="195"/>
      <c r="DIQ78" s="195"/>
      <c r="DIR78" s="195"/>
      <c r="DIS78" s="195"/>
      <c r="DIT78" s="195"/>
      <c r="DIU78" s="195"/>
      <c r="DIV78" s="195"/>
      <c r="DIW78" s="195"/>
      <c r="DIX78" s="195"/>
      <c r="DIY78" s="195"/>
      <c r="DIZ78" s="195"/>
      <c r="DJA78" s="195"/>
      <c r="DJB78" s="195"/>
      <c r="DJC78" s="195"/>
      <c r="DJD78" s="195"/>
      <c r="DJE78" s="195"/>
      <c r="DJF78" s="195"/>
      <c r="DJG78" s="195"/>
      <c r="DJH78" s="195"/>
      <c r="DJI78" s="195"/>
      <c r="DJJ78" s="195"/>
      <c r="DJK78" s="195"/>
      <c r="DJL78" s="195"/>
      <c r="DJM78" s="195"/>
      <c r="DJN78" s="195"/>
      <c r="DJO78" s="195"/>
      <c r="DJP78" s="195"/>
      <c r="DJQ78" s="195"/>
      <c r="DJR78" s="195"/>
      <c r="DJS78" s="195"/>
      <c r="DJT78" s="195"/>
      <c r="DJU78" s="195"/>
      <c r="DJV78" s="195"/>
      <c r="DJW78" s="195"/>
      <c r="DJX78" s="195"/>
      <c r="DJY78" s="195"/>
      <c r="DJZ78" s="195"/>
      <c r="DKA78" s="195"/>
      <c r="DKB78" s="195"/>
      <c r="DKC78" s="195"/>
      <c r="DKD78" s="195"/>
      <c r="DKE78" s="195"/>
      <c r="DKF78" s="195"/>
      <c r="DKG78" s="195"/>
      <c r="DKH78" s="195"/>
      <c r="DKI78" s="195"/>
      <c r="DKJ78" s="195"/>
      <c r="DKK78" s="195"/>
      <c r="DKL78" s="195"/>
      <c r="DKM78" s="195"/>
      <c r="DKN78" s="195"/>
      <c r="DKO78" s="195"/>
      <c r="DKP78" s="195"/>
      <c r="DKQ78" s="195"/>
      <c r="DKR78" s="195"/>
      <c r="DKS78" s="195"/>
      <c r="DKT78" s="195"/>
      <c r="DKU78" s="195"/>
      <c r="DKV78" s="195"/>
      <c r="DKW78" s="195"/>
      <c r="DKX78" s="195"/>
      <c r="DKY78" s="195"/>
      <c r="DKZ78" s="195"/>
      <c r="DLA78" s="195"/>
      <c r="DLB78" s="195"/>
      <c r="DLC78" s="195"/>
      <c r="DLD78" s="195"/>
      <c r="DLE78" s="195"/>
      <c r="DLF78" s="195"/>
      <c r="DLG78" s="195"/>
      <c r="DLH78" s="195"/>
      <c r="DLI78" s="195"/>
      <c r="DLJ78" s="195"/>
      <c r="DLK78" s="195"/>
      <c r="DLL78" s="195"/>
      <c r="DLM78" s="195"/>
      <c r="DLN78" s="195"/>
      <c r="DLO78" s="195"/>
      <c r="DLP78" s="195"/>
      <c r="DLQ78" s="195"/>
      <c r="DLR78" s="195"/>
      <c r="DLS78" s="195"/>
      <c r="DLT78" s="195"/>
      <c r="DLU78" s="195"/>
      <c r="DLV78" s="195"/>
      <c r="DLW78" s="195"/>
      <c r="DLX78" s="195"/>
      <c r="DLY78" s="195"/>
      <c r="DLZ78" s="195"/>
      <c r="DMA78" s="195"/>
      <c r="DMB78" s="195"/>
      <c r="DMC78" s="195"/>
      <c r="DMD78" s="195"/>
      <c r="DME78" s="195"/>
      <c r="DMF78" s="195"/>
      <c r="DMG78" s="195"/>
      <c r="DMH78" s="195"/>
      <c r="DMI78" s="195"/>
      <c r="DMJ78" s="195"/>
      <c r="DMK78" s="195"/>
      <c r="DML78" s="195"/>
      <c r="DMM78" s="195"/>
      <c r="DMN78" s="195"/>
      <c r="DMO78" s="195"/>
      <c r="DMP78" s="195"/>
      <c r="DMQ78" s="195"/>
      <c r="DMR78" s="195"/>
      <c r="DMS78" s="195"/>
      <c r="DMT78" s="195"/>
      <c r="DMU78" s="195"/>
      <c r="DMV78" s="195"/>
      <c r="DMW78" s="195"/>
      <c r="DMX78" s="195"/>
      <c r="DMY78" s="195"/>
      <c r="DMZ78" s="195"/>
      <c r="DNA78" s="195"/>
      <c r="DNB78" s="195"/>
      <c r="DNC78" s="195"/>
      <c r="DND78" s="195"/>
      <c r="DNE78" s="195"/>
      <c r="DNF78" s="195"/>
      <c r="DNG78" s="195"/>
      <c r="DNH78" s="195"/>
      <c r="DNI78" s="195"/>
      <c r="DNJ78" s="195"/>
      <c r="DNK78" s="195"/>
      <c r="DNL78" s="195"/>
      <c r="DNM78" s="195"/>
      <c r="DNN78" s="195"/>
      <c r="DNO78" s="195"/>
      <c r="DNP78" s="195"/>
      <c r="DNQ78" s="195"/>
      <c r="DNR78" s="195"/>
      <c r="DNS78" s="195"/>
      <c r="DNT78" s="195"/>
      <c r="DNU78" s="195"/>
      <c r="DNV78" s="195"/>
      <c r="DNW78" s="195"/>
      <c r="DNX78" s="195"/>
      <c r="DNY78" s="195"/>
      <c r="DNZ78" s="195"/>
      <c r="DOA78" s="195"/>
      <c r="DOB78" s="195"/>
      <c r="DOC78" s="195"/>
      <c r="DOD78" s="195"/>
      <c r="DOE78" s="195"/>
      <c r="DOF78" s="195"/>
      <c r="DOG78" s="195"/>
      <c r="DOH78" s="195"/>
      <c r="DOI78" s="195"/>
      <c r="DOJ78" s="195"/>
      <c r="DOK78" s="195"/>
      <c r="DOL78" s="195"/>
      <c r="DOM78" s="195"/>
      <c r="DON78" s="195"/>
      <c r="DOO78" s="195"/>
      <c r="DOP78" s="195"/>
      <c r="DOQ78" s="195"/>
      <c r="DOR78" s="195"/>
      <c r="DOS78" s="195"/>
      <c r="DOT78" s="195"/>
      <c r="DOU78" s="195"/>
      <c r="DOV78" s="195"/>
      <c r="DOW78" s="195"/>
      <c r="DOX78" s="195"/>
      <c r="DOY78" s="195"/>
      <c r="DOZ78" s="195"/>
      <c r="DPA78" s="195"/>
      <c r="DPB78" s="195"/>
      <c r="DPC78" s="195"/>
      <c r="DPD78" s="195"/>
      <c r="DPE78" s="195"/>
      <c r="DPF78" s="195"/>
      <c r="DPG78" s="195"/>
      <c r="DPH78" s="195"/>
      <c r="DPI78" s="195"/>
      <c r="DPJ78" s="195"/>
      <c r="DPK78" s="195"/>
      <c r="DPL78" s="195"/>
      <c r="DPM78" s="195"/>
      <c r="DPN78" s="195"/>
      <c r="DPO78" s="195"/>
      <c r="DPP78" s="195"/>
      <c r="DPQ78" s="195"/>
      <c r="DPR78" s="195"/>
      <c r="DPS78" s="195"/>
      <c r="DPT78" s="195"/>
      <c r="DPU78" s="195"/>
      <c r="DPV78" s="195"/>
      <c r="DPW78" s="195"/>
      <c r="DPX78" s="195"/>
      <c r="DPY78" s="195"/>
      <c r="DPZ78" s="195"/>
      <c r="DQA78" s="195"/>
      <c r="DQB78" s="195"/>
      <c r="DQC78" s="195"/>
      <c r="DQD78" s="195"/>
      <c r="DQE78" s="195"/>
      <c r="DQF78" s="195"/>
      <c r="DQG78" s="195"/>
      <c r="DQH78" s="195"/>
      <c r="DQI78" s="195"/>
      <c r="DQJ78" s="195"/>
      <c r="DQK78" s="195"/>
      <c r="DQL78" s="195"/>
      <c r="DQM78" s="195"/>
      <c r="DQN78" s="195"/>
      <c r="DQO78" s="195"/>
      <c r="DQP78" s="195"/>
      <c r="DQQ78" s="195"/>
      <c r="DQR78" s="195"/>
      <c r="DQS78" s="195"/>
      <c r="DQT78" s="195"/>
      <c r="DQU78" s="195"/>
      <c r="DQV78" s="195"/>
      <c r="DQW78" s="195"/>
      <c r="DQX78" s="195"/>
      <c r="DQY78" s="195"/>
      <c r="DQZ78" s="195"/>
      <c r="DRA78" s="195"/>
      <c r="DRB78" s="195"/>
      <c r="DRC78" s="195"/>
      <c r="DRD78" s="195"/>
      <c r="DRE78" s="195"/>
      <c r="DRF78" s="195"/>
      <c r="DRG78" s="195"/>
      <c r="DRH78" s="195"/>
      <c r="DRI78" s="195"/>
      <c r="DRJ78" s="195"/>
      <c r="DRK78" s="195"/>
      <c r="DRL78" s="195"/>
      <c r="DRM78" s="195"/>
      <c r="DRN78" s="195"/>
      <c r="DRO78" s="195"/>
      <c r="DRP78" s="195"/>
      <c r="DRQ78" s="195"/>
      <c r="DRR78" s="195"/>
      <c r="DRS78" s="195"/>
      <c r="DRT78" s="195"/>
      <c r="DRU78" s="195"/>
      <c r="DRV78" s="195"/>
      <c r="DRW78" s="195"/>
      <c r="DRX78" s="195"/>
      <c r="DRY78" s="195"/>
      <c r="DRZ78" s="195"/>
      <c r="DSA78" s="195"/>
      <c r="DSB78" s="195"/>
      <c r="DSC78" s="195"/>
      <c r="DSD78" s="195"/>
      <c r="DSE78" s="195"/>
      <c r="DSF78" s="195"/>
      <c r="DSG78" s="195"/>
      <c r="DSH78" s="195"/>
      <c r="DSI78" s="195"/>
      <c r="DSJ78" s="195"/>
      <c r="DSK78" s="195"/>
      <c r="DSL78" s="195"/>
      <c r="DSM78" s="195"/>
      <c r="DSN78" s="195"/>
      <c r="DSO78" s="195"/>
      <c r="DSP78" s="195"/>
      <c r="DSQ78" s="195"/>
      <c r="DSR78" s="195"/>
      <c r="DSS78" s="195"/>
      <c r="DST78" s="195"/>
      <c r="DSU78" s="195"/>
      <c r="DSV78" s="195"/>
      <c r="DSW78" s="195"/>
      <c r="DSX78" s="195"/>
      <c r="DSY78" s="195"/>
      <c r="DSZ78" s="195"/>
      <c r="DTA78" s="195"/>
      <c r="DTB78" s="195"/>
      <c r="DTC78" s="195"/>
      <c r="DTD78" s="195"/>
      <c r="DTE78" s="195"/>
      <c r="DTF78" s="195"/>
      <c r="DTG78" s="195"/>
      <c r="DTH78" s="195"/>
      <c r="DTI78" s="195"/>
      <c r="DTJ78" s="195"/>
      <c r="DTK78" s="195"/>
      <c r="DTL78" s="195"/>
      <c r="DTM78" s="195"/>
      <c r="DTN78" s="195"/>
      <c r="DTO78" s="195"/>
      <c r="DTP78" s="195"/>
      <c r="DTQ78" s="195"/>
      <c r="DTR78" s="195"/>
      <c r="DTS78" s="195"/>
      <c r="DTT78" s="195"/>
      <c r="DTU78" s="195"/>
      <c r="DTV78" s="195"/>
      <c r="DTW78" s="195"/>
      <c r="DTX78" s="195"/>
      <c r="DTY78" s="195"/>
      <c r="DTZ78" s="195"/>
      <c r="DUA78" s="195"/>
      <c r="DUB78" s="195"/>
      <c r="DUC78" s="195"/>
      <c r="DUD78" s="195"/>
      <c r="DUE78" s="195"/>
      <c r="DUF78" s="195"/>
      <c r="DUG78" s="195"/>
      <c r="DUH78" s="195"/>
      <c r="DUI78" s="195"/>
      <c r="DUJ78" s="195"/>
      <c r="DUK78" s="195"/>
      <c r="DUL78" s="195"/>
      <c r="DUM78" s="195"/>
      <c r="DUN78" s="195"/>
      <c r="DUO78" s="195"/>
      <c r="DUP78" s="195"/>
      <c r="DUQ78" s="195"/>
      <c r="DUR78" s="195"/>
      <c r="DUS78" s="195"/>
      <c r="DUT78" s="195"/>
      <c r="DUU78" s="195"/>
      <c r="DUV78" s="195"/>
      <c r="DUW78" s="195"/>
      <c r="DUX78" s="195"/>
      <c r="DUY78" s="195"/>
      <c r="DUZ78" s="195"/>
      <c r="DVA78" s="195"/>
      <c r="DVB78" s="195"/>
      <c r="DVC78" s="195"/>
      <c r="DVD78" s="195"/>
      <c r="DVE78" s="195"/>
      <c r="DVF78" s="195"/>
      <c r="DVG78" s="195"/>
      <c r="DVH78" s="195"/>
      <c r="DVI78" s="195"/>
      <c r="DVJ78" s="195"/>
      <c r="DVK78" s="195"/>
      <c r="DVL78" s="195"/>
      <c r="DVM78" s="195"/>
      <c r="DVN78" s="195"/>
      <c r="DVO78" s="195"/>
      <c r="DVP78" s="195"/>
      <c r="DVQ78" s="195"/>
      <c r="DVR78" s="195"/>
      <c r="DVS78" s="195"/>
      <c r="DVT78" s="195"/>
      <c r="DVU78" s="195"/>
      <c r="DVV78" s="195"/>
      <c r="DVW78" s="195"/>
      <c r="DVX78" s="195"/>
      <c r="DVY78" s="195"/>
      <c r="DVZ78" s="195"/>
      <c r="DWA78" s="195"/>
      <c r="DWB78" s="195"/>
      <c r="DWC78" s="195"/>
      <c r="DWD78" s="195"/>
      <c r="DWE78" s="195"/>
      <c r="DWF78" s="195"/>
      <c r="DWG78" s="195"/>
      <c r="DWH78" s="195"/>
      <c r="DWI78" s="195"/>
      <c r="DWJ78" s="195"/>
      <c r="DWK78" s="195"/>
      <c r="DWL78" s="195"/>
      <c r="DWM78" s="195"/>
      <c r="DWN78" s="195"/>
      <c r="DWO78" s="195"/>
      <c r="DWP78" s="195"/>
      <c r="DWQ78" s="195"/>
      <c r="DWR78" s="195"/>
      <c r="DWS78" s="195"/>
      <c r="DWT78" s="195"/>
      <c r="DWU78" s="195"/>
      <c r="DWV78" s="195"/>
      <c r="DWW78" s="195"/>
      <c r="DWX78" s="195"/>
      <c r="DWY78" s="195"/>
      <c r="DWZ78" s="195"/>
      <c r="DXA78" s="195"/>
      <c r="DXB78" s="195"/>
      <c r="DXC78" s="195"/>
      <c r="DXD78" s="195"/>
      <c r="DXE78" s="195"/>
      <c r="DXF78" s="195"/>
      <c r="DXG78" s="195"/>
      <c r="DXH78" s="195"/>
      <c r="DXI78" s="195"/>
      <c r="DXJ78" s="195"/>
      <c r="DXK78" s="195"/>
      <c r="DXL78" s="195"/>
      <c r="DXM78" s="195"/>
      <c r="DXN78" s="195"/>
      <c r="DXO78" s="195"/>
      <c r="DXP78" s="195"/>
      <c r="DXQ78" s="195"/>
      <c r="DXR78" s="195"/>
      <c r="DXS78" s="195"/>
      <c r="DXT78" s="195"/>
      <c r="DXU78" s="195"/>
      <c r="DXV78" s="195"/>
      <c r="DXW78" s="195"/>
      <c r="DXX78" s="195"/>
      <c r="DXY78" s="195"/>
      <c r="DXZ78" s="195"/>
      <c r="DYA78" s="195"/>
      <c r="DYB78" s="195"/>
      <c r="DYC78" s="195"/>
      <c r="DYD78" s="195"/>
      <c r="DYE78" s="195"/>
      <c r="DYF78" s="195"/>
      <c r="DYG78" s="195"/>
      <c r="DYH78" s="195"/>
      <c r="DYI78" s="195"/>
      <c r="DYJ78" s="195"/>
      <c r="DYK78" s="195"/>
      <c r="DYL78" s="195"/>
      <c r="DYM78" s="195"/>
      <c r="DYN78" s="195"/>
      <c r="DYO78" s="195"/>
      <c r="DYP78" s="195"/>
      <c r="DYQ78" s="195"/>
      <c r="DYR78" s="195"/>
      <c r="DYS78" s="195"/>
      <c r="DYT78" s="195"/>
      <c r="DYU78" s="195"/>
      <c r="DYV78" s="195"/>
      <c r="DYW78" s="195"/>
      <c r="DYX78" s="195"/>
      <c r="DYY78" s="195"/>
      <c r="DYZ78" s="195"/>
      <c r="DZA78" s="195"/>
      <c r="DZB78" s="195"/>
      <c r="DZC78" s="195"/>
      <c r="DZD78" s="195"/>
      <c r="DZE78" s="195"/>
      <c r="DZF78" s="195"/>
      <c r="DZG78" s="195"/>
      <c r="DZH78" s="195"/>
      <c r="DZI78" s="195"/>
      <c r="DZJ78" s="195"/>
      <c r="DZK78" s="195"/>
      <c r="DZL78" s="195"/>
      <c r="DZM78" s="195"/>
      <c r="DZN78" s="195"/>
      <c r="DZO78" s="195"/>
      <c r="DZP78" s="195"/>
      <c r="DZQ78" s="195"/>
      <c r="DZR78" s="195"/>
      <c r="DZS78" s="195"/>
      <c r="DZT78" s="195"/>
      <c r="DZU78" s="195"/>
      <c r="DZV78" s="195"/>
      <c r="DZW78" s="195"/>
      <c r="DZX78" s="195"/>
      <c r="DZY78" s="195"/>
      <c r="DZZ78" s="195"/>
      <c r="EAA78" s="195"/>
      <c r="EAB78" s="195"/>
      <c r="EAC78" s="195"/>
      <c r="EAD78" s="195"/>
      <c r="EAE78" s="195"/>
      <c r="EAF78" s="195"/>
      <c r="EAG78" s="195"/>
      <c r="EAH78" s="195"/>
      <c r="EAI78" s="195"/>
      <c r="EAJ78" s="195"/>
      <c r="EAK78" s="195"/>
      <c r="EAL78" s="195"/>
      <c r="EAM78" s="195"/>
      <c r="EAN78" s="195"/>
      <c r="EAO78" s="195"/>
      <c r="EAP78" s="195"/>
      <c r="EAQ78" s="195"/>
      <c r="EAR78" s="195"/>
      <c r="EAS78" s="195"/>
      <c r="EAT78" s="195"/>
      <c r="EAU78" s="195"/>
      <c r="EAV78" s="195"/>
      <c r="EAW78" s="195"/>
      <c r="EAX78" s="195"/>
      <c r="EAY78" s="195"/>
      <c r="EAZ78" s="195"/>
      <c r="EBA78" s="195"/>
      <c r="EBB78" s="195"/>
      <c r="EBC78" s="195"/>
      <c r="EBD78" s="195"/>
      <c r="EBE78" s="195"/>
      <c r="EBF78" s="195"/>
      <c r="EBG78" s="195"/>
      <c r="EBH78" s="195"/>
      <c r="EBI78" s="195"/>
      <c r="EBJ78" s="195"/>
      <c r="EBK78" s="195"/>
      <c r="EBL78" s="195"/>
      <c r="EBM78" s="195"/>
      <c r="EBN78" s="195"/>
      <c r="EBO78" s="195"/>
      <c r="EBP78" s="195"/>
      <c r="EBQ78" s="195"/>
      <c r="EBR78" s="195"/>
      <c r="EBS78" s="195"/>
      <c r="EBT78" s="195"/>
      <c r="EBU78" s="195"/>
      <c r="EBV78" s="195"/>
      <c r="EBW78" s="195"/>
      <c r="EBX78" s="195"/>
      <c r="EBY78" s="195"/>
      <c r="EBZ78" s="195"/>
      <c r="ECA78" s="195"/>
      <c r="ECB78" s="195"/>
      <c r="ECC78" s="195"/>
      <c r="ECD78" s="195"/>
      <c r="ECE78" s="195"/>
      <c r="ECF78" s="195"/>
      <c r="ECG78" s="195"/>
      <c r="ECH78" s="195"/>
      <c r="ECI78" s="195"/>
      <c r="ECJ78" s="195"/>
      <c r="ECK78" s="195"/>
      <c r="ECL78" s="195"/>
      <c r="ECM78" s="195"/>
      <c r="ECN78" s="195"/>
      <c r="ECO78" s="195"/>
      <c r="ECP78" s="195"/>
      <c r="ECQ78" s="195"/>
      <c r="ECR78" s="195"/>
      <c r="ECS78" s="195"/>
      <c r="ECT78" s="195"/>
      <c r="ECU78" s="195"/>
      <c r="ECV78" s="195"/>
      <c r="ECW78" s="195"/>
      <c r="ECX78" s="195"/>
      <c r="ECY78" s="195"/>
      <c r="ECZ78" s="195"/>
      <c r="EDA78" s="195"/>
      <c r="EDB78" s="195"/>
      <c r="EDC78" s="195"/>
      <c r="EDD78" s="195"/>
      <c r="EDE78" s="195"/>
      <c r="EDF78" s="195"/>
      <c r="EDG78" s="195"/>
      <c r="EDH78" s="195"/>
      <c r="EDI78" s="195"/>
      <c r="EDJ78" s="195"/>
      <c r="EDK78" s="195"/>
      <c r="EDL78" s="195"/>
      <c r="EDM78" s="195"/>
      <c r="EDN78" s="195"/>
      <c r="EDO78" s="195"/>
      <c r="EDP78" s="195"/>
      <c r="EDQ78" s="195"/>
      <c r="EDR78" s="195"/>
      <c r="EDS78" s="195"/>
      <c r="EDT78" s="195"/>
      <c r="EDU78" s="195"/>
      <c r="EDV78" s="195"/>
      <c r="EDW78" s="195"/>
      <c r="EDX78" s="195"/>
      <c r="EDY78" s="195"/>
      <c r="EDZ78" s="195"/>
      <c r="EEA78" s="195"/>
      <c r="EEB78" s="195"/>
      <c r="EEC78" s="195"/>
      <c r="EED78" s="195"/>
      <c r="EEE78" s="195"/>
      <c r="EEF78" s="195"/>
      <c r="EEG78" s="195"/>
      <c r="EEH78" s="195"/>
      <c r="EEI78" s="195"/>
      <c r="EEJ78" s="195"/>
      <c r="EEK78" s="195"/>
      <c r="EEL78" s="195"/>
      <c r="EEM78" s="195"/>
      <c r="EEN78" s="195"/>
      <c r="EEO78" s="195"/>
      <c r="EEP78" s="195"/>
      <c r="EEQ78" s="195"/>
      <c r="EER78" s="195"/>
      <c r="EES78" s="195"/>
      <c r="EET78" s="195"/>
      <c r="EEU78" s="195"/>
      <c r="EEV78" s="195"/>
      <c r="EEW78" s="195"/>
      <c r="EEX78" s="195"/>
      <c r="EEY78" s="195"/>
      <c r="EEZ78" s="195"/>
      <c r="EFA78" s="195"/>
      <c r="EFB78" s="195"/>
      <c r="EFC78" s="195"/>
      <c r="EFD78" s="195"/>
      <c r="EFE78" s="195"/>
      <c r="EFF78" s="195"/>
      <c r="EFG78" s="195"/>
      <c r="EFH78" s="195"/>
      <c r="EFI78" s="195"/>
      <c r="EFJ78" s="195"/>
      <c r="EFK78" s="195"/>
      <c r="EFL78" s="195"/>
      <c r="EFM78" s="195"/>
      <c r="EFN78" s="195"/>
      <c r="EFO78" s="195"/>
      <c r="EFP78" s="195"/>
      <c r="EFQ78" s="195"/>
      <c r="EFR78" s="195"/>
      <c r="EFS78" s="195"/>
      <c r="EFT78" s="195"/>
      <c r="EFU78" s="195"/>
      <c r="EFV78" s="195"/>
      <c r="EFW78" s="195"/>
      <c r="EFX78" s="195"/>
      <c r="EFY78" s="195"/>
      <c r="EFZ78" s="195"/>
      <c r="EGA78" s="195"/>
      <c r="EGB78" s="195"/>
      <c r="EGC78" s="195"/>
      <c r="EGD78" s="195"/>
      <c r="EGE78" s="195"/>
      <c r="EGF78" s="195"/>
      <c r="EGG78" s="195"/>
      <c r="EGH78" s="195"/>
      <c r="EGI78" s="195"/>
      <c r="EGJ78" s="195"/>
      <c r="EGK78" s="195"/>
      <c r="EGL78" s="195"/>
      <c r="EGM78" s="195"/>
      <c r="EGN78" s="195"/>
      <c r="EGO78" s="195"/>
      <c r="EGP78" s="195"/>
      <c r="EGQ78" s="195"/>
      <c r="EGR78" s="195"/>
      <c r="EGS78" s="195"/>
      <c r="EGT78" s="195"/>
      <c r="EGU78" s="195"/>
      <c r="EGV78" s="195"/>
      <c r="EGW78" s="195"/>
      <c r="EGX78" s="195"/>
      <c r="EGY78" s="195"/>
      <c r="EGZ78" s="195"/>
      <c r="EHA78" s="195"/>
      <c r="EHB78" s="195"/>
      <c r="EHC78" s="195"/>
      <c r="EHD78" s="195"/>
      <c r="EHE78" s="195"/>
      <c r="EHF78" s="195"/>
      <c r="EHG78" s="195"/>
      <c r="EHH78" s="195"/>
      <c r="EHI78" s="195"/>
      <c r="EHJ78" s="195"/>
      <c r="EHK78" s="195"/>
      <c r="EHL78" s="195"/>
      <c r="EHM78" s="195"/>
      <c r="EHN78" s="195"/>
      <c r="EHO78" s="195"/>
      <c r="EHP78" s="195"/>
      <c r="EHQ78" s="195"/>
      <c r="EHR78" s="195"/>
      <c r="EHS78" s="195"/>
      <c r="EHT78" s="195"/>
      <c r="EHU78" s="195"/>
      <c r="EHV78" s="195"/>
      <c r="EHW78" s="195"/>
      <c r="EHX78" s="195"/>
      <c r="EHY78" s="195"/>
      <c r="EHZ78" s="195"/>
      <c r="EIA78" s="195"/>
      <c r="EIB78" s="195"/>
      <c r="EIC78" s="195"/>
      <c r="EID78" s="195"/>
      <c r="EIE78" s="195"/>
      <c r="EIF78" s="195"/>
      <c r="EIG78" s="195"/>
      <c r="EIH78" s="195"/>
      <c r="EII78" s="195"/>
      <c r="EIJ78" s="195"/>
      <c r="EIK78" s="195"/>
      <c r="EIL78" s="195"/>
      <c r="EIM78" s="195"/>
      <c r="EIN78" s="195"/>
      <c r="EIO78" s="195"/>
      <c r="EIP78" s="195"/>
      <c r="EIQ78" s="195"/>
      <c r="EIR78" s="195"/>
      <c r="EIS78" s="195"/>
      <c r="EIT78" s="195"/>
      <c r="EIU78" s="195"/>
      <c r="EIV78" s="195"/>
      <c r="EIW78" s="195"/>
      <c r="EIX78" s="195"/>
      <c r="EIY78" s="195"/>
      <c r="EIZ78" s="195"/>
      <c r="EJA78" s="195"/>
      <c r="EJB78" s="195"/>
      <c r="EJC78" s="195"/>
      <c r="EJD78" s="195"/>
      <c r="EJE78" s="195"/>
      <c r="EJF78" s="195"/>
      <c r="EJG78" s="195"/>
      <c r="EJH78" s="195"/>
      <c r="EJI78" s="195"/>
      <c r="EJJ78" s="195"/>
      <c r="EJK78" s="195"/>
      <c r="EJL78" s="195"/>
      <c r="EJM78" s="195"/>
      <c r="EJN78" s="195"/>
      <c r="EJO78" s="195"/>
      <c r="EJP78" s="195"/>
      <c r="EJQ78" s="195"/>
      <c r="EJR78" s="195"/>
      <c r="EJS78" s="195"/>
      <c r="EJT78" s="195"/>
      <c r="EJU78" s="195"/>
      <c r="EJV78" s="195"/>
      <c r="EJW78" s="195"/>
      <c r="EJX78" s="195"/>
      <c r="EJY78" s="195"/>
      <c r="EJZ78" s="195"/>
      <c r="EKA78" s="195"/>
      <c r="EKB78" s="195"/>
      <c r="EKC78" s="195"/>
      <c r="EKD78" s="195"/>
      <c r="EKE78" s="195"/>
      <c r="EKF78" s="195"/>
      <c r="EKG78" s="195"/>
      <c r="EKH78" s="195"/>
      <c r="EKI78" s="195"/>
      <c r="EKJ78" s="195"/>
      <c r="EKK78" s="195"/>
      <c r="EKL78" s="195"/>
      <c r="EKM78" s="195"/>
      <c r="EKN78" s="195"/>
      <c r="EKO78" s="195"/>
      <c r="EKP78" s="195"/>
      <c r="EKQ78" s="195"/>
      <c r="EKR78" s="195"/>
      <c r="EKS78" s="195"/>
      <c r="EKT78" s="195"/>
      <c r="EKU78" s="195"/>
      <c r="EKV78" s="195"/>
      <c r="EKW78" s="195"/>
      <c r="EKX78" s="195"/>
      <c r="EKY78" s="195"/>
      <c r="EKZ78" s="195"/>
      <c r="ELA78" s="195"/>
      <c r="ELB78" s="195"/>
      <c r="ELC78" s="195"/>
      <c r="ELD78" s="195"/>
      <c r="ELE78" s="195"/>
      <c r="ELF78" s="195"/>
      <c r="ELG78" s="195"/>
      <c r="ELH78" s="195"/>
      <c r="ELI78" s="195"/>
      <c r="ELJ78" s="195"/>
      <c r="ELK78" s="195"/>
      <c r="ELL78" s="195"/>
      <c r="ELM78" s="195"/>
      <c r="ELN78" s="195"/>
      <c r="ELO78" s="195"/>
      <c r="ELP78" s="195"/>
      <c r="ELQ78" s="195"/>
      <c r="ELR78" s="195"/>
      <c r="ELS78" s="195"/>
      <c r="ELT78" s="195"/>
      <c r="ELU78" s="195"/>
      <c r="ELV78" s="195"/>
      <c r="ELW78" s="195"/>
      <c r="ELX78" s="195"/>
      <c r="ELY78" s="195"/>
      <c r="ELZ78" s="195"/>
      <c r="EMA78" s="195"/>
      <c r="EMB78" s="195"/>
      <c r="EMC78" s="195"/>
      <c r="EMD78" s="195"/>
      <c r="EME78" s="195"/>
      <c r="EMF78" s="195"/>
      <c r="EMG78" s="195"/>
      <c r="EMH78" s="195"/>
      <c r="EMI78" s="195"/>
      <c r="EMJ78" s="195"/>
      <c r="EMK78" s="195"/>
      <c r="EML78" s="195"/>
      <c r="EMM78" s="195"/>
      <c r="EMN78" s="195"/>
      <c r="EMO78" s="195"/>
      <c r="EMP78" s="195"/>
      <c r="EMQ78" s="195"/>
      <c r="EMR78" s="195"/>
      <c r="EMS78" s="195"/>
      <c r="EMT78" s="195"/>
      <c r="EMU78" s="195"/>
      <c r="EMV78" s="195"/>
      <c r="EMW78" s="195"/>
      <c r="EMX78" s="195"/>
      <c r="EMY78" s="195"/>
      <c r="EMZ78" s="195"/>
      <c r="ENA78" s="195"/>
      <c r="ENB78" s="195"/>
      <c r="ENC78" s="195"/>
      <c r="END78" s="195"/>
      <c r="ENE78" s="195"/>
      <c r="ENF78" s="195"/>
      <c r="ENG78" s="195"/>
      <c r="ENH78" s="195"/>
      <c r="ENI78" s="195"/>
      <c r="ENJ78" s="195"/>
      <c r="ENK78" s="195"/>
      <c r="ENL78" s="195"/>
      <c r="ENM78" s="195"/>
      <c r="ENN78" s="195"/>
      <c r="ENO78" s="195"/>
      <c r="ENP78" s="195"/>
      <c r="ENQ78" s="195"/>
      <c r="ENR78" s="195"/>
      <c r="ENS78" s="195"/>
      <c r="ENT78" s="195"/>
      <c r="ENU78" s="195"/>
      <c r="ENV78" s="195"/>
      <c r="ENW78" s="195"/>
      <c r="ENX78" s="195"/>
      <c r="ENY78" s="195"/>
      <c r="ENZ78" s="195"/>
      <c r="EOA78" s="195"/>
      <c r="EOB78" s="195"/>
      <c r="EOC78" s="195"/>
      <c r="EOD78" s="195"/>
      <c r="EOE78" s="195"/>
      <c r="EOF78" s="195"/>
      <c r="EOG78" s="195"/>
      <c r="EOH78" s="195"/>
      <c r="EOI78" s="195"/>
      <c r="EOJ78" s="195"/>
      <c r="EOK78" s="195"/>
      <c r="EOL78" s="195"/>
      <c r="EOM78" s="195"/>
      <c r="EON78" s="195"/>
      <c r="EOO78" s="195"/>
      <c r="EOP78" s="195"/>
      <c r="EOQ78" s="195"/>
      <c r="EOR78" s="195"/>
      <c r="EOS78" s="195"/>
      <c r="EOT78" s="195"/>
      <c r="EOU78" s="195"/>
      <c r="EOV78" s="195"/>
      <c r="EOW78" s="195"/>
      <c r="EOX78" s="195"/>
      <c r="EOY78" s="195"/>
      <c r="EOZ78" s="195"/>
      <c r="EPA78" s="195"/>
      <c r="EPB78" s="195"/>
      <c r="EPC78" s="195"/>
      <c r="EPD78" s="195"/>
      <c r="EPE78" s="195"/>
      <c r="EPF78" s="195"/>
      <c r="EPG78" s="195"/>
      <c r="EPH78" s="195"/>
      <c r="EPI78" s="195"/>
      <c r="EPJ78" s="195"/>
      <c r="EPK78" s="195"/>
      <c r="EPL78" s="195"/>
      <c r="EPM78" s="195"/>
      <c r="EPN78" s="195"/>
      <c r="EPO78" s="195"/>
      <c r="EPP78" s="195"/>
      <c r="EPQ78" s="195"/>
      <c r="EPR78" s="195"/>
      <c r="EPS78" s="195"/>
      <c r="EPT78" s="195"/>
      <c r="EPU78" s="195"/>
      <c r="EPV78" s="195"/>
      <c r="EPW78" s="195"/>
      <c r="EPX78" s="195"/>
      <c r="EPY78" s="195"/>
      <c r="EPZ78" s="195"/>
      <c r="EQA78" s="195"/>
      <c r="EQB78" s="195"/>
      <c r="EQC78" s="195"/>
      <c r="EQD78" s="195"/>
      <c r="EQE78" s="195"/>
      <c r="EQF78" s="195"/>
      <c r="EQG78" s="195"/>
      <c r="EQH78" s="195"/>
      <c r="EQI78" s="195"/>
      <c r="EQJ78" s="195"/>
      <c r="EQK78" s="195"/>
      <c r="EQL78" s="195"/>
      <c r="EQM78" s="195"/>
      <c r="EQN78" s="195"/>
      <c r="EQO78" s="195"/>
      <c r="EQP78" s="195"/>
      <c r="EQQ78" s="195"/>
      <c r="EQR78" s="195"/>
      <c r="EQS78" s="195"/>
      <c r="EQT78" s="195"/>
      <c r="EQU78" s="195"/>
      <c r="EQV78" s="195"/>
      <c r="EQW78" s="195"/>
      <c r="EQX78" s="195"/>
      <c r="EQY78" s="195"/>
      <c r="EQZ78" s="195"/>
      <c r="ERA78" s="195"/>
      <c r="ERB78" s="195"/>
      <c r="ERC78" s="195"/>
      <c r="ERD78" s="195"/>
      <c r="ERE78" s="195"/>
      <c r="ERF78" s="195"/>
      <c r="ERG78" s="195"/>
      <c r="ERH78" s="195"/>
      <c r="ERI78" s="195"/>
      <c r="ERJ78" s="195"/>
      <c r="ERK78" s="195"/>
      <c r="ERL78" s="195"/>
      <c r="ERM78" s="195"/>
      <c r="ERN78" s="195"/>
      <c r="ERO78" s="195"/>
      <c r="ERP78" s="195"/>
      <c r="ERQ78" s="195"/>
      <c r="ERR78" s="195"/>
      <c r="ERS78" s="195"/>
      <c r="ERT78" s="195"/>
      <c r="ERU78" s="195"/>
      <c r="ERV78" s="195"/>
      <c r="ERW78" s="195"/>
      <c r="ERX78" s="195"/>
      <c r="ERY78" s="195"/>
      <c r="ERZ78" s="195"/>
      <c r="ESA78" s="195"/>
      <c r="ESB78" s="195"/>
      <c r="ESC78" s="195"/>
      <c r="ESD78" s="195"/>
      <c r="ESE78" s="195"/>
      <c r="ESF78" s="195"/>
      <c r="ESG78" s="195"/>
      <c r="ESH78" s="195"/>
      <c r="ESI78" s="195"/>
      <c r="ESJ78" s="195"/>
      <c r="ESK78" s="195"/>
      <c r="ESL78" s="195"/>
      <c r="ESM78" s="195"/>
      <c r="ESN78" s="195"/>
      <c r="ESO78" s="195"/>
      <c r="ESP78" s="195"/>
      <c r="ESQ78" s="195"/>
      <c r="ESR78" s="195"/>
      <c r="ESS78" s="195"/>
      <c r="EST78" s="195"/>
      <c r="ESU78" s="195"/>
      <c r="ESV78" s="195"/>
      <c r="ESW78" s="195"/>
      <c r="ESX78" s="195"/>
      <c r="ESY78" s="195"/>
      <c r="ESZ78" s="195"/>
      <c r="ETA78" s="195"/>
      <c r="ETB78" s="195"/>
      <c r="ETC78" s="195"/>
      <c r="ETD78" s="195"/>
      <c r="ETE78" s="195"/>
      <c r="ETF78" s="195"/>
      <c r="ETG78" s="195"/>
      <c r="ETH78" s="195"/>
      <c r="ETI78" s="195"/>
      <c r="ETJ78" s="195"/>
      <c r="ETK78" s="195"/>
      <c r="ETL78" s="195"/>
      <c r="ETM78" s="195"/>
      <c r="ETN78" s="195"/>
      <c r="ETO78" s="195"/>
      <c r="ETP78" s="195"/>
      <c r="ETQ78" s="195"/>
      <c r="ETR78" s="195"/>
      <c r="ETS78" s="195"/>
      <c r="ETT78" s="195"/>
      <c r="ETU78" s="195"/>
      <c r="ETV78" s="195"/>
      <c r="ETW78" s="195"/>
      <c r="ETX78" s="195"/>
      <c r="ETY78" s="195"/>
      <c r="ETZ78" s="195"/>
      <c r="EUA78" s="195"/>
      <c r="EUB78" s="195"/>
      <c r="EUC78" s="195"/>
      <c r="EUD78" s="195"/>
      <c r="EUE78" s="195"/>
      <c r="EUF78" s="195"/>
      <c r="EUG78" s="195"/>
      <c r="EUH78" s="195"/>
      <c r="EUI78" s="195"/>
      <c r="EUJ78" s="195"/>
      <c r="EUK78" s="195"/>
      <c r="EUL78" s="195"/>
      <c r="EUM78" s="195"/>
      <c r="EUN78" s="195"/>
      <c r="EUO78" s="195"/>
      <c r="EUP78" s="195"/>
      <c r="EUQ78" s="195"/>
      <c r="EUR78" s="195"/>
      <c r="EUS78" s="195"/>
      <c r="EUT78" s="195"/>
      <c r="EUU78" s="195"/>
      <c r="EUV78" s="195"/>
      <c r="EUW78" s="195"/>
      <c r="EUX78" s="195"/>
      <c r="EUY78" s="195"/>
      <c r="EUZ78" s="195"/>
      <c r="EVA78" s="195"/>
      <c r="EVB78" s="195"/>
      <c r="EVC78" s="195"/>
      <c r="EVD78" s="195"/>
      <c r="EVE78" s="195"/>
      <c r="EVF78" s="195"/>
      <c r="EVG78" s="195"/>
      <c r="EVH78" s="195"/>
      <c r="EVI78" s="195"/>
      <c r="EVJ78" s="195"/>
      <c r="EVK78" s="195"/>
      <c r="EVL78" s="195"/>
      <c r="EVM78" s="195"/>
      <c r="EVN78" s="195"/>
      <c r="EVO78" s="195"/>
      <c r="EVP78" s="195"/>
      <c r="EVQ78" s="195"/>
      <c r="EVR78" s="195"/>
      <c r="EVS78" s="195"/>
      <c r="EVT78" s="195"/>
      <c r="EVU78" s="195"/>
      <c r="EVV78" s="195"/>
      <c r="EVW78" s="195"/>
      <c r="EVX78" s="195"/>
      <c r="EVY78" s="195"/>
      <c r="EVZ78" s="195"/>
      <c r="EWA78" s="195"/>
      <c r="EWB78" s="195"/>
      <c r="EWC78" s="195"/>
      <c r="EWD78" s="195"/>
      <c r="EWE78" s="195"/>
      <c r="EWF78" s="195"/>
      <c r="EWG78" s="195"/>
      <c r="EWH78" s="195"/>
      <c r="EWI78" s="195"/>
      <c r="EWJ78" s="195"/>
      <c r="EWK78" s="195"/>
      <c r="EWL78" s="195"/>
      <c r="EWM78" s="195"/>
      <c r="EWN78" s="195"/>
      <c r="EWO78" s="195"/>
      <c r="EWP78" s="195"/>
      <c r="EWQ78" s="195"/>
      <c r="EWR78" s="195"/>
      <c r="EWS78" s="195"/>
      <c r="EWT78" s="195"/>
      <c r="EWU78" s="195"/>
      <c r="EWV78" s="195"/>
      <c r="EWW78" s="195"/>
      <c r="EWX78" s="195"/>
      <c r="EWY78" s="195"/>
      <c r="EWZ78" s="195"/>
      <c r="EXA78" s="195"/>
      <c r="EXB78" s="195"/>
      <c r="EXC78" s="195"/>
      <c r="EXD78" s="195"/>
      <c r="EXE78" s="195"/>
      <c r="EXF78" s="195"/>
      <c r="EXG78" s="195"/>
      <c r="EXH78" s="195"/>
      <c r="EXI78" s="195"/>
      <c r="EXJ78" s="195"/>
      <c r="EXK78" s="195"/>
      <c r="EXL78" s="195"/>
      <c r="EXM78" s="195"/>
      <c r="EXN78" s="195"/>
      <c r="EXO78" s="195"/>
      <c r="EXP78" s="195"/>
      <c r="EXQ78" s="195"/>
      <c r="EXR78" s="195"/>
      <c r="EXS78" s="195"/>
      <c r="EXT78" s="195"/>
      <c r="EXU78" s="195"/>
      <c r="EXV78" s="195"/>
      <c r="EXW78" s="195"/>
      <c r="EXX78" s="195"/>
      <c r="EXY78" s="195"/>
      <c r="EXZ78" s="195"/>
      <c r="EYA78" s="195"/>
      <c r="EYB78" s="195"/>
      <c r="EYC78" s="195"/>
      <c r="EYD78" s="195"/>
      <c r="EYE78" s="195"/>
      <c r="EYF78" s="195"/>
      <c r="EYG78" s="195"/>
      <c r="EYH78" s="195"/>
      <c r="EYI78" s="195"/>
      <c r="EYJ78" s="195"/>
      <c r="EYK78" s="195"/>
      <c r="EYL78" s="195"/>
      <c r="EYM78" s="195"/>
      <c r="EYN78" s="195"/>
      <c r="EYO78" s="195"/>
      <c r="EYP78" s="195"/>
      <c r="EYQ78" s="195"/>
      <c r="EYR78" s="195"/>
      <c r="EYS78" s="195"/>
      <c r="EYT78" s="195"/>
      <c r="EYU78" s="195"/>
      <c r="EYV78" s="195"/>
      <c r="EYW78" s="195"/>
      <c r="EYX78" s="195"/>
      <c r="EYY78" s="195"/>
      <c r="EYZ78" s="195"/>
      <c r="EZA78" s="195"/>
      <c r="EZB78" s="195"/>
      <c r="EZC78" s="195"/>
      <c r="EZD78" s="195"/>
      <c r="EZE78" s="195"/>
      <c r="EZF78" s="195"/>
      <c r="EZG78" s="195"/>
      <c r="EZH78" s="195"/>
      <c r="EZI78" s="195"/>
      <c r="EZJ78" s="195"/>
      <c r="EZK78" s="195"/>
      <c r="EZL78" s="195"/>
      <c r="EZM78" s="195"/>
      <c r="EZN78" s="195"/>
      <c r="EZO78" s="195"/>
      <c r="EZP78" s="195"/>
      <c r="EZQ78" s="195"/>
      <c r="EZR78" s="195"/>
      <c r="EZS78" s="195"/>
      <c r="EZT78" s="195"/>
      <c r="EZU78" s="195"/>
      <c r="EZV78" s="195"/>
      <c r="EZW78" s="195"/>
      <c r="EZX78" s="195"/>
      <c r="EZY78" s="195"/>
      <c r="EZZ78" s="195"/>
      <c r="FAA78" s="195"/>
      <c r="FAB78" s="195"/>
      <c r="FAC78" s="195"/>
      <c r="FAD78" s="195"/>
      <c r="FAE78" s="195"/>
      <c r="FAF78" s="195"/>
      <c r="FAG78" s="195"/>
      <c r="FAH78" s="195"/>
      <c r="FAI78" s="195"/>
      <c r="FAJ78" s="195"/>
      <c r="FAK78" s="195"/>
      <c r="FAL78" s="195"/>
      <c r="FAM78" s="195"/>
      <c r="FAN78" s="195"/>
      <c r="FAO78" s="195"/>
      <c r="FAP78" s="195"/>
      <c r="FAQ78" s="195"/>
      <c r="FAR78" s="195"/>
      <c r="FAS78" s="195"/>
      <c r="FAT78" s="195"/>
      <c r="FAU78" s="195"/>
      <c r="FAV78" s="195"/>
      <c r="FAW78" s="195"/>
      <c r="FAX78" s="195"/>
      <c r="FAY78" s="195"/>
      <c r="FAZ78" s="195"/>
      <c r="FBA78" s="195"/>
      <c r="FBB78" s="195"/>
      <c r="FBC78" s="195"/>
      <c r="FBD78" s="195"/>
      <c r="FBE78" s="195"/>
      <c r="FBF78" s="195"/>
      <c r="FBG78" s="195"/>
      <c r="FBH78" s="195"/>
      <c r="FBI78" s="195"/>
      <c r="FBJ78" s="195"/>
      <c r="FBK78" s="195"/>
      <c r="FBL78" s="195"/>
      <c r="FBM78" s="195"/>
      <c r="FBN78" s="195"/>
      <c r="FBO78" s="195"/>
      <c r="FBP78" s="195"/>
      <c r="FBQ78" s="195"/>
      <c r="FBR78" s="195"/>
      <c r="FBS78" s="195"/>
      <c r="FBT78" s="195"/>
      <c r="FBU78" s="195"/>
      <c r="FBV78" s="195"/>
      <c r="FBW78" s="195"/>
      <c r="FBX78" s="195"/>
      <c r="FBY78" s="195"/>
      <c r="FBZ78" s="195"/>
      <c r="FCA78" s="195"/>
      <c r="FCB78" s="195"/>
      <c r="FCC78" s="195"/>
      <c r="FCD78" s="195"/>
      <c r="FCE78" s="195"/>
      <c r="FCF78" s="195"/>
      <c r="FCG78" s="195"/>
      <c r="FCH78" s="195"/>
      <c r="FCI78" s="195"/>
      <c r="FCJ78" s="195"/>
      <c r="FCK78" s="195"/>
      <c r="FCL78" s="195"/>
      <c r="FCM78" s="195"/>
      <c r="FCN78" s="195"/>
      <c r="FCO78" s="195"/>
      <c r="FCP78" s="195"/>
      <c r="FCQ78" s="195"/>
      <c r="FCR78" s="195"/>
      <c r="FCS78" s="195"/>
      <c r="FCT78" s="195"/>
      <c r="FCU78" s="195"/>
      <c r="FCV78" s="195"/>
      <c r="FCW78" s="195"/>
      <c r="FCX78" s="195"/>
      <c r="FCY78" s="195"/>
      <c r="FCZ78" s="195"/>
      <c r="FDA78" s="195"/>
      <c r="FDB78" s="195"/>
      <c r="FDC78" s="195"/>
      <c r="FDD78" s="195"/>
      <c r="FDE78" s="195"/>
      <c r="FDF78" s="195"/>
      <c r="FDG78" s="195"/>
      <c r="FDH78" s="195"/>
      <c r="FDI78" s="195"/>
      <c r="FDJ78" s="195"/>
      <c r="FDK78" s="195"/>
      <c r="FDL78" s="195"/>
      <c r="FDM78" s="195"/>
      <c r="FDN78" s="195"/>
      <c r="FDO78" s="195"/>
      <c r="FDP78" s="195"/>
      <c r="FDQ78" s="195"/>
      <c r="FDR78" s="195"/>
      <c r="FDS78" s="195"/>
      <c r="FDT78" s="195"/>
      <c r="FDU78" s="195"/>
      <c r="FDV78" s="195"/>
      <c r="FDW78" s="195"/>
      <c r="FDX78" s="195"/>
      <c r="FDY78" s="195"/>
      <c r="FDZ78" s="195"/>
      <c r="FEA78" s="195"/>
      <c r="FEB78" s="195"/>
      <c r="FEC78" s="195"/>
      <c r="FED78" s="195"/>
      <c r="FEE78" s="195"/>
      <c r="FEF78" s="195"/>
      <c r="FEG78" s="195"/>
      <c r="FEH78" s="195"/>
      <c r="FEI78" s="195"/>
      <c r="FEJ78" s="195"/>
      <c r="FEK78" s="195"/>
      <c r="FEL78" s="195"/>
      <c r="FEM78" s="195"/>
      <c r="FEN78" s="195"/>
      <c r="FEO78" s="195"/>
      <c r="FEP78" s="195"/>
      <c r="FEQ78" s="195"/>
      <c r="FER78" s="195"/>
      <c r="FES78" s="195"/>
      <c r="FET78" s="195"/>
      <c r="FEU78" s="195"/>
      <c r="FEV78" s="195"/>
      <c r="FEW78" s="195"/>
      <c r="FEX78" s="195"/>
      <c r="FEY78" s="195"/>
      <c r="FEZ78" s="195"/>
      <c r="FFA78" s="195"/>
      <c r="FFB78" s="195"/>
      <c r="FFC78" s="195"/>
      <c r="FFD78" s="195"/>
      <c r="FFE78" s="195"/>
      <c r="FFF78" s="195"/>
      <c r="FFG78" s="195"/>
      <c r="FFH78" s="195"/>
      <c r="FFI78" s="195"/>
      <c r="FFJ78" s="195"/>
      <c r="FFK78" s="195"/>
      <c r="FFL78" s="195"/>
      <c r="FFM78" s="195"/>
      <c r="FFN78" s="195"/>
      <c r="FFO78" s="195"/>
      <c r="FFP78" s="195"/>
      <c r="FFQ78" s="195"/>
      <c r="FFR78" s="195"/>
      <c r="FFS78" s="195"/>
      <c r="FFT78" s="195"/>
      <c r="FFU78" s="195"/>
      <c r="FFV78" s="195"/>
      <c r="FFW78" s="195"/>
      <c r="FFX78" s="195"/>
      <c r="FFY78" s="195"/>
      <c r="FFZ78" s="195"/>
      <c r="FGA78" s="195"/>
      <c r="FGB78" s="195"/>
      <c r="FGC78" s="195"/>
      <c r="FGD78" s="195"/>
      <c r="FGE78" s="195"/>
      <c r="FGF78" s="195"/>
      <c r="FGG78" s="195"/>
      <c r="FGH78" s="195"/>
      <c r="FGI78" s="195"/>
      <c r="FGJ78" s="195"/>
      <c r="FGK78" s="195"/>
      <c r="FGL78" s="195"/>
      <c r="FGM78" s="195"/>
      <c r="FGN78" s="195"/>
      <c r="FGO78" s="195"/>
      <c r="FGP78" s="195"/>
      <c r="FGQ78" s="195"/>
      <c r="FGR78" s="195"/>
      <c r="FGS78" s="195"/>
      <c r="FGT78" s="195"/>
      <c r="FGU78" s="195"/>
      <c r="FGV78" s="195"/>
      <c r="FGW78" s="195"/>
      <c r="FGX78" s="195"/>
      <c r="FGY78" s="195"/>
      <c r="FGZ78" s="195"/>
      <c r="FHA78" s="195"/>
      <c r="FHB78" s="195"/>
      <c r="FHC78" s="195"/>
      <c r="FHD78" s="195"/>
      <c r="FHE78" s="195"/>
      <c r="FHF78" s="195"/>
      <c r="FHG78" s="195"/>
      <c r="FHH78" s="195"/>
      <c r="FHI78" s="195"/>
      <c r="FHJ78" s="195"/>
      <c r="FHK78" s="195"/>
      <c r="FHL78" s="195"/>
      <c r="FHM78" s="195"/>
      <c r="FHN78" s="195"/>
      <c r="FHO78" s="195"/>
      <c r="FHP78" s="195"/>
      <c r="FHQ78" s="195"/>
      <c r="FHR78" s="195"/>
      <c r="FHS78" s="195"/>
      <c r="FHT78" s="195"/>
      <c r="FHU78" s="195"/>
      <c r="FHV78" s="195"/>
      <c r="FHW78" s="195"/>
      <c r="FHX78" s="195"/>
      <c r="FHY78" s="195"/>
      <c r="FHZ78" s="195"/>
      <c r="FIA78" s="195"/>
      <c r="FIB78" s="195"/>
      <c r="FIC78" s="195"/>
      <c r="FID78" s="195"/>
      <c r="FIE78" s="195"/>
      <c r="FIF78" s="195"/>
      <c r="FIG78" s="195"/>
      <c r="FIH78" s="195"/>
      <c r="FII78" s="195"/>
      <c r="FIJ78" s="195"/>
      <c r="FIK78" s="195"/>
      <c r="FIL78" s="195"/>
      <c r="FIM78" s="195"/>
      <c r="FIN78" s="195"/>
      <c r="FIO78" s="195"/>
      <c r="FIP78" s="195"/>
      <c r="FIQ78" s="195"/>
      <c r="FIR78" s="195"/>
      <c r="FIS78" s="195"/>
      <c r="FIT78" s="195"/>
      <c r="FIU78" s="195"/>
      <c r="FIV78" s="195"/>
      <c r="FIW78" s="195"/>
      <c r="FIX78" s="195"/>
      <c r="FIY78" s="195"/>
      <c r="FIZ78" s="195"/>
      <c r="FJA78" s="195"/>
      <c r="FJB78" s="195"/>
      <c r="FJC78" s="195"/>
      <c r="FJD78" s="195"/>
      <c r="FJE78" s="195"/>
      <c r="FJF78" s="195"/>
      <c r="FJG78" s="195"/>
      <c r="FJH78" s="195"/>
      <c r="FJI78" s="195"/>
      <c r="FJJ78" s="195"/>
      <c r="FJK78" s="195"/>
      <c r="FJL78" s="195"/>
      <c r="FJM78" s="195"/>
      <c r="FJN78" s="195"/>
      <c r="FJO78" s="195"/>
      <c r="FJP78" s="195"/>
      <c r="FJQ78" s="195"/>
      <c r="FJR78" s="195"/>
      <c r="FJS78" s="195"/>
      <c r="FJT78" s="195"/>
      <c r="FJU78" s="195"/>
      <c r="FJV78" s="195"/>
      <c r="FJW78" s="195"/>
      <c r="FJX78" s="195"/>
      <c r="FJY78" s="195"/>
      <c r="FJZ78" s="195"/>
      <c r="FKA78" s="195"/>
      <c r="FKB78" s="195"/>
      <c r="FKC78" s="195"/>
      <c r="FKD78" s="195"/>
      <c r="FKE78" s="195"/>
      <c r="FKF78" s="195"/>
      <c r="FKG78" s="195"/>
      <c r="FKH78" s="195"/>
      <c r="FKI78" s="195"/>
      <c r="FKJ78" s="195"/>
      <c r="FKK78" s="195"/>
      <c r="FKL78" s="195"/>
      <c r="FKM78" s="195"/>
      <c r="FKN78" s="195"/>
      <c r="FKO78" s="195"/>
      <c r="FKP78" s="195"/>
      <c r="FKQ78" s="195"/>
      <c r="FKR78" s="195"/>
      <c r="FKS78" s="195"/>
      <c r="FKT78" s="195"/>
      <c r="FKU78" s="195"/>
      <c r="FKV78" s="195"/>
      <c r="FKW78" s="195"/>
      <c r="FKX78" s="195"/>
      <c r="FKY78" s="195"/>
      <c r="FKZ78" s="195"/>
      <c r="FLA78" s="195"/>
      <c r="FLB78" s="195"/>
      <c r="FLC78" s="195"/>
      <c r="FLD78" s="195"/>
      <c r="FLE78" s="195"/>
      <c r="FLF78" s="195"/>
      <c r="FLG78" s="195"/>
      <c r="FLH78" s="195"/>
      <c r="FLI78" s="195"/>
      <c r="FLJ78" s="195"/>
      <c r="FLK78" s="195"/>
      <c r="FLL78" s="195"/>
      <c r="FLM78" s="195"/>
      <c r="FLN78" s="195"/>
      <c r="FLO78" s="195"/>
      <c r="FLP78" s="195"/>
      <c r="FLQ78" s="195"/>
      <c r="FLR78" s="195"/>
      <c r="FLS78" s="195"/>
      <c r="FLT78" s="195"/>
      <c r="FLU78" s="195"/>
      <c r="FLV78" s="195"/>
      <c r="FLW78" s="195"/>
      <c r="FLX78" s="195"/>
      <c r="FLY78" s="195"/>
      <c r="FLZ78" s="195"/>
      <c r="FMA78" s="195"/>
      <c r="FMB78" s="195"/>
      <c r="FMC78" s="195"/>
      <c r="FMD78" s="195"/>
      <c r="FME78" s="195"/>
      <c r="FMF78" s="195"/>
      <c r="FMG78" s="195"/>
      <c r="FMH78" s="195"/>
      <c r="FMI78" s="195"/>
      <c r="FMJ78" s="195"/>
      <c r="FMK78" s="195"/>
      <c r="FML78" s="195"/>
      <c r="FMM78" s="195"/>
      <c r="FMN78" s="195"/>
      <c r="FMO78" s="195"/>
      <c r="FMP78" s="195"/>
      <c r="FMQ78" s="195"/>
      <c r="FMR78" s="195"/>
      <c r="FMS78" s="195"/>
      <c r="FMT78" s="195"/>
      <c r="FMU78" s="195"/>
      <c r="FMV78" s="195"/>
      <c r="FMW78" s="195"/>
      <c r="FMX78" s="195"/>
      <c r="FMY78" s="195"/>
      <c r="FMZ78" s="195"/>
      <c r="FNA78" s="195"/>
      <c r="FNB78" s="195"/>
      <c r="FNC78" s="195"/>
      <c r="FND78" s="195"/>
      <c r="FNE78" s="195"/>
      <c r="FNF78" s="195"/>
      <c r="FNG78" s="195"/>
      <c r="FNH78" s="195"/>
      <c r="FNI78" s="195"/>
      <c r="FNJ78" s="195"/>
      <c r="FNK78" s="195"/>
      <c r="FNL78" s="195"/>
      <c r="FNM78" s="195"/>
      <c r="FNN78" s="195"/>
      <c r="FNO78" s="195"/>
      <c r="FNP78" s="195"/>
      <c r="FNQ78" s="195"/>
      <c r="FNR78" s="195"/>
      <c r="FNS78" s="195"/>
      <c r="FNT78" s="195"/>
      <c r="FNU78" s="195"/>
      <c r="FNV78" s="195"/>
      <c r="FNW78" s="195"/>
      <c r="FNX78" s="195"/>
      <c r="FNY78" s="195"/>
      <c r="FNZ78" s="195"/>
      <c r="FOA78" s="195"/>
      <c r="FOB78" s="195"/>
      <c r="FOC78" s="195"/>
      <c r="FOD78" s="195"/>
      <c r="FOE78" s="195"/>
      <c r="FOF78" s="195"/>
      <c r="FOG78" s="195"/>
      <c r="FOH78" s="195"/>
      <c r="FOI78" s="195"/>
      <c r="FOJ78" s="195"/>
      <c r="FOK78" s="195"/>
      <c r="FOL78" s="195"/>
      <c r="FOM78" s="195"/>
      <c r="FON78" s="195"/>
      <c r="FOO78" s="195"/>
      <c r="FOP78" s="195"/>
      <c r="FOQ78" s="195"/>
      <c r="FOR78" s="195"/>
      <c r="FOS78" s="195"/>
      <c r="FOT78" s="195"/>
      <c r="FOU78" s="195"/>
      <c r="FOV78" s="195"/>
      <c r="FOW78" s="195"/>
      <c r="FOX78" s="195"/>
      <c r="FOY78" s="195"/>
      <c r="FOZ78" s="195"/>
      <c r="FPA78" s="195"/>
      <c r="FPB78" s="195"/>
      <c r="FPC78" s="195"/>
      <c r="FPD78" s="195"/>
      <c r="FPE78" s="195"/>
      <c r="FPF78" s="195"/>
      <c r="FPG78" s="195"/>
      <c r="FPH78" s="195"/>
      <c r="FPI78" s="195"/>
      <c r="FPJ78" s="195"/>
      <c r="FPK78" s="195"/>
      <c r="FPL78" s="195"/>
      <c r="FPM78" s="195"/>
      <c r="FPN78" s="195"/>
      <c r="FPO78" s="195"/>
      <c r="FPP78" s="195"/>
      <c r="FPQ78" s="195"/>
      <c r="FPR78" s="195"/>
      <c r="FPS78" s="195"/>
      <c r="FPT78" s="195"/>
      <c r="FPU78" s="195"/>
      <c r="FPV78" s="195"/>
      <c r="FPW78" s="195"/>
      <c r="FPX78" s="195"/>
      <c r="FPY78" s="195"/>
      <c r="FPZ78" s="195"/>
      <c r="FQA78" s="195"/>
      <c r="FQB78" s="195"/>
      <c r="FQC78" s="195"/>
      <c r="FQD78" s="195"/>
      <c r="FQE78" s="195"/>
      <c r="FQF78" s="195"/>
      <c r="FQG78" s="195"/>
      <c r="FQH78" s="195"/>
      <c r="FQI78" s="195"/>
      <c r="FQJ78" s="195"/>
      <c r="FQK78" s="195"/>
      <c r="FQL78" s="195"/>
      <c r="FQM78" s="195"/>
      <c r="FQN78" s="195"/>
      <c r="FQO78" s="195"/>
      <c r="FQP78" s="195"/>
      <c r="FQQ78" s="195"/>
      <c r="FQR78" s="195"/>
      <c r="FQS78" s="195"/>
      <c r="FQT78" s="195"/>
      <c r="FQU78" s="195"/>
      <c r="FQV78" s="195"/>
      <c r="FQW78" s="195"/>
      <c r="FQX78" s="195"/>
      <c r="FQY78" s="195"/>
      <c r="FQZ78" s="195"/>
      <c r="FRA78" s="195"/>
      <c r="FRB78" s="195"/>
      <c r="FRC78" s="195"/>
      <c r="FRD78" s="195"/>
      <c r="FRE78" s="195"/>
      <c r="FRF78" s="195"/>
      <c r="FRG78" s="195"/>
      <c r="FRH78" s="195"/>
      <c r="FRI78" s="195"/>
      <c r="FRJ78" s="195"/>
      <c r="FRK78" s="195"/>
      <c r="FRL78" s="195"/>
      <c r="FRM78" s="195"/>
      <c r="FRN78" s="195"/>
      <c r="FRO78" s="195"/>
      <c r="FRP78" s="195"/>
      <c r="FRQ78" s="195"/>
      <c r="FRR78" s="195"/>
      <c r="FRS78" s="195"/>
      <c r="FRT78" s="195"/>
      <c r="FRU78" s="195"/>
      <c r="FRV78" s="195"/>
      <c r="FRW78" s="195"/>
      <c r="FRX78" s="195"/>
      <c r="FRY78" s="195"/>
      <c r="FRZ78" s="195"/>
      <c r="FSA78" s="195"/>
      <c r="FSB78" s="195"/>
      <c r="FSC78" s="195"/>
      <c r="FSD78" s="195"/>
      <c r="FSE78" s="195"/>
      <c r="FSF78" s="195"/>
      <c r="FSG78" s="195"/>
      <c r="FSH78" s="195"/>
      <c r="FSI78" s="195"/>
      <c r="FSJ78" s="195"/>
      <c r="FSK78" s="195"/>
      <c r="FSL78" s="195"/>
      <c r="FSM78" s="195"/>
      <c r="FSN78" s="195"/>
      <c r="FSO78" s="195"/>
      <c r="FSP78" s="195"/>
      <c r="FSQ78" s="195"/>
      <c r="FSR78" s="195"/>
      <c r="FSS78" s="195"/>
      <c r="FST78" s="195"/>
      <c r="FSU78" s="195"/>
      <c r="FSV78" s="195"/>
      <c r="FSW78" s="195"/>
      <c r="FSX78" s="195"/>
      <c r="FSY78" s="195"/>
      <c r="FSZ78" s="195"/>
      <c r="FTA78" s="195"/>
      <c r="FTB78" s="195"/>
      <c r="FTC78" s="195"/>
      <c r="FTD78" s="195"/>
      <c r="FTE78" s="195"/>
      <c r="FTF78" s="195"/>
      <c r="FTG78" s="195"/>
      <c r="FTH78" s="195"/>
      <c r="FTI78" s="195"/>
      <c r="FTJ78" s="195"/>
      <c r="FTK78" s="195"/>
      <c r="FTL78" s="195"/>
      <c r="FTM78" s="195"/>
      <c r="FTN78" s="195"/>
      <c r="FTO78" s="195"/>
      <c r="FTP78" s="195"/>
      <c r="FTQ78" s="195"/>
      <c r="FTR78" s="195"/>
      <c r="FTS78" s="195"/>
      <c r="FTT78" s="195"/>
      <c r="FTU78" s="195"/>
      <c r="FTV78" s="195"/>
      <c r="FTW78" s="195"/>
      <c r="FTX78" s="195"/>
      <c r="FTY78" s="195"/>
      <c r="FTZ78" s="195"/>
      <c r="FUA78" s="195"/>
      <c r="FUB78" s="195"/>
      <c r="FUC78" s="195"/>
      <c r="FUD78" s="195"/>
      <c r="FUE78" s="195"/>
      <c r="FUF78" s="195"/>
      <c r="FUG78" s="195"/>
      <c r="FUH78" s="195"/>
      <c r="FUI78" s="195"/>
      <c r="FUJ78" s="195"/>
      <c r="FUK78" s="195"/>
      <c r="FUL78" s="195"/>
      <c r="FUM78" s="195"/>
      <c r="FUN78" s="195"/>
      <c r="FUO78" s="195"/>
      <c r="FUP78" s="195"/>
      <c r="FUQ78" s="195"/>
      <c r="FUR78" s="195"/>
      <c r="FUS78" s="195"/>
      <c r="FUT78" s="195"/>
      <c r="FUU78" s="195"/>
      <c r="FUV78" s="195"/>
      <c r="FUW78" s="195"/>
      <c r="FUX78" s="195"/>
      <c r="FUY78" s="195"/>
      <c r="FUZ78" s="195"/>
      <c r="FVA78" s="195"/>
      <c r="FVB78" s="195"/>
      <c r="FVC78" s="195"/>
      <c r="FVD78" s="195"/>
      <c r="FVE78" s="195"/>
      <c r="FVF78" s="195"/>
      <c r="FVG78" s="195"/>
      <c r="FVH78" s="195"/>
      <c r="FVI78" s="195"/>
      <c r="FVJ78" s="195"/>
      <c r="FVK78" s="195"/>
      <c r="FVL78" s="195"/>
      <c r="FVM78" s="195"/>
      <c r="FVN78" s="195"/>
      <c r="FVO78" s="195"/>
      <c r="FVP78" s="195"/>
      <c r="FVQ78" s="195"/>
      <c r="FVR78" s="195"/>
      <c r="FVS78" s="195"/>
      <c r="FVT78" s="195"/>
      <c r="FVU78" s="195"/>
      <c r="FVV78" s="195"/>
      <c r="FVW78" s="195"/>
      <c r="FVX78" s="195"/>
      <c r="FVY78" s="195"/>
      <c r="FVZ78" s="195"/>
      <c r="FWA78" s="195"/>
      <c r="FWB78" s="195"/>
      <c r="FWC78" s="195"/>
      <c r="FWD78" s="195"/>
      <c r="FWE78" s="195"/>
      <c r="FWF78" s="195"/>
      <c r="FWG78" s="195"/>
      <c r="FWH78" s="195"/>
      <c r="FWI78" s="195"/>
      <c r="FWJ78" s="195"/>
      <c r="FWK78" s="195"/>
      <c r="FWL78" s="195"/>
      <c r="FWM78" s="195"/>
      <c r="FWN78" s="195"/>
      <c r="FWO78" s="195"/>
      <c r="FWP78" s="195"/>
      <c r="FWQ78" s="195"/>
      <c r="FWR78" s="195"/>
      <c r="FWS78" s="195"/>
      <c r="FWT78" s="195"/>
      <c r="FWU78" s="195"/>
      <c r="FWV78" s="195"/>
      <c r="FWW78" s="195"/>
      <c r="FWX78" s="195"/>
      <c r="FWY78" s="195"/>
      <c r="FWZ78" s="195"/>
      <c r="FXA78" s="195"/>
      <c r="FXB78" s="195"/>
      <c r="FXC78" s="195"/>
      <c r="FXD78" s="195"/>
      <c r="FXE78" s="195"/>
      <c r="FXF78" s="195"/>
      <c r="FXG78" s="195"/>
      <c r="FXH78" s="195"/>
      <c r="FXI78" s="195"/>
      <c r="FXJ78" s="195"/>
      <c r="FXK78" s="195"/>
      <c r="FXL78" s="195"/>
      <c r="FXM78" s="195"/>
      <c r="FXN78" s="195"/>
      <c r="FXO78" s="195"/>
      <c r="FXP78" s="195"/>
      <c r="FXQ78" s="195"/>
      <c r="FXR78" s="195"/>
      <c r="FXS78" s="195"/>
      <c r="FXT78" s="195"/>
      <c r="FXU78" s="195"/>
      <c r="FXV78" s="195"/>
      <c r="FXW78" s="195"/>
      <c r="FXX78" s="195"/>
      <c r="FXY78" s="195"/>
      <c r="FXZ78" s="195"/>
      <c r="FYA78" s="195"/>
      <c r="FYB78" s="195"/>
      <c r="FYC78" s="195"/>
      <c r="FYD78" s="195"/>
      <c r="FYE78" s="195"/>
      <c r="FYF78" s="195"/>
      <c r="FYG78" s="195"/>
      <c r="FYH78" s="195"/>
      <c r="FYI78" s="195"/>
      <c r="FYJ78" s="195"/>
      <c r="FYK78" s="195"/>
      <c r="FYL78" s="195"/>
      <c r="FYM78" s="195"/>
      <c r="FYN78" s="195"/>
      <c r="FYO78" s="195"/>
      <c r="FYP78" s="195"/>
      <c r="FYQ78" s="195"/>
      <c r="FYR78" s="195"/>
      <c r="FYS78" s="195"/>
      <c r="FYT78" s="195"/>
      <c r="FYU78" s="195"/>
      <c r="FYV78" s="195"/>
      <c r="FYW78" s="195"/>
      <c r="FYX78" s="195"/>
      <c r="FYY78" s="195"/>
      <c r="FYZ78" s="195"/>
      <c r="FZA78" s="195"/>
      <c r="FZB78" s="195"/>
      <c r="FZC78" s="195"/>
      <c r="FZD78" s="195"/>
      <c r="FZE78" s="195"/>
      <c r="FZF78" s="195"/>
      <c r="FZG78" s="195"/>
      <c r="FZH78" s="195"/>
      <c r="FZI78" s="195"/>
      <c r="FZJ78" s="195"/>
      <c r="FZK78" s="195"/>
      <c r="FZL78" s="195"/>
      <c r="FZM78" s="195"/>
      <c r="FZN78" s="195"/>
      <c r="FZO78" s="195"/>
      <c r="FZP78" s="195"/>
      <c r="FZQ78" s="195"/>
      <c r="FZR78" s="195"/>
      <c r="FZS78" s="195"/>
      <c r="FZT78" s="195"/>
      <c r="FZU78" s="195"/>
      <c r="FZV78" s="195"/>
      <c r="FZW78" s="195"/>
      <c r="FZX78" s="195"/>
      <c r="FZY78" s="195"/>
      <c r="FZZ78" s="195"/>
      <c r="GAA78" s="195"/>
      <c r="GAB78" s="195"/>
      <c r="GAC78" s="195"/>
      <c r="GAD78" s="195"/>
      <c r="GAE78" s="195"/>
      <c r="GAF78" s="195"/>
      <c r="GAG78" s="195"/>
      <c r="GAH78" s="195"/>
      <c r="GAI78" s="195"/>
      <c r="GAJ78" s="195"/>
      <c r="GAK78" s="195"/>
      <c r="GAL78" s="195"/>
      <c r="GAM78" s="195"/>
      <c r="GAN78" s="195"/>
      <c r="GAO78" s="195"/>
      <c r="GAP78" s="195"/>
      <c r="GAQ78" s="195"/>
      <c r="GAR78" s="195"/>
      <c r="GAS78" s="195"/>
      <c r="GAT78" s="195"/>
      <c r="GAU78" s="195"/>
      <c r="GAV78" s="195"/>
      <c r="GAW78" s="195"/>
      <c r="GAX78" s="195"/>
      <c r="GAY78" s="195"/>
      <c r="GAZ78" s="195"/>
      <c r="GBA78" s="195"/>
      <c r="GBB78" s="195"/>
      <c r="GBC78" s="195"/>
      <c r="GBD78" s="195"/>
      <c r="GBE78" s="195"/>
      <c r="GBF78" s="195"/>
      <c r="GBG78" s="195"/>
      <c r="GBH78" s="195"/>
      <c r="GBI78" s="195"/>
      <c r="GBJ78" s="195"/>
      <c r="GBK78" s="195"/>
      <c r="GBL78" s="195"/>
      <c r="GBM78" s="195"/>
      <c r="GBN78" s="195"/>
      <c r="GBO78" s="195"/>
      <c r="GBP78" s="195"/>
      <c r="GBQ78" s="195"/>
      <c r="GBR78" s="195"/>
      <c r="GBS78" s="195"/>
      <c r="GBT78" s="195"/>
      <c r="GBU78" s="195"/>
      <c r="GBV78" s="195"/>
      <c r="GBW78" s="195"/>
      <c r="GBX78" s="195"/>
      <c r="GBY78" s="195"/>
      <c r="GBZ78" s="195"/>
      <c r="GCA78" s="195"/>
      <c r="GCB78" s="195"/>
      <c r="GCC78" s="195"/>
      <c r="GCD78" s="195"/>
      <c r="GCE78" s="195"/>
      <c r="GCF78" s="195"/>
      <c r="GCG78" s="195"/>
      <c r="GCH78" s="195"/>
      <c r="GCI78" s="195"/>
      <c r="GCJ78" s="195"/>
      <c r="GCK78" s="195"/>
      <c r="GCL78" s="195"/>
      <c r="GCM78" s="195"/>
      <c r="GCN78" s="195"/>
      <c r="GCO78" s="195"/>
      <c r="GCP78" s="195"/>
      <c r="GCQ78" s="195"/>
      <c r="GCR78" s="195"/>
      <c r="GCS78" s="195"/>
      <c r="GCT78" s="195"/>
      <c r="GCU78" s="195"/>
      <c r="GCV78" s="195"/>
      <c r="GCW78" s="195"/>
      <c r="GCX78" s="195"/>
      <c r="GCY78" s="195"/>
      <c r="GCZ78" s="195"/>
      <c r="GDA78" s="195"/>
      <c r="GDB78" s="195"/>
      <c r="GDC78" s="195"/>
      <c r="GDD78" s="195"/>
      <c r="GDE78" s="195"/>
      <c r="GDF78" s="195"/>
      <c r="GDG78" s="195"/>
      <c r="GDH78" s="195"/>
      <c r="GDI78" s="195"/>
      <c r="GDJ78" s="195"/>
      <c r="GDK78" s="195"/>
      <c r="GDL78" s="195"/>
      <c r="GDM78" s="195"/>
      <c r="GDN78" s="195"/>
      <c r="GDO78" s="195"/>
      <c r="GDP78" s="195"/>
      <c r="GDQ78" s="195"/>
      <c r="GDR78" s="195"/>
      <c r="GDS78" s="195"/>
      <c r="GDT78" s="195"/>
      <c r="GDU78" s="195"/>
      <c r="GDV78" s="195"/>
      <c r="GDW78" s="195"/>
      <c r="GDX78" s="195"/>
      <c r="GDY78" s="195"/>
      <c r="GDZ78" s="195"/>
      <c r="GEA78" s="195"/>
      <c r="GEB78" s="195"/>
      <c r="GEC78" s="195"/>
      <c r="GED78" s="195"/>
      <c r="GEE78" s="195"/>
      <c r="GEF78" s="195"/>
      <c r="GEG78" s="195"/>
      <c r="GEH78" s="195"/>
      <c r="GEI78" s="195"/>
      <c r="GEJ78" s="195"/>
      <c r="GEK78" s="195"/>
      <c r="GEL78" s="195"/>
      <c r="GEM78" s="195"/>
      <c r="GEN78" s="195"/>
      <c r="GEO78" s="195"/>
      <c r="GEP78" s="195"/>
      <c r="GEQ78" s="195"/>
      <c r="GER78" s="195"/>
      <c r="GES78" s="195"/>
      <c r="GET78" s="195"/>
      <c r="GEU78" s="195"/>
      <c r="GEV78" s="195"/>
      <c r="GEW78" s="195"/>
      <c r="GEX78" s="195"/>
      <c r="GEY78" s="195"/>
      <c r="GEZ78" s="195"/>
      <c r="GFA78" s="195"/>
      <c r="GFB78" s="195"/>
      <c r="GFC78" s="195"/>
      <c r="GFD78" s="195"/>
      <c r="GFE78" s="195"/>
      <c r="GFF78" s="195"/>
      <c r="GFG78" s="195"/>
      <c r="GFH78" s="195"/>
      <c r="GFI78" s="195"/>
      <c r="GFJ78" s="195"/>
      <c r="GFK78" s="195"/>
      <c r="GFL78" s="195"/>
      <c r="GFM78" s="195"/>
      <c r="GFN78" s="195"/>
      <c r="GFO78" s="195"/>
      <c r="GFP78" s="195"/>
      <c r="GFQ78" s="195"/>
      <c r="GFR78" s="195"/>
      <c r="GFS78" s="195"/>
      <c r="GFT78" s="195"/>
      <c r="GFU78" s="195"/>
      <c r="GFV78" s="195"/>
      <c r="GFW78" s="195"/>
      <c r="GFX78" s="195"/>
      <c r="GFY78" s="195"/>
      <c r="GFZ78" s="195"/>
      <c r="GGA78" s="195"/>
      <c r="GGB78" s="195"/>
      <c r="GGC78" s="195"/>
      <c r="GGD78" s="195"/>
      <c r="GGE78" s="195"/>
      <c r="GGF78" s="195"/>
      <c r="GGG78" s="195"/>
      <c r="GGH78" s="195"/>
      <c r="GGI78" s="195"/>
      <c r="GGJ78" s="195"/>
      <c r="GGK78" s="195"/>
      <c r="GGL78" s="195"/>
      <c r="GGM78" s="195"/>
      <c r="GGN78" s="195"/>
      <c r="GGO78" s="195"/>
      <c r="GGP78" s="195"/>
      <c r="GGQ78" s="195"/>
      <c r="GGR78" s="195"/>
      <c r="GGS78" s="195"/>
      <c r="GGT78" s="195"/>
      <c r="GGU78" s="195"/>
      <c r="GGV78" s="195"/>
      <c r="GGW78" s="195"/>
      <c r="GGX78" s="195"/>
      <c r="GGY78" s="195"/>
      <c r="GGZ78" s="195"/>
      <c r="GHA78" s="195"/>
      <c r="GHB78" s="195"/>
      <c r="GHC78" s="195"/>
      <c r="GHD78" s="195"/>
      <c r="GHE78" s="195"/>
      <c r="GHF78" s="195"/>
      <c r="GHG78" s="195"/>
      <c r="GHH78" s="195"/>
      <c r="GHI78" s="195"/>
      <c r="GHJ78" s="195"/>
      <c r="GHK78" s="195"/>
      <c r="GHL78" s="195"/>
      <c r="GHM78" s="195"/>
      <c r="GHN78" s="195"/>
      <c r="GHO78" s="195"/>
      <c r="GHP78" s="195"/>
      <c r="GHQ78" s="195"/>
      <c r="GHR78" s="195"/>
      <c r="GHS78" s="195"/>
      <c r="GHT78" s="195"/>
      <c r="GHU78" s="195"/>
      <c r="GHV78" s="195"/>
      <c r="GHW78" s="195"/>
      <c r="GHX78" s="195"/>
      <c r="GHY78" s="195"/>
      <c r="GHZ78" s="195"/>
      <c r="GIA78" s="195"/>
      <c r="GIB78" s="195"/>
      <c r="GIC78" s="195"/>
      <c r="GID78" s="195"/>
      <c r="GIE78" s="195"/>
      <c r="GIF78" s="195"/>
      <c r="GIG78" s="195"/>
      <c r="GIH78" s="195"/>
      <c r="GII78" s="195"/>
      <c r="GIJ78" s="195"/>
      <c r="GIK78" s="195"/>
      <c r="GIL78" s="195"/>
      <c r="GIM78" s="195"/>
      <c r="GIN78" s="195"/>
      <c r="GIO78" s="195"/>
      <c r="GIP78" s="195"/>
      <c r="GIQ78" s="195"/>
      <c r="GIR78" s="195"/>
      <c r="GIS78" s="195"/>
      <c r="GIT78" s="195"/>
      <c r="GIU78" s="195"/>
      <c r="GIV78" s="195"/>
      <c r="GIW78" s="195"/>
      <c r="GIX78" s="195"/>
      <c r="GIY78" s="195"/>
      <c r="GIZ78" s="195"/>
      <c r="GJA78" s="195"/>
      <c r="GJB78" s="195"/>
      <c r="GJC78" s="195"/>
      <c r="GJD78" s="195"/>
      <c r="GJE78" s="195"/>
      <c r="GJF78" s="195"/>
      <c r="GJG78" s="195"/>
      <c r="GJH78" s="195"/>
      <c r="GJI78" s="195"/>
      <c r="GJJ78" s="195"/>
      <c r="GJK78" s="195"/>
      <c r="GJL78" s="195"/>
      <c r="GJM78" s="195"/>
      <c r="GJN78" s="195"/>
      <c r="GJO78" s="195"/>
      <c r="GJP78" s="195"/>
      <c r="GJQ78" s="195"/>
      <c r="GJR78" s="195"/>
      <c r="GJS78" s="195"/>
      <c r="GJT78" s="195"/>
      <c r="GJU78" s="195"/>
      <c r="GJV78" s="195"/>
      <c r="GJW78" s="195"/>
      <c r="GJX78" s="195"/>
      <c r="GJY78" s="195"/>
      <c r="GJZ78" s="195"/>
      <c r="GKA78" s="195"/>
      <c r="GKB78" s="195"/>
      <c r="GKC78" s="195"/>
      <c r="GKD78" s="195"/>
      <c r="GKE78" s="195"/>
      <c r="GKF78" s="195"/>
      <c r="GKG78" s="195"/>
      <c r="GKH78" s="195"/>
      <c r="GKI78" s="195"/>
      <c r="GKJ78" s="195"/>
      <c r="GKK78" s="195"/>
      <c r="GKL78" s="195"/>
      <c r="GKM78" s="195"/>
      <c r="GKN78" s="195"/>
      <c r="GKO78" s="195"/>
      <c r="GKP78" s="195"/>
      <c r="GKQ78" s="195"/>
      <c r="GKR78" s="195"/>
      <c r="GKS78" s="195"/>
      <c r="GKT78" s="195"/>
      <c r="GKU78" s="195"/>
      <c r="GKV78" s="195"/>
      <c r="GKW78" s="195"/>
      <c r="GKX78" s="195"/>
      <c r="GKY78" s="195"/>
      <c r="GKZ78" s="195"/>
      <c r="GLA78" s="195"/>
      <c r="GLB78" s="195"/>
      <c r="GLC78" s="195"/>
      <c r="GLD78" s="195"/>
      <c r="GLE78" s="195"/>
      <c r="GLF78" s="195"/>
      <c r="GLG78" s="195"/>
      <c r="GLH78" s="195"/>
      <c r="GLI78" s="195"/>
      <c r="GLJ78" s="195"/>
      <c r="GLK78" s="195"/>
      <c r="GLL78" s="195"/>
      <c r="GLM78" s="195"/>
      <c r="GLN78" s="195"/>
      <c r="GLO78" s="195"/>
      <c r="GLP78" s="195"/>
      <c r="GLQ78" s="195"/>
      <c r="GLR78" s="195"/>
      <c r="GLS78" s="195"/>
      <c r="GLT78" s="195"/>
      <c r="GLU78" s="195"/>
      <c r="GLV78" s="195"/>
      <c r="GLW78" s="195"/>
      <c r="GLX78" s="195"/>
      <c r="GLY78" s="195"/>
      <c r="GLZ78" s="195"/>
      <c r="GMA78" s="195"/>
      <c r="GMB78" s="195"/>
      <c r="GMC78" s="195"/>
      <c r="GMD78" s="195"/>
      <c r="GME78" s="195"/>
      <c r="GMF78" s="195"/>
      <c r="GMG78" s="195"/>
      <c r="GMH78" s="195"/>
      <c r="GMI78" s="195"/>
      <c r="GMJ78" s="195"/>
      <c r="GMK78" s="195"/>
      <c r="GML78" s="195"/>
      <c r="GMM78" s="195"/>
      <c r="GMN78" s="195"/>
      <c r="GMO78" s="195"/>
      <c r="GMP78" s="195"/>
      <c r="GMQ78" s="195"/>
      <c r="GMR78" s="195"/>
      <c r="GMS78" s="195"/>
      <c r="GMT78" s="195"/>
      <c r="GMU78" s="195"/>
      <c r="GMV78" s="195"/>
      <c r="GMW78" s="195"/>
      <c r="GMX78" s="195"/>
      <c r="GMY78" s="195"/>
      <c r="GMZ78" s="195"/>
      <c r="GNA78" s="195"/>
      <c r="GNB78" s="195"/>
      <c r="GNC78" s="195"/>
      <c r="GND78" s="195"/>
      <c r="GNE78" s="195"/>
      <c r="GNF78" s="195"/>
      <c r="GNG78" s="195"/>
      <c r="GNH78" s="195"/>
      <c r="GNI78" s="195"/>
      <c r="GNJ78" s="195"/>
      <c r="GNK78" s="195"/>
      <c r="GNL78" s="195"/>
      <c r="GNM78" s="195"/>
      <c r="GNN78" s="195"/>
      <c r="GNO78" s="195"/>
      <c r="GNP78" s="195"/>
      <c r="GNQ78" s="195"/>
      <c r="GNR78" s="195"/>
      <c r="GNS78" s="195"/>
      <c r="GNT78" s="195"/>
      <c r="GNU78" s="195"/>
      <c r="GNV78" s="195"/>
      <c r="GNW78" s="195"/>
      <c r="GNX78" s="195"/>
      <c r="GNY78" s="195"/>
      <c r="GNZ78" s="195"/>
      <c r="GOA78" s="195"/>
      <c r="GOB78" s="195"/>
      <c r="GOC78" s="195"/>
      <c r="GOD78" s="195"/>
      <c r="GOE78" s="195"/>
      <c r="GOF78" s="195"/>
      <c r="GOG78" s="195"/>
      <c r="GOH78" s="195"/>
      <c r="GOI78" s="195"/>
      <c r="GOJ78" s="195"/>
      <c r="GOK78" s="195"/>
      <c r="GOL78" s="195"/>
      <c r="GOM78" s="195"/>
      <c r="GON78" s="195"/>
      <c r="GOO78" s="195"/>
      <c r="GOP78" s="195"/>
      <c r="GOQ78" s="195"/>
      <c r="GOR78" s="195"/>
      <c r="GOS78" s="195"/>
      <c r="GOT78" s="195"/>
      <c r="GOU78" s="195"/>
      <c r="GOV78" s="195"/>
      <c r="GOW78" s="195"/>
      <c r="GOX78" s="195"/>
      <c r="GOY78" s="195"/>
      <c r="GOZ78" s="195"/>
      <c r="GPA78" s="195"/>
      <c r="GPB78" s="195"/>
      <c r="GPC78" s="195"/>
      <c r="GPD78" s="195"/>
      <c r="GPE78" s="195"/>
      <c r="GPF78" s="195"/>
      <c r="GPG78" s="195"/>
      <c r="GPH78" s="195"/>
      <c r="GPI78" s="195"/>
      <c r="GPJ78" s="195"/>
      <c r="GPK78" s="195"/>
      <c r="GPL78" s="195"/>
      <c r="GPM78" s="195"/>
      <c r="GPN78" s="195"/>
      <c r="GPO78" s="195"/>
      <c r="GPP78" s="195"/>
      <c r="GPQ78" s="195"/>
      <c r="GPR78" s="195"/>
      <c r="GPS78" s="195"/>
      <c r="GPT78" s="195"/>
      <c r="GPU78" s="195"/>
      <c r="GPV78" s="195"/>
      <c r="GPW78" s="195"/>
      <c r="GPX78" s="195"/>
      <c r="GPY78" s="195"/>
      <c r="GPZ78" s="195"/>
      <c r="GQA78" s="195"/>
      <c r="GQB78" s="195"/>
      <c r="GQC78" s="195"/>
      <c r="GQD78" s="195"/>
      <c r="GQE78" s="195"/>
      <c r="GQF78" s="195"/>
      <c r="GQG78" s="195"/>
      <c r="GQH78" s="195"/>
      <c r="GQI78" s="195"/>
      <c r="GQJ78" s="195"/>
      <c r="GQK78" s="195"/>
      <c r="GQL78" s="195"/>
      <c r="GQM78" s="195"/>
      <c r="GQN78" s="195"/>
      <c r="GQO78" s="195"/>
      <c r="GQP78" s="195"/>
      <c r="GQQ78" s="195"/>
      <c r="GQR78" s="195"/>
      <c r="GQS78" s="195"/>
      <c r="GQT78" s="195"/>
      <c r="GQU78" s="195"/>
      <c r="GQV78" s="195"/>
      <c r="GQW78" s="195"/>
      <c r="GQX78" s="195"/>
      <c r="GQY78" s="195"/>
      <c r="GQZ78" s="195"/>
      <c r="GRA78" s="195"/>
      <c r="GRB78" s="195"/>
      <c r="GRC78" s="195"/>
      <c r="GRD78" s="195"/>
      <c r="GRE78" s="195"/>
      <c r="GRF78" s="195"/>
      <c r="GRG78" s="195"/>
      <c r="GRH78" s="195"/>
      <c r="GRI78" s="195"/>
      <c r="GRJ78" s="195"/>
      <c r="GRK78" s="195"/>
      <c r="GRL78" s="195"/>
      <c r="GRM78" s="195"/>
      <c r="GRN78" s="195"/>
      <c r="GRO78" s="195"/>
      <c r="GRP78" s="195"/>
      <c r="GRQ78" s="195"/>
      <c r="GRR78" s="195"/>
      <c r="GRS78" s="195"/>
      <c r="GRT78" s="195"/>
      <c r="GRU78" s="195"/>
      <c r="GRV78" s="195"/>
      <c r="GRW78" s="195"/>
      <c r="GRX78" s="195"/>
      <c r="GRY78" s="195"/>
      <c r="GRZ78" s="195"/>
      <c r="GSA78" s="195"/>
      <c r="GSB78" s="195"/>
      <c r="GSC78" s="195"/>
      <c r="GSD78" s="195"/>
      <c r="GSE78" s="195"/>
      <c r="GSF78" s="195"/>
      <c r="GSG78" s="195"/>
      <c r="GSH78" s="195"/>
      <c r="GSI78" s="195"/>
      <c r="GSJ78" s="195"/>
      <c r="GSK78" s="195"/>
      <c r="GSL78" s="195"/>
      <c r="GSM78" s="195"/>
      <c r="GSN78" s="195"/>
      <c r="GSO78" s="195"/>
      <c r="GSP78" s="195"/>
      <c r="GSQ78" s="195"/>
      <c r="GSR78" s="195"/>
      <c r="GSS78" s="195"/>
      <c r="GST78" s="195"/>
      <c r="GSU78" s="195"/>
      <c r="GSV78" s="195"/>
      <c r="GSW78" s="195"/>
      <c r="GSX78" s="195"/>
      <c r="GSY78" s="195"/>
      <c r="GSZ78" s="195"/>
      <c r="GTA78" s="195"/>
      <c r="GTB78" s="195"/>
      <c r="GTC78" s="195"/>
      <c r="GTD78" s="195"/>
      <c r="GTE78" s="195"/>
      <c r="GTF78" s="195"/>
      <c r="GTG78" s="195"/>
      <c r="GTH78" s="195"/>
      <c r="GTI78" s="195"/>
      <c r="GTJ78" s="195"/>
      <c r="GTK78" s="195"/>
      <c r="GTL78" s="195"/>
      <c r="GTM78" s="195"/>
      <c r="GTN78" s="195"/>
      <c r="GTO78" s="195"/>
      <c r="GTP78" s="195"/>
      <c r="GTQ78" s="195"/>
      <c r="GTR78" s="195"/>
      <c r="GTS78" s="195"/>
      <c r="GTT78" s="195"/>
      <c r="GTU78" s="195"/>
      <c r="GTV78" s="195"/>
      <c r="GTW78" s="195"/>
      <c r="GTX78" s="195"/>
      <c r="GTY78" s="195"/>
      <c r="GTZ78" s="195"/>
      <c r="GUA78" s="195"/>
      <c r="GUB78" s="195"/>
      <c r="GUC78" s="195"/>
      <c r="GUD78" s="195"/>
      <c r="GUE78" s="195"/>
      <c r="GUF78" s="195"/>
      <c r="GUG78" s="195"/>
      <c r="GUH78" s="195"/>
      <c r="GUI78" s="195"/>
      <c r="GUJ78" s="195"/>
      <c r="GUK78" s="195"/>
      <c r="GUL78" s="195"/>
      <c r="GUM78" s="195"/>
      <c r="GUN78" s="195"/>
      <c r="GUO78" s="195"/>
      <c r="GUP78" s="195"/>
      <c r="GUQ78" s="195"/>
      <c r="GUR78" s="195"/>
      <c r="GUS78" s="195"/>
      <c r="GUT78" s="195"/>
      <c r="GUU78" s="195"/>
      <c r="GUV78" s="195"/>
      <c r="GUW78" s="195"/>
      <c r="GUX78" s="195"/>
      <c r="GUY78" s="195"/>
      <c r="GUZ78" s="195"/>
      <c r="GVA78" s="195"/>
      <c r="GVB78" s="195"/>
      <c r="GVC78" s="195"/>
      <c r="GVD78" s="195"/>
      <c r="GVE78" s="195"/>
      <c r="GVF78" s="195"/>
      <c r="GVG78" s="195"/>
      <c r="GVH78" s="195"/>
      <c r="GVI78" s="195"/>
      <c r="GVJ78" s="195"/>
      <c r="GVK78" s="195"/>
      <c r="GVL78" s="195"/>
      <c r="GVM78" s="195"/>
      <c r="GVN78" s="195"/>
      <c r="GVO78" s="195"/>
      <c r="GVP78" s="195"/>
      <c r="GVQ78" s="195"/>
      <c r="GVR78" s="195"/>
      <c r="GVS78" s="195"/>
      <c r="GVT78" s="195"/>
      <c r="GVU78" s="195"/>
      <c r="GVV78" s="195"/>
      <c r="GVW78" s="195"/>
      <c r="GVX78" s="195"/>
      <c r="GVY78" s="195"/>
      <c r="GVZ78" s="195"/>
      <c r="GWA78" s="195"/>
      <c r="GWB78" s="195"/>
      <c r="GWC78" s="195"/>
      <c r="GWD78" s="195"/>
      <c r="GWE78" s="195"/>
      <c r="GWF78" s="195"/>
      <c r="GWG78" s="195"/>
      <c r="GWH78" s="195"/>
      <c r="GWI78" s="195"/>
      <c r="GWJ78" s="195"/>
      <c r="GWK78" s="195"/>
      <c r="GWL78" s="195"/>
      <c r="GWM78" s="195"/>
      <c r="GWN78" s="195"/>
      <c r="GWO78" s="195"/>
      <c r="GWP78" s="195"/>
      <c r="GWQ78" s="195"/>
      <c r="GWR78" s="195"/>
      <c r="GWS78" s="195"/>
      <c r="GWT78" s="195"/>
      <c r="GWU78" s="195"/>
      <c r="GWV78" s="195"/>
      <c r="GWW78" s="195"/>
      <c r="GWX78" s="195"/>
      <c r="GWY78" s="195"/>
      <c r="GWZ78" s="195"/>
      <c r="GXA78" s="195"/>
      <c r="GXB78" s="195"/>
      <c r="GXC78" s="195"/>
      <c r="GXD78" s="195"/>
      <c r="GXE78" s="195"/>
      <c r="GXF78" s="195"/>
      <c r="GXG78" s="195"/>
      <c r="GXH78" s="195"/>
      <c r="GXI78" s="195"/>
      <c r="GXJ78" s="195"/>
      <c r="GXK78" s="195"/>
      <c r="GXL78" s="195"/>
      <c r="GXM78" s="195"/>
      <c r="GXN78" s="195"/>
      <c r="GXO78" s="195"/>
      <c r="GXP78" s="195"/>
      <c r="GXQ78" s="195"/>
      <c r="GXR78" s="195"/>
      <c r="GXS78" s="195"/>
      <c r="GXT78" s="195"/>
      <c r="GXU78" s="195"/>
      <c r="GXV78" s="195"/>
      <c r="GXW78" s="195"/>
      <c r="GXX78" s="195"/>
      <c r="GXY78" s="195"/>
      <c r="GXZ78" s="195"/>
      <c r="GYA78" s="195"/>
      <c r="GYB78" s="195"/>
      <c r="GYC78" s="195"/>
      <c r="GYD78" s="195"/>
      <c r="GYE78" s="195"/>
      <c r="GYF78" s="195"/>
      <c r="GYG78" s="195"/>
      <c r="GYH78" s="195"/>
      <c r="GYI78" s="195"/>
      <c r="GYJ78" s="195"/>
      <c r="GYK78" s="195"/>
      <c r="GYL78" s="195"/>
      <c r="GYM78" s="195"/>
      <c r="GYN78" s="195"/>
      <c r="GYO78" s="195"/>
      <c r="GYP78" s="195"/>
      <c r="GYQ78" s="195"/>
      <c r="GYR78" s="195"/>
      <c r="GYS78" s="195"/>
      <c r="GYT78" s="195"/>
      <c r="GYU78" s="195"/>
      <c r="GYV78" s="195"/>
      <c r="GYW78" s="195"/>
      <c r="GYX78" s="195"/>
      <c r="GYY78" s="195"/>
      <c r="GYZ78" s="195"/>
      <c r="GZA78" s="195"/>
      <c r="GZB78" s="195"/>
      <c r="GZC78" s="195"/>
      <c r="GZD78" s="195"/>
      <c r="GZE78" s="195"/>
      <c r="GZF78" s="195"/>
      <c r="GZG78" s="195"/>
      <c r="GZH78" s="195"/>
      <c r="GZI78" s="195"/>
      <c r="GZJ78" s="195"/>
      <c r="GZK78" s="195"/>
      <c r="GZL78" s="195"/>
      <c r="GZM78" s="195"/>
      <c r="GZN78" s="195"/>
      <c r="GZO78" s="195"/>
      <c r="GZP78" s="195"/>
      <c r="GZQ78" s="195"/>
      <c r="GZR78" s="195"/>
      <c r="GZS78" s="195"/>
      <c r="GZT78" s="195"/>
      <c r="GZU78" s="195"/>
      <c r="GZV78" s="195"/>
      <c r="GZW78" s="195"/>
      <c r="GZX78" s="195"/>
      <c r="GZY78" s="195"/>
      <c r="GZZ78" s="195"/>
      <c r="HAA78" s="195"/>
      <c r="HAB78" s="195"/>
      <c r="HAC78" s="195"/>
      <c r="HAD78" s="195"/>
      <c r="HAE78" s="195"/>
      <c r="HAF78" s="195"/>
      <c r="HAG78" s="195"/>
      <c r="HAH78" s="195"/>
      <c r="HAI78" s="195"/>
      <c r="HAJ78" s="195"/>
      <c r="HAK78" s="195"/>
      <c r="HAL78" s="195"/>
      <c r="HAM78" s="195"/>
      <c r="HAN78" s="195"/>
      <c r="HAO78" s="195"/>
      <c r="HAP78" s="195"/>
      <c r="HAQ78" s="195"/>
      <c r="HAR78" s="195"/>
      <c r="HAS78" s="195"/>
      <c r="HAT78" s="195"/>
      <c r="HAU78" s="195"/>
      <c r="HAV78" s="195"/>
      <c r="HAW78" s="195"/>
      <c r="HAX78" s="195"/>
      <c r="HAY78" s="195"/>
      <c r="HAZ78" s="195"/>
      <c r="HBA78" s="195"/>
      <c r="HBB78" s="195"/>
      <c r="HBC78" s="195"/>
      <c r="HBD78" s="195"/>
      <c r="HBE78" s="195"/>
      <c r="HBF78" s="195"/>
      <c r="HBG78" s="195"/>
      <c r="HBH78" s="195"/>
      <c r="HBI78" s="195"/>
      <c r="HBJ78" s="195"/>
      <c r="HBK78" s="195"/>
      <c r="HBL78" s="195"/>
      <c r="HBM78" s="195"/>
      <c r="HBN78" s="195"/>
      <c r="HBO78" s="195"/>
      <c r="HBP78" s="195"/>
      <c r="HBQ78" s="195"/>
      <c r="HBR78" s="195"/>
      <c r="HBS78" s="195"/>
      <c r="HBT78" s="195"/>
      <c r="HBU78" s="195"/>
      <c r="HBV78" s="195"/>
      <c r="HBW78" s="195"/>
      <c r="HBX78" s="195"/>
      <c r="HBY78" s="195"/>
      <c r="HBZ78" s="195"/>
      <c r="HCA78" s="195"/>
      <c r="HCB78" s="195"/>
      <c r="HCC78" s="195"/>
      <c r="HCD78" s="195"/>
      <c r="HCE78" s="195"/>
      <c r="HCF78" s="195"/>
      <c r="HCG78" s="195"/>
      <c r="HCH78" s="195"/>
      <c r="HCI78" s="195"/>
      <c r="HCJ78" s="195"/>
      <c r="HCK78" s="195"/>
      <c r="HCL78" s="195"/>
      <c r="HCM78" s="195"/>
      <c r="HCN78" s="195"/>
      <c r="HCO78" s="195"/>
      <c r="HCP78" s="195"/>
      <c r="HCQ78" s="195"/>
      <c r="HCR78" s="195"/>
      <c r="HCS78" s="195"/>
      <c r="HCT78" s="195"/>
      <c r="HCU78" s="195"/>
      <c r="HCV78" s="195"/>
      <c r="HCW78" s="195"/>
      <c r="HCX78" s="195"/>
      <c r="HCY78" s="195"/>
      <c r="HCZ78" s="195"/>
      <c r="HDA78" s="195"/>
      <c r="HDB78" s="195"/>
      <c r="HDC78" s="195"/>
      <c r="HDD78" s="195"/>
      <c r="HDE78" s="195"/>
      <c r="HDF78" s="195"/>
      <c r="HDG78" s="195"/>
      <c r="HDH78" s="195"/>
      <c r="HDI78" s="195"/>
      <c r="HDJ78" s="195"/>
      <c r="HDK78" s="195"/>
      <c r="HDL78" s="195"/>
      <c r="HDM78" s="195"/>
      <c r="HDN78" s="195"/>
      <c r="HDO78" s="195"/>
      <c r="HDP78" s="195"/>
      <c r="HDQ78" s="195"/>
      <c r="HDR78" s="195"/>
      <c r="HDS78" s="195"/>
      <c r="HDT78" s="195"/>
      <c r="HDU78" s="195"/>
      <c r="HDV78" s="195"/>
      <c r="HDW78" s="195"/>
      <c r="HDX78" s="195"/>
      <c r="HDY78" s="195"/>
      <c r="HDZ78" s="195"/>
      <c r="HEA78" s="195"/>
      <c r="HEB78" s="195"/>
      <c r="HEC78" s="195"/>
      <c r="HED78" s="195"/>
      <c r="HEE78" s="195"/>
      <c r="HEF78" s="195"/>
      <c r="HEG78" s="195"/>
      <c r="HEH78" s="195"/>
      <c r="HEI78" s="195"/>
      <c r="HEJ78" s="195"/>
      <c r="HEK78" s="195"/>
      <c r="HEL78" s="195"/>
      <c r="HEM78" s="195"/>
      <c r="HEN78" s="195"/>
      <c r="HEO78" s="195"/>
      <c r="HEP78" s="195"/>
      <c r="HEQ78" s="195"/>
      <c r="HER78" s="195"/>
      <c r="HES78" s="195"/>
      <c r="HET78" s="195"/>
      <c r="HEU78" s="195"/>
      <c r="HEV78" s="195"/>
      <c r="HEW78" s="195"/>
      <c r="HEX78" s="195"/>
      <c r="HEY78" s="195"/>
      <c r="HEZ78" s="195"/>
      <c r="HFA78" s="195"/>
      <c r="HFB78" s="195"/>
      <c r="HFC78" s="195"/>
      <c r="HFD78" s="195"/>
      <c r="HFE78" s="195"/>
      <c r="HFF78" s="195"/>
      <c r="HFG78" s="195"/>
      <c r="HFH78" s="195"/>
      <c r="HFI78" s="195"/>
      <c r="HFJ78" s="195"/>
      <c r="HFK78" s="195"/>
      <c r="HFL78" s="195"/>
      <c r="HFM78" s="195"/>
      <c r="HFN78" s="195"/>
      <c r="HFO78" s="195"/>
      <c r="HFP78" s="195"/>
      <c r="HFQ78" s="195"/>
      <c r="HFR78" s="195"/>
      <c r="HFS78" s="195"/>
      <c r="HFT78" s="195"/>
      <c r="HFU78" s="195"/>
      <c r="HFV78" s="195"/>
      <c r="HFW78" s="195"/>
      <c r="HFX78" s="195"/>
      <c r="HFY78" s="195"/>
      <c r="HFZ78" s="195"/>
      <c r="HGA78" s="195"/>
      <c r="HGB78" s="195"/>
      <c r="HGC78" s="195"/>
      <c r="HGD78" s="195"/>
      <c r="HGE78" s="195"/>
      <c r="HGF78" s="195"/>
      <c r="HGG78" s="195"/>
      <c r="HGH78" s="195"/>
      <c r="HGI78" s="195"/>
      <c r="HGJ78" s="195"/>
      <c r="HGK78" s="195"/>
      <c r="HGL78" s="195"/>
      <c r="HGM78" s="195"/>
      <c r="HGN78" s="195"/>
      <c r="HGO78" s="195"/>
      <c r="HGP78" s="195"/>
      <c r="HGQ78" s="195"/>
      <c r="HGR78" s="195"/>
      <c r="HGS78" s="195"/>
      <c r="HGT78" s="195"/>
      <c r="HGU78" s="195"/>
      <c r="HGV78" s="195"/>
      <c r="HGW78" s="195"/>
      <c r="HGX78" s="195"/>
      <c r="HGY78" s="195"/>
      <c r="HGZ78" s="195"/>
      <c r="HHA78" s="195"/>
      <c r="HHB78" s="195"/>
      <c r="HHC78" s="195"/>
      <c r="HHD78" s="195"/>
      <c r="HHE78" s="195"/>
      <c r="HHF78" s="195"/>
      <c r="HHG78" s="195"/>
      <c r="HHH78" s="195"/>
      <c r="HHI78" s="195"/>
      <c r="HHJ78" s="195"/>
      <c r="HHK78" s="195"/>
      <c r="HHL78" s="195"/>
      <c r="HHM78" s="195"/>
      <c r="HHN78" s="195"/>
      <c r="HHO78" s="195"/>
      <c r="HHP78" s="195"/>
      <c r="HHQ78" s="195"/>
      <c r="HHR78" s="195"/>
      <c r="HHS78" s="195"/>
      <c r="HHT78" s="195"/>
      <c r="HHU78" s="195"/>
      <c r="HHV78" s="195"/>
      <c r="HHW78" s="195"/>
      <c r="HHX78" s="195"/>
      <c r="HHY78" s="195"/>
      <c r="HHZ78" s="195"/>
      <c r="HIA78" s="195"/>
      <c r="HIB78" s="195"/>
      <c r="HIC78" s="195"/>
      <c r="HID78" s="195"/>
      <c r="HIE78" s="195"/>
      <c r="HIF78" s="195"/>
      <c r="HIG78" s="195"/>
      <c r="HIH78" s="195"/>
      <c r="HII78" s="195"/>
      <c r="HIJ78" s="195"/>
      <c r="HIK78" s="195"/>
      <c r="HIL78" s="195"/>
      <c r="HIM78" s="195"/>
      <c r="HIN78" s="195"/>
      <c r="HIO78" s="195"/>
      <c r="HIP78" s="195"/>
      <c r="HIQ78" s="195"/>
      <c r="HIR78" s="195"/>
      <c r="HIS78" s="195"/>
      <c r="HIT78" s="195"/>
      <c r="HIU78" s="195"/>
      <c r="HIV78" s="195"/>
      <c r="HIW78" s="195"/>
      <c r="HIX78" s="195"/>
      <c r="HIY78" s="195"/>
      <c r="HIZ78" s="195"/>
      <c r="HJA78" s="195"/>
      <c r="HJB78" s="195"/>
      <c r="HJC78" s="195"/>
      <c r="HJD78" s="195"/>
      <c r="HJE78" s="195"/>
      <c r="HJF78" s="195"/>
      <c r="HJG78" s="195"/>
      <c r="HJH78" s="195"/>
      <c r="HJI78" s="195"/>
      <c r="HJJ78" s="195"/>
      <c r="HJK78" s="195"/>
      <c r="HJL78" s="195"/>
      <c r="HJM78" s="195"/>
      <c r="HJN78" s="195"/>
      <c r="HJO78" s="195"/>
      <c r="HJP78" s="195"/>
      <c r="HJQ78" s="195"/>
      <c r="HJR78" s="195"/>
      <c r="HJS78" s="195"/>
      <c r="HJT78" s="195"/>
      <c r="HJU78" s="195"/>
      <c r="HJV78" s="195"/>
      <c r="HJW78" s="195"/>
      <c r="HJX78" s="195"/>
      <c r="HJY78" s="195"/>
      <c r="HJZ78" s="195"/>
      <c r="HKA78" s="195"/>
      <c r="HKB78" s="195"/>
      <c r="HKC78" s="195"/>
      <c r="HKD78" s="195"/>
      <c r="HKE78" s="195"/>
      <c r="HKF78" s="195"/>
      <c r="HKG78" s="195"/>
      <c r="HKH78" s="195"/>
      <c r="HKI78" s="195"/>
      <c r="HKJ78" s="195"/>
      <c r="HKK78" s="195"/>
      <c r="HKL78" s="195"/>
      <c r="HKM78" s="195"/>
      <c r="HKN78" s="195"/>
      <c r="HKO78" s="195"/>
      <c r="HKP78" s="195"/>
      <c r="HKQ78" s="195"/>
      <c r="HKR78" s="195"/>
      <c r="HKS78" s="195"/>
      <c r="HKT78" s="195"/>
      <c r="HKU78" s="195"/>
      <c r="HKV78" s="195"/>
      <c r="HKW78" s="195"/>
      <c r="HKX78" s="195"/>
      <c r="HKY78" s="195"/>
      <c r="HKZ78" s="195"/>
      <c r="HLA78" s="195"/>
      <c r="HLB78" s="195"/>
      <c r="HLC78" s="195"/>
      <c r="HLD78" s="195"/>
      <c r="HLE78" s="195"/>
      <c r="HLF78" s="195"/>
      <c r="HLG78" s="195"/>
      <c r="HLH78" s="195"/>
      <c r="HLI78" s="195"/>
      <c r="HLJ78" s="195"/>
      <c r="HLK78" s="195"/>
      <c r="HLL78" s="195"/>
      <c r="HLM78" s="195"/>
      <c r="HLN78" s="195"/>
      <c r="HLO78" s="195"/>
      <c r="HLP78" s="195"/>
      <c r="HLQ78" s="195"/>
      <c r="HLR78" s="195"/>
      <c r="HLS78" s="195"/>
      <c r="HLT78" s="195"/>
      <c r="HLU78" s="195"/>
      <c r="HLV78" s="195"/>
      <c r="HLW78" s="195"/>
      <c r="HLX78" s="195"/>
      <c r="HLY78" s="195"/>
      <c r="HLZ78" s="195"/>
      <c r="HMA78" s="195"/>
      <c r="HMB78" s="195"/>
      <c r="HMC78" s="195"/>
      <c r="HMD78" s="195"/>
      <c r="HME78" s="195"/>
      <c r="HMF78" s="195"/>
      <c r="HMG78" s="195"/>
      <c r="HMH78" s="195"/>
      <c r="HMI78" s="195"/>
      <c r="HMJ78" s="195"/>
      <c r="HMK78" s="195"/>
      <c r="HML78" s="195"/>
      <c r="HMM78" s="195"/>
      <c r="HMN78" s="195"/>
      <c r="HMO78" s="195"/>
      <c r="HMP78" s="195"/>
      <c r="HMQ78" s="195"/>
      <c r="HMR78" s="195"/>
      <c r="HMS78" s="195"/>
      <c r="HMT78" s="195"/>
      <c r="HMU78" s="195"/>
      <c r="HMV78" s="195"/>
      <c r="HMW78" s="195"/>
      <c r="HMX78" s="195"/>
      <c r="HMY78" s="195"/>
      <c r="HMZ78" s="195"/>
      <c r="HNA78" s="195"/>
      <c r="HNB78" s="195"/>
      <c r="HNC78" s="195"/>
      <c r="HND78" s="195"/>
      <c r="HNE78" s="195"/>
      <c r="HNF78" s="195"/>
      <c r="HNG78" s="195"/>
      <c r="HNH78" s="195"/>
      <c r="HNI78" s="195"/>
      <c r="HNJ78" s="195"/>
      <c r="HNK78" s="195"/>
      <c r="HNL78" s="195"/>
      <c r="HNM78" s="195"/>
      <c r="HNN78" s="195"/>
      <c r="HNO78" s="195"/>
      <c r="HNP78" s="195"/>
      <c r="HNQ78" s="195"/>
      <c r="HNR78" s="195"/>
      <c r="HNS78" s="195"/>
      <c r="HNT78" s="195"/>
      <c r="HNU78" s="195"/>
      <c r="HNV78" s="195"/>
      <c r="HNW78" s="195"/>
      <c r="HNX78" s="195"/>
      <c r="HNY78" s="195"/>
      <c r="HNZ78" s="195"/>
      <c r="HOA78" s="195"/>
      <c r="HOB78" s="195"/>
      <c r="HOC78" s="195"/>
      <c r="HOD78" s="195"/>
      <c r="HOE78" s="195"/>
      <c r="HOF78" s="195"/>
      <c r="HOG78" s="195"/>
      <c r="HOH78" s="195"/>
      <c r="HOI78" s="195"/>
      <c r="HOJ78" s="195"/>
      <c r="HOK78" s="195"/>
      <c r="HOL78" s="195"/>
      <c r="HOM78" s="195"/>
      <c r="HON78" s="195"/>
      <c r="HOO78" s="195"/>
      <c r="HOP78" s="195"/>
      <c r="HOQ78" s="195"/>
      <c r="HOR78" s="195"/>
      <c r="HOS78" s="195"/>
      <c r="HOT78" s="195"/>
      <c r="HOU78" s="195"/>
      <c r="HOV78" s="195"/>
      <c r="HOW78" s="195"/>
      <c r="HOX78" s="195"/>
      <c r="HOY78" s="195"/>
      <c r="HOZ78" s="195"/>
      <c r="HPA78" s="195"/>
      <c r="HPB78" s="195"/>
      <c r="HPC78" s="195"/>
      <c r="HPD78" s="195"/>
      <c r="HPE78" s="195"/>
      <c r="HPF78" s="195"/>
      <c r="HPG78" s="195"/>
      <c r="HPH78" s="195"/>
      <c r="HPI78" s="195"/>
      <c r="HPJ78" s="195"/>
      <c r="HPK78" s="195"/>
      <c r="HPL78" s="195"/>
      <c r="HPM78" s="195"/>
      <c r="HPN78" s="195"/>
      <c r="HPO78" s="195"/>
      <c r="HPP78" s="195"/>
      <c r="HPQ78" s="195"/>
      <c r="HPR78" s="195"/>
      <c r="HPS78" s="195"/>
      <c r="HPT78" s="195"/>
      <c r="HPU78" s="195"/>
      <c r="HPV78" s="195"/>
      <c r="HPW78" s="195"/>
      <c r="HPX78" s="195"/>
      <c r="HPY78" s="195"/>
      <c r="HPZ78" s="195"/>
      <c r="HQA78" s="195"/>
      <c r="HQB78" s="195"/>
      <c r="HQC78" s="195"/>
      <c r="HQD78" s="195"/>
      <c r="HQE78" s="195"/>
      <c r="HQF78" s="195"/>
      <c r="HQG78" s="195"/>
      <c r="HQH78" s="195"/>
      <c r="HQI78" s="195"/>
      <c r="HQJ78" s="195"/>
      <c r="HQK78" s="195"/>
      <c r="HQL78" s="195"/>
      <c r="HQM78" s="195"/>
      <c r="HQN78" s="195"/>
      <c r="HQO78" s="195"/>
      <c r="HQP78" s="195"/>
      <c r="HQQ78" s="195"/>
      <c r="HQR78" s="195"/>
      <c r="HQS78" s="195"/>
      <c r="HQT78" s="195"/>
      <c r="HQU78" s="195"/>
      <c r="HQV78" s="195"/>
      <c r="HQW78" s="195"/>
      <c r="HQX78" s="195"/>
      <c r="HQY78" s="195"/>
      <c r="HQZ78" s="195"/>
      <c r="HRA78" s="195"/>
      <c r="HRB78" s="195"/>
      <c r="HRC78" s="195"/>
      <c r="HRD78" s="195"/>
      <c r="HRE78" s="195"/>
      <c r="HRF78" s="195"/>
      <c r="HRG78" s="195"/>
      <c r="HRH78" s="195"/>
      <c r="HRI78" s="195"/>
      <c r="HRJ78" s="195"/>
      <c r="HRK78" s="195"/>
      <c r="HRL78" s="195"/>
      <c r="HRM78" s="195"/>
      <c r="HRN78" s="195"/>
      <c r="HRO78" s="195"/>
      <c r="HRP78" s="195"/>
      <c r="HRQ78" s="195"/>
      <c r="HRR78" s="195"/>
      <c r="HRS78" s="195"/>
      <c r="HRT78" s="195"/>
      <c r="HRU78" s="195"/>
      <c r="HRV78" s="195"/>
      <c r="HRW78" s="195"/>
      <c r="HRX78" s="195"/>
      <c r="HRY78" s="195"/>
      <c r="HRZ78" s="195"/>
      <c r="HSA78" s="195"/>
      <c r="HSB78" s="195"/>
      <c r="HSC78" s="195"/>
      <c r="HSD78" s="195"/>
      <c r="HSE78" s="195"/>
      <c r="HSF78" s="195"/>
      <c r="HSG78" s="195"/>
      <c r="HSH78" s="195"/>
      <c r="HSI78" s="195"/>
      <c r="HSJ78" s="195"/>
      <c r="HSK78" s="195"/>
      <c r="HSL78" s="195"/>
      <c r="HSM78" s="195"/>
      <c r="HSN78" s="195"/>
      <c r="HSO78" s="195"/>
      <c r="HSP78" s="195"/>
      <c r="HSQ78" s="195"/>
      <c r="HSR78" s="195"/>
      <c r="HSS78" s="195"/>
      <c r="HST78" s="195"/>
      <c r="HSU78" s="195"/>
      <c r="HSV78" s="195"/>
      <c r="HSW78" s="195"/>
      <c r="HSX78" s="195"/>
      <c r="HSY78" s="195"/>
      <c r="HSZ78" s="195"/>
      <c r="HTA78" s="195"/>
      <c r="HTB78" s="195"/>
      <c r="HTC78" s="195"/>
      <c r="HTD78" s="195"/>
      <c r="HTE78" s="195"/>
      <c r="HTF78" s="195"/>
      <c r="HTG78" s="195"/>
      <c r="HTH78" s="195"/>
      <c r="HTI78" s="195"/>
      <c r="HTJ78" s="195"/>
      <c r="HTK78" s="195"/>
      <c r="HTL78" s="195"/>
      <c r="HTM78" s="195"/>
      <c r="HTN78" s="195"/>
      <c r="HTO78" s="195"/>
      <c r="HTP78" s="195"/>
      <c r="HTQ78" s="195"/>
      <c r="HTR78" s="195"/>
      <c r="HTS78" s="195"/>
      <c r="HTT78" s="195"/>
      <c r="HTU78" s="195"/>
      <c r="HTV78" s="195"/>
      <c r="HTW78" s="195"/>
      <c r="HTX78" s="195"/>
      <c r="HTY78" s="195"/>
      <c r="HTZ78" s="195"/>
      <c r="HUA78" s="195"/>
      <c r="HUB78" s="195"/>
      <c r="HUC78" s="195"/>
      <c r="HUD78" s="195"/>
      <c r="HUE78" s="195"/>
      <c r="HUF78" s="195"/>
      <c r="HUG78" s="195"/>
      <c r="HUH78" s="195"/>
      <c r="HUI78" s="195"/>
      <c r="HUJ78" s="195"/>
      <c r="HUK78" s="195"/>
      <c r="HUL78" s="195"/>
      <c r="HUM78" s="195"/>
      <c r="HUN78" s="195"/>
      <c r="HUO78" s="195"/>
      <c r="HUP78" s="195"/>
      <c r="HUQ78" s="195"/>
      <c r="HUR78" s="195"/>
      <c r="HUS78" s="195"/>
      <c r="HUT78" s="195"/>
      <c r="HUU78" s="195"/>
      <c r="HUV78" s="195"/>
      <c r="HUW78" s="195"/>
      <c r="HUX78" s="195"/>
      <c r="HUY78" s="195"/>
      <c r="HUZ78" s="195"/>
      <c r="HVA78" s="195"/>
      <c r="HVB78" s="195"/>
      <c r="HVC78" s="195"/>
      <c r="HVD78" s="195"/>
      <c r="HVE78" s="195"/>
      <c r="HVF78" s="195"/>
      <c r="HVG78" s="195"/>
      <c r="HVH78" s="195"/>
      <c r="HVI78" s="195"/>
      <c r="HVJ78" s="195"/>
      <c r="HVK78" s="195"/>
      <c r="HVL78" s="195"/>
      <c r="HVM78" s="195"/>
      <c r="HVN78" s="195"/>
      <c r="HVO78" s="195"/>
      <c r="HVP78" s="195"/>
      <c r="HVQ78" s="195"/>
      <c r="HVR78" s="195"/>
      <c r="HVS78" s="195"/>
      <c r="HVT78" s="195"/>
      <c r="HVU78" s="195"/>
      <c r="HVV78" s="195"/>
      <c r="HVW78" s="195"/>
      <c r="HVX78" s="195"/>
      <c r="HVY78" s="195"/>
      <c r="HVZ78" s="195"/>
      <c r="HWA78" s="195"/>
      <c r="HWB78" s="195"/>
      <c r="HWC78" s="195"/>
      <c r="HWD78" s="195"/>
      <c r="HWE78" s="195"/>
      <c r="HWF78" s="195"/>
      <c r="HWG78" s="195"/>
      <c r="HWH78" s="195"/>
      <c r="HWI78" s="195"/>
      <c r="HWJ78" s="195"/>
      <c r="HWK78" s="195"/>
      <c r="HWL78" s="195"/>
      <c r="HWM78" s="195"/>
      <c r="HWN78" s="195"/>
      <c r="HWO78" s="195"/>
      <c r="HWP78" s="195"/>
      <c r="HWQ78" s="195"/>
      <c r="HWR78" s="195"/>
      <c r="HWS78" s="195"/>
      <c r="HWT78" s="195"/>
      <c r="HWU78" s="195"/>
      <c r="HWV78" s="195"/>
      <c r="HWW78" s="195"/>
      <c r="HWX78" s="195"/>
      <c r="HWY78" s="195"/>
      <c r="HWZ78" s="195"/>
      <c r="HXA78" s="195"/>
      <c r="HXB78" s="195"/>
      <c r="HXC78" s="195"/>
      <c r="HXD78" s="195"/>
      <c r="HXE78" s="195"/>
      <c r="HXF78" s="195"/>
      <c r="HXG78" s="195"/>
      <c r="HXH78" s="195"/>
      <c r="HXI78" s="195"/>
      <c r="HXJ78" s="195"/>
      <c r="HXK78" s="195"/>
      <c r="HXL78" s="195"/>
      <c r="HXM78" s="195"/>
      <c r="HXN78" s="195"/>
      <c r="HXO78" s="195"/>
      <c r="HXP78" s="195"/>
      <c r="HXQ78" s="195"/>
      <c r="HXR78" s="195"/>
      <c r="HXS78" s="195"/>
      <c r="HXT78" s="195"/>
      <c r="HXU78" s="195"/>
      <c r="HXV78" s="195"/>
      <c r="HXW78" s="195"/>
      <c r="HXX78" s="195"/>
      <c r="HXY78" s="195"/>
      <c r="HXZ78" s="195"/>
      <c r="HYA78" s="195"/>
      <c r="HYB78" s="195"/>
      <c r="HYC78" s="195"/>
      <c r="HYD78" s="195"/>
      <c r="HYE78" s="195"/>
      <c r="HYF78" s="195"/>
      <c r="HYG78" s="195"/>
      <c r="HYH78" s="195"/>
      <c r="HYI78" s="195"/>
      <c r="HYJ78" s="195"/>
      <c r="HYK78" s="195"/>
      <c r="HYL78" s="195"/>
      <c r="HYM78" s="195"/>
      <c r="HYN78" s="195"/>
      <c r="HYO78" s="195"/>
      <c r="HYP78" s="195"/>
      <c r="HYQ78" s="195"/>
      <c r="HYR78" s="195"/>
      <c r="HYS78" s="195"/>
      <c r="HYT78" s="195"/>
      <c r="HYU78" s="195"/>
      <c r="HYV78" s="195"/>
      <c r="HYW78" s="195"/>
      <c r="HYX78" s="195"/>
      <c r="HYY78" s="195"/>
      <c r="HYZ78" s="195"/>
      <c r="HZA78" s="195"/>
      <c r="HZB78" s="195"/>
      <c r="HZC78" s="195"/>
      <c r="HZD78" s="195"/>
      <c r="HZE78" s="195"/>
      <c r="HZF78" s="195"/>
      <c r="HZG78" s="195"/>
      <c r="HZH78" s="195"/>
      <c r="HZI78" s="195"/>
      <c r="HZJ78" s="195"/>
      <c r="HZK78" s="195"/>
      <c r="HZL78" s="195"/>
      <c r="HZM78" s="195"/>
      <c r="HZN78" s="195"/>
      <c r="HZO78" s="195"/>
      <c r="HZP78" s="195"/>
      <c r="HZQ78" s="195"/>
      <c r="HZR78" s="195"/>
      <c r="HZS78" s="195"/>
      <c r="HZT78" s="195"/>
      <c r="HZU78" s="195"/>
      <c r="HZV78" s="195"/>
      <c r="HZW78" s="195"/>
      <c r="HZX78" s="195"/>
      <c r="HZY78" s="195"/>
      <c r="HZZ78" s="195"/>
      <c r="IAA78" s="195"/>
      <c r="IAB78" s="195"/>
      <c r="IAC78" s="195"/>
      <c r="IAD78" s="195"/>
      <c r="IAE78" s="195"/>
      <c r="IAF78" s="195"/>
      <c r="IAG78" s="195"/>
      <c r="IAH78" s="195"/>
      <c r="IAI78" s="195"/>
      <c r="IAJ78" s="195"/>
      <c r="IAK78" s="195"/>
      <c r="IAL78" s="195"/>
      <c r="IAM78" s="195"/>
      <c r="IAN78" s="195"/>
      <c r="IAO78" s="195"/>
      <c r="IAP78" s="195"/>
      <c r="IAQ78" s="195"/>
      <c r="IAR78" s="195"/>
      <c r="IAS78" s="195"/>
      <c r="IAT78" s="195"/>
      <c r="IAU78" s="195"/>
      <c r="IAV78" s="195"/>
      <c r="IAW78" s="195"/>
      <c r="IAX78" s="195"/>
      <c r="IAY78" s="195"/>
      <c r="IAZ78" s="195"/>
      <c r="IBA78" s="195"/>
      <c r="IBB78" s="195"/>
      <c r="IBC78" s="195"/>
      <c r="IBD78" s="195"/>
      <c r="IBE78" s="195"/>
      <c r="IBF78" s="195"/>
      <c r="IBG78" s="195"/>
      <c r="IBH78" s="195"/>
      <c r="IBI78" s="195"/>
      <c r="IBJ78" s="195"/>
      <c r="IBK78" s="195"/>
      <c r="IBL78" s="195"/>
      <c r="IBM78" s="195"/>
      <c r="IBN78" s="195"/>
      <c r="IBO78" s="195"/>
      <c r="IBP78" s="195"/>
      <c r="IBQ78" s="195"/>
      <c r="IBR78" s="195"/>
      <c r="IBS78" s="195"/>
      <c r="IBT78" s="195"/>
      <c r="IBU78" s="195"/>
      <c r="IBV78" s="195"/>
      <c r="IBW78" s="195"/>
      <c r="IBX78" s="195"/>
      <c r="IBY78" s="195"/>
      <c r="IBZ78" s="195"/>
      <c r="ICA78" s="195"/>
      <c r="ICB78" s="195"/>
      <c r="ICC78" s="195"/>
      <c r="ICD78" s="195"/>
      <c r="ICE78" s="195"/>
      <c r="ICF78" s="195"/>
      <c r="ICG78" s="195"/>
      <c r="ICH78" s="195"/>
      <c r="ICI78" s="195"/>
      <c r="ICJ78" s="195"/>
      <c r="ICK78" s="195"/>
      <c r="ICL78" s="195"/>
      <c r="ICM78" s="195"/>
      <c r="ICN78" s="195"/>
      <c r="ICO78" s="195"/>
      <c r="ICP78" s="195"/>
      <c r="ICQ78" s="195"/>
      <c r="ICR78" s="195"/>
      <c r="ICS78" s="195"/>
      <c r="ICT78" s="195"/>
      <c r="ICU78" s="195"/>
      <c r="ICV78" s="195"/>
      <c r="ICW78" s="195"/>
      <c r="ICX78" s="195"/>
      <c r="ICY78" s="195"/>
      <c r="ICZ78" s="195"/>
      <c r="IDA78" s="195"/>
      <c r="IDB78" s="195"/>
      <c r="IDC78" s="195"/>
      <c r="IDD78" s="195"/>
      <c r="IDE78" s="195"/>
      <c r="IDF78" s="195"/>
      <c r="IDG78" s="195"/>
      <c r="IDH78" s="195"/>
      <c r="IDI78" s="195"/>
      <c r="IDJ78" s="195"/>
      <c r="IDK78" s="195"/>
      <c r="IDL78" s="195"/>
      <c r="IDM78" s="195"/>
      <c r="IDN78" s="195"/>
      <c r="IDO78" s="195"/>
      <c r="IDP78" s="195"/>
      <c r="IDQ78" s="195"/>
      <c r="IDR78" s="195"/>
      <c r="IDS78" s="195"/>
      <c r="IDT78" s="195"/>
      <c r="IDU78" s="195"/>
      <c r="IDV78" s="195"/>
      <c r="IDW78" s="195"/>
      <c r="IDX78" s="195"/>
      <c r="IDY78" s="195"/>
      <c r="IDZ78" s="195"/>
      <c r="IEA78" s="195"/>
      <c r="IEB78" s="195"/>
      <c r="IEC78" s="195"/>
      <c r="IED78" s="195"/>
      <c r="IEE78" s="195"/>
      <c r="IEF78" s="195"/>
      <c r="IEG78" s="195"/>
      <c r="IEH78" s="195"/>
      <c r="IEI78" s="195"/>
      <c r="IEJ78" s="195"/>
      <c r="IEK78" s="195"/>
      <c r="IEL78" s="195"/>
      <c r="IEM78" s="195"/>
      <c r="IEN78" s="195"/>
      <c r="IEO78" s="195"/>
      <c r="IEP78" s="195"/>
      <c r="IEQ78" s="195"/>
      <c r="IER78" s="195"/>
      <c r="IES78" s="195"/>
      <c r="IET78" s="195"/>
      <c r="IEU78" s="195"/>
      <c r="IEV78" s="195"/>
      <c r="IEW78" s="195"/>
      <c r="IEX78" s="195"/>
      <c r="IEY78" s="195"/>
      <c r="IEZ78" s="195"/>
      <c r="IFA78" s="195"/>
      <c r="IFB78" s="195"/>
      <c r="IFC78" s="195"/>
      <c r="IFD78" s="195"/>
      <c r="IFE78" s="195"/>
      <c r="IFF78" s="195"/>
      <c r="IFG78" s="195"/>
      <c r="IFH78" s="195"/>
      <c r="IFI78" s="195"/>
      <c r="IFJ78" s="195"/>
      <c r="IFK78" s="195"/>
      <c r="IFL78" s="195"/>
      <c r="IFM78" s="195"/>
      <c r="IFN78" s="195"/>
      <c r="IFO78" s="195"/>
      <c r="IFP78" s="195"/>
      <c r="IFQ78" s="195"/>
      <c r="IFR78" s="195"/>
      <c r="IFS78" s="195"/>
      <c r="IFT78" s="195"/>
      <c r="IFU78" s="195"/>
      <c r="IFV78" s="195"/>
      <c r="IFW78" s="195"/>
      <c r="IFX78" s="195"/>
      <c r="IFY78" s="195"/>
      <c r="IFZ78" s="195"/>
      <c r="IGA78" s="195"/>
      <c r="IGB78" s="195"/>
      <c r="IGC78" s="195"/>
      <c r="IGD78" s="195"/>
      <c r="IGE78" s="195"/>
      <c r="IGF78" s="195"/>
      <c r="IGG78" s="195"/>
      <c r="IGH78" s="195"/>
      <c r="IGI78" s="195"/>
      <c r="IGJ78" s="195"/>
      <c r="IGK78" s="195"/>
      <c r="IGL78" s="195"/>
      <c r="IGM78" s="195"/>
      <c r="IGN78" s="195"/>
      <c r="IGO78" s="195"/>
      <c r="IGP78" s="195"/>
      <c r="IGQ78" s="195"/>
      <c r="IGR78" s="195"/>
      <c r="IGS78" s="195"/>
      <c r="IGT78" s="195"/>
      <c r="IGU78" s="195"/>
      <c r="IGV78" s="195"/>
      <c r="IGW78" s="195"/>
      <c r="IGX78" s="195"/>
      <c r="IGY78" s="195"/>
      <c r="IGZ78" s="195"/>
      <c r="IHA78" s="195"/>
      <c r="IHB78" s="195"/>
      <c r="IHC78" s="195"/>
      <c r="IHD78" s="195"/>
      <c r="IHE78" s="195"/>
      <c r="IHF78" s="195"/>
      <c r="IHG78" s="195"/>
      <c r="IHH78" s="195"/>
      <c r="IHI78" s="195"/>
      <c r="IHJ78" s="195"/>
      <c r="IHK78" s="195"/>
      <c r="IHL78" s="195"/>
      <c r="IHM78" s="195"/>
      <c r="IHN78" s="195"/>
      <c r="IHO78" s="195"/>
      <c r="IHP78" s="195"/>
      <c r="IHQ78" s="195"/>
      <c r="IHR78" s="195"/>
      <c r="IHS78" s="195"/>
      <c r="IHT78" s="195"/>
      <c r="IHU78" s="195"/>
      <c r="IHV78" s="195"/>
      <c r="IHW78" s="195"/>
      <c r="IHX78" s="195"/>
      <c r="IHY78" s="195"/>
      <c r="IHZ78" s="195"/>
      <c r="IIA78" s="195"/>
      <c r="IIB78" s="195"/>
      <c r="IIC78" s="195"/>
      <c r="IID78" s="195"/>
      <c r="IIE78" s="195"/>
      <c r="IIF78" s="195"/>
      <c r="IIG78" s="195"/>
      <c r="IIH78" s="195"/>
      <c r="III78" s="195"/>
      <c r="IIJ78" s="195"/>
      <c r="IIK78" s="195"/>
      <c r="IIL78" s="195"/>
      <c r="IIM78" s="195"/>
      <c r="IIN78" s="195"/>
      <c r="IIO78" s="195"/>
      <c r="IIP78" s="195"/>
      <c r="IIQ78" s="195"/>
      <c r="IIR78" s="195"/>
      <c r="IIS78" s="195"/>
      <c r="IIT78" s="195"/>
      <c r="IIU78" s="195"/>
      <c r="IIV78" s="195"/>
      <c r="IIW78" s="195"/>
      <c r="IIX78" s="195"/>
      <c r="IIY78" s="195"/>
      <c r="IIZ78" s="195"/>
      <c r="IJA78" s="195"/>
      <c r="IJB78" s="195"/>
      <c r="IJC78" s="195"/>
      <c r="IJD78" s="195"/>
      <c r="IJE78" s="195"/>
      <c r="IJF78" s="195"/>
      <c r="IJG78" s="195"/>
      <c r="IJH78" s="195"/>
      <c r="IJI78" s="195"/>
      <c r="IJJ78" s="195"/>
      <c r="IJK78" s="195"/>
      <c r="IJL78" s="195"/>
      <c r="IJM78" s="195"/>
      <c r="IJN78" s="195"/>
      <c r="IJO78" s="195"/>
      <c r="IJP78" s="195"/>
      <c r="IJQ78" s="195"/>
      <c r="IJR78" s="195"/>
      <c r="IJS78" s="195"/>
      <c r="IJT78" s="195"/>
      <c r="IJU78" s="195"/>
      <c r="IJV78" s="195"/>
      <c r="IJW78" s="195"/>
      <c r="IJX78" s="195"/>
      <c r="IJY78" s="195"/>
      <c r="IJZ78" s="195"/>
      <c r="IKA78" s="195"/>
      <c r="IKB78" s="195"/>
      <c r="IKC78" s="195"/>
      <c r="IKD78" s="195"/>
      <c r="IKE78" s="195"/>
      <c r="IKF78" s="195"/>
      <c r="IKG78" s="195"/>
      <c r="IKH78" s="195"/>
      <c r="IKI78" s="195"/>
      <c r="IKJ78" s="195"/>
      <c r="IKK78" s="195"/>
      <c r="IKL78" s="195"/>
      <c r="IKM78" s="195"/>
      <c r="IKN78" s="195"/>
      <c r="IKO78" s="195"/>
      <c r="IKP78" s="195"/>
      <c r="IKQ78" s="195"/>
      <c r="IKR78" s="195"/>
      <c r="IKS78" s="195"/>
      <c r="IKT78" s="195"/>
      <c r="IKU78" s="195"/>
      <c r="IKV78" s="195"/>
      <c r="IKW78" s="195"/>
      <c r="IKX78" s="195"/>
      <c r="IKY78" s="195"/>
      <c r="IKZ78" s="195"/>
      <c r="ILA78" s="195"/>
      <c r="ILB78" s="195"/>
      <c r="ILC78" s="195"/>
      <c r="ILD78" s="195"/>
      <c r="ILE78" s="195"/>
      <c r="ILF78" s="195"/>
      <c r="ILG78" s="195"/>
      <c r="ILH78" s="195"/>
      <c r="ILI78" s="195"/>
      <c r="ILJ78" s="195"/>
      <c r="ILK78" s="195"/>
      <c r="ILL78" s="195"/>
      <c r="ILM78" s="195"/>
      <c r="ILN78" s="195"/>
      <c r="ILO78" s="195"/>
      <c r="ILP78" s="195"/>
      <c r="ILQ78" s="195"/>
      <c r="ILR78" s="195"/>
      <c r="ILS78" s="195"/>
      <c r="ILT78" s="195"/>
      <c r="ILU78" s="195"/>
      <c r="ILV78" s="195"/>
      <c r="ILW78" s="195"/>
      <c r="ILX78" s="195"/>
      <c r="ILY78" s="195"/>
      <c r="ILZ78" s="195"/>
      <c r="IMA78" s="195"/>
      <c r="IMB78" s="195"/>
      <c r="IMC78" s="195"/>
      <c r="IMD78" s="195"/>
      <c r="IME78" s="195"/>
      <c r="IMF78" s="195"/>
      <c r="IMG78" s="195"/>
      <c r="IMH78" s="195"/>
      <c r="IMI78" s="195"/>
      <c r="IMJ78" s="195"/>
      <c r="IMK78" s="195"/>
      <c r="IML78" s="195"/>
      <c r="IMM78" s="195"/>
      <c r="IMN78" s="195"/>
      <c r="IMO78" s="195"/>
      <c r="IMP78" s="195"/>
      <c r="IMQ78" s="195"/>
      <c r="IMR78" s="195"/>
      <c r="IMS78" s="195"/>
      <c r="IMT78" s="195"/>
      <c r="IMU78" s="195"/>
      <c r="IMV78" s="195"/>
      <c r="IMW78" s="195"/>
      <c r="IMX78" s="195"/>
      <c r="IMY78" s="195"/>
      <c r="IMZ78" s="195"/>
      <c r="INA78" s="195"/>
      <c r="INB78" s="195"/>
      <c r="INC78" s="195"/>
      <c r="IND78" s="195"/>
      <c r="INE78" s="195"/>
      <c r="INF78" s="195"/>
      <c r="ING78" s="195"/>
      <c r="INH78" s="195"/>
      <c r="INI78" s="195"/>
      <c r="INJ78" s="195"/>
      <c r="INK78" s="195"/>
      <c r="INL78" s="195"/>
      <c r="INM78" s="195"/>
      <c r="INN78" s="195"/>
      <c r="INO78" s="195"/>
      <c r="INP78" s="195"/>
      <c r="INQ78" s="195"/>
      <c r="INR78" s="195"/>
      <c r="INS78" s="195"/>
      <c r="INT78" s="195"/>
      <c r="INU78" s="195"/>
      <c r="INV78" s="195"/>
      <c r="INW78" s="195"/>
      <c r="INX78" s="195"/>
      <c r="INY78" s="195"/>
      <c r="INZ78" s="195"/>
      <c r="IOA78" s="195"/>
      <c r="IOB78" s="195"/>
      <c r="IOC78" s="195"/>
      <c r="IOD78" s="195"/>
      <c r="IOE78" s="195"/>
      <c r="IOF78" s="195"/>
      <c r="IOG78" s="195"/>
      <c r="IOH78" s="195"/>
      <c r="IOI78" s="195"/>
      <c r="IOJ78" s="195"/>
      <c r="IOK78" s="195"/>
      <c r="IOL78" s="195"/>
      <c r="IOM78" s="195"/>
      <c r="ION78" s="195"/>
      <c r="IOO78" s="195"/>
      <c r="IOP78" s="195"/>
      <c r="IOQ78" s="195"/>
      <c r="IOR78" s="195"/>
      <c r="IOS78" s="195"/>
      <c r="IOT78" s="195"/>
      <c r="IOU78" s="195"/>
      <c r="IOV78" s="195"/>
      <c r="IOW78" s="195"/>
      <c r="IOX78" s="195"/>
      <c r="IOY78" s="195"/>
      <c r="IOZ78" s="195"/>
      <c r="IPA78" s="195"/>
      <c r="IPB78" s="195"/>
      <c r="IPC78" s="195"/>
      <c r="IPD78" s="195"/>
      <c r="IPE78" s="195"/>
      <c r="IPF78" s="195"/>
      <c r="IPG78" s="195"/>
      <c r="IPH78" s="195"/>
      <c r="IPI78" s="195"/>
      <c r="IPJ78" s="195"/>
      <c r="IPK78" s="195"/>
      <c r="IPL78" s="195"/>
      <c r="IPM78" s="195"/>
      <c r="IPN78" s="195"/>
      <c r="IPO78" s="195"/>
      <c r="IPP78" s="195"/>
      <c r="IPQ78" s="195"/>
      <c r="IPR78" s="195"/>
      <c r="IPS78" s="195"/>
      <c r="IPT78" s="195"/>
      <c r="IPU78" s="195"/>
      <c r="IPV78" s="195"/>
      <c r="IPW78" s="195"/>
      <c r="IPX78" s="195"/>
      <c r="IPY78" s="195"/>
      <c r="IPZ78" s="195"/>
      <c r="IQA78" s="195"/>
      <c r="IQB78" s="195"/>
      <c r="IQC78" s="195"/>
      <c r="IQD78" s="195"/>
      <c r="IQE78" s="195"/>
      <c r="IQF78" s="195"/>
      <c r="IQG78" s="195"/>
      <c r="IQH78" s="195"/>
      <c r="IQI78" s="195"/>
      <c r="IQJ78" s="195"/>
      <c r="IQK78" s="195"/>
      <c r="IQL78" s="195"/>
      <c r="IQM78" s="195"/>
      <c r="IQN78" s="195"/>
      <c r="IQO78" s="195"/>
      <c r="IQP78" s="195"/>
      <c r="IQQ78" s="195"/>
      <c r="IQR78" s="195"/>
      <c r="IQS78" s="195"/>
      <c r="IQT78" s="195"/>
      <c r="IQU78" s="195"/>
      <c r="IQV78" s="195"/>
      <c r="IQW78" s="195"/>
      <c r="IQX78" s="195"/>
      <c r="IQY78" s="195"/>
      <c r="IQZ78" s="195"/>
      <c r="IRA78" s="195"/>
      <c r="IRB78" s="195"/>
      <c r="IRC78" s="195"/>
      <c r="IRD78" s="195"/>
      <c r="IRE78" s="195"/>
      <c r="IRF78" s="195"/>
      <c r="IRG78" s="195"/>
      <c r="IRH78" s="195"/>
      <c r="IRI78" s="195"/>
      <c r="IRJ78" s="195"/>
      <c r="IRK78" s="195"/>
      <c r="IRL78" s="195"/>
      <c r="IRM78" s="195"/>
      <c r="IRN78" s="195"/>
      <c r="IRO78" s="195"/>
      <c r="IRP78" s="195"/>
      <c r="IRQ78" s="195"/>
      <c r="IRR78" s="195"/>
      <c r="IRS78" s="195"/>
      <c r="IRT78" s="195"/>
      <c r="IRU78" s="195"/>
      <c r="IRV78" s="195"/>
      <c r="IRW78" s="195"/>
      <c r="IRX78" s="195"/>
      <c r="IRY78" s="195"/>
      <c r="IRZ78" s="195"/>
      <c r="ISA78" s="195"/>
      <c r="ISB78" s="195"/>
      <c r="ISC78" s="195"/>
      <c r="ISD78" s="195"/>
      <c r="ISE78" s="195"/>
      <c r="ISF78" s="195"/>
      <c r="ISG78" s="195"/>
      <c r="ISH78" s="195"/>
      <c r="ISI78" s="195"/>
      <c r="ISJ78" s="195"/>
      <c r="ISK78" s="195"/>
      <c r="ISL78" s="195"/>
      <c r="ISM78" s="195"/>
      <c r="ISN78" s="195"/>
      <c r="ISO78" s="195"/>
      <c r="ISP78" s="195"/>
      <c r="ISQ78" s="195"/>
      <c r="ISR78" s="195"/>
      <c r="ISS78" s="195"/>
      <c r="IST78" s="195"/>
      <c r="ISU78" s="195"/>
      <c r="ISV78" s="195"/>
      <c r="ISW78" s="195"/>
      <c r="ISX78" s="195"/>
      <c r="ISY78" s="195"/>
      <c r="ISZ78" s="195"/>
      <c r="ITA78" s="195"/>
      <c r="ITB78" s="195"/>
      <c r="ITC78" s="195"/>
      <c r="ITD78" s="195"/>
      <c r="ITE78" s="195"/>
      <c r="ITF78" s="195"/>
      <c r="ITG78" s="195"/>
      <c r="ITH78" s="195"/>
      <c r="ITI78" s="195"/>
      <c r="ITJ78" s="195"/>
      <c r="ITK78" s="195"/>
      <c r="ITL78" s="195"/>
      <c r="ITM78" s="195"/>
      <c r="ITN78" s="195"/>
      <c r="ITO78" s="195"/>
      <c r="ITP78" s="195"/>
      <c r="ITQ78" s="195"/>
      <c r="ITR78" s="195"/>
      <c r="ITS78" s="195"/>
      <c r="ITT78" s="195"/>
      <c r="ITU78" s="195"/>
      <c r="ITV78" s="195"/>
      <c r="ITW78" s="195"/>
      <c r="ITX78" s="195"/>
      <c r="ITY78" s="195"/>
      <c r="ITZ78" s="195"/>
      <c r="IUA78" s="195"/>
      <c r="IUB78" s="195"/>
      <c r="IUC78" s="195"/>
      <c r="IUD78" s="195"/>
      <c r="IUE78" s="195"/>
      <c r="IUF78" s="195"/>
      <c r="IUG78" s="195"/>
      <c r="IUH78" s="195"/>
      <c r="IUI78" s="195"/>
      <c r="IUJ78" s="195"/>
      <c r="IUK78" s="195"/>
      <c r="IUL78" s="195"/>
      <c r="IUM78" s="195"/>
      <c r="IUN78" s="195"/>
      <c r="IUO78" s="195"/>
      <c r="IUP78" s="195"/>
      <c r="IUQ78" s="195"/>
      <c r="IUR78" s="195"/>
      <c r="IUS78" s="195"/>
      <c r="IUT78" s="195"/>
      <c r="IUU78" s="195"/>
      <c r="IUV78" s="195"/>
      <c r="IUW78" s="195"/>
      <c r="IUX78" s="195"/>
      <c r="IUY78" s="195"/>
      <c r="IUZ78" s="195"/>
      <c r="IVA78" s="195"/>
      <c r="IVB78" s="195"/>
      <c r="IVC78" s="195"/>
      <c r="IVD78" s="195"/>
      <c r="IVE78" s="195"/>
      <c r="IVF78" s="195"/>
      <c r="IVG78" s="195"/>
      <c r="IVH78" s="195"/>
      <c r="IVI78" s="195"/>
      <c r="IVJ78" s="195"/>
      <c r="IVK78" s="195"/>
      <c r="IVL78" s="195"/>
      <c r="IVM78" s="195"/>
      <c r="IVN78" s="195"/>
      <c r="IVO78" s="195"/>
      <c r="IVP78" s="195"/>
      <c r="IVQ78" s="195"/>
      <c r="IVR78" s="195"/>
      <c r="IVS78" s="195"/>
      <c r="IVT78" s="195"/>
      <c r="IVU78" s="195"/>
      <c r="IVV78" s="195"/>
      <c r="IVW78" s="195"/>
      <c r="IVX78" s="195"/>
      <c r="IVY78" s="195"/>
      <c r="IVZ78" s="195"/>
      <c r="IWA78" s="195"/>
      <c r="IWB78" s="195"/>
      <c r="IWC78" s="195"/>
      <c r="IWD78" s="195"/>
      <c r="IWE78" s="195"/>
      <c r="IWF78" s="195"/>
      <c r="IWG78" s="195"/>
      <c r="IWH78" s="195"/>
      <c r="IWI78" s="195"/>
      <c r="IWJ78" s="195"/>
      <c r="IWK78" s="195"/>
      <c r="IWL78" s="195"/>
      <c r="IWM78" s="195"/>
      <c r="IWN78" s="195"/>
      <c r="IWO78" s="195"/>
      <c r="IWP78" s="195"/>
      <c r="IWQ78" s="195"/>
      <c r="IWR78" s="195"/>
      <c r="IWS78" s="195"/>
      <c r="IWT78" s="195"/>
      <c r="IWU78" s="195"/>
      <c r="IWV78" s="195"/>
      <c r="IWW78" s="195"/>
      <c r="IWX78" s="195"/>
      <c r="IWY78" s="195"/>
      <c r="IWZ78" s="195"/>
      <c r="IXA78" s="195"/>
      <c r="IXB78" s="195"/>
      <c r="IXC78" s="195"/>
      <c r="IXD78" s="195"/>
      <c r="IXE78" s="195"/>
      <c r="IXF78" s="195"/>
      <c r="IXG78" s="195"/>
      <c r="IXH78" s="195"/>
      <c r="IXI78" s="195"/>
      <c r="IXJ78" s="195"/>
      <c r="IXK78" s="195"/>
      <c r="IXL78" s="195"/>
      <c r="IXM78" s="195"/>
      <c r="IXN78" s="195"/>
      <c r="IXO78" s="195"/>
      <c r="IXP78" s="195"/>
      <c r="IXQ78" s="195"/>
      <c r="IXR78" s="195"/>
      <c r="IXS78" s="195"/>
      <c r="IXT78" s="195"/>
      <c r="IXU78" s="195"/>
      <c r="IXV78" s="195"/>
      <c r="IXW78" s="195"/>
      <c r="IXX78" s="195"/>
      <c r="IXY78" s="195"/>
      <c r="IXZ78" s="195"/>
      <c r="IYA78" s="195"/>
      <c r="IYB78" s="195"/>
      <c r="IYC78" s="195"/>
      <c r="IYD78" s="195"/>
      <c r="IYE78" s="195"/>
      <c r="IYF78" s="195"/>
      <c r="IYG78" s="195"/>
      <c r="IYH78" s="195"/>
      <c r="IYI78" s="195"/>
      <c r="IYJ78" s="195"/>
      <c r="IYK78" s="195"/>
      <c r="IYL78" s="195"/>
      <c r="IYM78" s="195"/>
      <c r="IYN78" s="195"/>
      <c r="IYO78" s="195"/>
      <c r="IYP78" s="195"/>
      <c r="IYQ78" s="195"/>
      <c r="IYR78" s="195"/>
      <c r="IYS78" s="195"/>
      <c r="IYT78" s="195"/>
      <c r="IYU78" s="195"/>
      <c r="IYV78" s="195"/>
      <c r="IYW78" s="195"/>
      <c r="IYX78" s="195"/>
      <c r="IYY78" s="195"/>
      <c r="IYZ78" s="195"/>
      <c r="IZA78" s="195"/>
      <c r="IZB78" s="195"/>
      <c r="IZC78" s="195"/>
      <c r="IZD78" s="195"/>
      <c r="IZE78" s="195"/>
      <c r="IZF78" s="195"/>
      <c r="IZG78" s="195"/>
      <c r="IZH78" s="195"/>
      <c r="IZI78" s="195"/>
      <c r="IZJ78" s="195"/>
      <c r="IZK78" s="195"/>
      <c r="IZL78" s="195"/>
      <c r="IZM78" s="195"/>
      <c r="IZN78" s="195"/>
      <c r="IZO78" s="195"/>
      <c r="IZP78" s="195"/>
      <c r="IZQ78" s="195"/>
      <c r="IZR78" s="195"/>
      <c r="IZS78" s="195"/>
      <c r="IZT78" s="195"/>
      <c r="IZU78" s="195"/>
      <c r="IZV78" s="195"/>
      <c r="IZW78" s="195"/>
      <c r="IZX78" s="195"/>
      <c r="IZY78" s="195"/>
      <c r="IZZ78" s="195"/>
      <c r="JAA78" s="195"/>
      <c r="JAB78" s="195"/>
      <c r="JAC78" s="195"/>
      <c r="JAD78" s="195"/>
      <c r="JAE78" s="195"/>
      <c r="JAF78" s="195"/>
      <c r="JAG78" s="195"/>
      <c r="JAH78" s="195"/>
      <c r="JAI78" s="195"/>
      <c r="JAJ78" s="195"/>
      <c r="JAK78" s="195"/>
      <c r="JAL78" s="195"/>
      <c r="JAM78" s="195"/>
      <c r="JAN78" s="195"/>
      <c r="JAO78" s="195"/>
      <c r="JAP78" s="195"/>
      <c r="JAQ78" s="195"/>
      <c r="JAR78" s="195"/>
      <c r="JAS78" s="195"/>
      <c r="JAT78" s="195"/>
      <c r="JAU78" s="195"/>
      <c r="JAV78" s="195"/>
      <c r="JAW78" s="195"/>
      <c r="JAX78" s="195"/>
      <c r="JAY78" s="195"/>
      <c r="JAZ78" s="195"/>
      <c r="JBA78" s="195"/>
      <c r="JBB78" s="195"/>
      <c r="JBC78" s="195"/>
      <c r="JBD78" s="195"/>
      <c r="JBE78" s="195"/>
      <c r="JBF78" s="195"/>
      <c r="JBG78" s="195"/>
      <c r="JBH78" s="195"/>
      <c r="JBI78" s="195"/>
      <c r="JBJ78" s="195"/>
      <c r="JBK78" s="195"/>
      <c r="JBL78" s="195"/>
      <c r="JBM78" s="195"/>
      <c r="JBN78" s="195"/>
      <c r="JBO78" s="195"/>
      <c r="JBP78" s="195"/>
      <c r="JBQ78" s="195"/>
      <c r="JBR78" s="195"/>
      <c r="JBS78" s="195"/>
      <c r="JBT78" s="195"/>
      <c r="JBU78" s="195"/>
      <c r="JBV78" s="195"/>
      <c r="JBW78" s="195"/>
      <c r="JBX78" s="195"/>
      <c r="JBY78" s="195"/>
      <c r="JBZ78" s="195"/>
      <c r="JCA78" s="195"/>
      <c r="JCB78" s="195"/>
      <c r="JCC78" s="195"/>
      <c r="JCD78" s="195"/>
      <c r="JCE78" s="195"/>
      <c r="JCF78" s="195"/>
      <c r="JCG78" s="195"/>
      <c r="JCH78" s="195"/>
      <c r="JCI78" s="195"/>
      <c r="JCJ78" s="195"/>
      <c r="JCK78" s="195"/>
      <c r="JCL78" s="195"/>
      <c r="JCM78" s="195"/>
      <c r="JCN78" s="195"/>
      <c r="JCO78" s="195"/>
      <c r="JCP78" s="195"/>
      <c r="JCQ78" s="195"/>
      <c r="JCR78" s="195"/>
      <c r="JCS78" s="195"/>
      <c r="JCT78" s="195"/>
      <c r="JCU78" s="195"/>
      <c r="JCV78" s="195"/>
      <c r="JCW78" s="195"/>
      <c r="JCX78" s="195"/>
      <c r="JCY78" s="195"/>
      <c r="JCZ78" s="195"/>
      <c r="JDA78" s="195"/>
      <c r="JDB78" s="195"/>
      <c r="JDC78" s="195"/>
      <c r="JDD78" s="195"/>
      <c r="JDE78" s="195"/>
      <c r="JDF78" s="195"/>
      <c r="JDG78" s="195"/>
      <c r="JDH78" s="195"/>
      <c r="JDI78" s="195"/>
      <c r="JDJ78" s="195"/>
      <c r="JDK78" s="195"/>
      <c r="JDL78" s="195"/>
      <c r="JDM78" s="195"/>
      <c r="JDN78" s="195"/>
      <c r="JDO78" s="195"/>
      <c r="JDP78" s="195"/>
      <c r="JDQ78" s="195"/>
      <c r="JDR78" s="195"/>
      <c r="JDS78" s="195"/>
      <c r="JDT78" s="195"/>
      <c r="JDU78" s="195"/>
      <c r="JDV78" s="195"/>
      <c r="JDW78" s="195"/>
      <c r="JDX78" s="195"/>
      <c r="JDY78" s="195"/>
      <c r="JDZ78" s="195"/>
      <c r="JEA78" s="195"/>
      <c r="JEB78" s="195"/>
      <c r="JEC78" s="195"/>
      <c r="JED78" s="195"/>
      <c r="JEE78" s="195"/>
      <c r="JEF78" s="195"/>
      <c r="JEG78" s="195"/>
      <c r="JEH78" s="195"/>
      <c r="JEI78" s="195"/>
      <c r="JEJ78" s="195"/>
      <c r="JEK78" s="195"/>
      <c r="JEL78" s="195"/>
      <c r="JEM78" s="195"/>
      <c r="JEN78" s="195"/>
      <c r="JEO78" s="195"/>
      <c r="JEP78" s="195"/>
      <c r="JEQ78" s="195"/>
      <c r="JER78" s="195"/>
      <c r="JES78" s="195"/>
      <c r="JET78" s="195"/>
      <c r="JEU78" s="195"/>
      <c r="JEV78" s="195"/>
      <c r="JEW78" s="195"/>
      <c r="JEX78" s="195"/>
      <c r="JEY78" s="195"/>
      <c r="JEZ78" s="195"/>
      <c r="JFA78" s="195"/>
      <c r="JFB78" s="195"/>
      <c r="JFC78" s="195"/>
      <c r="JFD78" s="195"/>
      <c r="JFE78" s="195"/>
      <c r="JFF78" s="195"/>
      <c r="JFG78" s="195"/>
      <c r="JFH78" s="195"/>
      <c r="JFI78" s="195"/>
      <c r="JFJ78" s="195"/>
      <c r="JFK78" s="195"/>
      <c r="JFL78" s="195"/>
      <c r="JFM78" s="195"/>
      <c r="JFN78" s="195"/>
      <c r="JFO78" s="195"/>
      <c r="JFP78" s="195"/>
      <c r="JFQ78" s="195"/>
      <c r="JFR78" s="195"/>
      <c r="JFS78" s="195"/>
      <c r="JFT78" s="195"/>
      <c r="JFU78" s="195"/>
      <c r="JFV78" s="195"/>
      <c r="JFW78" s="195"/>
      <c r="JFX78" s="195"/>
      <c r="JFY78" s="195"/>
      <c r="JFZ78" s="195"/>
      <c r="JGA78" s="195"/>
      <c r="JGB78" s="195"/>
      <c r="JGC78" s="195"/>
      <c r="JGD78" s="195"/>
      <c r="JGE78" s="195"/>
      <c r="JGF78" s="195"/>
      <c r="JGG78" s="195"/>
      <c r="JGH78" s="195"/>
      <c r="JGI78" s="195"/>
      <c r="JGJ78" s="195"/>
      <c r="JGK78" s="195"/>
      <c r="JGL78" s="195"/>
      <c r="JGM78" s="195"/>
      <c r="JGN78" s="195"/>
      <c r="JGO78" s="195"/>
      <c r="JGP78" s="195"/>
      <c r="JGQ78" s="195"/>
      <c r="JGR78" s="195"/>
      <c r="JGS78" s="195"/>
      <c r="JGT78" s="195"/>
      <c r="JGU78" s="195"/>
      <c r="JGV78" s="195"/>
      <c r="JGW78" s="195"/>
      <c r="JGX78" s="195"/>
      <c r="JGY78" s="195"/>
      <c r="JGZ78" s="195"/>
      <c r="JHA78" s="195"/>
      <c r="JHB78" s="195"/>
      <c r="JHC78" s="195"/>
      <c r="JHD78" s="195"/>
      <c r="JHE78" s="195"/>
      <c r="JHF78" s="195"/>
      <c r="JHG78" s="195"/>
      <c r="JHH78" s="195"/>
      <c r="JHI78" s="195"/>
      <c r="JHJ78" s="195"/>
      <c r="JHK78" s="195"/>
      <c r="JHL78" s="195"/>
      <c r="JHM78" s="195"/>
      <c r="JHN78" s="195"/>
      <c r="JHO78" s="195"/>
      <c r="JHP78" s="195"/>
      <c r="JHQ78" s="195"/>
      <c r="JHR78" s="195"/>
      <c r="JHS78" s="195"/>
      <c r="JHT78" s="195"/>
      <c r="JHU78" s="195"/>
      <c r="JHV78" s="195"/>
      <c r="JHW78" s="195"/>
      <c r="JHX78" s="195"/>
      <c r="JHY78" s="195"/>
      <c r="JHZ78" s="195"/>
      <c r="JIA78" s="195"/>
      <c r="JIB78" s="195"/>
      <c r="JIC78" s="195"/>
      <c r="JID78" s="195"/>
      <c r="JIE78" s="195"/>
      <c r="JIF78" s="195"/>
      <c r="JIG78" s="195"/>
      <c r="JIH78" s="195"/>
      <c r="JII78" s="195"/>
      <c r="JIJ78" s="195"/>
      <c r="JIK78" s="195"/>
      <c r="JIL78" s="195"/>
      <c r="JIM78" s="195"/>
      <c r="JIN78" s="195"/>
      <c r="JIO78" s="195"/>
      <c r="JIP78" s="195"/>
      <c r="JIQ78" s="195"/>
      <c r="JIR78" s="195"/>
      <c r="JIS78" s="195"/>
      <c r="JIT78" s="195"/>
      <c r="JIU78" s="195"/>
      <c r="JIV78" s="195"/>
      <c r="JIW78" s="195"/>
      <c r="JIX78" s="195"/>
      <c r="JIY78" s="195"/>
      <c r="JIZ78" s="195"/>
      <c r="JJA78" s="195"/>
      <c r="JJB78" s="195"/>
      <c r="JJC78" s="195"/>
      <c r="JJD78" s="195"/>
      <c r="JJE78" s="195"/>
      <c r="JJF78" s="195"/>
      <c r="JJG78" s="195"/>
      <c r="JJH78" s="195"/>
      <c r="JJI78" s="195"/>
      <c r="JJJ78" s="195"/>
      <c r="JJK78" s="195"/>
      <c r="JJL78" s="195"/>
      <c r="JJM78" s="195"/>
      <c r="JJN78" s="195"/>
      <c r="JJO78" s="195"/>
      <c r="JJP78" s="195"/>
      <c r="JJQ78" s="195"/>
      <c r="JJR78" s="195"/>
      <c r="JJS78" s="195"/>
      <c r="JJT78" s="195"/>
      <c r="JJU78" s="195"/>
      <c r="JJV78" s="195"/>
      <c r="JJW78" s="195"/>
      <c r="JJX78" s="195"/>
      <c r="JJY78" s="195"/>
      <c r="JJZ78" s="195"/>
      <c r="JKA78" s="195"/>
      <c r="JKB78" s="195"/>
      <c r="JKC78" s="195"/>
      <c r="JKD78" s="195"/>
      <c r="JKE78" s="195"/>
      <c r="JKF78" s="195"/>
      <c r="JKG78" s="195"/>
      <c r="JKH78" s="195"/>
      <c r="JKI78" s="195"/>
      <c r="JKJ78" s="195"/>
      <c r="JKK78" s="195"/>
      <c r="JKL78" s="195"/>
      <c r="JKM78" s="195"/>
      <c r="JKN78" s="195"/>
      <c r="JKO78" s="195"/>
      <c r="JKP78" s="195"/>
      <c r="JKQ78" s="195"/>
      <c r="JKR78" s="195"/>
      <c r="JKS78" s="195"/>
      <c r="JKT78" s="195"/>
      <c r="JKU78" s="195"/>
      <c r="JKV78" s="195"/>
      <c r="JKW78" s="195"/>
      <c r="JKX78" s="195"/>
      <c r="JKY78" s="195"/>
      <c r="JKZ78" s="195"/>
      <c r="JLA78" s="195"/>
      <c r="JLB78" s="195"/>
      <c r="JLC78" s="195"/>
      <c r="JLD78" s="195"/>
      <c r="JLE78" s="195"/>
      <c r="JLF78" s="195"/>
      <c r="JLG78" s="195"/>
      <c r="JLH78" s="195"/>
      <c r="JLI78" s="195"/>
      <c r="JLJ78" s="195"/>
      <c r="JLK78" s="195"/>
      <c r="JLL78" s="195"/>
      <c r="JLM78" s="195"/>
      <c r="JLN78" s="195"/>
      <c r="JLO78" s="195"/>
      <c r="JLP78" s="195"/>
      <c r="JLQ78" s="195"/>
      <c r="JLR78" s="195"/>
      <c r="JLS78" s="195"/>
      <c r="JLT78" s="195"/>
      <c r="JLU78" s="195"/>
      <c r="JLV78" s="195"/>
      <c r="JLW78" s="195"/>
      <c r="JLX78" s="195"/>
      <c r="JLY78" s="195"/>
      <c r="JLZ78" s="195"/>
      <c r="JMA78" s="195"/>
      <c r="JMB78" s="195"/>
      <c r="JMC78" s="195"/>
      <c r="JMD78" s="195"/>
      <c r="JME78" s="195"/>
      <c r="JMF78" s="195"/>
      <c r="JMG78" s="195"/>
      <c r="JMH78" s="195"/>
      <c r="JMI78" s="195"/>
      <c r="JMJ78" s="195"/>
      <c r="JMK78" s="195"/>
      <c r="JML78" s="195"/>
      <c r="JMM78" s="195"/>
      <c r="JMN78" s="195"/>
      <c r="JMO78" s="195"/>
      <c r="JMP78" s="195"/>
      <c r="JMQ78" s="195"/>
      <c r="JMR78" s="195"/>
      <c r="JMS78" s="195"/>
      <c r="JMT78" s="195"/>
      <c r="JMU78" s="195"/>
      <c r="JMV78" s="195"/>
      <c r="JMW78" s="195"/>
      <c r="JMX78" s="195"/>
      <c r="JMY78" s="195"/>
      <c r="JMZ78" s="195"/>
      <c r="JNA78" s="195"/>
      <c r="JNB78" s="195"/>
      <c r="JNC78" s="195"/>
      <c r="JND78" s="195"/>
      <c r="JNE78" s="195"/>
      <c r="JNF78" s="195"/>
      <c r="JNG78" s="195"/>
      <c r="JNH78" s="195"/>
      <c r="JNI78" s="195"/>
      <c r="JNJ78" s="195"/>
      <c r="JNK78" s="195"/>
      <c r="JNL78" s="195"/>
      <c r="JNM78" s="195"/>
      <c r="JNN78" s="195"/>
      <c r="JNO78" s="195"/>
      <c r="JNP78" s="195"/>
      <c r="JNQ78" s="195"/>
      <c r="JNR78" s="195"/>
      <c r="JNS78" s="195"/>
      <c r="JNT78" s="195"/>
      <c r="JNU78" s="195"/>
      <c r="JNV78" s="195"/>
      <c r="JNW78" s="195"/>
      <c r="JNX78" s="195"/>
      <c r="JNY78" s="195"/>
      <c r="JNZ78" s="195"/>
      <c r="JOA78" s="195"/>
      <c r="JOB78" s="195"/>
      <c r="JOC78" s="195"/>
      <c r="JOD78" s="195"/>
      <c r="JOE78" s="195"/>
      <c r="JOF78" s="195"/>
      <c r="JOG78" s="195"/>
      <c r="JOH78" s="195"/>
      <c r="JOI78" s="195"/>
      <c r="JOJ78" s="195"/>
      <c r="JOK78" s="195"/>
      <c r="JOL78" s="195"/>
      <c r="JOM78" s="195"/>
      <c r="JON78" s="195"/>
      <c r="JOO78" s="195"/>
      <c r="JOP78" s="195"/>
      <c r="JOQ78" s="195"/>
      <c r="JOR78" s="195"/>
      <c r="JOS78" s="195"/>
      <c r="JOT78" s="195"/>
      <c r="JOU78" s="195"/>
      <c r="JOV78" s="195"/>
      <c r="JOW78" s="195"/>
      <c r="JOX78" s="195"/>
      <c r="JOY78" s="195"/>
      <c r="JOZ78" s="195"/>
      <c r="JPA78" s="195"/>
      <c r="JPB78" s="195"/>
      <c r="JPC78" s="195"/>
      <c r="JPD78" s="195"/>
      <c r="JPE78" s="195"/>
      <c r="JPF78" s="195"/>
      <c r="JPG78" s="195"/>
      <c r="JPH78" s="195"/>
      <c r="JPI78" s="195"/>
      <c r="JPJ78" s="195"/>
      <c r="JPK78" s="195"/>
      <c r="JPL78" s="195"/>
      <c r="JPM78" s="195"/>
      <c r="JPN78" s="195"/>
      <c r="JPO78" s="195"/>
      <c r="JPP78" s="195"/>
      <c r="JPQ78" s="195"/>
      <c r="JPR78" s="195"/>
      <c r="JPS78" s="195"/>
      <c r="JPT78" s="195"/>
      <c r="JPU78" s="195"/>
      <c r="JPV78" s="195"/>
      <c r="JPW78" s="195"/>
      <c r="JPX78" s="195"/>
      <c r="JPY78" s="195"/>
      <c r="JPZ78" s="195"/>
      <c r="JQA78" s="195"/>
      <c r="JQB78" s="195"/>
      <c r="JQC78" s="195"/>
      <c r="JQD78" s="195"/>
      <c r="JQE78" s="195"/>
      <c r="JQF78" s="195"/>
      <c r="JQG78" s="195"/>
      <c r="JQH78" s="195"/>
      <c r="JQI78" s="195"/>
      <c r="JQJ78" s="195"/>
      <c r="JQK78" s="195"/>
      <c r="JQL78" s="195"/>
      <c r="JQM78" s="195"/>
      <c r="JQN78" s="195"/>
      <c r="JQO78" s="195"/>
      <c r="JQP78" s="195"/>
      <c r="JQQ78" s="195"/>
      <c r="JQR78" s="195"/>
      <c r="JQS78" s="195"/>
      <c r="JQT78" s="195"/>
      <c r="JQU78" s="195"/>
      <c r="JQV78" s="195"/>
      <c r="JQW78" s="195"/>
      <c r="JQX78" s="195"/>
      <c r="JQY78" s="195"/>
      <c r="JQZ78" s="195"/>
      <c r="JRA78" s="195"/>
      <c r="JRB78" s="195"/>
      <c r="JRC78" s="195"/>
      <c r="JRD78" s="195"/>
      <c r="JRE78" s="195"/>
      <c r="JRF78" s="195"/>
      <c r="JRG78" s="195"/>
      <c r="JRH78" s="195"/>
      <c r="JRI78" s="195"/>
      <c r="JRJ78" s="195"/>
      <c r="JRK78" s="195"/>
      <c r="JRL78" s="195"/>
      <c r="JRM78" s="195"/>
      <c r="JRN78" s="195"/>
      <c r="JRO78" s="195"/>
      <c r="JRP78" s="195"/>
      <c r="JRQ78" s="195"/>
      <c r="JRR78" s="195"/>
      <c r="JRS78" s="195"/>
      <c r="JRT78" s="195"/>
      <c r="JRU78" s="195"/>
      <c r="JRV78" s="195"/>
      <c r="JRW78" s="195"/>
      <c r="JRX78" s="195"/>
      <c r="JRY78" s="195"/>
      <c r="JRZ78" s="195"/>
      <c r="JSA78" s="195"/>
      <c r="JSB78" s="195"/>
      <c r="JSC78" s="195"/>
      <c r="JSD78" s="195"/>
      <c r="JSE78" s="195"/>
      <c r="JSF78" s="195"/>
      <c r="JSG78" s="195"/>
      <c r="JSH78" s="195"/>
      <c r="JSI78" s="195"/>
      <c r="JSJ78" s="195"/>
      <c r="JSK78" s="195"/>
      <c r="JSL78" s="195"/>
      <c r="JSM78" s="195"/>
      <c r="JSN78" s="195"/>
      <c r="JSO78" s="195"/>
      <c r="JSP78" s="195"/>
      <c r="JSQ78" s="195"/>
      <c r="JSR78" s="195"/>
      <c r="JSS78" s="195"/>
      <c r="JST78" s="195"/>
      <c r="JSU78" s="195"/>
      <c r="JSV78" s="195"/>
      <c r="JSW78" s="195"/>
      <c r="JSX78" s="195"/>
      <c r="JSY78" s="195"/>
      <c r="JSZ78" s="195"/>
      <c r="JTA78" s="195"/>
      <c r="JTB78" s="195"/>
      <c r="JTC78" s="195"/>
      <c r="JTD78" s="195"/>
      <c r="JTE78" s="195"/>
      <c r="JTF78" s="195"/>
      <c r="JTG78" s="195"/>
      <c r="JTH78" s="195"/>
      <c r="JTI78" s="195"/>
      <c r="JTJ78" s="195"/>
      <c r="JTK78" s="195"/>
      <c r="JTL78" s="195"/>
      <c r="JTM78" s="195"/>
      <c r="JTN78" s="195"/>
      <c r="JTO78" s="195"/>
      <c r="JTP78" s="195"/>
      <c r="JTQ78" s="195"/>
      <c r="JTR78" s="195"/>
      <c r="JTS78" s="195"/>
      <c r="JTT78" s="195"/>
      <c r="JTU78" s="195"/>
      <c r="JTV78" s="195"/>
      <c r="JTW78" s="195"/>
      <c r="JTX78" s="195"/>
      <c r="JTY78" s="195"/>
      <c r="JTZ78" s="195"/>
      <c r="JUA78" s="195"/>
      <c r="JUB78" s="195"/>
      <c r="JUC78" s="195"/>
      <c r="JUD78" s="195"/>
      <c r="JUE78" s="195"/>
      <c r="JUF78" s="195"/>
      <c r="JUG78" s="195"/>
      <c r="JUH78" s="195"/>
      <c r="JUI78" s="195"/>
      <c r="JUJ78" s="195"/>
      <c r="JUK78" s="195"/>
      <c r="JUL78" s="195"/>
      <c r="JUM78" s="195"/>
      <c r="JUN78" s="195"/>
      <c r="JUO78" s="195"/>
      <c r="JUP78" s="195"/>
      <c r="JUQ78" s="195"/>
      <c r="JUR78" s="195"/>
      <c r="JUS78" s="195"/>
      <c r="JUT78" s="195"/>
      <c r="JUU78" s="195"/>
      <c r="JUV78" s="195"/>
      <c r="JUW78" s="195"/>
      <c r="JUX78" s="195"/>
      <c r="JUY78" s="195"/>
      <c r="JUZ78" s="195"/>
      <c r="JVA78" s="195"/>
      <c r="JVB78" s="195"/>
      <c r="JVC78" s="195"/>
      <c r="JVD78" s="195"/>
      <c r="JVE78" s="195"/>
      <c r="JVF78" s="195"/>
      <c r="JVG78" s="195"/>
      <c r="JVH78" s="195"/>
      <c r="JVI78" s="195"/>
      <c r="JVJ78" s="195"/>
      <c r="JVK78" s="195"/>
      <c r="JVL78" s="195"/>
      <c r="JVM78" s="195"/>
      <c r="JVN78" s="195"/>
      <c r="JVO78" s="195"/>
      <c r="JVP78" s="195"/>
      <c r="JVQ78" s="195"/>
      <c r="JVR78" s="195"/>
      <c r="JVS78" s="195"/>
      <c r="JVT78" s="195"/>
      <c r="JVU78" s="195"/>
      <c r="JVV78" s="195"/>
      <c r="JVW78" s="195"/>
      <c r="JVX78" s="195"/>
      <c r="JVY78" s="195"/>
      <c r="JVZ78" s="195"/>
      <c r="JWA78" s="195"/>
      <c r="JWB78" s="195"/>
      <c r="JWC78" s="195"/>
      <c r="JWD78" s="195"/>
      <c r="JWE78" s="195"/>
      <c r="JWF78" s="195"/>
      <c r="JWG78" s="195"/>
      <c r="JWH78" s="195"/>
      <c r="JWI78" s="195"/>
      <c r="JWJ78" s="195"/>
      <c r="JWK78" s="195"/>
      <c r="JWL78" s="195"/>
      <c r="JWM78" s="195"/>
      <c r="JWN78" s="195"/>
      <c r="JWO78" s="195"/>
      <c r="JWP78" s="195"/>
      <c r="JWQ78" s="195"/>
      <c r="JWR78" s="195"/>
      <c r="JWS78" s="195"/>
      <c r="JWT78" s="195"/>
      <c r="JWU78" s="195"/>
      <c r="JWV78" s="195"/>
      <c r="JWW78" s="195"/>
      <c r="JWX78" s="195"/>
      <c r="JWY78" s="195"/>
      <c r="JWZ78" s="195"/>
      <c r="JXA78" s="195"/>
      <c r="JXB78" s="195"/>
      <c r="JXC78" s="195"/>
      <c r="JXD78" s="195"/>
      <c r="JXE78" s="195"/>
      <c r="JXF78" s="195"/>
      <c r="JXG78" s="195"/>
      <c r="JXH78" s="195"/>
      <c r="JXI78" s="195"/>
      <c r="JXJ78" s="195"/>
      <c r="JXK78" s="195"/>
      <c r="JXL78" s="195"/>
      <c r="JXM78" s="195"/>
      <c r="JXN78" s="195"/>
      <c r="JXO78" s="195"/>
      <c r="JXP78" s="195"/>
      <c r="JXQ78" s="195"/>
      <c r="JXR78" s="195"/>
      <c r="JXS78" s="195"/>
      <c r="JXT78" s="195"/>
      <c r="JXU78" s="195"/>
      <c r="JXV78" s="195"/>
      <c r="JXW78" s="195"/>
      <c r="JXX78" s="195"/>
      <c r="JXY78" s="195"/>
      <c r="JXZ78" s="195"/>
      <c r="JYA78" s="195"/>
      <c r="JYB78" s="195"/>
      <c r="JYC78" s="195"/>
      <c r="JYD78" s="195"/>
      <c r="JYE78" s="195"/>
      <c r="JYF78" s="195"/>
      <c r="JYG78" s="195"/>
      <c r="JYH78" s="195"/>
      <c r="JYI78" s="195"/>
      <c r="JYJ78" s="195"/>
      <c r="JYK78" s="195"/>
      <c r="JYL78" s="195"/>
      <c r="JYM78" s="195"/>
      <c r="JYN78" s="195"/>
      <c r="JYO78" s="195"/>
      <c r="JYP78" s="195"/>
      <c r="JYQ78" s="195"/>
      <c r="JYR78" s="195"/>
      <c r="JYS78" s="195"/>
      <c r="JYT78" s="195"/>
      <c r="JYU78" s="195"/>
      <c r="JYV78" s="195"/>
      <c r="JYW78" s="195"/>
      <c r="JYX78" s="195"/>
      <c r="JYY78" s="195"/>
      <c r="JYZ78" s="195"/>
      <c r="JZA78" s="195"/>
      <c r="JZB78" s="195"/>
      <c r="JZC78" s="195"/>
      <c r="JZD78" s="195"/>
      <c r="JZE78" s="195"/>
      <c r="JZF78" s="195"/>
      <c r="JZG78" s="195"/>
      <c r="JZH78" s="195"/>
      <c r="JZI78" s="195"/>
      <c r="JZJ78" s="195"/>
      <c r="JZK78" s="195"/>
      <c r="JZL78" s="195"/>
      <c r="JZM78" s="195"/>
      <c r="JZN78" s="195"/>
      <c r="JZO78" s="195"/>
      <c r="JZP78" s="195"/>
      <c r="JZQ78" s="195"/>
      <c r="JZR78" s="195"/>
      <c r="JZS78" s="195"/>
      <c r="JZT78" s="195"/>
      <c r="JZU78" s="195"/>
      <c r="JZV78" s="195"/>
      <c r="JZW78" s="195"/>
      <c r="JZX78" s="195"/>
      <c r="JZY78" s="195"/>
      <c r="JZZ78" s="195"/>
      <c r="KAA78" s="195"/>
      <c r="KAB78" s="195"/>
      <c r="KAC78" s="195"/>
      <c r="KAD78" s="195"/>
      <c r="KAE78" s="195"/>
      <c r="KAF78" s="195"/>
      <c r="KAG78" s="195"/>
      <c r="KAH78" s="195"/>
      <c r="KAI78" s="195"/>
      <c r="KAJ78" s="195"/>
      <c r="KAK78" s="195"/>
      <c r="KAL78" s="195"/>
      <c r="KAM78" s="195"/>
      <c r="KAN78" s="195"/>
      <c r="KAO78" s="195"/>
      <c r="KAP78" s="195"/>
      <c r="KAQ78" s="195"/>
      <c r="KAR78" s="195"/>
      <c r="KAS78" s="195"/>
      <c r="KAT78" s="195"/>
      <c r="KAU78" s="195"/>
      <c r="KAV78" s="195"/>
      <c r="KAW78" s="195"/>
      <c r="KAX78" s="195"/>
      <c r="KAY78" s="195"/>
      <c r="KAZ78" s="195"/>
      <c r="KBA78" s="195"/>
      <c r="KBB78" s="195"/>
      <c r="KBC78" s="195"/>
      <c r="KBD78" s="195"/>
      <c r="KBE78" s="195"/>
      <c r="KBF78" s="195"/>
      <c r="KBG78" s="195"/>
      <c r="KBH78" s="195"/>
      <c r="KBI78" s="195"/>
      <c r="KBJ78" s="195"/>
      <c r="KBK78" s="195"/>
      <c r="KBL78" s="195"/>
      <c r="KBM78" s="195"/>
      <c r="KBN78" s="195"/>
      <c r="KBO78" s="195"/>
      <c r="KBP78" s="195"/>
      <c r="KBQ78" s="195"/>
      <c r="KBR78" s="195"/>
      <c r="KBS78" s="195"/>
      <c r="KBT78" s="195"/>
      <c r="KBU78" s="195"/>
      <c r="KBV78" s="195"/>
      <c r="KBW78" s="195"/>
      <c r="KBX78" s="195"/>
      <c r="KBY78" s="195"/>
      <c r="KBZ78" s="195"/>
      <c r="KCA78" s="195"/>
      <c r="KCB78" s="195"/>
      <c r="KCC78" s="195"/>
      <c r="KCD78" s="195"/>
      <c r="KCE78" s="195"/>
      <c r="KCF78" s="195"/>
      <c r="KCG78" s="195"/>
      <c r="KCH78" s="195"/>
      <c r="KCI78" s="195"/>
      <c r="KCJ78" s="195"/>
      <c r="KCK78" s="195"/>
      <c r="KCL78" s="195"/>
      <c r="KCM78" s="195"/>
      <c r="KCN78" s="195"/>
      <c r="KCO78" s="195"/>
      <c r="KCP78" s="195"/>
      <c r="KCQ78" s="195"/>
      <c r="KCR78" s="195"/>
      <c r="KCS78" s="195"/>
      <c r="KCT78" s="195"/>
      <c r="KCU78" s="195"/>
      <c r="KCV78" s="195"/>
      <c r="KCW78" s="195"/>
      <c r="KCX78" s="195"/>
      <c r="KCY78" s="195"/>
      <c r="KCZ78" s="195"/>
      <c r="KDA78" s="195"/>
      <c r="KDB78" s="195"/>
      <c r="KDC78" s="195"/>
      <c r="KDD78" s="195"/>
      <c r="KDE78" s="195"/>
      <c r="KDF78" s="195"/>
      <c r="KDG78" s="195"/>
      <c r="KDH78" s="195"/>
      <c r="KDI78" s="195"/>
      <c r="KDJ78" s="195"/>
      <c r="KDK78" s="195"/>
      <c r="KDL78" s="195"/>
      <c r="KDM78" s="195"/>
      <c r="KDN78" s="195"/>
      <c r="KDO78" s="195"/>
      <c r="KDP78" s="195"/>
      <c r="KDQ78" s="195"/>
      <c r="KDR78" s="195"/>
      <c r="KDS78" s="195"/>
      <c r="KDT78" s="195"/>
      <c r="KDU78" s="195"/>
      <c r="KDV78" s="195"/>
      <c r="KDW78" s="195"/>
      <c r="KDX78" s="195"/>
      <c r="KDY78" s="195"/>
      <c r="KDZ78" s="195"/>
      <c r="KEA78" s="195"/>
      <c r="KEB78" s="195"/>
      <c r="KEC78" s="195"/>
      <c r="KED78" s="195"/>
      <c r="KEE78" s="195"/>
      <c r="KEF78" s="195"/>
      <c r="KEG78" s="195"/>
      <c r="KEH78" s="195"/>
      <c r="KEI78" s="195"/>
      <c r="KEJ78" s="195"/>
      <c r="KEK78" s="195"/>
      <c r="KEL78" s="195"/>
      <c r="KEM78" s="195"/>
      <c r="KEN78" s="195"/>
      <c r="KEO78" s="195"/>
      <c r="KEP78" s="195"/>
      <c r="KEQ78" s="195"/>
      <c r="KER78" s="195"/>
      <c r="KES78" s="195"/>
      <c r="KET78" s="195"/>
      <c r="KEU78" s="195"/>
      <c r="KEV78" s="195"/>
      <c r="KEW78" s="195"/>
      <c r="KEX78" s="195"/>
      <c r="KEY78" s="195"/>
      <c r="KEZ78" s="195"/>
      <c r="KFA78" s="195"/>
      <c r="KFB78" s="195"/>
      <c r="KFC78" s="195"/>
      <c r="KFD78" s="195"/>
      <c r="KFE78" s="195"/>
      <c r="KFF78" s="195"/>
      <c r="KFG78" s="195"/>
      <c r="KFH78" s="195"/>
      <c r="KFI78" s="195"/>
      <c r="KFJ78" s="195"/>
      <c r="KFK78" s="195"/>
      <c r="KFL78" s="195"/>
      <c r="KFM78" s="195"/>
      <c r="KFN78" s="195"/>
      <c r="KFO78" s="195"/>
      <c r="KFP78" s="195"/>
      <c r="KFQ78" s="195"/>
      <c r="KFR78" s="195"/>
      <c r="KFS78" s="195"/>
      <c r="KFT78" s="195"/>
      <c r="KFU78" s="195"/>
      <c r="KFV78" s="195"/>
      <c r="KFW78" s="195"/>
      <c r="KFX78" s="195"/>
      <c r="KFY78" s="195"/>
      <c r="KFZ78" s="195"/>
      <c r="KGA78" s="195"/>
      <c r="KGB78" s="195"/>
      <c r="KGC78" s="195"/>
      <c r="KGD78" s="195"/>
      <c r="KGE78" s="195"/>
      <c r="KGF78" s="195"/>
      <c r="KGG78" s="195"/>
      <c r="KGH78" s="195"/>
      <c r="KGI78" s="195"/>
      <c r="KGJ78" s="195"/>
      <c r="KGK78" s="195"/>
      <c r="KGL78" s="195"/>
      <c r="KGM78" s="195"/>
      <c r="KGN78" s="195"/>
      <c r="KGO78" s="195"/>
      <c r="KGP78" s="195"/>
      <c r="KGQ78" s="195"/>
      <c r="KGR78" s="195"/>
      <c r="KGS78" s="195"/>
      <c r="KGT78" s="195"/>
      <c r="KGU78" s="195"/>
      <c r="KGV78" s="195"/>
      <c r="KGW78" s="195"/>
      <c r="KGX78" s="195"/>
      <c r="KGY78" s="195"/>
      <c r="KGZ78" s="195"/>
      <c r="KHA78" s="195"/>
      <c r="KHB78" s="195"/>
      <c r="KHC78" s="195"/>
      <c r="KHD78" s="195"/>
      <c r="KHE78" s="195"/>
      <c r="KHF78" s="195"/>
      <c r="KHG78" s="195"/>
      <c r="KHH78" s="195"/>
      <c r="KHI78" s="195"/>
      <c r="KHJ78" s="195"/>
      <c r="KHK78" s="195"/>
      <c r="KHL78" s="195"/>
      <c r="KHM78" s="195"/>
      <c r="KHN78" s="195"/>
      <c r="KHO78" s="195"/>
      <c r="KHP78" s="195"/>
      <c r="KHQ78" s="195"/>
      <c r="KHR78" s="195"/>
      <c r="KHS78" s="195"/>
      <c r="KHT78" s="195"/>
      <c r="KHU78" s="195"/>
      <c r="KHV78" s="195"/>
      <c r="KHW78" s="195"/>
      <c r="KHX78" s="195"/>
      <c r="KHY78" s="195"/>
      <c r="KHZ78" s="195"/>
      <c r="KIA78" s="195"/>
      <c r="KIB78" s="195"/>
      <c r="KIC78" s="195"/>
      <c r="KID78" s="195"/>
      <c r="KIE78" s="195"/>
      <c r="KIF78" s="195"/>
      <c r="KIG78" s="195"/>
      <c r="KIH78" s="195"/>
      <c r="KII78" s="195"/>
      <c r="KIJ78" s="195"/>
      <c r="KIK78" s="195"/>
      <c r="KIL78" s="195"/>
      <c r="KIM78" s="195"/>
      <c r="KIN78" s="195"/>
      <c r="KIO78" s="195"/>
      <c r="KIP78" s="195"/>
      <c r="KIQ78" s="195"/>
      <c r="KIR78" s="195"/>
      <c r="KIS78" s="195"/>
      <c r="KIT78" s="195"/>
      <c r="KIU78" s="195"/>
      <c r="KIV78" s="195"/>
      <c r="KIW78" s="195"/>
      <c r="KIX78" s="195"/>
      <c r="KIY78" s="195"/>
      <c r="KIZ78" s="195"/>
      <c r="KJA78" s="195"/>
      <c r="KJB78" s="195"/>
      <c r="KJC78" s="195"/>
      <c r="KJD78" s="195"/>
      <c r="KJE78" s="195"/>
      <c r="KJF78" s="195"/>
      <c r="KJG78" s="195"/>
      <c r="KJH78" s="195"/>
      <c r="KJI78" s="195"/>
      <c r="KJJ78" s="195"/>
      <c r="KJK78" s="195"/>
      <c r="KJL78" s="195"/>
      <c r="KJM78" s="195"/>
      <c r="KJN78" s="195"/>
      <c r="KJO78" s="195"/>
      <c r="KJP78" s="195"/>
      <c r="KJQ78" s="195"/>
      <c r="KJR78" s="195"/>
      <c r="KJS78" s="195"/>
      <c r="KJT78" s="195"/>
      <c r="KJU78" s="195"/>
      <c r="KJV78" s="195"/>
      <c r="KJW78" s="195"/>
      <c r="KJX78" s="195"/>
      <c r="KJY78" s="195"/>
      <c r="KJZ78" s="195"/>
      <c r="KKA78" s="195"/>
      <c r="KKB78" s="195"/>
      <c r="KKC78" s="195"/>
      <c r="KKD78" s="195"/>
      <c r="KKE78" s="195"/>
      <c r="KKF78" s="195"/>
      <c r="KKG78" s="195"/>
      <c r="KKH78" s="195"/>
      <c r="KKI78" s="195"/>
      <c r="KKJ78" s="195"/>
      <c r="KKK78" s="195"/>
      <c r="KKL78" s="195"/>
      <c r="KKM78" s="195"/>
      <c r="KKN78" s="195"/>
      <c r="KKO78" s="195"/>
      <c r="KKP78" s="195"/>
      <c r="KKQ78" s="195"/>
      <c r="KKR78" s="195"/>
      <c r="KKS78" s="195"/>
      <c r="KKT78" s="195"/>
      <c r="KKU78" s="195"/>
      <c r="KKV78" s="195"/>
      <c r="KKW78" s="195"/>
      <c r="KKX78" s="195"/>
      <c r="KKY78" s="195"/>
      <c r="KKZ78" s="195"/>
      <c r="KLA78" s="195"/>
      <c r="KLB78" s="195"/>
      <c r="KLC78" s="195"/>
      <c r="KLD78" s="195"/>
      <c r="KLE78" s="195"/>
      <c r="KLF78" s="195"/>
      <c r="KLG78" s="195"/>
      <c r="KLH78" s="195"/>
      <c r="KLI78" s="195"/>
      <c r="KLJ78" s="195"/>
      <c r="KLK78" s="195"/>
      <c r="KLL78" s="195"/>
      <c r="KLM78" s="195"/>
      <c r="KLN78" s="195"/>
      <c r="KLO78" s="195"/>
      <c r="KLP78" s="195"/>
      <c r="KLQ78" s="195"/>
      <c r="KLR78" s="195"/>
      <c r="KLS78" s="195"/>
      <c r="KLT78" s="195"/>
      <c r="KLU78" s="195"/>
      <c r="KLV78" s="195"/>
      <c r="KLW78" s="195"/>
      <c r="KLX78" s="195"/>
      <c r="KLY78" s="195"/>
      <c r="KLZ78" s="195"/>
      <c r="KMA78" s="195"/>
      <c r="KMB78" s="195"/>
      <c r="KMC78" s="195"/>
      <c r="KMD78" s="195"/>
      <c r="KME78" s="195"/>
      <c r="KMF78" s="195"/>
      <c r="KMG78" s="195"/>
      <c r="KMH78" s="195"/>
      <c r="KMI78" s="195"/>
      <c r="KMJ78" s="195"/>
      <c r="KMK78" s="195"/>
      <c r="KML78" s="195"/>
      <c r="KMM78" s="195"/>
      <c r="KMN78" s="195"/>
      <c r="KMO78" s="195"/>
      <c r="KMP78" s="195"/>
      <c r="KMQ78" s="195"/>
      <c r="KMR78" s="195"/>
      <c r="KMS78" s="195"/>
      <c r="KMT78" s="195"/>
      <c r="KMU78" s="195"/>
      <c r="KMV78" s="195"/>
      <c r="KMW78" s="195"/>
      <c r="KMX78" s="195"/>
      <c r="KMY78" s="195"/>
      <c r="KMZ78" s="195"/>
      <c r="KNA78" s="195"/>
      <c r="KNB78" s="195"/>
      <c r="KNC78" s="195"/>
      <c r="KND78" s="195"/>
      <c r="KNE78" s="195"/>
      <c r="KNF78" s="195"/>
      <c r="KNG78" s="195"/>
      <c r="KNH78" s="195"/>
      <c r="KNI78" s="195"/>
      <c r="KNJ78" s="195"/>
      <c r="KNK78" s="195"/>
      <c r="KNL78" s="195"/>
      <c r="KNM78" s="195"/>
      <c r="KNN78" s="195"/>
      <c r="KNO78" s="195"/>
      <c r="KNP78" s="195"/>
      <c r="KNQ78" s="195"/>
      <c r="KNR78" s="195"/>
      <c r="KNS78" s="195"/>
      <c r="KNT78" s="195"/>
      <c r="KNU78" s="195"/>
      <c r="KNV78" s="195"/>
      <c r="KNW78" s="195"/>
      <c r="KNX78" s="195"/>
      <c r="KNY78" s="195"/>
      <c r="KNZ78" s="195"/>
      <c r="KOA78" s="195"/>
      <c r="KOB78" s="195"/>
      <c r="KOC78" s="195"/>
      <c r="KOD78" s="195"/>
      <c r="KOE78" s="195"/>
      <c r="KOF78" s="195"/>
      <c r="KOG78" s="195"/>
      <c r="KOH78" s="195"/>
      <c r="KOI78" s="195"/>
      <c r="KOJ78" s="195"/>
      <c r="KOK78" s="195"/>
      <c r="KOL78" s="195"/>
      <c r="KOM78" s="195"/>
      <c r="KON78" s="195"/>
      <c r="KOO78" s="195"/>
      <c r="KOP78" s="195"/>
      <c r="KOQ78" s="195"/>
      <c r="KOR78" s="195"/>
      <c r="KOS78" s="195"/>
      <c r="KOT78" s="195"/>
      <c r="KOU78" s="195"/>
      <c r="KOV78" s="195"/>
      <c r="KOW78" s="195"/>
      <c r="KOX78" s="195"/>
      <c r="KOY78" s="195"/>
      <c r="KOZ78" s="195"/>
      <c r="KPA78" s="195"/>
      <c r="KPB78" s="195"/>
      <c r="KPC78" s="195"/>
      <c r="KPD78" s="195"/>
      <c r="KPE78" s="195"/>
      <c r="KPF78" s="195"/>
      <c r="KPG78" s="195"/>
      <c r="KPH78" s="195"/>
      <c r="KPI78" s="195"/>
      <c r="KPJ78" s="195"/>
      <c r="KPK78" s="195"/>
      <c r="KPL78" s="195"/>
      <c r="KPM78" s="195"/>
      <c r="KPN78" s="195"/>
      <c r="KPO78" s="195"/>
      <c r="KPP78" s="195"/>
      <c r="KPQ78" s="195"/>
      <c r="KPR78" s="195"/>
      <c r="KPS78" s="195"/>
      <c r="KPT78" s="195"/>
      <c r="KPU78" s="195"/>
      <c r="KPV78" s="195"/>
      <c r="KPW78" s="195"/>
      <c r="KPX78" s="195"/>
      <c r="KPY78" s="195"/>
      <c r="KPZ78" s="195"/>
      <c r="KQA78" s="195"/>
      <c r="KQB78" s="195"/>
      <c r="KQC78" s="195"/>
      <c r="KQD78" s="195"/>
      <c r="KQE78" s="195"/>
      <c r="KQF78" s="195"/>
      <c r="KQG78" s="195"/>
      <c r="KQH78" s="195"/>
      <c r="KQI78" s="195"/>
      <c r="KQJ78" s="195"/>
      <c r="KQK78" s="195"/>
      <c r="KQL78" s="195"/>
      <c r="KQM78" s="195"/>
      <c r="KQN78" s="195"/>
      <c r="KQO78" s="195"/>
      <c r="KQP78" s="195"/>
      <c r="KQQ78" s="195"/>
      <c r="KQR78" s="195"/>
      <c r="KQS78" s="195"/>
      <c r="KQT78" s="195"/>
      <c r="KQU78" s="195"/>
      <c r="KQV78" s="195"/>
      <c r="KQW78" s="195"/>
      <c r="KQX78" s="195"/>
      <c r="KQY78" s="195"/>
      <c r="KQZ78" s="195"/>
      <c r="KRA78" s="195"/>
      <c r="KRB78" s="195"/>
      <c r="KRC78" s="195"/>
      <c r="KRD78" s="195"/>
      <c r="KRE78" s="195"/>
      <c r="KRF78" s="195"/>
      <c r="KRG78" s="195"/>
      <c r="KRH78" s="195"/>
      <c r="KRI78" s="195"/>
      <c r="KRJ78" s="195"/>
      <c r="KRK78" s="195"/>
      <c r="KRL78" s="195"/>
      <c r="KRM78" s="195"/>
      <c r="KRN78" s="195"/>
      <c r="KRO78" s="195"/>
      <c r="KRP78" s="195"/>
      <c r="KRQ78" s="195"/>
      <c r="KRR78" s="195"/>
      <c r="KRS78" s="195"/>
      <c r="KRT78" s="195"/>
      <c r="KRU78" s="195"/>
      <c r="KRV78" s="195"/>
      <c r="KRW78" s="195"/>
      <c r="KRX78" s="195"/>
      <c r="KRY78" s="195"/>
      <c r="KRZ78" s="195"/>
      <c r="KSA78" s="195"/>
      <c r="KSB78" s="195"/>
      <c r="KSC78" s="195"/>
      <c r="KSD78" s="195"/>
      <c r="KSE78" s="195"/>
      <c r="KSF78" s="195"/>
      <c r="KSG78" s="195"/>
      <c r="KSH78" s="195"/>
      <c r="KSI78" s="195"/>
      <c r="KSJ78" s="195"/>
      <c r="KSK78" s="195"/>
      <c r="KSL78" s="195"/>
      <c r="KSM78" s="195"/>
      <c r="KSN78" s="195"/>
      <c r="KSO78" s="195"/>
      <c r="KSP78" s="195"/>
      <c r="KSQ78" s="195"/>
      <c r="KSR78" s="195"/>
      <c r="KSS78" s="195"/>
      <c r="KST78" s="195"/>
      <c r="KSU78" s="195"/>
      <c r="KSV78" s="195"/>
      <c r="KSW78" s="195"/>
      <c r="KSX78" s="195"/>
      <c r="KSY78" s="195"/>
      <c r="KSZ78" s="195"/>
      <c r="KTA78" s="195"/>
      <c r="KTB78" s="195"/>
      <c r="KTC78" s="195"/>
      <c r="KTD78" s="195"/>
      <c r="KTE78" s="195"/>
      <c r="KTF78" s="195"/>
      <c r="KTG78" s="195"/>
      <c r="KTH78" s="195"/>
      <c r="KTI78" s="195"/>
      <c r="KTJ78" s="195"/>
      <c r="KTK78" s="195"/>
      <c r="KTL78" s="195"/>
      <c r="KTM78" s="195"/>
      <c r="KTN78" s="195"/>
      <c r="KTO78" s="195"/>
      <c r="KTP78" s="195"/>
      <c r="KTQ78" s="195"/>
      <c r="KTR78" s="195"/>
      <c r="KTS78" s="195"/>
      <c r="KTT78" s="195"/>
      <c r="KTU78" s="195"/>
      <c r="KTV78" s="195"/>
      <c r="KTW78" s="195"/>
      <c r="KTX78" s="195"/>
      <c r="KTY78" s="195"/>
      <c r="KTZ78" s="195"/>
      <c r="KUA78" s="195"/>
      <c r="KUB78" s="195"/>
      <c r="KUC78" s="195"/>
      <c r="KUD78" s="195"/>
      <c r="KUE78" s="195"/>
      <c r="KUF78" s="195"/>
      <c r="KUG78" s="195"/>
      <c r="KUH78" s="195"/>
      <c r="KUI78" s="195"/>
      <c r="KUJ78" s="195"/>
      <c r="KUK78" s="195"/>
      <c r="KUL78" s="195"/>
      <c r="KUM78" s="195"/>
      <c r="KUN78" s="195"/>
      <c r="KUO78" s="195"/>
      <c r="KUP78" s="195"/>
      <c r="KUQ78" s="195"/>
      <c r="KUR78" s="195"/>
      <c r="KUS78" s="195"/>
      <c r="KUT78" s="195"/>
      <c r="KUU78" s="195"/>
      <c r="KUV78" s="195"/>
      <c r="KUW78" s="195"/>
      <c r="KUX78" s="195"/>
      <c r="KUY78" s="195"/>
      <c r="KUZ78" s="195"/>
      <c r="KVA78" s="195"/>
      <c r="KVB78" s="195"/>
      <c r="KVC78" s="195"/>
      <c r="KVD78" s="195"/>
      <c r="KVE78" s="195"/>
      <c r="KVF78" s="195"/>
      <c r="KVG78" s="195"/>
      <c r="KVH78" s="195"/>
      <c r="KVI78" s="195"/>
      <c r="KVJ78" s="195"/>
      <c r="KVK78" s="195"/>
      <c r="KVL78" s="195"/>
      <c r="KVM78" s="195"/>
      <c r="KVN78" s="195"/>
      <c r="KVO78" s="195"/>
      <c r="KVP78" s="195"/>
      <c r="KVQ78" s="195"/>
      <c r="KVR78" s="195"/>
      <c r="KVS78" s="195"/>
      <c r="KVT78" s="195"/>
      <c r="KVU78" s="195"/>
      <c r="KVV78" s="195"/>
      <c r="KVW78" s="195"/>
      <c r="KVX78" s="195"/>
      <c r="KVY78" s="195"/>
      <c r="KVZ78" s="195"/>
      <c r="KWA78" s="195"/>
      <c r="KWB78" s="195"/>
      <c r="KWC78" s="195"/>
      <c r="KWD78" s="195"/>
      <c r="KWE78" s="195"/>
      <c r="KWF78" s="195"/>
      <c r="KWG78" s="195"/>
      <c r="KWH78" s="195"/>
      <c r="KWI78" s="195"/>
      <c r="KWJ78" s="195"/>
      <c r="KWK78" s="195"/>
      <c r="KWL78" s="195"/>
      <c r="KWM78" s="195"/>
      <c r="KWN78" s="195"/>
      <c r="KWO78" s="195"/>
      <c r="KWP78" s="195"/>
      <c r="KWQ78" s="195"/>
      <c r="KWR78" s="195"/>
      <c r="KWS78" s="195"/>
      <c r="KWT78" s="195"/>
      <c r="KWU78" s="195"/>
      <c r="KWV78" s="195"/>
      <c r="KWW78" s="195"/>
      <c r="KWX78" s="195"/>
      <c r="KWY78" s="195"/>
      <c r="KWZ78" s="195"/>
      <c r="KXA78" s="195"/>
      <c r="KXB78" s="195"/>
      <c r="KXC78" s="195"/>
      <c r="KXD78" s="195"/>
      <c r="KXE78" s="195"/>
      <c r="KXF78" s="195"/>
      <c r="KXG78" s="195"/>
      <c r="KXH78" s="195"/>
      <c r="KXI78" s="195"/>
      <c r="KXJ78" s="195"/>
      <c r="KXK78" s="195"/>
      <c r="KXL78" s="195"/>
      <c r="KXM78" s="195"/>
      <c r="KXN78" s="195"/>
      <c r="KXO78" s="195"/>
      <c r="KXP78" s="195"/>
      <c r="KXQ78" s="195"/>
      <c r="KXR78" s="195"/>
      <c r="KXS78" s="195"/>
      <c r="KXT78" s="195"/>
      <c r="KXU78" s="195"/>
      <c r="KXV78" s="195"/>
      <c r="KXW78" s="195"/>
      <c r="KXX78" s="195"/>
      <c r="KXY78" s="195"/>
      <c r="KXZ78" s="195"/>
      <c r="KYA78" s="195"/>
      <c r="KYB78" s="195"/>
      <c r="KYC78" s="195"/>
      <c r="KYD78" s="195"/>
      <c r="KYE78" s="195"/>
      <c r="KYF78" s="195"/>
      <c r="KYG78" s="195"/>
      <c r="KYH78" s="195"/>
      <c r="KYI78" s="195"/>
      <c r="KYJ78" s="195"/>
      <c r="KYK78" s="195"/>
      <c r="KYL78" s="195"/>
      <c r="KYM78" s="195"/>
      <c r="KYN78" s="195"/>
      <c r="KYO78" s="195"/>
      <c r="KYP78" s="195"/>
      <c r="KYQ78" s="195"/>
      <c r="KYR78" s="195"/>
      <c r="KYS78" s="195"/>
      <c r="KYT78" s="195"/>
      <c r="KYU78" s="195"/>
      <c r="KYV78" s="195"/>
      <c r="KYW78" s="195"/>
      <c r="KYX78" s="195"/>
      <c r="KYY78" s="195"/>
      <c r="KYZ78" s="195"/>
      <c r="KZA78" s="195"/>
      <c r="KZB78" s="195"/>
      <c r="KZC78" s="195"/>
      <c r="KZD78" s="195"/>
      <c r="KZE78" s="195"/>
      <c r="KZF78" s="195"/>
      <c r="KZG78" s="195"/>
      <c r="KZH78" s="195"/>
      <c r="KZI78" s="195"/>
      <c r="KZJ78" s="195"/>
      <c r="KZK78" s="195"/>
      <c r="KZL78" s="195"/>
      <c r="KZM78" s="195"/>
      <c r="KZN78" s="195"/>
      <c r="KZO78" s="195"/>
      <c r="KZP78" s="195"/>
      <c r="KZQ78" s="195"/>
      <c r="KZR78" s="195"/>
      <c r="KZS78" s="195"/>
      <c r="KZT78" s="195"/>
      <c r="KZU78" s="195"/>
      <c r="KZV78" s="195"/>
      <c r="KZW78" s="195"/>
      <c r="KZX78" s="195"/>
      <c r="KZY78" s="195"/>
      <c r="KZZ78" s="195"/>
      <c r="LAA78" s="195"/>
      <c r="LAB78" s="195"/>
      <c r="LAC78" s="195"/>
      <c r="LAD78" s="195"/>
      <c r="LAE78" s="195"/>
      <c r="LAF78" s="195"/>
      <c r="LAG78" s="195"/>
      <c r="LAH78" s="195"/>
      <c r="LAI78" s="195"/>
      <c r="LAJ78" s="195"/>
      <c r="LAK78" s="195"/>
      <c r="LAL78" s="195"/>
      <c r="LAM78" s="195"/>
      <c r="LAN78" s="195"/>
      <c r="LAO78" s="195"/>
      <c r="LAP78" s="195"/>
      <c r="LAQ78" s="195"/>
      <c r="LAR78" s="195"/>
      <c r="LAS78" s="195"/>
      <c r="LAT78" s="195"/>
      <c r="LAU78" s="195"/>
      <c r="LAV78" s="195"/>
      <c r="LAW78" s="195"/>
      <c r="LAX78" s="195"/>
      <c r="LAY78" s="195"/>
      <c r="LAZ78" s="195"/>
      <c r="LBA78" s="195"/>
      <c r="LBB78" s="195"/>
      <c r="LBC78" s="195"/>
      <c r="LBD78" s="195"/>
      <c r="LBE78" s="195"/>
      <c r="LBF78" s="195"/>
      <c r="LBG78" s="195"/>
      <c r="LBH78" s="195"/>
      <c r="LBI78" s="195"/>
      <c r="LBJ78" s="195"/>
      <c r="LBK78" s="195"/>
      <c r="LBL78" s="195"/>
      <c r="LBM78" s="195"/>
      <c r="LBN78" s="195"/>
      <c r="LBO78" s="195"/>
      <c r="LBP78" s="195"/>
      <c r="LBQ78" s="195"/>
      <c r="LBR78" s="195"/>
      <c r="LBS78" s="195"/>
      <c r="LBT78" s="195"/>
      <c r="LBU78" s="195"/>
      <c r="LBV78" s="195"/>
      <c r="LBW78" s="195"/>
      <c r="LBX78" s="195"/>
      <c r="LBY78" s="195"/>
      <c r="LBZ78" s="195"/>
      <c r="LCA78" s="195"/>
      <c r="LCB78" s="195"/>
      <c r="LCC78" s="195"/>
      <c r="LCD78" s="195"/>
      <c r="LCE78" s="195"/>
      <c r="LCF78" s="195"/>
      <c r="LCG78" s="195"/>
      <c r="LCH78" s="195"/>
      <c r="LCI78" s="195"/>
      <c r="LCJ78" s="195"/>
      <c r="LCK78" s="195"/>
      <c r="LCL78" s="195"/>
      <c r="LCM78" s="195"/>
      <c r="LCN78" s="195"/>
      <c r="LCO78" s="195"/>
      <c r="LCP78" s="195"/>
      <c r="LCQ78" s="195"/>
      <c r="LCR78" s="195"/>
      <c r="LCS78" s="195"/>
      <c r="LCT78" s="195"/>
      <c r="LCU78" s="195"/>
      <c r="LCV78" s="195"/>
      <c r="LCW78" s="195"/>
      <c r="LCX78" s="195"/>
      <c r="LCY78" s="195"/>
      <c r="LCZ78" s="195"/>
      <c r="LDA78" s="195"/>
      <c r="LDB78" s="195"/>
      <c r="LDC78" s="195"/>
      <c r="LDD78" s="195"/>
      <c r="LDE78" s="195"/>
      <c r="LDF78" s="195"/>
      <c r="LDG78" s="195"/>
      <c r="LDH78" s="195"/>
      <c r="LDI78" s="195"/>
      <c r="LDJ78" s="195"/>
      <c r="LDK78" s="195"/>
      <c r="LDL78" s="195"/>
      <c r="LDM78" s="195"/>
      <c r="LDN78" s="195"/>
      <c r="LDO78" s="195"/>
      <c r="LDP78" s="195"/>
      <c r="LDQ78" s="195"/>
      <c r="LDR78" s="195"/>
      <c r="LDS78" s="195"/>
      <c r="LDT78" s="195"/>
      <c r="LDU78" s="195"/>
      <c r="LDV78" s="195"/>
      <c r="LDW78" s="195"/>
      <c r="LDX78" s="195"/>
      <c r="LDY78" s="195"/>
      <c r="LDZ78" s="195"/>
      <c r="LEA78" s="195"/>
      <c r="LEB78" s="195"/>
      <c r="LEC78" s="195"/>
      <c r="LED78" s="195"/>
      <c r="LEE78" s="195"/>
      <c r="LEF78" s="195"/>
      <c r="LEG78" s="195"/>
      <c r="LEH78" s="195"/>
      <c r="LEI78" s="195"/>
      <c r="LEJ78" s="195"/>
      <c r="LEK78" s="195"/>
      <c r="LEL78" s="195"/>
      <c r="LEM78" s="195"/>
      <c r="LEN78" s="195"/>
      <c r="LEO78" s="195"/>
      <c r="LEP78" s="195"/>
      <c r="LEQ78" s="195"/>
      <c r="LER78" s="195"/>
      <c r="LES78" s="195"/>
      <c r="LET78" s="195"/>
      <c r="LEU78" s="195"/>
      <c r="LEV78" s="195"/>
      <c r="LEW78" s="195"/>
      <c r="LEX78" s="195"/>
      <c r="LEY78" s="195"/>
      <c r="LEZ78" s="195"/>
      <c r="LFA78" s="195"/>
      <c r="LFB78" s="195"/>
      <c r="LFC78" s="195"/>
      <c r="LFD78" s="195"/>
      <c r="LFE78" s="195"/>
      <c r="LFF78" s="195"/>
      <c r="LFG78" s="195"/>
      <c r="LFH78" s="195"/>
      <c r="LFI78" s="195"/>
      <c r="LFJ78" s="195"/>
      <c r="LFK78" s="195"/>
      <c r="LFL78" s="195"/>
      <c r="LFM78" s="195"/>
      <c r="LFN78" s="195"/>
      <c r="LFO78" s="195"/>
      <c r="LFP78" s="195"/>
      <c r="LFQ78" s="195"/>
      <c r="LFR78" s="195"/>
      <c r="LFS78" s="195"/>
      <c r="LFT78" s="195"/>
      <c r="LFU78" s="195"/>
      <c r="LFV78" s="195"/>
      <c r="LFW78" s="195"/>
      <c r="LFX78" s="195"/>
      <c r="LFY78" s="195"/>
      <c r="LFZ78" s="195"/>
      <c r="LGA78" s="195"/>
      <c r="LGB78" s="195"/>
      <c r="LGC78" s="195"/>
      <c r="LGD78" s="195"/>
      <c r="LGE78" s="195"/>
      <c r="LGF78" s="195"/>
      <c r="LGG78" s="195"/>
      <c r="LGH78" s="195"/>
      <c r="LGI78" s="195"/>
      <c r="LGJ78" s="195"/>
      <c r="LGK78" s="195"/>
      <c r="LGL78" s="195"/>
      <c r="LGM78" s="195"/>
      <c r="LGN78" s="195"/>
      <c r="LGO78" s="195"/>
      <c r="LGP78" s="195"/>
      <c r="LGQ78" s="195"/>
      <c r="LGR78" s="195"/>
      <c r="LGS78" s="195"/>
      <c r="LGT78" s="195"/>
      <c r="LGU78" s="195"/>
      <c r="LGV78" s="195"/>
      <c r="LGW78" s="195"/>
      <c r="LGX78" s="195"/>
      <c r="LGY78" s="195"/>
      <c r="LGZ78" s="195"/>
      <c r="LHA78" s="195"/>
      <c r="LHB78" s="195"/>
      <c r="LHC78" s="195"/>
      <c r="LHD78" s="195"/>
      <c r="LHE78" s="195"/>
      <c r="LHF78" s="195"/>
      <c r="LHG78" s="195"/>
      <c r="LHH78" s="195"/>
      <c r="LHI78" s="195"/>
      <c r="LHJ78" s="195"/>
      <c r="LHK78" s="195"/>
      <c r="LHL78" s="195"/>
      <c r="LHM78" s="195"/>
      <c r="LHN78" s="195"/>
      <c r="LHO78" s="195"/>
      <c r="LHP78" s="195"/>
      <c r="LHQ78" s="195"/>
      <c r="LHR78" s="195"/>
      <c r="LHS78" s="195"/>
      <c r="LHT78" s="195"/>
      <c r="LHU78" s="195"/>
      <c r="LHV78" s="195"/>
      <c r="LHW78" s="195"/>
      <c r="LHX78" s="195"/>
      <c r="LHY78" s="195"/>
      <c r="LHZ78" s="195"/>
      <c r="LIA78" s="195"/>
      <c r="LIB78" s="195"/>
      <c r="LIC78" s="195"/>
      <c r="LID78" s="195"/>
      <c r="LIE78" s="195"/>
      <c r="LIF78" s="195"/>
      <c r="LIG78" s="195"/>
      <c r="LIH78" s="195"/>
      <c r="LII78" s="195"/>
      <c r="LIJ78" s="195"/>
      <c r="LIK78" s="195"/>
      <c r="LIL78" s="195"/>
      <c r="LIM78" s="195"/>
      <c r="LIN78" s="195"/>
      <c r="LIO78" s="195"/>
      <c r="LIP78" s="195"/>
      <c r="LIQ78" s="195"/>
      <c r="LIR78" s="195"/>
      <c r="LIS78" s="195"/>
      <c r="LIT78" s="195"/>
      <c r="LIU78" s="195"/>
      <c r="LIV78" s="195"/>
      <c r="LIW78" s="195"/>
      <c r="LIX78" s="195"/>
      <c r="LIY78" s="195"/>
      <c r="LIZ78" s="195"/>
      <c r="LJA78" s="195"/>
      <c r="LJB78" s="195"/>
      <c r="LJC78" s="195"/>
      <c r="LJD78" s="195"/>
      <c r="LJE78" s="195"/>
      <c r="LJF78" s="195"/>
      <c r="LJG78" s="195"/>
      <c r="LJH78" s="195"/>
      <c r="LJI78" s="195"/>
      <c r="LJJ78" s="195"/>
      <c r="LJK78" s="195"/>
      <c r="LJL78" s="195"/>
      <c r="LJM78" s="195"/>
      <c r="LJN78" s="195"/>
      <c r="LJO78" s="195"/>
      <c r="LJP78" s="195"/>
      <c r="LJQ78" s="195"/>
      <c r="LJR78" s="195"/>
      <c r="LJS78" s="195"/>
      <c r="LJT78" s="195"/>
      <c r="LJU78" s="195"/>
      <c r="LJV78" s="195"/>
      <c r="LJW78" s="195"/>
      <c r="LJX78" s="195"/>
      <c r="LJY78" s="195"/>
      <c r="LJZ78" s="195"/>
      <c r="LKA78" s="195"/>
      <c r="LKB78" s="195"/>
      <c r="LKC78" s="195"/>
      <c r="LKD78" s="195"/>
      <c r="LKE78" s="195"/>
      <c r="LKF78" s="195"/>
      <c r="LKG78" s="195"/>
      <c r="LKH78" s="195"/>
      <c r="LKI78" s="195"/>
      <c r="LKJ78" s="195"/>
      <c r="LKK78" s="195"/>
      <c r="LKL78" s="195"/>
      <c r="LKM78" s="195"/>
      <c r="LKN78" s="195"/>
      <c r="LKO78" s="195"/>
      <c r="LKP78" s="195"/>
      <c r="LKQ78" s="195"/>
      <c r="LKR78" s="195"/>
      <c r="LKS78" s="195"/>
      <c r="LKT78" s="195"/>
      <c r="LKU78" s="195"/>
      <c r="LKV78" s="195"/>
      <c r="LKW78" s="195"/>
      <c r="LKX78" s="195"/>
      <c r="LKY78" s="195"/>
      <c r="LKZ78" s="195"/>
      <c r="LLA78" s="195"/>
      <c r="LLB78" s="195"/>
      <c r="LLC78" s="195"/>
      <c r="LLD78" s="195"/>
      <c r="LLE78" s="195"/>
      <c r="LLF78" s="195"/>
      <c r="LLG78" s="195"/>
      <c r="LLH78" s="195"/>
      <c r="LLI78" s="195"/>
      <c r="LLJ78" s="195"/>
      <c r="LLK78" s="195"/>
      <c r="LLL78" s="195"/>
      <c r="LLM78" s="195"/>
      <c r="LLN78" s="195"/>
      <c r="LLO78" s="195"/>
      <c r="LLP78" s="195"/>
      <c r="LLQ78" s="195"/>
      <c r="LLR78" s="195"/>
      <c r="LLS78" s="195"/>
      <c r="LLT78" s="195"/>
      <c r="LLU78" s="195"/>
      <c r="LLV78" s="195"/>
      <c r="LLW78" s="195"/>
      <c r="LLX78" s="195"/>
      <c r="LLY78" s="195"/>
      <c r="LLZ78" s="195"/>
      <c r="LMA78" s="195"/>
      <c r="LMB78" s="195"/>
      <c r="LMC78" s="195"/>
      <c r="LMD78" s="195"/>
      <c r="LME78" s="195"/>
      <c r="LMF78" s="195"/>
      <c r="LMG78" s="195"/>
      <c r="LMH78" s="195"/>
      <c r="LMI78" s="195"/>
      <c r="LMJ78" s="195"/>
      <c r="LMK78" s="195"/>
      <c r="LML78" s="195"/>
      <c r="LMM78" s="195"/>
      <c r="LMN78" s="195"/>
      <c r="LMO78" s="195"/>
      <c r="LMP78" s="195"/>
      <c r="LMQ78" s="195"/>
      <c r="LMR78" s="195"/>
      <c r="LMS78" s="195"/>
      <c r="LMT78" s="195"/>
      <c r="LMU78" s="195"/>
      <c r="LMV78" s="195"/>
      <c r="LMW78" s="195"/>
      <c r="LMX78" s="195"/>
      <c r="LMY78" s="195"/>
      <c r="LMZ78" s="195"/>
      <c r="LNA78" s="195"/>
      <c r="LNB78" s="195"/>
      <c r="LNC78" s="195"/>
      <c r="LND78" s="195"/>
      <c r="LNE78" s="195"/>
      <c r="LNF78" s="195"/>
      <c r="LNG78" s="195"/>
      <c r="LNH78" s="195"/>
      <c r="LNI78" s="195"/>
      <c r="LNJ78" s="195"/>
      <c r="LNK78" s="195"/>
      <c r="LNL78" s="195"/>
      <c r="LNM78" s="195"/>
      <c r="LNN78" s="195"/>
      <c r="LNO78" s="195"/>
      <c r="LNP78" s="195"/>
      <c r="LNQ78" s="195"/>
      <c r="LNR78" s="195"/>
      <c r="LNS78" s="195"/>
      <c r="LNT78" s="195"/>
      <c r="LNU78" s="195"/>
      <c r="LNV78" s="195"/>
      <c r="LNW78" s="195"/>
      <c r="LNX78" s="195"/>
      <c r="LNY78" s="195"/>
      <c r="LNZ78" s="195"/>
      <c r="LOA78" s="195"/>
      <c r="LOB78" s="195"/>
      <c r="LOC78" s="195"/>
      <c r="LOD78" s="195"/>
      <c r="LOE78" s="195"/>
      <c r="LOF78" s="195"/>
      <c r="LOG78" s="195"/>
      <c r="LOH78" s="195"/>
      <c r="LOI78" s="195"/>
      <c r="LOJ78" s="195"/>
      <c r="LOK78" s="195"/>
      <c r="LOL78" s="195"/>
      <c r="LOM78" s="195"/>
      <c r="LON78" s="195"/>
      <c r="LOO78" s="195"/>
      <c r="LOP78" s="195"/>
      <c r="LOQ78" s="195"/>
      <c r="LOR78" s="195"/>
      <c r="LOS78" s="195"/>
      <c r="LOT78" s="195"/>
      <c r="LOU78" s="195"/>
      <c r="LOV78" s="195"/>
      <c r="LOW78" s="195"/>
      <c r="LOX78" s="195"/>
      <c r="LOY78" s="195"/>
      <c r="LOZ78" s="195"/>
      <c r="LPA78" s="195"/>
      <c r="LPB78" s="195"/>
      <c r="LPC78" s="195"/>
      <c r="LPD78" s="195"/>
      <c r="LPE78" s="195"/>
      <c r="LPF78" s="195"/>
      <c r="LPG78" s="195"/>
      <c r="LPH78" s="195"/>
      <c r="LPI78" s="195"/>
      <c r="LPJ78" s="195"/>
      <c r="LPK78" s="195"/>
      <c r="LPL78" s="195"/>
      <c r="LPM78" s="195"/>
      <c r="LPN78" s="195"/>
      <c r="LPO78" s="195"/>
      <c r="LPP78" s="195"/>
      <c r="LPQ78" s="195"/>
      <c r="LPR78" s="195"/>
      <c r="LPS78" s="195"/>
      <c r="LPT78" s="195"/>
      <c r="LPU78" s="195"/>
      <c r="LPV78" s="195"/>
      <c r="LPW78" s="195"/>
      <c r="LPX78" s="195"/>
      <c r="LPY78" s="195"/>
      <c r="LPZ78" s="195"/>
      <c r="LQA78" s="195"/>
      <c r="LQB78" s="195"/>
      <c r="LQC78" s="195"/>
      <c r="LQD78" s="195"/>
      <c r="LQE78" s="195"/>
      <c r="LQF78" s="195"/>
      <c r="LQG78" s="195"/>
      <c r="LQH78" s="195"/>
      <c r="LQI78" s="195"/>
      <c r="LQJ78" s="195"/>
      <c r="LQK78" s="195"/>
      <c r="LQL78" s="195"/>
      <c r="LQM78" s="195"/>
      <c r="LQN78" s="195"/>
      <c r="LQO78" s="195"/>
      <c r="LQP78" s="195"/>
      <c r="LQQ78" s="195"/>
      <c r="LQR78" s="195"/>
      <c r="LQS78" s="195"/>
      <c r="LQT78" s="195"/>
      <c r="LQU78" s="195"/>
      <c r="LQV78" s="195"/>
      <c r="LQW78" s="195"/>
      <c r="LQX78" s="195"/>
      <c r="LQY78" s="195"/>
      <c r="LQZ78" s="195"/>
      <c r="LRA78" s="195"/>
      <c r="LRB78" s="195"/>
      <c r="LRC78" s="195"/>
      <c r="LRD78" s="195"/>
      <c r="LRE78" s="195"/>
      <c r="LRF78" s="195"/>
      <c r="LRG78" s="195"/>
      <c r="LRH78" s="195"/>
      <c r="LRI78" s="195"/>
      <c r="LRJ78" s="195"/>
      <c r="LRK78" s="195"/>
      <c r="LRL78" s="195"/>
      <c r="LRM78" s="195"/>
      <c r="LRN78" s="195"/>
      <c r="LRO78" s="195"/>
      <c r="LRP78" s="195"/>
      <c r="LRQ78" s="195"/>
      <c r="LRR78" s="195"/>
      <c r="LRS78" s="195"/>
      <c r="LRT78" s="195"/>
      <c r="LRU78" s="195"/>
      <c r="LRV78" s="195"/>
      <c r="LRW78" s="195"/>
      <c r="LRX78" s="195"/>
      <c r="LRY78" s="195"/>
      <c r="LRZ78" s="195"/>
      <c r="LSA78" s="195"/>
      <c r="LSB78" s="195"/>
      <c r="LSC78" s="195"/>
      <c r="LSD78" s="195"/>
      <c r="LSE78" s="195"/>
      <c r="LSF78" s="195"/>
      <c r="LSG78" s="195"/>
      <c r="LSH78" s="195"/>
      <c r="LSI78" s="195"/>
      <c r="LSJ78" s="195"/>
      <c r="LSK78" s="195"/>
      <c r="LSL78" s="195"/>
      <c r="LSM78" s="195"/>
      <c r="LSN78" s="195"/>
      <c r="LSO78" s="195"/>
      <c r="LSP78" s="195"/>
      <c r="LSQ78" s="195"/>
      <c r="LSR78" s="195"/>
      <c r="LSS78" s="195"/>
      <c r="LST78" s="195"/>
      <c r="LSU78" s="195"/>
      <c r="LSV78" s="195"/>
      <c r="LSW78" s="195"/>
      <c r="LSX78" s="195"/>
      <c r="LSY78" s="195"/>
      <c r="LSZ78" s="195"/>
      <c r="LTA78" s="195"/>
      <c r="LTB78" s="195"/>
      <c r="LTC78" s="195"/>
      <c r="LTD78" s="195"/>
      <c r="LTE78" s="195"/>
      <c r="LTF78" s="195"/>
      <c r="LTG78" s="195"/>
      <c r="LTH78" s="195"/>
      <c r="LTI78" s="195"/>
      <c r="LTJ78" s="195"/>
      <c r="LTK78" s="195"/>
      <c r="LTL78" s="195"/>
      <c r="LTM78" s="195"/>
      <c r="LTN78" s="195"/>
      <c r="LTO78" s="195"/>
      <c r="LTP78" s="195"/>
      <c r="LTQ78" s="195"/>
      <c r="LTR78" s="195"/>
      <c r="LTS78" s="195"/>
      <c r="LTT78" s="195"/>
      <c r="LTU78" s="195"/>
      <c r="LTV78" s="195"/>
      <c r="LTW78" s="195"/>
      <c r="LTX78" s="195"/>
      <c r="LTY78" s="195"/>
      <c r="LTZ78" s="195"/>
      <c r="LUA78" s="195"/>
      <c r="LUB78" s="195"/>
      <c r="LUC78" s="195"/>
      <c r="LUD78" s="195"/>
      <c r="LUE78" s="195"/>
      <c r="LUF78" s="195"/>
      <c r="LUG78" s="195"/>
      <c r="LUH78" s="195"/>
      <c r="LUI78" s="195"/>
      <c r="LUJ78" s="195"/>
      <c r="LUK78" s="195"/>
      <c r="LUL78" s="195"/>
      <c r="LUM78" s="195"/>
      <c r="LUN78" s="195"/>
      <c r="LUO78" s="195"/>
      <c r="LUP78" s="195"/>
      <c r="LUQ78" s="195"/>
      <c r="LUR78" s="195"/>
      <c r="LUS78" s="195"/>
      <c r="LUT78" s="195"/>
      <c r="LUU78" s="195"/>
      <c r="LUV78" s="195"/>
      <c r="LUW78" s="195"/>
      <c r="LUX78" s="195"/>
      <c r="LUY78" s="195"/>
      <c r="LUZ78" s="195"/>
      <c r="LVA78" s="195"/>
      <c r="LVB78" s="195"/>
      <c r="LVC78" s="195"/>
      <c r="LVD78" s="195"/>
      <c r="LVE78" s="195"/>
      <c r="LVF78" s="195"/>
      <c r="LVG78" s="195"/>
      <c r="LVH78" s="195"/>
      <c r="LVI78" s="195"/>
      <c r="LVJ78" s="195"/>
      <c r="LVK78" s="195"/>
      <c r="LVL78" s="195"/>
      <c r="LVM78" s="195"/>
      <c r="LVN78" s="195"/>
      <c r="LVO78" s="195"/>
      <c r="LVP78" s="195"/>
      <c r="LVQ78" s="195"/>
      <c r="LVR78" s="195"/>
      <c r="LVS78" s="195"/>
      <c r="LVT78" s="195"/>
      <c r="LVU78" s="195"/>
      <c r="LVV78" s="195"/>
      <c r="LVW78" s="195"/>
      <c r="LVX78" s="195"/>
      <c r="LVY78" s="195"/>
      <c r="LVZ78" s="195"/>
      <c r="LWA78" s="195"/>
      <c r="LWB78" s="195"/>
      <c r="LWC78" s="195"/>
      <c r="LWD78" s="195"/>
      <c r="LWE78" s="195"/>
      <c r="LWF78" s="195"/>
      <c r="LWG78" s="195"/>
      <c r="LWH78" s="195"/>
      <c r="LWI78" s="195"/>
      <c r="LWJ78" s="195"/>
      <c r="LWK78" s="195"/>
      <c r="LWL78" s="195"/>
      <c r="LWM78" s="195"/>
      <c r="LWN78" s="195"/>
      <c r="LWO78" s="195"/>
      <c r="LWP78" s="195"/>
      <c r="LWQ78" s="195"/>
      <c r="LWR78" s="195"/>
      <c r="LWS78" s="195"/>
      <c r="LWT78" s="195"/>
      <c r="LWU78" s="195"/>
      <c r="LWV78" s="195"/>
      <c r="LWW78" s="195"/>
      <c r="LWX78" s="195"/>
      <c r="LWY78" s="195"/>
      <c r="LWZ78" s="195"/>
      <c r="LXA78" s="195"/>
      <c r="LXB78" s="195"/>
      <c r="LXC78" s="195"/>
      <c r="LXD78" s="195"/>
      <c r="LXE78" s="195"/>
      <c r="LXF78" s="195"/>
      <c r="LXG78" s="195"/>
      <c r="LXH78" s="195"/>
      <c r="LXI78" s="195"/>
      <c r="LXJ78" s="195"/>
      <c r="LXK78" s="195"/>
      <c r="LXL78" s="195"/>
      <c r="LXM78" s="195"/>
      <c r="LXN78" s="195"/>
      <c r="LXO78" s="195"/>
      <c r="LXP78" s="195"/>
      <c r="LXQ78" s="195"/>
      <c r="LXR78" s="195"/>
      <c r="LXS78" s="195"/>
      <c r="LXT78" s="195"/>
      <c r="LXU78" s="195"/>
      <c r="LXV78" s="195"/>
      <c r="LXW78" s="195"/>
      <c r="LXX78" s="195"/>
      <c r="LXY78" s="195"/>
      <c r="LXZ78" s="195"/>
      <c r="LYA78" s="195"/>
      <c r="LYB78" s="195"/>
      <c r="LYC78" s="195"/>
      <c r="LYD78" s="195"/>
      <c r="LYE78" s="195"/>
      <c r="LYF78" s="195"/>
      <c r="LYG78" s="195"/>
      <c r="LYH78" s="195"/>
      <c r="LYI78" s="195"/>
      <c r="LYJ78" s="195"/>
      <c r="LYK78" s="195"/>
      <c r="LYL78" s="195"/>
      <c r="LYM78" s="195"/>
      <c r="LYN78" s="195"/>
      <c r="LYO78" s="195"/>
      <c r="LYP78" s="195"/>
      <c r="LYQ78" s="195"/>
      <c r="LYR78" s="195"/>
      <c r="LYS78" s="195"/>
      <c r="LYT78" s="195"/>
      <c r="LYU78" s="195"/>
      <c r="LYV78" s="195"/>
      <c r="LYW78" s="195"/>
      <c r="LYX78" s="195"/>
      <c r="LYY78" s="195"/>
      <c r="LYZ78" s="195"/>
      <c r="LZA78" s="195"/>
      <c r="LZB78" s="195"/>
      <c r="LZC78" s="195"/>
      <c r="LZD78" s="195"/>
      <c r="LZE78" s="195"/>
      <c r="LZF78" s="195"/>
      <c r="LZG78" s="195"/>
      <c r="LZH78" s="195"/>
      <c r="LZI78" s="195"/>
      <c r="LZJ78" s="195"/>
      <c r="LZK78" s="195"/>
      <c r="LZL78" s="195"/>
      <c r="LZM78" s="195"/>
      <c r="LZN78" s="195"/>
      <c r="LZO78" s="195"/>
      <c r="LZP78" s="195"/>
      <c r="LZQ78" s="195"/>
      <c r="LZR78" s="195"/>
      <c r="LZS78" s="195"/>
      <c r="LZT78" s="195"/>
      <c r="LZU78" s="195"/>
      <c r="LZV78" s="195"/>
      <c r="LZW78" s="195"/>
      <c r="LZX78" s="195"/>
      <c r="LZY78" s="195"/>
      <c r="LZZ78" s="195"/>
      <c r="MAA78" s="195"/>
      <c r="MAB78" s="195"/>
      <c r="MAC78" s="195"/>
      <c r="MAD78" s="195"/>
      <c r="MAE78" s="195"/>
      <c r="MAF78" s="195"/>
      <c r="MAG78" s="195"/>
      <c r="MAH78" s="195"/>
      <c r="MAI78" s="195"/>
      <c r="MAJ78" s="195"/>
      <c r="MAK78" s="195"/>
      <c r="MAL78" s="195"/>
      <c r="MAM78" s="195"/>
      <c r="MAN78" s="195"/>
      <c r="MAO78" s="195"/>
      <c r="MAP78" s="195"/>
      <c r="MAQ78" s="195"/>
      <c r="MAR78" s="195"/>
      <c r="MAS78" s="195"/>
      <c r="MAT78" s="195"/>
      <c r="MAU78" s="195"/>
      <c r="MAV78" s="195"/>
      <c r="MAW78" s="195"/>
      <c r="MAX78" s="195"/>
      <c r="MAY78" s="195"/>
      <c r="MAZ78" s="195"/>
      <c r="MBA78" s="195"/>
      <c r="MBB78" s="195"/>
      <c r="MBC78" s="195"/>
      <c r="MBD78" s="195"/>
      <c r="MBE78" s="195"/>
      <c r="MBF78" s="195"/>
      <c r="MBG78" s="195"/>
      <c r="MBH78" s="195"/>
      <c r="MBI78" s="195"/>
      <c r="MBJ78" s="195"/>
      <c r="MBK78" s="195"/>
      <c r="MBL78" s="195"/>
      <c r="MBM78" s="195"/>
      <c r="MBN78" s="195"/>
      <c r="MBO78" s="195"/>
      <c r="MBP78" s="195"/>
      <c r="MBQ78" s="195"/>
      <c r="MBR78" s="195"/>
      <c r="MBS78" s="195"/>
      <c r="MBT78" s="195"/>
      <c r="MBU78" s="195"/>
      <c r="MBV78" s="195"/>
      <c r="MBW78" s="195"/>
      <c r="MBX78" s="195"/>
      <c r="MBY78" s="195"/>
      <c r="MBZ78" s="195"/>
      <c r="MCA78" s="195"/>
      <c r="MCB78" s="195"/>
      <c r="MCC78" s="195"/>
      <c r="MCD78" s="195"/>
      <c r="MCE78" s="195"/>
      <c r="MCF78" s="195"/>
      <c r="MCG78" s="195"/>
      <c r="MCH78" s="195"/>
      <c r="MCI78" s="195"/>
      <c r="MCJ78" s="195"/>
      <c r="MCK78" s="195"/>
      <c r="MCL78" s="195"/>
      <c r="MCM78" s="195"/>
      <c r="MCN78" s="195"/>
      <c r="MCO78" s="195"/>
      <c r="MCP78" s="195"/>
      <c r="MCQ78" s="195"/>
      <c r="MCR78" s="195"/>
      <c r="MCS78" s="195"/>
      <c r="MCT78" s="195"/>
      <c r="MCU78" s="195"/>
      <c r="MCV78" s="195"/>
      <c r="MCW78" s="195"/>
      <c r="MCX78" s="195"/>
      <c r="MCY78" s="195"/>
      <c r="MCZ78" s="195"/>
      <c r="MDA78" s="195"/>
      <c r="MDB78" s="195"/>
      <c r="MDC78" s="195"/>
      <c r="MDD78" s="195"/>
      <c r="MDE78" s="195"/>
      <c r="MDF78" s="195"/>
      <c r="MDG78" s="195"/>
      <c r="MDH78" s="195"/>
      <c r="MDI78" s="195"/>
      <c r="MDJ78" s="195"/>
      <c r="MDK78" s="195"/>
      <c r="MDL78" s="195"/>
      <c r="MDM78" s="195"/>
      <c r="MDN78" s="195"/>
      <c r="MDO78" s="195"/>
      <c r="MDP78" s="195"/>
      <c r="MDQ78" s="195"/>
      <c r="MDR78" s="195"/>
      <c r="MDS78" s="195"/>
      <c r="MDT78" s="195"/>
      <c r="MDU78" s="195"/>
      <c r="MDV78" s="195"/>
      <c r="MDW78" s="195"/>
      <c r="MDX78" s="195"/>
      <c r="MDY78" s="195"/>
      <c r="MDZ78" s="195"/>
      <c r="MEA78" s="195"/>
      <c r="MEB78" s="195"/>
      <c r="MEC78" s="195"/>
      <c r="MED78" s="195"/>
      <c r="MEE78" s="195"/>
      <c r="MEF78" s="195"/>
      <c r="MEG78" s="195"/>
      <c r="MEH78" s="195"/>
      <c r="MEI78" s="195"/>
      <c r="MEJ78" s="195"/>
      <c r="MEK78" s="195"/>
      <c r="MEL78" s="195"/>
      <c r="MEM78" s="195"/>
      <c r="MEN78" s="195"/>
      <c r="MEO78" s="195"/>
      <c r="MEP78" s="195"/>
      <c r="MEQ78" s="195"/>
      <c r="MER78" s="195"/>
      <c r="MES78" s="195"/>
      <c r="MET78" s="195"/>
      <c r="MEU78" s="195"/>
      <c r="MEV78" s="195"/>
      <c r="MEW78" s="195"/>
      <c r="MEX78" s="195"/>
      <c r="MEY78" s="195"/>
      <c r="MEZ78" s="195"/>
      <c r="MFA78" s="195"/>
      <c r="MFB78" s="195"/>
      <c r="MFC78" s="195"/>
      <c r="MFD78" s="195"/>
      <c r="MFE78" s="195"/>
      <c r="MFF78" s="195"/>
      <c r="MFG78" s="195"/>
      <c r="MFH78" s="195"/>
      <c r="MFI78" s="195"/>
      <c r="MFJ78" s="195"/>
      <c r="MFK78" s="195"/>
      <c r="MFL78" s="195"/>
      <c r="MFM78" s="195"/>
      <c r="MFN78" s="195"/>
      <c r="MFO78" s="195"/>
      <c r="MFP78" s="195"/>
      <c r="MFQ78" s="195"/>
      <c r="MFR78" s="195"/>
      <c r="MFS78" s="195"/>
      <c r="MFT78" s="195"/>
      <c r="MFU78" s="195"/>
      <c r="MFV78" s="195"/>
      <c r="MFW78" s="195"/>
      <c r="MFX78" s="195"/>
      <c r="MFY78" s="195"/>
      <c r="MFZ78" s="195"/>
      <c r="MGA78" s="195"/>
      <c r="MGB78" s="195"/>
      <c r="MGC78" s="195"/>
      <c r="MGD78" s="195"/>
      <c r="MGE78" s="195"/>
      <c r="MGF78" s="195"/>
      <c r="MGG78" s="195"/>
      <c r="MGH78" s="195"/>
      <c r="MGI78" s="195"/>
      <c r="MGJ78" s="195"/>
      <c r="MGK78" s="195"/>
      <c r="MGL78" s="195"/>
      <c r="MGM78" s="195"/>
      <c r="MGN78" s="195"/>
      <c r="MGO78" s="195"/>
      <c r="MGP78" s="195"/>
      <c r="MGQ78" s="195"/>
      <c r="MGR78" s="195"/>
      <c r="MGS78" s="195"/>
      <c r="MGT78" s="195"/>
      <c r="MGU78" s="195"/>
      <c r="MGV78" s="195"/>
      <c r="MGW78" s="195"/>
      <c r="MGX78" s="195"/>
      <c r="MGY78" s="195"/>
      <c r="MGZ78" s="195"/>
      <c r="MHA78" s="195"/>
      <c r="MHB78" s="195"/>
      <c r="MHC78" s="195"/>
      <c r="MHD78" s="195"/>
      <c r="MHE78" s="195"/>
      <c r="MHF78" s="195"/>
      <c r="MHG78" s="195"/>
      <c r="MHH78" s="195"/>
      <c r="MHI78" s="195"/>
      <c r="MHJ78" s="195"/>
      <c r="MHK78" s="195"/>
      <c r="MHL78" s="195"/>
      <c r="MHM78" s="195"/>
      <c r="MHN78" s="195"/>
      <c r="MHO78" s="195"/>
      <c r="MHP78" s="195"/>
      <c r="MHQ78" s="195"/>
      <c r="MHR78" s="195"/>
      <c r="MHS78" s="195"/>
      <c r="MHT78" s="195"/>
      <c r="MHU78" s="195"/>
      <c r="MHV78" s="195"/>
      <c r="MHW78" s="195"/>
      <c r="MHX78" s="195"/>
      <c r="MHY78" s="195"/>
      <c r="MHZ78" s="195"/>
      <c r="MIA78" s="195"/>
      <c r="MIB78" s="195"/>
      <c r="MIC78" s="195"/>
      <c r="MID78" s="195"/>
      <c r="MIE78" s="195"/>
      <c r="MIF78" s="195"/>
      <c r="MIG78" s="195"/>
      <c r="MIH78" s="195"/>
      <c r="MII78" s="195"/>
      <c r="MIJ78" s="195"/>
      <c r="MIK78" s="195"/>
      <c r="MIL78" s="195"/>
      <c r="MIM78" s="195"/>
      <c r="MIN78" s="195"/>
      <c r="MIO78" s="195"/>
      <c r="MIP78" s="195"/>
      <c r="MIQ78" s="195"/>
      <c r="MIR78" s="195"/>
      <c r="MIS78" s="195"/>
      <c r="MIT78" s="195"/>
      <c r="MIU78" s="195"/>
      <c r="MIV78" s="195"/>
      <c r="MIW78" s="195"/>
      <c r="MIX78" s="195"/>
      <c r="MIY78" s="195"/>
      <c r="MIZ78" s="195"/>
      <c r="MJA78" s="195"/>
      <c r="MJB78" s="195"/>
      <c r="MJC78" s="195"/>
      <c r="MJD78" s="195"/>
      <c r="MJE78" s="195"/>
      <c r="MJF78" s="195"/>
      <c r="MJG78" s="195"/>
      <c r="MJH78" s="195"/>
      <c r="MJI78" s="195"/>
      <c r="MJJ78" s="195"/>
      <c r="MJK78" s="195"/>
      <c r="MJL78" s="195"/>
      <c r="MJM78" s="195"/>
      <c r="MJN78" s="195"/>
      <c r="MJO78" s="195"/>
      <c r="MJP78" s="195"/>
      <c r="MJQ78" s="195"/>
      <c r="MJR78" s="195"/>
      <c r="MJS78" s="195"/>
      <c r="MJT78" s="195"/>
      <c r="MJU78" s="195"/>
      <c r="MJV78" s="195"/>
      <c r="MJW78" s="195"/>
      <c r="MJX78" s="195"/>
      <c r="MJY78" s="195"/>
      <c r="MJZ78" s="195"/>
      <c r="MKA78" s="195"/>
      <c r="MKB78" s="195"/>
      <c r="MKC78" s="195"/>
      <c r="MKD78" s="195"/>
      <c r="MKE78" s="195"/>
      <c r="MKF78" s="195"/>
      <c r="MKG78" s="195"/>
      <c r="MKH78" s="195"/>
      <c r="MKI78" s="195"/>
      <c r="MKJ78" s="195"/>
      <c r="MKK78" s="195"/>
      <c r="MKL78" s="195"/>
      <c r="MKM78" s="195"/>
      <c r="MKN78" s="195"/>
      <c r="MKO78" s="195"/>
      <c r="MKP78" s="195"/>
      <c r="MKQ78" s="195"/>
      <c r="MKR78" s="195"/>
      <c r="MKS78" s="195"/>
      <c r="MKT78" s="195"/>
      <c r="MKU78" s="195"/>
      <c r="MKV78" s="195"/>
      <c r="MKW78" s="195"/>
      <c r="MKX78" s="195"/>
      <c r="MKY78" s="195"/>
      <c r="MKZ78" s="195"/>
      <c r="MLA78" s="195"/>
      <c r="MLB78" s="195"/>
      <c r="MLC78" s="195"/>
      <c r="MLD78" s="195"/>
      <c r="MLE78" s="195"/>
      <c r="MLF78" s="195"/>
      <c r="MLG78" s="195"/>
      <c r="MLH78" s="195"/>
      <c r="MLI78" s="195"/>
      <c r="MLJ78" s="195"/>
      <c r="MLK78" s="195"/>
      <c r="MLL78" s="195"/>
      <c r="MLM78" s="195"/>
      <c r="MLN78" s="195"/>
      <c r="MLO78" s="195"/>
      <c r="MLP78" s="195"/>
      <c r="MLQ78" s="195"/>
      <c r="MLR78" s="195"/>
      <c r="MLS78" s="195"/>
      <c r="MLT78" s="195"/>
      <c r="MLU78" s="195"/>
      <c r="MLV78" s="195"/>
      <c r="MLW78" s="195"/>
      <c r="MLX78" s="195"/>
      <c r="MLY78" s="195"/>
      <c r="MLZ78" s="195"/>
      <c r="MMA78" s="195"/>
      <c r="MMB78" s="195"/>
      <c r="MMC78" s="195"/>
      <c r="MMD78" s="195"/>
      <c r="MME78" s="195"/>
      <c r="MMF78" s="195"/>
      <c r="MMG78" s="195"/>
      <c r="MMH78" s="195"/>
      <c r="MMI78" s="195"/>
      <c r="MMJ78" s="195"/>
      <c r="MMK78" s="195"/>
      <c r="MML78" s="195"/>
      <c r="MMM78" s="195"/>
      <c r="MMN78" s="195"/>
      <c r="MMO78" s="195"/>
      <c r="MMP78" s="195"/>
      <c r="MMQ78" s="195"/>
      <c r="MMR78" s="195"/>
      <c r="MMS78" s="195"/>
      <c r="MMT78" s="195"/>
      <c r="MMU78" s="195"/>
      <c r="MMV78" s="195"/>
      <c r="MMW78" s="195"/>
      <c r="MMX78" s="195"/>
      <c r="MMY78" s="195"/>
      <c r="MMZ78" s="195"/>
      <c r="MNA78" s="195"/>
      <c r="MNB78" s="195"/>
      <c r="MNC78" s="195"/>
      <c r="MND78" s="195"/>
      <c r="MNE78" s="195"/>
      <c r="MNF78" s="195"/>
      <c r="MNG78" s="195"/>
      <c r="MNH78" s="195"/>
      <c r="MNI78" s="195"/>
      <c r="MNJ78" s="195"/>
      <c r="MNK78" s="195"/>
      <c r="MNL78" s="195"/>
      <c r="MNM78" s="195"/>
      <c r="MNN78" s="195"/>
      <c r="MNO78" s="195"/>
      <c r="MNP78" s="195"/>
      <c r="MNQ78" s="195"/>
      <c r="MNR78" s="195"/>
      <c r="MNS78" s="195"/>
      <c r="MNT78" s="195"/>
      <c r="MNU78" s="195"/>
      <c r="MNV78" s="195"/>
      <c r="MNW78" s="195"/>
      <c r="MNX78" s="195"/>
      <c r="MNY78" s="195"/>
      <c r="MNZ78" s="195"/>
      <c r="MOA78" s="195"/>
      <c r="MOB78" s="195"/>
      <c r="MOC78" s="195"/>
      <c r="MOD78" s="195"/>
      <c r="MOE78" s="195"/>
      <c r="MOF78" s="195"/>
      <c r="MOG78" s="195"/>
      <c r="MOH78" s="195"/>
      <c r="MOI78" s="195"/>
      <c r="MOJ78" s="195"/>
      <c r="MOK78" s="195"/>
      <c r="MOL78" s="195"/>
      <c r="MOM78" s="195"/>
      <c r="MON78" s="195"/>
      <c r="MOO78" s="195"/>
      <c r="MOP78" s="195"/>
      <c r="MOQ78" s="195"/>
      <c r="MOR78" s="195"/>
      <c r="MOS78" s="195"/>
      <c r="MOT78" s="195"/>
      <c r="MOU78" s="195"/>
      <c r="MOV78" s="195"/>
      <c r="MOW78" s="195"/>
      <c r="MOX78" s="195"/>
      <c r="MOY78" s="195"/>
      <c r="MOZ78" s="195"/>
      <c r="MPA78" s="195"/>
      <c r="MPB78" s="195"/>
      <c r="MPC78" s="195"/>
      <c r="MPD78" s="195"/>
      <c r="MPE78" s="195"/>
      <c r="MPF78" s="195"/>
      <c r="MPG78" s="195"/>
      <c r="MPH78" s="195"/>
      <c r="MPI78" s="195"/>
      <c r="MPJ78" s="195"/>
      <c r="MPK78" s="195"/>
      <c r="MPL78" s="195"/>
      <c r="MPM78" s="195"/>
      <c r="MPN78" s="195"/>
      <c r="MPO78" s="195"/>
      <c r="MPP78" s="195"/>
      <c r="MPQ78" s="195"/>
      <c r="MPR78" s="195"/>
      <c r="MPS78" s="195"/>
      <c r="MPT78" s="195"/>
      <c r="MPU78" s="195"/>
      <c r="MPV78" s="195"/>
      <c r="MPW78" s="195"/>
      <c r="MPX78" s="195"/>
      <c r="MPY78" s="195"/>
      <c r="MPZ78" s="195"/>
      <c r="MQA78" s="195"/>
      <c r="MQB78" s="195"/>
      <c r="MQC78" s="195"/>
      <c r="MQD78" s="195"/>
      <c r="MQE78" s="195"/>
      <c r="MQF78" s="195"/>
      <c r="MQG78" s="195"/>
      <c r="MQH78" s="195"/>
      <c r="MQI78" s="195"/>
      <c r="MQJ78" s="195"/>
      <c r="MQK78" s="195"/>
      <c r="MQL78" s="195"/>
      <c r="MQM78" s="195"/>
      <c r="MQN78" s="195"/>
      <c r="MQO78" s="195"/>
      <c r="MQP78" s="195"/>
      <c r="MQQ78" s="195"/>
      <c r="MQR78" s="195"/>
      <c r="MQS78" s="195"/>
      <c r="MQT78" s="195"/>
      <c r="MQU78" s="195"/>
      <c r="MQV78" s="195"/>
      <c r="MQW78" s="195"/>
      <c r="MQX78" s="195"/>
      <c r="MQY78" s="195"/>
      <c r="MQZ78" s="195"/>
      <c r="MRA78" s="195"/>
      <c r="MRB78" s="195"/>
      <c r="MRC78" s="195"/>
      <c r="MRD78" s="195"/>
      <c r="MRE78" s="195"/>
      <c r="MRF78" s="195"/>
      <c r="MRG78" s="195"/>
      <c r="MRH78" s="195"/>
      <c r="MRI78" s="195"/>
      <c r="MRJ78" s="195"/>
      <c r="MRK78" s="195"/>
      <c r="MRL78" s="195"/>
      <c r="MRM78" s="195"/>
      <c r="MRN78" s="195"/>
      <c r="MRO78" s="195"/>
      <c r="MRP78" s="195"/>
      <c r="MRQ78" s="195"/>
      <c r="MRR78" s="195"/>
      <c r="MRS78" s="195"/>
      <c r="MRT78" s="195"/>
      <c r="MRU78" s="195"/>
      <c r="MRV78" s="195"/>
      <c r="MRW78" s="195"/>
      <c r="MRX78" s="195"/>
      <c r="MRY78" s="195"/>
      <c r="MRZ78" s="195"/>
      <c r="MSA78" s="195"/>
      <c r="MSB78" s="195"/>
      <c r="MSC78" s="195"/>
      <c r="MSD78" s="195"/>
      <c r="MSE78" s="195"/>
      <c r="MSF78" s="195"/>
      <c r="MSG78" s="195"/>
      <c r="MSH78" s="195"/>
      <c r="MSI78" s="195"/>
      <c r="MSJ78" s="195"/>
      <c r="MSK78" s="195"/>
      <c r="MSL78" s="195"/>
      <c r="MSM78" s="195"/>
      <c r="MSN78" s="195"/>
      <c r="MSO78" s="195"/>
      <c r="MSP78" s="195"/>
      <c r="MSQ78" s="195"/>
      <c r="MSR78" s="195"/>
      <c r="MSS78" s="195"/>
      <c r="MST78" s="195"/>
      <c r="MSU78" s="195"/>
      <c r="MSV78" s="195"/>
      <c r="MSW78" s="195"/>
      <c r="MSX78" s="195"/>
      <c r="MSY78" s="195"/>
      <c r="MSZ78" s="195"/>
      <c r="MTA78" s="195"/>
      <c r="MTB78" s="195"/>
      <c r="MTC78" s="195"/>
      <c r="MTD78" s="195"/>
      <c r="MTE78" s="195"/>
      <c r="MTF78" s="195"/>
      <c r="MTG78" s="195"/>
      <c r="MTH78" s="195"/>
      <c r="MTI78" s="195"/>
      <c r="MTJ78" s="195"/>
      <c r="MTK78" s="195"/>
      <c r="MTL78" s="195"/>
      <c r="MTM78" s="195"/>
      <c r="MTN78" s="195"/>
      <c r="MTO78" s="195"/>
      <c r="MTP78" s="195"/>
      <c r="MTQ78" s="195"/>
      <c r="MTR78" s="195"/>
      <c r="MTS78" s="195"/>
      <c r="MTT78" s="195"/>
      <c r="MTU78" s="195"/>
      <c r="MTV78" s="195"/>
      <c r="MTW78" s="195"/>
      <c r="MTX78" s="195"/>
      <c r="MTY78" s="195"/>
      <c r="MTZ78" s="195"/>
      <c r="MUA78" s="195"/>
      <c r="MUB78" s="195"/>
      <c r="MUC78" s="195"/>
      <c r="MUD78" s="195"/>
      <c r="MUE78" s="195"/>
      <c r="MUF78" s="195"/>
      <c r="MUG78" s="195"/>
      <c r="MUH78" s="195"/>
      <c r="MUI78" s="195"/>
      <c r="MUJ78" s="195"/>
      <c r="MUK78" s="195"/>
      <c r="MUL78" s="195"/>
      <c r="MUM78" s="195"/>
      <c r="MUN78" s="195"/>
      <c r="MUO78" s="195"/>
      <c r="MUP78" s="195"/>
      <c r="MUQ78" s="195"/>
      <c r="MUR78" s="195"/>
      <c r="MUS78" s="195"/>
      <c r="MUT78" s="195"/>
      <c r="MUU78" s="195"/>
      <c r="MUV78" s="195"/>
      <c r="MUW78" s="195"/>
      <c r="MUX78" s="195"/>
      <c r="MUY78" s="195"/>
      <c r="MUZ78" s="195"/>
      <c r="MVA78" s="195"/>
      <c r="MVB78" s="195"/>
      <c r="MVC78" s="195"/>
      <c r="MVD78" s="195"/>
      <c r="MVE78" s="195"/>
      <c r="MVF78" s="195"/>
      <c r="MVG78" s="195"/>
      <c r="MVH78" s="195"/>
      <c r="MVI78" s="195"/>
      <c r="MVJ78" s="195"/>
      <c r="MVK78" s="195"/>
      <c r="MVL78" s="195"/>
      <c r="MVM78" s="195"/>
      <c r="MVN78" s="195"/>
      <c r="MVO78" s="195"/>
      <c r="MVP78" s="195"/>
      <c r="MVQ78" s="195"/>
      <c r="MVR78" s="195"/>
      <c r="MVS78" s="195"/>
      <c r="MVT78" s="195"/>
      <c r="MVU78" s="195"/>
      <c r="MVV78" s="195"/>
      <c r="MVW78" s="195"/>
      <c r="MVX78" s="195"/>
      <c r="MVY78" s="195"/>
      <c r="MVZ78" s="195"/>
      <c r="MWA78" s="195"/>
      <c r="MWB78" s="195"/>
      <c r="MWC78" s="195"/>
      <c r="MWD78" s="195"/>
      <c r="MWE78" s="195"/>
      <c r="MWF78" s="195"/>
      <c r="MWG78" s="195"/>
      <c r="MWH78" s="195"/>
      <c r="MWI78" s="195"/>
      <c r="MWJ78" s="195"/>
      <c r="MWK78" s="195"/>
      <c r="MWL78" s="195"/>
      <c r="MWM78" s="195"/>
      <c r="MWN78" s="195"/>
      <c r="MWO78" s="195"/>
      <c r="MWP78" s="195"/>
      <c r="MWQ78" s="195"/>
      <c r="MWR78" s="195"/>
      <c r="MWS78" s="195"/>
      <c r="MWT78" s="195"/>
      <c r="MWU78" s="195"/>
      <c r="MWV78" s="195"/>
      <c r="MWW78" s="195"/>
      <c r="MWX78" s="195"/>
      <c r="MWY78" s="195"/>
      <c r="MWZ78" s="195"/>
      <c r="MXA78" s="195"/>
      <c r="MXB78" s="195"/>
      <c r="MXC78" s="195"/>
      <c r="MXD78" s="195"/>
      <c r="MXE78" s="195"/>
      <c r="MXF78" s="195"/>
      <c r="MXG78" s="195"/>
      <c r="MXH78" s="195"/>
      <c r="MXI78" s="195"/>
      <c r="MXJ78" s="195"/>
      <c r="MXK78" s="195"/>
      <c r="MXL78" s="195"/>
      <c r="MXM78" s="195"/>
      <c r="MXN78" s="195"/>
      <c r="MXO78" s="195"/>
      <c r="MXP78" s="195"/>
      <c r="MXQ78" s="195"/>
      <c r="MXR78" s="195"/>
      <c r="MXS78" s="195"/>
      <c r="MXT78" s="195"/>
      <c r="MXU78" s="195"/>
      <c r="MXV78" s="195"/>
      <c r="MXW78" s="195"/>
      <c r="MXX78" s="195"/>
      <c r="MXY78" s="195"/>
      <c r="MXZ78" s="195"/>
      <c r="MYA78" s="195"/>
      <c r="MYB78" s="195"/>
      <c r="MYC78" s="195"/>
      <c r="MYD78" s="195"/>
      <c r="MYE78" s="195"/>
      <c r="MYF78" s="195"/>
      <c r="MYG78" s="195"/>
      <c r="MYH78" s="195"/>
      <c r="MYI78" s="195"/>
      <c r="MYJ78" s="195"/>
      <c r="MYK78" s="195"/>
      <c r="MYL78" s="195"/>
      <c r="MYM78" s="195"/>
      <c r="MYN78" s="195"/>
      <c r="MYO78" s="195"/>
      <c r="MYP78" s="195"/>
      <c r="MYQ78" s="195"/>
      <c r="MYR78" s="195"/>
      <c r="MYS78" s="195"/>
      <c r="MYT78" s="195"/>
      <c r="MYU78" s="195"/>
      <c r="MYV78" s="195"/>
      <c r="MYW78" s="195"/>
      <c r="MYX78" s="195"/>
      <c r="MYY78" s="195"/>
      <c r="MYZ78" s="195"/>
      <c r="MZA78" s="195"/>
      <c r="MZB78" s="195"/>
      <c r="MZC78" s="195"/>
      <c r="MZD78" s="195"/>
      <c r="MZE78" s="195"/>
      <c r="MZF78" s="195"/>
      <c r="MZG78" s="195"/>
      <c r="MZH78" s="195"/>
      <c r="MZI78" s="195"/>
      <c r="MZJ78" s="195"/>
      <c r="MZK78" s="195"/>
      <c r="MZL78" s="195"/>
      <c r="MZM78" s="195"/>
      <c r="MZN78" s="195"/>
      <c r="MZO78" s="195"/>
      <c r="MZP78" s="195"/>
      <c r="MZQ78" s="195"/>
      <c r="MZR78" s="195"/>
      <c r="MZS78" s="195"/>
      <c r="MZT78" s="195"/>
      <c r="MZU78" s="195"/>
      <c r="MZV78" s="195"/>
      <c r="MZW78" s="195"/>
      <c r="MZX78" s="195"/>
      <c r="MZY78" s="195"/>
      <c r="MZZ78" s="195"/>
      <c r="NAA78" s="195"/>
      <c r="NAB78" s="195"/>
      <c r="NAC78" s="195"/>
      <c r="NAD78" s="195"/>
      <c r="NAE78" s="195"/>
      <c r="NAF78" s="195"/>
      <c r="NAG78" s="195"/>
      <c r="NAH78" s="195"/>
      <c r="NAI78" s="195"/>
      <c r="NAJ78" s="195"/>
      <c r="NAK78" s="195"/>
      <c r="NAL78" s="195"/>
      <c r="NAM78" s="195"/>
      <c r="NAN78" s="195"/>
      <c r="NAO78" s="195"/>
      <c r="NAP78" s="195"/>
      <c r="NAQ78" s="195"/>
      <c r="NAR78" s="195"/>
      <c r="NAS78" s="195"/>
      <c r="NAT78" s="195"/>
      <c r="NAU78" s="195"/>
      <c r="NAV78" s="195"/>
      <c r="NAW78" s="195"/>
      <c r="NAX78" s="195"/>
      <c r="NAY78" s="195"/>
      <c r="NAZ78" s="195"/>
      <c r="NBA78" s="195"/>
      <c r="NBB78" s="195"/>
      <c r="NBC78" s="195"/>
      <c r="NBD78" s="195"/>
      <c r="NBE78" s="195"/>
      <c r="NBF78" s="195"/>
      <c r="NBG78" s="195"/>
      <c r="NBH78" s="195"/>
      <c r="NBI78" s="195"/>
      <c r="NBJ78" s="195"/>
      <c r="NBK78" s="195"/>
      <c r="NBL78" s="195"/>
      <c r="NBM78" s="195"/>
      <c r="NBN78" s="195"/>
      <c r="NBO78" s="195"/>
      <c r="NBP78" s="195"/>
      <c r="NBQ78" s="195"/>
      <c r="NBR78" s="195"/>
      <c r="NBS78" s="195"/>
      <c r="NBT78" s="195"/>
      <c r="NBU78" s="195"/>
      <c r="NBV78" s="195"/>
      <c r="NBW78" s="195"/>
      <c r="NBX78" s="195"/>
      <c r="NBY78" s="195"/>
      <c r="NBZ78" s="195"/>
      <c r="NCA78" s="195"/>
      <c r="NCB78" s="195"/>
      <c r="NCC78" s="195"/>
      <c r="NCD78" s="195"/>
      <c r="NCE78" s="195"/>
      <c r="NCF78" s="195"/>
      <c r="NCG78" s="195"/>
      <c r="NCH78" s="195"/>
      <c r="NCI78" s="195"/>
      <c r="NCJ78" s="195"/>
      <c r="NCK78" s="195"/>
      <c r="NCL78" s="195"/>
      <c r="NCM78" s="195"/>
      <c r="NCN78" s="195"/>
      <c r="NCO78" s="195"/>
      <c r="NCP78" s="195"/>
      <c r="NCQ78" s="195"/>
      <c r="NCR78" s="195"/>
      <c r="NCS78" s="195"/>
      <c r="NCT78" s="195"/>
      <c r="NCU78" s="195"/>
      <c r="NCV78" s="195"/>
      <c r="NCW78" s="195"/>
      <c r="NCX78" s="195"/>
      <c r="NCY78" s="195"/>
      <c r="NCZ78" s="195"/>
      <c r="NDA78" s="195"/>
      <c r="NDB78" s="195"/>
      <c r="NDC78" s="195"/>
      <c r="NDD78" s="195"/>
      <c r="NDE78" s="195"/>
      <c r="NDF78" s="195"/>
      <c r="NDG78" s="195"/>
      <c r="NDH78" s="195"/>
      <c r="NDI78" s="195"/>
      <c r="NDJ78" s="195"/>
      <c r="NDK78" s="195"/>
      <c r="NDL78" s="195"/>
      <c r="NDM78" s="195"/>
      <c r="NDN78" s="195"/>
      <c r="NDO78" s="195"/>
      <c r="NDP78" s="195"/>
      <c r="NDQ78" s="195"/>
      <c r="NDR78" s="195"/>
      <c r="NDS78" s="195"/>
      <c r="NDT78" s="195"/>
      <c r="NDU78" s="195"/>
      <c r="NDV78" s="195"/>
      <c r="NDW78" s="195"/>
      <c r="NDX78" s="195"/>
      <c r="NDY78" s="195"/>
      <c r="NDZ78" s="195"/>
      <c r="NEA78" s="195"/>
      <c r="NEB78" s="195"/>
      <c r="NEC78" s="195"/>
      <c r="NED78" s="195"/>
      <c r="NEE78" s="195"/>
      <c r="NEF78" s="195"/>
      <c r="NEG78" s="195"/>
      <c r="NEH78" s="195"/>
      <c r="NEI78" s="195"/>
      <c r="NEJ78" s="195"/>
      <c r="NEK78" s="195"/>
      <c r="NEL78" s="195"/>
      <c r="NEM78" s="195"/>
      <c r="NEN78" s="195"/>
      <c r="NEO78" s="195"/>
      <c r="NEP78" s="195"/>
      <c r="NEQ78" s="195"/>
      <c r="NER78" s="195"/>
      <c r="NES78" s="195"/>
      <c r="NET78" s="195"/>
      <c r="NEU78" s="195"/>
      <c r="NEV78" s="195"/>
      <c r="NEW78" s="195"/>
      <c r="NEX78" s="195"/>
      <c r="NEY78" s="195"/>
      <c r="NEZ78" s="195"/>
      <c r="NFA78" s="195"/>
      <c r="NFB78" s="195"/>
      <c r="NFC78" s="195"/>
      <c r="NFD78" s="195"/>
      <c r="NFE78" s="195"/>
      <c r="NFF78" s="195"/>
      <c r="NFG78" s="195"/>
      <c r="NFH78" s="195"/>
      <c r="NFI78" s="195"/>
      <c r="NFJ78" s="195"/>
      <c r="NFK78" s="195"/>
      <c r="NFL78" s="195"/>
      <c r="NFM78" s="195"/>
      <c r="NFN78" s="195"/>
      <c r="NFO78" s="195"/>
      <c r="NFP78" s="195"/>
      <c r="NFQ78" s="195"/>
      <c r="NFR78" s="195"/>
      <c r="NFS78" s="195"/>
      <c r="NFT78" s="195"/>
      <c r="NFU78" s="195"/>
      <c r="NFV78" s="195"/>
      <c r="NFW78" s="195"/>
      <c r="NFX78" s="195"/>
      <c r="NFY78" s="195"/>
      <c r="NFZ78" s="195"/>
      <c r="NGA78" s="195"/>
      <c r="NGB78" s="195"/>
      <c r="NGC78" s="195"/>
      <c r="NGD78" s="195"/>
      <c r="NGE78" s="195"/>
      <c r="NGF78" s="195"/>
      <c r="NGG78" s="195"/>
      <c r="NGH78" s="195"/>
      <c r="NGI78" s="195"/>
      <c r="NGJ78" s="195"/>
      <c r="NGK78" s="195"/>
      <c r="NGL78" s="195"/>
      <c r="NGM78" s="195"/>
      <c r="NGN78" s="195"/>
      <c r="NGO78" s="195"/>
      <c r="NGP78" s="195"/>
      <c r="NGQ78" s="195"/>
      <c r="NGR78" s="195"/>
      <c r="NGS78" s="195"/>
      <c r="NGT78" s="195"/>
      <c r="NGU78" s="195"/>
      <c r="NGV78" s="195"/>
      <c r="NGW78" s="195"/>
      <c r="NGX78" s="195"/>
      <c r="NGY78" s="195"/>
      <c r="NGZ78" s="195"/>
      <c r="NHA78" s="195"/>
      <c r="NHB78" s="195"/>
      <c r="NHC78" s="195"/>
      <c r="NHD78" s="195"/>
      <c r="NHE78" s="195"/>
      <c r="NHF78" s="195"/>
      <c r="NHG78" s="195"/>
      <c r="NHH78" s="195"/>
      <c r="NHI78" s="195"/>
      <c r="NHJ78" s="195"/>
      <c r="NHK78" s="195"/>
      <c r="NHL78" s="195"/>
      <c r="NHM78" s="195"/>
      <c r="NHN78" s="195"/>
      <c r="NHO78" s="195"/>
      <c r="NHP78" s="195"/>
      <c r="NHQ78" s="195"/>
      <c r="NHR78" s="195"/>
      <c r="NHS78" s="195"/>
      <c r="NHT78" s="195"/>
      <c r="NHU78" s="195"/>
      <c r="NHV78" s="195"/>
      <c r="NHW78" s="195"/>
      <c r="NHX78" s="195"/>
      <c r="NHY78" s="195"/>
      <c r="NHZ78" s="195"/>
      <c r="NIA78" s="195"/>
      <c r="NIB78" s="195"/>
      <c r="NIC78" s="195"/>
      <c r="NID78" s="195"/>
      <c r="NIE78" s="195"/>
      <c r="NIF78" s="195"/>
      <c r="NIG78" s="195"/>
      <c r="NIH78" s="195"/>
      <c r="NII78" s="195"/>
      <c r="NIJ78" s="195"/>
      <c r="NIK78" s="195"/>
      <c r="NIL78" s="195"/>
      <c r="NIM78" s="195"/>
      <c r="NIN78" s="195"/>
      <c r="NIO78" s="195"/>
      <c r="NIP78" s="195"/>
      <c r="NIQ78" s="195"/>
      <c r="NIR78" s="195"/>
      <c r="NIS78" s="195"/>
      <c r="NIT78" s="195"/>
      <c r="NIU78" s="195"/>
      <c r="NIV78" s="195"/>
      <c r="NIW78" s="195"/>
      <c r="NIX78" s="195"/>
      <c r="NIY78" s="195"/>
      <c r="NIZ78" s="195"/>
      <c r="NJA78" s="195"/>
      <c r="NJB78" s="195"/>
      <c r="NJC78" s="195"/>
      <c r="NJD78" s="195"/>
      <c r="NJE78" s="195"/>
      <c r="NJF78" s="195"/>
      <c r="NJG78" s="195"/>
      <c r="NJH78" s="195"/>
      <c r="NJI78" s="195"/>
      <c r="NJJ78" s="195"/>
      <c r="NJK78" s="195"/>
      <c r="NJL78" s="195"/>
      <c r="NJM78" s="195"/>
      <c r="NJN78" s="195"/>
      <c r="NJO78" s="195"/>
      <c r="NJP78" s="195"/>
      <c r="NJQ78" s="195"/>
      <c r="NJR78" s="195"/>
      <c r="NJS78" s="195"/>
      <c r="NJT78" s="195"/>
      <c r="NJU78" s="195"/>
      <c r="NJV78" s="195"/>
      <c r="NJW78" s="195"/>
      <c r="NJX78" s="195"/>
      <c r="NJY78" s="195"/>
      <c r="NJZ78" s="195"/>
      <c r="NKA78" s="195"/>
      <c r="NKB78" s="195"/>
      <c r="NKC78" s="195"/>
      <c r="NKD78" s="195"/>
      <c r="NKE78" s="195"/>
      <c r="NKF78" s="195"/>
      <c r="NKG78" s="195"/>
      <c r="NKH78" s="195"/>
      <c r="NKI78" s="195"/>
      <c r="NKJ78" s="195"/>
      <c r="NKK78" s="195"/>
      <c r="NKL78" s="195"/>
      <c r="NKM78" s="195"/>
      <c r="NKN78" s="195"/>
      <c r="NKO78" s="195"/>
      <c r="NKP78" s="195"/>
      <c r="NKQ78" s="195"/>
      <c r="NKR78" s="195"/>
      <c r="NKS78" s="195"/>
      <c r="NKT78" s="195"/>
      <c r="NKU78" s="195"/>
      <c r="NKV78" s="195"/>
      <c r="NKW78" s="195"/>
      <c r="NKX78" s="195"/>
      <c r="NKY78" s="195"/>
      <c r="NKZ78" s="195"/>
      <c r="NLA78" s="195"/>
      <c r="NLB78" s="195"/>
      <c r="NLC78" s="195"/>
      <c r="NLD78" s="195"/>
      <c r="NLE78" s="195"/>
      <c r="NLF78" s="195"/>
      <c r="NLG78" s="195"/>
      <c r="NLH78" s="195"/>
      <c r="NLI78" s="195"/>
      <c r="NLJ78" s="195"/>
      <c r="NLK78" s="195"/>
      <c r="NLL78" s="195"/>
      <c r="NLM78" s="195"/>
      <c r="NLN78" s="195"/>
      <c r="NLO78" s="195"/>
      <c r="NLP78" s="195"/>
      <c r="NLQ78" s="195"/>
      <c r="NLR78" s="195"/>
      <c r="NLS78" s="195"/>
      <c r="NLT78" s="195"/>
      <c r="NLU78" s="195"/>
      <c r="NLV78" s="195"/>
      <c r="NLW78" s="195"/>
      <c r="NLX78" s="195"/>
      <c r="NLY78" s="195"/>
      <c r="NLZ78" s="195"/>
      <c r="NMA78" s="195"/>
      <c r="NMB78" s="195"/>
      <c r="NMC78" s="195"/>
      <c r="NMD78" s="195"/>
      <c r="NME78" s="195"/>
      <c r="NMF78" s="195"/>
      <c r="NMG78" s="195"/>
      <c r="NMH78" s="195"/>
      <c r="NMI78" s="195"/>
      <c r="NMJ78" s="195"/>
      <c r="NMK78" s="195"/>
      <c r="NML78" s="195"/>
      <c r="NMM78" s="195"/>
      <c r="NMN78" s="195"/>
      <c r="NMO78" s="195"/>
      <c r="NMP78" s="195"/>
      <c r="NMQ78" s="195"/>
      <c r="NMR78" s="195"/>
      <c r="NMS78" s="195"/>
      <c r="NMT78" s="195"/>
      <c r="NMU78" s="195"/>
      <c r="NMV78" s="195"/>
      <c r="NMW78" s="195"/>
      <c r="NMX78" s="195"/>
      <c r="NMY78" s="195"/>
      <c r="NMZ78" s="195"/>
      <c r="NNA78" s="195"/>
      <c r="NNB78" s="195"/>
      <c r="NNC78" s="195"/>
      <c r="NND78" s="195"/>
      <c r="NNE78" s="195"/>
      <c r="NNF78" s="195"/>
      <c r="NNG78" s="195"/>
      <c r="NNH78" s="195"/>
      <c r="NNI78" s="195"/>
      <c r="NNJ78" s="195"/>
      <c r="NNK78" s="195"/>
      <c r="NNL78" s="195"/>
      <c r="NNM78" s="195"/>
      <c r="NNN78" s="195"/>
      <c r="NNO78" s="195"/>
      <c r="NNP78" s="195"/>
      <c r="NNQ78" s="195"/>
      <c r="NNR78" s="195"/>
      <c r="NNS78" s="195"/>
      <c r="NNT78" s="195"/>
      <c r="NNU78" s="195"/>
      <c r="NNV78" s="195"/>
      <c r="NNW78" s="195"/>
      <c r="NNX78" s="195"/>
      <c r="NNY78" s="195"/>
      <c r="NNZ78" s="195"/>
      <c r="NOA78" s="195"/>
      <c r="NOB78" s="195"/>
      <c r="NOC78" s="195"/>
      <c r="NOD78" s="195"/>
      <c r="NOE78" s="195"/>
      <c r="NOF78" s="195"/>
      <c r="NOG78" s="195"/>
      <c r="NOH78" s="195"/>
      <c r="NOI78" s="195"/>
      <c r="NOJ78" s="195"/>
      <c r="NOK78" s="195"/>
      <c r="NOL78" s="195"/>
      <c r="NOM78" s="195"/>
      <c r="NON78" s="195"/>
      <c r="NOO78" s="195"/>
      <c r="NOP78" s="195"/>
      <c r="NOQ78" s="195"/>
      <c r="NOR78" s="195"/>
      <c r="NOS78" s="195"/>
      <c r="NOT78" s="195"/>
      <c r="NOU78" s="195"/>
      <c r="NOV78" s="195"/>
      <c r="NOW78" s="195"/>
      <c r="NOX78" s="195"/>
      <c r="NOY78" s="195"/>
      <c r="NOZ78" s="195"/>
      <c r="NPA78" s="195"/>
      <c r="NPB78" s="195"/>
      <c r="NPC78" s="195"/>
      <c r="NPD78" s="195"/>
      <c r="NPE78" s="195"/>
      <c r="NPF78" s="195"/>
      <c r="NPG78" s="195"/>
      <c r="NPH78" s="195"/>
      <c r="NPI78" s="195"/>
      <c r="NPJ78" s="195"/>
      <c r="NPK78" s="195"/>
      <c r="NPL78" s="195"/>
      <c r="NPM78" s="195"/>
      <c r="NPN78" s="195"/>
      <c r="NPO78" s="195"/>
      <c r="NPP78" s="195"/>
      <c r="NPQ78" s="195"/>
      <c r="NPR78" s="195"/>
      <c r="NPS78" s="195"/>
      <c r="NPT78" s="195"/>
      <c r="NPU78" s="195"/>
      <c r="NPV78" s="195"/>
      <c r="NPW78" s="195"/>
      <c r="NPX78" s="195"/>
      <c r="NPY78" s="195"/>
      <c r="NPZ78" s="195"/>
      <c r="NQA78" s="195"/>
      <c r="NQB78" s="195"/>
      <c r="NQC78" s="195"/>
      <c r="NQD78" s="195"/>
      <c r="NQE78" s="195"/>
      <c r="NQF78" s="195"/>
      <c r="NQG78" s="195"/>
      <c r="NQH78" s="195"/>
      <c r="NQI78" s="195"/>
      <c r="NQJ78" s="195"/>
      <c r="NQK78" s="195"/>
      <c r="NQL78" s="195"/>
      <c r="NQM78" s="195"/>
      <c r="NQN78" s="195"/>
      <c r="NQO78" s="195"/>
      <c r="NQP78" s="195"/>
      <c r="NQQ78" s="195"/>
      <c r="NQR78" s="195"/>
      <c r="NQS78" s="195"/>
      <c r="NQT78" s="195"/>
      <c r="NQU78" s="195"/>
      <c r="NQV78" s="195"/>
      <c r="NQW78" s="195"/>
      <c r="NQX78" s="195"/>
      <c r="NQY78" s="195"/>
      <c r="NQZ78" s="195"/>
      <c r="NRA78" s="195"/>
      <c r="NRB78" s="195"/>
      <c r="NRC78" s="195"/>
      <c r="NRD78" s="195"/>
      <c r="NRE78" s="195"/>
      <c r="NRF78" s="195"/>
      <c r="NRG78" s="195"/>
      <c r="NRH78" s="195"/>
      <c r="NRI78" s="195"/>
      <c r="NRJ78" s="195"/>
      <c r="NRK78" s="195"/>
      <c r="NRL78" s="195"/>
      <c r="NRM78" s="195"/>
      <c r="NRN78" s="195"/>
      <c r="NRO78" s="195"/>
      <c r="NRP78" s="195"/>
      <c r="NRQ78" s="195"/>
      <c r="NRR78" s="195"/>
      <c r="NRS78" s="195"/>
      <c r="NRT78" s="195"/>
      <c r="NRU78" s="195"/>
      <c r="NRV78" s="195"/>
      <c r="NRW78" s="195"/>
      <c r="NRX78" s="195"/>
      <c r="NRY78" s="195"/>
      <c r="NRZ78" s="195"/>
      <c r="NSA78" s="195"/>
      <c r="NSB78" s="195"/>
      <c r="NSC78" s="195"/>
      <c r="NSD78" s="195"/>
      <c r="NSE78" s="195"/>
      <c r="NSF78" s="195"/>
      <c r="NSG78" s="195"/>
      <c r="NSH78" s="195"/>
      <c r="NSI78" s="195"/>
      <c r="NSJ78" s="195"/>
      <c r="NSK78" s="195"/>
      <c r="NSL78" s="195"/>
      <c r="NSM78" s="195"/>
      <c r="NSN78" s="195"/>
      <c r="NSO78" s="195"/>
      <c r="NSP78" s="195"/>
      <c r="NSQ78" s="195"/>
      <c r="NSR78" s="195"/>
      <c r="NSS78" s="195"/>
      <c r="NST78" s="195"/>
      <c r="NSU78" s="195"/>
      <c r="NSV78" s="195"/>
      <c r="NSW78" s="195"/>
      <c r="NSX78" s="195"/>
      <c r="NSY78" s="195"/>
      <c r="NSZ78" s="195"/>
      <c r="NTA78" s="195"/>
      <c r="NTB78" s="195"/>
      <c r="NTC78" s="195"/>
      <c r="NTD78" s="195"/>
      <c r="NTE78" s="195"/>
      <c r="NTF78" s="195"/>
      <c r="NTG78" s="195"/>
      <c r="NTH78" s="195"/>
      <c r="NTI78" s="195"/>
      <c r="NTJ78" s="195"/>
      <c r="NTK78" s="195"/>
      <c r="NTL78" s="195"/>
      <c r="NTM78" s="195"/>
      <c r="NTN78" s="195"/>
      <c r="NTO78" s="195"/>
      <c r="NTP78" s="195"/>
      <c r="NTQ78" s="195"/>
      <c r="NTR78" s="195"/>
      <c r="NTS78" s="195"/>
      <c r="NTT78" s="195"/>
      <c r="NTU78" s="195"/>
      <c r="NTV78" s="195"/>
      <c r="NTW78" s="195"/>
      <c r="NTX78" s="195"/>
      <c r="NTY78" s="195"/>
      <c r="NTZ78" s="195"/>
      <c r="NUA78" s="195"/>
      <c r="NUB78" s="195"/>
      <c r="NUC78" s="195"/>
      <c r="NUD78" s="195"/>
      <c r="NUE78" s="195"/>
      <c r="NUF78" s="195"/>
      <c r="NUG78" s="195"/>
      <c r="NUH78" s="195"/>
      <c r="NUI78" s="195"/>
      <c r="NUJ78" s="195"/>
      <c r="NUK78" s="195"/>
      <c r="NUL78" s="195"/>
      <c r="NUM78" s="195"/>
      <c r="NUN78" s="195"/>
      <c r="NUO78" s="195"/>
      <c r="NUP78" s="195"/>
      <c r="NUQ78" s="195"/>
      <c r="NUR78" s="195"/>
      <c r="NUS78" s="195"/>
      <c r="NUT78" s="195"/>
      <c r="NUU78" s="195"/>
      <c r="NUV78" s="195"/>
      <c r="NUW78" s="195"/>
      <c r="NUX78" s="195"/>
      <c r="NUY78" s="195"/>
      <c r="NUZ78" s="195"/>
      <c r="NVA78" s="195"/>
      <c r="NVB78" s="195"/>
      <c r="NVC78" s="195"/>
      <c r="NVD78" s="195"/>
      <c r="NVE78" s="195"/>
      <c r="NVF78" s="195"/>
      <c r="NVG78" s="195"/>
      <c r="NVH78" s="195"/>
      <c r="NVI78" s="195"/>
      <c r="NVJ78" s="195"/>
      <c r="NVK78" s="195"/>
      <c r="NVL78" s="195"/>
      <c r="NVM78" s="195"/>
      <c r="NVN78" s="195"/>
      <c r="NVO78" s="195"/>
      <c r="NVP78" s="195"/>
      <c r="NVQ78" s="195"/>
      <c r="NVR78" s="195"/>
      <c r="NVS78" s="195"/>
      <c r="NVT78" s="195"/>
      <c r="NVU78" s="195"/>
      <c r="NVV78" s="195"/>
      <c r="NVW78" s="195"/>
      <c r="NVX78" s="195"/>
      <c r="NVY78" s="195"/>
      <c r="NVZ78" s="195"/>
      <c r="NWA78" s="195"/>
      <c r="NWB78" s="195"/>
      <c r="NWC78" s="195"/>
      <c r="NWD78" s="195"/>
      <c r="NWE78" s="195"/>
      <c r="NWF78" s="195"/>
      <c r="NWG78" s="195"/>
      <c r="NWH78" s="195"/>
      <c r="NWI78" s="195"/>
      <c r="NWJ78" s="195"/>
      <c r="NWK78" s="195"/>
      <c r="NWL78" s="195"/>
      <c r="NWM78" s="195"/>
      <c r="NWN78" s="195"/>
      <c r="NWO78" s="195"/>
      <c r="NWP78" s="195"/>
      <c r="NWQ78" s="195"/>
      <c r="NWR78" s="195"/>
      <c r="NWS78" s="195"/>
      <c r="NWT78" s="195"/>
      <c r="NWU78" s="195"/>
      <c r="NWV78" s="195"/>
      <c r="NWW78" s="195"/>
      <c r="NWX78" s="195"/>
      <c r="NWY78" s="195"/>
      <c r="NWZ78" s="195"/>
      <c r="NXA78" s="195"/>
      <c r="NXB78" s="195"/>
      <c r="NXC78" s="195"/>
      <c r="NXD78" s="195"/>
      <c r="NXE78" s="195"/>
      <c r="NXF78" s="195"/>
      <c r="NXG78" s="195"/>
      <c r="NXH78" s="195"/>
      <c r="NXI78" s="195"/>
      <c r="NXJ78" s="195"/>
      <c r="NXK78" s="195"/>
      <c r="NXL78" s="195"/>
      <c r="NXM78" s="195"/>
      <c r="NXN78" s="195"/>
      <c r="NXO78" s="195"/>
      <c r="NXP78" s="195"/>
      <c r="NXQ78" s="195"/>
      <c r="NXR78" s="195"/>
      <c r="NXS78" s="195"/>
      <c r="NXT78" s="195"/>
      <c r="NXU78" s="195"/>
      <c r="NXV78" s="195"/>
      <c r="NXW78" s="195"/>
      <c r="NXX78" s="195"/>
      <c r="NXY78" s="195"/>
      <c r="NXZ78" s="195"/>
      <c r="NYA78" s="195"/>
      <c r="NYB78" s="195"/>
      <c r="NYC78" s="195"/>
      <c r="NYD78" s="195"/>
      <c r="NYE78" s="195"/>
      <c r="NYF78" s="195"/>
      <c r="NYG78" s="195"/>
      <c r="NYH78" s="195"/>
      <c r="NYI78" s="195"/>
      <c r="NYJ78" s="195"/>
      <c r="NYK78" s="195"/>
      <c r="NYL78" s="195"/>
      <c r="NYM78" s="195"/>
      <c r="NYN78" s="195"/>
      <c r="NYO78" s="195"/>
      <c r="NYP78" s="195"/>
      <c r="NYQ78" s="195"/>
      <c r="NYR78" s="195"/>
      <c r="NYS78" s="195"/>
      <c r="NYT78" s="195"/>
      <c r="NYU78" s="195"/>
      <c r="NYV78" s="195"/>
      <c r="NYW78" s="195"/>
      <c r="NYX78" s="195"/>
      <c r="NYY78" s="195"/>
      <c r="NYZ78" s="195"/>
      <c r="NZA78" s="195"/>
      <c r="NZB78" s="195"/>
      <c r="NZC78" s="195"/>
      <c r="NZD78" s="195"/>
      <c r="NZE78" s="195"/>
      <c r="NZF78" s="195"/>
      <c r="NZG78" s="195"/>
      <c r="NZH78" s="195"/>
      <c r="NZI78" s="195"/>
      <c r="NZJ78" s="195"/>
      <c r="NZK78" s="195"/>
      <c r="NZL78" s="195"/>
      <c r="NZM78" s="195"/>
      <c r="NZN78" s="195"/>
      <c r="NZO78" s="195"/>
      <c r="NZP78" s="195"/>
      <c r="NZQ78" s="195"/>
      <c r="NZR78" s="195"/>
      <c r="NZS78" s="195"/>
      <c r="NZT78" s="195"/>
      <c r="NZU78" s="195"/>
      <c r="NZV78" s="195"/>
      <c r="NZW78" s="195"/>
      <c r="NZX78" s="195"/>
      <c r="NZY78" s="195"/>
      <c r="NZZ78" s="195"/>
      <c r="OAA78" s="195"/>
      <c r="OAB78" s="195"/>
      <c r="OAC78" s="195"/>
      <c r="OAD78" s="195"/>
      <c r="OAE78" s="195"/>
      <c r="OAF78" s="195"/>
      <c r="OAG78" s="195"/>
      <c r="OAH78" s="195"/>
      <c r="OAI78" s="195"/>
      <c r="OAJ78" s="195"/>
      <c r="OAK78" s="195"/>
      <c r="OAL78" s="195"/>
      <c r="OAM78" s="195"/>
      <c r="OAN78" s="195"/>
      <c r="OAO78" s="195"/>
      <c r="OAP78" s="195"/>
      <c r="OAQ78" s="195"/>
      <c r="OAR78" s="195"/>
      <c r="OAS78" s="195"/>
      <c r="OAT78" s="195"/>
      <c r="OAU78" s="195"/>
      <c r="OAV78" s="195"/>
      <c r="OAW78" s="195"/>
      <c r="OAX78" s="195"/>
      <c r="OAY78" s="195"/>
      <c r="OAZ78" s="195"/>
      <c r="OBA78" s="195"/>
      <c r="OBB78" s="195"/>
      <c r="OBC78" s="195"/>
      <c r="OBD78" s="195"/>
      <c r="OBE78" s="195"/>
      <c r="OBF78" s="195"/>
      <c r="OBG78" s="195"/>
      <c r="OBH78" s="195"/>
      <c r="OBI78" s="195"/>
      <c r="OBJ78" s="195"/>
      <c r="OBK78" s="195"/>
      <c r="OBL78" s="195"/>
      <c r="OBM78" s="195"/>
      <c r="OBN78" s="195"/>
      <c r="OBO78" s="195"/>
      <c r="OBP78" s="195"/>
      <c r="OBQ78" s="195"/>
      <c r="OBR78" s="195"/>
      <c r="OBS78" s="195"/>
      <c r="OBT78" s="195"/>
      <c r="OBU78" s="195"/>
      <c r="OBV78" s="195"/>
      <c r="OBW78" s="195"/>
      <c r="OBX78" s="195"/>
      <c r="OBY78" s="195"/>
      <c r="OBZ78" s="195"/>
      <c r="OCA78" s="195"/>
      <c r="OCB78" s="195"/>
      <c r="OCC78" s="195"/>
      <c r="OCD78" s="195"/>
      <c r="OCE78" s="195"/>
      <c r="OCF78" s="195"/>
      <c r="OCG78" s="195"/>
      <c r="OCH78" s="195"/>
      <c r="OCI78" s="195"/>
      <c r="OCJ78" s="195"/>
      <c r="OCK78" s="195"/>
      <c r="OCL78" s="195"/>
      <c r="OCM78" s="195"/>
      <c r="OCN78" s="195"/>
      <c r="OCO78" s="195"/>
      <c r="OCP78" s="195"/>
      <c r="OCQ78" s="195"/>
      <c r="OCR78" s="195"/>
      <c r="OCS78" s="195"/>
      <c r="OCT78" s="195"/>
      <c r="OCU78" s="195"/>
      <c r="OCV78" s="195"/>
      <c r="OCW78" s="195"/>
      <c r="OCX78" s="195"/>
      <c r="OCY78" s="195"/>
      <c r="OCZ78" s="195"/>
      <c r="ODA78" s="195"/>
      <c r="ODB78" s="195"/>
      <c r="ODC78" s="195"/>
      <c r="ODD78" s="195"/>
      <c r="ODE78" s="195"/>
      <c r="ODF78" s="195"/>
      <c r="ODG78" s="195"/>
      <c r="ODH78" s="195"/>
      <c r="ODI78" s="195"/>
      <c r="ODJ78" s="195"/>
      <c r="ODK78" s="195"/>
      <c r="ODL78" s="195"/>
      <c r="ODM78" s="195"/>
      <c r="ODN78" s="195"/>
      <c r="ODO78" s="195"/>
      <c r="ODP78" s="195"/>
      <c r="ODQ78" s="195"/>
      <c r="ODR78" s="195"/>
      <c r="ODS78" s="195"/>
      <c r="ODT78" s="195"/>
      <c r="ODU78" s="195"/>
      <c r="ODV78" s="195"/>
      <c r="ODW78" s="195"/>
      <c r="ODX78" s="195"/>
      <c r="ODY78" s="195"/>
      <c r="ODZ78" s="195"/>
      <c r="OEA78" s="195"/>
      <c r="OEB78" s="195"/>
      <c r="OEC78" s="195"/>
      <c r="OED78" s="195"/>
      <c r="OEE78" s="195"/>
      <c r="OEF78" s="195"/>
      <c r="OEG78" s="195"/>
      <c r="OEH78" s="195"/>
      <c r="OEI78" s="195"/>
      <c r="OEJ78" s="195"/>
      <c r="OEK78" s="195"/>
      <c r="OEL78" s="195"/>
      <c r="OEM78" s="195"/>
      <c r="OEN78" s="195"/>
      <c r="OEO78" s="195"/>
      <c r="OEP78" s="195"/>
      <c r="OEQ78" s="195"/>
      <c r="OER78" s="195"/>
      <c r="OES78" s="195"/>
      <c r="OET78" s="195"/>
      <c r="OEU78" s="195"/>
      <c r="OEV78" s="195"/>
      <c r="OEW78" s="195"/>
      <c r="OEX78" s="195"/>
      <c r="OEY78" s="195"/>
      <c r="OEZ78" s="195"/>
      <c r="OFA78" s="195"/>
      <c r="OFB78" s="195"/>
      <c r="OFC78" s="195"/>
      <c r="OFD78" s="195"/>
      <c r="OFE78" s="195"/>
      <c r="OFF78" s="195"/>
      <c r="OFG78" s="195"/>
      <c r="OFH78" s="195"/>
      <c r="OFI78" s="195"/>
      <c r="OFJ78" s="195"/>
      <c r="OFK78" s="195"/>
      <c r="OFL78" s="195"/>
      <c r="OFM78" s="195"/>
      <c r="OFN78" s="195"/>
      <c r="OFO78" s="195"/>
      <c r="OFP78" s="195"/>
      <c r="OFQ78" s="195"/>
      <c r="OFR78" s="195"/>
      <c r="OFS78" s="195"/>
      <c r="OFT78" s="195"/>
      <c r="OFU78" s="195"/>
      <c r="OFV78" s="195"/>
      <c r="OFW78" s="195"/>
      <c r="OFX78" s="195"/>
      <c r="OFY78" s="195"/>
      <c r="OFZ78" s="195"/>
      <c r="OGA78" s="195"/>
      <c r="OGB78" s="195"/>
      <c r="OGC78" s="195"/>
      <c r="OGD78" s="195"/>
      <c r="OGE78" s="195"/>
      <c r="OGF78" s="195"/>
      <c r="OGG78" s="195"/>
      <c r="OGH78" s="195"/>
      <c r="OGI78" s="195"/>
      <c r="OGJ78" s="195"/>
      <c r="OGK78" s="195"/>
      <c r="OGL78" s="195"/>
      <c r="OGM78" s="195"/>
      <c r="OGN78" s="195"/>
      <c r="OGO78" s="195"/>
      <c r="OGP78" s="195"/>
      <c r="OGQ78" s="195"/>
      <c r="OGR78" s="195"/>
      <c r="OGS78" s="195"/>
      <c r="OGT78" s="195"/>
      <c r="OGU78" s="195"/>
      <c r="OGV78" s="195"/>
      <c r="OGW78" s="195"/>
      <c r="OGX78" s="195"/>
      <c r="OGY78" s="195"/>
      <c r="OGZ78" s="195"/>
      <c r="OHA78" s="195"/>
      <c r="OHB78" s="195"/>
      <c r="OHC78" s="195"/>
      <c r="OHD78" s="195"/>
      <c r="OHE78" s="195"/>
      <c r="OHF78" s="195"/>
      <c r="OHG78" s="195"/>
      <c r="OHH78" s="195"/>
      <c r="OHI78" s="195"/>
      <c r="OHJ78" s="195"/>
      <c r="OHK78" s="195"/>
      <c r="OHL78" s="195"/>
      <c r="OHM78" s="195"/>
      <c r="OHN78" s="195"/>
      <c r="OHO78" s="195"/>
      <c r="OHP78" s="195"/>
      <c r="OHQ78" s="195"/>
      <c r="OHR78" s="195"/>
      <c r="OHS78" s="195"/>
      <c r="OHT78" s="195"/>
      <c r="OHU78" s="195"/>
      <c r="OHV78" s="195"/>
      <c r="OHW78" s="195"/>
      <c r="OHX78" s="195"/>
      <c r="OHY78" s="195"/>
      <c r="OHZ78" s="195"/>
      <c r="OIA78" s="195"/>
      <c r="OIB78" s="195"/>
      <c r="OIC78" s="195"/>
      <c r="OID78" s="195"/>
      <c r="OIE78" s="195"/>
      <c r="OIF78" s="195"/>
      <c r="OIG78" s="195"/>
      <c r="OIH78" s="195"/>
      <c r="OII78" s="195"/>
      <c r="OIJ78" s="195"/>
      <c r="OIK78" s="195"/>
      <c r="OIL78" s="195"/>
      <c r="OIM78" s="195"/>
      <c r="OIN78" s="195"/>
      <c r="OIO78" s="195"/>
      <c r="OIP78" s="195"/>
      <c r="OIQ78" s="195"/>
      <c r="OIR78" s="195"/>
      <c r="OIS78" s="195"/>
      <c r="OIT78" s="195"/>
      <c r="OIU78" s="195"/>
      <c r="OIV78" s="195"/>
      <c r="OIW78" s="195"/>
      <c r="OIX78" s="195"/>
      <c r="OIY78" s="195"/>
      <c r="OIZ78" s="195"/>
      <c r="OJA78" s="195"/>
      <c r="OJB78" s="195"/>
      <c r="OJC78" s="195"/>
      <c r="OJD78" s="195"/>
      <c r="OJE78" s="195"/>
      <c r="OJF78" s="195"/>
      <c r="OJG78" s="195"/>
      <c r="OJH78" s="195"/>
      <c r="OJI78" s="195"/>
      <c r="OJJ78" s="195"/>
      <c r="OJK78" s="195"/>
      <c r="OJL78" s="195"/>
      <c r="OJM78" s="195"/>
      <c r="OJN78" s="195"/>
      <c r="OJO78" s="195"/>
      <c r="OJP78" s="195"/>
      <c r="OJQ78" s="195"/>
      <c r="OJR78" s="195"/>
      <c r="OJS78" s="195"/>
      <c r="OJT78" s="195"/>
      <c r="OJU78" s="195"/>
      <c r="OJV78" s="195"/>
      <c r="OJW78" s="195"/>
      <c r="OJX78" s="195"/>
      <c r="OJY78" s="195"/>
      <c r="OJZ78" s="195"/>
      <c r="OKA78" s="195"/>
      <c r="OKB78" s="195"/>
      <c r="OKC78" s="195"/>
      <c r="OKD78" s="195"/>
      <c r="OKE78" s="195"/>
      <c r="OKF78" s="195"/>
      <c r="OKG78" s="195"/>
      <c r="OKH78" s="195"/>
      <c r="OKI78" s="195"/>
      <c r="OKJ78" s="195"/>
      <c r="OKK78" s="195"/>
      <c r="OKL78" s="195"/>
      <c r="OKM78" s="195"/>
      <c r="OKN78" s="195"/>
      <c r="OKO78" s="195"/>
      <c r="OKP78" s="195"/>
      <c r="OKQ78" s="195"/>
      <c r="OKR78" s="195"/>
      <c r="OKS78" s="195"/>
      <c r="OKT78" s="195"/>
      <c r="OKU78" s="195"/>
      <c r="OKV78" s="195"/>
      <c r="OKW78" s="195"/>
      <c r="OKX78" s="195"/>
      <c r="OKY78" s="195"/>
      <c r="OKZ78" s="195"/>
      <c r="OLA78" s="195"/>
      <c r="OLB78" s="195"/>
      <c r="OLC78" s="195"/>
      <c r="OLD78" s="195"/>
      <c r="OLE78" s="195"/>
      <c r="OLF78" s="195"/>
      <c r="OLG78" s="195"/>
      <c r="OLH78" s="195"/>
      <c r="OLI78" s="195"/>
      <c r="OLJ78" s="195"/>
      <c r="OLK78" s="195"/>
      <c r="OLL78" s="195"/>
      <c r="OLM78" s="195"/>
      <c r="OLN78" s="195"/>
      <c r="OLO78" s="195"/>
      <c r="OLP78" s="195"/>
      <c r="OLQ78" s="195"/>
      <c r="OLR78" s="195"/>
      <c r="OLS78" s="195"/>
      <c r="OLT78" s="195"/>
      <c r="OLU78" s="195"/>
      <c r="OLV78" s="195"/>
      <c r="OLW78" s="195"/>
      <c r="OLX78" s="195"/>
      <c r="OLY78" s="195"/>
      <c r="OLZ78" s="195"/>
      <c r="OMA78" s="195"/>
      <c r="OMB78" s="195"/>
      <c r="OMC78" s="195"/>
      <c r="OMD78" s="195"/>
      <c r="OME78" s="195"/>
      <c r="OMF78" s="195"/>
      <c r="OMG78" s="195"/>
      <c r="OMH78" s="195"/>
      <c r="OMI78" s="195"/>
      <c r="OMJ78" s="195"/>
      <c r="OMK78" s="195"/>
      <c r="OML78" s="195"/>
      <c r="OMM78" s="195"/>
      <c r="OMN78" s="195"/>
      <c r="OMO78" s="195"/>
      <c r="OMP78" s="195"/>
      <c r="OMQ78" s="195"/>
      <c r="OMR78" s="195"/>
      <c r="OMS78" s="195"/>
      <c r="OMT78" s="195"/>
      <c r="OMU78" s="195"/>
      <c r="OMV78" s="195"/>
      <c r="OMW78" s="195"/>
      <c r="OMX78" s="195"/>
      <c r="OMY78" s="195"/>
      <c r="OMZ78" s="195"/>
      <c r="ONA78" s="195"/>
      <c r="ONB78" s="195"/>
      <c r="ONC78" s="195"/>
      <c r="OND78" s="195"/>
      <c r="ONE78" s="195"/>
      <c r="ONF78" s="195"/>
      <c r="ONG78" s="195"/>
      <c r="ONH78" s="195"/>
      <c r="ONI78" s="195"/>
      <c r="ONJ78" s="195"/>
      <c r="ONK78" s="195"/>
      <c r="ONL78" s="195"/>
      <c r="ONM78" s="195"/>
      <c r="ONN78" s="195"/>
      <c r="ONO78" s="195"/>
      <c r="ONP78" s="195"/>
      <c r="ONQ78" s="195"/>
      <c r="ONR78" s="195"/>
      <c r="ONS78" s="195"/>
      <c r="ONT78" s="195"/>
      <c r="ONU78" s="195"/>
      <c r="ONV78" s="195"/>
      <c r="ONW78" s="195"/>
      <c r="ONX78" s="195"/>
      <c r="ONY78" s="195"/>
      <c r="ONZ78" s="195"/>
      <c r="OOA78" s="195"/>
      <c r="OOB78" s="195"/>
      <c r="OOC78" s="195"/>
      <c r="OOD78" s="195"/>
      <c r="OOE78" s="195"/>
      <c r="OOF78" s="195"/>
      <c r="OOG78" s="195"/>
      <c r="OOH78" s="195"/>
      <c r="OOI78" s="195"/>
      <c r="OOJ78" s="195"/>
      <c r="OOK78" s="195"/>
      <c r="OOL78" s="195"/>
      <c r="OOM78" s="195"/>
      <c r="OON78" s="195"/>
      <c r="OOO78" s="195"/>
      <c r="OOP78" s="195"/>
      <c r="OOQ78" s="195"/>
      <c r="OOR78" s="195"/>
      <c r="OOS78" s="195"/>
      <c r="OOT78" s="195"/>
      <c r="OOU78" s="195"/>
      <c r="OOV78" s="195"/>
      <c r="OOW78" s="195"/>
      <c r="OOX78" s="195"/>
      <c r="OOY78" s="195"/>
      <c r="OOZ78" s="195"/>
      <c r="OPA78" s="195"/>
      <c r="OPB78" s="195"/>
      <c r="OPC78" s="195"/>
      <c r="OPD78" s="195"/>
      <c r="OPE78" s="195"/>
      <c r="OPF78" s="195"/>
      <c r="OPG78" s="195"/>
      <c r="OPH78" s="195"/>
      <c r="OPI78" s="195"/>
      <c r="OPJ78" s="195"/>
      <c r="OPK78" s="195"/>
      <c r="OPL78" s="195"/>
      <c r="OPM78" s="195"/>
      <c r="OPN78" s="195"/>
      <c r="OPO78" s="195"/>
      <c r="OPP78" s="195"/>
      <c r="OPQ78" s="195"/>
      <c r="OPR78" s="195"/>
      <c r="OPS78" s="195"/>
      <c r="OPT78" s="195"/>
      <c r="OPU78" s="195"/>
      <c r="OPV78" s="195"/>
      <c r="OPW78" s="195"/>
      <c r="OPX78" s="195"/>
      <c r="OPY78" s="195"/>
      <c r="OPZ78" s="195"/>
      <c r="OQA78" s="195"/>
      <c r="OQB78" s="195"/>
      <c r="OQC78" s="195"/>
      <c r="OQD78" s="195"/>
      <c r="OQE78" s="195"/>
      <c r="OQF78" s="195"/>
      <c r="OQG78" s="195"/>
      <c r="OQH78" s="195"/>
      <c r="OQI78" s="195"/>
      <c r="OQJ78" s="195"/>
      <c r="OQK78" s="195"/>
      <c r="OQL78" s="195"/>
      <c r="OQM78" s="195"/>
      <c r="OQN78" s="195"/>
      <c r="OQO78" s="195"/>
      <c r="OQP78" s="195"/>
      <c r="OQQ78" s="195"/>
      <c r="OQR78" s="195"/>
      <c r="OQS78" s="195"/>
      <c r="OQT78" s="195"/>
      <c r="OQU78" s="195"/>
      <c r="OQV78" s="195"/>
      <c r="OQW78" s="195"/>
      <c r="OQX78" s="195"/>
      <c r="OQY78" s="195"/>
      <c r="OQZ78" s="195"/>
      <c r="ORA78" s="195"/>
      <c r="ORB78" s="195"/>
      <c r="ORC78" s="195"/>
      <c r="ORD78" s="195"/>
      <c r="ORE78" s="195"/>
      <c r="ORF78" s="195"/>
      <c r="ORG78" s="195"/>
      <c r="ORH78" s="195"/>
      <c r="ORI78" s="195"/>
      <c r="ORJ78" s="195"/>
      <c r="ORK78" s="195"/>
      <c r="ORL78" s="195"/>
      <c r="ORM78" s="195"/>
      <c r="ORN78" s="195"/>
      <c r="ORO78" s="195"/>
      <c r="ORP78" s="195"/>
      <c r="ORQ78" s="195"/>
      <c r="ORR78" s="195"/>
      <c r="ORS78" s="195"/>
      <c r="ORT78" s="195"/>
      <c r="ORU78" s="195"/>
      <c r="ORV78" s="195"/>
      <c r="ORW78" s="195"/>
      <c r="ORX78" s="195"/>
      <c r="ORY78" s="195"/>
      <c r="ORZ78" s="195"/>
      <c r="OSA78" s="195"/>
      <c r="OSB78" s="195"/>
      <c r="OSC78" s="195"/>
      <c r="OSD78" s="195"/>
      <c r="OSE78" s="195"/>
      <c r="OSF78" s="195"/>
      <c r="OSG78" s="195"/>
      <c r="OSH78" s="195"/>
      <c r="OSI78" s="195"/>
      <c r="OSJ78" s="195"/>
      <c r="OSK78" s="195"/>
      <c r="OSL78" s="195"/>
      <c r="OSM78" s="195"/>
      <c r="OSN78" s="195"/>
      <c r="OSO78" s="195"/>
      <c r="OSP78" s="195"/>
      <c r="OSQ78" s="195"/>
      <c r="OSR78" s="195"/>
      <c r="OSS78" s="195"/>
      <c r="OST78" s="195"/>
      <c r="OSU78" s="195"/>
      <c r="OSV78" s="195"/>
      <c r="OSW78" s="195"/>
      <c r="OSX78" s="195"/>
      <c r="OSY78" s="195"/>
      <c r="OSZ78" s="195"/>
      <c r="OTA78" s="195"/>
      <c r="OTB78" s="195"/>
      <c r="OTC78" s="195"/>
      <c r="OTD78" s="195"/>
      <c r="OTE78" s="195"/>
      <c r="OTF78" s="195"/>
      <c r="OTG78" s="195"/>
      <c r="OTH78" s="195"/>
      <c r="OTI78" s="195"/>
      <c r="OTJ78" s="195"/>
      <c r="OTK78" s="195"/>
      <c r="OTL78" s="195"/>
      <c r="OTM78" s="195"/>
      <c r="OTN78" s="195"/>
      <c r="OTO78" s="195"/>
      <c r="OTP78" s="195"/>
      <c r="OTQ78" s="195"/>
      <c r="OTR78" s="195"/>
      <c r="OTS78" s="195"/>
      <c r="OTT78" s="195"/>
      <c r="OTU78" s="195"/>
      <c r="OTV78" s="195"/>
      <c r="OTW78" s="195"/>
      <c r="OTX78" s="195"/>
      <c r="OTY78" s="195"/>
      <c r="OTZ78" s="195"/>
      <c r="OUA78" s="195"/>
      <c r="OUB78" s="195"/>
      <c r="OUC78" s="195"/>
      <c r="OUD78" s="195"/>
      <c r="OUE78" s="195"/>
      <c r="OUF78" s="195"/>
      <c r="OUG78" s="195"/>
      <c r="OUH78" s="195"/>
      <c r="OUI78" s="195"/>
      <c r="OUJ78" s="195"/>
      <c r="OUK78" s="195"/>
      <c r="OUL78" s="195"/>
      <c r="OUM78" s="195"/>
      <c r="OUN78" s="195"/>
      <c r="OUO78" s="195"/>
      <c r="OUP78" s="195"/>
      <c r="OUQ78" s="195"/>
      <c r="OUR78" s="195"/>
      <c r="OUS78" s="195"/>
      <c r="OUT78" s="195"/>
      <c r="OUU78" s="195"/>
      <c r="OUV78" s="195"/>
      <c r="OUW78" s="195"/>
      <c r="OUX78" s="195"/>
      <c r="OUY78" s="195"/>
      <c r="OUZ78" s="195"/>
      <c r="OVA78" s="195"/>
      <c r="OVB78" s="195"/>
      <c r="OVC78" s="195"/>
      <c r="OVD78" s="195"/>
      <c r="OVE78" s="195"/>
      <c r="OVF78" s="195"/>
      <c r="OVG78" s="195"/>
      <c r="OVH78" s="195"/>
      <c r="OVI78" s="195"/>
      <c r="OVJ78" s="195"/>
      <c r="OVK78" s="195"/>
      <c r="OVL78" s="195"/>
      <c r="OVM78" s="195"/>
      <c r="OVN78" s="195"/>
      <c r="OVO78" s="195"/>
      <c r="OVP78" s="195"/>
      <c r="OVQ78" s="195"/>
      <c r="OVR78" s="195"/>
      <c r="OVS78" s="195"/>
      <c r="OVT78" s="195"/>
      <c r="OVU78" s="195"/>
      <c r="OVV78" s="195"/>
      <c r="OVW78" s="195"/>
      <c r="OVX78" s="195"/>
      <c r="OVY78" s="195"/>
      <c r="OVZ78" s="195"/>
      <c r="OWA78" s="195"/>
      <c r="OWB78" s="195"/>
      <c r="OWC78" s="195"/>
      <c r="OWD78" s="195"/>
      <c r="OWE78" s="195"/>
      <c r="OWF78" s="195"/>
      <c r="OWG78" s="195"/>
      <c r="OWH78" s="195"/>
      <c r="OWI78" s="195"/>
      <c r="OWJ78" s="195"/>
      <c r="OWK78" s="195"/>
      <c r="OWL78" s="195"/>
      <c r="OWM78" s="195"/>
      <c r="OWN78" s="195"/>
      <c r="OWO78" s="195"/>
      <c r="OWP78" s="195"/>
      <c r="OWQ78" s="195"/>
      <c r="OWR78" s="195"/>
      <c r="OWS78" s="195"/>
      <c r="OWT78" s="195"/>
      <c r="OWU78" s="195"/>
      <c r="OWV78" s="195"/>
      <c r="OWW78" s="195"/>
      <c r="OWX78" s="195"/>
      <c r="OWY78" s="195"/>
      <c r="OWZ78" s="195"/>
      <c r="OXA78" s="195"/>
      <c r="OXB78" s="195"/>
      <c r="OXC78" s="195"/>
      <c r="OXD78" s="195"/>
      <c r="OXE78" s="195"/>
      <c r="OXF78" s="195"/>
      <c r="OXG78" s="195"/>
      <c r="OXH78" s="195"/>
      <c r="OXI78" s="195"/>
      <c r="OXJ78" s="195"/>
      <c r="OXK78" s="195"/>
      <c r="OXL78" s="195"/>
      <c r="OXM78" s="195"/>
      <c r="OXN78" s="195"/>
      <c r="OXO78" s="195"/>
      <c r="OXP78" s="195"/>
      <c r="OXQ78" s="195"/>
      <c r="OXR78" s="195"/>
      <c r="OXS78" s="195"/>
      <c r="OXT78" s="195"/>
      <c r="OXU78" s="195"/>
      <c r="OXV78" s="195"/>
      <c r="OXW78" s="195"/>
      <c r="OXX78" s="195"/>
      <c r="OXY78" s="195"/>
      <c r="OXZ78" s="195"/>
      <c r="OYA78" s="195"/>
      <c r="OYB78" s="195"/>
      <c r="OYC78" s="195"/>
      <c r="OYD78" s="195"/>
      <c r="OYE78" s="195"/>
      <c r="OYF78" s="195"/>
      <c r="OYG78" s="195"/>
      <c r="OYH78" s="195"/>
      <c r="OYI78" s="195"/>
      <c r="OYJ78" s="195"/>
      <c r="OYK78" s="195"/>
      <c r="OYL78" s="195"/>
      <c r="OYM78" s="195"/>
      <c r="OYN78" s="195"/>
      <c r="OYO78" s="195"/>
      <c r="OYP78" s="195"/>
      <c r="OYQ78" s="195"/>
      <c r="OYR78" s="195"/>
      <c r="OYS78" s="195"/>
      <c r="OYT78" s="195"/>
      <c r="OYU78" s="195"/>
      <c r="OYV78" s="195"/>
      <c r="OYW78" s="195"/>
      <c r="OYX78" s="195"/>
      <c r="OYY78" s="195"/>
      <c r="OYZ78" s="195"/>
      <c r="OZA78" s="195"/>
      <c r="OZB78" s="195"/>
      <c r="OZC78" s="195"/>
      <c r="OZD78" s="195"/>
      <c r="OZE78" s="195"/>
      <c r="OZF78" s="195"/>
      <c r="OZG78" s="195"/>
      <c r="OZH78" s="195"/>
      <c r="OZI78" s="195"/>
      <c r="OZJ78" s="195"/>
      <c r="OZK78" s="195"/>
      <c r="OZL78" s="195"/>
      <c r="OZM78" s="195"/>
      <c r="OZN78" s="195"/>
      <c r="OZO78" s="195"/>
      <c r="OZP78" s="195"/>
      <c r="OZQ78" s="195"/>
      <c r="OZR78" s="195"/>
      <c r="OZS78" s="195"/>
      <c r="OZT78" s="195"/>
      <c r="OZU78" s="195"/>
      <c r="OZV78" s="195"/>
      <c r="OZW78" s="195"/>
      <c r="OZX78" s="195"/>
      <c r="OZY78" s="195"/>
      <c r="OZZ78" s="195"/>
      <c r="PAA78" s="195"/>
      <c r="PAB78" s="195"/>
      <c r="PAC78" s="195"/>
      <c r="PAD78" s="195"/>
      <c r="PAE78" s="195"/>
      <c r="PAF78" s="195"/>
      <c r="PAG78" s="195"/>
      <c r="PAH78" s="195"/>
      <c r="PAI78" s="195"/>
      <c r="PAJ78" s="195"/>
      <c r="PAK78" s="195"/>
      <c r="PAL78" s="195"/>
      <c r="PAM78" s="195"/>
      <c r="PAN78" s="195"/>
      <c r="PAO78" s="195"/>
      <c r="PAP78" s="195"/>
      <c r="PAQ78" s="195"/>
      <c r="PAR78" s="195"/>
      <c r="PAS78" s="195"/>
      <c r="PAT78" s="195"/>
      <c r="PAU78" s="195"/>
      <c r="PAV78" s="195"/>
      <c r="PAW78" s="195"/>
      <c r="PAX78" s="195"/>
      <c r="PAY78" s="195"/>
      <c r="PAZ78" s="195"/>
      <c r="PBA78" s="195"/>
      <c r="PBB78" s="195"/>
      <c r="PBC78" s="195"/>
      <c r="PBD78" s="195"/>
      <c r="PBE78" s="195"/>
      <c r="PBF78" s="195"/>
      <c r="PBG78" s="195"/>
      <c r="PBH78" s="195"/>
      <c r="PBI78" s="195"/>
      <c r="PBJ78" s="195"/>
      <c r="PBK78" s="195"/>
      <c r="PBL78" s="195"/>
      <c r="PBM78" s="195"/>
      <c r="PBN78" s="195"/>
      <c r="PBO78" s="195"/>
      <c r="PBP78" s="195"/>
      <c r="PBQ78" s="195"/>
      <c r="PBR78" s="195"/>
      <c r="PBS78" s="195"/>
      <c r="PBT78" s="195"/>
      <c r="PBU78" s="195"/>
      <c r="PBV78" s="195"/>
      <c r="PBW78" s="195"/>
      <c r="PBX78" s="195"/>
      <c r="PBY78" s="195"/>
      <c r="PBZ78" s="195"/>
      <c r="PCA78" s="195"/>
      <c r="PCB78" s="195"/>
      <c r="PCC78" s="195"/>
      <c r="PCD78" s="195"/>
      <c r="PCE78" s="195"/>
      <c r="PCF78" s="195"/>
      <c r="PCG78" s="195"/>
      <c r="PCH78" s="195"/>
      <c r="PCI78" s="195"/>
      <c r="PCJ78" s="195"/>
      <c r="PCK78" s="195"/>
      <c r="PCL78" s="195"/>
      <c r="PCM78" s="195"/>
      <c r="PCN78" s="195"/>
      <c r="PCO78" s="195"/>
      <c r="PCP78" s="195"/>
      <c r="PCQ78" s="195"/>
      <c r="PCR78" s="195"/>
      <c r="PCS78" s="195"/>
      <c r="PCT78" s="195"/>
      <c r="PCU78" s="195"/>
      <c r="PCV78" s="195"/>
      <c r="PCW78" s="195"/>
      <c r="PCX78" s="195"/>
      <c r="PCY78" s="195"/>
      <c r="PCZ78" s="195"/>
      <c r="PDA78" s="195"/>
      <c r="PDB78" s="195"/>
      <c r="PDC78" s="195"/>
      <c r="PDD78" s="195"/>
      <c r="PDE78" s="195"/>
      <c r="PDF78" s="195"/>
      <c r="PDG78" s="195"/>
      <c r="PDH78" s="195"/>
      <c r="PDI78" s="195"/>
      <c r="PDJ78" s="195"/>
      <c r="PDK78" s="195"/>
      <c r="PDL78" s="195"/>
      <c r="PDM78" s="195"/>
      <c r="PDN78" s="195"/>
      <c r="PDO78" s="195"/>
      <c r="PDP78" s="195"/>
      <c r="PDQ78" s="195"/>
      <c r="PDR78" s="195"/>
      <c r="PDS78" s="195"/>
      <c r="PDT78" s="195"/>
      <c r="PDU78" s="195"/>
      <c r="PDV78" s="195"/>
      <c r="PDW78" s="195"/>
      <c r="PDX78" s="195"/>
      <c r="PDY78" s="195"/>
      <c r="PDZ78" s="195"/>
      <c r="PEA78" s="195"/>
      <c r="PEB78" s="195"/>
      <c r="PEC78" s="195"/>
      <c r="PED78" s="195"/>
      <c r="PEE78" s="195"/>
      <c r="PEF78" s="195"/>
      <c r="PEG78" s="195"/>
      <c r="PEH78" s="195"/>
      <c r="PEI78" s="195"/>
      <c r="PEJ78" s="195"/>
      <c r="PEK78" s="195"/>
      <c r="PEL78" s="195"/>
      <c r="PEM78" s="195"/>
      <c r="PEN78" s="195"/>
      <c r="PEO78" s="195"/>
      <c r="PEP78" s="195"/>
      <c r="PEQ78" s="195"/>
      <c r="PER78" s="195"/>
      <c r="PES78" s="195"/>
      <c r="PET78" s="195"/>
      <c r="PEU78" s="195"/>
      <c r="PEV78" s="195"/>
      <c r="PEW78" s="195"/>
      <c r="PEX78" s="195"/>
      <c r="PEY78" s="195"/>
      <c r="PEZ78" s="195"/>
      <c r="PFA78" s="195"/>
      <c r="PFB78" s="195"/>
      <c r="PFC78" s="195"/>
      <c r="PFD78" s="195"/>
      <c r="PFE78" s="195"/>
      <c r="PFF78" s="195"/>
      <c r="PFG78" s="195"/>
      <c r="PFH78" s="195"/>
      <c r="PFI78" s="195"/>
      <c r="PFJ78" s="195"/>
      <c r="PFK78" s="195"/>
      <c r="PFL78" s="195"/>
      <c r="PFM78" s="195"/>
      <c r="PFN78" s="195"/>
      <c r="PFO78" s="195"/>
      <c r="PFP78" s="195"/>
      <c r="PFQ78" s="195"/>
      <c r="PFR78" s="195"/>
      <c r="PFS78" s="195"/>
      <c r="PFT78" s="195"/>
      <c r="PFU78" s="195"/>
      <c r="PFV78" s="195"/>
      <c r="PFW78" s="195"/>
      <c r="PFX78" s="195"/>
      <c r="PFY78" s="195"/>
      <c r="PFZ78" s="195"/>
      <c r="PGA78" s="195"/>
      <c r="PGB78" s="195"/>
      <c r="PGC78" s="195"/>
      <c r="PGD78" s="195"/>
      <c r="PGE78" s="195"/>
      <c r="PGF78" s="195"/>
      <c r="PGG78" s="195"/>
      <c r="PGH78" s="195"/>
      <c r="PGI78" s="195"/>
      <c r="PGJ78" s="195"/>
      <c r="PGK78" s="195"/>
      <c r="PGL78" s="195"/>
      <c r="PGM78" s="195"/>
      <c r="PGN78" s="195"/>
      <c r="PGO78" s="195"/>
      <c r="PGP78" s="195"/>
      <c r="PGQ78" s="195"/>
      <c r="PGR78" s="195"/>
      <c r="PGS78" s="195"/>
      <c r="PGT78" s="195"/>
      <c r="PGU78" s="195"/>
      <c r="PGV78" s="195"/>
      <c r="PGW78" s="195"/>
      <c r="PGX78" s="195"/>
      <c r="PGY78" s="195"/>
      <c r="PGZ78" s="195"/>
      <c r="PHA78" s="195"/>
      <c r="PHB78" s="195"/>
      <c r="PHC78" s="195"/>
      <c r="PHD78" s="195"/>
      <c r="PHE78" s="195"/>
      <c r="PHF78" s="195"/>
      <c r="PHG78" s="195"/>
      <c r="PHH78" s="195"/>
      <c r="PHI78" s="195"/>
      <c r="PHJ78" s="195"/>
      <c r="PHK78" s="195"/>
      <c r="PHL78" s="195"/>
      <c r="PHM78" s="195"/>
      <c r="PHN78" s="195"/>
      <c r="PHO78" s="195"/>
      <c r="PHP78" s="195"/>
      <c r="PHQ78" s="195"/>
      <c r="PHR78" s="195"/>
      <c r="PHS78" s="195"/>
      <c r="PHT78" s="195"/>
      <c r="PHU78" s="195"/>
      <c r="PHV78" s="195"/>
      <c r="PHW78" s="195"/>
      <c r="PHX78" s="195"/>
      <c r="PHY78" s="195"/>
      <c r="PHZ78" s="195"/>
      <c r="PIA78" s="195"/>
      <c r="PIB78" s="195"/>
      <c r="PIC78" s="195"/>
      <c r="PID78" s="195"/>
      <c r="PIE78" s="195"/>
      <c r="PIF78" s="195"/>
      <c r="PIG78" s="195"/>
      <c r="PIH78" s="195"/>
      <c r="PII78" s="195"/>
      <c r="PIJ78" s="195"/>
      <c r="PIK78" s="195"/>
      <c r="PIL78" s="195"/>
      <c r="PIM78" s="195"/>
      <c r="PIN78" s="195"/>
      <c r="PIO78" s="195"/>
      <c r="PIP78" s="195"/>
      <c r="PIQ78" s="195"/>
      <c r="PIR78" s="195"/>
      <c r="PIS78" s="195"/>
      <c r="PIT78" s="195"/>
      <c r="PIU78" s="195"/>
      <c r="PIV78" s="195"/>
      <c r="PIW78" s="195"/>
      <c r="PIX78" s="195"/>
      <c r="PIY78" s="195"/>
      <c r="PIZ78" s="195"/>
      <c r="PJA78" s="195"/>
      <c r="PJB78" s="195"/>
      <c r="PJC78" s="195"/>
      <c r="PJD78" s="195"/>
      <c r="PJE78" s="195"/>
      <c r="PJF78" s="195"/>
      <c r="PJG78" s="195"/>
      <c r="PJH78" s="195"/>
      <c r="PJI78" s="195"/>
      <c r="PJJ78" s="195"/>
      <c r="PJK78" s="195"/>
      <c r="PJL78" s="195"/>
      <c r="PJM78" s="195"/>
      <c r="PJN78" s="195"/>
      <c r="PJO78" s="195"/>
      <c r="PJP78" s="195"/>
      <c r="PJQ78" s="195"/>
      <c r="PJR78" s="195"/>
      <c r="PJS78" s="195"/>
      <c r="PJT78" s="195"/>
      <c r="PJU78" s="195"/>
      <c r="PJV78" s="195"/>
      <c r="PJW78" s="195"/>
      <c r="PJX78" s="195"/>
      <c r="PJY78" s="195"/>
      <c r="PJZ78" s="195"/>
      <c r="PKA78" s="195"/>
      <c r="PKB78" s="195"/>
      <c r="PKC78" s="195"/>
      <c r="PKD78" s="195"/>
      <c r="PKE78" s="195"/>
      <c r="PKF78" s="195"/>
      <c r="PKG78" s="195"/>
      <c r="PKH78" s="195"/>
      <c r="PKI78" s="195"/>
      <c r="PKJ78" s="195"/>
      <c r="PKK78" s="195"/>
      <c r="PKL78" s="195"/>
      <c r="PKM78" s="195"/>
      <c r="PKN78" s="195"/>
      <c r="PKO78" s="195"/>
      <c r="PKP78" s="195"/>
      <c r="PKQ78" s="195"/>
      <c r="PKR78" s="195"/>
      <c r="PKS78" s="195"/>
      <c r="PKT78" s="195"/>
      <c r="PKU78" s="195"/>
      <c r="PKV78" s="195"/>
      <c r="PKW78" s="195"/>
      <c r="PKX78" s="195"/>
      <c r="PKY78" s="195"/>
      <c r="PKZ78" s="195"/>
      <c r="PLA78" s="195"/>
      <c r="PLB78" s="195"/>
      <c r="PLC78" s="195"/>
      <c r="PLD78" s="195"/>
      <c r="PLE78" s="195"/>
      <c r="PLF78" s="195"/>
      <c r="PLG78" s="195"/>
      <c r="PLH78" s="195"/>
      <c r="PLI78" s="195"/>
      <c r="PLJ78" s="195"/>
      <c r="PLK78" s="195"/>
      <c r="PLL78" s="195"/>
      <c r="PLM78" s="195"/>
      <c r="PLN78" s="195"/>
      <c r="PLO78" s="195"/>
      <c r="PLP78" s="195"/>
      <c r="PLQ78" s="195"/>
      <c r="PLR78" s="195"/>
      <c r="PLS78" s="195"/>
      <c r="PLT78" s="195"/>
      <c r="PLU78" s="195"/>
      <c r="PLV78" s="195"/>
      <c r="PLW78" s="195"/>
      <c r="PLX78" s="195"/>
      <c r="PLY78" s="195"/>
      <c r="PLZ78" s="195"/>
      <c r="PMA78" s="195"/>
      <c r="PMB78" s="195"/>
      <c r="PMC78" s="195"/>
      <c r="PMD78" s="195"/>
      <c r="PME78" s="195"/>
      <c r="PMF78" s="195"/>
      <c r="PMG78" s="195"/>
      <c r="PMH78" s="195"/>
      <c r="PMI78" s="195"/>
      <c r="PMJ78" s="195"/>
      <c r="PMK78" s="195"/>
      <c r="PML78" s="195"/>
      <c r="PMM78" s="195"/>
      <c r="PMN78" s="195"/>
      <c r="PMO78" s="195"/>
      <c r="PMP78" s="195"/>
      <c r="PMQ78" s="195"/>
      <c r="PMR78" s="195"/>
      <c r="PMS78" s="195"/>
      <c r="PMT78" s="195"/>
      <c r="PMU78" s="195"/>
      <c r="PMV78" s="195"/>
      <c r="PMW78" s="195"/>
      <c r="PMX78" s="195"/>
      <c r="PMY78" s="195"/>
      <c r="PMZ78" s="195"/>
      <c r="PNA78" s="195"/>
      <c r="PNB78" s="195"/>
      <c r="PNC78" s="195"/>
      <c r="PND78" s="195"/>
      <c r="PNE78" s="195"/>
      <c r="PNF78" s="195"/>
      <c r="PNG78" s="195"/>
      <c r="PNH78" s="195"/>
      <c r="PNI78" s="195"/>
      <c r="PNJ78" s="195"/>
      <c r="PNK78" s="195"/>
      <c r="PNL78" s="195"/>
      <c r="PNM78" s="195"/>
      <c r="PNN78" s="195"/>
      <c r="PNO78" s="195"/>
      <c r="PNP78" s="195"/>
      <c r="PNQ78" s="195"/>
      <c r="PNR78" s="195"/>
      <c r="PNS78" s="195"/>
      <c r="PNT78" s="195"/>
      <c r="PNU78" s="195"/>
      <c r="PNV78" s="195"/>
      <c r="PNW78" s="195"/>
      <c r="PNX78" s="195"/>
      <c r="PNY78" s="195"/>
      <c r="PNZ78" s="195"/>
      <c r="POA78" s="195"/>
      <c r="POB78" s="195"/>
      <c r="POC78" s="195"/>
      <c r="POD78" s="195"/>
      <c r="POE78" s="195"/>
      <c r="POF78" s="195"/>
      <c r="POG78" s="195"/>
      <c r="POH78" s="195"/>
      <c r="POI78" s="195"/>
      <c r="POJ78" s="195"/>
      <c r="POK78" s="195"/>
      <c r="POL78" s="195"/>
      <c r="POM78" s="195"/>
      <c r="PON78" s="195"/>
      <c r="POO78" s="195"/>
      <c r="POP78" s="195"/>
      <c r="POQ78" s="195"/>
      <c r="POR78" s="195"/>
      <c r="POS78" s="195"/>
      <c r="POT78" s="195"/>
      <c r="POU78" s="195"/>
      <c r="POV78" s="195"/>
      <c r="POW78" s="195"/>
      <c r="POX78" s="195"/>
      <c r="POY78" s="195"/>
      <c r="POZ78" s="195"/>
      <c r="PPA78" s="195"/>
      <c r="PPB78" s="195"/>
      <c r="PPC78" s="195"/>
      <c r="PPD78" s="195"/>
      <c r="PPE78" s="195"/>
      <c r="PPF78" s="195"/>
      <c r="PPG78" s="195"/>
      <c r="PPH78" s="195"/>
      <c r="PPI78" s="195"/>
      <c r="PPJ78" s="195"/>
      <c r="PPK78" s="195"/>
      <c r="PPL78" s="195"/>
      <c r="PPM78" s="195"/>
      <c r="PPN78" s="195"/>
      <c r="PPO78" s="195"/>
      <c r="PPP78" s="195"/>
      <c r="PPQ78" s="195"/>
      <c r="PPR78" s="195"/>
      <c r="PPS78" s="195"/>
      <c r="PPT78" s="195"/>
      <c r="PPU78" s="195"/>
      <c r="PPV78" s="195"/>
      <c r="PPW78" s="195"/>
      <c r="PPX78" s="195"/>
      <c r="PPY78" s="195"/>
      <c r="PPZ78" s="195"/>
      <c r="PQA78" s="195"/>
      <c r="PQB78" s="195"/>
      <c r="PQC78" s="195"/>
      <c r="PQD78" s="195"/>
      <c r="PQE78" s="195"/>
      <c r="PQF78" s="195"/>
      <c r="PQG78" s="195"/>
      <c r="PQH78" s="195"/>
      <c r="PQI78" s="195"/>
      <c r="PQJ78" s="195"/>
      <c r="PQK78" s="195"/>
      <c r="PQL78" s="195"/>
      <c r="PQM78" s="195"/>
      <c r="PQN78" s="195"/>
      <c r="PQO78" s="195"/>
      <c r="PQP78" s="195"/>
      <c r="PQQ78" s="195"/>
      <c r="PQR78" s="195"/>
      <c r="PQS78" s="195"/>
      <c r="PQT78" s="195"/>
      <c r="PQU78" s="195"/>
      <c r="PQV78" s="195"/>
      <c r="PQW78" s="195"/>
      <c r="PQX78" s="195"/>
      <c r="PQY78" s="195"/>
      <c r="PQZ78" s="195"/>
      <c r="PRA78" s="195"/>
      <c r="PRB78" s="195"/>
      <c r="PRC78" s="195"/>
      <c r="PRD78" s="195"/>
      <c r="PRE78" s="195"/>
      <c r="PRF78" s="195"/>
      <c r="PRG78" s="195"/>
      <c r="PRH78" s="195"/>
      <c r="PRI78" s="195"/>
      <c r="PRJ78" s="195"/>
      <c r="PRK78" s="195"/>
      <c r="PRL78" s="195"/>
      <c r="PRM78" s="195"/>
      <c r="PRN78" s="195"/>
      <c r="PRO78" s="195"/>
      <c r="PRP78" s="195"/>
      <c r="PRQ78" s="195"/>
      <c r="PRR78" s="195"/>
      <c r="PRS78" s="195"/>
      <c r="PRT78" s="195"/>
      <c r="PRU78" s="195"/>
      <c r="PRV78" s="195"/>
      <c r="PRW78" s="195"/>
      <c r="PRX78" s="195"/>
      <c r="PRY78" s="195"/>
      <c r="PRZ78" s="195"/>
      <c r="PSA78" s="195"/>
      <c r="PSB78" s="195"/>
      <c r="PSC78" s="195"/>
      <c r="PSD78" s="195"/>
      <c r="PSE78" s="195"/>
      <c r="PSF78" s="195"/>
      <c r="PSG78" s="195"/>
      <c r="PSH78" s="195"/>
      <c r="PSI78" s="195"/>
      <c r="PSJ78" s="195"/>
      <c r="PSK78" s="195"/>
      <c r="PSL78" s="195"/>
      <c r="PSM78" s="195"/>
      <c r="PSN78" s="195"/>
      <c r="PSO78" s="195"/>
      <c r="PSP78" s="195"/>
      <c r="PSQ78" s="195"/>
      <c r="PSR78" s="195"/>
      <c r="PSS78" s="195"/>
      <c r="PST78" s="195"/>
      <c r="PSU78" s="195"/>
      <c r="PSV78" s="195"/>
      <c r="PSW78" s="195"/>
      <c r="PSX78" s="195"/>
      <c r="PSY78" s="195"/>
      <c r="PSZ78" s="195"/>
      <c r="PTA78" s="195"/>
      <c r="PTB78" s="195"/>
      <c r="PTC78" s="195"/>
      <c r="PTD78" s="195"/>
      <c r="PTE78" s="195"/>
      <c r="PTF78" s="195"/>
      <c r="PTG78" s="195"/>
      <c r="PTH78" s="195"/>
      <c r="PTI78" s="195"/>
      <c r="PTJ78" s="195"/>
      <c r="PTK78" s="195"/>
      <c r="PTL78" s="195"/>
      <c r="PTM78" s="195"/>
      <c r="PTN78" s="195"/>
      <c r="PTO78" s="195"/>
      <c r="PTP78" s="195"/>
      <c r="PTQ78" s="195"/>
      <c r="PTR78" s="195"/>
      <c r="PTS78" s="195"/>
      <c r="PTT78" s="195"/>
      <c r="PTU78" s="195"/>
      <c r="PTV78" s="195"/>
      <c r="PTW78" s="195"/>
      <c r="PTX78" s="195"/>
      <c r="PTY78" s="195"/>
      <c r="PTZ78" s="195"/>
      <c r="PUA78" s="195"/>
      <c r="PUB78" s="195"/>
      <c r="PUC78" s="195"/>
      <c r="PUD78" s="195"/>
      <c r="PUE78" s="195"/>
      <c r="PUF78" s="195"/>
      <c r="PUG78" s="195"/>
      <c r="PUH78" s="195"/>
      <c r="PUI78" s="195"/>
      <c r="PUJ78" s="195"/>
      <c r="PUK78" s="195"/>
      <c r="PUL78" s="195"/>
      <c r="PUM78" s="195"/>
      <c r="PUN78" s="195"/>
      <c r="PUO78" s="195"/>
      <c r="PUP78" s="195"/>
      <c r="PUQ78" s="195"/>
      <c r="PUR78" s="195"/>
      <c r="PUS78" s="195"/>
      <c r="PUT78" s="195"/>
      <c r="PUU78" s="195"/>
      <c r="PUV78" s="195"/>
      <c r="PUW78" s="195"/>
      <c r="PUX78" s="195"/>
      <c r="PUY78" s="195"/>
      <c r="PUZ78" s="195"/>
      <c r="PVA78" s="195"/>
      <c r="PVB78" s="195"/>
      <c r="PVC78" s="195"/>
      <c r="PVD78" s="195"/>
      <c r="PVE78" s="195"/>
      <c r="PVF78" s="195"/>
      <c r="PVG78" s="195"/>
      <c r="PVH78" s="195"/>
      <c r="PVI78" s="195"/>
      <c r="PVJ78" s="195"/>
      <c r="PVK78" s="195"/>
      <c r="PVL78" s="195"/>
      <c r="PVM78" s="195"/>
      <c r="PVN78" s="195"/>
      <c r="PVO78" s="195"/>
      <c r="PVP78" s="195"/>
      <c r="PVQ78" s="195"/>
      <c r="PVR78" s="195"/>
      <c r="PVS78" s="195"/>
      <c r="PVT78" s="195"/>
      <c r="PVU78" s="195"/>
      <c r="PVV78" s="195"/>
      <c r="PVW78" s="195"/>
      <c r="PVX78" s="195"/>
      <c r="PVY78" s="195"/>
      <c r="PVZ78" s="195"/>
      <c r="PWA78" s="195"/>
      <c r="PWB78" s="195"/>
      <c r="PWC78" s="195"/>
      <c r="PWD78" s="195"/>
      <c r="PWE78" s="195"/>
      <c r="PWF78" s="195"/>
      <c r="PWG78" s="195"/>
      <c r="PWH78" s="195"/>
      <c r="PWI78" s="195"/>
      <c r="PWJ78" s="195"/>
      <c r="PWK78" s="195"/>
      <c r="PWL78" s="195"/>
      <c r="PWM78" s="195"/>
      <c r="PWN78" s="195"/>
      <c r="PWO78" s="195"/>
      <c r="PWP78" s="195"/>
      <c r="PWQ78" s="195"/>
      <c r="PWR78" s="195"/>
      <c r="PWS78" s="195"/>
      <c r="PWT78" s="195"/>
      <c r="PWU78" s="195"/>
      <c r="PWV78" s="195"/>
      <c r="PWW78" s="195"/>
      <c r="PWX78" s="195"/>
      <c r="PWY78" s="195"/>
      <c r="PWZ78" s="195"/>
      <c r="PXA78" s="195"/>
      <c r="PXB78" s="195"/>
      <c r="PXC78" s="195"/>
      <c r="PXD78" s="195"/>
      <c r="PXE78" s="195"/>
      <c r="PXF78" s="195"/>
      <c r="PXG78" s="195"/>
      <c r="PXH78" s="195"/>
      <c r="PXI78" s="195"/>
      <c r="PXJ78" s="195"/>
      <c r="PXK78" s="195"/>
      <c r="PXL78" s="195"/>
      <c r="PXM78" s="195"/>
      <c r="PXN78" s="195"/>
      <c r="PXO78" s="195"/>
      <c r="PXP78" s="195"/>
      <c r="PXQ78" s="195"/>
      <c r="PXR78" s="195"/>
      <c r="PXS78" s="195"/>
      <c r="PXT78" s="195"/>
      <c r="PXU78" s="195"/>
      <c r="PXV78" s="195"/>
      <c r="PXW78" s="195"/>
      <c r="PXX78" s="195"/>
      <c r="PXY78" s="195"/>
      <c r="PXZ78" s="195"/>
      <c r="PYA78" s="195"/>
      <c r="PYB78" s="195"/>
      <c r="PYC78" s="195"/>
      <c r="PYD78" s="195"/>
      <c r="PYE78" s="195"/>
      <c r="PYF78" s="195"/>
      <c r="PYG78" s="195"/>
      <c r="PYH78" s="195"/>
      <c r="PYI78" s="195"/>
      <c r="PYJ78" s="195"/>
      <c r="PYK78" s="195"/>
      <c r="PYL78" s="195"/>
      <c r="PYM78" s="195"/>
      <c r="PYN78" s="195"/>
      <c r="PYO78" s="195"/>
      <c r="PYP78" s="195"/>
      <c r="PYQ78" s="195"/>
      <c r="PYR78" s="195"/>
      <c r="PYS78" s="195"/>
      <c r="PYT78" s="195"/>
      <c r="PYU78" s="195"/>
      <c r="PYV78" s="195"/>
      <c r="PYW78" s="195"/>
      <c r="PYX78" s="195"/>
      <c r="PYY78" s="195"/>
      <c r="PYZ78" s="195"/>
      <c r="PZA78" s="195"/>
      <c r="PZB78" s="195"/>
      <c r="PZC78" s="195"/>
      <c r="PZD78" s="195"/>
      <c r="PZE78" s="195"/>
      <c r="PZF78" s="195"/>
      <c r="PZG78" s="195"/>
      <c r="PZH78" s="195"/>
      <c r="PZI78" s="195"/>
      <c r="PZJ78" s="195"/>
      <c r="PZK78" s="195"/>
      <c r="PZL78" s="195"/>
      <c r="PZM78" s="195"/>
      <c r="PZN78" s="195"/>
      <c r="PZO78" s="195"/>
      <c r="PZP78" s="195"/>
      <c r="PZQ78" s="195"/>
      <c r="PZR78" s="195"/>
      <c r="PZS78" s="195"/>
      <c r="PZT78" s="195"/>
      <c r="PZU78" s="195"/>
      <c r="PZV78" s="195"/>
      <c r="PZW78" s="195"/>
      <c r="PZX78" s="195"/>
      <c r="PZY78" s="195"/>
      <c r="PZZ78" s="195"/>
      <c r="QAA78" s="195"/>
      <c r="QAB78" s="195"/>
      <c r="QAC78" s="195"/>
      <c r="QAD78" s="195"/>
      <c r="QAE78" s="195"/>
      <c r="QAF78" s="195"/>
      <c r="QAG78" s="195"/>
      <c r="QAH78" s="195"/>
      <c r="QAI78" s="195"/>
      <c r="QAJ78" s="195"/>
      <c r="QAK78" s="195"/>
      <c r="QAL78" s="195"/>
      <c r="QAM78" s="195"/>
      <c r="QAN78" s="195"/>
      <c r="QAO78" s="195"/>
      <c r="QAP78" s="195"/>
      <c r="QAQ78" s="195"/>
      <c r="QAR78" s="195"/>
      <c r="QAS78" s="195"/>
      <c r="QAT78" s="195"/>
      <c r="QAU78" s="195"/>
      <c r="QAV78" s="195"/>
      <c r="QAW78" s="195"/>
      <c r="QAX78" s="195"/>
      <c r="QAY78" s="195"/>
      <c r="QAZ78" s="195"/>
      <c r="QBA78" s="195"/>
      <c r="QBB78" s="195"/>
      <c r="QBC78" s="195"/>
      <c r="QBD78" s="195"/>
      <c r="QBE78" s="195"/>
      <c r="QBF78" s="195"/>
      <c r="QBG78" s="195"/>
      <c r="QBH78" s="195"/>
      <c r="QBI78" s="195"/>
      <c r="QBJ78" s="195"/>
      <c r="QBK78" s="195"/>
      <c r="QBL78" s="195"/>
      <c r="QBM78" s="195"/>
      <c r="QBN78" s="195"/>
      <c r="QBO78" s="195"/>
      <c r="QBP78" s="195"/>
      <c r="QBQ78" s="195"/>
      <c r="QBR78" s="195"/>
      <c r="QBS78" s="195"/>
      <c r="QBT78" s="195"/>
      <c r="QBU78" s="195"/>
      <c r="QBV78" s="195"/>
      <c r="QBW78" s="195"/>
      <c r="QBX78" s="195"/>
      <c r="QBY78" s="195"/>
      <c r="QBZ78" s="195"/>
      <c r="QCA78" s="195"/>
      <c r="QCB78" s="195"/>
      <c r="QCC78" s="195"/>
      <c r="QCD78" s="195"/>
      <c r="QCE78" s="195"/>
      <c r="QCF78" s="195"/>
      <c r="QCG78" s="195"/>
      <c r="QCH78" s="195"/>
      <c r="QCI78" s="195"/>
      <c r="QCJ78" s="195"/>
      <c r="QCK78" s="195"/>
      <c r="QCL78" s="195"/>
      <c r="QCM78" s="195"/>
      <c r="QCN78" s="195"/>
      <c r="QCO78" s="195"/>
      <c r="QCP78" s="195"/>
      <c r="QCQ78" s="195"/>
      <c r="QCR78" s="195"/>
      <c r="QCS78" s="195"/>
      <c r="QCT78" s="195"/>
      <c r="QCU78" s="195"/>
      <c r="QCV78" s="195"/>
      <c r="QCW78" s="195"/>
      <c r="QCX78" s="195"/>
      <c r="QCY78" s="195"/>
      <c r="QCZ78" s="195"/>
      <c r="QDA78" s="195"/>
      <c r="QDB78" s="195"/>
      <c r="QDC78" s="195"/>
      <c r="QDD78" s="195"/>
      <c r="QDE78" s="195"/>
      <c r="QDF78" s="195"/>
      <c r="QDG78" s="195"/>
      <c r="QDH78" s="195"/>
      <c r="QDI78" s="195"/>
      <c r="QDJ78" s="195"/>
      <c r="QDK78" s="195"/>
      <c r="QDL78" s="195"/>
      <c r="QDM78" s="195"/>
      <c r="QDN78" s="195"/>
      <c r="QDO78" s="195"/>
      <c r="QDP78" s="195"/>
      <c r="QDQ78" s="195"/>
      <c r="QDR78" s="195"/>
      <c r="QDS78" s="195"/>
      <c r="QDT78" s="195"/>
      <c r="QDU78" s="195"/>
      <c r="QDV78" s="195"/>
      <c r="QDW78" s="195"/>
      <c r="QDX78" s="195"/>
      <c r="QDY78" s="195"/>
      <c r="QDZ78" s="195"/>
      <c r="QEA78" s="195"/>
      <c r="QEB78" s="195"/>
      <c r="QEC78" s="195"/>
      <c r="QED78" s="195"/>
      <c r="QEE78" s="195"/>
      <c r="QEF78" s="195"/>
      <c r="QEG78" s="195"/>
      <c r="QEH78" s="195"/>
      <c r="QEI78" s="195"/>
      <c r="QEJ78" s="195"/>
      <c r="QEK78" s="195"/>
      <c r="QEL78" s="195"/>
      <c r="QEM78" s="195"/>
      <c r="QEN78" s="195"/>
      <c r="QEO78" s="195"/>
      <c r="QEP78" s="195"/>
      <c r="QEQ78" s="195"/>
      <c r="QER78" s="195"/>
      <c r="QES78" s="195"/>
      <c r="QET78" s="195"/>
      <c r="QEU78" s="195"/>
      <c r="QEV78" s="195"/>
      <c r="QEW78" s="195"/>
      <c r="QEX78" s="195"/>
      <c r="QEY78" s="195"/>
      <c r="QEZ78" s="195"/>
      <c r="QFA78" s="195"/>
      <c r="QFB78" s="195"/>
      <c r="QFC78" s="195"/>
      <c r="QFD78" s="195"/>
      <c r="QFE78" s="195"/>
      <c r="QFF78" s="195"/>
      <c r="QFG78" s="195"/>
      <c r="QFH78" s="195"/>
      <c r="QFI78" s="195"/>
      <c r="QFJ78" s="195"/>
      <c r="QFK78" s="195"/>
      <c r="QFL78" s="195"/>
      <c r="QFM78" s="195"/>
      <c r="QFN78" s="195"/>
      <c r="QFO78" s="195"/>
      <c r="QFP78" s="195"/>
      <c r="QFQ78" s="195"/>
      <c r="QFR78" s="195"/>
      <c r="QFS78" s="195"/>
      <c r="QFT78" s="195"/>
      <c r="QFU78" s="195"/>
      <c r="QFV78" s="195"/>
      <c r="QFW78" s="195"/>
      <c r="QFX78" s="195"/>
      <c r="QFY78" s="195"/>
      <c r="QFZ78" s="195"/>
      <c r="QGA78" s="195"/>
      <c r="QGB78" s="195"/>
      <c r="QGC78" s="195"/>
      <c r="QGD78" s="195"/>
      <c r="QGE78" s="195"/>
      <c r="QGF78" s="195"/>
      <c r="QGG78" s="195"/>
      <c r="QGH78" s="195"/>
      <c r="QGI78" s="195"/>
      <c r="QGJ78" s="195"/>
      <c r="QGK78" s="195"/>
      <c r="QGL78" s="195"/>
      <c r="QGM78" s="195"/>
      <c r="QGN78" s="195"/>
      <c r="QGO78" s="195"/>
      <c r="QGP78" s="195"/>
      <c r="QGQ78" s="195"/>
      <c r="QGR78" s="195"/>
      <c r="QGS78" s="195"/>
      <c r="QGT78" s="195"/>
      <c r="QGU78" s="195"/>
      <c r="QGV78" s="195"/>
      <c r="QGW78" s="195"/>
      <c r="QGX78" s="195"/>
      <c r="QGY78" s="195"/>
      <c r="QGZ78" s="195"/>
      <c r="QHA78" s="195"/>
      <c r="QHB78" s="195"/>
      <c r="QHC78" s="195"/>
      <c r="QHD78" s="195"/>
      <c r="QHE78" s="195"/>
      <c r="QHF78" s="195"/>
      <c r="QHG78" s="195"/>
      <c r="QHH78" s="195"/>
      <c r="QHI78" s="195"/>
      <c r="QHJ78" s="195"/>
      <c r="QHK78" s="195"/>
      <c r="QHL78" s="195"/>
      <c r="QHM78" s="195"/>
      <c r="QHN78" s="195"/>
      <c r="QHO78" s="195"/>
      <c r="QHP78" s="195"/>
      <c r="QHQ78" s="195"/>
      <c r="QHR78" s="195"/>
      <c r="QHS78" s="195"/>
      <c r="QHT78" s="195"/>
      <c r="QHU78" s="195"/>
      <c r="QHV78" s="195"/>
      <c r="QHW78" s="195"/>
      <c r="QHX78" s="195"/>
      <c r="QHY78" s="195"/>
      <c r="QHZ78" s="195"/>
      <c r="QIA78" s="195"/>
      <c r="QIB78" s="195"/>
      <c r="QIC78" s="195"/>
      <c r="QID78" s="195"/>
      <c r="QIE78" s="195"/>
      <c r="QIF78" s="195"/>
      <c r="QIG78" s="195"/>
      <c r="QIH78" s="195"/>
      <c r="QII78" s="195"/>
      <c r="QIJ78" s="195"/>
      <c r="QIK78" s="195"/>
      <c r="QIL78" s="195"/>
      <c r="QIM78" s="195"/>
      <c r="QIN78" s="195"/>
      <c r="QIO78" s="195"/>
      <c r="QIP78" s="195"/>
      <c r="QIQ78" s="195"/>
      <c r="QIR78" s="195"/>
      <c r="QIS78" s="195"/>
      <c r="QIT78" s="195"/>
      <c r="QIU78" s="195"/>
      <c r="QIV78" s="195"/>
      <c r="QIW78" s="195"/>
      <c r="QIX78" s="195"/>
      <c r="QIY78" s="195"/>
      <c r="QIZ78" s="195"/>
      <c r="QJA78" s="195"/>
      <c r="QJB78" s="195"/>
      <c r="QJC78" s="195"/>
      <c r="QJD78" s="195"/>
      <c r="QJE78" s="195"/>
      <c r="QJF78" s="195"/>
      <c r="QJG78" s="195"/>
      <c r="QJH78" s="195"/>
      <c r="QJI78" s="195"/>
      <c r="QJJ78" s="195"/>
      <c r="QJK78" s="195"/>
      <c r="QJL78" s="195"/>
      <c r="QJM78" s="195"/>
      <c r="QJN78" s="195"/>
      <c r="QJO78" s="195"/>
      <c r="QJP78" s="195"/>
      <c r="QJQ78" s="195"/>
      <c r="QJR78" s="195"/>
      <c r="QJS78" s="195"/>
      <c r="QJT78" s="195"/>
      <c r="QJU78" s="195"/>
      <c r="QJV78" s="195"/>
      <c r="QJW78" s="195"/>
      <c r="QJX78" s="195"/>
      <c r="QJY78" s="195"/>
      <c r="QJZ78" s="195"/>
      <c r="QKA78" s="195"/>
      <c r="QKB78" s="195"/>
      <c r="QKC78" s="195"/>
      <c r="QKD78" s="195"/>
      <c r="QKE78" s="195"/>
      <c r="QKF78" s="195"/>
      <c r="QKG78" s="195"/>
      <c r="QKH78" s="195"/>
      <c r="QKI78" s="195"/>
      <c r="QKJ78" s="195"/>
      <c r="QKK78" s="195"/>
      <c r="QKL78" s="195"/>
      <c r="QKM78" s="195"/>
      <c r="QKN78" s="195"/>
      <c r="QKO78" s="195"/>
      <c r="QKP78" s="195"/>
      <c r="QKQ78" s="195"/>
      <c r="QKR78" s="195"/>
      <c r="QKS78" s="195"/>
      <c r="QKT78" s="195"/>
      <c r="QKU78" s="195"/>
      <c r="QKV78" s="195"/>
      <c r="QKW78" s="195"/>
      <c r="QKX78" s="195"/>
      <c r="QKY78" s="195"/>
      <c r="QKZ78" s="195"/>
      <c r="QLA78" s="195"/>
      <c r="QLB78" s="195"/>
      <c r="QLC78" s="195"/>
      <c r="QLD78" s="195"/>
      <c r="QLE78" s="195"/>
      <c r="QLF78" s="195"/>
      <c r="QLG78" s="195"/>
      <c r="QLH78" s="195"/>
      <c r="QLI78" s="195"/>
      <c r="QLJ78" s="195"/>
      <c r="QLK78" s="195"/>
      <c r="QLL78" s="195"/>
      <c r="QLM78" s="195"/>
      <c r="QLN78" s="195"/>
      <c r="QLO78" s="195"/>
      <c r="QLP78" s="195"/>
      <c r="QLQ78" s="195"/>
      <c r="QLR78" s="195"/>
      <c r="QLS78" s="195"/>
      <c r="QLT78" s="195"/>
      <c r="QLU78" s="195"/>
      <c r="QLV78" s="195"/>
      <c r="QLW78" s="195"/>
      <c r="QLX78" s="195"/>
      <c r="QLY78" s="195"/>
      <c r="QLZ78" s="195"/>
      <c r="QMA78" s="195"/>
      <c r="QMB78" s="195"/>
      <c r="QMC78" s="195"/>
      <c r="QMD78" s="195"/>
      <c r="QME78" s="195"/>
      <c r="QMF78" s="195"/>
      <c r="QMG78" s="195"/>
      <c r="QMH78" s="195"/>
      <c r="QMI78" s="195"/>
      <c r="QMJ78" s="195"/>
      <c r="QMK78" s="195"/>
      <c r="QML78" s="195"/>
      <c r="QMM78" s="195"/>
      <c r="QMN78" s="195"/>
      <c r="QMO78" s="195"/>
      <c r="QMP78" s="195"/>
      <c r="QMQ78" s="195"/>
      <c r="QMR78" s="195"/>
      <c r="QMS78" s="195"/>
      <c r="QMT78" s="195"/>
      <c r="QMU78" s="195"/>
      <c r="QMV78" s="195"/>
      <c r="QMW78" s="195"/>
      <c r="QMX78" s="195"/>
      <c r="QMY78" s="195"/>
      <c r="QMZ78" s="195"/>
      <c r="QNA78" s="195"/>
      <c r="QNB78" s="195"/>
      <c r="QNC78" s="195"/>
      <c r="QND78" s="195"/>
      <c r="QNE78" s="195"/>
      <c r="QNF78" s="195"/>
      <c r="QNG78" s="195"/>
      <c r="QNH78" s="195"/>
      <c r="QNI78" s="195"/>
      <c r="QNJ78" s="195"/>
      <c r="QNK78" s="195"/>
      <c r="QNL78" s="195"/>
      <c r="QNM78" s="195"/>
      <c r="QNN78" s="195"/>
      <c r="QNO78" s="195"/>
      <c r="QNP78" s="195"/>
      <c r="QNQ78" s="195"/>
      <c r="QNR78" s="195"/>
      <c r="QNS78" s="195"/>
      <c r="QNT78" s="195"/>
      <c r="QNU78" s="195"/>
      <c r="QNV78" s="195"/>
      <c r="QNW78" s="195"/>
      <c r="QNX78" s="195"/>
      <c r="QNY78" s="195"/>
      <c r="QNZ78" s="195"/>
      <c r="QOA78" s="195"/>
      <c r="QOB78" s="195"/>
      <c r="QOC78" s="195"/>
      <c r="QOD78" s="195"/>
      <c r="QOE78" s="195"/>
      <c r="QOF78" s="195"/>
      <c r="QOG78" s="195"/>
      <c r="QOH78" s="195"/>
      <c r="QOI78" s="195"/>
      <c r="QOJ78" s="195"/>
      <c r="QOK78" s="195"/>
      <c r="QOL78" s="195"/>
      <c r="QOM78" s="195"/>
      <c r="QON78" s="195"/>
      <c r="QOO78" s="195"/>
      <c r="QOP78" s="195"/>
      <c r="QOQ78" s="195"/>
      <c r="QOR78" s="195"/>
      <c r="QOS78" s="195"/>
      <c r="QOT78" s="195"/>
      <c r="QOU78" s="195"/>
      <c r="QOV78" s="195"/>
      <c r="QOW78" s="195"/>
      <c r="QOX78" s="195"/>
      <c r="QOY78" s="195"/>
      <c r="QOZ78" s="195"/>
      <c r="QPA78" s="195"/>
      <c r="QPB78" s="195"/>
      <c r="QPC78" s="195"/>
      <c r="QPD78" s="195"/>
      <c r="QPE78" s="195"/>
      <c r="QPF78" s="195"/>
      <c r="QPG78" s="195"/>
      <c r="QPH78" s="195"/>
      <c r="QPI78" s="195"/>
      <c r="QPJ78" s="195"/>
      <c r="QPK78" s="195"/>
      <c r="QPL78" s="195"/>
      <c r="QPM78" s="195"/>
      <c r="QPN78" s="195"/>
      <c r="QPO78" s="195"/>
      <c r="QPP78" s="195"/>
      <c r="QPQ78" s="195"/>
      <c r="QPR78" s="195"/>
      <c r="QPS78" s="195"/>
      <c r="QPT78" s="195"/>
      <c r="QPU78" s="195"/>
      <c r="QPV78" s="195"/>
      <c r="QPW78" s="195"/>
      <c r="QPX78" s="195"/>
      <c r="QPY78" s="195"/>
      <c r="QPZ78" s="195"/>
      <c r="QQA78" s="195"/>
      <c r="QQB78" s="195"/>
      <c r="QQC78" s="195"/>
      <c r="QQD78" s="195"/>
      <c r="QQE78" s="195"/>
      <c r="QQF78" s="195"/>
      <c r="QQG78" s="195"/>
      <c r="QQH78" s="195"/>
      <c r="QQI78" s="195"/>
      <c r="QQJ78" s="195"/>
      <c r="QQK78" s="195"/>
      <c r="QQL78" s="195"/>
      <c r="QQM78" s="195"/>
      <c r="QQN78" s="195"/>
      <c r="QQO78" s="195"/>
      <c r="QQP78" s="195"/>
      <c r="QQQ78" s="195"/>
      <c r="QQR78" s="195"/>
      <c r="QQS78" s="195"/>
      <c r="QQT78" s="195"/>
      <c r="QQU78" s="195"/>
      <c r="QQV78" s="195"/>
      <c r="QQW78" s="195"/>
      <c r="QQX78" s="195"/>
      <c r="QQY78" s="195"/>
      <c r="QQZ78" s="195"/>
      <c r="QRA78" s="195"/>
      <c r="QRB78" s="195"/>
      <c r="QRC78" s="195"/>
      <c r="QRD78" s="195"/>
      <c r="QRE78" s="195"/>
      <c r="QRF78" s="195"/>
      <c r="QRG78" s="195"/>
      <c r="QRH78" s="195"/>
      <c r="QRI78" s="195"/>
      <c r="QRJ78" s="195"/>
      <c r="QRK78" s="195"/>
      <c r="QRL78" s="195"/>
      <c r="QRM78" s="195"/>
      <c r="QRN78" s="195"/>
      <c r="QRO78" s="195"/>
      <c r="QRP78" s="195"/>
      <c r="QRQ78" s="195"/>
      <c r="QRR78" s="195"/>
      <c r="QRS78" s="195"/>
      <c r="QRT78" s="195"/>
      <c r="QRU78" s="195"/>
      <c r="QRV78" s="195"/>
      <c r="QRW78" s="195"/>
      <c r="QRX78" s="195"/>
      <c r="QRY78" s="195"/>
      <c r="QRZ78" s="195"/>
      <c r="QSA78" s="195"/>
      <c r="QSB78" s="195"/>
      <c r="QSC78" s="195"/>
      <c r="QSD78" s="195"/>
      <c r="QSE78" s="195"/>
      <c r="QSF78" s="195"/>
      <c r="QSG78" s="195"/>
      <c r="QSH78" s="195"/>
      <c r="QSI78" s="195"/>
      <c r="QSJ78" s="195"/>
      <c r="QSK78" s="195"/>
      <c r="QSL78" s="195"/>
      <c r="QSM78" s="195"/>
      <c r="QSN78" s="195"/>
      <c r="QSO78" s="195"/>
      <c r="QSP78" s="195"/>
      <c r="QSQ78" s="195"/>
      <c r="QSR78" s="195"/>
      <c r="QSS78" s="195"/>
      <c r="QST78" s="195"/>
      <c r="QSU78" s="195"/>
      <c r="QSV78" s="195"/>
      <c r="QSW78" s="195"/>
      <c r="QSX78" s="195"/>
      <c r="QSY78" s="195"/>
      <c r="QSZ78" s="195"/>
      <c r="QTA78" s="195"/>
      <c r="QTB78" s="195"/>
      <c r="QTC78" s="195"/>
      <c r="QTD78" s="195"/>
      <c r="QTE78" s="195"/>
      <c r="QTF78" s="195"/>
      <c r="QTG78" s="195"/>
      <c r="QTH78" s="195"/>
      <c r="QTI78" s="195"/>
      <c r="QTJ78" s="195"/>
      <c r="QTK78" s="195"/>
      <c r="QTL78" s="195"/>
      <c r="QTM78" s="195"/>
      <c r="QTN78" s="195"/>
      <c r="QTO78" s="195"/>
      <c r="QTP78" s="195"/>
      <c r="QTQ78" s="195"/>
      <c r="QTR78" s="195"/>
      <c r="QTS78" s="195"/>
      <c r="QTT78" s="195"/>
      <c r="QTU78" s="195"/>
      <c r="QTV78" s="195"/>
      <c r="QTW78" s="195"/>
      <c r="QTX78" s="195"/>
      <c r="QTY78" s="195"/>
      <c r="QTZ78" s="195"/>
      <c r="QUA78" s="195"/>
      <c r="QUB78" s="195"/>
      <c r="QUC78" s="195"/>
      <c r="QUD78" s="195"/>
      <c r="QUE78" s="195"/>
      <c r="QUF78" s="195"/>
      <c r="QUG78" s="195"/>
      <c r="QUH78" s="195"/>
      <c r="QUI78" s="195"/>
      <c r="QUJ78" s="195"/>
      <c r="QUK78" s="195"/>
      <c r="QUL78" s="195"/>
      <c r="QUM78" s="195"/>
      <c r="QUN78" s="195"/>
      <c r="QUO78" s="195"/>
      <c r="QUP78" s="195"/>
      <c r="QUQ78" s="195"/>
      <c r="QUR78" s="195"/>
      <c r="QUS78" s="195"/>
      <c r="QUT78" s="195"/>
      <c r="QUU78" s="195"/>
      <c r="QUV78" s="195"/>
      <c r="QUW78" s="195"/>
      <c r="QUX78" s="195"/>
      <c r="QUY78" s="195"/>
      <c r="QUZ78" s="195"/>
      <c r="QVA78" s="195"/>
      <c r="QVB78" s="195"/>
      <c r="QVC78" s="195"/>
      <c r="QVD78" s="195"/>
      <c r="QVE78" s="195"/>
      <c r="QVF78" s="195"/>
      <c r="QVG78" s="195"/>
      <c r="QVH78" s="195"/>
      <c r="QVI78" s="195"/>
      <c r="QVJ78" s="195"/>
      <c r="QVK78" s="195"/>
      <c r="QVL78" s="195"/>
      <c r="QVM78" s="195"/>
      <c r="QVN78" s="195"/>
      <c r="QVO78" s="195"/>
      <c r="QVP78" s="195"/>
      <c r="QVQ78" s="195"/>
      <c r="QVR78" s="195"/>
      <c r="QVS78" s="195"/>
      <c r="QVT78" s="195"/>
      <c r="QVU78" s="195"/>
      <c r="QVV78" s="195"/>
      <c r="QVW78" s="195"/>
      <c r="QVX78" s="195"/>
      <c r="QVY78" s="195"/>
      <c r="QVZ78" s="195"/>
      <c r="QWA78" s="195"/>
      <c r="QWB78" s="195"/>
      <c r="QWC78" s="195"/>
      <c r="QWD78" s="195"/>
      <c r="QWE78" s="195"/>
      <c r="QWF78" s="195"/>
      <c r="QWG78" s="195"/>
      <c r="QWH78" s="195"/>
      <c r="QWI78" s="195"/>
      <c r="QWJ78" s="195"/>
      <c r="QWK78" s="195"/>
      <c r="QWL78" s="195"/>
      <c r="QWM78" s="195"/>
      <c r="QWN78" s="195"/>
      <c r="QWO78" s="195"/>
      <c r="QWP78" s="195"/>
      <c r="QWQ78" s="195"/>
      <c r="QWR78" s="195"/>
      <c r="QWS78" s="195"/>
      <c r="QWT78" s="195"/>
      <c r="QWU78" s="195"/>
      <c r="QWV78" s="195"/>
      <c r="QWW78" s="195"/>
      <c r="QWX78" s="195"/>
      <c r="QWY78" s="195"/>
      <c r="QWZ78" s="195"/>
      <c r="QXA78" s="195"/>
      <c r="QXB78" s="195"/>
      <c r="QXC78" s="195"/>
      <c r="QXD78" s="195"/>
      <c r="QXE78" s="195"/>
      <c r="QXF78" s="195"/>
      <c r="QXG78" s="195"/>
      <c r="QXH78" s="195"/>
      <c r="QXI78" s="195"/>
      <c r="QXJ78" s="195"/>
      <c r="QXK78" s="195"/>
      <c r="QXL78" s="195"/>
      <c r="QXM78" s="195"/>
      <c r="QXN78" s="195"/>
      <c r="QXO78" s="195"/>
      <c r="QXP78" s="195"/>
      <c r="QXQ78" s="195"/>
      <c r="QXR78" s="195"/>
      <c r="QXS78" s="195"/>
      <c r="QXT78" s="195"/>
      <c r="QXU78" s="195"/>
      <c r="QXV78" s="195"/>
      <c r="QXW78" s="195"/>
      <c r="QXX78" s="195"/>
      <c r="QXY78" s="195"/>
      <c r="QXZ78" s="195"/>
      <c r="QYA78" s="195"/>
      <c r="QYB78" s="195"/>
      <c r="QYC78" s="195"/>
      <c r="QYD78" s="195"/>
      <c r="QYE78" s="195"/>
      <c r="QYF78" s="195"/>
      <c r="QYG78" s="195"/>
      <c r="QYH78" s="195"/>
      <c r="QYI78" s="195"/>
      <c r="QYJ78" s="195"/>
      <c r="QYK78" s="195"/>
      <c r="QYL78" s="195"/>
      <c r="QYM78" s="195"/>
      <c r="QYN78" s="195"/>
      <c r="QYO78" s="195"/>
      <c r="QYP78" s="195"/>
      <c r="QYQ78" s="195"/>
      <c r="QYR78" s="195"/>
      <c r="QYS78" s="195"/>
      <c r="QYT78" s="195"/>
      <c r="QYU78" s="195"/>
      <c r="QYV78" s="195"/>
      <c r="QYW78" s="195"/>
      <c r="QYX78" s="195"/>
      <c r="QYY78" s="195"/>
      <c r="QYZ78" s="195"/>
      <c r="QZA78" s="195"/>
      <c r="QZB78" s="195"/>
      <c r="QZC78" s="195"/>
      <c r="QZD78" s="195"/>
      <c r="QZE78" s="195"/>
      <c r="QZF78" s="195"/>
      <c r="QZG78" s="195"/>
      <c r="QZH78" s="195"/>
      <c r="QZI78" s="195"/>
      <c r="QZJ78" s="195"/>
      <c r="QZK78" s="195"/>
      <c r="QZL78" s="195"/>
      <c r="QZM78" s="195"/>
      <c r="QZN78" s="195"/>
      <c r="QZO78" s="195"/>
      <c r="QZP78" s="195"/>
      <c r="QZQ78" s="195"/>
      <c r="QZR78" s="195"/>
      <c r="QZS78" s="195"/>
      <c r="QZT78" s="195"/>
      <c r="QZU78" s="195"/>
      <c r="QZV78" s="195"/>
      <c r="QZW78" s="195"/>
      <c r="QZX78" s="195"/>
      <c r="QZY78" s="195"/>
      <c r="QZZ78" s="195"/>
      <c r="RAA78" s="195"/>
      <c r="RAB78" s="195"/>
      <c r="RAC78" s="195"/>
      <c r="RAD78" s="195"/>
      <c r="RAE78" s="195"/>
      <c r="RAF78" s="195"/>
      <c r="RAG78" s="195"/>
      <c r="RAH78" s="195"/>
      <c r="RAI78" s="195"/>
      <c r="RAJ78" s="195"/>
      <c r="RAK78" s="195"/>
      <c r="RAL78" s="195"/>
      <c r="RAM78" s="195"/>
      <c r="RAN78" s="195"/>
      <c r="RAO78" s="195"/>
      <c r="RAP78" s="195"/>
      <c r="RAQ78" s="195"/>
      <c r="RAR78" s="195"/>
      <c r="RAS78" s="195"/>
      <c r="RAT78" s="195"/>
      <c r="RAU78" s="195"/>
      <c r="RAV78" s="195"/>
      <c r="RAW78" s="195"/>
      <c r="RAX78" s="195"/>
      <c r="RAY78" s="195"/>
      <c r="RAZ78" s="195"/>
      <c r="RBA78" s="195"/>
      <c r="RBB78" s="195"/>
      <c r="RBC78" s="195"/>
      <c r="RBD78" s="195"/>
      <c r="RBE78" s="195"/>
      <c r="RBF78" s="195"/>
      <c r="RBG78" s="195"/>
      <c r="RBH78" s="195"/>
      <c r="RBI78" s="195"/>
      <c r="RBJ78" s="195"/>
      <c r="RBK78" s="195"/>
      <c r="RBL78" s="195"/>
      <c r="RBM78" s="195"/>
      <c r="RBN78" s="195"/>
      <c r="RBO78" s="195"/>
      <c r="RBP78" s="195"/>
      <c r="RBQ78" s="195"/>
      <c r="RBR78" s="195"/>
      <c r="RBS78" s="195"/>
      <c r="RBT78" s="195"/>
      <c r="RBU78" s="195"/>
      <c r="RBV78" s="195"/>
      <c r="RBW78" s="195"/>
      <c r="RBX78" s="195"/>
      <c r="RBY78" s="195"/>
      <c r="RBZ78" s="195"/>
      <c r="RCA78" s="195"/>
      <c r="RCB78" s="195"/>
      <c r="RCC78" s="195"/>
      <c r="RCD78" s="195"/>
      <c r="RCE78" s="195"/>
      <c r="RCF78" s="195"/>
      <c r="RCG78" s="195"/>
      <c r="RCH78" s="195"/>
      <c r="RCI78" s="195"/>
      <c r="RCJ78" s="195"/>
      <c r="RCK78" s="195"/>
      <c r="RCL78" s="195"/>
      <c r="RCM78" s="195"/>
      <c r="RCN78" s="195"/>
      <c r="RCO78" s="195"/>
      <c r="RCP78" s="195"/>
      <c r="RCQ78" s="195"/>
      <c r="RCR78" s="195"/>
      <c r="RCS78" s="195"/>
      <c r="RCT78" s="195"/>
      <c r="RCU78" s="195"/>
      <c r="RCV78" s="195"/>
      <c r="RCW78" s="195"/>
      <c r="RCX78" s="195"/>
      <c r="RCY78" s="195"/>
      <c r="RCZ78" s="195"/>
      <c r="RDA78" s="195"/>
      <c r="RDB78" s="195"/>
      <c r="RDC78" s="195"/>
      <c r="RDD78" s="195"/>
      <c r="RDE78" s="195"/>
      <c r="RDF78" s="195"/>
      <c r="RDG78" s="195"/>
      <c r="RDH78" s="195"/>
      <c r="RDI78" s="195"/>
      <c r="RDJ78" s="195"/>
      <c r="RDK78" s="195"/>
      <c r="RDL78" s="195"/>
      <c r="RDM78" s="195"/>
      <c r="RDN78" s="195"/>
      <c r="RDO78" s="195"/>
      <c r="RDP78" s="195"/>
      <c r="RDQ78" s="195"/>
      <c r="RDR78" s="195"/>
      <c r="RDS78" s="195"/>
      <c r="RDT78" s="195"/>
      <c r="RDU78" s="195"/>
      <c r="RDV78" s="195"/>
      <c r="RDW78" s="195"/>
      <c r="RDX78" s="195"/>
      <c r="RDY78" s="195"/>
      <c r="RDZ78" s="195"/>
      <c r="REA78" s="195"/>
      <c r="REB78" s="195"/>
      <c r="REC78" s="195"/>
      <c r="RED78" s="195"/>
      <c r="REE78" s="195"/>
      <c r="REF78" s="195"/>
      <c r="REG78" s="195"/>
      <c r="REH78" s="195"/>
      <c r="REI78" s="195"/>
      <c r="REJ78" s="195"/>
      <c r="REK78" s="195"/>
      <c r="REL78" s="195"/>
      <c r="REM78" s="195"/>
      <c r="REN78" s="195"/>
      <c r="REO78" s="195"/>
      <c r="REP78" s="195"/>
      <c r="REQ78" s="195"/>
      <c r="RER78" s="195"/>
      <c r="RES78" s="195"/>
      <c r="RET78" s="195"/>
      <c r="REU78" s="195"/>
      <c r="REV78" s="195"/>
      <c r="REW78" s="195"/>
      <c r="REX78" s="195"/>
      <c r="REY78" s="195"/>
      <c r="REZ78" s="195"/>
      <c r="RFA78" s="195"/>
      <c r="RFB78" s="195"/>
      <c r="RFC78" s="195"/>
      <c r="RFD78" s="195"/>
      <c r="RFE78" s="195"/>
      <c r="RFF78" s="195"/>
      <c r="RFG78" s="195"/>
      <c r="RFH78" s="195"/>
      <c r="RFI78" s="195"/>
      <c r="RFJ78" s="195"/>
      <c r="RFK78" s="195"/>
      <c r="RFL78" s="195"/>
      <c r="RFM78" s="195"/>
      <c r="RFN78" s="195"/>
      <c r="RFO78" s="195"/>
      <c r="RFP78" s="195"/>
      <c r="RFQ78" s="195"/>
      <c r="RFR78" s="195"/>
      <c r="RFS78" s="195"/>
      <c r="RFT78" s="195"/>
      <c r="RFU78" s="195"/>
      <c r="RFV78" s="195"/>
      <c r="RFW78" s="195"/>
      <c r="RFX78" s="195"/>
      <c r="RFY78" s="195"/>
      <c r="RFZ78" s="195"/>
      <c r="RGA78" s="195"/>
      <c r="RGB78" s="195"/>
      <c r="RGC78" s="195"/>
      <c r="RGD78" s="195"/>
      <c r="RGE78" s="195"/>
      <c r="RGF78" s="195"/>
      <c r="RGG78" s="195"/>
      <c r="RGH78" s="195"/>
      <c r="RGI78" s="195"/>
      <c r="RGJ78" s="195"/>
      <c r="RGK78" s="195"/>
      <c r="RGL78" s="195"/>
      <c r="RGM78" s="195"/>
      <c r="RGN78" s="195"/>
      <c r="RGO78" s="195"/>
      <c r="RGP78" s="195"/>
      <c r="RGQ78" s="195"/>
      <c r="RGR78" s="195"/>
      <c r="RGS78" s="195"/>
      <c r="RGT78" s="195"/>
      <c r="RGU78" s="195"/>
      <c r="RGV78" s="195"/>
      <c r="RGW78" s="195"/>
      <c r="RGX78" s="195"/>
      <c r="RGY78" s="195"/>
      <c r="RGZ78" s="195"/>
      <c r="RHA78" s="195"/>
      <c r="RHB78" s="195"/>
      <c r="RHC78" s="195"/>
      <c r="RHD78" s="195"/>
      <c r="RHE78" s="195"/>
      <c r="RHF78" s="195"/>
      <c r="RHG78" s="195"/>
      <c r="RHH78" s="195"/>
      <c r="RHI78" s="195"/>
      <c r="RHJ78" s="195"/>
      <c r="RHK78" s="195"/>
      <c r="RHL78" s="195"/>
      <c r="RHM78" s="195"/>
      <c r="RHN78" s="195"/>
      <c r="RHO78" s="195"/>
      <c r="RHP78" s="195"/>
      <c r="RHQ78" s="195"/>
      <c r="RHR78" s="195"/>
      <c r="RHS78" s="195"/>
      <c r="RHT78" s="195"/>
      <c r="RHU78" s="195"/>
      <c r="RHV78" s="195"/>
      <c r="RHW78" s="195"/>
      <c r="RHX78" s="195"/>
      <c r="RHY78" s="195"/>
      <c r="RHZ78" s="195"/>
      <c r="RIA78" s="195"/>
      <c r="RIB78" s="195"/>
      <c r="RIC78" s="195"/>
      <c r="RID78" s="195"/>
      <c r="RIE78" s="195"/>
      <c r="RIF78" s="195"/>
      <c r="RIG78" s="195"/>
      <c r="RIH78" s="195"/>
      <c r="RII78" s="195"/>
      <c r="RIJ78" s="195"/>
      <c r="RIK78" s="195"/>
      <c r="RIL78" s="195"/>
      <c r="RIM78" s="195"/>
      <c r="RIN78" s="195"/>
      <c r="RIO78" s="195"/>
      <c r="RIP78" s="195"/>
      <c r="RIQ78" s="195"/>
      <c r="RIR78" s="195"/>
      <c r="RIS78" s="195"/>
      <c r="RIT78" s="195"/>
      <c r="RIU78" s="195"/>
      <c r="RIV78" s="195"/>
      <c r="RIW78" s="195"/>
      <c r="RIX78" s="195"/>
      <c r="RIY78" s="195"/>
      <c r="RIZ78" s="195"/>
      <c r="RJA78" s="195"/>
      <c r="RJB78" s="195"/>
      <c r="RJC78" s="195"/>
      <c r="RJD78" s="195"/>
      <c r="RJE78" s="195"/>
      <c r="RJF78" s="195"/>
      <c r="RJG78" s="195"/>
      <c r="RJH78" s="195"/>
      <c r="RJI78" s="195"/>
      <c r="RJJ78" s="195"/>
      <c r="RJK78" s="195"/>
      <c r="RJL78" s="195"/>
      <c r="RJM78" s="195"/>
      <c r="RJN78" s="195"/>
      <c r="RJO78" s="195"/>
      <c r="RJP78" s="195"/>
      <c r="RJQ78" s="195"/>
      <c r="RJR78" s="195"/>
      <c r="RJS78" s="195"/>
      <c r="RJT78" s="195"/>
      <c r="RJU78" s="195"/>
      <c r="RJV78" s="195"/>
      <c r="RJW78" s="195"/>
      <c r="RJX78" s="195"/>
      <c r="RJY78" s="195"/>
      <c r="RJZ78" s="195"/>
      <c r="RKA78" s="195"/>
      <c r="RKB78" s="195"/>
      <c r="RKC78" s="195"/>
      <c r="RKD78" s="195"/>
      <c r="RKE78" s="195"/>
      <c r="RKF78" s="195"/>
      <c r="RKG78" s="195"/>
      <c r="RKH78" s="195"/>
      <c r="RKI78" s="195"/>
      <c r="RKJ78" s="195"/>
      <c r="RKK78" s="195"/>
      <c r="RKL78" s="195"/>
      <c r="RKM78" s="195"/>
      <c r="RKN78" s="195"/>
      <c r="RKO78" s="195"/>
      <c r="RKP78" s="195"/>
      <c r="RKQ78" s="195"/>
      <c r="RKR78" s="195"/>
      <c r="RKS78" s="195"/>
      <c r="RKT78" s="195"/>
      <c r="RKU78" s="195"/>
      <c r="RKV78" s="195"/>
      <c r="RKW78" s="195"/>
      <c r="RKX78" s="195"/>
      <c r="RKY78" s="195"/>
      <c r="RKZ78" s="195"/>
      <c r="RLA78" s="195"/>
      <c r="RLB78" s="195"/>
      <c r="RLC78" s="195"/>
      <c r="RLD78" s="195"/>
      <c r="RLE78" s="195"/>
      <c r="RLF78" s="195"/>
      <c r="RLG78" s="195"/>
      <c r="RLH78" s="195"/>
      <c r="RLI78" s="195"/>
      <c r="RLJ78" s="195"/>
      <c r="RLK78" s="195"/>
      <c r="RLL78" s="195"/>
      <c r="RLM78" s="195"/>
      <c r="RLN78" s="195"/>
      <c r="RLO78" s="195"/>
      <c r="RLP78" s="195"/>
      <c r="RLQ78" s="195"/>
      <c r="RLR78" s="195"/>
      <c r="RLS78" s="195"/>
      <c r="RLT78" s="195"/>
      <c r="RLU78" s="195"/>
      <c r="RLV78" s="195"/>
      <c r="RLW78" s="195"/>
      <c r="RLX78" s="195"/>
      <c r="RLY78" s="195"/>
      <c r="RLZ78" s="195"/>
      <c r="RMA78" s="195"/>
      <c r="RMB78" s="195"/>
      <c r="RMC78" s="195"/>
      <c r="RMD78" s="195"/>
      <c r="RME78" s="195"/>
      <c r="RMF78" s="195"/>
      <c r="RMG78" s="195"/>
      <c r="RMH78" s="195"/>
      <c r="RMI78" s="195"/>
      <c r="RMJ78" s="195"/>
      <c r="RMK78" s="195"/>
      <c r="RML78" s="195"/>
      <c r="RMM78" s="195"/>
      <c r="RMN78" s="195"/>
      <c r="RMO78" s="195"/>
      <c r="RMP78" s="195"/>
      <c r="RMQ78" s="195"/>
      <c r="RMR78" s="195"/>
      <c r="RMS78" s="195"/>
      <c r="RMT78" s="195"/>
      <c r="RMU78" s="195"/>
      <c r="RMV78" s="195"/>
      <c r="RMW78" s="195"/>
      <c r="RMX78" s="195"/>
      <c r="RMY78" s="195"/>
      <c r="RMZ78" s="195"/>
      <c r="RNA78" s="195"/>
      <c r="RNB78" s="195"/>
      <c r="RNC78" s="195"/>
      <c r="RND78" s="195"/>
      <c r="RNE78" s="195"/>
      <c r="RNF78" s="195"/>
      <c r="RNG78" s="195"/>
      <c r="RNH78" s="195"/>
      <c r="RNI78" s="195"/>
      <c r="RNJ78" s="195"/>
      <c r="RNK78" s="195"/>
      <c r="RNL78" s="195"/>
      <c r="RNM78" s="195"/>
      <c r="RNN78" s="195"/>
      <c r="RNO78" s="195"/>
      <c r="RNP78" s="195"/>
      <c r="RNQ78" s="195"/>
      <c r="RNR78" s="195"/>
      <c r="RNS78" s="195"/>
      <c r="RNT78" s="195"/>
      <c r="RNU78" s="195"/>
      <c r="RNV78" s="195"/>
      <c r="RNW78" s="195"/>
      <c r="RNX78" s="195"/>
      <c r="RNY78" s="195"/>
      <c r="RNZ78" s="195"/>
      <c r="ROA78" s="195"/>
      <c r="ROB78" s="195"/>
      <c r="ROC78" s="195"/>
      <c r="ROD78" s="195"/>
      <c r="ROE78" s="195"/>
      <c r="ROF78" s="195"/>
      <c r="ROG78" s="195"/>
      <c r="ROH78" s="195"/>
      <c r="ROI78" s="195"/>
      <c r="ROJ78" s="195"/>
      <c r="ROK78" s="195"/>
      <c r="ROL78" s="195"/>
      <c r="ROM78" s="195"/>
      <c r="RON78" s="195"/>
      <c r="ROO78" s="195"/>
      <c r="ROP78" s="195"/>
      <c r="ROQ78" s="195"/>
      <c r="ROR78" s="195"/>
      <c r="ROS78" s="195"/>
      <c r="ROT78" s="195"/>
      <c r="ROU78" s="195"/>
      <c r="ROV78" s="195"/>
      <c r="ROW78" s="195"/>
      <c r="ROX78" s="195"/>
      <c r="ROY78" s="195"/>
      <c r="ROZ78" s="195"/>
      <c r="RPA78" s="195"/>
      <c r="RPB78" s="195"/>
      <c r="RPC78" s="195"/>
      <c r="RPD78" s="195"/>
      <c r="RPE78" s="195"/>
      <c r="RPF78" s="195"/>
      <c r="RPG78" s="195"/>
      <c r="RPH78" s="195"/>
      <c r="RPI78" s="195"/>
      <c r="RPJ78" s="195"/>
      <c r="RPK78" s="195"/>
      <c r="RPL78" s="195"/>
      <c r="RPM78" s="195"/>
      <c r="RPN78" s="195"/>
      <c r="RPO78" s="195"/>
      <c r="RPP78" s="195"/>
      <c r="RPQ78" s="195"/>
      <c r="RPR78" s="195"/>
      <c r="RPS78" s="195"/>
      <c r="RPT78" s="195"/>
      <c r="RPU78" s="195"/>
      <c r="RPV78" s="195"/>
      <c r="RPW78" s="195"/>
      <c r="RPX78" s="195"/>
      <c r="RPY78" s="195"/>
      <c r="RPZ78" s="195"/>
      <c r="RQA78" s="195"/>
      <c r="RQB78" s="195"/>
      <c r="RQC78" s="195"/>
      <c r="RQD78" s="195"/>
      <c r="RQE78" s="195"/>
      <c r="RQF78" s="195"/>
      <c r="RQG78" s="195"/>
      <c r="RQH78" s="195"/>
      <c r="RQI78" s="195"/>
      <c r="RQJ78" s="195"/>
      <c r="RQK78" s="195"/>
      <c r="RQL78" s="195"/>
      <c r="RQM78" s="195"/>
      <c r="RQN78" s="195"/>
      <c r="RQO78" s="195"/>
      <c r="RQP78" s="195"/>
      <c r="RQQ78" s="195"/>
      <c r="RQR78" s="195"/>
      <c r="RQS78" s="195"/>
      <c r="RQT78" s="195"/>
      <c r="RQU78" s="195"/>
      <c r="RQV78" s="195"/>
      <c r="RQW78" s="195"/>
      <c r="RQX78" s="195"/>
      <c r="RQY78" s="195"/>
      <c r="RQZ78" s="195"/>
      <c r="RRA78" s="195"/>
      <c r="RRB78" s="195"/>
      <c r="RRC78" s="195"/>
      <c r="RRD78" s="195"/>
      <c r="RRE78" s="195"/>
      <c r="RRF78" s="195"/>
      <c r="RRG78" s="195"/>
      <c r="RRH78" s="195"/>
      <c r="RRI78" s="195"/>
      <c r="RRJ78" s="195"/>
      <c r="RRK78" s="195"/>
      <c r="RRL78" s="195"/>
      <c r="RRM78" s="195"/>
      <c r="RRN78" s="195"/>
      <c r="RRO78" s="195"/>
      <c r="RRP78" s="195"/>
      <c r="RRQ78" s="195"/>
      <c r="RRR78" s="195"/>
      <c r="RRS78" s="195"/>
      <c r="RRT78" s="195"/>
      <c r="RRU78" s="195"/>
      <c r="RRV78" s="195"/>
      <c r="RRW78" s="195"/>
      <c r="RRX78" s="195"/>
      <c r="RRY78" s="195"/>
      <c r="RRZ78" s="195"/>
      <c r="RSA78" s="195"/>
      <c r="RSB78" s="195"/>
      <c r="RSC78" s="195"/>
      <c r="RSD78" s="195"/>
      <c r="RSE78" s="195"/>
      <c r="RSF78" s="195"/>
      <c r="RSG78" s="195"/>
      <c r="RSH78" s="195"/>
      <c r="RSI78" s="195"/>
      <c r="RSJ78" s="195"/>
      <c r="RSK78" s="195"/>
      <c r="RSL78" s="195"/>
      <c r="RSM78" s="195"/>
      <c r="RSN78" s="195"/>
      <c r="RSO78" s="195"/>
      <c r="RSP78" s="195"/>
      <c r="RSQ78" s="195"/>
      <c r="RSR78" s="195"/>
      <c r="RSS78" s="195"/>
      <c r="RST78" s="195"/>
      <c r="RSU78" s="195"/>
      <c r="RSV78" s="195"/>
      <c r="RSW78" s="195"/>
      <c r="RSX78" s="195"/>
      <c r="RSY78" s="195"/>
      <c r="RSZ78" s="195"/>
      <c r="RTA78" s="195"/>
      <c r="RTB78" s="195"/>
      <c r="RTC78" s="195"/>
      <c r="RTD78" s="195"/>
      <c r="RTE78" s="195"/>
      <c r="RTF78" s="195"/>
      <c r="RTG78" s="195"/>
      <c r="RTH78" s="195"/>
      <c r="RTI78" s="195"/>
      <c r="RTJ78" s="195"/>
      <c r="RTK78" s="195"/>
      <c r="RTL78" s="195"/>
      <c r="RTM78" s="195"/>
      <c r="RTN78" s="195"/>
      <c r="RTO78" s="195"/>
      <c r="RTP78" s="195"/>
      <c r="RTQ78" s="195"/>
      <c r="RTR78" s="195"/>
      <c r="RTS78" s="195"/>
      <c r="RTT78" s="195"/>
      <c r="RTU78" s="195"/>
      <c r="RTV78" s="195"/>
      <c r="RTW78" s="195"/>
      <c r="RTX78" s="195"/>
      <c r="RTY78" s="195"/>
      <c r="RTZ78" s="195"/>
      <c r="RUA78" s="195"/>
      <c r="RUB78" s="195"/>
      <c r="RUC78" s="195"/>
      <c r="RUD78" s="195"/>
      <c r="RUE78" s="195"/>
      <c r="RUF78" s="195"/>
      <c r="RUG78" s="195"/>
      <c r="RUH78" s="195"/>
      <c r="RUI78" s="195"/>
      <c r="RUJ78" s="195"/>
      <c r="RUK78" s="195"/>
      <c r="RUL78" s="195"/>
      <c r="RUM78" s="195"/>
      <c r="RUN78" s="195"/>
      <c r="RUO78" s="195"/>
      <c r="RUP78" s="195"/>
      <c r="RUQ78" s="195"/>
      <c r="RUR78" s="195"/>
      <c r="RUS78" s="195"/>
      <c r="RUT78" s="195"/>
      <c r="RUU78" s="195"/>
      <c r="RUV78" s="195"/>
      <c r="RUW78" s="195"/>
      <c r="RUX78" s="195"/>
      <c r="RUY78" s="195"/>
      <c r="RUZ78" s="195"/>
      <c r="RVA78" s="195"/>
      <c r="RVB78" s="195"/>
      <c r="RVC78" s="195"/>
      <c r="RVD78" s="195"/>
      <c r="RVE78" s="195"/>
      <c r="RVF78" s="195"/>
      <c r="RVG78" s="195"/>
      <c r="RVH78" s="195"/>
      <c r="RVI78" s="195"/>
      <c r="RVJ78" s="195"/>
      <c r="RVK78" s="195"/>
      <c r="RVL78" s="195"/>
      <c r="RVM78" s="195"/>
      <c r="RVN78" s="195"/>
      <c r="RVO78" s="195"/>
      <c r="RVP78" s="195"/>
      <c r="RVQ78" s="195"/>
      <c r="RVR78" s="195"/>
      <c r="RVS78" s="195"/>
      <c r="RVT78" s="195"/>
      <c r="RVU78" s="195"/>
      <c r="RVV78" s="195"/>
      <c r="RVW78" s="195"/>
      <c r="RVX78" s="195"/>
      <c r="RVY78" s="195"/>
      <c r="RVZ78" s="195"/>
      <c r="RWA78" s="195"/>
      <c r="RWB78" s="195"/>
      <c r="RWC78" s="195"/>
      <c r="RWD78" s="195"/>
      <c r="RWE78" s="195"/>
      <c r="RWF78" s="195"/>
      <c r="RWG78" s="195"/>
      <c r="RWH78" s="195"/>
      <c r="RWI78" s="195"/>
      <c r="RWJ78" s="195"/>
      <c r="RWK78" s="195"/>
      <c r="RWL78" s="195"/>
      <c r="RWM78" s="195"/>
      <c r="RWN78" s="195"/>
      <c r="RWO78" s="195"/>
      <c r="RWP78" s="195"/>
      <c r="RWQ78" s="195"/>
      <c r="RWR78" s="195"/>
      <c r="RWS78" s="195"/>
      <c r="RWT78" s="195"/>
      <c r="RWU78" s="195"/>
      <c r="RWV78" s="195"/>
      <c r="RWW78" s="195"/>
      <c r="RWX78" s="195"/>
      <c r="RWY78" s="195"/>
      <c r="RWZ78" s="195"/>
      <c r="RXA78" s="195"/>
      <c r="RXB78" s="195"/>
      <c r="RXC78" s="195"/>
      <c r="RXD78" s="195"/>
      <c r="RXE78" s="195"/>
      <c r="RXF78" s="195"/>
      <c r="RXG78" s="195"/>
      <c r="RXH78" s="195"/>
      <c r="RXI78" s="195"/>
      <c r="RXJ78" s="195"/>
      <c r="RXK78" s="195"/>
      <c r="RXL78" s="195"/>
      <c r="RXM78" s="195"/>
      <c r="RXN78" s="195"/>
      <c r="RXO78" s="195"/>
      <c r="RXP78" s="195"/>
      <c r="RXQ78" s="195"/>
      <c r="RXR78" s="195"/>
      <c r="RXS78" s="195"/>
      <c r="RXT78" s="195"/>
      <c r="RXU78" s="195"/>
      <c r="RXV78" s="195"/>
      <c r="RXW78" s="195"/>
      <c r="RXX78" s="195"/>
      <c r="RXY78" s="195"/>
      <c r="RXZ78" s="195"/>
      <c r="RYA78" s="195"/>
      <c r="RYB78" s="195"/>
      <c r="RYC78" s="195"/>
      <c r="RYD78" s="195"/>
      <c r="RYE78" s="195"/>
      <c r="RYF78" s="195"/>
      <c r="RYG78" s="195"/>
      <c r="RYH78" s="195"/>
      <c r="RYI78" s="195"/>
      <c r="RYJ78" s="195"/>
      <c r="RYK78" s="195"/>
      <c r="RYL78" s="195"/>
      <c r="RYM78" s="195"/>
      <c r="RYN78" s="195"/>
      <c r="RYO78" s="195"/>
      <c r="RYP78" s="195"/>
      <c r="RYQ78" s="195"/>
      <c r="RYR78" s="195"/>
      <c r="RYS78" s="195"/>
      <c r="RYT78" s="195"/>
      <c r="RYU78" s="195"/>
      <c r="RYV78" s="195"/>
      <c r="RYW78" s="195"/>
      <c r="RYX78" s="195"/>
      <c r="RYY78" s="195"/>
      <c r="RYZ78" s="195"/>
      <c r="RZA78" s="195"/>
      <c r="RZB78" s="195"/>
      <c r="RZC78" s="195"/>
      <c r="RZD78" s="195"/>
      <c r="RZE78" s="195"/>
      <c r="RZF78" s="195"/>
      <c r="RZG78" s="195"/>
      <c r="RZH78" s="195"/>
      <c r="RZI78" s="195"/>
      <c r="RZJ78" s="195"/>
      <c r="RZK78" s="195"/>
      <c r="RZL78" s="195"/>
      <c r="RZM78" s="195"/>
      <c r="RZN78" s="195"/>
      <c r="RZO78" s="195"/>
      <c r="RZP78" s="195"/>
      <c r="RZQ78" s="195"/>
      <c r="RZR78" s="195"/>
      <c r="RZS78" s="195"/>
      <c r="RZT78" s="195"/>
      <c r="RZU78" s="195"/>
      <c r="RZV78" s="195"/>
      <c r="RZW78" s="195"/>
      <c r="RZX78" s="195"/>
      <c r="RZY78" s="195"/>
      <c r="RZZ78" s="195"/>
      <c r="SAA78" s="195"/>
      <c r="SAB78" s="195"/>
      <c r="SAC78" s="195"/>
      <c r="SAD78" s="195"/>
      <c r="SAE78" s="195"/>
      <c r="SAF78" s="195"/>
      <c r="SAG78" s="195"/>
      <c r="SAH78" s="195"/>
      <c r="SAI78" s="195"/>
      <c r="SAJ78" s="195"/>
      <c r="SAK78" s="195"/>
      <c r="SAL78" s="195"/>
      <c r="SAM78" s="195"/>
      <c r="SAN78" s="195"/>
      <c r="SAO78" s="195"/>
      <c r="SAP78" s="195"/>
      <c r="SAQ78" s="195"/>
      <c r="SAR78" s="195"/>
      <c r="SAS78" s="195"/>
      <c r="SAT78" s="195"/>
      <c r="SAU78" s="195"/>
      <c r="SAV78" s="195"/>
      <c r="SAW78" s="195"/>
      <c r="SAX78" s="195"/>
      <c r="SAY78" s="195"/>
      <c r="SAZ78" s="195"/>
      <c r="SBA78" s="195"/>
      <c r="SBB78" s="195"/>
      <c r="SBC78" s="195"/>
      <c r="SBD78" s="195"/>
      <c r="SBE78" s="195"/>
      <c r="SBF78" s="195"/>
      <c r="SBG78" s="195"/>
      <c r="SBH78" s="195"/>
      <c r="SBI78" s="195"/>
      <c r="SBJ78" s="195"/>
      <c r="SBK78" s="195"/>
      <c r="SBL78" s="195"/>
      <c r="SBM78" s="195"/>
      <c r="SBN78" s="195"/>
      <c r="SBO78" s="195"/>
      <c r="SBP78" s="195"/>
      <c r="SBQ78" s="195"/>
      <c r="SBR78" s="195"/>
      <c r="SBS78" s="195"/>
      <c r="SBT78" s="195"/>
      <c r="SBU78" s="195"/>
      <c r="SBV78" s="195"/>
      <c r="SBW78" s="195"/>
      <c r="SBX78" s="195"/>
      <c r="SBY78" s="195"/>
      <c r="SBZ78" s="195"/>
      <c r="SCA78" s="195"/>
      <c r="SCB78" s="195"/>
      <c r="SCC78" s="195"/>
      <c r="SCD78" s="195"/>
      <c r="SCE78" s="195"/>
      <c r="SCF78" s="195"/>
      <c r="SCG78" s="195"/>
      <c r="SCH78" s="195"/>
      <c r="SCI78" s="195"/>
      <c r="SCJ78" s="195"/>
      <c r="SCK78" s="195"/>
      <c r="SCL78" s="195"/>
      <c r="SCM78" s="195"/>
      <c r="SCN78" s="195"/>
      <c r="SCO78" s="195"/>
      <c r="SCP78" s="195"/>
      <c r="SCQ78" s="195"/>
      <c r="SCR78" s="195"/>
      <c r="SCS78" s="195"/>
      <c r="SCT78" s="195"/>
      <c r="SCU78" s="195"/>
      <c r="SCV78" s="195"/>
      <c r="SCW78" s="195"/>
      <c r="SCX78" s="195"/>
      <c r="SCY78" s="195"/>
      <c r="SCZ78" s="195"/>
      <c r="SDA78" s="195"/>
      <c r="SDB78" s="195"/>
      <c r="SDC78" s="195"/>
      <c r="SDD78" s="195"/>
      <c r="SDE78" s="195"/>
      <c r="SDF78" s="195"/>
      <c r="SDG78" s="195"/>
      <c r="SDH78" s="195"/>
      <c r="SDI78" s="195"/>
      <c r="SDJ78" s="195"/>
      <c r="SDK78" s="195"/>
      <c r="SDL78" s="195"/>
      <c r="SDM78" s="195"/>
      <c r="SDN78" s="195"/>
      <c r="SDO78" s="195"/>
      <c r="SDP78" s="195"/>
      <c r="SDQ78" s="195"/>
      <c r="SDR78" s="195"/>
      <c r="SDS78" s="195"/>
      <c r="SDT78" s="195"/>
      <c r="SDU78" s="195"/>
      <c r="SDV78" s="195"/>
      <c r="SDW78" s="195"/>
      <c r="SDX78" s="195"/>
      <c r="SDY78" s="195"/>
      <c r="SDZ78" s="195"/>
      <c r="SEA78" s="195"/>
      <c r="SEB78" s="195"/>
      <c r="SEC78" s="195"/>
      <c r="SED78" s="195"/>
      <c r="SEE78" s="195"/>
      <c r="SEF78" s="195"/>
      <c r="SEG78" s="195"/>
      <c r="SEH78" s="195"/>
      <c r="SEI78" s="195"/>
      <c r="SEJ78" s="195"/>
      <c r="SEK78" s="195"/>
      <c r="SEL78" s="195"/>
      <c r="SEM78" s="195"/>
      <c r="SEN78" s="195"/>
      <c r="SEO78" s="195"/>
      <c r="SEP78" s="195"/>
      <c r="SEQ78" s="195"/>
      <c r="SER78" s="195"/>
      <c r="SES78" s="195"/>
      <c r="SET78" s="195"/>
      <c r="SEU78" s="195"/>
      <c r="SEV78" s="195"/>
      <c r="SEW78" s="195"/>
      <c r="SEX78" s="195"/>
      <c r="SEY78" s="195"/>
      <c r="SEZ78" s="195"/>
      <c r="SFA78" s="195"/>
      <c r="SFB78" s="195"/>
      <c r="SFC78" s="195"/>
      <c r="SFD78" s="195"/>
      <c r="SFE78" s="195"/>
      <c r="SFF78" s="195"/>
      <c r="SFG78" s="195"/>
      <c r="SFH78" s="195"/>
      <c r="SFI78" s="195"/>
      <c r="SFJ78" s="195"/>
      <c r="SFK78" s="195"/>
      <c r="SFL78" s="195"/>
      <c r="SFM78" s="195"/>
      <c r="SFN78" s="195"/>
      <c r="SFO78" s="195"/>
      <c r="SFP78" s="195"/>
      <c r="SFQ78" s="195"/>
      <c r="SFR78" s="195"/>
      <c r="SFS78" s="195"/>
      <c r="SFT78" s="195"/>
      <c r="SFU78" s="195"/>
      <c r="SFV78" s="195"/>
      <c r="SFW78" s="195"/>
      <c r="SFX78" s="195"/>
      <c r="SFY78" s="195"/>
      <c r="SFZ78" s="195"/>
      <c r="SGA78" s="195"/>
      <c r="SGB78" s="195"/>
      <c r="SGC78" s="195"/>
      <c r="SGD78" s="195"/>
      <c r="SGE78" s="195"/>
      <c r="SGF78" s="195"/>
      <c r="SGG78" s="195"/>
      <c r="SGH78" s="195"/>
      <c r="SGI78" s="195"/>
      <c r="SGJ78" s="195"/>
      <c r="SGK78" s="195"/>
      <c r="SGL78" s="195"/>
      <c r="SGM78" s="195"/>
      <c r="SGN78" s="195"/>
      <c r="SGO78" s="195"/>
      <c r="SGP78" s="195"/>
      <c r="SGQ78" s="195"/>
      <c r="SGR78" s="195"/>
      <c r="SGS78" s="195"/>
      <c r="SGT78" s="195"/>
      <c r="SGU78" s="195"/>
      <c r="SGV78" s="195"/>
      <c r="SGW78" s="195"/>
      <c r="SGX78" s="195"/>
      <c r="SGY78" s="195"/>
      <c r="SGZ78" s="195"/>
      <c r="SHA78" s="195"/>
      <c r="SHB78" s="195"/>
      <c r="SHC78" s="195"/>
      <c r="SHD78" s="195"/>
      <c r="SHE78" s="195"/>
      <c r="SHF78" s="195"/>
      <c r="SHG78" s="195"/>
      <c r="SHH78" s="195"/>
      <c r="SHI78" s="195"/>
      <c r="SHJ78" s="195"/>
      <c r="SHK78" s="195"/>
      <c r="SHL78" s="195"/>
      <c r="SHM78" s="195"/>
      <c r="SHN78" s="195"/>
      <c r="SHO78" s="195"/>
      <c r="SHP78" s="195"/>
      <c r="SHQ78" s="195"/>
      <c r="SHR78" s="195"/>
      <c r="SHS78" s="195"/>
      <c r="SHT78" s="195"/>
      <c r="SHU78" s="195"/>
      <c r="SHV78" s="195"/>
      <c r="SHW78" s="195"/>
      <c r="SHX78" s="195"/>
      <c r="SHY78" s="195"/>
      <c r="SHZ78" s="195"/>
      <c r="SIA78" s="195"/>
      <c r="SIB78" s="195"/>
      <c r="SIC78" s="195"/>
      <c r="SID78" s="195"/>
      <c r="SIE78" s="195"/>
      <c r="SIF78" s="195"/>
      <c r="SIG78" s="195"/>
      <c r="SIH78" s="195"/>
      <c r="SII78" s="195"/>
      <c r="SIJ78" s="195"/>
      <c r="SIK78" s="195"/>
      <c r="SIL78" s="195"/>
      <c r="SIM78" s="195"/>
      <c r="SIN78" s="195"/>
      <c r="SIO78" s="195"/>
      <c r="SIP78" s="195"/>
      <c r="SIQ78" s="195"/>
      <c r="SIR78" s="195"/>
      <c r="SIS78" s="195"/>
      <c r="SIT78" s="195"/>
      <c r="SIU78" s="195"/>
      <c r="SIV78" s="195"/>
      <c r="SIW78" s="195"/>
      <c r="SIX78" s="195"/>
      <c r="SIY78" s="195"/>
      <c r="SIZ78" s="195"/>
      <c r="SJA78" s="195"/>
      <c r="SJB78" s="195"/>
      <c r="SJC78" s="195"/>
      <c r="SJD78" s="195"/>
      <c r="SJE78" s="195"/>
      <c r="SJF78" s="195"/>
      <c r="SJG78" s="195"/>
      <c r="SJH78" s="195"/>
      <c r="SJI78" s="195"/>
      <c r="SJJ78" s="195"/>
      <c r="SJK78" s="195"/>
      <c r="SJL78" s="195"/>
      <c r="SJM78" s="195"/>
      <c r="SJN78" s="195"/>
      <c r="SJO78" s="195"/>
      <c r="SJP78" s="195"/>
      <c r="SJQ78" s="195"/>
      <c r="SJR78" s="195"/>
      <c r="SJS78" s="195"/>
      <c r="SJT78" s="195"/>
      <c r="SJU78" s="195"/>
      <c r="SJV78" s="195"/>
      <c r="SJW78" s="195"/>
      <c r="SJX78" s="195"/>
      <c r="SJY78" s="195"/>
      <c r="SJZ78" s="195"/>
      <c r="SKA78" s="195"/>
      <c r="SKB78" s="195"/>
      <c r="SKC78" s="195"/>
      <c r="SKD78" s="195"/>
      <c r="SKE78" s="195"/>
      <c r="SKF78" s="195"/>
      <c r="SKG78" s="195"/>
      <c r="SKH78" s="195"/>
      <c r="SKI78" s="195"/>
      <c r="SKJ78" s="195"/>
      <c r="SKK78" s="195"/>
      <c r="SKL78" s="195"/>
      <c r="SKM78" s="195"/>
      <c r="SKN78" s="195"/>
      <c r="SKO78" s="195"/>
      <c r="SKP78" s="195"/>
      <c r="SKQ78" s="195"/>
      <c r="SKR78" s="195"/>
      <c r="SKS78" s="195"/>
      <c r="SKT78" s="195"/>
      <c r="SKU78" s="195"/>
      <c r="SKV78" s="195"/>
      <c r="SKW78" s="195"/>
      <c r="SKX78" s="195"/>
      <c r="SKY78" s="195"/>
      <c r="SKZ78" s="195"/>
      <c r="SLA78" s="195"/>
      <c r="SLB78" s="195"/>
      <c r="SLC78" s="195"/>
      <c r="SLD78" s="195"/>
      <c r="SLE78" s="195"/>
      <c r="SLF78" s="195"/>
      <c r="SLG78" s="195"/>
      <c r="SLH78" s="195"/>
      <c r="SLI78" s="195"/>
      <c r="SLJ78" s="195"/>
      <c r="SLK78" s="195"/>
      <c r="SLL78" s="195"/>
      <c r="SLM78" s="195"/>
      <c r="SLN78" s="195"/>
      <c r="SLO78" s="195"/>
      <c r="SLP78" s="195"/>
      <c r="SLQ78" s="195"/>
      <c r="SLR78" s="195"/>
      <c r="SLS78" s="195"/>
      <c r="SLT78" s="195"/>
      <c r="SLU78" s="195"/>
      <c r="SLV78" s="195"/>
      <c r="SLW78" s="195"/>
      <c r="SLX78" s="195"/>
      <c r="SLY78" s="195"/>
      <c r="SLZ78" s="195"/>
      <c r="SMA78" s="195"/>
      <c r="SMB78" s="195"/>
      <c r="SMC78" s="195"/>
      <c r="SMD78" s="195"/>
      <c r="SME78" s="195"/>
      <c r="SMF78" s="195"/>
      <c r="SMG78" s="195"/>
      <c r="SMH78" s="195"/>
      <c r="SMI78" s="195"/>
      <c r="SMJ78" s="195"/>
      <c r="SMK78" s="195"/>
      <c r="SML78" s="195"/>
      <c r="SMM78" s="195"/>
      <c r="SMN78" s="195"/>
      <c r="SMO78" s="195"/>
      <c r="SMP78" s="195"/>
      <c r="SMQ78" s="195"/>
      <c r="SMR78" s="195"/>
      <c r="SMS78" s="195"/>
      <c r="SMT78" s="195"/>
      <c r="SMU78" s="195"/>
      <c r="SMV78" s="195"/>
      <c r="SMW78" s="195"/>
      <c r="SMX78" s="195"/>
      <c r="SMY78" s="195"/>
      <c r="SMZ78" s="195"/>
      <c r="SNA78" s="195"/>
      <c r="SNB78" s="195"/>
      <c r="SNC78" s="195"/>
      <c r="SND78" s="195"/>
      <c r="SNE78" s="195"/>
      <c r="SNF78" s="195"/>
      <c r="SNG78" s="195"/>
      <c r="SNH78" s="195"/>
      <c r="SNI78" s="195"/>
      <c r="SNJ78" s="195"/>
      <c r="SNK78" s="195"/>
      <c r="SNL78" s="195"/>
      <c r="SNM78" s="195"/>
      <c r="SNN78" s="195"/>
      <c r="SNO78" s="195"/>
      <c r="SNP78" s="195"/>
      <c r="SNQ78" s="195"/>
      <c r="SNR78" s="195"/>
      <c r="SNS78" s="195"/>
      <c r="SNT78" s="195"/>
      <c r="SNU78" s="195"/>
      <c r="SNV78" s="195"/>
      <c r="SNW78" s="195"/>
      <c r="SNX78" s="195"/>
      <c r="SNY78" s="195"/>
      <c r="SNZ78" s="195"/>
      <c r="SOA78" s="195"/>
      <c r="SOB78" s="195"/>
      <c r="SOC78" s="195"/>
      <c r="SOD78" s="195"/>
      <c r="SOE78" s="195"/>
      <c r="SOF78" s="195"/>
      <c r="SOG78" s="195"/>
      <c r="SOH78" s="195"/>
      <c r="SOI78" s="195"/>
      <c r="SOJ78" s="195"/>
      <c r="SOK78" s="195"/>
      <c r="SOL78" s="195"/>
      <c r="SOM78" s="195"/>
      <c r="SON78" s="195"/>
      <c r="SOO78" s="195"/>
      <c r="SOP78" s="195"/>
      <c r="SOQ78" s="195"/>
      <c r="SOR78" s="195"/>
      <c r="SOS78" s="195"/>
      <c r="SOT78" s="195"/>
      <c r="SOU78" s="195"/>
      <c r="SOV78" s="195"/>
      <c r="SOW78" s="195"/>
      <c r="SOX78" s="195"/>
      <c r="SOY78" s="195"/>
      <c r="SOZ78" s="195"/>
      <c r="SPA78" s="195"/>
      <c r="SPB78" s="195"/>
      <c r="SPC78" s="195"/>
      <c r="SPD78" s="195"/>
      <c r="SPE78" s="195"/>
      <c r="SPF78" s="195"/>
      <c r="SPG78" s="195"/>
      <c r="SPH78" s="195"/>
      <c r="SPI78" s="195"/>
      <c r="SPJ78" s="195"/>
      <c r="SPK78" s="195"/>
      <c r="SPL78" s="195"/>
      <c r="SPM78" s="195"/>
      <c r="SPN78" s="195"/>
      <c r="SPO78" s="195"/>
      <c r="SPP78" s="195"/>
      <c r="SPQ78" s="195"/>
      <c r="SPR78" s="195"/>
      <c r="SPS78" s="195"/>
      <c r="SPT78" s="195"/>
      <c r="SPU78" s="195"/>
      <c r="SPV78" s="195"/>
      <c r="SPW78" s="195"/>
      <c r="SPX78" s="195"/>
      <c r="SPY78" s="195"/>
      <c r="SPZ78" s="195"/>
      <c r="SQA78" s="195"/>
      <c r="SQB78" s="195"/>
      <c r="SQC78" s="195"/>
      <c r="SQD78" s="195"/>
      <c r="SQE78" s="195"/>
      <c r="SQF78" s="195"/>
      <c r="SQG78" s="195"/>
      <c r="SQH78" s="195"/>
      <c r="SQI78" s="195"/>
      <c r="SQJ78" s="195"/>
      <c r="SQK78" s="195"/>
      <c r="SQL78" s="195"/>
      <c r="SQM78" s="195"/>
      <c r="SQN78" s="195"/>
      <c r="SQO78" s="195"/>
      <c r="SQP78" s="195"/>
      <c r="SQQ78" s="195"/>
      <c r="SQR78" s="195"/>
      <c r="SQS78" s="195"/>
      <c r="SQT78" s="195"/>
      <c r="SQU78" s="195"/>
      <c r="SQV78" s="195"/>
      <c r="SQW78" s="195"/>
      <c r="SQX78" s="195"/>
      <c r="SQY78" s="195"/>
      <c r="SQZ78" s="195"/>
      <c r="SRA78" s="195"/>
      <c r="SRB78" s="195"/>
      <c r="SRC78" s="195"/>
      <c r="SRD78" s="195"/>
      <c r="SRE78" s="195"/>
      <c r="SRF78" s="195"/>
      <c r="SRG78" s="195"/>
      <c r="SRH78" s="195"/>
      <c r="SRI78" s="195"/>
      <c r="SRJ78" s="195"/>
      <c r="SRK78" s="195"/>
      <c r="SRL78" s="195"/>
      <c r="SRM78" s="195"/>
      <c r="SRN78" s="195"/>
      <c r="SRO78" s="195"/>
      <c r="SRP78" s="195"/>
      <c r="SRQ78" s="195"/>
      <c r="SRR78" s="195"/>
      <c r="SRS78" s="195"/>
      <c r="SRT78" s="195"/>
      <c r="SRU78" s="195"/>
      <c r="SRV78" s="195"/>
      <c r="SRW78" s="195"/>
      <c r="SRX78" s="195"/>
      <c r="SRY78" s="195"/>
      <c r="SRZ78" s="195"/>
      <c r="SSA78" s="195"/>
      <c r="SSB78" s="195"/>
      <c r="SSC78" s="195"/>
      <c r="SSD78" s="195"/>
      <c r="SSE78" s="195"/>
      <c r="SSF78" s="195"/>
      <c r="SSG78" s="195"/>
      <c r="SSH78" s="195"/>
      <c r="SSI78" s="195"/>
      <c r="SSJ78" s="195"/>
      <c r="SSK78" s="195"/>
      <c r="SSL78" s="195"/>
      <c r="SSM78" s="195"/>
      <c r="SSN78" s="195"/>
      <c r="SSO78" s="195"/>
      <c r="SSP78" s="195"/>
      <c r="SSQ78" s="195"/>
      <c r="SSR78" s="195"/>
      <c r="SSS78" s="195"/>
      <c r="SST78" s="195"/>
      <c r="SSU78" s="195"/>
      <c r="SSV78" s="195"/>
      <c r="SSW78" s="195"/>
      <c r="SSX78" s="195"/>
      <c r="SSY78" s="195"/>
      <c r="SSZ78" s="195"/>
      <c r="STA78" s="195"/>
      <c r="STB78" s="195"/>
      <c r="STC78" s="195"/>
      <c r="STD78" s="195"/>
      <c r="STE78" s="195"/>
      <c r="STF78" s="195"/>
      <c r="STG78" s="195"/>
      <c r="STH78" s="195"/>
      <c r="STI78" s="195"/>
      <c r="STJ78" s="195"/>
      <c r="STK78" s="195"/>
      <c r="STL78" s="195"/>
      <c r="STM78" s="195"/>
      <c r="STN78" s="195"/>
      <c r="STO78" s="195"/>
      <c r="STP78" s="195"/>
      <c r="STQ78" s="195"/>
      <c r="STR78" s="195"/>
      <c r="STS78" s="195"/>
      <c r="STT78" s="195"/>
      <c r="STU78" s="195"/>
      <c r="STV78" s="195"/>
      <c r="STW78" s="195"/>
      <c r="STX78" s="195"/>
      <c r="STY78" s="195"/>
      <c r="STZ78" s="195"/>
      <c r="SUA78" s="195"/>
      <c r="SUB78" s="195"/>
      <c r="SUC78" s="195"/>
      <c r="SUD78" s="195"/>
      <c r="SUE78" s="195"/>
      <c r="SUF78" s="195"/>
      <c r="SUG78" s="195"/>
      <c r="SUH78" s="195"/>
      <c r="SUI78" s="195"/>
      <c r="SUJ78" s="195"/>
      <c r="SUK78" s="195"/>
      <c r="SUL78" s="195"/>
      <c r="SUM78" s="195"/>
      <c r="SUN78" s="195"/>
      <c r="SUO78" s="195"/>
      <c r="SUP78" s="195"/>
      <c r="SUQ78" s="195"/>
      <c r="SUR78" s="195"/>
      <c r="SUS78" s="195"/>
      <c r="SUT78" s="195"/>
      <c r="SUU78" s="195"/>
      <c r="SUV78" s="195"/>
      <c r="SUW78" s="195"/>
      <c r="SUX78" s="195"/>
      <c r="SUY78" s="195"/>
      <c r="SUZ78" s="195"/>
      <c r="SVA78" s="195"/>
      <c r="SVB78" s="195"/>
      <c r="SVC78" s="195"/>
      <c r="SVD78" s="195"/>
      <c r="SVE78" s="195"/>
      <c r="SVF78" s="195"/>
      <c r="SVG78" s="195"/>
      <c r="SVH78" s="195"/>
      <c r="SVI78" s="195"/>
      <c r="SVJ78" s="195"/>
      <c r="SVK78" s="195"/>
      <c r="SVL78" s="195"/>
      <c r="SVM78" s="195"/>
      <c r="SVN78" s="195"/>
      <c r="SVO78" s="195"/>
      <c r="SVP78" s="195"/>
      <c r="SVQ78" s="195"/>
      <c r="SVR78" s="195"/>
      <c r="SVS78" s="195"/>
      <c r="SVT78" s="195"/>
      <c r="SVU78" s="195"/>
      <c r="SVV78" s="195"/>
      <c r="SVW78" s="195"/>
      <c r="SVX78" s="195"/>
      <c r="SVY78" s="195"/>
      <c r="SVZ78" s="195"/>
      <c r="SWA78" s="195"/>
      <c r="SWB78" s="195"/>
      <c r="SWC78" s="195"/>
      <c r="SWD78" s="195"/>
      <c r="SWE78" s="195"/>
      <c r="SWF78" s="195"/>
      <c r="SWG78" s="195"/>
      <c r="SWH78" s="195"/>
      <c r="SWI78" s="195"/>
      <c r="SWJ78" s="195"/>
      <c r="SWK78" s="195"/>
      <c r="SWL78" s="195"/>
      <c r="SWM78" s="195"/>
      <c r="SWN78" s="195"/>
      <c r="SWO78" s="195"/>
      <c r="SWP78" s="195"/>
      <c r="SWQ78" s="195"/>
      <c r="SWR78" s="195"/>
      <c r="SWS78" s="195"/>
      <c r="SWT78" s="195"/>
      <c r="SWU78" s="195"/>
      <c r="SWV78" s="195"/>
      <c r="SWW78" s="195"/>
      <c r="SWX78" s="195"/>
      <c r="SWY78" s="195"/>
      <c r="SWZ78" s="195"/>
      <c r="SXA78" s="195"/>
      <c r="SXB78" s="195"/>
      <c r="SXC78" s="195"/>
      <c r="SXD78" s="195"/>
      <c r="SXE78" s="195"/>
      <c r="SXF78" s="195"/>
      <c r="SXG78" s="195"/>
      <c r="SXH78" s="195"/>
      <c r="SXI78" s="195"/>
      <c r="SXJ78" s="195"/>
      <c r="SXK78" s="195"/>
      <c r="SXL78" s="195"/>
      <c r="SXM78" s="195"/>
      <c r="SXN78" s="195"/>
      <c r="SXO78" s="195"/>
      <c r="SXP78" s="195"/>
      <c r="SXQ78" s="195"/>
      <c r="SXR78" s="195"/>
      <c r="SXS78" s="195"/>
      <c r="SXT78" s="195"/>
      <c r="SXU78" s="195"/>
      <c r="SXV78" s="195"/>
      <c r="SXW78" s="195"/>
      <c r="SXX78" s="195"/>
      <c r="SXY78" s="195"/>
      <c r="SXZ78" s="195"/>
      <c r="SYA78" s="195"/>
      <c r="SYB78" s="195"/>
      <c r="SYC78" s="195"/>
      <c r="SYD78" s="195"/>
      <c r="SYE78" s="195"/>
      <c r="SYF78" s="195"/>
      <c r="SYG78" s="195"/>
      <c r="SYH78" s="195"/>
      <c r="SYI78" s="195"/>
      <c r="SYJ78" s="195"/>
      <c r="SYK78" s="195"/>
      <c r="SYL78" s="195"/>
      <c r="SYM78" s="195"/>
      <c r="SYN78" s="195"/>
      <c r="SYO78" s="195"/>
      <c r="SYP78" s="195"/>
      <c r="SYQ78" s="195"/>
      <c r="SYR78" s="195"/>
      <c r="SYS78" s="195"/>
      <c r="SYT78" s="195"/>
      <c r="SYU78" s="195"/>
      <c r="SYV78" s="195"/>
      <c r="SYW78" s="195"/>
      <c r="SYX78" s="195"/>
      <c r="SYY78" s="195"/>
      <c r="SYZ78" s="195"/>
      <c r="SZA78" s="195"/>
      <c r="SZB78" s="195"/>
      <c r="SZC78" s="195"/>
      <c r="SZD78" s="195"/>
      <c r="SZE78" s="195"/>
      <c r="SZF78" s="195"/>
      <c r="SZG78" s="195"/>
      <c r="SZH78" s="195"/>
      <c r="SZI78" s="195"/>
      <c r="SZJ78" s="195"/>
      <c r="SZK78" s="195"/>
      <c r="SZL78" s="195"/>
      <c r="SZM78" s="195"/>
      <c r="SZN78" s="195"/>
      <c r="SZO78" s="195"/>
      <c r="SZP78" s="195"/>
      <c r="SZQ78" s="195"/>
      <c r="SZR78" s="195"/>
      <c r="SZS78" s="195"/>
      <c r="SZT78" s="195"/>
      <c r="SZU78" s="195"/>
      <c r="SZV78" s="195"/>
      <c r="SZW78" s="195"/>
      <c r="SZX78" s="195"/>
      <c r="SZY78" s="195"/>
      <c r="SZZ78" s="195"/>
      <c r="TAA78" s="195"/>
      <c r="TAB78" s="195"/>
      <c r="TAC78" s="195"/>
      <c r="TAD78" s="195"/>
      <c r="TAE78" s="195"/>
      <c r="TAF78" s="195"/>
      <c r="TAG78" s="195"/>
      <c r="TAH78" s="195"/>
      <c r="TAI78" s="195"/>
      <c r="TAJ78" s="195"/>
      <c r="TAK78" s="195"/>
      <c r="TAL78" s="195"/>
      <c r="TAM78" s="195"/>
      <c r="TAN78" s="195"/>
      <c r="TAO78" s="195"/>
      <c r="TAP78" s="195"/>
      <c r="TAQ78" s="195"/>
      <c r="TAR78" s="195"/>
      <c r="TAS78" s="195"/>
      <c r="TAT78" s="195"/>
      <c r="TAU78" s="195"/>
      <c r="TAV78" s="195"/>
      <c r="TAW78" s="195"/>
      <c r="TAX78" s="195"/>
      <c r="TAY78" s="195"/>
      <c r="TAZ78" s="195"/>
      <c r="TBA78" s="195"/>
      <c r="TBB78" s="195"/>
      <c r="TBC78" s="195"/>
      <c r="TBD78" s="195"/>
      <c r="TBE78" s="195"/>
      <c r="TBF78" s="195"/>
      <c r="TBG78" s="195"/>
      <c r="TBH78" s="195"/>
      <c r="TBI78" s="195"/>
      <c r="TBJ78" s="195"/>
      <c r="TBK78" s="195"/>
      <c r="TBL78" s="195"/>
      <c r="TBM78" s="195"/>
      <c r="TBN78" s="195"/>
      <c r="TBO78" s="195"/>
      <c r="TBP78" s="195"/>
      <c r="TBQ78" s="195"/>
      <c r="TBR78" s="195"/>
      <c r="TBS78" s="195"/>
      <c r="TBT78" s="195"/>
      <c r="TBU78" s="195"/>
      <c r="TBV78" s="195"/>
      <c r="TBW78" s="195"/>
      <c r="TBX78" s="195"/>
      <c r="TBY78" s="195"/>
      <c r="TBZ78" s="195"/>
      <c r="TCA78" s="195"/>
      <c r="TCB78" s="195"/>
      <c r="TCC78" s="195"/>
      <c r="TCD78" s="195"/>
      <c r="TCE78" s="195"/>
      <c r="TCF78" s="195"/>
      <c r="TCG78" s="195"/>
      <c r="TCH78" s="195"/>
      <c r="TCI78" s="195"/>
      <c r="TCJ78" s="195"/>
      <c r="TCK78" s="195"/>
      <c r="TCL78" s="195"/>
      <c r="TCM78" s="195"/>
      <c r="TCN78" s="195"/>
      <c r="TCO78" s="195"/>
      <c r="TCP78" s="195"/>
      <c r="TCQ78" s="195"/>
      <c r="TCR78" s="195"/>
      <c r="TCS78" s="195"/>
      <c r="TCT78" s="195"/>
      <c r="TCU78" s="195"/>
      <c r="TCV78" s="195"/>
      <c r="TCW78" s="195"/>
      <c r="TCX78" s="195"/>
      <c r="TCY78" s="195"/>
      <c r="TCZ78" s="195"/>
      <c r="TDA78" s="195"/>
      <c r="TDB78" s="195"/>
      <c r="TDC78" s="195"/>
      <c r="TDD78" s="195"/>
      <c r="TDE78" s="195"/>
      <c r="TDF78" s="195"/>
      <c r="TDG78" s="195"/>
      <c r="TDH78" s="195"/>
      <c r="TDI78" s="195"/>
      <c r="TDJ78" s="195"/>
      <c r="TDK78" s="195"/>
      <c r="TDL78" s="195"/>
      <c r="TDM78" s="195"/>
      <c r="TDN78" s="195"/>
      <c r="TDO78" s="195"/>
      <c r="TDP78" s="195"/>
      <c r="TDQ78" s="195"/>
      <c r="TDR78" s="195"/>
      <c r="TDS78" s="195"/>
      <c r="TDT78" s="195"/>
      <c r="TDU78" s="195"/>
      <c r="TDV78" s="195"/>
      <c r="TDW78" s="195"/>
      <c r="TDX78" s="195"/>
      <c r="TDY78" s="195"/>
      <c r="TDZ78" s="195"/>
      <c r="TEA78" s="195"/>
      <c r="TEB78" s="195"/>
      <c r="TEC78" s="195"/>
      <c r="TED78" s="195"/>
      <c r="TEE78" s="195"/>
      <c r="TEF78" s="195"/>
      <c r="TEG78" s="195"/>
      <c r="TEH78" s="195"/>
      <c r="TEI78" s="195"/>
      <c r="TEJ78" s="195"/>
      <c r="TEK78" s="195"/>
      <c r="TEL78" s="195"/>
      <c r="TEM78" s="195"/>
      <c r="TEN78" s="195"/>
      <c r="TEO78" s="195"/>
      <c r="TEP78" s="195"/>
      <c r="TEQ78" s="195"/>
      <c r="TER78" s="195"/>
      <c r="TES78" s="195"/>
      <c r="TET78" s="195"/>
      <c r="TEU78" s="195"/>
      <c r="TEV78" s="195"/>
      <c r="TEW78" s="195"/>
      <c r="TEX78" s="195"/>
      <c r="TEY78" s="195"/>
      <c r="TEZ78" s="195"/>
      <c r="TFA78" s="195"/>
      <c r="TFB78" s="195"/>
      <c r="TFC78" s="195"/>
      <c r="TFD78" s="195"/>
      <c r="TFE78" s="195"/>
      <c r="TFF78" s="195"/>
      <c r="TFG78" s="195"/>
      <c r="TFH78" s="195"/>
      <c r="TFI78" s="195"/>
      <c r="TFJ78" s="195"/>
      <c r="TFK78" s="195"/>
      <c r="TFL78" s="195"/>
      <c r="TFM78" s="195"/>
      <c r="TFN78" s="195"/>
      <c r="TFO78" s="195"/>
      <c r="TFP78" s="195"/>
      <c r="TFQ78" s="195"/>
      <c r="TFR78" s="195"/>
      <c r="TFS78" s="195"/>
      <c r="TFT78" s="195"/>
      <c r="TFU78" s="195"/>
      <c r="TFV78" s="195"/>
      <c r="TFW78" s="195"/>
      <c r="TFX78" s="195"/>
      <c r="TFY78" s="195"/>
      <c r="TFZ78" s="195"/>
      <c r="TGA78" s="195"/>
      <c r="TGB78" s="195"/>
      <c r="TGC78" s="195"/>
      <c r="TGD78" s="195"/>
      <c r="TGE78" s="195"/>
      <c r="TGF78" s="195"/>
      <c r="TGG78" s="195"/>
      <c r="TGH78" s="195"/>
      <c r="TGI78" s="195"/>
      <c r="TGJ78" s="195"/>
      <c r="TGK78" s="195"/>
      <c r="TGL78" s="195"/>
      <c r="TGM78" s="195"/>
      <c r="TGN78" s="195"/>
      <c r="TGO78" s="195"/>
      <c r="TGP78" s="195"/>
      <c r="TGQ78" s="195"/>
      <c r="TGR78" s="195"/>
      <c r="TGS78" s="195"/>
      <c r="TGT78" s="195"/>
      <c r="TGU78" s="195"/>
      <c r="TGV78" s="195"/>
      <c r="TGW78" s="195"/>
      <c r="TGX78" s="195"/>
      <c r="TGY78" s="195"/>
      <c r="TGZ78" s="195"/>
      <c r="THA78" s="195"/>
      <c r="THB78" s="195"/>
      <c r="THC78" s="195"/>
      <c r="THD78" s="195"/>
      <c r="THE78" s="195"/>
      <c r="THF78" s="195"/>
      <c r="THG78" s="195"/>
      <c r="THH78" s="195"/>
      <c r="THI78" s="195"/>
      <c r="THJ78" s="195"/>
      <c r="THK78" s="195"/>
      <c r="THL78" s="195"/>
      <c r="THM78" s="195"/>
      <c r="THN78" s="195"/>
      <c r="THO78" s="195"/>
      <c r="THP78" s="195"/>
      <c r="THQ78" s="195"/>
      <c r="THR78" s="195"/>
      <c r="THS78" s="195"/>
      <c r="THT78" s="195"/>
      <c r="THU78" s="195"/>
      <c r="THV78" s="195"/>
      <c r="THW78" s="195"/>
      <c r="THX78" s="195"/>
      <c r="THY78" s="195"/>
      <c r="THZ78" s="195"/>
      <c r="TIA78" s="195"/>
      <c r="TIB78" s="195"/>
      <c r="TIC78" s="195"/>
      <c r="TID78" s="195"/>
      <c r="TIE78" s="195"/>
      <c r="TIF78" s="195"/>
      <c r="TIG78" s="195"/>
      <c r="TIH78" s="195"/>
      <c r="TII78" s="195"/>
      <c r="TIJ78" s="195"/>
      <c r="TIK78" s="195"/>
      <c r="TIL78" s="195"/>
      <c r="TIM78" s="195"/>
      <c r="TIN78" s="195"/>
      <c r="TIO78" s="195"/>
      <c r="TIP78" s="195"/>
      <c r="TIQ78" s="195"/>
      <c r="TIR78" s="195"/>
      <c r="TIS78" s="195"/>
      <c r="TIT78" s="195"/>
      <c r="TIU78" s="195"/>
      <c r="TIV78" s="195"/>
      <c r="TIW78" s="195"/>
      <c r="TIX78" s="195"/>
      <c r="TIY78" s="195"/>
      <c r="TIZ78" s="195"/>
      <c r="TJA78" s="195"/>
      <c r="TJB78" s="195"/>
      <c r="TJC78" s="195"/>
      <c r="TJD78" s="195"/>
      <c r="TJE78" s="195"/>
      <c r="TJF78" s="195"/>
      <c r="TJG78" s="195"/>
      <c r="TJH78" s="195"/>
      <c r="TJI78" s="195"/>
      <c r="TJJ78" s="195"/>
      <c r="TJK78" s="195"/>
      <c r="TJL78" s="195"/>
      <c r="TJM78" s="195"/>
      <c r="TJN78" s="195"/>
      <c r="TJO78" s="195"/>
      <c r="TJP78" s="195"/>
      <c r="TJQ78" s="195"/>
      <c r="TJR78" s="195"/>
      <c r="TJS78" s="195"/>
      <c r="TJT78" s="195"/>
      <c r="TJU78" s="195"/>
      <c r="TJV78" s="195"/>
      <c r="TJW78" s="195"/>
      <c r="TJX78" s="195"/>
      <c r="TJY78" s="195"/>
      <c r="TJZ78" s="195"/>
      <c r="TKA78" s="195"/>
      <c r="TKB78" s="195"/>
      <c r="TKC78" s="195"/>
      <c r="TKD78" s="195"/>
      <c r="TKE78" s="195"/>
      <c r="TKF78" s="195"/>
      <c r="TKG78" s="195"/>
      <c r="TKH78" s="195"/>
      <c r="TKI78" s="195"/>
      <c r="TKJ78" s="195"/>
      <c r="TKK78" s="195"/>
      <c r="TKL78" s="195"/>
      <c r="TKM78" s="195"/>
      <c r="TKN78" s="195"/>
      <c r="TKO78" s="195"/>
      <c r="TKP78" s="195"/>
      <c r="TKQ78" s="195"/>
      <c r="TKR78" s="195"/>
      <c r="TKS78" s="195"/>
      <c r="TKT78" s="195"/>
      <c r="TKU78" s="195"/>
      <c r="TKV78" s="195"/>
      <c r="TKW78" s="195"/>
      <c r="TKX78" s="195"/>
      <c r="TKY78" s="195"/>
      <c r="TKZ78" s="195"/>
      <c r="TLA78" s="195"/>
      <c r="TLB78" s="195"/>
      <c r="TLC78" s="195"/>
      <c r="TLD78" s="195"/>
      <c r="TLE78" s="195"/>
      <c r="TLF78" s="195"/>
      <c r="TLG78" s="195"/>
      <c r="TLH78" s="195"/>
      <c r="TLI78" s="195"/>
      <c r="TLJ78" s="195"/>
      <c r="TLK78" s="195"/>
      <c r="TLL78" s="195"/>
      <c r="TLM78" s="195"/>
      <c r="TLN78" s="195"/>
      <c r="TLO78" s="195"/>
      <c r="TLP78" s="195"/>
      <c r="TLQ78" s="195"/>
      <c r="TLR78" s="195"/>
      <c r="TLS78" s="195"/>
      <c r="TLT78" s="195"/>
      <c r="TLU78" s="195"/>
      <c r="TLV78" s="195"/>
      <c r="TLW78" s="195"/>
      <c r="TLX78" s="195"/>
      <c r="TLY78" s="195"/>
      <c r="TLZ78" s="195"/>
      <c r="TMA78" s="195"/>
      <c r="TMB78" s="195"/>
      <c r="TMC78" s="195"/>
      <c r="TMD78" s="195"/>
      <c r="TME78" s="195"/>
      <c r="TMF78" s="195"/>
      <c r="TMG78" s="195"/>
      <c r="TMH78" s="195"/>
      <c r="TMI78" s="195"/>
      <c r="TMJ78" s="195"/>
      <c r="TMK78" s="195"/>
      <c r="TML78" s="195"/>
      <c r="TMM78" s="195"/>
      <c r="TMN78" s="195"/>
      <c r="TMO78" s="195"/>
      <c r="TMP78" s="195"/>
      <c r="TMQ78" s="195"/>
      <c r="TMR78" s="195"/>
      <c r="TMS78" s="195"/>
      <c r="TMT78" s="195"/>
      <c r="TMU78" s="195"/>
      <c r="TMV78" s="195"/>
      <c r="TMW78" s="195"/>
      <c r="TMX78" s="195"/>
      <c r="TMY78" s="195"/>
      <c r="TMZ78" s="195"/>
      <c r="TNA78" s="195"/>
      <c r="TNB78" s="195"/>
      <c r="TNC78" s="195"/>
      <c r="TND78" s="195"/>
      <c r="TNE78" s="195"/>
      <c r="TNF78" s="195"/>
      <c r="TNG78" s="195"/>
      <c r="TNH78" s="195"/>
      <c r="TNI78" s="195"/>
      <c r="TNJ78" s="195"/>
      <c r="TNK78" s="195"/>
      <c r="TNL78" s="195"/>
      <c r="TNM78" s="195"/>
      <c r="TNN78" s="195"/>
      <c r="TNO78" s="195"/>
      <c r="TNP78" s="195"/>
      <c r="TNQ78" s="195"/>
      <c r="TNR78" s="195"/>
      <c r="TNS78" s="195"/>
      <c r="TNT78" s="195"/>
      <c r="TNU78" s="195"/>
      <c r="TNV78" s="195"/>
      <c r="TNW78" s="195"/>
      <c r="TNX78" s="195"/>
      <c r="TNY78" s="195"/>
      <c r="TNZ78" s="195"/>
      <c r="TOA78" s="195"/>
      <c r="TOB78" s="195"/>
      <c r="TOC78" s="195"/>
      <c r="TOD78" s="195"/>
      <c r="TOE78" s="195"/>
      <c r="TOF78" s="195"/>
      <c r="TOG78" s="195"/>
      <c r="TOH78" s="195"/>
      <c r="TOI78" s="195"/>
      <c r="TOJ78" s="195"/>
      <c r="TOK78" s="195"/>
      <c r="TOL78" s="195"/>
      <c r="TOM78" s="195"/>
      <c r="TON78" s="195"/>
      <c r="TOO78" s="195"/>
      <c r="TOP78" s="195"/>
      <c r="TOQ78" s="195"/>
      <c r="TOR78" s="195"/>
      <c r="TOS78" s="195"/>
      <c r="TOT78" s="195"/>
      <c r="TOU78" s="195"/>
      <c r="TOV78" s="195"/>
      <c r="TOW78" s="195"/>
      <c r="TOX78" s="195"/>
      <c r="TOY78" s="195"/>
      <c r="TOZ78" s="195"/>
      <c r="TPA78" s="195"/>
      <c r="TPB78" s="195"/>
      <c r="TPC78" s="195"/>
      <c r="TPD78" s="195"/>
      <c r="TPE78" s="195"/>
      <c r="TPF78" s="195"/>
      <c r="TPG78" s="195"/>
      <c r="TPH78" s="195"/>
      <c r="TPI78" s="195"/>
      <c r="TPJ78" s="195"/>
      <c r="TPK78" s="195"/>
      <c r="TPL78" s="195"/>
      <c r="TPM78" s="195"/>
      <c r="TPN78" s="195"/>
      <c r="TPO78" s="195"/>
      <c r="TPP78" s="195"/>
      <c r="TPQ78" s="195"/>
      <c r="TPR78" s="195"/>
      <c r="TPS78" s="195"/>
      <c r="TPT78" s="195"/>
      <c r="TPU78" s="195"/>
      <c r="TPV78" s="195"/>
      <c r="TPW78" s="195"/>
      <c r="TPX78" s="195"/>
      <c r="TPY78" s="195"/>
      <c r="TPZ78" s="195"/>
      <c r="TQA78" s="195"/>
      <c r="TQB78" s="195"/>
      <c r="TQC78" s="195"/>
      <c r="TQD78" s="195"/>
      <c r="TQE78" s="195"/>
      <c r="TQF78" s="195"/>
      <c r="TQG78" s="195"/>
      <c r="TQH78" s="195"/>
      <c r="TQI78" s="195"/>
      <c r="TQJ78" s="195"/>
      <c r="TQK78" s="195"/>
      <c r="TQL78" s="195"/>
      <c r="TQM78" s="195"/>
      <c r="TQN78" s="195"/>
      <c r="TQO78" s="195"/>
      <c r="TQP78" s="195"/>
      <c r="TQQ78" s="195"/>
      <c r="TQR78" s="195"/>
      <c r="TQS78" s="195"/>
      <c r="TQT78" s="195"/>
      <c r="TQU78" s="195"/>
      <c r="TQV78" s="195"/>
      <c r="TQW78" s="195"/>
      <c r="TQX78" s="195"/>
      <c r="TQY78" s="195"/>
      <c r="TQZ78" s="195"/>
      <c r="TRA78" s="195"/>
      <c r="TRB78" s="195"/>
      <c r="TRC78" s="195"/>
      <c r="TRD78" s="195"/>
      <c r="TRE78" s="195"/>
      <c r="TRF78" s="195"/>
      <c r="TRG78" s="195"/>
      <c r="TRH78" s="195"/>
      <c r="TRI78" s="195"/>
      <c r="TRJ78" s="195"/>
      <c r="TRK78" s="195"/>
      <c r="TRL78" s="195"/>
      <c r="TRM78" s="195"/>
      <c r="TRN78" s="195"/>
      <c r="TRO78" s="195"/>
      <c r="TRP78" s="195"/>
      <c r="TRQ78" s="195"/>
      <c r="TRR78" s="195"/>
      <c r="TRS78" s="195"/>
      <c r="TRT78" s="195"/>
      <c r="TRU78" s="195"/>
      <c r="TRV78" s="195"/>
      <c r="TRW78" s="195"/>
      <c r="TRX78" s="195"/>
      <c r="TRY78" s="195"/>
      <c r="TRZ78" s="195"/>
      <c r="TSA78" s="195"/>
      <c r="TSB78" s="195"/>
      <c r="TSC78" s="195"/>
      <c r="TSD78" s="195"/>
      <c r="TSE78" s="195"/>
      <c r="TSF78" s="195"/>
      <c r="TSG78" s="195"/>
      <c r="TSH78" s="195"/>
      <c r="TSI78" s="195"/>
      <c r="TSJ78" s="195"/>
      <c r="TSK78" s="195"/>
      <c r="TSL78" s="195"/>
      <c r="TSM78" s="195"/>
      <c r="TSN78" s="195"/>
      <c r="TSO78" s="195"/>
      <c r="TSP78" s="195"/>
      <c r="TSQ78" s="195"/>
      <c r="TSR78" s="195"/>
      <c r="TSS78" s="195"/>
      <c r="TST78" s="195"/>
      <c r="TSU78" s="195"/>
      <c r="TSV78" s="195"/>
      <c r="TSW78" s="195"/>
      <c r="TSX78" s="195"/>
      <c r="TSY78" s="195"/>
      <c r="TSZ78" s="195"/>
      <c r="TTA78" s="195"/>
      <c r="TTB78" s="195"/>
      <c r="TTC78" s="195"/>
      <c r="TTD78" s="195"/>
      <c r="TTE78" s="195"/>
      <c r="TTF78" s="195"/>
      <c r="TTG78" s="195"/>
      <c r="TTH78" s="195"/>
      <c r="TTI78" s="195"/>
      <c r="TTJ78" s="195"/>
      <c r="TTK78" s="195"/>
      <c r="TTL78" s="195"/>
      <c r="TTM78" s="195"/>
      <c r="TTN78" s="195"/>
      <c r="TTO78" s="195"/>
      <c r="TTP78" s="195"/>
      <c r="TTQ78" s="195"/>
      <c r="TTR78" s="195"/>
      <c r="TTS78" s="195"/>
      <c r="TTT78" s="195"/>
      <c r="TTU78" s="195"/>
      <c r="TTV78" s="195"/>
      <c r="TTW78" s="195"/>
      <c r="TTX78" s="195"/>
      <c r="TTY78" s="195"/>
      <c r="TTZ78" s="195"/>
      <c r="TUA78" s="195"/>
      <c r="TUB78" s="195"/>
      <c r="TUC78" s="195"/>
      <c r="TUD78" s="195"/>
      <c r="TUE78" s="195"/>
      <c r="TUF78" s="195"/>
      <c r="TUG78" s="195"/>
      <c r="TUH78" s="195"/>
      <c r="TUI78" s="195"/>
      <c r="TUJ78" s="195"/>
      <c r="TUK78" s="195"/>
      <c r="TUL78" s="195"/>
      <c r="TUM78" s="195"/>
      <c r="TUN78" s="195"/>
      <c r="TUO78" s="195"/>
      <c r="TUP78" s="195"/>
      <c r="TUQ78" s="195"/>
      <c r="TUR78" s="195"/>
      <c r="TUS78" s="195"/>
      <c r="TUT78" s="195"/>
      <c r="TUU78" s="195"/>
      <c r="TUV78" s="195"/>
      <c r="TUW78" s="195"/>
      <c r="TUX78" s="195"/>
      <c r="TUY78" s="195"/>
      <c r="TUZ78" s="195"/>
      <c r="TVA78" s="195"/>
      <c r="TVB78" s="195"/>
      <c r="TVC78" s="195"/>
      <c r="TVD78" s="195"/>
      <c r="TVE78" s="195"/>
      <c r="TVF78" s="195"/>
      <c r="TVG78" s="195"/>
      <c r="TVH78" s="195"/>
      <c r="TVI78" s="195"/>
      <c r="TVJ78" s="195"/>
      <c r="TVK78" s="195"/>
      <c r="TVL78" s="195"/>
      <c r="TVM78" s="195"/>
      <c r="TVN78" s="195"/>
      <c r="TVO78" s="195"/>
      <c r="TVP78" s="195"/>
      <c r="TVQ78" s="195"/>
      <c r="TVR78" s="195"/>
      <c r="TVS78" s="195"/>
      <c r="TVT78" s="195"/>
      <c r="TVU78" s="195"/>
      <c r="TVV78" s="195"/>
      <c r="TVW78" s="195"/>
      <c r="TVX78" s="195"/>
      <c r="TVY78" s="195"/>
      <c r="TVZ78" s="195"/>
      <c r="TWA78" s="195"/>
      <c r="TWB78" s="195"/>
      <c r="TWC78" s="195"/>
      <c r="TWD78" s="195"/>
      <c r="TWE78" s="195"/>
      <c r="TWF78" s="195"/>
      <c r="TWG78" s="195"/>
      <c r="TWH78" s="195"/>
      <c r="TWI78" s="195"/>
      <c r="TWJ78" s="195"/>
      <c r="TWK78" s="195"/>
      <c r="TWL78" s="195"/>
      <c r="TWM78" s="195"/>
      <c r="TWN78" s="195"/>
      <c r="TWO78" s="195"/>
      <c r="TWP78" s="195"/>
      <c r="TWQ78" s="195"/>
      <c r="TWR78" s="195"/>
      <c r="TWS78" s="195"/>
      <c r="TWT78" s="195"/>
      <c r="TWU78" s="195"/>
      <c r="TWV78" s="195"/>
      <c r="TWW78" s="195"/>
      <c r="TWX78" s="195"/>
      <c r="TWY78" s="195"/>
      <c r="TWZ78" s="195"/>
      <c r="TXA78" s="195"/>
      <c r="TXB78" s="195"/>
      <c r="TXC78" s="195"/>
      <c r="TXD78" s="195"/>
      <c r="TXE78" s="195"/>
      <c r="TXF78" s="195"/>
      <c r="TXG78" s="195"/>
      <c r="TXH78" s="195"/>
      <c r="TXI78" s="195"/>
      <c r="TXJ78" s="195"/>
      <c r="TXK78" s="195"/>
      <c r="TXL78" s="195"/>
      <c r="TXM78" s="195"/>
      <c r="TXN78" s="195"/>
      <c r="TXO78" s="195"/>
      <c r="TXP78" s="195"/>
      <c r="TXQ78" s="195"/>
      <c r="TXR78" s="195"/>
      <c r="TXS78" s="195"/>
      <c r="TXT78" s="195"/>
      <c r="TXU78" s="195"/>
      <c r="TXV78" s="195"/>
      <c r="TXW78" s="195"/>
      <c r="TXX78" s="195"/>
      <c r="TXY78" s="195"/>
      <c r="TXZ78" s="195"/>
      <c r="TYA78" s="195"/>
      <c r="TYB78" s="195"/>
      <c r="TYC78" s="195"/>
      <c r="TYD78" s="195"/>
      <c r="TYE78" s="195"/>
      <c r="TYF78" s="195"/>
      <c r="TYG78" s="195"/>
      <c r="TYH78" s="195"/>
      <c r="TYI78" s="195"/>
      <c r="TYJ78" s="195"/>
      <c r="TYK78" s="195"/>
      <c r="TYL78" s="195"/>
      <c r="TYM78" s="195"/>
      <c r="TYN78" s="195"/>
      <c r="TYO78" s="195"/>
      <c r="TYP78" s="195"/>
      <c r="TYQ78" s="195"/>
      <c r="TYR78" s="195"/>
      <c r="TYS78" s="195"/>
      <c r="TYT78" s="195"/>
      <c r="TYU78" s="195"/>
      <c r="TYV78" s="195"/>
      <c r="TYW78" s="195"/>
      <c r="TYX78" s="195"/>
      <c r="TYY78" s="195"/>
      <c r="TYZ78" s="195"/>
      <c r="TZA78" s="195"/>
      <c r="TZB78" s="195"/>
      <c r="TZC78" s="195"/>
      <c r="TZD78" s="195"/>
      <c r="TZE78" s="195"/>
      <c r="TZF78" s="195"/>
      <c r="TZG78" s="195"/>
      <c r="TZH78" s="195"/>
      <c r="TZI78" s="195"/>
      <c r="TZJ78" s="195"/>
      <c r="TZK78" s="195"/>
      <c r="TZL78" s="195"/>
      <c r="TZM78" s="195"/>
      <c r="TZN78" s="195"/>
      <c r="TZO78" s="195"/>
      <c r="TZP78" s="195"/>
      <c r="TZQ78" s="195"/>
      <c r="TZR78" s="195"/>
      <c r="TZS78" s="195"/>
      <c r="TZT78" s="195"/>
      <c r="TZU78" s="195"/>
      <c r="TZV78" s="195"/>
      <c r="TZW78" s="195"/>
      <c r="TZX78" s="195"/>
      <c r="TZY78" s="195"/>
      <c r="TZZ78" s="195"/>
      <c r="UAA78" s="195"/>
      <c r="UAB78" s="195"/>
      <c r="UAC78" s="195"/>
      <c r="UAD78" s="195"/>
      <c r="UAE78" s="195"/>
      <c r="UAF78" s="195"/>
      <c r="UAG78" s="195"/>
      <c r="UAH78" s="195"/>
      <c r="UAI78" s="195"/>
      <c r="UAJ78" s="195"/>
      <c r="UAK78" s="195"/>
      <c r="UAL78" s="195"/>
      <c r="UAM78" s="195"/>
      <c r="UAN78" s="195"/>
      <c r="UAO78" s="195"/>
      <c r="UAP78" s="195"/>
      <c r="UAQ78" s="195"/>
      <c r="UAR78" s="195"/>
      <c r="UAS78" s="195"/>
      <c r="UAT78" s="195"/>
      <c r="UAU78" s="195"/>
      <c r="UAV78" s="195"/>
      <c r="UAW78" s="195"/>
      <c r="UAX78" s="195"/>
      <c r="UAY78" s="195"/>
      <c r="UAZ78" s="195"/>
      <c r="UBA78" s="195"/>
      <c r="UBB78" s="195"/>
      <c r="UBC78" s="195"/>
      <c r="UBD78" s="195"/>
      <c r="UBE78" s="195"/>
      <c r="UBF78" s="195"/>
      <c r="UBG78" s="195"/>
      <c r="UBH78" s="195"/>
      <c r="UBI78" s="195"/>
      <c r="UBJ78" s="195"/>
      <c r="UBK78" s="195"/>
      <c r="UBL78" s="195"/>
      <c r="UBM78" s="195"/>
      <c r="UBN78" s="195"/>
      <c r="UBO78" s="195"/>
      <c r="UBP78" s="195"/>
      <c r="UBQ78" s="195"/>
      <c r="UBR78" s="195"/>
      <c r="UBS78" s="195"/>
      <c r="UBT78" s="195"/>
      <c r="UBU78" s="195"/>
      <c r="UBV78" s="195"/>
      <c r="UBW78" s="195"/>
      <c r="UBX78" s="195"/>
      <c r="UBY78" s="195"/>
      <c r="UBZ78" s="195"/>
      <c r="UCA78" s="195"/>
      <c r="UCB78" s="195"/>
      <c r="UCC78" s="195"/>
      <c r="UCD78" s="195"/>
      <c r="UCE78" s="195"/>
      <c r="UCF78" s="195"/>
      <c r="UCG78" s="195"/>
      <c r="UCH78" s="195"/>
      <c r="UCI78" s="195"/>
      <c r="UCJ78" s="195"/>
      <c r="UCK78" s="195"/>
      <c r="UCL78" s="195"/>
      <c r="UCM78" s="195"/>
      <c r="UCN78" s="195"/>
      <c r="UCO78" s="195"/>
      <c r="UCP78" s="195"/>
      <c r="UCQ78" s="195"/>
      <c r="UCR78" s="195"/>
      <c r="UCS78" s="195"/>
      <c r="UCT78" s="195"/>
      <c r="UCU78" s="195"/>
      <c r="UCV78" s="195"/>
      <c r="UCW78" s="195"/>
      <c r="UCX78" s="195"/>
      <c r="UCY78" s="195"/>
      <c r="UCZ78" s="195"/>
      <c r="UDA78" s="195"/>
      <c r="UDB78" s="195"/>
      <c r="UDC78" s="195"/>
      <c r="UDD78" s="195"/>
      <c r="UDE78" s="195"/>
      <c r="UDF78" s="195"/>
      <c r="UDG78" s="195"/>
      <c r="UDH78" s="195"/>
      <c r="UDI78" s="195"/>
      <c r="UDJ78" s="195"/>
      <c r="UDK78" s="195"/>
      <c r="UDL78" s="195"/>
      <c r="UDM78" s="195"/>
      <c r="UDN78" s="195"/>
      <c r="UDO78" s="195"/>
      <c r="UDP78" s="195"/>
      <c r="UDQ78" s="195"/>
      <c r="UDR78" s="195"/>
      <c r="UDS78" s="195"/>
      <c r="UDT78" s="195"/>
      <c r="UDU78" s="195"/>
      <c r="UDV78" s="195"/>
      <c r="UDW78" s="195"/>
      <c r="UDX78" s="195"/>
      <c r="UDY78" s="195"/>
      <c r="UDZ78" s="195"/>
      <c r="UEA78" s="195"/>
      <c r="UEB78" s="195"/>
      <c r="UEC78" s="195"/>
      <c r="UED78" s="195"/>
      <c r="UEE78" s="195"/>
      <c r="UEF78" s="195"/>
      <c r="UEG78" s="195"/>
      <c r="UEH78" s="195"/>
      <c r="UEI78" s="195"/>
      <c r="UEJ78" s="195"/>
      <c r="UEK78" s="195"/>
      <c r="UEL78" s="195"/>
      <c r="UEM78" s="195"/>
      <c r="UEN78" s="195"/>
      <c r="UEO78" s="195"/>
      <c r="UEP78" s="195"/>
      <c r="UEQ78" s="195"/>
      <c r="UER78" s="195"/>
      <c r="UES78" s="195"/>
      <c r="UET78" s="195"/>
      <c r="UEU78" s="195"/>
      <c r="UEV78" s="195"/>
      <c r="UEW78" s="195"/>
      <c r="UEX78" s="195"/>
      <c r="UEY78" s="195"/>
      <c r="UEZ78" s="195"/>
      <c r="UFA78" s="195"/>
      <c r="UFB78" s="195"/>
      <c r="UFC78" s="195"/>
      <c r="UFD78" s="195"/>
      <c r="UFE78" s="195"/>
      <c r="UFF78" s="195"/>
      <c r="UFG78" s="195"/>
      <c r="UFH78" s="195"/>
      <c r="UFI78" s="195"/>
      <c r="UFJ78" s="195"/>
      <c r="UFK78" s="195"/>
      <c r="UFL78" s="195"/>
      <c r="UFM78" s="195"/>
      <c r="UFN78" s="195"/>
      <c r="UFO78" s="195"/>
      <c r="UFP78" s="195"/>
      <c r="UFQ78" s="195"/>
      <c r="UFR78" s="195"/>
      <c r="UFS78" s="195"/>
      <c r="UFT78" s="195"/>
      <c r="UFU78" s="195"/>
      <c r="UFV78" s="195"/>
      <c r="UFW78" s="195"/>
      <c r="UFX78" s="195"/>
      <c r="UFY78" s="195"/>
      <c r="UFZ78" s="195"/>
      <c r="UGA78" s="195"/>
      <c r="UGB78" s="195"/>
      <c r="UGC78" s="195"/>
      <c r="UGD78" s="195"/>
      <c r="UGE78" s="195"/>
      <c r="UGF78" s="195"/>
      <c r="UGG78" s="195"/>
      <c r="UGH78" s="195"/>
      <c r="UGI78" s="195"/>
      <c r="UGJ78" s="195"/>
      <c r="UGK78" s="195"/>
      <c r="UGL78" s="195"/>
      <c r="UGM78" s="195"/>
      <c r="UGN78" s="195"/>
      <c r="UGO78" s="195"/>
      <c r="UGP78" s="195"/>
      <c r="UGQ78" s="195"/>
      <c r="UGR78" s="195"/>
      <c r="UGS78" s="195"/>
      <c r="UGT78" s="195"/>
      <c r="UGU78" s="195"/>
      <c r="UGV78" s="195"/>
      <c r="UGW78" s="195"/>
      <c r="UGX78" s="195"/>
      <c r="UGY78" s="195"/>
      <c r="UGZ78" s="195"/>
      <c r="UHA78" s="195"/>
      <c r="UHB78" s="195"/>
      <c r="UHC78" s="195"/>
      <c r="UHD78" s="195"/>
      <c r="UHE78" s="195"/>
      <c r="UHF78" s="195"/>
      <c r="UHG78" s="195"/>
      <c r="UHH78" s="195"/>
      <c r="UHI78" s="195"/>
      <c r="UHJ78" s="195"/>
      <c r="UHK78" s="195"/>
      <c r="UHL78" s="195"/>
      <c r="UHM78" s="195"/>
      <c r="UHN78" s="195"/>
      <c r="UHO78" s="195"/>
      <c r="UHP78" s="195"/>
      <c r="UHQ78" s="195"/>
      <c r="UHR78" s="195"/>
      <c r="UHS78" s="195"/>
      <c r="UHT78" s="195"/>
      <c r="UHU78" s="195"/>
      <c r="UHV78" s="195"/>
      <c r="UHW78" s="195"/>
      <c r="UHX78" s="195"/>
      <c r="UHY78" s="195"/>
      <c r="UHZ78" s="195"/>
      <c r="UIA78" s="195"/>
      <c r="UIB78" s="195"/>
      <c r="UIC78" s="195"/>
      <c r="UID78" s="195"/>
      <c r="UIE78" s="195"/>
      <c r="UIF78" s="195"/>
      <c r="UIG78" s="195"/>
      <c r="UIH78" s="195"/>
      <c r="UII78" s="195"/>
      <c r="UIJ78" s="195"/>
      <c r="UIK78" s="195"/>
      <c r="UIL78" s="195"/>
      <c r="UIM78" s="195"/>
      <c r="UIN78" s="195"/>
      <c r="UIO78" s="195"/>
      <c r="UIP78" s="195"/>
      <c r="UIQ78" s="195"/>
      <c r="UIR78" s="195"/>
      <c r="UIS78" s="195"/>
      <c r="UIT78" s="195"/>
      <c r="UIU78" s="195"/>
      <c r="UIV78" s="195"/>
      <c r="UIW78" s="195"/>
      <c r="UIX78" s="195"/>
      <c r="UIY78" s="195"/>
      <c r="UIZ78" s="195"/>
      <c r="UJA78" s="195"/>
      <c r="UJB78" s="195"/>
      <c r="UJC78" s="195"/>
      <c r="UJD78" s="195"/>
      <c r="UJE78" s="195"/>
      <c r="UJF78" s="195"/>
      <c r="UJG78" s="195"/>
      <c r="UJH78" s="195"/>
      <c r="UJI78" s="195"/>
      <c r="UJJ78" s="195"/>
      <c r="UJK78" s="195"/>
      <c r="UJL78" s="195"/>
      <c r="UJM78" s="195"/>
      <c r="UJN78" s="195"/>
      <c r="UJO78" s="195"/>
      <c r="UJP78" s="195"/>
      <c r="UJQ78" s="195"/>
      <c r="UJR78" s="195"/>
      <c r="UJS78" s="195"/>
      <c r="UJT78" s="195"/>
      <c r="UJU78" s="195"/>
      <c r="UJV78" s="195"/>
      <c r="UJW78" s="195"/>
      <c r="UJX78" s="195"/>
      <c r="UJY78" s="195"/>
      <c r="UJZ78" s="195"/>
      <c r="UKA78" s="195"/>
      <c r="UKB78" s="195"/>
      <c r="UKC78" s="195"/>
      <c r="UKD78" s="195"/>
      <c r="UKE78" s="195"/>
      <c r="UKF78" s="195"/>
      <c r="UKG78" s="195"/>
      <c r="UKH78" s="195"/>
      <c r="UKI78" s="195"/>
      <c r="UKJ78" s="195"/>
      <c r="UKK78" s="195"/>
      <c r="UKL78" s="195"/>
      <c r="UKM78" s="195"/>
      <c r="UKN78" s="195"/>
      <c r="UKO78" s="195"/>
      <c r="UKP78" s="195"/>
      <c r="UKQ78" s="195"/>
      <c r="UKR78" s="195"/>
      <c r="UKS78" s="195"/>
      <c r="UKT78" s="195"/>
      <c r="UKU78" s="195"/>
      <c r="UKV78" s="195"/>
      <c r="UKW78" s="195"/>
      <c r="UKX78" s="195"/>
      <c r="UKY78" s="195"/>
      <c r="UKZ78" s="195"/>
      <c r="ULA78" s="195"/>
      <c r="ULB78" s="195"/>
      <c r="ULC78" s="195"/>
      <c r="ULD78" s="195"/>
      <c r="ULE78" s="195"/>
      <c r="ULF78" s="195"/>
      <c r="ULG78" s="195"/>
      <c r="ULH78" s="195"/>
      <c r="ULI78" s="195"/>
      <c r="ULJ78" s="195"/>
      <c r="ULK78" s="195"/>
      <c r="ULL78" s="195"/>
      <c r="ULM78" s="195"/>
      <c r="ULN78" s="195"/>
      <c r="ULO78" s="195"/>
      <c r="ULP78" s="195"/>
      <c r="ULQ78" s="195"/>
      <c r="ULR78" s="195"/>
      <c r="ULS78" s="195"/>
      <c r="ULT78" s="195"/>
      <c r="ULU78" s="195"/>
      <c r="ULV78" s="195"/>
      <c r="ULW78" s="195"/>
      <c r="ULX78" s="195"/>
      <c r="ULY78" s="195"/>
      <c r="ULZ78" s="195"/>
      <c r="UMA78" s="195"/>
      <c r="UMB78" s="195"/>
      <c r="UMC78" s="195"/>
      <c r="UMD78" s="195"/>
      <c r="UME78" s="195"/>
      <c r="UMF78" s="195"/>
      <c r="UMG78" s="195"/>
      <c r="UMH78" s="195"/>
      <c r="UMI78" s="195"/>
      <c r="UMJ78" s="195"/>
      <c r="UMK78" s="195"/>
      <c r="UML78" s="195"/>
      <c r="UMM78" s="195"/>
      <c r="UMN78" s="195"/>
      <c r="UMO78" s="195"/>
      <c r="UMP78" s="195"/>
      <c r="UMQ78" s="195"/>
      <c r="UMR78" s="195"/>
      <c r="UMS78" s="195"/>
      <c r="UMT78" s="195"/>
      <c r="UMU78" s="195"/>
      <c r="UMV78" s="195"/>
      <c r="UMW78" s="195"/>
      <c r="UMX78" s="195"/>
      <c r="UMY78" s="195"/>
      <c r="UMZ78" s="195"/>
      <c r="UNA78" s="195"/>
      <c r="UNB78" s="195"/>
      <c r="UNC78" s="195"/>
      <c r="UND78" s="195"/>
      <c r="UNE78" s="195"/>
      <c r="UNF78" s="195"/>
      <c r="UNG78" s="195"/>
      <c r="UNH78" s="195"/>
      <c r="UNI78" s="195"/>
      <c r="UNJ78" s="195"/>
      <c r="UNK78" s="195"/>
      <c r="UNL78" s="195"/>
      <c r="UNM78" s="195"/>
      <c r="UNN78" s="195"/>
      <c r="UNO78" s="195"/>
      <c r="UNP78" s="195"/>
      <c r="UNQ78" s="195"/>
      <c r="UNR78" s="195"/>
      <c r="UNS78" s="195"/>
      <c r="UNT78" s="195"/>
      <c r="UNU78" s="195"/>
      <c r="UNV78" s="195"/>
      <c r="UNW78" s="195"/>
      <c r="UNX78" s="195"/>
      <c r="UNY78" s="195"/>
      <c r="UNZ78" s="195"/>
      <c r="UOA78" s="195"/>
      <c r="UOB78" s="195"/>
      <c r="UOC78" s="195"/>
      <c r="UOD78" s="195"/>
      <c r="UOE78" s="195"/>
      <c r="UOF78" s="195"/>
      <c r="UOG78" s="195"/>
      <c r="UOH78" s="195"/>
      <c r="UOI78" s="195"/>
      <c r="UOJ78" s="195"/>
      <c r="UOK78" s="195"/>
      <c r="UOL78" s="195"/>
      <c r="UOM78" s="195"/>
      <c r="UON78" s="195"/>
      <c r="UOO78" s="195"/>
      <c r="UOP78" s="195"/>
      <c r="UOQ78" s="195"/>
      <c r="UOR78" s="195"/>
      <c r="UOS78" s="195"/>
      <c r="UOT78" s="195"/>
      <c r="UOU78" s="195"/>
      <c r="UOV78" s="195"/>
      <c r="UOW78" s="195"/>
      <c r="UOX78" s="195"/>
      <c r="UOY78" s="195"/>
      <c r="UOZ78" s="195"/>
      <c r="UPA78" s="195"/>
      <c r="UPB78" s="195"/>
      <c r="UPC78" s="195"/>
      <c r="UPD78" s="195"/>
      <c r="UPE78" s="195"/>
      <c r="UPF78" s="195"/>
      <c r="UPG78" s="195"/>
      <c r="UPH78" s="195"/>
      <c r="UPI78" s="195"/>
      <c r="UPJ78" s="195"/>
      <c r="UPK78" s="195"/>
      <c r="UPL78" s="195"/>
      <c r="UPM78" s="195"/>
      <c r="UPN78" s="195"/>
      <c r="UPO78" s="195"/>
      <c r="UPP78" s="195"/>
      <c r="UPQ78" s="195"/>
      <c r="UPR78" s="195"/>
      <c r="UPS78" s="195"/>
      <c r="UPT78" s="195"/>
      <c r="UPU78" s="195"/>
      <c r="UPV78" s="195"/>
      <c r="UPW78" s="195"/>
      <c r="UPX78" s="195"/>
      <c r="UPY78" s="195"/>
      <c r="UPZ78" s="195"/>
      <c r="UQA78" s="195"/>
      <c r="UQB78" s="195"/>
      <c r="UQC78" s="195"/>
      <c r="UQD78" s="195"/>
      <c r="UQE78" s="195"/>
      <c r="UQF78" s="195"/>
      <c r="UQG78" s="195"/>
      <c r="UQH78" s="195"/>
      <c r="UQI78" s="195"/>
      <c r="UQJ78" s="195"/>
      <c r="UQK78" s="195"/>
      <c r="UQL78" s="195"/>
      <c r="UQM78" s="195"/>
      <c r="UQN78" s="195"/>
      <c r="UQO78" s="195"/>
      <c r="UQP78" s="195"/>
      <c r="UQQ78" s="195"/>
      <c r="UQR78" s="195"/>
      <c r="UQS78" s="195"/>
      <c r="UQT78" s="195"/>
      <c r="UQU78" s="195"/>
      <c r="UQV78" s="195"/>
      <c r="UQW78" s="195"/>
      <c r="UQX78" s="195"/>
      <c r="UQY78" s="195"/>
      <c r="UQZ78" s="195"/>
      <c r="URA78" s="195"/>
      <c r="URB78" s="195"/>
      <c r="URC78" s="195"/>
      <c r="URD78" s="195"/>
      <c r="URE78" s="195"/>
      <c r="URF78" s="195"/>
      <c r="URG78" s="195"/>
      <c r="URH78" s="195"/>
      <c r="URI78" s="195"/>
      <c r="URJ78" s="195"/>
      <c r="URK78" s="195"/>
      <c r="URL78" s="195"/>
      <c r="URM78" s="195"/>
      <c r="URN78" s="195"/>
      <c r="URO78" s="195"/>
      <c r="URP78" s="195"/>
      <c r="URQ78" s="195"/>
      <c r="URR78" s="195"/>
      <c r="URS78" s="195"/>
      <c r="URT78" s="195"/>
      <c r="URU78" s="195"/>
      <c r="URV78" s="195"/>
      <c r="URW78" s="195"/>
      <c r="URX78" s="195"/>
      <c r="URY78" s="195"/>
      <c r="URZ78" s="195"/>
      <c r="USA78" s="195"/>
      <c r="USB78" s="195"/>
      <c r="USC78" s="195"/>
      <c r="USD78" s="195"/>
      <c r="USE78" s="195"/>
      <c r="USF78" s="195"/>
      <c r="USG78" s="195"/>
      <c r="USH78" s="195"/>
      <c r="USI78" s="195"/>
      <c r="USJ78" s="195"/>
      <c r="USK78" s="195"/>
      <c r="USL78" s="195"/>
      <c r="USM78" s="195"/>
      <c r="USN78" s="195"/>
      <c r="USO78" s="195"/>
      <c r="USP78" s="195"/>
      <c r="USQ78" s="195"/>
      <c r="USR78" s="195"/>
      <c r="USS78" s="195"/>
      <c r="UST78" s="195"/>
      <c r="USU78" s="195"/>
      <c r="USV78" s="195"/>
      <c r="USW78" s="195"/>
      <c r="USX78" s="195"/>
      <c r="USY78" s="195"/>
      <c r="USZ78" s="195"/>
      <c r="UTA78" s="195"/>
      <c r="UTB78" s="195"/>
      <c r="UTC78" s="195"/>
      <c r="UTD78" s="195"/>
      <c r="UTE78" s="195"/>
      <c r="UTF78" s="195"/>
      <c r="UTG78" s="195"/>
      <c r="UTH78" s="195"/>
      <c r="UTI78" s="195"/>
      <c r="UTJ78" s="195"/>
      <c r="UTK78" s="195"/>
      <c r="UTL78" s="195"/>
      <c r="UTM78" s="195"/>
      <c r="UTN78" s="195"/>
      <c r="UTO78" s="195"/>
      <c r="UTP78" s="195"/>
      <c r="UTQ78" s="195"/>
      <c r="UTR78" s="195"/>
      <c r="UTS78" s="195"/>
      <c r="UTT78" s="195"/>
      <c r="UTU78" s="195"/>
      <c r="UTV78" s="195"/>
      <c r="UTW78" s="195"/>
      <c r="UTX78" s="195"/>
      <c r="UTY78" s="195"/>
      <c r="UTZ78" s="195"/>
      <c r="UUA78" s="195"/>
      <c r="UUB78" s="195"/>
      <c r="UUC78" s="195"/>
      <c r="UUD78" s="195"/>
      <c r="UUE78" s="195"/>
      <c r="UUF78" s="195"/>
      <c r="UUG78" s="195"/>
      <c r="UUH78" s="195"/>
      <c r="UUI78" s="195"/>
      <c r="UUJ78" s="195"/>
      <c r="UUK78" s="195"/>
      <c r="UUL78" s="195"/>
      <c r="UUM78" s="195"/>
      <c r="UUN78" s="195"/>
      <c r="UUO78" s="195"/>
      <c r="UUP78" s="195"/>
      <c r="UUQ78" s="195"/>
      <c r="UUR78" s="195"/>
      <c r="UUS78" s="195"/>
      <c r="UUT78" s="195"/>
      <c r="UUU78" s="195"/>
      <c r="UUV78" s="195"/>
      <c r="UUW78" s="195"/>
      <c r="UUX78" s="195"/>
      <c r="UUY78" s="195"/>
      <c r="UUZ78" s="195"/>
      <c r="UVA78" s="195"/>
      <c r="UVB78" s="195"/>
      <c r="UVC78" s="195"/>
      <c r="UVD78" s="195"/>
      <c r="UVE78" s="195"/>
      <c r="UVF78" s="195"/>
      <c r="UVG78" s="195"/>
      <c r="UVH78" s="195"/>
      <c r="UVI78" s="195"/>
      <c r="UVJ78" s="195"/>
      <c r="UVK78" s="195"/>
      <c r="UVL78" s="195"/>
      <c r="UVM78" s="195"/>
      <c r="UVN78" s="195"/>
      <c r="UVO78" s="195"/>
      <c r="UVP78" s="195"/>
      <c r="UVQ78" s="195"/>
      <c r="UVR78" s="195"/>
      <c r="UVS78" s="195"/>
      <c r="UVT78" s="195"/>
      <c r="UVU78" s="195"/>
      <c r="UVV78" s="195"/>
      <c r="UVW78" s="195"/>
      <c r="UVX78" s="195"/>
      <c r="UVY78" s="195"/>
      <c r="UVZ78" s="195"/>
      <c r="UWA78" s="195"/>
      <c r="UWB78" s="195"/>
      <c r="UWC78" s="195"/>
      <c r="UWD78" s="195"/>
      <c r="UWE78" s="195"/>
      <c r="UWF78" s="195"/>
      <c r="UWG78" s="195"/>
      <c r="UWH78" s="195"/>
      <c r="UWI78" s="195"/>
      <c r="UWJ78" s="195"/>
      <c r="UWK78" s="195"/>
      <c r="UWL78" s="195"/>
      <c r="UWM78" s="195"/>
      <c r="UWN78" s="195"/>
      <c r="UWO78" s="195"/>
      <c r="UWP78" s="195"/>
      <c r="UWQ78" s="195"/>
      <c r="UWR78" s="195"/>
      <c r="UWS78" s="195"/>
      <c r="UWT78" s="195"/>
      <c r="UWU78" s="195"/>
      <c r="UWV78" s="195"/>
      <c r="UWW78" s="195"/>
      <c r="UWX78" s="195"/>
      <c r="UWY78" s="195"/>
      <c r="UWZ78" s="195"/>
      <c r="UXA78" s="195"/>
      <c r="UXB78" s="195"/>
      <c r="UXC78" s="195"/>
      <c r="UXD78" s="195"/>
      <c r="UXE78" s="195"/>
      <c r="UXF78" s="195"/>
      <c r="UXG78" s="195"/>
      <c r="UXH78" s="195"/>
      <c r="UXI78" s="195"/>
      <c r="UXJ78" s="195"/>
      <c r="UXK78" s="195"/>
      <c r="UXL78" s="195"/>
      <c r="UXM78" s="195"/>
      <c r="UXN78" s="195"/>
      <c r="UXO78" s="195"/>
      <c r="UXP78" s="195"/>
      <c r="UXQ78" s="195"/>
      <c r="UXR78" s="195"/>
      <c r="UXS78" s="195"/>
      <c r="UXT78" s="195"/>
      <c r="UXU78" s="195"/>
      <c r="UXV78" s="195"/>
      <c r="UXW78" s="195"/>
      <c r="UXX78" s="195"/>
      <c r="UXY78" s="195"/>
      <c r="UXZ78" s="195"/>
      <c r="UYA78" s="195"/>
      <c r="UYB78" s="195"/>
      <c r="UYC78" s="195"/>
      <c r="UYD78" s="195"/>
      <c r="UYE78" s="195"/>
      <c r="UYF78" s="195"/>
      <c r="UYG78" s="195"/>
      <c r="UYH78" s="195"/>
      <c r="UYI78" s="195"/>
      <c r="UYJ78" s="195"/>
      <c r="UYK78" s="195"/>
      <c r="UYL78" s="195"/>
      <c r="UYM78" s="195"/>
      <c r="UYN78" s="195"/>
      <c r="UYO78" s="195"/>
      <c r="UYP78" s="195"/>
      <c r="UYQ78" s="195"/>
      <c r="UYR78" s="195"/>
      <c r="UYS78" s="195"/>
      <c r="UYT78" s="195"/>
      <c r="UYU78" s="195"/>
      <c r="UYV78" s="195"/>
      <c r="UYW78" s="195"/>
      <c r="UYX78" s="195"/>
      <c r="UYY78" s="195"/>
      <c r="UYZ78" s="195"/>
      <c r="UZA78" s="195"/>
      <c r="UZB78" s="195"/>
      <c r="UZC78" s="195"/>
      <c r="UZD78" s="195"/>
      <c r="UZE78" s="195"/>
      <c r="UZF78" s="195"/>
      <c r="UZG78" s="195"/>
      <c r="UZH78" s="195"/>
      <c r="UZI78" s="195"/>
      <c r="UZJ78" s="195"/>
      <c r="UZK78" s="195"/>
      <c r="UZL78" s="195"/>
      <c r="UZM78" s="195"/>
      <c r="UZN78" s="195"/>
      <c r="UZO78" s="195"/>
      <c r="UZP78" s="195"/>
      <c r="UZQ78" s="195"/>
      <c r="UZR78" s="195"/>
      <c r="UZS78" s="195"/>
      <c r="UZT78" s="195"/>
      <c r="UZU78" s="195"/>
      <c r="UZV78" s="195"/>
      <c r="UZW78" s="195"/>
      <c r="UZX78" s="195"/>
      <c r="UZY78" s="195"/>
      <c r="UZZ78" s="195"/>
      <c r="VAA78" s="195"/>
      <c r="VAB78" s="195"/>
      <c r="VAC78" s="195"/>
      <c r="VAD78" s="195"/>
      <c r="VAE78" s="195"/>
      <c r="VAF78" s="195"/>
      <c r="VAG78" s="195"/>
      <c r="VAH78" s="195"/>
      <c r="VAI78" s="195"/>
      <c r="VAJ78" s="195"/>
      <c r="VAK78" s="195"/>
      <c r="VAL78" s="195"/>
      <c r="VAM78" s="195"/>
      <c r="VAN78" s="195"/>
      <c r="VAO78" s="195"/>
      <c r="VAP78" s="195"/>
      <c r="VAQ78" s="195"/>
      <c r="VAR78" s="195"/>
      <c r="VAS78" s="195"/>
      <c r="VAT78" s="195"/>
      <c r="VAU78" s="195"/>
      <c r="VAV78" s="195"/>
      <c r="VAW78" s="195"/>
      <c r="VAX78" s="195"/>
      <c r="VAY78" s="195"/>
      <c r="VAZ78" s="195"/>
      <c r="VBA78" s="195"/>
      <c r="VBB78" s="195"/>
      <c r="VBC78" s="195"/>
      <c r="VBD78" s="195"/>
      <c r="VBE78" s="195"/>
      <c r="VBF78" s="195"/>
      <c r="VBG78" s="195"/>
      <c r="VBH78" s="195"/>
      <c r="VBI78" s="195"/>
      <c r="VBJ78" s="195"/>
      <c r="VBK78" s="195"/>
      <c r="VBL78" s="195"/>
      <c r="VBM78" s="195"/>
      <c r="VBN78" s="195"/>
      <c r="VBO78" s="195"/>
      <c r="VBP78" s="195"/>
      <c r="VBQ78" s="195"/>
      <c r="VBR78" s="195"/>
      <c r="VBS78" s="195"/>
      <c r="VBT78" s="195"/>
      <c r="VBU78" s="195"/>
      <c r="VBV78" s="195"/>
      <c r="VBW78" s="195"/>
      <c r="VBX78" s="195"/>
      <c r="VBY78" s="195"/>
      <c r="VBZ78" s="195"/>
      <c r="VCA78" s="195"/>
      <c r="VCB78" s="195"/>
      <c r="VCC78" s="195"/>
      <c r="VCD78" s="195"/>
      <c r="VCE78" s="195"/>
      <c r="VCF78" s="195"/>
      <c r="VCG78" s="195"/>
      <c r="VCH78" s="195"/>
      <c r="VCI78" s="195"/>
      <c r="VCJ78" s="195"/>
      <c r="VCK78" s="195"/>
      <c r="VCL78" s="195"/>
      <c r="VCM78" s="195"/>
      <c r="VCN78" s="195"/>
      <c r="VCO78" s="195"/>
      <c r="VCP78" s="195"/>
      <c r="VCQ78" s="195"/>
      <c r="VCR78" s="195"/>
      <c r="VCS78" s="195"/>
      <c r="VCT78" s="195"/>
      <c r="VCU78" s="195"/>
      <c r="VCV78" s="195"/>
      <c r="VCW78" s="195"/>
      <c r="VCX78" s="195"/>
      <c r="VCY78" s="195"/>
      <c r="VCZ78" s="195"/>
      <c r="VDA78" s="195"/>
      <c r="VDB78" s="195"/>
      <c r="VDC78" s="195"/>
      <c r="VDD78" s="195"/>
      <c r="VDE78" s="195"/>
      <c r="VDF78" s="195"/>
      <c r="VDG78" s="195"/>
      <c r="VDH78" s="195"/>
      <c r="VDI78" s="195"/>
      <c r="VDJ78" s="195"/>
      <c r="VDK78" s="195"/>
      <c r="VDL78" s="195"/>
      <c r="VDM78" s="195"/>
      <c r="VDN78" s="195"/>
      <c r="VDO78" s="195"/>
      <c r="VDP78" s="195"/>
      <c r="VDQ78" s="195"/>
      <c r="VDR78" s="195"/>
      <c r="VDS78" s="195"/>
      <c r="VDT78" s="195"/>
      <c r="VDU78" s="195"/>
      <c r="VDV78" s="195"/>
      <c r="VDW78" s="195"/>
      <c r="VDX78" s="195"/>
      <c r="VDY78" s="195"/>
      <c r="VDZ78" s="195"/>
      <c r="VEA78" s="195"/>
      <c r="VEB78" s="195"/>
      <c r="VEC78" s="195"/>
      <c r="VED78" s="195"/>
      <c r="VEE78" s="195"/>
      <c r="VEF78" s="195"/>
      <c r="VEG78" s="195"/>
      <c r="VEH78" s="195"/>
      <c r="VEI78" s="195"/>
      <c r="VEJ78" s="195"/>
      <c r="VEK78" s="195"/>
      <c r="VEL78" s="195"/>
      <c r="VEM78" s="195"/>
      <c r="VEN78" s="195"/>
      <c r="VEO78" s="195"/>
      <c r="VEP78" s="195"/>
      <c r="VEQ78" s="195"/>
      <c r="VER78" s="195"/>
      <c r="VES78" s="195"/>
      <c r="VET78" s="195"/>
      <c r="VEU78" s="195"/>
      <c r="VEV78" s="195"/>
      <c r="VEW78" s="195"/>
      <c r="VEX78" s="195"/>
      <c r="VEY78" s="195"/>
      <c r="VEZ78" s="195"/>
      <c r="VFA78" s="195"/>
      <c r="VFB78" s="195"/>
      <c r="VFC78" s="195"/>
      <c r="VFD78" s="195"/>
      <c r="VFE78" s="195"/>
      <c r="VFF78" s="195"/>
      <c r="VFG78" s="195"/>
      <c r="VFH78" s="195"/>
      <c r="VFI78" s="195"/>
      <c r="VFJ78" s="195"/>
      <c r="VFK78" s="195"/>
      <c r="VFL78" s="195"/>
      <c r="VFM78" s="195"/>
      <c r="VFN78" s="195"/>
      <c r="VFO78" s="195"/>
      <c r="VFP78" s="195"/>
      <c r="VFQ78" s="195"/>
      <c r="VFR78" s="195"/>
      <c r="VFS78" s="195"/>
      <c r="VFT78" s="195"/>
      <c r="VFU78" s="195"/>
      <c r="VFV78" s="195"/>
      <c r="VFW78" s="195"/>
      <c r="VFX78" s="195"/>
      <c r="VFY78" s="195"/>
      <c r="VFZ78" s="195"/>
      <c r="VGA78" s="195"/>
      <c r="VGB78" s="195"/>
      <c r="VGC78" s="195"/>
      <c r="VGD78" s="195"/>
      <c r="VGE78" s="195"/>
      <c r="VGF78" s="195"/>
      <c r="VGG78" s="195"/>
      <c r="VGH78" s="195"/>
      <c r="VGI78" s="195"/>
      <c r="VGJ78" s="195"/>
      <c r="VGK78" s="195"/>
      <c r="VGL78" s="195"/>
      <c r="VGM78" s="195"/>
      <c r="VGN78" s="195"/>
      <c r="VGO78" s="195"/>
      <c r="VGP78" s="195"/>
      <c r="VGQ78" s="195"/>
      <c r="VGR78" s="195"/>
      <c r="VGS78" s="195"/>
      <c r="VGT78" s="195"/>
      <c r="VGU78" s="195"/>
      <c r="VGV78" s="195"/>
      <c r="VGW78" s="195"/>
      <c r="VGX78" s="195"/>
      <c r="VGY78" s="195"/>
      <c r="VGZ78" s="195"/>
      <c r="VHA78" s="195"/>
      <c r="VHB78" s="195"/>
      <c r="VHC78" s="195"/>
      <c r="VHD78" s="195"/>
      <c r="VHE78" s="195"/>
      <c r="VHF78" s="195"/>
      <c r="VHG78" s="195"/>
      <c r="VHH78" s="195"/>
      <c r="VHI78" s="195"/>
      <c r="VHJ78" s="195"/>
      <c r="VHK78" s="195"/>
      <c r="VHL78" s="195"/>
      <c r="VHM78" s="195"/>
      <c r="VHN78" s="195"/>
      <c r="VHO78" s="195"/>
      <c r="VHP78" s="195"/>
      <c r="VHQ78" s="195"/>
      <c r="VHR78" s="195"/>
      <c r="VHS78" s="195"/>
      <c r="VHT78" s="195"/>
      <c r="VHU78" s="195"/>
      <c r="VHV78" s="195"/>
      <c r="VHW78" s="195"/>
      <c r="VHX78" s="195"/>
      <c r="VHY78" s="195"/>
      <c r="VHZ78" s="195"/>
      <c r="VIA78" s="195"/>
      <c r="VIB78" s="195"/>
      <c r="VIC78" s="195"/>
      <c r="VID78" s="195"/>
      <c r="VIE78" s="195"/>
      <c r="VIF78" s="195"/>
      <c r="VIG78" s="195"/>
      <c r="VIH78" s="195"/>
      <c r="VII78" s="195"/>
      <c r="VIJ78" s="195"/>
      <c r="VIK78" s="195"/>
      <c r="VIL78" s="195"/>
      <c r="VIM78" s="195"/>
      <c r="VIN78" s="195"/>
      <c r="VIO78" s="195"/>
      <c r="VIP78" s="195"/>
      <c r="VIQ78" s="195"/>
      <c r="VIR78" s="195"/>
      <c r="VIS78" s="195"/>
      <c r="VIT78" s="195"/>
      <c r="VIU78" s="195"/>
      <c r="VIV78" s="195"/>
      <c r="VIW78" s="195"/>
      <c r="VIX78" s="195"/>
      <c r="VIY78" s="195"/>
      <c r="VIZ78" s="195"/>
      <c r="VJA78" s="195"/>
      <c r="VJB78" s="195"/>
      <c r="VJC78" s="195"/>
      <c r="VJD78" s="195"/>
      <c r="VJE78" s="195"/>
      <c r="VJF78" s="195"/>
      <c r="VJG78" s="195"/>
      <c r="VJH78" s="195"/>
      <c r="VJI78" s="195"/>
      <c r="VJJ78" s="195"/>
      <c r="VJK78" s="195"/>
      <c r="VJL78" s="195"/>
      <c r="VJM78" s="195"/>
      <c r="VJN78" s="195"/>
      <c r="VJO78" s="195"/>
      <c r="VJP78" s="195"/>
      <c r="VJQ78" s="195"/>
      <c r="VJR78" s="195"/>
      <c r="VJS78" s="195"/>
      <c r="VJT78" s="195"/>
      <c r="VJU78" s="195"/>
      <c r="VJV78" s="195"/>
      <c r="VJW78" s="195"/>
      <c r="VJX78" s="195"/>
      <c r="VJY78" s="195"/>
      <c r="VJZ78" s="195"/>
      <c r="VKA78" s="195"/>
      <c r="VKB78" s="195"/>
      <c r="VKC78" s="195"/>
      <c r="VKD78" s="195"/>
      <c r="VKE78" s="195"/>
      <c r="VKF78" s="195"/>
      <c r="VKG78" s="195"/>
      <c r="VKH78" s="195"/>
      <c r="VKI78" s="195"/>
      <c r="VKJ78" s="195"/>
      <c r="VKK78" s="195"/>
      <c r="VKL78" s="195"/>
      <c r="VKM78" s="195"/>
      <c r="VKN78" s="195"/>
      <c r="VKO78" s="195"/>
      <c r="VKP78" s="195"/>
      <c r="VKQ78" s="195"/>
      <c r="VKR78" s="195"/>
      <c r="VKS78" s="195"/>
      <c r="VKT78" s="195"/>
      <c r="VKU78" s="195"/>
      <c r="VKV78" s="195"/>
      <c r="VKW78" s="195"/>
      <c r="VKX78" s="195"/>
      <c r="VKY78" s="195"/>
      <c r="VKZ78" s="195"/>
      <c r="VLA78" s="195"/>
      <c r="VLB78" s="195"/>
      <c r="VLC78" s="195"/>
      <c r="VLD78" s="195"/>
      <c r="VLE78" s="195"/>
      <c r="VLF78" s="195"/>
      <c r="VLG78" s="195"/>
      <c r="VLH78" s="195"/>
      <c r="VLI78" s="195"/>
      <c r="VLJ78" s="195"/>
      <c r="VLK78" s="195"/>
      <c r="VLL78" s="195"/>
      <c r="VLM78" s="195"/>
      <c r="VLN78" s="195"/>
      <c r="VLO78" s="195"/>
      <c r="VLP78" s="195"/>
      <c r="VLQ78" s="195"/>
      <c r="VLR78" s="195"/>
      <c r="VLS78" s="195"/>
      <c r="VLT78" s="195"/>
      <c r="VLU78" s="195"/>
      <c r="VLV78" s="195"/>
      <c r="VLW78" s="195"/>
      <c r="VLX78" s="195"/>
      <c r="VLY78" s="195"/>
      <c r="VLZ78" s="195"/>
      <c r="VMA78" s="195"/>
      <c r="VMB78" s="195"/>
      <c r="VMC78" s="195"/>
      <c r="VMD78" s="195"/>
      <c r="VME78" s="195"/>
      <c r="VMF78" s="195"/>
      <c r="VMG78" s="195"/>
      <c r="VMH78" s="195"/>
      <c r="VMI78" s="195"/>
      <c r="VMJ78" s="195"/>
      <c r="VMK78" s="195"/>
      <c r="VML78" s="195"/>
      <c r="VMM78" s="195"/>
      <c r="VMN78" s="195"/>
      <c r="VMO78" s="195"/>
      <c r="VMP78" s="195"/>
      <c r="VMQ78" s="195"/>
      <c r="VMR78" s="195"/>
      <c r="VMS78" s="195"/>
      <c r="VMT78" s="195"/>
      <c r="VMU78" s="195"/>
      <c r="VMV78" s="195"/>
      <c r="VMW78" s="195"/>
      <c r="VMX78" s="195"/>
      <c r="VMY78" s="195"/>
      <c r="VMZ78" s="195"/>
      <c r="VNA78" s="195"/>
      <c r="VNB78" s="195"/>
      <c r="VNC78" s="195"/>
      <c r="VND78" s="195"/>
      <c r="VNE78" s="195"/>
      <c r="VNF78" s="195"/>
      <c r="VNG78" s="195"/>
      <c r="VNH78" s="195"/>
      <c r="VNI78" s="195"/>
      <c r="VNJ78" s="195"/>
      <c r="VNK78" s="195"/>
      <c r="VNL78" s="195"/>
      <c r="VNM78" s="195"/>
      <c r="VNN78" s="195"/>
      <c r="VNO78" s="195"/>
      <c r="VNP78" s="195"/>
      <c r="VNQ78" s="195"/>
      <c r="VNR78" s="195"/>
      <c r="VNS78" s="195"/>
      <c r="VNT78" s="195"/>
      <c r="VNU78" s="195"/>
      <c r="VNV78" s="195"/>
      <c r="VNW78" s="195"/>
      <c r="VNX78" s="195"/>
      <c r="VNY78" s="195"/>
      <c r="VNZ78" s="195"/>
      <c r="VOA78" s="195"/>
      <c r="VOB78" s="195"/>
      <c r="VOC78" s="195"/>
      <c r="VOD78" s="195"/>
      <c r="VOE78" s="195"/>
      <c r="VOF78" s="195"/>
      <c r="VOG78" s="195"/>
      <c r="VOH78" s="195"/>
      <c r="VOI78" s="195"/>
      <c r="VOJ78" s="195"/>
      <c r="VOK78" s="195"/>
      <c r="VOL78" s="195"/>
      <c r="VOM78" s="195"/>
      <c r="VON78" s="195"/>
      <c r="VOO78" s="195"/>
      <c r="VOP78" s="195"/>
      <c r="VOQ78" s="195"/>
      <c r="VOR78" s="195"/>
      <c r="VOS78" s="195"/>
      <c r="VOT78" s="195"/>
      <c r="VOU78" s="195"/>
      <c r="VOV78" s="195"/>
      <c r="VOW78" s="195"/>
      <c r="VOX78" s="195"/>
      <c r="VOY78" s="195"/>
      <c r="VOZ78" s="195"/>
      <c r="VPA78" s="195"/>
      <c r="VPB78" s="195"/>
      <c r="VPC78" s="195"/>
      <c r="VPD78" s="195"/>
      <c r="VPE78" s="195"/>
      <c r="VPF78" s="195"/>
      <c r="VPG78" s="195"/>
      <c r="VPH78" s="195"/>
      <c r="VPI78" s="195"/>
      <c r="VPJ78" s="195"/>
      <c r="VPK78" s="195"/>
      <c r="VPL78" s="195"/>
      <c r="VPM78" s="195"/>
      <c r="VPN78" s="195"/>
      <c r="VPO78" s="195"/>
      <c r="VPP78" s="195"/>
      <c r="VPQ78" s="195"/>
      <c r="VPR78" s="195"/>
      <c r="VPS78" s="195"/>
      <c r="VPT78" s="195"/>
      <c r="VPU78" s="195"/>
      <c r="VPV78" s="195"/>
      <c r="VPW78" s="195"/>
      <c r="VPX78" s="195"/>
      <c r="VPY78" s="195"/>
      <c r="VPZ78" s="195"/>
      <c r="VQA78" s="195"/>
      <c r="VQB78" s="195"/>
      <c r="VQC78" s="195"/>
      <c r="VQD78" s="195"/>
      <c r="VQE78" s="195"/>
      <c r="VQF78" s="195"/>
      <c r="VQG78" s="195"/>
      <c r="VQH78" s="195"/>
      <c r="VQI78" s="195"/>
      <c r="VQJ78" s="195"/>
      <c r="VQK78" s="195"/>
      <c r="VQL78" s="195"/>
      <c r="VQM78" s="195"/>
      <c r="VQN78" s="195"/>
      <c r="VQO78" s="195"/>
      <c r="VQP78" s="195"/>
      <c r="VQQ78" s="195"/>
      <c r="VQR78" s="195"/>
      <c r="VQS78" s="195"/>
      <c r="VQT78" s="195"/>
      <c r="VQU78" s="195"/>
      <c r="VQV78" s="195"/>
      <c r="VQW78" s="195"/>
      <c r="VQX78" s="195"/>
      <c r="VQY78" s="195"/>
      <c r="VQZ78" s="195"/>
      <c r="VRA78" s="195"/>
      <c r="VRB78" s="195"/>
      <c r="VRC78" s="195"/>
      <c r="VRD78" s="195"/>
      <c r="VRE78" s="195"/>
      <c r="VRF78" s="195"/>
      <c r="VRG78" s="195"/>
      <c r="VRH78" s="195"/>
      <c r="VRI78" s="195"/>
      <c r="VRJ78" s="195"/>
      <c r="VRK78" s="195"/>
      <c r="VRL78" s="195"/>
      <c r="VRM78" s="195"/>
      <c r="VRN78" s="195"/>
      <c r="VRO78" s="195"/>
      <c r="VRP78" s="195"/>
      <c r="VRQ78" s="195"/>
      <c r="VRR78" s="195"/>
      <c r="VRS78" s="195"/>
      <c r="VRT78" s="195"/>
      <c r="VRU78" s="195"/>
      <c r="VRV78" s="195"/>
      <c r="VRW78" s="195"/>
      <c r="VRX78" s="195"/>
      <c r="VRY78" s="195"/>
      <c r="VRZ78" s="195"/>
      <c r="VSA78" s="195"/>
      <c r="VSB78" s="195"/>
      <c r="VSC78" s="195"/>
      <c r="VSD78" s="195"/>
      <c r="VSE78" s="195"/>
      <c r="VSF78" s="195"/>
      <c r="VSG78" s="195"/>
      <c r="VSH78" s="195"/>
      <c r="VSI78" s="195"/>
      <c r="VSJ78" s="195"/>
      <c r="VSK78" s="195"/>
      <c r="VSL78" s="195"/>
      <c r="VSM78" s="195"/>
      <c r="VSN78" s="195"/>
      <c r="VSO78" s="195"/>
      <c r="VSP78" s="195"/>
      <c r="VSQ78" s="195"/>
      <c r="VSR78" s="195"/>
      <c r="VSS78" s="195"/>
      <c r="VST78" s="195"/>
      <c r="VSU78" s="195"/>
      <c r="VSV78" s="195"/>
      <c r="VSW78" s="195"/>
      <c r="VSX78" s="195"/>
      <c r="VSY78" s="195"/>
      <c r="VSZ78" s="195"/>
      <c r="VTA78" s="195"/>
      <c r="VTB78" s="195"/>
      <c r="VTC78" s="195"/>
      <c r="VTD78" s="195"/>
      <c r="VTE78" s="195"/>
      <c r="VTF78" s="195"/>
      <c r="VTG78" s="195"/>
      <c r="VTH78" s="195"/>
      <c r="VTI78" s="195"/>
      <c r="VTJ78" s="195"/>
      <c r="VTK78" s="195"/>
      <c r="VTL78" s="195"/>
      <c r="VTM78" s="195"/>
      <c r="VTN78" s="195"/>
      <c r="VTO78" s="195"/>
      <c r="VTP78" s="195"/>
      <c r="VTQ78" s="195"/>
      <c r="VTR78" s="195"/>
      <c r="VTS78" s="195"/>
      <c r="VTT78" s="195"/>
      <c r="VTU78" s="195"/>
      <c r="VTV78" s="195"/>
      <c r="VTW78" s="195"/>
      <c r="VTX78" s="195"/>
      <c r="VTY78" s="195"/>
      <c r="VTZ78" s="195"/>
      <c r="VUA78" s="195"/>
      <c r="VUB78" s="195"/>
      <c r="VUC78" s="195"/>
      <c r="VUD78" s="195"/>
      <c r="VUE78" s="195"/>
      <c r="VUF78" s="195"/>
      <c r="VUG78" s="195"/>
      <c r="VUH78" s="195"/>
      <c r="VUI78" s="195"/>
      <c r="VUJ78" s="195"/>
      <c r="VUK78" s="195"/>
      <c r="VUL78" s="195"/>
      <c r="VUM78" s="195"/>
      <c r="VUN78" s="195"/>
      <c r="VUO78" s="195"/>
      <c r="VUP78" s="195"/>
      <c r="VUQ78" s="195"/>
      <c r="VUR78" s="195"/>
      <c r="VUS78" s="195"/>
      <c r="VUT78" s="195"/>
      <c r="VUU78" s="195"/>
      <c r="VUV78" s="195"/>
      <c r="VUW78" s="195"/>
      <c r="VUX78" s="195"/>
      <c r="VUY78" s="195"/>
      <c r="VUZ78" s="195"/>
      <c r="VVA78" s="195"/>
      <c r="VVB78" s="195"/>
      <c r="VVC78" s="195"/>
      <c r="VVD78" s="195"/>
      <c r="VVE78" s="195"/>
      <c r="VVF78" s="195"/>
      <c r="VVG78" s="195"/>
      <c r="VVH78" s="195"/>
      <c r="VVI78" s="195"/>
      <c r="VVJ78" s="195"/>
      <c r="VVK78" s="195"/>
      <c r="VVL78" s="195"/>
      <c r="VVM78" s="195"/>
      <c r="VVN78" s="195"/>
      <c r="VVO78" s="195"/>
      <c r="VVP78" s="195"/>
      <c r="VVQ78" s="195"/>
      <c r="VVR78" s="195"/>
      <c r="VVS78" s="195"/>
      <c r="VVT78" s="195"/>
      <c r="VVU78" s="195"/>
      <c r="VVV78" s="195"/>
      <c r="VVW78" s="195"/>
      <c r="VVX78" s="195"/>
      <c r="VVY78" s="195"/>
      <c r="VVZ78" s="195"/>
      <c r="VWA78" s="195"/>
      <c r="VWB78" s="195"/>
      <c r="VWC78" s="195"/>
      <c r="VWD78" s="195"/>
      <c r="VWE78" s="195"/>
      <c r="VWF78" s="195"/>
      <c r="VWG78" s="195"/>
      <c r="VWH78" s="195"/>
      <c r="VWI78" s="195"/>
      <c r="VWJ78" s="195"/>
      <c r="VWK78" s="195"/>
      <c r="VWL78" s="195"/>
      <c r="VWM78" s="195"/>
      <c r="VWN78" s="195"/>
      <c r="VWO78" s="195"/>
      <c r="VWP78" s="195"/>
      <c r="VWQ78" s="195"/>
      <c r="VWR78" s="195"/>
      <c r="VWS78" s="195"/>
      <c r="VWT78" s="195"/>
      <c r="VWU78" s="195"/>
      <c r="VWV78" s="195"/>
      <c r="VWW78" s="195"/>
      <c r="VWX78" s="195"/>
      <c r="VWY78" s="195"/>
      <c r="VWZ78" s="195"/>
      <c r="VXA78" s="195"/>
      <c r="VXB78" s="195"/>
      <c r="VXC78" s="195"/>
      <c r="VXD78" s="195"/>
      <c r="VXE78" s="195"/>
      <c r="VXF78" s="195"/>
      <c r="VXG78" s="195"/>
      <c r="VXH78" s="195"/>
      <c r="VXI78" s="195"/>
      <c r="VXJ78" s="195"/>
      <c r="VXK78" s="195"/>
      <c r="VXL78" s="195"/>
      <c r="VXM78" s="195"/>
      <c r="VXN78" s="195"/>
      <c r="VXO78" s="195"/>
      <c r="VXP78" s="195"/>
      <c r="VXQ78" s="195"/>
      <c r="VXR78" s="195"/>
      <c r="VXS78" s="195"/>
      <c r="VXT78" s="195"/>
      <c r="VXU78" s="195"/>
      <c r="VXV78" s="195"/>
      <c r="VXW78" s="195"/>
      <c r="VXX78" s="195"/>
      <c r="VXY78" s="195"/>
      <c r="VXZ78" s="195"/>
      <c r="VYA78" s="195"/>
      <c r="VYB78" s="195"/>
      <c r="VYC78" s="195"/>
      <c r="VYD78" s="195"/>
      <c r="VYE78" s="195"/>
      <c r="VYF78" s="195"/>
      <c r="VYG78" s="195"/>
      <c r="VYH78" s="195"/>
      <c r="VYI78" s="195"/>
      <c r="VYJ78" s="195"/>
      <c r="VYK78" s="195"/>
      <c r="VYL78" s="195"/>
      <c r="VYM78" s="195"/>
      <c r="VYN78" s="195"/>
      <c r="VYO78" s="195"/>
      <c r="VYP78" s="195"/>
      <c r="VYQ78" s="195"/>
      <c r="VYR78" s="195"/>
      <c r="VYS78" s="195"/>
      <c r="VYT78" s="195"/>
      <c r="VYU78" s="195"/>
      <c r="VYV78" s="195"/>
      <c r="VYW78" s="195"/>
      <c r="VYX78" s="195"/>
      <c r="VYY78" s="195"/>
      <c r="VYZ78" s="195"/>
      <c r="VZA78" s="195"/>
      <c r="VZB78" s="195"/>
      <c r="VZC78" s="195"/>
      <c r="VZD78" s="195"/>
      <c r="VZE78" s="195"/>
      <c r="VZF78" s="195"/>
      <c r="VZG78" s="195"/>
      <c r="VZH78" s="195"/>
      <c r="VZI78" s="195"/>
      <c r="VZJ78" s="195"/>
      <c r="VZK78" s="195"/>
      <c r="VZL78" s="195"/>
      <c r="VZM78" s="195"/>
      <c r="VZN78" s="195"/>
      <c r="VZO78" s="195"/>
      <c r="VZP78" s="195"/>
      <c r="VZQ78" s="195"/>
      <c r="VZR78" s="195"/>
      <c r="VZS78" s="195"/>
      <c r="VZT78" s="195"/>
      <c r="VZU78" s="195"/>
      <c r="VZV78" s="195"/>
      <c r="VZW78" s="195"/>
      <c r="VZX78" s="195"/>
      <c r="VZY78" s="195"/>
      <c r="VZZ78" s="195"/>
      <c r="WAA78" s="195"/>
      <c r="WAB78" s="195"/>
      <c r="WAC78" s="195"/>
      <c r="WAD78" s="195"/>
      <c r="WAE78" s="195"/>
      <c r="WAF78" s="195"/>
      <c r="WAG78" s="195"/>
      <c r="WAH78" s="195"/>
      <c r="WAI78" s="195"/>
      <c r="WAJ78" s="195"/>
      <c r="WAK78" s="195"/>
      <c r="WAL78" s="195"/>
      <c r="WAM78" s="195"/>
      <c r="WAN78" s="195"/>
      <c r="WAO78" s="195"/>
      <c r="WAP78" s="195"/>
      <c r="WAQ78" s="195"/>
      <c r="WAR78" s="195"/>
      <c r="WAS78" s="195"/>
      <c r="WAT78" s="195"/>
      <c r="WAU78" s="195"/>
      <c r="WAV78" s="195"/>
      <c r="WAW78" s="195"/>
      <c r="WAX78" s="195"/>
      <c r="WAY78" s="195"/>
      <c r="WAZ78" s="195"/>
      <c r="WBA78" s="195"/>
      <c r="WBB78" s="195"/>
      <c r="WBC78" s="195"/>
      <c r="WBD78" s="195"/>
      <c r="WBE78" s="195"/>
      <c r="WBF78" s="195"/>
      <c r="WBG78" s="195"/>
      <c r="WBH78" s="195"/>
      <c r="WBI78" s="195"/>
      <c r="WBJ78" s="195"/>
      <c r="WBK78" s="195"/>
      <c r="WBL78" s="195"/>
      <c r="WBM78" s="195"/>
      <c r="WBN78" s="195"/>
      <c r="WBO78" s="195"/>
      <c r="WBP78" s="195"/>
      <c r="WBQ78" s="195"/>
      <c r="WBR78" s="195"/>
      <c r="WBS78" s="195"/>
      <c r="WBT78" s="195"/>
      <c r="WBU78" s="195"/>
      <c r="WBV78" s="195"/>
      <c r="WBW78" s="195"/>
      <c r="WBX78" s="195"/>
      <c r="WBY78" s="195"/>
      <c r="WBZ78" s="195"/>
      <c r="WCA78" s="195"/>
      <c r="WCB78" s="195"/>
      <c r="WCC78" s="195"/>
      <c r="WCD78" s="195"/>
      <c r="WCE78" s="195"/>
      <c r="WCF78" s="195"/>
      <c r="WCG78" s="195"/>
      <c r="WCH78" s="195"/>
      <c r="WCI78" s="195"/>
      <c r="WCJ78" s="195"/>
      <c r="WCK78" s="195"/>
      <c r="WCL78" s="195"/>
      <c r="WCM78" s="195"/>
      <c r="WCN78" s="195"/>
      <c r="WCO78" s="195"/>
      <c r="WCP78" s="195"/>
      <c r="WCQ78" s="195"/>
      <c r="WCR78" s="195"/>
      <c r="WCS78" s="195"/>
      <c r="WCT78" s="195"/>
      <c r="WCU78" s="195"/>
      <c r="WCV78" s="195"/>
      <c r="WCW78" s="195"/>
      <c r="WCX78" s="195"/>
      <c r="WCY78" s="195"/>
      <c r="WCZ78" s="195"/>
      <c r="WDA78" s="195"/>
      <c r="WDB78" s="195"/>
      <c r="WDC78" s="195"/>
      <c r="WDD78" s="195"/>
      <c r="WDE78" s="195"/>
      <c r="WDF78" s="195"/>
      <c r="WDG78" s="195"/>
      <c r="WDH78" s="195"/>
      <c r="WDI78" s="195"/>
      <c r="WDJ78" s="195"/>
      <c r="WDK78" s="195"/>
      <c r="WDL78" s="195"/>
      <c r="WDM78" s="195"/>
      <c r="WDN78" s="195"/>
      <c r="WDO78" s="195"/>
      <c r="WDP78" s="195"/>
      <c r="WDQ78" s="195"/>
      <c r="WDR78" s="195"/>
      <c r="WDS78" s="195"/>
      <c r="WDT78" s="195"/>
      <c r="WDU78" s="195"/>
      <c r="WDV78" s="195"/>
      <c r="WDW78" s="195"/>
      <c r="WDX78" s="195"/>
      <c r="WDY78" s="195"/>
      <c r="WDZ78" s="195"/>
      <c r="WEA78" s="195"/>
      <c r="WEB78" s="195"/>
      <c r="WEC78" s="195"/>
      <c r="WED78" s="195"/>
      <c r="WEE78" s="195"/>
      <c r="WEF78" s="195"/>
      <c r="WEG78" s="195"/>
      <c r="WEH78" s="195"/>
      <c r="WEI78" s="195"/>
      <c r="WEJ78" s="195"/>
      <c r="WEK78" s="195"/>
      <c r="WEL78" s="195"/>
      <c r="WEM78" s="195"/>
      <c r="WEN78" s="195"/>
      <c r="WEO78" s="195"/>
      <c r="WEP78" s="195"/>
      <c r="WEQ78" s="195"/>
      <c r="WER78" s="195"/>
      <c r="WES78" s="195"/>
      <c r="WET78" s="195"/>
      <c r="WEU78" s="195"/>
      <c r="WEV78" s="195"/>
      <c r="WEW78" s="195"/>
      <c r="WEX78" s="195"/>
      <c r="WEY78" s="195"/>
      <c r="WEZ78" s="195"/>
      <c r="WFA78" s="195"/>
      <c r="WFB78" s="195"/>
      <c r="WFC78" s="195"/>
      <c r="WFD78" s="195"/>
      <c r="WFE78" s="195"/>
      <c r="WFF78" s="195"/>
      <c r="WFG78" s="195"/>
      <c r="WFH78" s="195"/>
      <c r="WFI78" s="195"/>
      <c r="WFJ78" s="195"/>
      <c r="WFK78" s="195"/>
      <c r="WFL78" s="195"/>
      <c r="WFM78" s="195"/>
      <c r="WFN78" s="195"/>
      <c r="WFO78" s="195"/>
      <c r="WFP78" s="195"/>
      <c r="WFQ78" s="195"/>
      <c r="WFR78" s="195"/>
      <c r="WFS78" s="195"/>
      <c r="WFT78" s="195"/>
      <c r="WFU78" s="195"/>
      <c r="WFV78" s="195"/>
      <c r="WFW78" s="195"/>
      <c r="WFX78" s="195"/>
      <c r="WFY78" s="195"/>
      <c r="WFZ78" s="195"/>
      <c r="WGA78" s="195"/>
      <c r="WGB78" s="195"/>
      <c r="WGC78" s="195"/>
      <c r="WGD78" s="195"/>
      <c r="WGE78" s="195"/>
      <c r="WGF78" s="195"/>
      <c r="WGG78" s="195"/>
      <c r="WGH78" s="195"/>
      <c r="WGI78" s="195"/>
      <c r="WGJ78" s="195"/>
      <c r="WGK78" s="195"/>
      <c r="WGL78" s="195"/>
      <c r="WGM78" s="195"/>
      <c r="WGN78" s="195"/>
      <c r="WGO78" s="195"/>
      <c r="WGP78" s="195"/>
      <c r="WGQ78" s="195"/>
      <c r="WGR78" s="195"/>
      <c r="WGS78" s="195"/>
      <c r="WGT78" s="195"/>
      <c r="WGU78" s="195"/>
      <c r="WGV78" s="195"/>
      <c r="WGW78" s="195"/>
      <c r="WGX78" s="195"/>
      <c r="WGY78" s="195"/>
      <c r="WGZ78" s="195"/>
      <c r="WHA78" s="195"/>
      <c r="WHB78" s="195"/>
      <c r="WHC78" s="195"/>
      <c r="WHD78" s="195"/>
      <c r="WHE78" s="195"/>
      <c r="WHF78" s="195"/>
      <c r="WHG78" s="195"/>
      <c r="WHH78" s="195"/>
      <c r="WHI78" s="195"/>
      <c r="WHJ78" s="195"/>
      <c r="WHK78" s="195"/>
      <c r="WHL78" s="195"/>
      <c r="WHM78" s="195"/>
      <c r="WHN78" s="195"/>
      <c r="WHO78" s="195"/>
      <c r="WHP78" s="195"/>
      <c r="WHQ78" s="195"/>
      <c r="WHR78" s="195"/>
      <c r="WHS78" s="195"/>
      <c r="WHT78" s="195"/>
      <c r="WHU78" s="195"/>
      <c r="WHV78" s="195"/>
      <c r="WHW78" s="195"/>
      <c r="WHX78" s="195"/>
      <c r="WHY78" s="195"/>
      <c r="WHZ78" s="195"/>
      <c r="WIA78" s="195"/>
      <c r="WIB78" s="195"/>
      <c r="WIC78" s="195"/>
      <c r="WID78" s="195"/>
      <c r="WIE78" s="195"/>
      <c r="WIF78" s="195"/>
      <c r="WIG78" s="195"/>
      <c r="WIH78" s="195"/>
      <c r="WII78" s="195"/>
      <c r="WIJ78" s="195"/>
      <c r="WIK78" s="195"/>
      <c r="WIL78" s="195"/>
      <c r="WIM78" s="195"/>
      <c r="WIN78" s="195"/>
      <c r="WIO78" s="195"/>
      <c r="WIP78" s="195"/>
      <c r="WIQ78" s="195"/>
      <c r="WIR78" s="195"/>
      <c r="WIS78" s="195"/>
      <c r="WIT78" s="195"/>
      <c r="WIU78" s="195"/>
      <c r="WIV78" s="195"/>
      <c r="WIW78" s="195"/>
      <c r="WIX78" s="195"/>
      <c r="WIY78" s="195"/>
      <c r="WIZ78" s="195"/>
      <c r="WJA78" s="195"/>
      <c r="WJB78" s="195"/>
      <c r="WJC78" s="195"/>
      <c r="WJD78" s="195"/>
      <c r="WJE78" s="195"/>
      <c r="WJF78" s="195"/>
      <c r="WJG78" s="195"/>
      <c r="WJH78" s="195"/>
      <c r="WJI78" s="195"/>
      <c r="WJJ78" s="195"/>
      <c r="WJK78" s="195"/>
      <c r="WJL78" s="195"/>
      <c r="WJM78" s="195"/>
      <c r="WJN78" s="195"/>
      <c r="WJO78" s="195"/>
      <c r="WJP78" s="195"/>
      <c r="WJQ78" s="195"/>
      <c r="WJR78" s="195"/>
      <c r="WJS78" s="195"/>
      <c r="WJT78" s="195"/>
      <c r="WJU78" s="195"/>
      <c r="WJV78" s="195"/>
      <c r="WJW78" s="195"/>
      <c r="WJX78" s="195"/>
      <c r="WJY78" s="195"/>
      <c r="WJZ78" s="195"/>
      <c r="WKA78" s="195"/>
      <c r="WKB78" s="195"/>
      <c r="WKC78" s="195"/>
      <c r="WKD78" s="195"/>
      <c r="WKE78" s="195"/>
      <c r="WKF78" s="195"/>
      <c r="WKG78" s="195"/>
      <c r="WKH78" s="195"/>
      <c r="WKI78" s="195"/>
      <c r="WKJ78" s="195"/>
      <c r="WKK78" s="195"/>
      <c r="WKL78" s="195"/>
      <c r="WKM78" s="195"/>
      <c r="WKN78" s="195"/>
      <c r="WKO78" s="195"/>
      <c r="WKP78" s="195"/>
      <c r="WKQ78" s="195"/>
      <c r="WKR78" s="195"/>
      <c r="WKS78" s="195"/>
      <c r="WKT78" s="195"/>
      <c r="WKU78" s="195"/>
      <c r="WKV78" s="195"/>
      <c r="WKW78" s="195"/>
      <c r="WKX78" s="195"/>
      <c r="WKY78" s="195"/>
      <c r="WKZ78" s="195"/>
      <c r="WLA78" s="195"/>
      <c r="WLB78" s="195"/>
      <c r="WLC78" s="195"/>
      <c r="WLD78" s="195"/>
      <c r="WLE78" s="195"/>
      <c r="WLF78" s="195"/>
      <c r="WLG78" s="195"/>
      <c r="WLH78" s="195"/>
      <c r="WLI78" s="195"/>
      <c r="WLJ78" s="195"/>
      <c r="WLK78" s="195"/>
      <c r="WLL78" s="195"/>
      <c r="WLM78" s="195"/>
      <c r="WLN78" s="195"/>
      <c r="WLO78" s="195"/>
      <c r="WLP78" s="195"/>
      <c r="WLQ78" s="195"/>
      <c r="WLR78" s="195"/>
      <c r="WLS78" s="195"/>
      <c r="WLT78" s="195"/>
      <c r="WLU78" s="195"/>
      <c r="WLV78" s="195"/>
      <c r="WLW78" s="195"/>
      <c r="WLX78" s="195"/>
      <c r="WLY78" s="195"/>
      <c r="WLZ78" s="195"/>
      <c r="WMA78" s="195"/>
      <c r="WMB78" s="195"/>
      <c r="WMC78" s="195"/>
      <c r="WMD78" s="195"/>
      <c r="WME78" s="195"/>
      <c r="WMF78" s="195"/>
      <c r="WMG78" s="195"/>
      <c r="WMH78" s="195"/>
      <c r="WMI78" s="195"/>
      <c r="WMJ78" s="195"/>
      <c r="WMK78" s="195"/>
      <c r="WML78" s="195"/>
      <c r="WMM78" s="195"/>
      <c r="WMN78" s="195"/>
      <c r="WMO78" s="195"/>
      <c r="WMP78" s="195"/>
      <c r="WMQ78" s="195"/>
      <c r="WMR78" s="195"/>
      <c r="WMS78" s="195"/>
      <c r="WMT78" s="195"/>
      <c r="WMU78" s="195"/>
      <c r="WMV78" s="195"/>
      <c r="WMW78" s="195"/>
      <c r="WMX78" s="195"/>
      <c r="WMY78" s="195"/>
      <c r="WMZ78" s="195"/>
      <c r="WNA78" s="195"/>
      <c r="WNB78" s="195"/>
      <c r="WNC78" s="195"/>
      <c r="WND78" s="195"/>
      <c r="WNE78" s="195"/>
      <c r="WNF78" s="195"/>
      <c r="WNG78" s="195"/>
      <c r="WNH78" s="195"/>
      <c r="WNI78" s="195"/>
      <c r="WNJ78" s="195"/>
      <c r="WNK78" s="195"/>
      <c r="WNL78" s="195"/>
      <c r="WNM78" s="195"/>
      <c r="WNN78" s="195"/>
      <c r="WNO78" s="195"/>
      <c r="WNP78" s="195"/>
      <c r="WNQ78" s="195"/>
      <c r="WNR78" s="195"/>
      <c r="WNS78" s="195"/>
      <c r="WNT78" s="195"/>
      <c r="WNU78" s="195"/>
      <c r="WNV78" s="195"/>
      <c r="WNW78" s="195"/>
      <c r="WNX78" s="195"/>
      <c r="WNY78" s="195"/>
      <c r="WNZ78" s="195"/>
      <c r="WOA78" s="195"/>
      <c r="WOB78" s="195"/>
      <c r="WOC78" s="195"/>
      <c r="WOD78" s="195"/>
      <c r="WOE78" s="195"/>
      <c r="WOF78" s="195"/>
      <c r="WOG78" s="195"/>
      <c r="WOH78" s="195"/>
      <c r="WOI78" s="195"/>
      <c r="WOJ78" s="195"/>
      <c r="WOK78" s="195"/>
      <c r="WOL78" s="195"/>
      <c r="WOM78" s="195"/>
      <c r="WON78" s="195"/>
      <c r="WOO78" s="195"/>
      <c r="WOP78" s="195"/>
      <c r="WOQ78" s="195"/>
      <c r="WOR78" s="195"/>
      <c r="WOS78" s="195"/>
      <c r="WOT78" s="195"/>
      <c r="WOU78" s="195"/>
      <c r="WOV78" s="195"/>
      <c r="WOW78" s="195"/>
      <c r="WOX78" s="195"/>
      <c r="WOY78" s="195"/>
      <c r="WOZ78" s="195"/>
      <c r="WPA78" s="195"/>
      <c r="WPB78" s="195"/>
      <c r="WPC78" s="195"/>
      <c r="WPD78" s="195"/>
      <c r="WPE78" s="195"/>
      <c r="WPF78" s="195"/>
      <c r="WPG78" s="195"/>
      <c r="WPH78" s="195"/>
      <c r="WPI78" s="195"/>
      <c r="WPJ78" s="195"/>
      <c r="WPK78" s="195"/>
      <c r="WPL78" s="195"/>
      <c r="WPM78" s="195"/>
      <c r="WPN78" s="195"/>
      <c r="WPO78" s="195"/>
      <c r="WPP78" s="195"/>
      <c r="WPQ78" s="195"/>
      <c r="WPR78" s="195"/>
      <c r="WPS78" s="195"/>
      <c r="WPT78" s="195"/>
      <c r="WPU78" s="195"/>
      <c r="WPV78" s="195"/>
      <c r="WPW78" s="195"/>
      <c r="WPX78" s="195"/>
      <c r="WPY78" s="195"/>
      <c r="WPZ78" s="195"/>
      <c r="WQA78" s="195"/>
      <c r="WQB78" s="195"/>
      <c r="WQC78" s="195"/>
      <c r="WQD78" s="195"/>
      <c r="WQE78" s="195"/>
      <c r="WQF78" s="195"/>
      <c r="WQG78" s="195"/>
      <c r="WQH78" s="195"/>
      <c r="WQI78" s="195"/>
      <c r="WQJ78" s="195"/>
      <c r="WQK78" s="195"/>
      <c r="WQL78" s="195"/>
      <c r="WQM78" s="195"/>
      <c r="WQN78" s="195"/>
      <c r="WQO78" s="195"/>
      <c r="WQP78" s="195"/>
      <c r="WQQ78" s="195"/>
      <c r="WQR78" s="195"/>
      <c r="WQS78" s="195"/>
      <c r="WQT78" s="195"/>
      <c r="WQU78" s="195"/>
      <c r="WQV78" s="195"/>
      <c r="WQW78" s="195"/>
      <c r="WQX78" s="195"/>
      <c r="WQY78" s="195"/>
      <c r="WQZ78" s="195"/>
      <c r="WRA78" s="195"/>
      <c r="WRB78" s="195"/>
      <c r="WRC78" s="195"/>
      <c r="WRD78" s="195"/>
      <c r="WRE78" s="195"/>
      <c r="WRF78" s="195"/>
      <c r="WRG78" s="195"/>
      <c r="WRH78" s="195"/>
      <c r="WRI78" s="195"/>
      <c r="WRJ78" s="195"/>
      <c r="WRK78" s="195"/>
      <c r="WRL78" s="195"/>
      <c r="WRM78" s="195"/>
      <c r="WRN78" s="195"/>
      <c r="WRO78" s="195"/>
      <c r="WRP78" s="195"/>
      <c r="WRQ78" s="195"/>
      <c r="WRR78" s="195"/>
      <c r="WRS78" s="195"/>
      <c r="WRT78" s="195"/>
      <c r="WRU78" s="195"/>
      <c r="WRV78" s="195"/>
      <c r="WRW78" s="195"/>
      <c r="WRX78" s="195"/>
      <c r="WRY78" s="195"/>
      <c r="WRZ78" s="195"/>
      <c r="WSA78" s="195"/>
      <c r="WSB78" s="195"/>
      <c r="WSC78" s="195"/>
      <c r="WSD78" s="195"/>
      <c r="WSE78" s="195"/>
      <c r="WSF78" s="195"/>
      <c r="WSG78" s="195"/>
      <c r="WSH78" s="195"/>
      <c r="WSI78" s="195"/>
      <c r="WSJ78" s="195"/>
      <c r="WSK78" s="195"/>
      <c r="WSL78" s="195"/>
      <c r="WSM78" s="195"/>
      <c r="WSN78" s="195"/>
      <c r="WSO78" s="195"/>
      <c r="WSP78" s="195"/>
      <c r="WSQ78" s="195"/>
      <c r="WSR78" s="195"/>
      <c r="WSS78" s="195"/>
      <c r="WST78" s="195"/>
      <c r="WSU78" s="195"/>
      <c r="WSV78" s="195"/>
      <c r="WSW78" s="195"/>
      <c r="WSX78" s="195"/>
      <c r="WSY78" s="195"/>
      <c r="WSZ78" s="195"/>
      <c r="WTA78" s="195"/>
      <c r="WTB78" s="195"/>
      <c r="WTC78" s="195"/>
      <c r="WTD78" s="195"/>
      <c r="WTE78" s="195"/>
      <c r="WTF78" s="195"/>
      <c r="WTG78" s="195"/>
      <c r="WTH78" s="195"/>
      <c r="WTI78" s="195"/>
      <c r="WTJ78" s="195"/>
      <c r="WTK78" s="195"/>
      <c r="WTL78" s="195"/>
      <c r="WTM78" s="195"/>
      <c r="WTN78" s="195"/>
      <c r="WTO78" s="195"/>
      <c r="WTP78" s="195"/>
      <c r="WTQ78" s="195"/>
      <c r="WTR78" s="195"/>
      <c r="WTS78" s="195"/>
      <c r="WTT78" s="195"/>
      <c r="WTU78" s="195"/>
      <c r="WTV78" s="195"/>
      <c r="WTW78" s="195"/>
      <c r="WTX78" s="195"/>
      <c r="WTY78" s="195"/>
      <c r="WTZ78" s="195"/>
      <c r="WUA78" s="195"/>
      <c r="WUB78" s="195"/>
      <c r="WUC78" s="195"/>
      <c r="WUD78" s="195"/>
      <c r="WUE78" s="195"/>
      <c r="WUF78" s="195"/>
      <c r="WUG78" s="195"/>
      <c r="WUH78" s="195"/>
      <c r="WUI78" s="195"/>
      <c r="WUJ78" s="195"/>
      <c r="WUK78" s="195"/>
      <c r="WUL78" s="195"/>
      <c r="WUM78" s="195"/>
      <c r="WUN78" s="195"/>
      <c r="WUO78" s="195"/>
      <c r="WUP78" s="195"/>
      <c r="WUQ78" s="195"/>
      <c r="WUR78" s="195"/>
      <c r="WUS78" s="195"/>
      <c r="WUT78" s="195"/>
      <c r="WUU78" s="195"/>
      <c r="WUV78" s="195"/>
      <c r="WUW78" s="195"/>
      <c r="WUX78" s="195"/>
      <c r="WUY78" s="195"/>
      <c r="WUZ78" s="195"/>
      <c r="WVA78" s="195"/>
      <c r="WVB78" s="195"/>
      <c r="WVC78" s="195"/>
      <c r="WVD78" s="195"/>
      <c r="WVE78" s="195"/>
      <c r="WVF78" s="195"/>
      <c r="WVG78" s="195"/>
      <c r="WVH78" s="195"/>
      <c r="WVI78" s="195"/>
      <c r="WVJ78" s="195"/>
      <c r="WVK78" s="195"/>
      <c r="WVL78" s="195"/>
      <c r="WVM78" s="195"/>
      <c r="WVN78" s="195"/>
      <c r="WVO78" s="195"/>
      <c r="WVP78" s="195"/>
      <c r="WVQ78" s="195"/>
      <c r="WVR78" s="195"/>
      <c r="WVS78" s="195"/>
      <c r="WVT78" s="195"/>
      <c r="WVU78" s="195"/>
      <c r="WVV78" s="195"/>
      <c r="WVW78" s="195"/>
      <c r="WVX78" s="195"/>
      <c r="WVY78" s="195"/>
      <c r="WVZ78" s="195"/>
      <c r="WWA78" s="195"/>
      <c r="WWB78" s="195"/>
      <c r="WWC78" s="195"/>
      <c r="WWD78" s="195"/>
      <c r="WWE78" s="195"/>
      <c r="WWF78" s="195"/>
    </row>
    <row r="79" spans="1:16152" s="197" customFormat="1" x14ac:dyDescent="0.3">
      <c r="A79" s="195"/>
      <c r="B79" s="196"/>
      <c r="C79" s="195"/>
      <c r="D79" s="296"/>
      <c r="E79" s="906"/>
      <c r="F79" s="906"/>
      <c r="G79" s="259"/>
      <c r="I79" s="195"/>
      <c r="J79" s="195"/>
      <c r="K79" s="195"/>
      <c r="L79" s="195"/>
      <c r="M79" s="195"/>
      <c r="N79" s="195"/>
      <c r="O79" s="195"/>
      <c r="P79" s="195"/>
      <c r="Q79" s="195"/>
      <c r="R79" s="195"/>
      <c r="S79" s="195"/>
      <c r="T79" s="195"/>
      <c r="U79" s="195"/>
      <c r="V79" s="195"/>
      <c r="W79" s="195"/>
      <c r="X79" s="553"/>
      <c r="Y79" s="195"/>
      <c r="Z79" s="195"/>
      <c r="AA79" s="195"/>
      <c r="AB79" s="195"/>
      <c r="AC79" s="195"/>
      <c r="AD79" s="195"/>
      <c r="AE79" s="195"/>
      <c r="AF79" s="195"/>
      <c r="AG79" s="195"/>
      <c r="AH79" s="195"/>
      <c r="AI79" s="195"/>
      <c r="AJ79" s="195"/>
      <c r="AK79" s="195"/>
      <c r="AL79" s="195"/>
      <c r="AM79" s="195"/>
      <c r="AN79" s="195"/>
      <c r="AO79" s="195"/>
      <c r="AP79" s="195"/>
      <c r="AQ79" s="195"/>
      <c r="AR79" s="195"/>
      <c r="AS79" s="195"/>
      <c r="AT79" s="195"/>
      <c r="AU79" s="195"/>
      <c r="AV79" s="195"/>
      <c r="AW79" s="195"/>
      <c r="AX79" s="195"/>
      <c r="AY79" s="195"/>
      <c r="AZ79" s="195"/>
      <c r="BA79" s="195"/>
      <c r="BB79" s="195"/>
      <c r="BC79" s="195"/>
      <c r="BD79" s="195"/>
      <c r="BE79" s="195"/>
      <c r="BF79" s="195"/>
      <c r="BG79" s="195"/>
      <c r="BH79" s="195"/>
      <c r="BI79" s="195"/>
      <c r="BJ79" s="195"/>
      <c r="BK79" s="195"/>
      <c r="BL79" s="195"/>
      <c r="BM79" s="195"/>
      <c r="BN79" s="195"/>
      <c r="BO79" s="195"/>
      <c r="BP79" s="195"/>
      <c r="BQ79" s="195"/>
      <c r="BR79" s="195"/>
      <c r="BS79" s="195"/>
      <c r="BT79" s="195"/>
      <c r="BU79" s="195"/>
      <c r="BV79" s="195"/>
      <c r="BW79" s="195"/>
      <c r="BX79" s="195"/>
      <c r="BY79" s="195"/>
      <c r="BZ79" s="195"/>
      <c r="CA79" s="195"/>
      <c r="CB79" s="195"/>
      <c r="CC79" s="195"/>
      <c r="CD79" s="195"/>
      <c r="CE79" s="195"/>
      <c r="CF79" s="195"/>
      <c r="CG79" s="195"/>
      <c r="CH79" s="195"/>
      <c r="CI79" s="195"/>
      <c r="CJ79" s="195"/>
      <c r="CK79" s="195"/>
      <c r="CL79" s="195"/>
      <c r="CM79" s="195"/>
      <c r="CN79" s="195"/>
      <c r="CO79" s="195"/>
      <c r="CP79" s="195"/>
      <c r="CQ79" s="195"/>
      <c r="CR79" s="195"/>
      <c r="CS79" s="195"/>
      <c r="CT79" s="195"/>
      <c r="CU79" s="195"/>
      <c r="CV79" s="195"/>
      <c r="CW79" s="195"/>
      <c r="CX79" s="195"/>
      <c r="CY79" s="195"/>
      <c r="CZ79" s="195"/>
      <c r="DA79" s="195"/>
      <c r="DB79" s="195"/>
      <c r="DC79" s="195"/>
      <c r="DD79" s="195"/>
      <c r="DE79" s="195"/>
      <c r="DF79" s="195"/>
      <c r="DG79" s="195"/>
      <c r="DH79" s="195"/>
      <c r="DI79" s="195"/>
      <c r="DJ79" s="195"/>
      <c r="DK79" s="195"/>
      <c r="DL79" s="195"/>
      <c r="DM79" s="195"/>
      <c r="DN79" s="195"/>
      <c r="DO79" s="195"/>
      <c r="DP79" s="195"/>
      <c r="DQ79" s="195"/>
      <c r="DR79" s="195"/>
      <c r="DS79" s="195"/>
      <c r="DT79" s="195"/>
      <c r="DU79" s="195"/>
      <c r="DV79" s="195"/>
      <c r="DW79" s="195"/>
      <c r="DX79" s="195"/>
      <c r="DY79" s="195"/>
      <c r="DZ79" s="195"/>
      <c r="EA79" s="195"/>
      <c r="EB79" s="195"/>
      <c r="EC79" s="195"/>
      <c r="ED79" s="195"/>
      <c r="EE79" s="195"/>
      <c r="EF79" s="195"/>
      <c r="EG79" s="195"/>
      <c r="EH79" s="195"/>
      <c r="EI79" s="195"/>
      <c r="EJ79" s="195"/>
      <c r="EK79" s="195"/>
      <c r="EL79" s="195"/>
      <c r="EM79" s="195"/>
      <c r="EN79" s="195"/>
      <c r="EO79" s="195"/>
      <c r="EP79" s="195"/>
      <c r="EQ79" s="195"/>
      <c r="ER79" s="195"/>
      <c r="ES79" s="195"/>
      <c r="ET79" s="195"/>
      <c r="EU79" s="195"/>
      <c r="EV79" s="195"/>
      <c r="EW79" s="195"/>
      <c r="EX79" s="195"/>
      <c r="EY79" s="195"/>
      <c r="EZ79" s="195"/>
      <c r="FA79" s="195"/>
      <c r="FB79" s="195"/>
      <c r="FC79" s="195"/>
      <c r="FD79" s="195"/>
      <c r="FE79" s="195"/>
      <c r="FF79" s="195"/>
      <c r="FG79" s="195"/>
      <c r="FH79" s="195"/>
      <c r="FI79" s="195"/>
      <c r="FJ79" s="195"/>
      <c r="FK79" s="195"/>
      <c r="FL79" s="195"/>
      <c r="FM79" s="195"/>
      <c r="FN79" s="195"/>
      <c r="FO79" s="195"/>
      <c r="FP79" s="195"/>
      <c r="FQ79" s="195"/>
      <c r="FR79" s="195"/>
      <c r="FS79" s="195"/>
      <c r="FT79" s="195"/>
      <c r="FU79" s="195"/>
      <c r="FV79" s="195"/>
      <c r="FW79" s="195"/>
      <c r="FX79" s="195"/>
      <c r="FY79" s="195"/>
      <c r="FZ79" s="195"/>
      <c r="GA79" s="195"/>
      <c r="GB79" s="195"/>
      <c r="GC79" s="195"/>
      <c r="GD79" s="195"/>
      <c r="GE79" s="195"/>
      <c r="GF79" s="195"/>
      <c r="GG79" s="195"/>
      <c r="GH79" s="195"/>
      <c r="GI79" s="195"/>
      <c r="GJ79" s="195"/>
      <c r="GK79" s="195"/>
      <c r="GL79" s="195"/>
      <c r="GM79" s="195"/>
      <c r="GN79" s="195"/>
      <c r="GO79" s="195"/>
      <c r="GP79" s="195"/>
      <c r="GQ79" s="195"/>
      <c r="GR79" s="195"/>
      <c r="GS79" s="195"/>
      <c r="GT79" s="195"/>
      <c r="GU79" s="195"/>
      <c r="GV79" s="195"/>
      <c r="GW79" s="195"/>
      <c r="GX79" s="195"/>
      <c r="GY79" s="195"/>
      <c r="GZ79" s="195"/>
      <c r="HA79" s="195"/>
      <c r="HB79" s="195"/>
      <c r="HC79" s="195"/>
      <c r="HD79" s="195"/>
      <c r="HE79" s="195"/>
      <c r="HF79" s="195"/>
      <c r="HG79" s="195"/>
      <c r="HH79" s="195"/>
      <c r="HI79" s="195"/>
      <c r="HJ79" s="195"/>
      <c r="HK79" s="195"/>
      <c r="HL79" s="195"/>
      <c r="HM79" s="195"/>
      <c r="HN79" s="195"/>
      <c r="HO79" s="195"/>
      <c r="HP79" s="195"/>
      <c r="HQ79" s="195"/>
      <c r="HR79" s="195"/>
      <c r="HS79" s="195"/>
      <c r="HT79" s="195"/>
      <c r="HU79" s="195"/>
      <c r="HV79" s="195"/>
      <c r="HW79" s="195"/>
      <c r="HX79" s="195"/>
      <c r="HY79" s="195"/>
      <c r="HZ79" s="195"/>
      <c r="IA79" s="195"/>
      <c r="IB79" s="195"/>
      <c r="IC79" s="195"/>
      <c r="ID79" s="195"/>
      <c r="IE79" s="195"/>
      <c r="IF79" s="195"/>
      <c r="IG79" s="195"/>
      <c r="IH79" s="195"/>
      <c r="II79" s="195"/>
      <c r="IJ79" s="195"/>
      <c r="IK79" s="195"/>
      <c r="IL79" s="195"/>
      <c r="IM79" s="195"/>
      <c r="IN79" s="195"/>
      <c r="IO79" s="195"/>
      <c r="IP79" s="195"/>
      <c r="IQ79" s="195"/>
      <c r="IR79" s="195"/>
      <c r="IS79" s="195"/>
      <c r="IT79" s="195"/>
      <c r="IU79" s="195"/>
      <c r="IV79" s="195"/>
      <c r="IW79" s="195"/>
      <c r="IX79" s="195"/>
      <c r="IY79" s="195"/>
      <c r="IZ79" s="195"/>
      <c r="JA79" s="195"/>
      <c r="JB79" s="195"/>
      <c r="JC79" s="195"/>
      <c r="JD79" s="195"/>
      <c r="JE79" s="195"/>
      <c r="JF79" s="195"/>
      <c r="JG79" s="195"/>
      <c r="JH79" s="195"/>
      <c r="JI79" s="195"/>
      <c r="JJ79" s="195"/>
      <c r="JK79" s="195"/>
      <c r="JL79" s="195"/>
      <c r="JM79" s="195"/>
      <c r="JN79" s="195"/>
      <c r="JO79" s="195"/>
      <c r="JP79" s="195"/>
      <c r="JQ79" s="195"/>
      <c r="JR79" s="195"/>
      <c r="JS79" s="195"/>
      <c r="JT79" s="195"/>
      <c r="JU79" s="195"/>
      <c r="JV79" s="195"/>
      <c r="JW79" s="195"/>
      <c r="JX79" s="195"/>
      <c r="JY79" s="195"/>
      <c r="JZ79" s="195"/>
      <c r="KA79" s="195"/>
      <c r="KB79" s="195"/>
      <c r="KC79" s="195"/>
      <c r="KD79" s="195"/>
      <c r="KE79" s="195"/>
      <c r="KF79" s="195"/>
      <c r="KG79" s="195"/>
      <c r="KH79" s="195"/>
      <c r="KI79" s="195"/>
      <c r="KJ79" s="195"/>
      <c r="KK79" s="195"/>
      <c r="KL79" s="195"/>
      <c r="KM79" s="195"/>
      <c r="KN79" s="195"/>
      <c r="KO79" s="195"/>
      <c r="KP79" s="195"/>
      <c r="KQ79" s="195"/>
      <c r="KR79" s="195"/>
      <c r="KS79" s="195"/>
      <c r="KT79" s="195"/>
      <c r="KU79" s="195"/>
      <c r="KV79" s="195"/>
      <c r="KW79" s="195"/>
      <c r="KX79" s="195"/>
      <c r="KY79" s="195"/>
      <c r="KZ79" s="195"/>
      <c r="LA79" s="195"/>
      <c r="LB79" s="195"/>
      <c r="LC79" s="195"/>
      <c r="LD79" s="195"/>
      <c r="LE79" s="195"/>
      <c r="LF79" s="195"/>
      <c r="LG79" s="195"/>
      <c r="LH79" s="195"/>
      <c r="LI79" s="195"/>
      <c r="LJ79" s="195"/>
      <c r="LK79" s="195"/>
      <c r="LL79" s="195"/>
      <c r="LM79" s="195"/>
      <c r="LN79" s="195"/>
      <c r="LO79" s="195"/>
      <c r="LP79" s="195"/>
      <c r="LQ79" s="195"/>
      <c r="LR79" s="195"/>
      <c r="LS79" s="195"/>
      <c r="LT79" s="195"/>
      <c r="LU79" s="195"/>
      <c r="LV79" s="195"/>
      <c r="LW79" s="195"/>
      <c r="LX79" s="195"/>
      <c r="LY79" s="195"/>
      <c r="LZ79" s="195"/>
      <c r="MA79" s="195"/>
      <c r="MB79" s="195"/>
      <c r="MC79" s="195"/>
      <c r="MD79" s="195"/>
      <c r="ME79" s="195"/>
      <c r="MF79" s="195"/>
      <c r="MG79" s="195"/>
      <c r="MH79" s="195"/>
      <c r="MI79" s="195"/>
      <c r="MJ79" s="195"/>
      <c r="MK79" s="195"/>
      <c r="ML79" s="195"/>
      <c r="MM79" s="195"/>
      <c r="MN79" s="195"/>
      <c r="MO79" s="195"/>
      <c r="MP79" s="195"/>
      <c r="MQ79" s="195"/>
      <c r="MR79" s="195"/>
      <c r="MS79" s="195"/>
      <c r="MT79" s="195"/>
      <c r="MU79" s="195"/>
      <c r="MV79" s="195"/>
      <c r="MW79" s="195"/>
      <c r="MX79" s="195"/>
      <c r="MY79" s="195"/>
      <c r="MZ79" s="195"/>
      <c r="NA79" s="195"/>
      <c r="NB79" s="195"/>
      <c r="NC79" s="195"/>
      <c r="ND79" s="195"/>
      <c r="NE79" s="195"/>
      <c r="NF79" s="195"/>
      <c r="NG79" s="195"/>
      <c r="NH79" s="195"/>
      <c r="NI79" s="195"/>
      <c r="NJ79" s="195"/>
      <c r="NK79" s="195"/>
      <c r="NL79" s="195"/>
      <c r="NM79" s="195"/>
      <c r="NN79" s="195"/>
      <c r="NO79" s="195"/>
      <c r="NP79" s="195"/>
      <c r="NQ79" s="195"/>
      <c r="NR79" s="195"/>
      <c r="NS79" s="195"/>
      <c r="NT79" s="195"/>
      <c r="NU79" s="195"/>
      <c r="NV79" s="195"/>
      <c r="NW79" s="195"/>
      <c r="NX79" s="195"/>
      <c r="NY79" s="195"/>
      <c r="NZ79" s="195"/>
      <c r="OA79" s="195"/>
      <c r="OB79" s="195"/>
      <c r="OC79" s="195"/>
      <c r="OD79" s="195"/>
      <c r="OE79" s="195"/>
      <c r="OF79" s="195"/>
      <c r="OG79" s="195"/>
      <c r="OH79" s="195"/>
      <c r="OI79" s="195"/>
      <c r="OJ79" s="195"/>
      <c r="OK79" s="195"/>
      <c r="OL79" s="195"/>
      <c r="OM79" s="195"/>
      <c r="ON79" s="195"/>
      <c r="OO79" s="195"/>
      <c r="OP79" s="195"/>
      <c r="OQ79" s="195"/>
      <c r="OR79" s="195"/>
      <c r="OS79" s="195"/>
      <c r="OT79" s="195"/>
      <c r="OU79" s="195"/>
      <c r="OV79" s="195"/>
      <c r="OW79" s="195"/>
      <c r="OX79" s="195"/>
      <c r="OY79" s="195"/>
      <c r="OZ79" s="195"/>
      <c r="PA79" s="195"/>
      <c r="PB79" s="195"/>
      <c r="PC79" s="195"/>
      <c r="PD79" s="195"/>
      <c r="PE79" s="195"/>
      <c r="PF79" s="195"/>
      <c r="PG79" s="195"/>
      <c r="PH79" s="195"/>
      <c r="PI79" s="195"/>
      <c r="PJ79" s="195"/>
      <c r="PK79" s="195"/>
      <c r="PL79" s="195"/>
      <c r="PM79" s="195"/>
      <c r="PN79" s="195"/>
      <c r="PO79" s="195"/>
      <c r="PP79" s="195"/>
      <c r="PQ79" s="195"/>
      <c r="PR79" s="195"/>
      <c r="PS79" s="195"/>
      <c r="PT79" s="195"/>
      <c r="PU79" s="195"/>
      <c r="PV79" s="195"/>
      <c r="PW79" s="195"/>
      <c r="PX79" s="195"/>
      <c r="PY79" s="195"/>
      <c r="PZ79" s="195"/>
      <c r="QA79" s="195"/>
      <c r="QB79" s="195"/>
      <c r="QC79" s="195"/>
      <c r="QD79" s="195"/>
      <c r="QE79" s="195"/>
      <c r="QF79" s="195"/>
      <c r="QG79" s="195"/>
      <c r="QH79" s="195"/>
      <c r="QI79" s="195"/>
      <c r="QJ79" s="195"/>
      <c r="QK79" s="195"/>
      <c r="QL79" s="195"/>
      <c r="QM79" s="195"/>
      <c r="QN79" s="195"/>
      <c r="QO79" s="195"/>
      <c r="QP79" s="195"/>
      <c r="QQ79" s="195"/>
      <c r="QR79" s="195"/>
      <c r="QS79" s="195"/>
      <c r="QT79" s="195"/>
      <c r="QU79" s="195"/>
      <c r="QV79" s="195"/>
      <c r="QW79" s="195"/>
      <c r="QX79" s="195"/>
      <c r="QY79" s="195"/>
      <c r="QZ79" s="195"/>
      <c r="RA79" s="195"/>
      <c r="RB79" s="195"/>
      <c r="RC79" s="195"/>
      <c r="RD79" s="195"/>
      <c r="RE79" s="195"/>
      <c r="RF79" s="195"/>
      <c r="RG79" s="195"/>
      <c r="RH79" s="195"/>
      <c r="RI79" s="195"/>
      <c r="RJ79" s="195"/>
      <c r="RK79" s="195"/>
      <c r="RL79" s="195"/>
      <c r="RM79" s="195"/>
      <c r="RN79" s="195"/>
      <c r="RO79" s="195"/>
      <c r="RP79" s="195"/>
      <c r="RQ79" s="195"/>
      <c r="RR79" s="195"/>
      <c r="RS79" s="195"/>
      <c r="RT79" s="195"/>
      <c r="RU79" s="195"/>
      <c r="RV79" s="195"/>
      <c r="RW79" s="195"/>
      <c r="RX79" s="195"/>
      <c r="RY79" s="195"/>
      <c r="RZ79" s="195"/>
      <c r="SA79" s="195"/>
      <c r="SB79" s="195"/>
      <c r="SC79" s="195"/>
      <c r="SD79" s="195"/>
      <c r="SE79" s="195"/>
      <c r="SF79" s="195"/>
      <c r="SG79" s="195"/>
      <c r="SH79" s="195"/>
      <c r="SI79" s="195"/>
      <c r="SJ79" s="195"/>
      <c r="SK79" s="195"/>
      <c r="SL79" s="195"/>
      <c r="SM79" s="195"/>
      <c r="SN79" s="195"/>
      <c r="SO79" s="195"/>
      <c r="SP79" s="195"/>
      <c r="SQ79" s="195"/>
      <c r="SR79" s="195"/>
      <c r="SS79" s="195"/>
      <c r="ST79" s="195"/>
      <c r="SU79" s="195"/>
      <c r="SV79" s="195"/>
      <c r="SW79" s="195"/>
      <c r="SX79" s="195"/>
      <c r="SY79" s="195"/>
      <c r="SZ79" s="195"/>
      <c r="TA79" s="195"/>
      <c r="TB79" s="195"/>
      <c r="TC79" s="195"/>
      <c r="TD79" s="195"/>
      <c r="TE79" s="195"/>
      <c r="TF79" s="195"/>
      <c r="TG79" s="195"/>
      <c r="TH79" s="195"/>
      <c r="TI79" s="195"/>
      <c r="TJ79" s="195"/>
      <c r="TK79" s="195"/>
      <c r="TL79" s="195"/>
      <c r="TM79" s="195"/>
      <c r="TN79" s="195"/>
      <c r="TO79" s="195"/>
      <c r="TP79" s="195"/>
      <c r="TQ79" s="195"/>
      <c r="TR79" s="195"/>
      <c r="TS79" s="195"/>
      <c r="TT79" s="195"/>
      <c r="TU79" s="195"/>
      <c r="TV79" s="195"/>
      <c r="TW79" s="195"/>
      <c r="TX79" s="195"/>
      <c r="TY79" s="195"/>
      <c r="TZ79" s="195"/>
      <c r="UA79" s="195"/>
      <c r="UB79" s="195"/>
      <c r="UC79" s="195"/>
      <c r="UD79" s="195"/>
      <c r="UE79" s="195"/>
      <c r="UF79" s="195"/>
      <c r="UG79" s="195"/>
      <c r="UH79" s="195"/>
      <c r="UI79" s="195"/>
      <c r="UJ79" s="195"/>
      <c r="UK79" s="195"/>
      <c r="UL79" s="195"/>
      <c r="UM79" s="195"/>
      <c r="UN79" s="195"/>
      <c r="UO79" s="195"/>
      <c r="UP79" s="195"/>
      <c r="UQ79" s="195"/>
      <c r="UR79" s="195"/>
      <c r="US79" s="195"/>
      <c r="UT79" s="195"/>
      <c r="UU79" s="195"/>
      <c r="UV79" s="195"/>
      <c r="UW79" s="195"/>
      <c r="UX79" s="195"/>
      <c r="UY79" s="195"/>
      <c r="UZ79" s="195"/>
      <c r="VA79" s="195"/>
      <c r="VB79" s="195"/>
      <c r="VC79" s="195"/>
      <c r="VD79" s="195"/>
      <c r="VE79" s="195"/>
      <c r="VF79" s="195"/>
      <c r="VG79" s="195"/>
      <c r="VH79" s="195"/>
      <c r="VI79" s="195"/>
      <c r="VJ79" s="195"/>
      <c r="VK79" s="195"/>
      <c r="VL79" s="195"/>
      <c r="VM79" s="195"/>
      <c r="VN79" s="195"/>
      <c r="VO79" s="195"/>
      <c r="VP79" s="195"/>
      <c r="VQ79" s="195"/>
      <c r="VR79" s="195"/>
      <c r="VS79" s="195"/>
      <c r="VT79" s="195"/>
      <c r="VU79" s="195"/>
      <c r="VV79" s="195"/>
      <c r="VW79" s="195"/>
      <c r="VX79" s="195"/>
      <c r="VY79" s="195"/>
      <c r="VZ79" s="195"/>
      <c r="WA79" s="195"/>
      <c r="WB79" s="195"/>
      <c r="WC79" s="195"/>
      <c r="WD79" s="195"/>
      <c r="WE79" s="195"/>
      <c r="WF79" s="195"/>
      <c r="WG79" s="195"/>
      <c r="WH79" s="195"/>
      <c r="WI79" s="195"/>
      <c r="WJ79" s="195"/>
      <c r="WK79" s="195"/>
      <c r="WL79" s="195"/>
      <c r="WM79" s="195"/>
      <c r="WN79" s="195"/>
      <c r="WO79" s="195"/>
      <c r="WP79" s="195"/>
      <c r="WQ79" s="195"/>
      <c r="WR79" s="195"/>
      <c r="WS79" s="195"/>
      <c r="WT79" s="195"/>
      <c r="WU79" s="195"/>
      <c r="WV79" s="195"/>
      <c r="WW79" s="195"/>
      <c r="WX79" s="195"/>
      <c r="WY79" s="195"/>
      <c r="WZ79" s="195"/>
      <c r="XA79" s="195"/>
      <c r="XB79" s="195"/>
      <c r="XC79" s="195"/>
      <c r="XD79" s="195"/>
      <c r="XE79" s="195"/>
      <c r="XF79" s="195"/>
      <c r="XG79" s="195"/>
      <c r="XH79" s="195"/>
      <c r="XI79" s="195"/>
      <c r="XJ79" s="195"/>
      <c r="XK79" s="195"/>
      <c r="XL79" s="195"/>
      <c r="XM79" s="195"/>
      <c r="XN79" s="195"/>
      <c r="XO79" s="195"/>
      <c r="XP79" s="195"/>
      <c r="XQ79" s="195"/>
      <c r="XR79" s="195"/>
      <c r="XS79" s="195"/>
      <c r="XT79" s="195"/>
      <c r="XU79" s="195"/>
      <c r="XV79" s="195"/>
      <c r="XW79" s="195"/>
      <c r="XX79" s="195"/>
      <c r="XY79" s="195"/>
      <c r="XZ79" s="195"/>
      <c r="YA79" s="195"/>
      <c r="YB79" s="195"/>
      <c r="YC79" s="195"/>
      <c r="YD79" s="195"/>
      <c r="YE79" s="195"/>
      <c r="YF79" s="195"/>
      <c r="YG79" s="195"/>
      <c r="YH79" s="195"/>
      <c r="YI79" s="195"/>
      <c r="YJ79" s="195"/>
      <c r="YK79" s="195"/>
      <c r="YL79" s="195"/>
      <c r="YM79" s="195"/>
      <c r="YN79" s="195"/>
      <c r="YO79" s="195"/>
      <c r="YP79" s="195"/>
      <c r="YQ79" s="195"/>
      <c r="YR79" s="195"/>
      <c r="YS79" s="195"/>
      <c r="YT79" s="195"/>
      <c r="YU79" s="195"/>
      <c r="YV79" s="195"/>
      <c r="YW79" s="195"/>
      <c r="YX79" s="195"/>
      <c r="YY79" s="195"/>
      <c r="YZ79" s="195"/>
      <c r="ZA79" s="195"/>
      <c r="ZB79" s="195"/>
      <c r="ZC79" s="195"/>
      <c r="ZD79" s="195"/>
      <c r="ZE79" s="195"/>
      <c r="ZF79" s="195"/>
      <c r="ZG79" s="195"/>
      <c r="ZH79" s="195"/>
      <c r="ZI79" s="195"/>
      <c r="ZJ79" s="195"/>
      <c r="ZK79" s="195"/>
      <c r="ZL79" s="195"/>
      <c r="ZM79" s="195"/>
      <c r="ZN79" s="195"/>
      <c r="ZO79" s="195"/>
      <c r="ZP79" s="195"/>
      <c r="ZQ79" s="195"/>
      <c r="ZR79" s="195"/>
      <c r="ZS79" s="195"/>
      <c r="ZT79" s="195"/>
      <c r="ZU79" s="195"/>
      <c r="ZV79" s="195"/>
      <c r="ZW79" s="195"/>
      <c r="ZX79" s="195"/>
      <c r="ZY79" s="195"/>
      <c r="ZZ79" s="195"/>
      <c r="AAA79" s="195"/>
      <c r="AAB79" s="195"/>
      <c r="AAC79" s="195"/>
      <c r="AAD79" s="195"/>
      <c r="AAE79" s="195"/>
      <c r="AAF79" s="195"/>
      <c r="AAG79" s="195"/>
      <c r="AAH79" s="195"/>
      <c r="AAI79" s="195"/>
      <c r="AAJ79" s="195"/>
      <c r="AAK79" s="195"/>
      <c r="AAL79" s="195"/>
      <c r="AAM79" s="195"/>
      <c r="AAN79" s="195"/>
      <c r="AAO79" s="195"/>
      <c r="AAP79" s="195"/>
      <c r="AAQ79" s="195"/>
      <c r="AAR79" s="195"/>
      <c r="AAS79" s="195"/>
      <c r="AAT79" s="195"/>
      <c r="AAU79" s="195"/>
      <c r="AAV79" s="195"/>
      <c r="AAW79" s="195"/>
      <c r="AAX79" s="195"/>
      <c r="AAY79" s="195"/>
      <c r="AAZ79" s="195"/>
      <c r="ABA79" s="195"/>
      <c r="ABB79" s="195"/>
      <c r="ABC79" s="195"/>
      <c r="ABD79" s="195"/>
      <c r="ABE79" s="195"/>
      <c r="ABF79" s="195"/>
      <c r="ABG79" s="195"/>
      <c r="ABH79" s="195"/>
      <c r="ABI79" s="195"/>
      <c r="ABJ79" s="195"/>
      <c r="ABK79" s="195"/>
      <c r="ABL79" s="195"/>
      <c r="ABM79" s="195"/>
      <c r="ABN79" s="195"/>
      <c r="ABO79" s="195"/>
      <c r="ABP79" s="195"/>
      <c r="ABQ79" s="195"/>
      <c r="ABR79" s="195"/>
      <c r="ABS79" s="195"/>
      <c r="ABT79" s="195"/>
      <c r="ABU79" s="195"/>
      <c r="ABV79" s="195"/>
      <c r="ABW79" s="195"/>
      <c r="ABX79" s="195"/>
      <c r="ABY79" s="195"/>
      <c r="ABZ79" s="195"/>
      <c r="ACA79" s="195"/>
      <c r="ACB79" s="195"/>
      <c r="ACC79" s="195"/>
      <c r="ACD79" s="195"/>
      <c r="ACE79" s="195"/>
      <c r="ACF79" s="195"/>
      <c r="ACG79" s="195"/>
      <c r="ACH79" s="195"/>
      <c r="ACI79" s="195"/>
      <c r="ACJ79" s="195"/>
      <c r="ACK79" s="195"/>
      <c r="ACL79" s="195"/>
      <c r="ACM79" s="195"/>
      <c r="ACN79" s="195"/>
      <c r="ACO79" s="195"/>
      <c r="ACP79" s="195"/>
      <c r="ACQ79" s="195"/>
      <c r="ACR79" s="195"/>
      <c r="ACS79" s="195"/>
      <c r="ACT79" s="195"/>
      <c r="ACU79" s="195"/>
      <c r="ACV79" s="195"/>
      <c r="ACW79" s="195"/>
      <c r="ACX79" s="195"/>
      <c r="ACY79" s="195"/>
      <c r="ACZ79" s="195"/>
      <c r="ADA79" s="195"/>
      <c r="ADB79" s="195"/>
      <c r="ADC79" s="195"/>
      <c r="ADD79" s="195"/>
      <c r="ADE79" s="195"/>
      <c r="ADF79" s="195"/>
      <c r="ADG79" s="195"/>
      <c r="ADH79" s="195"/>
      <c r="ADI79" s="195"/>
      <c r="ADJ79" s="195"/>
      <c r="ADK79" s="195"/>
      <c r="ADL79" s="195"/>
      <c r="ADM79" s="195"/>
      <c r="ADN79" s="195"/>
      <c r="ADO79" s="195"/>
      <c r="ADP79" s="195"/>
      <c r="ADQ79" s="195"/>
      <c r="ADR79" s="195"/>
      <c r="ADS79" s="195"/>
      <c r="ADT79" s="195"/>
      <c r="ADU79" s="195"/>
      <c r="ADV79" s="195"/>
      <c r="ADW79" s="195"/>
      <c r="ADX79" s="195"/>
      <c r="ADY79" s="195"/>
      <c r="ADZ79" s="195"/>
      <c r="AEA79" s="195"/>
      <c r="AEB79" s="195"/>
      <c r="AEC79" s="195"/>
      <c r="AED79" s="195"/>
      <c r="AEE79" s="195"/>
      <c r="AEF79" s="195"/>
      <c r="AEG79" s="195"/>
      <c r="AEH79" s="195"/>
      <c r="AEI79" s="195"/>
      <c r="AEJ79" s="195"/>
      <c r="AEK79" s="195"/>
      <c r="AEL79" s="195"/>
      <c r="AEM79" s="195"/>
      <c r="AEN79" s="195"/>
      <c r="AEO79" s="195"/>
      <c r="AEP79" s="195"/>
      <c r="AEQ79" s="195"/>
      <c r="AER79" s="195"/>
      <c r="AES79" s="195"/>
      <c r="AET79" s="195"/>
      <c r="AEU79" s="195"/>
      <c r="AEV79" s="195"/>
      <c r="AEW79" s="195"/>
      <c r="AEX79" s="195"/>
      <c r="AEY79" s="195"/>
      <c r="AEZ79" s="195"/>
      <c r="AFA79" s="195"/>
      <c r="AFB79" s="195"/>
      <c r="AFC79" s="195"/>
      <c r="AFD79" s="195"/>
      <c r="AFE79" s="195"/>
      <c r="AFF79" s="195"/>
      <c r="AFG79" s="195"/>
      <c r="AFH79" s="195"/>
      <c r="AFI79" s="195"/>
      <c r="AFJ79" s="195"/>
      <c r="AFK79" s="195"/>
      <c r="AFL79" s="195"/>
      <c r="AFM79" s="195"/>
      <c r="AFN79" s="195"/>
      <c r="AFO79" s="195"/>
      <c r="AFP79" s="195"/>
      <c r="AFQ79" s="195"/>
      <c r="AFR79" s="195"/>
      <c r="AFS79" s="195"/>
      <c r="AFT79" s="195"/>
      <c r="AFU79" s="195"/>
      <c r="AFV79" s="195"/>
      <c r="AFW79" s="195"/>
      <c r="AFX79" s="195"/>
      <c r="AFY79" s="195"/>
      <c r="AFZ79" s="195"/>
      <c r="AGA79" s="195"/>
      <c r="AGB79" s="195"/>
      <c r="AGC79" s="195"/>
      <c r="AGD79" s="195"/>
      <c r="AGE79" s="195"/>
      <c r="AGF79" s="195"/>
      <c r="AGG79" s="195"/>
      <c r="AGH79" s="195"/>
      <c r="AGI79" s="195"/>
      <c r="AGJ79" s="195"/>
      <c r="AGK79" s="195"/>
      <c r="AGL79" s="195"/>
      <c r="AGM79" s="195"/>
      <c r="AGN79" s="195"/>
      <c r="AGO79" s="195"/>
      <c r="AGP79" s="195"/>
      <c r="AGQ79" s="195"/>
      <c r="AGR79" s="195"/>
      <c r="AGS79" s="195"/>
      <c r="AGT79" s="195"/>
      <c r="AGU79" s="195"/>
      <c r="AGV79" s="195"/>
      <c r="AGW79" s="195"/>
      <c r="AGX79" s="195"/>
      <c r="AGY79" s="195"/>
      <c r="AGZ79" s="195"/>
      <c r="AHA79" s="195"/>
      <c r="AHB79" s="195"/>
      <c r="AHC79" s="195"/>
      <c r="AHD79" s="195"/>
      <c r="AHE79" s="195"/>
      <c r="AHF79" s="195"/>
      <c r="AHG79" s="195"/>
      <c r="AHH79" s="195"/>
      <c r="AHI79" s="195"/>
      <c r="AHJ79" s="195"/>
      <c r="AHK79" s="195"/>
      <c r="AHL79" s="195"/>
      <c r="AHM79" s="195"/>
      <c r="AHN79" s="195"/>
      <c r="AHO79" s="195"/>
      <c r="AHP79" s="195"/>
      <c r="AHQ79" s="195"/>
      <c r="AHR79" s="195"/>
      <c r="AHS79" s="195"/>
      <c r="AHT79" s="195"/>
      <c r="AHU79" s="195"/>
      <c r="AHV79" s="195"/>
      <c r="AHW79" s="195"/>
      <c r="AHX79" s="195"/>
      <c r="AHY79" s="195"/>
      <c r="AHZ79" s="195"/>
      <c r="AIA79" s="195"/>
      <c r="AIB79" s="195"/>
      <c r="AIC79" s="195"/>
      <c r="AID79" s="195"/>
      <c r="AIE79" s="195"/>
      <c r="AIF79" s="195"/>
      <c r="AIG79" s="195"/>
      <c r="AIH79" s="195"/>
      <c r="AII79" s="195"/>
      <c r="AIJ79" s="195"/>
      <c r="AIK79" s="195"/>
      <c r="AIL79" s="195"/>
      <c r="AIM79" s="195"/>
      <c r="AIN79" s="195"/>
      <c r="AIO79" s="195"/>
      <c r="AIP79" s="195"/>
      <c r="AIQ79" s="195"/>
      <c r="AIR79" s="195"/>
      <c r="AIS79" s="195"/>
      <c r="AIT79" s="195"/>
      <c r="AIU79" s="195"/>
      <c r="AIV79" s="195"/>
      <c r="AIW79" s="195"/>
      <c r="AIX79" s="195"/>
      <c r="AIY79" s="195"/>
      <c r="AIZ79" s="195"/>
      <c r="AJA79" s="195"/>
      <c r="AJB79" s="195"/>
      <c r="AJC79" s="195"/>
      <c r="AJD79" s="195"/>
      <c r="AJE79" s="195"/>
      <c r="AJF79" s="195"/>
      <c r="AJG79" s="195"/>
      <c r="AJH79" s="195"/>
      <c r="AJI79" s="195"/>
      <c r="AJJ79" s="195"/>
      <c r="AJK79" s="195"/>
      <c r="AJL79" s="195"/>
      <c r="AJM79" s="195"/>
      <c r="AJN79" s="195"/>
      <c r="AJO79" s="195"/>
      <c r="AJP79" s="195"/>
      <c r="AJQ79" s="195"/>
      <c r="AJR79" s="195"/>
      <c r="AJS79" s="195"/>
      <c r="AJT79" s="195"/>
      <c r="AJU79" s="195"/>
      <c r="AJV79" s="195"/>
      <c r="AJW79" s="195"/>
      <c r="AJX79" s="195"/>
      <c r="AJY79" s="195"/>
      <c r="AJZ79" s="195"/>
      <c r="AKA79" s="195"/>
      <c r="AKB79" s="195"/>
      <c r="AKC79" s="195"/>
      <c r="AKD79" s="195"/>
      <c r="AKE79" s="195"/>
      <c r="AKF79" s="195"/>
      <c r="AKG79" s="195"/>
      <c r="AKH79" s="195"/>
      <c r="AKI79" s="195"/>
      <c r="AKJ79" s="195"/>
      <c r="AKK79" s="195"/>
      <c r="AKL79" s="195"/>
      <c r="AKM79" s="195"/>
      <c r="AKN79" s="195"/>
      <c r="AKO79" s="195"/>
      <c r="AKP79" s="195"/>
      <c r="AKQ79" s="195"/>
      <c r="AKR79" s="195"/>
      <c r="AKS79" s="195"/>
      <c r="AKT79" s="195"/>
      <c r="AKU79" s="195"/>
      <c r="AKV79" s="195"/>
      <c r="AKW79" s="195"/>
      <c r="AKX79" s="195"/>
      <c r="AKY79" s="195"/>
      <c r="AKZ79" s="195"/>
      <c r="ALA79" s="195"/>
      <c r="ALB79" s="195"/>
      <c r="ALC79" s="195"/>
      <c r="ALD79" s="195"/>
      <c r="ALE79" s="195"/>
      <c r="ALF79" s="195"/>
      <c r="ALG79" s="195"/>
      <c r="ALH79" s="195"/>
      <c r="ALI79" s="195"/>
      <c r="ALJ79" s="195"/>
      <c r="ALK79" s="195"/>
      <c r="ALL79" s="195"/>
      <c r="ALM79" s="195"/>
      <c r="ALN79" s="195"/>
      <c r="ALO79" s="195"/>
      <c r="ALP79" s="195"/>
      <c r="ALQ79" s="195"/>
      <c r="ALR79" s="195"/>
      <c r="ALS79" s="195"/>
      <c r="ALT79" s="195"/>
      <c r="ALU79" s="195"/>
      <c r="ALV79" s="195"/>
      <c r="ALW79" s="195"/>
      <c r="ALX79" s="195"/>
      <c r="ALY79" s="195"/>
      <c r="ALZ79" s="195"/>
      <c r="AMA79" s="195"/>
      <c r="AMB79" s="195"/>
      <c r="AMC79" s="195"/>
      <c r="AMD79" s="195"/>
      <c r="AME79" s="195"/>
      <c r="AMF79" s="195"/>
      <c r="AMG79" s="195"/>
      <c r="AMH79" s="195"/>
      <c r="AMI79" s="195"/>
      <c r="AMJ79" s="195"/>
      <c r="AMK79" s="195"/>
      <c r="AML79" s="195"/>
      <c r="AMM79" s="195"/>
      <c r="AMN79" s="195"/>
      <c r="AMO79" s="195"/>
      <c r="AMP79" s="195"/>
      <c r="AMQ79" s="195"/>
      <c r="AMR79" s="195"/>
      <c r="AMS79" s="195"/>
      <c r="AMT79" s="195"/>
      <c r="AMU79" s="195"/>
      <c r="AMV79" s="195"/>
      <c r="AMW79" s="195"/>
      <c r="AMX79" s="195"/>
      <c r="AMY79" s="195"/>
      <c r="AMZ79" s="195"/>
      <c r="ANA79" s="195"/>
      <c r="ANB79" s="195"/>
      <c r="ANC79" s="195"/>
      <c r="AND79" s="195"/>
      <c r="ANE79" s="195"/>
      <c r="ANF79" s="195"/>
      <c r="ANG79" s="195"/>
      <c r="ANH79" s="195"/>
      <c r="ANI79" s="195"/>
      <c r="ANJ79" s="195"/>
      <c r="ANK79" s="195"/>
      <c r="ANL79" s="195"/>
      <c r="ANM79" s="195"/>
      <c r="ANN79" s="195"/>
      <c r="ANO79" s="195"/>
      <c r="ANP79" s="195"/>
      <c r="ANQ79" s="195"/>
      <c r="ANR79" s="195"/>
      <c r="ANS79" s="195"/>
      <c r="ANT79" s="195"/>
      <c r="ANU79" s="195"/>
      <c r="ANV79" s="195"/>
      <c r="ANW79" s="195"/>
      <c r="ANX79" s="195"/>
      <c r="ANY79" s="195"/>
      <c r="ANZ79" s="195"/>
      <c r="AOA79" s="195"/>
      <c r="AOB79" s="195"/>
      <c r="AOC79" s="195"/>
      <c r="AOD79" s="195"/>
      <c r="AOE79" s="195"/>
      <c r="AOF79" s="195"/>
      <c r="AOG79" s="195"/>
      <c r="AOH79" s="195"/>
      <c r="AOI79" s="195"/>
      <c r="AOJ79" s="195"/>
      <c r="AOK79" s="195"/>
      <c r="AOL79" s="195"/>
      <c r="AOM79" s="195"/>
      <c r="AON79" s="195"/>
      <c r="AOO79" s="195"/>
      <c r="AOP79" s="195"/>
      <c r="AOQ79" s="195"/>
      <c r="AOR79" s="195"/>
      <c r="AOS79" s="195"/>
      <c r="AOT79" s="195"/>
      <c r="AOU79" s="195"/>
      <c r="AOV79" s="195"/>
      <c r="AOW79" s="195"/>
      <c r="AOX79" s="195"/>
      <c r="AOY79" s="195"/>
      <c r="AOZ79" s="195"/>
      <c r="APA79" s="195"/>
      <c r="APB79" s="195"/>
      <c r="APC79" s="195"/>
      <c r="APD79" s="195"/>
      <c r="APE79" s="195"/>
      <c r="APF79" s="195"/>
      <c r="APG79" s="195"/>
      <c r="APH79" s="195"/>
      <c r="API79" s="195"/>
      <c r="APJ79" s="195"/>
      <c r="APK79" s="195"/>
      <c r="APL79" s="195"/>
      <c r="APM79" s="195"/>
      <c r="APN79" s="195"/>
      <c r="APO79" s="195"/>
      <c r="APP79" s="195"/>
      <c r="APQ79" s="195"/>
      <c r="APR79" s="195"/>
      <c r="APS79" s="195"/>
      <c r="APT79" s="195"/>
      <c r="APU79" s="195"/>
      <c r="APV79" s="195"/>
      <c r="APW79" s="195"/>
      <c r="APX79" s="195"/>
      <c r="APY79" s="195"/>
      <c r="APZ79" s="195"/>
      <c r="AQA79" s="195"/>
      <c r="AQB79" s="195"/>
      <c r="AQC79" s="195"/>
      <c r="AQD79" s="195"/>
      <c r="AQE79" s="195"/>
      <c r="AQF79" s="195"/>
      <c r="AQG79" s="195"/>
      <c r="AQH79" s="195"/>
      <c r="AQI79" s="195"/>
      <c r="AQJ79" s="195"/>
      <c r="AQK79" s="195"/>
      <c r="AQL79" s="195"/>
      <c r="AQM79" s="195"/>
      <c r="AQN79" s="195"/>
      <c r="AQO79" s="195"/>
      <c r="AQP79" s="195"/>
      <c r="AQQ79" s="195"/>
      <c r="AQR79" s="195"/>
      <c r="AQS79" s="195"/>
      <c r="AQT79" s="195"/>
      <c r="AQU79" s="195"/>
      <c r="AQV79" s="195"/>
      <c r="AQW79" s="195"/>
      <c r="AQX79" s="195"/>
      <c r="AQY79" s="195"/>
      <c r="AQZ79" s="195"/>
      <c r="ARA79" s="195"/>
      <c r="ARB79" s="195"/>
      <c r="ARC79" s="195"/>
      <c r="ARD79" s="195"/>
      <c r="ARE79" s="195"/>
      <c r="ARF79" s="195"/>
      <c r="ARG79" s="195"/>
      <c r="ARH79" s="195"/>
      <c r="ARI79" s="195"/>
      <c r="ARJ79" s="195"/>
      <c r="ARK79" s="195"/>
      <c r="ARL79" s="195"/>
      <c r="ARM79" s="195"/>
      <c r="ARN79" s="195"/>
      <c r="ARO79" s="195"/>
      <c r="ARP79" s="195"/>
      <c r="ARQ79" s="195"/>
      <c r="ARR79" s="195"/>
      <c r="ARS79" s="195"/>
      <c r="ART79" s="195"/>
      <c r="ARU79" s="195"/>
      <c r="ARV79" s="195"/>
      <c r="ARW79" s="195"/>
      <c r="ARX79" s="195"/>
      <c r="ARY79" s="195"/>
      <c r="ARZ79" s="195"/>
      <c r="ASA79" s="195"/>
      <c r="ASB79" s="195"/>
      <c r="ASC79" s="195"/>
      <c r="ASD79" s="195"/>
      <c r="ASE79" s="195"/>
      <c r="ASF79" s="195"/>
      <c r="ASG79" s="195"/>
      <c r="ASH79" s="195"/>
      <c r="ASI79" s="195"/>
      <c r="ASJ79" s="195"/>
      <c r="ASK79" s="195"/>
      <c r="ASL79" s="195"/>
      <c r="ASM79" s="195"/>
      <c r="ASN79" s="195"/>
      <c r="ASO79" s="195"/>
      <c r="ASP79" s="195"/>
      <c r="ASQ79" s="195"/>
      <c r="ASR79" s="195"/>
      <c r="ASS79" s="195"/>
      <c r="AST79" s="195"/>
      <c r="ASU79" s="195"/>
      <c r="ASV79" s="195"/>
      <c r="ASW79" s="195"/>
      <c r="ASX79" s="195"/>
      <c r="ASY79" s="195"/>
      <c r="ASZ79" s="195"/>
      <c r="ATA79" s="195"/>
      <c r="ATB79" s="195"/>
      <c r="ATC79" s="195"/>
      <c r="ATD79" s="195"/>
      <c r="ATE79" s="195"/>
      <c r="ATF79" s="195"/>
      <c r="ATG79" s="195"/>
      <c r="ATH79" s="195"/>
      <c r="ATI79" s="195"/>
      <c r="ATJ79" s="195"/>
      <c r="ATK79" s="195"/>
      <c r="ATL79" s="195"/>
      <c r="ATM79" s="195"/>
      <c r="ATN79" s="195"/>
      <c r="ATO79" s="195"/>
      <c r="ATP79" s="195"/>
      <c r="ATQ79" s="195"/>
      <c r="ATR79" s="195"/>
      <c r="ATS79" s="195"/>
      <c r="ATT79" s="195"/>
      <c r="ATU79" s="195"/>
      <c r="ATV79" s="195"/>
      <c r="ATW79" s="195"/>
      <c r="ATX79" s="195"/>
      <c r="ATY79" s="195"/>
      <c r="ATZ79" s="195"/>
      <c r="AUA79" s="195"/>
      <c r="AUB79" s="195"/>
      <c r="AUC79" s="195"/>
      <c r="AUD79" s="195"/>
      <c r="AUE79" s="195"/>
      <c r="AUF79" s="195"/>
      <c r="AUG79" s="195"/>
      <c r="AUH79" s="195"/>
      <c r="AUI79" s="195"/>
      <c r="AUJ79" s="195"/>
      <c r="AUK79" s="195"/>
      <c r="AUL79" s="195"/>
      <c r="AUM79" s="195"/>
      <c r="AUN79" s="195"/>
      <c r="AUO79" s="195"/>
      <c r="AUP79" s="195"/>
      <c r="AUQ79" s="195"/>
      <c r="AUR79" s="195"/>
      <c r="AUS79" s="195"/>
      <c r="AUT79" s="195"/>
      <c r="AUU79" s="195"/>
      <c r="AUV79" s="195"/>
      <c r="AUW79" s="195"/>
      <c r="AUX79" s="195"/>
      <c r="AUY79" s="195"/>
      <c r="AUZ79" s="195"/>
      <c r="AVA79" s="195"/>
      <c r="AVB79" s="195"/>
      <c r="AVC79" s="195"/>
      <c r="AVD79" s="195"/>
      <c r="AVE79" s="195"/>
      <c r="AVF79" s="195"/>
      <c r="AVG79" s="195"/>
      <c r="AVH79" s="195"/>
      <c r="AVI79" s="195"/>
      <c r="AVJ79" s="195"/>
      <c r="AVK79" s="195"/>
      <c r="AVL79" s="195"/>
      <c r="AVM79" s="195"/>
      <c r="AVN79" s="195"/>
      <c r="AVO79" s="195"/>
      <c r="AVP79" s="195"/>
      <c r="AVQ79" s="195"/>
      <c r="AVR79" s="195"/>
      <c r="AVS79" s="195"/>
      <c r="AVT79" s="195"/>
      <c r="AVU79" s="195"/>
      <c r="AVV79" s="195"/>
      <c r="AVW79" s="195"/>
      <c r="AVX79" s="195"/>
      <c r="AVY79" s="195"/>
      <c r="AVZ79" s="195"/>
      <c r="AWA79" s="195"/>
      <c r="AWB79" s="195"/>
      <c r="AWC79" s="195"/>
      <c r="AWD79" s="195"/>
      <c r="AWE79" s="195"/>
      <c r="AWF79" s="195"/>
      <c r="AWG79" s="195"/>
      <c r="AWH79" s="195"/>
      <c r="AWI79" s="195"/>
      <c r="AWJ79" s="195"/>
      <c r="AWK79" s="195"/>
      <c r="AWL79" s="195"/>
      <c r="AWM79" s="195"/>
      <c r="AWN79" s="195"/>
      <c r="AWO79" s="195"/>
      <c r="AWP79" s="195"/>
      <c r="AWQ79" s="195"/>
      <c r="AWR79" s="195"/>
      <c r="AWS79" s="195"/>
      <c r="AWT79" s="195"/>
      <c r="AWU79" s="195"/>
      <c r="AWV79" s="195"/>
      <c r="AWW79" s="195"/>
      <c r="AWX79" s="195"/>
      <c r="AWY79" s="195"/>
      <c r="AWZ79" s="195"/>
      <c r="AXA79" s="195"/>
      <c r="AXB79" s="195"/>
      <c r="AXC79" s="195"/>
      <c r="AXD79" s="195"/>
      <c r="AXE79" s="195"/>
      <c r="AXF79" s="195"/>
      <c r="AXG79" s="195"/>
      <c r="AXH79" s="195"/>
      <c r="AXI79" s="195"/>
      <c r="AXJ79" s="195"/>
      <c r="AXK79" s="195"/>
      <c r="AXL79" s="195"/>
      <c r="AXM79" s="195"/>
      <c r="AXN79" s="195"/>
      <c r="AXO79" s="195"/>
      <c r="AXP79" s="195"/>
      <c r="AXQ79" s="195"/>
      <c r="AXR79" s="195"/>
      <c r="AXS79" s="195"/>
      <c r="AXT79" s="195"/>
      <c r="AXU79" s="195"/>
      <c r="AXV79" s="195"/>
      <c r="AXW79" s="195"/>
      <c r="AXX79" s="195"/>
      <c r="AXY79" s="195"/>
      <c r="AXZ79" s="195"/>
      <c r="AYA79" s="195"/>
      <c r="AYB79" s="195"/>
      <c r="AYC79" s="195"/>
      <c r="AYD79" s="195"/>
      <c r="AYE79" s="195"/>
      <c r="AYF79" s="195"/>
      <c r="AYG79" s="195"/>
      <c r="AYH79" s="195"/>
      <c r="AYI79" s="195"/>
      <c r="AYJ79" s="195"/>
      <c r="AYK79" s="195"/>
      <c r="AYL79" s="195"/>
      <c r="AYM79" s="195"/>
      <c r="AYN79" s="195"/>
      <c r="AYO79" s="195"/>
      <c r="AYP79" s="195"/>
      <c r="AYQ79" s="195"/>
      <c r="AYR79" s="195"/>
      <c r="AYS79" s="195"/>
      <c r="AYT79" s="195"/>
      <c r="AYU79" s="195"/>
      <c r="AYV79" s="195"/>
      <c r="AYW79" s="195"/>
      <c r="AYX79" s="195"/>
      <c r="AYY79" s="195"/>
      <c r="AYZ79" s="195"/>
      <c r="AZA79" s="195"/>
      <c r="AZB79" s="195"/>
      <c r="AZC79" s="195"/>
      <c r="AZD79" s="195"/>
      <c r="AZE79" s="195"/>
      <c r="AZF79" s="195"/>
      <c r="AZG79" s="195"/>
      <c r="AZH79" s="195"/>
      <c r="AZI79" s="195"/>
      <c r="AZJ79" s="195"/>
      <c r="AZK79" s="195"/>
      <c r="AZL79" s="195"/>
      <c r="AZM79" s="195"/>
      <c r="AZN79" s="195"/>
      <c r="AZO79" s="195"/>
      <c r="AZP79" s="195"/>
      <c r="AZQ79" s="195"/>
      <c r="AZR79" s="195"/>
      <c r="AZS79" s="195"/>
      <c r="AZT79" s="195"/>
      <c r="AZU79" s="195"/>
      <c r="AZV79" s="195"/>
      <c r="AZW79" s="195"/>
      <c r="AZX79" s="195"/>
      <c r="AZY79" s="195"/>
      <c r="AZZ79" s="195"/>
      <c r="BAA79" s="195"/>
      <c r="BAB79" s="195"/>
      <c r="BAC79" s="195"/>
      <c r="BAD79" s="195"/>
      <c r="BAE79" s="195"/>
      <c r="BAF79" s="195"/>
      <c r="BAG79" s="195"/>
      <c r="BAH79" s="195"/>
      <c r="BAI79" s="195"/>
      <c r="BAJ79" s="195"/>
      <c r="BAK79" s="195"/>
      <c r="BAL79" s="195"/>
      <c r="BAM79" s="195"/>
      <c r="BAN79" s="195"/>
      <c r="BAO79" s="195"/>
      <c r="BAP79" s="195"/>
      <c r="BAQ79" s="195"/>
      <c r="BAR79" s="195"/>
      <c r="BAS79" s="195"/>
      <c r="BAT79" s="195"/>
      <c r="BAU79" s="195"/>
      <c r="BAV79" s="195"/>
      <c r="BAW79" s="195"/>
      <c r="BAX79" s="195"/>
      <c r="BAY79" s="195"/>
      <c r="BAZ79" s="195"/>
      <c r="BBA79" s="195"/>
      <c r="BBB79" s="195"/>
      <c r="BBC79" s="195"/>
      <c r="BBD79" s="195"/>
      <c r="BBE79" s="195"/>
      <c r="BBF79" s="195"/>
      <c r="BBG79" s="195"/>
      <c r="BBH79" s="195"/>
      <c r="BBI79" s="195"/>
      <c r="BBJ79" s="195"/>
      <c r="BBK79" s="195"/>
      <c r="BBL79" s="195"/>
      <c r="BBM79" s="195"/>
      <c r="BBN79" s="195"/>
      <c r="BBO79" s="195"/>
      <c r="BBP79" s="195"/>
      <c r="BBQ79" s="195"/>
      <c r="BBR79" s="195"/>
      <c r="BBS79" s="195"/>
      <c r="BBT79" s="195"/>
      <c r="BBU79" s="195"/>
      <c r="BBV79" s="195"/>
      <c r="BBW79" s="195"/>
      <c r="BBX79" s="195"/>
      <c r="BBY79" s="195"/>
      <c r="BBZ79" s="195"/>
      <c r="BCA79" s="195"/>
      <c r="BCB79" s="195"/>
      <c r="BCC79" s="195"/>
      <c r="BCD79" s="195"/>
      <c r="BCE79" s="195"/>
      <c r="BCF79" s="195"/>
      <c r="BCG79" s="195"/>
      <c r="BCH79" s="195"/>
      <c r="BCI79" s="195"/>
      <c r="BCJ79" s="195"/>
      <c r="BCK79" s="195"/>
      <c r="BCL79" s="195"/>
      <c r="BCM79" s="195"/>
      <c r="BCN79" s="195"/>
      <c r="BCO79" s="195"/>
      <c r="BCP79" s="195"/>
      <c r="BCQ79" s="195"/>
      <c r="BCR79" s="195"/>
      <c r="BCS79" s="195"/>
      <c r="BCT79" s="195"/>
      <c r="BCU79" s="195"/>
      <c r="BCV79" s="195"/>
      <c r="BCW79" s="195"/>
      <c r="BCX79" s="195"/>
      <c r="BCY79" s="195"/>
      <c r="BCZ79" s="195"/>
      <c r="BDA79" s="195"/>
      <c r="BDB79" s="195"/>
      <c r="BDC79" s="195"/>
      <c r="BDD79" s="195"/>
      <c r="BDE79" s="195"/>
      <c r="BDF79" s="195"/>
      <c r="BDG79" s="195"/>
      <c r="BDH79" s="195"/>
      <c r="BDI79" s="195"/>
      <c r="BDJ79" s="195"/>
      <c r="BDK79" s="195"/>
      <c r="BDL79" s="195"/>
      <c r="BDM79" s="195"/>
      <c r="BDN79" s="195"/>
      <c r="BDO79" s="195"/>
      <c r="BDP79" s="195"/>
      <c r="BDQ79" s="195"/>
      <c r="BDR79" s="195"/>
      <c r="BDS79" s="195"/>
      <c r="BDT79" s="195"/>
      <c r="BDU79" s="195"/>
      <c r="BDV79" s="195"/>
      <c r="BDW79" s="195"/>
      <c r="BDX79" s="195"/>
      <c r="BDY79" s="195"/>
      <c r="BDZ79" s="195"/>
      <c r="BEA79" s="195"/>
      <c r="BEB79" s="195"/>
      <c r="BEC79" s="195"/>
      <c r="BED79" s="195"/>
      <c r="BEE79" s="195"/>
      <c r="BEF79" s="195"/>
      <c r="BEG79" s="195"/>
      <c r="BEH79" s="195"/>
      <c r="BEI79" s="195"/>
      <c r="BEJ79" s="195"/>
      <c r="BEK79" s="195"/>
      <c r="BEL79" s="195"/>
      <c r="BEM79" s="195"/>
      <c r="BEN79" s="195"/>
      <c r="BEO79" s="195"/>
      <c r="BEP79" s="195"/>
      <c r="BEQ79" s="195"/>
      <c r="BER79" s="195"/>
      <c r="BES79" s="195"/>
      <c r="BET79" s="195"/>
      <c r="BEU79" s="195"/>
      <c r="BEV79" s="195"/>
      <c r="BEW79" s="195"/>
      <c r="BEX79" s="195"/>
      <c r="BEY79" s="195"/>
      <c r="BEZ79" s="195"/>
      <c r="BFA79" s="195"/>
      <c r="BFB79" s="195"/>
      <c r="BFC79" s="195"/>
      <c r="BFD79" s="195"/>
      <c r="BFE79" s="195"/>
      <c r="BFF79" s="195"/>
      <c r="BFG79" s="195"/>
      <c r="BFH79" s="195"/>
      <c r="BFI79" s="195"/>
      <c r="BFJ79" s="195"/>
      <c r="BFK79" s="195"/>
      <c r="BFL79" s="195"/>
      <c r="BFM79" s="195"/>
      <c r="BFN79" s="195"/>
      <c r="BFO79" s="195"/>
      <c r="BFP79" s="195"/>
      <c r="BFQ79" s="195"/>
      <c r="BFR79" s="195"/>
      <c r="BFS79" s="195"/>
      <c r="BFT79" s="195"/>
      <c r="BFU79" s="195"/>
      <c r="BFV79" s="195"/>
      <c r="BFW79" s="195"/>
      <c r="BFX79" s="195"/>
      <c r="BFY79" s="195"/>
      <c r="BFZ79" s="195"/>
      <c r="BGA79" s="195"/>
      <c r="BGB79" s="195"/>
      <c r="BGC79" s="195"/>
      <c r="BGD79" s="195"/>
      <c r="BGE79" s="195"/>
      <c r="BGF79" s="195"/>
      <c r="BGG79" s="195"/>
      <c r="BGH79" s="195"/>
      <c r="BGI79" s="195"/>
      <c r="BGJ79" s="195"/>
      <c r="BGK79" s="195"/>
      <c r="BGL79" s="195"/>
      <c r="BGM79" s="195"/>
      <c r="BGN79" s="195"/>
      <c r="BGO79" s="195"/>
      <c r="BGP79" s="195"/>
      <c r="BGQ79" s="195"/>
      <c r="BGR79" s="195"/>
      <c r="BGS79" s="195"/>
      <c r="BGT79" s="195"/>
      <c r="BGU79" s="195"/>
      <c r="BGV79" s="195"/>
      <c r="BGW79" s="195"/>
      <c r="BGX79" s="195"/>
      <c r="BGY79" s="195"/>
      <c r="BGZ79" s="195"/>
      <c r="BHA79" s="195"/>
      <c r="BHB79" s="195"/>
      <c r="BHC79" s="195"/>
      <c r="BHD79" s="195"/>
      <c r="BHE79" s="195"/>
      <c r="BHF79" s="195"/>
      <c r="BHG79" s="195"/>
      <c r="BHH79" s="195"/>
      <c r="BHI79" s="195"/>
      <c r="BHJ79" s="195"/>
      <c r="BHK79" s="195"/>
      <c r="BHL79" s="195"/>
      <c r="BHM79" s="195"/>
      <c r="BHN79" s="195"/>
      <c r="BHO79" s="195"/>
      <c r="BHP79" s="195"/>
      <c r="BHQ79" s="195"/>
      <c r="BHR79" s="195"/>
      <c r="BHS79" s="195"/>
      <c r="BHT79" s="195"/>
      <c r="BHU79" s="195"/>
      <c r="BHV79" s="195"/>
      <c r="BHW79" s="195"/>
      <c r="BHX79" s="195"/>
      <c r="BHY79" s="195"/>
      <c r="BHZ79" s="195"/>
      <c r="BIA79" s="195"/>
      <c r="BIB79" s="195"/>
      <c r="BIC79" s="195"/>
      <c r="BID79" s="195"/>
      <c r="BIE79" s="195"/>
      <c r="BIF79" s="195"/>
      <c r="BIG79" s="195"/>
      <c r="BIH79" s="195"/>
      <c r="BII79" s="195"/>
      <c r="BIJ79" s="195"/>
      <c r="BIK79" s="195"/>
      <c r="BIL79" s="195"/>
      <c r="BIM79" s="195"/>
      <c r="BIN79" s="195"/>
      <c r="BIO79" s="195"/>
      <c r="BIP79" s="195"/>
      <c r="BIQ79" s="195"/>
      <c r="BIR79" s="195"/>
      <c r="BIS79" s="195"/>
      <c r="BIT79" s="195"/>
      <c r="BIU79" s="195"/>
      <c r="BIV79" s="195"/>
      <c r="BIW79" s="195"/>
      <c r="BIX79" s="195"/>
      <c r="BIY79" s="195"/>
      <c r="BIZ79" s="195"/>
      <c r="BJA79" s="195"/>
      <c r="BJB79" s="195"/>
      <c r="BJC79" s="195"/>
      <c r="BJD79" s="195"/>
      <c r="BJE79" s="195"/>
      <c r="BJF79" s="195"/>
      <c r="BJG79" s="195"/>
      <c r="BJH79" s="195"/>
      <c r="BJI79" s="195"/>
      <c r="BJJ79" s="195"/>
      <c r="BJK79" s="195"/>
      <c r="BJL79" s="195"/>
      <c r="BJM79" s="195"/>
      <c r="BJN79" s="195"/>
      <c r="BJO79" s="195"/>
      <c r="BJP79" s="195"/>
      <c r="BJQ79" s="195"/>
      <c r="BJR79" s="195"/>
      <c r="BJS79" s="195"/>
      <c r="BJT79" s="195"/>
      <c r="BJU79" s="195"/>
      <c r="BJV79" s="195"/>
      <c r="BJW79" s="195"/>
      <c r="BJX79" s="195"/>
      <c r="BJY79" s="195"/>
      <c r="BJZ79" s="195"/>
      <c r="BKA79" s="195"/>
      <c r="BKB79" s="195"/>
      <c r="BKC79" s="195"/>
      <c r="BKD79" s="195"/>
      <c r="BKE79" s="195"/>
      <c r="BKF79" s="195"/>
      <c r="BKG79" s="195"/>
      <c r="BKH79" s="195"/>
      <c r="BKI79" s="195"/>
      <c r="BKJ79" s="195"/>
      <c r="BKK79" s="195"/>
      <c r="BKL79" s="195"/>
      <c r="BKM79" s="195"/>
      <c r="BKN79" s="195"/>
      <c r="BKO79" s="195"/>
      <c r="BKP79" s="195"/>
      <c r="BKQ79" s="195"/>
      <c r="BKR79" s="195"/>
      <c r="BKS79" s="195"/>
      <c r="BKT79" s="195"/>
      <c r="BKU79" s="195"/>
      <c r="BKV79" s="195"/>
      <c r="BKW79" s="195"/>
      <c r="BKX79" s="195"/>
      <c r="BKY79" s="195"/>
      <c r="BKZ79" s="195"/>
      <c r="BLA79" s="195"/>
      <c r="BLB79" s="195"/>
      <c r="BLC79" s="195"/>
      <c r="BLD79" s="195"/>
      <c r="BLE79" s="195"/>
      <c r="BLF79" s="195"/>
      <c r="BLG79" s="195"/>
      <c r="BLH79" s="195"/>
      <c r="BLI79" s="195"/>
      <c r="BLJ79" s="195"/>
      <c r="BLK79" s="195"/>
      <c r="BLL79" s="195"/>
      <c r="BLM79" s="195"/>
      <c r="BLN79" s="195"/>
      <c r="BLO79" s="195"/>
      <c r="BLP79" s="195"/>
      <c r="BLQ79" s="195"/>
      <c r="BLR79" s="195"/>
      <c r="BLS79" s="195"/>
      <c r="BLT79" s="195"/>
      <c r="BLU79" s="195"/>
      <c r="BLV79" s="195"/>
      <c r="BLW79" s="195"/>
      <c r="BLX79" s="195"/>
      <c r="BLY79" s="195"/>
      <c r="BLZ79" s="195"/>
      <c r="BMA79" s="195"/>
      <c r="BMB79" s="195"/>
      <c r="BMC79" s="195"/>
      <c r="BMD79" s="195"/>
      <c r="BME79" s="195"/>
      <c r="BMF79" s="195"/>
      <c r="BMG79" s="195"/>
      <c r="BMH79" s="195"/>
      <c r="BMI79" s="195"/>
      <c r="BMJ79" s="195"/>
      <c r="BMK79" s="195"/>
      <c r="BML79" s="195"/>
      <c r="BMM79" s="195"/>
      <c r="BMN79" s="195"/>
      <c r="BMO79" s="195"/>
      <c r="BMP79" s="195"/>
      <c r="BMQ79" s="195"/>
      <c r="BMR79" s="195"/>
      <c r="BMS79" s="195"/>
      <c r="BMT79" s="195"/>
      <c r="BMU79" s="195"/>
      <c r="BMV79" s="195"/>
      <c r="BMW79" s="195"/>
      <c r="BMX79" s="195"/>
      <c r="BMY79" s="195"/>
      <c r="BMZ79" s="195"/>
      <c r="BNA79" s="195"/>
      <c r="BNB79" s="195"/>
      <c r="BNC79" s="195"/>
      <c r="BND79" s="195"/>
      <c r="BNE79" s="195"/>
      <c r="BNF79" s="195"/>
      <c r="BNG79" s="195"/>
      <c r="BNH79" s="195"/>
      <c r="BNI79" s="195"/>
      <c r="BNJ79" s="195"/>
      <c r="BNK79" s="195"/>
      <c r="BNL79" s="195"/>
      <c r="BNM79" s="195"/>
      <c r="BNN79" s="195"/>
      <c r="BNO79" s="195"/>
      <c r="BNP79" s="195"/>
      <c r="BNQ79" s="195"/>
      <c r="BNR79" s="195"/>
      <c r="BNS79" s="195"/>
      <c r="BNT79" s="195"/>
      <c r="BNU79" s="195"/>
      <c r="BNV79" s="195"/>
      <c r="BNW79" s="195"/>
      <c r="BNX79" s="195"/>
      <c r="BNY79" s="195"/>
      <c r="BNZ79" s="195"/>
      <c r="BOA79" s="195"/>
      <c r="BOB79" s="195"/>
      <c r="BOC79" s="195"/>
      <c r="BOD79" s="195"/>
      <c r="BOE79" s="195"/>
      <c r="BOF79" s="195"/>
      <c r="BOG79" s="195"/>
      <c r="BOH79" s="195"/>
      <c r="BOI79" s="195"/>
      <c r="BOJ79" s="195"/>
      <c r="BOK79" s="195"/>
      <c r="BOL79" s="195"/>
      <c r="BOM79" s="195"/>
      <c r="BON79" s="195"/>
      <c r="BOO79" s="195"/>
      <c r="BOP79" s="195"/>
      <c r="BOQ79" s="195"/>
      <c r="BOR79" s="195"/>
      <c r="BOS79" s="195"/>
      <c r="BOT79" s="195"/>
      <c r="BOU79" s="195"/>
      <c r="BOV79" s="195"/>
      <c r="BOW79" s="195"/>
      <c r="BOX79" s="195"/>
      <c r="BOY79" s="195"/>
      <c r="BOZ79" s="195"/>
      <c r="BPA79" s="195"/>
      <c r="BPB79" s="195"/>
      <c r="BPC79" s="195"/>
      <c r="BPD79" s="195"/>
      <c r="BPE79" s="195"/>
      <c r="BPF79" s="195"/>
      <c r="BPG79" s="195"/>
      <c r="BPH79" s="195"/>
      <c r="BPI79" s="195"/>
      <c r="BPJ79" s="195"/>
      <c r="BPK79" s="195"/>
      <c r="BPL79" s="195"/>
      <c r="BPM79" s="195"/>
      <c r="BPN79" s="195"/>
      <c r="BPO79" s="195"/>
      <c r="BPP79" s="195"/>
      <c r="BPQ79" s="195"/>
      <c r="BPR79" s="195"/>
      <c r="BPS79" s="195"/>
      <c r="BPT79" s="195"/>
      <c r="BPU79" s="195"/>
      <c r="BPV79" s="195"/>
      <c r="BPW79" s="195"/>
      <c r="BPX79" s="195"/>
      <c r="BPY79" s="195"/>
      <c r="BPZ79" s="195"/>
      <c r="BQA79" s="195"/>
      <c r="BQB79" s="195"/>
      <c r="BQC79" s="195"/>
      <c r="BQD79" s="195"/>
      <c r="BQE79" s="195"/>
      <c r="BQF79" s="195"/>
      <c r="BQG79" s="195"/>
      <c r="BQH79" s="195"/>
      <c r="BQI79" s="195"/>
      <c r="BQJ79" s="195"/>
      <c r="BQK79" s="195"/>
      <c r="BQL79" s="195"/>
      <c r="BQM79" s="195"/>
      <c r="BQN79" s="195"/>
      <c r="BQO79" s="195"/>
      <c r="BQP79" s="195"/>
      <c r="BQQ79" s="195"/>
      <c r="BQR79" s="195"/>
      <c r="BQS79" s="195"/>
      <c r="BQT79" s="195"/>
      <c r="BQU79" s="195"/>
      <c r="BQV79" s="195"/>
      <c r="BQW79" s="195"/>
      <c r="BQX79" s="195"/>
      <c r="BQY79" s="195"/>
      <c r="BQZ79" s="195"/>
      <c r="BRA79" s="195"/>
      <c r="BRB79" s="195"/>
      <c r="BRC79" s="195"/>
      <c r="BRD79" s="195"/>
      <c r="BRE79" s="195"/>
      <c r="BRF79" s="195"/>
      <c r="BRG79" s="195"/>
      <c r="BRH79" s="195"/>
      <c r="BRI79" s="195"/>
      <c r="BRJ79" s="195"/>
      <c r="BRK79" s="195"/>
      <c r="BRL79" s="195"/>
      <c r="BRM79" s="195"/>
      <c r="BRN79" s="195"/>
      <c r="BRO79" s="195"/>
      <c r="BRP79" s="195"/>
      <c r="BRQ79" s="195"/>
      <c r="BRR79" s="195"/>
      <c r="BRS79" s="195"/>
      <c r="BRT79" s="195"/>
      <c r="BRU79" s="195"/>
      <c r="BRV79" s="195"/>
      <c r="BRW79" s="195"/>
      <c r="BRX79" s="195"/>
      <c r="BRY79" s="195"/>
      <c r="BRZ79" s="195"/>
      <c r="BSA79" s="195"/>
      <c r="BSB79" s="195"/>
      <c r="BSC79" s="195"/>
      <c r="BSD79" s="195"/>
      <c r="BSE79" s="195"/>
      <c r="BSF79" s="195"/>
      <c r="BSG79" s="195"/>
      <c r="BSH79" s="195"/>
      <c r="BSI79" s="195"/>
      <c r="BSJ79" s="195"/>
      <c r="BSK79" s="195"/>
      <c r="BSL79" s="195"/>
      <c r="BSM79" s="195"/>
      <c r="BSN79" s="195"/>
      <c r="BSO79" s="195"/>
      <c r="BSP79" s="195"/>
      <c r="BSQ79" s="195"/>
      <c r="BSR79" s="195"/>
      <c r="BSS79" s="195"/>
      <c r="BST79" s="195"/>
      <c r="BSU79" s="195"/>
      <c r="BSV79" s="195"/>
      <c r="BSW79" s="195"/>
      <c r="BSX79" s="195"/>
      <c r="BSY79" s="195"/>
      <c r="BSZ79" s="195"/>
      <c r="BTA79" s="195"/>
      <c r="BTB79" s="195"/>
      <c r="BTC79" s="195"/>
      <c r="BTD79" s="195"/>
      <c r="BTE79" s="195"/>
      <c r="BTF79" s="195"/>
      <c r="BTG79" s="195"/>
      <c r="BTH79" s="195"/>
      <c r="BTI79" s="195"/>
      <c r="BTJ79" s="195"/>
      <c r="BTK79" s="195"/>
      <c r="BTL79" s="195"/>
      <c r="BTM79" s="195"/>
      <c r="BTN79" s="195"/>
      <c r="BTO79" s="195"/>
      <c r="BTP79" s="195"/>
      <c r="BTQ79" s="195"/>
      <c r="BTR79" s="195"/>
      <c r="BTS79" s="195"/>
      <c r="BTT79" s="195"/>
      <c r="BTU79" s="195"/>
      <c r="BTV79" s="195"/>
      <c r="BTW79" s="195"/>
      <c r="BTX79" s="195"/>
      <c r="BTY79" s="195"/>
      <c r="BTZ79" s="195"/>
      <c r="BUA79" s="195"/>
      <c r="BUB79" s="195"/>
      <c r="BUC79" s="195"/>
      <c r="BUD79" s="195"/>
      <c r="BUE79" s="195"/>
      <c r="BUF79" s="195"/>
      <c r="BUG79" s="195"/>
      <c r="BUH79" s="195"/>
      <c r="BUI79" s="195"/>
      <c r="BUJ79" s="195"/>
      <c r="BUK79" s="195"/>
      <c r="BUL79" s="195"/>
      <c r="BUM79" s="195"/>
      <c r="BUN79" s="195"/>
      <c r="BUO79" s="195"/>
      <c r="BUP79" s="195"/>
      <c r="BUQ79" s="195"/>
      <c r="BUR79" s="195"/>
      <c r="BUS79" s="195"/>
      <c r="BUT79" s="195"/>
      <c r="BUU79" s="195"/>
      <c r="BUV79" s="195"/>
      <c r="BUW79" s="195"/>
      <c r="BUX79" s="195"/>
      <c r="BUY79" s="195"/>
      <c r="BUZ79" s="195"/>
      <c r="BVA79" s="195"/>
      <c r="BVB79" s="195"/>
      <c r="BVC79" s="195"/>
      <c r="BVD79" s="195"/>
      <c r="BVE79" s="195"/>
      <c r="BVF79" s="195"/>
      <c r="BVG79" s="195"/>
      <c r="BVH79" s="195"/>
      <c r="BVI79" s="195"/>
      <c r="BVJ79" s="195"/>
      <c r="BVK79" s="195"/>
      <c r="BVL79" s="195"/>
      <c r="BVM79" s="195"/>
      <c r="BVN79" s="195"/>
      <c r="BVO79" s="195"/>
      <c r="BVP79" s="195"/>
      <c r="BVQ79" s="195"/>
      <c r="BVR79" s="195"/>
      <c r="BVS79" s="195"/>
      <c r="BVT79" s="195"/>
      <c r="BVU79" s="195"/>
      <c r="BVV79" s="195"/>
      <c r="BVW79" s="195"/>
      <c r="BVX79" s="195"/>
      <c r="BVY79" s="195"/>
      <c r="BVZ79" s="195"/>
      <c r="BWA79" s="195"/>
      <c r="BWB79" s="195"/>
      <c r="BWC79" s="195"/>
      <c r="BWD79" s="195"/>
      <c r="BWE79" s="195"/>
      <c r="BWF79" s="195"/>
      <c r="BWG79" s="195"/>
      <c r="BWH79" s="195"/>
      <c r="BWI79" s="195"/>
      <c r="BWJ79" s="195"/>
      <c r="BWK79" s="195"/>
      <c r="BWL79" s="195"/>
      <c r="BWM79" s="195"/>
      <c r="BWN79" s="195"/>
      <c r="BWO79" s="195"/>
      <c r="BWP79" s="195"/>
      <c r="BWQ79" s="195"/>
      <c r="BWR79" s="195"/>
      <c r="BWS79" s="195"/>
      <c r="BWT79" s="195"/>
      <c r="BWU79" s="195"/>
      <c r="BWV79" s="195"/>
      <c r="BWW79" s="195"/>
      <c r="BWX79" s="195"/>
      <c r="BWY79" s="195"/>
      <c r="BWZ79" s="195"/>
      <c r="BXA79" s="195"/>
      <c r="BXB79" s="195"/>
      <c r="BXC79" s="195"/>
      <c r="BXD79" s="195"/>
      <c r="BXE79" s="195"/>
      <c r="BXF79" s="195"/>
      <c r="BXG79" s="195"/>
      <c r="BXH79" s="195"/>
      <c r="BXI79" s="195"/>
      <c r="BXJ79" s="195"/>
      <c r="BXK79" s="195"/>
      <c r="BXL79" s="195"/>
      <c r="BXM79" s="195"/>
      <c r="BXN79" s="195"/>
      <c r="BXO79" s="195"/>
      <c r="BXP79" s="195"/>
      <c r="BXQ79" s="195"/>
      <c r="BXR79" s="195"/>
      <c r="BXS79" s="195"/>
      <c r="BXT79" s="195"/>
      <c r="BXU79" s="195"/>
      <c r="BXV79" s="195"/>
      <c r="BXW79" s="195"/>
      <c r="BXX79" s="195"/>
      <c r="BXY79" s="195"/>
      <c r="BXZ79" s="195"/>
      <c r="BYA79" s="195"/>
      <c r="BYB79" s="195"/>
      <c r="BYC79" s="195"/>
      <c r="BYD79" s="195"/>
      <c r="BYE79" s="195"/>
      <c r="BYF79" s="195"/>
      <c r="BYG79" s="195"/>
      <c r="BYH79" s="195"/>
      <c r="BYI79" s="195"/>
      <c r="BYJ79" s="195"/>
      <c r="BYK79" s="195"/>
      <c r="BYL79" s="195"/>
      <c r="BYM79" s="195"/>
      <c r="BYN79" s="195"/>
      <c r="BYO79" s="195"/>
      <c r="BYP79" s="195"/>
      <c r="BYQ79" s="195"/>
      <c r="BYR79" s="195"/>
      <c r="BYS79" s="195"/>
      <c r="BYT79" s="195"/>
      <c r="BYU79" s="195"/>
      <c r="BYV79" s="195"/>
      <c r="BYW79" s="195"/>
      <c r="BYX79" s="195"/>
      <c r="BYY79" s="195"/>
      <c r="BYZ79" s="195"/>
      <c r="BZA79" s="195"/>
      <c r="BZB79" s="195"/>
      <c r="BZC79" s="195"/>
      <c r="BZD79" s="195"/>
      <c r="BZE79" s="195"/>
      <c r="BZF79" s="195"/>
      <c r="BZG79" s="195"/>
      <c r="BZH79" s="195"/>
      <c r="BZI79" s="195"/>
      <c r="BZJ79" s="195"/>
      <c r="BZK79" s="195"/>
      <c r="BZL79" s="195"/>
      <c r="BZM79" s="195"/>
      <c r="BZN79" s="195"/>
      <c r="BZO79" s="195"/>
      <c r="BZP79" s="195"/>
      <c r="BZQ79" s="195"/>
      <c r="BZR79" s="195"/>
      <c r="BZS79" s="195"/>
      <c r="BZT79" s="195"/>
      <c r="BZU79" s="195"/>
      <c r="BZV79" s="195"/>
      <c r="BZW79" s="195"/>
      <c r="BZX79" s="195"/>
      <c r="BZY79" s="195"/>
      <c r="BZZ79" s="195"/>
      <c r="CAA79" s="195"/>
      <c r="CAB79" s="195"/>
      <c r="CAC79" s="195"/>
      <c r="CAD79" s="195"/>
      <c r="CAE79" s="195"/>
      <c r="CAF79" s="195"/>
      <c r="CAG79" s="195"/>
      <c r="CAH79" s="195"/>
      <c r="CAI79" s="195"/>
      <c r="CAJ79" s="195"/>
      <c r="CAK79" s="195"/>
      <c r="CAL79" s="195"/>
      <c r="CAM79" s="195"/>
      <c r="CAN79" s="195"/>
      <c r="CAO79" s="195"/>
      <c r="CAP79" s="195"/>
      <c r="CAQ79" s="195"/>
      <c r="CAR79" s="195"/>
      <c r="CAS79" s="195"/>
      <c r="CAT79" s="195"/>
      <c r="CAU79" s="195"/>
      <c r="CAV79" s="195"/>
      <c r="CAW79" s="195"/>
      <c r="CAX79" s="195"/>
      <c r="CAY79" s="195"/>
      <c r="CAZ79" s="195"/>
      <c r="CBA79" s="195"/>
      <c r="CBB79" s="195"/>
      <c r="CBC79" s="195"/>
      <c r="CBD79" s="195"/>
      <c r="CBE79" s="195"/>
      <c r="CBF79" s="195"/>
      <c r="CBG79" s="195"/>
      <c r="CBH79" s="195"/>
      <c r="CBI79" s="195"/>
      <c r="CBJ79" s="195"/>
      <c r="CBK79" s="195"/>
      <c r="CBL79" s="195"/>
      <c r="CBM79" s="195"/>
      <c r="CBN79" s="195"/>
      <c r="CBO79" s="195"/>
      <c r="CBP79" s="195"/>
      <c r="CBQ79" s="195"/>
      <c r="CBR79" s="195"/>
      <c r="CBS79" s="195"/>
      <c r="CBT79" s="195"/>
      <c r="CBU79" s="195"/>
      <c r="CBV79" s="195"/>
      <c r="CBW79" s="195"/>
      <c r="CBX79" s="195"/>
      <c r="CBY79" s="195"/>
      <c r="CBZ79" s="195"/>
      <c r="CCA79" s="195"/>
      <c r="CCB79" s="195"/>
      <c r="CCC79" s="195"/>
      <c r="CCD79" s="195"/>
      <c r="CCE79" s="195"/>
      <c r="CCF79" s="195"/>
      <c r="CCG79" s="195"/>
      <c r="CCH79" s="195"/>
      <c r="CCI79" s="195"/>
      <c r="CCJ79" s="195"/>
      <c r="CCK79" s="195"/>
      <c r="CCL79" s="195"/>
      <c r="CCM79" s="195"/>
      <c r="CCN79" s="195"/>
      <c r="CCO79" s="195"/>
      <c r="CCP79" s="195"/>
      <c r="CCQ79" s="195"/>
      <c r="CCR79" s="195"/>
      <c r="CCS79" s="195"/>
      <c r="CCT79" s="195"/>
      <c r="CCU79" s="195"/>
      <c r="CCV79" s="195"/>
      <c r="CCW79" s="195"/>
      <c r="CCX79" s="195"/>
      <c r="CCY79" s="195"/>
      <c r="CCZ79" s="195"/>
      <c r="CDA79" s="195"/>
      <c r="CDB79" s="195"/>
      <c r="CDC79" s="195"/>
      <c r="CDD79" s="195"/>
      <c r="CDE79" s="195"/>
      <c r="CDF79" s="195"/>
      <c r="CDG79" s="195"/>
      <c r="CDH79" s="195"/>
      <c r="CDI79" s="195"/>
      <c r="CDJ79" s="195"/>
      <c r="CDK79" s="195"/>
      <c r="CDL79" s="195"/>
      <c r="CDM79" s="195"/>
      <c r="CDN79" s="195"/>
      <c r="CDO79" s="195"/>
      <c r="CDP79" s="195"/>
      <c r="CDQ79" s="195"/>
      <c r="CDR79" s="195"/>
      <c r="CDS79" s="195"/>
      <c r="CDT79" s="195"/>
      <c r="CDU79" s="195"/>
      <c r="CDV79" s="195"/>
      <c r="CDW79" s="195"/>
      <c r="CDX79" s="195"/>
      <c r="CDY79" s="195"/>
      <c r="CDZ79" s="195"/>
      <c r="CEA79" s="195"/>
      <c r="CEB79" s="195"/>
      <c r="CEC79" s="195"/>
      <c r="CED79" s="195"/>
      <c r="CEE79" s="195"/>
      <c r="CEF79" s="195"/>
      <c r="CEG79" s="195"/>
      <c r="CEH79" s="195"/>
      <c r="CEI79" s="195"/>
      <c r="CEJ79" s="195"/>
      <c r="CEK79" s="195"/>
      <c r="CEL79" s="195"/>
      <c r="CEM79" s="195"/>
      <c r="CEN79" s="195"/>
      <c r="CEO79" s="195"/>
      <c r="CEP79" s="195"/>
      <c r="CEQ79" s="195"/>
      <c r="CER79" s="195"/>
      <c r="CES79" s="195"/>
      <c r="CET79" s="195"/>
      <c r="CEU79" s="195"/>
      <c r="CEV79" s="195"/>
      <c r="CEW79" s="195"/>
      <c r="CEX79" s="195"/>
      <c r="CEY79" s="195"/>
      <c r="CEZ79" s="195"/>
      <c r="CFA79" s="195"/>
      <c r="CFB79" s="195"/>
      <c r="CFC79" s="195"/>
      <c r="CFD79" s="195"/>
      <c r="CFE79" s="195"/>
      <c r="CFF79" s="195"/>
      <c r="CFG79" s="195"/>
      <c r="CFH79" s="195"/>
      <c r="CFI79" s="195"/>
      <c r="CFJ79" s="195"/>
      <c r="CFK79" s="195"/>
      <c r="CFL79" s="195"/>
      <c r="CFM79" s="195"/>
      <c r="CFN79" s="195"/>
      <c r="CFO79" s="195"/>
      <c r="CFP79" s="195"/>
      <c r="CFQ79" s="195"/>
      <c r="CFR79" s="195"/>
      <c r="CFS79" s="195"/>
      <c r="CFT79" s="195"/>
      <c r="CFU79" s="195"/>
      <c r="CFV79" s="195"/>
      <c r="CFW79" s="195"/>
      <c r="CFX79" s="195"/>
      <c r="CFY79" s="195"/>
      <c r="CFZ79" s="195"/>
      <c r="CGA79" s="195"/>
      <c r="CGB79" s="195"/>
      <c r="CGC79" s="195"/>
      <c r="CGD79" s="195"/>
      <c r="CGE79" s="195"/>
      <c r="CGF79" s="195"/>
      <c r="CGG79" s="195"/>
      <c r="CGH79" s="195"/>
      <c r="CGI79" s="195"/>
      <c r="CGJ79" s="195"/>
      <c r="CGK79" s="195"/>
      <c r="CGL79" s="195"/>
      <c r="CGM79" s="195"/>
      <c r="CGN79" s="195"/>
      <c r="CGO79" s="195"/>
      <c r="CGP79" s="195"/>
      <c r="CGQ79" s="195"/>
      <c r="CGR79" s="195"/>
      <c r="CGS79" s="195"/>
      <c r="CGT79" s="195"/>
      <c r="CGU79" s="195"/>
      <c r="CGV79" s="195"/>
      <c r="CGW79" s="195"/>
      <c r="CGX79" s="195"/>
      <c r="CGY79" s="195"/>
      <c r="CGZ79" s="195"/>
      <c r="CHA79" s="195"/>
      <c r="CHB79" s="195"/>
      <c r="CHC79" s="195"/>
      <c r="CHD79" s="195"/>
      <c r="CHE79" s="195"/>
      <c r="CHF79" s="195"/>
      <c r="CHG79" s="195"/>
      <c r="CHH79" s="195"/>
      <c r="CHI79" s="195"/>
      <c r="CHJ79" s="195"/>
      <c r="CHK79" s="195"/>
      <c r="CHL79" s="195"/>
      <c r="CHM79" s="195"/>
      <c r="CHN79" s="195"/>
      <c r="CHO79" s="195"/>
      <c r="CHP79" s="195"/>
      <c r="CHQ79" s="195"/>
      <c r="CHR79" s="195"/>
      <c r="CHS79" s="195"/>
      <c r="CHT79" s="195"/>
      <c r="CHU79" s="195"/>
      <c r="CHV79" s="195"/>
      <c r="CHW79" s="195"/>
      <c r="CHX79" s="195"/>
      <c r="CHY79" s="195"/>
      <c r="CHZ79" s="195"/>
      <c r="CIA79" s="195"/>
      <c r="CIB79" s="195"/>
      <c r="CIC79" s="195"/>
      <c r="CID79" s="195"/>
      <c r="CIE79" s="195"/>
      <c r="CIF79" s="195"/>
      <c r="CIG79" s="195"/>
      <c r="CIH79" s="195"/>
      <c r="CII79" s="195"/>
      <c r="CIJ79" s="195"/>
      <c r="CIK79" s="195"/>
      <c r="CIL79" s="195"/>
      <c r="CIM79" s="195"/>
      <c r="CIN79" s="195"/>
      <c r="CIO79" s="195"/>
      <c r="CIP79" s="195"/>
      <c r="CIQ79" s="195"/>
      <c r="CIR79" s="195"/>
      <c r="CIS79" s="195"/>
      <c r="CIT79" s="195"/>
      <c r="CIU79" s="195"/>
      <c r="CIV79" s="195"/>
      <c r="CIW79" s="195"/>
      <c r="CIX79" s="195"/>
      <c r="CIY79" s="195"/>
      <c r="CIZ79" s="195"/>
      <c r="CJA79" s="195"/>
      <c r="CJB79" s="195"/>
      <c r="CJC79" s="195"/>
      <c r="CJD79" s="195"/>
      <c r="CJE79" s="195"/>
      <c r="CJF79" s="195"/>
      <c r="CJG79" s="195"/>
      <c r="CJH79" s="195"/>
      <c r="CJI79" s="195"/>
      <c r="CJJ79" s="195"/>
      <c r="CJK79" s="195"/>
      <c r="CJL79" s="195"/>
      <c r="CJM79" s="195"/>
      <c r="CJN79" s="195"/>
      <c r="CJO79" s="195"/>
      <c r="CJP79" s="195"/>
      <c r="CJQ79" s="195"/>
      <c r="CJR79" s="195"/>
      <c r="CJS79" s="195"/>
      <c r="CJT79" s="195"/>
      <c r="CJU79" s="195"/>
      <c r="CJV79" s="195"/>
      <c r="CJW79" s="195"/>
      <c r="CJX79" s="195"/>
      <c r="CJY79" s="195"/>
      <c r="CJZ79" s="195"/>
      <c r="CKA79" s="195"/>
      <c r="CKB79" s="195"/>
      <c r="CKC79" s="195"/>
      <c r="CKD79" s="195"/>
      <c r="CKE79" s="195"/>
      <c r="CKF79" s="195"/>
      <c r="CKG79" s="195"/>
      <c r="CKH79" s="195"/>
      <c r="CKI79" s="195"/>
      <c r="CKJ79" s="195"/>
      <c r="CKK79" s="195"/>
      <c r="CKL79" s="195"/>
      <c r="CKM79" s="195"/>
      <c r="CKN79" s="195"/>
      <c r="CKO79" s="195"/>
      <c r="CKP79" s="195"/>
      <c r="CKQ79" s="195"/>
      <c r="CKR79" s="195"/>
      <c r="CKS79" s="195"/>
      <c r="CKT79" s="195"/>
      <c r="CKU79" s="195"/>
      <c r="CKV79" s="195"/>
      <c r="CKW79" s="195"/>
      <c r="CKX79" s="195"/>
      <c r="CKY79" s="195"/>
      <c r="CKZ79" s="195"/>
      <c r="CLA79" s="195"/>
      <c r="CLB79" s="195"/>
      <c r="CLC79" s="195"/>
      <c r="CLD79" s="195"/>
      <c r="CLE79" s="195"/>
      <c r="CLF79" s="195"/>
      <c r="CLG79" s="195"/>
      <c r="CLH79" s="195"/>
      <c r="CLI79" s="195"/>
      <c r="CLJ79" s="195"/>
      <c r="CLK79" s="195"/>
      <c r="CLL79" s="195"/>
      <c r="CLM79" s="195"/>
      <c r="CLN79" s="195"/>
      <c r="CLO79" s="195"/>
      <c r="CLP79" s="195"/>
      <c r="CLQ79" s="195"/>
      <c r="CLR79" s="195"/>
      <c r="CLS79" s="195"/>
      <c r="CLT79" s="195"/>
      <c r="CLU79" s="195"/>
      <c r="CLV79" s="195"/>
      <c r="CLW79" s="195"/>
      <c r="CLX79" s="195"/>
      <c r="CLY79" s="195"/>
      <c r="CLZ79" s="195"/>
      <c r="CMA79" s="195"/>
      <c r="CMB79" s="195"/>
      <c r="CMC79" s="195"/>
      <c r="CMD79" s="195"/>
      <c r="CME79" s="195"/>
      <c r="CMF79" s="195"/>
      <c r="CMG79" s="195"/>
      <c r="CMH79" s="195"/>
      <c r="CMI79" s="195"/>
      <c r="CMJ79" s="195"/>
      <c r="CMK79" s="195"/>
      <c r="CML79" s="195"/>
      <c r="CMM79" s="195"/>
      <c r="CMN79" s="195"/>
      <c r="CMO79" s="195"/>
      <c r="CMP79" s="195"/>
      <c r="CMQ79" s="195"/>
      <c r="CMR79" s="195"/>
      <c r="CMS79" s="195"/>
      <c r="CMT79" s="195"/>
      <c r="CMU79" s="195"/>
      <c r="CMV79" s="195"/>
      <c r="CMW79" s="195"/>
      <c r="CMX79" s="195"/>
      <c r="CMY79" s="195"/>
      <c r="CMZ79" s="195"/>
      <c r="CNA79" s="195"/>
      <c r="CNB79" s="195"/>
      <c r="CNC79" s="195"/>
      <c r="CND79" s="195"/>
      <c r="CNE79" s="195"/>
      <c r="CNF79" s="195"/>
      <c r="CNG79" s="195"/>
      <c r="CNH79" s="195"/>
      <c r="CNI79" s="195"/>
      <c r="CNJ79" s="195"/>
      <c r="CNK79" s="195"/>
      <c r="CNL79" s="195"/>
      <c r="CNM79" s="195"/>
      <c r="CNN79" s="195"/>
      <c r="CNO79" s="195"/>
      <c r="CNP79" s="195"/>
      <c r="CNQ79" s="195"/>
      <c r="CNR79" s="195"/>
      <c r="CNS79" s="195"/>
      <c r="CNT79" s="195"/>
      <c r="CNU79" s="195"/>
      <c r="CNV79" s="195"/>
      <c r="CNW79" s="195"/>
      <c r="CNX79" s="195"/>
      <c r="CNY79" s="195"/>
      <c r="CNZ79" s="195"/>
      <c r="COA79" s="195"/>
      <c r="COB79" s="195"/>
      <c r="COC79" s="195"/>
      <c r="COD79" s="195"/>
      <c r="COE79" s="195"/>
      <c r="COF79" s="195"/>
      <c r="COG79" s="195"/>
      <c r="COH79" s="195"/>
      <c r="COI79" s="195"/>
      <c r="COJ79" s="195"/>
      <c r="COK79" s="195"/>
      <c r="COL79" s="195"/>
      <c r="COM79" s="195"/>
      <c r="CON79" s="195"/>
      <c r="COO79" s="195"/>
      <c r="COP79" s="195"/>
      <c r="COQ79" s="195"/>
      <c r="COR79" s="195"/>
      <c r="COS79" s="195"/>
      <c r="COT79" s="195"/>
      <c r="COU79" s="195"/>
      <c r="COV79" s="195"/>
      <c r="COW79" s="195"/>
      <c r="COX79" s="195"/>
      <c r="COY79" s="195"/>
      <c r="COZ79" s="195"/>
      <c r="CPA79" s="195"/>
      <c r="CPB79" s="195"/>
      <c r="CPC79" s="195"/>
      <c r="CPD79" s="195"/>
      <c r="CPE79" s="195"/>
      <c r="CPF79" s="195"/>
      <c r="CPG79" s="195"/>
      <c r="CPH79" s="195"/>
      <c r="CPI79" s="195"/>
      <c r="CPJ79" s="195"/>
      <c r="CPK79" s="195"/>
      <c r="CPL79" s="195"/>
      <c r="CPM79" s="195"/>
      <c r="CPN79" s="195"/>
      <c r="CPO79" s="195"/>
      <c r="CPP79" s="195"/>
      <c r="CPQ79" s="195"/>
      <c r="CPR79" s="195"/>
      <c r="CPS79" s="195"/>
      <c r="CPT79" s="195"/>
      <c r="CPU79" s="195"/>
      <c r="CPV79" s="195"/>
      <c r="CPW79" s="195"/>
      <c r="CPX79" s="195"/>
      <c r="CPY79" s="195"/>
      <c r="CPZ79" s="195"/>
      <c r="CQA79" s="195"/>
      <c r="CQB79" s="195"/>
      <c r="CQC79" s="195"/>
      <c r="CQD79" s="195"/>
      <c r="CQE79" s="195"/>
      <c r="CQF79" s="195"/>
      <c r="CQG79" s="195"/>
      <c r="CQH79" s="195"/>
      <c r="CQI79" s="195"/>
      <c r="CQJ79" s="195"/>
      <c r="CQK79" s="195"/>
      <c r="CQL79" s="195"/>
      <c r="CQM79" s="195"/>
      <c r="CQN79" s="195"/>
      <c r="CQO79" s="195"/>
      <c r="CQP79" s="195"/>
      <c r="CQQ79" s="195"/>
      <c r="CQR79" s="195"/>
      <c r="CQS79" s="195"/>
      <c r="CQT79" s="195"/>
      <c r="CQU79" s="195"/>
      <c r="CQV79" s="195"/>
      <c r="CQW79" s="195"/>
      <c r="CQX79" s="195"/>
      <c r="CQY79" s="195"/>
      <c r="CQZ79" s="195"/>
      <c r="CRA79" s="195"/>
      <c r="CRB79" s="195"/>
      <c r="CRC79" s="195"/>
      <c r="CRD79" s="195"/>
      <c r="CRE79" s="195"/>
      <c r="CRF79" s="195"/>
      <c r="CRG79" s="195"/>
      <c r="CRH79" s="195"/>
      <c r="CRI79" s="195"/>
      <c r="CRJ79" s="195"/>
      <c r="CRK79" s="195"/>
      <c r="CRL79" s="195"/>
      <c r="CRM79" s="195"/>
      <c r="CRN79" s="195"/>
      <c r="CRO79" s="195"/>
      <c r="CRP79" s="195"/>
      <c r="CRQ79" s="195"/>
      <c r="CRR79" s="195"/>
      <c r="CRS79" s="195"/>
      <c r="CRT79" s="195"/>
      <c r="CRU79" s="195"/>
      <c r="CRV79" s="195"/>
      <c r="CRW79" s="195"/>
      <c r="CRX79" s="195"/>
      <c r="CRY79" s="195"/>
      <c r="CRZ79" s="195"/>
      <c r="CSA79" s="195"/>
      <c r="CSB79" s="195"/>
      <c r="CSC79" s="195"/>
      <c r="CSD79" s="195"/>
      <c r="CSE79" s="195"/>
      <c r="CSF79" s="195"/>
      <c r="CSG79" s="195"/>
      <c r="CSH79" s="195"/>
      <c r="CSI79" s="195"/>
      <c r="CSJ79" s="195"/>
      <c r="CSK79" s="195"/>
      <c r="CSL79" s="195"/>
      <c r="CSM79" s="195"/>
      <c r="CSN79" s="195"/>
      <c r="CSO79" s="195"/>
      <c r="CSP79" s="195"/>
      <c r="CSQ79" s="195"/>
      <c r="CSR79" s="195"/>
      <c r="CSS79" s="195"/>
      <c r="CST79" s="195"/>
      <c r="CSU79" s="195"/>
      <c r="CSV79" s="195"/>
      <c r="CSW79" s="195"/>
      <c r="CSX79" s="195"/>
      <c r="CSY79" s="195"/>
      <c r="CSZ79" s="195"/>
      <c r="CTA79" s="195"/>
      <c r="CTB79" s="195"/>
      <c r="CTC79" s="195"/>
      <c r="CTD79" s="195"/>
      <c r="CTE79" s="195"/>
      <c r="CTF79" s="195"/>
      <c r="CTG79" s="195"/>
      <c r="CTH79" s="195"/>
      <c r="CTI79" s="195"/>
      <c r="CTJ79" s="195"/>
      <c r="CTK79" s="195"/>
      <c r="CTL79" s="195"/>
      <c r="CTM79" s="195"/>
      <c r="CTN79" s="195"/>
      <c r="CTO79" s="195"/>
      <c r="CTP79" s="195"/>
      <c r="CTQ79" s="195"/>
      <c r="CTR79" s="195"/>
      <c r="CTS79" s="195"/>
      <c r="CTT79" s="195"/>
      <c r="CTU79" s="195"/>
      <c r="CTV79" s="195"/>
      <c r="CTW79" s="195"/>
      <c r="CTX79" s="195"/>
      <c r="CTY79" s="195"/>
      <c r="CTZ79" s="195"/>
      <c r="CUA79" s="195"/>
      <c r="CUB79" s="195"/>
      <c r="CUC79" s="195"/>
      <c r="CUD79" s="195"/>
      <c r="CUE79" s="195"/>
      <c r="CUF79" s="195"/>
      <c r="CUG79" s="195"/>
      <c r="CUH79" s="195"/>
      <c r="CUI79" s="195"/>
      <c r="CUJ79" s="195"/>
      <c r="CUK79" s="195"/>
      <c r="CUL79" s="195"/>
      <c r="CUM79" s="195"/>
      <c r="CUN79" s="195"/>
      <c r="CUO79" s="195"/>
      <c r="CUP79" s="195"/>
      <c r="CUQ79" s="195"/>
      <c r="CUR79" s="195"/>
      <c r="CUS79" s="195"/>
      <c r="CUT79" s="195"/>
      <c r="CUU79" s="195"/>
      <c r="CUV79" s="195"/>
      <c r="CUW79" s="195"/>
      <c r="CUX79" s="195"/>
      <c r="CUY79" s="195"/>
      <c r="CUZ79" s="195"/>
      <c r="CVA79" s="195"/>
      <c r="CVB79" s="195"/>
      <c r="CVC79" s="195"/>
      <c r="CVD79" s="195"/>
      <c r="CVE79" s="195"/>
      <c r="CVF79" s="195"/>
      <c r="CVG79" s="195"/>
      <c r="CVH79" s="195"/>
      <c r="CVI79" s="195"/>
      <c r="CVJ79" s="195"/>
      <c r="CVK79" s="195"/>
      <c r="CVL79" s="195"/>
      <c r="CVM79" s="195"/>
      <c r="CVN79" s="195"/>
      <c r="CVO79" s="195"/>
      <c r="CVP79" s="195"/>
      <c r="CVQ79" s="195"/>
      <c r="CVR79" s="195"/>
      <c r="CVS79" s="195"/>
      <c r="CVT79" s="195"/>
      <c r="CVU79" s="195"/>
      <c r="CVV79" s="195"/>
      <c r="CVW79" s="195"/>
      <c r="CVX79" s="195"/>
      <c r="CVY79" s="195"/>
      <c r="CVZ79" s="195"/>
      <c r="CWA79" s="195"/>
      <c r="CWB79" s="195"/>
      <c r="CWC79" s="195"/>
      <c r="CWD79" s="195"/>
      <c r="CWE79" s="195"/>
      <c r="CWF79" s="195"/>
      <c r="CWG79" s="195"/>
      <c r="CWH79" s="195"/>
      <c r="CWI79" s="195"/>
      <c r="CWJ79" s="195"/>
      <c r="CWK79" s="195"/>
      <c r="CWL79" s="195"/>
      <c r="CWM79" s="195"/>
      <c r="CWN79" s="195"/>
      <c r="CWO79" s="195"/>
      <c r="CWP79" s="195"/>
      <c r="CWQ79" s="195"/>
      <c r="CWR79" s="195"/>
      <c r="CWS79" s="195"/>
      <c r="CWT79" s="195"/>
      <c r="CWU79" s="195"/>
      <c r="CWV79" s="195"/>
      <c r="CWW79" s="195"/>
      <c r="CWX79" s="195"/>
      <c r="CWY79" s="195"/>
      <c r="CWZ79" s="195"/>
      <c r="CXA79" s="195"/>
      <c r="CXB79" s="195"/>
      <c r="CXC79" s="195"/>
      <c r="CXD79" s="195"/>
      <c r="CXE79" s="195"/>
      <c r="CXF79" s="195"/>
      <c r="CXG79" s="195"/>
      <c r="CXH79" s="195"/>
      <c r="CXI79" s="195"/>
      <c r="CXJ79" s="195"/>
      <c r="CXK79" s="195"/>
      <c r="CXL79" s="195"/>
      <c r="CXM79" s="195"/>
      <c r="CXN79" s="195"/>
      <c r="CXO79" s="195"/>
      <c r="CXP79" s="195"/>
      <c r="CXQ79" s="195"/>
      <c r="CXR79" s="195"/>
      <c r="CXS79" s="195"/>
      <c r="CXT79" s="195"/>
      <c r="CXU79" s="195"/>
      <c r="CXV79" s="195"/>
      <c r="CXW79" s="195"/>
      <c r="CXX79" s="195"/>
      <c r="CXY79" s="195"/>
      <c r="CXZ79" s="195"/>
      <c r="CYA79" s="195"/>
      <c r="CYB79" s="195"/>
      <c r="CYC79" s="195"/>
      <c r="CYD79" s="195"/>
      <c r="CYE79" s="195"/>
      <c r="CYF79" s="195"/>
      <c r="CYG79" s="195"/>
      <c r="CYH79" s="195"/>
      <c r="CYI79" s="195"/>
      <c r="CYJ79" s="195"/>
      <c r="CYK79" s="195"/>
      <c r="CYL79" s="195"/>
      <c r="CYM79" s="195"/>
      <c r="CYN79" s="195"/>
      <c r="CYO79" s="195"/>
      <c r="CYP79" s="195"/>
      <c r="CYQ79" s="195"/>
      <c r="CYR79" s="195"/>
      <c r="CYS79" s="195"/>
      <c r="CYT79" s="195"/>
      <c r="CYU79" s="195"/>
      <c r="CYV79" s="195"/>
      <c r="CYW79" s="195"/>
      <c r="CYX79" s="195"/>
      <c r="CYY79" s="195"/>
      <c r="CYZ79" s="195"/>
      <c r="CZA79" s="195"/>
      <c r="CZB79" s="195"/>
      <c r="CZC79" s="195"/>
      <c r="CZD79" s="195"/>
      <c r="CZE79" s="195"/>
      <c r="CZF79" s="195"/>
      <c r="CZG79" s="195"/>
      <c r="CZH79" s="195"/>
      <c r="CZI79" s="195"/>
      <c r="CZJ79" s="195"/>
      <c r="CZK79" s="195"/>
      <c r="CZL79" s="195"/>
      <c r="CZM79" s="195"/>
      <c r="CZN79" s="195"/>
      <c r="CZO79" s="195"/>
      <c r="CZP79" s="195"/>
      <c r="CZQ79" s="195"/>
      <c r="CZR79" s="195"/>
      <c r="CZS79" s="195"/>
      <c r="CZT79" s="195"/>
      <c r="CZU79" s="195"/>
      <c r="CZV79" s="195"/>
      <c r="CZW79" s="195"/>
      <c r="CZX79" s="195"/>
      <c r="CZY79" s="195"/>
      <c r="CZZ79" s="195"/>
      <c r="DAA79" s="195"/>
      <c r="DAB79" s="195"/>
      <c r="DAC79" s="195"/>
      <c r="DAD79" s="195"/>
      <c r="DAE79" s="195"/>
      <c r="DAF79" s="195"/>
      <c r="DAG79" s="195"/>
      <c r="DAH79" s="195"/>
      <c r="DAI79" s="195"/>
      <c r="DAJ79" s="195"/>
      <c r="DAK79" s="195"/>
      <c r="DAL79" s="195"/>
      <c r="DAM79" s="195"/>
      <c r="DAN79" s="195"/>
      <c r="DAO79" s="195"/>
      <c r="DAP79" s="195"/>
      <c r="DAQ79" s="195"/>
      <c r="DAR79" s="195"/>
      <c r="DAS79" s="195"/>
      <c r="DAT79" s="195"/>
      <c r="DAU79" s="195"/>
      <c r="DAV79" s="195"/>
      <c r="DAW79" s="195"/>
      <c r="DAX79" s="195"/>
      <c r="DAY79" s="195"/>
      <c r="DAZ79" s="195"/>
      <c r="DBA79" s="195"/>
      <c r="DBB79" s="195"/>
      <c r="DBC79" s="195"/>
      <c r="DBD79" s="195"/>
      <c r="DBE79" s="195"/>
      <c r="DBF79" s="195"/>
      <c r="DBG79" s="195"/>
      <c r="DBH79" s="195"/>
      <c r="DBI79" s="195"/>
      <c r="DBJ79" s="195"/>
      <c r="DBK79" s="195"/>
      <c r="DBL79" s="195"/>
      <c r="DBM79" s="195"/>
      <c r="DBN79" s="195"/>
      <c r="DBO79" s="195"/>
      <c r="DBP79" s="195"/>
      <c r="DBQ79" s="195"/>
      <c r="DBR79" s="195"/>
      <c r="DBS79" s="195"/>
      <c r="DBT79" s="195"/>
      <c r="DBU79" s="195"/>
      <c r="DBV79" s="195"/>
      <c r="DBW79" s="195"/>
      <c r="DBX79" s="195"/>
      <c r="DBY79" s="195"/>
      <c r="DBZ79" s="195"/>
      <c r="DCA79" s="195"/>
      <c r="DCB79" s="195"/>
      <c r="DCC79" s="195"/>
      <c r="DCD79" s="195"/>
      <c r="DCE79" s="195"/>
      <c r="DCF79" s="195"/>
      <c r="DCG79" s="195"/>
      <c r="DCH79" s="195"/>
      <c r="DCI79" s="195"/>
      <c r="DCJ79" s="195"/>
      <c r="DCK79" s="195"/>
      <c r="DCL79" s="195"/>
      <c r="DCM79" s="195"/>
      <c r="DCN79" s="195"/>
      <c r="DCO79" s="195"/>
      <c r="DCP79" s="195"/>
      <c r="DCQ79" s="195"/>
      <c r="DCR79" s="195"/>
      <c r="DCS79" s="195"/>
      <c r="DCT79" s="195"/>
      <c r="DCU79" s="195"/>
      <c r="DCV79" s="195"/>
      <c r="DCW79" s="195"/>
      <c r="DCX79" s="195"/>
      <c r="DCY79" s="195"/>
      <c r="DCZ79" s="195"/>
      <c r="DDA79" s="195"/>
      <c r="DDB79" s="195"/>
      <c r="DDC79" s="195"/>
      <c r="DDD79" s="195"/>
      <c r="DDE79" s="195"/>
      <c r="DDF79" s="195"/>
      <c r="DDG79" s="195"/>
      <c r="DDH79" s="195"/>
      <c r="DDI79" s="195"/>
      <c r="DDJ79" s="195"/>
      <c r="DDK79" s="195"/>
      <c r="DDL79" s="195"/>
      <c r="DDM79" s="195"/>
      <c r="DDN79" s="195"/>
      <c r="DDO79" s="195"/>
      <c r="DDP79" s="195"/>
      <c r="DDQ79" s="195"/>
      <c r="DDR79" s="195"/>
      <c r="DDS79" s="195"/>
      <c r="DDT79" s="195"/>
      <c r="DDU79" s="195"/>
      <c r="DDV79" s="195"/>
      <c r="DDW79" s="195"/>
      <c r="DDX79" s="195"/>
      <c r="DDY79" s="195"/>
      <c r="DDZ79" s="195"/>
      <c r="DEA79" s="195"/>
      <c r="DEB79" s="195"/>
      <c r="DEC79" s="195"/>
      <c r="DED79" s="195"/>
      <c r="DEE79" s="195"/>
      <c r="DEF79" s="195"/>
      <c r="DEG79" s="195"/>
      <c r="DEH79" s="195"/>
      <c r="DEI79" s="195"/>
      <c r="DEJ79" s="195"/>
      <c r="DEK79" s="195"/>
      <c r="DEL79" s="195"/>
      <c r="DEM79" s="195"/>
      <c r="DEN79" s="195"/>
      <c r="DEO79" s="195"/>
      <c r="DEP79" s="195"/>
      <c r="DEQ79" s="195"/>
      <c r="DER79" s="195"/>
      <c r="DES79" s="195"/>
      <c r="DET79" s="195"/>
      <c r="DEU79" s="195"/>
      <c r="DEV79" s="195"/>
      <c r="DEW79" s="195"/>
      <c r="DEX79" s="195"/>
      <c r="DEY79" s="195"/>
      <c r="DEZ79" s="195"/>
      <c r="DFA79" s="195"/>
      <c r="DFB79" s="195"/>
      <c r="DFC79" s="195"/>
      <c r="DFD79" s="195"/>
      <c r="DFE79" s="195"/>
      <c r="DFF79" s="195"/>
      <c r="DFG79" s="195"/>
      <c r="DFH79" s="195"/>
      <c r="DFI79" s="195"/>
      <c r="DFJ79" s="195"/>
      <c r="DFK79" s="195"/>
      <c r="DFL79" s="195"/>
      <c r="DFM79" s="195"/>
      <c r="DFN79" s="195"/>
      <c r="DFO79" s="195"/>
      <c r="DFP79" s="195"/>
      <c r="DFQ79" s="195"/>
      <c r="DFR79" s="195"/>
      <c r="DFS79" s="195"/>
      <c r="DFT79" s="195"/>
      <c r="DFU79" s="195"/>
      <c r="DFV79" s="195"/>
      <c r="DFW79" s="195"/>
      <c r="DFX79" s="195"/>
      <c r="DFY79" s="195"/>
      <c r="DFZ79" s="195"/>
      <c r="DGA79" s="195"/>
      <c r="DGB79" s="195"/>
      <c r="DGC79" s="195"/>
      <c r="DGD79" s="195"/>
      <c r="DGE79" s="195"/>
      <c r="DGF79" s="195"/>
      <c r="DGG79" s="195"/>
      <c r="DGH79" s="195"/>
      <c r="DGI79" s="195"/>
      <c r="DGJ79" s="195"/>
      <c r="DGK79" s="195"/>
      <c r="DGL79" s="195"/>
      <c r="DGM79" s="195"/>
      <c r="DGN79" s="195"/>
      <c r="DGO79" s="195"/>
      <c r="DGP79" s="195"/>
      <c r="DGQ79" s="195"/>
      <c r="DGR79" s="195"/>
      <c r="DGS79" s="195"/>
      <c r="DGT79" s="195"/>
      <c r="DGU79" s="195"/>
      <c r="DGV79" s="195"/>
      <c r="DGW79" s="195"/>
      <c r="DGX79" s="195"/>
      <c r="DGY79" s="195"/>
      <c r="DGZ79" s="195"/>
      <c r="DHA79" s="195"/>
      <c r="DHB79" s="195"/>
      <c r="DHC79" s="195"/>
      <c r="DHD79" s="195"/>
      <c r="DHE79" s="195"/>
      <c r="DHF79" s="195"/>
      <c r="DHG79" s="195"/>
      <c r="DHH79" s="195"/>
      <c r="DHI79" s="195"/>
      <c r="DHJ79" s="195"/>
      <c r="DHK79" s="195"/>
      <c r="DHL79" s="195"/>
      <c r="DHM79" s="195"/>
      <c r="DHN79" s="195"/>
      <c r="DHO79" s="195"/>
      <c r="DHP79" s="195"/>
      <c r="DHQ79" s="195"/>
      <c r="DHR79" s="195"/>
      <c r="DHS79" s="195"/>
      <c r="DHT79" s="195"/>
      <c r="DHU79" s="195"/>
      <c r="DHV79" s="195"/>
      <c r="DHW79" s="195"/>
      <c r="DHX79" s="195"/>
      <c r="DHY79" s="195"/>
      <c r="DHZ79" s="195"/>
      <c r="DIA79" s="195"/>
      <c r="DIB79" s="195"/>
      <c r="DIC79" s="195"/>
      <c r="DID79" s="195"/>
      <c r="DIE79" s="195"/>
      <c r="DIF79" s="195"/>
      <c r="DIG79" s="195"/>
      <c r="DIH79" s="195"/>
      <c r="DII79" s="195"/>
      <c r="DIJ79" s="195"/>
      <c r="DIK79" s="195"/>
      <c r="DIL79" s="195"/>
      <c r="DIM79" s="195"/>
      <c r="DIN79" s="195"/>
      <c r="DIO79" s="195"/>
      <c r="DIP79" s="195"/>
      <c r="DIQ79" s="195"/>
      <c r="DIR79" s="195"/>
      <c r="DIS79" s="195"/>
      <c r="DIT79" s="195"/>
      <c r="DIU79" s="195"/>
      <c r="DIV79" s="195"/>
      <c r="DIW79" s="195"/>
      <c r="DIX79" s="195"/>
      <c r="DIY79" s="195"/>
      <c r="DIZ79" s="195"/>
      <c r="DJA79" s="195"/>
      <c r="DJB79" s="195"/>
      <c r="DJC79" s="195"/>
      <c r="DJD79" s="195"/>
      <c r="DJE79" s="195"/>
      <c r="DJF79" s="195"/>
      <c r="DJG79" s="195"/>
      <c r="DJH79" s="195"/>
      <c r="DJI79" s="195"/>
      <c r="DJJ79" s="195"/>
      <c r="DJK79" s="195"/>
      <c r="DJL79" s="195"/>
      <c r="DJM79" s="195"/>
      <c r="DJN79" s="195"/>
      <c r="DJO79" s="195"/>
      <c r="DJP79" s="195"/>
      <c r="DJQ79" s="195"/>
      <c r="DJR79" s="195"/>
      <c r="DJS79" s="195"/>
      <c r="DJT79" s="195"/>
      <c r="DJU79" s="195"/>
      <c r="DJV79" s="195"/>
      <c r="DJW79" s="195"/>
      <c r="DJX79" s="195"/>
      <c r="DJY79" s="195"/>
      <c r="DJZ79" s="195"/>
      <c r="DKA79" s="195"/>
      <c r="DKB79" s="195"/>
      <c r="DKC79" s="195"/>
      <c r="DKD79" s="195"/>
      <c r="DKE79" s="195"/>
      <c r="DKF79" s="195"/>
      <c r="DKG79" s="195"/>
      <c r="DKH79" s="195"/>
      <c r="DKI79" s="195"/>
      <c r="DKJ79" s="195"/>
      <c r="DKK79" s="195"/>
      <c r="DKL79" s="195"/>
      <c r="DKM79" s="195"/>
      <c r="DKN79" s="195"/>
      <c r="DKO79" s="195"/>
      <c r="DKP79" s="195"/>
      <c r="DKQ79" s="195"/>
      <c r="DKR79" s="195"/>
      <c r="DKS79" s="195"/>
      <c r="DKT79" s="195"/>
      <c r="DKU79" s="195"/>
      <c r="DKV79" s="195"/>
      <c r="DKW79" s="195"/>
      <c r="DKX79" s="195"/>
      <c r="DKY79" s="195"/>
      <c r="DKZ79" s="195"/>
      <c r="DLA79" s="195"/>
      <c r="DLB79" s="195"/>
      <c r="DLC79" s="195"/>
      <c r="DLD79" s="195"/>
      <c r="DLE79" s="195"/>
      <c r="DLF79" s="195"/>
      <c r="DLG79" s="195"/>
      <c r="DLH79" s="195"/>
      <c r="DLI79" s="195"/>
      <c r="DLJ79" s="195"/>
      <c r="DLK79" s="195"/>
      <c r="DLL79" s="195"/>
      <c r="DLM79" s="195"/>
      <c r="DLN79" s="195"/>
      <c r="DLO79" s="195"/>
      <c r="DLP79" s="195"/>
      <c r="DLQ79" s="195"/>
      <c r="DLR79" s="195"/>
      <c r="DLS79" s="195"/>
      <c r="DLT79" s="195"/>
      <c r="DLU79" s="195"/>
      <c r="DLV79" s="195"/>
      <c r="DLW79" s="195"/>
      <c r="DLX79" s="195"/>
      <c r="DLY79" s="195"/>
      <c r="DLZ79" s="195"/>
      <c r="DMA79" s="195"/>
      <c r="DMB79" s="195"/>
      <c r="DMC79" s="195"/>
      <c r="DMD79" s="195"/>
      <c r="DME79" s="195"/>
      <c r="DMF79" s="195"/>
      <c r="DMG79" s="195"/>
      <c r="DMH79" s="195"/>
      <c r="DMI79" s="195"/>
      <c r="DMJ79" s="195"/>
      <c r="DMK79" s="195"/>
      <c r="DML79" s="195"/>
      <c r="DMM79" s="195"/>
      <c r="DMN79" s="195"/>
      <c r="DMO79" s="195"/>
      <c r="DMP79" s="195"/>
      <c r="DMQ79" s="195"/>
      <c r="DMR79" s="195"/>
      <c r="DMS79" s="195"/>
      <c r="DMT79" s="195"/>
      <c r="DMU79" s="195"/>
      <c r="DMV79" s="195"/>
      <c r="DMW79" s="195"/>
      <c r="DMX79" s="195"/>
      <c r="DMY79" s="195"/>
      <c r="DMZ79" s="195"/>
      <c r="DNA79" s="195"/>
      <c r="DNB79" s="195"/>
      <c r="DNC79" s="195"/>
      <c r="DND79" s="195"/>
      <c r="DNE79" s="195"/>
      <c r="DNF79" s="195"/>
      <c r="DNG79" s="195"/>
      <c r="DNH79" s="195"/>
      <c r="DNI79" s="195"/>
      <c r="DNJ79" s="195"/>
      <c r="DNK79" s="195"/>
      <c r="DNL79" s="195"/>
      <c r="DNM79" s="195"/>
      <c r="DNN79" s="195"/>
      <c r="DNO79" s="195"/>
      <c r="DNP79" s="195"/>
      <c r="DNQ79" s="195"/>
      <c r="DNR79" s="195"/>
      <c r="DNS79" s="195"/>
      <c r="DNT79" s="195"/>
      <c r="DNU79" s="195"/>
      <c r="DNV79" s="195"/>
      <c r="DNW79" s="195"/>
      <c r="DNX79" s="195"/>
      <c r="DNY79" s="195"/>
      <c r="DNZ79" s="195"/>
      <c r="DOA79" s="195"/>
      <c r="DOB79" s="195"/>
      <c r="DOC79" s="195"/>
      <c r="DOD79" s="195"/>
      <c r="DOE79" s="195"/>
      <c r="DOF79" s="195"/>
      <c r="DOG79" s="195"/>
      <c r="DOH79" s="195"/>
      <c r="DOI79" s="195"/>
      <c r="DOJ79" s="195"/>
      <c r="DOK79" s="195"/>
      <c r="DOL79" s="195"/>
      <c r="DOM79" s="195"/>
      <c r="DON79" s="195"/>
      <c r="DOO79" s="195"/>
      <c r="DOP79" s="195"/>
      <c r="DOQ79" s="195"/>
      <c r="DOR79" s="195"/>
      <c r="DOS79" s="195"/>
      <c r="DOT79" s="195"/>
      <c r="DOU79" s="195"/>
      <c r="DOV79" s="195"/>
      <c r="DOW79" s="195"/>
      <c r="DOX79" s="195"/>
      <c r="DOY79" s="195"/>
      <c r="DOZ79" s="195"/>
      <c r="DPA79" s="195"/>
      <c r="DPB79" s="195"/>
      <c r="DPC79" s="195"/>
      <c r="DPD79" s="195"/>
      <c r="DPE79" s="195"/>
      <c r="DPF79" s="195"/>
      <c r="DPG79" s="195"/>
      <c r="DPH79" s="195"/>
      <c r="DPI79" s="195"/>
      <c r="DPJ79" s="195"/>
      <c r="DPK79" s="195"/>
      <c r="DPL79" s="195"/>
      <c r="DPM79" s="195"/>
      <c r="DPN79" s="195"/>
      <c r="DPO79" s="195"/>
      <c r="DPP79" s="195"/>
      <c r="DPQ79" s="195"/>
      <c r="DPR79" s="195"/>
      <c r="DPS79" s="195"/>
      <c r="DPT79" s="195"/>
      <c r="DPU79" s="195"/>
      <c r="DPV79" s="195"/>
      <c r="DPW79" s="195"/>
      <c r="DPX79" s="195"/>
      <c r="DPY79" s="195"/>
      <c r="DPZ79" s="195"/>
      <c r="DQA79" s="195"/>
      <c r="DQB79" s="195"/>
      <c r="DQC79" s="195"/>
      <c r="DQD79" s="195"/>
      <c r="DQE79" s="195"/>
      <c r="DQF79" s="195"/>
      <c r="DQG79" s="195"/>
      <c r="DQH79" s="195"/>
      <c r="DQI79" s="195"/>
      <c r="DQJ79" s="195"/>
      <c r="DQK79" s="195"/>
      <c r="DQL79" s="195"/>
      <c r="DQM79" s="195"/>
      <c r="DQN79" s="195"/>
      <c r="DQO79" s="195"/>
      <c r="DQP79" s="195"/>
      <c r="DQQ79" s="195"/>
      <c r="DQR79" s="195"/>
      <c r="DQS79" s="195"/>
      <c r="DQT79" s="195"/>
      <c r="DQU79" s="195"/>
      <c r="DQV79" s="195"/>
      <c r="DQW79" s="195"/>
      <c r="DQX79" s="195"/>
      <c r="DQY79" s="195"/>
      <c r="DQZ79" s="195"/>
      <c r="DRA79" s="195"/>
      <c r="DRB79" s="195"/>
      <c r="DRC79" s="195"/>
      <c r="DRD79" s="195"/>
      <c r="DRE79" s="195"/>
      <c r="DRF79" s="195"/>
      <c r="DRG79" s="195"/>
      <c r="DRH79" s="195"/>
      <c r="DRI79" s="195"/>
      <c r="DRJ79" s="195"/>
      <c r="DRK79" s="195"/>
      <c r="DRL79" s="195"/>
      <c r="DRM79" s="195"/>
      <c r="DRN79" s="195"/>
      <c r="DRO79" s="195"/>
      <c r="DRP79" s="195"/>
      <c r="DRQ79" s="195"/>
      <c r="DRR79" s="195"/>
      <c r="DRS79" s="195"/>
      <c r="DRT79" s="195"/>
      <c r="DRU79" s="195"/>
      <c r="DRV79" s="195"/>
      <c r="DRW79" s="195"/>
      <c r="DRX79" s="195"/>
      <c r="DRY79" s="195"/>
      <c r="DRZ79" s="195"/>
      <c r="DSA79" s="195"/>
      <c r="DSB79" s="195"/>
      <c r="DSC79" s="195"/>
      <c r="DSD79" s="195"/>
      <c r="DSE79" s="195"/>
      <c r="DSF79" s="195"/>
      <c r="DSG79" s="195"/>
      <c r="DSH79" s="195"/>
      <c r="DSI79" s="195"/>
      <c r="DSJ79" s="195"/>
      <c r="DSK79" s="195"/>
      <c r="DSL79" s="195"/>
      <c r="DSM79" s="195"/>
      <c r="DSN79" s="195"/>
      <c r="DSO79" s="195"/>
      <c r="DSP79" s="195"/>
      <c r="DSQ79" s="195"/>
      <c r="DSR79" s="195"/>
      <c r="DSS79" s="195"/>
      <c r="DST79" s="195"/>
      <c r="DSU79" s="195"/>
      <c r="DSV79" s="195"/>
      <c r="DSW79" s="195"/>
      <c r="DSX79" s="195"/>
      <c r="DSY79" s="195"/>
      <c r="DSZ79" s="195"/>
      <c r="DTA79" s="195"/>
      <c r="DTB79" s="195"/>
      <c r="DTC79" s="195"/>
      <c r="DTD79" s="195"/>
      <c r="DTE79" s="195"/>
      <c r="DTF79" s="195"/>
      <c r="DTG79" s="195"/>
      <c r="DTH79" s="195"/>
      <c r="DTI79" s="195"/>
      <c r="DTJ79" s="195"/>
      <c r="DTK79" s="195"/>
      <c r="DTL79" s="195"/>
      <c r="DTM79" s="195"/>
      <c r="DTN79" s="195"/>
      <c r="DTO79" s="195"/>
      <c r="DTP79" s="195"/>
      <c r="DTQ79" s="195"/>
      <c r="DTR79" s="195"/>
      <c r="DTS79" s="195"/>
      <c r="DTT79" s="195"/>
      <c r="DTU79" s="195"/>
      <c r="DTV79" s="195"/>
      <c r="DTW79" s="195"/>
      <c r="DTX79" s="195"/>
      <c r="DTY79" s="195"/>
      <c r="DTZ79" s="195"/>
      <c r="DUA79" s="195"/>
      <c r="DUB79" s="195"/>
      <c r="DUC79" s="195"/>
      <c r="DUD79" s="195"/>
      <c r="DUE79" s="195"/>
      <c r="DUF79" s="195"/>
      <c r="DUG79" s="195"/>
      <c r="DUH79" s="195"/>
      <c r="DUI79" s="195"/>
      <c r="DUJ79" s="195"/>
      <c r="DUK79" s="195"/>
      <c r="DUL79" s="195"/>
      <c r="DUM79" s="195"/>
      <c r="DUN79" s="195"/>
      <c r="DUO79" s="195"/>
      <c r="DUP79" s="195"/>
      <c r="DUQ79" s="195"/>
      <c r="DUR79" s="195"/>
      <c r="DUS79" s="195"/>
      <c r="DUT79" s="195"/>
      <c r="DUU79" s="195"/>
      <c r="DUV79" s="195"/>
      <c r="DUW79" s="195"/>
      <c r="DUX79" s="195"/>
      <c r="DUY79" s="195"/>
      <c r="DUZ79" s="195"/>
      <c r="DVA79" s="195"/>
      <c r="DVB79" s="195"/>
      <c r="DVC79" s="195"/>
      <c r="DVD79" s="195"/>
      <c r="DVE79" s="195"/>
      <c r="DVF79" s="195"/>
      <c r="DVG79" s="195"/>
      <c r="DVH79" s="195"/>
      <c r="DVI79" s="195"/>
      <c r="DVJ79" s="195"/>
      <c r="DVK79" s="195"/>
      <c r="DVL79" s="195"/>
      <c r="DVM79" s="195"/>
      <c r="DVN79" s="195"/>
      <c r="DVO79" s="195"/>
      <c r="DVP79" s="195"/>
      <c r="DVQ79" s="195"/>
      <c r="DVR79" s="195"/>
      <c r="DVS79" s="195"/>
      <c r="DVT79" s="195"/>
      <c r="DVU79" s="195"/>
      <c r="DVV79" s="195"/>
      <c r="DVW79" s="195"/>
      <c r="DVX79" s="195"/>
      <c r="DVY79" s="195"/>
      <c r="DVZ79" s="195"/>
      <c r="DWA79" s="195"/>
      <c r="DWB79" s="195"/>
      <c r="DWC79" s="195"/>
      <c r="DWD79" s="195"/>
      <c r="DWE79" s="195"/>
      <c r="DWF79" s="195"/>
      <c r="DWG79" s="195"/>
      <c r="DWH79" s="195"/>
      <c r="DWI79" s="195"/>
      <c r="DWJ79" s="195"/>
      <c r="DWK79" s="195"/>
      <c r="DWL79" s="195"/>
      <c r="DWM79" s="195"/>
      <c r="DWN79" s="195"/>
      <c r="DWO79" s="195"/>
      <c r="DWP79" s="195"/>
      <c r="DWQ79" s="195"/>
      <c r="DWR79" s="195"/>
      <c r="DWS79" s="195"/>
      <c r="DWT79" s="195"/>
      <c r="DWU79" s="195"/>
      <c r="DWV79" s="195"/>
      <c r="DWW79" s="195"/>
      <c r="DWX79" s="195"/>
      <c r="DWY79" s="195"/>
      <c r="DWZ79" s="195"/>
      <c r="DXA79" s="195"/>
      <c r="DXB79" s="195"/>
      <c r="DXC79" s="195"/>
      <c r="DXD79" s="195"/>
      <c r="DXE79" s="195"/>
      <c r="DXF79" s="195"/>
      <c r="DXG79" s="195"/>
      <c r="DXH79" s="195"/>
      <c r="DXI79" s="195"/>
      <c r="DXJ79" s="195"/>
      <c r="DXK79" s="195"/>
      <c r="DXL79" s="195"/>
      <c r="DXM79" s="195"/>
      <c r="DXN79" s="195"/>
      <c r="DXO79" s="195"/>
      <c r="DXP79" s="195"/>
      <c r="DXQ79" s="195"/>
      <c r="DXR79" s="195"/>
      <c r="DXS79" s="195"/>
      <c r="DXT79" s="195"/>
      <c r="DXU79" s="195"/>
      <c r="DXV79" s="195"/>
      <c r="DXW79" s="195"/>
      <c r="DXX79" s="195"/>
      <c r="DXY79" s="195"/>
      <c r="DXZ79" s="195"/>
      <c r="DYA79" s="195"/>
      <c r="DYB79" s="195"/>
      <c r="DYC79" s="195"/>
      <c r="DYD79" s="195"/>
      <c r="DYE79" s="195"/>
      <c r="DYF79" s="195"/>
      <c r="DYG79" s="195"/>
      <c r="DYH79" s="195"/>
      <c r="DYI79" s="195"/>
      <c r="DYJ79" s="195"/>
      <c r="DYK79" s="195"/>
      <c r="DYL79" s="195"/>
      <c r="DYM79" s="195"/>
      <c r="DYN79" s="195"/>
      <c r="DYO79" s="195"/>
      <c r="DYP79" s="195"/>
      <c r="DYQ79" s="195"/>
      <c r="DYR79" s="195"/>
      <c r="DYS79" s="195"/>
      <c r="DYT79" s="195"/>
      <c r="DYU79" s="195"/>
      <c r="DYV79" s="195"/>
      <c r="DYW79" s="195"/>
      <c r="DYX79" s="195"/>
      <c r="DYY79" s="195"/>
      <c r="DYZ79" s="195"/>
      <c r="DZA79" s="195"/>
      <c r="DZB79" s="195"/>
      <c r="DZC79" s="195"/>
      <c r="DZD79" s="195"/>
      <c r="DZE79" s="195"/>
      <c r="DZF79" s="195"/>
      <c r="DZG79" s="195"/>
      <c r="DZH79" s="195"/>
      <c r="DZI79" s="195"/>
      <c r="DZJ79" s="195"/>
      <c r="DZK79" s="195"/>
      <c r="DZL79" s="195"/>
      <c r="DZM79" s="195"/>
      <c r="DZN79" s="195"/>
      <c r="DZO79" s="195"/>
      <c r="DZP79" s="195"/>
      <c r="DZQ79" s="195"/>
      <c r="DZR79" s="195"/>
      <c r="DZS79" s="195"/>
      <c r="DZT79" s="195"/>
      <c r="DZU79" s="195"/>
      <c r="DZV79" s="195"/>
      <c r="DZW79" s="195"/>
      <c r="DZX79" s="195"/>
      <c r="DZY79" s="195"/>
      <c r="DZZ79" s="195"/>
      <c r="EAA79" s="195"/>
      <c r="EAB79" s="195"/>
      <c r="EAC79" s="195"/>
      <c r="EAD79" s="195"/>
      <c r="EAE79" s="195"/>
      <c r="EAF79" s="195"/>
      <c r="EAG79" s="195"/>
      <c r="EAH79" s="195"/>
      <c r="EAI79" s="195"/>
      <c r="EAJ79" s="195"/>
      <c r="EAK79" s="195"/>
      <c r="EAL79" s="195"/>
      <c r="EAM79" s="195"/>
      <c r="EAN79" s="195"/>
      <c r="EAO79" s="195"/>
      <c r="EAP79" s="195"/>
      <c r="EAQ79" s="195"/>
      <c r="EAR79" s="195"/>
      <c r="EAS79" s="195"/>
      <c r="EAT79" s="195"/>
      <c r="EAU79" s="195"/>
      <c r="EAV79" s="195"/>
      <c r="EAW79" s="195"/>
      <c r="EAX79" s="195"/>
      <c r="EAY79" s="195"/>
      <c r="EAZ79" s="195"/>
      <c r="EBA79" s="195"/>
      <c r="EBB79" s="195"/>
      <c r="EBC79" s="195"/>
      <c r="EBD79" s="195"/>
      <c r="EBE79" s="195"/>
      <c r="EBF79" s="195"/>
      <c r="EBG79" s="195"/>
      <c r="EBH79" s="195"/>
      <c r="EBI79" s="195"/>
      <c r="EBJ79" s="195"/>
      <c r="EBK79" s="195"/>
      <c r="EBL79" s="195"/>
      <c r="EBM79" s="195"/>
      <c r="EBN79" s="195"/>
      <c r="EBO79" s="195"/>
      <c r="EBP79" s="195"/>
      <c r="EBQ79" s="195"/>
      <c r="EBR79" s="195"/>
      <c r="EBS79" s="195"/>
      <c r="EBT79" s="195"/>
      <c r="EBU79" s="195"/>
      <c r="EBV79" s="195"/>
      <c r="EBW79" s="195"/>
      <c r="EBX79" s="195"/>
      <c r="EBY79" s="195"/>
      <c r="EBZ79" s="195"/>
      <c r="ECA79" s="195"/>
      <c r="ECB79" s="195"/>
      <c r="ECC79" s="195"/>
      <c r="ECD79" s="195"/>
      <c r="ECE79" s="195"/>
      <c r="ECF79" s="195"/>
      <c r="ECG79" s="195"/>
      <c r="ECH79" s="195"/>
      <c r="ECI79" s="195"/>
      <c r="ECJ79" s="195"/>
      <c r="ECK79" s="195"/>
      <c r="ECL79" s="195"/>
      <c r="ECM79" s="195"/>
      <c r="ECN79" s="195"/>
      <c r="ECO79" s="195"/>
      <c r="ECP79" s="195"/>
      <c r="ECQ79" s="195"/>
      <c r="ECR79" s="195"/>
      <c r="ECS79" s="195"/>
      <c r="ECT79" s="195"/>
      <c r="ECU79" s="195"/>
      <c r="ECV79" s="195"/>
      <c r="ECW79" s="195"/>
      <c r="ECX79" s="195"/>
      <c r="ECY79" s="195"/>
      <c r="ECZ79" s="195"/>
      <c r="EDA79" s="195"/>
      <c r="EDB79" s="195"/>
      <c r="EDC79" s="195"/>
      <c r="EDD79" s="195"/>
      <c r="EDE79" s="195"/>
      <c r="EDF79" s="195"/>
      <c r="EDG79" s="195"/>
      <c r="EDH79" s="195"/>
      <c r="EDI79" s="195"/>
      <c r="EDJ79" s="195"/>
      <c r="EDK79" s="195"/>
      <c r="EDL79" s="195"/>
      <c r="EDM79" s="195"/>
      <c r="EDN79" s="195"/>
      <c r="EDO79" s="195"/>
      <c r="EDP79" s="195"/>
      <c r="EDQ79" s="195"/>
      <c r="EDR79" s="195"/>
      <c r="EDS79" s="195"/>
      <c r="EDT79" s="195"/>
      <c r="EDU79" s="195"/>
      <c r="EDV79" s="195"/>
      <c r="EDW79" s="195"/>
      <c r="EDX79" s="195"/>
      <c r="EDY79" s="195"/>
      <c r="EDZ79" s="195"/>
      <c r="EEA79" s="195"/>
      <c r="EEB79" s="195"/>
      <c r="EEC79" s="195"/>
      <c r="EED79" s="195"/>
      <c r="EEE79" s="195"/>
      <c r="EEF79" s="195"/>
      <c r="EEG79" s="195"/>
      <c r="EEH79" s="195"/>
      <c r="EEI79" s="195"/>
      <c r="EEJ79" s="195"/>
      <c r="EEK79" s="195"/>
      <c r="EEL79" s="195"/>
      <c r="EEM79" s="195"/>
      <c r="EEN79" s="195"/>
      <c r="EEO79" s="195"/>
      <c r="EEP79" s="195"/>
      <c r="EEQ79" s="195"/>
      <c r="EER79" s="195"/>
      <c r="EES79" s="195"/>
      <c r="EET79" s="195"/>
      <c r="EEU79" s="195"/>
      <c r="EEV79" s="195"/>
      <c r="EEW79" s="195"/>
      <c r="EEX79" s="195"/>
      <c r="EEY79" s="195"/>
      <c r="EEZ79" s="195"/>
      <c r="EFA79" s="195"/>
      <c r="EFB79" s="195"/>
      <c r="EFC79" s="195"/>
      <c r="EFD79" s="195"/>
      <c r="EFE79" s="195"/>
      <c r="EFF79" s="195"/>
      <c r="EFG79" s="195"/>
      <c r="EFH79" s="195"/>
      <c r="EFI79" s="195"/>
      <c r="EFJ79" s="195"/>
      <c r="EFK79" s="195"/>
      <c r="EFL79" s="195"/>
      <c r="EFM79" s="195"/>
      <c r="EFN79" s="195"/>
      <c r="EFO79" s="195"/>
      <c r="EFP79" s="195"/>
      <c r="EFQ79" s="195"/>
      <c r="EFR79" s="195"/>
      <c r="EFS79" s="195"/>
      <c r="EFT79" s="195"/>
      <c r="EFU79" s="195"/>
      <c r="EFV79" s="195"/>
      <c r="EFW79" s="195"/>
      <c r="EFX79" s="195"/>
      <c r="EFY79" s="195"/>
      <c r="EFZ79" s="195"/>
      <c r="EGA79" s="195"/>
      <c r="EGB79" s="195"/>
      <c r="EGC79" s="195"/>
      <c r="EGD79" s="195"/>
      <c r="EGE79" s="195"/>
      <c r="EGF79" s="195"/>
      <c r="EGG79" s="195"/>
      <c r="EGH79" s="195"/>
      <c r="EGI79" s="195"/>
      <c r="EGJ79" s="195"/>
      <c r="EGK79" s="195"/>
      <c r="EGL79" s="195"/>
      <c r="EGM79" s="195"/>
      <c r="EGN79" s="195"/>
      <c r="EGO79" s="195"/>
      <c r="EGP79" s="195"/>
      <c r="EGQ79" s="195"/>
      <c r="EGR79" s="195"/>
      <c r="EGS79" s="195"/>
      <c r="EGT79" s="195"/>
      <c r="EGU79" s="195"/>
      <c r="EGV79" s="195"/>
      <c r="EGW79" s="195"/>
      <c r="EGX79" s="195"/>
      <c r="EGY79" s="195"/>
      <c r="EGZ79" s="195"/>
      <c r="EHA79" s="195"/>
      <c r="EHB79" s="195"/>
      <c r="EHC79" s="195"/>
      <c r="EHD79" s="195"/>
      <c r="EHE79" s="195"/>
      <c r="EHF79" s="195"/>
      <c r="EHG79" s="195"/>
      <c r="EHH79" s="195"/>
      <c r="EHI79" s="195"/>
      <c r="EHJ79" s="195"/>
      <c r="EHK79" s="195"/>
      <c r="EHL79" s="195"/>
      <c r="EHM79" s="195"/>
      <c r="EHN79" s="195"/>
      <c r="EHO79" s="195"/>
      <c r="EHP79" s="195"/>
      <c r="EHQ79" s="195"/>
      <c r="EHR79" s="195"/>
      <c r="EHS79" s="195"/>
      <c r="EHT79" s="195"/>
      <c r="EHU79" s="195"/>
      <c r="EHV79" s="195"/>
      <c r="EHW79" s="195"/>
      <c r="EHX79" s="195"/>
      <c r="EHY79" s="195"/>
      <c r="EHZ79" s="195"/>
      <c r="EIA79" s="195"/>
      <c r="EIB79" s="195"/>
      <c r="EIC79" s="195"/>
      <c r="EID79" s="195"/>
      <c r="EIE79" s="195"/>
      <c r="EIF79" s="195"/>
      <c r="EIG79" s="195"/>
      <c r="EIH79" s="195"/>
      <c r="EII79" s="195"/>
      <c r="EIJ79" s="195"/>
      <c r="EIK79" s="195"/>
      <c r="EIL79" s="195"/>
      <c r="EIM79" s="195"/>
      <c r="EIN79" s="195"/>
      <c r="EIO79" s="195"/>
      <c r="EIP79" s="195"/>
      <c r="EIQ79" s="195"/>
      <c r="EIR79" s="195"/>
      <c r="EIS79" s="195"/>
      <c r="EIT79" s="195"/>
      <c r="EIU79" s="195"/>
      <c r="EIV79" s="195"/>
      <c r="EIW79" s="195"/>
      <c r="EIX79" s="195"/>
      <c r="EIY79" s="195"/>
      <c r="EIZ79" s="195"/>
      <c r="EJA79" s="195"/>
      <c r="EJB79" s="195"/>
      <c r="EJC79" s="195"/>
      <c r="EJD79" s="195"/>
      <c r="EJE79" s="195"/>
      <c r="EJF79" s="195"/>
      <c r="EJG79" s="195"/>
      <c r="EJH79" s="195"/>
      <c r="EJI79" s="195"/>
      <c r="EJJ79" s="195"/>
      <c r="EJK79" s="195"/>
      <c r="EJL79" s="195"/>
      <c r="EJM79" s="195"/>
      <c r="EJN79" s="195"/>
      <c r="EJO79" s="195"/>
      <c r="EJP79" s="195"/>
      <c r="EJQ79" s="195"/>
      <c r="EJR79" s="195"/>
      <c r="EJS79" s="195"/>
      <c r="EJT79" s="195"/>
      <c r="EJU79" s="195"/>
      <c r="EJV79" s="195"/>
      <c r="EJW79" s="195"/>
      <c r="EJX79" s="195"/>
      <c r="EJY79" s="195"/>
      <c r="EJZ79" s="195"/>
      <c r="EKA79" s="195"/>
      <c r="EKB79" s="195"/>
      <c r="EKC79" s="195"/>
      <c r="EKD79" s="195"/>
      <c r="EKE79" s="195"/>
      <c r="EKF79" s="195"/>
      <c r="EKG79" s="195"/>
      <c r="EKH79" s="195"/>
      <c r="EKI79" s="195"/>
      <c r="EKJ79" s="195"/>
      <c r="EKK79" s="195"/>
      <c r="EKL79" s="195"/>
      <c r="EKM79" s="195"/>
      <c r="EKN79" s="195"/>
      <c r="EKO79" s="195"/>
      <c r="EKP79" s="195"/>
      <c r="EKQ79" s="195"/>
      <c r="EKR79" s="195"/>
      <c r="EKS79" s="195"/>
      <c r="EKT79" s="195"/>
      <c r="EKU79" s="195"/>
      <c r="EKV79" s="195"/>
      <c r="EKW79" s="195"/>
      <c r="EKX79" s="195"/>
      <c r="EKY79" s="195"/>
      <c r="EKZ79" s="195"/>
      <c r="ELA79" s="195"/>
      <c r="ELB79" s="195"/>
      <c r="ELC79" s="195"/>
      <c r="ELD79" s="195"/>
      <c r="ELE79" s="195"/>
      <c r="ELF79" s="195"/>
      <c r="ELG79" s="195"/>
      <c r="ELH79" s="195"/>
      <c r="ELI79" s="195"/>
      <c r="ELJ79" s="195"/>
      <c r="ELK79" s="195"/>
      <c r="ELL79" s="195"/>
      <c r="ELM79" s="195"/>
      <c r="ELN79" s="195"/>
      <c r="ELO79" s="195"/>
      <c r="ELP79" s="195"/>
      <c r="ELQ79" s="195"/>
      <c r="ELR79" s="195"/>
      <c r="ELS79" s="195"/>
      <c r="ELT79" s="195"/>
      <c r="ELU79" s="195"/>
      <c r="ELV79" s="195"/>
      <c r="ELW79" s="195"/>
      <c r="ELX79" s="195"/>
      <c r="ELY79" s="195"/>
      <c r="ELZ79" s="195"/>
      <c r="EMA79" s="195"/>
      <c r="EMB79" s="195"/>
      <c r="EMC79" s="195"/>
      <c r="EMD79" s="195"/>
      <c r="EME79" s="195"/>
      <c r="EMF79" s="195"/>
      <c r="EMG79" s="195"/>
      <c r="EMH79" s="195"/>
      <c r="EMI79" s="195"/>
      <c r="EMJ79" s="195"/>
      <c r="EMK79" s="195"/>
      <c r="EML79" s="195"/>
      <c r="EMM79" s="195"/>
      <c r="EMN79" s="195"/>
      <c r="EMO79" s="195"/>
      <c r="EMP79" s="195"/>
      <c r="EMQ79" s="195"/>
      <c r="EMR79" s="195"/>
      <c r="EMS79" s="195"/>
      <c r="EMT79" s="195"/>
      <c r="EMU79" s="195"/>
      <c r="EMV79" s="195"/>
      <c r="EMW79" s="195"/>
      <c r="EMX79" s="195"/>
      <c r="EMY79" s="195"/>
      <c r="EMZ79" s="195"/>
      <c r="ENA79" s="195"/>
      <c r="ENB79" s="195"/>
      <c r="ENC79" s="195"/>
      <c r="END79" s="195"/>
      <c r="ENE79" s="195"/>
      <c r="ENF79" s="195"/>
      <c r="ENG79" s="195"/>
      <c r="ENH79" s="195"/>
      <c r="ENI79" s="195"/>
      <c r="ENJ79" s="195"/>
      <c r="ENK79" s="195"/>
      <c r="ENL79" s="195"/>
      <c r="ENM79" s="195"/>
      <c r="ENN79" s="195"/>
      <c r="ENO79" s="195"/>
      <c r="ENP79" s="195"/>
      <c r="ENQ79" s="195"/>
      <c r="ENR79" s="195"/>
      <c r="ENS79" s="195"/>
      <c r="ENT79" s="195"/>
      <c r="ENU79" s="195"/>
      <c r="ENV79" s="195"/>
      <c r="ENW79" s="195"/>
      <c r="ENX79" s="195"/>
      <c r="ENY79" s="195"/>
      <c r="ENZ79" s="195"/>
      <c r="EOA79" s="195"/>
      <c r="EOB79" s="195"/>
      <c r="EOC79" s="195"/>
      <c r="EOD79" s="195"/>
      <c r="EOE79" s="195"/>
      <c r="EOF79" s="195"/>
      <c r="EOG79" s="195"/>
      <c r="EOH79" s="195"/>
      <c r="EOI79" s="195"/>
      <c r="EOJ79" s="195"/>
      <c r="EOK79" s="195"/>
      <c r="EOL79" s="195"/>
      <c r="EOM79" s="195"/>
      <c r="EON79" s="195"/>
      <c r="EOO79" s="195"/>
      <c r="EOP79" s="195"/>
      <c r="EOQ79" s="195"/>
      <c r="EOR79" s="195"/>
      <c r="EOS79" s="195"/>
      <c r="EOT79" s="195"/>
      <c r="EOU79" s="195"/>
      <c r="EOV79" s="195"/>
      <c r="EOW79" s="195"/>
      <c r="EOX79" s="195"/>
      <c r="EOY79" s="195"/>
      <c r="EOZ79" s="195"/>
      <c r="EPA79" s="195"/>
      <c r="EPB79" s="195"/>
      <c r="EPC79" s="195"/>
      <c r="EPD79" s="195"/>
      <c r="EPE79" s="195"/>
      <c r="EPF79" s="195"/>
      <c r="EPG79" s="195"/>
      <c r="EPH79" s="195"/>
      <c r="EPI79" s="195"/>
      <c r="EPJ79" s="195"/>
      <c r="EPK79" s="195"/>
      <c r="EPL79" s="195"/>
      <c r="EPM79" s="195"/>
      <c r="EPN79" s="195"/>
      <c r="EPO79" s="195"/>
      <c r="EPP79" s="195"/>
      <c r="EPQ79" s="195"/>
      <c r="EPR79" s="195"/>
      <c r="EPS79" s="195"/>
      <c r="EPT79" s="195"/>
      <c r="EPU79" s="195"/>
      <c r="EPV79" s="195"/>
      <c r="EPW79" s="195"/>
      <c r="EPX79" s="195"/>
      <c r="EPY79" s="195"/>
      <c r="EPZ79" s="195"/>
      <c r="EQA79" s="195"/>
      <c r="EQB79" s="195"/>
      <c r="EQC79" s="195"/>
      <c r="EQD79" s="195"/>
      <c r="EQE79" s="195"/>
      <c r="EQF79" s="195"/>
      <c r="EQG79" s="195"/>
      <c r="EQH79" s="195"/>
      <c r="EQI79" s="195"/>
      <c r="EQJ79" s="195"/>
      <c r="EQK79" s="195"/>
      <c r="EQL79" s="195"/>
      <c r="EQM79" s="195"/>
      <c r="EQN79" s="195"/>
      <c r="EQO79" s="195"/>
      <c r="EQP79" s="195"/>
      <c r="EQQ79" s="195"/>
      <c r="EQR79" s="195"/>
      <c r="EQS79" s="195"/>
      <c r="EQT79" s="195"/>
      <c r="EQU79" s="195"/>
      <c r="EQV79" s="195"/>
      <c r="EQW79" s="195"/>
      <c r="EQX79" s="195"/>
      <c r="EQY79" s="195"/>
      <c r="EQZ79" s="195"/>
      <c r="ERA79" s="195"/>
      <c r="ERB79" s="195"/>
      <c r="ERC79" s="195"/>
      <c r="ERD79" s="195"/>
      <c r="ERE79" s="195"/>
      <c r="ERF79" s="195"/>
      <c r="ERG79" s="195"/>
      <c r="ERH79" s="195"/>
      <c r="ERI79" s="195"/>
      <c r="ERJ79" s="195"/>
      <c r="ERK79" s="195"/>
      <c r="ERL79" s="195"/>
      <c r="ERM79" s="195"/>
      <c r="ERN79" s="195"/>
      <c r="ERO79" s="195"/>
      <c r="ERP79" s="195"/>
      <c r="ERQ79" s="195"/>
      <c r="ERR79" s="195"/>
      <c r="ERS79" s="195"/>
      <c r="ERT79" s="195"/>
      <c r="ERU79" s="195"/>
      <c r="ERV79" s="195"/>
      <c r="ERW79" s="195"/>
      <c r="ERX79" s="195"/>
      <c r="ERY79" s="195"/>
      <c r="ERZ79" s="195"/>
      <c r="ESA79" s="195"/>
      <c r="ESB79" s="195"/>
      <c r="ESC79" s="195"/>
      <c r="ESD79" s="195"/>
      <c r="ESE79" s="195"/>
      <c r="ESF79" s="195"/>
      <c r="ESG79" s="195"/>
      <c r="ESH79" s="195"/>
      <c r="ESI79" s="195"/>
      <c r="ESJ79" s="195"/>
      <c r="ESK79" s="195"/>
      <c r="ESL79" s="195"/>
      <c r="ESM79" s="195"/>
      <c r="ESN79" s="195"/>
      <c r="ESO79" s="195"/>
      <c r="ESP79" s="195"/>
      <c r="ESQ79" s="195"/>
      <c r="ESR79" s="195"/>
      <c r="ESS79" s="195"/>
      <c r="EST79" s="195"/>
      <c r="ESU79" s="195"/>
      <c r="ESV79" s="195"/>
      <c r="ESW79" s="195"/>
      <c r="ESX79" s="195"/>
      <c r="ESY79" s="195"/>
      <c r="ESZ79" s="195"/>
      <c r="ETA79" s="195"/>
      <c r="ETB79" s="195"/>
      <c r="ETC79" s="195"/>
      <c r="ETD79" s="195"/>
      <c r="ETE79" s="195"/>
      <c r="ETF79" s="195"/>
      <c r="ETG79" s="195"/>
      <c r="ETH79" s="195"/>
      <c r="ETI79" s="195"/>
      <c r="ETJ79" s="195"/>
      <c r="ETK79" s="195"/>
      <c r="ETL79" s="195"/>
      <c r="ETM79" s="195"/>
      <c r="ETN79" s="195"/>
      <c r="ETO79" s="195"/>
      <c r="ETP79" s="195"/>
      <c r="ETQ79" s="195"/>
      <c r="ETR79" s="195"/>
      <c r="ETS79" s="195"/>
      <c r="ETT79" s="195"/>
      <c r="ETU79" s="195"/>
      <c r="ETV79" s="195"/>
      <c r="ETW79" s="195"/>
      <c r="ETX79" s="195"/>
      <c r="ETY79" s="195"/>
      <c r="ETZ79" s="195"/>
      <c r="EUA79" s="195"/>
      <c r="EUB79" s="195"/>
      <c r="EUC79" s="195"/>
      <c r="EUD79" s="195"/>
      <c r="EUE79" s="195"/>
      <c r="EUF79" s="195"/>
      <c r="EUG79" s="195"/>
      <c r="EUH79" s="195"/>
      <c r="EUI79" s="195"/>
      <c r="EUJ79" s="195"/>
      <c r="EUK79" s="195"/>
      <c r="EUL79" s="195"/>
      <c r="EUM79" s="195"/>
      <c r="EUN79" s="195"/>
      <c r="EUO79" s="195"/>
      <c r="EUP79" s="195"/>
      <c r="EUQ79" s="195"/>
      <c r="EUR79" s="195"/>
      <c r="EUS79" s="195"/>
      <c r="EUT79" s="195"/>
      <c r="EUU79" s="195"/>
      <c r="EUV79" s="195"/>
      <c r="EUW79" s="195"/>
      <c r="EUX79" s="195"/>
      <c r="EUY79" s="195"/>
      <c r="EUZ79" s="195"/>
      <c r="EVA79" s="195"/>
      <c r="EVB79" s="195"/>
      <c r="EVC79" s="195"/>
      <c r="EVD79" s="195"/>
      <c r="EVE79" s="195"/>
      <c r="EVF79" s="195"/>
      <c r="EVG79" s="195"/>
      <c r="EVH79" s="195"/>
      <c r="EVI79" s="195"/>
      <c r="EVJ79" s="195"/>
      <c r="EVK79" s="195"/>
      <c r="EVL79" s="195"/>
      <c r="EVM79" s="195"/>
      <c r="EVN79" s="195"/>
      <c r="EVO79" s="195"/>
      <c r="EVP79" s="195"/>
      <c r="EVQ79" s="195"/>
      <c r="EVR79" s="195"/>
      <c r="EVS79" s="195"/>
      <c r="EVT79" s="195"/>
      <c r="EVU79" s="195"/>
      <c r="EVV79" s="195"/>
      <c r="EVW79" s="195"/>
      <c r="EVX79" s="195"/>
      <c r="EVY79" s="195"/>
      <c r="EVZ79" s="195"/>
      <c r="EWA79" s="195"/>
      <c r="EWB79" s="195"/>
      <c r="EWC79" s="195"/>
      <c r="EWD79" s="195"/>
      <c r="EWE79" s="195"/>
      <c r="EWF79" s="195"/>
      <c r="EWG79" s="195"/>
      <c r="EWH79" s="195"/>
      <c r="EWI79" s="195"/>
      <c r="EWJ79" s="195"/>
      <c r="EWK79" s="195"/>
      <c r="EWL79" s="195"/>
      <c r="EWM79" s="195"/>
      <c r="EWN79" s="195"/>
      <c r="EWO79" s="195"/>
      <c r="EWP79" s="195"/>
      <c r="EWQ79" s="195"/>
      <c r="EWR79" s="195"/>
      <c r="EWS79" s="195"/>
      <c r="EWT79" s="195"/>
      <c r="EWU79" s="195"/>
      <c r="EWV79" s="195"/>
      <c r="EWW79" s="195"/>
      <c r="EWX79" s="195"/>
      <c r="EWY79" s="195"/>
      <c r="EWZ79" s="195"/>
      <c r="EXA79" s="195"/>
      <c r="EXB79" s="195"/>
      <c r="EXC79" s="195"/>
      <c r="EXD79" s="195"/>
      <c r="EXE79" s="195"/>
      <c r="EXF79" s="195"/>
      <c r="EXG79" s="195"/>
      <c r="EXH79" s="195"/>
      <c r="EXI79" s="195"/>
      <c r="EXJ79" s="195"/>
      <c r="EXK79" s="195"/>
      <c r="EXL79" s="195"/>
      <c r="EXM79" s="195"/>
      <c r="EXN79" s="195"/>
      <c r="EXO79" s="195"/>
      <c r="EXP79" s="195"/>
      <c r="EXQ79" s="195"/>
      <c r="EXR79" s="195"/>
      <c r="EXS79" s="195"/>
      <c r="EXT79" s="195"/>
      <c r="EXU79" s="195"/>
      <c r="EXV79" s="195"/>
      <c r="EXW79" s="195"/>
      <c r="EXX79" s="195"/>
      <c r="EXY79" s="195"/>
      <c r="EXZ79" s="195"/>
      <c r="EYA79" s="195"/>
      <c r="EYB79" s="195"/>
      <c r="EYC79" s="195"/>
      <c r="EYD79" s="195"/>
      <c r="EYE79" s="195"/>
      <c r="EYF79" s="195"/>
      <c r="EYG79" s="195"/>
      <c r="EYH79" s="195"/>
      <c r="EYI79" s="195"/>
      <c r="EYJ79" s="195"/>
      <c r="EYK79" s="195"/>
      <c r="EYL79" s="195"/>
      <c r="EYM79" s="195"/>
      <c r="EYN79" s="195"/>
      <c r="EYO79" s="195"/>
      <c r="EYP79" s="195"/>
      <c r="EYQ79" s="195"/>
      <c r="EYR79" s="195"/>
      <c r="EYS79" s="195"/>
      <c r="EYT79" s="195"/>
      <c r="EYU79" s="195"/>
      <c r="EYV79" s="195"/>
      <c r="EYW79" s="195"/>
      <c r="EYX79" s="195"/>
      <c r="EYY79" s="195"/>
      <c r="EYZ79" s="195"/>
      <c r="EZA79" s="195"/>
      <c r="EZB79" s="195"/>
      <c r="EZC79" s="195"/>
      <c r="EZD79" s="195"/>
      <c r="EZE79" s="195"/>
      <c r="EZF79" s="195"/>
      <c r="EZG79" s="195"/>
      <c r="EZH79" s="195"/>
      <c r="EZI79" s="195"/>
      <c r="EZJ79" s="195"/>
      <c r="EZK79" s="195"/>
      <c r="EZL79" s="195"/>
      <c r="EZM79" s="195"/>
      <c r="EZN79" s="195"/>
      <c r="EZO79" s="195"/>
      <c r="EZP79" s="195"/>
      <c r="EZQ79" s="195"/>
      <c r="EZR79" s="195"/>
      <c r="EZS79" s="195"/>
      <c r="EZT79" s="195"/>
      <c r="EZU79" s="195"/>
      <c r="EZV79" s="195"/>
      <c r="EZW79" s="195"/>
      <c r="EZX79" s="195"/>
      <c r="EZY79" s="195"/>
      <c r="EZZ79" s="195"/>
      <c r="FAA79" s="195"/>
      <c r="FAB79" s="195"/>
      <c r="FAC79" s="195"/>
      <c r="FAD79" s="195"/>
      <c r="FAE79" s="195"/>
      <c r="FAF79" s="195"/>
      <c r="FAG79" s="195"/>
      <c r="FAH79" s="195"/>
      <c r="FAI79" s="195"/>
      <c r="FAJ79" s="195"/>
      <c r="FAK79" s="195"/>
      <c r="FAL79" s="195"/>
      <c r="FAM79" s="195"/>
      <c r="FAN79" s="195"/>
      <c r="FAO79" s="195"/>
      <c r="FAP79" s="195"/>
      <c r="FAQ79" s="195"/>
      <c r="FAR79" s="195"/>
      <c r="FAS79" s="195"/>
      <c r="FAT79" s="195"/>
      <c r="FAU79" s="195"/>
      <c r="FAV79" s="195"/>
      <c r="FAW79" s="195"/>
      <c r="FAX79" s="195"/>
      <c r="FAY79" s="195"/>
      <c r="FAZ79" s="195"/>
      <c r="FBA79" s="195"/>
      <c r="FBB79" s="195"/>
      <c r="FBC79" s="195"/>
      <c r="FBD79" s="195"/>
      <c r="FBE79" s="195"/>
      <c r="FBF79" s="195"/>
      <c r="FBG79" s="195"/>
      <c r="FBH79" s="195"/>
      <c r="FBI79" s="195"/>
      <c r="FBJ79" s="195"/>
      <c r="FBK79" s="195"/>
      <c r="FBL79" s="195"/>
      <c r="FBM79" s="195"/>
      <c r="FBN79" s="195"/>
      <c r="FBO79" s="195"/>
      <c r="FBP79" s="195"/>
      <c r="FBQ79" s="195"/>
      <c r="FBR79" s="195"/>
      <c r="FBS79" s="195"/>
      <c r="FBT79" s="195"/>
      <c r="FBU79" s="195"/>
      <c r="FBV79" s="195"/>
      <c r="FBW79" s="195"/>
      <c r="FBX79" s="195"/>
      <c r="FBY79" s="195"/>
      <c r="FBZ79" s="195"/>
      <c r="FCA79" s="195"/>
      <c r="FCB79" s="195"/>
      <c r="FCC79" s="195"/>
      <c r="FCD79" s="195"/>
      <c r="FCE79" s="195"/>
      <c r="FCF79" s="195"/>
      <c r="FCG79" s="195"/>
      <c r="FCH79" s="195"/>
      <c r="FCI79" s="195"/>
      <c r="FCJ79" s="195"/>
      <c r="FCK79" s="195"/>
      <c r="FCL79" s="195"/>
      <c r="FCM79" s="195"/>
      <c r="FCN79" s="195"/>
      <c r="FCO79" s="195"/>
      <c r="FCP79" s="195"/>
      <c r="FCQ79" s="195"/>
      <c r="FCR79" s="195"/>
      <c r="FCS79" s="195"/>
      <c r="FCT79" s="195"/>
      <c r="FCU79" s="195"/>
      <c r="FCV79" s="195"/>
      <c r="FCW79" s="195"/>
      <c r="FCX79" s="195"/>
      <c r="FCY79" s="195"/>
      <c r="FCZ79" s="195"/>
      <c r="FDA79" s="195"/>
      <c r="FDB79" s="195"/>
      <c r="FDC79" s="195"/>
      <c r="FDD79" s="195"/>
      <c r="FDE79" s="195"/>
      <c r="FDF79" s="195"/>
      <c r="FDG79" s="195"/>
      <c r="FDH79" s="195"/>
      <c r="FDI79" s="195"/>
      <c r="FDJ79" s="195"/>
      <c r="FDK79" s="195"/>
      <c r="FDL79" s="195"/>
      <c r="FDM79" s="195"/>
      <c r="FDN79" s="195"/>
      <c r="FDO79" s="195"/>
      <c r="FDP79" s="195"/>
      <c r="FDQ79" s="195"/>
      <c r="FDR79" s="195"/>
      <c r="FDS79" s="195"/>
      <c r="FDT79" s="195"/>
      <c r="FDU79" s="195"/>
      <c r="FDV79" s="195"/>
      <c r="FDW79" s="195"/>
      <c r="FDX79" s="195"/>
      <c r="FDY79" s="195"/>
      <c r="FDZ79" s="195"/>
      <c r="FEA79" s="195"/>
      <c r="FEB79" s="195"/>
      <c r="FEC79" s="195"/>
      <c r="FED79" s="195"/>
      <c r="FEE79" s="195"/>
      <c r="FEF79" s="195"/>
      <c r="FEG79" s="195"/>
      <c r="FEH79" s="195"/>
      <c r="FEI79" s="195"/>
      <c r="FEJ79" s="195"/>
      <c r="FEK79" s="195"/>
      <c r="FEL79" s="195"/>
      <c r="FEM79" s="195"/>
      <c r="FEN79" s="195"/>
      <c r="FEO79" s="195"/>
      <c r="FEP79" s="195"/>
      <c r="FEQ79" s="195"/>
      <c r="FER79" s="195"/>
      <c r="FES79" s="195"/>
      <c r="FET79" s="195"/>
      <c r="FEU79" s="195"/>
      <c r="FEV79" s="195"/>
      <c r="FEW79" s="195"/>
      <c r="FEX79" s="195"/>
      <c r="FEY79" s="195"/>
      <c r="FEZ79" s="195"/>
      <c r="FFA79" s="195"/>
      <c r="FFB79" s="195"/>
      <c r="FFC79" s="195"/>
      <c r="FFD79" s="195"/>
      <c r="FFE79" s="195"/>
      <c r="FFF79" s="195"/>
      <c r="FFG79" s="195"/>
      <c r="FFH79" s="195"/>
      <c r="FFI79" s="195"/>
      <c r="FFJ79" s="195"/>
      <c r="FFK79" s="195"/>
      <c r="FFL79" s="195"/>
      <c r="FFM79" s="195"/>
      <c r="FFN79" s="195"/>
      <c r="FFO79" s="195"/>
      <c r="FFP79" s="195"/>
      <c r="FFQ79" s="195"/>
      <c r="FFR79" s="195"/>
      <c r="FFS79" s="195"/>
      <c r="FFT79" s="195"/>
      <c r="FFU79" s="195"/>
      <c r="FFV79" s="195"/>
      <c r="FFW79" s="195"/>
      <c r="FFX79" s="195"/>
      <c r="FFY79" s="195"/>
      <c r="FFZ79" s="195"/>
      <c r="FGA79" s="195"/>
      <c r="FGB79" s="195"/>
      <c r="FGC79" s="195"/>
      <c r="FGD79" s="195"/>
      <c r="FGE79" s="195"/>
      <c r="FGF79" s="195"/>
      <c r="FGG79" s="195"/>
      <c r="FGH79" s="195"/>
      <c r="FGI79" s="195"/>
      <c r="FGJ79" s="195"/>
      <c r="FGK79" s="195"/>
      <c r="FGL79" s="195"/>
      <c r="FGM79" s="195"/>
      <c r="FGN79" s="195"/>
      <c r="FGO79" s="195"/>
      <c r="FGP79" s="195"/>
      <c r="FGQ79" s="195"/>
      <c r="FGR79" s="195"/>
      <c r="FGS79" s="195"/>
      <c r="FGT79" s="195"/>
      <c r="FGU79" s="195"/>
      <c r="FGV79" s="195"/>
      <c r="FGW79" s="195"/>
      <c r="FGX79" s="195"/>
      <c r="FGY79" s="195"/>
      <c r="FGZ79" s="195"/>
      <c r="FHA79" s="195"/>
      <c r="FHB79" s="195"/>
      <c r="FHC79" s="195"/>
      <c r="FHD79" s="195"/>
      <c r="FHE79" s="195"/>
      <c r="FHF79" s="195"/>
      <c r="FHG79" s="195"/>
      <c r="FHH79" s="195"/>
      <c r="FHI79" s="195"/>
      <c r="FHJ79" s="195"/>
      <c r="FHK79" s="195"/>
      <c r="FHL79" s="195"/>
      <c r="FHM79" s="195"/>
      <c r="FHN79" s="195"/>
      <c r="FHO79" s="195"/>
      <c r="FHP79" s="195"/>
      <c r="FHQ79" s="195"/>
      <c r="FHR79" s="195"/>
      <c r="FHS79" s="195"/>
      <c r="FHT79" s="195"/>
      <c r="FHU79" s="195"/>
      <c r="FHV79" s="195"/>
      <c r="FHW79" s="195"/>
      <c r="FHX79" s="195"/>
      <c r="FHY79" s="195"/>
      <c r="FHZ79" s="195"/>
      <c r="FIA79" s="195"/>
      <c r="FIB79" s="195"/>
      <c r="FIC79" s="195"/>
      <c r="FID79" s="195"/>
      <c r="FIE79" s="195"/>
      <c r="FIF79" s="195"/>
      <c r="FIG79" s="195"/>
      <c r="FIH79" s="195"/>
      <c r="FII79" s="195"/>
      <c r="FIJ79" s="195"/>
      <c r="FIK79" s="195"/>
      <c r="FIL79" s="195"/>
      <c r="FIM79" s="195"/>
      <c r="FIN79" s="195"/>
      <c r="FIO79" s="195"/>
      <c r="FIP79" s="195"/>
      <c r="FIQ79" s="195"/>
      <c r="FIR79" s="195"/>
      <c r="FIS79" s="195"/>
      <c r="FIT79" s="195"/>
      <c r="FIU79" s="195"/>
      <c r="FIV79" s="195"/>
      <c r="FIW79" s="195"/>
      <c r="FIX79" s="195"/>
      <c r="FIY79" s="195"/>
      <c r="FIZ79" s="195"/>
      <c r="FJA79" s="195"/>
      <c r="FJB79" s="195"/>
      <c r="FJC79" s="195"/>
      <c r="FJD79" s="195"/>
      <c r="FJE79" s="195"/>
      <c r="FJF79" s="195"/>
      <c r="FJG79" s="195"/>
      <c r="FJH79" s="195"/>
      <c r="FJI79" s="195"/>
      <c r="FJJ79" s="195"/>
      <c r="FJK79" s="195"/>
      <c r="FJL79" s="195"/>
      <c r="FJM79" s="195"/>
      <c r="FJN79" s="195"/>
      <c r="FJO79" s="195"/>
      <c r="FJP79" s="195"/>
      <c r="FJQ79" s="195"/>
      <c r="FJR79" s="195"/>
      <c r="FJS79" s="195"/>
      <c r="FJT79" s="195"/>
      <c r="FJU79" s="195"/>
      <c r="FJV79" s="195"/>
      <c r="FJW79" s="195"/>
      <c r="FJX79" s="195"/>
      <c r="FJY79" s="195"/>
      <c r="FJZ79" s="195"/>
      <c r="FKA79" s="195"/>
      <c r="FKB79" s="195"/>
      <c r="FKC79" s="195"/>
      <c r="FKD79" s="195"/>
      <c r="FKE79" s="195"/>
      <c r="FKF79" s="195"/>
      <c r="FKG79" s="195"/>
      <c r="FKH79" s="195"/>
      <c r="FKI79" s="195"/>
      <c r="FKJ79" s="195"/>
      <c r="FKK79" s="195"/>
      <c r="FKL79" s="195"/>
      <c r="FKM79" s="195"/>
      <c r="FKN79" s="195"/>
      <c r="FKO79" s="195"/>
      <c r="FKP79" s="195"/>
      <c r="FKQ79" s="195"/>
      <c r="FKR79" s="195"/>
      <c r="FKS79" s="195"/>
      <c r="FKT79" s="195"/>
      <c r="FKU79" s="195"/>
      <c r="FKV79" s="195"/>
      <c r="FKW79" s="195"/>
      <c r="FKX79" s="195"/>
      <c r="FKY79" s="195"/>
      <c r="FKZ79" s="195"/>
      <c r="FLA79" s="195"/>
      <c r="FLB79" s="195"/>
      <c r="FLC79" s="195"/>
      <c r="FLD79" s="195"/>
      <c r="FLE79" s="195"/>
      <c r="FLF79" s="195"/>
      <c r="FLG79" s="195"/>
      <c r="FLH79" s="195"/>
      <c r="FLI79" s="195"/>
      <c r="FLJ79" s="195"/>
      <c r="FLK79" s="195"/>
      <c r="FLL79" s="195"/>
      <c r="FLM79" s="195"/>
      <c r="FLN79" s="195"/>
      <c r="FLO79" s="195"/>
      <c r="FLP79" s="195"/>
      <c r="FLQ79" s="195"/>
      <c r="FLR79" s="195"/>
      <c r="FLS79" s="195"/>
      <c r="FLT79" s="195"/>
      <c r="FLU79" s="195"/>
      <c r="FLV79" s="195"/>
      <c r="FLW79" s="195"/>
      <c r="FLX79" s="195"/>
      <c r="FLY79" s="195"/>
      <c r="FLZ79" s="195"/>
      <c r="FMA79" s="195"/>
      <c r="FMB79" s="195"/>
      <c r="FMC79" s="195"/>
      <c r="FMD79" s="195"/>
      <c r="FME79" s="195"/>
      <c r="FMF79" s="195"/>
      <c r="FMG79" s="195"/>
      <c r="FMH79" s="195"/>
      <c r="FMI79" s="195"/>
      <c r="FMJ79" s="195"/>
      <c r="FMK79" s="195"/>
      <c r="FML79" s="195"/>
      <c r="FMM79" s="195"/>
      <c r="FMN79" s="195"/>
      <c r="FMO79" s="195"/>
      <c r="FMP79" s="195"/>
      <c r="FMQ79" s="195"/>
      <c r="FMR79" s="195"/>
      <c r="FMS79" s="195"/>
      <c r="FMT79" s="195"/>
      <c r="FMU79" s="195"/>
      <c r="FMV79" s="195"/>
      <c r="FMW79" s="195"/>
      <c r="FMX79" s="195"/>
      <c r="FMY79" s="195"/>
      <c r="FMZ79" s="195"/>
      <c r="FNA79" s="195"/>
      <c r="FNB79" s="195"/>
      <c r="FNC79" s="195"/>
      <c r="FND79" s="195"/>
      <c r="FNE79" s="195"/>
      <c r="FNF79" s="195"/>
      <c r="FNG79" s="195"/>
      <c r="FNH79" s="195"/>
      <c r="FNI79" s="195"/>
      <c r="FNJ79" s="195"/>
      <c r="FNK79" s="195"/>
      <c r="FNL79" s="195"/>
      <c r="FNM79" s="195"/>
      <c r="FNN79" s="195"/>
      <c r="FNO79" s="195"/>
      <c r="FNP79" s="195"/>
      <c r="FNQ79" s="195"/>
      <c r="FNR79" s="195"/>
      <c r="FNS79" s="195"/>
      <c r="FNT79" s="195"/>
      <c r="FNU79" s="195"/>
      <c r="FNV79" s="195"/>
      <c r="FNW79" s="195"/>
      <c r="FNX79" s="195"/>
      <c r="FNY79" s="195"/>
      <c r="FNZ79" s="195"/>
      <c r="FOA79" s="195"/>
      <c r="FOB79" s="195"/>
      <c r="FOC79" s="195"/>
      <c r="FOD79" s="195"/>
      <c r="FOE79" s="195"/>
      <c r="FOF79" s="195"/>
      <c r="FOG79" s="195"/>
      <c r="FOH79" s="195"/>
      <c r="FOI79" s="195"/>
      <c r="FOJ79" s="195"/>
      <c r="FOK79" s="195"/>
      <c r="FOL79" s="195"/>
      <c r="FOM79" s="195"/>
      <c r="FON79" s="195"/>
      <c r="FOO79" s="195"/>
      <c r="FOP79" s="195"/>
      <c r="FOQ79" s="195"/>
      <c r="FOR79" s="195"/>
      <c r="FOS79" s="195"/>
      <c r="FOT79" s="195"/>
      <c r="FOU79" s="195"/>
      <c r="FOV79" s="195"/>
      <c r="FOW79" s="195"/>
      <c r="FOX79" s="195"/>
      <c r="FOY79" s="195"/>
      <c r="FOZ79" s="195"/>
      <c r="FPA79" s="195"/>
      <c r="FPB79" s="195"/>
      <c r="FPC79" s="195"/>
      <c r="FPD79" s="195"/>
      <c r="FPE79" s="195"/>
      <c r="FPF79" s="195"/>
      <c r="FPG79" s="195"/>
      <c r="FPH79" s="195"/>
      <c r="FPI79" s="195"/>
      <c r="FPJ79" s="195"/>
      <c r="FPK79" s="195"/>
      <c r="FPL79" s="195"/>
      <c r="FPM79" s="195"/>
      <c r="FPN79" s="195"/>
      <c r="FPO79" s="195"/>
      <c r="FPP79" s="195"/>
      <c r="FPQ79" s="195"/>
      <c r="FPR79" s="195"/>
      <c r="FPS79" s="195"/>
      <c r="FPT79" s="195"/>
      <c r="FPU79" s="195"/>
      <c r="FPV79" s="195"/>
      <c r="FPW79" s="195"/>
      <c r="FPX79" s="195"/>
      <c r="FPY79" s="195"/>
      <c r="FPZ79" s="195"/>
      <c r="FQA79" s="195"/>
      <c r="FQB79" s="195"/>
      <c r="FQC79" s="195"/>
      <c r="FQD79" s="195"/>
      <c r="FQE79" s="195"/>
      <c r="FQF79" s="195"/>
      <c r="FQG79" s="195"/>
      <c r="FQH79" s="195"/>
      <c r="FQI79" s="195"/>
      <c r="FQJ79" s="195"/>
      <c r="FQK79" s="195"/>
      <c r="FQL79" s="195"/>
      <c r="FQM79" s="195"/>
      <c r="FQN79" s="195"/>
      <c r="FQO79" s="195"/>
      <c r="FQP79" s="195"/>
      <c r="FQQ79" s="195"/>
      <c r="FQR79" s="195"/>
      <c r="FQS79" s="195"/>
      <c r="FQT79" s="195"/>
      <c r="FQU79" s="195"/>
      <c r="FQV79" s="195"/>
      <c r="FQW79" s="195"/>
      <c r="FQX79" s="195"/>
      <c r="FQY79" s="195"/>
      <c r="FQZ79" s="195"/>
      <c r="FRA79" s="195"/>
      <c r="FRB79" s="195"/>
      <c r="FRC79" s="195"/>
      <c r="FRD79" s="195"/>
      <c r="FRE79" s="195"/>
      <c r="FRF79" s="195"/>
      <c r="FRG79" s="195"/>
      <c r="FRH79" s="195"/>
      <c r="FRI79" s="195"/>
      <c r="FRJ79" s="195"/>
      <c r="FRK79" s="195"/>
      <c r="FRL79" s="195"/>
      <c r="FRM79" s="195"/>
      <c r="FRN79" s="195"/>
      <c r="FRO79" s="195"/>
      <c r="FRP79" s="195"/>
      <c r="FRQ79" s="195"/>
      <c r="FRR79" s="195"/>
      <c r="FRS79" s="195"/>
      <c r="FRT79" s="195"/>
      <c r="FRU79" s="195"/>
      <c r="FRV79" s="195"/>
      <c r="FRW79" s="195"/>
      <c r="FRX79" s="195"/>
      <c r="FRY79" s="195"/>
      <c r="FRZ79" s="195"/>
      <c r="FSA79" s="195"/>
      <c r="FSB79" s="195"/>
      <c r="FSC79" s="195"/>
      <c r="FSD79" s="195"/>
      <c r="FSE79" s="195"/>
      <c r="FSF79" s="195"/>
      <c r="FSG79" s="195"/>
      <c r="FSH79" s="195"/>
      <c r="FSI79" s="195"/>
      <c r="FSJ79" s="195"/>
      <c r="FSK79" s="195"/>
      <c r="FSL79" s="195"/>
      <c r="FSM79" s="195"/>
      <c r="FSN79" s="195"/>
      <c r="FSO79" s="195"/>
      <c r="FSP79" s="195"/>
      <c r="FSQ79" s="195"/>
      <c r="FSR79" s="195"/>
      <c r="FSS79" s="195"/>
      <c r="FST79" s="195"/>
      <c r="FSU79" s="195"/>
      <c r="FSV79" s="195"/>
      <c r="FSW79" s="195"/>
      <c r="FSX79" s="195"/>
      <c r="FSY79" s="195"/>
      <c r="FSZ79" s="195"/>
      <c r="FTA79" s="195"/>
      <c r="FTB79" s="195"/>
      <c r="FTC79" s="195"/>
      <c r="FTD79" s="195"/>
      <c r="FTE79" s="195"/>
      <c r="FTF79" s="195"/>
      <c r="FTG79" s="195"/>
      <c r="FTH79" s="195"/>
      <c r="FTI79" s="195"/>
      <c r="FTJ79" s="195"/>
      <c r="FTK79" s="195"/>
      <c r="FTL79" s="195"/>
      <c r="FTM79" s="195"/>
      <c r="FTN79" s="195"/>
      <c r="FTO79" s="195"/>
      <c r="FTP79" s="195"/>
      <c r="FTQ79" s="195"/>
      <c r="FTR79" s="195"/>
      <c r="FTS79" s="195"/>
      <c r="FTT79" s="195"/>
      <c r="FTU79" s="195"/>
      <c r="FTV79" s="195"/>
      <c r="FTW79" s="195"/>
      <c r="FTX79" s="195"/>
      <c r="FTY79" s="195"/>
      <c r="FTZ79" s="195"/>
      <c r="FUA79" s="195"/>
      <c r="FUB79" s="195"/>
      <c r="FUC79" s="195"/>
      <c r="FUD79" s="195"/>
      <c r="FUE79" s="195"/>
      <c r="FUF79" s="195"/>
      <c r="FUG79" s="195"/>
      <c r="FUH79" s="195"/>
      <c r="FUI79" s="195"/>
      <c r="FUJ79" s="195"/>
      <c r="FUK79" s="195"/>
      <c r="FUL79" s="195"/>
      <c r="FUM79" s="195"/>
      <c r="FUN79" s="195"/>
      <c r="FUO79" s="195"/>
      <c r="FUP79" s="195"/>
      <c r="FUQ79" s="195"/>
      <c r="FUR79" s="195"/>
      <c r="FUS79" s="195"/>
      <c r="FUT79" s="195"/>
      <c r="FUU79" s="195"/>
      <c r="FUV79" s="195"/>
      <c r="FUW79" s="195"/>
      <c r="FUX79" s="195"/>
      <c r="FUY79" s="195"/>
      <c r="FUZ79" s="195"/>
      <c r="FVA79" s="195"/>
      <c r="FVB79" s="195"/>
      <c r="FVC79" s="195"/>
      <c r="FVD79" s="195"/>
      <c r="FVE79" s="195"/>
      <c r="FVF79" s="195"/>
      <c r="FVG79" s="195"/>
      <c r="FVH79" s="195"/>
      <c r="FVI79" s="195"/>
      <c r="FVJ79" s="195"/>
      <c r="FVK79" s="195"/>
      <c r="FVL79" s="195"/>
      <c r="FVM79" s="195"/>
      <c r="FVN79" s="195"/>
      <c r="FVO79" s="195"/>
      <c r="FVP79" s="195"/>
      <c r="FVQ79" s="195"/>
      <c r="FVR79" s="195"/>
      <c r="FVS79" s="195"/>
      <c r="FVT79" s="195"/>
      <c r="FVU79" s="195"/>
      <c r="FVV79" s="195"/>
      <c r="FVW79" s="195"/>
      <c r="FVX79" s="195"/>
      <c r="FVY79" s="195"/>
      <c r="FVZ79" s="195"/>
      <c r="FWA79" s="195"/>
      <c r="FWB79" s="195"/>
      <c r="FWC79" s="195"/>
      <c r="FWD79" s="195"/>
      <c r="FWE79" s="195"/>
      <c r="FWF79" s="195"/>
      <c r="FWG79" s="195"/>
      <c r="FWH79" s="195"/>
      <c r="FWI79" s="195"/>
      <c r="FWJ79" s="195"/>
      <c r="FWK79" s="195"/>
      <c r="FWL79" s="195"/>
      <c r="FWM79" s="195"/>
      <c r="FWN79" s="195"/>
      <c r="FWO79" s="195"/>
      <c r="FWP79" s="195"/>
      <c r="FWQ79" s="195"/>
      <c r="FWR79" s="195"/>
      <c r="FWS79" s="195"/>
      <c r="FWT79" s="195"/>
      <c r="FWU79" s="195"/>
      <c r="FWV79" s="195"/>
      <c r="FWW79" s="195"/>
      <c r="FWX79" s="195"/>
      <c r="FWY79" s="195"/>
      <c r="FWZ79" s="195"/>
      <c r="FXA79" s="195"/>
      <c r="FXB79" s="195"/>
      <c r="FXC79" s="195"/>
      <c r="FXD79" s="195"/>
      <c r="FXE79" s="195"/>
      <c r="FXF79" s="195"/>
      <c r="FXG79" s="195"/>
      <c r="FXH79" s="195"/>
      <c r="FXI79" s="195"/>
      <c r="FXJ79" s="195"/>
      <c r="FXK79" s="195"/>
      <c r="FXL79" s="195"/>
      <c r="FXM79" s="195"/>
      <c r="FXN79" s="195"/>
      <c r="FXO79" s="195"/>
      <c r="FXP79" s="195"/>
      <c r="FXQ79" s="195"/>
      <c r="FXR79" s="195"/>
      <c r="FXS79" s="195"/>
      <c r="FXT79" s="195"/>
      <c r="FXU79" s="195"/>
      <c r="FXV79" s="195"/>
      <c r="FXW79" s="195"/>
      <c r="FXX79" s="195"/>
      <c r="FXY79" s="195"/>
      <c r="FXZ79" s="195"/>
      <c r="FYA79" s="195"/>
      <c r="FYB79" s="195"/>
      <c r="FYC79" s="195"/>
      <c r="FYD79" s="195"/>
      <c r="FYE79" s="195"/>
      <c r="FYF79" s="195"/>
      <c r="FYG79" s="195"/>
      <c r="FYH79" s="195"/>
      <c r="FYI79" s="195"/>
      <c r="FYJ79" s="195"/>
      <c r="FYK79" s="195"/>
      <c r="FYL79" s="195"/>
      <c r="FYM79" s="195"/>
      <c r="FYN79" s="195"/>
      <c r="FYO79" s="195"/>
      <c r="FYP79" s="195"/>
      <c r="FYQ79" s="195"/>
      <c r="FYR79" s="195"/>
      <c r="FYS79" s="195"/>
      <c r="FYT79" s="195"/>
      <c r="FYU79" s="195"/>
      <c r="FYV79" s="195"/>
      <c r="FYW79" s="195"/>
      <c r="FYX79" s="195"/>
      <c r="FYY79" s="195"/>
      <c r="FYZ79" s="195"/>
      <c r="FZA79" s="195"/>
      <c r="FZB79" s="195"/>
      <c r="FZC79" s="195"/>
      <c r="FZD79" s="195"/>
      <c r="FZE79" s="195"/>
      <c r="FZF79" s="195"/>
      <c r="FZG79" s="195"/>
      <c r="FZH79" s="195"/>
      <c r="FZI79" s="195"/>
      <c r="FZJ79" s="195"/>
      <c r="FZK79" s="195"/>
      <c r="FZL79" s="195"/>
      <c r="FZM79" s="195"/>
      <c r="FZN79" s="195"/>
      <c r="FZO79" s="195"/>
      <c r="FZP79" s="195"/>
      <c r="FZQ79" s="195"/>
      <c r="FZR79" s="195"/>
      <c r="FZS79" s="195"/>
      <c r="FZT79" s="195"/>
      <c r="FZU79" s="195"/>
      <c r="FZV79" s="195"/>
      <c r="FZW79" s="195"/>
      <c r="FZX79" s="195"/>
      <c r="FZY79" s="195"/>
      <c r="FZZ79" s="195"/>
      <c r="GAA79" s="195"/>
      <c r="GAB79" s="195"/>
      <c r="GAC79" s="195"/>
      <c r="GAD79" s="195"/>
      <c r="GAE79" s="195"/>
      <c r="GAF79" s="195"/>
      <c r="GAG79" s="195"/>
      <c r="GAH79" s="195"/>
      <c r="GAI79" s="195"/>
      <c r="GAJ79" s="195"/>
      <c r="GAK79" s="195"/>
      <c r="GAL79" s="195"/>
      <c r="GAM79" s="195"/>
      <c r="GAN79" s="195"/>
      <c r="GAO79" s="195"/>
      <c r="GAP79" s="195"/>
      <c r="GAQ79" s="195"/>
      <c r="GAR79" s="195"/>
      <c r="GAS79" s="195"/>
      <c r="GAT79" s="195"/>
      <c r="GAU79" s="195"/>
      <c r="GAV79" s="195"/>
      <c r="GAW79" s="195"/>
      <c r="GAX79" s="195"/>
      <c r="GAY79" s="195"/>
      <c r="GAZ79" s="195"/>
      <c r="GBA79" s="195"/>
      <c r="GBB79" s="195"/>
      <c r="GBC79" s="195"/>
      <c r="GBD79" s="195"/>
      <c r="GBE79" s="195"/>
      <c r="GBF79" s="195"/>
      <c r="GBG79" s="195"/>
      <c r="GBH79" s="195"/>
      <c r="GBI79" s="195"/>
      <c r="GBJ79" s="195"/>
      <c r="GBK79" s="195"/>
      <c r="GBL79" s="195"/>
      <c r="GBM79" s="195"/>
      <c r="GBN79" s="195"/>
      <c r="GBO79" s="195"/>
      <c r="GBP79" s="195"/>
      <c r="GBQ79" s="195"/>
      <c r="GBR79" s="195"/>
      <c r="GBS79" s="195"/>
      <c r="GBT79" s="195"/>
      <c r="GBU79" s="195"/>
      <c r="GBV79" s="195"/>
      <c r="GBW79" s="195"/>
      <c r="GBX79" s="195"/>
      <c r="GBY79" s="195"/>
      <c r="GBZ79" s="195"/>
      <c r="GCA79" s="195"/>
      <c r="GCB79" s="195"/>
      <c r="GCC79" s="195"/>
      <c r="GCD79" s="195"/>
      <c r="GCE79" s="195"/>
      <c r="GCF79" s="195"/>
      <c r="GCG79" s="195"/>
      <c r="GCH79" s="195"/>
      <c r="GCI79" s="195"/>
      <c r="GCJ79" s="195"/>
      <c r="GCK79" s="195"/>
      <c r="GCL79" s="195"/>
      <c r="GCM79" s="195"/>
      <c r="GCN79" s="195"/>
      <c r="GCO79" s="195"/>
      <c r="GCP79" s="195"/>
      <c r="GCQ79" s="195"/>
      <c r="GCR79" s="195"/>
      <c r="GCS79" s="195"/>
      <c r="GCT79" s="195"/>
      <c r="GCU79" s="195"/>
      <c r="GCV79" s="195"/>
      <c r="GCW79" s="195"/>
      <c r="GCX79" s="195"/>
      <c r="GCY79" s="195"/>
      <c r="GCZ79" s="195"/>
      <c r="GDA79" s="195"/>
      <c r="GDB79" s="195"/>
      <c r="GDC79" s="195"/>
      <c r="GDD79" s="195"/>
      <c r="GDE79" s="195"/>
      <c r="GDF79" s="195"/>
      <c r="GDG79" s="195"/>
      <c r="GDH79" s="195"/>
      <c r="GDI79" s="195"/>
      <c r="GDJ79" s="195"/>
      <c r="GDK79" s="195"/>
      <c r="GDL79" s="195"/>
      <c r="GDM79" s="195"/>
      <c r="GDN79" s="195"/>
      <c r="GDO79" s="195"/>
      <c r="GDP79" s="195"/>
      <c r="GDQ79" s="195"/>
      <c r="GDR79" s="195"/>
      <c r="GDS79" s="195"/>
      <c r="GDT79" s="195"/>
      <c r="GDU79" s="195"/>
      <c r="GDV79" s="195"/>
      <c r="GDW79" s="195"/>
      <c r="GDX79" s="195"/>
      <c r="GDY79" s="195"/>
      <c r="GDZ79" s="195"/>
      <c r="GEA79" s="195"/>
      <c r="GEB79" s="195"/>
      <c r="GEC79" s="195"/>
      <c r="GED79" s="195"/>
      <c r="GEE79" s="195"/>
      <c r="GEF79" s="195"/>
      <c r="GEG79" s="195"/>
      <c r="GEH79" s="195"/>
      <c r="GEI79" s="195"/>
      <c r="GEJ79" s="195"/>
      <c r="GEK79" s="195"/>
      <c r="GEL79" s="195"/>
      <c r="GEM79" s="195"/>
      <c r="GEN79" s="195"/>
      <c r="GEO79" s="195"/>
      <c r="GEP79" s="195"/>
      <c r="GEQ79" s="195"/>
      <c r="GER79" s="195"/>
      <c r="GES79" s="195"/>
      <c r="GET79" s="195"/>
      <c r="GEU79" s="195"/>
      <c r="GEV79" s="195"/>
      <c r="GEW79" s="195"/>
      <c r="GEX79" s="195"/>
      <c r="GEY79" s="195"/>
      <c r="GEZ79" s="195"/>
      <c r="GFA79" s="195"/>
      <c r="GFB79" s="195"/>
      <c r="GFC79" s="195"/>
      <c r="GFD79" s="195"/>
      <c r="GFE79" s="195"/>
      <c r="GFF79" s="195"/>
      <c r="GFG79" s="195"/>
      <c r="GFH79" s="195"/>
      <c r="GFI79" s="195"/>
      <c r="GFJ79" s="195"/>
      <c r="GFK79" s="195"/>
      <c r="GFL79" s="195"/>
      <c r="GFM79" s="195"/>
      <c r="GFN79" s="195"/>
      <c r="GFO79" s="195"/>
      <c r="GFP79" s="195"/>
      <c r="GFQ79" s="195"/>
      <c r="GFR79" s="195"/>
      <c r="GFS79" s="195"/>
      <c r="GFT79" s="195"/>
      <c r="GFU79" s="195"/>
      <c r="GFV79" s="195"/>
      <c r="GFW79" s="195"/>
      <c r="GFX79" s="195"/>
      <c r="GFY79" s="195"/>
      <c r="GFZ79" s="195"/>
      <c r="GGA79" s="195"/>
      <c r="GGB79" s="195"/>
      <c r="GGC79" s="195"/>
      <c r="GGD79" s="195"/>
      <c r="GGE79" s="195"/>
      <c r="GGF79" s="195"/>
      <c r="GGG79" s="195"/>
      <c r="GGH79" s="195"/>
      <c r="GGI79" s="195"/>
      <c r="GGJ79" s="195"/>
      <c r="GGK79" s="195"/>
      <c r="GGL79" s="195"/>
      <c r="GGM79" s="195"/>
      <c r="GGN79" s="195"/>
      <c r="GGO79" s="195"/>
      <c r="GGP79" s="195"/>
      <c r="GGQ79" s="195"/>
      <c r="GGR79" s="195"/>
      <c r="GGS79" s="195"/>
      <c r="GGT79" s="195"/>
      <c r="GGU79" s="195"/>
      <c r="GGV79" s="195"/>
      <c r="GGW79" s="195"/>
      <c r="GGX79" s="195"/>
      <c r="GGY79" s="195"/>
      <c r="GGZ79" s="195"/>
      <c r="GHA79" s="195"/>
      <c r="GHB79" s="195"/>
      <c r="GHC79" s="195"/>
      <c r="GHD79" s="195"/>
      <c r="GHE79" s="195"/>
      <c r="GHF79" s="195"/>
      <c r="GHG79" s="195"/>
      <c r="GHH79" s="195"/>
      <c r="GHI79" s="195"/>
      <c r="GHJ79" s="195"/>
      <c r="GHK79" s="195"/>
      <c r="GHL79" s="195"/>
      <c r="GHM79" s="195"/>
      <c r="GHN79" s="195"/>
      <c r="GHO79" s="195"/>
      <c r="GHP79" s="195"/>
      <c r="GHQ79" s="195"/>
      <c r="GHR79" s="195"/>
      <c r="GHS79" s="195"/>
      <c r="GHT79" s="195"/>
      <c r="GHU79" s="195"/>
      <c r="GHV79" s="195"/>
      <c r="GHW79" s="195"/>
      <c r="GHX79" s="195"/>
      <c r="GHY79" s="195"/>
      <c r="GHZ79" s="195"/>
      <c r="GIA79" s="195"/>
      <c r="GIB79" s="195"/>
      <c r="GIC79" s="195"/>
      <c r="GID79" s="195"/>
      <c r="GIE79" s="195"/>
      <c r="GIF79" s="195"/>
      <c r="GIG79" s="195"/>
      <c r="GIH79" s="195"/>
      <c r="GII79" s="195"/>
      <c r="GIJ79" s="195"/>
      <c r="GIK79" s="195"/>
      <c r="GIL79" s="195"/>
      <c r="GIM79" s="195"/>
      <c r="GIN79" s="195"/>
      <c r="GIO79" s="195"/>
      <c r="GIP79" s="195"/>
      <c r="GIQ79" s="195"/>
      <c r="GIR79" s="195"/>
      <c r="GIS79" s="195"/>
      <c r="GIT79" s="195"/>
      <c r="GIU79" s="195"/>
      <c r="GIV79" s="195"/>
      <c r="GIW79" s="195"/>
      <c r="GIX79" s="195"/>
      <c r="GIY79" s="195"/>
      <c r="GIZ79" s="195"/>
      <c r="GJA79" s="195"/>
      <c r="GJB79" s="195"/>
      <c r="GJC79" s="195"/>
      <c r="GJD79" s="195"/>
      <c r="GJE79" s="195"/>
      <c r="GJF79" s="195"/>
      <c r="GJG79" s="195"/>
      <c r="GJH79" s="195"/>
      <c r="GJI79" s="195"/>
      <c r="GJJ79" s="195"/>
      <c r="GJK79" s="195"/>
      <c r="GJL79" s="195"/>
      <c r="GJM79" s="195"/>
      <c r="GJN79" s="195"/>
      <c r="GJO79" s="195"/>
      <c r="GJP79" s="195"/>
      <c r="GJQ79" s="195"/>
      <c r="GJR79" s="195"/>
      <c r="GJS79" s="195"/>
      <c r="GJT79" s="195"/>
      <c r="GJU79" s="195"/>
      <c r="GJV79" s="195"/>
      <c r="GJW79" s="195"/>
      <c r="GJX79" s="195"/>
      <c r="GJY79" s="195"/>
      <c r="GJZ79" s="195"/>
      <c r="GKA79" s="195"/>
      <c r="GKB79" s="195"/>
      <c r="GKC79" s="195"/>
      <c r="GKD79" s="195"/>
      <c r="GKE79" s="195"/>
      <c r="GKF79" s="195"/>
      <c r="GKG79" s="195"/>
      <c r="GKH79" s="195"/>
      <c r="GKI79" s="195"/>
      <c r="GKJ79" s="195"/>
      <c r="GKK79" s="195"/>
      <c r="GKL79" s="195"/>
      <c r="GKM79" s="195"/>
      <c r="GKN79" s="195"/>
      <c r="GKO79" s="195"/>
      <c r="GKP79" s="195"/>
      <c r="GKQ79" s="195"/>
      <c r="GKR79" s="195"/>
      <c r="GKS79" s="195"/>
      <c r="GKT79" s="195"/>
      <c r="GKU79" s="195"/>
      <c r="GKV79" s="195"/>
      <c r="GKW79" s="195"/>
      <c r="GKX79" s="195"/>
      <c r="GKY79" s="195"/>
      <c r="GKZ79" s="195"/>
      <c r="GLA79" s="195"/>
      <c r="GLB79" s="195"/>
      <c r="GLC79" s="195"/>
      <c r="GLD79" s="195"/>
      <c r="GLE79" s="195"/>
      <c r="GLF79" s="195"/>
      <c r="GLG79" s="195"/>
      <c r="GLH79" s="195"/>
      <c r="GLI79" s="195"/>
      <c r="GLJ79" s="195"/>
      <c r="GLK79" s="195"/>
      <c r="GLL79" s="195"/>
      <c r="GLM79" s="195"/>
      <c r="GLN79" s="195"/>
      <c r="GLO79" s="195"/>
      <c r="GLP79" s="195"/>
      <c r="GLQ79" s="195"/>
      <c r="GLR79" s="195"/>
      <c r="GLS79" s="195"/>
      <c r="GLT79" s="195"/>
      <c r="GLU79" s="195"/>
      <c r="GLV79" s="195"/>
      <c r="GLW79" s="195"/>
      <c r="GLX79" s="195"/>
      <c r="GLY79" s="195"/>
      <c r="GLZ79" s="195"/>
      <c r="GMA79" s="195"/>
      <c r="GMB79" s="195"/>
      <c r="GMC79" s="195"/>
      <c r="GMD79" s="195"/>
      <c r="GME79" s="195"/>
      <c r="GMF79" s="195"/>
      <c r="GMG79" s="195"/>
      <c r="GMH79" s="195"/>
      <c r="GMI79" s="195"/>
      <c r="GMJ79" s="195"/>
      <c r="GMK79" s="195"/>
      <c r="GML79" s="195"/>
      <c r="GMM79" s="195"/>
      <c r="GMN79" s="195"/>
      <c r="GMO79" s="195"/>
      <c r="GMP79" s="195"/>
      <c r="GMQ79" s="195"/>
      <c r="GMR79" s="195"/>
      <c r="GMS79" s="195"/>
      <c r="GMT79" s="195"/>
      <c r="GMU79" s="195"/>
      <c r="GMV79" s="195"/>
      <c r="GMW79" s="195"/>
      <c r="GMX79" s="195"/>
      <c r="GMY79" s="195"/>
      <c r="GMZ79" s="195"/>
      <c r="GNA79" s="195"/>
      <c r="GNB79" s="195"/>
      <c r="GNC79" s="195"/>
      <c r="GND79" s="195"/>
      <c r="GNE79" s="195"/>
      <c r="GNF79" s="195"/>
      <c r="GNG79" s="195"/>
      <c r="GNH79" s="195"/>
      <c r="GNI79" s="195"/>
      <c r="GNJ79" s="195"/>
      <c r="GNK79" s="195"/>
      <c r="GNL79" s="195"/>
      <c r="GNM79" s="195"/>
      <c r="GNN79" s="195"/>
      <c r="GNO79" s="195"/>
      <c r="GNP79" s="195"/>
      <c r="GNQ79" s="195"/>
      <c r="GNR79" s="195"/>
      <c r="GNS79" s="195"/>
      <c r="GNT79" s="195"/>
      <c r="GNU79" s="195"/>
      <c r="GNV79" s="195"/>
      <c r="GNW79" s="195"/>
      <c r="GNX79" s="195"/>
      <c r="GNY79" s="195"/>
      <c r="GNZ79" s="195"/>
      <c r="GOA79" s="195"/>
      <c r="GOB79" s="195"/>
      <c r="GOC79" s="195"/>
      <c r="GOD79" s="195"/>
      <c r="GOE79" s="195"/>
      <c r="GOF79" s="195"/>
      <c r="GOG79" s="195"/>
      <c r="GOH79" s="195"/>
      <c r="GOI79" s="195"/>
      <c r="GOJ79" s="195"/>
      <c r="GOK79" s="195"/>
      <c r="GOL79" s="195"/>
      <c r="GOM79" s="195"/>
      <c r="GON79" s="195"/>
      <c r="GOO79" s="195"/>
      <c r="GOP79" s="195"/>
      <c r="GOQ79" s="195"/>
      <c r="GOR79" s="195"/>
      <c r="GOS79" s="195"/>
      <c r="GOT79" s="195"/>
      <c r="GOU79" s="195"/>
      <c r="GOV79" s="195"/>
      <c r="GOW79" s="195"/>
      <c r="GOX79" s="195"/>
      <c r="GOY79" s="195"/>
      <c r="GOZ79" s="195"/>
      <c r="GPA79" s="195"/>
      <c r="GPB79" s="195"/>
      <c r="GPC79" s="195"/>
      <c r="GPD79" s="195"/>
      <c r="GPE79" s="195"/>
      <c r="GPF79" s="195"/>
      <c r="GPG79" s="195"/>
      <c r="GPH79" s="195"/>
      <c r="GPI79" s="195"/>
      <c r="GPJ79" s="195"/>
      <c r="GPK79" s="195"/>
      <c r="GPL79" s="195"/>
      <c r="GPM79" s="195"/>
      <c r="GPN79" s="195"/>
      <c r="GPO79" s="195"/>
      <c r="GPP79" s="195"/>
      <c r="GPQ79" s="195"/>
      <c r="GPR79" s="195"/>
      <c r="GPS79" s="195"/>
      <c r="GPT79" s="195"/>
      <c r="GPU79" s="195"/>
      <c r="GPV79" s="195"/>
      <c r="GPW79" s="195"/>
      <c r="GPX79" s="195"/>
      <c r="GPY79" s="195"/>
      <c r="GPZ79" s="195"/>
      <c r="GQA79" s="195"/>
      <c r="GQB79" s="195"/>
      <c r="GQC79" s="195"/>
      <c r="GQD79" s="195"/>
      <c r="GQE79" s="195"/>
      <c r="GQF79" s="195"/>
      <c r="GQG79" s="195"/>
      <c r="GQH79" s="195"/>
      <c r="GQI79" s="195"/>
      <c r="GQJ79" s="195"/>
      <c r="GQK79" s="195"/>
      <c r="GQL79" s="195"/>
      <c r="GQM79" s="195"/>
      <c r="GQN79" s="195"/>
      <c r="GQO79" s="195"/>
      <c r="GQP79" s="195"/>
      <c r="GQQ79" s="195"/>
      <c r="GQR79" s="195"/>
      <c r="GQS79" s="195"/>
      <c r="GQT79" s="195"/>
      <c r="GQU79" s="195"/>
      <c r="GQV79" s="195"/>
      <c r="GQW79" s="195"/>
      <c r="GQX79" s="195"/>
      <c r="GQY79" s="195"/>
      <c r="GQZ79" s="195"/>
      <c r="GRA79" s="195"/>
      <c r="GRB79" s="195"/>
      <c r="GRC79" s="195"/>
      <c r="GRD79" s="195"/>
      <c r="GRE79" s="195"/>
      <c r="GRF79" s="195"/>
      <c r="GRG79" s="195"/>
      <c r="GRH79" s="195"/>
      <c r="GRI79" s="195"/>
      <c r="GRJ79" s="195"/>
      <c r="GRK79" s="195"/>
      <c r="GRL79" s="195"/>
      <c r="GRM79" s="195"/>
      <c r="GRN79" s="195"/>
      <c r="GRO79" s="195"/>
      <c r="GRP79" s="195"/>
      <c r="GRQ79" s="195"/>
      <c r="GRR79" s="195"/>
      <c r="GRS79" s="195"/>
      <c r="GRT79" s="195"/>
      <c r="GRU79" s="195"/>
      <c r="GRV79" s="195"/>
      <c r="GRW79" s="195"/>
      <c r="GRX79" s="195"/>
      <c r="GRY79" s="195"/>
      <c r="GRZ79" s="195"/>
      <c r="GSA79" s="195"/>
      <c r="GSB79" s="195"/>
      <c r="GSC79" s="195"/>
      <c r="GSD79" s="195"/>
      <c r="GSE79" s="195"/>
      <c r="GSF79" s="195"/>
      <c r="GSG79" s="195"/>
      <c r="GSH79" s="195"/>
      <c r="GSI79" s="195"/>
      <c r="GSJ79" s="195"/>
      <c r="GSK79" s="195"/>
      <c r="GSL79" s="195"/>
      <c r="GSM79" s="195"/>
      <c r="GSN79" s="195"/>
      <c r="GSO79" s="195"/>
      <c r="GSP79" s="195"/>
      <c r="GSQ79" s="195"/>
      <c r="GSR79" s="195"/>
      <c r="GSS79" s="195"/>
      <c r="GST79" s="195"/>
      <c r="GSU79" s="195"/>
      <c r="GSV79" s="195"/>
      <c r="GSW79" s="195"/>
      <c r="GSX79" s="195"/>
      <c r="GSY79" s="195"/>
      <c r="GSZ79" s="195"/>
      <c r="GTA79" s="195"/>
      <c r="GTB79" s="195"/>
      <c r="GTC79" s="195"/>
      <c r="GTD79" s="195"/>
      <c r="GTE79" s="195"/>
      <c r="GTF79" s="195"/>
      <c r="GTG79" s="195"/>
      <c r="GTH79" s="195"/>
      <c r="GTI79" s="195"/>
      <c r="GTJ79" s="195"/>
      <c r="GTK79" s="195"/>
      <c r="GTL79" s="195"/>
      <c r="GTM79" s="195"/>
      <c r="GTN79" s="195"/>
      <c r="GTO79" s="195"/>
      <c r="GTP79" s="195"/>
      <c r="GTQ79" s="195"/>
      <c r="GTR79" s="195"/>
      <c r="GTS79" s="195"/>
      <c r="GTT79" s="195"/>
      <c r="GTU79" s="195"/>
      <c r="GTV79" s="195"/>
      <c r="GTW79" s="195"/>
      <c r="GTX79" s="195"/>
      <c r="GTY79" s="195"/>
      <c r="GTZ79" s="195"/>
      <c r="GUA79" s="195"/>
      <c r="GUB79" s="195"/>
      <c r="GUC79" s="195"/>
      <c r="GUD79" s="195"/>
      <c r="GUE79" s="195"/>
      <c r="GUF79" s="195"/>
      <c r="GUG79" s="195"/>
      <c r="GUH79" s="195"/>
      <c r="GUI79" s="195"/>
      <c r="GUJ79" s="195"/>
      <c r="GUK79" s="195"/>
      <c r="GUL79" s="195"/>
      <c r="GUM79" s="195"/>
      <c r="GUN79" s="195"/>
      <c r="GUO79" s="195"/>
      <c r="GUP79" s="195"/>
      <c r="GUQ79" s="195"/>
      <c r="GUR79" s="195"/>
      <c r="GUS79" s="195"/>
      <c r="GUT79" s="195"/>
      <c r="GUU79" s="195"/>
      <c r="GUV79" s="195"/>
      <c r="GUW79" s="195"/>
      <c r="GUX79" s="195"/>
      <c r="GUY79" s="195"/>
      <c r="GUZ79" s="195"/>
      <c r="GVA79" s="195"/>
      <c r="GVB79" s="195"/>
      <c r="GVC79" s="195"/>
      <c r="GVD79" s="195"/>
      <c r="GVE79" s="195"/>
      <c r="GVF79" s="195"/>
      <c r="GVG79" s="195"/>
      <c r="GVH79" s="195"/>
      <c r="GVI79" s="195"/>
      <c r="GVJ79" s="195"/>
      <c r="GVK79" s="195"/>
      <c r="GVL79" s="195"/>
      <c r="GVM79" s="195"/>
      <c r="GVN79" s="195"/>
      <c r="GVO79" s="195"/>
      <c r="GVP79" s="195"/>
      <c r="GVQ79" s="195"/>
      <c r="GVR79" s="195"/>
      <c r="GVS79" s="195"/>
      <c r="GVT79" s="195"/>
      <c r="GVU79" s="195"/>
      <c r="GVV79" s="195"/>
      <c r="GVW79" s="195"/>
      <c r="GVX79" s="195"/>
      <c r="GVY79" s="195"/>
      <c r="GVZ79" s="195"/>
      <c r="GWA79" s="195"/>
      <c r="GWB79" s="195"/>
      <c r="GWC79" s="195"/>
      <c r="GWD79" s="195"/>
      <c r="GWE79" s="195"/>
      <c r="GWF79" s="195"/>
      <c r="GWG79" s="195"/>
      <c r="GWH79" s="195"/>
      <c r="GWI79" s="195"/>
      <c r="GWJ79" s="195"/>
      <c r="GWK79" s="195"/>
      <c r="GWL79" s="195"/>
      <c r="GWM79" s="195"/>
      <c r="GWN79" s="195"/>
      <c r="GWO79" s="195"/>
      <c r="GWP79" s="195"/>
      <c r="GWQ79" s="195"/>
      <c r="GWR79" s="195"/>
      <c r="GWS79" s="195"/>
      <c r="GWT79" s="195"/>
      <c r="GWU79" s="195"/>
      <c r="GWV79" s="195"/>
      <c r="GWW79" s="195"/>
      <c r="GWX79" s="195"/>
      <c r="GWY79" s="195"/>
      <c r="GWZ79" s="195"/>
      <c r="GXA79" s="195"/>
      <c r="GXB79" s="195"/>
      <c r="GXC79" s="195"/>
      <c r="GXD79" s="195"/>
      <c r="GXE79" s="195"/>
      <c r="GXF79" s="195"/>
      <c r="GXG79" s="195"/>
      <c r="GXH79" s="195"/>
      <c r="GXI79" s="195"/>
      <c r="GXJ79" s="195"/>
      <c r="GXK79" s="195"/>
      <c r="GXL79" s="195"/>
      <c r="GXM79" s="195"/>
      <c r="GXN79" s="195"/>
      <c r="GXO79" s="195"/>
      <c r="GXP79" s="195"/>
      <c r="GXQ79" s="195"/>
      <c r="GXR79" s="195"/>
      <c r="GXS79" s="195"/>
      <c r="GXT79" s="195"/>
      <c r="GXU79" s="195"/>
      <c r="GXV79" s="195"/>
      <c r="GXW79" s="195"/>
      <c r="GXX79" s="195"/>
      <c r="GXY79" s="195"/>
      <c r="GXZ79" s="195"/>
      <c r="GYA79" s="195"/>
      <c r="GYB79" s="195"/>
      <c r="GYC79" s="195"/>
      <c r="GYD79" s="195"/>
      <c r="GYE79" s="195"/>
      <c r="GYF79" s="195"/>
      <c r="GYG79" s="195"/>
      <c r="GYH79" s="195"/>
      <c r="GYI79" s="195"/>
      <c r="GYJ79" s="195"/>
      <c r="GYK79" s="195"/>
      <c r="GYL79" s="195"/>
      <c r="GYM79" s="195"/>
      <c r="GYN79" s="195"/>
      <c r="GYO79" s="195"/>
      <c r="GYP79" s="195"/>
      <c r="GYQ79" s="195"/>
      <c r="GYR79" s="195"/>
      <c r="GYS79" s="195"/>
      <c r="GYT79" s="195"/>
      <c r="GYU79" s="195"/>
      <c r="GYV79" s="195"/>
      <c r="GYW79" s="195"/>
      <c r="GYX79" s="195"/>
      <c r="GYY79" s="195"/>
      <c r="GYZ79" s="195"/>
      <c r="GZA79" s="195"/>
      <c r="GZB79" s="195"/>
      <c r="GZC79" s="195"/>
      <c r="GZD79" s="195"/>
      <c r="GZE79" s="195"/>
      <c r="GZF79" s="195"/>
      <c r="GZG79" s="195"/>
      <c r="GZH79" s="195"/>
      <c r="GZI79" s="195"/>
      <c r="GZJ79" s="195"/>
      <c r="GZK79" s="195"/>
      <c r="GZL79" s="195"/>
      <c r="GZM79" s="195"/>
      <c r="GZN79" s="195"/>
      <c r="GZO79" s="195"/>
      <c r="GZP79" s="195"/>
      <c r="GZQ79" s="195"/>
      <c r="GZR79" s="195"/>
      <c r="GZS79" s="195"/>
      <c r="GZT79" s="195"/>
      <c r="GZU79" s="195"/>
      <c r="GZV79" s="195"/>
      <c r="GZW79" s="195"/>
      <c r="GZX79" s="195"/>
      <c r="GZY79" s="195"/>
      <c r="GZZ79" s="195"/>
      <c r="HAA79" s="195"/>
      <c r="HAB79" s="195"/>
      <c r="HAC79" s="195"/>
      <c r="HAD79" s="195"/>
      <c r="HAE79" s="195"/>
      <c r="HAF79" s="195"/>
      <c r="HAG79" s="195"/>
      <c r="HAH79" s="195"/>
      <c r="HAI79" s="195"/>
      <c r="HAJ79" s="195"/>
      <c r="HAK79" s="195"/>
      <c r="HAL79" s="195"/>
      <c r="HAM79" s="195"/>
      <c r="HAN79" s="195"/>
      <c r="HAO79" s="195"/>
      <c r="HAP79" s="195"/>
      <c r="HAQ79" s="195"/>
      <c r="HAR79" s="195"/>
      <c r="HAS79" s="195"/>
      <c r="HAT79" s="195"/>
      <c r="HAU79" s="195"/>
      <c r="HAV79" s="195"/>
      <c r="HAW79" s="195"/>
      <c r="HAX79" s="195"/>
      <c r="HAY79" s="195"/>
      <c r="HAZ79" s="195"/>
      <c r="HBA79" s="195"/>
      <c r="HBB79" s="195"/>
      <c r="HBC79" s="195"/>
      <c r="HBD79" s="195"/>
      <c r="HBE79" s="195"/>
      <c r="HBF79" s="195"/>
      <c r="HBG79" s="195"/>
      <c r="HBH79" s="195"/>
      <c r="HBI79" s="195"/>
      <c r="HBJ79" s="195"/>
      <c r="HBK79" s="195"/>
      <c r="HBL79" s="195"/>
      <c r="HBM79" s="195"/>
      <c r="HBN79" s="195"/>
      <c r="HBO79" s="195"/>
      <c r="HBP79" s="195"/>
      <c r="HBQ79" s="195"/>
      <c r="HBR79" s="195"/>
      <c r="HBS79" s="195"/>
      <c r="HBT79" s="195"/>
      <c r="HBU79" s="195"/>
      <c r="HBV79" s="195"/>
      <c r="HBW79" s="195"/>
      <c r="HBX79" s="195"/>
      <c r="HBY79" s="195"/>
      <c r="HBZ79" s="195"/>
      <c r="HCA79" s="195"/>
      <c r="HCB79" s="195"/>
      <c r="HCC79" s="195"/>
      <c r="HCD79" s="195"/>
      <c r="HCE79" s="195"/>
      <c r="HCF79" s="195"/>
      <c r="HCG79" s="195"/>
      <c r="HCH79" s="195"/>
      <c r="HCI79" s="195"/>
      <c r="HCJ79" s="195"/>
      <c r="HCK79" s="195"/>
      <c r="HCL79" s="195"/>
      <c r="HCM79" s="195"/>
      <c r="HCN79" s="195"/>
      <c r="HCO79" s="195"/>
      <c r="HCP79" s="195"/>
      <c r="HCQ79" s="195"/>
      <c r="HCR79" s="195"/>
      <c r="HCS79" s="195"/>
      <c r="HCT79" s="195"/>
      <c r="HCU79" s="195"/>
      <c r="HCV79" s="195"/>
      <c r="HCW79" s="195"/>
      <c r="HCX79" s="195"/>
      <c r="HCY79" s="195"/>
      <c r="HCZ79" s="195"/>
      <c r="HDA79" s="195"/>
      <c r="HDB79" s="195"/>
      <c r="HDC79" s="195"/>
      <c r="HDD79" s="195"/>
      <c r="HDE79" s="195"/>
      <c r="HDF79" s="195"/>
      <c r="HDG79" s="195"/>
      <c r="HDH79" s="195"/>
      <c r="HDI79" s="195"/>
      <c r="HDJ79" s="195"/>
      <c r="HDK79" s="195"/>
      <c r="HDL79" s="195"/>
      <c r="HDM79" s="195"/>
      <c r="HDN79" s="195"/>
      <c r="HDO79" s="195"/>
      <c r="HDP79" s="195"/>
      <c r="HDQ79" s="195"/>
      <c r="HDR79" s="195"/>
      <c r="HDS79" s="195"/>
      <c r="HDT79" s="195"/>
      <c r="HDU79" s="195"/>
      <c r="HDV79" s="195"/>
      <c r="HDW79" s="195"/>
      <c r="HDX79" s="195"/>
      <c r="HDY79" s="195"/>
      <c r="HDZ79" s="195"/>
      <c r="HEA79" s="195"/>
      <c r="HEB79" s="195"/>
      <c r="HEC79" s="195"/>
      <c r="HED79" s="195"/>
      <c r="HEE79" s="195"/>
      <c r="HEF79" s="195"/>
      <c r="HEG79" s="195"/>
      <c r="HEH79" s="195"/>
      <c r="HEI79" s="195"/>
      <c r="HEJ79" s="195"/>
      <c r="HEK79" s="195"/>
      <c r="HEL79" s="195"/>
      <c r="HEM79" s="195"/>
      <c r="HEN79" s="195"/>
      <c r="HEO79" s="195"/>
      <c r="HEP79" s="195"/>
      <c r="HEQ79" s="195"/>
      <c r="HER79" s="195"/>
      <c r="HES79" s="195"/>
      <c r="HET79" s="195"/>
      <c r="HEU79" s="195"/>
      <c r="HEV79" s="195"/>
      <c r="HEW79" s="195"/>
      <c r="HEX79" s="195"/>
      <c r="HEY79" s="195"/>
      <c r="HEZ79" s="195"/>
      <c r="HFA79" s="195"/>
      <c r="HFB79" s="195"/>
      <c r="HFC79" s="195"/>
      <c r="HFD79" s="195"/>
      <c r="HFE79" s="195"/>
      <c r="HFF79" s="195"/>
      <c r="HFG79" s="195"/>
      <c r="HFH79" s="195"/>
      <c r="HFI79" s="195"/>
      <c r="HFJ79" s="195"/>
      <c r="HFK79" s="195"/>
      <c r="HFL79" s="195"/>
      <c r="HFM79" s="195"/>
      <c r="HFN79" s="195"/>
      <c r="HFO79" s="195"/>
      <c r="HFP79" s="195"/>
      <c r="HFQ79" s="195"/>
      <c r="HFR79" s="195"/>
      <c r="HFS79" s="195"/>
      <c r="HFT79" s="195"/>
      <c r="HFU79" s="195"/>
      <c r="HFV79" s="195"/>
      <c r="HFW79" s="195"/>
      <c r="HFX79" s="195"/>
      <c r="HFY79" s="195"/>
      <c r="HFZ79" s="195"/>
      <c r="HGA79" s="195"/>
      <c r="HGB79" s="195"/>
      <c r="HGC79" s="195"/>
      <c r="HGD79" s="195"/>
      <c r="HGE79" s="195"/>
      <c r="HGF79" s="195"/>
      <c r="HGG79" s="195"/>
      <c r="HGH79" s="195"/>
      <c r="HGI79" s="195"/>
      <c r="HGJ79" s="195"/>
      <c r="HGK79" s="195"/>
      <c r="HGL79" s="195"/>
      <c r="HGM79" s="195"/>
      <c r="HGN79" s="195"/>
      <c r="HGO79" s="195"/>
      <c r="HGP79" s="195"/>
      <c r="HGQ79" s="195"/>
      <c r="HGR79" s="195"/>
      <c r="HGS79" s="195"/>
      <c r="HGT79" s="195"/>
      <c r="HGU79" s="195"/>
      <c r="HGV79" s="195"/>
      <c r="HGW79" s="195"/>
      <c r="HGX79" s="195"/>
      <c r="HGY79" s="195"/>
      <c r="HGZ79" s="195"/>
      <c r="HHA79" s="195"/>
      <c r="HHB79" s="195"/>
      <c r="HHC79" s="195"/>
      <c r="HHD79" s="195"/>
      <c r="HHE79" s="195"/>
      <c r="HHF79" s="195"/>
      <c r="HHG79" s="195"/>
      <c r="HHH79" s="195"/>
      <c r="HHI79" s="195"/>
      <c r="HHJ79" s="195"/>
      <c r="HHK79" s="195"/>
      <c r="HHL79" s="195"/>
      <c r="HHM79" s="195"/>
      <c r="HHN79" s="195"/>
      <c r="HHO79" s="195"/>
      <c r="HHP79" s="195"/>
      <c r="HHQ79" s="195"/>
      <c r="HHR79" s="195"/>
      <c r="HHS79" s="195"/>
      <c r="HHT79" s="195"/>
      <c r="HHU79" s="195"/>
      <c r="HHV79" s="195"/>
      <c r="HHW79" s="195"/>
      <c r="HHX79" s="195"/>
      <c r="HHY79" s="195"/>
      <c r="HHZ79" s="195"/>
      <c r="HIA79" s="195"/>
      <c r="HIB79" s="195"/>
      <c r="HIC79" s="195"/>
      <c r="HID79" s="195"/>
      <c r="HIE79" s="195"/>
      <c r="HIF79" s="195"/>
      <c r="HIG79" s="195"/>
      <c r="HIH79" s="195"/>
      <c r="HII79" s="195"/>
      <c r="HIJ79" s="195"/>
      <c r="HIK79" s="195"/>
      <c r="HIL79" s="195"/>
      <c r="HIM79" s="195"/>
      <c r="HIN79" s="195"/>
      <c r="HIO79" s="195"/>
      <c r="HIP79" s="195"/>
      <c r="HIQ79" s="195"/>
      <c r="HIR79" s="195"/>
      <c r="HIS79" s="195"/>
      <c r="HIT79" s="195"/>
      <c r="HIU79" s="195"/>
      <c r="HIV79" s="195"/>
      <c r="HIW79" s="195"/>
      <c r="HIX79" s="195"/>
      <c r="HIY79" s="195"/>
      <c r="HIZ79" s="195"/>
      <c r="HJA79" s="195"/>
      <c r="HJB79" s="195"/>
      <c r="HJC79" s="195"/>
      <c r="HJD79" s="195"/>
      <c r="HJE79" s="195"/>
      <c r="HJF79" s="195"/>
      <c r="HJG79" s="195"/>
      <c r="HJH79" s="195"/>
      <c r="HJI79" s="195"/>
      <c r="HJJ79" s="195"/>
      <c r="HJK79" s="195"/>
      <c r="HJL79" s="195"/>
      <c r="HJM79" s="195"/>
      <c r="HJN79" s="195"/>
      <c r="HJO79" s="195"/>
      <c r="HJP79" s="195"/>
      <c r="HJQ79" s="195"/>
      <c r="HJR79" s="195"/>
      <c r="HJS79" s="195"/>
      <c r="HJT79" s="195"/>
      <c r="HJU79" s="195"/>
      <c r="HJV79" s="195"/>
      <c r="HJW79" s="195"/>
      <c r="HJX79" s="195"/>
      <c r="HJY79" s="195"/>
      <c r="HJZ79" s="195"/>
      <c r="HKA79" s="195"/>
      <c r="HKB79" s="195"/>
      <c r="HKC79" s="195"/>
      <c r="HKD79" s="195"/>
      <c r="HKE79" s="195"/>
      <c r="HKF79" s="195"/>
      <c r="HKG79" s="195"/>
      <c r="HKH79" s="195"/>
      <c r="HKI79" s="195"/>
      <c r="HKJ79" s="195"/>
      <c r="HKK79" s="195"/>
      <c r="HKL79" s="195"/>
      <c r="HKM79" s="195"/>
      <c r="HKN79" s="195"/>
      <c r="HKO79" s="195"/>
      <c r="HKP79" s="195"/>
      <c r="HKQ79" s="195"/>
      <c r="HKR79" s="195"/>
      <c r="HKS79" s="195"/>
      <c r="HKT79" s="195"/>
      <c r="HKU79" s="195"/>
      <c r="HKV79" s="195"/>
      <c r="HKW79" s="195"/>
      <c r="HKX79" s="195"/>
      <c r="HKY79" s="195"/>
      <c r="HKZ79" s="195"/>
      <c r="HLA79" s="195"/>
      <c r="HLB79" s="195"/>
      <c r="HLC79" s="195"/>
      <c r="HLD79" s="195"/>
      <c r="HLE79" s="195"/>
      <c r="HLF79" s="195"/>
      <c r="HLG79" s="195"/>
      <c r="HLH79" s="195"/>
      <c r="HLI79" s="195"/>
      <c r="HLJ79" s="195"/>
      <c r="HLK79" s="195"/>
      <c r="HLL79" s="195"/>
      <c r="HLM79" s="195"/>
      <c r="HLN79" s="195"/>
      <c r="HLO79" s="195"/>
      <c r="HLP79" s="195"/>
      <c r="HLQ79" s="195"/>
      <c r="HLR79" s="195"/>
      <c r="HLS79" s="195"/>
      <c r="HLT79" s="195"/>
      <c r="HLU79" s="195"/>
      <c r="HLV79" s="195"/>
      <c r="HLW79" s="195"/>
      <c r="HLX79" s="195"/>
      <c r="HLY79" s="195"/>
      <c r="HLZ79" s="195"/>
      <c r="HMA79" s="195"/>
      <c r="HMB79" s="195"/>
      <c r="HMC79" s="195"/>
      <c r="HMD79" s="195"/>
      <c r="HME79" s="195"/>
      <c r="HMF79" s="195"/>
      <c r="HMG79" s="195"/>
      <c r="HMH79" s="195"/>
      <c r="HMI79" s="195"/>
      <c r="HMJ79" s="195"/>
      <c r="HMK79" s="195"/>
      <c r="HML79" s="195"/>
      <c r="HMM79" s="195"/>
      <c r="HMN79" s="195"/>
      <c r="HMO79" s="195"/>
      <c r="HMP79" s="195"/>
      <c r="HMQ79" s="195"/>
      <c r="HMR79" s="195"/>
      <c r="HMS79" s="195"/>
      <c r="HMT79" s="195"/>
      <c r="HMU79" s="195"/>
      <c r="HMV79" s="195"/>
      <c r="HMW79" s="195"/>
      <c r="HMX79" s="195"/>
      <c r="HMY79" s="195"/>
      <c r="HMZ79" s="195"/>
      <c r="HNA79" s="195"/>
      <c r="HNB79" s="195"/>
      <c r="HNC79" s="195"/>
      <c r="HND79" s="195"/>
      <c r="HNE79" s="195"/>
      <c r="HNF79" s="195"/>
      <c r="HNG79" s="195"/>
      <c r="HNH79" s="195"/>
      <c r="HNI79" s="195"/>
      <c r="HNJ79" s="195"/>
      <c r="HNK79" s="195"/>
      <c r="HNL79" s="195"/>
      <c r="HNM79" s="195"/>
      <c r="HNN79" s="195"/>
      <c r="HNO79" s="195"/>
      <c r="HNP79" s="195"/>
      <c r="HNQ79" s="195"/>
      <c r="HNR79" s="195"/>
      <c r="HNS79" s="195"/>
      <c r="HNT79" s="195"/>
      <c r="HNU79" s="195"/>
      <c r="HNV79" s="195"/>
      <c r="HNW79" s="195"/>
      <c r="HNX79" s="195"/>
      <c r="HNY79" s="195"/>
      <c r="HNZ79" s="195"/>
      <c r="HOA79" s="195"/>
      <c r="HOB79" s="195"/>
      <c r="HOC79" s="195"/>
      <c r="HOD79" s="195"/>
      <c r="HOE79" s="195"/>
      <c r="HOF79" s="195"/>
      <c r="HOG79" s="195"/>
      <c r="HOH79" s="195"/>
      <c r="HOI79" s="195"/>
      <c r="HOJ79" s="195"/>
      <c r="HOK79" s="195"/>
      <c r="HOL79" s="195"/>
      <c r="HOM79" s="195"/>
      <c r="HON79" s="195"/>
      <c r="HOO79" s="195"/>
      <c r="HOP79" s="195"/>
      <c r="HOQ79" s="195"/>
      <c r="HOR79" s="195"/>
      <c r="HOS79" s="195"/>
      <c r="HOT79" s="195"/>
      <c r="HOU79" s="195"/>
      <c r="HOV79" s="195"/>
      <c r="HOW79" s="195"/>
      <c r="HOX79" s="195"/>
      <c r="HOY79" s="195"/>
      <c r="HOZ79" s="195"/>
      <c r="HPA79" s="195"/>
      <c r="HPB79" s="195"/>
      <c r="HPC79" s="195"/>
      <c r="HPD79" s="195"/>
      <c r="HPE79" s="195"/>
      <c r="HPF79" s="195"/>
      <c r="HPG79" s="195"/>
      <c r="HPH79" s="195"/>
      <c r="HPI79" s="195"/>
      <c r="HPJ79" s="195"/>
      <c r="HPK79" s="195"/>
      <c r="HPL79" s="195"/>
      <c r="HPM79" s="195"/>
      <c r="HPN79" s="195"/>
      <c r="HPO79" s="195"/>
      <c r="HPP79" s="195"/>
      <c r="HPQ79" s="195"/>
      <c r="HPR79" s="195"/>
      <c r="HPS79" s="195"/>
      <c r="HPT79" s="195"/>
      <c r="HPU79" s="195"/>
      <c r="HPV79" s="195"/>
      <c r="HPW79" s="195"/>
      <c r="HPX79" s="195"/>
      <c r="HPY79" s="195"/>
      <c r="HPZ79" s="195"/>
      <c r="HQA79" s="195"/>
      <c r="HQB79" s="195"/>
      <c r="HQC79" s="195"/>
      <c r="HQD79" s="195"/>
      <c r="HQE79" s="195"/>
      <c r="HQF79" s="195"/>
      <c r="HQG79" s="195"/>
      <c r="HQH79" s="195"/>
      <c r="HQI79" s="195"/>
      <c r="HQJ79" s="195"/>
      <c r="HQK79" s="195"/>
      <c r="HQL79" s="195"/>
      <c r="HQM79" s="195"/>
      <c r="HQN79" s="195"/>
      <c r="HQO79" s="195"/>
      <c r="HQP79" s="195"/>
      <c r="HQQ79" s="195"/>
      <c r="HQR79" s="195"/>
      <c r="HQS79" s="195"/>
      <c r="HQT79" s="195"/>
      <c r="HQU79" s="195"/>
      <c r="HQV79" s="195"/>
      <c r="HQW79" s="195"/>
      <c r="HQX79" s="195"/>
      <c r="HQY79" s="195"/>
      <c r="HQZ79" s="195"/>
      <c r="HRA79" s="195"/>
      <c r="HRB79" s="195"/>
      <c r="HRC79" s="195"/>
      <c r="HRD79" s="195"/>
      <c r="HRE79" s="195"/>
      <c r="HRF79" s="195"/>
      <c r="HRG79" s="195"/>
      <c r="HRH79" s="195"/>
      <c r="HRI79" s="195"/>
      <c r="HRJ79" s="195"/>
      <c r="HRK79" s="195"/>
      <c r="HRL79" s="195"/>
      <c r="HRM79" s="195"/>
      <c r="HRN79" s="195"/>
      <c r="HRO79" s="195"/>
      <c r="HRP79" s="195"/>
      <c r="HRQ79" s="195"/>
      <c r="HRR79" s="195"/>
      <c r="HRS79" s="195"/>
      <c r="HRT79" s="195"/>
      <c r="HRU79" s="195"/>
      <c r="HRV79" s="195"/>
      <c r="HRW79" s="195"/>
      <c r="HRX79" s="195"/>
      <c r="HRY79" s="195"/>
      <c r="HRZ79" s="195"/>
      <c r="HSA79" s="195"/>
      <c r="HSB79" s="195"/>
      <c r="HSC79" s="195"/>
      <c r="HSD79" s="195"/>
      <c r="HSE79" s="195"/>
      <c r="HSF79" s="195"/>
      <c r="HSG79" s="195"/>
      <c r="HSH79" s="195"/>
      <c r="HSI79" s="195"/>
      <c r="HSJ79" s="195"/>
      <c r="HSK79" s="195"/>
      <c r="HSL79" s="195"/>
      <c r="HSM79" s="195"/>
      <c r="HSN79" s="195"/>
      <c r="HSO79" s="195"/>
      <c r="HSP79" s="195"/>
      <c r="HSQ79" s="195"/>
      <c r="HSR79" s="195"/>
      <c r="HSS79" s="195"/>
      <c r="HST79" s="195"/>
      <c r="HSU79" s="195"/>
      <c r="HSV79" s="195"/>
      <c r="HSW79" s="195"/>
      <c r="HSX79" s="195"/>
      <c r="HSY79" s="195"/>
      <c r="HSZ79" s="195"/>
      <c r="HTA79" s="195"/>
      <c r="HTB79" s="195"/>
      <c r="HTC79" s="195"/>
      <c r="HTD79" s="195"/>
      <c r="HTE79" s="195"/>
      <c r="HTF79" s="195"/>
      <c r="HTG79" s="195"/>
      <c r="HTH79" s="195"/>
      <c r="HTI79" s="195"/>
      <c r="HTJ79" s="195"/>
      <c r="HTK79" s="195"/>
      <c r="HTL79" s="195"/>
      <c r="HTM79" s="195"/>
      <c r="HTN79" s="195"/>
      <c r="HTO79" s="195"/>
      <c r="HTP79" s="195"/>
      <c r="HTQ79" s="195"/>
      <c r="HTR79" s="195"/>
      <c r="HTS79" s="195"/>
      <c r="HTT79" s="195"/>
      <c r="HTU79" s="195"/>
      <c r="HTV79" s="195"/>
      <c r="HTW79" s="195"/>
      <c r="HTX79" s="195"/>
      <c r="HTY79" s="195"/>
      <c r="HTZ79" s="195"/>
      <c r="HUA79" s="195"/>
      <c r="HUB79" s="195"/>
      <c r="HUC79" s="195"/>
      <c r="HUD79" s="195"/>
      <c r="HUE79" s="195"/>
      <c r="HUF79" s="195"/>
      <c r="HUG79" s="195"/>
      <c r="HUH79" s="195"/>
      <c r="HUI79" s="195"/>
      <c r="HUJ79" s="195"/>
      <c r="HUK79" s="195"/>
      <c r="HUL79" s="195"/>
      <c r="HUM79" s="195"/>
      <c r="HUN79" s="195"/>
      <c r="HUO79" s="195"/>
      <c r="HUP79" s="195"/>
      <c r="HUQ79" s="195"/>
      <c r="HUR79" s="195"/>
      <c r="HUS79" s="195"/>
      <c r="HUT79" s="195"/>
      <c r="HUU79" s="195"/>
      <c r="HUV79" s="195"/>
      <c r="HUW79" s="195"/>
      <c r="HUX79" s="195"/>
      <c r="HUY79" s="195"/>
      <c r="HUZ79" s="195"/>
      <c r="HVA79" s="195"/>
      <c r="HVB79" s="195"/>
      <c r="HVC79" s="195"/>
      <c r="HVD79" s="195"/>
      <c r="HVE79" s="195"/>
      <c r="HVF79" s="195"/>
      <c r="HVG79" s="195"/>
      <c r="HVH79" s="195"/>
      <c r="HVI79" s="195"/>
      <c r="HVJ79" s="195"/>
      <c r="HVK79" s="195"/>
      <c r="HVL79" s="195"/>
      <c r="HVM79" s="195"/>
      <c r="HVN79" s="195"/>
      <c r="HVO79" s="195"/>
      <c r="HVP79" s="195"/>
      <c r="HVQ79" s="195"/>
      <c r="HVR79" s="195"/>
      <c r="HVS79" s="195"/>
      <c r="HVT79" s="195"/>
      <c r="HVU79" s="195"/>
      <c r="HVV79" s="195"/>
      <c r="HVW79" s="195"/>
      <c r="HVX79" s="195"/>
      <c r="HVY79" s="195"/>
      <c r="HVZ79" s="195"/>
      <c r="HWA79" s="195"/>
      <c r="HWB79" s="195"/>
      <c r="HWC79" s="195"/>
      <c r="HWD79" s="195"/>
      <c r="HWE79" s="195"/>
      <c r="HWF79" s="195"/>
      <c r="HWG79" s="195"/>
      <c r="HWH79" s="195"/>
      <c r="HWI79" s="195"/>
      <c r="HWJ79" s="195"/>
      <c r="HWK79" s="195"/>
      <c r="HWL79" s="195"/>
      <c r="HWM79" s="195"/>
      <c r="HWN79" s="195"/>
      <c r="HWO79" s="195"/>
      <c r="HWP79" s="195"/>
      <c r="HWQ79" s="195"/>
      <c r="HWR79" s="195"/>
      <c r="HWS79" s="195"/>
      <c r="HWT79" s="195"/>
      <c r="HWU79" s="195"/>
      <c r="HWV79" s="195"/>
      <c r="HWW79" s="195"/>
      <c r="HWX79" s="195"/>
      <c r="HWY79" s="195"/>
      <c r="HWZ79" s="195"/>
      <c r="HXA79" s="195"/>
      <c r="HXB79" s="195"/>
      <c r="HXC79" s="195"/>
      <c r="HXD79" s="195"/>
      <c r="HXE79" s="195"/>
      <c r="HXF79" s="195"/>
      <c r="HXG79" s="195"/>
      <c r="HXH79" s="195"/>
      <c r="HXI79" s="195"/>
      <c r="HXJ79" s="195"/>
      <c r="HXK79" s="195"/>
      <c r="HXL79" s="195"/>
      <c r="HXM79" s="195"/>
      <c r="HXN79" s="195"/>
      <c r="HXO79" s="195"/>
      <c r="HXP79" s="195"/>
      <c r="HXQ79" s="195"/>
      <c r="HXR79" s="195"/>
      <c r="HXS79" s="195"/>
      <c r="HXT79" s="195"/>
      <c r="HXU79" s="195"/>
      <c r="HXV79" s="195"/>
      <c r="HXW79" s="195"/>
      <c r="HXX79" s="195"/>
      <c r="HXY79" s="195"/>
      <c r="HXZ79" s="195"/>
      <c r="HYA79" s="195"/>
      <c r="HYB79" s="195"/>
      <c r="HYC79" s="195"/>
      <c r="HYD79" s="195"/>
      <c r="HYE79" s="195"/>
      <c r="HYF79" s="195"/>
      <c r="HYG79" s="195"/>
      <c r="HYH79" s="195"/>
      <c r="HYI79" s="195"/>
      <c r="HYJ79" s="195"/>
      <c r="HYK79" s="195"/>
      <c r="HYL79" s="195"/>
      <c r="HYM79" s="195"/>
      <c r="HYN79" s="195"/>
      <c r="HYO79" s="195"/>
      <c r="HYP79" s="195"/>
      <c r="HYQ79" s="195"/>
      <c r="HYR79" s="195"/>
      <c r="HYS79" s="195"/>
      <c r="HYT79" s="195"/>
      <c r="HYU79" s="195"/>
      <c r="HYV79" s="195"/>
      <c r="HYW79" s="195"/>
      <c r="HYX79" s="195"/>
      <c r="HYY79" s="195"/>
      <c r="HYZ79" s="195"/>
      <c r="HZA79" s="195"/>
      <c r="HZB79" s="195"/>
      <c r="HZC79" s="195"/>
      <c r="HZD79" s="195"/>
      <c r="HZE79" s="195"/>
      <c r="HZF79" s="195"/>
      <c r="HZG79" s="195"/>
      <c r="HZH79" s="195"/>
      <c r="HZI79" s="195"/>
      <c r="HZJ79" s="195"/>
      <c r="HZK79" s="195"/>
      <c r="HZL79" s="195"/>
      <c r="HZM79" s="195"/>
      <c r="HZN79" s="195"/>
      <c r="HZO79" s="195"/>
      <c r="HZP79" s="195"/>
      <c r="HZQ79" s="195"/>
      <c r="HZR79" s="195"/>
      <c r="HZS79" s="195"/>
      <c r="HZT79" s="195"/>
      <c r="HZU79" s="195"/>
      <c r="HZV79" s="195"/>
      <c r="HZW79" s="195"/>
      <c r="HZX79" s="195"/>
      <c r="HZY79" s="195"/>
      <c r="HZZ79" s="195"/>
      <c r="IAA79" s="195"/>
      <c r="IAB79" s="195"/>
      <c r="IAC79" s="195"/>
      <c r="IAD79" s="195"/>
      <c r="IAE79" s="195"/>
      <c r="IAF79" s="195"/>
      <c r="IAG79" s="195"/>
      <c r="IAH79" s="195"/>
      <c r="IAI79" s="195"/>
      <c r="IAJ79" s="195"/>
      <c r="IAK79" s="195"/>
      <c r="IAL79" s="195"/>
      <c r="IAM79" s="195"/>
      <c r="IAN79" s="195"/>
      <c r="IAO79" s="195"/>
      <c r="IAP79" s="195"/>
      <c r="IAQ79" s="195"/>
      <c r="IAR79" s="195"/>
      <c r="IAS79" s="195"/>
      <c r="IAT79" s="195"/>
      <c r="IAU79" s="195"/>
      <c r="IAV79" s="195"/>
      <c r="IAW79" s="195"/>
      <c r="IAX79" s="195"/>
      <c r="IAY79" s="195"/>
      <c r="IAZ79" s="195"/>
      <c r="IBA79" s="195"/>
      <c r="IBB79" s="195"/>
      <c r="IBC79" s="195"/>
      <c r="IBD79" s="195"/>
      <c r="IBE79" s="195"/>
      <c r="IBF79" s="195"/>
      <c r="IBG79" s="195"/>
      <c r="IBH79" s="195"/>
      <c r="IBI79" s="195"/>
      <c r="IBJ79" s="195"/>
      <c r="IBK79" s="195"/>
      <c r="IBL79" s="195"/>
      <c r="IBM79" s="195"/>
      <c r="IBN79" s="195"/>
      <c r="IBO79" s="195"/>
      <c r="IBP79" s="195"/>
      <c r="IBQ79" s="195"/>
      <c r="IBR79" s="195"/>
      <c r="IBS79" s="195"/>
      <c r="IBT79" s="195"/>
      <c r="IBU79" s="195"/>
      <c r="IBV79" s="195"/>
      <c r="IBW79" s="195"/>
      <c r="IBX79" s="195"/>
      <c r="IBY79" s="195"/>
      <c r="IBZ79" s="195"/>
      <c r="ICA79" s="195"/>
      <c r="ICB79" s="195"/>
      <c r="ICC79" s="195"/>
      <c r="ICD79" s="195"/>
      <c r="ICE79" s="195"/>
      <c r="ICF79" s="195"/>
      <c r="ICG79" s="195"/>
      <c r="ICH79" s="195"/>
      <c r="ICI79" s="195"/>
      <c r="ICJ79" s="195"/>
      <c r="ICK79" s="195"/>
      <c r="ICL79" s="195"/>
      <c r="ICM79" s="195"/>
      <c r="ICN79" s="195"/>
      <c r="ICO79" s="195"/>
      <c r="ICP79" s="195"/>
      <c r="ICQ79" s="195"/>
      <c r="ICR79" s="195"/>
      <c r="ICS79" s="195"/>
      <c r="ICT79" s="195"/>
      <c r="ICU79" s="195"/>
      <c r="ICV79" s="195"/>
      <c r="ICW79" s="195"/>
      <c r="ICX79" s="195"/>
      <c r="ICY79" s="195"/>
      <c r="ICZ79" s="195"/>
      <c r="IDA79" s="195"/>
      <c r="IDB79" s="195"/>
      <c r="IDC79" s="195"/>
      <c r="IDD79" s="195"/>
      <c r="IDE79" s="195"/>
      <c r="IDF79" s="195"/>
      <c r="IDG79" s="195"/>
      <c r="IDH79" s="195"/>
      <c r="IDI79" s="195"/>
      <c r="IDJ79" s="195"/>
      <c r="IDK79" s="195"/>
      <c r="IDL79" s="195"/>
      <c r="IDM79" s="195"/>
      <c r="IDN79" s="195"/>
      <c r="IDO79" s="195"/>
      <c r="IDP79" s="195"/>
      <c r="IDQ79" s="195"/>
      <c r="IDR79" s="195"/>
      <c r="IDS79" s="195"/>
      <c r="IDT79" s="195"/>
      <c r="IDU79" s="195"/>
      <c r="IDV79" s="195"/>
      <c r="IDW79" s="195"/>
      <c r="IDX79" s="195"/>
      <c r="IDY79" s="195"/>
      <c r="IDZ79" s="195"/>
      <c r="IEA79" s="195"/>
      <c r="IEB79" s="195"/>
      <c r="IEC79" s="195"/>
      <c r="IED79" s="195"/>
      <c r="IEE79" s="195"/>
      <c r="IEF79" s="195"/>
      <c r="IEG79" s="195"/>
      <c r="IEH79" s="195"/>
      <c r="IEI79" s="195"/>
      <c r="IEJ79" s="195"/>
      <c r="IEK79" s="195"/>
      <c r="IEL79" s="195"/>
      <c r="IEM79" s="195"/>
      <c r="IEN79" s="195"/>
      <c r="IEO79" s="195"/>
      <c r="IEP79" s="195"/>
      <c r="IEQ79" s="195"/>
      <c r="IER79" s="195"/>
      <c r="IES79" s="195"/>
      <c r="IET79" s="195"/>
      <c r="IEU79" s="195"/>
      <c r="IEV79" s="195"/>
      <c r="IEW79" s="195"/>
      <c r="IEX79" s="195"/>
      <c r="IEY79" s="195"/>
      <c r="IEZ79" s="195"/>
      <c r="IFA79" s="195"/>
      <c r="IFB79" s="195"/>
      <c r="IFC79" s="195"/>
      <c r="IFD79" s="195"/>
      <c r="IFE79" s="195"/>
      <c r="IFF79" s="195"/>
      <c r="IFG79" s="195"/>
      <c r="IFH79" s="195"/>
      <c r="IFI79" s="195"/>
      <c r="IFJ79" s="195"/>
      <c r="IFK79" s="195"/>
      <c r="IFL79" s="195"/>
      <c r="IFM79" s="195"/>
      <c r="IFN79" s="195"/>
      <c r="IFO79" s="195"/>
      <c r="IFP79" s="195"/>
      <c r="IFQ79" s="195"/>
      <c r="IFR79" s="195"/>
      <c r="IFS79" s="195"/>
      <c r="IFT79" s="195"/>
      <c r="IFU79" s="195"/>
      <c r="IFV79" s="195"/>
      <c r="IFW79" s="195"/>
      <c r="IFX79" s="195"/>
      <c r="IFY79" s="195"/>
      <c r="IFZ79" s="195"/>
      <c r="IGA79" s="195"/>
      <c r="IGB79" s="195"/>
      <c r="IGC79" s="195"/>
      <c r="IGD79" s="195"/>
      <c r="IGE79" s="195"/>
      <c r="IGF79" s="195"/>
      <c r="IGG79" s="195"/>
      <c r="IGH79" s="195"/>
      <c r="IGI79" s="195"/>
      <c r="IGJ79" s="195"/>
      <c r="IGK79" s="195"/>
      <c r="IGL79" s="195"/>
      <c r="IGM79" s="195"/>
      <c r="IGN79" s="195"/>
      <c r="IGO79" s="195"/>
      <c r="IGP79" s="195"/>
      <c r="IGQ79" s="195"/>
      <c r="IGR79" s="195"/>
      <c r="IGS79" s="195"/>
      <c r="IGT79" s="195"/>
      <c r="IGU79" s="195"/>
      <c r="IGV79" s="195"/>
      <c r="IGW79" s="195"/>
      <c r="IGX79" s="195"/>
      <c r="IGY79" s="195"/>
      <c r="IGZ79" s="195"/>
      <c r="IHA79" s="195"/>
      <c r="IHB79" s="195"/>
      <c r="IHC79" s="195"/>
      <c r="IHD79" s="195"/>
      <c r="IHE79" s="195"/>
      <c r="IHF79" s="195"/>
      <c r="IHG79" s="195"/>
      <c r="IHH79" s="195"/>
      <c r="IHI79" s="195"/>
      <c r="IHJ79" s="195"/>
      <c r="IHK79" s="195"/>
      <c r="IHL79" s="195"/>
      <c r="IHM79" s="195"/>
      <c r="IHN79" s="195"/>
      <c r="IHO79" s="195"/>
      <c r="IHP79" s="195"/>
      <c r="IHQ79" s="195"/>
      <c r="IHR79" s="195"/>
      <c r="IHS79" s="195"/>
      <c r="IHT79" s="195"/>
      <c r="IHU79" s="195"/>
      <c r="IHV79" s="195"/>
      <c r="IHW79" s="195"/>
      <c r="IHX79" s="195"/>
      <c r="IHY79" s="195"/>
      <c r="IHZ79" s="195"/>
      <c r="IIA79" s="195"/>
      <c r="IIB79" s="195"/>
      <c r="IIC79" s="195"/>
      <c r="IID79" s="195"/>
      <c r="IIE79" s="195"/>
      <c r="IIF79" s="195"/>
      <c r="IIG79" s="195"/>
      <c r="IIH79" s="195"/>
      <c r="III79" s="195"/>
      <c r="IIJ79" s="195"/>
      <c r="IIK79" s="195"/>
      <c r="IIL79" s="195"/>
      <c r="IIM79" s="195"/>
      <c r="IIN79" s="195"/>
      <c r="IIO79" s="195"/>
      <c r="IIP79" s="195"/>
      <c r="IIQ79" s="195"/>
      <c r="IIR79" s="195"/>
      <c r="IIS79" s="195"/>
      <c r="IIT79" s="195"/>
      <c r="IIU79" s="195"/>
      <c r="IIV79" s="195"/>
      <c r="IIW79" s="195"/>
      <c r="IIX79" s="195"/>
      <c r="IIY79" s="195"/>
      <c r="IIZ79" s="195"/>
      <c r="IJA79" s="195"/>
      <c r="IJB79" s="195"/>
      <c r="IJC79" s="195"/>
      <c r="IJD79" s="195"/>
      <c r="IJE79" s="195"/>
      <c r="IJF79" s="195"/>
      <c r="IJG79" s="195"/>
      <c r="IJH79" s="195"/>
      <c r="IJI79" s="195"/>
      <c r="IJJ79" s="195"/>
      <c r="IJK79" s="195"/>
      <c r="IJL79" s="195"/>
      <c r="IJM79" s="195"/>
      <c r="IJN79" s="195"/>
      <c r="IJO79" s="195"/>
      <c r="IJP79" s="195"/>
      <c r="IJQ79" s="195"/>
      <c r="IJR79" s="195"/>
      <c r="IJS79" s="195"/>
      <c r="IJT79" s="195"/>
      <c r="IJU79" s="195"/>
      <c r="IJV79" s="195"/>
      <c r="IJW79" s="195"/>
      <c r="IJX79" s="195"/>
      <c r="IJY79" s="195"/>
      <c r="IJZ79" s="195"/>
      <c r="IKA79" s="195"/>
      <c r="IKB79" s="195"/>
      <c r="IKC79" s="195"/>
      <c r="IKD79" s="195"/>
      <c r="IKE79" s="195"/>
      <c r="IKF79" s="195"/>
      <c r="IKG79" s="195"/>
      <c r="IKH79" s="195"/>
      <c r="IKI79" s="195"/>
      <c r="IKJ79" s="195"/>
      <c r="IKK79" s="195"/>
      <c r="IKL79" s="195"/>
      <c r="IKM79" s="195"/>
      <c r="IKN79" s="195"/>
      <c r="IKO79" s="195"/>
      <c r="IKP79" s="195"/>
      <c r="IKQ79" s="195"/>
      <c r="IKR79" s="195"/>
      <c r="IKS79" s="195"/>
      <c r="IKT79" s="195"/>
      <c r="IKU79" s="195"/>
      <c r="IKV79" s="195"/>
      <c r="IKW79" s="195"/>
      <c r="IKX79" s="195"/>
      <c r="IKY79" s="195"/>
      <c r="IKZ79" s="195"/>
      <c r="ILA79" s="195"/>
      <c r="ILB79" s="195"/>
      <c r="ILC79" s="195"/>
      <c r="ILD79" s="195"/>
      <c r="ILE79" s="195"/>
      <c r="ILF79" s="195"/>
      <c r="ILG79" s="195"/>
      <c r="ILH79" s="195"/>
      <c r="ILI79" s="195"/>
      <c r="ILJ79" s="195"/>
      <c r="ILK79" s="195"/>
      <c r="ILL79" s="195"/>
      <c r="ILM79" s="195"/>
      <c r="ILN79" s="195"/>
      <c r="ILO79" s="195"/>
      <c r="ILP79" s="195"/>
      <c r="ILQ79" s="195"/>
      <c r="ILR79" s="195"/>
      <c r="ILS79" s="195"/>
      <c r="ILT79" s="195"/>
      <c r="ILU79" s="195"/>
      <c r="ILV79" s="195"/>
      <c r="ILW79" s="195"/>
      <c r="ILX79" s="195"/>
      <c r="ILY79" s="195"/>
      <c r="ILZ79" s="195"/>
      <c r="IMA79" s="195"/>
      <c r="IMB79" s="195"/>
      <c r="IMC79" s="195"/>
      <c r="IMD79" s="195"/>
      <c r="IME79" s="195"/>
      <c r="IMF79" s="195"/>
      <c r="IMG79" s="195"/>
      <c r="IMH79" s="195"/>
      <c r="IMI79" s="195"/>
      <c r="IMJ79" s="195"/>
      <c r="IMK79" s="195"/>
      <c r="IML79" s="195"/>
      <c r="IMM79" s="195"/>
      <c r="IMN79" s="195"/>
      <c r="IMO79" s="195"/>
      <c r="IMP79" s="195"/>
      <c r="IMQ79" s="195"/>
      <c r="IMR79" s="195"/>
      <c r="IMS79" s="195"/>
      <c r="IMT79" s="195"/>
      <c r="IMU79" s="195"/>
      <c r="IMV79" s="195"/>
      <c r="IMW79" s="195"/>
      <c r="IMX79" s="195"/>
      <c r="IMY79" s="195"/>
      <c r="IMZ79" s="195"/>
      <c r="INA79" s="195"/>
      <c r="INB79" s="195"/>
      <c r="INC79" s="195"/>
      <c r="IND79" s="195"/>
      <c r="INE79" s="195"/>
      <c r="INF79" s="195"/>
      <c r="ING79" s="195"/>
      <c r="INH79" s="195"/>
      <c r="INI79" s="195"/>
      <c r="INJ79" s="195"/>
      <c r="INK79" s="195"/>
      <c r="INL79" s="195"/>
      <c r="INM79" s="195"/>
      <c r="INN79" s="195"/>
      <c r="INO79" s="195"/>
      <c r="INP79" s="195"/>
      <c r="INQ79" s="195"/>
      <c r="INR79" s="195"/>
      <c r="INS79" s="195"/>
      <c r="INT79" s="195"/>
      <c r="INU79" s="195"/>
      <c r="INV79" s="195"/>
      <c r="INW79" s="195"/>
      <c r="INX79" s="195"/>
      <c r="INY79" s="195"/>
      <c r="INZ79" s="195"/>
      <c r="IOA79" s="195"/>
      <c r="IOB79" s="195"/>
      <c r="IOC79" s="195"/>
      <c r="IOD79" s="195"/>
      <c r="IOE79" s="195"/>
      <c r="IOF79" s="195"/>
      <c r="IOG79" s="195"/>
      <c r="IOH79" s="195"/>
      <c r="IOI79" s="195"/>
      <c r="IOJ79" s="195"/>
      <c r="IOK79" s="195"/>
      <c r="IOL79" s="195"/>
      <c r="IOM79" s="195"/>
      <c r="ION79" s="195"/>
      <c r="IOO79" s="195"/>
      <c r="IOP79" s="195"/>
      <c r="IOQ79" s="195"/>
      <c r="IOR79" s="195"/>
      <c r="IOS79" s="195"/>
      <c r="IOT79" s="195"/>
      <c r="IOU79" s="195"/>
      <c r="IOV79" s="195"/>
      <c r="IOW79" s="195"/>
      <c r="IOX79" s="195"/>
      <c r="IOY79" s="195"/>
      <c r="IOZ79" s="195"/>
      <c r="IPA79" s="195"/>
      <c r="IPB79" s="195"/>
      <c r="IPC79" s="195"/>
      <c r="IPD79" s="195"/>
      <c r="IPE79" s="195"/>
      <c r="IPF79" s="195"/>
      <c r="IPG79" s="195"/>
      <c r="IPH79" s="195"/>
      <c r="IPI79" s="195"/>
      <c r="IPJ79" s="195"/>
      <c r="IPK79" s="195"/>
      <c r="IPL79" s="195"/>
      <c r="IPM79" s="195"/>
      <c r="IPN79" s="195"/>
      <c r="IPO79" s="195"/>
      <c r="IPP79" s="195"/>
      <c r="IPQ79" s="195"/>
      <c r="IPR79" s="195"/>
      <c r="IPS79" s="195"/>
      <c r="IPT79" s="195"/>
      <c r="IPU79" s="195"/>
      <c r="IPV79" s="195"/>
      <c r="IPW79" s="195"/>
      <c r="IPX79" s="195"/>
      <c r="IPY79" s="195"/>
      <c r="IPZ79" s="195"/>
      <c r="IQA79" s="195"/>
      <c r="IQB79" s="195"/>
      <c r="IQC79" s="195"/>
      <c r="IQD79" s="195"/>
      <c r="IQE79" s="195"/>
      <c r="IQF79" s="195"/>
      <c r="IQG79" s="195"/>
      <c r="IQH79" s="195"/>
      <c r="IQI79" s="195"/>
      <c r="IQJ79" s="195"/>
      <c r="IQK79" s="195"/>
      <c r="IQL79" s="195"/>
      <c r="IQM79" s="195"/>
      <c r="IQN79" s="195"/>
      <c r="IQO79" s="195"/>
      <c r="IQP79" s="195"/>
      <c r="IQQ79" s="195"/>
      <c r="IQR79" s="195"/>
      <c r="IQS79" s="195"/>
      <c r="IQT79" s="195"/>
      <c r="IQU79" s="195"/>
      <c r="IQV79" s="195"/>
      <c r="IQW79" s="195"/>
      <c r="IQX79" s="195"/>
      <c r="IQY79" s="195"/>
      <c r="IQZ79" s="195"/>
      <c r="IRA79" s="195"/>
      <c r="IRB79" s="195"/>
      <c r="IRC79" s="195"/>
      <c r="IRD79" s="195"/>
      <c r="IRE79" s="195"/>
      <c r="IRF79" s="195"/>
      <c r="IRG79" s="195"/>
      <c r="IRH79" s="195"/>
      <c r="IRI79" s="195"/>
      <c r="IRJ79" s="195"/>
      <c r="IRK79" s="195"/>
      <c r="IRL79" s="195"/>
      <c r="IRM79" s="195"/>
      <c r="IRN79" s="195"/>
      <c r="IRO79" s="195"/>
      <c r="IRP79" s="195"/>
      <c r="IRQ79" s="195"/>
      <c r="IRR79" s="195"/>
      <c r="IRS79" s="195"/>
      <c r="IRT79" s="195"/>
      <c r="IRU79" s="195"/>
      <c r="IRV79" s="195"/>
      <c r="IRW79" s="195"/>
      <c r="IRX79" s="195"/>
      <c r="IRY79" s="195"/>
      <c r="IRZ79" s="195"/>
      <c r="ISA79" s="195"/>
      <c r="ISB79" s="195"/>
      <c r="ISC79" s="195"/>
      <c r="ISD79" s="195"/>
      <c r="ISE79" s="195"/>
      <c r="ISF79" s="195"/>
      <c r="ISG79" s="195"/>
      <c r="ISH79" s="195"/>
      <c r="ISI79" s="195"/>
      <c r="ISJ79" s="195"/>
      <c r="ISK79" s="195"/>
      <c r="ISL79" s="195"/>
      <c r="ISM79" s="195"/>
      <c r="ISN79" s="195"/>
      <c r="ISO79" s="195"/>
      <c r="ISP79" s="195"/>
      <c r="ISQ79" s="195"/>
      <c r="ISR79" s="195"/>
      <c r="ISS79" s="195"/>
      <c r="IST79" s="195"/>
      <c r="ISU79" s="195"/>
      <c r="ISV79" s="195"/>
      <c r="ISW79" s="195"/>
      <c r="ISX79" s="195"/>
      <c r="ISY79" s="195"/>
      <c r="ISZ79" s="195"/>
      <c r="ITA79" s="195"/>
      <c r="ITB79" s="195"/>
      <c r="ITC79" s="195"/>
      <c r="ITD79" s="195"/>
      <c r="ITE79" s="195"/>
      <c r="ITF79" s="195"/>
      <c r="ITG79" s="195"/>
      <c r="ITH79" s="195"/>
      <c r="ITI79" s="195"/>
      <c r="ITJ79" s="195"/>
      <c r="ITK79" s="195"/>
      <c r="ITL79" s="195"/>
      <c r="ITM79" s="195"/>
      <c r="ITN79" s="195"/>
      <c r="ITO79" s="195"/>
      <c r="ITP79" s="195"/>
      <c r="ITQ79" s="195"/>
      <c r="ITR79" s="195"/>
      <c r="ITS79" s="195"/>
      <c r="ITT79" s="195"/>
      <c r="ITU79" s="195"/>
      <c r="ITV79" s="195"/>
      <c r="ITW79" s="195"/>
      <c r="ITX79" s="195"/>
      <c r="ITY79" s="195"/>
      <c r="ITZ79" s="195"/>
      <c r="IUA79" s="195"/>
      <c r="IUB79" s="195"/>
      <c r="IUC79" s="195"/>
      <c r="IUD79" s="195"/>
      <c r="IUE79" s="195"/>
      <c r="IUF79" s="195"/>
      <c r="IUG79" s="195"/>
      <c r="IUH79" s="195"/>
      <c r="IUI79" s="195"/>
      <c r="IUJ79" s="195"/>
      <c r="IUK79" s="195"/>
      <c r="IUL79" s="195"/>
      <c r="IUM79" s="195"/>
      <c r="IUN79" s="195"/>
      <c r="IUO79" s="195"/>
      <c r="IUP79" s="195"/>
      <c r="IUQ79" s="195"/>
      <c r="IUR79" s="195"/>
      <c r="IUS79" s="195"/>
      <c r="IUT79" s="195"/>
      <c r="IUU79" s="195"/>
      <c r="IUV79" s="195"/>
      <c r="IUW79" s="195"/>
      <c r="IUX79" s="195"/>
      <c r="IUY79" s="195"/>
      <c r="IUZ79" s="195"/>
      <c r="IVA79" s="195"/>
      <c r="IVB79" s="195"/>
      <c r="IVC79" s="195"/>
      <c r="IVD79" s="195"/>
      <c r="IVE79" s="195"/>
      <c r="IVF79" s="195"/>
      <c r="IVG79" s="195"/>
      <c r="IVH79" s="195"/>
      <c r="IVI79" s="195"/>
      <c r="IVJ79" s="195"/>
      <c r="IVK79" s="195"/>
      <c r="IVL79" s="195"/>
      <c r="IVM79" s="195"/>
      <c r="IVN79" s="195"/>
      <c r="IVO79" s="195"/>
      <c r="IVP79" s="195"/>
      <c r="IVQ79" s="195"/>
      <c r="IVR79" s="195"/>
      <c r="IVS79" s="195"/>
      <c r="IVT79" s="195"/>
      <c r="IVU79" s="195"/>
      <c r="IVV79" s="195"/>
      <c r="IVW79" s="195"/>
      <c r="IVX79" s="195"/>
      <c r="IVY79" s="195"/>
      <c r="IVZ79" s="195"/>
      <c r="IWA79" s="195"/>
      <c r="IWB79" s="195"/>
      <c r="IWC79" s="195"/>
      <c r="IWD79" s="195"/>
      <c r="IWE79" s="195"/>
      <c r="IWF79" s="195"/>
      <c r="IWG79" s="195"/>
      <c r="IWH79" s="195"/>
      <c r="IWI79" s="195"/>
      <c r="IWJ79" s="195"/>
      <c r="IWK79" s="195"/>
      <c r="IWL79" s="195"/>
      <c r="IWM79" s="195"/>
      <c r="IWN79" s="195"/>
      <c r="IWO79" s="195"/>
      <c r="IWP79" s="195"/>
      <c r="IWQ79" s="195"/>
      <c r="IWR79" s="195"/>
      <c r="IWS79" s="195"/>
      <c r="IWT79" s="195"/>
      <c r="IWU79" s="195"/>
      <c r="IWV79" s="195"/>
      <c r="IWW79" s="195"/>
      <c r="IWX79" s="195"/>
      <c r="IWY79" s="195"/>
      <c r="IWZ79" s="195"/>
      <c r="IXA79" s="195"/>
      <c r="IXB79" s="195"/>
      <c r="IXC79" s="195"/>
      <c r="IXD79" s="195"/>
      <c r="IXE79" s="195"/>
      <c r="IXF79" s="195"/>
      <c r="IXG79" s="195"/>
      <c r="IXH79" s="195"/>
      <c r="IXI79" s="195"/>
      <c r="IXJ79" s="195"/>
      <c r="IXK79" s="195"/>
      <c r="IXL79" s="195"/>
      <c r="IXM79" s="195"/>
      <c r="IXN79" s="195"/>
      <c r="IXO79" s="195"/>
      <c r="IXP79" s="195"/>
      <c r="IXQ79" s="195"/>
      <c r="IXR79" s="195"/>
      <c r="IXS79" s="195"/>
      <c r="IXT79" s="195"/>
      <c r="IXU79" s="195"/>
      <c r="IXV79" s="195"/>
      <c r="IXW79" s="195"/>
      <c r="IXX79" s="195"/>
      <c r="IXY79" s="195"/>
      <c r="IXZ79" s="195"/>
      <c r="IYA79" s="195"/>
      <c r="IYB79" s="195"/>
      <c r="IYC79" s="195"/>
      <c r="IYD79" s="195"/>
      <c r="IYE79" s="195"/>
      <c r="IYF79" s="195"/>
      <c r="IYG79" s="195"/>
      <c r="IYH79" s="195"/>
      <c r="IYI79" s="195"/>
      <c r="IYJ79" s="195"/>
      <c r="IYK79" s="195"/>
      <c r="IYL79" s="195"/>
      <c r="IYM79" s="195"/>
      <c r="IYN79" s="195"/>
      <c r="IYO79" s="195"/>
      <c r="IYP79" s="195"/>
      <c r="IYQ79" s="195"/>
      <c r="IYR79" s="195"/>
      <c r="IYS79" s="195"/>
      <c r="IYT79" s="195"/>
      <c r="IYU79" s="195"/>
      <c r="IYV79" s="195"/>
      <c r="IYW79" s="195"/>
      <c r="IYX79" s="195"/>
      <c r="IYY79" s="195"/>
      <c r="IYZ79" s="195"/>
      <c r="IZA79" s="195"/>
      <c r="IZB79" s="195"/>
      <c r="IZC79" s="195"/>
      <c r="IZD79" s="195"/>
      <c r="IZE79" s="195"/>
      <c r="IZF79" s="195"/>
      <c r="IZG79" s="195"/>
      <c r="IZH79" s="195"/>
      <c r="IZI79" s="195"/>
      <c r="IZJ79" s="195"/>
      <c r="IZK79" s="195"/>
      <c r="IZL79" s="195"/>
      <c r="IZM79" s="195"/>
      <c r="IZN79" s="195"/>
      <c r="IZO79" s="195"/>
      <c r="IZP79" s="195"/>
      <c r="IZQ79" s="195"/>
      <c r="IZR79" s="195"/>
      <c r="IZS79" s="195"/>
      <c r="IZT79" s="195"/>
      <c r="IZU79" s="195"/>
      <c r="IZV79" s="195"/>
      <c r="IZW79" s="195"/>
      <c r="IZX79" s="195"/>
      <c r="IZY79" s="195"/>
      <c r="IZZ79" s="195"/>
      <c r="JAA79" s="195"/>
      <c r="JAB79" s="195"/>
      <c r="JAC79" s="195"/>
      <c r="JAD79" s="195"/>
      <c r="JAE79" s="195"/>
      <c r="JAF79" s="195"/>
      <c r="JAG79" s="195"/>
      <c r="JAH79" s="195"/>
      <c r="JAI79" s="195"/>
      <c r="JAJ79" s="195"/>
      <c r="JAK79" s="195"/>
      <c r="JAL79" s="195"/>
      <c r="JAM79" s="195"/>
      <c r="JAN79" s="195"/>
      <c r="JAO79" s="195"/>
      <c r="JAP79" s="195"/>
      <c r="JAQ79" s="195"/>
      <c r="JAR79" s="195"/>
      <c r="JAS79" s="195"/>
      <c r="JAT79" s="195"/>
      <c r="JAU79" s="195"/>
      <c r="JAV79" s="195"/>
      <c r="JAW79" s="195"/>
      <c r="JAX79" s="195"/>
      <c r="JAY79" s="195"/>
      <c r="JAZ79" s="195"/>
      <c r="JBA79" s="195"/>
      <c r="JBB79" s="195"/>
      <c r="JBC79" s="195"/>
      <c r="JBD79" s="195"/>
      <c r="JBE79" s="195"/>
      <c r="JBF79" s="195"/>
      <c r="JBG79" s="195"/>
      <c r="JBH79" s="195"/>
      <c r="JBI79" s="195"/>
      <c r="JBJ79" s="195"/>
      <c r="JBK79" s="195"/>
      <c r="JBL79" s="195"/>
      <c r="JBM79" s="195"/>
      <c r="JBN79" s="195"/>
      <c r="JBO79" s="195"/>
      <c r="JBP79" s="195"/>
      <c r="JBQ79" s="195"/>
      <c r="JBR79" s="195"/>
      <c r="JBS79" s="195"/>
      <c r="JBT79" s="195"/>
      <c r="JBU79" s="195"/>
      <c r="JBV79" s="195"/>
      <c r="JBW79" s="195"/>
      <c r="JBX79" s="195"/>
      <c r="JBY79" s="195"/>
      <c r="JBZ79" s="195"/>
      <c r="JCA79" s="195"/>
      <c r="JCB79" s="195"/>
      <c r="JCC79" s="195"/>
      <c r="JCD79" s="195"/>
      <c r="JCE79" s="195"/>
      <c r="JCF79" s="195"/>
      <c r="JCG79" s="195"/>
      <c r="JCH79" s="195"/>
      <c r="JCI79" s="195"/>
      <c r="JCJ79" s="195"/>
      <c r="JCK79" s="195"/>
      <c r="JCL79" s="195"/>
      <c r="JCM79" s="195"/>
      <c r="JCN79" s="195"/>
      <c r="JCO79" s="195"/>
      <c r="JCP79" s="195"/>
      <c r="JCQ79" s="195"/>
      <c r="JCR79" s="195"/>
      <c r="JCS79" s="195"/>
      <c r="JCT79" s="195"/>
      <c r="JCU79" s="195"/>
      <c r="JCV79" s="195"/>
      <c r="JCW79" s="195"/>
      <c r="JCX79" s="195"/>
      <c r="JCY79" s="195"/>
      <c r="JCZ79" s="195"/>
      <c r="JDA79" s="195"/>
      <c r="JDB79" s="195"/>
      <c r="JDC79" s="195"/>
      <c r="JDD79" s="195"/>
      <c r="JDE79" s="195"/>
      <c r="JDF79" s="195"/>
      <c r="JDG79" s="195"/>
      <c r="JDH79" s="195"/>
      <c r="JDI79" s="195"/>
      <c r="JDJ79" s="195"/>
      <c r="JDK79" s="195"/>
      <c r="JDL79" s="195"/>
      <c r="JDM79" s="195"/>
      <c r="JDN79" s="195"/>
      <c r="JDO79" s="195"/>
      <c r="JDP79" s="195"/>
      <c r="JDQ79" s="195"/>
      <c r="JDR79" s="195"/>
      <c r="JDS79" s="195"/>
      <c r="JDT79" s="195"/>
      <c r="JDU79" s="195"/>
      <c r="JDV79" s="195"/>
      <c r="JDW79" s="195"/>
      <c r="JDX79" s="195"/>
      <c r="JDY79" s="195"/>
      <c r="JDZ79" s="195"/>
      <c r="JEA79" s="195"/>
      <c r="JEB79" s="195"/>
      <c r="JEC79" s="195"/>
      <c r="JED79" s="195"/>
      <c r="JEE79" s="195"/>
      <c r="JEF79" s="195"/>
      <c r="JEG79" s="195"/>
      <c r="JEH79" s="195"/>
      <c r="JEI79" s="195"/>
      <c r="JEJ79" s="195"/>
      <c r="JEK79" s="195"/>
      <c r="JEL79" s="195"/>
      <c r="JEM79" s="195"/>
      <c r="JEN79" s="195"/>
      <c r="JEO79" s="195"/>
      <c r="JEP79" s="195"/>
      <c r="JEQ79" s="195"/>
      <c r="JER79" s="195"/>
      <c r="JES79" s="195"/>
      <c r="JET79" s="195"/>
      <c r="JEU79" s="195"/>
      <c r="JEV79" s="195"/>
      <c r="JEW79" s="195"/>
      <c r="JEX79" s="195"/>
      <c r="JEY79" s="195"/>
      <c r="JEZ79" s="195"/>
      <c r="JFA79" s="195"/>
      <c r="JFB79" s="195"/>
      <c r="JFC79" s="195"/>
      <c r="JFD79" s="195"/>
      <c r="JFE79" s="195"/>
      <c r="JFF79" s="195"/>
      <c r="JFG79" s="195"/>
      <c r="JFH79" s="195"/>
      <c r="JFI79" s="195"/>
      <c r="JFJ79" s="195"/>
      <c r="JFK79" s="195"/>
      <c r="JFL79" s="195"/>
      <c r="JFM79" s="195"/>
      <c r="JFN79" s="195"/>
      <c r="JFO79" s="195"/>
      <c r="JFP79" s="195"/>
      <c r="JFQ79" s="195"/>
      <c r="JFR79" s="195"/>
      <c r="JFS79" s="195"/>
      <c r="JFT79" s="195"/>
      <c r="JFU79" s="195"/>
      <c r="JFV79" s="195"/>
      <c r="JFW79" s="195"/>
      <c r="JFX79" s="195"/>
      <c r="JFY79" s="195"/>
      <c r="JFZ79" s="195"/>
      <c r="JGA79" s="195"/>
      <c r="JGB79" s="195"/>
      <c r="JGC79" s="195"/>
      <c r="JGD79" s="195"/>
      <c r="JGE79" s="195"/>
      <c r="JGF79" s="195"/>
      <c r="JGG79" s="195"/>
      <c r="JGH79" s="195"/>
      <c r="JGI79" s="195"/>
      <c r="JGJ79" s="195"/>
      <c r="JGK79" s="195"/>
      <c r="JGL79" s="195"/>
      <c r="JGM79" s="195"/>
      <c r="JGN79" s="195"/>
      <c r="JGO79" s="195"/>
      <c r="JGP79" s="195"/>
      <c r="JGQ79" s="195"/>
      <c r="JGR79" s="195"/>
      <c r="JGS79" s="195"/>
      <c r="JGT79" s="195"/>
      <c r="JGU79" s="195"/>
      <c r="JGV79" s="195"/>
      <c r="JGW79" s="195"/>
      <c r="JGX79" s="195"/>
      <c r="JGY79" s="195"/>
      <c r="JGZ79" s="195"/>
      <c r="JHA79" s="195"/>
      <c r="JHB79" s="195"/>
      <c r="JHC79" s="195"/>
      <c r="JHD79" s="195"/>
      <c r="JHE79" s="195"/>
      <c r="JHF79" s="195"/>
      <c r="JHG79" s="195"/>
      <c r="JHH79" s="195"/>
      <c r="JHI79" s="195"/>
      <c r="JHJ79" s="195"/>
      <c r="JHK79" s="195"/>
      <c r="JHL79" s="195"/>
      <c r="JHM79" s="195"/>
      <c r="JHN79" s="195"/>
      <c r="JHO79" s="195"/>
      <c r="JHP79" s="195"/>
      <c r="JHQ79" s="195"/>
      <c r="JHR79" s="195"/>
      <c r="JHS79" s="195"/>
      <c r="JHT79" s="195"/>
      <c r="JHU79" s="195"/>
      <c r="JHV79" s="195"/>
      <c r="JHW79" s="195"/>
      <c r="JHX79" s="195"/>
      <c r="JHY79" s="195"/>
      <c r="JHZ79" s="195"/>
      <c r="JIA79" s="195"/>
      <c r="JIB79" s="195"/>
      <c r="JIC79" s="195"/>
      <c r="JID79" s="195"/>
      <c r="JIE79" s="195"/>
      <c r="JIF79" s="195"/>
      <c r="JIG79" s="195"/>
      <c r="JIH79" s="195"/>
      <c r="JII79" s="195"/>
      <c r="JIJ79" s="195"/>
      <c r="JIK79" s="195"/>
      <c r="JIL79" s="195"/>
      <c r="JIM79" s="195"/>
      <c r="JIN79" s="195"/>
      <c r="JIO79" s="195"/>
      <c r="JIP79" s="195"/>
      <c r="JIQ79" s="195"/>
      <c r="JIR79" s="195"/>
      <c r="JIS79" s="195"/>
      <c r="JIT79" s="195"/>
      <c r="JIU79" s="195"/>
      <c r="JIV79" s="195"/>
      <c r="JIW79" s="195"/>
      <c r="JIX79" s="195"/>
      <c r="JIY79" s="195"/>
      <c r="JIZ79" s="195"/>
      <c r="JJA79" s="195"/>
      <c r="JJB79" s="195"/>
      <c r="JJC79" s="195"/>
      <c r="JJD79" s="195"/>
      <c r="JJE79" s="195"/>
      <c r="JJF79" s="195"/>
      <c r="JJG79" s="195"/>
      <c r="JJH79" s="195"/>
      <c r="JJI79" s="195"/>
      <c r="JJJ79" s="195"/>
      <c r="JJK79" s="195"/>
      <c r="JJL79" s="195"/>
      <c r="JJM79" s="195"/>
      <c r="JJN79" s="195"/>
      <c r="JJO79" s="195"/>
      <c r="JJP79" s="195"/>
      <c r="JJQ79" s="195"/>
      <c r="JJR79" s="195"/>
      <c r="JJS79" s="195"/>
      <c r="JJT79" s="195"/>
      <c r="JJU79" s="195"/>
      <c r="JJV79" s="195"/>
      <c r="JJW79" s="195"/>
      <c r="JJX79" s="195"/>
      <c r="JJY79" s="195"/>
      <c r="JJZ79" s="195"/>
      <c r="JKA79" s="195"/>
      <c r="JKB79" s="195"/>
      <c r="JKC79" s="195"/>
      <c r="JKD79" s="195"/>
      <c r="JKE79" s="195"/>
      <c r="JKF79" s="195"/>
      <c r="JKG79" s="195"/>
      <c r="JKH79" s="195"/>
      <c r="JKI79" s="195"/>
      <c r="JKJ79" s="195"/>
      <c r="JKK79" s="195"/>
      <c r="JKL79" s="195"/>
      <c r="JKM79" s="195"/>
      <c r="JKN79" s="195"/>
      <c r="JKO79" s="195"/>
      <c r="JKP79" s="195"/>
      <c r="JKQ79" s="195"/>
      <c r="JKR79" s="195"/>
      <c r="JKS79" s="195"/>
      <c r="JKT79" s="195"/>
      <c r="JKU79" s="195"/>
      <c r="JKV79" s="195"/>
      <c r="JKW79" s="195"/>
      <c r="JKX79" s="195"/>
      <c r="JKY79" s="195"/>
      <c r="JKZ79" s="195"/>
      <c r="JLA79" s="195"/>
      <c r="JLB79" s="195"/>
      <c r="JLC79" s="195"/>
      <c r="JLD79" s="195"/>
      <c r="JLE79" s="195"/>
      <c r="JLF79" s="195"/>
      <c r="JLG79" s="195"/>
      <c r="JLH79" s="195"/>
      <c r="JLI79" s="195"/>
      <c r="JLJ79" s="195"/>
      <c r="JLK79" s="195"/>
      <c r="JLL79" s="195"/>
      <c r="JLM79" s="195"/>
      <c r="JLN79" s="195"/>
      <c r="JLO79" s="195"/>
      <c r="JLP79" s="195"/>
      <c r="JLQ79" s="195"/>
      <c r="JLR79" s="195"/>
      <c r="JLS79" s="195"/>
      <c r="JLT79" s="195"/>
      <c r="JLU79" s="195"/>
      <c r="JLV79" s="195"/>
      <c r="JLW79" s="195"/>
      <c r="JLX79" s="195"/>
      <c r="JLY79" s="195"/>
      <c r="JLZ79" s="195"/>
      <c r="JMA79" s="195"/>
      <c r="JMB79" s="195"/>
      <c r="JMC79" s="195"/>
      <c r="JMD79" s="195"/>
      <c r="JME79" s="195"/>
      <c r="JMF79" s="195"/>
      <c r="JMG79" s="195"/>
      <c r="JMH79" s="195"/>
      <c r="JMI79" s="195"/>
      <c r="JMJ79" s="195"/>
      <c r="JMK79" s="195"/>
      <c r="JML79" s="195"/>
      <c r="JMM79" s="195"/>
      <c r="JMN79" s="195"/>
      <c r="JMO79" s="195"/>
      <c r="JMP79" s="195"/>
      <c r="JMQ79" s="195"/>
      <c r="JMR79" s="195"/>
      <c r="JMS79" s="195"/>
      <c r="JMT79" s="195"/>
      <c r="JMU79" s="195"/>
      <c r="JMV79" s="195"/>
      <c r="JMW79" s="195"/>
      <c r="JMX79" s="195"/>
      <c r="JMY79" s="195"/>
      <c r="JMZ79" s="195"/>
      <c r="JNA79" s="195"/>
      <c r="JNB79" s="195"/>
      <c r="JNC79" s="195"/>
      <c r="JND79" s="195"/>
      <c r="JNE79" s="195"/>
      <c r="JNF79" s="195"/>
      <c r="JNG79" s="195"/>
      <c r="JNH79" s="195"/>
      <c r="JNI79" s="195"/>
      <c r="JNJ79" s="195"/>
      <c r="JNK79" s="195"/>
      <c r="JNL79" s="195"/>
      <c r="JNM79" s="195"/>
      <c r="JNN79" s="195"/>
      <c r="JNO79" s="195"/>
      <c r="JNP79" s="195"/>
      <c r="JNQ79" s="195"/>
      <c r="JNR79" s="195"/>
      <c r="JNS79" s="195"/>
      <c r="JNT79" s="195"/>
      <c r="JNU79" s="195"/>
      <c r="JNV79" s="195"/>
      <c r="JNW79" s="195"/>
      <c r="JNX79" s="195"/>
      <c r="JNY79" s="195"/>
      <c r="JNZ79" s="195"/>
      <c r="JOA79" s="195"/>
      <c r="JOB79" s="195"/>
      <c r="JOC79" s="195"/>
      <c r="JOD79" s="195"/>
      <c r="JOE79" s="195"/>
      <c r="JOF79" s="195"/>
      <c r="JOG79" s="195"/>
      <c r="JOH79" s="195"/>
      <c r="JOI79" s="195"/>
      <c r="JOJ79" s="195"/>
      <c r="JOK79" s="195"/>
      <c r="JOL79" s="195"/>
      <c r="JOM79" s="195"/>
      <c r="JON79" s="195"/>
      <c r="JOO79" s="195"/>
      <c r="JOP79" s="195"/>
      <c r="JOQ79" s="195"/>
      <c r="JOR79" s="195"/>
      <c r="JOS79" s="195"/>
      <c r="JOT79" s="195"/>
      <c r="JOU79" s="195"/>
      <c r="JOV79" s="195"/>
      <c r="JOW79" s="195"/>
      <c r="JOX79" s="195"/>
      <c r="JOY79" s="195"/>
      <c r="JOZ79" s="195"/>
      <c r="JPA79" s="195"/>
      <c r="JPB79" s="195"/>
      <c r="JPC79" s="195"/>
      <c r="JPD79" s="195"/>
      <c r="JPE79" s="195"/>
      <c r="JPF79" s="195"/>
      <c r="JPG79" s="195"/>
      <c r="JPH79" s="195"/>
      <c r="JPI79" s="195"/>
      <c r="JPJ79" s="195"/>
      <c r="JPK79" s="195"/>
      <c r="JPL79" s="195"/>
      <c r="JPM79" s="195"/>
      <c r="JPN79" s="195"/>
      <c r="JPO79" s="195"/>
      <c r="JPP79" s="195"/>
      <c r="JPQ79" s="195"/>
      <c r="JPR79" s="195"/>
      <c r="JPS79" s="195"/>
      <c r="JPT79" s="195"/>
      <c r="JPU79" s="195"/>
      <c r="JPV79" s="195"/>
      <c r="JPW79" s="195"/>
      <c r="JPX79" s="195"/>
      <c r="JPY79" s="195"/>
      <c r="JPZ79" s="195"/>
      <c r="JQA79" s="195"/>
      <c r="JQB79" s="195"/>
      <c r="JQC79" s="195"/>
      <c r="JQD79" s="195"/>
      <c r="JQE79" s="195"/>
      <c r="JQF79" s="195"/>
      <c r="JQG79" s="195"/>
      <c r="JQH79" s="195"/>
      <c r="JQI79" s="195"/>
      <c r="JQJ79" s="195"/>
      <c r="JQK79" s="195"/>
      <c r="JQL79" s="195"/>
      <c r="JQM79" s="195"/>
      <c r="JQN79" s="195"/>
      <c r="JQO79" s="195"/>
      <c r="JQP79" s="195"/>
      <c r="JQQ79" s="195"/>
      <c r="JQR79" s="195"/>
      <c r="JQS79" s="195"/>
      <c r="JQT79" s="195"/>
      <c r="JQU79" s="195"/>
      <c r="JQV79" s="195"/>
      <c r="JQW79" s="195"/>
      <c r="JQX79" s="195"/>
      <c r="JQY79" s="195"/>
      <c r="JQZ79" s="195"/>
      <c r="JRA79" s="195"/>
      <c r="JRB79" s="195"/>
      <c r="JRC79" s="195"/>
      <c r="JRD79" s="195"/>
      <c r="JRE79" s="195"/>
      <c r="JRF79" s="195"/>
      <c r="JRG79" s="195"/>
      <c r="JRH79" s="195"/>
      <c r="JRI79" s="195"/>
      <c r="JRJ79" s="195"/>
      <c r="JRK79" s="195"/>
      <c r="JRL79" s="195"/>
      <c r="JRM79" s="195"/>
      <c r="JRN79" s="195"/>
      <c r="JRO79" s="195"/>
      <c r="JRP79" s="195"/>
      <c r="JRQ79" s="195"/>
      <c r="JRR79" s="195"/>
      <c r="JRS79" s="195"/>
      <c r="JRT79" s="195"/>
      <c r="JRU79" s="195"/>
      <c r="JRV79" s="195"/>
      <c r="JRW79" s="195"/>
      <c r="JRX79" s="195"/>
      <c r="JRY79" s="195"/>
      <c r="JRZ79" s="195"/>
      <c r="JSA79" s="195"/>
      <c r="JSB79" s="195"/>
      <c r="JSC79" s="195"/>
      <c r="JSD79" s="195"/>
      <c r="JSE79" s="195"/>
      <c r="JSF79" s="195"/>
      <c r="JSG79" s="195"/>
      <c r="JSH79" s="195"/>
      <c r="JSI79" s="195"/>
      <c r="JSJ79" s="195"/>
      <c r="JSK79" s="195"/>
      <c r="JSL79" s="195"/>
      <c r="JSM79" s="195"/>
      <c r="JSN79" s="195"/>
      <c r="JSO79" s="195"/>
      <c r="JSP79" s="195"/>
      <c r="JSQ79" s="195"/>
      <c r="JSR79" s="195"/>
      <c r="JSS79" s="195"/>
      <c r="JST79" s="195"/>
      <c r="JSU79" s="195"/>
      <c r="JSV79" s="195"/>
      <c r="JSW79" s="195"/>
      <c r="JSX79" s="195"/>
      <c r="JSY79" s="195"/>
      <c r="JSZ79" s="195"/>
      <c r="JTA79" s="195"/>
      <c r="JTB79" s="195"/>
      <c r="JTC79" s="195"/>
      <c r="JTD79" s="195"/>
      <c r="JTE79" s="195"/>
      <c r="JTF79" s="195"/>
      <c r="JTG79" s="195"/>
      <c r="JTH79" s="195"/>
      <c r="JTI79" s="195"/>
      <c r="JTJ79" s="195"/>
      <c r="JTK79" s="195"/>
      <c r="JTL79" s="195"/>
      <c r="JTM79" s="195"/>
      <c r="JTN79" s="195"/>
      <c r="JTO79" s="195"/>
      <c r="JTP79" s="195"/>
      <c r="JTQ79" s="195"/>
      <c r="JTR79" s="195"/>
      <c r="JTS79" s="195"/>
      <c r="JTT79" s="195"/>
      <c r="JTU79" s="195"/>
      <c r="JTV79" s="195"/>
      <c r="JTW79" s="195"/>
      <c r="JTX79" s="195"/>
      <c r="JTY79" s="195"/>
      <c r="JTZ79" s="195"/>
      <c r="JUA79" s="195"/>
      <c r="JUB79" s="195"/>
      <c r="JUC79" s="195"/>
      <c r="JUD79" s="195"/>
      <c r="JUE79" s="195"/>
      <c r="JUF79" s="195"/>
      <c r="JUG79" s="195"/>
      <c r="JUH79" s="195"/>
      <c r="JUI79" s="195"/>
      <c r="JUJ79" s="195"/>
      <c r="JUK79" s="195"/>
      <c r="JUL79" s="195"/>
      <c r="JUM79" s="195"/>
      <c r="JUN79" s="195"/>
      <c r="JUO79" s="195"/>
      <c r="JUP79" s="195"/>
      <c r="JUQ79" s="195"/>
      <c r="JUR79" s="195"/>
      <c r="JUS79" s="195"/>
      <c r="JUT79" s="195"/>
      <c r="JUU79" s="195"/>
      <c r="JUV79" s="195"/>
      <c r="JUW79" s="195"/>
      <c r="JUX79" s="195"/>
      <c r="JUY79" s="195"/>
      <c r="JUZ79" s="195"/>
      <c r="JVA79" s="195"/>
      <c r="JVB79" s="195"/>
      <c r="JVC79" s="195"/>
      <c r="JVD79" s="195"/>
      <c r="JVE79" s="195"/>
      <c r="JVF79" s="195"/>
      <c r="JVG79" s="195"/>
      <c r="JVH79" s="195"/>
      <c r="JVI79" s="195"/>
      <c r="JVJ79" s="195"/>
      <c r="JVK79" s="195"/>
      <c r="JVL79" s="195"/>
      <c r="JVM79" s="195"/>
      <c r="JVN79" s="195"/>
      <c r="JVO79" s="195"/>
      <c r="JVP79" s="195"/>
      <c r="JVQ79" s="195"/>
      <c r="JVR79" s="195"/>
      <c r="JVS79" s="195"/>
      <c r="JVT79" s="195"/>
      <c r="JVU79" s="195"/>
      <c r="JVV79" s="195"/>
      <c r="JVW79" s="195"/>
      <c r="JVX79" s="195"/>
      <c r="JVY79" s="195"/>
      <c r="JVZ79" s="195"/>
      <c r="JWA79" s="195"/>
      <c r="JWB79" s="195"/>
      <c r="JWC79" s="195"/>
      <c r="JWD79" s="195"/>
      <c r="JWE79" s="195"/>
      <c r="JWF79" s="195"/>
      <c r="JWG79" s="195"/>
      <c r="JWH79" s="195"/>
      <c r="JWI79" s="195"/>
      <c r="JWJ79" s="195"/>
      <c r="JWK79" s="195"/>
      <c r="JWL79" s="195"/>
      <c r="JWM79" s="195"/>
      <c r="JWN79" s="195"/>
      <c r="JWO79" s="195"/>
      <c r="JWP79" s="195"/>
      <c r="JWQ79" s="195"/>
      <c r="JWR79" s="195"/>
      <c r="JWS79" s="195"/>
      <c r="JWT79" s="195"/>
      <c r="JWU79" s="195"/>
      <c r="JWV79" s="195"/>
      <c r="JWW79" s="195"/>
      <c r="JWX79" s="195"/>
      <c r="JWY79" s="195"/>
      <c r="JWZ79" s="195"/>
      <c r="JXA79" s="195"/>
      <c r="JXB79" s="195"/>
      <c r="JXC79" s="195"/>
      <c r="JXD79" s="195"/>
      <c r="JXE79" s="195"/>
      <c r="JXF79" s="195"/>
      <c r="JXG79" s="195"/>
      <c r="JXH79" s="195"/>
      <c r="JXI79" s="195"/>
      <c r="JXJ79" s="195"/>
      <c r="JXK79" s="195"/>
      <c r="JXL79" s="195"/>
      <c r="JXM79" s="195"/>
      <c r="JXN79" s="195"/>
      <c r="JXO79" s="195"/>
      <c r="JXP79" s="195"/>
      <c r="JXQ79" s="195"/>
      <c r="JXR79" s="195"/>
      <c r="JXS79" s="195"/>
      <c r="JXT79" s="195"/>
      <c r="JXU79" s="195"/>
      <c r="JXV79" s="195"/>
      <c r="JXW79" s="195"/>
      <c r="JXX79" s="195"/>
      <c r="JXY79" s="195"/>
      <c r="JXZ79" s="195"/>
      <c r="JYA79" s="195"/>
      <c r="JYB79" s="195"/>
      <c r="JYC79" s="195"/>
      <c r="JYD79" s="195"/>
      <c r="JYE79" s="195"/>
      <c r="JYF79" s="195"/>
      <c r="JYG79" s="195"/>
      <c r="JYH79" s="195"/>
      <c r="JYI79" s="195"/>
      <c r="JYJ79" s="195"/>
      <c r="JYK79" s="195"/>
      <c r="JYL79" s="195"/>
      <c r="JYM79" s="195"/>
      <c r="JYN79" s="195"/>
      <c r="JYO79" s="195"/>
      <c r="JYP79" s="195"/>
      <c r="JYQ79" s="195"/>
      <c r="JYR79" s="195"/>
      <c r="JYS79" s="195"/>
      <c r="JYT79" s="195"/>
      <c r="JYU79" s="195"/>
      <c r="JYV79" s="195"/>
      <c r="JYW79" s="195"/>
      <c r="JYX79" s="195"/>
      <c r="JYY79" s="195"/>
      <c r="JYZ79" s="195"/>
      <c r="JZA79" s="195"/>
      <c r="JZB79" s="195"/>
      <c r="JZC79" s="195"/>
      <c r="JZD79" s="195"/>
      <c r="JZE79" s="195"/>
      <c r="JZF79" s="195"/>
      <c r="JZG79" s="195"/>
      <c r="JZH79" s="195"/>
      <c r="JZI79" s="195"/>
      <c r="JZJ79" s="195"/>
      <c r="JZK79" s="195"/>
      <c r="JZL79" s="195"/>
      <c r="JZM79" s="195"/>
      <c r="JZN79" s="195"/>
      <c r="JZO79" s="195"/>
      <c r="JZP79" s="195"/>
      <c r="JZQ79" s="195"/>
      <c r="JZR79" s="195"/>
      <c r="JZS79" s="195"/>
      <c r="JZT79" s="195"/>
      <c r="JZU79" s="195"/>
      <c r="JZV79" s="195"/>
      <c r="JZW79" s="195"/>
      <c r="JZX79" s="195"/>
      <c r="JZY79" s="195"/>
      <c r="JZZ79" s="195"/>
      <c r="KAA79" s="195"/>
      <c r="KAB79" s="195"/>
      <c r="KAC79" s="195"/>
      <c r="KAD79" s="195"/>
      <c r="KAE79" s="195"/>
      <c r="KAF79" s="195"/>
      <c r="KAG79" s="195"/>
      <c r="KAH79" s="195"/>
      <c r="KAI79" s="195"/>
      <c r="KAJ79" s="195"/>
      <c r="KAK79" s="195"/>
      <c r="KAL79" s="195"/>
      <c r="KAM79" s="195"/>
      <c r="KAN79" s="195"/>
      <c r="KAO79" s="195"/>
      <c r="KAP79" s="195"/>
      <c r="KAQ79" s="195"/>
      <c r="KAR79" s="195"/>
      <c r="KAS79" s="195"/>
      <c r="KAT79" s="195"/>
      <c r="KAU79" s="195"/>
      <c r="KAV79" s="195"/>
      <c r="KAW79" s="195"/>
      <c r="KAX79" s="195"/>
      <c r="KAY79" s="195"/>
      <c r="KAZ79" s="195"/>
      <c r="KBA79" s="195"/>
      <c r="KBB79" s="195"/>
      <c r="KBC79" s="195"/>
      <c r="KBD79" s="195"/>
      <c r="KBE79" s="195"/>
      <c r="KBF79" s="195"/>
      <c r="KBG79" s="195"/>
      <c r="KBH79" s="195"/>
      <c r="KBI79" s="195"/>
      <c r="KBJ79" s="195"/>
      <c r="KBK79" s="195"/>
      <c r="KBL79" s="195"/>
      <c r="KBM79" s="195"/>
      <c r="KBN79" s="195"/>
      <c r="KBO79" s="195"/>
      <c r="KBP79" s="195"/>
      <c r="KBQ79" s="195"/>
      <c r="KBR79" s="195"/>
      <c r="KBS79" s="195"/>
      <c r="KBT79" s="195"/>
      <c r="KBU79" s="195"/>
      <c r="KBV79" s="195"/>
      <c r="KBW79" s="195"/>
      <c r="KBX79" s="195"/>
      <c r="KBY79" s="195"/>
      <c r="KBZ79" s="195"/>
      <c r="KCA79" s="195"/>
      <c r="KCB79" s="195"/>
      <c r="KCC79" s="195"/>
      <c r="KCD79" s="195"/>
      <c r="KCE79" s="195"/>
      <c r="KCF79" s="195"/>
      <c r="KCG79" s="195"/>
      <c r="KCH79" s="195"/>
      <c r="KCI79" s="195"/>
      <c r="KCJ79" s="195"/>
      <c r="KCK79" s="195"/>
      <c r="KCL79" s="195"/>
      <c r="KCM79" s="195"/>
      <c r="KCN79" s="195"/>
      <c r="KCO79" s="195"/>
      <c r="KCP79" s="195"/>
      <c r="KCQ79" s="195"/>
      <c r="KCR79" s="195"/>
      <c r="KCS79" s="195"/>
      <c r="KCT79" s="195"/>
      <c r="KCU79" s="195"/>
      <c r="KCV79" s="195"/>
      <c r="KCW79" s="195"/>
      <c r="KCX79" s="195"/>
      <c r="KCY79" s="195"/>
      <c r="KCZ79" s="195"/>
      <c r="KDA79" s="195"/>
      <c r="KDB79" s="195"/>
      <c r="KDC79" s="195"/>
      <c r="KDD79" s="195"/>
      <c r="KDE79" s="195"/>
      <c r="KDF79" s="195"/>
      <c r="KDG79" s="195"/>
      <c r="KDH79" s="195"/>
      <c r="KDI79" s="195"/>
      <c r="KDJ79" s="195"/>
      <c r="KDK79" s="195"/>
      <c r="KDL79" s="195"/>
      <c r="KDM79" s="195"/>
      <c r="KDN79" s="195"/>
      <c r="KDO79" s="195"/>
      <c r="KDP79" s="195"/>
      <c r="KDQ79" s="195"/>
      <c r="KDR79" s="195"/>
      <c r="KDS79" s="195"/>
      <c r="KDT79" s="195"/>
      <c r="KDU79" s="195"/>
      <c r="KDV79" s="195"/>
      <c r="KDW79" s="195"/>
      <c r="KDX79" s="195"/>
      <c r="KDY79" s="195"/>
      <c r="KDZ79" s="195"/>
      <c r="KEA79" s="195"/>
      <c r="KEB79" s="195"/>
      <c r="KEC79" s="195"/>
      <c r="KED79" s="195"/>
      <c r="KEE79" s="195"/>
      <c r="KEF79" s="195"/>
      <c r="KEG79" s="195"/>
      <c r="KEH79" s="195"/>
      <c r="KEI79" s="195"/>
      <c r="KEJ79" s="195"/>
      <c r="KEK79" s="195"/>
      <c r="KEL79" s="195"/>
      <c r="KEM79" s="195"/>
      <c r="KEN79" s="195"/>
      <c r="KEO79" s="195"/>
      <c r="KEP79" s="195"/>
      <c r="KEQ79" s="195"/>
      <c r="KER79" s="195"/>
      <c r="KES79" s="195"/>
      <c r="KET79" s="195"/>
      <c r="KEU79" s="195"/>
      <c r="KEV79" s="195"/>
      <c r="KEW79" s="195"/>
      <c r="KEX79" s="195"/>
      <c r="KEY79" s="195"/>
      <c r="KEZ79" s="195"/>
      <c r="KFA79" s="195"/>
      <c r="KFB79" s="195"/>
      <c r="KFC79" s="195"/>
      <c r="KFD79" s="195"/>
      <c r="KFE79" s="195"/>
      <c r="KFF79" s="195"/>
      <c r="KFG79" s="195"/>
      <c r="KFH79" s="195"/>
      <c r="KFI79" s="195"/>
      <c r="KFJ79" s="195"/>
      <c r="KFK79" s="195"/>
      <c r="KFL79" s="195"/>
      <c r="KFM79" s="195"/>
      <c r="KFN79" s="195"/>
      <c r="KFO79" s="195"/>
      <c r="KFP79" s="195"/>
      <c r="KFQ79" s="195"/>
      <c r="KFR79" s="195"/>
      <c r="KFS79" s="195"/>
      <c r="KFT79" s="195"/>
      <c r="KFU79" s="195"/>
      <c r="KFV79" s="195"/>
      <c r="KFW79" s="195"/>
      <c r="KFX79" s="195"/>
      <c r="KFY79" s="195"/>
      <c r="KFZ79" s="195"/>
      <c r="KGA79" s="195"/>
      <c r="KGB79" s="195"/>
      <c r="KGC79" s="195"/>
      <c r="KGD79" s="195"/>
      <c r="KGE79" s="195"/>
      <c r="KGF79" s="195"/>
      <c r="KGG79" s="195"/>
      <c r="KGH79" s="195"/>
      <c r="KGI79" s="195"/>
      <c r="KGJ79" s="195"/>
      <c r="KGK79" s="195"/>
      <c r="KGL79" s="195"/>
      <c r="KGM79" s="195"/>
      <c r="KGN79" s="195"/>
      <c r="KGO79" s="195"/>
      <c r="KGP79" s="195"/>
      <c r="KGQ79" s="195"/>
      <c r="KGR79" s="195"/>
      <c r="KGS79" s="195"/>
      <c r="KGT79" s="195"/>
      <c r="KGU79" s="195"/>
      <c r="KGV79" s="195"/>
      <c r="KGW79" s="195"/>
      <c r="KGX79" s="195"/>
      <c r="KGY79" s="195"/>
      <c r="KGZ79" s="195"/>
      <c r="KHA79" s="195"/>
      <c r="KHB79" s="195"/>
      <c r="KHC79" s="195"/>
      <c r="KHD79" s="195"/>
      <c r="KHE79" s="195"/>
      <c r="KHF79" s="195"/>
      <c r="KHG79" s="195"/>
      <c r="KHH79" s="195"/>
      <c r="KHI79" s="195"/>
      <c r="KHJ79" s="195"/>
      <c r="KHK79" s="195"/>
      <c r="KHL79" s="195"/>
      <c r="KHM79" s="195"/>
      <c r="KHN79" s="195"/>
      <c r="KHO79" s="195"/>
      <c r="KHP79" s="195"/>
      <c r="KHQ79" s="195"/>
      <c r="KHR79" s="195"/>
      <c r="KHS79" s="195"/>
      <c r="KHT79" s="195"/>
      <c r="KHU79" s="195"/>
      <c r="KHV79" s="195"/>
      <c r="KHW79" s="195"/>
      <c r="KHX79" s="195"/>
      <c r="KHY79" s="195"/>
      <c r="KHZ79" s="195"/>
      <c r="KIA79" s="195"/>
      <c r="KIB79" s="195"/>
      <c r="KIC79" s="195"/>
      <c r="KID79" s="195"/>
      <c r="KIE79" s="195"/>
      <c r="KIF79" s="195"/>
      <c r="KIG79" s="195"/>
      <c r="KIH79" s="195"/>
      <c r="KII79" s="195"/>
      <c r="KIJ79" s="195"/>
      <c r="KIK79" s="195"/>
      <c r="KIL79" s="195"/>
      <c r="KIM79" s="195"/>
      <c r="KIN79" s="195"/>
      <c r="KIO79" s="195"/>
      <c r="KIP79" s="195"/>
      <c r="KIQ79" s="195"/>
      <c r="KIR79" s="195"/>
      <c r="KIS79" s="195"/>
      <c r="KIT79" s="195"/>
      <c r="KIU79" s="195"/>
      <c r="KIV79" s="195"/>
      <c r="KIW79" s="195"/>
      <c r="KIX79" s="195"/>
      <c r="KIY79" s="195"/>
      <c r="KIZ79" s="195"/>
      <c r="KJA79" s="195"/>
      <c r="KJB79" s="195"/>
      <c r="KJC79" s="195"/>
      <c r="KJD79" s="195"/>
      <c r="KJE79" s="195"/>
      <c r="KJF79" s="195"/>
      <c r="KJG79" s="195"/>
      <c r="KJH79" s="195"/>
      <c r="KJI79" s="195"/>
      <c r="KJJ79" s="195"/>
      <c r="KJK79" s="195"/>
      <c r="KJL79" s="195"/>
      <c r="KJM79" s="195"/>
      <c r="KJN79" s="195"/>
      <c r="KJO79" s="195"/>
      <c r="KJP79" s="195"/>
      <c r="KJQ79" s="195"/>
      <c r="KJR79" s="195"/>
      <c r="KJS79" s="195"/>
      <c r="KJT79" s="195"/>
      <c r="KJU79" s="195"/>
      <c r="KJV79" s="195"/>
      <c r="KJW79" s="195"/>
      <c r="KJX79" s="195"/>
      <c r="KJY79" s="195"/>
      <c r="KJZ79" s="195"/>
      <c r="KKA79" s="195"/>
      <c r="KKB79" s="195"/>
      <c r="KKC79" s="195"/>
      <c r="KKD79" s="195"/>
      <c r="KKE79" s="195"/>
      <c r="KKF79" s="195"/>
      <c r="KKG79" s="195"/>
      <c r="KKH79" s="195"/>
      <c r="KKI79" s="195"/>
      <c r="KKJ79" s="195"/>
      <c r="KKK79" s="195"/>
      <c r="KKL79" s="195"/>
      <c r="KKM79" s="195"/>
      <c r="KKN79" s="195"/>
      <c r="KKO79" s="195"/>
      <c r="KKP79" s="195"/>
      <c r="KKQ79" s="195"/>
      <c r="KKR79" s="195"/>
      <c r="KKS79" s="195"/>
      <c r="KKT79" s="195"/>
      <c r="KKU79" s="195"/>
      <c r="KKV79" s="195"/>
      <c r="KKW79" s="195"/>
      <c r="KKX79" s="195"/>
      <c r="KKY79" s="195"/>
      <c r="KKZ79" s="195"/>
      <c r="KLA79" s="195"/>
      <c r="KLB79" s="195"/>
      <c r="KLC79" s="195"/>
      <c r="KLD79" s="195"/>
      <c r="KLE79" s="195"/>
      <c r="KLF79" s="195"/>
      <c r="KLG79" s="195"/>
      <c r="KLH79" s="195"/>
      <c r="KLI79" s="195"/>
      <c r="KLJ79" s="195"/>
      <c r="KLK79" s="195"/>
      <c r="KLL79" s="195"/>
      <c r="KLM79" s="195"/>
      <c r="KLN79" s="195"/>
      <c r="KLO79" s="195"/>
      <c r="KLP79" s="195"/>
      <c r="KLQ79" s="195"/>
      <c r="KLR79" s="195"/>
      <c r="KLS79" s="195"/>
      <c r="KLT79" s="195"/>
      <c r="KLU79" s="195"/>
      <c r="KLV79" s="195"/>
      <c r="KLW79" s="195"/>
      <c r="KLX79" s="195"/>
      <c r="KLY79" s="195"/>
      <c r="KLZ79" s="195"/>
      <c r="KMA79" s="195"/>
      <c r="KMB79" s="195"/>
      <c r="KMC79" s="195"/>
      <c r="KMD79" s="195"/>
      <c r="KME79" s="195"/>
      <c r="KMF79" s="195"/>
      <c r="KMG79" s="195"/>
      <c r="KMH79" s="195"/>
      <c r="KMI79" s="195"/>
      <c r="KMJ79" s="195"/>
      <c r="KMK79" s="195"/>
      <c r="KML79" s="195"/>
      <c r="KMM79" s="195"/>
      <c r="KMN79" s="195"/>
      <c r="KMO79" s="195"/>
      <c r="KMP79" s="195"/>
      <c r="KMQ79" s="195"/>
      <c r="KMR79" s="195"/>
      <c r="KMS79" s="195"/>
      <c r="KMT79" s="195"/>
      <c r="KMU79" s="195"/>
      <c r="KMV79" s="195"/>
      <c r="KMW79" s="195"/>
      <c r="KMX79" s="195"/>
      <c r="KMY79" s="195"/>
      <c r="KMZ79" s="195"/>
      <c r="KNA79" s="195"/>
      <c r="KNB79" s="195"/>
      <c r="KNC79" s="195"/>
      <c r="KND79" s="195"/>
      <c r="KNE79" s="195"/>
      <c r="KNF79" s="195"/>
      <c r="KNG79" s="195"/>
      <c r="KNH79" s="195"/>
      <c r="KNI79" s="195"/>
      <c r="KNJ79" s="195"/>
      <c r="KNK79" s="195"/>
      <c r="KNL79" s="195"/>
      <c r="KNM79" s="195"/>
      <c r="KNN79" s="195"/>
      <c r="KNO79" s="195"/>
      <c r="KNP79" s="195"/>
      <c r="KNQ79" s="195"/>
      <c r="KNR79" s="195"/>
      <c r="KNS79" s="195"/>
      <c r="KNT79" s="195"/>
      <c r="KNU79" s="195"/>
      <c r="KNV79" s="195"/>
      <c r="KNW79" s="195"/>
      <c r="KNX79" s="195"/>
      <c r="KNY79" s="195"/>
      <c r="KNZ79" s="195"/>
      <c r="KOA79" s="195"/>
      <c r="KOB79" s="195"/>
      <c r="KOC79" s="195"/>
      <c r="KOD79" s="195"/>
      <c r="KOE79" s="195"/>
      <c r="KOF79" s="195"/>
      <c r="KOG79" s="195"/>
      <c r="KOH79" s="195"/>
      <c r="KOI79" s="195"/>
      <c r="KOJ79" s="195"/>
      <c r="KOK79" s="195"/>
      <c r="KOL79" s="195"/>
      <c r="KOM79" s="195"/>
      <c r="KON79" s="195"/>
      <c r="KOO79" s="195"/>
      <c r="KOP79" s="195"/>
      <c r="KOQ79" s="195"/>
      <c r="KOR79" s="195"/>
      <c r="KOS79" s="195"/>
      <c r="KOT79" s="195"/>
      <c r="KOU79" s="195"/>
      <c r="KOV79" s="195"/>
      <c r="KOW79" s="195"/>
      <c r="KOX79" s="195"/>
      <c r="KOY79" s="195"/>
      <c r="KOZ79" s="195"/>
      <c r="KPA79" s="195"/>
      <c r="KPB79" s="195"/>
      <c r="KPC79" s="195"/>
      <c r="KPD79" s="195"/>
      <c r="KPE79" s="195"/>
      <c r="KPF79" s="195"/>
      <c r="KPG79" s="195"/>
      <c r="KPH79" s="195"/>
      <c r="KPI79" s="195"/>
      <c r="KPJ79" s="195"/>
      <c r="KPK79" s="195"/>
      <c r="KPL79" s="195"/>
      <c r="KPM79" s="195"/>
      <c r="KPN79" s="195"/>
      <c r="KPO79" s="195"/>
      <c r="KPP79" s="195"/>
      <c r="KPQ79" s="195"/>
      <c r="KPR79" s="195"/>
      <c r="KPS79" s="195"/>
      <c r="KPT79" s="195"/>
      <c r="KPU79" s="195"/>
      <c r="KPV79" s="195"/>
      <c r="KPW79" s="195"/>
      <c r="KPX79" s="195"/>
      <c r="KPY79" s="195"/>
      <c r="KPZ79" s="195"/>
      <c r="KQA79" s="195"/>
      <c r="KQB79" s="195"/>
      <c r="KQC79" s="195"/>
      <c r="KQD79" s="195"/>
      <c r="KQE79" s="195"/>
      <c r="KQF79" s="195"/>
      <c r="KQG79" s="195"/>
      <c r="KQH79" s="195"/>
      <c r="KQI79" s="195"/>
      <c r="KQJ79" s="195"/>
      <c r="KQK79" s="195"/>
      <c r="KQL79" s="195"/>
      <c r="KQM79" s="195"/>
      <c r="KQN79" s="195"/>
      <c r="KQO79" s="195"/>
      <c r="KQP79" s="195"/>
      <c r="KQQ79" s="195"/>
      <c r="KQR79" s="195"/>
      <c r="KQS79" s="195"/>
      <c r="KQT79" s="195"/>
      <c r="KQU79" s="195"/>
      <c r="KQV79" s="195"/>
      <c r="KQW79" s="195"/>
      <c r="KQX79" s="195"/>
      <c r="KQY79" s="195"/>
      <c r="KQZ79" s="195"/>
      <c r="KRA79" s="195"/>
      <c r="KRB79" s="195"/>
      <c r="KRC79" s="195"/>
      <c r="KRD79" s="195"/>
      <c r="KRE79" s="195"/>
      <c r="KRF79" s="195"/>
      <c r="KRG79" s="195"/>
      <c r="KRH79" s="195"/>
      <c r="KRI79" s="195"/>
      <c r="KRJ79" s="195"/>
      <c r="KRK79" s="195"/>
      <c r="KRL79" s="195"/>
      <c r="KRM79" s="195"/>
      <c r="KRN79" s="195"/>
      <c r="KRO79" s="195"/>
      <c r="KRP79" s="195"/>
      <c r="KRQ79" s="195"/>
      <c r="KRR79" s="195"/>
      <c r="KRS79" s="195"/>
      <c r="KRT79" s="195"/>
      <c r="KRU79" s="195"/>
      <c r="KRV79" s="195"/>
      <c r="KRW79" s="195"/>
      <c r="KRX79" s="195"/>
      <c r="KRY79" s="195"/>
      <c r="KRZ79" s="195"/>
      <c r="KSA79" s="195"/>
      <c r="KSB79" s="195"/>
      <c r="KSC79" s="195"/>
      <c r="KSD79" s="195"/>
      <c r="KSE79" s="195"/>
      <c r="KSF79" s="195"/>
      <c r="KSG79" s="195"/>
      <c r="KSH79" s="195"/>
      <c r="KSI79" s="195"/>
      <c r="KSJ79" s="195"/>
      <c r="KSK79" s="195"/>
      <c r="KSL79" s="195"/>
      <c r="KSM79" s="195"/>
      <c r="KSN79" s="195"/>
      <c r="KSO79" s="195"/>
      <c r="KSP79" s="195"/>
      <c r="KSQ79" s="195"/>
      <c r="KSR79" s="195"/>
      <c r="KSS79" s="195"/>
      <c r="KST79" s="195"/>
      <c r="KSU79" s="195"/>
      <c r="KSV79" s="195"/>
      <c r="KSW79" s="195"/>
      <c r="KSX79" s="195"/>
      <c r="KSY79" s="195"/>
      <c r="KSZ79" s="195"/>
      <c r="KTA79" s="195"/>
      <c r="KTB79" s="195"/>
      <c r="KTC79" s="195"/>
      <c r="KTD79" s="195"/>
      <c r="KTE79" s="195"/>
      <c r="KTF79" s="195"/>
      <c r="KTG79" s="195"/>
      <c r="KTH79" s="195"/>
      <c r="KTI79" s="195"/>
      <c r="KTJ79" s="195"/>
      <c r="KTK79" s="195"/>
      <c r="KTL79" s="195"/>
      <c r="KTM79" s="195"/>
      <c r="KTN79" s="195"/>
      <c r="KTO79" s="195"/>
      <c r="KTP79" s="195"/>
      <c r="KTQ79" s="195"/>
      <c r="KTR79" s="195"/>
      <c r="KTS79" s="195"/>
      <c r="KTT79" s="195"/>
      <c r="KTU79" s="195"/>
      <c r="KTV79" s="195"/>
      <c r="KTW79" s="195"/>
      <c r="KTX79" s="195"/>
      <c r="KTY79" s="195"/>
      <c r="KTZ79" s="195"/>
      <c r="KUA79" s="195"/>
      <c r="KUB79" s="195"/>
      <c r="KUC79" s="195"/>
      <c r="KUD79" s="195"/>
      <c r="KUE79" s="195"/>
      <c r="KUF79" s="195"/>
      <c r="KUG79" s="195"/>
      <c r="KUH79" s="195"/>
      <c r="KUI79" s="195"/>
      <c r="KUJ79" s="195"/>
      <c r="KUK79" s="195"/>
      <c r="KUL79" s="195"/>
      <c r="KUM79" s="195"/>
      <c r="KUN79" s="195"/>
      <c r="KUO79" s="195"/>
      <c r="KUP79" s="195"/>
      <c r="KUQ79" s="195"/>
      <c r="KUR79" s="195"/>
      <c r="KUS79" s="195"/>
      <c r="KUT79" s="195"/>
      <c r="KUU79" s="195"/>
      <c r="KUV79" s="195"/>
      <c r="KUW79" s="195"/>
      <c r="KUX79" s="195"/>
      <c r="KUY79" s="195"/>
      <c r="KUZ79" s="195"/>
      <c r="KVA79" s="195"/>
      <c r="KVB79" s="195"/>
      <c r="KVC79" s="195"/>
      <c r="KVD79" s="195"/>
      <c r="KVE79" s="195"/>
      <c r="KVF79" s="195"/>
      <c r="KVG79" s="195"/>
      <c r="KVH79" s="195"/>
      <c r="KVI79" s="195"/>
      <c r="KVJ79" s="195"/>
      <c r="KVK79" s="195"/>
      <c r="KVL79" s="195"/>
      <c r="KVM79" s="195"/>
      <c r="KVN79" s="195"/>
      <c r="KVO79" s="195"/>
      <c r="KVP79" s="195"/>
      <c r="KVQ79" s="195"/>
      <c r="KVR79" s="195"/>
      <c r="KVS79" s="195"/>
      <c r="KVT79" s="195"/>
      <c r="KVU79" s="195"/>
      <c r="KVV79" s="195"/>
      <c r="KVW79" s="195"/>
      <c r="KVX79" s="195"/>
      <c r="KVY79" s="195"/>
      <c r="KVZ79" s="195"/>
      <c r="KWA79" s="195"/>
      <c r="KWB79" s="195"/>
      <c r="KWC79" s="195"/>
      <c r="KWD79" s="195"/>
      <c r="KWE79" s="195"/>
      <c r="KWF79" s="195"/>
      <c r="KWG79" s="195"/>
      <c r="KWH79" s="195"/>
      <c r="KWI79" s="195"/>
      <c r="KWJ79" s="195"/>
      <c r="KWK79" s="195"/>
      <c r="KWL79" s="195"/>
      <c r="KWM79" s="195"/>
      <c r="KWN79" s="195"/>
      <c r="KWO79" s="195"/>
      <c r="KWP79" s="195"/>
      <c r="KWQ79" s="195"/>
      <c r="KWR79" s="195"/>
      <c r="KWS79" s="195"/>
      <c r="KWT79" s="195"/>
      <c r="KWU79" s="195"/>
      <c r="KWV79" s="195"/>
      <c r="KWW79" s="195"/>
      <c r="KWX79" s="195"/>
      <c r="KWY79" s="195"/>
      <c r="KWZ79" s="195"/>
      <c r="KXA79" s="195"/>
      <c r="KXB79" s="195"/>
      <c r="KXC79" s="195"/>
      <c r="KXD79" s="195"/>
      <c r="KXE79" s="195"/>
      <c r="KXF79" s="195"/>
      <c r="KXG79" s="195"/>
      <c r="KXH79" s="195"/>
      <c r="KXI79" s="195"/>
      <c r="KXJ79" s="195"/>
      <c r="KXK79" s="195"/>
      <c r="KXL79" s="195"/>
      <c r="KXM79" s="195"/>
      <c r="KXN79" s="195"/>
      <c r="KXO79" s="195"/>
      <c r="KXP79" s="195"/>
      <c r="KXQ79" s="195"/>
      <c r="KXR79" s="195"/>
      <c r="KXS79" s="195"/>
      <c r="KXT79" s="195"/>
      <c r="KXU79" s="195"/>
      <c r="KXV79" s="195"/>
      <c r="KXW79" s="195"/>
      <c r="KXX79" s="195"/>
      <c r="KXY79" s="195"/>
      <c r="KXZ79" s="195"/>
      <c r="KYA79" s="195"/>
      <c r="KYB79" s="195"/>
      <c r="KYC79" s="195"/>
      <c r="KYD79" s="195"/>
      <c r="KYE79" s="195"/>
      <c r="KYF79" s="195"/>
      <c r="KYG79" s="195"/>
      <c r="KYH79" s="195"/>
      <c r="KYI79" s="195"/>
      <c r="KYJ79" s="195"/>
      <c r="KYK79" s="195"/>
      <c r="KYL79" s="195"/>
      <c r="KYM79" s="195"/>
      <c r="KYN79" s="195"/>
      <c r="KYO79" s="195"/>
      <c r="KYP79" s="195"/>
      <c r="KYQ79" s="195"/>
      <c r="KYR79" s="195"/>
      <c r="KYS79" s="195"/>
      <c r="KYT79" s="195"/>
      <c r="KYU79" s="195"/>
      <c r="KYV79" s="195"/>
      <c r="KYW79" s="195"/>
      <c r="KYX79" s="195"/>
      <c r="KYY79" s="195"/>
      <c r="KYZ79" s="195"/>
      <c r="KZA79" s="195"/>
      <c r="KZB79" s="195"/>
      <c r="KZC79" s="195"/>
      <c r="KZD79" s="195"/>
      <c r="KZE79" s="195"/>
      <c r="KZF79" s="195"/>
      <c r="KZG79" s="195"/>
      <c r="KZH79" s="195"/>
      <c r="KZI79" s="195"/>
      <c r="KZJ79" s="195"/>
      <c r="KZK79" s="195"/>
      <c r="KZL79" s="195"/>
      <c r="KZM79" s="195"/>
      <c r="KZN79" s="195"/>
      <c r="KZO79" s="195"/>
      <c r="KZP79" s="195"/>
      <c r="KZQ79" s="195"/>
      <c r="KZR79" s="195"/>
      <c r="KZS79" s="195"/>
      <c r="KZT79" s="195"/>
      <c r="KZU79" s="195"/>
      <c r="KZV79" s="195"/>
      <c r="KZW79" s="195"/>
      <c r="KZX79" s="195"/>
      <c r="KZY79" s="195"/>
      <c r="KZZ79" s="195"/>
      <c r="LAA79" s="195"/>
      <c r="LAB79" s="195"/>
      <c r="LAC79" s="195"/>
      <c r="LAD79" s="195"/>
      <c r="LAE79" s="195"/>
      <c r="LAF79" s="195"/>
      <c r="LAG79" s="195"/>
      <c r="LAH79" s="195"/>
      <c r="LAI79" s="195"/>
      <c r="LAJ79" s="195"/>
      <c r="LAK79" s="195"/>
      <c r="LAL79" s="195"/>
      <c r="LAM79" s="195"/>
      <c r="LAN79" s="195"/>
      <c r="LAO79" s="195"/>
      <c r="LAP79" s="195"/>
      <c r="LAQ79" s="195"/>
      <c r="LAR79" s="195"/>
      <c r="LAS79" s="195"/>
      <c r="LAT79" s="195"/>
      <c r="LAU79" s="195"/>
      <c r="LAV79" s="195"/>
      <c r="LAW79" s="195"/>
      <c r="LAX79" s="195"/>
      <c r="LAY79" s="195"/>
      <c r="LAZ79" s="195"/>
      <c r="LBA79" s="195"/>
      <c r="LBB79" s="195"/>
      <c r="LBC79" s="195"/>
      <c r="LBD79" s="195"/>
      <c r="LBE79" s="195"/>
      <c r="LBF79" s="195"/>
      <c r="LBG79" s="195"/>
      <c r="LBH79" s="195"/>
      <c r="LBI79" s="195"/>
      <c r="LBJ79" s="195"/>
      <c r="LBK79" s="195"/>
      <c r="LBL79" s="195"/>
      <c r="LBM79" s="195"/>
      <c r="LBN79" s="195"/>
      <c r="LBO79" s="195"/>
      <c r="LBP79" s="195"/>
      <c r="LBQ79" s="195"/>
      <c r="LBR79" s="195"/>
      <c r="LBS79" s="195"/>
      <c r="LBT79" s="195"/>
      <c r="LBU79" s="195"/>
      <c r="LBV79" s="195"/>
      <c r="LBW79" s="195"/>
      <c r="LBX79" s="195"/>
      <c r="LBY79" s="195"/>
      <c r="LBZ79" s="195"/>
      <c r="LCA79" s="195"/>
      <c r="LCB79" s="195"/>
      <c r="LCC79" s="195"/>
      <c r="LCD79" s="195"/>
      <c r="LCE79" s="195"/>
      <c r="LCF79" s="195"/>
      <c r="LCG79" s="195"/>
      <c r="LCH79" s="195"/>
      <c r="LCI79" s="195"/>
      <c r="LCJ79" s="195"/>
      <c r="LCK79" s="195"/>
      <c r="LCL79" s="195"/>
      <c r="LCM79" s="195"/>
      <c r="LCN79" s="195"/>
      <c r="LCO79" s="195"/>
      <c r="LCP79" s="195"/>
      <c r="LCQ79" s="195"/>
      <c r="LCR79" s="195"/>
      <c r="LCS79" s="195"/>
      <c r="LCT79" s="195"/>
      <c r="LCU79" s="195"/>
      <c r="LCV79" s="195"/>
      <c r="LCW79" s="195"/>
      <c r="LCX79" s="195"/>
      <c r="LCY79" s="195"/>
      <c r="LCZ79" s="195"/>
      <c r="LDA79" s="195"/>
      <c r="LDB79" s="195"/>
      <c r="LDC79" s="195"/>
      <c r="LDD79" s="195"/>
      <c r="LDE79" s="195"/>
      <c r="LDF79" s="195"/>
      <c r="LDG79" s="195"/>
      <c r="LDH79" s="195"/>
      <c r="LDI79" s="195"/>
      <c r="LDJ79" s="195"/>
      <c r="LDK79" s="195"/>
      <c r="LDL79" s="195"/>
      <c r="LDM79" s="195"/>
      <c r="LDN79" s="195"/>
      <c r="LDO79" s="195"/>
      <c r="LDP79" s="195"/>
      <c r="LDQ79" s="195"/>
      <c r="LDR79" s="195"/>
      <c r="LDS79" s="195"/>
      <c r="LDT79" s="195"/>
      <c r="LDU79" s="195"/>
      <c r="LDV79" s="195"/>
      <c r="LDW79" s="195"/>
      <c r="LDX79" s="195"/>
      <c r="LDY79" s="195"/>
      <c r="LDZ79" s="195"/>
      <c r="LEA79" s="195"/>
      <c r="LEB79" s="195"/>
      <c r="LEC79" s="195"/>
      <c r="LED79" s="195"/>
      <c r="LEE79" s="195"/>
      <c r="LEF79" s="195"/>
      <c r="LEG79" s="195"/>
      <c r="LEH79" s="195"/>
      <c r="LEI79" s="195"/>
      <c r="LEJ79" s="195"/>
      <c r="LEK79" s="195"/>
      <c r="LEL79" s="195"/>
      <c r="LEM79" s="195"/>
      <c r="LEN79" s="195"/>
      <c r="LEO79" s="195"/>
      <c r="LEP79" s="195"/>
      <c r="LEQ79" s="195"/>
      <c r="LER79" s="195"/>
      <c r="LES79" s="195"/>
      <c r="LET79" s="195"/>
      <c r="LEU79" s="195"/>
      <c r="LEV79" s="195"/>
      <c r="LEW79" s="195"/>
      <c r="LEX79" s="195"/>
      <c r="LEY79" s="195"/>
      <c r="LEZ79" s="195"/>
      <c r="LFA79" s="195"/>
      <c r="LFB79" s="195"/>
      <c r="LFC79" s="195"/>
      <c r="LFD79" s="195"/>
      <c r="LFE79" s="195"/>
      <c r="LFF79" s="195"/>
      <c r="LFG79" s="195"/>
      <c r="LFH79" s="195"/>
      <c r="LFI79" s="195"/>
      <c r="LFJ79" s="195"/>
      <c r="LFK79" s="195"/>
      <c r="LFL79" s="195"/>
      <c r="LFM79" s="195"/>
      <c r="LFN79" s="195"/>
      <c r="LFO79" s="195"/>
      <c r="LFP79" s="195"/>
      <c r="LFQ79" s="195"/>
      <c r="LFR79" s="195"/>
      <c r="LFS79" s="195"/>
      <c r="LFT79" s="195"/>
      <c r="LFU79" s="195"/>
      <c r="LFV79" s="195"/>
      <c r="LFW79" s="195"/>
      <c r="LFX79" s="195"/>
      <c r="LFY79" s="195"/>
      <c r="LFZ79" s="195"/>
      <c r="LGA79" s="195"/>
      <c r="LGB79" s="195"/>
      <c r="LGC79" s="195"/>
      <c r="LGD79" s="195"/>
      <c r="LGE79" s="195"/>
      <c r="LGF79" s="195"/>
      <c r="LGG79" s="195"/>
      <c r="LGH79" s="195"/>
      <c r="LGI79" s="195"/>
      <c r="LGJ79" s="195"/>
      <c r="LGK79" s="195"/>
      <c r="LGL79" s="195"/>
      <c r="LGM79" s="195"/>
      <c r="LGN79" s="195"/>
      <c r="LGO79" s="195"/>
      <c r="LGP79" s="195"/>
      <c r="LGQ79" s="195"/>
      <c r="LGR79" s="195"/>
      <c r="LGS79" s="195"/>
      <c r="LGT79" s="195"/>
      <c r="LGU79" s="195"/>
      <c r="LGV79" s="195"/>
      <c r="LGW79" s="195"/>
      <c r="LGX79" s="195"/>
      <c r="LGY79" s="195"/>
      <c r="LGZ79" s="195"/>
      <c r="LHA79" s="195"/>
      <c r="LHB79" s="195"/>
      <c r="LHC79" s="195"/>
      <c r="LHD79" s="195"/>
      <c r="LHE79" s="195"/>
      <c r="LHF79" s="195"/>
      <c r="LHG79" s="195"/>
      <c r="LHH79" s="195"/>
      <c r="LHI79" s="195"/>
      <c r="LHJ79" s="195"/>
      <c r="LHK79" s="195"/>
      <c r="LHL79" s="195"/>
      <c r="LHM79" s="195"/>
      <c r="LHN79" s="195"/>
      <c r="LHO79" s="195"/>
      <c r="LHP79" s="195"/>
      <c r="LHQ79" s="195"/>
      <c r="LHR79" s="195"/>
      <c r="LHS79" s="195"/>
      <c r="LHT79" s="195"/>
      <c r="LHU79" s="195"/>
      <c r="LHV79" s="195"/>
      <c r="LHW79" s="195"/>
      <c r="LHX79" s="195"/>
      <c r="LHY79" s="195"/>
      <c r="LHZ79" s="195"/>
      <c r="LIA79" s="195"/>
      <c r="LIB79" s="195"/>
      <c r="LIC79" s="195"/>
      <c r="LID79" s="195"/>
      <c r="LIE79" s="195"/>
      <c r="LIF79" s="195"/>
      <c r="LIG79" s="195"/>
      <c r="LIH79" s="195"/>
      <c r="LII79" s="195"/>
      <c r="LIJ79" s="195"/>
      <c r="LIK79" s="195"/>
      <c r="LIL79" s="195"/>
      <c r="LIM79" s="195"/>
      <c r="LIN79" s="195"/>
      <c r="LIO79" s="195"/>
      <c r="LIP79" s="195"/>
      <c r="LIQ79" s="195"/>
      <c r="LIR79" s="195"/>
      <c r="LIS79" s="195"/>
      <c r="LIT79" s="195"/>
      <c r="LIU79" s="195"/>
      <c r="LIV79" s="195"/>
      <c r="LIW79" s="195"/>
      <c r="LIX79" s="195"/>
      <c r="LIY79" s="195"/>
      <c r="LIZ79" s="195"/>
      <c r="LJA79" s="195"/>
      <c r="LJB79" s="195"/>
      <c r="LJC79" s="195"/>
      <c r="LJD79" s="195"/>
      <c r="LJE79" s="195"/>
      <c r="LJF79" s="195"/>
      <c r="LJG79" s="195"/>
      <c r="LJH79" s="195"/>
      <c r="LJI79" s="195"/>
      <c r="LJJ79" s="195"/>
      <c r="LJK79" s="195"/>
      <c r="LJL79" s="195"/>
      <c r="LJM79" s="195"/>
      <c r="LJN79" s="195"/>
      <c r="LJO79" s="195"/>
      <c r="LJP79" s="195"/>
      <c r="LJQ79" s="195"/>
      <c r="LJR79" s="195"/>
      <c r="LJS79" s="195"/>
      <c r="LJT79" s="195"/>
      <c r="LJU79" s="195"/>
      <c r="LJV79" s="195"/>
      <c r="LJW79" s="195"/>
      <c r="LJX79" s="195"/>
      <c r="LJY79" s="195"/>
      <c r="LJZ79" s="195"/>
      <c r="LKA79" s="195"/>
      <c r="LKB79" s="195"/>
      <c r="LKC79" s="195"/>
      <c r="LKD79" s="195"/>
      <c r="LKE79" s="195"/>
      <c r="LKF79" s="195"/>
      <c r="LKG79" s="195"/>
      <c r="LKH79" s="195"/>
      <c r="LKI79" s="195"/>
      <c r="LKJ79" s="195"/>
      <c r="LKK79" s="195"/>
      <c r="LKL79" s="195"/>
      <c r="LKM79" s="195"/>
      <c r="LKN79" s="195"/>
      <c r="LKO79" s="195"/>
      <c r="LKP79" s="195"/>
      <c r="LKQ79" s="195"/>
      <c r="LKR79" s="195"/>
      <c r="LKS79" s="195"/>
      <c r="LKT79" s="195"/>
      <c r="LKU79" s="195"/>
      <c r="LKV79" s="195"/>
      <c r="LKW79" s="195"/>
      <c r="LKX79" s="195"/>
      <c r="LKY79" s="195"/>
      <c r="LKZ79" s="195"/>
      <c r="LLA79" s="195"/>
      <c r="LLB79" s="195"/>
      <c r="LLC79" s="195"/>
      <c r="LLD79" s="195"/>
      <c r="LLE79" s="195"/>
      <c r="LLF79" s="195"/>
      <c r="LLG79" s="195"/>
      <c r="LLH79" s="195"/>
      <c r="LLI79" s="195"/>
      <c r="LLJ79" s="195"/>
      <c r="LLK79" s="195"/>
      <c r="LLL79" s="195"/>
      <c r="LLM79" s="195"/>
      <c r="LLN79" s="195"/>
      <c r="LLO79" s="195"/>
      <c r="LLP79" s="195"/>
      <c r="LLQ79" s="195"/>
      <c r="LLR79" s="195"/>
      <c r="LLS79" s="195"/>
      <c r="LLT79" s="195"/>
      <c r="LLU79" s="195"/>
      <c r="LLV79" s="195"/>
      <c r="LLW79" s="195"/>
      <c r="LLX79" s="195"/>
      <c r="LLY79" s="195"/>
      <c r="LLZ79" s="195"/>
      <c r="LMA79" s="195"/>
      <c r="LMB79" s="195"/>
      <c r="LMC79" s="195"/>
      <c r="LMD79" s="195"/>
      <c r="LME79" s="195"/>
      <c r="LMF79" s="195"/>
      <c r="LMG79" s="195"/>
      <c r="LMH79" s="195"/>
      <c r="LMI79" s="195"/>
      <c r="LMJ79" s="195"/>
      <c r="LMK79" s="195"/>
      <c r="LML79" s="195"/>
      <c r="LMM79" s="195"/>
      <c r="LMN79" s="195"/>
      <c r="LMO79" s="195"/>
      <c r="LMP79" s="195"/>
      <c r="LMQ79" s="195"/>
      <c r="LMR79" s="195"/>
      <c r="LMS79" s="195"/>
      <c r="LMT79" s="195"/>
      <c r="LMU79" s="195"/>
      <c r="LMV79" s="195"/>
      <c r="LMW79" s="195"/>
      <c r="LMX79" s="195"/>
      <c r="LMY79" s="195"/>
      <c r="LMZ79" s="195"/>
      <c r="LNA79" s="195"/>
      <c r="LNB79" s="195"/>
      <c r="LNC79" s="195"/>
      <c r="LND79" s="195"/>
      <c r="LNE79" s="195"/>
      <c r="LNF79" s="195"/>
      <c r="LNG79" s="195"/>
      <c r="LNH79" s="195"/>
      <c r="LNI79" s="195"/>
      <c r="LNJ79" s="195"/>
      <c r="LNK79" s="195"/>
      <c r="LNL79" s="195"/>
      <c r="LNM79" s="195"/>
      <c r="LNN79" s="195"/>
      <c r="LNO79" s="195"/>
      <c r="LNP79" s="195"/>
      <c r="LNQ79" s="195"/>
      <c r="LNR79" s="195"/>
      <c r="LNS79" s="195"/>
      <c r="LNT79" s="195"/>
      <c r="LNU79" s="195"/>
      <c r="LNV79" s="195"/>
      <c r="LNW79" s="195"/>
      <c r="LNX79" s="195"/>
      <c r="LNY79" s="195"/>
      <c r="LNZ79" s="195"/>
      <c r="LOA79" s="195"/>
      <c r="LOB79" s="195"/>
      <c r="LOC79" s="195"/>
      <c r="LOD79" s="195"/>
      <c r="LOE79" s="195"/>
      <c r="LOF79" s="195"/>
      <c r="LOG79" s="195"/>
      <c r="LOH79" s="195"/>
      <c r="LOI79" s="195"/>
      <c r="LOJ79" s="195"/>
      <c r="LOK79" s="195"/>
      <c r="LOL79" s="195"/>
      <c r="LOM79" s="195"/>
      <c r="LON79" s="195"/>
      <c r="LOO79" s="195"/>
      <c r="LOP79" s="195"/>
      <c r="LOQ79" s="195"/>
      <c r="LOR79" s="195"/>
      <c r="LOS79" s="195"/>
      <c r="LOT79" s="195"/>
      <c r="LOU79" s="195"/>
      <c r="LOV79" s="195"/>
      <c r="LOW79" s="195"/>
      <c r="LOX79" s="195"/>
      <c r="LOY79" s="195"/>
      <c r="LOZ79" s="195"/>
      <c r="LPA79" s="195"/>
      <c r="LPB79" s="195"/>
      <c r="LPC79" s="195"/>
      <c r="LPD79" s="195"/>
      <c r="LPE79" s="195"/>
      <c r="LPF79" s="195"/>
      <c r="LPG79" s="195"/>
      <c r="LPH79" s="195"/>
      <c r="LPI79" s="195"/>
      <c r="LPJ79" s="195"/>
      <c r="LPK79" s="195"/>
      <c r="LPL79" s="195"/>
      <c r="LPM79" s="195"/>
      <c r="LPN79" s="195"/>
      <c r="LPO79" s="195"/>
      <c r="LPP79" s="195"/>
      <c r="LPQ79" s="195"/>
      <c r="LPR79" s="195"/>
      <c r="LPS79" s="195"/>
      <c r="LPT79" s="195"/>
      <c r="LPU79" s="195"/>
      <c r="LPV79" s="195"/>
      <c r="LPW79" s="195"/>
      <c r="LPX79" s="195"/>
      <c r="LPY79" s="195"/>
      <c r="LPZ79" s="195"/>
      <c r="LQA79" s="195"/>
      <c r="LQB79" s="195"/>
      <c r="LQC79" s="195"/>
      <c r="LQD79" s="195"/>
      <c r="LQE79" s="195"/>
      <c r="LQF79" s="195"/>
      <c r="LQG79" s="195"/>
      <c r="LQH79" s="195"/>
      <c r="LQI79" s="195"/>
      <c r="LQJ79" s="195"/>
      <c r="LQK79" s="195"/>
      <c r="LQL79" s="195"/>
      <c r="LQM79" s="195"/>
      <c r="LQN79" s="195"/>
      <c r="LQO79" s="195"/>
      <c r="LQP79" s="195"/>
      <c r="LQQ79" s="195"/>
      <c r="LQR79" s="195"/>
      <c r="LQS79" s="195"/>
      <c r="LQT79" s="195"/>
      <c r="LQU79" s="195"/>
      <c r="LQV79" s="195"/>
      <c r="LQW79" s="195"/>
      <c r="LQX79" s="195"/>
      <c r="LQY79" s="195"/>
      <c r="LQZ79" s="195"/>
      <c r="LRA79" s="195"/>
      <c r="LRB79" s="195"/>
      <c r="LRC79" s="195"/>
      <c r="LRD79" s="195"/>
      <c r="LRE79" s="195"/>
      <c r="LRF79" s="195"/>
      <c r="LRG79" s="195"/>
      <c r="LRH79" s="195"/>
      <c r="LRI79" s="195"/>
      <c r="LRJ79" s="195"/>
      <c r="LRK79" s="195"/>
      <c r="LRL79" s="195"/>
      <c r="LRM79" s="195"/>
      <c r="LRN79" s="195"/>
      <c r="LRO79" s="195"/>
      <c r="LRP79" s="195"/>
      <c r="LRQ79" s="195"/>
      <c r="LRR79" s="195"/>
      <c r="LRS79" s="195"/>
      <c r="LRT79" s="195"/>
      <c r="LRU79" s="195"/>
      <c r="LRV79" s="195"/>
      <c r="LRW79" s="195"/>
      <c r="LRX79" s="195"/>
      <c r="LRY79" s="195"/>
      <c r="LRZ79" s="195"/>
      <c r="LSA79" s="195"/>
      <c r="LSB79" s="195"/>
      <c r="LSC79" s="195"/>
      <c r="LSD79" s="195"/>
      <c r="LSE79" s="195"/>
      <c r="LSF79" s="195"/>
      <c r="LSG79" s="195"/>
      <c r="LSH79" s="195"/>
      <c r="LSI79" s="195"/>
      <c r="LSJ79" s="195"/>
      <c r="LSK79" s="195"/>
      <c r="LSL79" s="195"/>
      <c r="LSM79" s="195"/>
      <c r="LSN79" s="195"/>
      <c r="LSO79" s="195"/>
      <c r="LSP79" s="195"/>
      <c r="LSQ79" s="195"/>
      <c r="LSR79" s="195"/>
      <c r="LSS79" s="195"/>
      <c r="LST79" s="195"/>
      <c r="LSU79" s="195"/>
      <c r="LSV79" s="195"/>
      <c r="LSW79" s="195"/>
      <c r="LSX79" s="195"/>
      <c r="LSY79" s="195"/>
      <c r="LSZ79" s="195"/>
      <c r="LTA79" s="195"/>
      <c r="LTB79" s="195"/>
      <c r="LTC79" s="195"/>
      <c r="LTD79" s="195"/>
      <c r="LTE79" s="195"/>
      <c r="LTF79" s="195"/>
      <c r="LTG79" s="195"/>
      <c r="LTH79" s="195"/>
      <c r="LTI79" s="195"/>
      <c r="LTJ79" s="195"/>
      <c r="LTK79" s="195"/>
      <c r="LTL79" s="195"/>
      <c r="LTM79" s="195"/>
      <c r="LTN79" s="195"/>
      <c r="LTO79" s="195"/>
      <c r="LTP79" s="195"/>
      <c r="LTQ79" s="195"/>
      <c r="LTR79" s="195"/>
      <c r="LTS79" s="195"/>
      <c r="LTT79" s="195"/>
      <c r="LTU79" s="195"/>
      <c r="LTV79" s="195"/>
      <c r="LTW79" s="195"/>
      <c r="LTX79" s="195"/>
      <c r="LTY79" s="195"/>
      <c r="LTZ79" s="195"/>
      <c r="LUA79" s="195"/>
      <c r="LUB79" s="195"/>
      <c r="LUC79" s="195"/>
      <c r="LUD79" s="195"/>
      <c r="LUE79" s="195"/>
      <c r="LUF79" s="195"/>
      <c r="LUG79" s="195"/>
      <c r="LUH79" s="195"/>
      <c r="LUI79" s="195"/>
      <c r="LUJ79" s="195"/>
      <c r="LUK79" s="195"/>
      <c r="LUL79" s="195"/>
      <c r="LUM79" s="195"/>
      <c r="LUN79" s="195"/>
      <c r="LUO79" s="195"/>
      <c r="LUP79" s="195"/>
      <c r="LUQ79" s="195"/>
      <c r="LUR79" s="195"/>
      <c r="LUS79" s="195"/>
      <c r="LUT79" s="195"/>
      <c r="LUU79" s="195"/>
      <c r="LUV79" s="195"/>
      <c r="LUW79" s="195"/>
      <c r="LUX79" s="195"/>
      <c r="LUY79" s="195"/>
      <c r="LUZ79" s="195"/>
      <c r="LVA79" s="195"/>
      <c r="LVB79" s="195"/>
      <c r="LVC79" s="195"/>
      <c r="LVD79" s="195"/>
      <c r="LVE79" s="195"/>
      <c r="LVF79" s="195"/>
      <c r="LVG79" s="195"/>
      <c r="LVH79" s="195"/>
      <c r="LVI79" s="195"/>
      <c r="LVJ79" s="195"/>
      <c r="LVK79" s="195"/>
      <c r="LVL79" s="195"/>
      <c r="LVM79" s="195"/>
      <c r="LVN79" s="195"/>
      <c r="LVO79" s="195"/>
      <c r="LVP79" s="195"/>
      <c r="LVQ79" s="195"/>
      <c r="LVR79" s="195"/>
      <c r="LVS79" s="195"/>
      <c r="LVT79" s="195"/>
      <c r="LVU79" s="195"/>
      <c r="LVV79" s="195"/>
      <c r="LVW79" s="195"/>
      <c r="LVX79" s="195"/>
      <c r="LVY79" s="195"/>
      <c r="LVZ79" s="195"/>
      <c r="LWA79" s="195"/>
      <c r="LWB79" s="195"/>
      <c r="LWC79" s="195"/>
      <c r="LWD79" s="195"/>
      <c r="LWE79" s="195"/>
      <c r="LWF79" s="195"/>
      <c r="LWG79" s="195"/>
      <c r="LWH79" s="195"/>
      <c r="LWI79" s="195"/>
      <c r="LWJ79" s="195"/>
      <c r="LWK79" s="195"/>
      <c r="LWL79" s="195"/>
      <c r="LWM79" s="195"/>
      <c r="LWN79" s="195"/>
      <c r="LWO79" s="195"/>
      <c r="LWP79" s="195"/>
      <c r="LWQ79" s="195"/>
      <c r="LWR79" s="195"/>
      <c r="LWS79" s="195"/>
      <c r="LWT79" s="195"/>
      <c r="LWU79" s="195"/>
      <c r="LWV79" s="195"/>
      <c r="LWW79" s="195"/>
      <c r="LWX79" s="195"/>
      <c r="LWY79" s="195"/>
      <c r="LWZ79" s="195"/>
      <c r="LXA79" s="195"/>
      <c r="LXB79" s="195"/>
      <c r="LXC79" s="195"/>
      <c r="LXD79" s="195"/>
      <c r="LXE79" s="195"/>
      <c r="LXF79" s="195"/>
      <c r="LXG79" s="195"/>
      <c r="LXH79" s="195"/>
      <c r="LXI79" s="195"/>
      <c r="LXJ79" s="195"/>
      <c r="LXK79" s="195"/>
      <c r="LXL79" s="195"/>
      <c r="LXM79" s="195"/>
      <c r="LXN79" s="195"/>
      <c r="LXO79" s="195"/>
      <c r="LXP79" s="195"/>
      <c r="LXQ79" s="195"/>
      <c r="LXR79" s="195"/>
      <c r="LXS79" s="195"/>
      <c r="LXT79" s="195"/>
      <c r="LXU79" s="195"/>
      <c r="LXV79" s="195"/>
      <c r="LXW79" s="195"/>
      <c r="LXX79" s="195"/>
      <c r="LXY79" s="195"/>
      <c r="LXZ79" s="195"/>
      <c r="LYA79" s="195"/>
      <c r="LYB79" s="195"/>
      <c r="LYC79" s="195"/>
      <c r="LYD79" s="195"/>
      <c r="LYE79" s="195"/>
      <c r="LYF79" s="195"/>
      <c r="LYG79" s="195"/>
      <c r="LYH79" s="195"/>
      <c r="LYI79" s="195"/>
      <c r="LYJ79" s="195"/>
      <c r="LYK79" s="195"/>
      <c r="LYL79" s="195"/>
      <c r="LYM79" s="195"/>
      <c r="LYN79" s="195"/>
      <c r="LYO79" s="195"/>
      <c r="LYP79" s="195"/>
      <c r="LYQ79" s="195"/>
      <c r="LYR79" s="195"/>
      <c r="LYS79" s="195"/>
      <c r="LYT79" s="195"/>
      <c r="LYU79" s="195"/>
      <c r="LYV79" s="195"/>
      <c r="LYW79" s="195"/>
      <c r="LYX79" s="195"/>
      <c r="LYY79" s="195"/>
      <c r="LYZ79" s="195"/>
      <c r="LZA79" s="195"/>
      <c r="LZB79" s="195"/>
      <c r="LZC79" s="195"/>
      <c r="LZD79" s="195"/>
      <c r="LZE79" s="195"/>
      <c r="LZF79" s="195"/>
      <c r="LZG79" s="195"/>
      <c r="LZH79" s="195"/>
      <c r="LZI79" s="195"/>
      <c r="LZJ79" s="195"/>
      <c r="LZK79" s="195"/>
      <c r="LZL79" s="195"/>
      <c r="LZM79" s="195"/>
      <c r="LZN79" s="195"/>
      <c r="LZO79" s="195"/>
      <c r="LZP79" s="195"/>
      <c r="LZQ79" s="195"/>
      <c r="LZR79" s="195"/>
      <c r="LZS79" s="195"/>
      <c r="LZT79" s="195"/>
      <c r="LZU79" s="195"/>
      <c r="LZV79" s="195"/>
      <c r="LZW79" s="195"/>
      <c r="LZX79" s="195"/>
      <c r="LZY79" s="195"/>
      <c r="LZZ79" s="195"/>
      <c r="MAA79" s="195"/>
      <c r="MAB79" s="195"/>
      <c r="MAC79" s="195"/>
      <c r="MAD79" s="195"/>
      <c r="MAE79" s="195"/>
      <c r="MAF79" s="195"/>
      <c r="MAG79" s="195"/>
      <c r="MAH79" s="195"/>
      <c r="MAI79" s="195"/>
      <c r="MAJ79" s="195"/>
      <c r="MAK79" s="195"/>
      <c r="MAL79" s="195"/>
      <c r="MAM79" s="195"/>
      <c r="MAN79" s="195"/>
      <c r="MAO79" s="195"/>
      <c r="MAP79" s="195"/>
      <c r="MAQ79" s="195"/>
      <c r="MAR79" s="195"/>
      <c r="MAS79" s="195"/>
      <c r="MAT79" s="195"/>
      <c r="MAU79" s="195"/>
      <c r="MAV79" s="195"/>
      <c r="MAW79" s="195"/>
      <c r="MAX79" s="195"/>
      <c r="MAY79" s="195"/>
      <c r="MAZ79" s="195"/>
      <c r="MBA79" s="195"/>
      <c r="MBB79" s="195"/>
      <c r="MBC79" s="195"/>
      <c r="MBD79" s="195"/>
      <c r="MBE79" s="195"/>
      <c r="MBF79" s="195"/>
      <c r="MBG79" s="195"/>
      <c r="MBH79" s="195"/>
      <c r="MBI79" s="195"/>
      <c r="MBJ79" s="195"/>
      <c r="MBK79" s="195"/>
      <c r="MBL79" s="195"/>
      <c r="MBM79" s="195"/>
      <c r="MBN79" s="195"/>
      <c r="MBO79" s="195"/>
      <c r="MBP79" s="195"/>
      <c r="MBQ79" s="195"/>
      <c r="MBR79" s="195"/>
      <c r="MBS79" s="195"/>
      <c r="MBT79" s="195"/>
      <c r="MBU79" s="195"/>
      <c r="MBV79" s="195"/>
      <c r="MBW79" s="195"/>
      <c r="MBX79" s="195"/>
      <c r="MBY79" s="195"/>
      <c r="MBZ79" s="195"/>
      <c r="MCA79" s="195"/>
      <c r="MCB79" s="195"/>
      <c r="MCC79" s="195"/>
      <c r="MCD79" s="195"/>
      <c r="MCE79" s="195"/>
      <c r="MCF79" s="195"/>
      <c r="MCG79" s="195"/>
      <c r="MCH79" s="195"/>
      <c r="MCI79" s="195"/>
      <c r="MCJ79" s="195"/>
      <c r="MCK79" s="195"/>
      <c r="MCL79" s="195"/>
      <c r="MCM79" s="195"/>
      <c r="MCN79" s="195"/>
      <c r="MCO79" s="195"/>
      <c r="MCP79" s="195"/>
      <c r="MCQ79" s="195"/>
      <c r="MCR79" s="195"/>
      <c r="MCS79" s="195"/>
      <c r="MCT79" s="195"/>
      <c r="MCU79" s="195"/>
      <c r="MCV79" s="195"/>
      <c r="MCW79" s="195"/>
      <c r="MCX79" s="195"/>
      <c r="MCY79" s="195"/>
      <c r="MCZ79" s="195"/>
      <c r="MDA79" s="195"/>
      <c r="MDB79" s="195"/>
      <c r="MDC79" s="195"/>
      <c r="MDD79" s="195"/>
      <c r="MDE79" s="195"/>
      <c r="MDF79" s="195"/>
      <c r="MDG79" s="195"/>
      <c r="MDH79" s="195"/>
      <c r="MDI79" s="195"/>
      <c r="MDJ79" s="195"/>
      <c r="MDK79" s="195"/>
      <c r="MDL79" s="195"/>
      <c r="MDM79" s="195"/>
      <c r="MDN79" s="195"/>
      <c r="MDO79" s="195"/>
      <c r="MDP79" s="195"/>
      <c r="MDQ79" s="195"/>
      <c r="MDR79" s="195"/>
      <c r="MDS79" s="195"/>
      <c r="MDT79" s="195"/>
      <c r="MDU79" s="195"/>
      <c r="MDV79" s="195"/>
      <c r="MDW79" s="195"/>
      <c r="MDX79" s="195"/>
      <c r="MDY79" s="195"/>
      <c r="MDZ79" s="195"/>
      <c r="MEA79" s="195"/>
      <c r="MEB79" s="195"/>
      <c r="MEC79" s="195"/>
      <c r="MED79" s="195"/>
      <c r="MEE79" s="195"/>
      <c r="MEF79" s="195"/>
      <c r="MEG79" s="195"/>
      <c r="MEH79" s="195"/>
      <c r="MEI79" s="195"/>
      <c r="MEJ79" s="195"/>
      <c r="MEK79" s="195"/>
      <c r="MEL79" s="195"/>
      <c r="MEM79" s="195"/>
      <c r="MEN79" s="195"/>
      <c r="MEO79" s="195"/>
      <c r="MEP79" s="195"/>
      <c r="MEQ79" s="195"/>
      <c r="MER79" s="195"/>
      <c r="MES79" s="195"/>
      <c r="MET79" s="195"/>
      <c r="MEU79" s="195"/>
      <c r="MEV79" s="195"/>
      <c r="MEW79" s="195"/>
      <c r="MEX79" s="195"/>
      <c r="MEY79" s="195"/>
      <c r="MEZ79" s="195"/>
      <c r="MFA79" s="195"/>
      <c r="MFB79" s="195"/>
      <c r="MFC79" s="195"/>
      <c r="MFD79" s="195"/>
      <c r="MFE79" s="195"/>
      <c r="MFF79" s="195"/>
      <c r="MFG79" s="195"/>
      <c r="MFH79" s="195"/>
      <c r="MFI79" s="195"/>
      <c r="MFJ79" s="195"/>
      <c r="MFK79" s="195"/>
      <c r="MFL79" s="195"/>
      <c r="MFM79" s="195"/>
      <c r="MFN79" s="195"/>
      <c r="MFO79" s="195"/>
      <c r="MFP79" s="195"/>
      <c r="MFQ79" s="195"/>
      <c r="MFR79" s="195"/>
      <c r="MFS79" s="195"/>
      <c r="MFT79" s="195"/>
      <c r="MFU79" s="195"/>
      <c r="MFV79" s="195"/>
      <c r="MFW79" s="195"/>
      <c r="MFX79" s="195"/>
      <c r="MFY79" s="195"/>
      <c r="MFZ79" s="195"/>
      <c r="MGA79" s="195"/>
      <c r="MGB79" s="195"/>
      <c r="MGC79" s="195"/>
      <c r="MGD79" s="195"/>
      <c r="MGE79" s="195"/>
      <c r="MGF79" s="195"/>
      <c r="MGG79" s="195"/>
      <c r="MGH79" s="195"/>
      <c r="MGI79" s="195"/>
      <c r="MGJ79" s="195"/>
      <c r="MGK79" s="195"/>
      <c r="MGL79" s="195"/>
      <c r="MGM79" s="195"/>
      <c r="MGN79" s="195"/>
      <c r="MGO79" s="195"/>
      <c r="MGP79" s="195"/>
      <c r="MGQ79" s="195"/>
      <c r="MGR79" s="195"/>
      <c r="MGS79" s="195"/>
      <c r="MGT79" s="195"/>
      <c r="MGU79" s="195"/>
      <c r="MGV79" s="195"/>
      <c r="MGW79" s="195"/>
      <c r="MGX79" s="195"/>
      <c r="MGY79" s="195"/>
      <c r="MGZ79" s="195"/>
      <c r="MHA79" s="195"/>
      <c r="MHB79" s="195"/>
      <c r="MHC79" s="195"/>
      <c r="MHD79" s="195"/>
      <c r="MHE79" s="195"/>
      <c r="MHF79" s="195"/>
      <c r="MHG79" s="195"/>
      <c r="MHH79" s="195"/>
      <c r="MHI79" s="195"/>
      <c r="MHJ79" s="195"/>
      <c r="MHK79" s="195"/>
      <c r="MHL79" s="195"/>
      <c r="MHM79" s="195"/>
      <c r="MHN79" s="195"/>
      <c r="MHO79" s="195"/>
      <c r="MHP79" s="195"/>
      <c r="MHQ79" s="195"/>
      <c r="MHR79" s="195"/>
      <c r="MHS79" s="195"/>
      <c r="MHT79" s="195"/>
      <c r="MHU79" s="195"/>
      <c r="MHV79" s="195"/>
      <c r="MHW79" s="195"/>
      <c r="MHX79" s="195"/>
      <c r="MHY79" s="195"/>
      <c r="MHZ79" s="195"/>
      <c r="MIA79" s="195"/>
      <c r="MIB79" s="195"/>
      <c r="MIC79" s="195"/>
      <c r="MID79" s="195"/>
      <c r="MIE79" s="195"/>
      <c r="MIF79" s="195"/>
      <c r="MIG79" s="195"/>
      <c r="MIH79" s="195"/>
      <c r="MII79" s="195"/>
      <c r="MIJ79" s="195"/>
      <c r="MIK79" s="195"/>
      <c r="MIL79" s="195"/>
      <c r="MIM79" s="195"/>
      <c r="MIN79" s="195"/>
      <c r="MIO79" s="195"/>
      <c r="MIP79" s="195"/>
      <c r="MIQ79" s="195"/>
      <c r="MIR79" s="195"/>
      <c r="MIS79" s="195"/>
      <c r="MIT79" s="195"/>
      <c r="MIU79" s="195"/>
      <c r="MIV79" s="195"/>
      <c r="MIW79" s="195"/>
      <c r="MIX79" s="195"/>
      <c r="MIY79" s="195"/>
      <c r="MIZ79" s="195"/>
      <c r="MJA79" s="195"/>
      <c r="MJB79" s="195"/>
      <c r="MJC79" s="195"/>
      <c r="MJD79" s="195"/>
      <c r="MJE79" s="195"/>
      <c r="MJF79" s="195"/>
      <c r="MJG79" s="195"/>
      <c r="MJH79" s="195"/>
      <c r="MJI79" s="195"/>
      <c r="MJJ79" s="195"/>
      <c r="MJK79" s="195"/>
      <c r="MJL79" s="195"/>
      <c r="MJM79" s="195"/>
      <c r="MJN79" s="195"/>
      <c r="MJO79" s="195"/>
      <c r="MJP79" s="195"/>
      <c r="MJQ79" s="195"/>
      <c r="MJR79" s="195"/>
      <c r="MJS79" s="195"/>
      <c r="MJT79" s="195"/>
      <c r="MJU79" s="195"/>
      <c r="MJV79" s="195"/>
      <c r="MJW79" s="195"/>
      <c r="MJX79" s="195"/>
      <c r="MJY79" s="195"/>
      <c r="MJZ79" s="195"/>
      <c r="MKA79" s="195"/>
      <c r="MKB79" s="195"/>
      <c r="MKC79" s="195"/>
      <c r="MKD79" s="195"/>
      <c r="MKE79" s="195"/>
      <c r="MKF79" s="195"/>
      <c r="MKG79" s="195"/>
      <c r="MKH79" s="195"/>
      <c r="MKI79" s="195"/>
      <c r="MKJ79" s="195"/>
      <c r="MKK79" s="195"/>
      <c r="MKL79" s="195"/>
      <c r="MKM79" s="195"/>
      <c r="MKN79" s="195"/>
      <c r="MKO79" s="195"/>
      <c r="MKP79" s="195"/>
      <c r="MKQ79" s="195"/>
      <c r="MKR79" s="195"/>
      <c r="MKS79" s="195"/>
      <c r="MKT79" s="195"/>
      <c r="MKU79" s="195"/>
      <c r="MKV79" s="195"/>
      <c r="MKW79" s="195"/>
      <c r="MKX79" s="195"/>
      <c r="MKY79" s="195"/>
      <c r="MKZ79" s="195"/>
      <c r="MLA79" s="195"/>
      <c r="MLB79" s="195"/>
      <c r="MLC79" s="195"/>
      <c r="MLD79" s="195"/>
      <c r="MLE79" s="195"/>
      <c r="MLF79" s="195"/>
      <c r="MLG79" s="195"/>
      <c r="MLH79" s="195"/>
      <c r="MLI79" s="195"/>
      <c r="MLJ79" s="195"/>
      <c r="MLK79" s="195"/>
      <c r="MLL79" s="195"/>
      <c r="MLM79" s="195"/>
      <c r="MLN79" s="195"/>
      <c r="MLO79" s="195"/>
      <c r="MLP79" s="195"/>
      <c r="MLQ79" s="195"/>
      <c r="MLR79" s="195"/>
      <c r="MLS79" s="195"/>
      <c r="MLT79" s="195"/>
      <c r="MLU79" s="195"/>
      <c r="MLV79" s="195"/>
      <c r="MLW79" s="195"/>
      <c r="MLX79" s="195"/>
      <c r="MLY79" s="195"/>
      <c r="MLZ79" s="195"/>
      <c r="MMA79" s="195"/>
      <c r="MMB79" s="195"/>
      <c r="MMC79" s="195"/>
      <c r="MMD79" s="195"/>
      <c r="MME79" s="195"/>
      <c r="MMF79" s="195"/>
      <c r="MMG79" s="195"/>
      <c r="MMH79" s="195"/>
      <c r="MMI79" s="195"/>
      <c r="MMJ79" s="195"/>
      <c r="MMK79" s="195"/>
      <c r="MML79" s="195"/>
      <c r="MMM79" s="195"/>
      <c r="MMN79" s="195"/>
      <c r="MMO79" s="195"/>
      <c r="MMP79" s="195"/>
      <c r="MMQ79" s="195"/>
      <c r="MMR79" s="195"/>
      <c r="MMS79" s="195"/>
      <c r="MMT79" s="195"/>
      <c r="MMU79" s="195"/>
      <c r="MMV79" s="195"/>
      <c r="MMW79" s="195"/>
      <c r="MMX79" s="195"/>
      <c r="MMY79" s="195"/>
      <c r="MMZ79" s="195"/>
      <c r="MNA79" s="195"/>
      <c r="MNB79" s="195"/>
      <c r="MNC79" s="195"/>
      <c r="MND79" s="195"/>
      <c r="MNE79" s="195"/>
      <c r="MNF79" s="195"/>
      <c r="MNG79" s="195"/>
      <c r="MNH79" s="195"/>
      <c r="MNI79" s="195"/>
      <c r="MNJ79" s="195"/>
      <c r="MNK79" s="195"/>
      <c r="MNL79" s="195"/>
      <c r="MNM79" s="195"/>
      <c r="MNN79" s="195"/>
      <c r="MNO79" s="195"/>
      <c r="MNP79" s="195"/>
      <c r="MNQ79" s="195"/>
      <c r="MNR79" s="195"/>
      <c r="MNS79" s="195"/>
      <c r="MNT79" s="195"/>
      <c r="MNU79" s="195"/>
      <c r="MNV79" s="195"/>
      <c r="MNW79" s="195"/>
      <c r="MNX79" s="195"/>
      <c r="MNY79" s="195"/>
      <c r="MNZ79" s="195"/>
      <c r="MOA79" s="195"/>
      <c r="MOB79" s="195"/>
      <c r="MOC79" s="195"/>
      <c r="MOD79" s="195"/>
      <c r="MOE79" s="195"/>
      <c r="MOF79" s="195"/>
      <c r="MOG79" s="195"/>
      <c r="MOH79" s="195"/>
      <c r="MOI79" s="195"/>
      <c r="MOJ79" s="195"/>
      <c r="MOK79" s="195"/>
      <c r="MOL79" s="195"/>
      <c r="MOM79" s="195"/>
      <c r="MON79" s="195"/>
      <c r="MOO79" s="195"/>
      <c r="MOP79" s="195"/>
      <c r="MOQ79" s="195"/>
      <c r="MOR79" s="195"/>
      <c r="MOS79" s="195"/>
      <c r="MOT79" s="195"/>
      <c r="MOU79" s="195"/>
      <c r="MOV79" s="195"/>
      <c r="MOW79" s="195"/>
      <c r="MOX79" s="195"/>
      <c r="MOY79" s="195"/>
      <c r="MOZ79" s="195"/>
      <c r="MPA79" s="195"/>
      <c r="MPB79" s="195"/>
      <c r="MPC79" s="195"/>
      <c r="MPD79" s="195"/>
      <c r="MPE79" s="195"/>
      <c r="MPF79" s="195"/>
      <c r="MPG79" s="195"/>
      <c r="MPH79" s="195"/>
      <c r="MPI79" s="195"/>
      <c r="MPJ79" s="195"/>
      <c r="MPK79" s="195"/>
      <c r="MPL79" s="195"/>
      <c r="MPM79" s="195"/>
      <c r="MPN79" s="195"/>
      <c r="MPO79" s="195"/>
      <c r="MPP79" s="195"/>
      <c r="MPQ79" s="195"/>
      <c r="MPR79" s="195"/>
      <c r="MPS79" s="195"/>
      <c r="MPT79" s="195"/>
      <c r="MPU79" s="195"/>
      <c r="MPV79" s="195"/>
      <c r="MPW79" s="195"/>
      <c r="MPX79" s="195"/>
      <c r="MPY79" s="195"/>
      <c r="MPZ79" s="195"/>
      <c r="MQA79" s="195"/>
      <c r="MQB79" s="195"/>
      <c r="MQC79" s="195"/>
      <c r="MQD79" s="195"/>
      <c r="MQE79" s="195"/>
      <c r="MQF79" s="195"/>
      <c r="MQG79" s="195"/>
      <c r="MQH79" s="195"/>
      <c r="MQI79" s="195"/>
      <c r="MQJ79" s="195"/>
      <c r="MQK79" s="195"/>
      <c r="MQL79" s="195"/>
      <c r="MQM79" s="195"/>
      <c r="MQN79" s="195"/>
      <c r="MQO79" s="195"/>
      <c r="MQP79" s="195"/>
      <c r="MQQ79" s="195"/>
      <c r="MQR79" s="195"/>
      <c r="MQS79" s="195"/>
      <c r="MQT79" s="195"/>
      <c r="MQU79" s="195"/>
      <c r="MQV79" s="195"/>
      <c r="MQW79" s="195"/>
      <c r="MQX79" s="195"/>
      <c r="MQY79" s="195"/>
      <c r="MQZ79" s="195"/>
      <c r="MRA79" s="195"/>
      <c r="MRB79" s="195"/>
      <c r="MRC79" s="195"/>
      <c r="MRD79" s="195"/>
      <c r="MRE79" s="195"/>
      <c r="MRF79" s="195"/>
      <c r="MRG79" s="195"/>
      <c r="MRH79" s="195"/>
      <c r="MRI79" s="195"/>
      <c r="MRJ79" s="195"/>
      <c r="MRK79" s="195"/>
      <c r="MRL79" s="195"/>
      <c r="MRM79" s="195"/>
      <c r="MRN79" s="195"/>
      <c r="MRO79" s="195"/>
      <c r="MRP79" s="195"/>
      <c r="MRQ79" s="195"/>
      <c r="MRR79" s="195"/>
      <c r="MRS79" s="195"/>
      <c r="MRT79" s="195"/>
      <c r="MRU79" s="195"/>
      <c r="MRV79" s="195"/>
      <c r="MRW79" s="195"/>
      <c r="MRX79" s="195"/>
      <c r="MRY79" s="195"/>
      <c r="MRZ79" s="195"/>
      <c r="MSA79" s="195"/>
      <c r="MSB79" s="195"/>
      <c r="MSC79" s="195"/>
      <c r="MSD79" s="195"/>
      <c r="MSE79" s="195"/>
      <c r="MSF79" s="195"/>
      <c r="MSG79" s="195"/>
      <c r="MSH79" s="195"/>
      <c r="MSI79" s="195"/>
      <c r="MSJ79" s="195"/>
      <c r="MSK79" s="195"/>
      <c r="MSL79" s="195"/>
      <c r="MSM79" s="195"/>
      <c r="MSN79" s="195"/>
      <c r="MSO79" s="195"/>
      <c r="MSP79" s="195"/>
      <c r="MSQ79" s="195"/>
      <c r="MSR79" s="195"/>
      <c r="MSS79" s="195"/>
      <c r="MST79" s="195"/>
      <c r="MSU79" s="195"/>
      <c r="MSV79" s="195"/>
      <c r="MSW79" s="195"/>
      <c r="MSX79" s="195"/>
      <c r="MSY79" s="195"/>
      <c r="MSZ79" s="195"/>
      <c r="MTA79" s="195"/>
      <c r="MTB79" s="195"/>
      <c r="MTC79" s="195"/>
      <c r="MTD79" s="195"/>
      <c r="MTE79" s="195"/>
      <c r="MTF79" s="195"/>
      <c r="MTG79" s="195"/>
      <c r="MTH79" s="195"/>
      <c r="MTI79" s="195"/>
      <c r="MTJ79" s="195"/>
      <c r="MTK79" s="195"/>
      <c r="MTL79" s="195"/>
      <c r="MTM79" s="195"/>
      <c r="MTN79" s="195"/>
      <c r="MTO79" s="195"/>
      <c r="MTP79" s="195"/>
      <c r="MTQ79" s="195"/>
      <c r="MTR79" s="195"/>
      <c r="MTS79" s="195"/>
      <c r="MTT79" s="195"/>
      <c r="MTU79" s="195"/>
      <c r="MTV79" s="195"/>
      <c r="MTW79" s="195"/>
      <c r="MTX79" s="195"/>
      <c r="MTY79" s="195"/>
      <c r="MTZ79" s="195"/>
      <c r="MUA79" s="195"/>
      <c r="MUB79" s="195"/>
      <c r="MUC79" s="195"/>
      <c r="MUD79" s="195"/>
      <c r="MUE79" s="195"/>
      <c r="MUF79" s="195"/>
      <c r="MUG79" s="195"/>
      <c r="MUH79" s="195"/>
      <c r="MUI79" s="195"/>
      <c r="MUJ79" s="195"/>
      <c r="MUK79" s="195"/>
      <c r="MUL79" s="195"/>
      <c r="MUM79" s="195"/>
      <c r="MUN79" s="195"/>
      <c r="MUO79" s="195"/>
      <c r="MUP79" s="195"/>
      <c r="MUQ79" s="195"/>
      <c r="MUR79" s="195"/>
      <c r="MUS79" s="195"/>
      <c r="MUT79" s="195"/>
      <c r="MUU79" s="195"/>
      <c r="MUV79" s="195"/>
      <c r="MUW79" s="195"/>
      <c r="MUX79" s="195"/>
      <c r="MUY79" s="195"/>
      <c r="MUZ79" s="195"/>
      <c r="MVA79" s="195"/>
      <c r="MVB79" s="195"/>
      <c r="MVC79" s="195"/>
      <c r="MVD79" s="195"/>
      <c r="MVE79" s="195"/>
      <c r="MVF79" s="195"/>
      <c r="MVG79" s="195"/>
      <c r="MVH79" s="195"/>
      <c r="MVI79" s="195"/>
      <c r="MVJ79" s="195"/>
      <c r="MVK79" s="195"/>
      <c r="MVL79" s="195"/>
      <c r="MVM79" s="195"/>
      <c r="MVN79" s="195"/>
      <c r="MVO79" s="195"/>
      <c r="MVP79" s="195"/>
      <c r="MVQ79" s="195"/>
      <c r="MVR79" s="195"/>
      <c r="MVS79" s="195"/>
      <c r="MVT79" s="195"/>
      <c r="MVU79" s="195"/>
      <c r="MVV79" s="195"/>
      <c r="MVW79" s="195"/>
      <c r="MVX79" s="195"/>
      <c r="MVY79" s="195"/>
      <c r="MVZ79" s="195"/>
      <c r="MWA79" s="195"/>
      <c r="MWB79" s="195"/>
      <c r="MWC79" s="195"/>
      <c r="MWD79" s="195"/>
      <c r="MWE79" s="195"/>
      <c r="MWF79" s="195"/>
      <c r="MWG79" s="195"/>
      <c r="MWH79" s="195"/>
      <c r="MWI79" s="195"/>
      <c r="MWJ79" s="195"/>
      <c r="MWK79" s="195"/>
      <c r="MWL79" s="195"/>
      <c r="MWM79" s="195"/>
      <c r="MWN79" s="195"/>
      <c r="MWO79" s="195"/>
      <c r="MWP79" s="195"/>
      <c r="MWQ79" s="195"/>
      <c r="MWR79" s="195"/>
      <c r="MWS79" s="195"/>
      <c r="MWT79" s="195"/>
      <c r="MWU79" s="195"/>
      <c r="MWV79" s="195"/>
      <c r="MWW79" s="195"/>
      <c r="MWX79" s="195"/>
      <c r="MWY79" s="195"/>
      <c r="MWZ79" s="195"/>
      <c r="MXA79" s="195"/>
      <c r="MXB79" s="195"/>
      <c r="MXC79" s="195"/>
      <c r="MXD79" s="195"/>
      <c r="MXE79" s="195"/>
      <c r="MXF79" s="195"/>
      <c r="MXG79" s="195"/>
      <c r="MXH79" s="195"/>
      <c r="MXI79" s="195"/>
      <c r="MXJ79" s="195"/>
      <c r="MXK79" s="195"/>
      <c r="MXL79" s="195"/>
      <c r="MXM79" s="195"/>
      <c r="MXN79" s="195"/>
      <c r="MXO79" s="195"/>
      <c r="MXP79" s="195"/>
      <c r="MXQ79" s="195"/>
      <c r="MXR79" s="195"/>
      <c r="MXS79" s="195"/>
      <c r="MXT79" s="195"/>
      <c r="MXU79" s="195"/>
      <c r="MXV79" s="195"/>
      <c r="MXW79" s="195"/>
      <c r="MXX79" s="195"/>
      <c r="MXY79" s="195"/>
      <c r="MXZ79" s="195"/>
      <c r="MYA79" s="195"/>
      <c r="MYB79" s="195"/>
      <c r="MYC79" s="195"/>
      <c r="MYD79" s="195"/>
      <c r="MYE79" s="195"/>
      <c r="MYF79" s="195"/>
      <c r="MYG79" s="195"/>
      <c r="MYH79" s="195"/>
      <c r="MYI79" s="195"/>
      <c r="MYJ79" s="195"/>
      <c r="MYK79" s="195"/>
      <c r="MYL79" s="195"/>
      <c r="MYM79" s="195"/>
      <c r="MYN79" s="195"/>
      <c r="MYO79" s="195"/>
      <c r="MYP79" s="195"/>
      <c r="MYQ79" s="195"/>
      <c r="MYR79" s="195"/>
      <c r="MYS79" s="195"/>
      <c r="MYT79" s="195"/>
      <c r="MYU79" s="195"/>
      <c r="MYV79" s="195"/>
      <c r="MYW79" s="195"/>
      <c r="MYX79" s="195"/>
      <c r="MYY79" s="195"/>
      <c r="MYZ79" s="195"/>
      <c r="MZA79" s="195"/>
      <c r="MZB79" s="195"/>
      <c r="MZC79" s="195"/>
      <c r="MZD79" s="195"/>
      <c r="MZE79" s="195"/>
      <c r="MZF79" s="195"/>
      <c r="MZG79" s="195"/>
      <c r="MZH79" s="195"/>
      <c r="MZI79" s="195"/>
      <c r="MZJ79" s="195"/>
      <c r="MZK79" s="195"/>
      <c r="MZL79" s="195"/>
      <c r="MZM79" s="195"/>
      <c r="MZN79" s="195"/>
      <c r="MZO79" s="195"/>
      <c r="MZP79" s="195"/>
      <c r="MZQ79" s="195"/>
      <c r="MZR79" s="195"/>
      <c r="MZS79" s="195"/>
      <c r="MZT79" s="195"/>
      <c r="MZU79" s="195"/>
      <c r="MZV79" s="195"/>
      <c r="MZW79" s="195"/>
      <c r="MZX79" s="195"/>
      <c r="MZY79" s="195"/>
      <c r="MZZ79" s="195"/>
      <c r="NAA79" s="195"/>
      <c r="NAB79" s="195"/>
      <c r="NAC79" s="195"/>
      <c r="NAD79" s="195"/>
      <c r="NAE79" s="195"/>
      <c r="NAF79" s="195"/>
      <c r="NAG79" s="195"/>
      <c r="NAH79" s="195"/>
      <c r="NAI79" s="195"/>
      <c r="NAJ79" s="195"/>
      <c r="NAK79" s="195"/>
      <c r="NAL79" s="195"/>
      <c r="NAM79" s="195"/>
      <c r="NAN79" s="195"/>
      <c r="NAO79" s="195"/>
      <c r="NAP79" s="195"/>
      <c r="NAQ79" s="195"/>
      <c r="NAR79" s="195"/>
      <c r="NAS79" s="195"/>
      <c r="NAT79" s="195"/>
      <c r="NAU79" s="195"/>
      <c r="NAV79" s="195"/>
      <c r="NAW79" s="195"/>
      <c r="NAX79" s="195"/>
      <c r="NAY79" s="195"/>
      <c r="NAZ79" s="195"/>
      <c r="NBA79" s="195"/>
      <c r="NBB79" s="195"/>
      <c r="NBC79" s="195"/>
      <c r="NBD79" s="195"/>
      <c r="NBE79" s="195"/>
      <c r="NBF79" s="195"/>
      <c r="NBG79" s="195"/>
      <c r="NBH79" s="195"/>
      <c r="NBI79" s="195"/>
      <c r="NBJ79" s="195"/>
      <c r="NBK79" s="195"/>
      <c r="NBL79" s="195"/>
      <c r="NBM79" s="195"/>
      <c r="NBN79" s="195"/>
      <c r="NBO79" s="195"/>
      <c r="NBP79" s="195"/>
      <c r="NBQ79" s="195"/>
      <c r="NBR79" s="195"/>
      <c r="NBS79" s="195"/>
      <c r="NBT79" s="195"/>
      <c r="NBU79" s="195"/>
      <c r="NBV79" s="195"/>
      <c r="NBW79" s="195"/>
      <c r="NBX79" s="195"/>
      <c r="NBY79" s="195"/>
      <c r="NBZ79" s="195"/>
      <c r="NCA79" s="195"/>
      <c r="NCB79" s="195"/>
      <c r="NCC79" s="195"/>
      <c r="NCD79" s="195"/>
      <c r="NCE79" s="195"/>
      <c r="NCF79" s="195"/>
      <c r="NCG79" s="195"/>
      <c r="NCH79" s="195"/>
      <c r="NCI79" s="195"/>
      <c r="NCJ79" s="195"/>
      <c r="NCK79" s="195"/>
      <c r="NCL79" s="195"/>
      <c r="NCM79" s="195"/>
      <c r="NCN79" s="195"/>
      <c r="NCO79" s="195"/>
      <c r="NCP79" s="195"/>
      <c r="NCQ79" s="195"/>
      <c r="NCR79" s="195"/>
      <c r="NCS79" s="195"/>
      <c r="NCT79" s="195"/>
      <c r="NCU79" s="195"/>
      <c r="NCV79" s="195"/>
      <c r="NCW79" s="195"/>
      <c r="NCX79" s="195"/>
      <c r="NCY79" s="195"/>
      <c r="NCZ79" s="195"/>
      <c r="NDA79" s="195"/>
      <c r="NDB79" s="195"/>
      <c r="NDC79" s="195"/>
      <c r="NDD79" s="195"/>
      <c r="NDE79" s="195"/>
      <c r="NDF79" s="195"/>
      <c r="NDG79" s="195"/>
      <c r="NDH79" s="195"/>
      <c r="NDI79" s="195"/>
      <c r="NDJ79" s="195"/>
      <c r="NDK79" s="195"/>
      <c r="NDL79" s="195"/>
      <c r="NDM79" s="195"/>
      <c r="NDN79" s="195"/>
      <c r="NDO79" s="195"/>
      <c r="NDP79" s="195"/>
      <c r="NDQ79" s="195"/>
      <c r="NDR79" s="195"/>
      <c r="NDS79" s="195"/>
      <c r="NDT79" s="195"/>
      <c r="NDU79" s="195"/>
      <c r="NDV79" s="195"/>
      <c r="NDW79" s="195"/>
      <c r="NDX79" s="195"/>
      <c r="NDY79" s="195"/>
      <c r="NDZ79" s="195"/>
      <c r="NEA79" s="195"/>
      <c r="NEB79" s="195"/>
      <c r="NEC79" s="195"/>
      <c r="NED79" s="195"/>
      <c r="NEE79" s="195"/>
      <c r="NEF79" s="195"/>
      <c r="NEG79" s="195"/>
      <c r="NEH79" s="195"/>
      <c r="NEI79" s="195"/>
      <c r="NEJ79" s="195"/>
      <c r="NEK79" s="195"/>
      <c r="NEL79" s="195"/>
      <c r="NEM79" s="195"/>
      <c r="NEN79" s="195"/>
      <c r="NEO79" s="195"/>
      <c r="NEP79" s="195"/>
      <c r="NEQ79" s="195"/>
      <c r="NER79" s="195"/>
      <c r="NES79" s="195"/>
      <c r="NET79" s="195"/>
      <c r="NEU79" s="195"/>
      <c r="NEV79" s="195"/>
      <c r="NEW79" s="195"/>
      <c r="NEX79" s="195"/>
      <c r="NEY79" s="195"/>
      <c r="NEZ79" s="195"/>
      <c r="NFA79" s="195"/>
      <c r="NFB79" s="195"/>
      <c r="NFC79" s="195"/>
      <c r="NFD79" s="195"/>
      <c r="NFE79" s="195"/>
      <c r="NFF79" s="195"/>
      <c r="NFG79" s="195"/>
      <c r="NFH79" s="195"/>
      <c r="NFI79" s="195"/>
      <c r="NFJ79" s="195"/>
      <c r="NFK79" s="195"/>
      <c r="NFL79" s="195"/>
      <c r="NFM79" s="195"/>
      <c r="NFN79" s="195"/>
      <c r="NFO79" s="195"/>
      <c r="NFP79" s="195"/>
      <c r="NFQ79" s="195"/>
      <c r="NFR79" s="195"/>
      <c r="NFS79" s="195"/>
      <c r="NFT79" s="195"/>
      <c r="NFU79" s="195"/>
      <c r="NFV79" s="195"/>
      <c r="NFW79" s="195"/>
      <c r="NFX79" s="195"/>
      <c r="NFY79" s="195"/>
      <c r="NFZ79" s="195"/>
      <c r="NGA79" s="195"/>
      <c r="NGB79" s="195"/>
      <c r="NGC79" s="195"/>
      <c r="NGD79" s="195"/>
      <c r="NGE79" s="195"/>
      <c r="NGF79" s="195"/>
      <c r="NGG79" s="195"/>
      <c r="NGH79" s="195"/>
      <c r="NGI79" s="195"/>
      <c r="NGJ79" s="195"/>
      <c r="NGK79" s="195"/>
      <c r="NGL79" s="195"/>
      <c r="NGM79" s="195"/>
      <c r="NGN79" s="195"/>
      <c r="NGO79" s="195"/>
      <c r="NGP79" s="195"/>
      <c r="NGQ79" s="195"/>
      <c r="NGR79" s="195"/>
      <c r="NGS79" s="195"/>
      <c r="NGT79" s="195"/>
      <c r="NGU79" s="195"/>
      <c r="NGV79" s="195"/>
      <c r="NGW79" s="195"/>
      <c r="NGX79" s="195"/>
      <c r="NGY79" s="195"/>
      <c r="NGZ79" s="195"/>
      <c r="NHA79" s="195"/>
      <c r="NHB79" s="195"/>
      <c r="NHC79" s="195"/>
      <c r="NHD79" s="195"/>
      <c r="NHE79" s="195"/>
      <c r="NHF79" s="195"/>
      <c r="NHG79" s="195"/>
      <c r="NHH79" s="195"/>
      <c r="NHI79" s="195"/>
      <c r="NHJ79" s="195"/>
      <c r="NHK79" s="195"/>
      <c r="NHL79" s="195"/>
      <c r="NHM79" s="195"/>
      <c r="NHN79" s="195"/>
      <c r="NHO79" s="195"/>
      <c r="NHP79" s="195"/>
      <c r="NHQ79" s="195"/>
      <c r="NHR79" s="195"/>
      <c r="NHS79" s="195"/>
      <c r="NHT79" s="195"/>
      <c r="NHU79" s="195"/>
      <c r="NHV79" s="195"/>
      <c r="NHW79" s="195"/>
      <c r="NHX79" s="195"/>
      <c r="NHY79" s="195"/>
      <c r="NHZ79" s="195"/>
      <c r="NIA79" s="195"/>
      <c r="NIB79" s="195"/>
      <c r="NIC79" s="195"/>
      <c r="NID79" s="195"/>
      <c r="NIE79" s="195"/>
      <c r="NIF79" s="195"/>
      <c r="NIG79" s="195"/>
      <c r="NIH79" s="195"/>
      <c r="NII79" s="195"/>
      <c r="NIJ79" s="195"/>
      <c r="NIK79" s="195"/>
      <c r="NIL79" s="195"/>
      <c r="NIM79" s="195"/>
      <c r="NIN79" s="195"/>
      <c r="NIO79" s="195"/>
      <c r="NIP79" s="195"/>
      <c r="NIQ79" s="195"/>
      <c r="NIR79" s="195"/>
      <c r="NIS79" s="195"/>
      <c r="NIT79" s="195"/>
      <c r="NIU79" s="195"/>
      <c r="NIV79" s="195"/>
      <c r="NIW79" s="195"/>
      <c r="NIX79" s="195"/>
      <c r="NIY79" s="195"/>
      <c r="NIZ79" s="195"/>
      <c r="NJA79" s="195"/>
      <c r="NJB79" s="195"/>
      <c r="NJC79" s="195"/>
      <c r="NJD79" s="195"/>
      <c r="NJE79" s="195"/>
      <c r="NJF79" s="195"/>
      <c r="NJG79" s="195"/>
      <c r="NJH79" s="195"/>
      <c r="NJI79" s="195"/>
      <c r="NJJ79" s="195"/>
      <c r="NJK79" s="195"/>
      <c r="NJL79" s="195"/>
      <c r="NJM79" s="195"/>
      <c r="NJN79" s="195"/>
      <c r="NJO79" s="195"/>
      <c r="NJP79" s="195"/>
      <c r="NJQ79" s="195"/>
      <c r="NJR79" s="195"/>
      <c r="NJS79" s="195"/>
      <c r="NJT79" s="195"/>
      <c r="NJU79" s="195"/>
      <c r="NJV79" s="195"/>
      <c r="NJW79" s="195"/>
      <c r="NJX79" s="195"/>
      <c r="NJY79" s="195"/>
      <c r="NJZ79" s="195"/>
      <c r="NKA79" s="195"/>
      <c r="NKB79" s="195"/>
      <c r="NKC79" s="195"/>
      <c r="NKD79" s="195"/>
      <c r="NKE79" s="195"/>
      <c r="NKF79" s="195"/>
      <c r="NKG79" s="195"/>
      <c r="NKH79" s="195"/>
      <c r="NKI79" s="195"/>
      <c r="NKJ79" s="195"/>
      <c r="NKK79" s="195"/>
      <c r="NKL79" s="195"/>
      <c r="NKM79" s="195"/>
      <c r="NKN79" s="195"/>
      <c r="NKO79" s="195"/>
      <c r="NKP79" s="195"/>
      <c r="NKQ79" s="195"/>
      <c r="NKR79" s="195"/>
      <c r="NKS79" s="195"/>
      <c r="NKT79" s="195"/>
      <c r="NKU79" s="195"/>
      <c r="NKV79" s="195"/>
      <c r="NKW79" s="195"/>
      <c r="NKX79" s="195"/>
      <c r="NKY79" s="195"/>
      <c r="NKZ79" s="195"/>
      <c r="NLA79" s="195"/>
      <c r="NLB79" s="195"/>
      <c r="NLC79" s="195"/>
      <c r="NLD79" s="195"/>
      <c r="NLE79" s="195"/>
      <c r="NLF79" s="195"/>
      <c r="NLG79" s="195"/>
      <c r="NLH79" s="195"/>
      <c r="NLI79" s="195"/>
      <c r="NLJ79" s="195"/>
      <c r="NLK79" s="195"/>
      <c r="NLL79" s="195"/>
      <c r="NLM79" s="195"/>
      <c r="NLN79" s="195"/>
      <c r="NLO79" s="195"/>
      <c r="NLP79" s="195"/>
      <c r="NLQ79" s="195"/>
      <c r="NLR79" s="195"/>
      <c r="NLS79" s="195"/>
      <c r="NLT79" s="195"/>
      <c r="NLU79" s="195"/>
      <c r="NLV79" s="195"/>
      <c r="NLW79" s="195"/>
      <c r="NLX79" s="195"/>
      <c r="NLY79" s="195"/>
      <c r="NLZ79" s="195"/>
      <c r="NMA79" s="195"/>
      <c r="NMB79" s="195"/>
      <c r="NMC79" s="195"/>
      <c r="NMD79" s="195"/>
      <c r="NME79" s="195"/>
      <c r="NMF79" s="195"/>
      <c r="NMG79" s="195"/>
      <c r="NMH79" s="195"/>
      <c r="NMI79" s="195"/>
      <c r="NMJ79" s="195"/>
      <c r="NMK79" s="195"/>
      <c r="NML79" s="195"/>
      <c r="NMM79" s="195"/>
      <c r="NMN79" s="195"/>
      <c r="NMO79" s="195"/>
      <c r="NMP79" s="195"/>
      <c r="NMQ79" s="195"/>
      <c r="NMR79" s="195"/>
      <c r="NMS79" s="195"/>
      <c r="NMT79" s="195"/>
      <c r="NMU79" s="195"/>
      <c r="NMV79" s="195"/>
      <c r="NMW79" s="195"/>
      <c r="NMX79" s="195"/>
      <c r="NMY79" s="195"/>
      <c r="NMZ79" s="195"/>
      <c r="NNA79" s="195"/>
      <c r="NNB79" s="195"/>
      <c r="NNC79" s="195"/>
      <c r="NND79" s="195"/>
      <c r="NNE79" s="195"/>
      <c r="NNF79" s="195"/>
      <c r="NNG79" s="195"/>
      <c r="NNH79" s="195"/>
      <c r="NNI79" s="195"/>
      <c r="NNJ79" s="195"/>
      <c r="NNK79" s="195"/>
      <c r="NNL79" s="195"/>
      <c r="NNM79" s="195"/>
      <c r="NNN79" s="195"/>
      <c r="NNO79" s="195"/>
      <c r="NNP79" s="195"/>
      <c r="NNQ79" s="195"/>
      <c r="NNR79" s="195"/>
      <c r="NNS79" s="195"/>
      <c r="NNT79" s="195"/>
      <c r="NNU79" s="195"/>
      <c r="NNV79" s="195"/>
      <c r="NNW79" s="195"/>
      <c r="NNX79" s="195"/>
      <c r="NNY79" s="195"/>
      <c r="NNZ79" s="195"/>
      <c r="NOA79" s="195"/>
      <c r="NOB79" s="195"/>
      <c r="NOC79" s="195"/>
      <c r="NOD79" s="195"/>
      <c r="NOE79" s="195"/>
      <c r="NOF79" s="195"/>
      <c r="NOG79" s="195"/>
      <c r="NOH79" s="195"/>
      <c r="NOI79" s="195"/>
      <c r="NOJ79" s="195"/>
      <c r="NOK79" s="195"/>
      <c r="NOL79" s="195"/>
      <c r="NOM79" s="195"/>
      <c r="NON79" s="195"/>
      <c r="NOO79" s="195"/>
      <c r="NOP79" s="195"/>
      <c r="NOQ79" s="195"/>
      <c r="NOR79" s="195"/>
      <c r="NOS79" s="195"/>
      <c r="NOT79" s="195"/>
      <c r="NOU79" s="195"/>
      <c r="NOV79" s="195"/>
      <c r="NOW79" s="195"/>
      <c r="NOX79" s="195"/>
      <c r="NOY79" s="195"/>
      <c r="NOZ79" s="195"/>
      <c r="NPA79" s="195"/>
      <c r="NPB79" s="195"/>
      <c r="NPC79" s="195"/>
      <c r="NPD79" s="195"/>
      <c r="NPE79" s="195"/>
      <c r="NPF79" s="195"/>
      <c r="NPG79" s="195"/>
      <c r="NPH79" s="195"/>
      <c r="NPI79" s="195"/>
      <c r="NPJ79" s="195"/>
      <c r="NPK79" s="195"/>
      <c r="NPL79" s="195"/>
      <c r="NPM79" s="195"/>
      <c r="NPN79" s="195"/>
      <c r="NPO79" s="195"/>
      <c r="NPP79" s="195"/>
      <c r="NPQ79" s="195"/>
      <c r="NPR79" s="195"/>
      <c r="NPS79" s="195"/>
      <c r="NPT79" s="195"/>
      <c r="NPU79" s="195"/>
      <c r="NPV79" s="195"/>
      <c r="NPW79" s="195"/>
      <c r="NPX79" s="195"/>
      <c r="NPY79" s="195"/>
      <c r="NPZ79" s="195"/>
      <c r="NQA79" s="195"/>
      <c r="NQB79" s="195"/>
      <c r="NQC79" s="195"/>
      <c r="NQD79" s="195"/>
      <c r="NQE79" s="195"/>
      <c r="NQF79" s="195"/>
      <c r="NQG79" s="195"/>
      <c r="NQH79" s="195"/>
      <c r="NQI79" s="195"/>
      <c r="NQJ79" s="195"/>
      <c r="NQK79" s="195"/>
      <c r="NQL79" s="195"/>
      <c r="NQM79" s="195"/>
      <c r="NQN79" s="195"/>
      <c r="NQO79" s="195"/>
      <c r="NQP79" s="195"/>
      <c r="NQQ79" s="195"/>
      <c r="NQR79" s="195"/>
      <c r="NQS79" s="195"/>
      <c r="NQT79" s="195"/>
      <c r="NQU79" s="195"/>
      <c r="NQV79" s="195"/>
      <c r="NQW79" s="195"/>
      <c r="NQX79" s="195"/>
      <c r="NQY79" s="195"/>
      <c r="NQZ79" s="195"/>
      <c r="NRA79" s="195"/>
      <c r="NRB79" s="195"/>
      <c r="NRC79" s="195"/>
      <c r="NRD79" s="195"/>
      <c r="NRE79" s="195"/>
      <c r="NRF79" s="195"/>
      <c r="NRG79" s="195"/>
      <c r="NRH79" s="195"/>
      <c r="NRI79" s="195"/>
      <c r="NRJ79" s="195"/>
      <c r="NRK79" s="195"/>
      <c r="NRL79" s="195"/>
      <c r="NRM79" s="195"/>
      <c r="NRN79" s="195"/>
      <c r="NRO79" s="195"/>
      <c r="NRP79" s="195"/>
      <c r="NRQ79" s="195"/>
      <c r="NRR79" s="195"/>
      <c r="NRS79" s="195"/>
      <c r="NRT79" s="195"/>
      <c r="NRU79" s="195"/>
      <c r="NRV79" s="195"/>
      <c r="NRW79" s="195"/>
      <c r="NRX79" s="195"/>
      <c r="NRY79" s="195"/>
      <c r="NRZ79" s="195"/>
      <c r="NSA79" s="195"/>
      <c r="NSB79" s="195"/>
      <c r="NSC79" s="195"/>
      <c r="NSD79" s="195"/>
      <c r="NSE79" s="195"/>
      <c r="NSF79" s="195"/>
      <c r="NSG79" s="195"/>
      <c r="NSH79" s="195"/>
      <c r="NSI79" s="195"/>
      <c r="NSJ79" s="195"/>
      <c r="NSK79" s="195"/>
      <c r="NSL79" s="195"/>
      <c r="NSM79" s="195"/>
      <c r="NSN79" s="195"/>
      <c r="NSO79" s="195"/>
      <c r="NSP79" s="195"/>
      <c r="NSQ79" s="195"/>
      <c r="NSR79" s="195"/>
      <c r="NSS79" s="195"/>
      <c r="NST79" s="195"/>
      <c r="NSU79" s="195"/>
      <c r="NSV79" s="195"/>
      <c r="NSW79" s="195"/>
      <c r="NSX79" s="195"/>
      <c r="NSY79" s="195"/>
      <c r="NSZ79" s="195"/>
      <c r="NTA79" s="195"/>
      <c r="NTB79" s="195"/>
      <c r="NTC79" s="195"/>
      <c r="NTD79" s="195"/>
      <c r="NTE79" s="195"/>
      <c r="NTF79" s="195"/>
      <c r="NTG79" s="195"/>
      <c r="NTH79" s="195"/>
      <c r="NTI79" s="195"/>
      <c r="NTJ79" s="195"/>
      <c r="NTK79" s="195"/>
      <c r="NTL79" s="195"/>
      <c r="NTM79" s="195"/>
      <c r="NTN79" s="195"/>
      <c r="NTO79" s="195"/>
      <c r="NTP79" s="195"/>
      <c r="NTQ79" s="195"/>
      <c r="NTR79" s="195"/>
      <c r="NTS79" s="195"/>
      <c r="NTT79" s="195"/>
      <c r="NTU79" s="195"/>
      <c r="NTV79" s="195"/>
      <c r="NTW79" s="195"/>
      <c r="NTX79" s="195"/>
      <c r="NTY79" s="195"/>
      <c r="NTZ79" s="195"/>
      <c r="NUA79" s="195"/>
      <c r="NUB79" s="195"/>
      <c r="NUC79" s="195"/>
      <c r="NUD79" s="195"/>
      <c r="NUE79" s="195"/>
      <c r="NUF79" s="195"/>
      <c r="NUG79" s="195"/>
      <c r="NUH79" s="195"/>
      <c r="NUI79" s="195"/>
      <c r="NUJ79" s="195"/>
      <c r="NUK79" s="195"/>
      <c r="NUL79" s="195"/>
      <c r="NUM79" s="195"/>
      <c r="NUN79" s="195"/>
      <c r="NUO79" s="195"/>
      <c r="NUP79" s="195"/>
      <c r="NUQ79" s="195"/>
      <c r="NUR79" s="195"/>
      <c r="NUS79" s="195"/>
      <c r="NUT79" s="195"/>
      <c r="NUU79" s="195"/>
      <c r="NUV79" s="195"/>
      <c r="NUW79" s="195"/>
      <c r="NUX79" s="195"/>
      <c r="NUY79" s="195"/>
      <c r="NUZ79" s="195"/>
      <c r="NVA79" s="195"/>
      <c r="NVB79" s="195"/>
      <c r="NVC79" s="195"/>
      <c r="NVD79" s="195"/>
      <c r="NVE79" s="195"/>
      <c r="NVF79" s="195"/>
      <c r="NVG79" s="195"/>
      <c r="NVH79" s="195"/>
      <c r="NVI79" s="195"/>
      <c r="NVJ79" s="195"/>
      <c r="NVK79" s="195"/>
      <c r="NVL79" s="195"/>
      <c r="NVM79" s="195"/>
      <c r="NVN79" s="195"/>
      <c r="NVO79" s="195"/>
      <c r="NVP79" s="195"/>
      <c r="NVQ79" s="195"/>
      <c r="NVR79" s="195"/>
      <c r="NVS79" s="195"/>
      <c r="NVT79" s="195"/>
      <c r="NVU79" s="195"/>
      <c r="NVV79" s="195"/>
      <c r="NVW79" s="195"/>
      <c r="NVX79" s="195"/>
      <c r="NVY79" s="195"/>
      <c r="NVZ79" s="195"/>
      <c r="NWA79" s="195"/>
      <c r="NWB79" s="195"/>
      <c r="NWC79" s="195"/>
      <c r="NWD79" s="195"/>
      <c r="NWE79" s="195"/>
      <c r="NWF79" s="195"/>
      <c r="NWG79" s="195"/>
      <c r="NWH79" s="195"/>
      <c r="NWI79" s="195"/>
      <c r="NWJ79" s="195"/>
      <c r="NWK79" s="195"/>
      <c r="NWL79" s="195"/>
      <c r="NWM79" s="195"/>
      <c r="NWN79" s="195"/>
      <c r="NWO79" s="195"/>
      <c r="NWP79" s="195"/>
      <c r="NWQ79" s="195"/>
      <c r="NWR79" s="195"/>
      <c r="NWS79" s="195"/>
      <c r="NWT79" s="195"/>
      <c r="NWU79" s="195"/>
      <c r="NWV79" s="195"/>
      <c r="NWW79" s="195"/>
      <c r="NWX79" s="195"/>
      <c r="NWY79" s="195"/>
      <c r="NWZ79" s="195"/>
      <c r="NXA79" s="195"/>
      <c r="NXB79" s="195"/>
      <c r="NXC79" s="195"/>
      <c r="NXD79" s="195"/>
      <c r="NXE79" s="195"/>
      <c r="NXF79" s="195"/>
      <c r="NXG79" s="195"/>
      <c r="NXH79" s="195"/>
      <c r="NXI79" s="195"/>
      <c r="NXJ79" s="195"/>
      <c r="NXK79" s="195"/>
      <c r="NXL79" s="195"/>
      <c r="NXM79" s="195"/>
      <c r="NXN79" s="195"/>
      <c r="NXO79" s="195"/>
      <c r="NXP79" s="195"/>
      <c r="NXQ79" s="195"/>
      <c r="NXR79" s="195"/>
      <c r="NXS79" s="195"/>
      <c r="NXT79" s="195"/>
      <c r="NXU79" s="195"/>
      <c r="NXV79" s="195"/>
      <c r="NXW79" s="195"/>
      <c r="NXX79" s="195"/>
      <c r="NXY79" s="195"/>
      <c r="NXZ79" s="195"/>
      <c r="NYA79" s="195"/>
      <c r="NYB79" s="195"/>
      <c r="NYC79" s="195"/>
      <c r="NYD79" s="195"/>
      <c r="NYE79" s="195"/>
      <c r="NYF79" s="195"/>
      <c r="NYG79" s="195"/>
      <c r="NYH79" s="195"/>
      <c r="NYI79" s="195"/>
      <c r="NYJ79" s="195"/>
      <c r="NYK79" s="195"/>
      <c r="NYL79" s="195"/>
      <c r="NYM79" s="195"/>
      <c r="NYN79" s="195"/>
      <c r="NYO79" s="195"/>
      <c r="NYP79" s="195"/>
      <c r="NYQ79" s="195"/>
      <c r="NYR79" s="195"/>
      <c r="NYS79" s="195"/>
      <c r="NYT79" s="195"/>
      <c r="NYU79" s="195"/>
      <c r="NYV79" s="195"/>
      <c r="NYW79" s="195"/>
      <c r="NYX79" s="195"/>
      <c r="NYY79" s="195"/>
      <c r="NYZ79" s="195"/>
      <c r="NZA79" s="195"/>
      <c r="NZB79" s="195"/>
      <c r="NZC79" s="195"/>
      <c r="NZD79" s="195"/>
      <c r="NZE79" s="195"/>
      <c r="NZF79" s="195"/>
      <c r="NZG79" s="195"/>
      <c r="NZH79" s="195"/>
      <c r="NZI79" s="195"/>
      <c r="NZJ79" s="195"/>
      <c r="NZK79" s="195"/>
      <c r="NZL79" s="195"/>
      <c r="NZM79" s="195"/>
      <c r="NZN79" s="195"/>
      <c r="NZO79" s="195"/>
      <c r="NZP79" s="195"/>
      <c r="NZQ79" s="195"/>
      <c r="NZR79" s="195"/>
      <c r="NZS79" s="195"/>
      <c r="NZT79" s="195"/>
      <c r="NZU79" s="195"/>
      <c r="NZV79" s="195"/>
      <c r="NZW79" s="195"/>
      <c r="NZX79" s="195"/>
      <c r="NZY79" s="195"/>
      <c r="NZZ79" s="195"/>
      <c r="OAA79" s="195"/>
      <c r="OAB79" s="195"/>
      <c r="OAC79" s="195"/>
      <c r="OAD79" s="195"/>
      <c r="OAE79" s="195"/>
      <c r="OAF79" s="195"/>
      <c r="OAG79" s="195"/>
      <c r="OAH79" s="195"/>
      <c r="OAI79" s="195"/>
      <c r="OAJ79" s="195"/>
      <c r="OAK79" s="195"/>
      <c r="OAL79" s="195"/>
      <c r="OAM79" s="195"/>
      <c r="OAN79" s="195"/>
      <c r="OAO79" s="195"/>
      <c r="OAP79" s="195"/>
      <c r="OAQ79" s="195"/>
      <c r="OAR79" s="195"/>
      <c r="OAS79" s="195"/>
      <c r="OAT79" s="195"/>
      <c r="OAU79" s="195"/>
      <c r="OAV79" s="195"/>
      <c r="OAW79" s="195"/>
      <c r="OAX79" s="195"/>
      <c r="OAY79" s="195"/>
      <c r="OAZ79" s="195"/>
      <c r="OBA79" s="195"/>
      <c r="OBB79" s="195"/>
      <c r="OBC79" s="195"/>
      <c r="OBD79" s="195"/>
      <c r="OBE79" s="195"/>
      <c r="OBF79" s="195"/>
      <c r="OBG79" s="195"/>
      <c r="OBH79" s="195"/>
      <c r="OBI79" s="195"/>
      <c r="OBJ79" s="195"/>
      <c r="OBK79" s="195"/>
      <c r="OBL79" s="195"/>
      <c r="OBM79" s="195"/>
      <c r="OBN79" s="195"/>
      <c r="OBO79" s="195"/>
      <c r="OBP79" s="195"/>
      <c r="OBQ79" s="195"/>
      <c r="OBR79" s="195"/>
      <c r="OBS79" s="195"/>
      <c r="OBT79" s="195"/>
      <c r="OBU79" s="195"/>
      <c r="OBV79" s="195"/>
      <c r="OBW79" s="195"/>
      <c r="OBX79" s="195"/>
      <c r="OBY79" s="195"/>
      <c r="OBZ79" s="195"/>
      <c r="OCA79" s="195"/>
      <c r="OCB79" s="195"/>
      <c r="OCC79" s="195"/>
      <c r="OCD79" s="195"/>
      <c r="OCE79" s="195"/>
      <c r="OCF79" s="195"/>
      <c r="OCG79" s="195"/>
      <c r="OCH79" s="195"/>
      <c r="OCI79" s="195"/>
      <c r="OCJ79" s="195"/>
      <c r="OCK79" s="195"/>
      <c r="OCL79" s="195"/>
      <c r="OCM79" s="195"/>
      <c r="OCN79" s="195"/>
      <c r="OCO79" s="195"/>
      <c r="OCP79" s="195"/>
      <c r="OCQ79" s="195"/>
      <c r="OCR79" s="195"/>
      <c r="OCS79" s="195"/>
      <c r="OCT79" s="195"/>
      <c r="OCU79" s="195"/>
      <c r="OCV79" s="195"/>
      <c r="OCW79" s="195"/>
      <c r="OCX79" s="195"/>
      <c r="OCY79" s="195"/>
      <c r="OCZ79" s="195"/>
      <c r="ODA79" s="195"/>
      <c r="ODB79" s="195"/>
      <c r="ODC79" s="195"/>
      <c r="ODD79" s="195"/>
      <c r="ODE79" s="195"/>
      <c r="ODF79" s="195"/>
      <c r="ODG79" s="195"/>
      <c r="ODH79" s="195"/>
      <c r="ODI79" s="195"/>
      <c r="ODJ79" s="195"/>
      <c r="ODK79" s="195"/>
      <c r="ODL79" s="195"/>
      <c r="ODM79" s="195"/>
      <c r="ODN79" s="195"/>
      <c r="ODO79" s="195"/>
      <c r="ODP79" s="195"/>
      <c r="ODQ79" s="195"/>
      <c r="ODR79" s="195"/>
      <c r="ODS79" s="195"/>
      <c r="ODT79" s="195"/>
      <c r="ODU79" s="195"/>
      <c r="ODV79" s="195"/>
      <c r="ODW79" s="195"/>
      <c r="ODX79" s="195"/>
      <c r="ODY79" s="195"/>
      <c r="ODZ79" s="195"/>
      <c r="OEA79" s="195"/>
      <c r="OEB79" s="195"/>
      <c r="OEC79" s="195"/>
      <c r="OED79" s="195"/>
      <c r="OEE79" s="195"/>
      <c r="OEF79" s="195"/>
      <c r="OEG79" s="195"/>
      <c r="OEH79" s="195"/>
      <c r="OEI79" s="195"/>
      <c r="OEJ79" s="195"/>
      <c r="OEK79" s="195"/>
      <c r="OEL79" s="195"/>
      <c r="OEM79" s="195"/>
      <c r="OEN79" s="195"/>
      <c r="OEO79" s="195"/>
      <c r="OEP79" s="195"/>
      <c r="OEQ79" s="195"/>
      <c r="OER79" s="195"/>
      <c r="OES79" s="195"/>
      <c r="OET79" s="195"/>
      <c r="OEU79" s="195"/>
      <c r="OEV79" s="195"/>
      <c r="OEW79" s="195"/>
      <c r="OEX79" s="195"/>
      <c r="OEY79" s="195"/>
      <c r="OEZ79" s="195"/>
      <c r="OFA79" s="195"/>
      <c r="OFB79" s="195"/>
      <c r="OFC79" s="195"/>
      <c r="OFD79" s="195"/>
      <c r="OFE79" s="195"/>
      <c r="OFF79" s="195"/>
      <c r="OFG79" s="195"/>
      <c r="OFH79" s="195"/>
      <c r="OFI79" s="195"/>
      <c r="OFJ79" s="195"/>
      <c r="OFK79" s="195"/>
      <c r="OFL79" s="195"/>
      <c r="OFM79" s="195"/>
      <c r="OFN79" s="195"/>
      <c r="OFO79" s="195"/>
      <c r="OFP79" s="195"/>
      <c r="OFQ79" s="195"/>
      <c r="OFR79" s="195"/>
      <c r="OFS79" s="195"/>
      <c r="OFT79" s="195"/>
      <c r="OFU79" s="195"/>
      <c r="OFV79" s="195"/>
      <c r="OFW79" s="195"/>
      <c r="OFX79" s="195"/>
      <c r="OFY79" s="195"/>
      <c r="OFZ79" s="195"/>
      <c r="OGA79" s="195"/>
      <c r="OGB79" s="195"/>
      <c r="OGC79" s="195"/>
      <c r="OGD79" s="195"/>
      <c r="OGE79" s="195"/>
      <c r="OGF79" s="195"/>
      <c r="OGG79" s="195"/>
      <c r="OGH79" s="195"/>
      <c r="OGI79" s="195"/>
      <c r="OGJ79" s="195"/>
      <c r="OGK79" s="195"/>
      <c r="OGL79" s="195"/>
      <c r="OGM79" s="195"/>
      <c r="OGN79" s="195"/>
      <c r="OGO79" s="195"/>
      <c r="OGP79" s="195"/>
      <c r="OGQ79" s="195"/>
      <c r="OGR79" s="195"/>
      <c r="OGS79" s="195"/>
      <c r="OGT79" s="195"/>
      <c r="OGU79" s="195"/>
      <c r="OGV79" s="195"/>
      <c r="OGW79" s="195"/>
      <c r="OGX79" s="195"/>
      <c r="OGY79" s="195"/>
      <c r="OGZ79" s="195"/>
      <c r="OHA79" s="195"/>
      <c r="OHB79" s="195"/>
      <c r="OHC79" s="195"/>
      <c r="OHD79" s="195"/>
      <c r="OHE79" s="195"/>
      <c r="OHF79" s="195"/>
      <c r="OHG79" s="195"/>
      <c r="OHH79" s="195"/>
      <c r="OHI79" s="195"/>
      <c r="OHJ79" s="195"/>
      <c r="OHK79" s="195"/>
      <c r="OHL79" s="195"/>
      <c r="OHM79" s="195"/>
      <c r="OHN79" s="195"/>
      <c r="OHO79" s="195"/>
      <c r="OHP79" s="195"/>
      <c r="OHQ79" s="195"/>
      <c r="OHR79" s="195"/>
      <c r="OHS79" s="195"/>
      <c r="OHT79" s="195"/>
      <c r="OHU79" s="195"/>
      <c r="OHV79" s="195"/>
      <c r="OHW79" s="195"/>
      <c r="OHX79" s="195"/>
      <c r="OHY79" s="195"/>
      <c r="OHZ79" s="195"/>
      <c r="OIA79" s="195"/>
      <c r="OIB79" s="195"/>
      <c r="OIC79" s="195"/>
      <c r="OID79" s="195"/>
      <c r="OIE79" s="195"/>
      <c r="OIF79" s="195"/>
      <c r="OIG79" s="195"/>
      <c r="OIH79" s="195"/>
      <c r="OII79" s="195"/>
      <c r="OIJ79" s="195"/>
      <c r="OIK79" s="195"/>
      <c r="OIL79" s="195"/>
      <c r="OIM79" s="195"/>
      <c r="OIN79" s="195"/>
      <c r="OIO79" s="195"/>
      <c r="OIP79" s="195"/>
      <c r="OIQ79" s="195"/>
      <c r="OIR79" s="195"/>
      <c r="OIS79" s="195"/>
      <c r="OIT79" s="195"/>
      <c r="OIU79" s="195"/>
      <c r="OIV79" s="195"/>
      <c r="OIW79" s="195"/>
      <c r="OIX79" s="195"/>
      <c r="OIY79" s="195"/>
      <c r="OIZ79" s="195"/>
      <c r="OJA79" s="195"/>
      <c r="OJB79" s="195"/>
      <c r="OJC79" s="195"/>
      <c r="OJD79" s="195"/>
      <c r="OJE79" s="195"/>
      <c r="OJF79" s="195"/>
      <c r="OJG79" s="195"/>
      <c r="OJH79" s="195"/>
      <c r="OJI79" s="195"/>
      <c r="OJJ79" s="195"/>
      <c r="OJK79" s="195"/>
      <c r="OJL79" s="195"/>
      <c r="OJM79" s="195"/>
      <c r="OJN79" s="195"/>
      <c r="OJO79" s="195"/>
      <c r="OJP79" s="195"/>
      <c r="OJQ79" s="195"/>
      <c r="OJR79" s="195"/>
      <c r="OJS79" s="195"/>
      <c r="OJT79" s="195"/>
      <c r="OJU79" s="195"/>
      <c r="OJV79" s="195"/>
      <c r="OJW79" s="195"/>
      <c r="OJX79" s="195"/>
      <c r="OJY79" s="195"/>
      <c r="OJZ79" s="195"/>
      <c r="OKA79" s="195"/>
      <c r="OKB79" s="195"/>
      <c r="OKC79" s="195"/>
      <c r="OKD79" s="195"/>
      <c r="OKE79" s="195"/>
      <c r="OKF79" s="195"/>
      <c r="OKG79" s="195"/>
      <c r="OKH79" s="195"/>
      <c r="OKI79" s="195"/>
      <c r="OKJ79" s="195"/>
      <c r="OKK79" s="195"/>
      <c r="OKL79" s="195"/>
      <c r="OKM79" s="195"/>
      <c r="OKN79" s="195"/>
      <c r="OKO79" s="195"/>
      <c r="OKP79" s="195"/>
      <c r="OKQ79" s="195"/>
      <c r="OKR79" s="195"/>
      <c r="OKS79" s="195"/>
      <c r="OKT79" s="195"/>
      <c r="OKU79" s="195"/>
      <c r="OKV79" s="195"/>
      <c r="OKW79" s="195"/>
      <c r="OKX79" s="195"/>
      <c r="OKY79" s="195"/>
      <c r="OKZ79" s="195"/>
      <c r="OLA79" s="195"/>
      <c r="OLB79" s="195"/>
      <c r="OLC79" s="195"/>
      <c r="OLD79" s="195"/>
      <c r="OLE79" s="195"/>
      <c r="OLF79" s="195"/>
      <c r="OLG79" s="195"/>
      <c r="OLH79" s="195"/>
      <c r="OLI79" s="195"/>
      <c r="OLJ79" s="195"/>
      <c r="OLK79" s="195"/>
      <c r="OLL79" s="195"/>
      <c r="OLM79" s="195"/>
      <c r="OLN79" s="195"/>
      <c r="OLO79" s="195"/>
      <c r="OLP79" s="195"/>
      <c r="OLQ79" s="195"/>
      <c r="OLR79" s="195"/>
      <c r="OLS79" s="195"/>
      <c r="OLT79" s="195"/>
      <c r="OLU79" s="195"/>
      <c r="OLV79" s="195"/>
      <c r="OLW79" s="195"/>
      <c r="OLX79" s="195"/>
      <c r="OLY79" s="195"/>
      <c r="OLZ79" s="195"/>
      <c r="OMA79" s="195"/>
      <c r="OMB79" s="195"/>
      <c r="OMC79" s="195"/>
      <c r="OMD79" s="195"/>
      <c r="OME79" s="195"/>
      <c r="OMF79" s="195"/>
      <c r="OMG79" s="195"/>
      <c r="OMH79" s="195"/>
      <c r="OMI79" s="195"/>
      <c r="OMJ79" s="195"/>
      <c r="OMK79" s="195"/>
      <c r="OML79" s="195"/>
      <c r="OMM79" s="195"/>
      <c r="OMN79" s="195"/>
      <c r="OMO79" s="195"/>
      <c r="OMP79" s="195"/>
      <c r="OMQ79" s="195"/>
      <c r="OMR79" s="195"/>
      <c r="OMS79" s="195"/>
      <c r="OMT79" s="195"/>
      <c r="OMU79" s="195"/>
      <c r="OMV79" s="195"/>
      <c r="OMW79" s="195"/>
      <c r="OMX79" s="195"/>
      <c r="OMY79" s="195"/>
      <c r="OMZ79" s="195"/>
      <c r="ONA79" s="195"/>
      <c r="ONB79" s="195"/>
      <c r="ONC79" s="195"/>
      <c r="OND79" s="195"/>
      <c r="ONE79" s="195"/>
      <c r="ONF79" s="195"/>
      <c r="ONG79" s="195"/>
      <c r="ONH79" s="195"/>
      <c r="ONI79" s="195"/>
      <c r="ONJ79" s="195"/>
      <c r="ONK79" s="195"/>
      <c r="ONL79" s="195"/>
      <c r="ONM79" s="195"/>
      <c r="ONN79" s="195"/>
      <c r="ONO79" s="195"/>
      <c r="ONP79" s="195"/>
      <c r="ONQ79" s="195"/>
      <c r="ONR79" s="195"/>
      <c r="ONS79" s="195"/>
      <c r="ONT79" s="195"/>
      <c r="ONU79" s="195"/>
      <c r="ONV79" s="195"/>
      <c r="ONW79" s="195"/>
      <c r="ONX79" s="195"/>
      <c r="ONY79" s="195"/>
      <c r="ONZ79" s="195"/>
      <c r="OOA79" s="195"/>
      <c r="OOB79" s="195"/>
      <c r="OOC79" s="195"/>
      <c r="OOD79" s="195"/>
      <c r="OOE79" s="195"/>
      <c r="OOF79" s="195"/>
      <c r="OOG79" s="195"/>
      <c r="OOH79" s="195"/>
      <c r="OOI79" s="195"/>
      <c r="OOJ79" s="195"/>
      <c r="OOK79" s="195"/>
      <c r="OOL79" s="195"/>
      <c r="OOM79" s="195"/>
      <c r="OON79" s="195"/>
      <c r="OOO79" s="195"/>
      <c r="OOP79" s="195"/>
      <c r="OOQ79" s="195"/>
      <c r="OOR79" s="195"/>
      <c r="OOS79" s="195"/>
      <c r="OOT79" s="195"/>
      <c r="OOU79" s="195"/>
      <c r="OOV79" s="195"/>
      <c r="OOW79" s="195"/>
      <c r="OOX79" s="195"/>
      <c r="OOY79" s="195"/>
      <c r="OOZ79" s="195"/>
      <c r="OPA79" s="195"/>
      <c r="OPB79" s="195"/>
      <c r="OPC79" s="195"/>
      <c r="OPD79" s="195"/>
      <c r="OPE79" s="195"/>
      <c r="OPF79" s="195"/>
      <c r="OPG79" s="195"/>
      <c r="OPH79" s="195"/>
      <c r="OPI79" s="195"/>
      <c r="OPJ79" s="195"/>
      <c r="OPK79" s="195"/>
      <c r="OPL79" s="195"/>
      <c r="OPM79" s="195"/>
      <c r="OPN79" s="195"/>
      <c r="OPO79" s="195"/>
      <c r="OPP79" s="195"/>
      <c r="OPQ79" s="195"/>
      <c r="OPR79" s="195"/>
      <c r="OPS79" s="195"/>
      <c r="OPT79" s="195"/>
      <c r="OPU79" s="195"/>
      <c r="OPV79" s="195"/>
      <c r="OPW79" s="195"/>
      <c r="OPX79" s="195"/>
      <c r="OPY79" s="195"/>
      <c r="OPZ79" s="195"/>
      <c r="OQA79" s="195"/>
      <c r="OQB79" s="195"/>
      <c r="OQC79" s="195"/>
      <c r="OQD79" s="195"/>
      <c r="OQE79" s="195"/>
      <c r="OQF79" s="195"/>
      <c r="OQG79" s="195"/>
      <c r="OQH79" s="195"/>
      <c r="OQI79" s="195"/>
      <c r="OQJ79" s="195"/>
      <c r="OQK79" s="195"/>
      <c r="OQL79" s="195"/>
      <c r="OQM79" s="195"/>
      <c r="OQN79" s="195"/>
      <c r="OQO79" s="195"/>
      <c r="OQP79" s="195"/>
      <c r="OQQ79" s="195"/>
      <c r="OQR79" s="195"/>
      <c r="OQS79" s="195"/>
      <c r="OQT79" s="195"/>
      <c r="OQU79" s="195"/>
      <c r="OQV79" s="195"/>
      <c r="OQW79" s="195"/>
      <c r="OQX79" s="195"/>
      <c r="OQY79" s="195"/>
      <c r="OQZ79" s="195"/>
      <c r="ORA79" s="195"/>
      <c r="ORB79" s="195"/>
      <c r="ORC79" s="195"/>
      <c r="ORD79" s="195"/>
      <c r="ORE79" s="195"/>
      <c r="ORF79" s="195"/>
      <c r="ORG79" s="195"/>
      <c r="ORH79" s="195"/>
      <c r="ORI79" s="195"/>
      <c r="ORJ79" s="195"/>
      <c r="ORK79" s="195"/>
      <c r="ORL79" s="195"/>
      <c r="ORM79" s="195"/>
      <c r="ORN79" s="195"/>
      <c r="ORO79" s="195"/>
      <c r="ORP79" s="195"/>
      <c r="ORQ79" s="195"/>
      <c r="ORR79" s="195"/>
      <c r="ORS79" s="195"/>
      <c r="ORT79" s="195"/>
      <c r="ORU79" s="195"/>
      <c r="ORV79" s="195"/>
      <c r="ORW79" s="195"/>
      <c r="ORX79" s="195"/>
      <c r="ORY79" s="195"/>
      <c r="ORZ79" s="195"/>
      <c r="OSA79" s="195"/>
      <c r="OSB79" s="195"/>
      <c r="OSC79" s="195"/>
      <c r="OSD79" s="195"/>
      <c r="OSE79" s="195"/>
      <c r="OSF79" s="195"/>
      <c r="OSG79" s="195"/>
      <c r="OSH79" s="195"/>
      <c r="OSI79" s="195"/>
      <c r="OSJ79" s="195"/>
      <c r="OSK79" s="195"/>
      <c r="OSL79" s="195"/>
      <c r="OSM79" s="195"/>
      <c r="OSN79" s="195"/>
      <c r="OSO79" s="195"/>
      <c r="OSP79" s="195"/>
      <c r="OSQ79" s="195"/>
      <c r="OSR79" s="195"/>
      <c r="OSS79" s="195"/>
      <c r="OST79" s="195"/>
      <c r="OSU79" s="195"/>
      <c r="OSV79" s="195"/>
      <c r="OSW79" s="195"/>
      <c r="OSX79" s="195"/>
      <c r="OSY79" s="195"/>
      <c r="OSZ79" s="195"/>
      <c r="OTA79" s="195"/>
      <c r="OTB79" s="195"/>
      <c r="OTC79" s="195"/>
      <c r="OTD79" s="195"/>
      <c r="OTE79" s="195"/>
      <c r="OTF79" s="195"/>
      <c r="OTG79" s="195"/>
      <c r="OTH79" s="195"/>
      <c r="OTI79" s="195"/>
      <c r="OTJ79" s="195"/>
      <c r="OTK79" s="195"/>
      <c r="OTL79" s="195"/>
      <c r="OTM79" s="195"/>
      <c r="OTN79" s="195"/>
      <c r="OTO79" s="195"/>
      <c r="OTP79" s="195"/>
      <c r="OTQ79" s="195"/>
      <c r="OTR79" s="195"/>
      <c r="OTS79" s="195"/>
      <c r="OTT79" s="195"/>
      <c r="OTU79" s="195"/>
      <c r="OTV79" s="195"/>
      <c r="OTW79" s="195"/>
      <c r="OTX79" s="195"/>
      <c r="OTY79" s="195"/>
      <c r="OTZ79" s="195"/>
      <c r="OUA79" s="195"/>
      <c r="OUB79" s="195"/>
      <c r="OUC79" s="195"/>
      <c r="OUD79" s="195"/>
      <c r="OUE79" s="195"/>
      <c r="OUF79" s="195"/>
      <c r="OUG79" s="195"/>
      <c r="OUH79" s="195"/>
      <c r="OUI79" s="195"/>
      <c r="OUJ79" s="195"/>
      <c r="OUK79" s="195"/>
      <c r="OUL79" s="195"/>
      <c r="OUM79" s="195"/>
      <c r="OUN79" s="195"/>
      <c r="OUO79" s="195"/>
      <c r="OUP79" s="195"/>
      <c r="OUQ79" s="195"/>
      <c r="OUR79" s="195"/>
      <c r="OUS79" s="195"/>
      <c r="OUT79" s="195"/>
      <c r="OUU79" s="195"/>
      <c r="OUV79" s="195"/>
      <c r="OUW79" s="195"/>
      <c r="OUX79" s="195"/>
      <c r="OUY79" s="195"/>
      <c r="OUZ79" s="195"/>
      <c r="OVA79" s="195"/>
      <c r="OVB79" s="195"/>
      <c r="OVC79" s="195"/>
      <c r="OVD79" s="195"/>
      <c r="OVE79" s="195"/>
      <c r="OVF79" s="195"/>
      <c r="OVG79" s="195"/>
      <c r="OVH79" s="195"/>
      <c r="OVI79" s="195"/>
      <c r="OVJ79" s="195"/>
      <c r="OVK79" s="195"/>
      <c r="OVL79" s="195"/>
      <c r="OVM79" s="195"/>
      <c r="OVN79" s="195"/>
      <c r="OVO79" s="195"/>
      <c r="OVP79" s="195"/>
      <c r="OVQ79" s="195"/>
      <c r="OVR79" s="195"/>
      <c r="OVS79" s="195"/>
      <c r="OVT79" s="195"/>
      <c r="OVU79" s="195"/>
      <c r="OVV79" s="195"/>
      <c r="OVW79" s="195"/>
      <c r="OVX79" s="195"/>
      <c r="OVY79" s="195"/>
      <c r="OVZ79" s="195"/>
      <c r="OWA79" s="195"/>
      <c r="OWB79" s="195"/>
      <c r="OWC79" s="195"/>
      <c r="OWD79" s="195"/>
      <c r="OWE79" s="195"/>
      <c r="OWF79" s="195"/>
      <c r="OWG79" s="195"/>
      <c r="OWH79" s="195"/>
      <c r="OWI79" s="195"/>
      <c r="OWJ79" s="195"/>
      <c r="OWK79" s="195"/>
      <c r="OWL79" s="195"/>
      <c r="OWM79" s="195"/>
      <c r="OWN79" s="195"/>
      <c r="OWO79" s="195"/>
      <c r="OWP79" s="195"/>
      <c r="OWQ79" s="195"/>
      <c r="OWR79" s="195"/>
      <c r="OWS79" s="195"/>
      <c r="OWT79" s="195"/>
      <c r="OWU79" s="195"/>
      <c r="OWV79" s="195"/>
      <c r="OWW79" s="195"/>
      <c r="OWX79" s="195"/>
      <c r="OWY79" s="195"/>
      <c r="OWZ79" s="195"/>
      <c r="OXA79" s="195"/>
      <c r="OXB79" s="195"/>
      <c r="OXC79" s="195"/>
      <c r="OXD79" s="195"/>
      <c r="OXE79" s="195"/>
      <c r="OXF79" s="195"/>
      <c r="OXG79" s="195"/>
      <c r="OXH79" s="195"/>
      <c r="OXI79" s="195"/>
      <c r="OXJ79" s="195"/>
      <c r="OXK79" s="195"/>
      <c r="OXL79" s="195"/>
      <c r="OXM79" s="195"/>
      <c r="OXN79" s="195"/>
      <c r="OXO79" s="195"/>
      <c r="OXP79" s="195"/>
      <c r="OXQ79" s="195"/>
      <c r="OXR79" s="195"/>
      <c r="OXS79" s="195"/>
      <c r="OXT79" s="195"/>
      <c r="OXU79" s="195"/>
      <c r="OXV79" s="195"/>
      <c r="OXW79" s="195"/>
      <c r="OXX79" s="195"/>
      <c r="OXY79" s="195"/>
      <c r="OXZ79" s="195"/>
      <c r="OYA79" s="195"/>
      <c r="OYB79" s="195"/>
      <c r="OYC79" s="195"/>
      <c r="OYD79" s="195"/>
      <c r="OYE79" s="195"/>
      <c r="OYF79" s="195"/>
      <c r="OYG79" s="195"/>
      <c r="OYH79" s="195"/>
      <c r="OYI79" s="195"/>
      <c r="OYJ79" s="195"/>
      <c r="OYK79" s="195"/>
      <c r="OYL79" s="195"/>
      <c r="OYM79" s="195"/>
      <c r="OYN79" s="195"/>
      <c r="OYO79" s="195"/>
      <c r="OYP79" s="195"/>
      <c r="OYQ79" s="195"/>
      <c r="OYR79" s="195"/>
      <c r="OYS79" s="195"/>
      <c r="OYT79" s="195"/>
      <c r="OYU79" s="195"/>
      <c r="OYV79" s="195"/>
      <c r="OYW79" s="195"/>
      <c r="OYX79" s="195"/>
      <c r="OYY79" s="195"/>
      <c r="OYZ79" s="195"/>
      <c r="OZA79" s="195"/>
      <c r="OZB79" s="195"/>
      <c r="OZC79" s="195"/>
      <c r="OZD79" s="195"/>
      <c r="OZE79" s="195"/>
      <c r="OZF79" s="195"/>
      <c r="OZG79" s="195"/>
      <c r="OZH79" s="195"/>
      <c r="OZI79" s="195"/>
      <c r="OZJ79" s="195"/>
      <c r="OZK79" s="195"/>
      <c r="OZL79" s="195"/>
      <c r="OZM79" s="195"/>
      <c r="OZN79" s="195"/>
      <c r="OZO79" s="195"/>
      <c r="OZP79" s="195"/>
      <c r="OZQ79" s="195"/>
      <c r="OZR79" s="195"/>
      <c r="OZS79" s="195"/>
      <c r="OZT79" s="195"/>
      <c r="OZU79" s="195"/>
      <c r="OZV79" s="195"/>
      <c r="OZW79" s="195"/>
      <c r="OZX79" s="195"/>
      <c r="OZY79" s="195"/>
      <c r="OZZ79" s="195"/>
      <c r="PAA79" s="195"/>
      <c r="PAB79" s="195"/>
      <c r="PAC79" s="195"/>
      <c r="PAD79" s="195"/>
      <c r="PAE79" s="195"/>
      <c r="PAF79" s="195"/>
      <c r="PAG79" s="195"/>
      <c r="PAH79" s="195"/>
      <c r="PAI79" s="195"/>
      <c r="PAJ79" s="195"/>
      <c r="PAK79" s="195"/>
      <c r="PAL79" s="195"/>
      <c r="PAM79" s="195"/>
      <c r="PAN79" s="195"/>
      <c r="PAO79" s="195"/>
      <c r="PAP79" s="195"/>
      <c r="PAQ79" s="195"/>
      <c r="PAR79" s="195"/>
      <c r="PAS79" s="195"/>
      <c r="PAT79" s="195"/>
      <c r="PAU79" s="195"/>
      <c r="PAV79" s="195"/>
      <c r="PAW79" s="195"/>
      <c r="PAX79" s="195"/>
      <c r="PAY79" s="195"/>
      <c r="PAZ79" s="195"/>
      <c r="PBA79" s="195"/>
      <c r="PBB79" s="195"/>
      <c r="PBC79" s="195"/>
      <c r="PBD79" s="195"/>
      <c r="PBE79" s="195"/>
      <c r="PBF79" s="195"/>
      <c r="PBG79" s="195"/>
      <c r="PBH79" s="195"/>
      <c r="PBI79" s="195"/>
      <c r="PBJ79" s="195"/>
      <c r="PBK79" s="195"/>
      <c r="PBL79" s="195"/>
      <c r="PBM79" s="195"/>
      <c r="PBN79" s="195"/>
      <c r="PBO79" s="195"/>
      <c r="PBP79" s="195"/>
      <c r="PBQ79" s="195"/>
      <c r="PBR79" s="195"/>
      <c r="PBS79" s="195"/>
      <c r="PBT79" s="195"/>
      <c r="PBU79" s="195"/>
      <c r="PBV79" s="195"/>
      <c r="PBW79" s="195"/>
      <c r="PBX79" s="195"/>
      <c r="PBY79" s="195"/>
      <c r="PBZ79" s="195"/>
      <c r="PCA79" s="195"/>
      <c r="PCB79" s="195"/>
      <c r="PCC79" s="195"/>
      <c r="PCD79" s="195"/>
      <c r="PCE79" s="195"/>
      <c r="PCF79" s="195"/>
      <c r="PCG79" s="195"/>
      <c r="PCH79" s="195"/>
      <c r="PCI79" s="195"/>
      <c r="PCJ79" s="195"/>
      <c r="PCK79" s="195"/>
      <c r="PCL79" s="195"/>
      <c r="PCM79" s="195"/>
      <c r="PCN79" s="195"/>
      <c r="PCO79" s="195"/>
      <c r="PCP79" s="195"/>
      <c r="PCQ79" s="195"/>
      <c r="PCR79" s="195"/>
      <c r="PCS79" s="195"/>
      <c r="PCT79" s="195"/>
      <c r="PCU79" s="195"/>
      <c r="PCV79" s="195"/>
      <c r="PCW79" s="195"/>
      <c r="PCX79" s="195"/>
      <c r="PCY79" s="195"/>
      <c r="PCZ79" s="195"/>
      <c r="PDA79" s="195"/>
      <c r="PDB79" s="195"/>
      <c r="PDC79" s="195"/>
      <c r="PDD79" s="195"/>
      <c r="PDE79" s="195"/>
      <c r="PDF79" s="195"/>
      <c r="PDG79" s="195"/>
      <c r="PDH79" s="195"/>
      <c r="PDI79" s="195"/>
      <c r="PDJ79" s="195"/>
      <c r="PDK79" s="195"/>
      <c r="PDL79" s="195"/>
      <c r="PDM79" s="195"/>
      <c r="PDN79" s="195"/>
      <c r="PDO79" s="195"/>
      <c r="PDP79" s="195"/>
      <c r="PDQ79" s="195"/>
      <c r="PDR79" s="195"/>
      <c r="PDS79" s="195"/>
      <c r="PDT79" s="195"/>
      <c r="PDU79" s="195"/>
      <c r="PDV79" s="195"/>
      <c r="PDW79" s="195"/>
      <c r="PDX79" s="195"/>
      <c r="PDY79" s="195"/>
      <c r="PDZ79" s="195"/>
      <c r="PEA79" s="195"/>
      <c r="PEB79" s="195"/>
      <c r="PEC79" s="195"/>
      <c r="PED79" s="195"/>
      <c r="PEE79" s="195"/>
      <c r="PEF79" s="195"/>
      <c r="PEG79" s="195"/>
      <c r="PEH79" s="195"/>
      <c r="PEI79" s="195"/>
      <c r="PEJ79" s="195"/>
      <c r="PEK79" s="195"/>
      <c r="PEL79" s="195"/>
      <c r="PEM79" s="195"/>
      <c r="PEN79" s="195"/>
      <c r="PEO79" s="195"/>
      <c r="PEP79" s="195"/>
      <c r="PEQ79" s="195"/>
      <c r="PER79" s="195"/>
      <c r="PES79" s="195"/>
      <c r="PET79" s="195"/>
      <c r="PEU79" s="195"/>
      <c r="PEV79" s="195"/>
      <c r="PEW79" s="195"/>
      <c r="PEX79" s="195"/>
      <c r="PEY79" s="195"/>
      <c r="PEZ79" s="195"/>
      <c r="PFA79" s="195"/>
      <c r="PFB79" s="195"/>
      <c r="PFC79" s="195"/>
      <c r="PFD79" s="195"/>
      <c r="PFE79" s="195"/>
      <c r="PFF79" s="195"/>
      <c r="PFG79" s="195"/>
      <c r="PFH79" s="195"/>
      <c r="PFI79" s="195"/>
      <c r="PFJ79" s="195"/>
      <c r="PFK79" s="195"/>
      <c r="PFL79" s="195"/>
      <c r="PFM79" s="195"/>
      <c r="PFN79" s="195"/>
      <c r="PFO79" s="195"/>
      <c r="PFP79" s="195"/>
      <c r="PFQ79" s="195"/>
      <c r="PFR79" s="195"/>
      <c r="PFS79" s="195"/>
      <c r="PFT79" s="195"/>
      <c r="PFU79" s="195"/>
      <c r="PFV79" s="195"/>
      <c r="PFW79" s="195"/>
      <c r="PFX79" s="195"/>
      <c r="PFY79" s="195"/>
      <c r="PFZ79" s="195"/>
      <c r="PGA79" s="195"/>
      <c r="PGB79" s="195"/>
      <c r="PGC79" s="195"/>
      <c r="PGD79" s="195"/>
      <c r="PGE79" s="195"/>
      <c r="PGF79" s="195"/>
      <c r="PGG79" s="195"/>
      <c r="PGH79" s="195"/>
      <c r="PGI79" s="195"/>
      <c r="PGJ79" s="195"/>
      <c r="PGK79" s="195"/>
      <c r="PGL79" s="195"/>
      <c r="PGM79" s="195"/>
      <c r="PGN79" s="195"/>
      <c r="PGO79" s="195"/>
      <c r="PGP79" s="195"/>
      <c r="PGQ79" s="195"/>
      <c r="PGR79" s="195"/>
      <c r="PGS79" s="195"/>
      <c r="PGT79" s="195"/>
      <c r="PGU79" s="195"/>
      <c r="PGV79" s="195"/>
      <c r="PGW79" s="195"/>
      <c r="PGX79" s="195"/>
      <c r="PGY79" s="195"/>
      <c r="PGZ79" s="195"/>
      <c r="PHA79" s="195"/>
      <c r="PHB79" s="195"/>
      <c r="PHC79" s="195"/>
      <c r="PHD79" s="195"/>
      <c r="PHE79" s="195"/>
      <c r="PHF79" s="195"/>
      <c r="PHG79" s="195"/>
      <c r="PHH79" s="195"/>
      <c r="PHI79" s="195"/>
      <c r="PHJ79" s="195"/>
      <c r="PHK79" s="195"/>
      <c r="PHL79" s="195"/>
      <c r="PHM79" s="195"/>
      <c r="PHN79" s="195"/>
      <c r="PHO79" s="195"/>
      <c r="PHP79" s="195"/>
      <c r="PHQ79" s="195"/>
      <c r="PHR79" s="195"/>
      <c r="PHS79" s="195"/>
      <c r="PHT79" s="195"/>
      <c r="PHU79" s="195"/>
      <c r="PHV79" s="195"/>
      <c r="PHW79" s="195"/>
      <c r="PHX79" s="195"/>
      <c r="PHY79" s="195"/>
      <c r="PHZ79" s="195"/>
      <c r="PIA79" s="195"/>
      <c r="PIB79" s="195"/>
      <c r="PIC79" s="195"/>
      <c r="PID79" s="195"/>
      <c r="PIE79" s="195"/>
      <c r="PIF79" s="195"/>
      <c r="PIG79" s="195"/>
      <c r="PIH79" s="195"/>
      <c r="PII79" s="195"/>
      <c r="PIJ79" s="195"/>
      <c r="PIK79" s="195"/>
      <c r="PIL79" s="195"/>
      <c r="PIM79" s="195"/>
      <c r="PIN79" s="195"/>
      <c r="PIO79" s="195"/>
      <c r="PIP79" s="195"/>
      <c r="PIQ79" s="195"/>
      <c r="PIR79" s="195"/>
      <c r="PIS79" s="195"/>
      <c r="PIT79" s="195"/>
      <c r="PIU79" s="195"/>
      <c r="PIV79" s="195"/>
      <c r="PIW79" s="195"/>
      <c r="PIX79" s="195"/>
      <c r="PIY79" s="195"/>
      <c r="PIZ79" s="195"/>
      <c r="PJA79" s="195"/>
      <c r="PJB79" s="195"/>
      <c r="PJC79" s="195"/>
      <c r="PJD79" s="195"/>
      <c r="PJE79" s="195"/>
      <c r="PJF79" s="195"/>
      <c r="PJG79" s="195"/>
      <c r="PJH79" s="195"/>
      <c r="PJI79" s="195"/>
      <c r="PJJ79" s="195"/>
      <c r="PJK79" s="195"/>
      <c r="PJL79" s="195"/>
      <c r="PJM79" s="195"/>
      <c r="PJN79" s="195"/>
      <c r="PJO79" s="195"/>
      <c r="PJP79" s="195"/>
      <c r="PJQ79" s="195"/>
      <c r="PJR79" s="195"/>
      <c r="PJS79" s="195"/>
      <c r="PJT79" s="195"/>
      <c r="PJU79" s="195"/>
      <c r="PJV79" s="195"/>
      <c r="PJW79" s="195"/>
      <c r="PJX79" s="195"/>
      <c r="PJY79" s="195"/>
      <c r="PJZ79" s="195"/>
      <c r="PKA79" s="195"/>
      <c r="PKB79" s="195"/>
      <c r="PKC79" s="195"/>
      <c r="PKD79" s="195"/>
      <c r="PKE79" s="195"/>
      <c r="PKF79" s="195"/>
      <c r="PKG79" s="195"/>
      <c r="PKH79" s="195"/>
      <c r="PKI79" s="195"/>
      <c r="PKJ79" s="195"/>
      <c r="PKK79" s="195"/>
      <c r="PKL79" s="195"/>
      <c r="PKM79" s="195"/>
      <c r="PKN79" s="195"/>
      <c r="PKO79" s="195"/>
      <c r="PKP79" s="195"/>
      <c r="PKQ79" s="195"/>
      <c r="PKR79" s="195"/>
      <c r="PKS79" s="195"/>
      <c r="PKT79" s="195"/>
      <c r="PKU79" s="195"/>
      <c r="PKV79" s="195"/>
      <c r="PKW79" s="195"/>
      <c r="PKX79" s="195"/>
      <c r="PKY79" s="195"/>
      <c r="PKZ79" s="195"/>
      <c r="PLA79" s="195"/>
      <c r="PLB79" s="195"/>
      <c r="PLC79" s="195"/>
      <c r="PLD79" s="195"/>
      <c r="PLE79" s="195"/>
      <c r="PLF79" s="195"/>
      <c r="PLG79" s="195"/>
      <c r="PLH79" s="195"/>
      <c r="PLI79" s="195"/>
      <c r="PLJ79" s="195"/>
      <c r="PLK79" s="195"/>
      <c r="PLL79" s="195"/>
      <c r="PLM79" s="195"/>
      <c r="PLN79" s="195"/>
      <c r="PLO79" s="195"/>
      <c r="PLP79" s="195"/>
      <c r="PLQ79" s="195"/>
      <c r="PLR79" s="195"/>
      <c r="PLS79" s="195"/>
      <c r="PLT79" s="195"/>
      <c r="PLU79" s="195"/>
      <c r="PLV79" s="195"/>
      <c r="PLW79" s="195"/>
      <c r="PLX79" s="195"/>
      <c r="PLY79" s="195"/>
      <c r="PLZ79" s="195"/>
      <c r="PMA79" s="195"/>
      <c r="PMB79" s="195"/>
      <c r="PMC79" s="195"/>
      <c r="PMD79" s="195"/>
      <c r="PME79" s="195"/>
      <c r="PMF79" s="195"/>
      <c r="PMG79" s="195"/>
      <c r="PMH79" s="195"/>
      <c r="PMI79" s="195"/>
      <c r="PMJ79" s="195"/>
      <c r="PMK79" s="195"/>
      <c r="PML79" s="195"/>
      <c r="PMM79" s="195"/>
      <c r="PMN79" s="195"/>
      <c r="PMO79" s="195"/>
      <c r="PMP79" s="195"/>
      <c r="PMQ79" s="195"/>
      <c r="PMR79" s="195"/>
      <c r="PMS79" s="195"/>
      <c r="PMT79" s="195"/>
      <c r="PMU79" s="195"/>
      <c r="PMV79" s="195"/>
      <c r="PMW79" s="195"/>
      <c r="PMX79" s="195"/>
      <c r="PMY79" s="195"/>
      <c r="PMZ79" s="195"/>
      <c r="PNA79" s="195"/>
      <c r="PNB79" s="195"/>
      <c r="PNC79" s="195"/>
      <c r="PND79" s="195"/>
      <c r="PNE79" s="195"/>
      <c r="PNF79" s="195"/>
      <c r="PNG79" s="195"/>
      <c r="PNH79" s="195"/>
      <c r="PNI79" s="195"/>
      <c r="PNJ79" s="195"/>
      <c r="PNK79" s="195"/>
      <c r="PNL79" s="195"/>
      <c r="PNM79" s="195"/>
      <c r="PNN79" s="195"/>
      <c r="PNO79" s="195"/>
      <c r="PNP79" s="195"/>
      <c r="PNQ79" s="195"/>
      <c r="PNR79" s="195"/>
      <c r="PNS79" s="195"/>
      <c r="PNT79" s="195"/>
      <c r="PNU79" s="195"/>
      <c r="PNV79" s="195"/>
      <c r="PNW79" s="195"/>
      <c r="PNX79" s="195"/>
      <c r="PNY79" s="195"/>
      <c r="PNZ79" s="195"/>
      <c r="POA79" s="195"/>
      <c r="POB79" s="195"/>
      <c r="POC79" s="195"/>
      <c r="POD79" s="195"/>
      <c r="POE79" s="195"/>
      <c r="POF79" s="195"/>
      <c r="POG79" s="195"/>
      <c r="POH79" s="195"/>
      <c r="POI79" s="195"/>
      <c r="POJ79" s="195"/>
      <c r="POK79" s="195"/>
      <c r="POL79" s="195"/>
      <c r="POM79" s="195"/>
      <c r="PON79" s="195"/>
      <c r="POO79" s="195"/>
      <c r="POP79" s="195"/>
      <c r="POQ79" s="195"/>
      <c r="POR79" s="195"/>
      <c r="POS79" s="195"/>
      <c r="POT79" s="195"/>
      <c r="POU79" s="195"/>
      <c r="POV79" s="195"/>
      <c r="POW79" s="195"/>
      <c r="POX79" s="195"/>
      <c r="POY79" s="195"/>
      <c r="POZ79" s="195"/>
      <c r="PPA79" s="195"/>
      <c r="PPB79" s="195"/>
      <c r="PPC79" s="195"/>
      <c r="PPD79" s="195"/>
      <c r="PPE79" s="195"/>
      <c r="PPF79" s="195"/>
      <c r="PPG79" s="195"/>
      <c r="PPH79" s="195"/>
      <c r="PPI79" s="195"/>
      <c r="PPJ79" s="195"/>
      <c r="PPK79" s="195"/>
      <c r="PPL79" s="195"/>
      <c r="PPM79" s="195"/>
      <c r="PPN79" s="195"/>
      <c r="PPO79" s="195"/>
      <c r="PPP79" s="195"/>
      <c r="PPQ79" s="195"/>
      <c r="PPR79" s="195"/>
      <c r="PPS79" s="195"/>
      <c r="PPT79" s="195"/>
      <c r="PPU79" s="195"/>
      <c r="PPV79" s="195"/>
      <c r="PPW79" s="195"/>
      <c r="PPX79" s="195"/>
      <c r="PPY79" s="195"/>
      <c r="PPZ79" s="195"/>
      <c r="PQA79" s="195"/>
      <c r="PQB79" s="195"/>
      <c r="PQC79" s="195"/>
      <c r="PQD79" s="195"/>
      <c r="PQE79" s="195"/>
      <c r="PQF79" s="195"/>
      <c r="PQG79" s="195"/>
      <c r="PQH79" s="195"/>
      <c r="PQI79" s="195"/>
      <c r="PQJ79" s="195"/>
      <c r="PQK79" s="195"/>
      <c r="PQL79" s="195"/>
      <c r="PQM79" s="195"/>
      <c r="PQN79" s="195"/>
      <c r="PQO79" s="195"/>
      <c r="PQP79" s="195"/>
      <c r="PQQ79" s="195"/>
      <c r="PQR79" s="195"/>
      <c r="PQS79" s="195"/>
      <c r="PQT79" s="195"/>
      <c r="PQU79" s="195"/>
      <c r="PQV79" s="195"/>
      <c r="PQW79" s="195"/>
      <c r="PQX79" s="195"/>
      <c r="PQY79" s="195"/>
      <c r="PQZ79" s="195"/>
      <c r="PRA79" s="195"/>
      <c r="PRB79" s="195"/>
      <c r="PRC79" s="195"/>
      <c r="PRD79" s="195"/>
      <c r="PRE79" s="195"/>
      <c r="PRF79" s="195"/>
      <c r="PRG79" s="195"/>
      <c r="PRH79" s="195"/>
      <c r="PRI79" s="195"/>
      <c r="PRJ79" s="195"/>
      <c r="PRK79" s="195"/>
      <c r="PRL79" s="195"/>
      <c r="PRM79" s="195"/>
      <c r="PRN79" s="195"/>
      <c r="PRO79" s="195"/>
      <c r="PRP79" s="195"/>
      <c r="PRQ79" s="195"/>
      <c r="PRR79" s="195"/>
      <c r="PRS79" s="195"/>
      <c r="PRT79" s="195"/>
      <c r="PRU79" s="195"/>
      <c r="PRV79" s="195"/>
      <c r="PRW79" s="195"/>
      <c r="PRX79" s="195"/>
      <c r="PRY79" s="195"/>
      <c r="PRZ79" s="195"/>
      <c r="PSA79" s="195"/>
      <c r="PSB79" s="195"/>
      <c r="PSC79" s="195"/>
      <c r="PSD79" s="195"/>
      <c r="PSE79" s="195"/>
      <c r="PSF79" s="195"/>
      <c r="PSG79" s="195"/>
      <c r="PSH79" s="195"/>
      <c r="PSI79" s="195"/>
      <c r="PSJ79" s="195"/>
      <c r="PSK79" s="195"/>
      <c r="PSL79" s="195"/>
      <c r="PSM79" s="195"/>
      <c r="PSN79" s="195"/>
      <c r="PSO79" s="195"/>
      <c r="PSP79" s="195"/>
      <c r="PSQ79" s="195"/>
      <c r="PSR79" s="195"/>
      <c r="PSS79" s="195"/>
      <c r="PST79" s="195"/>
      <c r="PSU79" s="195"/>
      <c r="PSV79" s="195"/>
      <c r="PSW79" s="195"/>
      <c r="PSX79" s="195"/>
      <c r="PSY79" s="195"/>
      <c r="PSZ79" s="195"/>
      <c r="PTA79" s="195"/>
      <c r="PTB79" s="195"/>
      <c r="PTC79" s="195"/>
      <c r="PTD79" s="195"/>
      <c r="PTE79" s="195"/>
      <c r="PTF79" s="195"/>
      <c r="PTG79" s="195"/>
      <c r="PTH79" s="195"/>
      <c r="PTI79" s="195"/>
      <c r="PTJ79" s="195"/>
      <c r="PTK79" s="195"/>
      <c r="PTL79" s="195"/>
      <c r="PTM79" s="195"/>
      <c r="PTN79" s="195"/>
      <c r="PTO79" s="195"/>
      <c r="PTP79" s="195"/>
      <c r="PTQ79" s="195"/>
      <c r="PTR79" s="195"/>
      <c r="PTS79" s="195"/>
      <c r="PTT79" s="195"/>
      <c r="PTU79" s="195"/>
      <c r="PTV79" s="195"/>
      <c r="PTW79" s="195"/>
      <c r="PTX79" s="195"/>
      <c r="PTY79" s="195"/>
      <c r="PTZ79" s="195"/>
      <c r="PUA79" s="195"/>
      <c r="PUB79" s="195"/>
      <c r="PUC79" s="195"/>
      <c r="PUD79" s="195"/>
      <c r="PUE79" s="195"/>
      <c r="PUF79" s="195"/>
      <c r="PUG79" s="195"/>
      <c r="PUH79" s="195"/>
      <c r="PUI79" s="195"/>
      <c r="PUJ79" s="195"/>
      <c r="PUK79" s="195"/>
      <c r="PUL79" s="195"/>
      <c r="PUM79" s="195"/>
      <c r="PUN79" s="195"/>
      <c r="PUO79" s="195"/>
      <c r="PUP79" s="195"/>
      <c r="PUQ79" s="195"/>
      <c r="PUR79" s="195"/>
      <c r="PUS79" s="195"/>
      <c r="PUT79" s="195"/>
      <c r="PUU79" s="195"/>
      <c r="PUV79" s="195"/>
      <c r="PUW79" s="195"/>
      <c r="PUX79" s="195"/>
      <c r="PUY79" s="195"/>
      <c r="PUZ79" s="195"/>
      <c r="PVA79" s="195"/>
      <c r="PVB79" s="195"/>
      <c r="PVC79" s="195"/>
      <c r="PVD79" s="195"/>
      <c r="PVE79" s="195"/>
      <c r="PVF79" s="195"/>
      <c r="PVG79" s="195"/>
      <c r="PVH79" s="195"/>
      <c r="PVI79" s="195"/>
      <c r="PVJ79" s="195"/>
      <c r="PVK79" s="195"/>
      <c r="PVL79" s="195"/>
      <c r="PVM79" s="195"/>
      <c r="PVN79" s="195"/>
      <c r="PVO79" s="195"/>
      <c r="PVP79" s="195"/>
      <c r="PVQ79" s="195"/>
      <c r="PVR79" s="195"/>
      <c r="PVS79" s="195"/>
      <c r="PVT79" s="195"/>
      <c r="PVU79" s="195"/>
      <c r="PVV79" s="195"/>
      <c r="PVW79" s="195"/>
      <c r="PVX79" s="195"/>
      <c r="PVY79" s="195"/>
      <c r="PVZ79" s="195"/>
      <c r="PWA79" s="195"/>
      <c r="PWB79" s="195"/>
      <c r="PWC79" s="195"/>
      <c r="PWD79" s="195"/>
      <c r="PWE79" s="195"/>
      <c r="PWF79" s="195"/>
      <c r="PWG79" s="195"/>
      <c r="PWH79" s="195"/>
      <c r="PWI79" s="195"/>
      <c r="PWJ79" s="195"/>
      <c r="PWK79" s="195"/>
      <c r="PWL79" s="195"/>
      <c r="PWM79" s="195"/>
      <c r="PWN79" s="195"/>
      <c r="PWO79" s="195"/>
      <c r="PWP79" s="195"/>
      <c r="PWQ79" s="195"/>
      <c r="PWR79" s="195"/>
      <c r="PWS79" s="195"/>
      <c r="PWT79" s="195"/>
      <c r="PWU79" s="195"/>
      <c r="PWV79" s="195"/>
      <c r="PWW79" s="195"/>
      <c r="PWX79" s="195"/>
      <c r="PWY79" s="195"/>
      <c r="PWZ79" s="195"/>
      <c r="PXA79" s="195"/>
      <c r="PXB79" s="195"/>
      <c r="PXC79" s="195"/>
      <c r="PXD79" s="195"/>
      <c r="PXE79" s="195"/>
      <c r="PXF79" s="195"/>
      <c r="PXG79" s="195"/>
      <c r="PXH79" s="195"/>
      <c r="PXI79" s="195"/>
      <c r="PXJ79" s="195"/>
      <c r="PXK79" s="195"/>
      <c r="PXL79" s="195"/>
      <c r="PXM79" s="195"/>
      <c r="PXN79" s="195"/>
      <c r="PXO79" s="195"/>
      <c r="PXP79" s="195"/>
      <c r="PXQ79" s="195"/>
      <c r="PXR79" s="195"/>
      <c r="PXS79" s="195"/>
      <c r="PXT79" s="195"/>
      <c r="PXU79" s="195"/>
      <c r="PXV79" s="195"/>
      <c r="PXW79" s="195"/>
      <c r="PXX79" s="195"/>
      <c r="PXY79" s="195"/>
      <c r="PXZ79" s="195"/>
      <c r="PYA79" s="195"/>
      <c r="PYB79" s="195"/>
      <c r="PYC79" s="195"/>
      <c r="PYD79" s="195"/>
      <c r="PYE79" s="195"/>
      <c r="PYF79" s="195"/>
      <c r="PYG79" s="195"/>
      <c r="PYH79" s="195"/>
      <c r="PYI79" s="195"/>
      <c r="PYJ79" s="195"/>
      <c r="PYK79" s="195"/>
      <c r="PYL79" s="195"/>
      <c r="PYM79" s="195"/>
      <c r="PYN79" s="195"/>
      <c r="PYO79" s="195"/>
      <c r="PYP79" s="195"/>
      <c r="PYQ79" s="195"/>
      <c r="PYR79" s="195"/>
      <c r="PYS79" s="195"/>
      <c r="PYT79" s="195"/>
      <c r="PYU79" s="195"/>
      <c r="PYV79" s="195"/>
      <c r="PYW79" s="195"/>
      <c r="PYX79" s="195"/>
      <c r="PYY79" s="195"/>
      <c r="PYZ79" s="195"/>
      <c r="PZA79" s="195"/>
      <c r="PZB79" s="195"/>
      <c r="PZC79" s="195"/>
      <c r="PZD79" s="195"/>
      <c r="PZE79" s="195"/>
      <c r="PZF79" s="195"/>
      <c r="PZG79" s="195"/>
      <c r="PZH79" s="195"/>
      <c r="PZI79" s="195"/>
      <c r="PZJ79" s="195"/>
      <c r="PZK79" s="195"/>
      <c r="PZL79" s="195"/>
      <c r="PZM79" s="195"/>
      <c r="PZN79" s="195"/>
      <c r="PZO79" s="195"/>
      <c r="PZP79" s="195"/>
      <c r="PZQ79" s="195"/>
      <c r="PZR79" s="195"/>
      <c r="PZS79" s="195"/>
      <c r="PZT79" s="195"/>
      <c r="PZU79" s="195"/>
      <c r="PZV79" s="195"/>
      <c r="PZW79" s="195"/>
      <c r="PZX79" s="195"/>
      <c r="PZY79" s="195"/>
      <c r="PZZ79" s="195"/>
      <c r="QAA79" s="195"/>
      <c r="QAB79" s="195"/>
      <c r="QAC79" s="195"/>
      <c r="QAD79" s="195"/>
      <c r="QAE79" s="195"/>
      <c r="QAF79" s="195"/>
      <c r="QAG79" s="195"/>
      <c r="QAH79" s="195"/>
      <c r="QAI79" s="195"/>
      <c r="QAJ79" s="195"/>
      <c r="QAK79" s="195"/>
      <c r="QAL79" s="195"/>
      <c r="QAM79" s="195"/>
      <c r="QAN79" s="195"/>
      <c r="QAO79" s="195"/>
      <c r="QAP79" s="195"/>
      <c r="QAQ79" s="195"/>
      <c r="QAR79" s="195"/>
      <c r="QAS79" s="195"/>
      <c r="QAT79" s="195"/>
      <c r="QAU79" s="195"/>
      <c r="QAV79" s="195"/>
      <c r="QAW79" s="195"/>
      <c r="QAX79" s="195"/>
      <c r="QAY79" s="195"/>
      <c r="QAZ79" s="195"/>
      <c r="QBA79" s="195"/>
      <c r="QBB79" s="195"/>
      <c r="QBC79" s="195"/>
      <c r="QBD79" s="195"/>
      <c r="QBE79" s="195"/>
      <c r="QBF79" s="195"/>
      <c r="QBG79" s="195"/>
      <c r="QBH79" s="195"/>
      <c r="QBI79" s="195"/>
      <c r="QBJ79" s="195"/>
      <c r="QBK79" s="195"/>
      <c r="QBL79" s="195"/>
      <c r="QBM79" s="195"/>
      <c r="QBN79" s="195"/>
      <c r="QBO79" s="195"/>
      <c r="QBP79" s="195"/>
      <c r="QBQ79" s="195"/>
      <c r="QBR79" s="195"/>
      <c r="QBS79" s="195"/>
      <c r="QBT79" s="195"/>
      <c r="QBU79" s="195"/>
      <c r="QBV79" s="195"/>
      <c r="QBW79" s="195"/>
      <c r="QBX79" s="195"/>
      <c r="QBY79" s="195"/>
      <c r="QBZ79" s="195"/>
      <c r="QCA79" s="195"/>
      <c r="QCB79" s="195"/>
      <c r="QCC79" s="195"/>
      <c r="QCD79" s="195"/>
      <c r="QCE79" s="195"/>
      <c r="QCF79" s="195"/>
      <c r="QCG79" s="195"/>
      <c r="QCH79" s="195"/>
      <c r="QCI79" s="195"/>
      <c r="QCJ79" s="195"/>
      <c r="QCK79" s="195"/>
      <c r="QCL79" s="195"/>
      <c r="QCM79" s="195"/>
      <c r="QCN79" s="195"/>
      <c r="QCO79" s="195"/>
      <c r="QCP79" s="195"/>
      <c r="QCQ79" s="195"/>
      <c r="QCR79" s="195"/>
      <c r="QCS79" s="195"/>
      <c r="QCT79" s="195"/>
      <c r="QCU79" s="195"/>
      <c r="QCV79" s="195"/>
      <c r="QCW79" s="195"/>
      <c r="QCX79" s="195"/>
      <c r="QCY79" s="195"/>
      <c r="QCZ79" s="195"/>
      <c r="QDA79" s="195"/>
      <c r="QDB79" s="195"/>
      <c r="QDC79" s="195"/>
      <c r="QDD79" s="195"/>
      <c r="QDE79" s="195"/>
      <c r="QDF79" s="195"/>
      <c r="QDG79" s="195"/>
      <c r="QDH79" s="195"/>
      <c r="QDI79" s="195"/>
      <c r="QDJ79" s="195"/>
      <c r="QDK79" s="195"/>
      <c r="QDL79" s="195"/>
      <c r="QDM79" s="195"/>
      <c r="QDN79" s="195"/>
      <c r="QDO79" s="195"/>
      <c r="QDP79" s="195"/>
      <c r="QDQ79" s="195"/>
      <c r="QDR79" s="195"/>
      <c r="QDS79" s="195"/>
      <c r="QDT79" s="195"/>
      <c r="QDU79" s="195"/>
      <c r="QDV79" s="195"/>
      <c r="QDW79" s="195"/>
      <c r="QDX79" s="195"/>
      <c r="QDY79" s="195"/>
      <c r="QDZ79" s="195"/>
      <c r="QEA79" s="195"/>
      <c r="QEB79" s="195"/>
      <c r="QEC79" s="195"/>
      <c r="QED79" s="195"/>
      <c r="QEE79" s="195"/>
      <c r="QEF79" s="195"/>
      <c r="QEG79" s="195"/>
      <c r="QEH79" s="195"/>
      <c r="QEI79" s="195"/>
      <c r="QEJ79" s="195"/>
      <c r="QEK79" s="195"/>
      <c r="QEL79" s="195"/>
      <c r="QEM79" s="195"/>
      <c r="QEN79" s="195"/>
      <c r="QEO79" s="195"/>
      <c r="QEP79" s="195"/>
      <c r="QEQ79" s="195"/>
      <c r="QER79" s="195"/>
      <c r="QES79" s="195"/>
      <c r="QET79" s="195"/>
      <c r="QEU79" s="195"/>
      <c r="QEV79" s="195"/>
      <c r="QEW79" s="195"/>
      <c r="QEX79" s="195"/>
      <c r="QEY79" s="195"/>
      <c r="QEZ79" s="195"/>
      <c r="QFA79" s="195"/>
      <c r="QFB79" s="195"/>
      <c r="QFC79" s="195"/>
      <c r="QFD79" s="195"/>
      <c r="QFE79" s="195"/>
      <c r="QFF79" s="195"/>
      <c r="QFG79" s="195"/>
      <c r="QFH79" s="195"/>
      <c r="QFI79" s="195"/>
      <c r="QFJ79" s="195"/>
      <c r="QFK79" s="195"/>
      <c r="QFL79" s="195"/>
      <c r="QFM79" s="195"/>
      <c r="QFN79" s="195"/>
      <c r="QFO79" s="195"/>
      <c r="QFP79" s="195"/>
      <c r="QFQ79" s="195"/>
      <c r="QFR79" s="195"/>
      <c r="QFS79" s="195"/>
      <c r="QFT79" s="195"/>
      <c r="QFU79" s="195"/>
      <c r="QFV79" s="195"/>
      <c r="QFW79" s="195"/>
      <c r="QFX79" s="195"/>
      <c r="QFY79" s="195"/>
      <c r="QFZ79" s="195"/>
      <c r="QGA79" s="195"/>
      <c r="QGB79" s="195"/>
      <c r="QGC79" s="195"/>
      <c r="QGD79" s="195"/>
      <c r="QGE79" s="195"/>
      <c r="QGF79" s="195"/>
      <c r="QGG79" s="195"/>
      <c r="QGH79" s="195"/>
      <c r="QGI79" s="195"/>
      <c r="QGJ79" s="195"/>
      <c r="QGK79" s="195"/>
      <c r="QGL79" s="195"/>
      <c r="QGM79" s="195"/>
      <c r="QGN79" s="195"/>
      <c r="QGO79" s="195"/>
      <c r="QGP79" s="195"/>
      <c r="QGQ79" s="195"/>
      <c r="QGR79" s="195"/>
      <c r="QGS79" s="195"/>
      <c r="QGT79" s="195"/>
      <c r="QGU79" s="195"/>
      <c r="QGV79" s="195"/>
      <c r="QGW79" s="195"/>
      <c r="QGX79" s="195"/>
      <c r="QGY79" s="195"/>
      <c r="QGZ79" s="195"/>
      <c r="QHA79" s="195"/>
      <c r="QHB79" s="195"/>
      <c r="QHC79" s="195"/>
      <c r="QHD79" s="195"/>
      <c r="QHE79" s="195"/>
      <c r="QHF79" s="195"/>
      <c r="QHG79" s="195"/>
      <c r="QHH79" s="195"/>
      <c r="QHI79" s="195"/>
      <c r="QHJ79" s="195"/>
      <c r="QHK79" s="195"/>
      <c r="QHL79" s="195"/>
      <c r="QHM79" s="195"/>
      <c r="QHN79" s="195"/>
      <c r="QHO79" s="195"/>
      <c r="QHP79" s="195"/>
      <c r="QHQ79" s="195"/>
      <c r="QHR79" s="195"/>
      <c r="QHS79" s="195"/>
      <c r="QHT79" s="195"/>
      <c r="QHU79" s="195"/>
      <c r="QHV79" s="195"/>
      <c r="QHW79" s="195"/>
      <c r="QHX79" s="195"/>
      <c r="QHY79" s="195"/>
      <c r="QHZ79" s="195"/>
      <c r="QIA79" s="195"/>
      <c r="QIB79" s="195"/>
      <c r="QIC79" s="195"/>
      <c r="QID79" s="195"/>
      <c r="QIE79" s="195"/>
      <c r="QIF79" s="195"/>
      <c r="QIG79" s="195"/>
      <c r="QIH79" s="195"/>
      <c r="QII79" s="195"/>
      <c r="QIJ79" s="195"/>
      <c r="QIK79" s="195"/>
      <c r="QIL79" s="195"/>
      <c r="QIM79" s="195"/>
      <c r="QIN79" s="195"/>
      <c r="QIO79" s="195"/>
      <c r="QIP79" s="195"/>
      <c r="QIQ79" s="195"/>
      <c r="QIR79" s="195"/>
      <c r="QIS79" s="195"/>
      <c r="QIT79" s="195"/>
      <c r="QIU79" s="195"/>
      <c r="QIV79" s="195"/>
      <c r="QIW79" s="195"/>
      <c r="QIX79" s="195"/>
      <c r="QIY79" s="195"/>
      <c r="QIZ79" s="195"/>
      <c r="QJA79" s="195"/>
      <c r="QJB79" s="195"/>
      <c r="QJC79" s="195"/>
      <c r="QJD79" s="195"/>
      <c r="QJE79" s="195"/>
      <c r="QJF79" s="195"/>
      <c r="QJG79" s="195"/>
      <c r="QJH79" s="195"/>
      <c r="QJI79" s="195"/>
      <c r="QJJ79" s="195"/>
      <c r="QJK79" s="195"/>
      <c r="QJL79" s="195"/>
      <c r="QJM79" s="195"/>
      <c r="QJN79" s="195"/>
      <c r="QJO79" s="195"/>
      <c r="QJP79" s="195"/>
      <c r="QJQ79" s="195"/>
      <c r="QJR79" s="195"/>
      <c r="QJS79" s="195"/>
      <c r="QJT79" s="195"/>
      <c r="QJU79" s="195"/>
      <c r="QJV79" s="195"/>
      <c r="QJW79" s="195"/>
      <c r="QJX79" s="195"/>
      <c r="QJY79" s="195"/>
      <c r="QJZ79" s="195"/>
      <c r="QKA79" s="195"/>
      <c r="QKB79" s="195"/>
      <c r="QKC79" s="195"/>
      <c r="QKD79" s="195"/>
      <c r="QKE79" s="195"/>
      <c r="QKF79" s="195"/>
      <c r="QKG79" s="195"/>
      <c r="QKH79" s="195"/>
      <c r="QKI79" s="195"/>
      <c r="QKJ79" s="195"/>
      <c r="QKK79" s="195"/>
      <c r="QKL79" s="195"/>
      <c r="QKM79" s="195"/>
      <c r="QKN79" s="195"/>
      <c r="QKO79" s="195"/>
      <c r="QKP79" s="195"/>
      <c r="QKQ79" s="195"/>
      <c r="QKR79" s="195"/>
      <c r="QKS79" s="195"/>
      <c r="QKT79" s="195"/>
      <c r="QKU79" s="195"/>
      <c r="QKV79" s="195"/>
      <c r="QKW79" s="195"/>
      <c r="QKX79" s="195"/>
      <c r="QKY79" s="195"/>
      <c r="QKZ79" s="195"/>
      <c r="QLA79" s="195"/>
      <c r="QLB79" s="195"/>
      <c r="QLC79" s="195"/>
      <c r="QLD79" s="195"/>
      <c r="QLE79" s="195"/>
      <c r="QLF79" s="195"/>
      <c r="QLG79" s="195"/>
      <c r="QLH79" s="195"/>
      <c r="QLI79" s="195"/>
      <c r="QLJ79" s="195"/>
      <c r="QLK79" s="195"/>
      <c r="QLL79" s="195"/>
      <c r="QLM79" s="195"/>
      <c r="QLN79" s="195"/>
      <c r="QLO79" s="195"/>
      <c r="QLP79" s="195"/>
      <c r="QLQ79" s="195"/>
      <c r="QLR79" s="195"/>
      <c r="QLS79" s="195"/>
      <c r="QLT79" s="195"/>
      <c r="QLU79" s="195"/>
      <c r="QLV79" s="195"/>
      <c r="QLW79" s="195"/>
      <c r="QLX79" s="195"/>
      <c r="QLY79" s="195"/>
      <c r="QLZ79" s="195"/>
      <c r="QMA79" s="195"/>
      <c r="QMB79" s="195"/>
      <c r="QMC79" s="195"/>
      <c r="QMD79" s="195"/>
      <c r="QME79" s="195"/>
      <c r="QMF79" s="195"/>
      <c r="QMG79" s="195"/>
      <c r="QMH79" s="195"/>
      <c r="QMI79" s="195"/>
      <c r="QMJ79" s="195"/>
      <c r="QMK79" s="195"/>
      <c r="QML79" s="195"/>
      <c r="QMM79" s="195"/>
      <c r="QMN79" s="195"/>
      <c r="QMO79" s="195"/>
      <c r="QMP79" s="195"/>
      <c r="QMQ79" s="195"/>
      <c r="QMR79" s="195"/>
      <c r="QMS79" s="195"/>
      <c r="QMT79" s="195"/>
      <c r="QMU79" s="195"/>
      <c r="QMV79" s="195"/>
      <c r="QMW79" s="195"/>
      <c r="QMX79" s="195"/>
      <c r="QMY79" s="195"/>
      <c r="QMZ79" s="195"/>
      <c r="QNA79" s="195"/>
      <c r="QNB79" s="195"/>
      <c r="QNC79" s="195"/>
      <c r="QND79" s="195"/>
      <c r="QNE79" s="195"/>
      <c r="QNF79" s="195"/>
      <c r="QNG79" s="195"/>
      <c r="QNH79" s="195"/>
      <c r="QNI79" s="195"/>
      <c r="QNJ79" s="195"/>
      <c r="QNK79" s="195"/>
      <c r="QNL79" s="195"/>
      <c r="QNM79" s="195"/>
      <c r="QNN79" s="195"/>
      <c r="QNO79" s="195"/>
      <c r="QNP79" s="195"/>
      <c r="QNQ79" s="195"/>
      <c r="QNR79" s="195"/>
      <c r="QNS79" s="195"/>
      <c r="QNT79" s="195"/>
      <c r="QNU79" s="195"/>
      <c r="QNV79" s="195"/>
      <c r="QNW79" s="195"/>
      <c r="QNX79" s="195"/>
      <c r="QNY79" s="195"/>
      <c r="QNZ79" s="195"/>
      <c r="QOA79" s="195"/>
      <c r="QOB79" s="195"/>
      <c r="QOC79" s="195"/>
      <c r="QOD79" s="195"/>
      <c r="QOE79" s="195"/>
      <c r="QOF79" s="195"/>
      <c r="QOG79" s="195"/>
      <c r="QOH79" s="195"/>
      <c r="QOI79" s="195"/>
      <c r="QOJ79" s="195"/>
      <c r="QOK79" s="195"/>
      <c r="QOL79" s="195"/>
      <c r="QOM79" s="195"/>
      <c r="QON79" s="195"/>
      <c r="QOO79" s="195"/>
      <c r="QOP79" s="195"/>
      <c r="QOQ79" s="195"/>
      <c r="QOR79" s="195"/>
      <c r="QOS79" s="195"/>
      <c r="QOT79" s="195"/>
      <c r="QOU79" s="195"/>
      <c r="QOV79" s="195"/>
      <c r="QOW79" s="195"/>
      <c r="QOX79" s="195"/>
      <c r="QOY79" s="195"/>
      <c r="QOZ79" s="195"/>
      <c r="QPA79" s="195"/>
      <c r="QPB79" s="195"/>
      <c r="QPC79" s="195"/>
      <c r="QPD79" s="195"/>
      <c r="QPE79" s="195"/>
      <c r="QPF79" s="195"/>
      <c r="QPG79" s="195"/>
      <c r="QPH79" s="195"/>
      <c r="QPI79" s="195"/>
      <c r="QPJ79" s="195"/>
      <c r="QPK79" s="195"/>
      <c r="QPL79" s="195"/>
      <c r="QPM79" s="195"/>
      <c r="QPN79" s="195"/>
      <c r="QPO79" s="195"/>
      <c r="QPP79" s="195"/>
      <c r="QPQ79" s="195"/>
      <c r="QPR79" s="195"/>
      <c r="QPS79" s="195"/>
      <c r="QPT79" s="195"/>
      <c r="QPU79" s="195"/>
      <c r="QPV79" s="195"/>
      <c r="QPW79" s="195"/>
      <c r="QPX79" s="195"/>
      <c r="QPY79" s="195"/>
      <c r="QPZ79" s="195"/>
      <c r="QQA79" s="195"/>
      <c r="QQB79" s="195"/>
      <c r="QQC79" s="195"/>
      <c r="QQD79" s="195"/>
      <c r="QQE79" s="195"/>
      <c r="QQF79" s="195"/>
      <c r="QQG79" s="195"/>
      <c r="QQH79" s="195"/>
      <c r="QQI79" s="195"/>
      <c r="QQJ79" s="195"/>
      <c r="QQK79" s="195"/>
      <c r="QQL79" s="195"/>
      <c r="QQM79" s="195"/>
      <c r="QQN79" s="195"/>
      <c r="QQO79" s="195"/>
      <c r="QQP79" s="195"/>
      <c r="QQQ79" s="195"/>
      <c r="QQR79" s="195"/>
      <c r="QQS79" s="195"/>
      <c r="QQT79" s="195"/>
      <c r="QQU79" s="195"/>
      <c r="QQV79" s="195"/>
      <c r="QQW79" s="195"/>
      <c r="QQX79" s="195"/>
      <c r="QQY79" s="195"/>
      <c r="QQZ79" s="195"/>
      <c r="QRA79" s="195"/>
      <c r="QRB79" s="195"/>
      <c r="QRC79" s="195"/>
      <c r="QRD79" s="195"/>
      <c r="QRE79" s="195"/>
      <c r="QRF79" s="195"/>
      <c r="QRG79" s="195"/>
      <c r="QRH79" s="195"/>
      <c r="QRI79" s="195"/>
      <c r="QRJ79" s="195"/>
      <c r="QRK79" s="195"/>
      <c r="QRL79" s="195"/>
      <c r="QRM79" s="195"/>
      <c r="QRN79" s="195"/>
      <c r="QRO79" s="195"/>
      <c r="QRP79" s="195"/>
      <c r="QRQ79" s="195"/>
      <c r="QRR79" s="195"/>
      <c r="QRS79" s="195"/>
      <c r="QRT79" s="195"/>
      <c r="QRU79" s="195"/>
      <c r="QRV79" s="195"/>
      <c r="QRW79" s="195"/>
      <c r="QRX79" s="195"/>
      <c r="QRY79" s="195"/>
      <c r="QRZ79" s="195"/>
      <c r="QSA79" s="195"/>
      <c r="QSB79" s="195"/>
      <c r="QSC79" s="195"/>
      <c r="QSD79" s="195"/>
      <c r="QSE79" s="195"/>
      <c r="QSF79" s="195"/>
      <c r="QSG79" s="195"/>
      <c r="QSH79" s="195"/>
      <c r="QSI79" s="195"/>
      <c r="QSJ79" s="195"/>
      <c r="QSK79" s="195"/>
      <c r="QSL79" s="195"/>
      <c r="QSM79" s="195"/>
      <c r="QSN79" s="195"/>
      <c r="QSO79" s="195"/>
      <c r="QSP79" s="195"/>
      <c r="QSQ79" s="195"/>
      <c r="QSR79" s="195"/>
      <c r="QSS79" s="195"/>
      <c r="QST79" s="195"/>
      <c r="QSU79" s="195"/>
      <c r="QSV79" s="195"/>
      <c r="QSW79" s="195"/>
      <c r="QSX79" s="195"/>
      <c r="QSY79" s="195"/>
      <c r="QSZ79" s="195"/>
      <c r="QTA79" s="195"/>
      <c r="QTB79" s="195"/>
      <c r="QTC79" s="195"/>
      <c r="QTD79" s="195"/>
      <c r="QTE79" s="195"/>
      <c r="QTF79" s="195"/>
      <c r="QTG79" s="195"/>
      <c r="QTH79" s="195"/>
      <c r="QTI79" s="195"/>
      <c r="QTJ79" s="195"/>
      <c r="QTK79" s="195"/>
      <c r="QTL79" s="195"/>
      <c r="QTM79" s="195"/>
      <c r="QTN79" s="195"/>
      <c r="QTO79" s="195"/>
      <c r="QTP79" s="195"/>
      <c r="QTQ79" s="195"/>
      <c r="QTR79" s="195"/>
      <c r="QTS79" s="195"/>
      <c r="QTT79" s="195"/>
      <c r="QTU79" s="195"/>
      <c r="QTV79" s="195"/>
      <c r="QTW79" s="195"/>
      <c r="QTX79" s="195"/>
      <c r="QTY79" s="195"/>
      <c r="QTZ79" s="195"/>
      <c r="QUA79" s="195"/>
      <c r="QUB79" s="195"/>
      <c r="QUC79" s="195"/>
      <c r="QUD79" s="195"/>
      <c r="QUE79" s="195"/>
      <c r="QUF79" s="195"/>
      <c r="QUG79" s="195"/>
      <c r="QUH79" s="195"/>
      <c r="QUI79" s="195"/>
      <c r="QUJ79" s="195"/>
      <c r="QUK79" s="195"/>
      <c r="QUL79" s="195"/>
      <c r="QUM79" s="195"/>
      <c r="QUN79" s="195"/>
      <c r="QUO79" s="195"/>
      <c r="QUP79" s="195"/>
      <c r="QUQ79" s="195"/>
      <c r="QUR79" s="195"/>
      <c r="QUS79" s="195"/>
      <c r="QUT79" s="195"/>
      <c r="QUU79" s="195"/>
      <c r="QUV79" s="195"/>
      <c r="QUW79" s="195"/>
      <c r="QUX79" s="195"/>
      <c r="QUY79" s="195"/>
      <c r="QUZ79" s="195"/>
      <c r="QVA79" s="195"/>
      <c r="QVB79" s="195"/>
      <c r="QVC79" s="195"/>
      <c r="QVD79" s="195"/>
      <c r="QVE79" s="195"/>
      <c r="QVF79" s="195"/>
      <c r="QVG79" s="195"/>
      <c r="QVH79" s="195"/>
      <c r="QVI79" s="195"/>
      <c r="QVJ79" s="195"/>
      <c r="QVK79" s="195"/>
      <c r="QVL79" s="195"/>
      <c r="QVM79" s="195"/>
      <c r="QVN79" s="195"/>
      <c r="QVO79" s="195"/>
      <c r="QVP79" s="195"/>
      <c r="QVQ79" s="195"/>
      <c r="QVR79" s="195"/>
      <c r="QVS79" s="195"/>
      <c r="QVT79" s="195"/>
      <c r="QVU79" s="195"/>
      <c r="QVV79" s="195"/>
      <c r="QVW79" s="195"/>
      <c r="QVX79" s="195"/>
      <c r="QVY79" s="195"/>
      <c r="QVZ79" s="195"/>
      <c r="QWA79" s="195"/>
      <c r="QWB79" s="195"/>
      <c r="QWC79" s="195"/>
      <c r="QWD79" s="195"/>
      <c r="QWE79" s="195"/>
      <c r="QWF79" s="195"/>
      <c r="QWG79" s="195"/>
      <c r="QWH79" s="195"/>
      <c r="QWI79" s="195"/>
      <c r="QWJ79" s="195"/>
      <c r="QWK79" s="195"/>
      <c r="QWL79" s="195"/>
      <c r="QWM79" s="195"/>
      <c r="QWN79" s="195"/>
      <c r="QWO79" s="195"/>
      <c r="QWP79" s="195"/>
      <c r="QWQ79" s="195"/>
      <c r="QWR79" s="195"/>
      <c r="QWS79" s="195"/>
      <c r="QWT79" s="195"/>
      <c r="QWU79" s="195"/>
      <c r="QWV79" s="195"/>
      <c r="QWW79" s="195"/>
      <c r="QWX79" s="195"/>
      <c r="QWY79" s="195"/>
      <c r="QWZ79" s="195"/>
      <c r="QXA79" s="195"/>
      <c r="QXB79" s="195"/>
      <c r="QXC79" s="195"/>
      <c r="QXD79" s="195"/>
      <c r="QXE79" s="195"/>
      <c r="QXF79" s="195"/>
      <c r="QXG79" s="195"/>
      <c r="QXH79" s="195"/>
      <c r="QXI79" s="195"/>
      <c r="QXJ79" s="195"/>
      <c r="QXK79" s="195"/>
      <c r="QXL79" s="195"/>
      <c r="QXM79" s="195"/>
      <c r="QXN79" s="195"/>
      <c r="QXO79" s="195"/>
      <c r="QXP79" s="195"/>
      <c r="QXQ79" s="195"/>
      <c r="QXR79" s="195"/>
      <c r="QXS79" s="195"/>
      <c r="QXT79" s="195"/>
      <c r="QXU79" s="195"/>
      <c r="QXV79" s="195"/>
      <c r="QXW79" s="195"/>
      <c r="QXX79" s="195"/>
      <c r="QXY79" s="195"/>
      <c r="QXZ79" s="195"/>
      <c r="QYA79" s="195"/>
      <c r="QYB79" s="195"/>
      <c r="QYC79" s="195"/>
      <c r="QYD79" s="195"/>
      <c r="QYE79" s="195"/>
      <c r="QYF79" s="195"/>
      <c r="QYG79" s="195"/>
      <c r="QYH79" s="195"/>
      <c r="QYI79" s="195"/>
      <c r="QYJ79" s="195"/>
      <c r="QYK79" s="195"/>
      <c r="QYL79" s="195"/>
      <c r="QYM79" s="195"/>
      <c r="QYN79" s="195"/>
      <c r="QYO79" s="195"/>
      <c r="QYP79" s="195"/>
      <c r="QYQ79" s="195"/>
      <c r="QYR79" s="195"/>
      <c r="QYS79" s="195"/>
      <c r="QYT79" s="195"/>
      <c r="QYU79" s="195"/>
      <c r="QYV79" s="195"/>
      <c r="QYW79" s="195"/>
      <c r="QYX79" s="195"/>
      <c r="QYY79" s="195"/>
      <c r="QYZ79" s="195"/>
      <c r="QZA79" s="195"/>
      <c r="QZB79" s="195"/>
      <c r="QZC79" s="195"/>
      <c r="QZD79" s="195"/>
      <c r="QZE79" s="195"/>
      <c r="QZF79" s="195"/>
      <c r="QZG79" s="195"/>
      <c r="QZH79" s="195"/>
      <c r="QZI79" s="195"/>
      <c r="QZJ79" s="195"/>
      <c r="QZK79" s="195"/>
      <c r="QZL79" s="195"/>
      <c r="QZM79" s="195"/>
      <c r="QZN79" s="195"/>
      <c r="QZO79" s="195"/>
      <c r="QZP79" s="195"/>
      <c r="QZQ79" s="195"/>
      <c r="QZR79" s="195"/>
      <c r="QZS79" s="195"/>
      <c r="QZT79" s="195"/>
      <c r="QZU79" s="195"/>
      <c r="QZV79" s="195"/>
      <c r="QZW79" s="195"/>
      <c r="QZX79" s="195"/>
      <c r="QZY79" s="195"/>
      <c r="QZZ79" s="195"/>
      <c r="RAA79" s="195"/>
      <c r="RAB79" s="195"/>
      <c r="RAC79" s="195"/>
      <c r="RAD79" s="195"/>
      <c r="RAE79" s="195"/>
      <c r="RAF79" s="195"/>
      <c r="RAG79" s="195"/>
      <c r="RAH79" s="195"/>
      <c r="RAI79" s="195"/>
      <c r="RAJ79" s="195"/>
      <c r="RAK79" s="195"/>
      <c r="RAL79" s="195"/>
      <c r="RAM79" s="195"/>
      <c r="RAN79" s="195"/>
      <c r="RAO79" s="195"/>
      <c r="RAP79" s="195"/>
      <c r="RAQ79" s="195"/>
      <c r="RAR79" s="195"/>
      <c r="RAS79" s="195"/>
      <c r="RAT79" s="195"/>
      <c r="RAU79" s="195"/>
      <c r="RAV79" s="195"/>
      <c r="RAW79" s="195"/>
      <c r="RAX79" s="195"/>
      <c r="RAY79" s="195"/>
      <c r="RAZ79" s="195"/>
      <c r="RBA79" s="195"/>
      <c r="RBB79" s="195"/>
      <c r="RBC79" s="195"/>
      <c r="RBD79" s="195"/>
      <c r="RBE79" s="195"/>
      <c r="RBF79" s="195"/>
      <c r="RBG79" s="195"/>
      <c r="RBH79" s="195"/>
      <c r="RBI79" s="195"/>
      <c r="RBJ79" s="195"/>
      <c r="RBK79" s="195"/>
      <c r="RBL79" s="195"/>
      <c r="RBM79" s="195"/>
      <c r="RBN79" s="195"/>
      <c r="RBO79" s="195"/>
      <c r="RBP79" s="195"/>
      <c r="RBQ79" s="195"/>
      <c r="RBR79" s="195"/>
      <c r="RBS79" s="195"/>
      <c r="RBT79" s="195"/>
      <c r="RBU79" s="195"/>
      <c r="RBV79" s="195"/>
      <c r="RBW79" s="195"/>
      <c r="RBX79" s="195"/>
      <c r="RBY79" s="195"/>
      <c r="RBZ79" s="195"/>
      <c r="RCA79" s="195"/>
      <c r="RCB79" s="195"/>
      <c r="RCC79" s="195"/>
      <c r="RCD79" s="195"/>
      <c r="RCE79" s="195"/>
      <c r="RCF79" s="195"/>
      <c r="RCG79" s="195"/>
      <c r="RCH79" s="195"/>
      <c r="RCI79" s="195"/>
      <c r="RCJ79" s="195"/>
      <c r="RCK79" s="195"/>
      <c r="RCL79" s="195"/>
      <c r="RCM79" s="195"/>
      <c r="RCN79" s="195"/>
      <c r="RCO79" s="195"/>
      <c r="RCP79" s="195"/>
      <c r="RCQ79" s="195"/>
      <c r="RCR79" s="195"/>
      <c r="RCS79" s="195"/>
      <c r="RCT79" s="195"/>
      <c r="RCU79" s="195"/>
      <c r="RCV79" s="195"/>
      <c r="RCW79" s="195"/>
      <c r="RCX79" s="195"/>
      <c r="RCY79" s="195"/>
      <c r="RCZ79" s="195"/>
      <c r="RDA79" s="195"/>
      <c r="RDB79" s="195"/>
      <c r="RDC79" s="195"/>
      <c r="RDD79" s="195"/>
      <c r="RDE79" s="195"/>
      <c r="RDF79" s="195"/>
      <c r="RDG79" s="195"/>
      <c r="RDH79" s="195"/>
      <c r="RDI79" s="195"/>
      <c r="RDJ79" s="195"/>
      <c r="RDK79" s="195"/>
      <c r="RDL79" s="195"/>
      <c r="RDM79" s="195"/>
      <c r="RDN79" s="195"/>
      <c r="RDO79" s="195"/>
      <c r="RDP79" s="195"/>
      <c r="RDQ79" s="195"/>
      <c r="RDR79" s="195"/>
      <c r="RDS79" s="195"/>
      <c r="RDT79" s="195"/>
      <c r="RDU79" s="195"/>
      <c r="RDV79" s="195"/>
      <c r="RDW79" s="195"/>
      <c r="RDX79" s="195"/>
      <c r="RDY79" s="195"/>
      <c r="RDZ79" s="195"/>
      <c r="REA79" s="195"/>
      <c r="REB79" s="195"/>
      <c r="REC79" s="195"/>
      <c r="RED79" s="195"/>
      <c r="REE79" s="195"/>
      <c r="REF79" s="195"/>
      <c r="REG79" s="195"/>
      <c r="REH79" s="195"/>
      <c r="REI79" s="195"/>
      <c r="REJ79" s="195"/>
      <c r="REK79" s="195"/>
      <c r="REL79" s="195"/>
      <c r="REM79" s="195"/>
      <c r="REN79" s="195"/>
      <c r="REO79" s="195"/>
      <c r="REP79" s="195"/>
      <c r="REQ79" s="195"/>
      <c r="RER79" s="195"/>
      <c r="RES79" s="195"/>
      <c r="RET79" s="195"/>
      <c r="REU79" s="195"/>
      <c r="REV79" s="195"/>
      <c r="REW79" s="195"/>
      <c r="REX79" s="195"/>
      <c r="REY79" s="195"/>
      <c r="REZ79" s="195"/>
      <c r="RFA79" s="195"/>
      <c r="RFB79" s="195"/>
      <c r="RFC79" s="195"/>
      <c r="RFD79" s="195"/>
      <c r="RFE79" s="195"/>
      <c r="RFF79" s="195"/>
      <c r="RFG79" s="195"/>
      <c r="RFH79" s="195"/>
      <c r="RFI79" s="195"/>
      <c r="RFJ79" s="195"/>
      <c r="RFK79" s="195"/>
      <c r="RFL79" s="195"/>
      <c r="RFM79" s="195"/>
      <c r="RFN79" s="195"/>
      <c r="RFO79" s="195"/>
      <c r="RFP79" s="195"/>
      <c r="RFQ79" s="195"/>
      <c r="RFR79" s="195"/>
      <c r="RFS79" s="195"/>
      <c r="RFT79" s="195"/>
      <c r="RFU79" s="195"/>
      <c r="RFV79" s="195"/>
      <c r="RFW79" s="195"/>
      <c r="RFX79" s="195"/>
      <c r="RFY79" s="195"/>
      <c r="RFZ79" s="195"/>
      <c r="RGA79" s="195"/>
      <c r="RGB79" s="195"/>
      <c r="RGC79" s="195"/>
      <c r="RGD79" s="195"/>
      <c r="RGE79" s="195"/>
      <c r="RGF79" s="195"/>
      <c r="RGG79" s="195"/>
      <c r="RGH79" s="195"/>
      <c r="RGI79" s="195"/>
      <c r="RGJ79" s="195"/>
      <c r="RGK79" s="195"/>
      <c r="RGL79" s="195"/>
      <c r="RGM79" s="195"/>
      <c r="RGN79" s="195"/>
      <c r="RGO79" s="195"/>
      <c r="RGP79" s="195"/>
      <c r="RGQ79" s="195"/>
      <c r="RGR79" s="195"/>
      <c r="RGS79" s="195"/>
      <c r="RGT79" s="195"/>
      <c r="RGU79" s="195"/>
      <c r="RGV79" s="195"/>
      <c r="RGW79" s="195"/>
      <c r="RGX79" s="195"/>
      <c r="RGY79" s="195"/>
      <c r="RGZ79" s="195"/>
      <c r="RHA79" s="195"/>
      <c r="RHB79" s="195"/>
      <c r="RHC79" s="195"/>
      <c r="RHD79" s="195"/>
      <c r="RHE79" s="195"/>
      <c r="RHF79" s="195"/>
      <c r="RHG79" s="195"/>
      <c r="RHH79" s="195"/>
      <c r="RHI79" s="195"/>
      <c r="RHJ79" s="195"/>
      <c r="RHK79" s="195"/>
      <c r="RHL79" s="195"/>
      <c r="RHM79" s="195"/>
      <c r="RHN79" s="195"/>
      <c r="RHO79" s="195"/>
      <c r="RHP79" s="195"/>
      <c r="RHQ79" s="195"/>
      <c r="RHR79" s="195"/>
      <c r="RHS79" s="195"/>
      <c r="RHT79" s="195"/>
      <c r="RHU79" s="195"/>
      <c r="RHV79" s="195"/>
      <c r="RHW79" s="195"/>
      <c r="RHX79" s="195"/>
      <c r="RHY79" s="195"/>
      <c r="RHZ79" s="195"/>
      <c r="RIA79" s="195"/>
      <c r="RIB79" s="195"/>
      <c r="RIC79" s="195"/>
      <c r="RID79" s="195"/>
      <c r="RIE79" s="195"/>
      <c r="RIF79" s="195"/>
      <c r="RIG79" s="195"/>
      <c r="RIH79" s="195"/>
      <c r="RII79" s="195"/>
      <c r="RIJ79" s="195"/>
      <c r="RIK79" s="195"/>
      <c r="RIL79" s="195"/>
      <c r="RIM79" s="195"/>
      <c r="RIN79" s="195"/>
      <c r="RIO79" s="195"/>
      <c r="RIP79" s="195"/>
      <c r="RIQ79" s="195"/>
      <c r="RIR79" s="195"/>
      <c r="RIS79" s="195"/>
      <c r="RIT79" s="195"/>
      <c r="RIU79" s="195"/>
      <c r="RIV79" s="195"/>
      <c r="RIW79" s="195"/>
      <c r="RIX79" s="195"/>
      <c r="RIY79" s="195"/>
      <c r="RIZ79" s="195"/>
      <c r="RJA79" s="195"/>
      <c r="RJB79" s="195"/>
      <c r="RJC79" s="195"/>
      <c r="RJD79" s="195"/>
      <c r="RJE79" s="195"/>
      <c r="RJF79" s="195"/>
      <c r="RJG79" s="195"/>
      <c r="RJH79" s="195"/>
      <c r="RJI79" s="195"/>
      <c r="RJJ79" s="195"/>
      <c r="RJK79" s="195"/>
      <c r="RJL79" s="195"/>
      <c r="RJM79" s="195"/>
      <c r="RJN79" s="195"/>
      <c r="RJO79" s="195"/>
      <c r="RJP79" s="195"/>
      <c r="RJQ79" s="195"/>
      <c r="RJR79" s="195"/>
      <c r="RJS79" s="195"/>
      <c r="RJT79" s="195"/>
      <c r="RJU79" s="195"/>
      <c r="RJV79" s="195"/>
      <c r="RJW79" s="195"/>
      <c r="RJX79" s="195"/>
      <c r="RJY79" s="195"/>
      <c r="RJZ79" s="195"/>
      <c r="RKA79" s="195"/>
      <c r="RKB79" s="195"/>
      <c r="RKC79" s="195"/>
      <c r="RKD79" s="195"/>
      <c r="RKE79" s="195"/>
      <c r="RKF79" s="195"/>
      <c r="RKG79" s="195"/>
      <c r="RKH79" s="195"/>
      <c r="RKI79" s="195"/>
      <c r="RKJ79" s="195"/>
      <c r="RKK79" s="195"/>
      <c r="RKL79" s="195"/>
      <c r="RKM79" s="195"/>
      <c r="RKN79" s="195"/>
      <c r="RKO79" s="195"/>
      <c r="RKP79" s="195"/>
      <c r="RKQ79" s="195"/>
      <c r="RKR79" s="195"/>
      <c r="RKS79" s="195"/>
      <c r="RKT79" s="195"/>
      <c r="RKU79" s="195"/>
      <c r="RKV79" s="195"/>
      <c r="RKW79" s="195"/>
      <c r="RKX79" s="195"/>
      <c r="RKY79" s="195"/>
      <c r="RKZ79" s="195"/>
      <c r="RLA79" s="195"/>
      <c r="RLB79" s="195"/>
      <c r="RLC79" s="195"/>
      <c r="RLD79" s="195"/>
      <c r="RLE79" s="195"/>
      <c r="RLF79" s="195"/>
      <c r="RLG79" s="195"/>
      <c r="RLH79" s="195"/>
      <c r="RLI79" s="195"/>
      <c r="RLJ79" s="195"/>
      <c r="RLK79" s="195"/>
      <c r="RLL79" s="195"/>
      <c r="RLM79" s="195"/>
      <c r="RLN79" s="195"/>
      <c r="RLO79" s="195"/>
      <c r="RLP79" s="195"/>
      <c r="RLQ79" s="195"/>
      <c r="RLR79" s="195"/>
      <c r="RLS79" s="195"/>
      <c r="RLT79" s="195"/>
      <c r="RLU79" s="195"/>
      <c r="RLV79" s="195"/>
      <c r="RLW79" s="195"/>
      <c r="RLX79" s="195"/>
      <c r="RLY79" s="195"/>
      <c r="RLZ79" s="195"/>
      <c r="RMA79" s="195"/>
      <c r="RMB79" s="195"/>
      <c r="RMC79" s="195"/>
      <c r="RMD79" s="195"/>
      <c r="RME79" s="195"/>
      <c r="RMF79" s="195"/>
      <c r="RMG79" s="195"/>
      <c r="RMH79" s="195"/>
      <c r="RMI79" s="195"/>
      <c r="RMJ79" s="195"/>
      <c r="RMK79" s="195"/>
      <c r="RML79" s="195"/>
      <c r="RMM79" s="195"/>
      <c r="RMN79" s="195"/>
      <c r="RMO79" s="195"/>
      <c r="RMP79" s="195"/>
      <c r="RMQ79" s="195"/>
      <c r="RMR79" s="195"/>
      <c r="RMS79" s="195"/>
      <c r="RMT79" s="195"/>
      <c r="RMU79" s="195"/>
      <c r="RMV79" s="195"/>
      <c r="RMW79" s="195"/>
      <c r="RMX79" s="195"/>
      <c r="RMY79" s="195"/>
      <c r="RMZ79" s="195"/>
      <c r="RNA79" s="195"/>
      <c r="RNB79" s="195"/>
      <c r="RNC79" s="195"/>
      <c r="RND79" s="195"/>
      <c r="RNE79" s="195"/>
      <c r="RNF79" s="195"/>
      <c r="RNG79" s="195"/>
      <c r="RNH79" s="195"/>
      <c r="RNI79" s="195"/>
      <c r="RNJ79" s="195"/>
      <c r="RNK79" s="195"/>
      <c r="RNL79" s="195"/>
      <c r="RNM79" s="195"/>
      <c r="RNN79" s="195"/>
      <c r="RNO79" s="195"/>
      <c r="RNP79" s="195"/>
      <c r="RNQ79" s="195"/>
      <c r="RNR79" s="195"/>
      <c r="RNS79" s="195"/>
      <c r="RNT79" s="195"/>
      <c r="RNU79" s="195"/>
      <c r="RNV79" s="195"/>
      <c r="RNW79" s="195"/>
      <c r="RNX79" s="195"/>
      <c r="RNY79" s="195"/>
      <c r="RNZ79" s="195"/>
      <c r="ROA79" s="195"/>
      <c r="ROB79" s="195"/>
      <c r="ROC79" s="195"/>
      <c r="ROD79" s="195"/>
      <c r="ROE79" s="195"/>
      <c r="ROF79" s="195"/>
      <c r="ROG79" s="195"/>
      <c r="ROH79" s="195"/>
      <c r="ROI79" s="195"/>
      <c r="ROJ79" s="195"/>
      <c r="ROK79" s="195"/>
      <c r="ROL79" s="195"/>
      <c r="ROM79" s="195"/>
      <c r="RON79" s="195"/>
      <c r="ROO79" s="195"/>
      <c r="ROP79" s="195"/>
      <c r="ROQ79" s="195"/>
      <c r="ROR79" s="195"/>
      <c r="ROS79" s="195"/>
      <c r="ROT79" s="195"/>
      <c r="ROU79" s="195"/>
      <c r="ROV79" s="195"/>
      <c r="ROW79" s="195"/>
      <c r="ROX79" s="195"/>
      <c r="ROY79" s="195"/>
      <c r="ROZ79" s="195"/>
      <c r="RPA79" s="195"/>
      <c r="RPB79" s="195"/>
      <c r="RPC79" s="195"/>
      <c r="RPD79" s="195"/>
      <c r="RPE79" s="195"/>
      <c r="RPF79" s="195"/>
      <c r="RPG79" s="195"/>
      <c r="RPH79" s="195"/>
      <c r="RPI79" s="195"/>
      <c r="RPJ79" s="195"/>
      <c r="RPK79" s="195"/>
      <c r="RPL79" s="195"/>
      <c r="RPM79" s="195"/>
      <c r="RPN79" s="195"/>
      <c r="RPO79" s="195"/>
      <c r="RPP79" s="195"/>
      <c r="RPQ79" s="195"/>
      <c r="RPR79" s="195"/>
      <c r="RPS79" s="195"/>
      <c r="RPT79" s="195"/>
      <c r="RPU79" s="195"/>
      <c r="RPV79" s="195"/>
      <c r="RPW79" s="195"/>
      <c r="RPX79" s="195"/>
      <c r="RPY79" s="195"/>
      <c r="RPZ79" s="195"/>
      <c r="RQA79" s="195"/>
      <c r="RQB79" s="195"/>
      <c r="RQC79" s="195"/>
      <c r="RQD79" s="195"/>
      <c r="RQE79" s="195"/>
      <c r="RQF79" s="195"/>
      <c r="RQG79" s="195"/>
      <c r="RQH79" s="195"/>
      <c r="RQI79" s="195"/>
      <c r="RQJ79" s="195"/>
      <c r="RQK79" s="195"/>
      <c r="RQL79" s="195"/>
      <c r="RQM79" s="195"/>
      <c r="RQN79" s="195"/>
      <c r="RQO79" s="195"/>
      <c r="RQP79" s="195"/>
      <c r="RQQ79" s="195"/>
      <c r="RQR79" s="195"/>
      <c r="RQS79" s="195"/>
      <c r="RQT79" s="195"/>
      <c r="RQU79" s="195"/>
      <c r="RQV79" s="195"/>
      <c r="RQW79" s="195"/>
      <c r="RQX79" s="195"/>
      <c r="RQY79" s="195"/>
      <c r="RQZ79" s="195"/>
      <c r="RRA79" s="195"/>
      <c r="RRB79" s="195"/>
      <c r="RRC79" s="195"/>
      <c r="RRD79" s="195"/>
      <c r="RRE79" s="195"/>
      <c r="RRF79" s="195"/>
      <c r="RRG79" s="195"/>
      <c r="RRH79" s="195"/>
      <c r="RRI79" s="195"/>
      <c r="RRJ79" s="195"/>
      <c r="RRK79" s="195"/>
      <c r="RRL79" s="195"/>
      <c r="RRM79" s="195"/>
      <c r="RRN79" s="195"/>
      <c r="RRO79" s="195"/>
      <c r="RRP79" s="195"/>
      <c r="RRQ79" s="195"/>
      <c r="RRR79" s="195"/>
      <c r="RRS79" s="195"/>
      <c r="RRT79" s="195"/>
      <c r="RRU79" s="195"/>
      <c r="RRV79" s="195"/>
      <c r="RRW79" s="195"/>
      <c r="RRX79" s="195"/>
      <c r="RRY79" s="195"/>
      <c r="RRZ79" s="195"/>
      <c r="RSA79" s="195"/>
      <c r="RSB79" s="195"/>
      <c r="RSC79" s="195"/>
      <c r="RSD79" s="195"/>
      <c r="RSE79" s="195"/>
      <c r="RSF79" s="195"/>
      <c r="RSG79" s="195"/>
      <c r="RSH79" s="195"/>
      <c r="RSI79" s="195"/>
      <c r="RSJ79" s="195"/>
      <c r="RSK79" s="195"/>
      <c r="RSL79" s="195"/>
      <c r="RSM79" s="195"/>
      <c r="RSN79" s="195"/>
      <c r="RSO79" s="195"/>
      <c r="RSP79" s="195"/>
      <c r="RSQ79" s="195"/>
      <c r="RSR79" s="195"/>
      <c r="RSS79" s="195"/>
      <c r="RST79" s="195"/>
      <c r="RSU79" s="195"/>
      <c r="RSV79" s="195"/>
      <c r="RSW79" s="195"/>
      <c r="RSX79" s="195"/>
      <c r="RSY79" s="195"/>
      <c r="RSZ79" s="195"/>
      <c r="RTA79" s="195"/>
      <c r="RTB79" s="195"/>
      <c r="RTC79" s="195"/>
      <c r="RTD79" s="195"/>
      <c r="RTE79" s="195"/>
      <c r="RTF79" s="195"/>
      <c r="RTG79" s="195"/>
      <c r="RTH79" s="195"/>
      <c r="RTI79" s="195"/>
      <c r="RTJ79" s="195"/>
      <c r="RTK79" s="195"/>
      <c r="RTL79" s="195"/>
      <c r="RTM79" s="195"/>
      <c r="RTN79" s="195"/>
      <c r="RTO79" s="195"/>
      <c r="RTP79" s="195"/>
      <c r="RTQ79" s="195"/>
      <c r="RTR79" s="195"/>
      <c r="RTS79" s="195"/>
      <c r="RTT79" s="195"/>
      <c r="RTU79" s="195"/>
      <c r="RTV79" s="195"/>
      <c r="RTW79" s="195"/>
      <c r="RTX79" s="195"/>
      <c r="RTY79" s="195"/>
      <c r="RTZ79" s="195"/>
      <c r="RUA79" s="195"/>
      <c r="RUB79" s="195"/>
      <c r="RUC79" s="195"/>
      <c r="RUD79" s="195"/>
      <c r="RUE79" s="195"/>
      <c r="RUF79" s="195"/>
      <c r="RUG79" s="195"/>
      <c r="RUH79" s="195"/>
      <c r="RUI79" s="195"/>
      <c r="RUJ79" s="195"/>
      <c r="RUK79" s="195"/>
      <c r="RUL79" s="195"/>
      <c r="RUM79" s="195"/>
      <c r="RUN79" s="195"/>
      <c r="RUO79" s="195"/>
      <c r="RUP79" s="195"/>
      <c r="RUQ79" s="195"/>
      <c r="RUR79" s="195"/>
      <c r="RUS79" s="195"/>
      <c r="RUT79" s="195"/>
      <c r="RUU79" s="195"/>
      <c r="RUV79" s="195"/>
      <c r="RUW79" s="195"/>
      <c r="RUX79" s="195"/>
      <c r="RUY79" s="195"/>
      <c r="RUZ79" s="195"/>
      <c r="RVA79" s="195"/>
      <c r="RVB79" s="195"/>
      <c r="RVC79" s="195"/>
      <c r="RVD79" s="195"/>
      <c r="RVE79" s="195"/>
      <c r="RVF79" s="195"/>
      <c r="RVG79" s="195"/>
      <c r="RVH79" s="195"/>
      <c r="RVI79" s="195"/>
      <c r="RVJ79" s="195"/>
      <c r="RVK79" s="195"/>
      <c r="RVL79" s="195"/>
      <c r="RVM79" s="195"/>
      <c r="RVN79" s="195"/>
      <c r="RVO79" s="195"/>
      <c r="RVP79" s="195"/>
      <c r="RVQ79" s="195"/>
      <c r="RVR79" s="195"/>
      <c r="RVS79" s="195"/>
      <c r="RVT79" s="195"/>
      <c r="RVU79" s="195"/>
      <c r="RVV79" s="195"/>
      <c r="RVW79" s="195"/>
      <c r="RVX79" s="195"/>
      <c r="RVY79" s="195"/>
      <c r="RVZ79" s="195"/>
      <c r="RWA79" s="195"/>
      <c r="RWB79" s="195"/>
      <c r="RWC79" s="195"/>
      <c r="RWD79" s="195"/>
      <c r="RWE79" s="195"/>
      <c r="RWF79" s="195"/>
      <c r="RWG79" s="195"/>
      <c r="RWH79" s="195"/>
      <c r="RWI79" s="195"/>
      <c r="RWJ79" s="195"/>
      <c r="RWK79" s="195"/>
      <c r="RWL79" s="195"/>
      <c r="RWM79" s="195"/>
      <c r="RWN79" s="195"/>
      <c r="RWO79" s="195"/>
      <c r="RWP79" s="195"/>
      <c r="RWQ79" s="195"/>
      <c r="RWR79" s="195"/>
      <c r="RWS79" s="195"/>
      <c r="RWT79" s="195"/>
      <c r="RWU79" s="195"/>
      <c r="RWV79" s="195"/>
      <c r="RWW79" s="195"/>
      <c r="RWX79" s="195"/>
      <c r="RWY79" s="195"/>
      <c r="RWZ79" s="195"/>
      <c r="RXA79" s="195"/>
      <c r="RXB79" s="195"/>
      <c r="RXC79" s="195"/>
      <c r="RXD79" s="195"/>
      <c r="RXE79" s="195"/>
      <c r="RXF79" s="195"/>
      <c r="RXG79" s="195"/>
      <c r="RXH79" s="195"/>
      <c r="RXI79" s="195"/>
      <c r="RXJ79" s="195"/>
      <c r="RXK79" s="195"/>
      <c r="RXL79" s="195"/>
      <c r="RXM79" s="195"/>
      <c r="RXN79" s="195"/>
      <c r="RXO79" s="195"/>
      <c r="RXP79" s="195"/>
      <c r="RXQ79" s="195"/>
      <c r="RXR79" s="195"/>
      <c r="RXS79" s="195"/>
      <c r="RXT79" s="195"/>
      <c r="RXU79" s="195"/>
      <c r="RXV79" s="195"/>
      <c r="RXW79" s="195"/>
      <c r="RXX79" s="195"/>
      <c r="RXY79" s="195"/>
      <c r="RXZ79" s="195"/>
      <c r="RYA79" s="195"/>
      <c r="RYB79" s="195"/>
      <c r="RYC79" s="195"/>
      <c r="RYD79" s="195"/>
      <c r="RYE79" s="195"/>
      <c r="RYF79" s="195"/>
      <c r="RYG79" s="195"/>
      <c r="RYH79" s="195"/>
      <c r="RYI79" s="195"/>
      <c r="RYJ79" s="195"/>
      <c r="RYK79" s="195"/>
      <c r="RYL79" s="195"/>
      <c r="RYM79" s="195"/>
      <c r="RYN79" s="195"/>
      <c r="RYO79" s="195"/>
      <c r="RYP79" s="195"/>
      <c r="RYQ79" s="195"/>
      <c r="RYR79" s="195"/>
      <c r="RYS79" s="195"/>
      <c r="RYT79" s="195"/>
      <c r="RYU79" s="195"/>
      <c r="RYV79" s="195"/>
      <c r="RYW79" s="195"/>
      <c r="RYX79" s="195"/>
      <c r="RYY79" s="195"/>
      <c r="RYZ79" s="195"/>
      <c r="RZA79" s="195"/>
      <c r="RZB79" s="195"/>
      <c r="RZC79" s="195"/>
      <c r="RZD79" s="195"/>
      <c r="RZE79" s="195"/>
      <c r="RZF79" s="195"/>
      <c r="RZG79" s="195"/>
      <c r="RZH79" s="195"/>
      <c r="RZI79" s="195"/>
      <c r="RZJ79" s="195"/>
      <c r="RZK79" s="195"/>
      <c r="RZL79" s="195"/>
      <c r="RZM79" s="195"/>
      <c r="RZN79" s="195"/>
      <c r="RZO79" s="195"/>
      <c r="RZP79" s="195"/>
      <c r="RZQ79" s="195"/>
      <c r="RZR79" s="195"/>
      <c r="RZS79" s="195"/>
      <c r="RZT79" s="195"/>
      <c r="RZU79" s="195"/>
      <c r="RZV79" s="195"/>
      <c r="RZW79" s="195"/>
      <c r="RZX79" s="195"/>
      <c r="RZY79" s="195"/>
      <c r="RZZ79" s="195"/>
      <c r="SAA79" s="195"/>
      <c r="SAB79" s="195"/>
      <c r="SAC79" s="195"/>
      <c r="SAD79" s="195"/>
      <c r="SAE79" s="195"/>
      <c r="SAF79" s="195"/>
      <c r="SAG79" s="195"/>
      <c r="SAH79" s="195"/>
      <c r="SAI79" s="195"/>
      <c r="SAJ79" s="195"/>
      <c r="SAK79" s="195"/>
      <c r="SAL79" s="195"/>
      <c r="SAM79" s="195"/>
      <c r="SAN79" s="195"/>
      <c r="SAO79" s="195"/>
      <c r="SAP79" s="195"/>
      <c r="SAQ79" s="195"/>
      <c r="SAR79" s="195"/>
      <c r="SAS79" s="195"/>
      <c r="SAT79" s="195"/>
      <c r="SAU79" s="195"/>
      <c r="SAV79" s="195"/>
      <c r="SAW79" s="195"/>
      <c r="SAX79" s="195"/>
      <c r="SAY79" s="195"/>
      <c r="SAZ79" s="195"/>
      <c r="SBA79" s="195"/>
      <c r="SBB79" s="195"/>
      <c r="SBC79" s="195"/>
      <c r="SBD79" s="195"/>
      <c r="SBE79" s="195"/>
      <c r="SBF79" s="195"/>
      <c r="SBG79" s="195"/>
      <c r="SBH79" s="195"/>
      <c r="SBI79" s="195"/>
      <c r="SBJ79" s="195"/>
      <c r="SBK79" s="195"/>
      <c r="SBL79" s="195"/>
      <c r="SBM79" s="195"/>
      <c r="SBN79" s="195"/>
      <c r="SBO79" s="195"/>
      <c r="SBP79" s="195"/>
      <c r="SBQ79" s="195"/>
      <c r="SBR79" s="195"/>
      <c r="SBS79" s="195"/>
      <c r="SBT79" s="195"/>
      <c r="SBU79" s="195"/>
      <c r="SBV79" s="195"/>
      <c r="SBW79" s="195"/>
      <c r="SBX79" s="195"/>
      <c r="SBY79" s="195"/>
      <c r="SBZ79" s="195"/>
      <c r="SCA79" s="195"/>
      <c r="SCB79" s="195"/>
      <c r="SCC79" s="195"/>
      <c r="SCD79" s="195"/>
      <c r="SCE79" s="195"/>
      <c r="SCF79" s="195"/>
      <c r="SCG79" s="195"/>
      <c r="SCH79" s="195"/>
      <c r="SCI79" s="195"/>
      <c r="SCJ79" s="195"/>
      <c r="SCK79" s="195"/>
      <c r="SCL79" s="195"/>
      <c r="SCM79" s="195"/>
      <c r="SCN79" s="195"/>
      <c r="SCO79" s="195"/>
      <c r="SCP79" s="195"/>
      <c r="SCQ79" s="195"/>
      <c r="SCR79" s="195"/>
      <c r="SCS79" s="195"/>
      <c r="SCT79" s="195"/>
      <c r="SCU79" s="195"/>
      <c r="SCV79" s="195"/>
      <c r="SCW79" s="195"/>
      <c r="SCX79" s="195"/>
      <c r="SCY79" s="195"/>
      <c r="SCZ79" s="195"/>
      <c r="SDA79" s="195"/>
      <c r="SDB79" s="195"/>
      <c r="SDC79" s="195"/>
      <c r="SDD79" s="195"/>
      <c r="SDE79" s="195"/>
      <c r="SDF79" s="195"/>
      <c r="SDG79" s="195"/>
      <c r="SDH79" s="195"/>
      <c r="SDI79" s="195"/>
      <c r="SDJ79" s="195"/>
      <c r="SDK79" s="195"/>
      <c r="SDL79" s="195"/>
      <c r="SDM79" s="195"/>
      <c r="SDN79" s="195"/>
      <c r="SDO79" s="195"/>
      <c r="SDP79" s="195"/>
      <c r="SDQ79" s="195"/>
      <c r="SDR79" s="195"/>
      <c r="SDS79" s="195"/>
      <c r="SDT79" s="195"/>
      <c r="SDU79" s="195"/>
      <c r="SDV79" s="195"/>
      <c r="SDW79" s="195"/>
      <c r="SDX79" s="195"/>
      <c r="SDY79" s="195"/>
      <c r="SDZ79" s="195"/>
      <c r="SEA79" s="195"/>
      <c r="SEB79" s="195"/>
      <c r="SEC79" s="195"/>
      <c r="SED79" s="195"/>
      <c r="SEE79" s="195"/>
      <c r="SEF79" s="195"/>
      <c r="SEG79" s="195"/>
      <c r="SEH79" s="195"/>
      <c r="SEI79" s="195"/>
      <c r="SEJ79" s="195"/>
      <c r="SEK79" s="195"/>
      <c r="SEL79" s="195"/>
      <c r="SEM79" s="195"/>
      <c r="SEN79" s="195"/>
      <c r="SEO79" s="195"/>
      <c r="SEP79" s="195"/>
      <c r="SEQ79" s="195"/>
      <c r="SER79" s="195"/>
      <c r="SES79" s="195"/>
      <c r="SET79" s="195"/>
      <c r="SEU79" s="195"/>
      <c r="SEV79" s="195"/>
      <c r="SEW79" s="195"/>
      <c r="SEX79" s="195"/>
      <c r="SEY79" s="195"/>
      <c r="SEZ79" s="195"/>
      <c r="SFA79" s="195"/>
      <c r="SFB79" s="195"/>
      <c r="SFC79" s="195"/>
      <c r="SFD79" s="195"/>
      <c r="SFE79" s="195"/>
      <c r="SFF79" s="195"/>
      <c r="SFG79" s="195"/>
      <c r="SFH79" s="195"/>
      <c r="SFI79" s="195"/>
      <c r="SFJ79" s="195"/>
      <c r="SFK79" s="195"/>
      <c r="SFL79" s="195"/>
      <c r="SFM79" s="195"/>
      <c r="SFN79" s="195"/>
      <c r="SFO79" s="195"/>
      <c r="SFP79" s="195"/>
      <c r="SFQ79" s="195"/>
      <c r="SFR79" s="195"/>
      <c r="SFS79" s="195"/>
      <c r="SFT79" s="195"/>
      <c r="SFU79" s="195"/>
      <c r="SFV79" s="195"/>
      <c r="SFW79" s="195"/>
      <c r="SFX79" s="195"/>
      <c r="SFY79" s="195"/>
      <c r="SFZ79" s="195"/>
      <c r="SGA79" s="195"/>
      <c r="SGB79" s="195"/>
      <c r="SGC79" s="195"/>
      <c r="SGD79" s="195"/>
      <c r="SGE79" s="195"/>
      <c r="SGF79" s="195"/>
      <c r="SGG79" s="195"/>
      <c r="SGH79" s="195"/>
      <c r="SGI79" s="195"/>
      <c r="SGJ79" s="195"/>
      <c r="SGK79" s="195"/>
      <c r="SGL79" s="195"/>
      <c r="SGM79" s="195"/>
      <c r="SGN79" s="195"/>
      <c r="SGO79" s="195"/>
      <c r="SGP79" s="195"/>
      <c r="SGQ79" s="195"/>
      <c r="SGR79" s="195"/>
      <c r="SGS79" s="195"/>
      <c r="SGT79" s="195"/>
      <c r="SGU79" s="195"/>
      <c r="SGV79" s="195"/>
      <c r="SGW79" s="195"/>
      <c r="SGX79" s="195"/>
      <c r="SGY79" s="195"/>
      <c r="SGZ79" s="195"/>
      <c r="SHA79" s="195"/>
      <c r="SHB79" s="195"/>
      <c r="SHC79" s="195"/>
      <c r="SHD79" s="195"/>
      <c r="SHE79" s="195"/>
      <c r="SHF79" s="195"/>
      <c r="SHG79" s="195"/>
      <c r="SHH79" s="195"/>
      <c r="SHI79" s="195"/>
      <c r="SHJ79" s="195"/>
      <c r="SHK79" s="195"/>
      <c r="SHL79" s="195"/>
      <c r="SHM79" s="195"/>
      <c r="SHN79" s="195"/>
      <c r="SHO79" s="195"/>
      <c r="SHP79" s="195"/>
      <c r="SHQ79" s="195"/>
      <c r="SHR79" s="195"/>
      <c r="SHS79" s="195"/>
      <c r="SHT79" s="195"/>
      <c r="SHU79" s="195"/>
      <c r="SHV79" s="195"/>
      <c r="SHW79" s="195"/>
      <c r="SHX79" s="195"/>
      <c r="SHY79" s="195"/>
      <c r="SHZ79" s="195"/>
      <c r="SIA79" s="195"/>
      <c r="SIB79" s="195"/>
      <c r="SIC79" s="195"/>
      <c r="SID79" s="195"/>
      <c r="SIE79" s="195"/>
      <c r="SIF79" s="195"/>
      <c r="SIG79" s="195"/>
      <c r="SIH79" s="195"/>
      <c r="SII79" s="195"/>
      <c r="SIJ79" s="195"/>
      <c r="SIK79" s="195"/>
      <c r="SIL79" s="195"/>
      <c r="SIM79" s="195"/>
      <c r="SIN79" s="195"/>
      <c r="SIO79" s="195"/>
      <c r="SIP79" s="195"/>
      <c r="SIQ79" s="195"/>
      <c r="SIR79" s="195"/>
      <c r="SIS79" s="195"/>
      <c r="SIT79" s="195"/>
      <c r="SIU79" s="195"/>
      <c r="SIV79" s="195"/>
      <c r="SIW79" s="195"/>
      <c r="SIX79" s="195"/>
      <c r="SIY79" s="195"/>
      <c r="SIZ79" s="195"/>
      <c r="SJA79" s="195"/>
      <c r="SJB79" s="195"/>
      <c r="SJC79" s="195"/>
      <c r="SJD79" s="195"/>
      <c r="SJE79" s="195"/>
      <c r="SJF79" s="195"/>
      <c r="SJG79" s="195"/>
      <c r="SJH79" s="195"/>
      <c r="SJI79" s="195"/>
      <c r="SJJ79" s="195"/>
      <c r="SJK79" s="195"/>
      <c r="SJL79" s="195"/>
      <c r="SJM79" s="195"/>
      <c r="SJN79" s="195"/>
      <c r="SJO79" s="195"/>
      <c r="SJP79" s="195"/>
      <c r="SJQ79" s="195"/>
      <c r="SJR79" s="195"/>
      <c r="SJS79" s="195"/>
      <c r="SJT79" s="195"/>
      <c r="SJU79" s="195"/>
      <c r="SJV79" s="195"/>
      <c r="SJW79" s="195"/>
      <c r="SJX79" s="195"/>
      <c r="SJY79" s="195"/>
      <c r="SJZ79" s="195"/>
      <c r="SKA79" s="195"/>
      <c r="SKB79" s="195"/>
      <c r="SKC79" s="195"/>
      <c r="SKD79" s="195"/>
      <c r="SKE79" s="195"/>
      <c r="SKF79" s="195"/>
      <c r="SKG79" s="195"/>
      <c r="SKH79" s="195"/>
      <c r="SKI79" s="195"/>
      <c r="SKJ79" s="195"/>
      <c r="SKK79" s="195"/>
      <c r="SKL79" s="195"/>
      <c r="SKM79" s="195"/>
      <c r="SKN79" s="195"/>
      <c r="SKO79" s="195"/>
      <c r="SKP79" s="195"/>
      <c r="SKQ79" s="195"/>
      <c r="SKR79" s="195"/>
      <c r="SKS79" s="195"/>
      <c r="SKT79" s="195"/>
      <c r="SKU79" s="195"/>
      <c r="SKV79" s="195"/>
      <c r="SKW79" s="195"/>
      <c r="SKX79" s="195"/>
      <c r="SKY79" s="195"/>
      <c r="SKZ79" s="195"/>
      <c r="SLA79" s="195"/>
      <c r="SLB79" s="195"/>
      <c r="SLC79" s="195"/>
      <c r="SLD79" s="195"/>
      <c r="SLE79" s="195"/>
      <c r="SLF79" s="195"/>
      <c r="SLG79" s="195"/>
      <c r="SLH79" s="195"/>
      <c r="SLI79" s="195"/>
      <c r="SLJ79" s="195"/>
      <c r="SLK79" s="195"/>
      <c r="SLL79" s="195"/>
      <c r="SLM79" s="195"/>
      <c r="SLN79" s="195"/>
      <c r="SLO79" s="195"/>
      <c r="SLP79" s="195"/>
      <c r="SLQ79" s="195"/>
      <c r="SLR79" s="195"/>
      <c r="SLS79" s="195"/>
      <c r="SLT79" s="195"/>
      <c r="SLU79" s="195"/>
      <c r="SLV79" s="195"/>
      <c r="SLW79" s="195"/>
      <c r="SLX79" s="195"/>
      <c r="SLY79" s="195"/>
      <c r="SLZ79" s="195"/>
      <c r="SMA79" s="195"/>
      <c r="SMB79" s="195"/>
      <c r="SMC79" s="195"/>
      <c r="SMD79" s="195"/>
      <c r="SME79" s="195"/>
      <c r="SMF79" s="195"/>
      <c r="SMG79" s="195"/>
      <c r="SMH79" s="195"/>
      <c r="SMI79" s="195"/>
      <c r="SMJ79" s="195"/>
      <c r="SMK79" s="195"/>
      <c r="SML79" s="195"/>
      <c r="SMM79" s="195"/>
      <c r="SMN79" s="195"/>
      <c r="SMO79" s="195"/>
      <c r="SMP79" s="195"/>
      <c r="SMQ79" s="195"/>
      <c r="SMR79" s="195"/>
      <c r="SMS79" s="195"/>
      <c r="SMT79" s="195"/>
      <c r="SMU79" s="195"/>
      <c r="SMV79" s="195"/>
      <c r="SMW79" s="195"/>
      <c r="SMX79" s="195"/>
      <c r="SMY79" s="195"/>
      <c r="SMZ79" s="195"/>
      <c r="SNA79" s="195"/>
      <c r="SNB79" s="195"/>
      <c r="SNC79" s="195"/>
      <c r="SND79" s="195"/>
      <c r="SNE79" s="195"/>
      <c r="SNF79" s="195"/>
      <c r="SNG79" s="195"/>
      <c r="SNH79" s="195"/>
      <c r="SNI79" s="195"/>
      <c r="SNJ79" s="195"/>
      <c r="SNK79" s="195"/>
      <c r="SNL79" s="195"/>
      <c r="SNM79" s="195"/>
      <c r="SNN79" s="195"/>
      <c r="SNO79" s="195"/>
      <c r="SNP79" s="195"/>
      <c r="SNQ79" s="195"/>
      <c r="SNR79" s="195"/>
      <c r="SNS79" s="195"/>
      <c r="SNT79" s="195"/>
      <c r="SNU79" s="195"/>
      <c r="SNV79" s="195"/>
      <c r="SNW79" s="195"/>
      <c r="SNX79" s="195"/>
      <c r="SNY79" s="195"/>
      <c r="SNZ79" s="195"/>
      <c r="SOA79" s="195"/>
      <c r="SOB79" s="195"/>
      <c r="SOC79" s="195"/>
      <c r="SOD79" s="195"/>
      <c r="SOE79" s="195"/>
      <c r="SOF79" s="195"/>
      <c r="SOG79" s="195"/>
      <c r="SOH79" s="195"/>
      <c r="SOI79" s="195"/>
      <c r="SOJ79" s="195"/>
      <c r="SOK79" s="195"/>
      <c r="SOL79" s="195"/>
      <c r="SOM79" s="195"/>
      <c r="SON79" s="195"/>
      <c r="SOO79" s="195"/>
      <c r="SOP79" s="195"/>
      <c r="SOQ79" s="195"/>
      <c r="SOR79" s="195"/>
      <c r="SOS79" s="195"/>
      <c r="SOT79" s="195"/>
      <c r="SOU79" s="195"/>
      <c r="SOV79" s="195"/>
      <c r="SOW79" s="195"/>
      <c r="SOX79" s="195"/>
      <c r="SOY79" s="195"/>
      <c r="SOZ79" s="195"/>
      <c r="SPA79" s="195"/>
      <c r="SPB79" s="195"/>
      <c r="SPC79" s="195"/>
      <c r="SPD79" s="195"/>
      <c r="SPE79" s="195"/>
      <c r="SPF79" s="195"/>
      <c r="SPG79" s="195"/>
      <c r="SPH79" s="195"/>
      <c r="SPI79" s="195"/>
      <c r="SPJ79" s="195"/>
      <c r="SPK79" s="195"/>
      <c r="SPL79" s="195"/>
      <c r="SPM79" s="195"/>
      <c r="SPN79" s="195"/>
      <c r="SPO79" s="195"/>
      <c r="SPP79" s="195"/>
      <c r="SPQ79" s="195"/>
      <c r="SPR79" s="195"/>
      <c r="SPS79" s="195"/>
      <c r="SPT79" s="195"/>
      <c r="SPU79" s="195"/>
      <c r="SPV79" s="195"/>
      <c r="SPW79" s="195"/>
      <c r="SPX79" s="195"/>
      <c r="SPY79" s="195"/>
      <c r="SPZ79" s="195"/>
      <c r="SQA79" s="195"/>
      <c r="SQB79" s="195"/>
      <c r="SQC79" s="195"/>
      <c r="SQD79" s="195"/>
      <c r="SQE79" s="195"/>
      <c r="SQF79" s="195"/>
      <c r="SQG79" s="195"/>
      <c r="SQH79" s="195"/>
      <c r="SQI79" s="195"/>
      <c r="SQJ79" s="195"/>
      <c r="SQK79" s="195"/>
      <c r="SQL79" s="195"/>
      <c r="SQM79" s="195"/>
      <c r="SQN79" s="195"/>
      <c r="SQO79" s="195"/>
      <c r="SQP79" s="195"/>
      <c r="SQQ79" s="195"/>
      <c r="SQR79" s="195"/>
      <c r="SQS79" s="195"/>
      <c r="SQT79" s="195"/>
      <c r="SQU79" s="195"/>
      <c r="SQV79" s="195"/>
      <c r="SQW79" s="195"/>
      <c r="SQX79" s="195"/>
      <c r="SQY79" s="195"/>
      <c r="SQZ79" s="195"/>
      <c r="SRA79" s="195"/>
      <c r="SRB79" s="195"/>
      <c r="SRC79" s="195"/>
      <c r="SRD79" s="195"/>
      <c r="SRE79" s="195"/>
      <c r="SRF79" s="195"/>
      <c r="SRG79" s="195"/>
      <c r="SRH79" s="195"/>
      <c r="SRI79" s="195"/>
      <c r="SRJ79" s="195"/>
      <c r="SRK79" s="195"/>
      <c r="SRL79" s="195"/>
      <c r="SRM79" s="195"/>
      <c r="SRN79" s="195"/>
      <c r="SRO79" s="195"/>
      <c r="SRP79" s="195"/>
      <c r="SRQ79" s="195"/>
      <c r="SRR79" s="195"/>
      <c r="SRS79" s="195"/>
      <c r="SRT79" s="195"/>
      <c r="SRU79" s="195"/>
      <c r="SRV79" s="195"/>
      <c r="SRW79" s="195"/>
      <c r="SRX79" s="195"/>
      <c r="SRY79" s="195"/>
      <c r="SRZ79" s="195"/>
      <c r="SSA79" s="195"/>
      <c r="SSB79" s="195"/>
      <c r="SSC79" s="195"/>
      <c r="SSD79" s="195"/>
      <c r="SSE79" s="195"/>
      <c r="SSF79" s="195"/>
      <c r="SSG79" s="195"/>
      <c r="SSH79" s="195"/>
      <c r="SSI79" s="195"/>
      <c r="SSJ79" s="195"/>
      <c r="SSK79" s="195"/>
      <c r="SSL79" s="195"/>
      <c r="SSM79" s="195"/>
      <c r="SSN79" s="195"/>
      <c r="SSO79" s="195"/>
      <c r="SSP79" s="195"/>
      <c r="SSQ79" s="195"/>
      <c r="SSR79" s="195"/>
      <c r="SSS79" s="195"/>
      <c r="SST79" s="195"/>
      <c r="SSU79" s="195"/>
      <c r="SSV79" s="195"/>
      <c r="SSW79" s="195"/>
      <c r="SSX79" s="195"/>
      <c r="SSY79" s="195"/>
      <c r="SSZ79" s="195"/>
      <c r="STA79" s="195"/>
      <c r="STB79" s="195"/>
      <c r="STC79" s="195"/>
      <c r="STD79" s="195"/>
      <c r="STE79" s="195"/>
      <c r="STF79" s="195"/>
      <c r="STG79" s="195"/>
      <c r="STH79" s="195"/>
      <c r="STI79" s="195"/>
      <c r="STJ79" s="195"/>
      <c r="STK79" s="195"/>
      <c r="STL79" s="195"/>
      <c r="STM79" s="195"/>
      <c r="STN79" s="195"/>
      <c r="STO79" s="195"/>
      <c r="STP79" s="195"/>
      <c r="STQ79" s="195"/>
      <c r="STR79" s="195"/>
      <c r="STS79" s="195"/>
      <c r="STT79" s="195"/>
      <c r="STU79" s="195"/>
      <c r="STV79" s="195"/>
      <c r="STW79" s="195"/>
      <c r="STX79" s="195"/>
      <c r="STY79" s="195"/>
      <c r="STZ79" s="195"/>
      <c r="SUA79" s="195"/>
      <c r="SUB79" s="195"/>
      <c r="SUC79" s="195"/>
      <c r="SUD79" s="195"/>
      <c r="SUE79" s="195"/>
      <c r="SUF79" s="195"/>
      <c r="SUG79" s="195"/>
      <c r="SUH79" s="195"/>
      <c r="SUI79" s="195"/>
      <c r="SUJ79" s="195"/>
      <c r="SUK79" s="195"/>
      <c r="SUL79" s="195"/>
      <c r="SUM79" s="195"/>
      <c r="SUN79" s="195"/>
      <c r="SUO79" s="195"/>
      <c r="SUP79" s="195"/>
      <c r="SUQ79" s="195"/>
      <c r="SUR79" s="195"/>
      <c r="SUS79" s="195"/>
      <c r="SUT79" s="195"/>
      <c r="SUU79" s="195"/>
      <c r="SUV79" s="195"/>
      <c r="SUW79" s="195"/>
      <c r="SUX79" s="195"/>
      <c r="SUY79" s="195"/>
      <c r="SUZ79" s="195"/>
      <c r="SVA79" s="195"/>
      <c r="SVB79" s="195"/>
      <c r="SVC79" s="195"/>
      <c r="SVD79" s="195"/>
      <c r="SVE79" s="195"/>
      <c r="SVF79" s="195"/>
      <c r="SVG79" s="195"/>
      <c r="SVH79" s="195"/>
      <c r="SVI79" s="195"/>
      <c r="SVJ79" s="195"/>
      <c r="SVK79" s="195"/>
      <c r="SVL79" s="195"/>
      <c r="SVM79" s="195"/>
      <c r="SVN79" s="195"/>
      <c r="SVO79" s="195"/>
      <c r="SVP79" s="195"/>
      <c r="SVQ79" s="195"/>
      <c r="SVR79" s="195"/>
      <c r="SVS79" s="195"/>
      <c r="SVT79" s="195"/>
      <c r="SVU79" s="195"/>
      <c r="SVV79" s="195"/>
      <c r="SVW79" s="195"/>
      <c r="SVX79" s="195"/>
      <c r="SVY79" s="195"/>
      <c r="SVZ79" s="195"/>
      <c r="SWA79" s="195"/>
      <c r="SWB79" s="195"/>
      <c r="SWC79" s="195"/>
      <c r="SWD79" s="195"/>
      <c r="SWE79" s="195"/>
      <c r="SWF79" s="195"/>
      <c r="SWG79" s="195"/>
      <c r="SWH79" s="195"/>
      <c r="SWI79" s="195"/>
      <c r="SWJ79" s="195"/>
      <c r="SWK79" s="195"/>
      <c r="SWL79" s="195"/>
      <c r="SWM79" s="195"/>
      <c r="SWN79" s="195"/>
      <c r="SWO79" s="195"/>
      <c r="SWP79" s="195"/>
      <c r="SWQ79" s="195"/>
      <c r="SWR79" s="195"/>
      <c r="SWS79" s="195"/>
      <c r="SWT79" s="195"/>
      <c r="SWU79" s="195"/>
      <c r="SWV79" s="195"/>
      <c r="SWW79" s="195"/>
      <c r="SWX79" s="195"/>
      <c r="SWY79" s="195"/>
      <c r="SWZ79" s="195"/>
      <c r="SXA79" s="195"/>
      <c r="SXB79" s="195"/>
      <c r="SXC79" s="195"/>
      <c r="SXD79" s="195"/>
      <c r="SXE79" s="195"/>
      <c r="SXF79" s="195"/>
      <c r="SXG79" s="195"/>
      <c r="SXH79" s="195"/>
      <c r="SXI79" s="195"/>
      <c r="SXJ79" s="195"/>
      <c r="SXK79" s="195"/>
      <c r="SXL79" s="195"/>
      <c r="SXM79" s="195"/>
      <c r="SXN79" s="195"/>
      <c r="SXO79" s="195"/>
      <c r="SXP79" s="195"/>
      <c r="SXQ79" s="195"/>
      <c r="SXR79" s="195"/>
      <c r="SXS79" s="195"/>
      <c r="SXT79" s="195"/>
      <c r="SXU79" s="195"/>
      <c r="SXV79" s="195"/>
      <c r="SXW79" s="195"/>
      <c r="SXX79" s="195"/>
      <c r="SXY79" s="195"/>
      <c r="SXZ79" s="195"/>
      <c r="SYA79" s="195"/>
      <c r="SYB79" s="195"/>
      <c r="SYC79" s="195"/>
      <c r="SYD79" s="195"/>
      <c r="SYE79" s="195"/>
      <c r="SYF79" s="195"/>
      <c r="SYG79" s="195"/>
      <c r="SYH79" s="195"/>
      <c r="SYI79" s="195"/>
      <c r="SYJ79" s="195"/>
      <c r="SYK79" s="195"/>
      <c r="SYL79" s="195"/>
      <c r="SYM79" s="195"/>
      <c r="SYN79" s="195"/>
      <c r="SYO79" s="195"/>
      <c r="SYP79" s="195"/>
      <c r="SYQ79" s="195"/>
      <c r="SYR79" s="195"/>
      <c r="SYS79" s="195"/>
      <c r="SYT79" s="195"/>
      <c r="SYU79" s="195"/>
      <c r="SYV79" s="195"/>
      <c r="SYW79" s="195"/>
      <c r="SYX79" s="195"/>
      <c r="SYY79" s="195"/>
      <c r="SYZ79" s="195"/>
      <c r="SZA79" s="195"/>
      <c r="SZB79" s="195"/>
      <c r="SZC79" s="195"/>
      <c r="SZD79" s="195"/>
      <c r="SZE79" s="195"/>
      <c r="SZF79" s="195"/>
      <c r="SZG79" s="195"/>
      <c r="SZH79" s="195"/>
      <c r="SZI79" s="195"/>
      <c r="SZJ79" s="195"/>
      <c r="SZK79" s="195"/>
      <c r="SZL79" s="195"/>
      <c r="SZM79" s="195"/>
      <c r="SZN79" s="195"/>
      <c r="SZO79" s="195"/>
      <c r="SZP79" s="195"/>
      <c r="SZQ79" s="195"/>
      <c r="SZR79" s="195"/>
      <c r="SZS79" s="195"/>
      <c r="SZT79" s="195"/>
      <c r="SZU79" s="195"/>
      <c r="SZV79" s="195"/>
      <c r="SZW79" s="195"/>
      <c r="SZX79" s="195"/>
      <c r="SZY79" s="195"/>
      <c r="SZZ79" s="195"/>
      <c r="TAA79" s="195"/>
      <c r="TAB79" s="195"/>
      <c r="TAC79" s="195"/>
      <c r="TAD79" s="195"/>
      <c r="TAE79" s="195"/>
      <c r="TAF79" s="195"/>
      <c r="TAG79" s="195"/>
      <c r="TAH79" s="195"/>
      <c r="TAI79" s="195"/>
      <c r="TAJ79" s="195"/>
      <c r="TAK79" s="195"/>
      <c r="TAL79" s="195"/>
      <c r="TAM79" s="195"/>
      <c r="TAN79" s="195"/>
      <c r="TAO79" s="195"/>
      <c r="TAP79" s="195"/>
      <c r="TAQ79" s="195"/>
      <c r="TAR79" s="195"/>
      <c r="TAS79" s="195"/>
      <c r="TAT79" s="195"/>
      <c r="TAU79" s="195"/>
      <c r="TAV79" s="195"/>
      <c r="TAW79" s="195"/>
      <c r="TAX79" s="195"/>
      <c r="TAY79" s="195"/>
      <c r="TAZ79" s="195"/>
      <c r="TBA79" s="195"/>
      <c r="TBB79" s="195"/>
      <c r="TBC79" s="195"/>
      <c r="TBD79" s="195"/>
      <c r="TBE79" s="195"/>
      <c r="TBF79" s="195"/>
      <c r="TBG79" s="195"/>
      <c r="TBH79" s="195"/>
      <c r="TBI79" s="195"/>
      <c r="TBJ79" s="195"/>
      <c r="TBK79" s="195"/>
      <c r="TBL79" s="195"/>
      <c r="TBM79" s="195"/>
      <c r="TBN79" s="195"/>
      <c r="TBO79" s="195"/>
      <c r="TBP79" s="195"/>
      <c r="TBQ79" s="195"/>
      <c r="TBR79" s="195"/>
      <c r="TBS79" s="195"/>
      <c r="TBT79" s="195"/>
      <c r="TBU79" s="195"/>
      <c r="TBV79" s="195"/>
      <c r="TBW79" s="195"/>
      <c r="TBX79" s="195"/>
      <c r="TBY79" s="195"/>
      <c r="TBZ79" s="195"/>
      <c r="TCA79" s="195"/>
      <c r="TCB79" s="195"/>
      <c r="TCC79" s="195"/>
      <c r="TCD79" s="195"/>
      <c r="TCE79" s="195"/>
      <c r="TCF79" s="195"/>
      <c r="TCG79" s="195"/>
      <c r="TCH79" s="195"/>
      <c r="TCI79" s="195"/>
      <c r="TCJ79" s="195"/>
      <c r="TCK79" s="195"/>
      <c r="TCL79" s="195"/>
      <c r="TCM79" s="195"/>
      <c r="TCN79" s="195"/>
      <c r="TCO79" s="195"/>
      <c r="TCP79" s="195"/>
      <c r="TCQ79" s="195"/>
      <c r="TCR79" s="195"/>
      <c r="TCS79" s="195"/>
      <c r="TCT79" s="195"/>
      <c r="TCU79" s="195"/>
      <c r="TCV79" s="195"/>
      <c r="TCW79" s="195"/>
      <c r="TCX79" s="195"/>
      <c r="TCY79" s="195"/>
      <c r="TCZ79" s="195"/>
      <c r="TDA79" s="195"/>
      <c r="TDB79" s="195"/>
      <c r="TDC79" s="195"/>
      <c r="TDD79" s="195"/>
      <c r="TDE79" s="195"/>
      <c r="TDF79" s="195"/>
      <c r="TDG79" s="195"/>
      <c r="TDH79" s="195"/>
      <c r="TDI79" s="195"/>
      <c r="TDJ79" s="195"/>
      <c r="TDK79" s="195"/>
      <c r="TDL79" s="195"/>
      <c r="TDM79" s="195"/>
      <c r="TDN79" s="195"/>
      <c r="TDO79" s="195"/>
      <c r="TDP79" s="195"/>
      <c r="TDQ79" s="195"/>
      <c r="TDR79" s="195"/>
      <c r="TDS79" s="195"/>
      <c r="TDT79" s="195"/>
      <c r="TDU79" s="195"/>
      <c r="TDV79" s="195"/>
      <c r="TDW79" s="195"/>
      <c r="TDX79" s="195"/>
      <c r="TDY79" s="195"/>
      <c r="TDZ79" s="195"/>
      <c r="TEA79" s="195"/>
      <c r="TEB79" s="195"/>
      <c r="TEC79" s="195"/>
      <c r="TED79" s="195"/>
      <c r="TEE79" s="195"/>
      <c r="TEF79" s="195"/>
      <c r="TEG79" s="195"/>
      <c r="TEH79" s="195"/>
      <c r="TEI79" s="195"/>
      <c r="TEJ79" s="195"/>
      <c r="TEK79" s="195"/>
      <c r="TEL79" s="195"/>
      <c r="TEM79" s="195"/>
      <c r="TEN79" s="195"/>
      <c r="TEO79" s="195"/>
      <c r="TEP79" s="195"/>
      <c r="TEQ79" s="195"/>
      <c r="TER79" s="195"/>
      <c r="TES79" s="195"/>
      <c r="TET79" s="195"/>
      <c r="TEU79" s="195"/>
      <c r="TEV79" s="195"/>
      <c r="TEW79" s="195"/>
      <c r="TEX79" s="195"/>
      <c r="TEY79" s="195"/>
      <c r="TEZ79" s="195"/>
      <c r="TFA79" s="195"/>
      <c r="TFB79" s="195"/>
      <c r="TFC79" s="195"/>
      <c r="TFD79" s="195"/>
      <c r="TFE79" s="195"/>
      <c r="TFF79" s="195"/>
      <c r="TFG79" s="195"/>
      <c r="TFH79" s="195"/>
      <c r="TFI79" s="195"/>
      <c r="TFJ79" s="195"/>
      <c r="TFK79" s="195"/>
      <c r="TFL79" s="195"/>
      <c r="TFM79" s="195"/>
      <c r="TFN79" s="195"/>
      <c r="TFO79" s="195"/>
      <c r="TFP79" s="195"/>
      <c r="TFQ79" s="195"/>
      <c r="TFR79" s="195"/>
      <c r="TFS79" s="195"/>
      <c r="TFT79" s="195"/>
      <c r="TFU79" s="195"/>
      <c r="TFV79" s="195"/>
      <c r="TFW79" s="195"/>
      <c r="TFX79" s="195"/>
      <c r="TFY79" s="195"/>
      <c r="TFZ79" s="195"/>
      <c r="TGA79" s="195"/>
      <c r="TGB79" s="195"/>
      <c r="TGC79" s="195"/>
      <c r="TGD79" s="195"/>
      <c r="TGE79" s="195"/>
      <c r="TGF79" s="195"/>
      <c r="TGG79" s="195"/>
      <c r="TGH79" s="195"/>
      <c r="TGI79" s="195"/>
      <c r="TGJ79" s="195"/>
      <c r="TGK79" s="195"/>
      <c r="TGL79" s="195"/>
      <c r="TGM79" s="195"/>
      <c r="TGN79" s="195"/>
      <c r="TGO79" s="195"/>
      <c r="TGP79" s="195"/>
      <c r="TGQ79" s="195"/>
      <c r="TGR79" s="195"/>
      <c r="TGS79" s="195"/>
      <c r="TGT79" s="195"/>
      <c r="TGU79" s="195"/>
      <c r="TGV79" s="195"/>
      <c r="TGW79" s="195"/>
      <c r="TGX79" s="195"/>
      <c r="TGY79" s="195"/>
      <c r="TGZ79" s="195"/>
      <c r="THA79" s="195"/>
      <c r="THB79" s="195"/>
      <c r="THC79" s="195"/>
      <c r="THD79" s="195"/>
      <c r="THE79" s="195"/>
      <c r="THF79" s="195"/>
      <c r="THG79" s="195"/>
      <c r="THH79" s="195"/>
      <c r="THI79" s="195"/>
      <c r="THJ79" s="195"/>
      <c r="THK79" s="195"/>
      <c r="THL79" s="195"/>
      <c r="THM79" s="195"/>
      <c r="THN79" s="195"/>
      <c r="THO79" s="195"/>
      <c r="THP79" s="195"/>
      <c r="THQ79" s="195"/>
      <c r="THR79" s="195"/>
      <c r="THS79" s="195"/>
      <c r="THT79" s="195"/>
      <c r="THU79" s="195"/>
      <c r="THV79" s="195"/>
      <c r="THW79" s="195"/>
      <c r="THX79" s="195"/>
      <c r="THY79" s="195"/>
      <c r="THZ79" s="195"/>
      <c r="TIA79" s="195"/>
      <c r="TIB79" s="195"/>
      <c r="TIC79" s="195"/>
      <c r="TID79" s="195"/>
      <c r="TIE79" s="195"/>
      <c r="TIF79" s="195"/>
      <c r="TIG79" s="195"/>
      <c r="TIH79" s="195"/>
      <c r="TII79" s="195"/>
      <c r="TIJ79" s="195"/>
      <c r="TIK79" s="195"/>
      <c r="TIL79" s="195"/>
      <c r="TIM79" s="195"/>
      <c r="TIN79" s="195"/>
      <c r="TIO79" s="195"/>
      <c r="TIP79" s="195"/>
      <c r="TIQ79" s="195"/>
      <c r="TIR79" s="195"/>
      <c r="TIS79" s="195"/>
      <c r="TIT79" s="195"/>
      <c r="TIU79" s="195"/>
      <c r="TIV79" s="195"/>
      <c r="TIW79" s="195"/>
      <c r="TIX79" s="195"/>
      <c r="TIY79" s="195"/>
      <c r="TIZ79" s="195"/>
      <c r="TJA79" s="195"/>
      <c r="TJB79" s="195"/>
      <c r="TJC79" s="195"/>
      <c r="TJD79" s="195"/>
      <c r="TJE79" s="195"/>
      <c r="TJF79" s="195"/>
      <c r="TJG79" s="195"/>
      <c r="TJH79" s="195"/>
      <c r="TJI79" s="195"/>
      <c r="TJJ79" s="195"/>
      <c r="TJK79" s="195"/>
      <c r="TJL79" s="195"/>
      <c r="TJM79" s="195"/>
      <c r="TJN79" s="195"/>
      <c r="TJO79" s="195"/>
      <c r="TJP79" s="195"/>
      <c r="TJQ79" s="195"/>
      <c r="TJR79" s="195"/>
      <c r="TJS79" s="195"/>
      <c r="TJT79" s="195"/>
      <c r="TJU79" s="195"/>
      <c r="TJV79" s="195"/>
      <c r="TJW79" s="195"/>
      <c r="TJX79" s="195"/>
      <c r="TJY79" s="195"/>
      <c r="TJZ79" s="195"/>
      <c r="TKA79" s="195"/>
      <c r="TKB79" s="195"/>
      <c r="TKC79" s="195"/>
      <c r="TKD79" s="195"/>
      <c r="TKE79" s="195"/>
      <c r="TKF79" s="195"/>
      <c r="TKG79" s="195"/>
      <c r="TKH79" s="195"/>
      <c r="TKI79" s="195"/>
      <c r="TKJ79" s="195"/>
      <c r="TKK79" s="195"/>
      <c r="TKL79" s="195"/>
      <c r="TKM79" s="195"/>
      <c r="TKN79" s="195"/>
      <c r="TKO79" s="195"/>
      <c r="TKP79" s="195"/>
      <c r="TKQ79" s="195"/>
      <c r="TKR79" s="195"/>
      <c r="TKS79" s="195"/>
      <c r="TKT79" s="195"/>
      <c r="TKU79" s="195"/>
      <c r="TKV79" s="195"/>
      <c r="TKW79" s="195"/>
      <c r="TKX79" s="195"/>
      <c r="TKY79" s="195"/>
      <c r="TKZ79" s="195"/>
      <c r="TLA79" s="195"/>
      <c r="TLB79" s="195"/>
      <c r="TLC79" s="195"/>
      <c r="TLD79" s="195"/>
      <c r="TLE79" s="195"/>
      <c r="TLF79" s="195"/>
      <c r="TLG79" s="195"/>
      <c r="TLH79" s="195"/>
      <c r="TLI79" s="195"/>
      <c r="TLJ79" s="195"/>
      <c r="TLK79" s="195"/>
      <c r="TLL79" s="195"/>
      <c r="TLM79" s="195"/>
      <c r="TLN79" s="195"/>
      <c r="TLO79" s="195"/>
      <c r="TLP79" s="195"/>
      <c r="TLQ79" s="195"/>
      <c r="TLR79" s="195"/>
      <c r="TLS79" s="195"/>
      <c r="TLT79" s="195"/>
      <c r="TLU79" s="195"/>
      <c r="TLV79" s="195"/>
      <c r="TLW79" s="195"/>
      <c r="TLX79" s="195"/>
      <c r="TLY79" s="195"/>
      <c r="TLZ79" s="195"/>
      <c r="TMA79" s="195"/>
      <c r="TMB79" s="195"/>
      <c r="TMC79" s="195"/>
      <c r="TMD79" s="195"/>
      <c r="TME79" s="195"/>
      <c r="TMF79" s="195"/>
      <c r="TMG79" s="195"/>
      <c r="TMH79" s="195"/>
      <c r="TMI79" s="195"/>
      <c r="TMJ79" s="195"/>
      <c r="TMK79" s="195"/>
      <c r="TML79" s="195"/>
      <c r="TMM79" s="195"/>
      <c r="TMN79" s="195"/>
      <c r="TMO79" s="195"/>
      <c r="TMP79" s="195"/>
      <c r="TMQ79" s="195"/>
      <c r="TMR79" s="195"/>
      <c r="TMS79" s="195"/>
      <c r="TMT79" s="195"/>
      <c r="TMU79" s="195"/>
      <c r="TMV79" s="195"/>
      <c r="TMW79" s="195"/>
      <c r="TMX79" s="195"/>
      <c r="TMY79" s="195"/>
      <c r="TMZ79" s="195"/>
      <c r="TNA79" s="195"/>
      <c r="TNB79" s="195"/>
      <c r="TNC79" s="195"/>
      <c r="TND79" s="195"/>
      <c r="TNE79" s="195"/>
      <c r="TNF79" s="195"/>
      <c r="TNG79" s="195"/>
      <c r="TNH79" s="195"/>
      <c r="TNI79" s="195"/>
      <c r="TNJ79" s="195"/>
      <c r="TNK79" s="195"/>
      <c r="TNL79" s="195"/>
      <c r="TNM79" s="195"/>
      <c r="TNN79" s="195"/>
      <c r="TNO79" s="195"/>
      <c r="TNP79" s="195"/>
      <c r="TNQ79" s="195"/>
      <c r="TNR79" s="195"/>
      <c r="TNS79" s="195"/>
      <c r="TNT79" s="195"/>
      <c r="TNU79" s="195"/>
      <c r="TNV79" s="195"/>
      <c r="TNW79" s="195"/>
      <c r="TNX79" s="195"/>
      <c r="TNY79" s="195"/>
      <c r="TNZ79" s="195"/>
      <c r="TOA79" s="195"/>
      <c r="TOB79" s="195"/>
      <c r="TOC79" s="195"/>
      <c r="TOD79" s="195"/>
      <c r="TOE79" s="195"/>
      <c r="TOF79" s="195"/>
      <c r="TOG79" s="195"/>
      <c r="TOH79" s="195"/>
      <c r="TOI79" s="195"/>
      <c r="TOJ79" s="195"/>
      <c r="TOK79" s="195"/>
      <c r="TOL79" s="195"/>
      <c r="TOM79" s="195"/>
      <c r="TON79" s="195"/>
      <c r="TOO79" s="195"/>
      <c r="TOP79" s="195"/>
      <c r="TOQ79" s="195"/>
      <c r="TOR79" s="195"/>
      <c r="TOS79" s="195"/>
      <c r="TOT79" s="195"/>
      <c r="TOU79" s="195"/>
      <c r="TOV79" s="195"/>
      <c r="TOW79" s="195"/>
      <c r="TOX79" s="195"/>
      <c r="TOY79" s="195"/>
      <c r="TOZ79" s="195"/>
      <c r="TPA79" s="195"/>
      <c r="TPB79" s="195"/>
      <c r="TPC79" s="195"/>
      <c r="TPD79" s="195"/>
      <c r="TPE79" s="195"/>
      <c r="TPF79" s="195"/>
      <c r="TPG79" s="195"/>
      <c r="TPH79" s="195"/>
      <c r="TPI79" s="195"/>
      <c r="TPJ79" s="195"/>
      <c r="TPK79" s="195"/>
      <c r="TPL79" s="195"/>
      <c r="TPM79" s="195"/>
      <c r="TPN79" s="195"/>
      <c r="TPO79" s="195"/>
      <c r="TPP79" s="195"/>
      <c r="TPQ79" s="195"/>
      <c r="TPR79" s="195"/>
      <c r="TPS79" s="195"/>
      <c r="TPT79" s="195"/>
      <c r="TPU79" s="195"/>
      <c r="TPV79" s="195"/>
      <c r="TPW79" s="195"/>
      <c r="TPX79" s="195"/>
      <c r="TPY79" s="195"/>
      <c r="TPZ79" s="195"/>
      <c r="TQA79" s="195"/>
      <c r="TQB79" s="195"/>
      <c r="TQC79" s="195"/>
      <c r="TQD79" s="195"/>
      <c r="TQE79" s="195"/>
      <c r="TQF79" s="195"/>
      <c r="TQG79" s="195"/>
      <c r="TQH79" s="195"/>
      <c r="TQI79" s="195"/>
      <c r="TQJ79" s="195"/>
      <c r="TQK79" s="195"/>
      <c r="TQL79" s="195"/>
      <c r="TQM79" s="195"/>
      <c r="TQN79" s="195"/>
      <c r="TQO79" s="195"/>
      <c r="TQP79" s="195"/>
      <c r="TQQ79" s="195"/>
      <c r="TQR79" s="195"/>
      <c r="TQS79" s="195"/>
      <c r="TQT79" s="195"/>
      <c r="TQU79" s="195"/>
      <c r="TQV79" s="195"/>
      <c r="TQW79" s="195"/>
      <c r="TQX79" s="195"/>
      <c r="TQY79" s="195"/>
      <c r="TQZ79" s="195"/>
      <c r="TRA79" s="195"/>
      <c r="TRB79" s="195"/>
      <c r="TRC79" s="195"/>
      <c r="TRD79" s="195"/>
      <c r="TRE79" s="195"/>
      <c r="TRF79" s="195"/>
      <c r="TRG79" s="195"/>
      <c r="TRH79" s="195"/>
      <c r="TRI79" s="195"/>
      <c r="TRJ79" s="195"/>
      <c r="TRK79" s="195"/>
      <c r="TRL79" s="195"/>
      <c r="TRM79" s="195"/>
      <c r="TRN79" s="195"/>
      <c r="TRO79" s="195"/>
      <c r="TRP79" s="195"/>
      <c r="TRQ79" s="195"/>
      <c r="TRR79" s="195"/>
      <c r="TRS79" s="195"/>
      <c r="TRT79" s="195"/>
      <c r="TRU79" s="195"/>
      <c r="TRV79" s="195"/>
      <c r="TRW79" s="195"/>
      <c r="TRX79" s="195"/>
      <c r="TRY79" s="195"/>
      <c r="TRZ79" s="195"/>
      <c r="TSA79" s="195"/>
      <c r="TSB79" s="195"/>
      <c r="TSC79" s="195"/>
      <c r="TSD79" s="195"/>
      <c r="TSE79" s="195"/>
      <c r="TSF79" s="195"/>
      <c r="TSG79" s="195"/>
      <c r="TSH79" s="195"/>
      <c r="TSI79" s="195"/>
      <c r="TSJ79" s="195"/>
      <c r="TSK79" s="195"/>
      <c r="TSL79" s="195"/>
      <c r="TSM79" s="195"/>
      <c r="TSN79" s="195"/>
      <c r="TSO79" s="195"/>
      <c r="TSP79" s="195"/>
      <c r="TSQ79" s="195"/>
      <c r="TSR79" s="195"/>
      <c r="TSS79" s="195"/>
      <c r="TST79" s="195"/>
      <c r="TSU79" s="195"/>
      <c r="TSV79" s="195"/>
      <c r="TSW79" s="195"/>
      <c r="TSX79" s="195"/>
      <c r="TSY79" s="195"/>
      <c r="TSZ79" s="195"/>
      <c r="TTA79" s="195"/>
      <c r="TTB79" s="195"/>
      <c r="TTC79" s="195"/>
      <c r="TTD79" s="195"/>
      <c r="TTE79" s="195"/>
      <c r="TTF79" s="195"/>
      <c r="TTG79" s="195"/>
      <c r="TTH79" s="195"/>
      <c r="TTI79" s="195"/>
      <c r="TTJ79" s="195"/>
      <c r="TTK79" s="195"/>
      <c r="TTL79" s="195"/>
      <c r="TTM79" s="195"/>
      <c r="TTN79" s="195"/>
      <c r="TTO79" s="195"/>
      <c r="TTP79" s="195"/>
      <c r="TTQ79" s="195"/>
      <c r="TTR79" s="195"/>
      <c r="TTS79" s="195"/>
      <c r="TTT79" s="195"/>
      <c r="TTU79" s="195"/>
      <c r="TTV79" s="195"/>
      <c r="TTW79" s="195"/>
      <c r="TTX79" s="195"/>
      <c r="TTY79" s="195"/>
      <c r="TTZ79" s="195"/>
      <c r="TUA79" s="195"/>
      <c r="TUB79" s="195"/>
      <c r="TUC79" s="195"/>
      <c r="TUD79" s="195"/>
      <c r="TUE79" s="195"/>
      <c r="TUF79" s="195"/>
      <c r="TUG79" s="195"/>
      <c r="TUH79" s="195"/>
      <c r="TUI79" s="195"/>
      <c r="TUJ79" s="195"/>
      <c r="TUK79" s="195"/>
      <c r="TUL79" s="195"/>
      <c r="TUM79" s="195"/>
      <c r="TUN79" s="195"/>
      <c r="TUO79" s="195"/>
      <c r="TUP79" s="195"/>
      <c r="TUQ79" s="195"/>
      <c r="TUR79" s="195"/>
      <c r="TUS79" s="195"/>
      <c r="TUT79" s="195"/>
      <c r="TUU79" s="195"/>
      <c r="TUV79" s="195"/>
      <c r="TUW79" s="195"/>
      <c r="TUX79" s="195"/>
      <c r="TUY79" s="195"/>
      <c r="TUZ79" s="195"/>
      <c r="TVA79" s="195"/>
      <c r="TVB79" s="195"/>
      <c r="TVC79" s="195"/>
      <c r="TVD79" s="195"/>
      <c r="TVE79" s="195"/>
      <c r="TVF79" s="195"/>
      <c r="TVG79" s="195"/>
      <c r="TVH79" s="195"/>
      <c r="TVI79" s="195"/>
      <c r="TVJ79" s="195"/>
      <c r="TVK79" s="195"/>
      <c r="TVL79" s="195"/>
      <c r="TVM79" s="195"/>
      <c r="TVN79" s="195"/>
      <c r="TVO79" s="195"/>
      <c r="TVP79" s="195"/>
      <c r="TVQ79" s="195"/>
      <c r="TVR79" s="195"/>
      <c r="TVS79" s="195"/>
      <c r="TVT79" s="195"/>
      <c r="TVU79" s="195"/>
      <c r="TVV79" s="195"/>
      <c r="TVW79" s="195"/>
      <c r="TVX79" s="195"/>
      <c r="TVY79" s="195"/>
      <c r="TVZ79" s="195"/>
      <c r="TWA79" s="195"/>
      <c r="TWB79" s="195"/>
      <c r="TWC79" s="195"/>
      <c r="TWD79" s="195"/>
      <c r="TWE79" s="195"/>
      <c r="TWF79" s="195"/>
      <c r="TWG79" s="195"/>
      <c r="TWH79" s="195"/>
      <c r="TWI79" s="195"/>
      <c r="TWJ79" s="195"/>
      <c r="TWK79" s="195"/>
      <c r="TWL79" s="195"/>
      <c r="TWM79" s="195"/>
      <c r="TWN79" s="195"/>
      <c r="TWO79" s="195"/>
      <c r="TWP79" s="195"/>
      <c r="TWQ79" s="195"/>
      <c r="TWR79" s="195"/>
      <c r="TWS79" s="195"/>
      <c r="TWT79" s="195"/>
      <c r="TWU79" s="195"/>
      <c r="TWV79" s="195"/>
      <c r="TWW79" s="195"/>
      <c r="TWX79" s="195"/>
      <c r="TWY79" s="195"/>
      <c r="TWZ79" s="195"/>
      <c r="TXA79" s="195"/>
      <c r="TXB79" s="195"/>
      <c r="TXC79" s="195"/>
      <c r="TXD79" s="195"/>
      <c r="TXE79" s="195"/>
      <c r="TXF79" s="195"/>
      <c r="TXG79" s="195"/>
      <c r="TXH79" s="195"/>
      <c r="TXI79" s="195"/>
      <c r="TXJ79" s="195"/>
      <c r="TXK79" s="195"/>
      <c r="TXL79" s="195"/>
      <c r="TXM79" s="195"/>
      <c r="TXN79" s="195"/>
      <c r="TXO79" s="195"/>
      <c r="TXP79" s="195"/>
      <c r="TXQ79" s="195"/>
      <c r="TXR79" s="195"/>
      <c r="TXS79" s="195"/>
      <c r="TXT79" s="195"/>
      <c r="TXU79" s="195"/>
      <c r="TXV79" s="195"/>
      <c r="TXW79" s="195"/>
      <c r="TXX79" s="195"/>
      <c r="TXY79" s="195"/>
      <c r="TXZ79" s="195"/>
      <c r="TYA79" s="195"/>
      <c r="TYB79" s="195"/>
      <c r="TYC79" s="195"/>
      <c r="TYD79" s="195"/>
      <c r="TYE79" s="195"/>
      <c r="TYF79" s="195"/>
      <c r="TYG79" s="195"/>
      <c r="TYH79" s="195"/>
      <c r="TYI79" s="195"/>
      <c r="TYJ79" s="195"/>
      <c r="TYK79" s="195"/>
      <c r="TYL79" s="195"/>
      <c r="TYM79" s="195"/>
      <c r="TYN79" s="195"/>
      <c r="TYO79" s="195"/>
      <c r="TYP79" s="195"/>
      <c r="TYQ79" s="195"/>
      <c r="TYR79" s="195"/>
      <c r="TYS79" s="195"/>
      <c r="TYT79" s="195"/>
      <c r="TYU79" s="195"/>
      <c r="TYV79" s="195"/>
      <c r="TYW79" s="195"/>
      <c r="TYX79" s="195"/>
      <c r="TYY79" s="195"/>
      <c r="TYZ79" s="195"/>
      <c r="TZA79" s="195"/>
      <c r="TZB79" s="195"/>
      <c r="TZC79" s="195"/>
      <c r="TZD79" s="195"/>
      <c r="TZE79" s="195"/>
      <c r="TZF79" s="195"/>
      <c r="TZG79" s="195"/>
      <c r="TZH79" s="195"/>
      <c r="TZI79" s="195"/>
      <c r="TZJ79" s="195"/>
      <c r="TZK79" s="195"/>
      <c r="TZL79" s="195"/>
      <c r="TZM79" s="195"/>
      <c r="TZN79" s="195"/>
      <c r="TZO79" s="195"/>
      <c r="TZP79" s="195"/>
      <c r="TZQ79" s="195"/>
      <c r="TZR79" s="195"/>
      <c r="TZS79" s="195"/>
      <c r="TZT79" s="195"/>
      <c r="TZU79" s="195"/>
      <c r="TZV79" s="195"/>
      <c r="TZW79" s="195"/>
      <c r="TZX79" s="195"/>
      <c r="TZY79" s="195"/>
      <c r="TZZ79" s="195"/>
      <c r="UAA79" s="195"/>
      <c r="UAB79" s="195"/>
      <c r="UAC79" s="195"/>
      <c r="UAD79" s="195"/>
      <c r="UAE79" s="195"/>
      <c r="UAF79" s="195"/>
      <c r="UAG79" s="195"/>
      <c r="UAH79" s="195"/>
      <c r="UAI79" s="195"/>
      <c r="UAJ79" s="195"/>
      <c r="UAK79" s="195"/>
      <c r="UAL79" s="195"/>
      <c r="UAM79" s="195"/>
      <c r="UAN79" s="195"/>
      <c r="UAO79" s="195"/>
      <c r="UAP79" s="195"/>
      <c r="UAQ79" s="195"/>
      <c r="UAR79" s="195"/>
      <c r="UAS79" s="195"/>
      <c r="UAT79" s="195"/>
      <c r="UAU79" s="195"/>
      <c r="UAV79" s="195"/>
      <c r="UAW79" s="195"/>
      <c r="UAX79" s="195"/>
      <c r="UAY79" s="195"/>
      <c r="UAZ79" s="195"/>
      <c r="UBA79" s="195"/>
      <c r="UBB79" s="195"/>
      <c r="UBC79" s="195"/>
      <c r="UBD79" s="195"/>
      <c r="UBE79" s="195"/>
      <c r="UBF79" s="195"/>
      <c r="UBG79" s="195"/>
      <c r="UBH79" s="195"/>
      <c r="UBI79" s="195"/>
      <c r="UBJ79" s="195"/>
      <c r="UBK79" s="195"/>
      <c r="UBL79" s="195"/>
      <c r="UBM79" s="195"/>
      <c r="UBN79" s="195"/>
      <c r="UBO79" s="195"/>
      <c r="UBP79" s="195"/>
      <c r="UBQ79" s="195"/>
      <c r="UBR79" s="195"/>
      <c r="UBS79" s="195"/>
      <c r="UBT79" s="195"/>
      <c r="UBU79" s="195"/>
      <c r="UBV79" s="195"/>
      <c r="UBW79" s="195"/>
      <c r="UBX79" s="195"/>
      <c r="UBY79" s="195"/>
      <c r="UBZ79" s="195"/>
      <c r="UCA79" s="195"/>
      <c r="UCB79" s="195"/>
      <c r="UCC79" s="195"/>
      <c r="UCD79" s="195"/>
      <c r="UCE79" s="195"/>
      <c r="UCF79" s="195"/>
      <c r="UCG79" s="195"/>
      <c r="UCH79" s="195"/>
      <c r="UCI79" s="195"/>
      <c r="UCJ79" s="195"/>
      <c r="UCK79" s="195"/>
      <c r="UCL79" s="195"/>
      <c r="UCM79" s="195"/>
      <c r="UCN79" s="195"/>
      <c r="UCO79" s="195"/>
      <c r="UCP79" s="195"/>
      <c r="UCQ79" s="195"/>
      <c r="UCR79" s="195"/>
      <c r="UCS79" s="195"/>
      <c r="UCT79" s="195"/>
      <c r="UCU79" s="195"/>
      <c r="UCV79" s="195"/>
      <c r="UCW79" s="195"/>
      <c r="UCX79" s="195"/>
      <c r="UCY79" s="195"/>
      <c r="UCZ79" s="195"/>
      <c r="UDA79" s="195"/>
      <c r="UDB79" s="195"/>
      <c r="UDC79" s="195"/>
      <c r="UDD79" s="195"/>
      <c r="UDE79" s="195"/>
      <c r="UDF79" s="195"/>
      <c r="UDG79" s="195"/>
      <c r="UDH79" s="195"/>
      <c r="UDI79" s="195"/>
      <c r="UDJ79" s="195"/>
      <c r="UDK79" s="195"/>
      <c r="UDL79" s="195"/>
      <c r="UDM79" s="195"/>
      <c r="UDN79" s="195"/>
      <c r="UDO79" s="195"/>
      <c r="UDP79" s="195"/>
      <c r="UDQ79" s="195"/>
      <c r="UDR79" s="195"/>
      <c r="UDS79" s="195"/>
      <c r="UDT79" s="195"/>
      <c r="UDU79" s="195"/>
      <c r="UDV79" s="195"/>
      <c r="UDW79" s="195"/>
      <c r="UDX79" s="195"/>
      <c r="UDY79" s="195"/>
      <c r="UDZ79" s="195"/>
      <c r="UEA79" s="195"/>
      <c r="UEB79" s="195"/>
      <c r="UEC79" s="195"/>
      <c r="UED79" s="195"/>
      <c r="UEE79" s="195"/>
      <c r="UEF79" s="195"/>
      <c r="UEG79" s="195"/>
      <c r="UEH79" s="195"/>
      <c r="UEI79" s="195"/>
      <c r="UEJ79" s="195"/>
      <c r="UEK79" s="195"/>
      <c r="UEL79" s="195"/>
      <c r="UEM79" s="195"/>
      <c r="UEN79" s="195"/>
      <c r="UEO79" s="195"/>
      <c r="UEP79" s="195"/>
      <c r="UEQ79" s="195"/>
      <c r="UER79" s="195"/>
      <c r="UES79" s="195"/>
      <c r="UET79" s="195"/>
      <c r="UEU79" s="195"/>
      <c r="UEV79" s="195"/>
      <c r="UEW79" s="195"/>
      <c r="UEX79" s="195"/>
      <c r="UEY79" s="195"/>
      <c r="UEZ79" s="195"/>
      <c r="UFA79" s="195"/>
      <c r="UFB79" s="195"/>
      <c r="UFC79" s="195"/>
      <c r="UFD79" s="195"/>
      <c r="UFE79" s="195"/>
      <c r="UFF79" s="195"/>
      <c r="UFG79" s="195"/>
      <c r="UFH79" s="195"/>
      <c r="UFI79" s="195"/>
      <c r="UFJ79" s="195"/>
      <c r="UFK79" s="195"/>
      <c r="UFL79" s="195"/>
      <c r="UFM79" s="195"/>
      <c r="UFN79" s="195"/>
      <c r="UFO79" s="195"/>
      <c r="UFP79" s="195"/>
      <c r="UFQ79" s="195"/>
      <c r="UFR79" s="195"/>
      <c r="UFS79" s="195"/>
      <c r="UFT79" s="195"/>
      <c r="UFU79" s="195"/>
      <c r="UFV79" s="195"/>
      <c r="UFW79" s="195"/>
      <c r="UFX79" s="195"/>
      <c r="UFY79" s="195"/>
      <c r="UFZ79" s="195"/>
      <c r="UGA79" s="195"/>
      <c r="UGB79" s="195"/>
      <c r="UGC79" s="195"/>
      <c r="UGD79" s="195"/>
      <c r="UGE79" s="195"/>
      <c r="UGF79" s="195"/>
      <c r="UGG79" s="195"/>
      <c r="UGH79" s="195"/>
      <c r="UGI79" s="195"/>
      <c r="UGJ79" s="195"/>
      <c r="UGK79" s="195"/>
      <c r="UGL79" s="195"/>
      <c r="UGM79" s="195"/>
      <c r="UGN79" s="195"/>
      <c r="UGO79" s="195"/>
      <c r="UGP79" s="195"/>
      <c r="UGQ79" s="195"/>
      <c r="UGR79" s="195"/>
      <c r="UGS79" s="195"/>
      <c r="UGT79" s="195"/>
      <c r="UGU79" s="195"/>
      <c r="UGV79" s="195"/>
      <c r="UGW79" s="195"/>
      <c r="UGX79" s="195"/>
      <c r="UGY79" s="195"/>
      <c r="UGZ79" s="195"/>
      <c r="UHA79" s="195"/>
      <c r="UHB79" s="195"/>
      <c r="UHC79" s="195"/>
      <c r="UHD79" s="195"/>
      <c r="UHE79" s="195"/>
      <c r="UHF79" s="195"/>
      <c r="UHG79" s="195"/>
      <c r="UHH79" s="195"/>
      <c r="UHI79" s="195"/>
      <c r="UHJ79" s="195"/>
      <c r="UHK79" s="195"/>
      <c r="UHL79" s="195"/>
      <c r="UHM79" s="195"/>
      <c r="UHN79" s="195"/>
      <c r="UHO79" s="195"/>
      <c r="UHP79" s="195"/>
      <c r="UHQ79" s="195"/>
      <c r="UHR79" s="195"/>
      <c r="UHS79" s="195"/>
      <c r="UHT79" s="195"/>
      <c r="UHU79" s="195"/>
      <c r="UHV79" s="195"/>
      <c r="UHW79" s="195"/>
      <c r="UHX79" s="195"/>
      <c r="UHY79" s="195"/>
      <c r="UHZ79" s="195"/>
      <c r="UIA79" s="195"/>
      <c r="UIB79" s="195"/>
      <c r="UIC79" s="195"/>
      <c r="UID79" s="195"/>
      <c r="UIE79" s="195"/>
      <c r="UIF79" s="195"/>
      <c r="UIG79" s="195"/>
      <c r="UIH79" s="195"/>
      <c r="UII79" s="195"/>
      <c r="UIJ79" s="195"/>
      <c r="UIK79" s="195"/>
      <c r="UIL79" s="195"/>
      <c r="UIM79" s="195"/>
      <c r="UIN79" s="195"/>
      <c r="UIO79" s="195"/>
      <c r="UIP79" s="195"/>
      <c r="UIQ79" s="195"/>
      <c r="UIR79" s="195"/>
      <c r="UIS79" s="195"/>
      <c r="UIT79" s="195"/>
      <c r="UIU79" s="195"/>
      <c r="UIV79" s="195"/>
      <c r="UIW79" s="195"/>
      <c r="UIX79" s="195"/>
      <c r="UIY79" s="195"/>
      <c r="UIZ79" s="195"/>
      <c r="UJA79" s="195"/>
      <c r="UJB79" s="195"/>
      <c r="UJC79" s="195"/>
      <c r="UJD79" s="195"/>
      <c r="UJE79" s="195"/>
      <c r="UJF79" s="195"/>
      <c r="UJG79" s="195"/>
      <c r="UJH79" s="195"/>
      <c r="UJI79" s="195"/>
      <c r="UJJ79" s="195"/>
      <c r="UJK79" s="195"/>
      <c r="UJL79" s="195"/>
      <c r="UJM79" s="195"/>
      <c r="UJN79" s="195"/>
      <c r="UJO79" s="195"/>
      <c r="UJP79" s="195"/>
      <c r="UJQ79" s="195"/>
      <c r="UJR79" s="195"/>
      <c r="UJS79" s="195"/>
      <c r="UJT79" s="195"/>
      <c r="UJU79" s="195"/>
      <c r="UJV79" s="195"/>
      <c r="UJW79" s="195"/>
      <c r="UJX79" s="195"/>
      <c r="UJY79" s="195"/>
      <c r="UJZ79" s="195"/>
      <c r="UKA79" s="195"/>
      <c r="UKB79" s="195"/>
      <c r="UKC79" s="195"/>
      <c r="UKD79" s="195"/>
      <c r="UKE79" s="195"/>
      <c r="UKF79" s="195"/>
      <c r="UKG79" s="195"/>
      <c r="UKH79" s="195"/>
      <c r="UKI79" s="195"/>
      <c r="UKJ79" s="195"/>
      <c r="UKK79" s="195"/>
      <c r="UKL79" s="195"/>
      <c r="UKM79" s="195"/>
      <c r="UKN79" s="195"/>
      <c r="UKO79" s="195"/>
      <c r="UKP79" s="195"/>
      <c r="UKQ79" s="195"/>
      <c r="UKR79" s="195"/>
      <c r="UKS79" s="195"/>
      <c r="UKT79" s="195"/>
      <c r="UKU79" s="195"/>
      <c r="UKV79" s="195"/>
      <c r="UKW79" s="195"/>
      <c r="UKX79" s="195"/>
      <c r="UKY79" s="195"/>
      <c r="UKZ79" s="195"/>
      <c r="ULA79" s="195"/>
      <c r="ULB79" s="195"/>
      <c r="ULC79" s="195"/>
      <c r="ULD79" s="195"/>
      <c r="ULE79" s="195"/>
      <c r="ULF79" s="195"/>
      <c r="ULG79" s="195"/>
      <c r="ULH79" s="195"/>
      <c r="ULI79" s="195"/>
      <c r="ULJ79" s="195"/>
      <c r="ULK79" s="195"/>
      <c r="ULL79" s="195"/>
      <c r="ULM79" s="195"/>
      <c r="ULN79" s="195"/>
      <c r="ULO79" s="195"/>
      <c r="ULP79" s="195"/>
      <c r="ULQ79" s="195"/>
      <c r="ULR79" s="195"/>
      <c r="ULS79" s="195"/>
      <c r="ULT79" s="195"/>
      <c r="ULU79" s="195"/>
      <c r="ULV79" s="195"/>
      <c r="ULW79" s="195"/>
      <c r="ULX79" s="195"/>
      <c r="ULY79" s="195"/>
      <c r="ULZ79" s="195"/>
      <c r="UMA79" s="195"/>
      <c r="UMB79" s="195"/>
      <c r="UMC79" s="195"/>
      <c r="UMD79" s="195"/>
      <c r="UME79" s="195"/>
      <c r="UMF79" s="195"/>
      <c r="UMG79" s="195"/>
      <c r="UMH79" s="195"/>
      <c r="UMI79" s="195"/>
      <c r="UMJ79" s="195"/>
      <c r="UMK79" s="195"/>
      <c r="UML79" s="195"/>
      <c r="UMM79" s="195"/>
      <c r="UMN79" s="195"/>
      <c r="UMO79" s="195"/>
      <c r="UMP79" s="195"/>
      <c r="UMQ79" s="195"/>
      <c r="UMR79" s="195"/>
      <c r="UMS79" s="195"/>
      <c r="UMT79" s="195"/>
      <c r="UMU79" s="195"/>
      <c r="UMV79" s="195"/>
      <c r="UMW79" s="195"/>
      <c r="UMX79" s="195"/>
      <c r="UMY79" s="195"/>
      <c r="UMZ79" s="195"/>
      <c r="UNA79" s="195"/>
      <c r="UNB79" s="195"/>
      <c r="UNC79" s="195"/>
      <c r="UND79" s="195"/>
      <c r="UNE79" s="195"/>
      <c r="UNF79" s="195"/>
      <c r="UNG79" s="195"/>
      <c r="UNH79" s="195"/>
      <c r="UNI79" s="195"/>
      <c r="UNJ79" s="195"/>
      <c r="UNK79" s="195"/>
      <c r="UNL79" s="195"/>
      <c r="UNM79" s="195"/>
      <c r="UNN79" s="195"/>
      <c r="UNO79" s="195"/>
      <c r="UNP79" s="195"/>
      <c r="UNQ79" s="195"/>
      <c r="UNR79" s="195"/>
      <c r="UNS79" s="195"/>
      <c r="UNT79" s="195"/>
      <c r="UNU79" s="195"/>
      <c r="UNV79" s="195"/>
      <c r="UNW79" s="195"/>
      <c r="UNX79" s="195"/>
      <c r="UNY79" s="195"/>
      <c r="UNZ79" s="195"/>
      <c r="UOA79" s="195"/>
      <c r="UOB79" s="195"/>
      <c r="UOC79" s="195"/>
      <c r="UOD79" s="195"/>
      <c r="UOE79" s="195"/>
      <c r="UOF79" s="195"/>
      <c r="UOG79" s="195"/>
      <c r="UOH79" s="195"/>
      <c r="UOI79" s="195"/>
      <c r="UOJ79" s="195"/>
      <c r="UOK79" s="195"/>
      <c r="UOL79" s="195"/>
      <c r="UOM79" s="195"/>
      <c r="UON79" s="195"/>
      <c r="UOO79" s="195"/>
      <c r="UOP79" s="195"/>
      <c r="UOQ79" s="195"/>
      <c r="UOR79" s="195"/>
      <c r="UOS79" s="195"/>
      <c r="UOT79" s="195"/>
      <c r="UOU79" s="195"/>
      <c r="UOV79" s="195"/>
      <c r="UOW79" s="195"/>
      <c r="UOX79" s="195"/>
      <c r="UOY79" s="195"/>
      <c r="UOZ79" s="195"/>
      <c r="UPA79" s="195"/>
      <c r="UPB79" s="195"/>
      <c r="UPC79" s="195"/>
      <c r="UPD79" s="195"/>
      <c r="UPE79" s="195"/>
      <c r="UPF79" s="195"/>
      <c r="UPG79" s="195"/>
      <c r="UPH79" s="195"/>
      <c r="UPI79" s="195"/>
      <c r="UPJ79" s="195"/>
      <c r="UPK79" s="195"/>
      <c r="UPL79" s="195"/>
      <c r="UPM79" s="195"/>
      <c r="UPN79" s="195"/>
      <c r="UPO79" s="195"/>
      <c r="UPP79" s="195"/>
      <c r="UPQ79" s="195"/>
      <c r="UPR79" s="195"/>
      <c r="UPS79" s="195"/>
      <c r="UPT79" s="195"/>
      <c r="UPU79" s="195"/>
      <c r="UPV79" s="195"/>
      <c r="UPW79" s="195"/>
      <c r="UPX79" s="195"/>
      <c r="UPY79" s="195"/>
      <c r="UPZ79" s="195"/>
      <c r="UQA79" s="195"/>
      <c r="UQB79" s="195"/>
      <c r="UQC79" s="195"/>
      <c r="UQD79" s="195"/>
      <c r="UQE79" s="195"/>
      <c r="UQF79" s="195"/>
      <c r="UQG79" s="195"/>
      <c r="UQH79" s="195"/>
      <c r="UQI79" s="195"/>
      <c r="UQJ79" s="195"/>
      <c r="UQK79" s="195"/>
      <c r="UQL79" s="195"/>
      <c r="UQM79" s="195"/>
      <c r="UQN79" s="195"/>
      <c r="UQO79" s="195"/>
      <c r="UQP79" s="195"/>
      <c r="UQQ79" s="195"/>
      <c r="UQR79" s="195"/>
      <c r="UQS79" s="195"/>
      <c r="UQT79" s="195"/>
      <c r="UQU79" s="195"/>
      <c r="UQV79" s="195"/>
      <c r="UQW79" s="195"/>
      <c r="UQX79" s="195"/>
      <c r="UQY79" s="195"/>
      <c r="UQZ79" s="195"/>
      <c r="URA79" s="195"/>
      <c r="URB79" s="195"/>
      <c r="URC79" s="195"/>
      <c r="URD79" s="195"/>
      <c r="URE79" s="195"/>
      <c r="URF79" s="195"/>
      <c r="URG79" s="195"/>
      <c r="URH79" s="195"/>
      <c r="URI79" s="195"/>
      <c r="URJ79" s="195"/>
      <c r="URK79" s="195"/>
      <c r="URL79" s="195"/>
      <c r="URM79" s="195"/>
      <c r="URN79" s="195"/>
      <c r="URO79" s="195"/>
      <c r="URP79" s="195"/>
      <c r="URQ79" s="195"/>
      <c r="URR79" s="195"/>
      <c r="URS79" s="195"/>
      <c r="URT79" s="195"/>
      <c r="URU79" s="195"/>
      <c r="URV79" s="195"/>
      <c r="URW79" s="195"/>
      <c r="URX79" s="195"/>
      <c r="URY79" s="195"/>
      <c r="URZ79" s="195"/>
      <c r="USA79" s="195"/>
      <c r="USB79" s="195"/>
      <c r="USC79" s="195"/>
      <c r="USD79" s="195"/>
      <c r="USE79" s="195"/>
      <c r="USF79" s="195"/>
      <c r="USG79" s="195"/>
      <c r="USH79" s="195"/>
      <c r="USI79" s="195"/>
      <c r="USJ79" s="195"/>
      <c r="USK79" s="195"/>
      <c r="USL79" s="195"/>
      <c r="USM79" s="195"/>
      <c r="USN79" s="195"/>
      <c r="USO79" s="195"/>
      <c r="USP79" s="195"/>
      <c r="USQ79" s="195"/>
      <c r="USR79" s="195"/>
      <c r="USS79" s="195"/>
      <c r="UST79" s="195"/>
      <c r="USU79" s="195"/>
      <c r="USV79" s="195"/>
      <c r="USW79" s="195"/>
      <c r="USX79" s="195"/>
      <c r="USY79" s="195"/>
      <c r="USZ79" s="195"/>
      <c r="UTA79" s="195"/>
      <c r="UTB79" s="195"/>
      <c r="UTC79" s="195"/>
      <c r="UTD79" s="195"/>
      <c r="UTE79" s="195"/>
      <c r="UTF79" s="195"/>
      <c r="UTG79" s="195"/>
      <c r="UTH79" s="195"/>
      <c r="UTI79" s="195"/>
      <c r="UTJ79" s="195"/>
      <c r="UTK79" s="195"/>
      <c r="UTL79" s="195"/>
      <c r="UTM79" s="195"/>
      <c r="UTN79" s="195"/>
      <c r="UTO79" s="195"/>
      <c r="UTP79" s="195"/>
      <c r="UTQ79" s="195"/>
      <c r="UTR79" s="195"/>
      <c r="UTS79" s="195"/>
      <c r="UTT79" s="195"/>
      <c r="UTU79" s="195"/>
      <c r="UTV79" s="195"/>
      <c r="UTW79" s="195"/>
      <c r="UTX79" s="195"/>
      <c r="UTY79" s="195"/>
      <c r="UTZ79" s="195"/>
      <c r="UUA79" s="195"/>
      <c r="UUB79" s="195"/>
      <c r="UUC79" s="195"/>
      <c r="UUD79" s="195"/>
      <c r="UUE79" s="195"/>
      <c r="UUF79" s="195"/>
      <c r="UUG79" s="195"/>
      <c r="UUH79" s="195"/>
      <c r="UUI79" s="195"/>
      <c r="UUJ79" s="195"/>
      <c r="UUK79" s="195"/>
      <c r="UUL79" s="195"/>
      <c r="UUM79" s="195"/>
      <c r="UUN79" s="195"/>
      <c r="UUO79" s="195"/>
      <c r="UUP79" s="195"/>
      <c r="UUQ79" s="195"/>
      <c r="UUR79" s="195"/>
      <c r="UUS79" s="195"/>
      <c r="UUT79" s="195"/>
      <c r="UUU79" s="195"/>
      <c r="UUV79" s="195"/>
      <c r="UUW79" s="195"/>
      <c r="UUX79" s="195"/>
      <c r="UUY79" s="195"/>
      <c r="UUZ79" s="195"/>
      <c r="UVA79" s="195"/>
      <c r="UVB79" s="195"/>
      <c r="UVC79" s="195"/>
      <c r="UVD79" s="195"/>
      <c r="UVE79" s="195"/>
      <c r="UVF79" s="195"/>
      <c r="UVG79" s="195"/>
      <c r="UVH79" s="195"/>
      <c r="UVI79" s="195"/>
      <c r="UVJ79" s="195"/>
      <c r="UVK79" s="195"/>
      <c r="UVL79" s="195"/>
      <c r="UVM79" s="195"/>
      <c r="UVN79" s="195"/>
      <c r="UVO79" s="195"/>
      <c r="UVP79" s="195"/>
      <c r="UVQ79" s="195"/>
      <c r="UVR79" s="195"/>
      <c r="UVS79" s="195"/>
      <c r="UVT79" s="195"/>
      <c r="UVU79" s="195"/>
      <c r="UVV79" s="195"/>
      <c r="UVW79" s="195"/>
      <c r="UVX79" s="195"/>
      <c r="UVY79" s="195"/>
      <c r="UVZ79" s="195"/>
      <c r="UWA79" s="195"/>
      <c r="UWB79" s="195"/>
      <c r="UWC79" s="195"/>
      <c r="UWD79" s="195"/>
      <c r="UWE79" s="195"/>
      <c r="UWF79" s="195"/>
      <c r="UWG79" s="195"/>
      <c r="UWH79" s="195"/>
      <c r="UWI79" s="195"/>
      <c r="UWJ79" s="195"/>
      <c r="UWK79" s="195"/>
      <c r="UWL79" s="195"/>
      <c r="UWM79" s="195"/>
      <c r="UWN79" s="195"/>
      <c r="UWO79" s="195"/>
      <c r="UWP79" s="195"/>
      <c r="UWQ79" s="195"/>
      <c r="UWR79" s="195"/>
      <c r="UWS79" s="195"/>
      <c r="UWT79" s="195"/>
      <c r="UWU79" s="195"/>
      <c r="UWV79" s="195"/>
      <c r="UWW79" s="195"/>
      <c r="UWX79" s="195"/>
      <c r="UWY79" s="195"/>
      <c r="UWZ79" s="195"/>
      <c r="UXA79" s="195"/>
      <c r="UXB79" s="195"/>
      <c r="UXC79" s="195"/>
      <c r="UXD79" s="195"/>
      <c r="UXE79" s="195"/>
      <c r="UXF79" s="195"/>
      <c r="UXG79" s="195"/>
      <c r="UXH79" s="195"/>
      <c r="UXI79" s="195"/>
      <c r="UXJ79" s="195"/>
      <c r="UXK79" s="195"/>
      <c r="UXL79" s="195"/>
      <c r="UXM79" s="195"/>
      <c r="UXN79" s="195"/>
      <c r="UXO79" s="195"/>
      <c r="UXP79" s="195"/>
      <c r="UXQ79" s="195"/>
      <c r="UXR79" s="195"/>
      <c r="UXS79" s="195"/>
      <c r="UXT79" s="195"/>
      <c r="UXU79" s="195"/>
      <c r="UXV79" s="195"/>
      <c r="UXW79" s="195"/>
      <c r="UXX79" s="195"/>
      <c r="UXY79" s="195"/>
      <c r="UXZ79" s="195"/>
      <c r="UYA79" s="195"/>
      <c r="UYB79" s="195"/>
      <c r="UYC79" s="195"/>
      <c r="UYD79" s="195"/>
      <c r="UYE79" s="195"/>
      <c r="UYF79" s="195"/>
      <c r="UYG79" s="195"/>
      <c r="UYH79" s="195"/>
      <c r="UYI79" s="195"/>
      <c r="UYJ79" s="195"/>
      <c r="UYK79" s="195"/>
      <c r="UYL79" s="195"/>
      <c r="UYM79" s="195"/>
      <c r="UYN79" s="195"/>
      <c r="UYO79" s="195"/>
      <c r="UYP79" s="195"/>
      <c r="UYQ79" s="195"/>
      <c r="UYR79" s="195"/>
      <c r="UYS79" s="195"/>
      <c r="UYT79" s="195"/>
      <c r="UYU79" s="195"/>
      <c r="UYV79" s="195"/>
      <c r="UYW79" s="195"/>
      <c r="UYX79" s="195"/>
      <c r="UYY79" s="195"/>
      <c r="UYZ79" s="195"/>
      <c r="UZA79" s="195"/>
      <c r="UZB79" s="195"/>
      <c r="UZC79" s="195"/>
      <c r="UZD79" s="195"/>
      <c r="UZE79" s="195"/>
      <c r="UZF79" s="195"/>
      <c r="UZG79" s="195"/>
      <c r="UZH79" s="195"/>
      <c r="UZI79" s="195"/>
      <c r="UZJ79" s="195"/>
      <c r="UZK79" s="195"/>
      <c r="UZL79" s="195"/>
      <c r="UZM79" s="195"/>
      <c r="UZN79" s="195"/>
      <c r="UZO79" s="195"/>
      <c r="UZP79" s="195"/>
      <c r="UZQ79" s="195"/>
      <c r="UZR79" s="195"/>
      <c r="UZS79" s="195"/>
      <c r="UZT79" s="195"/>
      <c r="UZU79" s="195"/>
      <c r="UZV79" s="195"/>
      <c r="UZW79" s="195"/>
      <c r="UZX79" s="195"/>
      <c r="UZY79" s="195"/>
      <c r="UZZ79" s="195"/>
      <c r="VAA79" s="195"/>
      <c r="VAB79" s="195"/>
      <c r="VAC79" s="195"/>
      <c r="VAD79" s="195"/>
      <c r="VAE79" s="195"/>
      <c r="VAF79" s="195"/>
      <c r="VAG79" s="195"/>
      <c r="VAH79" s="195"/>
      <c r="VAI79" s="195"/>
      <c r="VAJ79" s="195"/>
      <c r="VAK79" s="195"/>
      <c r="VAL79" s="195"/>
      <c r="VAM79" s="195"/>
      <c r="VAN79" s="195"/>
      <c r="VAO79" s="195"/>
      <c r="VAP79" s="195"/>
      <c r="VAQ79" s="195"/>
      <c r="VAR79" s="195"/>
      <c r="VAS79" s="195"/>
      <c r="VAT79" s="195"/>
      <c r="VAU79" s="195"/>
      <c r="VAV79" s="195"/>
      <c r="VAW79" s="195"/>
      <c r="VAX79" s="195"/>
      <c r="VAY79" s="195"/>
      <c r="VAZ79" s="195"/>
      <c r="VBA79" s="195"/>
      <c r="VBB79" s="195"/>
      <c r="VBC79" s="195"/>
      <c r="VBD79" s="195"/>
      <c r="VBE79" s="195"/>
      <c r="VBF79" s="195"/>
      <c r="VBG79" s="195"/>
      <c r="VBH79" s="195"/>
      <c r="VBI79" s="195"/>
      <c r="VBJ79" s="195"/>
      <c r="VBK79" s="195"/>
      <c r="VBL79" s="195"/>
      <c r="VBM79" s="195"/>
      <c r="VBN79" s="195"/>
      <c r="VBO79" s="195"/>
      <c r="VBP79" s="195"/>
      <c r="VBQ79" s="195"/>
      <c r="VBR79" s="195"/>
      <c r="VBS79" s="195"/>
      <c r="VBT79" s="195"/>
      <c r="VBU79" s="195"/>
      <c r="VBV79" s="195"/>
      <c r="VBW79" s="195"/>
      <c r="VBX79" s="195"/>
      <c r="VBY79" s="195"/>
      <c r="VBZ79" s="195"/>
      <c r="VCA79" s="195"/>
      <c r="VCB79" s="195"/>
      <c r="VCC79" s="195"/>
      <c r="VCD79" s="195"/>
      <c r="VCE79" s="195"/>
      <c r="VCF79" s="195"/>
      <c r="VCG79" s="195"/>
      <c r="VCH79" s="195"/>
      <c r="VCI79" s="195"/>
      <c r="VCJ79" s="195"/>
      <c r="VCK79" s="195"/>
      <c r="VCL79" s="195"/>
      <c r="VCM79" s="195"/>
      <c r="VCN79" s="195"/>
      <c r="VCO79" s="195"/>
      <c r="VCP79" s="195"/>
      <c r="VCQ79" s="195"/>
      <c r="VCR79" s="195"/>
      <c r="VCS79" s="195"/>
      <c r="VCT79" s="195"/>
      <c r="VCU79" s="195"/>
      <c r="VCV79" s="195"/>
      <c r="VCW79" s="195"/>
      <c r="VCX79" s="195"/>
      <c r="VCY79" s="195"/>
      <c r="VCZ79" s="195"/>
      <c r="VDA79" s="195"/>
      <c r="VDB79" s="195"/>
      <c r="VDC79" s="195"/>
      <c r="VDD79" s="195"/>
      <c r="VDE79" s="195"/>
      <c r="VDF79" s="195"/>
      <c r="VDG79" s="195"/>
      <c r="VDH79" s="195"/>
      <c r="VDI79" s="195"/>
      <c r="VDJ79" s="195"/>
      <c r="VDK79" s="195"/>
      <c r="VDL79" s="195"/>
      <c r="VDM79" s="195"/>
      <c r="VDN79" s="195"/>
      <c r="VDO79" s="195"/>
      <c r="VDP79" s="195"/>
      <c r="VDQ79" s="195"/>
      <c r="VDR79" s="195"/>
      <c r="VDS79" s="195"/>
      <c r="VDT79" s="195"/>
      <c r="VDU79" s="195"/>
      <c r="VDV79" s="195"/>
      <c r="VDW79" s="195"/>
      <c r="VDX79" s="195"/>
      <c r="VDY79" s="195"/>
      <c r="VDZ79" s="195"/>
      <c r="VEA79" s="195"/>
      <c r="VEB79" s="195"/>
      <c r="VEC79" s="195"/>
      <c r="VED79" s="195"/>
      <c r="VEE79" s="195"/>
      <c r="VEF79" s="195"/>
      <c r="VEG79" s="195"/>
      <c r="VEH79" s="195"/>
      <c r="VEI79" s="195"/>
      <c r="VEJ79" s="195"/>
      <c r="VEK79" s="195"/>
      <c r="VEL79" s="195"/>
      <c r="VEM79" s="195"/>
      <c r="VEN79" s="195"/>
      <c r="VEO79" s="195"/>
      <c r="VEP79" s="195"/>
      <c r="VEQ79" s="195"/>
      <c r="VER79" s="195"/>
      <c r="VES79" s="195"/>
      <c r="VET79" s="195"/>
      <c r="VEU79" s="195"/>
      <c r="VEV79" s="195"/>
      <c r="VEW79" s="195"/>
      <c r="VEX79" s="195"/>
      <c r="VEY79" s="195"/>
      <c r="VEZ79" s="195"/>
      <c r="VFA79" s="195"/>
      <c r="VFB79" s="195"/>
      <c r="VFC79" s="195"/>
      <c r="VFD79" s="195"/>
      <c r="VFE79" s="195"/>
      <c r="VFF79" s="195"/>
      <c r="VFG79" s="195"/>
      <c r="VFH79" s="195"/>
      <c r="VFI79" s="195"/>
      <c r="VFJ79" s="195"/>
      <c r="VFK79" s="195"/>
      <c r="VFL79" s="195"/>
      <c r="VFM79" s="195"/>
      <c r="VFN79" s="195"/>
      <c r="VFO79" s="195"/>
      <c r="VFP79" s="195"/>
      <c r="VFQ79" s="195"/>
      <c r="VFR79" s="195"/>
      <c r="VFS79" s="195"/>
      <c r="VFT79" s="195"/>
      <c r="VFU79" s="195"/>
      <c r="VFV79" s="195"/>
      <c r="VFW79" s="195"/>
      <c r="VFX79" s="195"/>
      <c r="VFY79" s="195"/>
      <c r="VFZ79" s="195"/>
      <c r="VGA79" s="195"/>
      <c r="VGB79" s="195"/>
      <c r="VGC79" s="195"/>
      <c r="VGD79" s="195"/>
      <c r="VGE79" s="195"/>
      <c r="VGF79" s="195"/>
      <c r="VGG79" s="195"/>
      <c r="VGH79" s="195"/>
      <c r="VGI79" s="195"/>
      <c r="VGJ79" s="195"/>
      <c r="VGK79" s="195"/>
      <c r="VGL79" s="195"/>
      <c r="VGM79" s="195"/>
      <c r="VGN79" s="195"/>
      <c r="VGO79" s="195"/>
      <c r="VGP79" s="195"/>
      <c r="VGQ79" s="195"/>
      <c r="VGR79" s="195"/>
      <c r="VGS79" s="195"/>
      <c r="VGT79" s="195"/>
      <c r="VGU79" s="195"/>
      <c r="VGV79" s="195"/>
      <c r="VGW79" s="195"/>
      <c r="VGX79" s="195"/>
      <c r="VGY79" s="195"/>
      <c r="VGZ79" s="195"/>
      <c r="VHA79" s="195"/>
      <c r="VHB79" s="195"/>
      <c r="VHC79" s="195"/>
      <c r="VHD79" s="195"/>
      <c r="VHE79" s="195"/>
      <c r="VHF79" s="195"/>
      <c r="VHG79" s="195"/>
      <c r="VHH79" s="195"/>
      <c r="VHI79" s="195"/>
      <c r="VHJ79" s="195"/>
      <c r="VHK79" s="195"/>
      <c r="VHL79" s="195"/>
      <c r="VHM79" s="195"/>
      <c r="VHN79" s="195"/>
      <c r="VHO79" s="195"/>
      <c r="VHP79" s="195"/>
      <c r="VHQ79" s="195"/>
      <c r="VHR79" s="195"/>
      <c r="VHS79" s="195"/>
      <c r="VHT79" s="195"/>
      <c r="VHU79" s="195"/>
      <c r="VHV79" s="195"/>
      <c r="VHW79" s="195"/>
      <c r="VHX79" s="195"/>
      <c r="VHY79" s="195"/>
      <c r="VHZ79" s="195"/>
      <c r="VIA79" s="195"/>
      <c r="VIB79" s="195"/>
      <c r="VIC79" s="195"/>
      <c r="VID79" s="195"/>
      <c r="VIE79" s="195"/>
      <c r="VIF79" s="195"/>
      <c r="VIG79" s="195"/>
      <c r="VIH79" s="195"/>
      <c r="VII79" s="195"/>
      <c r="VIJ79" s="195"/>
      <c r="VIK79" s="195"/>
      <c r="VIL79" s="195"/>
      <c r="VIM79" s="195"/>
      <c r="VIN79" s="195"/>
      <c r="VIO79" s="195"/>
      <c r="VIP79" s="195"/>
      <c r="VIQ79" s="195"/>
      <c r="VIR79" s="195"/>
      <c r="VIS79" s="195"/>
      <c r="VIT79" s="195"/>
      <c r="VIU79" s="195"/>
      <c r="VIV79" s="195"/>
      <c r="VIW79" s="195"/>
      <c r="VIX79" s="195"/>
      <c r="VIY79" s="195"/>
      <c r="VIZ79" s="195"/>
      <c r="VJA79" s="195"/>
      <c r="VJB79" s="195"/>
      <c r="VJC79" s="195"/>
      <c r="VJD79" s="195"/>
      <c r="VJE79" s="195"/>
      <c r="VJF79" s="195"/>
      <c r="VJG79" s="195"/>
      <c r="VJH79" s="195"/>
      <c r="VJI79" s="195"/>
      <c r="VJJ79" s="195"/>
      <c r="VJK79" s="195"/>
      <c r="VJL79" s="195"/>
      <c r="VJM79" s="195"/>
      <c r="VJN79" s="195"/>
      <c r="VJO79" s="195"/>
      <c r="VJP79" s="195"/>
      <c r="VJQ79" s="195"/>
      <c r="VJR79" s="195"/>
      <c r="VJS79" s="195"/>
      <c r="VJT79" s="195"/>
      <c r="VJU79" s="195"/>
      <c r="VJV79" s="195"/>
      <c r="VJW79" s="195"/>
      <c r="VJX79" s="195"/>
      <c r="VJY79" s="195"/>
      <c r="VJZ79" s="195"/>
      <c r="VKA79" s="195"/>
      <c r="VKB79" s="195"/>
      <c r="VKC79" s="195"/>
      <c r="VKD79" s="195"/>
      <c r="VKE79" s="195"/>
      <c r="VKF79" s="195"/>
      <c r="VKG79" s="195"/>
      <c r="VKH79" s="195"/>
      <c r="VKI79" s="195"/>
      <c r="VKJ79" s="195"/>
      <c r="VKK79" s="195"/>
      <c r="VKL79" s="195"/>
      <c r="VKM79" s="195"/>
      <c r="VKN79" s="195"/>
      <c r="VKO79" s="195"/>
      <c r="VKP79" s="195"/>
      <c r="VKQ79" s="195"/>
      <c r="VKR79" s="195"/>
      <c r="VKS79" s="195"/>
      <c r="VKT79" s="195"/>
      <c r="VKU79" s="195"/>
      <c r="VKV79" s="195"/>
      <c r="VKW79" s="195"/>
      <c r="VKX79" s="195"/>
      <c r="VKY79" s="195"/>
      <c r="VKZ79" s="195"/>
      <c r="VLA79" s="195"/>
      <c r="VLB79" s="195"/>
      <c r="VLC79" s="195"/>
      <c r="VLD79" s="195"/>
      <c r="VLE79" s="195"/>
      <c r="VLF79" s="195"/>
      <c r="VLG79" s="195"/>
      <c r="VLH79" s="195"/>
      <c r="VLI79" s="195"/>
      <c r="VLJ79" s="195"/>
      <c r="VLK79" s="195"/>
      <c r="VLL79" s="195"/>
      <c r="VLM79" s="195"/>
      <c r="VLN79" s="195"/>
      <c r="VLO79" s="195"/>
      <c r="VLP79" s="195"/>
      <c r="VLQ79" s="195"/>
      <c r="VLR79" s="195"/>
      <c r="VLS79" s="195"/>
      <c r="VLT79" s="195"/>
      <c r="VLU79" s="195"/>
      <c r="VLV79" s="195"/>
      <c r="VLW79" s="195"/>
      <c r="VLX79" s="195"/>
      <c r="VLY79" s="195"/>
      <c r="VLZ79" s="195"/>
      <c r="VMA79" s="195"/>
      <c r="VMB79" s="195"/>
      <c r="VMC79" s="195"/>
      <c r="VMD79" s="195"/>
      <c r="VME79" s="195"/>
      <c r="VMF79" s="195"/>
      <c r="VMG79" s="195"/>
      <c r="VMH79" s="195"/>
      <c r="VMI79" s="195"/>
      <c r="VMJ79" s="195"/>
      <c r="VMK79" s="195"/>
      <c r="VML79" s="195"/>
      <c r="VMM79" s="195"/>
      <c r="VMN79" s="195"/>
      <c r="VMO79" s="195"/>
      <c r="VMP79" s="195"/>
      <c r="VMQ79" s="195"/>
      <c r="VMR79" s="195"/>
      <c r="VMS79" s="195"/>
      <c r="VMT79" s="195"/>
      <c r="VMU79" s="195"/>
      <c r="VMV79" s="195"/>
      <c r="VMW79" s="195"/>
      <c r="VMX79" s="195"/>
      <c r="VMY79" s="195"/>
      <c r="VMZ79" s="195"/>
      <c r="VNA79" s="195"/>
      <c r="VNB79" s="195"/>
      <c r="VNC79" s="195"/>
      <c r="VND79" s="195"/>
      <c r="VNE79" s="195"/>
      <c r="VNF79" s="195"/>
      <c r="VNG79" s="195"/>
      <c r="VNH79" s="195"/>
      <c r="VNI79" s="195"/>
      <c r="VNJ79" s="195"/>
      <c r="VNK79" s="195"/>
      <c r="VNL79" s="195"/>
      <c r="VNM79" s="195"/>
      <c r="VNN79" s="195"/>
      <c r="VNO79" s="195"/>
      <c r="VNP79" s="195"/>
      <c r="VNQ79" s="195"/>
      <c r="VNR79" s="195"/>
      <c r="VNS79" s="195"/>
      <c r="VNT79" s="195"/>
      <c r="VNU79" s="195"/>
      <c r="VNV79" s="195"/>
      <c r="VNW79" s="195"/>
      <c r="VNX79" s="195"/>
      <c r="VNY79" s="195"/>
      <c r="VNZ79" s="195"/>
      <c r="VOA79" s="195"/>
      <c r="VOB79" s="195"/>
      <c r="VOC79" s="195"/>
      <c r="VOD79" s="195"/>
      <c r="VOE79" s="195"/>
      <c r="VOF79" s="195"/>
      <c r="VOG79" s="195"/>
      <c r="VOH79" s="195"/>
      <c r="VOI79" s="195"/>
      <c r="VOJ79" s="195"/>
      <c r="VOK79" s="195"/>
      <c r="VOL79" s="195"/>
      <c r="VOM79" s="195"/>
      <c r="VON79" s="195"/>
      <c r="VOO79" s="195"/>
      <c r="VOP79" s="195"/>
      <c r="VOQ79" s="195"/>
      <c r="VOR79" s="195"/>
      <c r="VOS79" s="195"/>
      <c r="VOT79" s="195"/>
      <c r="VOU79" s="195"/>
      <c r="VOV79" s="195"/>
      <c r="VOW79" s="195"/>
      <c r="VOX79" s="195"/>
      <c r="VOY79" s="195"/>
      <c r="VOZ79" s="195"/>
      <c r="VPA79" s="195"/>
      <c r="VPB79" s="195"/>
      <c r="VPC79" s="195"/>
      <c r="VPD79" s="195"/>
      <c r="VPE79" s="195"/>
      <c r="VPF79" s="195"/>
      <c r="VPG79" s="195"/>
      <c r="VPH79" s="195"/>
      <c r="VPI79" s="195"/>
      <c r="VPJ79" s="195"/>
      <c r="VPK79" s="195"/>
      <c r="VPL79" s="195"/>
      <c r="VPM79" s="195"/>
      <c r="VPN79" s="195"/>
      <c r="VPO79" s="195"/>
      <c r="VPP79" s="195"/>
      <c r="VPQ79" s="195"/>
      <c r="VPR79" s="195"/>
      <c r="VPS79" s="195"/>
      <c r="VPT79" s="195"/>
      <c r="VPU79" s="195"/>
      <c r="VPV79" s="195"/>
      <c r="VPW79" s="195"/>
      <c r="VPX79" s="195"/>
      <c r="VPY79" s="195"/>
      <c r="VPZ79" s="195"/>
      <c r="VQA79" s="195"/>
      <c r="VQB79" s="195"/>
      <c r="VQC79" s="195"/>
      <c r="VQD79" s="195"/>
      <c r="VQE79" s="195"/>
      <c r="VQF79" s="195"/>
      <c r="VQG79" s="195"/>
      <c r="VQH79" s="195"/>
      <c r="VQI79" s="195"/>
      <c r="VQJ79" s="195"/>
      <c r="VQK79" s="195"/>
      <c r="VQL79" s="195"/>
      <c r="VQM79" s="195"/>
      <c r="VQN79" s="195"/>
      <c r="VQO79" s="195"/>
      <c r="VQP79" s="195"/>
      <c r="VQQ79" s="195"/>
      <c r="VQR79" s="195"/>
      <c r="VQS79" s="195"/>
      <c r="VQT79" s="195"/>
      <c r="VQU79" s="195"/>
      <c r="VQV79" s="195"/>
      <c r="VQW79" s="195"/>
      <c r="VQX79" s="195"/>
      <c r="VQY79" s="195"/>
      <c r="VQZ79" s="195"/>
      <c r="VRA79" s="195"/>
      <c r="VRB79" s="195"/>
      <c r="VRC79" s="195"/>
      <c r="VRD79" s="195"/>
      <c r="VRE79" s="195"/>
      <c r="VRF79" s="195"/>
      <c r="VRG79" s="195"/>
      <c r="VRH79" s="195"/>
      <c r="VRI79" s="195"/>
      <c r="VRJ79" s="195"/>
      <c r="VRK79" s="195"/>
      <c r="VRL79" s="195"/>
      <c r="VRM79" s="195"/>
      <c r="VRN79" s="195"/>
      <c r="VRO79" s="195"/>
      <c r="VRP79" s="195"/>
      <c r="VRQ79" s="195"/>
      <c r="VRR79" s="195"/>
      <c r="VRS79" s="195"/>
      <c r="VRT79" s="195"/>
      <c r="VRU79" s="195"/>
      <c r="VRV79" s="195"/>
      <c r="VRW79" s="195"/>
      <c r="VRX79" s="195"/>
      <c r="VRY79" s="195"/>
      <c r="VRZ79" s="195"/>
      <c r="VSA79" s="195"/>
      <c r="VSB79" s="195"/>
      <c r="VSC79" s="195"/>
      <c r="VSD79" s="195"/>
      <c r="VSE79" s="195"/>
      <c r="VSF79" s="195"/>
      <c r="VSG79" s="195"/>
      <c r="VSH79" s="195"/>
      <c r="VSI79" s="195"/>
      <c r="VSJ79" s="195"/>
      <c r="VSK79" s="195"/>
      <c r="VSL79" s="195"/>
      <c r="VSM79" s="195"/>
      <c r="VSN79" s="195"/>
      <c r="VSO79" s="195"/>
      <c r="VSP79" s="195"/>
      <c r="VSQ79" s="195"/>
      <c r="VSR79" s="195"/>
      <c r="VSS79" s="195"/>
      <c r="VST79" s="195"/>
      <c r="VSU79" s="195"/>
      <c r="VSV79" s="195"/>
      <c r="VSW79" s="195"/>
      <c r="VSX79" s="195"/>
      <c r="VSY79" s="195"/>
      <c r="VSZ79" s="195"/>
      <c r="VTA79" s="195"/>
      <c r="VTB79" s="195"/>
      <c r="VTC79" s="195"/>
      <c r="VTD79" s="195"/>
      <c r="VTE79" s="195"/>
      <c r="VTF79" s="195"/>
      <c r="VTG79" s="195"/>
      <c r="VTH79" s="195"/>
      <c r="VTI79" s="195"/>
      <c r="VTJ79" s="195"/>
      <c r="VTK79" s="195"/>
      <c r="VTL79" s="195"/>
      <c r="VTM79" s="195"/>
      <c r="VTN79" s="195"/>
      <c r="VTO79" s="195"/>
      <c r="VTP79" s="195"/>
      <c r="VTQ79" s="195"/>
      <c r="VTR79" s="195"/>
      <c r="VTS79" s="195"/>
      <c r="VTT79" s="195"/>
      <c r="VTU79" s="195"/>
      <c r="VTV79" s="195"/>
      <c r="VTW79" s="195"/>
      <c r="VTX79" s="195"/>
      <c r="VTY79" s="195"/>
      <c r="VTZ79" s="195"/>
      <c r="VUA79" s="195"/>
      <c r="VUB79" s="195"/>
      <c r="VUC79" s="195"/>
      <c r="VUD79" s="195"/>
      <c r="VUE79" s="195"/>
      <c r="VUF79" s="195"/>
      <c r="VUG79" s="195"/>
      <c r="VUH79" s="195"/>
      <c r="VUI79" s="195"/>
      <c r="VUJ79" s="195"/>
      <c r="VUK79" s="195"/>
      <c r="VUL79" s="195"/>
      <c r="VUM79" s="195"/>
      <c r="VUN79" s="195"/>
      <c r="VUO79" s="195"/>
      <c r="VUP79" s="195"/>
      <c r="VUQ79" s="195"/>
      <c r="VUR79" s="195"/>
      <c r="VUS79" s="195"/>
      <c r="VUT79" s="195"/>
      <c r="VUU79" s="195"/>
      <c r="VUV79" s="195"/>
      <c r="VUW79" s="195"/>
      <c r="VUX79" s="195"/>
      <c r="VUY79" s="195"/>
      <c r="VUZ79" s="195"/>
      <c r="VVA79" s="195"/>
      <c r="VVB79" s="195"/>
      <c r="VVC79" s="195"/>
      <c r="VVD79" s="195"/>
      <c r="VVE79" s="195"/>
      <c r="VVF79" s="195"/>
      <c r="VVG79" s="195"/>
      <c r="VVH79" s="195"/>
      <c r="VVI79" s="195"/>
      <c r="VVJ79" s="195"/>
      <c r="VVK79" s="195"/>
      <c r="VVL79" s="195"/>
      <c r="VVM79" s="195"/>
      <c r="VVN79" s="195"/>
      <c r="VVO79" s="195"/>
      <c r="VVP79" s="195"/>
      <c r="VVQ79" s="195"/>
      <c r="VVR79" s="195"/>
      <c r="VVS79" s="195"/>
      <c r="VVT79" s="195"/>
      <c r="VVU79" s="195"/>
      <c r="VVV79" s="195"/>
      <c r="VVW79" s="195"/>
      <c r="VVX79" s="195"/>
      <c r="VVY79" s="195"/>
      <c r="VVZ79" s="195"/>
      <c r="VWA79" s="195"/>
      <c r="VWB79" s="195"/>
      <c r="VWC79" s="195"/>
      <c r="VWD79" s="195"/>
      <c r="VWE79" s="195"/>
      <c r="VWF79" s="195"/>
      <c r="VWG79" s="195"/>
      <c r="VWH79" s="195"/>
      <c r="VWI79" s="195"/>
      <c r="VWJ79" s="195"/>
      <c r="VWK79" s="195"/>
      <c r="VWL79" s="195"/>
      <c r="VWM79" s="195"/>
      <c r="VWN79" s="195"/>
      <c r="VWO79" s="195"/>
      <c r="VWP79" s="195"/>
      <c r="VWQ79" s="195"/>
      <c r="VWR79" s="195"/>
      <c r="VWS79" s="195"/>
      <c r="VWT79" s="195"/>
      <c r="VWU79" s="195"/>
      <c r="VWV79" s="195"/>
      <c r="VWW79" s="195"/>
      <c r="VWX79" s="195"/>
      <c r="VWY79" s="195"/>
      <c r="VWZ79" s="195"/>
      <c r="VXA79" s="195"/>
      <c r="VXB79" s="195"/>
      <c r="VXC79" s="195"/>
      <c r="VXD79" s="195"/>
      <c r="VXE79" s="195"/>
      <c r="VXF79" s="195"/>
      <c r="VXG79" s="195"/>
      <c r="VXH79" s="195"/>
      <c r="VXI79" s="195"/>
      <c r="VXJ79" s="195"/>
      <c r="VXK79" s="195"/>
      <c r="VXL79" s="195"/>
      <c r="VXM79" s="195"/>
      <c r="VXN79" s="195"/>
      <c r="VXO79" s="195"/>
      <c r="VXP79" s="195"/>
      <c r="VXQ79" s="195"/>
      <c r="VXR79" s="195"/>
      <c r="VXS79" s="195"/>
      <c r="VXT79" s="195"/>
      <c r="VXU79" s="195"/>
      <c r="VXV79" s="195"/>
      <c r="VXW79" s="195"/>
      <c r="VXX79" s="195"/>
      <c r="VXY79" s="195"/>
      <c r="VXZ79" s="195"/>
      <c r="VYA79" s="195"/>
      <c r="VYB79" s="195"/>
      <c r="VYC79" s="195"/>
      <c r="VYD79" s="195"/>
      <c r="VYE79" s="195"/>
      <c r="VYF79" s="195"/>
      <c r="VYG79" s="195"/>
      <c r="VYH79" s="195"/>
      <c r="VYI79" s="195"/>
      <c r="VYJ79" s="195"/>
      <c r="VYK79" s="195"/>
      <c r="VYL79" s="195"/>
      <c r="VYM79" s="195"/>
      <c r="VYN79" s="195"/>
      <c r="VYO79" s="195"/>
      <c r="VYP79" s="195"/>
      <c r="VYQ79" s="195"/>
      <c r="VYR79" s="195"/>
      <c r="VYS79" s="195"/>
      <c r="VYT79" s="195"/>
      <c r="VYU79" s="195"/>
      <c r="VYV79" s="195"/>
      <c r="VYW79" s="195"/>
      <c r="VYX79" s="195"/>
      <c r="VYY79" s="195"/>
      <c r="VYZ79" s="195"/>
      <c r="VZA79" s="195"/>
      <c r="VZB79" s="195"/>
      <c r="VZC79" s="195"/>
      <c r="VZD79" s="195"/>
      <c r="VZE79" s="195"/>
      <c r="VZF79" s="195"/>
      <c r="VZG79" s="195"/>
      <c r="VZH79" s="195"/>
      <c r="VZI79" s="195"/>
      <c r="VZJ79" s="195"/>
      <c r="VZK79" s="195"/>
      <c r="VZL79" s="195"/>
      <c r="VZM79" s="195"/>
      <c r="VZN79" s="195"/>
      <c r="VZO79" s="195"/>
      <c r="VZP79" s="195"/>
      <c r="VZQ79" s="195"/>
      <c r="VZR79" s="195"/>
      <c r="VZS79" s="195"/>
      <c r="VZT79" s="195"/>
      <c r="VZU79" s="195"/>
      <c r="VZV79" s="195"/>
      <c r="VZW79" s="195"/>
      <c r="VZX79" s="195"/>
      <c r="VZY79" s="195"/>
      <c r="VZZ79" s="195"/>
      <c r="WAA79" s="195"/>
      <c r="WAB79" s="195"/>
      <c r="WAC79" s="195"/>
      <c r="WAD79" s="195"/>
      <c r="WAE79" s="195"/>
      <c r="WAF79" s="195"/>
      <c r="WAG79" s="195"/>
      <c r="WAH79" s="195"/>
      <c r="WAI79" s="195"/>
      <c r="WAJ79" s="195"/>
      <c r="WAK79" s="195"/>
      <c r="WAL79" s="195"/>
      <c r="WAM79" s="195"/>
      <c r="WAN79" s="195"/>
      <c r="WAO79" s="195"/>
      <c r="WAP79" s="195"/>
      <c r="WAQ79" s="195"/>
      <c r="WAR79" s="195"/>
      <c r="WAS79" s="195"/>
      <c r="WAT79" s="195"/>
      <c r="WAU79" s="195"/>
      <c r="WAV79" s="195"/>
      <c r="WAW79" s="195"/>
      <c r="WAX79" s="195"/>
      <c r="WAY79" s="195"/>
      <c r="WAZ79" s="195"/>
      <c r="WBA79" s="195"/>
      <c r="WBB79" s="195"/>
      <c r="WBC79" s="195"/>
      <c r="WBD79" s="195"/>
      <c r="WBE79" s="195"/>
      <c r="WBF79" s="195"/>
      <c r="WBG79" s="195"/>
      <c r="WBH79" s="195"/>
      <c r="WBI79" s="195"/>
      <c r="WBJ79" s="195"/>
      <c r="WBK79" s="195"/>
      <c r="WBL79" s="195"/>
      <c r="WBM79" s="195"/>
      <c r="WBN79" s="195"/>
      <c r="WBO79" s="195"/>
      <c r="WBP79" s="195"/>
      <c r="WBQ79" s="195"/>
      <c r="WBR79" s="195"/>
      <c r="WBS79" s="195"/>
      <c r="WBT79" s="195"/>
      <c r="WBU79" s="195"/>
      <c r="WBV79" s="195"/>
      <c r="WBW79" s="195"/>
      <c r="WBX79" s="195"/>
      <c r="WBY79" s="195"/>
      <c r="WBZ79" s="195"/>
      <c r="WCA79" s="195"/>
      <c r="WCB79" s="195"/>
      <c r="WCC79" s="195"/>
      <c r="WCD79" s="195"/>
      <c r="WCE79" s="195"/>
      <c r="WCF79" s="195"/>
      <c r="WCG79" s="195"/>
      <c r="WCH79" s="195"/>
      <c r="WCI79" s="195"/>
      <c r="WCJ79" s="195"/>
      <c r="WCK79" s="195"/>
      <c r="WCL79" s="195"/>
      <c r="WCM79" s="195"/>
      <c r="WCN79" s="195"/>
      <c r="WCO79" s="195"/>
      <c r="WCP79" s="195"/>
      <c r="WCQ79" s="195"/>
      <c r="WCR79" s="195"/>
      <c r="WCS79" s="195"/>
      <c r="WCT79" s="195"/>
      <c r="WCU79" s="195"/>
      <c r="WCV79" s="195"/>
      <c r="WCW79" s="195"/>
      <c r="WCX79" s="195"/>
      <c r="WCY79" s="195"/>
      <c r="WCZ79" s="195"/>
      <c r="WDA79" s="195"/>
      <c r="WDB79" s="195"/>
      <c r="WDC79" s="195"/>
      <c r="WDD79" s="195"/>
      <c r="WDE79" s="195"/>
      <c r="WDF79" s="195"/>
      <c r="WDG79" s="195"/>
      <c r="WDH79" s="195"/>
      <c r="WDI79" s="195"/>
      <c r="WDJ79" s="195"/>
      <c r="WDK79" s="195"/>
      <c r="WDL79" s="195"/>
      <c r="WDM79" s="195"/>
      <c r="WDN79" s="195"/>
      <c r="WDO79" s="195"/>
      <c r="WDP79" s="195"/>
      <c r="WDQ79" s="195"/>
      <c r="WDR79" s="195"/>
      <c r="WDS79" s="195"/>
      <c r="WDT79" s="195"/>
      <c r="WDU79" s="195"/>
      <c r="WDV79" s="195"/>
      <c r="WDW79" s="195"/>
      <c r="WDX79" s="195"/>
      <c r="WDY79" s="195"/>
      <c r="WDZ79" s="195"/>
      <c r="WEA79" s="195"/>
      <c r="WEB79" s="195"/>
      <c r="WEC79" s="195"/>
      <c r="WED79" s="195"/>
      <c r="WEE79" s="195"/>
      <c r="WEF79" s="195"/>
      <c r="WEG79" s="195"/>
      <c r="WEH79" s="195"/>
      <c r="WEI79" s="195"/>
      <c r="WEJ79" s="195"/>
      <c r="WEK79" s="195"/>
      <c r="WEL79" s="195"/>
      <c r="WEM79" s="195"/>
      <c r="WEN79" s="195"/>
      <c r="WEO79" s="195"/>
      <c r="WEP79" s="195"/>
      <c r="WEQ79" s="195"/>
      <c r="WER79" s="195"/>
      <c r="WES79" s="195"/>
      <c r="WET79" s="195"/>
      <c r="WEU79" s="195"/>
      <c r="WEV79" s="195"/>
      <c r="WEW79" s="195"/>
      <c r="WEX79" s="195"/>
      <c r="WEY79" s="195"/>
      <c r="WEZ79" s="195"/>
      <c r="WFA79" s="195"/>
      <c r="WFB79" s="195"/>
      <c r="WFC79" s="195"/>
      <c r="WFD79" s="195"/>
      <c r="WFE79" s="195"/>
      <c r="WFF79" s="195"/>
      <c r="WFG79" s="195"/>
      <c r="WFH79" s="195"/>
      <c r="WFI79" s="195"/>
      <c r="WFJ79" s="195"/>
      <c r="WFK79" s="195"/>
      <c r="WFL79" s="195"/>
      <c r="WFM79" s="195"/>
      <c r="WFN79" s="195"/>
      <c r="WFO79" s="195"/>
      <c r="WFP79" s="195"/>
      <c r="WFQ79" s="195"/>
      <c r="WFR79" s="195"/>
      <c r="WFS79" s="195"/>
      <c r="WFT79" s="195"/>
      <c r="WFU79" s="195"/>
      <c r="WFV79" s="195"/>
      <c r="WFW79" s="195"/>
      <c r="WFX79" s="195"/>
      <c r="WFY79" s="195"/>
      <c r="WFZ79" s="195"/>
      <c r="WGA79" s="195"/>
      <c r="WGB79" s="195"/>
      <c r="WGC79" s="195"/>
      <c r="WGD79" s="195"/>
      <c r="WGE79" s="195"/>
      <c r="WGF79" s="195"/>
      <c r="WGG79" s="195"/>
      <c r="WGH79" s="195"/>
      <c r="WGI79" s="195"/>
      <c r="WGJ79" s="195"/>
      <c r="WGK79" s="195"/>
      <c r="WGL79" s="195"/>
      <c r="WGM79" s="195"/>
      <c r="WGN79" s="195"/>
      <c r="WGO79" s="195"/>
      <c r="WGP79" s="195"/>
      <c r="WGQ79" s="195"/>
      <c r="WGR79" s="195"/>
      <c r="WGS79" s="195"/>
      <c r="WGT79" s="195"/>
      <c r="WGU79" s="195"/>
      <c r="WGV79" s="195"/>
      <c r="WGW79" s="195"/>
      <c r="WGX79" s="195"/>
      <c r="WGY79" s="195"/>
      <c r="WGZ79" s="195"/>
      <c r="WHA79" s="195"/>
      <c r="WHB79" s="195"/>
      <c r="WHC79" s="195"/>
      <c r="WHD79" s="195"/>
      <c r="WHE79" s="195"/>
      <c r="WHF79" s="195"/>
      <c r="WHG79" s="195"/>
      <c r="WHH79" s="195"/>
      <c r="WHI79" s="195"/>
      <c r="WHJ79" s="195"/>
      <c r="WHK79" s="195"/>
      <c r="WHL79" s="195"/>
      <c r="WHM79" s="195"/>
      <c r="WHN79" s="195"/>
      <c r="WHO79" s="195"/>
      <c r="WHP79" s="195"/>
      <c r="WHQ79" s="195"/>
      <c r="WHR79" s="195"/>
      <c r="WHS79" s="195"/>
      <c r="WHT79" s="195"/>
      <c r="WHU79" s="195"/>
      <c r="WHV79" s="195"/>
      <c r="WHW79" s="195"/>
      <c r="WHX79" s="195"/>
      <c r="WHY79" s="195"/>
      <c r="WHZ79" s="195"/>
      <c r="WIA79" s="195"/>
      <c r="WIB79" s="195"/>
      <c r="WIC79" s="195"/>
      <c r="WID79" s="195"/>
      <c r="WIE79" s="195"/>
      <c r="WIF79" s="195"/>
      <c r="WIG79" s="195"/>
      <c r="WIH79" s="195"/>
      <c r="WII79" s="195"/>
      <c r="WIJ79" s="195"/>
      <c r="WIK79" s="195"/>
      <c r="WIL79" s="195"/>
      <c r="WIM79" s="195"/>
      <c r="WIN79" s="195"/>
      <c r="WIO79" s="195"/>
      <c r="WIP79" s="195"/>
      <c r="WIQ79" s="195"/>
      <c r="WIR79" s="195"/>
      <c r="WIS79" s="195"/>
      <c r="WIT79" s="195"/>
      <c r="WIU79" s="195"/>
      <c r="WIV79" s="195"/>
      <c r="WIW79" s="195"/>
      <c r="WIX79" s="195"/>
      <c r="WIY79" s="195"/>
      <c r="WIZ79" s="195"/>
      <c r="WJA79" s="195"/>
      <c r="WJB79" s="195"/>
      <c r="WJC79" s="195"/>
      <c r="WJD79" s="195"/>
      <c r="WJE79" s="195"/>
      <c r="WJF79" s="195"/>
      <c r="WJG79" s="195"/>
      <c r="WJH79" s="195"/>
      <c r="WJI79" s="195"/>
      <c r="WJJ79" s="195"/>
      <c r="WJK79" s="195"/>
      <c r="WJL79" s="195"/>
      <c r="WJM79" s="195"/>
      <c r="WJN79" s="195"/>
      <c r="WJO79" s="195"/>
      <c r="WJP79" s="195"/>
      <c r="WJQ79" s="195"/>
      <c r="WJR79" s="195"/>
      <c r="WJS79" s="195"/>
      <c r="WJT79" s="195"/>
      <c r="WJU79" s="195"/>
      <c r="WJV79" s="195"/>
      <c r="WJW79" s="195"/>
      <c r="WJX79" s="195"/>
      <c r="WJY79" s="195"/>
      <c r="WJZ79" s="195"/>
      <c r="WKA79" s="195"/>
      <c r="WKB79" s="195"/>
      <c r="WKC79" s="195"/>
      <c r="WKD79" s="195"/>
      <c r="WKE79" s="195"/>
      <c r="WKF79" s="195"/>
      <c r="WKG79" s="195"/>
      <c r="WKH79" s="195"/>
      <c r="WKI79" s="195"/>
      <c r="WKJ79" s="195"/>
      <c r="WKK79" s="195"/>
      <c r="WKL79" s="195"/>
      <c r="WKM79" s="195"/>
      <c r="WKN79" s="195"/>
      <c r="WKO79" s="195"/>
      <c r="WKP79" s="195"/>
      <c r="WKQ79" s="195"/>
      <c r="WKR79" s="195"/>
      <c r="WKS79" s="195"/>
      <c r="WKT79" s="195"/>
      <c r="WKU79" s="195"/>
      <c r="WKV79" s="195"/>
      <c r="WKW79" s="195"/>
      <c r="WKX79" s="195"/>
      <c r="WKY79" s="195"/>
      <c r="WKZ79" s="195"/>
      <c r="WLA79" s="195"/>
      <c r="WLB79" s="195"/>
      <c r="WLC79" s="195"/>
      <c r="WLD79" s="195"/>
      <c r="WLE79" s="195"/>
      <c r="WLF79" s="195"/>
      <c r="WLG79" s="195"/>
      <c r="WLH79" s="195"/>
      <c r="WLI79" s="195"/>
      <c r="WLJ79" s="195"/>
      <c r="WLK79" s="195"/>
      <c r="WLL79" s="195"/>
      <c r="WLM79" s="195"/>
      <c r="WLN79" s="195"/>
      <c r="WLO79" s="195"/>
      <c r="WLP79" s="195"/>
      <c r="WLQ79" s="195"/>
      <c r="WLR79" s="195"/>
      <c r="WLS79" s="195"/>
      <c r="WLT79" s="195"/>
      <c r="WLU79" s="195"/>
      <c r="WLV79" s="195"/>
      <c r="WLW79" s="195"/>
      <c r="WLX79" s="195"/>
      <c r="WLY79" s="195"/>
      <c r="WLZ79" s="195"/>
      <c r="WMA79" s="195"/>
      <c r="WMB79" s="195"/>
      <c r="WMC79" s="195"/>
      <c r="WMD79" s="195"/>
      <c r="WME79" s="195"/>
      <c r="WMF79" s="195"/>
      <c r="WMG79" s="195"/>
      <c r="WMH79" s="195"/>
      <c r="WMI79" s="195"/>
      <c r="WMJ79" s="195"/>
      <c r="WMK79" s="195"/>
      <c r="WML79" s="195"/>
      <c r="WMM79" s="195"/>
      <c r="WMN79" s="195"/>
      <c r="WMO79" s="195"/>
      <c r="WMP79" s="195"/>
      <c r="WMQ79" s="195"/>
      <c r="WMR79" s="195"/>
      <c r="WMS79" s="195"/>
      <c r="WMT79" s="195"/>
      <c r="WMU79" s="195"/>
      <c r="WMV79" s="195"/>
      <c r="WMW79" s="195"/>
      <c r="WMX79" s="195"/>
      <c r="WMY79" s="195"/>
      <c r="WMZ79" s="195"/>
      <c r="WNA79" s="195"/>
      <c r="WNB79" s="195"/>
      <c r="WNC79" s="195"/>
      <c r="WND79" s="195"/>
      <c r="WNE79" s="195"/>
      <c r="WNF79" s="195"/>
      <c r="WNG79" s="195"/>
      <c r="WNH79" s="195"/>
      <c r="WNI79" s="195"/>
      <c r="WNJ79" s="195"/>
      <c r="WNK79" s="195"/>
      <c r="WNL79" s="195"/>
      <c r="WNM79" s="195"/>
      <c r="WNN79" s="195"/>
      <c r="WNO79" s="195"/>
      <c r="WNP79" s="195"/>
      <c r="WNQ79" s="195"/>
      <c r="WNR79" s="195"/>
      <c r="WNS79" s="195"/>
      <c r="WNT79" s="195"/>
      <c r="WNU79" s="195"/>
      <c r="WNV79" s="195"/>
      <c r="WNW79" s="195"/>
      <c r="WNX79" s="195"/>
      <c r="WNY79" s="195"/>
      <c r="WNZ79" s="195"/>
      <c r="WOA79" s="195"/>
      <c r="WOB79" s="195"/>
      <c r="WOC79" s="195"/>
      <c r="WOD79" s="195"/>
      <c r="WOE79" s="195"/>
      <c r="WOF79" s="195"/>
      <c r="WOG79" s="195"/>
      <c r="WOH79" s="195"/>
      <c r="WOI79" s="195"/>
      <c r="WOJ79" s="195"/>
      <c r="WOK79" s="195"/>
      <c r="WOL79" s="195"/>
      <c r="WOM79" s="195"/>
      <c r="WON79" s="195"/>
      <c r="WOO79" s="195"/>
      <c r="WOP79" s="195"/>
      <c r="WOQ79" s="195"/>
      <c r="WOR79" s="195"/>
      <c r="WOS79" s="195"/>
      <c r="WOT79" s="195"/>
      <c r="WOU79" s="195"/>
      <c r="WOV79" s="195"/>
      <c r="WOW79" s="195"/>
      <c r="WOX79" s="195"/>
      <c r="WOY79" s="195"/>
      <c r="WOZ79" s="195"/>
      <c r="WPA79" s="195"/>
      <c r="WPB79" s="195"/>
      <c r="WPC79" s="195"/>
      <c r="WPD79" s="195"/>
      <c r="WPE79" s="195"/>
      <c r="WPF79" s="195"/>
      <c r="WPG79" s="195"/>
      <c r="WPH79" s="195"/>
      <c r="WPI79" s="195"/>
      <c r="WPJ79" s="195"/>
      <c r="WPK79" s="195"/>
      <c r="WPL79" s="195"/>
      <c r="WPM79" s="195"/>
      <c r="WPN79" s="195"/>
      <c r="WPO79" s="195"/>
      <c r="WPP79" s="195"/>
      <c r="WPQ79" s="195"/>
      <c r="WPR79" s="195"/>
      <c r="WPS79" s="195"/>
      <c r="WPT79" s="195"/>
      <c r="WPU79" s="195"/>
      <c r="WPV79" s="195"/>
      <c r="WPW79" s="195"/>
      <c r="WPX79" s="195"/>
      <c r="WPY79" s="195"/>
      <c r="WPZ79" s="195"/>
      <c r="WQA79" s="195"/>
      <c r="WQB79" s="195"/>
      <c r="WQC79" s="195"/>
      <c r="WQD79" s="195"/>
      <c r="WQE79" s="195"/>
      <c r="WQF79" s="195"/>
      <c r="WQG79" s="195"/>
      <c r="WQH79" s="195"/>
      <c r="WQI79" s="195"/>
      <c r="WQJ79" s="195"/>
      <c r="WQK79" s="195"/>
      <c r="WQL79" s="195"/>
      <c r="WQM79" s="195"/>
      <c r="WQN79" s="195"/>
      <c r="WQO79" s="195"/>
      <c r="WQP79" s="195"/>
      <c r="WQQ79" s="195"/>
      <c r="WQR79" s="195"/>
      <c r="WQS79" s="195"/>
      <c r="WQT79" s="195"/>
      <c r="WQU79" s="195"/>
      <c r="WQV79" s="195"/>
      <c r="WQW79" s="195"/>
      <c r="WQX79" s="195"/>
      <c r="WQY79" s="195"/>
      <c r="WQZ79" s="195"/>
      <c r="WRA79" s="195"/>
      <c r="WRB79" s="195"/>
      <c r="WRC79" s="195"/>
      <c r="WRD79" s="195"/>
      <c r="WRE79" s="195"/>
      <c r="WRF79" s="195"/>
      <c r="WRG79" s="195"/>
      <c r="WRH79" s="195"/>
      <c r="WRI79" s="195"/>
      <c r="WRJ79" s="195"/>
      <c r="WRK79" s="195"/>
      <c r="WRL79" s="195"/>
      <c r="WRM79" s="195"/>
      <c r="WRN79" s="195"/>
      <c r="WRO79" s="195"/>
      <c r="WRP79" s="195"/>
      <c r="WRQ79" s="195"/>
      <c r="WRR79" s="195"/>
      <c r="WRS79" s="195"/>
      <c r="WRT79" s="195"/>
      <c r="WRU79" s="195"/>
      <c r="WRV79" s="195"/>
      <c r="WRW79" s="195"/>
      <c r="WRX79" s="195"/>
      <c r="WRY79" s="195"/>
      <c r="WRZ79" s="195"/>
      <c r="WSA79" s="195"/>
      <c r="WSB79" s="195"/>
      <c r="WSC79" s="195"/>
      <c r="WSD79" s="195"/>
      <c r="WSE79" s="195"/>
      <c r="WSF79" s="195"/>
      <c r="WSG79" s="195"/>
      <c r="WSH79" s="195"/>
      <c r="WSI79" s="195"/>
      <c r="WSJ79" s="195"/>
      <c r="WSK79" s="195"/>
      <c r="WSL79" s="195"/>
      <c r="WSM79" s="195"/>
      <c r="WSN79" s="195"/>
      <c r="WSO79" s="195"/>
      <c r="WSP79" s="195"/>
      <c r="WSQ79" s="195"/>
      <c r="WSR79" s="195"/>
      <c r="WSS79" s="195"/>
      <c r="WST79" s="195"/>
      <c r="WSU79" s="195"/>
      <c r="WSV79" s="195"/>
      <c r="WSW79" s="195"/>
      <c r="WSX79" s="195"/>
      <c r="WSY79" s="195"/>
      <c r="WSZ79" s="195"/>
      <c r="WTA79" s="195"/>
      <c r="WTB79" s="195"/>
      <c r="WTC79" s="195"/>
      <c r="WTD79" s="195"/>
      <c r="WTE79" s="195"/>
      <c r="WTF79" s="195"/>
      <c r="WTG79" s="195"/>
      <c r="WTH79" s="195"/>
      <c r="WTI79" s="195"/>
      <c r="WTJ79" s="195"/>
      <c r="WTK79" s="195"/>
      <c r="WTL79" s="195"/>
      <c r="WTM79" s="195"/>
      <c r="WTN79" s="195"/>
      <c r="WTO79" s="195"/>
      <c r="WTP79" s="195"/>
      <c r="WTQ79" s="195"/>
      <c r="WTR79" s="195"/>
      <c r="WTS79" s="195"/>
      <c r="WTT79" s="195"/>
      <c r="WTU79" s="195"/>
      <c r="WTV79" s="195"/>
      <c r="WTW79" s="195"/>
      <c r="WTX79" s="195"/>
      <c r="WTY79" s="195"/>
      <c r="WTZ79" s="195"/>
      <c r="WUA79" s="195"/>
      <c r="WUB79" s="195"/>
      <c r="WUC79" s="195"/>
      <c r="WUD79" s="195"/>
      <c r="WUE79" s="195"/>
      <c r="WUF79" s="195"/>
      <c r="WUG79" s="195"/>
      <c r="WUH79" s="195"/>
      <c r="WUI79" s="195"/>
      <c r="WUJ79" s="195"/>
      <c r="WUK79" s="195"/>
      <c r="WUL79" s="195"/>
      <c r="WUM79" s="195"/>
      <c r="WUN79" s="195"/>
      <c r="WUO79" s="195"/>
      <c r="WUP79" s="195"/>
      <c r="WUQ79" s="195"/>
      <c r="WUR79" s="195"/>
      <c r="WUS79" s="195"/>
      <c r="WUT79" s="195"/>
      <c r="WUU79" s="195"/>
      <c r="WUV79" s="195"/>
      <c r="WUW79" s="195"/>
      <c r="WUX79" s="195"/>
      <c r="WUY79" s="195"/>
      <c r="WUZ79" s="195"/>
      <c r="WVA79" s="195"/>
      <c r="WVB79" s="195"/>
      <c r="WVC79" s="195"/>
      <c r="WVD79" s="195"/>
      <c r="WVE79" s="195"/>
      <c r="WVF79" s="195"/>
      <c r="WVG79" s="195"/>
      <c r="WVH79" s="195"/>
      <c r="WVI79" s="195"/>
      <c r="WVJ79" s="195"/>
      <c r="WVK79" s="195"/>
      <c r="WVL79" s="195"/>
      <c r="WVM79" s="195"/>
      <c r="WVN79" s="195"/>
      <c r="WVO79" s="195"/>
      <c r="WVP79" s="195"/>
      <c r="WVQ79" s="195"/>
      <c r="WVR79" s="195"/>
      <c r="WVS79" s="195"/>
      <c r="WVT79" s="195"/>
      <c r="WVU79" s="195"/>
      <c r="WVV79" s="195"/>
      <c r="WVW79" s="195"/>
      <c r="WVX79" s="195"/>
      <c r="WVY79" s="195"/>
      <c r="WVZ79" s="195"/>
      <c r="WWA79" s="195"/>
      <c r="WWB79" s="195"/>
      <c r="WWC79" s="195"/>
      <c r="WWD79" s="195"/>
      <c r="WWE79" s="195"/>
      <c r="WWF79" s="195"/>
    </row>
    <row r="80" spans="1:16152" s="197" customFormat="1" x14ac:dyDescent="0.3">
      <c r="A80" s="195"/>
      <c r="B80" s="196"/>
      <c r="C80" s="195"/>
      <c r="D80" s="296"/>
      <c r="E80" s="906"/>
      <c r="F80" s="906"/>
      <c r="G80" s="259"/>
      <c r="I80" s="195"/>
      <c r="J80" s="195"/>
      <c r="K80" s="195"/>
      <c r="L80" s="195"/>
      <c r="M80" s="195"/>
      <c r="N80" s="195"/>
      <c r="O80" s="195"/>
      <c r="P80" s="195"/>
      <c r="Q80" s="195"/>
      <c r="R80" s="195"/>
      <c r="S80" s="195"/>
      <c r="T80" s="195"/>
      <c r="U80" s="195"/>
      <c r="V80" s="195"/>
      <c r="W80" s="195"/>
      <c r="X80" s="553"/>
      <c r="Y80" s="195"/>
      <c r="Z80" s="195"/>
      <c r="AA80" s="195"/>
      <c r="AB80" s="195"/>
      <c r="AC80" s="195"/>
      <c r="AD80" s="195"/>
      <c r="AE80" s="195"/>
      <c r="AF80" s="195"/>
      <c r="AG80" s="195"/>
      <c r="AH80" s="195"/>
      <c r="AI80" s="195"/>
      <c r="AJ80" s="195"/>
      <c r="AK80" s="195"/>
      <c r="AL80" s="195"/>
      <c r="AM80" s="195"/>
      <c r="AN80" s="195"/>
      <c r="AO80" s="195"/>
      <c r="AP80" s="195"/>
      <c r="AQ80" s="195"/>
      <c r="AR80" s="195"/>
      <c r="AS80" s="195"/>
      <c r="AT80" s="195"/>
      <c r="AU80" s="195"/>
      <c r="AV80" s="195"/>
      <c r="AW80" s="195"/>
      <c r="AX80" s="195"/>
      <c r="AY80" s="195"/>
      <c r="AZ80" s="195"/>
      <c r="BA80" s="195"/>
      <c r="BB80" s="195"/>
      <c r="BC80" s="195"/>
      <c r="BD80" s="195"/>
      <c r="BE80" s="195"/>
      <c r="BF80" s="195"/>
      <c r="BG80" s="195"/>
      <c r="BH80" s="195"/>
      <c r="BI80" s="195"/>
      <c r="BJ80" s="195"/>
      <c r="BK80" s="195"/>
      <c r="BL80" s="195"/>
      <c r="BM80" s="195"/>
      <c r="BN80" s="195"/>
      <c r="BO80" s="195"/>
      <c r="BP80" s="195"/>
      <c r="BQ80" s="195"/>
      <c r="BR80" s="195"/>
      <c r="BS80" s="195"/>
      <c r="BT80" s="195"/>
      <c r="BU80" s="195"/>
      <c r="BV80" s="195"/>
      <c r="BW80" s="195"/>
      <c r="BX80" s="195"/>
      <c r="BY80" s="195"/>
      <c r="BZ80" s="195"/>
      <c r="CA80" s="195"/>
      <c r="CB80" s="195"/>
      <c r="CC80" s="195"/>
      <c r="CD80" s="195"/>
      <c r="CE80" s="195"/>
      <c r="CF80" s="195"/>
      <c r="CG80" s="195"/>
      <c r="CH80" s="195"/>
      <c r="CI80" s="195"/>
      <c r="CJ80" s="195"/>
      <c r="CK80" s="195"/>
      <c r="CL80" s="195"/>
      <c r="CM80" s="195"/>
      <c r="CN80" s="195"/>
      <c r="CO80" s="195"/>
      <c r="CP80" s="195"/>
      <c r="CQ80" s="195"/>
      <c r="CR80" s="195"/>
      <c r="CS80" s="195"/>
      <c r="CT80" s="195"/>
      <c r="CU80" s="195"/>
      <c r="CV80" s="195"/>
      <c r="CW80" s="195"/>
      <c r="CX80" s="195"/>
      <c r="CY80" s="195"/>
      <c r="CZ80" s="195"/>
      <c r="DA80" s="195"/>
      <c r="DB80" s="195"/>
      <c r="DC80" s="195"/>
      <c r="DD80" s="195"/>
      <c r="DE80" s="195"/>
      <c r="DF80" s="195"/>
      <c r="DG80" s="195"/>
      <c r="DH80" s="195"/>
      <c r="DI80" s="195"/>
      <c r="DJ80" s="195"/>
      <c r="DK80" s="195"/>
      <c r="DL80" s="195"/>
      <c r="DM80" s="195"/>
      <c r="DN80" s="195"/>
      <c r="DO80" s="195"/>
      <c r="DP80" s="195"/>
      <c r="DQ80" s="195"/>
      <c r="DR80" s="195"/>
      <c r="DS80" s="195"/>
      <c r="DT80" s="195"/>
      <c r="DU80" s="195"/>
      <c r="DV80" s="195"/>
      <c r="DW80" s="195"/>
      <c r="DX80" s="195"/>
      <c r="DY80" s="195"/>
      <c r="DZ80" s="195"/>
      <c r="EA80" s="195"/>
      <c r="EB80" s="195"/>
      <c r="EC80" s="195"/>
      <c r="ED80" s="195"/>
      <c r="EE80" s="195"/>
      <c r="EF80" s="195"/>
      <c r="EG80" s="195"/>
      <c r="EH80" s="195"/>
      <c r="EI80" s="195"/>
      <c r="EJ80" s="195"/>
      <c r="EK80" s="195"/>
      <c r="EL80" s="195"/>
      <c r="EM80" s="195"/>
      <c r="EN80" s="195"/>
      <c r="EO80" s="195"/>
      <c r="EP80" s="195"/>
      <c r="EQ80" s="195"/>
      <c r="ER80" s="195"/>
      <c r="ES80" s="195"/>
      <c r="ET80" s="195"/>
      <c r="EU80" s="195"/>
      <c r="EV80" s="195"/>
      <c r="EW80" s="195"/>
      <c r="EX80" s="195"/>
      <c r="EY80" s="195"/>
      <c r="EZ80" s="195"/>
      <c r="FA80" s="195"/>
      <c r="FB80" s="195"/>
      <c r="FC80" s="195"/>
      <c r="FD80" s="195"/>
      <c r="FE80" s="195"/>
      <c r="FF80" s="195"/>
      <c r="FG80" s="195"/>
      <c r="FH80" s="195"/>
      <c r="FI80" s="195"/>
      <c r="FJ80" s="195"/>
      <c r="FK80" s="195"/>
      <c r="FL80" s="195"/>
      <c r="FM80" s="195"/>
      <c r="FN80" s="195"/>
      <c r="FO80" s="195"/>
      <c r="FP80" s="195"/>
      <c r="FQ80" s="195"/>
      <c r="FR80" s="195"/>
      <c r="FS80" s="195"/>
      <c r="FT80" s="195"/>
      <c r="FU80" s="195"/>
      <c r="FV80" s="195"/>
      <c r="FW80" s="195"/>
      <c r="FX80" s="195"/>
      <c r="FY80" s="195"/>
      <c r="FZ80" s="195"/>
      <c r="GA80" s="195"/>
      <c r="GB80" s="195"/>
      <c r="GC80" s="195"/>
      <c r="GD80" s="195"/>
      <c r="GE80" s="195"/>
      <c r="GF80" s="195"/>
      <c r="GG80" s="195"/>
      <c r="GH80" s="195"/>
      <c r="GI80" s="195"/>
      <c r="GJ80" s="195"/>
      <c r="GK80" s="195"/>
      <c r="GL80" s="195"/>
      <c r="GM80" s="195"/>
      <c r="GN80" s="195"/>
      <c r="GO80" s="195"/>
      <c r="GP80" s="195"/>
      <c r="GQ80" s="195"/>
      <c r="GR80" s="195"/>
      <c r="GS80" s="195"/>
      <c r="GT80" s="195"/>
      <c r="GU80" s="195"/>
      <c r="GV80" s="195"/>
      <c r="GW80" s="195"/>
      <c r="GX80" s="195"/>
      <c r="GY80" s="195"/>
      <c r="GZ80" s="195"/>
      <c r="HA80" s="195"/>
      <c r="HB80" s="195"/>
      <c r="HC80" s="195"/>
      <c r="HD80" s="195"/>
      <c r="HE80" s="195"/>
      <c r="HF80" s="195"/>
      <c r="HG80" s="195"/>
      <c r="HH80" s="195"/>
      <c r="HI80" s="195"/>
      <c r="HJ80" s="195"/>
      <c r="HK80" s="195"/>
      <c r="HL80" s="195"/>
      <c r="HM80" s="195"/>
      <c r="HN80" s="195"/>
      <c r="HO80" s="195"/>
      <c r="HP80" s="195"/>
      <c r="HQ80" s="195"/>
      <c r="HR80" s="195"/>
      <c r="HS80" s="195"/>
      <c r="HT80" s="195"/>
      <c r="HU80" s="195"/>
      <c r="HV80" s="195"/>
      <c r="HW80" s="195"/>
      <c r="HX80" s="195"/>
      <c r="HY80" s="195"/>
      <c r="HZ80" s="195"/>
      <c r="IA80" s="195"/>
      <c r="IB80" s="195"/>
      <c r="IC80" s="195"/>
      <c r="ID80" s="195"/>
      <c r="IE80" s="195"/>
      <c r="IF80" s="195"/>
      <c r="IG80" s="195"/>
      <c r="IH80" s="195"/>
      <c r="II80" s="195"/>
      <c r="IJ80" s="195"/>
      <c r="IK80" s="195"/>
      <c r="IL80" s="195"/>
      <c r="IM80" s="195"/>
      <c r="IN80" s="195"/>
      <c r="IO80" s="195"/>
      <c r="IP80" s="195"/>
      <c r="IQ80" s="195"/>
      <c r="IR80" s="195"/>
      <c r="IS80" s="195"/>
      <c r="IT80" s="195"/>
      <c r="IU80" s="195"/>
      <c r="IV80" s="195"/>
      <c r="IW80" s="195"/>
      <c r="IX80" s="195"/>
      <c r="IY80" s="195"/>
      <c r="IZ80" s="195"/>
      <c r="JA80" s="195"/>
      <c r="JB80" s="195"/>
      <c r="JC80" s="195"/>
      <c r="JD80" s="195"/>
      <c r="JE80" s="195"/>
      <c r="JF80" s="195"/>
      <c r="JG80" s="195"/>
      <c r="JH80" s="195"/>
      <c r="JI80" s="195"/>
      <c r="JJ80" s="195"/>
      <c r="JK80" s="195"/>
      <c r="JL80" s="195"/>
      <c r="JM80" s="195"/>
      <c r="JN80" s="195"/>
      <c r="JO80" s="195"/>
      <c r="JP80" s="195"/>
      <c r="JQ80" s="195"/>
      <c r="JR80" s="195"/>
      <c r="JS80" s="195"/>
      <c r="JT80" s="195"/>
      <c r="JU80" s="195"/>
      <c r="JV80" s="195"/>
      <c r="JW80" s="195"/>
      <c r="JX80" s="195"/>
      <c r="JY80" s="195"/>
      <c r="JZ80" s="195"/>
      <c r="KA80" s="195"/>
      <c r="KB80" s="195"/>
      <c r="KC80" s="195"/>
      <c r="KD80" s="195"/>
      <c r="KE80" s="195"/>
      <c r="KF80" s="195"/>
      <c r="KG80" s="195"/>
      <c r="KH80" s="195"/>
      <c r="KI80" s="195"/>
      <c r="KJ80" s="195"/>
      <c r="KK80" s="195"/>
      <c r="KL80" s="195"/>
      <c r="KM80" s="195"/>
      <c r="KN80" s="195"/>
      <c r="KO80" s="195"/>
      <c r="KP80" s="195"/>
      <c r="KQ80" s="195"/>
      <c r="KR80" s="195"/>
      <c r="KS80" s="195"/>
      <c r="KT80" s="195"/>
      <c r="KU80" s="195"/>
      <c r="KV80" s="195"/>
      <c r="KW80" s="195"/>
      <c r="KX80" s="195"/>
      <c r="KY80" s="195"/>
      <c r="KZ80" s="195"/>
      <c r="LA80" s="195"/>
      <c r="LB80" s="195"/>
      <c r="LC80" s="195"/>
      <c r="LD80" s="195"/>
      <c r="LE80" s="195"/>
      <c r="LF80" s="195"/>
      <c r="LG80" s="195"/>
      <c r="LH80" s="195"/>
      <c r="LI80" s="195"/>
      <c r="LJ80" s="195"/>
      <c r="LK80" s="195"/>
      <c r="LL80" s="195"/>
      <c r="LM80" s="195"/>
      <c r="LN80" s="195"/>
      <c r="LO80" s="195"/>
      <c r="LP80" s="195"/>
      <c r="LQ80" s="195"/>
      <c r="LR80" s="195"/>
      <c r="LS80" s="195"/>
      <c r="LT80" s="195"/>
      <c r="LU80" s="195"/>
      <c r="LV80" s="195"/>
      <c r="LW80" s="195"/>
      <c r="LX80" s="195"/>
      <c r="LY80" s="195"/>
      <c r="LZ80" s="195"/>
      <c r="MA80" s="195"/>
      <c r="MB80" s="195"/>
      <c r="MC80" s="195"/>
      <c r="MD80" s="195"/>
      <c r="ME80" s="195"/>
      <c r="MF80" s="195"/>
      <c r="MG80" s="195"/>
      <c r="MH80" s="195"/>
      <c r="MI80" s="195"/>
      <c r="MJ80" s="195"/>
      <c r="MK80" s="195"/>
      <c r="ML80" s="195"/>
      <c r="MM80" s="195"/>
      <c r="MN80" s="195"/>
      <c r="MO80" s="195"/>
      <c r="MP80" s="195"/>
      <c r="MQ80" s="195"/>
      <c r="MR80" s="195"/>
      <c r="MS80" s="195"/>
      <c r="MT80" s="195"/>
      <c r="MU80" s="195"/>
      <c r="MV80" s="195"/>
      <c r="MW80" s="195"/>
      <c r="MX80" s="195"/>
      <c r="MY80" s="195"/>
      <c r="MZ80" s="195"/>
      <c r="NA80" s="195"/>
      <c r="NB80" s="195"/>
      <c r="NC80" s="195"/>
      <c r="ND80" s="195"/>
      <c r="NE80" s="195"/>
      <c r="NF80" s="195"/>
      <c r="NG80" s="195"/>
      <c r="NH80" s="195"/>
      <c r="NI80" s="195"/>
      <c r="NJ80" s="195"/>
      <c r="NK80" s="195"/>
      <c r="NL80" s="195"/>
      <c r="NM80" s="195"/>
      <c r="NN80" s="195"/>
      <c r="NO80" s="195"/>
      <c r="NP80" s="195"/>
      <c r="NQ80" s="195"/>
      <c r="NR80" s="195"/>
      <c r="NS80" s="195"/>
      <c r="NT80" s="195"/>
      <c r="NU80" s="195"/>
      <c r="NV80" s="195"/>
      <c r="NW80" s="195"/>
      <c r="NX80" s="195"/>
      <c r="NY80" s="195"/>
      <c r="NZ80" s="195"/>
      <c r="OA80" s="195"/>
      <c r="OB80" s="195"/>
      <c r="OC80" s="195"/>
      <c r="OD80" s="195"/>
      <c r="OE80" s="195"/>
      <c r="OF80" s="195"/>
      <c r="OG80" s="195"/>
      <c r="OH80" s="195"/>
      <c r="OI80" s="195"/>
      <c r="OJ80" s="195"/>
      <c r="OK80" s="195"/>
      <c r="OL80" s="195"/>
      <c r="OM80" s="195"/>
      <c r="ON80" s="195"/>
      <c r="OO80" s="195"/>
      <c r="OP80" s="195"/>
      <c r="OQ80" s="195"/>
      <c r="OR80" s="195"/>
      <c r="OS80" s="195"/>
      <c r="OT80" s="195"/>
      <c r="OU80" s="195"/>
      <c r="OV80" s="195"/>
      <c r="OW80" s="195"/>
      <c r="OX80" s="195"/>
      <c r="OY80" s="195"/>
      <c r="OZ80" s="195"/>
      <c r="PA80" s="195"/>
      <c r="PB80" s="195"/>
      <c r="PC80" s="195"/>
      <c r="PD80" s="195"/>
      <c r="PE80" s="195"/>
      <c r="PF80" s="195"/>
      <c r="PG80" s="195"/>
      <c r="PH80" s="195"/>
      <c r="PI80" s="195"/>
      <c r="PJ80" s="195"/>
      <c r="PK80" s="195"/>
      <c r="PL80" s="195"/>
      <c r="PM80" s="195"/>
      <c r="PN80" s="195"/>
      <c r="PO80" s="195"/>
      <c r="PP80" s="195"/>
      <c r="PQ80" s="195"/>
      <c r="PR80" s="195"/>
      <c r="PS80" s="195"/>
      <c r="PT80" s="195"/>
      <c r="PU80" s="195"/>
      <c r="PV80" s="195"/>
      <c r="PW80" s="195"/>
      <c r="PX80" s="195"/>
      <c r="PY80" s="195"/>
      <c r="PZ80" s="195"/>
      <c r="QA80" s="195"/>
      <c r="QB80" s="195"/>
      <c r="QC80" s="195"/>
      <c r="QD80" s="195"/>
      <c r="QE80" s="195"/>
      <c r="QF80" s="195"/>
      <c r="QG80" s="195"/>
      <c r="QH80" s="195"/>
      <c r="QI80" s="195"/>
      <c r="QJ80" s="195"/>
      <c r="QK80" s="195"/>
      <c r="QL80" s="195"/>
      <c r="QM80" s="195"/>
      <c r="QN80" s="195"/>
      <c r="QO80" s="195"/>
      <c r="QP80" s="195"/>
      <c r="QQ80" s="195"/>
      <c r="QR80" s="195"/>
      <c r="QS80" s="195"/>
      <c r="QT80" s="195"/>
      <c r="QU80" s="195"/>
      <c r="QV80" s="195"/>
      <c r="QW80" s="195"/>
      <c r="QX80" s="195"/>
      <c r="QY80" s="195"/>
      <c r="QZ80" s="195"/>
      <c r="RA80" s="195"/>
      <c r="RB80" s="195"/>
      <c r="RC80" s="195"/>
      <c r="RD80" s="195"/>
      <c r="RE80" s="195"/>
      <c r="RF80" s="195"/>
      <c r="RG80" s="195"/>
      <c r="RH80" s="195"/>
      <c r="RI80" s="195"/>
      <c r="RJ80" s="195"/>
      <c r="RK80" s="195"/>
      <c r="RL80" s="195"/>
      <c r="RM80" s="195"/>
      <c r="RN80" s="195"/>
      <c r="RO80" s="195"/>
      <c r="RP80" s="195"/>
      <c r="RQ80" s="195"/>
      <c r="RR80" s="195"/>
      <c r="RS80" s="195"/>
      <c r="RT80" s="195"/>
      <c r="RU80" s="195"/>
      <c r="RV80" s="195"/>
      <c r="RW80" s="195"/>
      <c r="RX80" s="195"/>
      <c r="RY80" s="195"/>
      <c r="RZ80" s="195"/>
      <c r="SA80" s="195"/>
      <c r="SB80" s="195"/>
      <c r="SC80" s="195"/>
      <c r="SD80" s="195"/>
      <c r="SE80" s="195"/>
      <c r="SF80" s="195"/>
      <c r="SG80" s="195"/>
      <c r="SH80" s="195"/>
      <c r="SI80" s="195"/>
      <c r="SJ80" s="195"/>
      <c r="SK80" s="195"/>
      <c r="SL80" s="195"/>
      <c r="SM80" s="195"/>
      <c r="SN80" s="195"/>
      <c r="SO80" s="195"/>
      <c r="SP80" s="195"/>
      <c r="SQ80" s="195"/>
      <c r="SR80" s="195"/>
      <c r="SS80" s="195"/>
      <c r="ST80" s="195"/>
      <c r="SU80" s="195"/>
      <c r="SV80" s="195"/>
      <c r="SW80" s="195"/>
      <c r="SX80" s="195"/>
      <c r="SY80" s="195"/>
      <c r="SZ80" s="195"/>
      <c r="TA80" s="195"/>
      <c r="TB80" s="195"/>
      <c r="TC80" s="195"/>
      <c r="TD80" s="195"/>
      <c r="TE80" s="195"/>
      <c r="TF80" s="195"/>
      <c r="TG80" s="195"/>
      <c r="TH80" s="195"/>
      <c r="TI80" s="195"/>
      <c r="TJ80" s="195"/>
      <c r="TK80" s="195"/>
      <c r="TL80" s="195"/>
      <c r="TM80" s="195"/>
      <c r="TN80" s="195"/>
      <c r="TO80" s="195"/>
      <c r="TP80" s="195"/>
      <c r="TQ80" s="195"/>
      <c r="TR80" s="195"/>
      <c r="TS80" s="195"/>
      <c r="TT80" s="195"/>
      <c r="TU80" s="195"/>
      <c r="TV80" s="195"/>
      <c r="TW80" s="195"/>
      <c r="TX80" s="195"/>
      <c r="TY80" s="195"/>
      <c r="TZ80" s="195"/>
      <c r="UA80" s="195"/>
      <c r="UB80" s="195"/>
      <c r="UC80" s="195"/>
      <c r="UD80" s="195"/>
      <c r="UE80" s="195"/>
      <c r="UF80" s="195"/>
      <c r="UG80" s="195"/>
      <c r="UH80" s="195"/>
      <c r="UI80" s="195"/>
      <c r="UJ80" s="195"/>
      <c r="UK80" s="195"/>
      <c r="UL80" s="195"/>
      <c r="UM80" s="195"/>
      <c r="UN80" s="195"/>
      <c r="UO80" s="195"/>
      <c r="UP80" s="195"/>
      <c r="UQ80" s="195"/>
      <c r="UR80" s="195"/>
      <c r="US80" s="195"/>
      <c r="UT80" s="195"/>
      <c r="UU80" s="195"/>
      <c r="UV80" s="195"/>
      <c r="UW80" s="195"/>
      <c r="UX80" s="195"/>
      <c r="UY80" s="195"/>
      <c r="UZ80" s="195"/>
      <c r="VA80" s="195"/>
      <c r="VB80" s="195"/>
      <c r="VC80" s="195"/>
      <c r="VD80" s="195"/>
      <c r="VE80" s="195"/>
      <c r="VF80" s="195"/>
      <c r="VG80" s="195"/>
      <c r="VH80" s="195"/>
      <c r="VI80" s="195"/>
      <c r="VJ80" s="195"/>
      <c r="VK80" s="195"/>
      <c r="VL80" s="195"/>
      <c r="VM80" s="195"/>
      <c r="VN80" s="195"/>
      <c r="VO80" s="195"/>
      <c r="VP80" s="195"/>
      <c r="VQ80" s="195"/>
      <c r="VR80" s="195"/>
      <c r="VS80" s="195"/>
      <c r="VT80" s="195"/>
      <c r="VU80" s="195"/>
      <c r="VV80" s="195"/>
      <c r="VW80" s="195"/>
      <c r="VX80" s="195"/>
      <c r="VY80" s="195"/>
      <c r="VZ80" s="195"/>
      <c r="WA80" s="195"/>
      <c r="WB80" s="195"/>
      <c r="WC80" s="195"/>
      <c r="WD80" s="195"/>
      <c r="WE80" s="195"/>
      <c r="WF80" s="195"/>
      <c r="WG80" s="195"/>
      <c r="WH80" s="195"/>
      <c r="WI80" s="195"/>
      <c r="WJ80" s="195"/>
      <c r="WK80" s="195"/>
      <c r="WL80" s="195"/>
      <c r="WM80" s="195"/>
      <c r="WN80" s="195"/>
      <c r="WO80" s="195"/>
      <c r="WP80" s="195"/>
      <c r="WQ80" s="195"/>
      <c r="WR80" s="195"/>
      <c r="WS80" s="195"/>
      <c r="WT80" s="195"/>
      <c r="WU80" s="195"/>
      <c r="WV80" s="195"/>
      <c r="WW80" s="195"/>
      <c r="WX80" s="195"/>
      <c r="WY80" s="195"/>
      <c r="WZ80" s="195"/>
      <c r="XA80" s="195"/>
      <c r="XB80" s="195"/>
      <c r="XC80" s="195"/>
      <c r="XD80" s="195"/>
      <c r="XE80" s="195"/>
      <c r="XF80" s="195"/>
      <c r="XG80" s="195"/>
      <c r="XH80" s="195"/>
      <c r="XI80" s="195"/>
      <c r="XJ80" s="195"/>
      <c r="XK80" s="195"/>
      <c r="XL80" s="195"/>
      <c r="XM80" s="195"/>
      <c r="XN80" s="195"/>
      <c r="XO80" s="195"/>
      <c r="XP80" s="195"/>
      <c r="XQ80" s="195"/>
      <c r="XR80" s="195"/>
      <c r="XS80" s="195"/>
      <c r="XT80" s="195"/>
      <c r="XU80" s="195"/>
      <c r="XV80" s="195"/>
      <c r="XW80" s="195"/>
      <c r="XX80" s="195"/>
      <c r="XY80" s="195"/>
      <c r="XZ80" s="195"/>
      <c r="YA80" s="195"/>
      <c r="YB80" s="195"/>
      <c r="YC80" s="195"/>
      <c r="YD80" s="195"/>
      <c r="YE80" s="195"/>
      <c r="YF80" s="195"/>
      <c r="YG80" s="195"/>
      <c r="YH80" s="195"/>
      <c r="YI80" s="195"/>
      <c r="YJ80" s="195"/>
      <c r="YK80" s="195"/>
      <c r="YL80" s="195"/>
      <c r="YM80" s="195"/>
      <c r="YN80" s="195"/>
      <c r="YO80" s="195"/>
      <c r="YP80" s="195"/>
      <c r="YQ80" s="195"/>
      <c r="YR80" s="195"/>
      <c r="YS80" s="195"/>
      <c r="YT80" s="195"/>
      <c r="YU80" s="195"/>
      <c r="YV80" s="195"/>
      <c r="YW80" s="195"/>
      <c r="YX80" s="195"/>
      <c r="YY80" s="195"/>
      <c r="YZ80" s="195"/>
      <c r="ZA80" s="195"/>
      <c r="ZB80" s="195"/>
      <c r="ZC80" s="195"/>
      <c r="ZD80" s="195"/>
      <c r="ZE80" s="195"/>
      <c r="ZF80" s="195"/>
      <c r="ZG80" s="195"/>
      <c r="ZH80" s="195"/>
      <c r="ZI80" s="195"/>
      <c r="ZJ80" s="195"/>
      <c r="ZK80" s="195"/>
      <c r="ZL80" s="195"/>
      <c r="ZM80" s="195"/>
      <c r="ZN80" s="195"/>
      <c r="ZO80" s="195"/>
      <c r="ZP80" s="195"/>
      <c r="ZQ80" s="195"/>
      <c r="ZR80" s="195"/>
      <c r="ZS80" s="195"/>
      <c r="ZT80" s="195"/>
      <c r="ZU80" s="195"/>
      <c r="ZV80" s="195"/>
      <c r="ZW80" s="195"/>
      <c r="ZX80" s="195"/>
      <c r="ZY80" s="195"/>
      <c r="ZZ80" s="195"/>
      <c r="AAA80" s="195"/>
      <c r="AAB80" s="195"/>
      <c r="AAC80" s="195"/>
      <c r="AAD80" s="195"/>
      <c r="AAE80" s="195"/>
      <c r="AAF80" s="195"/>
      <c r="AAG80" s="195"/>
      <c r="AAH80" s="195"/>
      <c r="AAI80" s="195"/>
      <c r="AAJ80" s="195"/>
      <c r="AAK80" s="195"/>
      <c r="AAL80" s="195"/>
      <c r="AAM80" s="195"/>
      <c r="AAN80" s="195"/>
      <c r="AAO80" s="195"/>
      <c r="AAP80" s="195"/>
      <c r="AAQ80" s="195"/>
      <c r="AAR80" s="195"/>
      <c r="AAS80" s="195"/>
      <c r="AAT80" s="195"/>
      <c r="AAU80" s="195"/>
      <c r="AAV80" s="195"/>
      <c r="AAW80" s="195"/>
      <c r="AAX80" s="195"/>
      <c r="AAY80" s="195"/>
      <c r="AAZ80" s="195"/>
      <c r="ABA80" s="195"/>
      <c r="ABB80" s="195"/>
      <c r="ABC80" s="195"/>
      <c r="ABD80" s="195"/>
      <c r="ABE80" s="195"/>
      <c r="ABF80" s="195"/>
      <c r="ABG80" s="195"/>
      <c r="ABH80" s="195"/>
      <c r="ABI80" s="195"/>
      <c r="ABJ80" s="195"/>
      <c r="ABK80" s="195"/>
      <c r="ABL80" s="195"/>
      <c r="ABM80" s="195"/>
      <c r="ABN80" s="195"/>
      <c r="ABO80" s="195"/>
      <c r="ABP80" s="195"/>
      <c r="ABQ80" s="195"/>
      <c r="ABR80" s="195"/>
      <c r="ABS80" s="195"/>
      <c r="ABT80" s="195"/>
      <c r="ABU80" s="195"/>
      <c r="ABV80" s="195"/>
      <c r="ABW80" s="195"/>
      <c r="ABX80" s="195"/>
      <c r="ABY80" s="195"/>
      <c r="ABZ80" s="195"/>
      <c r="ACA80" s="195"/>
      <c r="ACB80" s="195"/>
      <c r="ACC80" s="195"/>
      <c r="ACD80" s="195"/>
      <c r="ACE80" s="195"/>
      <c r="ACF80" s="195"/>
      <c r="ACG80" s="195"/>
      <c r="ACH80" s="195"/>
      <c r="ACI80" s="195"/>
      <c r="ACJ80" s="195"/>
      <c r="ACK80" s="195"/>
      <c r="ACL80" s="195"/>
      <c r="ACM80" s="195"/>
      <c r="ACN80" s="195"/>
      <c r="ACO80" s="195"/>
      <c r="ACP80" s="195"/>
      <c r="ACQ80" s="195"/>
      <c r="ACR80" s="195"/>
      <c r="ACS80" s="195"/>
      <c r="ACT80" s="195"/>
      <c r="ACU80" s="195"/>
      <c r="ACV80" s="195"/>
      <c r="ACW80" s="195"/>
      <c r="ACX80" s="195"/>
      <c r="ACY80" s="195"/>
      <c r="ACZ80" s="195"/>
      <c r="ADA80" s="195"/>
      <c r="ADB80" s="195"/>
      <c r="ADC80" s="195"/>
      <c r="ADD80" s="195"/>
      <c r="ADE80" s="195"/>
      <c r="ADF80" s="195"/>
      <c r="ADG80" s="195"/>
      <c r="ADH80" s="195"/>
      <c r="ADI80" s="195"/>
      <c r="ADJ80" s="195"/>
      <c r="ADK80" s="195"/>
      <c r="ADL80" s="195"/>
      <c r="ADM80" s="195"/>
      <c r="ADN80" s="195"/>
      <c r="ADO80" s="195"/>
      <c r="ADP80" s="195"/>
      <c r="ADQ80" s="195"/>
      <c r="ADR80" s="195"/>
      <c r="ADS80" s="195"/>
      <c r="ADT80" s="195"/>
      <c r="ADU80" s="195"/>
      <c r="ADV80" s="195"/>
      <c r="ADW80" s="195"/>
      <c r="ADX80" s="195"/>
      <c r="ADY80" s="195"/>
      <c r="ADZ80" s="195"/>
      <c r="AEA80" s="195"/>
      <c r="AEB80" s="195"/>
      <c r="AEC80" s="195"/>
      <c r="AED80" s="195"/>
      <c r="AEE80" s="195"/>
      <c r="AEF80" s="195"/>
      <c r="AEG80" s="195"/>
      <c r="AEH80" s="195"/>
      <c r="AEI80" s="195"/>
      <c r="AEJ80" s="195"/>
      <c r="AEK80" s="195"/>
      <c r="AEL80" s="195"/>
      <c r="AEM80" s="195"/>
      <c r="AEN80" s="195"/>
      <c r="AEO80" s="195"/>
      <c r="AEP80" s="195"/>
      <c r="AEQ80" s="195"/>
      <c r="AER80" s="195"/>
      <c r="AES80" s="195"/>
      <c r="AET80" s="195"/>
      <c r="AEU80" s="195"/>
      <c r="AEV80" s="195"/>
      <c r="AEW80" s="195"/>
      <c r="AEX80" s="195"/>
      <c r="AEY80" s="195"/>
      <c r="AEZ80" s="195"/>
      <c r="AFA80" s="195"/>
      <c r="AFB80" s="195"/>
      <c r="AFC80" s="195"/>
      <c r="AFD80" s="195"/>
      <c r="AFE80" s="195"/>
      <c r="AFF80" s="195"/>
      <c r="AFG80" s="195"/>
      <c r="AFH80" s="195"/>
      <c r="AFI80" s="195"/>
      <c r="AFJ80" s="195"/>
      <c r="AFK80" s="195"/>
      <c r="AFL80" s="195"/>
      <c r="AFM80" s="195"/>
      <c r="AFN80" s="195"/>
      <c r="AFO80" s="195"/>
      <c r="AFP80" s="195"/>
      <c r="AFQ80" s="195"/>
      <c r="AFR80" s="195"/>
      <c r="AFS80" s="195"/>
      <c r="AFT80" s="195"/>
      <c r="AFU80" s="195"/>
      <c r="AFV80" s="195"/>
      <c r="AFW80" s="195"/>
      <c r="AFX80" s="195"/>
      <c r="AFY80" s="195"/>
      <c r="AFZ80" s="195"/>
      <c r="AGA80" s="195"/>
      <c r="AGB80" s="195"/>
      <c r="AGC80" s="195"/>
      <c r="AGD80" s="195"/>
      <c r="AGE80" s="195"/>
      <c r="AGF80" s="195"/>
      <c r="AGG80" s="195"/>
      <c r="AGH80" s="195"/>
      <c r="AGI80" s="195"/>
      <c r="AGJ80" s="195"/>
      <c r="AGK80" s="195"/>
      <c r="AGL80" s="195"/>
      <c r="AGM80" s="195"/>
      <c r="AGN80" s="195"/>
      <c r="AGO80" s="195"/>
      <c r="AGP80" s="195"/>
      <c r="AGQ80" s="195"/>
      <c r="AGR80" s="195"/>
      <c r="AGS80" s="195"/>
      <c r="AGT80" s="195"/>
      <c r="AGU80" s="195"/>
      <c r="AGV80" s="195"/>
      <c r="AGW80" s="195"/>
      <c r="AGX80" s="195"/>
      <c r="AGY80" s="195"/>
      <c r="AGZ80" s="195"/>
      <c r="AHA80" s="195"/>
      <c r="AHB80" s="195"/>
      <c r="AHC80" s="195"/>
      <c r="AHD80" s="195"/>
      <c r="AHE80" s="195"/>
      <c r="AHF80" s="195"/>
      <c r="AHG80" s="195"/>
      <c r="AHH80" s="195"/>
      <c r="AHI80" s="195"/>
      <c r="AHJ80" s="195"/>
      <c r="AHK80" s="195"/>
      <c r="AHL80" s="195"/>
      <c r="AHM80" s="195"/>
      <c r="AHN80" s="195"/>
      <c r="AHO80" s="195"/>
      <c r="AHP80" s="195"/>
      <c r="AHQ80" s="195"/>
      <c r="AHR80" s="195"/>
      <c r="AHS80" s="195"/>
      <c r="AHT80" s="195"/>
      <c r="AHU80" s="195"/>
      <c r="AHV80" s="195"/>
      <c r="AHW80" s="195"/>
      <c r="AHX80" s="195"/>
      <c r="AHY80" s="195"/>
      <c r="AHZ80" s="195"/>
      <c r="AIA80" s="195"/>
      <c r="AIB80" s="195"/>
      <c r="AIC80" s="195"/>
      <c r="AID80" s="195"/>
      <c r="AIE80" s="195"/>
      <c r="AIF80" s="195"/>
      <c r="AIG80" s="195"/>
      <c r="AIH80" s="195"/>
      <c r="AII80" s="195"/>
      <c r="AIJ80" s="195"/>
      <c r="AIK80" s="195"/>
      <c r="AIL80" s="195"/>
      <c r="AIM80" s="195"/>
      <c r="AIN80" s="195"/>
      <c r="AIO80" s="195"/>
      <c r="AIP80" s="195"/>
      <c r="AIQ80" s="195"/>
      <c r="AIR80" s="195"/>
      <c r="AIS80" s="195"/>
      <c r="AIT80" s="195"/>
      <c r="AIU80" s="195"/>
      <c r="AIV80" s="195"/>
      <c r="AIW80" s="195"/>
      <c r="AIX80" s="195"/>
      <c r="AIY80" s="195"/>
      <c r="AIZ80" s="195"/>
      <c r="AJA80" s="195"/>
      <c r="AJB80" s="195"/>
      <c r="AJC80" s="195"/>
      <c r="AJD80" s="195"/>
      <c r="AJE80" s="195"/>
      <c r="AJF80" s="195"/>
      <c r="AJG80" s="195"/>
      <c r="AJH80" s="195"/>
      <c r="AJI80" s="195"/>
      <c r="AJJ80" s="195"/>
      <c r="AJK80" s="195"/>
      <c r="AJL80" s="195"/>
      <c r="AJM80" s="195"/>
      <c r="AJN80" s="195"/>
      <c r="AJO80" s="195"/>
      <c r="AJP80" s="195"/>
      <c r="AJQ80" s="195"/>
      <c r="AJR80" s="195"/>
      <c r="AJS80" s="195"/>
      <c r="AJT80" s="195"/>
      <c r="AJU80" s="195"/>
      <c r="AJV80" s="195"/>
      <c r="AJW80" s="195"/>
      <c r="AJX80" s="195"/>
      <c r="AJY80" s="195"/>
      <c r="AJZ80" s="195"/>
      <c r="AKA80" s="195"/>
      <c r="AKB80" s="195"/>
      <c r="AKC80" s="195"/>
      <c r="AKD80" s="195"/>
      <c r="AKE80" s="195"/>
      <c r="AKF80" s="195"/>
      <c r="AKG80" s="195"/>
      <c r="AKH80" s="195"/>
      <c r="AKI80" s="195"/>
      <c r="AKJ80" s="195"/>
      <c r="AKK80" s="195"/>
      <c r="AKL80" s="195"/>
      <c r="AKM80" s="195"/>
      <c r="AKN80" s="195"/>
      <c r="AKO80" s="195"/>
      <c r="AKP80" s="195"/>
      <c r="AKQ80" s="195"/>
      <c r="AKR80" s="195"/>
      <c r="AKS80" s="195"/>
      <c r="AKT80" s="195"/>
      <c r="AKU80" s="195"/>
      <c r="AKV80" s="195"/>
      <c r="AKW80" s="195"/>
      <c r="AKX80" s="195"/>
      <c r="AKY80" s="195"/>
      <c r="AKZ80" s="195"/>
      <c r="ALA80" s="195"/>
      <c r="ALB80" s="195"/>
      <c r="ALC80" s="195"/>
      <c r="ALD80" s="195"/>
      <c r="ALE80" s="195"/>
      <c r="ALF80" s="195"/>
      <c r="ALG80" s="195"/>
      <c r="ALH80" s="195"/>
      <c r="ALI80" s="195"/>
      <c r="ALJ80" s="195"/>
      <c r="ALK80" s="195"/>
      <c r="ALL80" s="195"/>
      <c r="ALM80" s="195"/>
      <c r="ALN80" s="195"/>
      <c r="ALO80" s="195"/>
      <c r="ALP80" s="195"/>
      <c r="ALQ80" s="195"/>
      <c r="ALR80" s="195"/>
      <c r="ALS80" s="195"/>
      <c r="ALT80" s="195"/>
      <c r="ALU80" s="195"/>
      <c r="ALV80" s="195"/>
      <c r="ALW80" s="195"/>
      <c r="ALX80" s="195"/>
      <c r="ALY80" s="195"/>
      <c r="ALZ80" s="195"/>
      <c r="AMA80" s="195"/>
      <c r="AMB80" s="195"/>
      <c r="AMC80" s="195"/>
      <c r="AMD80" s="195"/>
      <c r="AME80" s="195"/>
      <c r="AMF80" s="195"/>
      <c r="AMG80" s="195"/>
      <c r="AMH80" s="195"/>
      <c r="AMI80" s="195"/>
      <c r="AMJ80" s="195"/>
      <c r="AMK80" s="195"/>
      <c r="AML80" s="195"/>
      <c r="AMM80" s="195"/>
      <c r="AMN80" s="195"/>
      <c r="AMO80" s="195"/>
      <c r="AMP80" s="195"/>
      <c r="AMQ80" s="195"/>
      <c r="AMR80" s="195"/>
      <c r="AMS80" s="195"/>
      <c r="AMT80" s="195"/>
      <c r="AMU80" s="195"/>
      <c r="AMV80" s="195"/>
      <c r="AMW80" s="195"/>
      <c r="AMX80" s="195"/>
      <c r="AMY80" s="195"/>
      <c r="AMZ80" s="195"/>
      <c r="ANA80" s="195"/>
      <c r="ANB80" s="195"/>
      <c r="ANC80" s="195"/>
      <c r="AND80" s="195"/>
      <c r="ANE80" s="195"/>
      <c r="ANF80" s="195"/>
      <c r="ANG80" s="195"/>
      <c r="ANH80" s="195"/>
      <c r="ANI80" s="195"/>
      <c r="ANJ80" s="195"/>
      <c r="ANK80" s="195"/>
      <c r="ANL80" s="195"/>
      <c r="ANM80" s="195"/>
      <c r="ANN80" s="195"/>
      <c r="ANO80" s="195"/>
      <c r="ANP80" s="195"/>
      <c r="ANQ80" s="195"/>
      <c r="ANR80" s="195"/>
      <c r="ANS80" s="195"/>
      <c r="ANT80" s="195"/>
      <c r="ANU80" s="195"/>
      <c r="ANV80" s="195"/>
      <c r="ANW80" s="195"/>
      <c r="ANX80" s="195"/>
      <c r="ANY80" s="195"/>
      <c r="ANZ80" s="195"/>
      <c r="AOA80" s="195"/>
      <c r="AOB80" s="195"/>
      <c r="AOC80" s="195"/>
      <c r="AOD80" s="195"/>
      <c r="AOE80" s="195"/>
      <c r="AOF80" s="195"/>
      <c r="AOG80" s="195"/>
      <c r="AOH80" s="195"/>
      <c r="AOI80" s="195"/>
      <c r="AOJ80" s="195"/>
      <c r="AOK80" s="195"/>
      <c r="AOL80" s="195"/>
      <c r="AOM80" s="195"/>
      <c r="AON80" s="195"/>
      <c r="AOO80" s="195"/>
      <c r="AOP80" s="195"/>
      <c r="AOQ80" s="195"/>
      <c r="AOR80" s="195"/>
      <c r="AOS80" s="195"/>
      <c r="AOT80" s="195"/>
      <c r="AOU80" s="195"/>
      <c r="AOV80" s="195"/>
      <c r="AOW80" s="195"/>
      <c r="AOX80" s="195"/>
      <c r="AOY80" s="195"/>
      <c r="AOZ80" s="195"/>
      <c r="APA80" s="195"/>
      <c r="APB80" s="195"/>
      <c r="APC80" s="195"/>
      <c r="APD80" s="195"/>
      <c r="APE80" s="195"/>
      <c r="APF80" s="195"/>
      <c r="APG80" s="195"/>
      <c r="APH80" s="195"/>
      <c r="API80" s="195"/>
      <c r="APJ80" s="195"/>
      <c r="APK80" s="195"/>
      <c r="APL80" s="195"/>
      <c r="APM80" s="195"/>
      <c r="APN80" s="195"/>
      <c r="APO80" s="195"/>
      <c r="APP80" s="195"/>
      <c r="APQ80" s="195"/>
      <c r="APR80" s="195"/>
      <c r="APS80" s="195"/>
      <c r="APT80" s="195"/>
      <c r="APU80" s="195"/>
      <c r="APV80" s="195"/>
      <c r="APW80" s="195"/>
      <c r="APX80" s="195"/>
      <c r="APY80" s="195"/>
      <c r="APZ80" s="195"/>
      <c r="AQA80" s="195"/>
      <c r="AQB80" s="195"/>
      <c r="AQC80" s="195"/>
      <c r="AQD80" s="195"/>
      <c r="AQE80" s="195"/>
      <c r="AQF80" s="195"/>
      <c r="AQG80" s="195"/>
      <c r="AQH80" s="195"/>
      <c r="AQI80" s="195"/>
      <c r="AQJ80" s="195"/>
      <c r="AQK80" s="195"/>
      <c r="AQL80" s="195"/>
      <c r="AQM80" s="195"/>
      <c r="AQN80" s="195"/>
      <c r="AQO80" s="195"/>
      <c r="AQP80" s="195"/>
      <c r="AQQ80" s="195"/>
      <c r="AQR80" s="195"/>
      <c r="AQS80" s="195"/>
      <c r="AQT80" s="195"/>
      <c r="AQU80" s="195"/>
      <c r="AQV80" s="195"/>
      <c r="AQW80" s="195"/>
      <c r="AQX80" s="195"/>
      <c r="AQY80" s="195"/>
      <c r="AQZ80" s="195"/>
      <c r="ARA80" s="195"/>
      <c r="ARB80" s="195"/>
      <c r="ARC80" s="195"/>
      <c r="ARD80" s="195"/>
      <c r="ARE80" s="195"/>
      <c r="ARF80" s="195"/>
      <c r="ARG80" s="195"/>
      <c r="ARH80" s="195"/>
      <c r="ARI80" s="195"/>
      <c r="ARJ80" s="195"/>
      <c r="ARK80" s="195"/>
      <c r="ARL80" s="195"/>
      <c r="ARM80" s="195"/>
      <c r="ARN80" s="195"/>
      <c r="ARO80" s="195"/>
      <c r="ARP80" s="195"/>
      <c r="ARQ80" s="195"/>
      <c r="ARR80" s="195"/>
      <c r="ARS80" s="195"/>
      <c r="ART80" s="195"/>
      <c r="ARU80" s="195"/>
      <c r="ARV80" s="195"/>
      <c r="ARW80" s="195"/>
      <c r="ARX80" s="195"/>
      <c r="ARY80" s="195"/>
      <c r="ARZ80" s="195"/>
      <c r="ASA80" s="195"/>
      <c r="ASB80" s="195"/>
      <c r="ASC80" s="195"/>
      <c r="ASD80" s="195"/>
      <c r="ASE80" s="195"/>
      <c r="ASF80" s="195"/>
      <c r="ASG80" s="195"/>
      <c r="ASH80" s="195"/>
      <c r="ASI80" s="195"/>
      <c r="ASJ80" s="195"/>
      <c r="ASK80" s="195"/>
      <c r="ASL80" s="195"/>
      <c r="ASM80" s="195"/>
      <c r="ASN80" s="195"/>
      <c r="ASO80" s="195"/>
      <c r="ASP80" s="195"/>
      <c r="ASQ80" s="195"/>
      <c r="ASR80" s="195"/>
      <c r="ASS80" s="195"/>
      <c r="AST80" s="195"/>
      <c r="ASU80" s="195"/>
      <c r="ASV80" s="195"/>
      <c r="ASW80" s="195"/>
      <c r="ASX80" s="195"/>
      <c r="ASY80" s="195"/>
      <c r="ASZ80" s="195"/>
      <c r="ATA80" s="195"/>
      <c r="ATB80" s="195"/>
      <c r="ATC80" s="195"/>
      <c r="ATD80" s="195"/>
      <c r="ATE80" s="195"/>
      <c r="ATF80" s="195"/>
      <c r="ATG80" s="195"/>
      <c r="ATH80" s="195"/>
      <c r="ATI80" s="195"/>
      <c r="ATJ80" s="195"/>
      <c r="ATK80" s="195"/>
      <c r="ATL80" s="195"/>
      <c r="ATM80" s="195"/>
      <c r="ATN80" s="195"/>
      <c r="ATO80" s="195"/>
      <c r="ATP80" s="195"/>
      <c r="ATQ80" s="195"/>
      <c r="ATR80" s="195"/>
      <c r="ATS80" s="195"/>
      <c r="ATT80" s="195"/>
      <c r="ATU80" s="195"/>
      <c r="ATV80" s="195"/>
      <c r="ATW80" s="195"/>
      <c r="ATX80" s="195"/>
      <c r="ATY80" s="195"/>
      <c r="ATZ80" s="195"/>
      <c r="AUA80" s="195"/>
      <c r="AUB80" s="195"/>
      <c r="AUC80" s="195"/>
      <c r="AUD80" s="195"/>
      <c r="AUE80" s="195"/>
      <c r="AUF80" s="195"/>
      <c r="AUG80" s="195"/>
      <c r="AUH80" s="195"/>
      <c r="AUI80" s="195"/>
      <c r="AUJ80" s="195"/>
      <c r="AUK80" s="195"/>
      <c r="AUL80" s="195"/>
      <c r="AUM80" s="195"/>
      <c r="AUN80" s="195"/>
      <c r="AUO80" s="195"/>
      <c r="AUP80" s="195"/>
      <c r="AUQ80" s="195"/>
      <c r="AUR80" s="195"/>
      <c r="AUS80" s="195"/>
      <c r="AUT80" s="195"/>
      <c r="AUU80" s="195"/>
      <c r="AUV80" s="195"/>
      <c r="AUW80" s="195"/>
      <c r="AUX80" s="195"/>
      <c r="AUY80" s="195"/>
      <c r="AUZ80" s="195"/>
      <c r="AVA80" s="195"/>
      <c r="AVB80" s="195"/>
      <c r="AVC80" s="195"/>
      <c r="AVD80" s="195"/>
      <c r="AVE80" s="195"/>
      <c r="AVF80" s="195"/>
      <c r="AVG80" s="195"/>
      <c r="AVH80" s="195"/>
      <c r="AVI80" s="195"/>
      <c r="AVJ80" s="195"/>
      <c r="AVK80" s="195"/>
      <c r="AVL80" s="195"/>
      <c r="AVM80" s="195"/>
      <c r="AVN80" s="195"/>
      <c r="AVO80" s="195"/>
      <c r="AVP80" s="195"/>
      <c r="AVQ80" s="195"/>
      <c r="AVR80" s="195"/>
      <c r="AVS80" s="195"/>
      <c r="AVT80" s="195"/>
      <c r="AVU80" s="195"/>
      <c r="AVV80" s="195"/>
      <c r="AVW80" s="195"/>
      <c r="AVX80" s="195"/>
      <c r="AVY80" s="195"/>
      <c r="AVZ80" s="195"/>
      <c r="AWA80" s="195"/>
      <c r="AWB80" s="195"/>
      <c r="AWC80" s="195"/>
      <c r="AWD80" s="195"/>
      <c r="AWE80" s="195"/>
      <c r="AWF80" s="195"/>
      <c r="AWG80" s="195"/>
      <c r="AWH80" s="195"/>
      <c r="AWI80" s="195"/>
      <c r="AWJ80" s="195"/>
      <c r="AWK80" s="195"/>
      <c r="AWL80" s="195"/>
      <c r="AWM80" s="195"/>
      <c r="AWN80" s="195"/>
      <c r="AWO80" s="195"/>
      <c r="AWP80" s="195"/>
      <c r="AWQ80" s="195"/>
      <c r="AWR80" s="195"/>
      <c r="AWS80" s="195"/>
      <c r="AWT80" s="195"/>
      <c r="AWU80" s="195"/>
      <c r="AWV80" s="195"/>
      <c r="AWW80" s="195"/>
      <c r="AWX80" s="195"/>
      <c r="AWY80" s="195"/>
      <c r="AWZ80" s="195"/>
      <c r="AXA80" s="195"/>
      <c r="AXB80" s="195"/>
      <c r="AXC80" s="195"/>
      <c r="AXD80" s="195"/>
      <c r="AXE80" s="195"/>
      <c r="AXF80" s="195"/>
      <c r="AXG80" s="195"/>
      <c r="AXH80" s="195"/>
      <c r="AXI80" s="195"/>
      <c r="AXJ80" s="195"/>
      <c r="AXK80" s="195"/>
      <c r="AXL80" s="195"/>
      <c r="AXM80" s="195"/>
      <c r="AXN80" s="195"/>
      <c r="AXO80" s="195"/>
      <c r="AXP80" s="195"/>
      <c r="AXQ80" s="195"/>
      <c r="AXR80" s="195"/>
      <c r="AXS80" s="195"/>
      <c r="AXT80" s="195"/>
      <c r="AXU80" s="195"/>
      <c r="AXV80" s="195"/>
      <c r="AXW80" s="195"/>
      <c r="AXX80" s="195"/>
      <c r="AXY80" s="195"/>
      <c r="AXZ80" s="195"/>
      <c r="AYA80" s="195"/>
      <c r="AYB80" s="195"/>
      <c r="AYC80" s="195"/>
      <c r="AYD80" s="195"/>
      <c r="AYE80" s="195"/>
      <c r="AYF80" s="195"/>
      <c r="AYG80" s="195"/>
      <c r="AYH80" s="195"/>
      <c r="AYI80" s="195"/>
      <c r="AYJ80" s="195"/>
      <c r="AYK80" s="195"/>
      <c r="AYL80" s="195"/>
      <c r="AYM80" s="195"/>
      <c r="AYN80" s="195"/>
      <c r="AYO80" s="195"/>
      <c r="AYP80" s="195"/>
      <c r="AYQ80" s="195"/>
      <c r="AYR80" s="195"/>
      <c r="AYS80" s="195"/>
      <c r="AYT80" s="195"/>
      <c r="AYU80" s="195"/>
      <c r="AYV80" s="195"/>
      <c r="AYW80" s="195"/>
      <c r="AYX80" s="195"/>
      <c r="AYY80" s="195"/>
      <c r="AYZ80" s="195"/>
      <c r="AZA80" s="195"/>
      <c r="AZB80" s="195"/>
      <c r="AZC80" s="195"/>
      <c r="AZD80" s="195"/>
      <c r="AZE80" s="195"/>
      <c r="AZF80" s="195"/>
      <c r="AZG80" s="195"/>
      <c r="AZH80" s="195"/>
      <c r="AZI80" s="195"/>
      <c r="AZJ80" s="195"/>
      <c r="AZK80" s="195"/>
      <c r="AZL80" s="195"/>
      <c r="AZM80" s="195"/>
      <c r="AZN80" s="195"/>
      <c r="AZO80" s="195"/>
      <c r="AZP80" s="195"/>
      <c r="AZQ80" s="195"/>
      <c r="AZR80" s="195"/>
      <c r="AZS80" s="195"/>
      <c r="AZT80" s="195"/>
      <c r="AZU80" s="195"/>
      <c r="AZV80" s="195"/>
      <c r="AZW80" s="195"/>
      <c r="AZX80" s="195"/>
      <c r="AZY80" s="195"/>
      <c r="AZZ80" s="195"/>
      <c r="BAA80" s="195"/>
      <c r="BAB80" s="195"/>
      <c r="BAC80" s="195"/>
      <c r="BAD80" s="195"/>
      <c r="BAE80" s="195"/>
      <c r="BAF80" s="195"/>
      <c r="BAG80" s="195"/>
      <c r="BAH80" s="195"/>
      <c r="BAI80" s="195"/>
      <c r="BAJ80" s="195"/>
      <c r="BAK80" s="195"/>
      <c r="BAL80" s="195"/>
      <c r="BAM80" s="195"/>
      <c r="BAN80" s="195"/>
      <c r="BAO80" s="195"/>
      <c r="BAP80" s="195"/>
      <c r="BAQ80" s="195"/>
      <c r="BAR80" s="195"/>
      <c r="BAS80" s="195"/>
      <c r="BAT80" s="195"/>
      <c r="BAU80" s="195"/>
      <c r="BAV80" s="195"/>
      <c r="BAW80" s="195"/>
      <c r="BAX80" s="195"/>
      <c r="BAY80" s="195"/>
      <c r="BAZ80" s="195"/>
      <c r="BBA80" s="195"/>
      <c r="BBB80" s="195"/>
      <c r="BBC80" s="195"/>
      <c r="BBD80" s="195"/>
      <c r="BBE80" s="195"/>
      <c r="BBF80" s="195"/>
      <c r="BBG80" s="195"/>
      <c r="BBH80" s="195"/>
      <c r="BBI80" s="195"/>
      <c r="BBJ80" s="195"/>
      <c r="BBK80" s="195"/>
      <c r="BBL80" s="195"/>
      <c r="BBM80" s="195"/>
      <c r="BBN80" s="195"/>
      <c r="BBO80" s="195"/>
      <c r="BBP80" s="195"/>
      <c r="BBQ80" s="195"/>
      <c r="BBR80" s="195"/>
      <c r="BBS80" s="195"/>
      <c r="BBT80" s="195"/>
      <c r="BBU80" s="195"/>
      <c r="BBV80" s="195"/>
      <c r="BBW80" s="195"/>
      <c r="BBX80" s="195"/>
      <c r="BBY80" s="195"/>
      <c r="BBZ80" s="195"/>
      <c r="BCA80" s="195"/>
      <c r="BCB80" s="195"/>
      <c r="BCC80" s="195"/>
      <c r="BCD80" s="195"/>
      <c r="BCE80" s="195"/>
      <c r="BCF80" s="195"/>
      <c r="BCG80" s="195"/>
      <c r="BCH80" s="195"/>
      <c r="BCI80" s="195"/>
      <c r="BCJ80" s="195"/>
      <c r="BCK80" s="195"/>
      <c r="BCL80" s="195"/>
      <c r="BCM80" s="195"/>
      <c r="BCN80" s="195"/>
      <c r="BCO80" s="195"/>
      <c r="BCP80" s="195"/>
      <c r="BCQ80" s="195"/>
      <c r="BCR80" s="195"/>
      <c r="BCS80" s="195"/>
      <c r="BCT80" s="195"/>
      <c r="BCU80" s="195"/>
      <c r="BCV80" s="195"/>
      <c r="BCW80" s="195"/>
      <c r="BCX80" s="195"/>
      <c r="BCY80" s="195"/>
      <c r="BCZ80" s="195"/>
      <c r="BDA80" s="195"/>
      <c r="BDB80" s="195"/>
      <c r="BDC80" s="195"/>
      <c r="BDD80" s="195"/>
      <c r="BDE80" s="195"/>
      <c r="BDF80" s="195"/>
      <c r="BDG80" s="195"/>
      <c r="BDH80" s="195"/>
      <c r="BDI80" s="195"/>
      <c r="BDJ80" s="195"/>
      <c r="BDK80" s="195"/>
      <c r="BDL80" s="195"/>
      <c r="BDM80" s="195"/>
      <c r="BDN80" s="195"/>
      <c r="BDO80" s="195"/>
      <c r="BDP80" s="195"/>
      <c r="BDQ80" s="195"/>
      <c r="BDR80" s="195"/>
      <c r="BDS80" s="195"/>
      <c r="BDT80" s="195"/>
      <c r="BDU80" s="195"/>
      <c r="BDV80" s="195"/>
      <c r="BDW80" s="195"/>
      <c r="BDX80" s="195"/>
      <c r="BDY80" s="195"/>
      <c r="BDZ80" s="195"/>
      <c r="BEA80" s="195"/>
      <c r="BEB80" s="195"/>
      <c r="BEC80" s="195"/>
      <c r="BED80" s="195"/>
      <c r="BEE80" s="195"/>
      <c r="BEF80" s="195"/>
      <c r="BEG80" s="195"/>
      <c r="BEH80" s="195"/>
      <c r="BEI80" s="195"/>
      <c r="BEJ80" s="195"/>
      <c r="BEK80" s="195"/>
      <c r="BEL80" s="195"/>
      <c r="BEM80" s="195"/>
      <c r="BEN80" s="195"/>
      <c r="BEO80" s="195"/>
      <c r="BEP80" s="195"/>
      <c r="BEQ80" s="195"/>
      <c r="BER80" s="195"/>
      <c r="BES80" s="195"/>
      <c r="BET80" s="195"/>
      <c r="BEU80" s="195"/>
      <c r="BEV80" s="195"/>
      <c r="BEW80" s="195"/>
      <c r="BEX80" s="195"/>
      <c r="BEY80" s="195"/>
      <c r="BEZ80" s="195"/>
      <c r="BFA80" s="195"/>
      <c r="BFB80" s="195"/>
      <c r="BFC80" s="195"/>
      <c r="BFD80" s="195"/>
      <c r="BFE80" s="195"/>
      <c r="BFF80" s="195"/>
      <c r="BFG80" s="195"/>
      <c r="BFH80" s="195"/>
      <c r="BFI80" s="195"/>
      <c r="BFJ80" s="195"/>
      <c r="BFK80" s="195"/>
      <c r="BFL80" s="195"/>
      <c r="BFM80" s="195"/>
      <c r="BFN80" s="195"/>
      <c r="BFO80" s="195"/>
      <c r="BFP80" s="195"/>
      <c r="BFQ80" s="195"/>
      <c r="BFR80" s="195"/>
      <c r="BFS80" s="195"/>
      <c r="BFT80" s="195"/>
      <c r="BFU80" s="195"/>
      <c r="BFV80" s="195"/>
      <c r="BFW80" s="195"/>
      <c r="BFX80" s="195"/>
      <c r="BFY80" s="195"/>
      <c r="BFZ80" s="195"/>
      <c r="BGA80" s="195"/>
      <c r="BGB80" s="195"/>
      <c r="BGC80" s="195"/>
      <c r="BGD80" s="195"/>
      <c r="BGE80" s="195"/>
      <c r="BGF80" s="195"/>
      <c r="BGG80" s="195"/>
      <c r="BGH80" s="195"/>
      <c r="BGI80" s="195"/>
      <c r="BGJ80" s="195"/>
      <c r="BGK80" s="195"/>
      <c r="BGL80" s="195"/>
      <c r="BGM80" s="195"/>
      <c r="BGN80" s="195"/>
      <c r="BGO80" s="195"/>
      <c r="BGP80" s="195"/>
      <c r="BGQ80" s="195"/>
      <c r="BGR80" s="195"/>
      <c r="BGS80" s="195"/>
      <c r="BGT80" s="195"/>
      <c r="BGU80" s="195"/>
      <c r="BGV80" s="195"/>
      <c r="BGW80" s="195"/>
      <c r="BGX80" s="195"/>
      <c r="BGY80" s="195"/>
      <c r="BGZ80" s="195"/>
      <c r="BHA80" s="195"/>
      <c r="BHB80" s="195"/>
      <c r="BHC80" s="195"/>
      <c r="BHD80" s="195"/>
      <c r="BHE80" s="195"/>
      <c r="BHF80" s="195"/>
      <c r="BHG80" s="195"/>
      <c r="BHH80" s="195"/>
      <c r="BHI80" s="195"/>
      <c r="BHJ80" s="195"/>
      <c r="BHK80" s="195"/>
      <c r="BHL80" s="195"/>
      <c r="BHM80" s="195"/>
      <c r="BHN80" s="195"/>
      <c r="BHO80" s="195"/>
      <c r="BHP80" s="195"/>
      <c r="BHQ80" s="195"/>
      <c r="BHR80" s="195"/>
      <c r="BHS80" s="195"/>
      <c r="BHT80" s="195"/>
      <c r="BHU80" s="195"/>
      <c r="BHV80" s="195"/>
      <c r="BHW80" s="195"/>
      <c r="BHX80" s="195"/>
      <c r="BHY80" s="195"/>
      <c r="BHZ80" s="195"/>
      <c r="BIA80" s="195"/>
      <c r="BIB80" s="195"/>
      <c r="BIC80" s="195"/>
      <c r="BID80" s="195"/>
      <c r="BIE80" s="195"/>
      <c r="BIF80" s="195"/>
      <c r="BIG80" s="195"/>
      <c r="BIH80" s="195"/>
      <c r="BII80" s="195"/>
      <c r="BIJ80" s="195"/>
      <c r="BIK80" s="195"/>
      <c r="BIL80" s="195"/>
      <c r="BIM80" s="195"/>
      <c r="BIN80" s="195"/>
      <c r="BIO80" s="195"/>
      <c r="BIP80" s="195"/>
      <c r="BIQ80" s="195"/>
      <c r="BIR80" s="195"/>
      <c r="BIS80" s="195"/>
      <c r="BIT80" s="195"/>
      <c r="BIU80" s="195"/>
      <c r="BIV80" s="195"/>
      <c r="BIW80" s="195"/>
      <c r="BIX80" s="195"/>
      <c r="BIY80" s="195"/>
      <c r="BIZ80" s="195"/>
      <c r="BJA80" s="195"/>
      <c r="BJB80" s="195"/>
      <c r="BJC80" s="195"/>
      <c r="BJD80" s="195"/>
      <c r="BJE80" s="195"/>
      <c r="BJF80" s="195"/>
      <c r="BJG80" s="195"/>
      <c r="BJH80" s="195"/>
      <c r="BJI80" s="195"/>
      <c r="BJJ80" s="195"/>
      <c r="BJK80" s="195"/>
      <c r="BJL80" s="195"/>
      <c r="BJM80" s="195"/>
      <c r="BJN80" s="195"/>
      <c r="BJO80" s="195"/>
      <c r="BJP80" s="195"/>
      <c r="BJQ80" s="195"/>
      <c r="BJR80" s="195"/>
      <c r="BJS80" s="195"/>
      <c r="BJT80" s="195"/>
      <c r="BJU80" s="195"/>
      <c r="BJV80" s="195"/>
      <c r="BJW80" s="195"/>
      <c r="BJX80" s="195"/>
      <c r="BJY80" s="195"/>
      <c r="BJZ80" s="195"/>
      <c r="BKA80" s="195"/>
      <c r="BKB80" s="195"/>
      <c r="BKC80" s="195"/>
      <c r="BKD80" s="195"/>
      <c r="BKE80" s="195"/>
      <c r="BKF80" s="195"/>
      <c r="BKG80" s="195"/>
      <c r="BKH80" s="195"/>
      <c r="BKI80" s="195"/>
      <c r="BKJ80" s="195"/>
      <c r="BKK80" s="195"/>
      <c r="BKL80" s="195"/>
      <c r="BKM80" s="195"/>
      <c r="BKN80" s="195"/>
      <c r="BKO80" s="195"/>
      <c r="BKP80" s="195"/>
      <c r="BKQ80" s="195"/>
      <c r="BKR80" s="195"/>
      <c r="BKS80" s="195"/>
      <c r="BKT80" s="195"/>
      <c r="BKU80" s="195"/>
      <c r="BKV80" s="195"/>
      <c r="BKW80" s="195"/>
      <c r="BKX80" s="195"/>
      <c r="BKY80" s="195"/>
      <c r="BKZ80" s="195"/>
      <c r="BLA80" s="195"/>
      <c r="BLB80" s="195"/>
      <c r="BLC80" s="195"/>
      <c r="BLD80" s="195"/>
      <c r="BLE80" s="195"/>
      <c r="BLF80" s="195"/>
      <c r="BLG80" s="195"/>
      <c r="BLH80" s="195"/>
      <c r="BLI80" s="195"/>
      <c r="BLJ80" s="195"/>
      <c r="BLK80" s="195"/>
      <c r="BLL80" s="195"/>
      <c r="BLM80" s="195"/>
      <c r="BLN80" s="195"/>
      <c r="BLO80" s="195"/>
      <c r="BLP80" s="195"/>
      <c r="BLQ80" s="195"/>
      <c r="BLR80" s="195"/>
      <c r="BLS80" s="195"/>
      <c r="BLT80" s="195"/>
      <c r="BLU80" s="195"/>
      <c r="BLV80" s="195"/>
      <c r="BLW80" s="195"/>
      <c r="BLX80" s="195"/>
      <c r="BLY80" s="195"/>
      <c r="BLZ80" s="195"/>
      <c r="BMA80" s="195"/>
      <c r="BMB80" s="195"/>
      <c r="BMC80" s="195"/>
      <c r="BMD80" s="195"/>
      <c r="BME80" s="195"/>
      <c r="BMF80" s="195"/>
      <c r="BMG80" s="195"/>
      <c r="BMH80" s="195"/>
      <c r="BMI80" s="195"/>
      <c r="BMJ80" s="195"/>
      <c r="BMK80" s="195"/>
      <c r="BML80" s="195"/>
      <c r="BMM80" s="195"/>
      <c r="BMN80" s="195"/>
      <c r="BMO80" s="195"/>
      <c r="BMP80" s="195"/>
      <c r="BMQ80" s="195"/>
      <c r="BMR80" s="195"/>
      <c r="BMS80" s="195"/>
      <c r="BMT80" s="195"/>
      <c r="BMU80" s="195"/>
      <c r="BMV80" s="195"/>
      <c r="BMW80" s="195"/>
      <c r="BMX80" s="195"/>
      <c r="BMY80" s="195"/>
      <c r="BMZ80" s="195"/>
      <c r="BNA80" s="195"/>
      <c r="BNB80" s="195"/>
      <c r="BNC80" s="195"/>
      <c r="BND80" s="195"/>
      <c r="BNE80" s="195"/>
      <c r="BNF80" s="195"/>
      <c r="BNG80" s="195"/>
      <c r="BNH80" s="195"/>
      <c r="BNI80" s="195"/>
      <c r="BNJ80" s="195"/>
      <c r="BNK80" s="195"/>
      <c r="BNL80" s="195"/>
      <c r="BNM80" s="195"/>
      <c r="BNN80" s="195"/>
      <c r="BNO80" s="195"/>
      <c r="BNP80" s="195"/>
      <c r="BNQ80" s="195"/>
      <c r="BNR80" s="195"/>
      <c r="BNS80" s="195"/>
      <c r="BNT80" s="195"/>
      <c r="BNU80" s="195"/>
      <c r="BNV80" s="195"/>
      <c r="BNW80" s="195"/>
      <c r="BNX80" s="195"/>
      <c r="BNY80" s="195"/>
      <c r="BNZ80" s="195"/>
      <c r="BOA80" s="195"/>
      <c r="BOB80" s="195"/>
      <c r="BOC80" s="195"/>
      <c r="BOD80" s="195"/>
      <c r="BOE80" s="195"/>
      <c r="BOF80" s="195"/>
      <c r="BOG80" s="195"/>
      <c r="BOH80" s="195"/>
      <c r="BOI80" s="195"/>
      <c r="BOJ80" s="195"/>
      <c r="BOK80" s="195"/>
      <c r="BOL80" s="195"/>
      <c r="BOM80" s="195"/>
      <c r="BON80" s="195"/>
      <c r="BOO80" s="195"/>
      <c r="BOP80" s="195"/>
      <c r="BOQ80" s="195"/>
      <c r="BOR80" s="195"/>
      <c r="BOS80" s="195"/>
      <c r="BOT80" s="195"/>
      <c r="BOU80" s="195"/>
      <c r="BOV80" s="195"/>
      <c r="BOW80" s="195"/>
      <c r="BOX80" s="195"/>
      <c r="BOY80" s="195"/>
      <c r="BOZ80" s="195"/>
      <c r="BPA80" s="195"/>
      <c r="BPB80" s="195"/>
      <c r="BPC80" s="195"/>
      <c r="BPD80" s="195"/>
      <c r="BPE80" s="195"/>
      <c r="BPF80" s="195"/>
      <c r="BPG80" s="195"/>
      <c r="BPH80" s="195"/>
      <c r="BPI80" s="195"/>
      <c r="BPJ80" s="195"/>
      <c r="BPK80" s="195"/>
      <c r="BPL80" s="195"/>
      <c r="BPM80" s="195"/>
      <c r="BPN80" s="195"/>
      <c r="BPO80" s="195"/>
      <c r="BPP80" s="195"/>
      <c r="BPQ80" s="195"/>
      <c r="BPR80" s="195"/>
      <c r="BPS80" s="195"/>
      <c r="BPT80" s="195"/>
      <c r="BPU80" s="195"/>
      <c r="BPV80" s="195"/>
      <c r="BPW80" s="195"/>
      <c r="BPX80" s="195"/>
      <c r="BPY80" s="195"/>
      <c r="BPZ80" s="195"/>
      <c r="BQA80" s="195"/>
      <c r="BQB80" s="195"/>
      <c r="BQC80" s="195"/>
      <c r="BQD80" s="195"/>
      <c r="BQE80" s="195"/>
      <c r="BQF80" s="195"/>
      <c r="BQG80" s="195"/>
      <c r="BQH80" s="195"/>
      <c r="BQI80" s="195"/>
      <c r="BQJ80" s="195"/>
      <c r="BQK80" s="195"/>
      <c r="BQL80" s="195"/>
      <c r="BQM80" s="195"/>
      <c r="BQN80" s="195"/>
      <c r="BQO80" s="195"/>
      <c r="BQP80" s="195"/>
      <c r="BQQ80" s="195"/>
      <c r="BQR80" s="195"/>
      <c r="BQS80" s="195"/>
      <c r="BQT80" s="195"/>
      <c r="BQU80" s="195"/>
      <c r="BQV80" s="195"/>
      <c r="BQW80" s="195"/>
      <c r="BQX80" s="195"/>
      <c r="BQY80" s="195"/>
      <c r="BQZ80" s="195"/>
      <c r="BRA80" s="195"/>
      <c r="BRB80" s="195"/>
      <c r="BRC80" s="195"/>
      <c r="BRD80" s="195"/>
      <c r="BRE80" s="195"/>
      <c r="BRF80" s="195"/>
      <c r="BRG80" s="195"/>
      <c r="BRH80" s="195"/>
      <c r="BRI80" s="195"/>
      <c r="BRJ80" s="195"/>
      <c r="BRK80" s="195"/>
      <c r="BRL80" s="195"/>
      <c r="BRM80" s="195"/>
      <c r="BRN80" s="195"/>
      <c r="BRO80" s="195"/>
      <c r="BRP80" s="195"/>
      <c r="BRQ80" s="195"/>
      <c r="BRR80" s="195"/>
      <c r="BRS80" s="195"/>
      <c r="BRT80" s="195"/>
      <c r="BRU80" s="195"/>
      <c r="BRV80" s="195"/>
      <c r="BRW80" s="195"/>
      <c r="BRX80" s="195"/>
      <c r="BRY80" s="195"/>
      <c r="BRZ80" s="195"/>
      <c r="BSA80" s="195"/>
      <c r="BSB80" s="195"/>
      <c r="BSC80" s="195"/>
      <c r="BSD80" s="195"/>
      <c r="BSE80" s="195"/>
      <c r="BSF80" s="195"/>
      <c r="BSG80" s="195"/>
      <c r="BSH80" s="195"/>
      <c r="BSI80" s="195"/>
      <c r="BSJ80" s="195"/>
      <c r="BSK80" s="195"/>
      <c r="BSL80" s="195"/>
      <c r="BSM80" s="195"/>
      <c r="BSN80" s="195"/>
      <c r="BSO80" s="195"/>
      <c r="BSP80" s="195"/>
      <c r="BSQ80" s="195"/>
      <c r="BSR80" s="195"/>
      <c r="BSS80" s="195"/>
      <c r="BST80" s="195"/>
      <c r="BSU80" s="195"/>
      <c r="BSV80" s="195"/>
      <c r="BSW80" s="195"/>
      <c r="BSX80" s="195"/>
      <c r="BSY80" s="195"/>
      <c r="BSZ80" s="195"/>
      <c r="BTA80" s="195"/>
      <c r="BTB80" s="195"/>
      <c r="BTC80" s="195"/>
      <c r="BTD80" s="195"/>
      <c r="BTE80" s="195"/>
      <c r="BTF80" s="195"/>
      <c r="BTG80" s="195"/>
      <c r="BTH80" s="195"/>
      <c r="BTI80" s="195"/>
      <c r="BTJ80" s="195"/>
      <c r="BTK80" s="195"/>
      <c r="BTL80" s="195"/>
      <c r="BTM80" s="195"/>
      <c r="BTN80" s="195"/>
      <c r="BTO80" s="195"/>
      <c r="BTP80" s="195"/>
      <c r="BTQ80" s="195"/>
      <c r="BTR80" s="195"/>
      <c r="BTS80" s="195"/>
      <c r="BTT80" s="195"/>
      <c r="BTU80" s="195"/>
      <c r="BTV80" s="195"/>
      <c r="BTW80" s="195"/>
      <c r="BTX80" s="195"/>
      <c r="BTY80" s="195"/>
      <c r="BTZ80" s="195"/>
      <c r="BUA80" s="195"/>
      <c r="BUB80" s="195"/>
      <c r="BUC80" s="195"/>
      <c r="BUD80" s="195"/>
      <c r="BUE80" s="195"/>
      <c r="BUF80" s="195"/>
      <c r="BUG80" s="195"/>
      <c r="BUH80" s="195"/>
      <c r="BUI80" s="195"/>
      <c r="BUJ80" s="195"/>
      <c r="BUK80" s="195"/>
      <c r="BUL80" s="195"/>
      <c r="BUM80" s="195"/>
      <c r="BUN80" s="195"/>
      <c r="BUO80" s="195"/>
      <c r="BUP80" s="195"/>
      <c r="BUQ80" s="195"/>
      <c r="BUR80" s="195"/>
      <c r="BUS80" s="195"/>
      <c r="BUT80" s="195"/>
      <c r="BUU80" s="195"/>
      <c r="BUV80" s="195"/>
      <c r="BUW80" s="195"/>
      <c r="BUX80" s="195"/>
      <c r="BUY80" s="195"/>
      <c r="BUZ80" s="195"/>
      <c r="BVA80" s="195"/>
      <c r="BVB80" s="195"/>
      <c r="BVC80" s="195"/>
      <c r="BVD80" s="195"/>
      <c r="BVE80" s="195"/>
      <c r="BVF80" s="195"/>
      <c r="BVG80" s="195"/>
      <c r="BVH80" s="195"/>
      <c r="BVI80" s="195"/>
      <c r="BVJ80" s="195"/>
      <c r="BVK80" s="195"/>
      <c r="BVL80" s="195"/>
      <c r="BVM80" s="195"/>
      <c r="BVN80" s="195"/>
      <c r="BVO80" s="195"/>
      <c r="BVP80" s="195"/>
      <c r="BVQ80" s="195"/>
      <c r="BVR80" s="195"/>
      <c r="BVS80" s="195"/>
      <c r="BVT80" s="195"/>
      <c r="BVU80" s="195"/>
      <c r="BVV80" s="195"/>
      <c r="BVW80" s="195"/>
      <c r="BVX80" s="195"/>
      <c r="BVY80" s="195"/>
      <c r="BVZ80" s="195"/>
      <c r="BWA80" s="195"/>
      <c r="BWB80" s="195"/>
      <c r="BWC80" s="195"/>
      <c r="BWD80" s="195"/>
      <c r="BWE80" s="195"/>
      <c r="BWF80" s="195"/>
      <c r="BWG80" s="195"/>
      <c r="BWH80" s="195"/>
      <c r="BWI80" s="195"/>
      <c r="BWJ80" s="195"/>
      <c r="BWK80" s="195"/>
      <c r="BWL80" s="195"/>
      <c r="BWM80" s="195"/>
      <c r="BWN80" s="195"/>
      <c r="BWO80" s="195"/>
      <c r="BWP80" s="195"/>
      <c r="BWQ80" s="195"/>
      <c r="BWR80" s="195"/>
      <c r="BWS80" s="195"/>
      <c r="BWT80" s="195"/>
      <c r="BWU80" s="195"/>
      <c r="BWV80" s="195"/>
      <c r="BWW80" s="195"/>
      <c r="BWX80" s="195"/>
      <c r="BWY80" s="195"/>
      <c r="BWZ80" s="195"/>
      <c r="BXA80" s="195"/>
      <c r="BXB80" s="195"/>
      <c r="BXC80" s="195"/>
      <c r="BXD80" s="195"/>
      <c r="BXE80" s="195"/>
      <c r="BXF80" s="195"/>
      <c r="BXG80" s="195"/>
      <c r="BXH80" s="195"/>
      <c r="BXI80" s="195"/>
      <c r="BXJ80" s="195"/>
      <c r="BXK80" s="195"/>
      <c r="BXL80" s="195"/>
      <c r="BXM80" s="195"/>
      <c r="BXN80" s="195"/>
      <c r="BXO80" s="195"/>
      <c r="BXP80" s="195"/>
      <c r="BXQ80" s="195"/>
      <c r="BXR80" s="195"/>
      <c r="BXS80" s="195"/>
      <c r="BXT80" s="195"/>
      <c r="BXU80" s="195"/>
      <c r="BXV80" s="195"/>
      <c r="BXW80" s="195"/>
      <c r="BXX80" s="195"/>
      <c r="BXY80" s="195"/>
      <c r="BXZ80" s="195"/>
      <c r="BYA80" s="195"/>
      <c r="BYB80" s="195"/>
      <c r="BYC80" s="195"/>
      <c r="BYD80" s="195"/>
      <c r="BYE80" s="195"/>
      <c r="BYF80" s="195"/>
      <c r="BYG80" s="195"/>
      <c r="BYH80" s="195"/>
      <c r="BYI80" s="195"/>
      <c r="BYJ80" s="195"/>
      <c r="BYK80" s="195"/>
      <c r="BYL80" s="195"/>
      <c r="BYM80" s="195"/>
      <c r="BYN80" s="195"/>
      <c r="BYO80" s="195"/>
      <c r="BYP80" s="195"/>
      <c r="BYQ80" s="195"/>
      <c r="BYR80" s="195"/>
      <c r="BYS80" s="195"/>
      <c r="BYT80" s="195"/>
      <c r="BYU80" s="195"/>
      <c r="BYV80" s="195"/>
      <c r="BYW80" s="195"/>
      <c r="BYX80" s="195"/>
      <c r="BYY80" s="195"/>
      <c r="BYZ80" s="195"/>
      <c r="BZA80" s="195"/>
      <c r="BZB80" s="195"/>
      <c r="BZC80" s="195"/>
      <c r="BZD80" s="195"/>
      <c r="BZE80" s="195"/>
      <c r="BZF80" s="195"/>
      <c r="BZG80" s="195"/>
      <c r="BZH80" s="195"/>
      <c r="BZI80" s="195"/>
      <c r="BZJ80" s="195"/>
      <c r="BZK80" s="195"/>
      <c r="BZL80" s="195"/>
      <c r="BZM80" s="195"/>
      <c r="BZN80" s="195"/>
      <c r="BZO80" s="195"/>
      <c r="BZP80" s="195"/>
      <c r="BZQ80" s="195"/>
      <c r="BZR80" s="195"/>
      <c r="BZS80" s="195"/>
      <c r="BZT80" s="195"/>
      <c r="BZU80" s="195"/>
      <c r="BZV80" s="195"/>
      <c r="BZW80" s="195"/>
      <c r="BZX80" s="195"/>
      <c r="BZY80" s="195"/>
      <c r="BZZ80" s="195"/>
      <c r="CAA80" s="195"/>
      <c r="CAB80" s="195"/>
      <c r="CAC80" s="195"/>
      <c r="CAD80" s="195"/>
      <c r="CAE80" s="195"/>
      <c r="CAF80" s="195"/>
      <c r="CAG80" s="195"/>
      <c r="CAH80" s="195"/>
      <c r="CAI80" s="195"/>
      <c r="CAJ80" s="195"/>
      <c r="CAK80" s="195"/>
      <c r="CAL80" s="195"/>
      <c r="CAM80" s="195"/>
      <c r="CAN80" s="195"/>
      <c r="CAO80" s="195"/>
      <c r="CAP80" s="195"/>
      <c r="CAQ80" s="195"/>
      <c r="CAR80" s="195"/>
      <c r="CAS80" s="195"/>
      <c r="CAT80" s="195"/>
      <c r="CAU80" s="195"/>
      <c r="CAV80" s="195"/>
      <c r="CAW80" s="195"/>
      <c r="CAX80" s="195"/>
      <c r="CAY80" s="195"/>
      <c r="CAZ80" s="195"/>
      <c r="CBA80" s="195"/>
      <c r="CBB80" s="195"/>
      <c r="CBC80" s="195"/>
      <c r="CBD80" s="195"/>
      <c r="CBE80" s="195"/>
      <c r="CBF80" s="195"/>
      <c r="CBG80" s="195"/>
      <c r="CBH80" s="195"/>
      <c r="CBI80" s="195"/>
      <c r="CBJ80" s="195"/>
      <c r="CBK80" s="195"/>
      <c r="CBL80" s="195"/>
      <c r="CBM80" s="195"/>
      <c r="CBN80" s="195"/>
      <c r="CBO80" s="195"/>
      <c r="CBP80" s="195"/>
      <c r="CBQ80" s="195"/>
      <c r="CBR80" s="195"/>
      <c r="CBS80" s="195"/>
      <c r="CBT80" s="195"/>
      <c r="CBU80" s="195"/>
      <c r="CBV80" s="195"/>
      <c r="CBW80" s="195"/>
      <c r="CBX80" s="195"/>
      <c r="CBY80" s="195"/>
      <c r="CBZ80" s="195"/>
      <c r="CCA80" s="195"/>
      <c r="CCB80" s="195"/>
      <c r="CCC80" s="195"/>
      <c r="CCD80" s="195"/>
      <c r="CCE80" s="195"/>
      <c r="CCF80" s="195"/>
      <c r="CCG80" s="195"/>
      <c r="CCH80" s="195"/>
      <c r="CCI80" s="195"/>
      <c r="CCJ80" s="195"/>
      <c r="CCK80" s="195"/>
      <c r="CCL80" s="195"/>
      <c r="CCM80" s="195"/>
      <c r="CCN80" s="195"/>
      <c r="CCO80" s="195"/>
      <c r="CCP80" s="195"/>
      <c r="CCQ80" s="195"/>
      <c r="CCR80" s="195"/>
      <c r="CCS80" s="195"/>
      <c r="CCT80" s="195"/>
      <c r="CCU80" s="195"/>
      <c r="CCV80" s="195"/>
      <c r="CCW80" s="195"/>
      <c r="CCX80" s="195"/>
      <c r="CCY80" s="195"/>
      <c r="CCZ80" s="195"/>
      <c r="CDA80" s="195"/>
      <c r="CDB80" s="195"/>
      <c r="CDC80" s="195"/>
      <c r="CDD80" s="195"/>
      <c r="CDE80" s="195"/>
      <c r="CDF80" s="195"/>
      <c r="CDG80" s="195"/>
      <c r="CDH80" s="195"/>
      <c r="CDI80" s="195"/>
      <c r="CDJ80" s="195"/>
      <c r="CDK80" s="195"/>
      <c r="CDL80" s="195"/>
      <c r="CDM80" s="195"/>
      <c r="CDN80" s="195"/>
      <c r="CDO80" s="195"/>
      <c r="CDP80" s="195"/>
      <c r="CDQ80" s="195"/>
      <c r="CDR80" s="195"/>
      <c r="CDS80" s="195"/>
      <c r="CDT80" s="195"/>
      <c r="CDU80" s="195"/>
      <c r="CDV80" s="195"/>
      <c r="CDW80" s="195"/>
      <c r="CDX80" s="195"/>
      <c r="CDY80" s="195"/>
      <c r="CDZ80" s="195"/>
      <c r="CEA80" s="195"/>
      <c r="CEB80" s="195"/>
      <c r="CEC80" s="195"/>
      <c r="CED80" s="195"/>
      <c r="CEE80" s="195"/>
      <c r="CEF80" s="195"/>
      <c r="CEG80" s="195"/>
      <c r="CEH80" s="195"/>
      <c r="CEI80" s="195"/>
      <c r="CEJ80" s="195"/>
      <c r="CEK80" s="195"/>
      <c r="CEL80" s="195"/>
      <c r="CEM80" s="195"/>
      <c r="CEN80" s="195"/>
      <c r="CEO80" s="195"/>
      <c r="CEP80" s="195"/>
      <c r="CEQ80" s="195"/>
      <c r="CER80" s="195"/>
      <c r="CES80" s="195"/>
      <c r="CET80" s="195"/>
      <c r="CEU80" s="195"/>
      <c r="CEV80" s="195"/>
      <c r="CEW80" s="195"/>
      <c r="CEX80" s="195"/>
      <c r="CEY80" s="195"/>
      <c r="CEZ80" s="195"/>
      <c r="CFA80" s="195"/>
      <c r="CFB80" s="195"/>
      <c r="CFC80" s="195"/>
      <c r="CFD80" s="195"/>
      <c r="CFE80" s="195"/>
      <c r="CFF80" s="195"/>
      <c r="CFG80" s="195"/>
      <c r="CFH80" s="195"/>
      <c r="CFI80" s="195"/>
      <c r="CFJ80" s="195"/>
      <c r="CFK80" s="195"/>
      <c r="CFL80" s="195"/>
      <c r="CFM80" s="195"/>
      <c r="CFN80" s="195"/>
      <c r="CFO80" s="195"/>
      <c r="CFP80" s="195"/>
      <c r="CFQ80" s="195"/>
      <c r="CFR80" s="195"/>
      <c r="CFS80" s="195"/>
      <c r="CFT80" s="195"/>
      <c r="CFU80" s="195"/>
      <c r="CFV80" s="195"/>
      <c r="CFW80" s="195"/>
      <c r="CFX80" s="195"/>
      <c r="CFY80" s="195"/>
      <c r="CFZ80" s="195"/>
      <c r="CGA80" s="195"/>
      <c r="CGB80" s="195"/>
      <c r="CGC80" s="195"/>
      <c r="CGD80" s="195"/>
      <c r="CGE80" s="195"/>
      <c r="CGF80" s="195"/>
      <c r="CGG80" s="195"/>
      <c r="CGH80" s="195"/>
      <c r="CGI80" s="195"/>
      <c r="CGJ80" s="195"/>
      <c r="CGK80" s="195"/>
      <c r="CGL80" s="195"/>
      <c r="CGM80" s="195"/>
      <c r="CGN80" s="195"/>
      <c r="CGO80" s="195"/>
      <c r="CGP80" s="195"/>
      <c r="CGQ80" s="195"/>
      <c r="CGR80" s="195"/>
      <c r="CGS80" s="195"/>
      <c r="CGT80" s="195"/>
      <c r="CGU80" s="195"/>
      <c r="CGV80" s="195"/>
      <c r="CGW80" s="195"/>
      <c r="CGX80" s="195"/>
      <c r="CGY80" s="195"/>
      <c r="CGZ80" s="195"/>
      <c r="CHA80" s="195"/>
      <c r="CHB80" s="195"/>
      <c r="CHC80" s="195"/>
      <c r="CHD80" s="195"/>
      <c r="CHE80" s="195"/>
      <c r="CHF80" s="195"/>
      <c r="CHG80" s="195"/>
      <c r="CHH80" s="195"/>
      <c r="CHI80" s="195"/>
      <c r="CHJ80" s="195"/>
      <c r="CHK80" s="195"/>
      <c r="CHL80" s="195"/>
      <c r="CHM80" s="195"/>
      <c r="CHN80" s="195"/>
      <c r="CHO80" s="195"/>
      <c r="CHP80" s="195"/>
      <c r="CHQ80" s="195"/>
      <c r="CHR80" s="195"/>
      <c r="CHS80" s="195"/>
      <c r="CHT80" s="195"/>
      <c r="CHU80" s="195"/>
      <c r="CHV80" s="195"/>
      <c r="CHW80" s="195"/>
      <c r="CHX80" s="195"/>
      <c r="CHY80" s="195"/>
      <c r="CHZ80" s="195"/>
      <c r="CIA80" s="195"/>
      <c r="CIB80" s="195"/>
      <c r="CIC80" s="195"/>
      <c r="CID80" s="195"/>
      <c r="CIE80" s="195"/>
      <c r="CIF80" s="195"/>
      <c r="CIG80" s="195"/>
      <c r="CIH80" s="195"/>
      <c r="CII80" s="195"/>
      <c r="CIJ80" s="195"/>
      <c r="CIK80" s="195"/>
      <c r="CIL80" s="195"/>
      <c r="CIM80" s="195"/>
      <c r="CIN80" s="195"/>
      <c r="CIO80" s="195"/>
      <c r="CIP80" s="195"/>
      <c r="CIQ80" s="195"/>
      <c r="CIR80" s="195"/>
      <c r="CIS80" s="195"/>
      <c r="CIT80" s="195"/>
      <c r="CIU80" s="195"/>
      <c r="CIV80" s="195"/>
      <c r="CIW80" s="195"/>
      <c r="CIX80" s="195"/>
      <c r="CIY80" s="195"/>
      <c r="CIZ80" s="195"/>
      <c r="CJA80" s="195"/>
      <c r="CJB80" s="195"/>
      <c r="CJC80" s="195"/>
      <c r="CJD80" s="195"/>
      <c r="CJE80" s="195"/>
      <c r="CJF80" s="195"/>
      <c r="CJG80" s="195"/>
      <c r="CJH80" s="195"/>
      <c r="CJI80" s="195"/>
      <c r="CJJ80" s="195"/>
      <c r="CJK80" s="195"/>
      <c r="CJL80" s="195"/>
      <c r="CJM80" s="195"/>
      <c r="CJN80" s="195"/>
      <c r="CJO80" s="195"/>
      <c r="CJP80" s="195"/>
      <c r="CJQ80" s="195"/>
      <c r="CJR80" s="195"/>
      <c r="CJS80" s="195"/>
      <c r="CJT80" s="195"/>
      <c r="CJU80" s="195"/>
      <c r="CJV80" s="195"/>
      <c r="CJW80" s="195"/>
      <c r="CJX80" s="195"/>
      <c r="CJY80" s="195"/>
      <c r="CJZ80" s="195"/>
      <c r="CKA80" s="195"/>
      <c r="CKB80" s="195"/>
      <c r="CKC80" s="195"/>
      <c r="CKD80" s="195"/>
      <c r="CKE80" s="195"/>
      <c r="CKF80" s="195"/>
      <c r="CKG80" s="195"/>
      <c r="CKH80" s="195"/>
      <c r="CKI80" s="195"/>
      <c r="CKJ80" s="195"/>
      <c r="CKK80" s="195"/>
      <c r="CKL80" s="195"/>
      <c r="CKM80" s="195"/>
      <c r="CKN80" s="195"/>
      <c r="CKO80" s="195"/>
      <c r="CKP80" s="195"/>
      <c r="CKQ80" s="195"/>
      <c r="CKR80" s="195"/>
      <c r="CKS80" s="195"/>
      <c r="CKT80" s="195"/>
      <c r="CKU80" s="195"/>
      <c r="CKV80" s="195"/>
      <c r="CKW80" s="195"/>
      <c r="CKX80" s="195"/>
      <c r="CKY80" s="195"/>
      <c r="CKZ80" s="195"/>
      <c r="CLA80" s="195"/>
      <c r="CLB80" s="195"/>
      <c r="CLC80" s="195"/>
      <c r="CLD80" s="195"/>
      <c r="CLE80" s="195"/>
      <c r="CLF80" s="195"/>
      <c r="CLG80" s="195"/>
      <c r="CLH80" s="195"/>
      <c r="CLI80" s="195"/>
      <c r="CLJ80" s="195"/>
      <c r="CLK80" s="195"/>
      <c r="CLL80" s="195"/>
      <c r="CLM80" s="195"/>
      <c r="CLN80" s="195"/>
      <c r="CLO80" s="195"/>
      <c r="CLP80" s="195"/>
      <c r="CLQ80" s="195"/>
      <c r="CLR80" s="195"/>
      <c r="CLS80" s="195"/>
      <c r="CLT80" s="195"/>
      <c r="CLU80" s="195"/>
      <c r="CLV80" s="195"/>
      <c r="CLW80" s="195"/>
      <c r="CLX80" s="195"/>
      <c r="CLY80" s="195"/>
      <c r="CLZ80" s="195"/>
      <c r="CMA80" s="195"/>
      <c r="CMB80" s="195"/>
      <c r="CMC80" s="195"/>
      <c r="CMD80" s="195"/>
      <c r="CME80" s="195"/>
      <c r="CMF80" s="195"/>
      <c r="CMG80" s="195"/>
      <c r="CMH80" s="195"/>
      <c r="CMI80" s="195"/>
      <c r="CMJ80" s="195"/>
      <c r="CMK80" s="195"/>
      <c r="CML80" s="195"/>
      <c r="CMM80" s="195"/>
      <c r="CMN80" s="195"/>
      <c r="CMO80" s="195"/>
      <c r="CMP80" s="195"/>
      <c r="CMQ80" s="195"/>
      <c r="CMR80" s="195"/>
      <c r="CMS80" s="195"/>
      <c r="CMT80" s="195"/>
      <c r="CMU80" s="195"/>
      <c r="CMV80" s="195"/>
      <c r="CMW80" s="195"/>
      <c r="CMX80" s="195"/>
      <c r="CMY80" s="195"/>
      <c r="CMZ80" s="195"/>
      <c r="CNA80" s="195"/>
      <c r="CNB80" s="195"/>
      <c r="CNC80" s="195"/>
      <c r="CND80" s="195"/>
      <c r="CNE80" s="195"/>
      <c r="CNF80" s="195"/>
      <c r="CNG80" s="195"/>
      <c r="CNH80" s="195"/>
      <c r="CNI80" s="195"/>
      <c r="CNJ80" s="195"/>
      <c r="CNK80" s="195"/>
      <c r="CNL80" s="195"/>
      <c r="CNM80" s="195"/>
      <c r="CNN80" s="195"/>
      <c r="CNO80" s="195"/>
      <c r="CNP80" s="195"/>
      <c r="CNQ80" s="195"/>
      <c r="CNR80" s="195"/>
      <c r="CNS80" s="195"/>
      <c r="CNT80" s="195"/>
      <c r="CNU80" s="195"/>
      <c r="CNV80" s="195"/>
      <c r="CNW80" s="195"/>
      <c r="CNX80" s="195"/>
      <c r="CNY80" s="195"/>
      <c r="CNZ80" s="195"/>
      <c r="COA80" s="195"/>
      <c r="COB80" s="195"/>
      <c r="COC80" s="195"/>
      <c r="COD80" s="195"/>
      <c r="COE80" s="195"/>
      <c r="COF80" s="195"/>
      <c r="COG80" s="195"/>
      <c r="COH80" s="195"/>
      <c r="COI80" s="195"/>
      <c r="COJ80" s="195"/>
      <c r="COK80" s="195"/>
      <c r="COL80" s="195"/>
      <c r="COM80" s="195"/>
      <c r="CON80" s="195"/>
      <c r="COO80" s="195"/>
      <c r="COP80" s="195"/>
      <c r="COQ80" s="195"/>
      <c r="COR80" s="195"/>
      <c r="COS80" s="195"/>
      <c r="COT80" s="195"/>
      <c r="COU80" s="195"/>
      <c r="COV80" s="195"/>
      <c r="COW80" s="195"/>
      <c r="COX80" s="195"/>
      <c r="COY80" s="195"/>
      <c r="COZ80" s="195"/>
      <c r="CPA80" s="195"/>
      <c r="CPB80" s="195"/>
      <c r="CPC80" s="195"/>
      <c r="CPD80" s="195"/>
      <c r="CPE80" s="195"/>
      <c r="CPF80" s="195"/>
      <c r="CPG80" s="195"/>
      <c r="CPH80" s="195"/>
      <c r="CPI80" s="195"/>
      <c r="CPJ80" s="195"/>
      <c r="CPK80" s="195"/>
      <c r="CPL80" s="195"/>
      <c r="CPM80" s="195"/>
      <c r="CPN80" s="195"/>
      <c r="CPO80" s="195"/>
      <c r="CPP80" s="195"/>
      <c r="CPQ80" s="195"/>
      <c r="CPR80" s="195"/>
      <c r="CPS80" s="195"/>
      <c r="CPT80" s="195"/>
      <c r="CPU80" s="195"/>
      <c r="CPV80" s="195"/>
      <c r="CPW80" s="195"/>
      <c r="CPX80" s="195"/>
      <c r="CPY80" s="195"/>
      <c r="CPZ80" s="195"/>
      <c r="CQA80" s="195"/>
      <c r="CQB80" s="195"/>
      <c r="CQC80" s="195"/>
      <c r="CQD80" s="195"/>
      <c r="CQE80" s="195"/>
      <c r="CQF80" s="195"/>
      <c r="CQG80" s="195"/>
      <c r="CQH80" s="195"/>
      <c r="CQI80" s="195"/>
      <c r="CQJ80" s="195"/>
      <c r="CQK80" s="195"/>
      <c r="CQL80" s="195"/>
      <c r="CQM80" s="195"/>
      <c r="CQN80" s="195"/>
      <c r="CQO80" s="195"/>
      <c r="CQP80" s="195"/>
      <c r="CQQ80" s="195"/>
      <c r="CQR80" s="195"/>
      <c r="CQS80" s="195"/>
      <c r="CQT80" s="195"/>
      <c r="CQU80" s="195"/>
      <c r="CQV80" s="195"/>
      <c r="CQW80" s="195"/>
      <c r="CQX80" s="195"/>
      <c r="CQY80" s="195"/>
      <c r="CQZ80" s="195"/>
      <c r="CRA80" s="195"/>
      <c r="CRB80" s="195"/>
      <c r="CRC80" s="195"/>
      <c r="CRD80" s="195"/>
      <c r="CRE80" s="195"/>
      <c r="CRF80" s="195"/>
      <c r="CRG80" s="195"/>
      <c r="CRH80" s="195"/>
      <c r="CRI80" s="195"/>
      <c r="CRJ80" s="195"/>
      <c r="CRK80" s="195"/>
      <c r="CRL80" s="195"/>
      <c r="CRM80" s="195"/>
      <c r="CRN80" s="195"/>
      <c r="CRO80" s="195"/>
      <c r="CRP80" s="195"/>
      <c r="CRQ80" s="195"/>
      <c r="CRR80" s="195"/>
      <c r="CRS80" s="195"/>
      <c r="CRT80" s="195"/>
      <c r="CRU80" s="195"/>
      <c r="CRV80" s="195"/>
      <c r="CRW80" s="195"/>
      <c r="CRX80" s="195"/>
      <c r="CRY80" s="195"/>
      <c r="CRZ80" s="195"/>
      <c r="CSA80" s="195"/>
      <c r="CSB80" s="195"/>
      <c r="CSC80" s="195"/>
      <c r="CSD80" s="195"/>
      <c r="CSE80" s="195"/>
      <c r="CSF80" s="195"/>
      <c r="CSG80" s="195"/>
      <c r="CSH80" s="195"/>
      <c r="CSI80" s="195"/>
      <c r="CSJ80" s="195"/>
      <c r="CSK80" s="195"/>
      <c r="CSL80" s="195"/>
      <c r="CSM80" s="195"/>
      <c r="CSN80" s="195"/>
      <c r="CSO80" s="195"/>
      <c r="CSP80" s="195"/>
      <c r="CSQ80" s="195"/>
      <c r="CSR80" s="195"/>
      <c r="CSS80" s="195"/>
      <c r="CST80" s="195"/>
      <c r="CSU80" s="195"/>
      <c r="CSV80" s="195"/>
      <c r="CSW80" s="195"/>
      <c r="CSX80" s="195"/>
      <c r="CSY80" s="195"/>
      <c r="CSZ80" s="195"/>
      <c r="CTA80" s="195"/>
      <c r="CTB80" s="195"/>
      <c r="CTC80" s="195"/>
      <c r="CTD80" s="195"/>
      <c r="CTE80" s="195"/>
      <c r="CTF80" s="195"/>
      <c r="CTG80" s="195"/>
      <c r="CTH80" s="195"/>
      <c r="CTI80" s="195"/>
      <c r="CTJ80" s="195"/>
      <c r="CTK80" s="195"/>
      <c r="CTL80" s="195"/>
      <c r="CTM80" s="195"/>
      <c r="CTN80" s="195"/>
      <c r="CTO80" s="195"/>
      <c r="CTP80" s="195"/>
      <c r="CTQ80" s="195"/>
      <c r="CTR80" s="195"/>
      <c r="CTS80" s="195"/>
      <c r="CTT80" s="195"/>
      <c r="CTU80" s="195"/>
      <c r="CTV80" s="195"/>
      <c r="CTW80" s="195"/>
      <c r="CTX80" s="195"/>
      <c r="CTY80" s="195"/>
      <c r="CTZ80" s="195"/>
      <c r="CUA80" s="195"/>
      <c r="CUB80" s="195"/>
      <c r="CUC80" s="195"/>
      <c r="CUD80" s="195"/>
      <c r="CUE80" s="195"/>
      <c r="CUF80" s="195"/>
      <c r="CUG80" s="195"/>
      <c r="CUH80" s="195"/>
      <c r="CUI80" s="195"/>
      <c r="CUJ80" s="195"/>
      <c r="CUK80" s="195"/>
      <c r="CUL80" s="195"/>
      <c r="CUM80" s="195"/>
      <c r="CUN80" s="195"/>
      <c r="CUO80" s="195"/>
      <c r="CUP80" s="195"/>
      <c r="CUQ80" s="195"/>
      <c r="CUR80" s="195"/>
      <c r="CUS80" s="195"/>
      <c r="CUT80" s="195"/>
      <c r="CUU80" s="195"/>
      <c r="CUV80" s="195"/>
      <c r="CUW80" s="195"/>
      <c r="CUX80" s="195"/>
      <c r="CUY80" s="195"/>
      <c r="CUZ80" s="195"/>
      <c r="CVA80" s="195"/>
      <c r="CVB80" s="195"/>
      <c r="CVC80" s="195"/>
      <c r="CVD80" s="195"/>
      <c r="CVE80" s="195"/>
      <c r="CVF80" s="195"/>
      <c r="CVG80" s="195"/>
      <c r="CVH80" s="195"/>
      <c r="CVI80" s="195"/>
      <c r="CVJ80" s="195"/>
      <c r="CVK80" s="195"/>
      <c r="CVL80" s="195"/>
      <c r="CVM80" s="195"/>
      <c r="CVN80" s="195"/>
      <c r="CVO80" s="195"/>
      <c r="CVP80" s="195"/>
      <c r="CVQ80" s="195"/>
      <c r="CVR80" s="195"/>
      <c r="CVS80" s="195"/>
      <c r="CVT80" s="195"/>
      <c r="CVU80" s="195"/>
      <c r="CVV80" s="195"/>
      <c r="CVW80" s="195"/>
      <c r="CVX80" s="195"/>
      <c r="CVY80" s="195"/>
      <c r="CVZ80" s="195"/>
      <c r="CWA80" s="195"/>
      <c r="CWB80" s="195"/>
      <c r="CWC80" s="195"/>
      <c r="CWD80" s="195"/>
      <c r="CWE80" s="195"/>
      <c r="CWF80" s="195"/>
      <c r="CWG80" s="195"/>
      <c r="CWH80" s="195"/>
      <c r="CWI80" s="195"/>
      <c r="CWJ80" s="195"/>
      <c r="CWK80" s="195"/>
      <c r="CWL80" s="195"/>
      <c r="CWM80" s="195"/>
      <c r="CWN80" s="195"/>
      <c r="CWO80" s="195"/>
      <c r="CWP80" s="195"/>
      <c r="CWQ80" s="195"/>
      <c r="CWR80" s="195"/>
      <c r="CWS80" s="195"/>
      <c r="CWT80" s="195"/>
      <c r="CWU80" s="195"/>
      <c r="CWV80" s="195"/>
      <c r="CWW80" s="195"/>
      <c r="CWX80" s="195"/>
      <c r="CWY80" s="195"/>
      <c r="CWZ80" s="195"/>
      <c r="CXA80" s="195"/>
      <c r="CXB80" s="195"/>
      <c r="CXC80" s="195"/>
      <c r="CXD80" s="195"/>
      <c r="CXE80" s="195"/>
      <c r="CXF80" s="195"/>
      <c r="CXG80" s="195"/>
      <c r="CXH80" s="195"/>
      <c r="CXI80" s="195"/>
      <c r="CXJ80" s="195"/>
      <c r="CXK80" s="195"/>
      <c r="CXL80" s="195"/>
      <c r="CXM80" s="195"/>
      <c r="CXN80" s="195"/>
      <c r="CXO80" s="195"/>
      <c r="CXP80" s="195"/>
      <c r="CXQ80" s="195"/>
      <c r="CXR80" s="195"/>
      <c r="CXS80" s="195"/>
      <c r="CXT80" s="195"/>
      <c r="CXU80" s="195"/>
      <c r="CXV80" s="195"/>
      <c r="CXW80" s="195"/>
      <c r="CXX80" s="195"/>
      <c r="CXY80" s="195"/>
      <c r="CXZ80" s="195"/>
      <c r="CYA80" s="195"/>
      <c r="CYB80" s="195"/>
      <c r="CYC80" s="195"/>
      <c r="CYD80" s="195"/>
      <c r="CYE80" s="195"/>
      <c r="CYF80" s="195"/>
      <c r="CYG80" s="195"/>
      <c r="CYH80" s="195"/>
      <c r="CYI80" s="195"/>
      <c r="CYJ80" s="195"/>
      <c r="CYK80" s="195"/>
      <c r="CYL80" s="195"/>
      <c r="CYM80" s="195"/>
      <c r="CYN80" s="195"/>
      <c r="CYO80" s="195"/>
      <c r="CYP80" s="195"/>
      <c r="CYQ80" s="195"/>
      <c r="CYR80" s="195"/>
      <c r="CYS80" s="195"/>
      <c r="CYT80" s="195"/>
      <c r="CYU80" s="195"/>
      <c r="CYV80" s="195"/>
      <c r="CYW80" s="195"/>
      <c r="CYX80" s="195"/>
      <c r="CYY80" s="195"/>
      <c r="CYZ80" s="195"/>
      <c r="CZA80" s="195"/>
      <c r="CZB80" s="195"/>
      <c r="CZC80" s="195"/>
      <c r="CZD80" s="195"/>
      <c r="CZE80" s="195"/>
      <c r="CZF80" s="195"/>
      <c r="CZG80" s="195"/>
      <c r="CZH80" s="195"/>
      <c r="CZI80" s="195"/>
      <c r="CZJ80" s="195"/>
      <c r="CZK80" s="195"/>
      <c r="CZL80" s="195"/>
      <c r="CZM80" s="195"/>
      <c r="CZN80" s="195"/>
      <c r="CZO80" s="195"/>
      <c r="CZP80" s="195"/>
      <c r="CZQ80" s="195"/>
      <c r="CZR80" s="195"/>
      <c r="CZS80" s="195"/>
      <c r="CZT80" s="195"/>
      <c r="CZU80" s="195"/>
      <c r="CZV80" s="195"/>
      <c r="CZW80" s="195"/>
      <c r="CZX80" s="195"/>
      <c r="CZY80" s="195"/>
      <c r="CZZ80" s="195"/>
      <c r="DAA80" s="195"/>
      <c r="DAB80" s="195"/>
      <c r="DAC80" s="195"/>
      <c r="DAD80" s="195"/>
      <c r="DAE80" s="195"/>
      <c r="DAF80" s="195"/>
      <c r="DAG80" s="195"/>
      <c r="DAH80" s="195"/>
      <c r="DAI80" s="195"/>
      <c r="DAJ80" s="195"/>
      <c r="DAK80" s="195"/>
      <c r="DAL80" s="195"/>
      <c r="DAM80" s="195"/>
      <c r="DAN80" s="195"/>
      <c r="DAO80" s="195"/>
      <c r="DAP80" s="195"/>
      <c r="DAQ80" s="195"/>
      <c r="DAR80" s="195"/>
      <c r="DAS80" s="195"/>
      <c r="DAT80" s="195"/>
      <c r="DAU80" s="195"/>
      <c r="DAV80" s="195"/>
      <c r="DAW80" s="195"/>
      <c r="DAX80" s="195"/>
      <c r="DAY80" s="195"/>
      <c r="DAZ80" s="195"/>
      <c r="DBA80" s="195"/>
      <c r="DBB80" s="195"/>
      <c r="DBC80" s="195"/>
      <c r="DBD80" s="195"/>
      <c r="DBE80" s="195"/>
      <c r="DBF80" s="195"/>
      <c r="DBG80" s="195"/>
      <c r="DBH80" s="195"/>
      <c r="DBI80" s="195"/>
      <c r="DBJ80" s="195"/>
      <c r="DBK80" s="195"/>
      <c r="DBL80" s="195"/>
      <c r="DBM80" s="195"/>
      <c r="DBN80" s="195"/>
      <c r="DBO80" s="195"/>
      <c r="DBP80" s="195"/>
      <c r="DBQ80" s="195"/>
      <c r="DBR80" s="195"/>
      <c r="DBS80" s="195"/>
      <c r="DBT80" s="195"/>
      <c r="DBU80" s="195"/>
      <c r="DBV80" s="195"/>
      <c r="DBW80" s="195"/>
      <c r="DBX80" s="195"/>
      <c r="DBY80" s="195"/>
      <c r="DBZ80" s="195"/>
      <c r="DCA80" s="195"/>
      <c r="DCB80" s="195"/>
      <c r="DCC80" s="195"/>
      <c r="DCD80" s="195"/>
      <c r="DCE80" s="195"/>
      <c r="DCF80" s="195"/>
      <c r="DCG80" s="195"/>
      <c r="DCH80" s="195"/>
      <c r="DCI80" s="195"/>
      <c r="DCJ80" s="195"/>
      <c r="DCK80" s="195"/>
      <c r="DCL80" s="195"/>
      <c r="DCM80" s="195"/>
      <c r="DCN80" s="195"/>
      <c r="DCO80" s="195"/>
      <c r="DCP80" s="195"/>
      <c r="DCQ80" s="195"/>
      <c r="DCR80" s="195"/>
      <c r="DCS80" s="195"/>
      <c r="DCT80" s="195"/>
      <c r="DCU80" s="195"/>
      <c r="DCV80" s="195"/>
      <c r="DCW80" s="195"/>
      <c r="DCX80" s="195"/>
      <c r="DCY80" s="195"/>
      <c r="DCZ80" s="195"/>
      <c r="DDA80" s="195"/>
      <c r="DDB80" s="195"/>
      <c r="DDC80" s="195"/>
      <c r="DDD80" s="195"/>
      <c r="DDE80" s="195"/>
      <c r="DDF80" s="195"/>
      <c r="DDG80" s="195"/>
      <c r="DDH80" s="195"/>
      <c r="DDI80" s="195"/>
      <c r="DDJ80" s="195"/>
      <c r="DDK80" s="195"/>
      <c r="DDL80" s="195"/>
      <c r="DDM80" s="195"/>
      <c r="DDN80" s="195"/>
      <c r="DDO80" s="195"/>
      <c r="DDP80" s="195"/>
      <c r="DDQ80" s="195"/>
      <c r="DDR80" s="195"/>
      <c r="DDS80" s="195"/>
      <c r="DDT80" s="195"/>
      <c r="DDU80" s="195"/>
      <c r="DDV80" s="195"/>
      <c r="DDW80" s="195"/>
      <c r="DDX80" s="195"/>
      <c r="DDY80" s="195"/>
      <c r="DDZ80" s="195"/>
      <c r="DEA80" s="195"/>
      <c r="DEB80" s="195"/>
      <c r="DEC80" s="195"/>
      <c r="DED80" s="195"/>
      <c r="DEE80" s="195"/>
      <c r="DEF80" s="195"/>
      <c r="DEG80" s="195"/>
      <c r="DEH80" s="195"/>
      <c r="DEI80" s="195"/>
      <c r="DEJ80" s="195"/>
      <c r="DEK80" s="195"/>
      <c r="DEL80" s="195"/>
      <c r="DEM80" s="195"/>
      <c r="DEN80" s="195"/>
      <c r="DEO80" s="195"/>
      <c r="DEP80" s="195"/>
      <c r="DEQ80" s="195"/>
      <c r="DER80" s="195"/>
      <c r="DES80" s="195"/>
      <c r="DET80" s="195"/>
      <c r="DEU80" s="195"/>
      <c r="DEV80" s="195"/>
      <c r="DEW80" s="195"/>
      <c r="DEX80" s="195"/>
      <c r="DEY80" s="195"/>
      <c r="DEZ80" s="195"/>
      <c r="DFA80" s="195"/>
      <c r="DFB80" s="195"/>
      <c r="DFC80" s="195"/>
      <c r="DFD80" s="195"/>
      <c r="DFE80" s="195"/>
      <c r="DFF80" s="195"/>
      <c r="DFG80" s="195"/>
      <c r="DFH80" s="195"/>
      <c r="DFI80" s="195"/>
      <c r="DFJ80" s="195"/>
      <c r="DFK80" s="195"/>
      <c r="DFL80" s="195"/>
      <c r="DFM80" s="195"/>
      <c r="DFN80" s="195"/>
      <c r="DFO80" s="195"/>
      <c r="DFP80" s="195"/>
      <c r="DFQ80" s="195"/>
      <c r="DFR80" s="195"/>
      <c r="DFS80" s="195"/>
      <c r="DFT80" s="195"/>
      <c r="DFU80" s="195"/>
      <c r="DFV80" s="195"/>
      <c r="DFW80" s="195"/>
      <c r="DFX80" s="195"/>
      <c r="DFY80" s="195"/>
      <c r="DFZ80" s="195"/>
      <c r="DGA80" s="195"/>
      <c r="DGB80" s="195"/>
      <c r="DGC80" s="195"/>
      <c r="DGD80" s="195"/>
      <c r="DGE80" s="195"/>
      <c r="DGF80" s="195"/>
      <c r="DGG80" s="195"/>
      <c r="DGH80" s="195"/>
      <c r="DGI80" s="195"/>
      <c r="DGJ80" s="195"/>
      <c r="DGK80" s="195"/>
      <c r="DGL80" s="195"/>
      <c r="DGM80" s="195"/>
      <c r="DGN80" s="195"/>
      <c r="DGO80" s="195"/>
      <c r="DGP80" s="195"/>
      <c r="DGQ80" s="195"/>
      <c r="DGR80" s="195"/>
      <c r="DGS80" s="195"/>
      <c r="DGT80" s="195"/>
      <c r="DGU80" s="195"/>
      <c r="DGV80" s="195"/>
      <c r="DGW80" s="195"/>
      <c r="DGX80" s="195"/>
      <c r="DGY80" s="195"/>
      <c r="DGZ80" s="195"/>
      <c r="DHA80" s="195"/>
      <c r="DHB80" s="195"/>
      <c r="DHC80" s="195"/>
      <c r="DHD80" s="195"/>
      <c r="DHE80" s="195"/>
      <c r="DHF80" s="195"/>
      <c r="DHG80" s="195"/>
      <c r="DHH80" s="195"/>
      <c r="DHI80" s="195"/>
      <c r="DHJ80" s="195"/>
      <c r="DHK80" s="195"/>
      <c r="DHL80" s="195"/>
      <c r="DHM80" s="195"/>
      <c r="DHN80" s="195"/>
      <c r="DHO80" s="195"/>
      <c r="DHP80" s="195"/>
      <c r="DHQ80" s="195"/>
      <c r="DHR80" s="195"/>
      <c r="DHS80" s="195"/>
      <c r="DHT80" s="195"/>
      <c r="DHU80" s="195"/>
      <c r="DHV80" s="195"/>
      <c r="DHW80" s="195"/>
      <c r="DHX80" s="195"/>
      <c r="DHY80" s="195"/>
      <c r="DHZ80" s="195"/>
      <c r="DIA80" s="195"/>
      <c r="DIB80" s="195"/>
      <c r="DIC80" s="195"/>
      <c r="DID80" s="195"/>
      <c r="DIE80" s="195"/>
      <c r="DIF80" s="195"/>
      <c r="DIG80" s="195"/>
      <c r="DIH80" s="195"/>
      <c r="DII80" s="195"/>
      <c r="DIJ80" s="195"/>
      <c r="DIK80" s="195"/>
      <c r="DIL80" s="195"/>
      <c r="DIM80" s="195"/>
      <c r="DIN80" s="195"/>
      <c r="DIO80" s="195"/>
      <c r="DIP80" s="195"/>
      <c r="DIQ80" s="195"/>
      <c r="DIR80" s="195"/>
      <c r="DIS80" s="195"/>
      <c r="DIT80" s="195"/>
      <c r="DIU80" s="195"/>
      <c r="DIV80" s="195"/>
      <c r="DIW80" s="195"/>
      <c r="DIX80" s="195"/>
      <c r="DIY80" s="195"/>
      <c r="DIZ80" s="195"/>
      <c r="DJA80" s="195"/>
      <c r="DJB80" s="195"/>
      <c r="DJC80" s="195"/>
      <c r="DJD80" s="195"/>
      <c r="DJE80" s="195"/>
      <c r="DJF80" s="195"/>
      <c r="DJG80" s="195"/>
      <c r="DJH80" s="195"/>
      <c r="DJI80" s="195"/>
      <c r="DJJ80" s="195"/>
      <c r="DJK80" s="195"/>
      <c r="DJL80" s="195"/>
      <c r="DJM80" s="195"/>
      <c r="DJN80" s="195"/>
      <c r="DJO80" s="195"/>
      <c r="DJP80" s="195"/>
      <c r="DJQ80" s="195"/>
      <c r="DJR80" s="195"/>
      <c r="DJS80" s="195"/>
      <c r="DJT80" s="195"/>
      <c r="DJU80" s="195"/>
      <c r="DJV80" s="195"/>
      <c r="DJW80" s="195"/>
      <c r="DJX80" s="195"/>
      <c r="DJY80" s="195"/>
      <c r="DJZ80" s="195"/>
      <c r="DKA80" s="195"/>
      <c r="DKB80" s="195"/>
      <c r="DKC80" s="195"/>
      <c r="DKD80" s="195"/>
      <c r="DKE80" s="195"/>
      <c r="DKF80" s="195"/>
      <c r="DKG80" s="195"/>
      <c r="DKH80" s="195"/>
      <c r="DKI80" s="195"/>
      <c r="DKJ80" s="195"/>
      <c r="DKK80" s="195"/>
      <c r="DKL80" s="195"/>
      <c r="DKM80" s="195"/>
      <c r="DKN80" s="195"/>
      <c r="DKO80" s="195"/>
      <c r="DKP80" s="195"/>
      <c r="DKQ80" s="195"/>
      <c r="DKR80" s="195"/>
      <c r="DKS80" s="195"/>
      <c r="DKT80" s="195"/>
      <c r="DKU80" s="195"/>
      <c r="DKV80" s="195"/>
      <c r="DKW80" s="195"/>
      <c r="DKX80" s="195"/>
      <c r="DKY80" s="195"/>
      <c r="DKZ80" s="195"/>
      <c r="DLA80" s="195"/>
      <c r="DLB80" s="195"/>
      <c r="DLC80" s="195"/>
      <c r="DLD80" s="195"/>
      <c r="DLE80" s="195"/>
      <c r="DLF80" s="195"/>
      <c r="DLG80" s="195"/>
      <c r="DLH80" s="195"/>
      <c r="DLI80" s="195"/>
      <c r="DLJ80" s="195"/>
      <c r="DLK80" s="195"/>
      <c r="DLL80" s="195"/>
      <c r="DLM80" s="195"/>
      <c r="DLN80" s="195"/>
      <c r="DLO80" s="195"/>
      <c r="DLP80" s="195"/>
      <c r="DLQ80" s="195"/>
      <c r="DLR80" s="195"/>
      <c r="DLS80" s="195"/>
      <c r="DLT80" s="195"/>
      <c r="DLU80" s="195"/>
      <c r="DLV80" s="195"/>
      <c r="DLW80" s="195"/>
      <c r="DLX80" s="195"/>
      <c r="DLY80" s="195"/>
      <c r="DLZ80" s="195"/>
      <c r="DMA80" s="195"/>
      <c r="DMB80" s="195"/>
      <c r="DMC80" s="195"/>
      <c r="DMD80" s="195"/>
      <c r="DME80" s="195"/>
      <c r="DMF80" s="195"/>
      <c r="DMG80" s="195"/>
      <c r="DMH80" s="195"/>
      <c r="DMI80" s="195"/>
      <c r="DMJ80" s="195"/>
      <c r="DMK80" s="195"/>
      <c r="DML80" s="195"/>
      <c r="DMM80" s="195"/>
      <c r="DMN80" s="195"/>
      <c r="DMO80" s="195"/>
      <c r="DMP80" s="195"/>
      <c r="DMQ80" s="195"/>
      <c r="DMR80" s="195"/>
      <c r="DMS80" s="195"/>
      <c r="DMT80" s="195"/>
      <c r="DMU80" s="195"/>
      <c r="DMV80" s="195"/>
      <c r="DMW80" s="195"/>
      <c r="DMX80" s="195"/>
      <c r="DMY80" s="195"/>
      <c r="DMZ80" s="195"/>
      <c r="DNA80" s="195"/>
      <c r="DNB80" s="195"/>
      <c r="DNC80" s="195"/>
      <c r="DND80" s="195"/>
      <c r="DNE80" s="195"/>
      <c r="DNF80" s="195"/>
      <c r="DNG80" s="195"/>
      <c r="DNH80" s="195"/>
      <c r="DNI80" s="195"/>
      <c r="DNJ80" s="195"/>
      <c r="DNK80" s="195"/>
      <c r="DNL80" s="195"/>
      <c r="DNM80" s="195"/>
      <c r="DNN80" s="195"/>
      <c r="DNO80" s="195"/>
      <c r="DNP80" s="195"/>
      <c r="DNQ80" s="195"/>
      <c r="DNR80" s="195"/>
      <c r="DNS80" s="195"/>
      <c r="DNT80" s="195"/>
      <c r="DNU80" s="195"/>
      <c r="DNV80" s="195"/>
      <c r="DNW80" s="195"/>
      <c r="DNX80" s="195"/>
      <c r="DNY80" s="195"/>
      <c r="DNZ80" s="195"/>
      <c r="DOA80" s="195"/>
      <c r="DOB80" s="195"/>
      <c r="DOC80" s="195"/>
      <c r="DOD80" s="195"/>
      <c r="DOE80" s="195"/>
      <c r="DOF80" s="195"/>
      <c r="DOG80" s="195"/>
      <c r="DOH80" s="195"/>
      <c r="DOI80" s="195"/>
      <c r="DOJ80" s="195"/>
      <c r="DOK80" s="195"/>
      <c r="DOL80" s="195"/>
      <c r="DOM80" s="195"/>
      <c r="DON80" s="195"/>
      <c r="DOO80" s="195"/>
      <c r="DOP80" s="195"/>
      <c r="DOQ80" s="195"/>
      <c r="DOR80" s="195"/>
      <c r="DOS80" s="195"/>
      <c r="DOT80" s="195"/>
      <c r="DOU80" s="195"/>
      <c r="DOV80" s="195"/>
      <c r="DOW80" s="195"/>
      <c r="DOX80" s="195"/>
      <c r="DOY80" s="195"/>
      <c r="DOZ80" s="195"/>
      <c r="DPA80" s="195"/>
      <c r="DPB80" s="195"/>
      <c r="DPC80" s="195"/>
      <c r="DPD80" s="195"/>
      <c r="DPE80" s="195"/>
      <c r="DPF80" s="195"/>
      <c r="DPG80" s="195"/>
      <c r="DPH80" s="195"/>
      <c r="DPI80" s="195"/>
      <c r="DPJ80" s="195"/>
      <c r="DPK80" s="195"/>
      <c r="DPL80" s="195"/>
      <c r="DPM80" s="195"/>
      <c r="DPN80" s="195"/>
      <c r="DPO80" s="195"/>
      <c r="DPP80" s="195"/>
      <c r="DPQ80" s="195"/>
      <c r="DPR80" s="195"/>
      <c r="DPS80" s="195"/>
      <c r="DPT80" s="195"/>
      <c r="DPU80" s="195"/>
      <c r="DPV80" s="195"/>
      <c r="DPW80" s="195"/>
      <c r="DPX80" s="195"/>
      <c r="DPY80" s="195"/>
      <c r="DPZ80" s="195"/>
      <c r="DQA80" s="195"/>
      <c r="DQB80" s="195"/>
      <c r="DQC80" s="195"/>
      <c r="DQD80" s="195"/>
      <c r="DQE80" s="195"/>
      <c r="DQF80" s="195"/>
      <c r="DQG80" s="195"/>
      <c r="DQH80" s="195"/>
      <c r="DQI80" s="195"/>
      <c r="DQJ80" s="195"/>
      <c r="DQK80" s="195"/>
      <c r="DQL80" s="195"/>
      <c r="DQM80" s="195"/>
      <c r="DQN80" s="195"/>
      <c r="DQO80" s="195"/>
      <c r="DQP80" s="195"/>
      <c r="DQQ80" s="195"/>
      <c r="DQR80" s="195"/>
      <c r="DQS80" s="195"/>
      <c r="DQT80" s="195"/>
      <c r="DQU80" s="195"/>
      <c r="DQV80" s="195"/>
      <c r="DQW80" s="195"/>
      <c r="DQX80" s="195"/>
      <c r="DQY80" s="195"/>
      <c r="DQZ80" s="195"/>
      <c r="DRA80" s="195"/>
      <c r="DRB80" s="195"/>
      <c r="DRC80" s="195"/>
      <c r="DRD80" s="195"/>
      <c r="DRE80" s="195"/>
      <c r="DRF80" s="195"/>
      <c r="DRG80" s="195"/>
      <c r="DRH80" s="195"/>
      <c r="DRI80" s="195"/>
      <c r="DRJ80" s="195"/>
      <c r="DRK80" s="195"/>
      <c r="DRL80" s="195"/>
      <c r="DRM80" s="195"/>
      <c r="DRN80" s="195"/>
      <c r="DRO80" s="195"/>
      <c r="DRP80" s="195"/>
      <c r="DRQ80" s="195"/>
      <c r="DRR80" s="195"/>
      <c r="DRS80" s="195"/>
      <c r="DRT80" s="195"/>
      <c r="DRU80" s="195"/>
      <c r="DRV80" s="195"/>
      <c r="DRW80" s="195"/>
      <c r="DRX80" s="195"/>
      <c r="DRY80" s="195"/>
      <c r="DRZ80" s="195"/>
      <c r="DSA80" s="195"/>
      <c r="DSB80" s="195"/>
      <c r="DSC80" s="195"/>
      <c r="DSD80" s="195"/>
      <c r="DSE80" s="195"/>
      <c r="DSF80" s="195"/>
      <c r="DSG80" s="195"/>
      <c r="DSH80" s="195"/>
      <c r="DSI80" s="195"/>
      <c r="DSJ80" s="195"/>
      <c r="DSK80" s="195"/>
      <c r="DSL80" s="195"/>
      <c r="DSM80" s="195"/>
      <c r="DSN80" s="195"/>
      <c r="DSO80" s="195"/>
      <c r="DSP80" s="195"/>
      <c r="DSQ80" s="195"/>
      <c r="DSR80" s="195"/>
      <c r="DSS80" s="195"/>
      <c r="DST80" s="195"/>
      <c r="DSU80" s="195"/>
      <c r="DSV80" s="195"/>
      <c r="DSW80" s="195"/>
      <c r="DSX80" s="195"/>
      <c r="DSY80" s="195"/>
      <c r="DSZ80" s="195"/>
      <c r="DTA80" s="195"/>
      <c r="DTB80" s="195"/>
      <c r="DTC80" s="195"/>
      <c r="DTD80" s="195"/>
      <c r="DTE80" s="195"/>
      <c r="DTF80" s="195"/>
      <c r="DTG80" s="195"/>
      <c r="DTH80" s="195"/>
      <c r="DTI80" s="195"/>
      <c r="DTJ80" s="195"/>
      <c r="DTK80" s="195"/>
      <c r="DTL80" s="195"/>
      <c r="DTM80" s="195"/>
      <c r="DTN80" s="195"/>
      <c r="DTO80" s="195"/>
      <c r="DTP80" s="195"/>
      <c r="DTQ80" s="195"/>
      <c r="DTR80" s="195"/>
      <c r="DTS80" s="195"/>
      <c r="DTT80" s="195"/>
      <c r="DTU80" s="195"/>
      <c r="DTV80" s="195"/>
      <c r="DTW80" s="195"/>
      <c r="DTX80" s="195"/>
      <c r="DTY80" s="195"/>
      <c r="DTZ80" s="195"/>
      <c r="DUA80" s="195"/>
      <c r="DUB80" s="195"/>
      <c r="DUC80" s="195"/>
      <c r="DUD80" s="195"/>
      <c r="DUE80" s="195"/>
      <c r="DUF80" s="195"/>
      <c r="DUG80" s="195"/>
      <c r="DUH80" s="195"/>
      <c r="DUI80" s="195"/>
      <c r="DUJ80" s="195"/>
      <c r="DUK80" s="195"/>
      <c r="DUL80" s="195"/>
      <c r="DUM80" s="195"/>
      <c r="DUN80" s="195"/>
      <c r="DUO80" s="195"/>
      <c r="DUP80" s="195"/>
      <c r="DUQ80" s="195"/>
      <c r="DUR80" s="195"/>
      <c r="DUS80" s="195"/>
      <c r="DUT80" s="195"/>
      <c r="DUU80" s="195"/>
      <c r="DUV80" s="195"/>
      <c r="DUW80" s="195"/>
      <c r="DUX80" s="195"/>
      <c r="DUY80" s="195"/>
      <c r="DUZ80" s="195"/>
      <c r="DVA80" s="195"/>
      <c r="DVB80" s="195"/>
      <c r="DVC80" s="195"/>
      <c r="DVD80" s="195"/>
      <c r="DVE80" s="195"/>
      <c r="DVF80" s="195"/>
      <c r="DVG80" s="195"/>
      <c r="DVH80" s="195"/>
      <c r="DVI80" s="195"/>
      <c r="DVJ80" s="195"/>
      <c r="DVK80" s="195"/>
      <c r="DVL80" s="195"/>
      <c r="DVM80" s="195"/>
      <c r="DVN80" s="195"/>
      <c r="DVO80" s="195"/>
      <c r="DVP80" s="195"/>
      <c r="DVQ80" s="195"/>
      <c r="DVR80" s="195"/>
      <c r="DVS80" s="195"/>
      <c r="DVT80" s="195"/>
      <c r="DVU80" s="195"/>
      <c r="DVV80" s="195"/>
      <c r="DVW80" s="195"/>
      <c r="DVX80" s="195"/>
      <c r="DVY80" s="195"/>
      <c r="DVZ80" s="195"/>
      <c r="DWA80" s="195"/>
      <c r="DWB80" s="195"/>
      <c r="DWC80" s="195"/>
      <c r="DWD80" s="195"/>
      <c r="DWE80" s="195"/>
      <c r="DWF80" s="195"/>
      <c r="DWG80" s="195"/>
      <c r="DWH80" s="195"/>
      <c r="DWI80" s="195"/>
      <c r="DWJ80" s="195"/>
      <c r="DWK80" s="195"/>
      <c r="DWL80" s="195"/>
      <c r="DWM80" s="195"/>
      <c r="DWN80" s="195"/>
      <c r="DWO80" s="195"/>
      <c r="DWP80" s="195"/>
      <c r="DWQ80" s="195"/>
      <c r="DWR80" s="195"/>
      <c r="DWS80" s="195"/>
      <c r="DWT80" s="195"/>
      <c r="DWU80" s="195"/>
      <c r="DWV80" s="195"/>
      <c r="DWW80" s="195"/>
      <c r="DWX80" s="195"/>
      <c r="DWY80" s="195"/>
      <c r="DWZ80" s="195"/>
      <c r="DXA80" s="195"/>
      <c r="DXB80" s="195"/>
      <c r="DXC80" s="195"/>
      <c r="DXD80" s="195"/>
      <c r="DXE80" s="195"/>
      <c r="DXF80" s="195"/>
      <c r="DXG80" s="195"/>
      <c r="DXH80" s="195"/>
      <c r="DXI80" s="195"/>
      <c r="DXJ80" s="195"/>
      <c r="DXK80" s="195"/>
      <c r="DXL80" s="195"/>
      <c r="DXM80" s="195"/>
      <c r="DXN80" s="195"/>
      <c r="DXO80" s="195"/>
      <c r="DXP80" s="195"/>
      <c r="DXQ80" s="195"/>
      <c r="DXR80" s="195"/>
      <c r="DXS80" s="195"/>
      <c r="DXT80" s="195"/>
      <c r="DXU80" s="195"/>
      <c r="DXV80" s="195"/>
      <c r="DXW80" s="195"/>
      <c r="DXX80" s="195"/>
      <c r="DXY80" s="195"/>
      <c r="DXZ80" s="195"/>
      <c r="DYA80" s="195"/>
      <c r="DYB80" s="195"/>
      <c r="DYC80" s="195"/>
      <c r="DYD80" s="195"/>
      <c r="DYE80" s="195"/>
      <c r="DYF80" s="195"/>
      <c r="DYG80" s="195"/>
      <c r="DYH80" s="195"/>
      <c r="DYI80" s="195"/>
      <c r="DYJ80" s="195"/>
      <c r="DYK80" s="195"/>
      <c r="DYL80" s="195"/>
      <c r="DYM80" s="195"/>
      <c r="DYN80" s="195"/>
      <c r="DYO80" s="195"/>
      <c r="DYP80" s="195"/>
      <c r="DYQ80" s="195"/>
      <c r="DYR80" s="195"/>
      <c r="DYS80" s="195"/>
      <c r="DYT80" s="195"/>
      <c r="DYU80" s="195"/>
      <c r="DYV80" s="195"/>
      <c r="DYW80" s="195"/>
      <c r="DYX80" s="195"/>
      <c r="DYY80" s="195"/>
      <c r="DYZ80" s="195"/>
      <c r="DZA80" s="195"/>
      <c r="DZB80" s="195"/>
      <c r="DZC80" s="195"/>
      <c r="DZD80" s="195"/>
      <c r="DZE80" s="195"/>
      <c r="DZF80" s="195"/>
      <c r="DZG80" s="195"/>
      <c r="DZH80" s="195"/>
      <c r="DZI80" s="195"/>
      <c r="DZJ80" s="195"/>
      <c r="DZK80" s="195"/>
      <c r="DZL80" s="195"/>
      <c r="DZM80" s="195"/>
      <c r="DZN80" s="195"/>
      <c r="DZO80" s="195"/>
      <c r="DZP80" s="195"/>
      <c r="DZQ80" s="195"/>
      <c r="DZR80" s="195"/>
      <c r="DZS80" s="195"/>
      <c r="DZT80" s="195"/>
      <c r="DZU80" s="195"/>
      <c r="DZV80" s="195"/>
      <c r="DZW80" s="195"/>
      <c r="DZX80" s="195"/>
      <c r="DZY80" s="195"/>
      <c r="DZZ80" s="195"/>
      <c r="EAA80" s="195"/>
      <c r="EAB80" s="195"/>
      <c r="EAC80" s="195"/>
      <c r="EAD80" s="195"/>
      <c r="EAE80" s="195"/>
      <c r="EAF80" s="195"/>
      <c r="EAG80" s="195"/>
      <c r="EAH80" s="195"/>
      <c r="EAI80" s="195"/>
      <c r="EAJ80" s="195"/>
      <c r="EAK80" s="195"/>
      <c r="EAL80" s="195"/>
      <c r="EAM80" s="195"/>
      <c r="EAN80" s="195"/>
      <c r="EAO80" s="195"/>
      <c r="EAP80" s="195"/>
      <c r="EAQ80" s="195"/>
      <c r="EAR80" s="195"/>
      <c r="EAS80" s="195"/>
      <c r="EAT80" s="195"/>
      <c r="EAU80" s="195"/>
      <c r="EAV80" s="195"/>
      <c r="EAW80" s="195"/>
      <c r="EAX80" s="195"/>
      <c r="EAY80" s="195"/>
      <c r="EAZ80" s="195"/>
      <c r="EBA80" s="195"/>
      <c r="EBB80" s="195"/>
      <c r="EBC80" s="195"/>
      <c r="EBD80" s="195"/>
      <c r="EBE80" s="195"/>
      <c r="EBF80" s="195"/>
      <c r="EBG80" s="195"/>
      <c r="EBH80" s="195"/>
      <c r="EBI80" s="195"/>
      <c r="EBJ80" s="195"/>
      <c r="EBK80" s="195"/>
      <c r="EBL80" s="195"/>
      <c r="EBM80" s="195"/>
      <c r="EBN80" s="195"/>
      <c r="EBO80" s="195"/>
      <c r="EBP80" s="195"/>
      <c r="EBQ80" s="195"/>
      <c r="EBR80" s="195"/>
      <c r="EBS80" s="195"/>
      <c r="EBT80" s="195"/>
      <c r="EBU80" s="195"/>
      <c r="EBV80" s="195"/>
      <c r="EBW80" s="195"/>
      <c r="EBX80" s="195"/>
      <c r="EBY80" s="195"/>
      <c r="EBZ80" s="195"/>
      <c r="ECA80" s="195"/>
      <c r="ECB80" s="195"/>
      <c r="ECC80" s="195"/>
      <c r="ECD80" s="195"/>
      <c r="ECE80" s="195"/>
      <c r="ECF80" s="195"/>
      <c r="ECG80" s="195"/>
      <c r="ECH80" s="195"/>
      <c r="ECI80" s="195"/>
      <c r="ECJ80" s="195"/>
      <c r="ECK80" s="195"/>
      <c r="ECL80" s="195"/>
      <c r="ECM80" s="195"/>
      <c r="ECN80" s="195"/>
      <c r="ECO80" s="195"/>
      <c r="ECP80" s="195"/>
      <c r="ECQ80" s="195"/>
      <c r="ECR80" s="195"/>
      <c r="ECS80" s="195"/>
      <c r="ECT80" s="195"/>
      <c r="ECU80" s="195"/>
      <c r="ECV80" s="195"/>
      <c r="ECW80" s="195"/>
      <c r="ECX80" s="195"/>
      <c r="ECY80" s="195"/>
      <c r="ECZ80" s="195"/>
      <c r="EDA80" s="195"/>
      <c r="EDB80" s="195"/>
      <c r="EDC80" s="195"/>
      <c r="EDD80" s="195"/>
      <c r="EDE80" s="195"/>
      <c r="EDF80" s="195"/>
      <c r="EDG80" s="195"/>
      <c r="EDH80" s="195"/>
      <c r="EDI80" s="195"/>
      <c r="EDJ80" s="195"/>
      <c r="EDK80" s="195"/>
      <c r="EDL80" s="195"/>
      <c r="EDM80" s="195"/>
      <c r="EDN80" s="195"/>
      <c r="EDO80" s="195"/>
      <c r="EDP80" s="195"/>
      <c r="EDQ80" s="195"/>
      <c r="EDR80" s="195"/>
      <c r="EDS80" s="195"/>
      <c r="EDT80" s="195"/>
      <c r="EDU80" s="195"/>
      <c r="EDV80" s="195"/>
      <c r="EDW80" s="195"/>
      <c r="EDX80" s="195"/>
      <c r="EDY80" s="195"/>
      <c r="EDZ80" s="195"/>
      <c r="EEA80" s="195"/>
      <c r="EEB80" s="195"/>
      <c r="EEC80" s="195"/>
      <c r="EED80" s="195"/>
      <c r="EEE80" s="195"/>
      <c r="EEF80" s="195"/>
      <c r="EEG80" s="195"/>
      <c r="EEH80" s="195"/>
      <c r="EEI80" s="195"/>
      <c r="EEJ80" s="195"/>
      <c r="EEK80" s="195"/>
      <c r="EEL80" s="195"/>
      <c r="EEM80" s="195"/>
      <c r="EEN80" s="195"/>
      <c r="EEO80" s="195"/>
      <c r="EEP80" s="195"/>
      <c r="EEQ80" s="195"/>
      <c r="EER80" s="195"/>
      <c r="EES80" s="195"/>
      <c r="EET80" s="195"/>
      <c r="EEU80" s="195"/>
      <c r="EEV80" s="195"/>
      <c r="EEW80" s="195"/>
      <c r="EEX80" s="195"/>
      <c r="EEY80" s="195"/>
      <c r="EEZ80" s="195"/>
      <c r="EFA80" s="195"/>
      <c r="EFB80" s="195"/>
      <c r="EFC80" s="195"/>
      <c r="EFD80" s="195"/>
      <c r="EFE80" s="195"/>
      <c r="EFF80" s="195"/>
      <c r="EFG80" s="195"/>
      <c r="EFH80" s="195"/>
      <c r="EFI80" s="195"/>
      <c r="EFJ80" s="195"/>
      <c r="EFK80" s="195"/>
      <c r="EFL80" s="195"/>
      <c r="EFM80" s="195"/>
      <c r="EFN80" s="195"/>
      <c r="EFO80" s="195"/>
      <c r="EFP80" s="195"/>
      <c r="EFQ80" s="195"/>
      <c r="EFR80" s="195"/>
      <c r="EFS80" s="195"/>
      <c r="EFT80" s="195"/>
      <c r="EFU80" s="195"/>
      <c r="EFV80" s="195"/>
      <c r="EFW80" s="195"/>
      <c r="EFX80" s="195"/>
      <c r="EFY80" s="195"/>
      <c r="EFZ80" s="195"/>
      <c r="EGA80" s="195"/>
      <c r="EGB80" s="195"/>
      <c r="EGC80" s="195"/>
      <c r="EGD80" s="195"/>
      <c r="EGE80" s="195"/>
      <c r="EGF80" s="195"/>
      <c r="EGG80" s="195"/>
      <c r="EGH80" s="195"/>
      <c r="EGI80" s="195"/>
      <c r="EGJ80" s="195"/>
      <c r="EGK80" s="195"/>
      <c r="EGL80" s="195"/>
      <c r="EGM80" s="195"/>
      <c r="EGN80" s="195"/>
      <c r="EGO80" s="195"/>
      <c r="EGP80" s="195"/>
      <c r="EGQ80" s="195"/>
      <c r="EGR80" s="195"/>
      <c r="EGS80" s="195"/>
      <c r="EGT80" s="195"/>
      <c r="EGU80" s="195"/>
      <c r="EGV80" s="195"/>
      <c r="EGW80" s="195"/>
      <c r="EGX80" s="195"/>
      <c r="EGY80" s="195"/>
      <c r="EGZ80" s="195"/>
      <c r="EHA80" s="195"/>
      <c r="EHB80" s="195"/>
      <c r="EHC80" s="195"/>
      <c r="EHD80" s="195"/>
      <c r="EHE80" s="195"/>
      <c r="EHF80" s="195"/>
      <c r="EHG80" s="195"/>
      <c r="EHH80" s="195"/>
      <c r="EHI80" s="195"/>
      <c r="EHJ80" s="195"/>
      <c r="EHK80" s="195"/>
      <c r="EHL80" s="195"/>
      <c r="EHM80" s="195"/>
      <c r="EHN80" s="195"/>
      <c r="EHO80" s="195"/>
      <c r="EHP80" s="195"/>
      <c r="EHQ80" s="195"/>
      <c r="EHR80" s="195"/>
      <c r="EHS80" s="195"/>
      <c r="EHT80" s="195"/>
      <c r="EHU80" s="195"/>
      <c r="EHV80" s="195"/>
      <c r="EHW80" s="195"/>
      <c r="EHX80" s="195"/>
      <c r="EHY80" s="195"/>
      <c r="EHZ80" s="195"/>
      <c r="EIA80" s="195"/>
      <c r="EIB80" s="195"/>
      <c r="EIC80" s="195"/>
      <c r="EID80" s="195"/>
      <c r="EIE80" s="195"/>
      <c r="EIF80" s="195"/>
      <c r="EIG80" s="195"/>
      <c r="EIH80" s="195"/>
      <c r="EII80" s="195"/>
      <c r="EIJ80" s="195"/>
      <c r="EIK80" s="195"/>
      <c r="EIL80" s="195"/>
      <c r="EIM80" s="195"/>
      <c r="EIN80" s="195"/>
      <c r="EIO80" s="195"/>
      <c r="EIP80" s="195"/>
      <c r="EIQ80" s="195"/>
      <c r="EIR80" s="195"/>
      <c r="EIS80" s="195"/>
      <c r="EIT80" s="195"/>
      <c r="EIU80" s="195"/>
      <c r="EIV80" s="195"/>
      <c r="EIW80" s="195"/>
      <c r="EIX80" s="195"/>
      <c r="EIY80" s="195"/>
      <c r="EIZ80" s="195"/>
      <c r="EJA80" s="195"/>
      <c r="EJB80" s="195"/>
      <c r="EJC80" s="195"/>
      <c r="EJD80" s="195"/>
      <c r="EJE80" s="195"/>
      <c r="EJF80" s="195"/>
      <c r="EJG80" s="195"/>
      <c r="EJH80" s="195"/>
      <c r="EJI80" s="195"/>
      <c r="EJJ80" s="195"/>
      <c r="EJK80" s="195"/>
      <c r="EJL80" s="195"/>
      <c r="EJM80" s="195"/>
      <c r="EJN80" s="195"/>
      <c r="EJO80" s="195"/>
      <c r="EJP80" s="195"/>
      <c r="EJQ80" s="195"/>
      <c r="EJR80" s="195"/>
      <c r="EJS80" s="195"/>
      <c r="EJT80" s="195"/>
      <c r="EJU80" s="195"/>
      <c r="EJV80" s="195"/>
      <c r="EJW80" s="195"/>
      <c r="EJX80" s="195"/>
      <c r="EJY80" s="195"/>
      <c r="EJZ80" s="195"/>
      <c r="EKA80" s="195"/>
      <c r="EKB80" s="195"/>
      <c r="EKC80" s="195"/>
      <c r="EKD80" s="195"/>
      <c r="EKE80" s="195"/>
      <c r="EKF80" s="195"/>
      <c r="EKG80" s="195"/>
      <c r="EKH80" s="195"/>
      <c r="EKI80" s="195"/>
      <c r="EKJ80" s="195"/>
      <c r="EKK80" s="195"/>
      <c r="EKL80" s="195"/>
      <c r="EKM80" s="195"/>
      <c r="EKN80" s="195"/>
      <c r="EKO80" s="195"/>
      <c r="EKP80" s="195"/>
      <c r="EKQ80" s="195"/>
      <c r="EKR80" s="195"/>
      <c r="EKS80" s="195"/>
      <c r="EKT80" s="195"/>
      <c r="EKU80" s="195"/>
      <c r="EKV80" s="195"/>
      <c r="EKW80" s="195"/>
      <c r="EKX80" s="195"/>
      <c r="EKY80" s="195"/>
      <c r="EKZ80" s="195"/>
      <c r="ELA80" s="195"/>
      <c r="ELB80" s="195"/>
      <c r="ELC80" s="195"/>
      <c r="ELD80" s="195"/>
      <c r="ELE80" s="195"/>
      <c r="ELF80" s="195"/>
      <c r="ELG80" s="195"/>
      <c r="ELH80" s="195"/>
      <c r="ELI80" s="195"/>
      <c r="ELJ80" s="195"/>
      <c r="ELK80" s="195"/>
      <c r="ELL80" s="195"/>
      <c r="ELM80" s="195"/>
      <c r="ELN80" s="195"/>
      <c r="ELO80" s="195"/>
      <c r="ELP80" s="195"/>
      <c r="ELQ80" s="195"/>
      <c r="ELR80" s="195"/>
      <c r="ELS80" s="195"/>
      <c r="ELT80" s="195"/>
      <c r="ELU80" s="195"/>
      <c r="ELV80" s="195"/>
      <c r="ELW80" s="195"/>
      <c r="ELX80" s="195"/>
      <c r="ELY80" s="195"/>
      <c r="ELZ80" s="195"/>
      <c r="EMA80" s="195"/>
      <c r="EMB80" s="195"/>
      <c r="EMC80" s="195"/>
      <c r="EMD80" s="195"/>
      <c r="EME80" s="195"/>
      <c r="EMF80" s="195"/>
      <c r="EMG80" s="195"/>
      <c r="EMH80" s="195"/>
      <c r="EMI80" s="195"/>
      <c r="EMJ80" s="195"/>
      <c r="EMK80" s="195"/>
      <c r="EML80" s="195"/>
      <c r="EMM80" s="195"/>
      <c r="EMN80" s="195"/>
      <c r="EMO80" s="195"/>
      <c r="EMP80" s="195"/>
      <c r="EMQ80" s="195"/>
      <c r="EMR80" s="195"/>
      <c r="EMS80" s="195"/>
      <c r="EMT80" s="195"/>
      <c r="EMU80" s="195"/>
      <c r="EMV80" s="195"/>
      <c r="EMW80" s="195"/>
      <c r="EMX80" s="195"/>
      <c r="EMY80" s="195"/>
      <c r="EMZ80" s="195"/>
      <c r="ENA80" s="195"/>
      <c r="ENB80" s="195"/>
      <c r="ENC80" s="195"/>
      <c r="END80" s="195"/>
      <c r="ENE80" s="195"/>
      <c r="ENF80" s="195"/>
      <c r="ENG80" s="195"/>
      <c r="ENH80" s="195"/>
      <c r="ENI80" s="195"/>
      <c r="ENJ80" s="195"/>
      <c r="ENK80" s="195"/>
      <c r="ENL80" s="195"/>
      <c r="ENM80" s="195"/>
      <c r="ENN80" s="195"/>
      <c r="ENO80" s="195"/>
      <c r="ENP80" s="195"/>
      <c r="ENQ80" s="195"/>
      <c r="ENR80" s="195"/>
      <c r="ENS80" s="195"/>
      <c r="ENT80" s="195"/>
      <c r="ENU80" s="195"/>
      <c r="ENV80" s="195"/>
      <c r="ENW80" s="195"/>
      <c r="ENX80" s="195"/>
      <c r="ENY80" s="195"/>
      <c r="ENZ80" s="195"/>
      <c r="EOA80" s="195"/>
      <c r="EOB80" s="195"/>
      <c r="EOC80" s="195"/>
      <c r="EOD80" s="195"/>
      <c r="EOE80" s="195"/>
      <c r="EOF80" s="195"/>
      <c r="EOG80" s="195"/>
      <c r="EOH80" s="195"/>
      <c r="EOI80" s="195"/>
      <c r="EOJ80" s="195"/>
      <c r="EOK80" s="195"/>
      <c r="EOL80" s="195"/>
      <c r="EOM80" s="195"/>
      <c r="EON80" s="195"/>
      <c r="EOO80" s="195"/>
      <c r="EOP80" s="195"/>
      <c r="EOQ80" s="195"/>
      <c r="EOR80" s="195"/>
      <c r="EOS80" s="195"/>
      <c r="EOT80" s="195"/>
      <c r="EOU80" s="195"/>
      <c r="EOV80" s="195"/>
      <c r="EOW80" s="195"/>
      <c r="EOX80" s="195"/>
      <c r="EOY80" s="195"/>
      <c r="EOZ80" s="195"/>
      <c r="EPA80" s="195"/>
      <c r="EPB80" s="195"/>
      <c r="EPC80" s="195"/>
      <c r="EPD80" s="195"/>
      <c r="EPE80" s="195"/>
      <c r="EPF80" s="195"/>
      <c r="EPG80" s="195"/>
      <c r="EPH80" s="195"/>
      <c r="EPI80" s="195"/>
      <c r="EPJ80" s="195"/>
      <c r="EPK80" s="195"/>
      <c r="EPL80" s="195"/>
      <c r="EPM80" s="195"/>
      <c r="EPN80" s="195"/>
      <c r="EPO80" s="195"/>
      <c r="EPP80" s="195"/>
      <c r="EPQ80" s="195"/>
      <c r="EPR80" s="195"/>
      <c r="EPS80" s="195"/>
      <c r="EPT80" s="195"/>
      <c r="EPU80" s="195"/>
      <c r="EPV80" s="195"/>
      <c r="EPW80" s="195"/>
      <c r="EPX80" s="195"/>
      <c r="EPY80" s="195"/>
      <c r="EPZ80" s="195"/>
      <c r="EQA80" s="195"/>
      <c r="EQB80" s="195"/>
      <c r="EQC80" s="195"/>
      <c r="EQD80" s="195"/>
      <c r="EQE80" s="195"/>
      <c r="EQF80" s="195"/>
      <c r="EQG80" s="195"/>
      <c r="EQH80" s="195"/>
      <c r="EQI80" s="195"/>
      <c r="EQJ80" s="195"/>
      <c r="EQK80" s="195"/>
      <c r="EQL80" s="195"/>
      <c r="EQM80" s="195"/>
      <c r="EQN80" s="195"/>
      <c r="EQO80" s="195"/>
      <c r="EQP80" s="195"/>
      <c r="EQQ80" s="195"/>
      <c r="EQR80" s="195"/>
      <c r="EQS80" s="195"/>
      <c r="EQT80" s="195"/>
      <c r="EQU80" s="195"/>
      <c r="EQV80" s="195"/>
      <c r="EQW80" s="195"/>
      <c r="EQX80" s="195"/>
      <c r="EQY80" s="195"/>
      <c r="EQZ80" s="195"/>
      <c r="ERA80" s="195"/>
      <c r="ERB80" s="195"/>
      <c r="ERC80" s="195"/>
      <c r="ERD80" s="195"/>
      <c r="ERE80" s="195"/>
      <c r="ERF80" s="195"/>
      <c r="ERG80" s="195"/>
      <c r="ERH80" s="195"/>
      <c r="ERI80" s="195"/>
      <c r="ERJ80" s="195"/>
      <c r="ERK80" s="195"/>
      <c r="ERL80" s="195"/>
      <c r="ERM80" s="195"/>
      <c r="ERN80" s="195"/>
      <c r="ERO80" s="195"/>
      <c r="ERP80" s="195"/>
      <c r="ERQ80" s="195"/>
      <c r="ERR80" s="195"/>
      <c r="ERS80" s="195"/>
      <c r="ERT80" s="195"/>
      <c r="ERU80" s="195"/>
      <c r="ERV80" s="195"/>
      <c r="ERW80" s="195"/>
      <c r="ERX80" s="195"/>
      <c r="ERY80" s="195"/>
      <c r="ERZ80" s="195"/>
      <c r="ESA80" s="195"/>
      <c r="ESB80" s="195"/>
      <c r="ESC80" s="195"/>
      <c r="ESD80" s="195"/>
      <c r="ESE80" s="195"/>
      <c r="ESF80" s="195"/>
      <c r="ESG80" s="195"/>
      <c r="ESH80" s="195"/>
      <c r="ESI80" s="195"/>
      <c r="ESJ80" s="195"/>
      <c r="ESK80" s="195"/>
      <c r="ESL80" s="195"/>
      <c r="ESM80" s="195"/>
      <c r="ESN80" s="195"/>
      <c r="ESO80" s="195"/>
      <c r="ESP80" s="195"/>
      <c r="ESQ80" s="195"/>
      <c r="ESR80" s="195"/>
      <c r="ESS80" s="195"/>
      <c r="EST80" s="195"/>
      <c r="ESU80" s="195"/>
      <c r="ESV80" s="195"/>
      <c r="ESW80" s="195"/>
      <c r="ESX80" s="195"/>
      <c r="ESY80" s="195"/>
      <c r="ESZ80" s="195"/>
      <c r="ETA80" s="195"/>
      <c r="ETB80" s="195"/>
      <c r="ETC80" s="195"/>
      <c r="ETD80" s="195"/>
      <c r="ETE80" s="195"/>
      <c r="ETF80" s="195"/>
      <c r="ETG80" s="195"/>
      <c r="ETH80" s="195"/>
      <c r="ETI80" s="195"/>
      <c r="ETJ80" s="195"/>
      <c r="ETK80" s="195"/>
      <c r="ETL80" s="195"/>
      <c r="ETM80" s="195"/>
      <c r="ETN80" s="195"/>
      <c r="ETO80" s="195"/>
      <c r="ETP80" s="195"/>
      <c r="ETQ80" s="195"/>
      <c r="ETR80" s="195"/>
      <c r="ETS80" s="195"/>
      <c r="ETT80" s="195"/>
      <c r="ETU80" s="195"/>
      <c r="ETV80" s="195"/>
      <c r="ETW80" s="195"/>
      <c r="ETX80" s="195"/>
      <c r="ETY80" s="195"/>
      <c r="ETZ80" s="195"/>
      <c r="EUA80" s="195"/>
      <c r="EUB80" s="195"/>
      <c r="EUC80" s="195"/>
      <c r="EUD80" s="195"/>
      <c r="EUE80" s="195"/>
      <c r="EUF80" s="195"/>
      <c r="EUG80" s="195"/>
      <c r="EUH80" s="195"/>
      <c r="EUI80" s="195"/>
      <c r="EUJ80" s="195"/>
      <c r="EUK80" s="195"/>
      <c r="EUL80" s="195"/>
      <c r="EUM80" s="195"/>
      <c r="EUN80" s="195"/>
      <c r="EUO80" s="195"/>
      <c r="EUP80" s="195"/>
      <c r="EUQ80" s="195"/>
      <c r="EUR80" s="195"/>
      <c r="EUS80" s="195"/>
      <c r="EUT80" s="195"/>
      <c r="EUU80" s="195"/>
      <c r="EUV80" s="195"/>
      <c r="EUW80" s="195"/>
      <c r="EUX80" s="195"/>
      <c r="EUY80" s="195"/>
      <c r="EUZ80" s="195"/>
      <c r="EVA80" s="195"/>
      <c r="EVB80" s="195"/>
      <c r="EVC80" s="195"/>
      <c r="EVD80" s="195"/>
      <c r="EVE80" s="195"/>
      <c r="EVF80" s="195"/>
      <c r="EVG80" s="195"/>
      <c r="EVH80" s="195"/>
      <c r="EVI80" s="195"/>
      <c r="EVJ80" s="195"/>
      <c r="EVK80" s="195"/>
      <c r="EVL80" s="195"/>
      <c r="EVM80" s="195"/>
      <c r="EVN80" s="195"/>
      <c r="EVO80" s="195"/>
      <c r="EVP80" s="195"/>
      <c r="EVQ80" s="195"/>
      <c r="EVR80" s="195"/>
      <c r="EVS80" s="195"/>
      <c r="EVT80" s="195"/>
      <c r="EVU80" s="195"/>
      <c r="EVV80" s="195"/>
      <c r="EVW80" s="195"/>
      <c r="EVX80" s="195"/>
      <c r="EVY80" s="195"/>
      <c r="EVZ80" s="195"/>
      <c r="EWA80" s="195"/>
      <c r="EWB80" s="195"/>
      <c r="EWC80" s="195"/>
      <c r="EWD80" s="195"/>
      <c r="EWE80" s="195"/>
      <c r="EWF80" s="195"/>
      <c r="EWG80" s="195"/>
      <c r="EWH80" s="195"/>
      <c r="EWI80" s="195"/>
      <c r="EWJ80" s="195"/>
      <c r="EWK80" s="195"/>
      <c r="EWL80" s="195"/>
      <c r="EWM80" s="195"/>
      <c r="EWN80" s="195"/>
      <c r="EWO80" s="195"/>
      <c r="EWP80" s="195"/>
      <c r="EWQ80" s="195"/>
      <c r="EWR80" s="195"/>
      <c r="EWS80" s="195"/>
      <c r="EWT80" s="195"/>
      <c r="EWU80" s="195"/>
      <c r="EWV80" s="195"/>
      <c r="EWW80" s="195"/>
      <c r="EWX80" s="195"/>
      <c r="EWY80" s="195"/>
      <c r="EWZ80" s="195"/>
      <c r="EXA80" s="195"/>
      <c r="EXB80" s="195"/>
      <c r="EXC80" s="195"/>
      <c r="EXD80" s="195"/>
      <c r="EXE80" s="195"/>
      <c r="EXF80" s="195"/>
      <c r="EXG80" s="195"/>
      <c r="EXH80" s="195"/>
      <c r="EXI80" s="195"/>
      <c r="EXJ80" s="195"/>
      <c r="EXK80" s="195"/>
      <c r="EXL80" s="195"/>
      <c r="EXM80" s="195"/>
      <c r="EXN80" s="195"/>
      <c r="EXO80" s="195"/>
      <c r="EXP80" s="195"/>
      <c r="EXQ80" s="195"/>
      <c r="EXR80" s="195"/>
      <c r="EXS80" s="195"/>
      <c r="EXT80" s="195"/>
      <c r="EXU80" s="195"/>
      <c r="EXV80" s="195"/>
      <c r="EXW80" s="195"/>
      <c r="EXX80" s="195"/>
      <c r="EXY80" s="195"/>
      <c r="EXZ80" s="195"/>
      <c r="EYA80" s="195"/>
      <c r="EYB80" s="195"/>
      <c r="EYC80" s="195"/>
      <c r="EYD80" s="195"/>
      <c r="EYE80" s="195"/>
      <c r="EYF80" s="195"/>
      <c r="EYG80" s="195"/>
      <c r="EYH80" s="195"/>
      <c r="EYI80" s="195"/>
      <c r="EYJ80" s="195"/>
      <c r="EYK80" s="195"/>
      <c r="EYL80" s="195"/>
      <c r="EYM80" s="195"/>
      <c r="EYN80" s="195"/>
      <c r="EYO80" s="195"/>
      <c r="EYP80" s="195"/>
      <c r="EYQ80" s="195"/>
      <c r="EYR80" s="195"/>
      <c r="EYS80" s="195"/>
      <c r="EYT80" s="195"/>
      <c r="EYU80" s="195"/>
      <c r="EYV80" s="195"/>
      <c r="EYW80" s="195"/>
      <c r="EYX80" s="195"/>
      <c r="EYY80" s="195"/>
      <c r="EYZ80" s="195"/>
      <c r="EZA80" s="195"/>
      <c r="EZB80" s="195"/>
      <c r="EZC80" s="195"/>
      <c r="EZD80" s="195"/>
      <c r="EZE80" s="195"/>
      <c r="EZF80" s="195"/>
      <c r="EZG80" s="195"/>
      <c r="EZH80" s="195"/>
      <c r="EZI80" s="195"/>
      <c r="EZJ80" s="195"/>
      <c r="EZK80" s="195"/>
      <c r="EZL80" s="195"/>
      <c r="EZM80" s="195"/>
      <c r="EZN80" s="195"/>
      <c r="EZO80" s="195"/>
      <c r="EZP80" s="195"/>
      <c r="EZQ80" s="195"/>
      <c r="EZR80" s="195"/>
      <c r="EZS80" s="195"/>
      <c r="EZT80" s="195"/>
      <c r="EZU80" s="195"/>
      <c r="EZV80" s="195"/>
      <c r="EZW80" s="195"/>
      <c r="EZX80" s="195"/>
      <c r="EZY80" s="195"/>
      <c r="EZZ80" s="195"/>
      <c r="FAA80" s="195"/>
      <c r="FAB80" s="195"/>
      <c r="FAC80" s="195"/>
      <c r="FAD80" s="195"/>
      <c r="FAE80" s="195"/>
      <c r="FAF80" s="195"/>
      <c r="FAG80" s="195"/>
      <c r="FAH80" s="195"/>
      <c r="FAI80" s="195"/>
      <c r="FAJ80" s="195"/>
      <c r="FAK80" s="195"/>
      <c r="FAL80" s="195"/>
      <c r="FAM80" s="195"/>
      <c r="FAN80" s="195"/>
      <c r="FAO80" s="195"/>
      <c r="FAP80" s="195"/>
      <c r="FAQ80" s="195"/>
      <c r="FAR80" s="195"/>
      <c r="FAS80" s="195"/>
      <c r="FAT80" s="195"/>
      <c r="FAU80" s="195"/>
      <c r="FAV80" s="195"/>
      <c r="FAW80" s="195"/>
      <c r="FAX80" s="195"/>
      <c r="FAY80" s="195"/>
      <c r="FAZ80" s="195"/>
      <c r="FBA80" s="195"/>
      <c r="FBB80" s="195"/>
      <c r="FBC80" s="195"/>
      <c r="FBD80" s="195"/>
      <c r="FBE80" s="195"/>
      <c r="FBF80" s="195"/>
      <c r="FBG80" s="195"/>
      <c r="FBH80" s="195"/>
      <c r="FBI80" s="195"/>
      <c r="FBJ80" s="195"/>
      <c r="FBK80" s="195"/>
      <c r="FBL80" s="195"/>
      <c r="FBM80" s="195"/>
      <c r="FBN80" s="195"/>
      <c r="FBO80" s="195"/>
      <c r="FBP80" s="195"/>
      <c r="FBQ80" s="195"/>
      <c r="FBR80" s="195"/>
      <c r="FBS80" s="195"/>
      <c r="FBT80" s="195"/>
      <c r="FBU80" s="195"/>
      <c r="FBV80" s="195"/>
      <c r="FBW80" s="195"/>
      <c r="FBX80" s="195"/>
      <c r="FBY80" s="195"/>
      <c r="FBZ80" s="195"/>
      <c r="FCA80" s="195"/>
      <c r="FCB80" s="195"/>
      <c r="FCC80" s="195"/>
      <c r="FCD80" s="195"/>
      <c r="FCE80" s="195"/>
      <c r="FCF80" s="195"/>
      <c r="FCG80" s="195"/>
      <c r="FCH80" s="195"/>
      <c r="FCI80" s="195"/>
      <c r="FCJ80" s="195"/>
      <c r="FCK80" s="195"/>
      <c r="FCL80" s="195"/>
      <c r="FCM80" s="195"/>
      <c r="FCN80" s="195"/>
      <c r="FCO80" s="195"/>
      <c r="FCP80" s="195"/>
      <c r="FCQ80" s="195"/>
      <c r="FCR80" s="195"/>
      <c r="FCS80" s="195"/>
      <c r="FCT80" s="195"/>
      <c r="FCU80" s="195"/>
      <c r="FCV80" s="195"/>
      <c r="FCW80" s="195"/>
      <c r="FCX80" s="195"/>
      <c r="FCY80" s="195"/>
      <c r="FCZ80" s="195"/>
      <c r="FDA80" s="195"/>
      <c r="FDB80" s="195"/>
      <c r="FDC80" s="195"/>
      <c r="FDD80" s="195"/>
      <c r="FDE80" s="195"/>
      <c r="FDF80" s="195"/>
      <c r="FDG80" s="195"/>
      <c r="FDH80" s="195"/>
      <c r="FDI80" s="195"/>
      <c r="FDJ80" s="195"/>
      <c r="FDK80" s="195"/>
      <c r="FDL80" s="195"/>
      <c r="FDM80" s="195"/>
      <c r="FDN80" s="195"/>
      <c r="FDO80" s="195"/>
      <c r="FDP80" s="195"/>
      <c r="FDQ80" s="195"/>
      <c r="FDR80" s="195"/>
      <c r="FDS80" s="195"/>
      <c r="FDT80" s="195"/>
      <c r="FDU80" s="195"/>
      <c r="FDV80" s="195"/>
      <c r="FDW80" s="195"/>
      <c r="FDX80" s="195"/>
      <c r="FDY80" s="195"/>
      <c r="FDZ80" s="195"/>
      <c r="FEA80" s="195"/>
      <c r="FEB80" s="195"/>
      <c r="FEC80" s="195"/>
      <c r="FED80" s="195"/>
      <c r="FEE80" s="195"/>
      <c r="FEF80" s="195"/>
      <c r="FEG80" s="195"/>
      <c r="FEH80" s="195"/>
      <c r="FEI80" s="195"/>
      <c r="FEJ80" s="195"/>
      <c r="FEK80" s="195"/>
      <c r="FEL80" s="195"/>
      <c r="FEM80" s="195"/>
      <c r="FEN80" s="195"/>
      <c r="FEO80" s="195"/>
      <c r="FEP80" s="195"/>
      <c r="FEQ80" s="195"/>
      <c r="FER80" s="195"/>
      <c r="FES80" s="195"/>
      <c r="FET80" s="195"/>
      <c r="FEU80" s="195"/>
      <c r="FEV80" s="195"/>
      <c r="FEW80" s="195"/>
      <c r="FEX80" s="195"/>
      <c r="FEY80" s="195"/>
      <c r="FEZ80" s="195"/>
      <c r="FFA80" s="195"/>
      <c r="FFB80" s="195"/>
      <c r="FFC80" s="195"/>
      <c r="FFD80" s="195"/>
      <c r="FFE80" s="195"/>
      <c r="FFF80" s="195"/>
      <c r="FFG80" s="195"/>
      <c r="FFH80" s="195"/>
      <c r="FFI80" s="195"/>
      <c r="FFJ80" s="195"/>
      <c r="FFK80" s="195"/>
      <c r="FFL80" s="195"/>
      <c r="FFM80" s="195"/>
      <c r="FFN80" s="195"/>
      <c r="FFO80" s="195"/>
      <c r="FFP80" s="195"/>
      <c r="FFQ80" s="195"/>
      <c r="FFR80" s="195"/>
      <c r="FFS80" s="195"/>
      <c r="FFT80" s="195"/>
      <c r="FFU80" s="195"/>
      <c r="FFV80" s="195"/>
      <c r="FFW80" s="195"/>
      <c r="FFX80" s="195"/>
      <c r="FFY80" s="195"/>
      <c r="FFZ80" s="195"/>
      <c r="FGA80" s="195"/>
      <c r="FGB80" s="195"/>
      <c r="FGC80" s="195"/>
      <c r="FGD80" s="195"/>
      <c r="FGE80" s="195"/>
      <c r="FGF80" s="195"/>
      <c r="FGG80" s="195"/>
      <c r="FGH80" s="195"/>
      <c r="FGI80" s="195"/>
      <c r="FGJ80" s="195"/>
      <c r="FGK80" s="195"/>
      <c r="FGL80" s="195"/>
      <c r="FGM80" s="195"/>
      <c r="FGN80" s="195"/>
      <c r="FGO80" s="195"/>
      <c r="FGP80" s="195"/>
      <c r="FGQ80" s="195"/>
      <c r="FGR80" s="195"/>
      <c r="FGS80" s="195"/>
      <c r="FGT80" s="195"/>
      <c r="FGU80" s="195"/>
      <c r="FGV80" s="195"/>
      <c r="FGW80" s="195"/>
      <c r="FGX80" s="195"/>
      <c r="FGY80" s="195"/>
      <c r="FGZ80" s="195"/>
      <c r="FHA80" s="195"/>
      <c r="FHB80" s="195"/>
      <c r="FHC80" s="195"/>
      <c r="FHD80" s="195"/>
      <c r="FHE80" s="195"/>
      <c r="FHF80" s="195"/>
      <c r="FHG80" s="195"/>
      <c r="FHH80" s="195"/>
      <c r="FHI80" s="195"/>
      <c r="FHJ80" s="195"/>
      <c r="FHK80" s="195"/>
      <c r="FHL80" s="195"/>
      <c r="FHM80" s="195"/>
      <c r="FHN80" s="195"/>
      <c r="FHO80" s="195"/>
      <c r="FHP80" s="195"/>
      <c r="FHQ80" s="195"/>
      <c r="FHR80" s="195"/>
      <c r="FHS80" s="195"/>
      <c r="FHT80" s="195"/>
      <c r="FHU80" s="195"/>
      <c r="FHV80" s="195"/>
      <c r="FHW80" s="195"/>
      <c r="FHX80" s="195"/>
      <c r="FHY80" s="195"/>
      <c r="FHZ80" s="195"/>
      <c r="FIA80" s="195"/>
      <c r="FIB80" s="195"/>
      <c r="FIC80" s="195"/>
      <c r="FID80" s="195"/>
      <c r="FIE80" s="195"/>
      <c r="FIF80" s="195"/>
      <c r="FIG80" s="195"/>
      <c r="FIH80" s="195"/>
      <c r="FII80" s="195"/>
      <c r="FIJ80" s="195"/>
      <c r="FIK80" s="195"/>
      <c r="FIL80" s="195"/>
      <c r="FIM80" s="195"/>
      <c r="FIN80" s="195"/>
      <c r="FIO80" s="195"/>
      <c r="FIP80" s="195"/>
      <c r="FIQ80" s="195"/>
      <c r="FIR80" s="195"/>
      <c r="FIS80" s="195"/>
      <c r="FIT80" s="195"/>
      <c r="FIU80" s="195"/>
      <c r="FIV80" s="195"/>
      <c r="FIW80" s="195"/>
      <c r="FIX80" s="195"/>
      <c r="FIY80" s="195"/>
      <c r="FIZ80" s="195"/>
      <c r="FJA80" s="195"/>
      <c r="FJB80" s="195"/>
      <c r="FJC80" s="195"/>
      <c r="FJD80" s="195"/>
      <c r="FJE80" s="195"/>
      <c r="FJF80" s="195"/>
      <c r="FJG80" s="195"/>
      <c r="FJH80" s="195"/>
      <c r="FJI80" s="195"/>
      <c r="FJJ80" s="195"/>
      <c r="FJK80" s="195"/>
      <c r="FJL80" s="195"/>
      <c r="FJM80" s="195"/>
      <c r="FJN80" s="195"/>
      <c r="FJO80" s="195"/>
      <c r="FJP80" s="195"/>
      <c r="FJQ80" s="195"/>
      <c r="FJR80" s="195"/>
      <c r="FJS80" s="195"/>
      <c r="FJT80" s="195"/>
      <c r="FJU80" s="195"/>
      <c r="FJV80" s="195"/>
      <c r="FJW80" s="195"/>
      <c r="FJX80" s="195"/>
      <c r="FJY80" s="195"/>
      <c r="FJZ80" s="195"/>
      <c r="FKA80" s="195"/>
      <c r="FKB80" s="195"/>
      <c r="FKC80" s="195"/>
      <c r="FKD80" s="195"/>
      <c r="FKE80" s="195"/>
      <c r="FKF80" s="195"/>
      <c r="FKG80" s="195"/>
      <c r="FKH80" s="195"/>
      <c r="FKI80" s="195"/>
      <c r="FKJ80" s="195"/>
      <c r="FKK80" s="195"/>
      <c r="FKL80" s="195"/>
      <c r="FKM80" s="195"/>
      <c r="FKN80" s="195"/>
      <c r="FKO80" s="195"/>
      <c r="FKP80" s="195"/>
      <c r="FKQ80" s="195"/>
      <c r="FKR80" s="195"/>
      <c r="FKS80" s="195"/>
      <c r="FKT80" s="195"/>
      <c r="FKU80" s="195"/>
      <c r="FKV80" s="195"/>
      <c r="FKW80" s="195"/>
      <c r="FKX80" s="195"/>
      <c r="FKY80" s="195"/>
      <c r="FKZ80" s="195"/>
      <c r="FLA80" s="195"/>
      <c r="FLB80" s="195"/>
      <c r="FLC80" s="195"/>
      <c r="FLD80" s="195"/>
      <c r="FLE80" s="195"/>
      <c r="FLF80" s="195"/>
      <c r="FLG80" s="195"/>
      <c r="FLH80" s="195"/>
      <c r="FLI80" s="195"/>
      <c r="FLJ80" s="195"/>
      <c r="FLK80" s="195"/>
      <c r="FLL80" s="195"/>
      <c r="FLM80" s="195"/>
      <c r="FLN80" s="195"/>
      <c r="FLO80" s="195"/>
      <c r="FLP80" s="195"/>
      <c r="FLQ80" s="195"/>
      <c r="FLR80" s="195"/>
      <c r="FLS80" s="195"/>
      <c r="FLT80" s="195"/>
      <c r="FLU80" s="195"/>
      <c r="FLV80" s="195"/>
      <c r="FLW80" s="195"/>
      <c r="FLX80" s="195"/>
      <c r="FLY80" s="195"/>
      <c r="FLZ80" s="195"/>
      <c r="FMA80" s="195"/>
      <c r="FMB80" s="195"/>
      <c r="FMC80" s="195"/>
      <c r="FMD80" s="195"/>
      <c r="FME80" s="195"/>
      <c r="FMF80" s="195"/>
      <c r="FMG80" s="195"/>
      <c r="FMH80" s="195"/>
      <c r="FMI80" s="195"/>
      <c r="FMJ80" s="195"/>
      <c r="FMK80" s="195"/>
      <c r="FML80" s="195"/>
      <c r="FMM80" s="195"/>
      <c r="FMN80" s="195"/>
      <c r="FMO80" s="195"/>
      <c r="FMP80" s="195"/>
      <c r="FMQ80" s="195"/>
      <c r="FMR80" s="195"/>
      <c r="FMS80" s="195"/>
      <c r="FMT80" s="195"/>
      <c r="FMU80" s="195"/>
      <c r="FMV80" s="195"/>
      <c r="FMW80" s="195"/>
      <c r="FMX80" s="195"/>
      <c r="FMY80" s="195"/>
      <c r="FMZ80" s="195"/>
      <c r="FNA80" s="195"/>
      <c r="FNB80" s="195"/>
      <c r="FNC80" s="195"/>
      <c r="FND80" s="195"/>
      <c r="FNE80" s="195"/>
      <c r="FNF80" s="195"/>
      <c r="FNG80" s="195"/>
      <c r="FNH80" s="195"/>
      <c r="FNI80" s="195"/>
      <c r="FNJ80" s="195"/>
      <c r="FNK80" s="195"/>
      <c r="FNL80" s="195"/>
      <c r="FNM80" s="195"/>
      <c r="FNN80" s="195"/>
      <c r="FNO80" s="195"/>
      <c r="FNP80" s="195"/>
      <c r="FNQ80" s="195"/>
      <c r="FNR80" s="195"/>
      <c r="FNS80" s="195"/>
      <c r="FNT80" s="195"/>
      <c r="FNU80" s="195"/>
      <c r="FNV80" s="195"/>
      <c r="FNW80" s="195"/>
      <c r="FNX80" s="195"/>
      <c r="FNY80" s="195"/>
      <c r="FNZ80" s="195"/>
      <c r="FOA80" s="195"/>
      <c r="FOB80" s="195"/>
      <c r="FOC80" s="195"/>
      <c r="FOD80" s="195"/>
      <c r="FOE80" s="195"/>
      <c r="FOF80" s="195"/>
      <c r="FOG80" s="195"/>
      <c r="FOH80" s="195"/>
      <c r="FOI80" s="195"/>
      <c r="FOJ80" s="195"/>
      <c r="FOK80" s="195"/>
      <c r="FOL80" s="195"/>
      <c r="FOM80" s="195"/>
      <c r="FON80" s="195"/>
      <c r="FOO80" s="195"/>
      <c r="FOP80" s="195"/>
      <c r="FOQ80" s="195"/>
      <c r="FOR80" s="195"/>
      <c r="FOS80" s="195"/>
      <c r="FOT80" s="195"/>
      <c r="FOU80" s="195"/>
      <c r="FOV80" s="195"/>
      <c r="FOW80" s="195"/>
      <c r="FOX80" s="195"/>
      <c r="FOY80" s="195"/>
      <c r="FOZ80" s="195"/>
      <c r="FPA80" s="195"/>
      <c r="FPB80" s="195"/>
      <c r="FPC80" s="195"/>
      <c r="FPD80" s="195"/>
      <c r="FPE80" s="195"/>
      <c r="FPF80" s="195"/>
      <c r="FPG80" s="195"/>
      <c r="FPH80" s="195"/>
      <c r="FPI80" s="195"/>
      <c r="FPJ80" s="195"/>
      <c r="FPK80" s="195"/>
      <c r="FPL80" s="195"/>
      <c r="FPM80" s="195"/>
      <c r="FPN80" s="195"/>
      <c r="FPO80" s="195"/>
      <c r="FPP80" s="195"/>
      <c r="FPQ80" s="195"/>
      <c r="FPR80" s="195"/>
      <c r="FPS80" s="195"/>
      <c r="FPT80" s="195"/>
      <c r="FPU80" s="195"/>
      <c r="FPV80" s="195"/>
      <c r="FPW80" s="195"/>
      <c r="FPX80" s="195"/>
      <c r="FPY80" s="195"/>
      <c r="FPZ80" s="195"/>
      <c r="FQA80" s="195"/>
      <c r="FQB80" s="195"/>
      <c r="FQC80" s="195"/>
      <c r="FQD80" s="195"/>
      <c r="FQE80" s="195"/>
      <c r="FQF80" s="195"/>
      <c r="FQG80" s="195"/>
      <c r="FQH80" s="195"/>
      <c r="FQI80" s="195"/>
      <c r="FQJ80" s="195"/>
      <c r="FQK80" s="195"/>
      <c r="FQL80" s="195"/>
      <c r="FQM80" s="195"/>
      <c r="FQN80" s="195"/>
      <c r="FQO80" s="195"/>
      <c r="FQP80" s="195"/>
      <c r="FQQ80" s="195"/>
      <c r="FQR80" s="195"/>
      <c r="FQS80" s="195"/>
      <c r="FQT80" s="195"/>
      <c r="FQU80" s="195"/>
      <c r="FQV80" s="195"/>
      <c r="FQW80" s="195"/>
      <c r="FQX80" s="195"/>
      <c r="FQY80" s="195"/>
      <c r="FQZ80" s="195"/>
      <c r="FRA80" s="195"/>
      <c r="FRB80" s="195"/>
      <c r="FRC80" s="195"/>
      <c r="FRD80" s="195"/>
      <c r="FRE80" s="195"/>
      <c r="FRF80" s="195"/>
      <c r="FRG80" s="195"/>
      <c r="FRH80" s="195"/>
      <c r="FRI80" s="195"/>
      <c r="FRJ80" s="195"/>
      <c r="FRK80" s="195"/>
      <c r="FRL80" s="195"/>
      <c r="FRM80" s="195"/>
      <c r="FRN80" s="195"/>
      <c r="FRO80" s="195"/>
      <c r="FRP80" s="195"/>
      <c r="FRQ80" s="195"/>
      <c r="FRR80" s="195"/>
      <c r="FRS80" s="195"/>
      <c r="FRT80" s="195"/>
      <c r="FRU80" s="195"/>
      <c r="FRV80" s="195"/>
      <c r="FRW80" s="195"/>
      <c r="FRX80" s="195"/>
      <c r="FRY80" s="195"/>
      <c r="FRZ80" s="195"/>
      <c r="FSA80" s="195"/>
      <c r="FSB80" s="195"/>
      <c r="FSC80" s="195"/>
      <c r="FSD80" s="195"/>
      <c r="FSE80" s="195"/>
      <c r="FSF80" s="195"/>
      <c r="FSG80" s="195"/>
      <c r="FSH80" s="195"/>
      <c r="FSI80" s="195"/>
      <c r="FSJ80" s="195"/>
      <c r="FSK80" s="195"/>
      <c r="FSL80" s="195"/>
      <c r="FSM80" s="195"/>
      <c r="FSN80" s="195"/>
      <c r="FSO80" s="195"/>
      <c r="FSP80" s="195"/>
      <c r="FSQ80" s="195"/>
      <c r="FSR80" s="195"/>
      <c r="FSS80" s="195"/>
      <c r="FST80" s="195"/>
      <c r="FSU80" s="195"/>
      <c r="FSV80" s="195"/>
      <c r="FSW80" s="195"/>
      <c r="FSX80" s="195"/>
      <c r="FSY80" s="195"/>
      <c r="FSZ80" s="195"/>
      <c r="FTA80" s="195"/>
      <c r="FTB80" s="195"/>
      <c r="FTC80" s="195"/>
      <c r="FTD80" s="195"/>
      <c r="FTE80" s="195"/>
      <c r="FTF80" s="195"/>
      <c r="FTG80" s="195"/>
      <c r="FTH80" s="195"/>
      <c r="FTI80" s="195"/>
      <c r="FTJ80" s="195"/>
      <c r="FTK80" s="195"/>
      <c r="FTL80" s="195"/>
      <c r="FTM80" s="195"/>
      <c r="FTN80" s="195"/>
      <c r="FTO80" s="195"/>
      <c r="FTP80" s="195"/>
      <c r="FTQ80" s="195"/>
      <c r="FTR80" s="195"/>
      <c r="FTS80" s="195"/>
      <c r="FTT80" s="195"/>
      <c r="FTU80" s="195"/>
      <c r="FTV80" s="195"/>
      <c r="FTW80" s="195"/>
      <c r="FTX80" s="195"/>
      <c r="FTY80" s="195"/>
      <c r="FTZ80" s="195"/>
      <c r="FUA80" s="195"/>
      <c r="FUB80" s="195"/>
      <c r="FUC80" s="195"/>
      <c r="FUD80" s="195"/>
      <c r="FUE80" s="195"/>
      <c r="FUF80" s="195"/>
      <c r="FUG80" s="195"/>
      <c r="FUH80" s="195"/>
      <c r="FUI80" s="195"/>
      <c r="FUJ80" s="195"/>
      <c r="FUK80" s="195"/>
      <c r="FUL80" s="195"/>
      <c r="FUM80" s="195"/>
      <c r="FUN80" s="195"/>
      <c r="FUO80" s="195"/>
      <c r="FUP80" s="195"/>
      <c r="FUQ80" s="195"/>
      <c r="FUR80" s="195"/>
      <c r="FUS80" s="195"/>
      <c r="FUT80" s="195"/>
      <c r="FUU80" s="195"/>
      <c r="FUV80" s="195"/>
      <c r="FUW80" s="195"/>
      <c r="FUX80" s="195"/>
      <c r="FUY80" s="195"/>
      <c r="FUZ80" s="195"/>
      <c r="FVA80" s="195"/>
      <c r="FVB80" s="195"/>
      <c r="FVC80" s="195"/>
      <c r="FVD80" s="195"/>
      <c r="FVE80" s="195"/>
      <c r="FVF80" s="195"/>
      <c r="FVG80" s="195"/>
      <c r="FVH80" s="195"/>
      <c r="FVI80" s="195"/>
      <c r="FVJ80" s="195"/>
      <c r="FVK80" s="195"/>
      <c r="FVL80" s="195"/>
      <c r="FVM80" s="195"/>
      <c r="FVN80" s="195"/>
      <c r="FVO80" s="195"/>
      <c r="FVP80" s="195"/>
      <c r="FVQ80" s="195"/>
      <c r="FVR80" s="195"/>
      <c r="FVS80" s="195"/>
      <c r="FVT80" s="195"/>
      <c r="FVU80" s="195"/>
      <c r="FVV80" s="195"/>
      <c r="FVW80" s="195"/>
      <c r="FVX80" s="195"/>
      <c r="FVY80" s="195"/>
      <c r="FVZ80" s="195"/>
      <c r="FWA80" s="195"/>
      <c r="FWB80" s="195"/>
      <c r="FWC80" s="195"/>
      <c r="FWD80" s="195"/>
      <c r="FWE80" s="195"/>
      <c r="FWF80" s="195"/>
      <c r="FWG80" s="195"/>
      <c r="FWH80" s="195"/>
      <c r="FWI80" s="195"/>
      <c r="FWJ80" s="195"/>
      <c r="FWK80" s="195"/>
      <c r="FWL80" s="195"/>
      <c r="FWM80" s="195"/>
      <c r="FWN80" s="195"/>
      <c r="FWO80" s="195"/>
      <c r="FWP80" s="195"/>
      <c r="FWQ80" s="195"/>
      <c r="FWR80" s="195"/>
      <c r="FWS80" s="195"/>
      <c r="FWT80" s="195"/>
      <c r="FWU80" s="195"/>
      <c r="FWV80" s="195"/>
      <c r="FWW80" s="195"/>
      <c r="FWX80" s="195"/>
      <c r="FWY80" s="195"/>
      <c r="FWZ80" s="195"/>
      <c r="FXA80" s="195"/>
      <c r="FXB80" s="195"/>
      <c r="FXC80" s="195"/>
      <c r="FXD80" s="195"/>
      <c r="FXE80" s="195"/>
      <c r="FXF80" s="195"/>
      <c r="FXG80" s="195"/>
      <c r="FXH80" s="195"/>
      <c r="FXI80" s="195"/>
      <c r="FXJ80" s="195"/>
      <c r="FXK80" s="195"/>
      <c r="FXL80" s="195"/>
      <c r="FXM80" s="195"/>
      <c r="FXN80" s="195"/>
      <c r="FXO80" s="195"/>
      <c r="FXP80" s="195"/>
      <c r="FXQ80" s="195"/>
      <c r="FXR80" s="195"/>
      <c r="FXS80" s="195"/>
      <c r="FXT80" s="195"/>
      <c r="FXU80" s="195"/>
      <c r="FXV80" s="195"/>
      <c r="FXW80" s="195"/>
      <c r="FXX80" s="195"/>
      <c r="FXY80" s="195"/>
      <c r="FXZ80" s="195"/>
      <c r="FYA80" s="195"/>
      <c r="FYB80" s="195"/>
      <c r="FYC80" s="195"/>
      <c r="FYD80" s="195"/>
      <c r="FYE80" s="195"/>
      <c r="FYF80" s="195"/>
      <c r="FYG80" s="195"/>
      <c r="FYH80" s="195"/>
      <c r="FYI80" s="195"/>
      <c r="FYJ80" s="195"/>
      <c r="FYK80" s="195"/>
      <c r="FYL80" s="195"/>
      <c r="FYM80" s="195"/>
      <c r="FYN80" s="195"/>
      <c r="FYO80" s="195"/>
      <c r="FYP80" s="195"/>
      <c r="FYQ80" s="195"/>
      <c r="FYR80" s="195"/>
      <c r="FYS80" s="195"/>
      <c r="FYT80" s="195"/>
      <c r="FYU80" s="195"/>
      <c r="FYV80" s="195"/>
      <c r="FYW80" s="195"/>
      <c r="FYX80" s="195"/>
      <c r="FYY80" s="195"/>
      <c r="FYZ80" s="195"/>
      <c r="FZA80" s="195"/>
      <c r="FZB80" s="195"/>
      <c r="FZC80" s="195"/>
      <c r="FZD80" s="195"/>
      <c r="FZE80" s="195"/>
      <c r="FZF80" s="195"/>
      <c r="FZG80" s="195"/>
      <c r="FZH80" s="195"/>
      <c r="FZI80" s="195"/>
      <c r="FZJ80" s="195"/>
      <c r="FZK80" s="195"/>
      <c r="FZL80" s="195"/>
      <c r="FZM80" s="195"/>
      <c r="FZN80" s="195"/>
      <c r="FZO80" s="195"/>
      <c r="FZP80" s="195"/>
      <c r="FZQ80" s="195"/>
      <c r="FZR80" s="195"/>
      <c r="FZS80" s="195"/>
      <c r="FZT80" s="195"/>
      <c r="FZU80" s="195"/>
      <c r="FZV80" s="195"/>
      <c r="FZW80" s="195"/>
      <c r="FZX80" s="195"/>
      <c r="FZY80" s="195"/>
      <c r="FZZ80" s="195"/>
      <c r="GAA80" s="195"/>
      <c r="GAB80" s="195"/>
      <c r="GAC80" s="195"/>
      <c r="GAD80" s="195"/>
      <c r="GAE80" s="195"/>
      <c r="GAF80" s="195"/>
      <c r="GAG80" s="195"/>
      <c r="GAH80" s="195"/>
      <c r="GAI80" s="195"/>
      <c r="GAJ80" s="195"/>
      <c r="GAK80" s="195"/>
      <c r="GAL80" s="195"/>
      <c r="GAM80" s="195"/>
      <c r="GAN80" s="195"/>
      <c r="GAO80" s="195"/>
      <c r="GAP80" s="195"/>
      <c r="GAQ80" s="195"/>
      <c r="GAR80" s="195"/>
      <c r="GAS80" s="195"/>
      <c r="GAT80" s="195"/>
      <c r="GAU80" s="195"/>
      <c r="GAV80" s="195"/>
      <c r="GAW80" s="195"/>
      <c r="GAX80" s="195"/>
      <c r="GAY80" s="195"/>
      <c r="GAZ80" s="195"/>
      <c r="GBA80" s="195"/>
      <c r="GBB80" s="195"/>
      <c r="GBC80" s="195"/>
      <c r="GBD80" s="195"/>
      <c r="GBE80" s="195"/>
      <c r="GBF80" s="195"/>
      <c r="GBG80" s="195"/>
      <c r="GBH80" s="195"/>
      <c r="GBI80" s="195"/>
      <c r="GBJ80" s="195"/>
      <c r="GBK80" s="195"/>
      <c r="GBL80" s="195"/>
      <c r="GBM80" s="195"/>
      <c r="GBN80" s="195"/>
      <c r="GBO80" s="195"/>
      <c r="GBP80" s="195"/>
      <c r="GBQ80" s="195"/>
      <c r="GBR80" s="195"/>
      <c r="GBS80" s="195"/>
      <c r="GBT80" s="195"/>
      <c r="GBU80" s="195"/>
      <c r="GBV80" s="195"/>
      <c r="GBW80" s="195"/>
      <c r="GBX80" s="195"/>
      <c r="GBY80" s="195"/>
      <c r="GBZ80" s="195"/>
      <c r="GCA80" s="195"/>
      <c r="GCB80" s="195"/>
      <c r="GCC80" s="195"/>
      <c r="GCD80" s="195"/>
      <c r="GCE80" s="195"/>
      <c r="GCF80" s="195"/>
      <c r="GCG80" s="195"/>
      <c r="GCH80" s="195"/>
      <c r="GCI80" s="195"/>
      <c r="GCJ80" s="195"/>
      <c r="GCK80" s="195"/>
      <c r="GCL80" s="195"/>
      <c r="GCM80" s="195"/>
      <c r="GCN80" s="195"/>
      <c r="GCO80" s="195"/>
      <c r="GCP80" s="195"/>
      <c r="GCQ80" s="195"/>
      <c r="GCR80" s="195"/>
      <c r="GCS80" s="195"/>
      <c r="GCT80" s="195"/>
      <c r="GCU80" s="195"/>
      <c r="GCV80" s="195"/>
      <c r="GCW80" s="195"/>
      <c r="GCX80" s="195"/>
      <c r="GCY80" s="195"/>
      <c r="GCZ80" s="195"/>
      <c r="GDA80" s="195"/>
      <c r="GDB80" s="195"/>
      <c r="GDC80" s="195"/>
      <c r="GDD80" s="195"/>
      <c r="GDE80" s="195"/>
      <c r="GDF80" s="195"/>
      <c r="GDG80" s="195"/>
      <c r="GDH80" s="195"/>
      <c r="GDI80" s="195"/>
      <c r="GDJ80" s="195"/>
      <c r="GDK80" s="195"/>
      <c r="GDL80" s="195"/>
      <c r="GDM80" s="195"/>
      <c r="GDN80" s="195"/>
      <c r="GDO80" s="195"/>
      <c r="GDP80" s="195"/>
      <c r="GDQ80" s="195"/>
      <c r="GDR80" s="195"/>
      <c r="GDS80" s="195"/>
      <c r="GDT80" s="195"/>
      <c r="GDU80" s="195"/>
      <c r="GDV80" s="195"/>
      <c r="GDW80" s="195"/>
      <c r="GDX80" s="195"/>
      <c r="GDY80" s="195"/>
      <c r="GDZ80" s="195"/>
      <c r="GEA80" s="195"/>
      <c r="GEB80" s="195"/>
      <c r="GEC80" s="195"/>
      <c r="GED80" s="195"/>
      <c r="GEE80" s="195"/>
      <c r="GEF80" s="195"/>
      <c r="GEG80" s="195"/>
      <c r="GEH80" s="195"/>
      <c r="GEI80" s="195"/>
      <c r="GEJ80" s="195"/>
      <c r="GEK80" s="195"/>
      <c r="GEL80" s="195"/>
      <c r="GEM80" s="195"/>
      <c r="GEN80" s="195"/>
      <c r="GEO80" s="195"/>
      <c r="GEP80" s="195"/>
      <c r="GEQ80" s="195"/>
      <c r="GER80" s="195"/>
      <c r="GES80" s="195"/>
      <c r="GET80" s="195"/>
      <c r="GEU80" s="195"/>
      <c r="GEV80" s="195"/>
      <c r="GEW80" s="195"/>
      <c r="GEX80" s="195"/>
      <c r="GEY80" s="195"/>
      <c r="GEZ80" s="195"/>
      <c r="GFA80" s="195"/>
      <c r="GFB80" s="195"/>
      <c r="GFC80" s="195"/>
      <c r="GFD80" s="195"/>
      <c r="GFE80" s="195"/>
      <c r="GFF80" s="195"/>
      <c r="GFG80" s="195"/>
      <c r="GFH80" s="195"/>
      <c r="GFI80" s="195"/>
      <c r="GFJ80" s="195"/>
      <c r="GFK80" s="195"/>
      <c r="GFL80" s="195"/>
      <c r="GFM80" s="195"/>
      <c r="GFN80" s="195"/>
      <c r="GFO80" s="195"/>
      <c r="GFP80" s="195"/>
      <c r="GFQ80" s="195"/>
      <c r="GFR80" s="195"/>
      <c r="GFS80" s="195"/>
      <c r="GFT80" s="195"/>
      <c r="GFU80" s="195"/>
      <c r="GFV80" s="195"/>
      <c r="GFW80" s="195"/>
      <c r="GFX80" s="195"/>
      <c r="GFY80" s="195"/>
      <c r="GFZ80" s="195"/>
      <c r="GGA80" s="195"/>
      <c r="GGB80" s="195"/>
      <c r="GGC80" s="195"/>
      <c r="GGD80" s="195"/>
      <c r="GGE80" s="195"/>
      <c r="GGF80" s="195"/>
      <c r="GGG80" s="195"/>
      <c r="GGH80" s="195"/>
      <c r="GGI80" s="195"/>
      <c r="GGJ80" s="195"/>
      <c r="GGK80" s="195"/>
      <c r="GGL80" s="195"/>
      <c r="GGM80" s="195"/>
      <c r="GGN80" s="195"/>
      <c r="GGO80" s="195"/>
      <c r="GGP80" s="195"/>
      <c r="GGQ80" s="195"/>
      <c r="GGR80" s="195"/>
      <c r="GGS80" s="195"/>
      <c r="GGT80" s="195"/>
      <c r="GGU80" s="195"/>
      <c r="GGV80" s="195"/>
      <c r="GGW80" s="195"/>
      <c r="GGX80" s="195"/>
      <c r="GGY80" s="195"/>
      <c r="GGZ80" s="195"/>
      <c r="GHA80" s="195"/>
      <c r="GHB80" s="195"/>
      <c r="GHC80" s="195"/>
      <c r="GHD80" s="195"/>
      <c r="GHE80" s="195"/>
      <c r="GHF80" s="195"/>
      <c r="GHG80" s="195"/>
      <c r="GHH80" s="195"/>
      <c r="GHI80" s="195"/>
      <c r="GHJ80" s="195"/>
      <c r="GHK80" s="195"/>
      <c r="GHL80" s="195"/>
      <c r="GHM80" s="195"/>
      <c r="GHN80" s="195"/>
      <c r="GHO80" s="195"/>
      <c r="GHP80" s="195"/>
      <c r="GHQ80" s="195"/>
      <c r="GHR80" s="195"/>
      <c r="GHS80" s="195"/>
      <c r="GHT80" s="195"/>
      <c r="GHU80" s="195"/>
      <c r="GHV80" s="195"/>
      <c r="GHW80" s="195"/>
      <c r="GHX80" s="195"/>
      <c r="GHY80" s="195"/>
      <c r="GHZ80" s="195"/>
      <c r="GIA80" s="195"/>
      <c r="GIB80" s="195"/>
      <c r="GIC80" s="195"/>
      <c r="GID80" s="195"/>
      <c r="GIE80" s="195"/>
      <c r="GIF80" s="195"/>
      <c r="GIG80" s="195"/>
      <c r="GIH80" s="195"/>
      <c r="GII80" s="195"/>
      <c r="GIJ80" s="195"/>
      <c r="GIK80" s="195"/>
      <c r="GIL80" s="195"/>
      <c r="GIM80" s="195"/>
      <c r="GIN80" s="195"/>
      <c r="GIO80" s="195"/>
      <c r="GIP80" s="195"/>
      <c r="GIQ80" s="195"/>
      <c r="GIR80" s="195"/>
      <c r="GIS80" s="195"/>
      <c r="GIT80" s="195"/>
      <c r="GIU80" s="195"/>
      <c r="GIV80" s="195"/>
      <c r="GIW80" s="195"/>
      <c r="GIX80" s="195"/>
      <c r="GIY80" s="195"/>
      <c r="GIZ80" s="195"/>
      <c r="GJA80" s="195"/>
      <c r="GJB80" s="195"/>
      <c r="GJC80" s="195"/>
      <c r="GJD80" s="195"/>
      <c r="GJE80" s="195"/>
      <c r="GJF80" s="195"/>
      <c r="GJG80" s="195"/>
      <c r="GJH80" s="195"/>
      <c r="GJI80" s="195"/>
      <c r="GJJ80" s="195"/>
      <c r="GJK80" s="195"/>
      <c r="GJL80" s="195"/>
      <c r="GJM80" s="195"/>
      <c r="GJN80" s="195"/>
      <c r="GJO80" s="195"/>
      <c r="GJP80" s="195"/>
      <c r="GJQ80" s="195"/>
      <c r="GJR80" s="195"/>
      <c r="GJS80" s="195"/>
      <c r="GJT80" s="195"/>
      <c r="GJU80" s="195"/>
      <c r="GJV80" s="195"/>
      <c r="GJW80" s="195"/>
      <c r="GJX80" s="195"/>
      <c r="GJY80" s="195"/>
      <c r="GJZ80" s="195"/>
      <c r="GKA80" s="195"/>
      <c r="GKB80" s="195"/>
      <c r="GKC80" s="195"/>
      <c r="GKD80" s="195"/>
      <c r="GKE80" s="195"/>
      <c r="GKF80" s="195"/>
      <c r="GKG80" s="195"/>
      <c r="GKH80" s="195"/>
      <c r="GKI80" s="195"/>
      <c r="GKJ80" s="195"/>
      <c r="GKK80" s="195"/>
      <c r="GKL80" s="195"/>
      <c r="GKM80" s="195"/>
      <c r="GKN80" s="195"/>
      <c r="GKO80" s="195"/>
      <c r="GKP80" s="195"/>
      <c r="GKQ80" s="195"/>
      <c r="GKR80" s="195"/>
      <c r="GKS80" s="195"/>
      <c r="GKT80" s="195"/>
      <c r="GKU80" s="195"/>
      <c r="GKV80" s="195"/>
      <c r="GKW80" s="195"/>
      <c r="GKX80" s="195"/>
      <c r="GKY80" s="195"/>
      <c r="GKZ80" s="195"/>
      <c r="GLA80" s="195"/>
      <c r="GLB80" s="195"/>
      <c r="GLC80" s="195"/>
      <c r="GLD80" s="195"/>
      <c r="GLE80" s="195"/>
      <c r="GLF80" s="195"/>
      <c r="GLG80" s="195"/>
      <c r="GLH80" s="195"/>
      <c r="GLI80" s="195"/>
      <c r="GLJ80" s="195"/>
      <c r="GLK80" s="195"/>
      <c r="GLL80" s="195"/>
      <c r="GLM80" s="195"/>
      <c r="GLN80" s="195"/>
      <c r="GLO80" s="195"/>
      <c r="GLP80" s="195"/>
      <c r="GLQ80" s="195"/>
      <c r="GLR80" s="195"/>
      <c r="GLS80" s="195"/>
      <c r="GLT80" s="195"/>
      <c r="GLU80" s="195"/>
      <c r="GLV80" s="195"/>
      <c r="GLW80" s="195"/>
      <c r="GLX80" s="195"/>
      <c r="GLY80" s="195"/>
      <c r="GLZ80" s="195"/>
      <c r="GMA80" s="195"/>
      <c r="GMB80" s="195"/>
      <c r="GMC80" s="195"/>
      <c r="GMD80" s="195"/>
      <c r="GME80" s="195"/>
      <c r="GMF80" s="195"/>
      <c r="GMG80" s="195"/>
      <c r="GMH80" s="195"/>
      <c r="GMI80" s="195"/>
      <c r="GMJ80" s="195"/>
      <c r="GMK80" s="195"/>
      <c r="GML80" s="195"/>
      <c r="GMM80" s="195"/>
      <c r="GMN80" s="195"/>
      <c r="GMO80" s="195"/>
      <c r="GMP80" s="195"/>
      <c r="GMQ80" s="195"/>
      <c r="GMR80" s="195"/>
      <c r="GMS80" s="195"/>
      <c r="GMT80" s="195"/>
      <c r="GMU80" s="195"/>
      <c r="GMV80" s="195"/>
      <c r="GMW80" s="195"/>
      <c r="GMX80" s="195"/>
      <c r="GMY80" s="195"/>
      <c r="GMZ80" s="195"/>
      <c r="GNA80" s="195"/>
      <c r="GNB80" s="195"/>
      <c r="GNC80" s="195"/>
      <c r="GND80" s="195"/>
      <c r="GNE80" s="195"/>
      <c r="GNF80" s="195"/>
      <c r="GNG80" s="195"/>
      <c r="GNH80" s="195"/>
      <c r="GNI80" s="195"/>
      <c r="GNJ80" s="195"/>
      <c r="GNK80" s="195"/>
      <c r="GNL80" s="195"/>
      <c r="GNM80" s="195"/>
      <c r="GNN80" s="195"/>
      <c r="GNO80" s="195"/>
      <c r="GNP80" s="195"/>
      <c r="GNQ80" s="195"/>
      <c r="GNR80" s="195"/>
      <c r="GNS80" s="195"/>
      <c r="GNT80" s="195"/>
      <c r="GNU80" s="195"/>
      <c r="GNV80" s="195"/>
      <c r="GNW80" s="195"/>
      <c r="GNX80" s="195"/>
      <c r="GNY80" s="195"/>
      <c r="GNZ80" s="195"/>
      <c r="GOA80" s="195"/>
      <c r="GOB80" s="195"/>
      <c r="GOC80" s="195"/>
      <c r="GOD80" s="195"/>
      <c r="GOE80" s="195"/>
      <c r="GOF80" s="195"/>
      <c r="GOG80" s="195"/>
      <c r="GOH80" s="195"/>
      <c r="GOI80" s="195"/>
      <c r="GOJ80" s="195"/>
      <c r="GOK80" s="195"/>
      <c r="GOL80" s="195"/>
      <c r="GOM80" s="195"/>
      <c r="GON80" s="195"/>
      <c r="GOO80" s="195"/>
      <c r="GOP80" s="195"/>
      <c r="GOQ80" s="195"/>
      <c r="GOR80" s="195"/>
      <c r="GOS80" s="195"/>
      <c r="GOT80" s="195"/>
      <c r="GOU80" s="195"/>
      <c r="GOV80" s="195"/>
      <c r="GOW80" s="195"/>
      <c r="GOX80" s="195"/>
      <c r="GOY80" s="195"/>
      <c r="GOZ80" s="195"/>
      <c r="GPA80" s="195"/>
      <c r="GPB80" s="195"/>
      <c r="GPC80" s="195"/>
      <c r="GPD80" s="195"/>
      <c r="GPE80" s="195"/>
      <c r="GPF80" s="195"/>
      <c r="GPG80" s="195"/>
      <c r="GPH80" s="195"/>
      <c r="GPI80" s="195"/>
      <c r="GPJ80" s="195"/>
      <c r="GPK80" s="195"/>
      <c r="GPL80" s="195"/>
      <c r="GPM80" s="195"/>
      <c r="GPN80" s="195"/>
      <c r="GPO80" s="195"/>
      <c r="GPP80" s="195"/>
      <c r="GPQ80" s="195"/>
      <c r="GPR80" s="195"/>
      <c r="GPS80" s="195"/>
      <c r="GPT80" s="195"/>
      <c r="GPU80" s="195"/>
      <c r="GPV80" s="195"/>
      <c r="GPW80" s="195"/>
      <c r="GPX80" s="195"/>
      <c r="GPY80" s="195"/>
      <c r="GPZ80" s="195"/>
      <c r="GQA80" s="195"/>
      <c r="GQB80" s="195"/>
      <c r="GQC80" s="195"/>
      <c r="GQD80" s="195"/>
      <c r="GQE80" s="195"/>
      <c r="GQF80" s="195"/>
      <c r="GQG80" s="195"/>
      <c r="GQH80" s="195"/>
      <c r="GQI80" s="195"/>
      <c r="GQJ80" s="195"/>
      <c r="GQK80" s="195"/>
      <c r="GQL80" s="195"/>
      <c r="GQM80" s="195"/>
      <c r="GQN80" s="195"/>
      <c r="GQO80" s="195"/>
      <c r="GQP80" s="195"/>
      <c r="GQQ80" s="195"/>
      <c r="GQR80" s="195"/>
      <c r="GQS80" s="195"/>
      <c r="GQT80" s="195"/>
      <c r="GQU80" s="195"/>
      <c r="GQV80" s="195"/>
      <c r="GQW80" s="195"/>
      <c r="GQX80" s="195"/>
      <c r="GQY80" s="195"/>
      <c r="GQZ80" s="195"/>
      <c r="GRA80" s="195"/>
      <c r="GRB80" s="195"/>
      <c r="GRC80" s="195"/>
      <c r="GRD80" s="195"/>
      <c r="GRE80" s="195"/>
      <c r="GRF80" s="195"/>
      <c r="GRG80" s="195"/>
      <c r="GRH80" s="195"/>
      <c r="GRI80" s="195"/>
      <c r="GRJ80" s="195"/>
      <c r="GRK80" s="195"/>
      <c r="GRL80" s="195"/>
      <c r="GRM80" s="195"/>
      <c r="GRN80" s="195"/>
      <c r="GRO80" s="195"/>
      <c r="GRP80" s="195"/>
      <c r="GRQ80" s="195"/>
      <c r="GRR80" s="195"/>
      <c r="GRS80" s="195"/>
      <c r="GRT80" s="195"/>
      <c r="GRU80" s="195"/>
      <c r="GRV80" s="195"/>
      <c r="GRW80" s="195"/>
      <c r="GRX80" s="195"/>
      <c r="GRY80" s="195"/>
      <c r="GRZ80" s="195"/>
      <c r="GSA80" s="195"/>
      <c r="GSB80" s="195"/>
      <c r="GSC80" s="195"/>
      <c r="GSD80" s="195"/>
      <c r="GSE80" s="195"/>
      <c r="GSF80" s="195"/>
      <c r="GSG80" s="195"/>
      <c r="GSH80" s="195"/>
      <c r="GSI80" s="195"/>
      <c r="GSJ80" s="195"/>
      <c r="GSK80" s="195"/>
      <c r="GSL80" s="195"/>
      <c r="GSM80" s="195"/>
      <c r="GSN80" s="195"/>
      <c r="GSO80" s="195"/>
      <c r="GSP80" s="195"/>
      <c r="GSQ80" s="195"/>
      <c r="GSR80" s="195"/>
      <c r="GSS80" s="195"/>
      <c r="GST80" s="195"/>
      <c r="GSU80" s="195"/>
      <c r="GSV80" s="195"/>
      <c r="GSW80" s="195"/>
      <c r="GSX80" s="195"/>
      <c r="GSY80" s="195"/>
      <c r="GSZ80" s="195"/>
      <c r="GTA80" s="195"/>
      <c r="GTB80" s="195"/>
      <c r="GTC80" s="195"/>
      <c r="GTD80" s="195"/>
      <c r="GTE80" s="195"/>
      <c r="GTF80" s="195"/>
      <c r="GTG80" s="195"/>
      <c r="GTH80" s="195"/>
      <c r="GTI80" s="195"/>
      <c r="GTJ80" s="195"/>
      <c r="GTK80" s="195"/>
      <c r="GTL80" s="195"/>
      <c r="GTM80" s="195"/>
      <c r="GTN80" s="195"/>
      <c r="GTO80" s="195"/>
      <c r="GTP80" s="195"/>
      <c r="GTQ80" s="195"/>
      <c r="GTR80" s="195"/>
      <c r="GTS80" s="195"/>
      <c r="GTT80" s="195"/>
      <c r="GTU80" s="195"/>
      <c r="GTV80" s="195"/>
      <c r="GTW80" s="195"/>
      <c r="GTX80" s="195"/>
      <c r="GTY80" s="195"/>
      <c r="GTZ80" s="195"/>
      <c r="GUA80" s="195"/>
      <c r="GUB80" s="195"/>
      <c r="GUC80" s="195"/>
      <c r="GUD80" s="195"/>
      <c r="GUE80" s="195"/>
      <c r="GUF80" s="195"/>
      <c r="GUG80" s="195"/>
      <c r="GUH80" s="195"/>
      <c r="GUI80" s="195"/>
      <c r="GUJ80" s="195"/>
      <c r="GUK80" s="195"/>
      <c r="GUL80" s="195"/>
      <c r="GUM80" s="195"/>
      <c r="GUN80" s="195"/>
      <c r="GUO80" s="195"/>
      <c r="GUP80" s="195"/>
      <c r="GUQ80" s="195"/>
      <c r="GUR80" s="195"/>
      <c r="GUS80" s="195"/>
      <c r="GUT80" s="195"/>
      <c r="GUU80" s="195"/>
      <c r="GUV80" s="195"/>
      <c r="GUW80" s="195"/>
      <c r="GUX80" s="195"/>
      <c r="GUY80" s="195"/>
      <c r="GUZ80" s="195"/>
      <c r="GVA80" s="195"/>
      <c r="GVB80" s="195"/>
      <c r="GVC80" s="195"/>
      <c r="GVD80" s="195"/>
      <c r="GVE80" s="195"/>
      <c r="GVF80" s="195"/>
      <c r="GVG80" s="195"/>
      <c r="GVH80" s="195"/>
      <c r="GVI80" s="195"/>
      <c r="GVJ80" s="195"/>
      <c r="GVK80" s="195"/>
      <c r="GVL80" s="195"/>
      <c r="GVM80" s="195"/>
      <c r="GVN80" s="195"/>
      <c r="GVO80" s="195"/>
      <c r="GVP80" s="195"/>
      <c r="GVQ80" s="195"/>
      <c r="GVR80" s="195"/>
      <c r="GVS80" s="195"/>
      <c r="GVT80" s="195"/>
      <c r="GVU80" s="195"/>
      <c r="GVV80" s="195"/>
      <c r="GVW80" s="195"/>
      <c r="GVX80" s="195"/>
      <c r="GVY80" s="195"/>
      <c r="GVZ80" s="195"/>
      <c r="GWA80" s="195"/>
      <c r="GWB80" s="195"/>
      <c r="GWC80" s="195"/>
      <c r="GWD80" s="195"/>
      <c r="GWE80" s="195"/>
      <c r="GWF80" s="195"/>
      <c r="GWG80" s="195"/>
      <c r="GWH80" s="195"/>
      <c r="GWI80" s="195"/>
      <c r="GWJ80" s="195"/>
      <c r="GWK80" s="195"/>
      <c r="GWL80" s="195"/>
      <c r="GWM80" s="195"/>
      <c r="GWN80" s="195"/>
      <c r="GWO80" s="195"/>
      <c r="GWP80" s="195"/>
      <c r="GWQ80" s="195"/>
      <c r="GWR80" s="195"/>
      <c r="GWS80" s="195"/>
      <c r="GWT80" s="195"/>
      <c r="GWU80" s="195"/>
      <c r="GWV80" s="195"/>
      <c r="GWW80" s="195"/>
      <c r="GWX80" s="195"/>
      <c r="GWY80" s="195"/>
      <c r="GWZ80" s="195"/>
      <c r="GXA80" s="195"/>
      <c r="GXB80" s="195"/>
      <c r="GXC80" s="195"/>
      <c r="GXD80" s="195"/>
      <c r="GXE80" s="195"/>
      <c r="GXF80" s="195"/>
      <c r="GXG80" s="195"/>
      <c r="GXH80" s="195"/>
      <c r="GXI80" s="195"/>
      <c r="GXJ80" s="195"/>
      <c r="GXK80" s="195"/>
      <c r="GXL80" s="195"/>
      <c r="GXM80" s="195"/>
      <c r="GXN80" s="195"/>
      <c r="GXO80" s="195"/>
      <c r="GXP80" s="195"/>
      <c r="GXQ80" s="195"/>
      <c r="GXR80" s="195"/>
      <c r="GXS80" s="195"/>
      <c r="GXT80" s="195"/>
      <c r="GXU80" s="195"/>
      <c r="GXV80" s="195"/>
      <c r="GXW80" s="195"/>
      <c r="GXX80" s="195"/>
      <c r="GXY80" s="195"/>
      <c r="GXZ80" s="195"/>
      <c r="GYA80" s="195"/>
      <c r="GYB80" s="195"/>
      <c r="GYC80" s="195"/>
      <c r="GYD80" s="195"/>
      <c r="GYE80" s="195"/>
      <c r="GYF80" s="195"/>
      <c r="GYG80" s="195"/>
      <c r="GYH80" s="195"/>
      <c r="GYI80" s="195"/>
      <c r="GYJ80" s="195"/>
      <c r="GYK80" s="195"/>
      <c r="GYL80" s="195"/>
      <c r="GYM80" s="195"/>
      <c r="GYN80" s="195"/>
      <c r="GYO80" s="195"/>
      <c r="GYP80" s="195"/>
      <c r="GYQ80" s="195"/>
      <c r="GYR80" s="195"/>
      <c r="GYS80" s="195"/>
      <c r="GYT80" s="195"/>
      <c r="GYU80" s="195"/>
      <c r="GYV80" s="195"/>
      <c r="GYW80" s="195"/>
      <c r="GYX80" s="195"/>
      <c r="GYY80" s="195"/>
      <c r="GYZ80" s="195"/>
      <c r="GZA80" s="195"/>
      <c r="GZB80" s="195"/>
      <c r="GZC80" s="195"/>
      <c r="GZD80" s="195"/>
      <c r="GZE80" s="195"/>
      <c r="GZF80" s="195"/>
      <c r="GZG80" s="195"/>
      <c r="GZH80" s="195"/>
      <c r="GZI80" s="195"/>
      <c r="GZJ80" s="195"/>
      <c r="GZK80" s="195"/>
      <c r="GZL80" s="195"/>
      <c r="GZM80" s="195"/>
      <c r="GZN80" s="195"/>
      <c r="GZO80" s="195"/>
      <c r="GZP80" s="195"/>
      <c r="GZQ80" s="195"/>
      <c r="GZR80" s="195"/>
      <c r="GZS80" s="195"/>
      <c r="GZT80" s="195"/>
      <c r="GZU80" s="195"/>
      <c r="GZV80" s="195"/>
      <c r="GZW80" s="195"/>
      <c r="GZX80" s="195"/>
      <c r="GZY80" s="195"/>
      <c r="GZZ80" s="195"/>
      <c r="HAA80" s="195"/>
      <c r="HAB80" s="195"/>
      <c r="HAC80" s="195"/>
      <c r="HAD80" s="195"/>
      <c r="HAE80" s="195"/>
      <c r="HAF80" s="195"/>
      <c r="HAG80" s="195"/>
      <c r="HAH80" s="195"/>
      <c r="HAI80" s="195"/>
      <c r="HAJ80" s="195"/>
      <c r="HAK80" s="195"/>
      <c r="HAL80" s="195"/>
      <c r="HAM80" s="195"/>
      <c r="HAN80" s="195"/>
      <c r="HAO80" s="195"/>
      <c r="HAP80" s="195"/>
      <c r="HAQ80" s="195"/>
      <c r="HAR80" s="195"/>
      <c r="HAS80" s="195"/>
      <c r="HAT80" s="195"/>
      <c r="HAU80" s="195"/>
      <c r="HAV80" s="195"/>
      <c r="HAW80" s="195"/>
      <c r="HAX80" s="195"/>
      <c r="HAY80" s="195"/>
      <c r="HAZ80" s="195"/>
      <c r="HBA80" s="195"/>
      <c r="HBB80" s="195"/>
      <c r="HBC80" s="195"/>
      <c r="HBD80" s="195"/>
      <c r="HBE80" s="195"/>
      <c r="HBF80" s="195"/>
      <c r="HBG80" s="195"/>
      <c r="HBH80" s="195"/>
      <c r="HBI80" s="195"/>
      <c r="HBJ80" s="195"/>
      <c r="HBK80" s="195"/>
      <c r="HBL80" s="195"/>
      <c r="HBM80" s="195"/>
      <c r="HBN80" s="195"/>
      <c r="HBO80" s="195"/>
      <c r="HBP80" s="195"/>
      <c r="HBQ80" s="195"/>
      <c r="HBR80" s="195"/>
      <c r="HBS80" s="195"/>
      <c r="HBT80" s="195"/>
      <c r="HBU80" s="195"/>
      <c r="HBV80" s="195"/>
      <c r="HBW80" s="195"/>
      <c r="HBX80" s="195"/>
      <c r="HBY80" s="195"/>
      <c r="HBZ80" s="195"/>
      <c r="HCA80" s="195"/>
      <c r="HCB80" s="195"/>
      <c r="HCC80" s="195"/>
      <c r="HCD80" s="195"/>
      <c r="HCE80" s="195"/>
      <c r="HCF80" s="195"/>
      <c r="HCG80" s="195"/>
      <c r="HCH80" s="195"/>
      <c r="HCI80" s="195"/>
      <c r="HCJ80" s="195"/>
      <c r="HCK80" s="195"/>
      <c r="HCL80" s="195"/>
      <c r="HCM80" s="195"/>
      <c r="HCN80" s="195"/>
      <c r="HCO80" s="195"/>
      <c r="HCP80" s="195"/>
      <c r="HCQ80" s="195"/>
      <c r="HCR80" s="195"/>
      <c r="HCS80" s="195"/>
      <c r="HCT80" s="195"/>
      <c r="HCU80" s="195"/>
      <c r="HCV80" s="195"/>
      <c r="HCW80" s="195"/>
      <c r="HCX80" s="195"/>
      <c r="HCY80" s="195"/>
      <c r="HCZ80" s="195"/>
      <c r="HDA80" s="195"/>
      <c r="HDB80" s="195"/>
      <c r="HDC80" s="195"/>
      <c r="HDD80" s="195"/>
      <c r="HDE80" s="195"/>
      <c r="HDF80" s="195"/>
      <c r="HDG80" s="195"/>
      <c r="HDH80" s="195"/>
      <c r="HDI80" s="195"/>
      <c r="HDJ80" s="195"/>
      <c r="HDK80" s="195"/>
      <c r="HDL80" s="195"/>
      <c r="HDM80" s="195"/>
      <c r="HDN80" s="195"/>
      <c r="HDO80" s="195"/>
      <c r="HDP80" s="195"/>
      <c r="HDQ80" s="195"/>
      <c r="HDR80" s="195"/>
      <c r="HDS80" s="195"/>
      <c r="HDT80" s="195"/>
      <c r="HDU80" s="195"/>
      <c r="HDV80" s="195"/>
      <c r="HDW80" s="195"/>
      <c r="HDX80" s="195"/>
      <c r="HDY80" s="195"/>
      <c r="HDZ80" s="195"/>
      <c r="HEA80" s="195"/>
      <c r="HEB80" s="195"/>
      <c r="HEC80" s="195"/>
      <c r="HED80" s="195"/>
      <c r="HEE80" s="195"/>
      <c r="HEF80" s="195"/>
      <c r="HEG80" s="195"/>
      <c r="HEH80" s="195"/>
      <c r="HEI80" s="195"/>
      <c r="HEJ80" s="195"/>
      <c r="HEK80" s="195"/>
      <c r="HEL80" s="195"/>
      <c r="HEM80" s="195"/>
      <c r="HEN80" s="195"/>
      <c r="HEO80" s="195"/>
      <c r="HEP80" s="195"/>
      <c r="HEQ80" s="195"/>
      <c r="HER80" s="195"/>
      <c r="HES80" s="195"/>
      <c r="HET80" s="195"/>
      <c r="HEU80" s="195"/>
      <c r="HEV80" s="195"/>
      <c r="HEW80" s="195"/>
      <c r="HEX80" s="195"/>
      <c r="HEY80" s="195"/>
      <c r="HEZ80" s="195"/>
      <c r="HFA80" s="195"/>
      <c r="HFB80" s="195"/>
      <c r="HFC80" s="195"/>
      <c r="HFD80" s="195"/>
      <c r="HFE80" s="195"/>
      <c r="HFF80" s="195"/>
      <c r="HFG80" s="195"/>
      <c r="HFH80" s="195"/>
      <c r="HFI80" s="195"/>
      <c r="HFJ80" s="195"/>
      <c r="HFK80" s="195"/>
      <c r="HFL80" s="195"/>
      <c r="HFM80" s="195"/>
      <c r="HFN80" s="195"/>
      <c r="HFO80" s="195"/>
      <c r="HFP80" s="195"/>
      <c r="HFQ80" s="195"/>
      <c r="HFR80" s="195"/>
      <c r="HFS80" s="195"/>
      <c r="HFT80" s="195"/>
      <c r="HFU80" s="195"/>
      <c r="HFV80" s="195"/>
      <c r="HFW80" s="195"/>
      <c r="HFX80" s="195"/>
      <c r="HFY80" s="195"/>
      <c r="HFZ80" s="195"/>
      <c r="HGA80" s="195"/>
      <c r="HGB80" s="195"/>
      <c r="HGC80" s="195"/>
      <c r="HGD80" s="195"/>
      <c r="HGE80" s="195"/>
      <c r="HGF80" s="195"/>
      <c r="HGG80" s="195"/>
      <c r="HGH80" s="195"/>
      <c r="HGI80" s="195"/>
      <c r="HGJ80" s="195"/>
      <c r="HGK80" s="195"/>
      <c r="HGL80" s="195"/>
      <c r="HGM80" s="195"/>
      <c r="HGN80" s="195"/>
      <c r="HGO80" s="195"/>
      <c r="HGP80" s="195"/>
      <c r="HGQ80" s="195"/>
      <c r="HGR80" s="195"/>
      <c r="HGS80" s="195"/>
      <c r="HGT80" s="195"/>
      <c r="HGU80" s="195"/>
      <c r="HGV80" s="195"/>
      <c r="HGW80" s="195"/>
      <c r="HGX80" s="195"/>
      <c r="HGY80" s="195"/>
      <c r="HGZ80" s="195"/>
      <c r="HHA80" s="195"/>
      <c r="HHB80" s="195"/>
      <c r="HHC80" s="195"/>
      <c r="HHD80" s="195"/>
      <c r="HHE80" s="195"/>
      <c r="HHF80" s="195"/>
      <c r="HHG80" s="195"/>
      <c r="HHH80" s="195"/>
      <c r="HHI80" s="195"/>
      <c r="HHJ80" s="195"/>
      <c r="HHK80" s="195"/>
      <c r="HHL80" s="195"/>
      <c r="HHM80" s="195"/>
      <c r="HHN80" s="195"/>
      <c r="HHO80" s="195"/>
      <c r="HHP80" s="195"/>
      <c r="HHQ80" s="195"/>
      <c r="HHR80" s="195"/>
      <c r="HHS80" s="195"/>
      <c r="HHT80" s="195"/>
      <c r="HHU80" s="195"/>
      <c r="HHV80" s="195"/>
      <c r="HHW80" s="195"/>
      <c r="HHX80" s="195"/>
      <c r="HHY80" s="195"/>
      <c r="HHZ80" s="195"/>
      <c r="HIA80" s="195"/>
      <c r="HIB80" s="195"/>
      <c r="HIC80" s="195"/>
      <c r="HID80" s="195"/>
      <c r="HIE80" s="195"/>
      <c r="HIF80" s="195"/>
      <c r="HIG80" s="195"/>
      <c r="HIH80" s="195"/>
      <c r="HII80" s="195"/>
      <c r="HIJ80" s="195"/>
      <c r="HIK80" s="195"/>
      <c r="HIL80" s="195"/>
      <c r="HIM80" s="195"/>
      <c r="HIN80" s="195"/>
      <c r="HIO80" s="195"/>
      <c r="HIP80" s="195"/>
      <c r="HIQ80" s="195"/>
      <c r="HIR80" s="195"/>
      <c r="HIS80" s="195"/>
      <c r="HIT80" s="195"/>
      <c r="HIU80" s="195"/>
      <c r="HIV80" s="195"/>
      <c r="HIW80" s="195"/>
      <c r="HIX80" s="195"/>
      <c r="HIY80" s="195"/>
      <c r="HIZ80" s="195"/>
      <c r="HJA80" s="195"/>
      <c r="HJB80" s="195"/>
      <c r="HJC80" s="195"/>
      <c r="HJD80" s="195"/>
      <c r="HJE80" s="195"/>
      <c r="HJF80" s="195"/>
      <c r="HJG80" s="195"/>
      <c r="HJH80" s="195"/>
      <c r="HJI80" s="195"/>
      <c r="HJJ80" s="195"/>
      <c r="HJK80" s="195"/>
      <c r="HJL80" s="195"/>
      <c r="HJM80" s="195"/>
      <c r="HJN80" s="195"/>
      <c r="HJO80" s="195"/>
      <c r="HJP80" s="195"/>
      <c r="HJQ80" s="195"/>
      <c r="HJR80" s="195"/>
      <c r="HJS80" s="195"/>
      <c r="HJT80" s="195"/>
      <c r="HJU80" s="195"/>
      <c r="HJV80" s="195"/>
      <c r="HJW80" s="195"/>
      <c r="HJX80" s="195"/>
      <c r="HJY80" s="195"/>
      <c r="HJZ80" s="195"/>
      <c r="HKA80" s="195"/>
      <c r="HKB80" s="195"/>
      <c r="HKC80" s="195"/>
      <c r="HKD80" s="195"/>
      <c r="HKE80" s="195"/>
      <c r="HKF80" s="195"/>
      <c r="HKG80" s="195"/>
      <c r="HKH80" s="195"/>
      <c r="HKI80" s="195"/>
      <c r="HKJ80" s="195"/>
      <c r="HKK80" s="195"/>
      <c r="HKL80" s="195"/>
      <c r="HKM80" s="195"/>
      <c r="HKN80" s="195"/>
      <c r="HKO80" s="195"/>
      <c r="HKP80" s="195"/>
      <c r="HKQ80" s="195"/>
      <c r="HKR80" s="195"/>
      <c r="HKS80" s="195"/>
      <c r="HKT80" s="195"/>
      <c r="HKU80" s="195"/>
      <c r="HKV80" s="195"/>
      <c r="HKW80" s="195"/>
      <c r="HKX80" s="195"/>
      <c r="HKY80" s="195"/>
      <c r="HKZ80" s="195"/>
      <c r="HLA80" s="195"/>
      <c r="HLB80" s="195"/>
      <c r="HLC80" s="195"/>
      <c r="HLD80" s="195"/>
      <c r="HLE80" s="195"/>
      <c r="HLF80" s="195"/>
      <c r="HLG80" s="195"/>
      <c r="HLH80" s="195"/>
      <c r="HLI80" s="195"/>
      <c r="HLJ80" s="195"/>
      <c r="HLK80" s="195"/>
      <c r="HLL80" s="195"/>
      <c r="HLM80" s="195"/>
      <c r="HLN80" s="195"/>
      <c r="HLO80" s="195"/>
      <c r="HLP80" s="195"/>
      <c r="HLQ80" s="195"/>
      <c r="HLR80" s="195"/>
      <c r="HLS80" s="195"/>
      <c r="HLT80" s="195"/>
      <c r="HLU80" s="195"/>
      <c r="HLV80" s="195"/>
      <c r="HLW80" s="195"/>
      <c r="HLX80" s="195"/>
      <c r="HLY80" s="195"/>
      <c r="HLZ80" s="195"/>
      <c r="HMA80" s="195"/>
      <c r="HMB80" s="195"/>
      <c r="HMC80" s="195"/>
      <c r="HMD80" s="195"/>
      <c r="HME80" s="195"/>
      <c r="HMF80" s="195"/>
      <c r="HMG80" s="195"/>
      <c r="HMH80" s="195"/>
      <c r="HMI80" s="195"/>
      <c r="HMJ80" s="195"/>
      <c r="HMK80" s="195"/>
      <c r="HML80" s="195"/>
      <c r="HMM80" s="195"/>
      <c r="HMN80" s="195"/>
      <c r="HMO80" s="195"/>
      <c r="HMP80" s="195"/>
      <c r="HMQ80" s="195"/>
      <c r="HMR80" s="195"/>
      <c r="HMS80" s="195"/>
      <c r="HMT80" s="195"/>
      <c r="HMU80" s="195"/>
      <c r="HMV80" s="195"/>
      <c r="HMW80" s="195"/>
      <c r="HMX80" s="195"/>
      <c r="HMY80" s="195"/>
      <c r="HMZ80" s="195"/>
      <c r="HNA80" s="195"/>
      <c r="HNB80" s="195"/>
      <c r="HNC80" s="195"/>
      <c r="HND80" s="195"/>
      <c r="HNE80" s="195"/>
      <c r="HNF80" s="195"/>
      <c r="HNG80" s="195"/>
      <c r="HNH80" s="195"/>
      <c r="HNI80" s="195"/>
      <c r="HNJ80" s="195"/>
      <c r="HNK80" s="195"/>
      <c r="HNL80" s="195"/>
      <c r="HNM80" s="195"/>
      <c r="HNN80" s="195"/>
      <c r="HNO80" s="195"/>
      <c r="HNP80" s="195"/>
      <c r="HNQ80" s="195"/>
      <c r="HNR80" s="195"/>
      <c r="HNS80" s="195"/>
      <c r="HNT80" s="195"/>
      <c r="HNU80" s="195"/>
      <c r="HNV80" s="195"/>
      <c r="HNW80" s="195"/>
      <c r="HNX80" s="195"/>
      <c r="HNY80" s="195"/>
      <c r="HNZ80" s="195"/>
      <c r="HOA80" s="195"/>
      <c r="HOB80" s="195"/>
      <c r="HOC80" s="195"/>
      <c r="HOD80" s="195"/>
      <c r="HOE80" s="195"/>
      <c r="HOF80" s="195"/>
      <c r="HOG80" s="195"/>
      <c r="HOH80" s="195"/>
      <c r="HOI80" s="195"/>
      <c r="HOJ80" s="195"/>
      <c r="HOK80" s="195"/>
      <c r="HOL80" s="195"/>
      <c r="HOM80" s="195"/>
      <c r="HON80" s="195"/>
      <c r="HOO80" s="195"/>
      <c r="HOP80" s="195"/>
      <c r="HOQ80" s="195"/>
      <c r="HOR80" s="195"/>
      <c r="HOS80" s="195"/>
      <c r="HOT80" s="195"/>
      <c r="HOU80" s="195"/>
      <c r="HOV80" s="195"/>
      <c r="HOW80" s="195"/>
      <c r="HOX80" s="195"/>
      <c r="HOY80" s="195"/>
      <c r="HOZ80" s="195"/>
      <c r="HPA80" s="195"/>
      <c r="HPB80" s="195"/>
      <c r="HPC80" s="195"/>
      <c r="HPD80" s="195"/>
      <c r="HPE80" s="195"/>
      <c r="HPF80" s="195"/>
      <c r="HPG80" s="195"/>
      <c r="HPH80" s="195"/>
      <c r="HPI80" s="195"/>
      <c r="HPJ80" s="195"/>
      <c r="HPK80" s="195"/>
      <c r="HPL80" s="195"/>
      <c r="HPM80" s="195"/>
      <c r="HPN80" s="195"/>
      <c r="HPO80" s="195"/>
      <c r="HPP80" s="195"/>
      <c r="HPQ80" s="195"/>
      <c r="HPR80" s="195"/>
      <c r="HPS80" s="195"/>
      <c r="HPT80" s="195"/>
      <c r="HPU80" s="195"/>
      <c r="HPV80" s="195"/>
      <c r="HPW80" s="195"/>
      <c r="HPX80" s="195"/>
      <c r="HPY80" s="195"/>
      <c r="HPZ80" s="195"/>
      <c r="HQA80" s="195"/>
      <c r="HQB80" s="195"/>
      <c r="HQC80" s="195"/>
      <c r="HQD80" s="195"/>
      <c r="HQE80" s="195"/>
      <c r="HQF80" s="195"/>
      <c r="HQG80" s="195"/>
      <c r="HQH80" s="195"/>
      <c r="HQI80" s="195"/>
      <c r="HQJ80" s="195"/>
      <c r="HQK80" s="195"/>
      <c r="HQL80" s="195"/>
      <c r="HQM80" s="195"/>
      <c r="HQN80" s="195"/>
      <c r="HQO80" s="195"/>
      <c r="HQP80" s="195"/>
      <c r="HQQ80" s="195"/>
      <c r="HQR80" s="195"/>
      <c r="HQS80" s="195"/>
      <c r="HQT80" s="195"/>
      <c r="HQU80" s="195"/>
      <c r="HQV80" s="195"/>
      <c r="HQW80" s="195"/>
      <c r="HQX80" s="195"/>
      <c r="HQY80" s="195"/>
      <c r="HQZ80" s="195"/>
      <c r="HRA80" s="195"/>
      <c r="HRB80" s="195"/>
      <c r="HRC80" s="195"/>
      <c r="HRD80" s="195"/>
      <c r="HRE80" s="195"/>
      <c r="HRF80" s="195"/>
      <c r="HRG80" s="195"/>
      <c r="HRH80" s="195"/>
      <c r="HRI80" s="195"/>
      <c r="HRJ80" s="195"/>
      <c r="HRK80" s="195"/>
      <c r="HRL80" s="195"/>
      <c r="HRM80" s="195"/>
      <c r="HRN80" s="195"/>
      <c r="HRO80" s="195"/>
      <c r="HRP80" s="195"/>
      <c r="HRQ80" s="195"/>
      <c r="HRR80" s="195"/>
      <c r="HRS80" s="195"/>
      <c r="HRT80" s="195"/>
      <c r="HRU80" s="195"/>
      <c r="HRV80" s="195"/>
      <c r="HRW80" s="195"/>
      <c r="HRX80" s="195"/>
      <c r="HRY80" s="195"/>
      <c r="HRZ80" s="195"/>
      <c r="HSA80" s="195"/>
      <c r="HSB80" s="195"/>
      <c r="HSC80" s="195"/>
      <c r="HSD80" s="195"/>
      <c r="HSE80" s="195"/>
      <c r="HSF80" s="195"/>
      <c r="HSG80" s="195"/>
      <c r="HSH80" s="195"/>
      <c r="HSI80" s="195"/>
      <c r="HSJ80" s="195"/>
      <c r="HSK80" s="195"/>
      <c r="HSL80" s="195"/>
      <c r="HSM80" s="195"/>
      <c r="HSN80" s="195"/>
      <c r="HSO80" s="195"/>
      <c r="HSP80" s="195"/>
      <c r="HSQ80" s="195"/>
      <c r="HSR80" s="195"/>
      <c r="HSS80" s="195"/>
      <c r="HST80" s="195"/>
      <c r="HSU80" s="195"/>
      <c r="HSV80" s="195"/>
      <c r="HSW80" s="195"/>
      <c r="HSX80" s="195"/>
      <c r="HSY80" s="195"/>
      <c r="HSZ80" s="195"/>
      <c r="HTA80" s="195"/>
      <c r="HTB80" s="195"/>
      <c r="HTC80" s="195"/>
      <c r="HTD80" s="195"/>
      <c r="HTE80" s="195"/>
      <c r="HTF80" s="195"/>
      <c r="HTG80" s="195"/>
      <c r="HTH80" s="195"/>
      <c r="HTI80" s="195"/>
      <c r="HTJ80" s="195"/>
      <c r="HTK80" s="195"/>
      <c r="HTL80" s="195"/>
      <c r="HTM80" s="195"/>
      <c r="HTN80" s="195"/>
      <c r="HTO80" s="195"/>
      <c r="HTP80" s="195"/>
      <c r="HTQ80" s="195"/>
      <c r="HTR80" s="195"/>
      <c r="HTS80" s="195"/>
      <c r="HTT80" s="195"/>
      <c r="HTU80" s="195"/>
      <c r="HTV80" s="195"/>
      <c r="HTW80" s="195"/>
      <c r="HTX80" s="195"/>
      <c r="HTY80" s="195"/>
      <c r="HTZ80" s="195"/>
      <c r="HUA80" s="195"/>
      <c r="HUB80" s="195"/>
      <c r="HUC80" s="195"/>
      <c r="HUD80" s="195"/>
      <c r="HUE80" s="195"/>
      <c r="HUF80" s="195"/>
      <c r="HUG80" s="195"/>
      <c r="HUH80" s="195"/>
      <c r="HUI80" s="195"/>
      <c r="HUJ80" s="195"/>
      <c r="HUK80" s="195"/>
      <c r="HUL80" s="195"/>
      <c r="HUM80" s="195"/>
      <c r="HUN80" s="195"/>
      <c r="HUO80" s="195"/>
      <c r="HUP80" s="195"/>
      <c r="HUQ80" s="195"/>
      <c r="HUR80" s="195"/>
      <c r="HUS80" s="195"/>
      <c r="HUT80" s="195"/>
      <c r="HUU80" s="195"/>
      <c r="HUV80" s="195"/>
      <c r="HUW80" s="195"/>
      <c r="HUX80" s="195"/>
      <c r="HUY80" s="195"/>
      <c r="HUZ80" s="195"/>
      <c r="HVA80" s="195"/>
      <c r="HVB80" s="195"/>
      <c r="HVC80" s="195"/>
      <c r="HVD80" s="195"/>
      <c r="HVE80" s="195"/>
      <c r="HVF80" s="195"/>
      <c r="HVG80" s="195"/>
      <c r="HVH80" s="195"/>
      <c r="HVI80" s="195"/>
      <c r="HVJ80" s="195"/>
      <c r="HVK80" s="195"/>
      <c r="HVL80" s="195"/>
      <c r="HVM80" s="195"/>
      <c r="HVN80" s="195"/>
      <c r="HVO80" s="195"/>
      <c r="HVP80" s="195"/>
      <c r="HVQ80" s="195"/>
      <c r="HVR80" s="195"/>
      <c r="HVS80" s="195"/>
      <c r="HVT80" s="195"/>
      <c r="HVU80" s="195"/>
      <c r="HVV80" s="195"/>
      <c r="HVW80" s="195"/>
      <c r="HVX80" s="195"/>
      <c r="HVY80" s="195"/>
      <c r="HVZ80" s="195"/>
      <c r="HWA80" s="195"/>
      <c r="HWB80" s="195"/>
      <c r="HWC80" s="195"/>
      <c r="HWD80" s="195"/>
      <c r="HWE80" s="195"/>
      <c r="HWF80" s="195"/>
      <c r="HWG80" s="195"/>
      <c r="HWH80" s="195"/>
      <c r="HWI80" s="195"/>
      <c r="HWJ80" s="195"/>
      <c r="HWK80" s="195"/>
      <c r="HWL80" s="195"/>
      <c r="HWM80" s="195"/>
      <c r="HWN80" s="195"/>
      <c r="HWO80" s="195"/>
      <c r="HWP80" s="195"/>
      <c r="HWQ80" s="195"/>
      <c r="HWR80" s="195"/>
      <c r="HWS80" s="195"/>
      <c r="HWT80" s="195"/>
      <c r="HWU80" s="195"/>
      <c r="HWV80" s="195"/>
      <c r="HWW80" s="195"/>
      <c r="HWX80" s="195"/>
      <c r="HWY80" s="195"/>
      <c r="HWZ80" s="195"/>
      <c r="HXA80" s="195"/>
      <c r="HXB80" s="195"/>
      <c r="HXC80" s="195"/>
      <c r="HXD80" s="195"/>
      <c r="HXE80" s="195"/>
      <c r="HXF80" s="195"/>
      <c r="HXG80" s="195"/>
      <c r="HXH80" s="195"/>
      <c r="HXI80" s="195"/>
      <c r="HXJ80" s="195"/>
      <c r="HXK80" s="195"/>
      <c r="HXL80" s="195"/>
      <c r="HXM80" s="195"/>
      <c r="HXN80" s="195"/>
      <c r="HXO80" s="195"/>
      <c r="HXP80" s="195"/>
      <c r="HXQ80" s="195"/>
      <c r="HXR80" s="195"/>
      <c r="HXS80" s="195"/>
      <c r="HXT80" s="195"/>
      <c r="HXU80" s="195"/>
      <c r="HXV80" s="195"/>
      <c r="HXW80" s="195"/>
      <c r="HXX80" s="195"/>
      <c r="HXY80" s="195"/>
      <c r="HXZ80" s="195"/>
      <c r="HYA80" s="195"/>
      <c r="HYB80" s="195"/>
      <c r="HYC80" s="195"/>
      <c r="HYD80" s="195"/>
      <c r="HYE80" s="195"/>
      <c r="HYF80" s="195"/>
      <c r="HYG80" s="195"/>
      <c r="HYH80" s="195"/>
      <c r="HYI80" s="195"/>
      <c r="HYJ80" s="195"/>
      <c r="HYK80" s="195"/>
      <c r="HYL80" s="195"/>
      <c r="HYM80" s="195"/>
      <c r="HYN80" s="195"/>
      <c r="HYO80" s="195"/>
      <c r="HYP80" s="195"/>
      <c r="HYQ80" s="195"/>
      <c r="HYR80" s="195"/>
      <c r="HYS80" s="195"/>
      <c r="HYT80" s="195"/>
      <c r="HYU80" s="195"/>
      <c r="HYV80" s="195"/>
      <c r="HYW80" s="195"/>
      <c r="HYX80" s="195"/>
      <c r="HYY80" s="195"/>
      <c r="HYZ80" s="195"/>
      <c r="HZA80" s="195"/>
      <c r="HZB80" s="195"/>
      <c r="HZC80" s="195"/>
      <c r="HZD80" s="195"/>
      <c r="HZE80" s="195"/>
      <c r="HZF80" s="195"/>
      <c r="HZG80" s="195"/>
      <c r="HZH80" s="195"/>
      <c r="HZI80" s="195"/>
      <c r="HZJ80" s="195"/>
      <c r="HZK80" s="195"/>
      <c r="HZL80" s="195"/>
      <c r="HZM80" s="195"/>
      <c r="HZN80" s="195"/>
      <c r="HZO80" s="195"/>
      <c r="HZP80" s="195"/>
      <c r="HZQ80" s="195"/>
      <c r="HZR80" s="195"/>
      <c r="HZS80" s="195"/>
      <c r="HZT80" s="195"/>
      <c r="HZU80" s="195"/>
      <c r="HZV80" s="195"/>
      <c r="HZW80" s="195"/>
      <c r="HZX80" s="195"/>
      <c r="HZY80" s="195"/>
      <c r="HZZ80" s="195"/>
      <c r="IAA80" s="195"/>
      <c r="IAB80" s="195"/>
      <c r="IAC80" s="195"/>
      <c r="IAD80" s="195"/>
      <c r="IAE80" s="195"/>
      <c r="IAF80" s="195"/>
      <c r="IAG80" s="195"/>
      <c r="IAH80" s="195"/>
      <c r="IAI80" s="195"/>
      <c r="IAJ80" s="195"/>
      <c r="IAK80" s="195"/>
      <c r="IAL80" s="195"/>
      <c r="IAM80" s="195"/>
      <c r="IAN80" s="195"/>
      <c r="IAO80" s="195"/>
      <c r="IAP80" s="195"/>
      <c r="IAQ80" s="195"/>
      <c r="IAR80" s="195"/>
      <c r="IAS80" s="195"/>
      <c r="IAT80" s="195"/>
      <c r="IAU80" s="195"/>
      <c r="IAV80" s="195"/>
      <c r="IAW80" s="195"/>
      <c r="IAX80" s="195"/>
      <c r="IAY80" s="195"/>
      <c r="IAZ80" s="195"/>
      <c r="IBA80" s="195"/>
      <c r="IBB80" s="195"/>
      <c r="IBC80" s="195"/>
      <c r="IBD80" s="195"/>
      <c r="IBE80" s="195"/>
      <c r="IBF80" s="195"/>
      <c r="IBG80" s="195"/>
      <c r="IBH80" s="195"/>
      <c r="IBI80" s="195"/>
      <c r="IBJ80" s="195"/>
      <c r="IBK80" s="195"/>
      <c r="IBL80" s="195"/>
      <c r="IBM80" s="195"/>
      <c r="IBN80" s="195"/>
      <c r="IBO80" s="195"/>
      <c r="IBP80" s="195"/>
      <c r="IBQ80" s="195"/>
      <c r="IBR80" s="195"/>
      <c r="IBS80" s="195"/>
      <c r="IBT80" s="195"/>
      <c r="IBU80" s="195"/>
      <c r="IBV80" s="195"/>
      <c r="IBW80" s="195"/>
      <c r="IBX80" s="195"/>
      <c r="IBY80" s="195"/>
      <c r="IBZ80" s="195"/>
      <c r="ICA80" s="195"/>
      <c r="ICB80" s="195"/>
      <c r="ICC80" s="195"/>
      <c r="ICD80" s="195"/>
      <c r="ICE80" s="195"/>
      <c r="ICF80" s="195"/>
      <c r="ICG80" s="195"/>
      <c r="ICH80" s="195"/>
      <c r="ICI80" s="195"/>
      <c r="ICJ80" s="195"/>
      <c r="ICK80" s="195"/>
      <c r="ICL80" s="195"/>
      <c r="ICM80" s="195"/>
      <c r="ICN80" s="195"/>
      <c r="ICO80" s="195"/>
      <c r="ICP80" s="195"/>
      <c r="ICQ80" s="195"/>
      <c r="ICR80" s="195"/>
      <c r="ICS80" s="195"/>
      <c r="ICT80" s="195"/>
      <c r="ICU80" s="195"/>
      <c r="ICV80" s="195"/>
      <c r="ICW80" s="195"/>
      <c r="ICX80" s="195"/>
      <c r="ICY80" s="195"/>
      <c r="ICZ80" s="195"/>
      <c r="IDA80" s="195"/>
      <c r="IDB80" s="195"/>
      <c r="IDC80" s="195"/>
      <c r="IDD80" s="195"/>
      <c r="IDE80" s="195"/>
      <c r="IDF80" s="195"/>
      <c r="IDG80" s="195"/>
      <c r="IDH80" s="195"/>
      <c r="IDI80" s="195"/>
      <c r="IDJ80" s="195"/>
      <c r="IDK80" s="195"/>
      <c r="IDL80" s="195"/>
      <c r="IDM80" s="195"/>
      <c r="IDN80" s="195"/>
      <c r="IDO80" s="195"/>
      <c r="IDP80" s="195"/>
      <c r="IDQ80" s="195"/>
      <c r="IDR80" s="195"/>
      <c r="IDS80" s="195"/>
      <c r="IDT80" s="195"/>
      <c r="IDU80" s="195"/>
      <c r="IDV80" s="195"/>
      <c r="IDW80" s="195"/>
      <c r="IDX80" s="195"/>
      <c r="IDY80" s="195"/>
      <c r="IDZ80" s="195"/>
      <c r="IEA80" s="195"/>
      <c r="IEB80" s="195"/>
      <c r="IEC80" s="195"/>
      <c r="IED80" s="195"/>
      <c r="IEE80" s="195"/>
      <c r="IEF80" s="195"/>
      <c r="IEG80" s="195"/>
      <c r="IEH80" s="195"/>
      <c r="IEI80" s="195"/>
      <c r="IEJ80" s="195"/>
      <c r="IEK80" s="195"/>
      <c r="IEL80" s="195"/>
      <c r="IEM80" s="195"/>
      <c r="IEN80" s="195"/>
      <c r="IEO80" s="195"/>
      <c r="IEP80" s="195"/>
      <c r="IEQ80" s="195"/>
      <c r="IER80" s="195"/>
      <c r="IES80" s="195"/>
      <c r="IET80" s="195"/>
      <c r="IEU80" s="195"/>
      <c r="IEV80" s="195"/>
      <c r="IEW80" s="195"/>
      <c r="IEX80" s="195"/>
      <c r="IEY80" s="195"/>
      <c r="IEZ80" s="195"/>
      <c r="IFA80" s="195"/>
      <c r="IFB80" s="195"/>
      <c r="IFC80" s="195"/>
      <c r="IFD80" s="195"/>
      <c r="IFE80" s="195"/>
      <c r="IFF80" s="195"/>
      <c r="IFG80" s="195"/>
      <c r="IFH80" s="195"/>
      <c r="IFI80" s="195"/>
      <c r="IFJ80" s="195"/>
      <c r="IFK80" s="195"/>
      <c r="IFL80" s="195"/>
      <c r="IFM80" s="195"/>
      <c r="IFN80" s="195"/>
      <c r="IFO80" s="195"/>
      <c r="IFP80" s="195"/>
      <c r="IFQ80" s="195"/>
      <c r="IFR80" s="195"/>
      <c r="IFS80" s="195"/>
      <c r="IFT80" s="195"/>
      <c r="IFU80" s="195"/>
      <c r="IFV80" s="195"/>
      <c r="IFW80" s="195"/>
      <c r="IFX80" s="195"/>
      <c r="IFY80" s="195"/>
      <c r="IFZ80" s="195"/>
      <c r="IGA80" s="195"/>
      <c r="IGB80" s="195"/>
      <c r="IGC80" s="195"/>
      <c r="IGD80" s="195"/>
      <c r="IGE80" s="195"/>
      <c r="IGF80" s="195"/>
      <c r="IGG80" s="195"/>
      <c r="IGH80" s="195"/>
      <c r="IGI80" s="195"/>
      <c r="IGJ80" s="195"/>
      <c r="IGK80" s="195"/>
      <c r="IGL80" s="195"/>
      <c r="IGM80" s="195"/>
      <c r="IGN80" s="195"/>
      <c r="IGO80" s="195"/>
      <c r="IGP80" s="195"/>
      <c r="IGQ80" s="195"/>
      <c r="IGR80" s="195"/>
      <c r="IGS80" s="195"/>
      <c r="IGT80" s="195"/>
      <c r="IGU80" s="195"/>
      <c r="IGV80" s="195"/>
      <c r="IGW80" s="195"/>
      <c r="IGX80" s="195"/>
      <c r="IGY80" s="195"/>
      <c r="IGZ80" s="195"/>
      <c r="IHA80" s="195"/>
      <c r="IHB80" s="195"/>
      <c r="IHC80" s="195"/>
      <c r="IHD80" s="195"/>
      <c r="IHE80" s="195"/>
      <c r="IHF80" s="195"/>
      <c r="IHG80" s="195"/>
      <c r="IHH80" s="195"/>
      <c r="IHI80" s="195"/>
      <c r="IHJ80" s="195"/>
      <c r="IHK80" s="195"/>
      <c r="IHL80" s="195"/>
      <c r="IHM80" s="195"/>
      <c r="IHN80" s="195"/>
      <c r="IHO80" s="195"/>
      <c r="IHP80" s="195"/>
      <c r="IHQ80" s="195"/>
      <c r="IHR80" s="195"/>
      <c r="IHS80" s="195"/>
      <c r="IHT80" s="195"/>
      <c r="IHU80" s="195"/>
      <c r="IHV80" s="195"/>
      <c r="IHW80" s="195"/>
      <c r="IHX80" s="195"/>
      <c r="IHY80" s="195"/>
      <c r="IHZ80" s="195"/>
      <c r="IIA80" s="195"/>
      <c r="IIB80" s="195"/>
      <c r="IIC80" s="195"/>
      <c r="IID80" s="195"/>
      <c r="IIE80" s="195"/>
      <c r="IIF80" s="195"/>
      <c r="IIG80" s="195"/>
      <c r="IIH80" s="195"/>
      <c r="III80" s="195"/>
      <c r="IIJ80" s="195"/>
      <c r="IIK80" s="195"/>
      <c r="IIL80" s="195"/>
      <c r="IIM80" s="195"/>
      <c r="IIN80" s="195"/>
      <c r="IIO80" s="195"/>
      <c r="IIP80" s="195"/>
      <c r="IIQ80" s="195"/>
      <c r="IIR80" s="195"/>
      <c r="IIS80" s="195"/>
      <c r="IIT80" s="195"/>
      <c r="IIU80" s="195"/>
      <c r="IIV80" s="195"/>
      <c r="IIW80" s="195"/>
      <c r="IIX80" s="195"/>
      <c r="IIY80" s="195"/>
      <c r="IIZ80" s="195"/>
      <c r="IJA80" s="195"/>
      <c r="IJB80" s="195"/>
      <c r="IJC80" s="195"/>
      <c r="IJD80" s="195"/>
      <c r="IJE80" s="195"/>
      <c r="IJF80" s="195"/>
      <c r="IJG80" s="195"/>
      <c r="IJH80" s="195"/>
      <c r="IJI80" s="195"/>
      <c r="IJJ80" s="195"/>
      <c r="IJK80" s="195"/>
      <c r="IJL80" s="195"/>
      <c r="IJM80" s="195"/>
      <c r="IJN80" s="195"/>
      <c r="IJO80" s="195"/>
      <c r="IJP80" s="195"/>
      <c r="IJQ80" s="195"/>
      <c r="IJR80" s="195"/>
      <c r="IJS80" s="195"/>
      <c r="IJT80" s="195"/>
      <c r="IJU80" s="195"/>
      <c r="IJV80" s="195"/>
      <c r="IJW80" s="195"/>
      <c r="IJX80" s="195"/>
      <c r="IJY80" s="195"/>
      <c r="IJZ80" s="195"/>
      <c r="IKA80" s="195"/>
      <c r="IKB80" s="195"/>
      <c r="IKC80" s="195"/>
      <c r="IKD80" s="195"/>
      <c r="IKE80" s="195"/>
      <c r="IKF80" s="195"/>
      <c r="IKG80" s="195"/>
      <c r="IKH80" s="195"/>
      <c r="IKI80" s="195"/>
      <c r="IKJ80" s="195"/>
      <c r="IKK80" s="195"/>
      <c r="IKL80" s="195"/>
      <c r="IKM80" s="195"/>
      <c r="IKN80" s="195"/>
      <c r="IKO80" s="195"/>
      <c r="IKP80" s="195"/>
      <c r="IKQ80" s="195"/>
      <c r="IKR80" s="195"/>
      <c r="IKS80" s="195"/>
      <c r="IKT80" s="195"/>
      <c r="IKU80" s="195"/>
      <c r="IKV80" s="195"/>
      <c r="IKW80" s="195"/>
      <c r="IKX80" s="195"/>
      <c r="IKY80" s="195"/>
      <c r="IKZ80" s="195"/>
      <c r="ILA80" s="195"/>
      <c r="ILB80" s="195"/>
      <c r="ILC80" s="195"/>
      <c r="ILD80" s="195"/>
      <c r="ILE80" s="195"/>
      <c r="ILF80" s="195"/>
      <c r="ILG80" s="195"/>
      <c r="ILH80" s="195"/>
      <c r="ILI80" s="195"/>
      <c r="ILJ80" s="195"/>
      <c r="ILK80" s="195"/>
      <c r="ILL80" s="195"/>
      <c r="ILM80" s="195"/>
      <c r="ILN80" s="195"/>
      <c r="ILO80" s="195"/>
      <c r="ILP80" s="195"/>
      <c r="ILQ80" s="195"/>
      <c r="ILR80" s="195"/>
      <c r="ILS80" s="195"/>
      <c r="ILT80" s="195"/>
      <c r="ILU80" s="195"/>
      <c r="ILV80" s="195"/>
      <c r="ILW80" s="195"/>
      <c r="ILX80" s="195"/>
      <c r="ILY80" s="195"/>
      <c r="ILZ80" s="195"/>
      <c r="IMA80" s="195"/>
      <c r="IMB80" s="195"/>
      <c r="IMC80" s="195"/>
      <c r="IMD80" s="195"/>
      <c r="IME80" s="195"/>
      <c r="IMF80" s="195"/>
      <c r="IMG80" s="195"/>
      <c r="IMH80" s="195"/>
      <c r="IMI80" s="195"/>
      <c r="IMJ80" s="195"/>
      <c r="IMK80" s="195"/>
      <c r="IML80" s="195"/>
      <c r="IMM80" s="195"/>
      <c r="IMN80" s="195"/>
      <c r="IMO80" s="195"/>
      <c r="IMP80" s="195"/>
      <c r="IMQ80" s="195"/>
      <c r="IMR80" s="195"/>
      <c r="IMS80" s="195"/>
      <c r="IMT80" s="195"/>
      <c r="IMU80" s="195"/>
      <c r="IMV80" s="195"/>
      <c r="IMW80" s="195"/>
      <c r="IMX80" s="195"/>
      <c r="IMY80" s="195"/>
      <c r="IMZ80" s="195"/>
      <c r="INA80" s="195"/>
      <c r="INB80" s="195"/>
      <c r="INC80" s="195"/>
      <c r="IND80" s="195"/>
      <c r="INE80" s="195"/>
      <c r="INF80" s="195"/>
      <c r="ING80" s="195"/>
      <c r="INH80" s="195"/>
      <c r="INI80" s="195"/>
      <c r="INJ80" s="195"/>
      <c r="INK80" s="195"/>
      <c r="INL80" s="195"/>
      <c r="INM80" s="195"/>
      <c r="INN80" s="195"/>
      <c r="INO80" s="195"/>
      <c r="INP80" s="195"/>
      <c r="INQ80" s="195"/>
      <c r="INR80" s="195"/>
      <c r="INS80" s="195"/>
      <c r="INT80" s="195"/>
      <c r="INU80" s="195"/>
      <c r="INV80" s="195"/>
      <c r="INW80" s="195"/>
      <c r="INX80" s="195"/>
      <c r="INY80" s="195"/>
      <c r="INZ80" s="195"/>
      <c r="IOA80" s="195"/>
      <c r="IOB80" s="195"/>
      <c r="IOC80" s="195"/>
      <c r="IOD80" s="195"/>
      <c r="IOE80" s="195"/>
      <c r="IOF80" s="195"/>
      <c r="IOG80" s="195"/>
      <c r="IOH80" s="195"/>
      <c r="IOI80" s="195"/>
      <c r="IOJ80" s="195"/>
      <c r="IOK80" s="195"/>
      <c r="IOL80" s="195"/>
      <c r="IOM80" s="195"/>
      <c r="ION80" s="195"/>
      <c r="IOO80" s="195"/>
      <c r="IOP80" s="195"/>
      <c r="IOQ80" s="195"/>
      <c r="IOR80" s="195"/>
      <c r="IOS80" s="195"/>
      <c r="IOT80" s="195"/>
      <c r="IOU80" s="195"/>
      <c r="IOV80" s="195"/>
      <c r="IOW80" s="195"/>
      <c r="IOX80" s="195"/>
      <c r="IOY80" s="195"/>
      <c r="IOZ80" s="195"/>
      <c r="IPA80" s="195"/>
      <c r="IPB80" s="195"/>
      <c r="IPC80" s="195"/>
      <c r="IPD80" s="195"/>
      <c r="IPE80" s="195"/>
      <c r="IPF80" s="195"/>
      <c r="IPG80" s="195"/>
      <c r="IPH80" s="195"/>
      <c r="IPI80" s="195"/>
      <c r="IPJ80" s="195"/>
      <c r="IPK80" s="195"/>
      <c r="IPL80" s="195"/>
      <c r="IPM80" s="195"/>
      <c r="IPN80" s="195"/>
      <c r="IPO80" s="195"/>
      <c r="IPP80" s="195"/>
      <c r="IPQ80" s="195"/>
      <c r="IPR80" s="195"/>
      <c r="IPS80" s="195"/>
      <c r="IPT80" s="195"/>
      <c r="IPU80" s="195"/>
      <c r="IPV80" s="195"/>
      <c r="IPW80" s="195"/>
      <c r="IPX80" s="195"/>
      <c r="IPY80" s="195"/>
      <c r="IPZ80" s="195"/>
      <c r="IQA80" s="195"/>
      <c r="IQB80" s="195"/>
      <c r="IQC80" s="195"/>
      <c r="IQD80" s="195"/>
      <c r="IQE80" s="195"/>
      <c r="IQF80" s="195"/>
      <c r="IQG80" s="195"/>
      <c r="IQH80" s="195"/>
      <c r="IQI80" s="195"/>
      <c r="IQJ80" s="195"/>
      <c r="IQK80" s="195"/>
      <c r="IQL80" s="195"/>
      <c r="IQM80" s="195"/>
      <c r="IQN80" s="195"/>
      <c r="IQO80" s="195"/>
      <c r="IQP80" s="195"/>
      <c r="IQQ80" s="195"/>
      <c r="IQR80" s="195"/>
      <c r="IQS80" s="195"/>
      <c r="IQT80" s="195"/>
      <c r="IQU80" s="195"/>
      <c r="IQV80" s="195"/>
      <c r="IQW80" s="195"/>
      <c r="IQX80" s="195"/>
      <c r="IQY80" s="195"/>
      <c r="IQZ80" s="195"/>
      <c r="IRA80" s="195"/>
      <c r="IRB80" s="195"/>
      <c r="IRC80" s="195"/>
      <c r="IRD80" s="195"/>
      <c r="IRE80" s="195"/>
      <c r="IRF80" s="195"/>
      <c r="IRG80" s="195"/>
      <c r="IRH80" s="195"/>
      <c r="IRI80" s="195"/>
      <c r="IRJ80" s="195"/>
      <c r="IRK80" s="195"/>
      <c r="IRL80" s="195"/>
      <c r="IRM80" s="195"/>
      <c r="IRN80" s="195"/>
      <c r="IRO80" s="195"/>
      <c r="IRP80" s="195"/>
      <c r="IRQ80" s="195"/>
      <c r="IRR80" s="195"/>
      <c r="IRS80" s="195"/>
      <c r="IRT80" s="195"/>
      <c r="IRU80" s="195"/>
      <c r="IRV80" s="195"/>
      <c r="IRW80" s="195"/>
      <c r="IRX80" s="195"/>
      <c r="IRY80" s="195"/>
      <c r="IRZ80" s="195"/>
      <c r="ISA80" s="195"/>
      <c r="ISB80" s="195"/>
      <c r="ISC80" s="195"/>
      <c r="ISD80" s="195"/>
      <c r="ISE80" s="195"/>
      <c r="ISF80" s="195"/>
      <c r="ISG80" s="195"/>
      <c r="ISH80" s="195"/>
      <c r="ISI80" s="195"/>
      <c r="ISJ80" s="195"/>
      <c r="ISK80" s="195"/>
      <c r="ISL80" s="195"/>
      <c r="ISM80" s="195"/>
      <c r="ISN80" s="195"/>
      <c r="ISO80" s="195"/>
      <c r="ISP80" s="195"/>
      <c r="ISQ80" s="195"/>
      <c r="ISR80" s="195"/>
      <c r="ISS80" s="195"/>
      <c r="IST80" s="195"/>
      <c r="ISU80" s="195"/>
      <c r="ISV80" s="195"/>
      <c r="ISW80" s="195"/>
      <c r="ISX80" s="195"/>
      <c r="ISY80" s="195"/>
      <c r="ISZ80" s="195"/>
      <c r="ITA80" s="195"/>
      <c r="ITB80" s="195"/>
      <c r="ITC80" s="195"/>
      <c r="ITD80" s="195"/>
      <c r="ITE80" s="195"/>
      <c r="ITF80" s="195"/>
      <c r="ITG80" s="195"/>
      <c r="ITH80" s="195"/>
      <c r="ITI80" s="195"/>
      <c r="ITJ80" s="195"/>
      <c r="ITK80" s="195"/>
      <c r="ITL80" s="195"/>
      <c r="ITM80" s="195"/>
      <c r="ITN80" s="195"/>
      <c r="ITO80" s="195"/>
      <c r="ITP80" s="195"/>
      <c r="ITQ80" s="195"/>
      <c r="ITR80" s="195"/>
      <c r="ITS80" s="195"/>
      <c r="ITT80" s="195"/>
      <c r="ITU80" s="195"/>
      <c r="ITV80" s="195"/>
      <c r="ITW80" s="195"/>
      <c r="ITX80" s="195"/>
      <c r="ITY80" s="195"/>
      <c r="ITZ80" s="195"/>
      <c r="IUA80" s="195"/>
      <c r="IUB80" s="195"/>
      <c r="IUC80" s="195"/>
      <c r="IUD80" s="195"/>
      <c r="IUE80" s="195"/>
      <c r="IUF80" s="195"/>
      <c r="IUG80" s="195"/>
      <c r="IUH80" s="195"/>
      <c r="IUI80" s="195"/>
      <c r="IUJ80" s="195"/>
      <c r="IUK80" s="195"/>
      <c r="IUL80" s="195"/>
      <c r="IUM80" s="195"/>
      <c r="IUN80" s="195"/>
      <c r="IUO80" s="195"/>
      <c r="IUP80" s="195"/>
      <c r="IUQ80" s="195"/>
      <c r="IUR80" s="195"/>
      <c r="IUS80" s="195"/>
      <c r="IUT80" s="195"/>
      <c r="IUU80" s="195"/>
      <c r="IUV80" s="195"/>
      <c r="IUW80" s="195"/>
      <c r="IUX80" s="195"/>
      <c r="IUY80" s="195"/>
      <c r="IUZ80" s="195"/>
      <c r="IVA80" s="195"/>
      <c r="IVB80" s="195"/>
      <c r="IVC80" s="195"/>
      <c r="IVD80" s="195"/>
      <c r="IVE80" s="195"/>
      <c r="IVF80" s="195"/>
      <c r="IVG80" s="195"/>
      <c r="IVH80" s="195"/>
      <c r="IVI80" s="195"/>
      <c r="IVJ80" s="195"/>
      <c r="IVK80" s="195"/>
      <c r="IVL80" s="195"/>
      <c r="IVM80" s="195"/>
      <c r="IVN80" s="195"/>
      <c r="IVO80" s="195"/>
      <c r="IVP80" s="195"/>
      <c r="IVQ80" s="195"/>
      <c r="IVR80" s="195"/>
      <c r="IVS80" s="195"/>
      <c r="IVT80" s="195"/>
      <c r="IVU80" s="195"/>
      <c r="IVV80" s="195"/>
      <c r="IVW80" s="195"/>
      <c r="IVX80" s="195"/>
      <c r="IVY80" s="195"/>
      <c r="IVZ80" s="195"/>
      <c r="IWA80" s="195"/>
      <c r="IWB80" s="195"/>
      <c r="IWC80" s="195"/>
      <c r="IWD80" s="195"/>
      <c r="IWE80" s="195"/>
      <c r="IWF80" s="195"/>
      <c r="IWG80" s="195"/>
      <c r="IWH80" s="195"/>
      <c r="IWI80" s="195"/>
      <c r="IWJ80" s="195"/>
      <c r="IWK80" s="195"/>
      <c r="IWL80" s="195"/>
      <c r="IWM80" s="195"/>
      <c r="IWN80" s="195"/>
      <c r="IWO80" s="195"/>
      <c r="IWP80" s="195"/>
      <c r="IWQ80" s="195"/>
      <c r="IWR80" s="195"/>
      <c r="IWS80" s="195"/>
      <c r="IWT80" s="195"/>
      <c r="IWU80" s="195"/>
      <c r="IWV80" s="195"/>
      <c r="IWW80" s="195"/>
      <c r="IWX80" s="195"/>
      <c r="IWY80" s="195"/>
      <c r="IWZ80" s="195"/>
      <c r="IXA80" s="195"/>
      <c r="IXB80" s="195"/>
      <c r="IXC80" s="195"/>
      <c r="IXD80" s="195"/>
      <c r="IXE80" s="195"/>
      <c r="IXF80" s="195"/>
      <c r="IXG80" s="195"/>
      <c r="IXH80" s="195"/>
      <c r="IXI80" s="195"/>
      <c r="IXJ80" s="195"/>
      <c r="IXK80" s="195"/>
      <c r="IXL80" s="195"/>
      <c r="IXM80" s="195"/>
      <c r="IXN80" s="195"/>
      <c r="IXO80" s="195"/>
      <c r="IXP80" s="195"/>
      <c r="IXQ80" s="195"/>
      <c r="IXR80" s="195"/>
      <c r="IXS80" s="195"/>
      <c r="IXT80" s="195"/>
      <c r="IXU80" s="195"/>
      <c r="IXV80" s="195"/>
      <c r="IXW80" s="195"/>
      <c r="IXX80" s="195"/>
      <c r="IXY80" s="195"/>
      <c r="IXZ80" s="195"/>
      <c r="IYA80" s="195"/>
      <c r="IYB80" s="195"/>
      <c r="IYC80" s="195"/>
      <c r="IYD80" s="195"/>
      <c r="IYE80" s="195"/>
      <c r="IYF80" s="195"/>
      <c r="IYG80" s="195"/>
      <c r="IYH80" s="195"/>
      <c r="IYI80" s="195"/>
      <c r="IYJ80" s="195"/>
      <c r="IYK80" s="195"/>
      <c r="IYL80" s="195"/>
      <c r="IYM80" s="195"/>
      <c r="IYN80" s="195"/>
      <c r="IYO80" s="195"/>
      <c r="IYP80" s="195"/>
      <c r="IYQ80" s="195"/>
      <c r="IYR80" s="195"/>
      <c r="IYS80" s="195"/>
      <c r="IYT80" s="195"/>
      <c r="IYU80" s="195"/>
      <c r="IYV80" s="195"/>
      <c r="IYW80" s="195"/>
      <c r="IYX80" s="195"/>
      <c r="IYY80" s="195"/>
      <c r="IYZ80" s="195"/>
      <c r="IZA80" s="195"/>
      <c r="IZB80" s="195"/>
      <c r="IZC80" s="195"/>
      <c r="IZD80" s="195"/>
      <c r="IZE80" s="195"/>
      <c r="IZF80" s="195"/>
      <c r="IZG80" s="195"/>
      <c r="IZH80" s="195"/>
      <c r="IZI80" s="195"/>
      <c r="IZJ80" s="195"/>
      <c r="IZK80" s="195"/>
      <c r="IZL80" s="195"/>
      <c r="IZM80" s="195"/>
      <c r="IZN80" s="195"/>
      <c r="IZO80" s="195"/>
      <c r="IZP80" s="195"/>
      <c r="IZQ80" s="195"/>
      <c r="IZR80" s="195"/>
      <c r="IZS80" s="195"/>
      <c r="IZT80" s="195"/>
      <c r="IZU80" s="195"/>
      <c r="IZV80" s="195"/>
      <c r="IZW80" s="195"/>
      <c r="IZX80" s="195"/>
      <c r="IZY80" s="195"/>
      <c r="IZZ80" s="195"/>
      <c r="JAA80" s="195"/>
      <c r="JAB80" s="195"/>
      <c r="JAC80" s="195"/>
      <c r="JAD80" s="195"/>
      <c r="JAE80" s="195"/>
      <c r="JAF80" s="195"/>
      <c r="JAG80" s="195"/>
      <c r="JAH80" s="195"/>
      <c r="JAI80" s="195"/>
      <c r="JAJ80" s="195"/>
      <c r="JAK80" s="195"/>
      <c r="JAL80" s="195"/>
      <c r="JAM80" s="195"/>
      <c r="JAN80" s="195"/>
      <c r="JAO80" s="195"/>
      <c r="JAP80" s="195"/>
      <c r="JAQ80" s="195"/>
      <c r="JAR80" s="195"/>
      <c r="JAS80" s="195"/>
      <c r="JAT80" s="195"/>
      <c r="JAU80" s="195"/>
      <c r="JAV80" s="195"/>
      <c r="JAW80" s="195"/>
      <c r="JAX80" s="195"/>
      <c r="JAY80" s="195"/>
      <c r="JAZ80" s="195"/>
      <c r="JBA80" s="195"/>
      <c r="JBB80" s="195"/>
      <c r="JBC80" s="195"/>
      <c r="JBD80" s="195"/>
      <c r="JBE80" s="195"/>
      <c r="JBF80" s="195"/>
      <c r="JBG80" s="195"/>
      <c r="JBH80" s="195"/>
      <c r="JBI80" s="195"/>
      <c r="JBJ80" s="195"/>
      <c r="JBK80" s="195"/>
      <c r="JBL80" s="195"/>
      <c r="JBM80" s="195"/>
      <c r="JBN80" s="195"/>
      <c r="JBO80" s="195"/>
      <c r="JBP80" s="195"/>
      <c r="JBQ80" s="195"/>
      <c r="JBR80" s="195"/>
      <c r="JBS80" s="195"/>
      <c r="JBT80" s="195"/>
      <c r="JBU80" s="195"/>
      <c r="JBV80" s="195"/>
      <c r="JBW80" s="195"/>
      <c r="JBX80" s="195"/>
      <c r="JBY80" s="195"/>
      <c r="JBZ80" s="195"/>
      <c r="JCA80" s="195"/>
      <c r="JCB80" s="195"/>
      <c r="JCC80" s="195"/>
      <c r="JCD80" s="195"/>
      <c r="JCE80" s="195"/>
      <c r="JCF80" s="195"/>
      <c r="JCG80" s="195"/>
      <c r="JCH80" s="195"/>
      <c r="JCI80" s="195"/>
      <c r="JCJ80" s="195"/>
      <c r="JCK80" s="195"/>
      <c r="JCL80" s="195"/>
      <c r="JCM80" s="195"/>
      <c r="JCN80" s="195"/>
      <c r="JCO80" s="195"/>
      <c r="JCP80" s="195"/>
      <c r="JCQ80" s="195"/>
      <c r="JCR80" s="195"/>
      <c r="JCS80" s="195"/>
      <c r="JCT80" s="195"/>
      <c r="JCU80" s="195"/>
      <c r="JCV80" s="195"/>
      <c r="JCW80" s="195"/>
      <c r="JCX80" s="195"/>
      <c r="JCY80" s="195"/>
      <c r="JCZ80" s="195"/>
      <c r="JDA80" s="195"/>
      <c r="JDB80" s="195"/>
      <c r="JDC80" s="195"/>
      <c r="JDD80" s="195"/>
      <c r="JDE80" s="195"/>
      <c r="JDF80" s="195"/>
      <c r="JDG80" s="195"/>
      <c r="JDH80" s="195"/>
      <c r="JDI80" s="195"/>
      <c r="JDJ80" s="195"/>
      <c r="JDK80" s="195"/>
      <c r="JDL80" s="195"/>
      <c r="JDM80" s="195"/>
      <c r="JDN80" s="195"/>
      <c r="JDO80" s="195"/>
      <c r="JDP80" s="195"/>
      <c r="JDQ80" s="195"/>
      <c r="JDR80" s="195"/>
      <c r="JDS80" s="195"/>
      <c r="JDT80" s="195"/>
      <c r="JDU80" s="195"/>
      <c r="JDV80" s="195"/>
      <c r="JDW80" s="195"/>
      <c r="JDX80" s="195"/>
      <c r="JDY80" s="195"/>
      <c r="JDZ80" s="195"/>
      <c r="JEA80" s="195"/>
      <c r="JEB80" s="195"/>
      <c r="JEC80" s="195"/>
      <c r="JED80" s="195"/>
      <c r="JEE80" s="195"/>
      <c r="JEF80" s="195"/>
      <c r="JEG80" s="195"/>
      <c r="JEH80" s="195"/>
      <c r="JEI80" s="195"/>
      <c r="JEJ80" s="195"/>
      <c r="JEK80" s="195"/>
      <c r="JEL80" s="195"/>
      <c r="JEM80" s="195"/>
      <c r="JEN80" s="195"/>
      <c r="JEO80" s="195"/>
      <c r="JEP80" s="195"/>
      <c r="JEQ80" s="195"/>
      <c r="JER80" s="195"/>
      <c r="JES80" s="195"/>
      <c r="JET80" s="195"/>
      <c r="JEU80" s="195"/>
      <c r="JEV80" s="195"/>
      <c r="JEW80" s="195"/>
      <c r="JEX80" s="195"/>
      <c r="JEY80" s="195"/>
      <c r="JEZ80" s="195"/>
      <c r="JFA80" s="195"/>
      <c r="JFB80" s="195"/>
      <c r="JFC80" s="195"/>
      <c r="JFD80" s="195"/>
      <c r="JFE80" s="195"/>
      <c r="JFF80" s="195"/>
      <c r="JFG80" s="195"/>
      <c r="JFH80" s="195"/>
      <c r="JFI80" s="195"/>
      <c r="JFJ80" s="195"/>
      <c r="JFK80" s="195"/>
      <c r="JFL80" s="195"/>
      <c r="JFM80" s="195"/>
      <c r="JFN80" s="195"/>
      <c r="JFO80" s="195"/>
      <c r="JFP80" s="195"/>
      <c r="JFQ80" s="195"/>
      <c r="JFR80" s="195"/>
      <c r="JFS80" s="195"/>
      <c r="JFT80" s="195"/>
      <c r="JFU80" s="195"/>
      <c r="JFV80" s="195"/>
      <c r="JFW80" s="195"/>
      <c r="JFX80" s="195"/>
      <c r="JFY80" s="195"/>
      <c r="JFZ80" s="195"/>
      <c r="JGA80" s="195"/>
      <c r="JGB80" s="195"/>
      <c r="JGC80" s="195"/>
      <c r="JGD80" s="195"/>
      <c r="JGE80" s="195"/>
      <c r="JGF80" s="195"/>
      <c r="JGG80" s="195"/>
      <c r="JGH80" s="195"/>
      <c r="JGI80" s="195"/>
      <c r="JGJ80" s="195"/>
      <c r="JGK80" s="195"/>
      <c r="JGL80" s="195"/>
      <c r="JGM80" s="195"/>
      <c r="JGN80" s="195"/>
      <c r="JGO80" s="195"/>
      <c r="JGP80" s="195"/>
      <c r="JGQ80" s="195"/>
      <c r="JGR80" s="195"/>
      <c r="JGS80" s="195"/>
      <c r="JGT80" s="195"/>
      <c r="JGU80" s="195"/>
      <c r="JGV80" s="195"/>
      <c r="JGW80" s="195"/>
      <c r="JGX80" s="195"/>
      <c r="JGY80" s="195"/>
      <c r="JGZ80" s="195"/>
      <c r="JHA80" s="195"/>
      <c r="JHB80" s="195"/>
      <c r="JHC80" s="195"/>
      <c r="JHD80" s="195"/>
      <c r="JHE80" s="195"/>
      <c r="JHF80" s="195"/>
      <c r="JHG80" s="195"/>
      <c r="JHH80" s="195"/>
      <c r="JHI80" s="195"/>
      <c r="JHJ80" s="195"/>
      <c r="JHK80" s="195"/>
      <c r="JHL80" s="195"/>
      <c r="JHM80" s="195"/>
      <c r="JHN80" s="195"/>
      <c r="JHO80" s="195"/>
      <c r="JHP80" s="195"/>
      <c r="JHQ80" s="195"/>
      <c r="JHR80" s="195"/>
      <c r="JHS80" s="195"/>
      <c r="JHT80" s="195"/>
      <c r="JHU80" s="195"/>
      <c r="JHV80" s="195"/>
      <c r="JHW80" s="195"/>
      <c r="JHX80" s="195"/>
      <c r="JHY80" s="195"/>
      <c r="JHZ80" s="195"/>
      <c r="JIA80" s="195"/>
      <c r="JIB80" s="195"/>
      <c r="JIC80" s="195"/>
      <c r="JID80" s="195"/>
      <c r="JIE80" s="195"/>
      <c r="JIF80" s="195"/>
      <c r="JIG80" s="195"/>
      <c r="JIH80" s="195"/>
      <c r="JII80" s="195"/>
      <c r="JIJ80" s="195"/>
      <c r="JIK80" s="195"/>
      <c r="JIL80" s="195"/>
      <c r="JIM80" s="195"/>
      <c r="JIN80" s="195"/>
      <c r="JIO80" s="195"/>
      <c r="JIP80" s="195"/>
      <c r="JIQ80" s="195"/>
      <c r="JIR80" s="195"/>
      <c r="JIS80" s="195"/>
      <c r="JIT80" s="195"/>
      <c r="JIU80" s="195"/>
      <c r="JIV80" s="195"/>
      <c r="JIW80" s="195"/>
      <c r="JIX80" s="195"/>
      <c r="JIY80" s="195"/>
      <c r="JIZ80" s="195"/>
      <c r="JJA80" s="195"/>
      <c r="JJB80" s="195"/>
      <c r="JJC80" s="195"/>
      <c r="JJD80" s="195"/>
      <c r="JJE80" s="195"/>
      <c r="JJF80" s="195"/>
      <c r="JJG80" s="195"/>
      <c r="JJH80" s="195"/>
      <c r="JJI80" s="195"/>
      <c r="JJJ80" s="195"/>
      <c r="JJK80" s="195"/>
      <c r="JJL80" s="195"/>
      <c r="JJM80" s="195"/>
      <c r="JJN80" s="195"/>
      <c r="JJO80" s="195"/>
      <c r="JJP80" s="195"/>
      <c r="JJQ80" s="195"/>
      <c r="JJR80" s="195"/>
      <c r="JJS80" s="195"/>
      <c r="JJT80" s="195"/>
      <c r="JJU80" s="195"/>
      <c r="JJV80" s="195"/>
      <c r="JJW80" s="195"/>
      <c r="JJX80" s="195"/>
      <c r="JJY80" s="195"/>
      <c r="JJZ80" s="195"/>
      <c r="JKA80" s="195"/>
      <c r="JKB80" s="195"/>
      <c r="JKC80" s="195"/>
      <c r="JKD80" s="195"/>
      <c r="JKE80" s="195"/>
      <c r="JKF80" s="195"/>
      <c r="JKG80" s="195"/>
      <c r="JKH80" s="195"/>
      <c r="JKI80" s="195"/>
      <c r="JKJ80" s="195"/>
      <c r="JKK80" s="195"/>
      <c r="JKL80" s="195"/>
      <c r="JKM80" s="195"/>
      <c r="JKN80" s="195"/>
      <c r="JKO80" s="195"/>
      <c r="JKP80" s="195"/>
      <c r="JKQ80" s="195"/>
      <c r="JKR80" s="195"/>
      <c r="JKS80" s="195"/>
      <c r="JKT80" s="195"/>
      <c r="JKU80" s="195"/>
      <c r="JKV80" s="195"/>
      <c r="JKW80" s="195"/>
      <c r="JKX80" s="195"/>
      <c r="JKY80" s="195"/>
      <c r="JKZ80" s="195"/>
      <c r="JLA80" s="195"/>
      <c r="JLB80" s="195"/>
      <c r="JLC80" s="195"/>
      <c r="JLD80" s="195"/>
      <c r="JLE80" s="195"/>
      <c r="JLF80" s="195"/>
      <c r="JLG80" s="195"/>
      <c r="JLH80" s="195"/>
      <c r="JLI80" s="195"/>
      <c r="JLJ80" s="195"/>
      <c r="JLK80" s="195"/>
      <c r="JLL80" s="195"/>
      <c r="JLM80" s="195"/>
      <c r="JLN80" s="195"/>
      <c r="JLO80" s="195"/>
      <c r="JLP80" s="195"/>
      <c r="JLQ80" s="195"/>
      <c r="JLR80" s="195"/>
      <c r="JLS80" s="195"/>
      <c r="JLT80" s="195"/>
      <c r="JLU80" s="195"/>
      <c r="JLV80" s="195"/>
      <c r="JLW80" s="195"/>
      <c r="JLX80" s="195"/>
      <c r="JLY80" s="195"/>
      <c r="JLZ80" s="195"/>
      <c r="JMA80" s="195"/>
      <c r="JMB80" s="195"/>
      <c r="JMC80" s="195"/>
      <c r="JMD80" s="195"/>
      <c r="JME80" s="195"/>
      <c r="JMF80" s="195"/>
      <c r="JMG80" s="195"/>
      <c r="JMH80" s="195"/>
      <c r="JMI80" s="195"/>
      <c r="JMJ80" s="195"/>
      <c r="JMK80" s="195"/>
      <c r="JML80" s="195"/>
      <c r="JMM80" s="195"/>
      <c r="JMN80" s="195"/>
      <c r="JMO80" s="195"/>
      <c r="JMP80" s="195"/>
      <c r="JMQ80" s="195"/>
      <c r="JMR80" s="195"/>
      <c r="JMS80" s="195"/>
      <c r="JMT80" s="195"/>
      <c r="JMU80" s="195"/>
      <c r="JMV80" s="195"/>
      <c r="JMW80" s="195"/>
      <c r="JMX80" s="195"/>
      <c r="JMY80" s="195"/>
      <c r="JMZ80" s="195"/>
      <c r="JNA80" s="195"/>
      <c r="JNB80" s="195"/>
      <c r="JNC80" s="195"/>
      <c r="JND80" s="195"/>
      <c r="JNE80" s="195"/>
      <c r="JNF80" s="195"/>
      <c r="JNG80" s="195"/>
      <c r="JNH80" s="195"/>
      <c r="JNI80" s="195"/>
      <c r="JNJ80" s="195"/>
      <c r="JNK80" s="195"/>
      <c r="JNL80" s="195"/>
      <c r="JNM80" s="195"/>
      <c r="JNN80" s="195"/>
      <c r="JNO80" s="195"/>
      <c r="JNP80" s="195"/>
      <c r="JNQ80" s="195"/>
      <c r="JNR80" s="195"/>
      <c r="JNS80" s="195"/>
      <c r="JNT80" s="195"/>
      <c r="JNU80" s="195"/>
      <c r="JNV80" s="195"/>
      <c r="JNW80" s="195"/>
      <c r="JNX80" s="195"/>
      <c r="JNY80" s="195"/>
      <c r="JNZ80" s="195"/>
      <c r="JOA80" s="195"/>
      <c r="JOB80" s="195"/>
      <c r="JOC80" s="195"/>
      <c r="JOD80" s="195"/>
      <c r="JOE80" s="195"/>
      <c r="JOF80" s="195"/>
      <c r="JOG80" s="195"/>
      <c r="JOH80" s="195"/>
      <c r="JOI80" s="195"/>
      <c r="JOJ80" s="195"/>
      <c r="JOK80" s="195"/>
      <c r="JOL80" s="195"/>
      <c r="JOM80" s="195"/>
      <c r="JON80" s="195"/>
      <c r="JOO80" s="195"/>
      <c r="JOP80" s="195"/>
      <c r="JOQ80" s="195"/>
      <c r="JOR80" s="195"/>
      <c r="JOS80" s="195"/>
      <c r="JOT80" s="195"/>
      <c r="JOU80" s="195"/>
      <c r="JOV80" s="195"/>
      <c r="JOW80" s="195"/>
      <c r="JOX80" s="195"/>
      <c r="JOY80" s="195"/>
      <c r="JOZ80" s="195"/>
      <c r="JPA80" s="195"/>
      <c r="JPB80" s="195"/>
      <c r="JPC80" s="195"/>
      <c r="JPD80" s="195"/>
      <c r="JPE80" s="195"/>
      <c r="JPF80" s="195"/>
      <c r="JPG80" s="195"/>
      <c r="JPH80" s="195"/>
      <c r="JPI80" s="195"/>
      <c r="JPJ80" s="195"/>
      <c r="JPK80" s="195"/>
      <c r="JPL80" s="195"/>
      <c r="JPM80" s="195"/>
      <c r="JPN80" s="195"/>
      <c r="JPO80" s="195"/>
      <c r="JPP80" s="195"/>
      <c r="JPQ80" s="195"/>
      <c r="JPR80" s="195"/>
      <c r="JPS80" s="195"/>
      <c r="JPT80" s="195"/>
      <c r="JPU80" s="195"/>
      <c r="JPV80" s="195"/>
      <c r="JPW80" s="195"/>
      <c r="JPX80" s="195"/>
      <c r="JPY80" s="195"/>
      <c r="JPZ80" s="195"/>
      <c r="JQA80" s="195"/>
      <c r="JQB80" s="195"/>
      <c r="JQC80" s="195"/>
      <c r="JQD80" s="195"/>
      <c r="JQE80" s="195"/>
      <c r="JQF80" s="195"/>
      <c r="JQG80" s="195"/>
      <c r="JQH80" s="195"/>
      <c r="JQI80" s="195"/>
      <c r="JQJ80" s="195"/>
      <c r="JQK80" s="195"/>
      <c r="JQL80" s="195"/>
      <c r="JQM80" s="195"/>
      <c r="JQN80" s="195"/>
      <c r="JQO80" s="195"/>
      <c r="JQP80" s="195"/>
      <c r="JQQ80" s="195"/>
      <c r="JQR80" s="195"/>
      <c r="JQS80" s="195"/>
      <c r="JQT80" s="195"/>
      <c r="JQU80" s="195"/>
      <c r="JQV80" s="195"/>
      <c r="JQW80" s="195"/>
      <c r="JQX80" s="195"/>
      <c r="JQY80" s="195"/>
      <c r="JQZ80" s="195"/>
      <c r="JRA80" s="195"/>
      <c r="JRB80" s="195"/>
      <c r="JRC80" s="195"/>
      <c r="JRD80" s="195"/>
      <c r="JRE80" s="195"/>
      <c r="JRF80" s="195"/>
      <c r="JRG80" s="195"/>
      <c r="JRH80" s="195"/>
      <c r="JRI80" s="195"/>
      <c r="JRJ80" s="195"/>
      <c r="JRK80" s="195"/>
      <c r="JRL80" s="195"/>
      <c r="JRM80" s="195"/>
      <c r="JRN80" s="195"/>
      <c r="JRO80" s="195"/>
      <c r="JRP80" s="195"/>
      <c r="JRQ80" s="195"/>
      <c r="JRR80" s="195"/>
      <c r="JRS80" s="195"/>
      <c r="JRT80" s="195"/>
      <c r="JRU80" s="195"/>
      <c r="JRV80" s="195"/>
      <c r="JRW80" s="195"/>
      <c r="JRX80" s="195"/>
      <c r="JRY80" s="195"/>
      <c r="JRZ80" s="195"/>
      <c r="JSA80" s="195"/>
      <c r="JSB80" s="195"/>
      <c r="JSC80" s="195"/>
      <c r="JSD80" s="195"/>
      <c r="JSE80" s="195"/>
      <c r="JSF80" s="195"/>
      <c r="JSG80" s="195"/>
      <c r="JSH80" s="195"/>
      <c r="JSI80" s="195"/>
      <c r="JSJ80" s="195"/>
      <c r="JSK80" s="195"/>
      <c r="JSL80" s="195"/>
      <c r="JSM80" s="195"/>
      <c r="JSN80" s="195"/>
      <c r="JSO80" s="195"/>
      <c r="JSP80" s="195"/>
      <c r="JSQ80" s="195"/>
      <c r="JSR80" s="195"/>
      <c r="JSS80" s="195"/>
      <c r="JST80" s="195"/>
      <c r="JSU80" s="195"/>
      <c r="JSV80" s="195"/>
      <c r="JSW80" s="195"/>
      <c r="JSX80" s="195"/>
      <c r="JSY80" s="195"/>
      <c r="JSZ80" s="195"/>
      <c r="JTA80" s="195"/>
      <c r="JTB80" s="195"/>
      <c r="JTC80" s="195"/>
      <c r="JTD80" s="195"/>
      <c r="JTE80" s="195"/>
      <c r="JTF80" s="195"/>
      <c r="JTG80" s="195"/>
      <c r="JTH80" s="195"/>
      <c r="JTI80" s="195"/>
      <c r="JTJ80" s="195"/>
      <c r="JTK80" s="195"/>
      <c r="JTL80" s="195"/>
      <c r="JTM80" s="195"/>
      <c r="JTN80" s="195"/>
      <c r="JTO80" s="195"/>
      <c r="JTP80" s="195"/>
      <c r="JTQ80" s="195"/>
      <c r="JTR80" s="195"/>
      <c r="JTS80" s="195"/>
      <c r="JTT80" s="195"/>
      <c r="JTU80" s="195"/>
      <c r="JTV80" s="195"/>
      <c r="JTW80" s="195"/>
      <c r="JTX80" s="195"/>
      <c r="JTY80" s="195"/>
      <c r="JTZ80" s="195"/>
      <c r="JUA80" s="195"/>
      <c r="JUB80" s="195"/>
      <c r="JUC80" s="195"/>
      <c r="JUD80" s="195"/>
      <c r="JUE80" s="195"/>
      <c r="JUF80" s="195"/>
      <c r="JUG80" s="195"/>
      <c r="JUH80" s="195"/>
      <c r="JUI80" s="195"/>
      <c r="JUJ80" s="195"/>
      <c r="JUK80" s="195"/>
      <c r="JUL80" s="195"/>
      <c r="JUM80" s="195"/>
      <c r="JUN80" s="195"/>
      <c r="JUO80" s="195"/>
      <c r="JUP80" s="195"/>
      <c r="JUQ80" s="195"/>
      <c r="JUR80" s="195"/>
      <c r="JUS80" s="195"/>
      <c r="JUT80" s="195"/>
      <c r="JUU80" s="195"/>
      <c r="JUV80" s="195"/>
      <c r="JUW80" s="195"/>
      <c r="JUX80" s="195"/>
      <c r="JUY80" s="195"/>
      <c r="JUZ80" s="195"/>
      <c r="JVA80" s="195"/>
      <c r="JVB80" s="195"/>
      <c r="JVC80" s="195"/>
      <c r="JVD80" s="195"/>
      <c r="JVE80" s="195"/>
      <c r="JVF80" s="195"/>
      <c r="JVG80" s="195"/>
      <c r="JVH80" s="195"/>
      <c r="JVI80" s="195"/>
      <c r="JVJ80" s="195"/>
      <c r="JVK80" s="195"/>
      <c r="JVL80" s="195"/>
      <c r="JVM80" s="195"/>
      <c r="JVN80" s="195"/>
      <c r="JVO80" s="195"/>
      <c r="JVP80" s="195"/>
      <c r="JVQ80" s="195"/>
      <c r="JVR80" s="195"/>
      <c r="JVS80" s="195"/>
      <c r="JVT80" s="195"/>
      <c r="JVU80" s="195"/>
      <c r="JVV80" s="195"/>
      <c r="JVW80" s="195"/>
      <c r="JVX80" s="195"/>
      <c r="JVY80" s="195"/>
      <c r="JVZ80" s="195"/>
      <c r="JWA80" s="195"/>
      <c r="JWB80" s="195"/>
      <c r="JWC80" s="195"/>
      <c r="JWD80" s="195"/>
      <c r="JWE80" s="195"/>
      <c r="JWF80" s="195"/>
      <c r="JWG80" s="195"/>
      <c r="JWH80" s="195"/>
      <c r="JWI80" s="195"/>
      <c r="JWJ80" s="195"/>
      <c r="JWK80" s="195"/>
      <c r="JWL80" s="195"/>
      <c r="JWM80" s="195"/>
      <c r="JWN80" s="195"/>
      <c r="JWO80" s="195"/>
      <c r="JWP80" s="195"/>
      <c r="JWQ80" s="195"/>
      <c r="JWR80" s="195"/>
      <c r="JWS80" s="195"/>
      <c r="JWT80" s="195"/>
      <c r="JWU80" s="195"/>
      <c r="JWV80" s="195"/>
      <c r="JWW80" s="195"/>
      <c r="JWX80" s="195"/>
      <c r="JWY80" s="195"/>
      <c r="JWZ80" s="195"/>
      <c r="JXA80" s="195"/>
      <c r="JXB80" s="195"/>
      <c r="JXC80" s="195"/>
      <c r="JXD80" s="195"/>
      <c r="JXE80" s="195"/>
      <c r="JXF80" s="195"/>
      <c r="JXG80" s="195"/>
      <c r="JXH80" s="195"/>
      <c r="JXI80" s="195"/>
      <c r="JXJ80" s="195"/>
      <c r="JXK80" s="195"/>
      <c r="JXL80" s="195"/>
      <c r="JXM80" s="195"/>
      <c r="JXN80" s="195"/>
      <c r="JXO80" s="195"/>
      <c r="JXP80" s="195"/>
      <c r="JXQ80" s="195"/>
      <c r="JXR80" s="195"/>
      <c r="JXS80" s="195"/>
      <c r="JXT80" s="195"/>
      <c r="JXU80" s="195"/>
      <c r="JXV80" s="195"/>
      <c r="JXW80" s="195"/>
      <c r="JXX80" s="195"/>
      <c r="JXY80" s="195"/>
      <c r="JXZ80" s="195"/>
      <c r="JYA80" s="195"/>
      <c r="JYB80" s="195"/>
      <c r="JYC80" s="195"/>
      <c r="JYD80" s="195"/>
      <c r="JYE80" s="195"/>
      <c r="JYF80" s="195"/>
      <c r="JYG80" s="195"/>
      <c r="JYH80" s="195"/>
      <c r="JYI80" s="195"/>
      <c r="JYJ80" s="195"/>
      <c r="JYK80" s="195"/>
      <c r="JYL80" s="195"/>
      <c r="JYM80" s="195"/>
      <c r="JYN80" s="195"/>
      <c r="JYO80" s="195"/>
      <c r="JYP80" s="195"/>
      <c r="JYQ80" s="195"/>
      <c r="JYR80" s="195"/>
      <c r="JYS80" s="195"/>
      <c r="JYT80" s="195"/>
      <c r="JYU80" s="195"/>
      <c r="JYV80" s="195"/>
      <c r="JYW80" s="195"/>
      <c r="JYX80" s="195"/>
      <c r="JYY80" s="195"/>
      <c r="JYZ80" s="195"/>
      <c r="JZA80" s="195"/>
      <c r="JZB80" s="195"/>
      <c r="JZC80" s="195"/>
      <c r="JZD80" s="195"/>
      <c r="JZE80" s="195"/>
      <c r="JZF80" s="195"/>
      <c r="JZG80" s="195"/>
      <c r="JZH80" s="195"/>
      <c r="JZI80" s="195"/>
      <c r="JZJ80" s="195"/>
      <c r="JZK80" s="195"/>
      <c r="JZL80" s="195"/>
      <c r="JZM80" s="195"/>
      <c r="JZN80" s="195"/>
      <c r="JZO80" s="195"/>
      <c r="JZP80" s="195"/>
      <c r="JZQ80" s="195"/>
      <c r="JZR80" s="195"/>
      <c r="JZS80" s="195"/>
      <c r="JZT80" s="195"/>
      <c r="JZU80" s="195"/>
      <c r="JZV80" s="195"/>
      <c r="JZW80" s="195"/>
      <c r="JZX80" s="195"/>
      <c r="JZY80" s="195"/>
      <c r="JZZ80" s="195"/>
      <c r="KAA80" s="195"/>
      <c r="KAB80" s="195"/>
      <c r="KAC80" s="195"/>
      <c r="KAD80" s="195"/>
      <c r="KAE80" s="195"/>
      <c r="KAF80" s="195"/>
      <c r="KAG80" s="195"/>
      <c r="KAH80" s="195"/>
      <c r="KAI80" s="195"/>
      <c r="KAJ80" s="195"/>
      <c r="KAK80" s="195"/>
      <c r="KAL80" s="195"/>
      <c r="KAM80" s="195"/>
      <c r="KAN80" s="195"/>
      <c r="KAO80" s="195"/>
      <c r="KAP80" s="195"/>
      <c r="KAQ80" s="195"/>
      <c r="KAR80" s="195"/>
      <c r="KAS80" s="195"/>
      <c r="KAT80" s="195"/>
      <c r="KAU80" s="195"/>
      <c r="KAV80" s="195"/>
      <c r="KAW80" s="195"/>
      <c r="KAX80" s="195"/>
      <c r="KAY80" s="195"/>
      <c r="KAZ80" s="195"/>
      <c r="KBA80" s="195"/>
      <c r="KBB80" s="195"/>
      <c r="KBC80" s="195"/>
      <c r="KBD80" s="195"/>
      <c r="KBE80" s="195"/>
      <c r="KBF80" s="195"/>
      <c r="KBG80" s="195"/>
      <c r="KBH80" s="195"/>
      <c r="KBI80" s="195"/>
      <c r="KBJ80" s="195"/>
      <c r="KBK80" s="195"/>
      <c r="KBL80" s="195"/>
      <c r="KBM80" s="195"/>
      <c r="KBN80" s="195"/>
      <c r="KBO80" s="195"/>
      <c r="KBP80" s="195"/>
      <c r="KBQ80" s="195"/>
      <c r="KBR80" s="195"/>
      <c r="KBS80" s="195"/>
      <c r="KBT80" s="195"/>
      <c r="KBU80" s="195"/>
      <c r="KBV80" s="195"/>
      <c r="KBW80" s="195"/>
      <c r="KBX80" s="195"/>
      <c r="KBY80" s="195"/>
      <c r="KBZ80" s="195"/>
      <c r="KCA80" s="195"/>
      <c r="KCB80" s="195"/>
      <c r="KCC80" s="195"/>
      <c r="KCD80" s="195"/>
      <c r="KCE80" s="195"/>
      <c r="KCF80" s="195"/>
      <c r="KCG80" s="195"/>
      <c r="KCH80" s="195"/>
      <c r="KCI80" s="195"/>
      <c r="KCJ80" s="195"/>
      <c r="KCK80" s="195"/>
      <c r="KCL80" s="195"/>
      <c r="KCM80" s="195"/>
      <c r="KCN80" s="195"/>
      <c r="KCO80" s="195"/>
      <c r="KCP80" s="195"/>
      <c r="KCQ80" s="195"/>
      <c r="KCR80" s="195"/>
      <c r="KCS80" s="195"/>
      <c r="KCT80" s="195"/>
      <c r="KCU80" s="195"/>
      <c r="KCV80" s="195"/>
      <c r="KCW80" s="195"/>
      <c r="KCX80" s="195"/>
      <c r="KCY80" s="195"/>
      <c r="KCZ80" s="195"/>
      <c r="KDA80" s="195"/>
      <c r="KDB80" s="195"/>
      <c r="KDC80" s="195"/>
      <c r="KDD80" s="195"/>
      <c r="KDE80" s="195"/>
      <c r="KDF80" s="195"/>
      <c r="KDG80" s="195"/>
      <c r="KDH80" s="195"/>
      <c r="KDI80" s="195"/>
      <c r="KDJ80" s="195"/>
      <c r="KDK80" s="195"/>
      <c r="KDL80" s="195"/>
      <c r="KDM80" s="195"/>
      <c r="KDN80" s="195"/>
      <c r="KDO80" s="195"/>
      <c r="KDP80" s="195"/>
      <c r="KDQ80" s="195"/>
      <c r="KDR80" s="195"/>
      <c r="KDS80" s="195"/>
      <c r="KDT80" s="195"/>
      <c r="KDU80" s="195"/>
      <c r="KDV80" s="195"/>
      <c r="KDW80" s="195"/>
      <c r="KDX80" s="195"/>
      <c r="KDY80" s="195"/>
      <c r="KDZ80" s="195"/>
      <c r="KEA80" s="195"/>
      <c r="KEB80" s="195"/>
      <c r="KEC80" s="195"/>
      <c r="KED80" s="195"/>
      <c r="KEE80" s="195"/>
      <c r="KEF80" s="195"/>
      <c r="KEG80" s="195"/>
      <c r="KEH80" s="195"/>
      <c r="KEI80" s="195"/>
      <c r="KEJ80" s="195"/>
      <c r="KEK80" s="195"/>
      <c r="KEL80" s="195"/>
      <c r="KEM80" s="195"/>
      <c r="KEN80" s="195"/>
      <c r="KEO80" s="195"/>
      <c r="KEP80" s="195"/>
      <c r="KEQ80" s="195"/>
      <c r="KER80" s="195"/>
      <c r="KES80" s="195"/>
      <c r="KET80" s="195"/>
      <c r="KEU80" s="195"/>
      <c r="KEV80" s="195"/>
      <c r="KEW80" s="195"/>
      <c r="KEX80" s="195"/>
      <c r="KEY80" s="195"/>
      <c r="KEZ80" s="195"/>
      <c r="KFA80" s="195"/>
      <c r="KFB80" s="195"/>
      <c r="KFC80" s="195"/>
      <c r="KFD80" s="195"/>
      <c r="KFE80" s="195"/>
      <c r="KFF80" s="195"/>
      <c r="KFG80" s="195"/>
      <c r="KFH80" s="195"/>
      <c r="KFI80" s="195"/>
      <c r="KFJ80" s="195"/>
      <c r="KFK80" s="195"/>
      <c r="KFL80" s="195"/>
      <c r="KFM80" s="195"/>
      <c r="KFN80" s="195"/>
      <c r="KFO80" s="195"/>
      <c r="KFP80" s="195"/>
      <c r="KFQ80" s="195"/>
      <c r="KFR80" s="195"/>
      <c r="KFS80" s="195"/>
      <c r="KFT80" s="195"/>
      <c r="KFU80" s="195"/>
      <c r="KFV80" s="195"/>
      <c r="KFW80" s="195"/>
      <c r="KFX80" s="195"/>
      <c r="KFY80" s="195"/>
      <c r="KFZ80" s="195"/>
      <c r="KGA80" s="195"/>
      <c r="KGB80" s="195"/>
      <c r="KGC80" s="195"/>
      <c r="KGD80" s="195"/>
      <c r="KGE80" s="195"/>
      <c r="KGF80" s="195"/>
      <c r="KGG80" s="195"/>
      <c r="KGH80" s="195"/>
      <c r="KGI80" s="195"/>
      <c r="KGJ80" s="195"/>
      <c r="KGK80" s="195"/>
      <c r="KGL80" s="195"/>
      <c r="KGM80" s="195"/>
      <c r="KGN80" s="195"/>
      <c r="KGO80" s="195"/>
      <c r="KGP80" s="195"/>
      <c r="KGQ80" s="195"/>
      <c r="KGR80" s="195"/>
      <c r="KGS80" s="195"/>
      <c r="KGT80" s="195"/>
      <c r="KGU80" s="195"/>
      <c r="KGV80" s="195"/>
      <c r="KGW80" s="195"/>
      <c r="KGX80" s="195"/>
      <c r="KGY80" s="195"/>
      <c r="KGZ80" s="195"/>
      <c r="KHA80" s="195"/>
      <c r="KHB80" s="195"/>
      <c r="KHC80" s="195"/>
      <c r="KHD80" s="195"/>
      <c r="KHE80" s="195"/>
      <c r="KHF80" s="195"/>
      <c r="KHG80" s="195"/>
      <c r="KHH80" s="195"/>
      <c r="KHI80" s="195"/>
      <c r="KHJ80" s="195"/>
      <c r="KHK80" s="195"/>
      <c r="KHL80" s="195"/>
      <c r="KHM80" s="195"/>
      <c r="KHN80" s="195"/>
      <c r="KHO80" s="195"/>
      <c r="KHP80" s="195"/>
      <c r="KHQ80" s="195"/>
      <c r="KHR80" s="195"/>
      <c r="KHS80" s="195"/>
      <c r="KHT80" s="195"/>
      <c r="KHU80" s="195"/>
      <c r="KHV80" s="195"/>
      <c r="KHW80" s="195"/>
      <c r="KHX80" s="195"/>
      <c r="KHY80" s="195"/>
      <c r="KHZ80" s="195"/>
      <c r="KIA80" s="195"/>
      <c r="KIB80" s="195"/>
      <c r="KIC80" s="195"/>
      <c r="KID80" s="195"/>
      <c r="KIE80" s="195"/>
      <c r="KIF80" s="195"/>
      <c r="KIG80" s="195"/>
      <c r="KIH80" s="195"/>
      <c r="KII80" s="195"/>
      <c r="KIJ80" s="195"/>
      <c r="KIK80" s="195"/>
      <c r="KIL80" s="195"/>
      <c r="KIM80" s="195"/>
      <c r="KIN80" s="195"/>
      <c r="KIO80" s="195"/>
      <c r="KIP80" s="195"/>
      <c r="KIQ80" s="195"/>
      <c r="KIR80" s="195"/>
      <c r="KIS80" s="195"/>
      <c r="KIT80" s="195"/>
      <c r="KIU80" s="195"/>
      <c r="KIV80" s="195"/>
      <c r="KIW80" s="195"/>
      <c r="KIX80" s="195"/>
      <c r="KIY80" s="195"/>
      <c r="KIZ80" s="195"/>
      <c r="KJA80" s="195"/>
      <c r="KJB80" s="195"/>
      <c r="KJC80" s="195"/>
      <c r="KJD80" s="195"/>
      <c r="KJE80" s="195"/>
      <c r="KJF80" s="195"/>
      <c r="KJG80" s="195"/>
      <c r="KJH80" s="195"/>
      <c r="KJI80" s="195"/>
      <c r="KJJ80" s="195"/>
      <c r="KJK80" s="195"/>
      <c r="KJL80" s="195"/>
      <c r="KJM80" s="195"/>
      <c r="KJN80" s="195"/>
      <c r="KJO80" s="195"/>
      <c r="KJP80" s="195"/>
      <c r="KJQ80" s="195"/>
      <c r="KJR80" s="195"/>
      <c r="KJS80" s="195"/>
      <c r="KJT80" s="195"/>
      <c r="KJU80" s="195"/>
      <c r="KJV80" s="195"/>
      <c r="KJW80" s="195"/>
      <c r="KJX80" s="195"/>
      <c r="KJY80" s="195"/>
      <c r="KJZ80" s="195"/>
      <c r="KKA80" s="195"/>
      <c r="KKB80" s="195"/>
      <c r="KKC80" s="195"/>
      <c r="KKD80" s="195"/>
      <c r="KKE80" s="195"/>
      <c r="KKF80" s="195"/>
      <c r="KKG80" s="195"/>
      <c r="KKH80" s="195"/>
      <c r="KKI80" s="195"/>
      <c r="KKJ80" s="195"/>
      <c r="KKK80" s="195"/>
      <c r="KKL80" s="195"/>
      <c r="KKM80" s="195"/>
      <c r="KKN80" s="195"/>
      <c r="KKO80" s="195"/>
      <c r="KKP80" s="195"/>
      <c r="KKQ80" s="195"/>
      <c r="KKR80" s="195"/>
      <c r="KKS80" s="195"/>
      <c r="KKT80" s="195"/>
      <c r="KKU80" s="195"/>
      <c r="KKV80" s="195"/>
      <c r="KKW80" s="195"/>
      <c r="KKX80" s="195"/>
      <c r="KKY80" s="195"/>
      <c r="KKZ80" s="195"/>
      <c r="KLA80" s="195"/>
      <c r="KLB80" s="195"/>
      <c r="KLC80" s="195"/>
      <c r="KLD80" s="195"/>
      <c r="KLE80" s="195"/>
      <c r="KLF80" s="195"/>
      <c r="KLG80" s="195"/>
      <c r="KLH80" s="195"/>
      <c r="KLI80" s="195"/>
      <c r="KLJ80" s="195"/>
      <c r="KLK80" s="195"/>
      <c r="KLL80" s="195"/>
      <c r="KLM80" s="195"/>
      <c r="KLN80" s="195"/>
      <c r="KLO80" s="195"/>
      <c r="KLP80" s="195"/>
      <c r="KLQ80" s="195"/>
      <c r="KLR80" s="195"/>
      <c r="KLS80" s="195"/>
      <c r="KLT80" s="195"/>
      <c r="KLU80" s="195"/>
      <c r="KLV80" s="195"/>
      <c r="KLW80" s="195"/>
      <c r="KLX80" s="195"/>
      <c r="KLY80" s="195"/>
      <c r="KLZ80" s="195"/>
      <c r="KMA80" s="195"/>
      <c r="KMB80" s="195"/>
      <c r="KMC80" s="195"/>
      <c r="KMD80" s="195"/>
      <c r="KME80" s="195"/>
      <c r="KMF80" s="195"/>
      <c r="KMG80" s="195"/>
      <c r="KMH80" s="195"/>
      <c r="KMI80" s="195"/>
      <c r="KMJ80" s="195"/>
      <c r="KMK80" s="195"/>
      <c r="KML80" s="195"/>
      <c r="KMM80" s="195"/>
      <c r="KMN80" s="195"/>
      <c r="KMO80" s="195"/>
      <c r="KMP80" s="195"/>
      <c r="KMQ80" s="195"/>
      <c r="KMR80" s="195"/>
      <c r="KMS80" s="195"/>
      <c r="KMT80" s="195"/>
      <c r="KMU80" s="195"/>
      <c r="KMV80" s="195"/>
      <c r="KMW80" s="195"/>
      <c r="KMX80" s="195"/>
      <c r="KMY80" s="195"/>
      <c r="KMZ80" s="195"/>
      <c r="KNA80" s="195"/>
      <c r="KNB80" s="195"/>
      <c r="KNC80" s="195"/>
      <c r="KND80" s="195"/>
      <c r="KNE80" s="195"/>
      <c r="KNF80" s="195"/>
      <c r="KNG80" s="195"/>
      <c r="KNH80" s="195"/>
      <c r="KNI80" s="195"/>
      <c r="KNJ80" s="195"/>
      <c r="KNK80" s="195"/>
      <c r="KNL80" s="195"/>
      <c r="KNM80" s="195"/>
      <c r="KNN80" s="195"/>
      <c r="KNO80" s="195"/>
      <c r="KNP80" s="195"/>
      <c r="KNQ80" s="195"/>
      <c r="KNR80" s="195"/>
      <c r="KNS80" s="195"/>
      <c r="KNT80" s="195"/>
      <c r="KNU80" s="195"/>
      <c r="KNV80" s="195"/>
      <c r="KNW80" s="195"/>
      <c r="KNX80" s="195"/>
      <c r="KNY80" s="195"/>
      <c r="KNZ80" s="195"/>
      <c r="KOA80" s="195"/>
      <c r="KOB80" s="195"/>
      <c r="KOC80" s="195"/>
      <c r="KOD80" s="195"/>
      <c r="KOE80" s="195"/>
      <c r="KOF80" s="195"/>
      <c r="KOG80" s="195"/>
      <c r="KOH80" s="195"/>
      <c r="KOI80" s="195"/>
      <c r="KOJ80" s="195"/>
      <c r="KOK80" s="195"/>
      <c r="KOL80" s="195"/>
      <c r="KOM80" s="195"/>
      <c r="KON80" s="195"/>
      <c r="KOO80" s="195"/>
      <c r="KOP80" s="195"/>
      <c r="KOQ80" s="195"/>
      <c r="KOR80" s="195"/>
      <c r="KOS80" s="195"/>
      <c r="KOT80" s="195"/>
      <c r="KOU80" s="195"/>
      <c r="KOV80" s="195"/>
      <c r="KOW80" s="195"/>
      <c r="KOX80" s="195"/>
      <c r="KOY80" s="195"/>
      <c r="KOZ80" s="195"/>
      <c r="KPA80" s="195"/>
      <c r="KPB80" s="195"/>
      <c r="KPC80" s="195"/>
      <c r="KPD80" s="195"/>
      <c r="KPE80" s="195"/>
      <c r="KPF80" s="195"/>
      <c r="KPG80" s="195"/>
      <c r="KPH80" s="195"/>
      <c r="KPI80" s="195"/>
      <c r="KPJ80" s="195"/>
      <c r="KPK80" s="195"/>
      <c r="KPL80" s="195"/>
      <c r="KPM80" s="195"/>
      <c r="KPN80" s="195"/>
      <c r="KPO80" s="195"/>
      <c r="KPP80" s="195"/>
      <c r="KPQ80" s="195"/>
      <c r="KPR80" s="195"/>
      <c r="KPS80" s="195"/>
      <c r="KPT80" s="195"/>
      <c r="KPU80" s="195"/>
      <c r="KPV80" s="195"/>
      <c r="KPW80" s="195"/>
      <c r="KPX80" s="195"/>
      <c r="KPY80" s="195"/>
      <c r="KPZ80" s="195"/>
      <c r="KQA80" s="195"/>
      <c r="KQB80" s="195"/>
      <c r="KQC80" s="195"/>
      <c r="KQD80" s="195"/>
      <c r="KQE80" s="195"/>
      <c r="KQF80" s="195"/>
      <c r="KQG80" s="195"/>
      <c r="KQH80" s="195"/>
      <c r="KQI80" s="195"/>
      <c r="KQJ80" s="195"/>
      <c r="KQK80" s="195"/>
      <c r="KQL80" s="195"/>
      <c r="KQM80" s="195"/>
      <c r="KQN80" s="195"/>
      <c r="KQO80" s="195"/>
      <c r="KQP80" s="195"/>
      <c r="KQQ80" s="195"/>
      <c r="KQR80" s="195"/>
      <c r="KQS80" s="195"/>
      <c r="KQT80" s="195"/>
      <c r="KQU80" s="195"/>
      <c r="KQV80" s="195"/>
      <c r="KQW80" s="195"/>
      <c r="KQX80" s="195"/>
      <c r="KQY80" s="195"/>
      <c r="KQZ80" s="195"/>
      <c r="KRA80" s="195"/>
      <c r="KRB80" s="195"/>
      <c r="KRC80" s="195"/>
      <c r="KRD80" s="195"/>
      <c r="KRE80" s="195"/>
      <c r="KRF80" s="195"/>
      <c r="KRG80" s="195"/>
      <c r="KRH80" s="195"/>
      <c r="KRI80" s="195"/>
      <c r="KRJ80" s="195"/>
      <c r="KRK80" s="195"/>
      <c r="KRL80" s="195"/>
      <c r="KRM80" s="195"/>
      <c r="KRN80" s="195"/>
      <c r="KRO80" s="195"/>
      <c r="KRP80" s="195"/>
      <c r="KRQ80" s="195"/>
      <c r="KRR80" s="195"/>
      <c r="KRS80" s="195"/>
      <c r="KRT80" s="195"/>
      <c r="KRU80" s="195"/>
      <c r="KRV80" s="195"/>
      <c r="KRW80" s="195"/>
      <c r="KRX80" s="195"/>
      <c r="KRY80" s="195"/>
      <c r="KRZ80" s="195"/>
      <c r="KSA80" s="195"/>
      <c r="KSB80" s="195"/>
      <c r="KSC80" s="195"/>
      <c r="KSD80" s="195"/>
      <c r="KSE80" s="195"/>
      <c r="KSF80" s="195"/>
      <c r="KSG80" s="195"/>
      <c r="KSH80" s="195"/>
      <c r="KSI80" s="195"/>
      <c r="KSJ80" s="195"/>
      <c r="KSK80" s="195"/>
      <c r="KSL80" s="195"/>
      <c r="KSM80" s="195"/>
      <c r="KSN80" s="195"/>
      <c r="KSO80" s="195"/>
      <c r="KSP80" s="195"/>
      <c r="KSQ80" s="195"/>
      <c r="KSR80" s="195"/>
      <c r="KSS80" s="195"/>
      <c r="KST80" s="195"/>
      <c r="KSU80" s="195"/>
      <c r="KSV80" s="195"/>
      <c r="KSW80" s="195"/>
      <c r="KSX80" s="195"/>
      <c r="KSY80" s="195"/>
      <c r="KSZ80" s="195"/>
      <c r="KTA80" s="195"/>
      <c r="KTB80" s="195"/>
      <c r="KTC80" s="195"/>
      <c r="KTD80" s="195"/>
      <c r="KTE80" s="195"/>
      <c r="KTF80" s="195"/>
      <c r="KTG80" s="195"/>
      <c r="KTH80" s="195"/>
      <c r="KTI80" s="195"/>
      <c r="KTJ80" s="195"/>
      <c r="KTK80" s="195"/>
      <c r="KTL80" s="195"/>
      <c r="KTM80" s="195"/>
      <c r="KTN80" s="195"/>
      <c r="KTO80" s="195"/>
      <c r="KTP80" s="195"/>
      <c r="KTQ80" s="195"/>
      <c r="KTR80" s="195"/>
      <c r="KTS80" s="195"/>
      <c r="KTT80" s="195"/>
      <c r="KTU80" s="195"/>
      <c r="KTV80" s="195"/>
      <c r="KTW80" s="195"/>
      <c r="KTX80" s="195"/>
      <c r="KTY80" s="195"/>
      <c r="KTZ80" s="195"/>
      <c r="KUA80" s="195"/>
      <c r="KUB80" s="195"/>
      <c r="KUC80" s="195"/>
      <c r="KUD80" s="195"/>
      <c r="KUE80" s="195"/>
      <c r="KUF80" s="195"/>
      <c r="KUG80" s="195"/>
      <c r="KUH80" s="195"/>
      <c r="KUI80" s="195"/>
      <c r="KUJ80" s="195"/>
      <c r="KUK80" s="195"/>
      <c r="KUL80" s="195"/>
      <c r="KUM80" s="195"/>
      <c r="KUN80" s="195"/>
      <c r="KUO80" s="195"/>
      <c r="KUP80" s="195"/>
      <c r="KUQ80" s="195"/>
      <c r="KUR80" s="195"/>
      <c r="KUS80" s="195"/>
      <c r="KUT80" s="195"/>
      <c r="KUU80" s="195"/>
      <c r="KUV80" s="195"/>
      <c r="KUW80" s="195"/>
      <c r="KUX80" s="195"/>
      <c r="KUY80" s="195"/>
      <c r="KUZ80" s="195"/>
      <c r="KVA80" s="195"/>
      <c r="KVB80" s="195"/>
      <c r="KVC80" s="195"/>
      <c r="KVD80" s="195"/>
      <c r="KVE80" s="195"/>
      <c r="KVF80" s="195"/>
      <c r="KVG80" s="195"/>
      <c r="KVH80" s="195"/>
      <c r="KVI80" s="195"/>
      <c r="KVJ80" s="195"/>
      <c r="KVK80" s="195"/>
      <c r="KVL80" s="195"/>
      <c r="KVM80" s="195"/>
      <c r="KVN80" s="195"/>
      <c r="KVO80" s="195"/>
      <c r="KVP80" s="195"/>
      <c r="KVQ80" s="195"/>
      <c r="KVR80" s="195"/>
      <c r="KVS80" s="195"/>
      <c r="KVT80" s="195"/>
      <c r="KVU80" s="195"/>
      <c r="KVV80" s="195"/>
      <c r="KVW80" s="195"/>
      <c r="KVX80" s="195"/>
      <c r="KVY80" s="195"/>
      <c r="KVZ80" s="195"/>
      <c r="KWA80" s="195"/>
      <c r="KWB80" s="195"/>
      <c r="KWC80" s="195"/>
      <c r="KWD80" s="195"/>
      <c r="KWE80" s="195"/>
      <c r="KWF80" s="195"/>
      <c r="KWG80" s="195"/>
      <c r="KWH80" s="195"/>
      <c r="KWI80" s="195"/>
      <c r="KWJ80" s="195"/>
      <c r="KWK80" s="195"/>
      <c r="KWL80" s="195"/>
      <c r="KWM80" s="195"/>
      <c r="KWN80" s="195"/>
      <c r="KWO80" s="195"/>
      <c r="KWP80" s="195"/>
      <c r="KWQ80" s="195"/>
      <c r="KWR80" s="195"/>
      <c r="KWS80" s="195"/>
      <c r="KWT80" s="195"/>
      <c r="KWU80" s="195"/>
      <c r="KWV80" s="195"/>
      <c r="KWW80" s="195"/>
      <c r="KWX80" s="195"/>
      <c r="KWY80" s="195"/>
      <c r="KWZ80" s="195"/>
      <c r="KXA80" s="195"/>
      <c r="KXB80" s="195"/>
      <c r="KXC80" s="195"/>
      <c r="KXD80" s="195"/>
      <c r="KXE80" s="195"/>
      <c r="KXF80" s="195"/>
      <c r="KXG80" s="195"/>
      <c r="KXH80" s="195"/>
      <c r="KXI80" s="195"/>
      <c r="KXJ80" s="195"/>
      <c r="KXK80" s="195"/>
      <c r="KXL80" s="195"/>
      <c r="KXM80" s="195"/>
      <c r="KXN80" s="195"/>
      <c r="KXO80" s="195"/>
      <c r="KXP80" s="195"/>
      <c r="KXQ80" s="195"/>
      <c r="KXR80" s="195"/>
      <c r="KXS80" s="195"/>
      <c r="KXT80" s="195"/>
      <c r="KXU80" s="195"/>
      <c r="KXV80" s="195"/>
      <c r="KXW80" s="195"/>
      <c r="KXX80" s="195"/>
      <c r="KXY80" s="195"/>
      <c r="KXZ80" s="195"/>
      <c r="KYA80" s="195"/>
      <c r="KYB80" s="195"/>
      <c r="KYC80" s="195"/>
      <c r="KYD80" s="195"/>
      <c r="KYE80" s="195"/>
      <c r="KYF80" s="195"/>
      <c r="KYG80" s="195"/>
      <c r="KYH80" s="195"/>
      <c r="KYI80" s="195"/>
      <c r="KYJ80" s="195"/>
      <c r="KYK80" s="195"/>
      <c r="KYL80" s="195"/>
      <c r="KYM80" s="195"/>
      <c r="KYN80" s="195"/>
      <c r="KYO80" s="195"/>
      <c r="KYP80" s="195"/>
      <c r="KYQ80" s="195"/>
      <c r="KYR80" s="195"/>
      <c r="KYS80" s="195"/>
      <c r="KYT80" s="195"/>
      <c r="KYU80" s="195"/>
      <c r="KYV80" s="195"/>
      <c r="KYW80" s="195"/>
      <c r="KYX80" s="195"/>
      <c r="KYY80" s="195"/>
      <c r="KYZ80" s="195"/>
      <c r="KZA80" s="195"/>
      <c r="KZB80" s="195"/>
      <c r="KZC80" s="195"/>
      <c r="KZD80" s="195"/>
      <c r="KZE80" s="195"/>
      <c r="KZF80" s="195"/>
      <c r="KZG80" s="195"/>
      <c r="KZH80" s="195"/>
      <c r="KZI80" s="195"/>
      <c r="KZJ80" s="195"/>
      <c r="KZK80" s="195"/>
      <c r="KZL80" s="195"/>
      <c r="KZM80" s="195"/>
      <c r="KZN80" s="195"/>
      <c r="KZO80" s="195"/>
      <c r="KZP80" s="195"/>
      <c r="KZQ80" s="195"/>
      <c r="KZR80" s="195"/>
      <c r="KZS80" s="195"/>
      <c r="KZT80" s="195"/>
      <c r="KZU80" s="195"/>
      <c r="KZV80" s="195"/>
      <c r="KZW80" s="195"/>
      <c r="KZX80" s="195"/>
      <c r="KZY80" s="195"/>
      <c r="KZZ80" s="195"/>
      <c r="LAA80" s="195"/>
      <c r="LAB80" s="195"/>
      <c r="LAC80" s="195"/>
      <c r="LAD80" s="195"/>
      <c r="LAE80" s="195"/>
      <c r="LAF80" s="195"/>
      <c r="LAG80" s="195"/>
      <c r="LAH80" s="195"/>
      <c r="LAI80" s="195"/>
      <c r="LAJ80" s="195"/>
      <c r="LAK80" s="195"/>
      <c r="LAL80" s="195"/>
      <c r="LAM80" s="195"/>
      <c r="LAN80" s="195"/>
      <c r="LAO80" s="195"/>
      <c r="LAP80" s="195"/>
      <c r="LAQ80" s="195"/>
      <c r="LAR80" s="195"/>
      <c r="LAS80" s="195"/>
      <c r="LAT80" s="195"/>
      <c r="LAU80" s="195"/>
      <c r="LAV80" s="195"/>
      <c r="LAW80" s="195"/>
      <c r="LAX80" s="195"/>
      <c r="LAY80" s="195"/>
      <c r="LAZ80" s="195"/>
      <c r="LBA80" s="195"/>
      <c r="LBB80" s="195"/>
      <c r="LBC80" s="195"/>
      <c r="LBD80" s="195"/>
      <c r="LBE80" s="195"/>
      <c r="LBF80" s="195"/>
      <c r="LBG80" s="195"/>
      <c r="LBH80" s="195"/>
      <c r="LBI80" s="195"/>
      <c r="LBJ80" s="195"/>
      <c r="LBK80" s="195"/>
      <c r="LBL80" s="195"/>
      <c r="LBM80" s="195"/>
      <c r="LBN80" s="195"/>
      <c r="LBO80" s="195"/>
      <c r="LBP80" s="195"/>
      <c r="LBQ80" s="195"/>
      <c r="LBR80" s="195"/>
      <c r="LBS80" s="195"/>
      <c r="LBT80" s="195"/>
      <c r="LBU80" s="195"/>
      <c r="LBV80" s="195"/>
      <c r="LBW80" s="195"/>
      <c r="LBX80" s="195"/>
      <c r="LBY80" s="195"/>
      <c r="LBZ80" s="195"/>
      <c r="LCA80" s="195"/>
      <c r="LCB80" s="195"/>
      <c r="LCC80" s="195"/>
      <c r="LCD80" s="195"/>
      <c r="LCE80" s="195"/>
      <c r="LCF80" s="195"/>
      <c r="LCG80" s="195"/>
      <c r="LCH80" s="195"/>
      <c r="LCI80" s="195"/>
      <c r="LCJ80" s="195"/>
      <c r="LCK80" s="195"/>
      <c r="LCL80" s="195"/>
      <c r="LCM80" s="195"/>
      <c r="LCN80" s="195"/>
      <c r="LCO80" s="195"/>
      <c r="LCP80" s="195"/>
      <c r="LCQ80" s="195"/>
      <c r="LCR80" s="195"/>
      <c r="LCS80" s="195"/>
      <c r="LCT80" s="195"/>
      <c r="LCU80" s="195"/>
      <c r="LCV80" s="195"/>
      <c r="LCW80" s="195"/>
      <c r="LCX80" s="195"/>
      <c r="LCY80" s="195"/>
      <c r="LCZ80" s="195"/>
      <c r="LDA80" s="195"/>
      <c r="LDB80" s="195"/>
      <c r="LDC80" s="195"/>
      <c r="LDD80" s="195"/>
      <c r="LDE80" s="195"/>
      <c r="LDF80" s="195"/>
      <c r="LDG80" s="195"/>
      <c r="LDH80" s="195"/>
      <c r="LDI80" s="195"/>
      <c r="LDJ80" s="195"/>
      <c r="LDK80" s="195"/>
      <c r="LDL80" s="195"/>
      <c r="LDM80" s="195"/>
      <c r="LDN80" s="195"/>
      <c r="LDO80" s="195"/>
      <c r="LDP80" s="195"/>
      <c r="LDQ80" s="195"/>
      <c r="LDR80" s="195"/>
      <c r="LDS80" s="195"/>
      <c r="LDT80" s="195"/>
      <c r="LDU80" s="195"/>
      <c r="LDV80" s="195"/>
      <c r="LDW80" s="195"/>
      <c r="LDX80" s="195"/>
      <c r="LDY80" s="195"/>
      <c r="LDZ80" s="195"/>
      <c r="LEA80" s="195"/>
      <c r="LEB80" s="195"/>
      <c r="LEC80" s="195"/>
      <c r="LED80" s="195"/>
      <c r="LEE80" s="195"/>
      <c r="LEF80" s="195"/>
      <c r="LEG80" s="195"/>
      <c r="LEH80" s="195"/>
      <c r="LEI80" s="195"/>
      <c r="LEJ80" s="195"/>
      <c r="LEK80" s="195"/>
      <c r="LEL80" s="195"/>
      <c r="LEM80" s="195"/>
      <c r="LEN80" s="195"/>
      <c r="LEO80" s="195"/>
      <c r="LEP80" s="195"/>
      <c r="LEQ80" s="195"/>
      <c r="LER80" s="195"/>
      <c r="LES80" s="195"/>
      <c r="LET80" s="195"/>
      <c r="LEU80" s="195"/>
      <c r="LEV80" s="195"/>
      <c r="LEW80" s="195"/>
      <c r="LEX80" s="195"/>
      <c r="LEY80" s="195"/>
      <c r="LEZ80" s="195"/>
      <c r="LFA80" s="195"/>
      <c r="LFB80" s="195"/>
      <c r="LFC80" s="195"/>
      <c r="LFD80" s="195"/>
      <c r="LFE80" s="195"/>
      <c r="LFF80" s="195"/>
      <c r="LFG80" s="195"/>
      <c r="LFH80" s="195"/>
      <c r="LFI80" s="195"/>
      <c r="LFJ80" s="195"/>
      <c r="LFK80" s="195"/>
      <c r="LFL80" s="195"/>
      <c r="LFM80" s="195"/>
      <c r="LFN80" s="195"/>
      <c r="LFO80" s="195"/>
      <c r="LFP80" s="195"/>
      <c r="LFQ80" s="195"/>
      <c r="LFR80" s="195"/>
      <c r="LFS80" s="195"/>
      <c r="LFT80" s="195"/>
      <c r="LFU80" s="195"/>
      <c r="LFV80" s="195"/>
      <c r="LFW80" s="195"/>
      <c r="LFX80" s="195"/>
      <c r="LFY80" s="195"/>
      <c r="LFZ80" s="195"/>
      <c r="LGA80" s="195"/>
      <c r="LGB80" s="195"/>
      <c r="LGC80" s="195"/>
      <c r="LGD80" s="195"/>
      <c r="LGE80" s="195"/>
      <c r="LGF80" s="195"/>
      <c r="LGG80" s="195"/>
      <c r="LGH80" s="195"/>
      <c r="LGI80" s="195"/>
      <c r="LGJ80" s="195"/>
      <c r="LGK80" s="195"/>
      <c r="LGL80" s="195"/>
      <c r="LGM80" s="195"/>
      <c r="LGN80" s="195"/>
      <c r="LGO80" s="195"/>
      <c r="LGP80" s="195"/>
      <c r="LGQ80" s="195"/>
      <c r="LGR80" s="195"/>
      <c r="LGS80" s="195"/>
      <c r="LGT80" s="195"/>
      <c r="LGU80" s="195"/>
      <c r="LGV80" s="195"/>
      <c r="LGW80" s="195"/>
      <c r="LGX80" s="195"/>
      <c r="LGY80" s="195"/>
      <c r="LGZ80" s="195"/>
      <c r="LHA80" s="195"/>
      <c r="LHB80" s="195"/>
      <c r="LHC80" s="195"/>
      <c r="LHD80" s="195"/>
      <c r="LHE80" s="195"/>
      <c r="LHF80" s="195"/>
      <c r="LHG80" s="195"/>
      <c r="LHH80" s="195"/>
      <c r="LHI80" s="195"/>
      <c r="LHJ80" s="195"/>
      <c r="LHK80" s="195"/>
      <c r="LHL80" s="195"/>
      <c r="LHM80" s="195"/>
      <c r="LHN80" s="195"/>
      <c r="LHO80" s="195"/>
      <c r="LHP80" s="195"/>
      <c r="LHQ80" s="195"/>
      <c r="LHR80" s="195"/>
      <c r="LHS80" s="195"/>
      <c r="LHT80" s="195"/>
      <c r="LHU80" s="195"/>
      <c r="LHV80" s="195"/>
      <c r="LHW80" s="195"/>
      <c r="LHX80" s="195"/>
      <c r="LHY80" s="195"/>
      <c r="LHZ80" s="195"/>
      <c r="LIA80" s="195"/>
      <c r="LIB80" s="195"/>
      <c r="LIC80" s="195"/>
      <c r="LID80" s="195"/>
      <c r="LIE80" s="195"/>
      <c r="LIF80" s="195"/>
      <c r="LIG80" s="195"/>
      <c r="LIH80" s="195"/>
      <c r="LII80" s="195"/>
      <c r="LIJ80" s="195"/>
      <c r="LIK80" s="195"/>
      <c r="LIL80" s="195"/>
      <c r="LIM80" s="195"/>
      <c r="LIN80" s="195"/>
      <c r="LIO80" s="195"/>
      <c r="LIP80" s="195"/>
      <c r="LIQ80" s="195"/>
      <c r="LIR80" s="195"/>
      <c r="LIS80" s="195"/>
      <c r="LIT80" s="195"/>
      <c r="LIU80" s="195"/>
      <c r="LIV80" s="195"/>
      <c r="LIW80" s="195"/>
      <c r="LIX80" s="195"/>
      <c r="LIY80" s="195"/>
      <c r="LIZ80" s="195"/>
      <c r="LJA80" s="195"/>
      <c r="LJB80" s="195"/>
      <c r="LJC80" s="195"/>
      <c r="LJD80" s="195"/>
      <c r="LJE80" s="195"/>
      <c r="LJF80" s="195"/>
      <c r="LJG80" s="195"/>
      <c r="LJH80" s="195"/>
      <c r="LJI80" s="195"/>
      <c r="LJJ80" s="195"/>
      <c r="LJK80" s="195"/>
      <c r="LJL80" s="195"/>
      <c r="LJM80" s="195"/>
      <c r="LJN80" s="195"/>
      <c r="LJO80" s="195"/>
      <c r="LJP80" s="195"/>
      <c r="LJQ80" s="195"/>
      <c r="LJR80" s="195"/>
      <c r="LJS80" s="195"/>
      <c r="LJT80" s="195"/>
      <c r="LJU80" s="195"/>
      <c r="LJV80" s="195"/>
      <c r="LJW80" s="195"/>
      <c r="LJX80" s="195"/>
      <c r="LJY80" s="195"/>
      <c r="LJZ80" s="195"/>
      <c r="LKA80" s="195"/>
      <c r="LKB80" s="195"/>
      <c r="LKC80" s="195"/>
      <c r="LKD80" s="195"/>
      <c r="LKE80" s="195"/>
      <c r="LKF80" s="195"/>
      <c r="LKG80" s="195"/>
      <c r="LKH80" s="195"/>
      <c r="LKI80" s="195"/>
      <c r="LKJ80" s="195"/>
      <c r="LKK80" s="195"/>
      <c r="LKL80" s="195"/>
      <c r="LKM80" s="195"/>
      <c r="LKN80" s="195"/>
      <c r="LKO80" s="195"/>
      <c r="LKP80" s="195"/>
      <c r="LKQ80" s="195"/>
      <c r="LKR80" s="195"/>
      <c r="LKS80" s="195"/>
      <c r="LKT80" s="195"/>
      <c r="LKU80" s="195"/>
      <c r="LKV80" s="195"/>
      <c r="LKW80" s="195"/>
      <c r="LKX80" s="195"/>
      <c r="LKY80" s="195"/>
      <c r="LKZ80" s="195"/>
      <c r="LLA80" s="195"/>
      <c r="LLB80" s="195"/>
      <c r="LLC80" s="195"/>
      <c r="LLD80" s="195"/>
      <c r="LLE80" s="195"/>
      <c r="LLF80" s="195"/>
      <c r="LLG80" s="195"/>
      <c r="LLH80" s="195"/>
      <c r="LLI80" s="195"/>
      <c r="LLJ80" s="195"/>
      <c r="LLK80" s="195"/>
      <c r="LLL80" s="195"/>
      <c r="LLM80" s="195"/>
      <c r="LLN80" s="195"/>
      <c r="LLO80" s="195"/>
      <c r="LLP80" s="195"/>
      <c r="LLQ80" s="195"/>
      <c r="LLR80" s="195"/>
      <c r="LLS80" s="195"/>
      <c r="LLT80" s="195"/>
      <c r="LLU80" s="195"/>
      <c r="LLV80" s="195"/>
      <c r="LLW80" s="195"/>
      <c r="LLX80" s="195"/>
      <c r="LLY80" s="195"/>
      <c r="LLZ80" s="195"/>
      <c r="LMA80" s="195"/>
      <c r="LMB80" s="195"/>
      <c r="LMC80" s="195"/>
      <c r="LMD80" s="195"/>
      <c r="LME80" s="195"/>
      <c r="LMF80" s="195"/>
      <c r="LMG80" s="195"/>
      <c r="LMH80" s="195"/>
      <c r="LMI80" s="195"/>
      <c r="LMJ80" s="195"/>
      <c r="LMK80" s="195"/>
      <c r="LML80" s="195"/>
      <c r="LMM80" s="195"/>
      <c r="LMN80" s="195"/>
      <c r="LMO80" s="195"/>
      <c r="LMP80" s="195"/>
      <c r="LMQ80" s="195"/>
      <c r="LMR80" s="195"/>
      <c r="LMS80" s="195"/>
      <c r="LMT80" s="195"/>
      <c r="LMU80" s="195"/>
      <c r="LMV80" s="195"/>
      <c r="LMW80" s="195"/>
      <c r="LMX80" s="195"/>
      <c r="LMY80" s="195"/>
      <c r="LMZ80" s="195"/>
      <c r="LNA80" s="195"/>
      <c r="LNB80" s="195"/>
      <c r="LNC80" s="195"/>
      <c r="LND80" s="195"/>
      <c r="LNE80" s="195"/>
      <c r="LNF80" s="195"/>
      <c r="LNG80" s="195"/>
      <c r="LNH80" s="195"/>
      <c r="LNI80" s="195"/>
      <c r="LNJ80" s="195"/>
      <c r="LNK80" s="195"/>
      <c r="LNL80" s="195"/>
      <c r="LNM80" s="195"/>
      <c r="LNN80" s="195"/>
      <c r="LNO80" s="195"/>
      <c r="LNP80" s="195"/>
      <c r="LNQ80" s="195"/>
      <c r="LNR80" s="195"/>
      <c r="LNS80" s="195"/>
      <c r="LNT80" s="195"/>
      <c r="LNU80" s="195"/>
      <c r="LNV80" s="195"/>
      <c r="LNW80" s="195"/>
      <c r="LNX80" s="195"/>
      <c r="LNY80" s="195"/>
      <c r="LNZ80" s="195"/>
      <c r="LOA80" s="195"/>
      <c r="LOB80" s="195"/>
      <c r="LOC80" s="195"/>
      <c r="LOD80" s="195"/>
      <c r="LOE80" s="195"/>
      <c r="LOF80" s="195"/>
      <c r="LOG80" s="195"/>
      <c r="LOH80" s="195"/>
      <c r="LOI80" s="195"/>
      <c r="LOJ80" s="195"/>
      <c r="LOK80" s="195"/>
      <c r="LOL80" s="195"/>
      <c r="LOM80" s="195"/>
      <c r="LON80" s="195"/>
      <c r="LOO80" s="195"/>
      <c r="LOP80" s="195"/>
      <c r="LOQ80" s="195"/>
      <c r="LOR80" s="195"/>
      <c r="LOS80" s="195"/>
      <c r="LOT80" s="195"/>
      <c r="LOU80" s="195"/>
      <c r="LOV80" s="195"/>
      <c r="LOW80" s="195"/>
      <c r="LOX80" s="195"/>
      <c r="LOY80" s="195"/>
      <c r="LOZ80" s="195"/>
      <c r="LPA80" s="195"/>
      <c r="LPB80" s="195"/>
      <c r="LPC80" s="195"/>
      <c r="LPD80" s="195"/>
      <c r="LPE80" s="195"/>
      <c r="LPF80" s="195"/>
      <c r="LPG80" s="195"/>
      <c r="LPH80" s="195"/>
      <c r="LPI80" s="195"/>
      <c r="LPJ80" s="195"/>
      <c r="LPK80" s="195"/>
      <c r="LPL80" s="195"/>
      <c r="LPM80" s="195"/>
      <c r="LPN80" s="195"/>
      <c r="LPO80" s="195"/>
      <c r="LPP80" s="195"/>
      <c r="LPQ80" s="195"/>
      <c r="LPR80" s="195"/>
      <c r="LPS80" s="195"/>
      <c r="LPT80" s="195"/>
      <c r="LPU80" s="195"/>
      <c r="LPV80" s="195"/>
      <c r="LPW80" s="195"/>
      <c r="LPX80" s="195"/>
      <c r="LPY80" s="195"/>
      <c r="LPZ80" s="195"/>
      <c r="LQA80" s="195"/>
      <c r="LQB80" s="195"/>
      <c r="LQC80" s="195"/>
      <c r="LQD80" s="195"/>
      <c r="LQE80" s="195"/>
      <c r="LQF80" s="195"/>
      <c r="LQG80" s="195"/>
      <c r="LQH80" s="195"/>
      <c r="LQI80" s="195"/>
      <c r="LQJ80" s="195"/>
      <c r="LQK80" s="195"/>
      <c r="LQL80" s="195"/>
      <c r="LQM80" s="195"/>
      <c r="LQN80" s="195"/>
      <c r="LQO80" s="195"/>
      <c r="LQP80" s="195"/>
      <c r="LQQ80" s="195"/>
      <c r="LQR80" s="195"/>
      <c r="LQS80" s="195"/>
      <c r="LQT80" s="195"/>
      <c r="LQU80" s="195"/>
      <c r="LQV80" s="195"/>
      <c r="LQW80" s="195"/>
      <c r="LQX80" s="195"/>
      <c r="LQY80" s="195"/>
      <c r="LQZ80" s="195"/>
      <c r="LRA80" s="195"/>
      <c r="LRB80" s="195"/>
      <c r="LRC80" s="195"/>
      <c r="LRD80" s="195"/>
      <c r="LRE80" s="195"/>
      <c r="LRF80" s="195"/>
      <c r="LRG80" s="195"/>
      <c r="LRH80" s="195"/>
      <c r="LRI80" s="195"/>
      <c r="LRJ80" s="195"/>
      <c r="LRK80" s="195"/>
      <c r="LRL80" s="195"/>
      <c r="LRM80" s="195"/>
      <c r="LRN80" s="195"/>
      <c r="LRO80" s="195"/>
      <c r="LRP80" s="195"/>
      <c r="LRQ80" s="195"/>
      <c r="LRR80" s="195"/>
      <c r="LRS80" s="195"/>
      <c r="LRT80" s="195"/>
      <c r="LRU80" s="195"/>
      <c r="LRV80" s="195"/>
      <c r="LRW80" s="195"/>
      <c r="LRX80" s="195"/>
      <c r="LRY80" s="195"/>
      <c r="LRZ80" s="195"/>
      <c r="LSA80" s="195"/>
      <c r="LSB80" s="195"/>
      <c r="LSC80" s="195"/>
      <c r="LSD80" s="195"/>
      <c r="LSE80" s="195"/>
      <c r="LSF80" s="195"/>
      <c r="LSG80" s="195"/>
      <c r="LSH80" s="195"/>
      <c r="LSI80" s="195"/>
      <c r="LSJ80" s="195"/>
      <c r="LSK80" s="195"/>
      <c r="LSL80" s="195"/>
      <c r="LSM80" s="195"/>
      <c r="LSN80" s="195"/>
      <c r="LSO80" s="195"/>
      <c r="LSP80" s="195"/>
      <c r="LSQ80" s="195"/>
      <c r="LSR80" s="195"/>
      <c r="LSS80" s="195"/>
      <c r="LST80" s="195"/>
      <c r="LSU80" s="195"/>
      <c r="LSV80" s="195"/>
      <c r="LSW80" s="195"/>
      <c r="LSX80" s="195"/>
      <c r="LSY80" s="195"/>
      <c r="LSZ80" s="195"/>
      <c r="LTA80" s="195"/>
      <c r="LTB80" s="195"/>
      <c r="LTC80" s="195"/>
      <c r="LTD80" s="195"/>
      <c r="LTE80" s="195"/>
      <c r="LTF80" s="195"/>
      <c r="LTG80" s="195"/>
      <c r="LTH80" s="195"/>
      <c r="LTI80" s="195"/>
      <c r="LTJ80" s="195"/>
      <c r="LTK80" s="195"/>
      <c r="LTL80" s="195"/>
      <c r="LTM80" s="195"/>
      <c r="LTN80" s="195"/>
      <c r="LTO80" s="195"/>
      <c r="LTP80" s="195"/>
      <c r="LTQ80" s="195"/>
      <c r="LTR80" s="195"/>
      <c r="LTS80" s="195"/>
      <c r="LTT80" s="195"/>
      <c r="LTU80" s="195"/>
      <c r="LTV80" s="195"/>
      <c r="LTW80" s="195"/>
      <c r="LTX80" s="195"/>
      <c r="LTY80" s="195"/>
      <c r="LTZ80" s="195"/>
      <c r="LUA80" s="195"/>
      <c r="LUB80" s="195"/>
      <c r="LUC80" s="195"/>
      <c r="LUD80" s="195"/>
      <c r="LUE80" s="195"/>
      <c r="LUF80" s="195"/>
      <c r="LUG80" s="195"/>
      <c r="LUH80" s="195"/>
      <c r="LUI80" s="195"/>
      <c r="LUJ80" s="195"/>
      <c r="LUK80" s="195"/>
      <c r="LUL80" s="195"/>
      <c r="LUM80" s="195"/>
      <c r="LUN80" s="195"/>
      <c r="LUO80" s="195"/>
      <c r="LUP80" s="195"/>
      <c r="LUQ80" s="195"/>
      <c r="LUR80" s="195"/>
      <c r="LUS80" s="195"/>
      <c r="LUT80" s="195"/>
      <c r="LUU80" s="195"/>
      <c r="LUV80" s="195"/>
      <c r="LUW80" s="195"/>
      <c r="LUX80" s="195"/>
      <c r="LUY80" s="195"/>
      <c r="LUZ80" s="195"/>
      <c r="LVA80" s="195"/>
      <c r="LVB80" s="195"/>
      <c r="LVC80" s="195"/>
      <c r="LVD80" s="195"/>
      <c r="LVE80" s="195"/>
      <c r="LVF80" s="195"/>
      <c r="LVG80" s="195"/>
      <c r="LVH80" s="195"/>
      <c r="LVI80" s="195"/>
      <c r="LVJ80" s="195"/>
      <c r="LVK80" s="195"/>
      <c r="LVL80" s="195"/>
      <c r="LVM80" s="195"/>
      <c r="LVN80" s="195"/>
      <c r="LVO80" s="195"/>
      <c r="LVP80" s="195"/>
      <c r="LVQ80" s="195"/>
      <c r="LVR80" s="195"/>
      <c r="LVS80" s="195"/>
      <c r="LVT80" s="195"/>
      <c r="LVU80" s="195"/>
      <c r="LVV80" s="195"/>
      <c r="LVW80" s="195"/>
      <c r="LVX80" s="195"/>
      <c r="LVY80" s="195"/>
      <c r="LVZ80" s="195"/>
      <c r="LWA80" s="195"/>
      <c r="LWB80" s="195"/>
      <c r="LWC80" s="195"/>
      <c r="LWD80" s="195"/>
      <c r="LWE80" s="195"/>
      <c r="LWF80" s="195"/>
      <c r="LWG80" s="195"/>
      <c r="LWH80" s="195"/>
      <c r="LWI80" s="195"/>
      <c r="LWJ80" s="195"/>
      <c r="LWK80" s="195"/>
      <c r="LWL80" s="195"/>
      <c r="LWM80" s="195"/>
      <c r="LWN80" s="195"/>
      <c r="LWO80" s="195"/>
      <c r="LWP80" s="195"/>
      <c r="LWQ80" s="195"/>
      <c r="LWR80" s="195"/>
      <c r="LWS80" s="195"/>
      <c r="LWT80" s="195"/>
      <c r="LWU80" s="195"/>
      <c r="LWV80" s="195"/>
      <c r="LWW80" s="195"/>
      <c r="LWX80" s="195"/>
      <c r="LWY80" s="195"/>
      <c r="LWZ80" s="195"/>
      <c r="LXA80" s="195"/>
      <c r="LXB80" s="195"/>
      <c r="LXC80" s="195"/>
      <c r="LXD80" s="195"/>
      <c r="LXE80" s="195"/>
      <c r="LXF80" s="195"/>
      <c r="LXG80" s="195"/>
      <c r="LXH80" s="195"/>
      <c r="LXI80" s="195"/>
      <c r="LXJ80" s="195"/>
      <c r="LXK80" s="195"/>
      <c r="LXL80" s="195"/>
      <c r="LXM80" s="195"/>
      <c r="LXN80" s="195"/>
      <c r="LXO80" s="195"/>
      <c r="LXP80" s="195"/>
      <c r="LXQ80" s="195"/>
      <c r="LXR80" s="195"/>
      <c r="LXS80" s="195"/>
      <c r="LXT80" s="195"/>
      <c r="LXU80" s="195"/>
      <c r="LXV80" s="195"/>
      <c r="LXW80" s="195"/>
      <c r="LXX80" s="195"/>
      <c r="LXY80" s="195"/>
      <c r="LXZ80" s="195"/>
      <c r="LYA80" s="195"/>
      <c r="LYB80" s="195"/>
      <c r="LYC80" s="195"/>
      <c r="LYD80" s="195"/>
      <c r="LYE80" s="195"/>
      <c r="LYF80" s="195"/>
      <c r="LYG80" s="195"/>
      <c r="LYH80" s="195"/>
      <c r="LYI80" s="195"/>
      <c r="LYJ80" s="195"/>
      <c r="LYK80" s="195"/>
      <c r="LYL80" s="195"/>
      <c r="LYM80" s="195"/>
      <c r="LYN80" s="195"/>
      <c r="LYO80" s="195"/>
      <c r="LYP80" s="195"/>
      <c r="LYQ80" s="195"/>
      <c r="LYR80" s="195"/>
      <c r="LYS80" s="195"/>
      <c r="LYT80" s="195"/>
      <c r="LYU80" s="195"/>
      <c r="LYV80" s="195"/>
      <c r="LYW80" s="195"/>
      <c r="LYX80" s="195"/>
      <c r="LYY80" s="195"/>
      <c r="LYZ80" s="195"/>
      <c r="LZA80" s="195"/>
      <c r="LZB80" s="195"/>
      <c r="LZC80" s="195"/>
      <c r="LZD80" s="195"/>
      <c r="LZE80" s="195"/>
      <c r="LZF80" s="195"/>
      <c r="LZG80" s="195"/>
      <c r="LZH80" s="195"/>
      <c r="LZI80" s="195"/>
      <c r="LZJ80" s="195"/>
      <c r="LZK80" s="195"/>
      <c r="LZL80" s="195"/>
      <c r="LZM80" s="195"/>
      <c r="LZN80" s="195"/>
      <c r="LZO80" s="195"/>
      <c r="LZP80" s="195"/>
      <c r="LZQ80" s="195"/>
      <c r="LZR80" s="195"/>
      <c r="LZS80" s="195"/>
      <c r="LZT80" s="195"/>
      <c r="LZU80" s="195"/>
      <c r="LZV80" s="195"/>
      <c r="LZW80" s="195"/>
      <c r="LZX80" s="195"/>
      <c r="LZY80" s="195"/>
      <c r="LZZ80" s="195"/>
      <c r="MAA80" s="195"/>
      <c r="MAB80" s="195"/>
      <c r="MAC80" s="195"/>
      <c r="MAD80" s="195"/>
      <c r="MAE80" s="195"/>
      <c r="MAF80" s="195"/>
      <c r="MAG80" s="195"/>
      <c r="MAH80" s="195"/>
      <c r="MAI80" s="195"/>
      <c r="MAJ80" s="195"/>
      <c r="MAK80" s="195"/>
      <c r="MAL80" s="195"/>
      <c r="MAM80" s="195"/>
      <c r="MAN80" s="195"/>
      <c r="MAO80" s="195"/>
      <c r="MAP80" s="195"/>
      <c r="MAQ80" s="195"/>
      <c r="MAR80" s="195"/>
      <c r="MAS80" s="195"/>
      <c r="MAT80" s="195"/>
      <c r="MAU80" s="195"/>
      <c r="MAV80" s="195"/>
      <c r="MAW80" s="195"/>
      <c r="MAX80" s="195"/>
      <c r="MAY80" s="195"/>
      <c r="MAZ80" s="195"/>
      <c r="MBA80" s="195"/>
      <c r="MBB80" s="195"/>
      <c r="MBC80" s="195"/>
      <c r="MBD80" s="195"/>
      <c r="MBE80" s="195"/>
      <c r="MBF80" s="195"/>
      <c r="MBG80" s="195"/>
      <c r="MBH80" s="195"/>
      <c r="MBI80" s="195"/>
      <c r="MBJ80" s="195"/>
      <c r="MBK80" s="195"/>
      <c r="MBL80" s="195"/>
      <c r="MBM80" s="195"/>
      <c r="MBN80" s="195"/>
      <c r="MBO80" s="195"/>
      <c r="MBP80" s="195"/>
      <c r="MBQ80" s="195"/>
      <c r="MBR80" s="195"/>
      <c r="MBS80" s="195"/>
      <c r="MBT80" s="195"/>
      <c r="MBU80" s="195"/>
      <c r="MBV80" s="195"/>
      <c r="MBW80" s="195"/>
      <c r="MBX80" s="195"/>
      <c r="MBY80" s="195"/>
      <c r="MBZ80" s="195"/>
      <c r="MCA80" s="195"/>
      <c r="MCB80" s="195"/>
      <c r="MCC80" s="195"/>
      <c r="MCD80" s="195"/>
      <c r="MCE80" s="195"/>
      <c r="MCF80" s="195"/>
      <c r="MCG80" s="195"/>
      <c r="MCH80" s="195"/>
      <c r="MCI80" s="195"/>
      <c r="MCJ80" s="195"/>
      <c r="MCK80" s="195"/>
      <c r="MCL80" s="195"/>
      <c r="MCM80" s="195"/>
      <c r="MCN80" s="195"/>
      <c r="MCO80" s="195"/>
      <c r="MCP80" s="195"/>
      <c r="MCQ80" s="195"/>
      <c r="MCR80" s="195"/>
      <c r="MCS80" s="195"/>
      <c r="MCT80" s="195"/>
      <c r="MCU80" s="195"/>
      <c r="MCV80" s="195"/>
      <c r="MCW80" s="195"/>
      <c r="MCX80" s="195"/>
      <c r="MCY80" s="195"/>
      <c r="MCZ80" s="195"/>
      <c r="MDA80" s="195"/>
      <c r="MDB80" s="195"/>
      <c r="MDC80" s="195"/>
      <c r="MDD80" s="195"/>
      <c r="MDE80" s="195"/>
      <c r="MDF80" s="195"/>
      <c r="MDG80" s="195"/>
      <c r="MDH80" s="195"/>
      <c r="MDI80" s="195"/>
      <c r="MDJ80" s="195"/>
      <c r="MDK80" s="195"/>
      <c r="MDL80" s="195"/>
      <c r="MDM80" s="195"/>
      <c r="MDN80" s="195"/>
      <c r="MDO80" s="195"/>
      <c r="MDP80" s="195"/>
      <c r="MDQ80" s="195"/>
      <c r="MDR80" s="195"/>
      <c r="MDS80" s="195"/>
      <c r="MDT80" s="195"/>
      <c r="MDU80" s="195"/>
      <c r="MDV80" s="195"/>
      <c r="MDW80" s="195"/>
      <c r="MDX80" s="195"/>
      <c r="MDY80" s="195"/>
      <c r="MDZ80" s="195"/>
      <c r="MEA80" s="195"/>
      <c r="MEB80" s="195"/>
      <c r="MEC80" s="195"/>
      <c r="MED80" s="195"/>
      <c r="MEE80" s="195"/>
      <c r="MEF80" s="195"/>
      <c r="MEG80" s="195"/>
      <c r="MEH80" s="195"/>
      <c r="MEI80" s="195"/>
      <c r="MEJ80" s="195"/>
      <c r="MEK80" s="195"/>
      <c r="MEL80" s="195"/>
      <c r="MEM80" s="195"/>
      <c r="MEN80" s="195"/>
      <c r="MEO80" s="195"/>
      <c r="MEP80" s="195"/>
      <c r="MEQ80" s="195"/>
      <c r="MER80" s="195"/>
      <c r="MES80" s="195"/>
      <c r="MET80" s="195"/>
      <c r="MEU80" s="195"/>
      <c r="MEV80" s="195"/>
      <c r="MEW80" s="195"/>
      <c r="MEX80" s="195"/>
      <c r="MEY80" s="195"/>
      <c r="MEZ80" s="195"/>
      <c r="MFA80" s="195"/>
      <c r="MFB80" s="195"/>
      <c r="MFC80" s="195"/>
      <c r="MFD80" s="195"/>
      <c r="MFE80" s="195"/>
      <c r="MFF80" s="195"/>
      <c r="MFG80" s="195"/>
      <c r="MFH80" s="195"/>
      <c r="MFI80" s="195"/>
      <c r="MFJ80" s="195"/>
      <c r="MFK80" s="195"/>
      <c r="MFL80" s="195"/>
      <c r="MFM80" s="195"/>
      <c r="MFN80" s="195"/>
      <c r="MFO80" s="195"/>
      <c r="MFP80" s="195"/>
      <c r="MFQ80" s="195"/>
      <c r="MFR80" s="195"/>
      <c r="MFS80" s="195"/>
      <c r="MFT80" s="195"/>
      <c r="MFU80" s="195"/>
      <c r="MFV80" s="195"/>
      <c r="MFW80" s="195"/>
      <c r="MFX80" s="195"/>
      <c r="MFY80" s="195"/>
      <c r="MFZ80" s="195"/>
      <c r="MGA80" s="195"/>
      <c r="MGB80" s="195"/>
      <c r="MGC80" s="195"/>
      <c r="MGD80" s="195"/>
      <c r="MGE80" s="195"/>
      <c r="MGF80" s="195"/>
      <c r="MGG80" s="195"/>
      <c r="MGH80" s="195"/>
      <c r="MGI80" s="195"/>
      <c r="MGJ80" s="195"/>
      <c r="MGK80" s="195"/>
      <c r="MGL80" s="195"/>
      <c r="MGM80" s="195"/>
      <c r="MGN80" s="195"/>
      <c r="MGO80" s="195"/>
      <c r="MGP80" s="195"/>
      <c r="MGQ80" s="195"/>
      <c r="MGR80" s="195"/>
      <c r="MGS80" s="195"/>
      <c r="MGT80" s="195"/>
      <c r="MGU80" s="195"/>
      <c r="MGV80" s="195"/>
      <c r="MGW80" s="195"/>
      <c r="MGX80" s="195"/>
      <c r="MGY80" s="195"/>
      <c r="MGZ80" s="195"/>
      <c r="MHA80" s="195"/>
      <c r="MHB80" s="195"/>
      <c r="MHC80" s="195"/>
      <c r="MHD80" s="195"/>
      <c r="MHE80" s="195"/>
      <c r="MHF80" s="195"/>
      <c r="MHG80" s="195"/>
      <c r="MHH80" s="195"/>
      <c r="MHI80" s="195"/>
      <c r="MHJ80" s="195"/>
      <c r="MHK80" s="195"/>
      <c r="MHL80" s="195"/>
      <c r="MHM80" s="195"/>
      <c r="MHN80" s="195"/>
      <c r="MHO80" s="195"/>
      <c r="MHP80" s="195"/>
      <c r="MHQ80" s="195"/>
      <c r="MHR80" s="195"/>
      <c r="MHS80" s="195"/>
      <c r="MHT80" s="195"/>
      <c r="MHU80" s="195"/>
      <c r="MHV80" s="195"/>
      <c r="MHW80" s="195"/>
      <c r="MHX80" s="195"/>
      <c r="MHY80" s="195"/>
      <c r="MHZ80" s="195"/>
      <c r="MIA80" s="195"/>
      <c r="MIB80" s="195"/>
      <c r="MIC80" s="195"/>
      <c r="MID80" s="195"/>
      <c r="MIE80" s="195"/>
      <c r="MIF80" s="195"/>
      <c r="MIG80" s="195"/>
      <c r="MIH80" s="195"/>
      <c r="MII80" s="195"/>
      <c r="MIJ80" s="195"/>
      <c r="MIK80" s="195"/>
      <c r="MIL80" s="195"/>
      <c r="MIM80" s="195"/>
      <c r="MIN80" s="195"/>
      <c r="MIO80" s="195"/>
      <c r="MIP80" s="195"/>
      <c r="MIQ80" s="195"/>
      <c r="MIR80" s="195"/>
      <c r="MIS80" s="195"/>
      <c r="MIT80" s="195"/>
      <c r="MIU80" s="195"/>
      <c r="MIV80" s="195"/>
      <c r="MIW80" s="195"/>
      <c r="MIX80" s="195"/>
      <c r="MIY80" s="195"/>
      <c r="MIZ80" s="195"/>
      <c r="MJA80" s="195"/>
      <c r="MJB80" s="195"/>
      <c r="MJC80" s="195"/>
      <c r="MJD80" s="195"/>
      <c r="MJE80" s="195"/>
      <c r="MJF80" s="195"/>
      <c r="MJG80" s="195"/>
      <c r="MJH80" s="195"/>
      <c r="MJI80" s="195"/>
      <c r="MJJ80" s="195"/>
      <c r="MJK80" s="195"/>
      <c r="MJL80" s="195"/>
      <c r="MJM80" s="195"/>
      <c r="MJN80" s="195"/>
      <c r="MJO80" s="195"/>
      <c r="MJP80" s="195"/>
      <c r="MJQ80" s="195"/>
      <c r="MJR80" s="195"/>
      <c r="MJS80" s="195"/>
      <c r="MJT80" s="195"/>
      <c r="MJU80" s="195"/>
      <c r="MJV80" s="195"/>
      <c r="MJW80" s="195"/>
      <c r="MJX80" s="195"/>
      <c r="MJY80" s="195"/>
      <c r="MJZ80" s="195"/>
      <c r="MKA80" s="195"/>
      <c r="MKB80" s="195"/>
      <c r="MKC80" s="195"/>
      <c r="MKD80" s="195"/>
      <c r="MKE80" s="195"/>
      <c r="MKF80" s="195"/>
      <c r="MKG80" s="195"/>
      <c r="MKH80" s="195"/>
      <c r="MKI80" s="195"/>
      <c r="MKJ80" s="195"/>
      <c r="MKK80" s="195"/>
      <c r="MKL80" s="195"/>
      <c r="MKM80" s="195"/>
      <c r="MKN80" s="195"/>
      <c r="MKO80" s="195"/>
      <c r="MKP80" s="195"/>
      <c r="MKQ80" s="195"/>
      <c r="MKR80" s="195"/>
      <c r="MKS80" s="195"/>
      <c r="MKT80" s="195"/>
      <c r="MKU80" s="195"/>
      <c r="MKV80" s="195"/>
      <c r="MKW80" s="195"/>
      <c r="MKX80" s="195"/>
      <c r="MKY80" s="195"/>
      <c r="MKZ80" s="195"/>
      <c r="MLA80" s="195"/>
      <c r="MLB80" s="195"/>
      <c r="MLC80" s="195"/>
      <c r="MLD80" s="195"/>
      <c r="MLE80" s="195"/>
      <c r="MLF80" s="195"/>
      <c r="MLG80" s="195"/>
      <c r="MLH80" s="195"/>
      <c r="MLI80" s="195"/>
      <c r="MLJ80" s="195"/>
      <c r="MLK80" s="195"/>
      <c r="MLL80" s="195"/>
      <c r="MLM80" s="195"/>
      <c r="MLN80" s="195"/>
      <c r="MLO80" s="195"/>
      <c r="MLP80" s="195"/>
      <c r="MLQ80" s="195"/>
      <c r="MLR80" s="195"/>
      <c r="MLS80" s="195"/>
      <c r="MLT80" s="195"/>
      <c r="MLU80" s="195"/>
      <c r="MLV80" s="195"/>
      <c r="MLW80" s="195"/>
      <c r="MLX80" s="195"/>
      <c r="MLY80" s="195"/>
      <c r="MLZ80" s="195"/>
      <c r="MMA80" s="195"/>
      <c r="MMB80" s="195"/>
      <c r="MMC80" s="195"/>
      <c r="MMD80" s="195"/>
      <c r="MME80" s="195"/>
      <c r="MMF80" s="195"/>
      <c r="MMG80" s="195"/>
      <c r="MMH80" s="195"/>
      <c r="MMI80" s="195"/>
      <c r="MMJ80" s="195"/>
      <c r="MMK80" s="195"/>
      <c r="MML80" s="195"/>
      <c r="MMM80" s="195"/>
      <c r="MMN80" s="195"/>
      <c r="MMO80" s="195"/>
      <c r="MMP80" s="195"/>
      <c r="MMQ80" s="195"/>
      <c r="MMR80" s="195"/>
      <c r="MMS80" s="195"/>
      <c r="MMT80" s="195"/>
      <c r="MMU80" s="195"/>
      <c r="MMV80" s="195"/>
      <c r="MMW80" s="195"/>
      <c r="MMX80" s="195"/>
      <c r="MMY80" s="195"/>
      <c r="MMZ80" s="195"/>
      <c r="MNA80" s="195"/>
      <c r="MNB80" s="195"/>
      <c r="MNC80" s="195"/>
      <c r="MND80" s="195"/>
      <c r="MNE80" s="195"/>
      <c r="MNF80" s="195"/>
      <c r="MNG80" s="195"/>
      <c r="MNH80" s="195"/>
      <c r="MNI80" s="195"/>
      <c r="MNJ80" s="195"/>
      <c r="MNK80" s="195"/>
      <c r="MNL80" s="195"/>
      <c r="MNM80" s="195"/>
      <c r="MNN80" s="195"/>
      <c r="MNO80" s="195"/>
      <c r="MNP80" s="195"/>
      <c r="MNQ80" s="195"/>
      <c r="MNR80" s="195"/>
      <c r="MNS80" s="195"/>
      <c r="MNT80" s="195"/>
      <c r="MNU80" s="195"/>
      <c r="MNV80" s="195"/>
      <c r="MNW80" s="195"/>
      <c r="MNX80" s="195"/>
      <c r="MNY80" s="195"/>
      <c r="MNZ80" s="195"/>
      <c r="MOA80" s="195"/>
      <c r="MOB80" s="195"/>
      <c r="MOC80" s="195"/>
      <c r="MOD80" s="195"/>
      <c r="MOE80" s="195"/>
      <c r="MOF80" s="195"/>
      <c r="MOG80" s="195"/>
      <c r="MOH80" s="195"/>
      <c r="MOI80" s="195"/>
      <c r="MOJ80" s="195"/>
      <c r="MOK80" s="195"/>
      <c r="MOL80" s="195"/>
      <c r="MOM80" s="195"/>
      <c r="MON80" s="195"/>
      <c r="MOO80" s="195"/>
      <c r="MOP80" s="195"/>
      <c r="MOQ80" s="195"/>
      <c r="MOR80" s="195"/>
      <c r="MOS80" s="195"/>
      <c r="MOT80" s="195"/>
      <c r="MOU80" s="195"/>
      <c r="MOV80" s="195"/>
      <c r="MOW80" s="195"/>
      <c r="MOX80" s="195"/>
      <c r="MOY80" s="195"/>
      <c r="MOZ80" s="195"/>
      <c r="MPA80" s="195"/>
      <c r="MPB80" s="195"/>
      <c r="MPC80" s="195"/>
      <c r="MPD80" s="195"/>
      <c r="MPE80" s="195"/>
      <c r="MPF80" s="195"/>
      <c r="MPG80" s="195"/>
      <c r="MPH80" s="195"/>
      <c r="MPI80" s="195"/>
      <c r="MPJ80" s="195"/>
      <c r="MPK80" s="195"/>
      <c r="MPL80" s="195"/>
      <c r="MPM80" s="195"/>
      <c r="MPN80" s="195"/>
      <c r="MPO80" s="195"/>
      <c r="MPP80" s="195"/>
      <c r="MPQ80" s="195"/>
      <c r="MPR80" s="195"/>
      <c r="MPS80" s="195"/>
      <c r="MPT80" s="195"/>
      <c r="MPU80" s="195"/>
      <c r="MPV80" s="195"/>
      <c r="MPW80" s="195"/>
      <c r="MPX80" s="195"/>
      <c r="MPY80" s="195"/>
      <c r="MPZ80" s="195"/>
      <c r="MQA80" s="195"/>
      <c r="MQB80" s="195"/>
      <c r="MQC80" s="195"/>
      <c r="MQD80" s="195"/>
      <c r="MQE80" s="195"/>
      <c r="MQF80" s="195"/>
      <c r="MQG80" s="195"/>
      <c r="MQH80" s="195"/>
      <c r="MQI80" s="195"/>
      <c r="MQJ80" s="195"/>
      <c r="MQK80" s="195"/>
      <c r="MQL80" s="195"/>
      <c r="MQM80" s="195"/>
      <c r="MQN80" s="195"/>
      <c r="MQO80" s="195"/>
      <c r="MQP80" s="195"/>
      <c r="MQQ80" s="195"/>
      <c r="MQR80" s="195"/>
      <c r="MQS80" s="195"/>
      <c r="MQT80" s="195"/>
      <c r="MQU80" s="195"/>
      <c r="MQV80" s="195"/>
      <c r="MQW80" s="195"/>
      <c r="MQX80" s="195"/>
      <c r="MQY80" s="195"/>
      <c r="MQZ80" s="195"/>
      <c r="MRA80" s="195"/>
      <c r="MRB80" s="195"/>
      <c r="MRC80" s="195"/>
      <c r="MRD80" s="195"/>
      <c r="MRE80" s="195"/>
      <c r="MRF80" s="195"/>
      <c r="MRG80" s="195"/>
      <c r="MRH80" s="195"/>
      <c r="MRI80" s="195"/>
      <c r="MRJ80" s="195"/>
      <c r="MRK80" s="195"/>
      <c r="MRL80" s="195"/>
      <c r="MRM80" s="195"/>
      <c r="MRN80" s="195"/>
      <c r="MRO80" s="195"/>
      <c r="MRP80" s="195"/>
      <c r="MRQ80" s="195"/>
      <c r="MRR80" s="195"/>
      <c r="MRS80" s="195"/>
      <c r="MRT80" s="195"/>
      <c r="MRU80" s="195"/>
      <c r="MRV80" s="195"/>
      <c r="MRW80" s="195"/>
      <c r="MRX80" s="195"/>
      <c r="MRY80" s="195"/>
      <c r="MRZ80" s="195"/>
      <c r="MSA80" s="195"/>
      <c r="MSB80" s="195"/>
      <c r="MSC80" s="195"/>
      <c r="MSD80" s="195"/>
      <c r="MSE80" s="195"/>
      <c r="MSF80" s="195"/>
      <c r="MSG80" s="195"/>
      <c r="MSH80" s="195"/>
      <c r="MSI80" s="195"/>
      <c r="MSJ80" s="195"/>
      <c r="MSK80" s="195"/>
      <c r="MSL80" s="195"/>
      <c r="MSM80" s="195"/>
      <c r="MSN80" s="195"/>
      <c r="MSO80" s="195"/>
      <c r="MSP80" s="195"/>
      <c r="MSQ80" s="195"/>
      <c r="MSR80" s="195"/>
      <c r="MSS80" s="195"/>
      <c r="MST80" s="195"/>
      <c r="MSU80" s="195"/>
      <c r="MSV80" s="195"/>
      <c r="MSW80" s="195"/>
      <c r="MSX80" s="195"/>
      <c r="MSY80" s="195"/>
      <c r="MSZ80" s="195"/>
      <c r="MTA80" s="195"/>
      <c r="MTB80" s="195"/>
      <c r="MTC80" s="195"/>
      <c r="MTD80" s="195"/>
      <c r="MTE80" s="195"/>
      <c r="MTF80" s="195"/>
      <c r="MTG80" s="195"/>
      <c r="MTH80" s="195"/>
      <c r="MTI80" s="195"/>
      <c r="MTJ80" s="195"/>
      <c r="MTK80" s="195"/>
      <c r="MTL80" s="195"/>
      <c r="MTM80" s="195"/>
      <c r="MTN80" s="195"/>
      <c r="MTO80" s="195"/>
      <c r="MTP80" s="195"/>
      <c r="MTQ80" s="195"/>
      <c r="MTR80" s="195"/>
      <c r="MTS80" s="195"/>
      <c r="MTT80" s="195"/>
      <c r="MTU80" s="195"/>
      <c r="MTV80" s="195"/>
      <c r="MTW80" s="195"/>
      <c r="MTX80" s="195"/>
      <c r="MTY80" s="195"/>
      <c r="MTZ80" s="195"/>
      <c r="MUA80" s="195"/>
      <c r="MUB80" s="195"/>
      <c r="MUC80" s="195"/>
      <c r="MUD80" s="195"/>
      <c r="MUE80" s="195"/>
      <c r="MUF80" s="195"/>
      <c r="MUG80" s="195"/>
      <c r="MUH80" s="195"/>
      <c r="MUI80" s="195"/>
      <c r="MUJ80" s="195"/>
      <c r="MUK80" s="195"/>
      <c r="MUL80" s="195"/>
      <c r="MUM80" s="195"/>
      <c r="MUN80" s="195"/>
      <c r="MUO80" s="195"/>
      <c r="MUP80" s="195"/>
      <c r="MUQ80" s="195"/>
      <c r="MUR80" s="195"/>
      <c r="MUS80" s="195"/>
      <c r="MUT80" s="195"/>
      <c r="MUU80" s="195"/>
      <c r="MUV80" s="195"/>
      <c r="MUW80" s="195"/>
      <c r="MUX80" s="195"/>
      <c r="MUY80" s="195"/>
      <c r="MUZ80" s="195"/>
      <c r="MVA80" s="195"/>
      <c r="MVB80" s="195"/>
      <c r="MVC80" s="195"/>
      <c r="MVD80" s="195"/>
      <c r="MVE80" s="195"/>
      <c r="MVF80" s="195"/>
      <c r="MVG80" s="195"/>
      <c r="MVH80" s="195"/>
      <c r="MVI80" s="195"/>
      <c r="MVJ80" s="195"/>
      <c r="MVK80" s="195"/>
      <c r="MVL80" s="195"/>
      <c r="MVM80" s="195"/>
      <c r="MVN80" s="195"/>
      <c r="MVO80" s="195"/>
      <c r="MVP80" s="195"/>
      <c r="MVQ80" s="195"/>
      <c r="MVR80" s="195"/>
      <c r="MVS80" s="195"/>
      <c r="MVT80" s="195"/>
      <c r="MVU80" s="195"/>
      <c r="MVV80" s="195"/>
      <c r="MVW80" s="195"/>
      <c r="MVX80" s="195"/>
      <c r="MVY80" s="195"/>
      <c r="MVZ80" s="195"/>
      <c r="MWA80" s="195"/>
      <c r="MWB80" s="195"/>
      <c r="MWC80" s="195"/>
      <c r="MWD80" s="195"/>
      <c r="MWE80" s="195"/>
      <c r="MWF80" s="195"/>
      <c r="MWG80" s="195"/>
      <c r="MWH80" s="195"/>
      <c r="MWI80" s="195"/>
      <c r="MWJ80" s="195"/>
      <c r="MWK80" s="195"/>
      <c r="MWL80" s="195"/>
      <c r="MWM80" s="195"/>
      <c r="MWN80" s="195"/>
      <c r="MWO80" s="195"/>
      <c r="MWP80" s="195"/>
      <c r="MWQ80" s="195"/>
      <c r="MWR80" s="195"/>
      <c r="MWS80" s="195"/>
      <c r="MWT80" s="195"/>
      <c r="MWU80" s="195"/>
      <c r="MWV80" s="195"/>
      <c r="MWW80" s="195"/>
      <c r="MWX80" s="195"/>
      <c r="MWY80" s="195"/>
      <c r="MWZ80" s="195"/>
      <c r="MXA80" s="195"/>
      <c r="MXB80" s="195"/>
      <c r="MXC80" s="195"/>
      <c r="MXD80" s="195"/>
      <c r="MXE80" s="195"/>
      <c r="MXF80" s="195"/>
      <c r="MXG80" s="195"/>
      <c r="MXH80" s="195"/>
      <c r="MXI80" s="195"/>
      <c r="MXJ80" s="195"/>
      <c r="MXK80" s="195"/>
      <c r="MXL80" s="195"/>
      <c r="MXM80" s="195"/>
      <c r="MXN80" s="195"/>
      <c r="MXO80" s="195"/>
      <c r="MXP80" s="195"/>
      <c r="MXQ80" s="195"/>
      <c r="MXR80" s="195"/>
      <c r="MXS80" s="195"/>
      <c r="MXT80" s="195"/>
      <c r="MXU80" s="195"/>
      <c r="MXV80" s="195"/>
      <c r="MXW80" s="195"/>
      <c r="MXX80" s="195"/>
      <c r="MXY80" s="195"/>
      <c r="MXZ80" s="195"/>
      <c r="MYA80" s="195"/>
      <c r="MYB80" s="195"/>
      <c r="MYC80" s="195"/>
      <c r="MYD80" s="195"/>
      <c r="MYE80" s="195"/>
      <c r="MYF80" s="195"/>
      <c r="MYG80" s="195"/>
      <c r="MYH80" s="195"/>
      <c r="MYI80" s="195"/>
      <c r="MYJ80" s="195"/>
      <c r="MYK80" s="195"/>
      <c r="MYL80" s="195"/>
      <c r="MYM80" s="195"/>
      <c r="MYN80" s="195"/>
      <c r="MYO80" s="195"/>
      <c r="MYP80" s="195"/>
      <c r="MYQ80" s="195"/>
      <c r="MYR80" s="195"/>
      <c r="MYS80" s="195"/>
      <c r="MYT80" s="195"/>
      <c r="MYU80" s="195"/>
      <c r="MYV80" s="195"/>
      <c r="MYW80" s="195"/>
      <c r="MYX80" s="195"/>
      <c r="MYY80" s="195"/>
      <c r="MYZ80" s="195"/>
      <c r="MZA80" s="195"/>
      <c r="MZB80" s="195"/>
      <c r="MZC80" s="195"/>
      <c r="MZD80" s="195"/>
      <c r="MZE80" s="195"/>
      <c r="MZF80" s="195"/>
      <c r="MZG80" s="195"/>
      <c r="MZH80" s="195"/>
      <c r="MZI80" s="195"/>
      <c r="MZJ80" s="195"/>
      <c r="MZK80" s="195"/>
      <c r="MZL80" s="195"/>
      <c r="MZM80" s="195"/>
      <c r="MZN80" s="195"/>
      <c r="MZO80" s="195"/>
      <c r="MZP80" s="195"/>
      <c r="MZQ80" s="195"/>
      <c r="MZR80" s="195"/>
      <c r="MZS80" s="195"/>
      <c r="MZT80" s="195"/>
      <c r="MZU80" s="195"/>
      <c r="MZV80" s="195"/>
      <c r="MZW80" s="195"/>
      <c r="MZX80" s="195"/>
      <c r="MZY80" s="195"/>
      <c r="MZZ80" s="195"/>
      <c r="NAA80" s="195"/>
      <c r="NAB80" s="195"/>
      <c r="NAC80" s="195"/>
      <c r="NAD80" s="195"/>
      <c r="NAE80" s="195"/>
      <c r="NAF80" s="195"/>
      <c r="NAG80" s="195"/>
      <c r="NAH80" s="195"/>
      <c r="NAI80" s="195"/>
      <c r="NAJ80" s="195"/>
      <c r="NAK80" s="195"/>
      <c r="NAL80" s="195"/>
      <c r="NAM80" s="195"/>
      <c r="NAN80" s="195"/>
      <c r="NAO80" s="195"/>
      <c r="NAP80" s="195"/>
      <c r="NAQ80" s="195"/>
      <c r="NAR80" s="195"/>
      <c r="NAS80" s="195"/>
      <c r="NAT80" s="195"/>
      <c r="NAU80" s="195"/>
      <c r="NAV80" s="195"/>
      <c r="NAW80" s="195"/>
      <c r="NAX80" s="195"/>
      <c r="NAY80" s="195"/>
      <c r="NAZ80" s="195"/>
      <c r="NBA80" s="195"/>
      <c r="NBB80" s="195"/>
      <c r="NBC80" s="195"/>
      <c r="NBD80" s="195"/>
      <c r="NBE80" s="195"/>
      <c r="NBF80" s="195"/>
      <c r="NBG80" s="195"/>
      <c r="NBH80" s="195"/>
      <c r="NBI80" s="195"/>
      <c r="NBJ80" s="195"/>
      <c r="NBK80" s="195"/>
      <c r="NBL80" s="195"/>
      <c r="NBM80" s="195"/>
      <c r="NBN80" s="195"/>
      <c r="NBO80" s="195"/>
      <c r="NBP80" s="195"/>
      <c r="NBQ80" s="195"/>
      <c r="NBR80" s="195"/>
      <c r="NBS80" s="195"/>
      <c r="NBT80" s="195"/>
      <c r="NBU80" s="195"/>
      <c r="NBV80" s="195"/>
      <c r="NBW80" s="195"/>
      <c r="NBX80" s="195"/>
      <c r="NBY80" s="195"/>
      <c r="NBZ80" s="195"/>
      <c r="NCA80" s="195"/>
      <c r="NCB80" s="195"/>
      <c r="NCC80" s="195"/>
      <c r="NCD80" s="195"/>
      <c r="NCE80" s="195"/>
      <c r="NCF80" s="195"/>
      <c r="NCG80" s="195"/>
      <c r="NCH80" s="195"/>
      <c r="NCI80" s="195"/>
      <c r="NCJ80" s="195"/>
      <c r="NCK80" s="195"/>
      <c r="NCL80" s="195"/>
      <c r="NCM80" s="195"/>
      <c r="NCN80" s="195"/>
      <c r="NCO80" s="195"/>
      <c r="NCP80" s="195"/>
      <c r="NCQ80" s="195"/>
      <c r="NCR80" s="195"/>
      <c r="NCS80" s="195"/>
      <c r="NCT80" s="195"/>
      <c r="NCU80" s="195"/>
      <c r="NCV80" s="195"/>
      <c r="NCW80" s="195"/>
      <c r="NCX80" s="195"/>
      <c r="NCY80" s="195"/>
      <c r="NCZ80" s="195"/>
      <c r="NDA80" s="195"/>
      <c r="NDB80" s="195"/>
      <c r="NDC80" s="195"/>
      <c r="NDD80" s="195"/>
      <c r="NDE80" s="195"/>
      <c r="NDF80" s="195"/>
      <c r="NDG80" s="195"/>
      <c r="NDH80" s="195"/>
      <c r="NDI80" s="195"/>
      <c r="NDJ80" s="195"/>
      <c r="NDK80" s="195"/>
      <c r="NDL80" s="195"/>
      <c r="NDM80" s="195"/>
      <c r="NDN80" s="195"/>
      <c r="NDO80" s="195"/>
      <c r="NDP80" s="195"/>
      <c r="NDQ80" s="195"/>
      <c r="NDR80" s="195"/>
      <c r="NDS80" s="195"/>
      <c r="NDT80" s="195"/>
      <c r="NDU80" s="195"/>
      <c r="NDV80" s="195"/>
      <c r="NDW80" s="195"/>
      <c r="NDX80" s="195"/>
      <c r="NDY80" s="195"/>
      <c r="NDZ80" s="195"/>
      <c r="NEA80" s="195"/>
      <c r="NEB80" s="195"/>
      <c r="NEC80" s="195"/>
      <c r="NED80" s="195"/>
      <c r="NEE80" s="195"/>
      <c r="NEF80" s="195"/>
      <c r="NEG80" s="195"/>
      <c r="NEH80" s="195"/>
      <c r="NEI80" s="195"/>
      <c r="NEJ80" s="195"/>
      <c r="NEK80" s="195"/>
      <c r="NEL80" s="195"/>
      <c r="NEM80" s="195"/>
      <c r="NEN80" s="195"/>
      <c r="NEO80" s="195"/>
      <c r="NEP80" s="195"/>
      <c r="NEQ80" s="195"/>
      <c r="NER80" s="195"/>
      <c r="NES80" s="195"/>
      <c r="NET80" s="195"/>
      <c r="NEU80" s="195"/>
      <c r="NEV80" s="195"/>
      <c r="NEW80" s="195"/>
      <c r="NEX80" s="195"/>
      <c r="NEY80" s="195"/>
      <c r="NEZ80" s="195"/>
      <c r="NFA80" s="195"/>
      <c r="NFB80" s="195"/>
      <c r="NFC80" s="195"/>
      <c r="NFD80" s="195"/>
      <c r="NFE80" s="195"/>
      <c r="NFF80" s="195"/>
      <c r="NFG80" s="195"/>
      <c r="NFH80" s="195"/>
      <c r="NFI80" s="195"/>
      <c r="NFJ80" s="195"/>
      <c r="NFK80" s="195"/>
      <c r="NFL80" s="195"/>
      <c r="NFM80" s="195"/>
      <c r="NFN80" s="195"/>
      <c r="NFO80" s="195"/>
      <c r="NFP80" s="195"/>
      <c r="NFQ80" s="195"/>
      <c r="NFR80" s="195"/>
      <c r="NFS80" s="195"/>
      <c r="NFT80" s="195"/>
      <c r="NFU80" s="195"/>
      <c r="NFV80" s="195"/>
      <c r="NFW80" s="195"/>
      <c r="NFX80" s="195"/>
      <c r="NFY80" s="195"/>
      <c r="NFZ80" s="195"/>
      <c r="NGA80" s="195"/>
      <c r="NGB80" s="195"/>
      <c r="NGC80" s="195"/>
      <c r="NGD80" s="195"/>
      <c r="NGE80" s="195"/>
      <c r="NGF80" s="195"/>
      <c r="NGG80" s="195"/>
      <c r="NGH80" s="195"/>
      <c r="NGI80" s="195"/>
      <c r="NGJ80" s="195"/>
      <c r="NGK80" s="195"/>
      <c r="NGL80" s="195"/>
      <c r="NGM80" s="195"/>
      <c r="NGN80" s="195"/>
      <c r="NGO80" s="195"/>
      <c r="NGP80" s="195"/>
      <c r="NGQ80" s="195"/>
      <c r="NGR80" s="195"/>
      <c r="NGS80" s="195"/>
      <c r="NGT80" s="195"/>
      <c r="NGU80" s="195"/>
      <c r="NGV80" s="195"/>
      <c r="NGW80" s="195"/>
      <c r="NGX80" s="195"/>
      <c r="NGY80" s="195"/>
      <c r="NGZ80" s="195"/>
      <c r="NHA80" s="195"/>
      <c r="NHB80" s="195"/>
      <c r="NHC80" s="195"/>
      <c r="NHD80" s="195"/>
      <c r="NHE80" s="195"/>
      <c r="NHF80" s="195"/>
      <c r="NHG80" s="195"/>
      <c r="NHH80" s="195"/>
      <c r="NHI80" s="195"/>
      <c r="NHJ80" s="195"/>
      <c r="NHK80" s="195"/>
      <c r="NHL80" s="195"/>
      <c r="NHM80" s="195"/>
      <c r="NHN80" s="195"/>
      <c r="NHO80" s="195"/>
      <c r="NHP80" s="195"/>
      <c r="NHQ80" s="195"/>
      <c r="NHR80" s="195"/>
      <c r="NHS80" s="195"/>
      <c r="NHT80" s="195"/>
      <c r="NHU80" s="195"/>
      <c r="NHV80" s="195"/>
      <c r="NHW80" s="195"/>
      <c r="NHX80" s="195"/>
      <c r="NHY80" s="195"/>
      <c r="NHZ80" s="195"/>
      <c r="NIA80" s="195"/>
      <c r="NIB80" s="195"/>
      <c r="NIC80" s="195"/>
      <c r="NID80" s="195"/>
      <c r="NIE80" s="195"/>
      <c r="NIF80" s="195"/>
      <c r="NIG80" s="195"/>
      <c r="NIH80" s="195"/>
      <c r="NII80" s="195"/>
      <c r="NIJ80" s="195"/>
      <c r="NIK80" s="195"/>
      <c r="NIL80" s="195"/>
      <c r="NIM80" s="195"/>
      <c r="NIN80" s="195"/>
      <c r="NIO80" s="195"/>
      <c r="NIP80" s="195"/>
      <c r="NIQ80" s="195"/>
      <c r="NIR80" s="195"/>
      <c r="NIS80" s="195"/>
      <c r="NIT80" s="195"/>
      <c r="NIU80" s="195"/>
      <c r="NIV80" s="195"/>
      <c r="NIW80" s="195"/>
      <c r="NIX80" s="195"/>
      <c r="NIY80" s="195"/>
      <c r="NIZ80" s="195"/>
      <c r="NJA80" s="195"/>
      <c r="NJB80" s="195"/>
      <c r="NJC80" s="195"/>
      <c r="NJD80" s="195"/>
      <c r="NJE80" s="195"/>
      <c r="NJF80" s="195"/>
      <c r="NJG80" s="195"/>
      <c r="NJH80" s="195"/>
      <c r="NJI80" s="195"/>
      <c r="NJJ80" s="195"/>
      <c r="NJK80" s="195"/>
      <c r="NJL80" s="195"/>
      <c r="NJM80" s="195"/>
      <c r="NJN80" s="195"/>
      <c r="NJO80" s="195"/>
      <c r="NJP80" s="195"/>
      <c r="NJQ80" s="195"/>
      <c r="NJR80" s="195"/>
      <c r="NJS80" s="195"/>
      <c r="NJT80" s="195"/>
      <c r="NJU80" s="195"/>
      <c r="NJV80" s="195"/>
      <c r="NJW80" s="195"/>
      <c r="NJX80" s="195"/>
      <c r="NJY80" s="195"/>
      <c r="NJZ80" s="195"/>
      <c r="NKA80" s="195"/>
      <c r="NKB80" s="195"/>
      <c r="NKC80" s="195"/>
      <c r="NKD80" s="195"/>
      <c r="NKE80" s="195"/>
      <c r="NKF80" s="195"/>
      <c r="NKG80" s="195"/>
      <c r="NKH80" s="195"/>
      <c r="NKI80" s="195"/>
      <c r="NKJ80" s="195"/>
      <c r="NKK80" s="195"/>
      <c r="NKL80" s="195"/>
      <c r="NKM80" s="195"/>
      <c r="NKN80" s="195"/>
      <c r="NKO80" s="195"/>
      <c r="NKP80" s="195"/>
      <c r="NKQ80" s="195"/>
      <c r="NKR80" s="195"/>
      <c r="NKS80" s="195"/>
      <c r="NKT80" s="195"/>
      <c r="NKU80" s="195"/>
      <c r="NKV80" s="195"/>
      <c r="NKW80" s="195"/>
      <c r="NKX80" s="195"/>
      <c r="NKY80" s="195"/>
      <c r="NKZ80" s="195"/>
      <c r="NLA80" s="195"/>
      <c r="NLB80" s="195"/>
      <c r="NLC80" s="195"/>
      <c r="NLD80" s="195"/>
      <c r="NLE80" s="195"/>
      <c r="NLF80" s="195"/>
      <c r="NLG80" s="195"/>
      <c r="NLH80" s="195"/>
      <c r="NLI80" s="195"/>
      <c r="NLJ80" s="195"/>
      <c r="NLK80" s="195"/>
      <c r="NLL80" s="195"/>
      <c r="NLM80" s="195"/>
      <c r="NLN80" s="195"/>
      <c r="NLO80" s="195"/>
      <c r="NLP80" s="195"/>
      <c r="NLQ80" s="195"/>
      <c r="NLR80" s="195"/>
      <c r="NLS80" s="195"/>
      <c r="NLT80" s="195"/>
      <c r="NLU80" s="195"/>
      <c r="NLV80" s="195"/>
      <c r="NLW80" s="195"/>
      <c r="NLX80" s="195"/>
      <c r="NLY80" s="195"/>
      <c r="NLZ80" s="195"/>
      <c r="NMA80" s="195"/>
      <c r="NMB80" s="195"/>
      <c r="NMC80" s="195"/>
      <c r="NMD80" s="195"/>
      <c r="NME80" s="195"/>
      <c r="NMF80" s="195"/>
      <c r="NMG80" s="195"/>
      <c r="NMH80" s="195"/>
      <c r="NMI80" s="195"/>
      <c r="NMJ80" s="195"/>
      <c r="NMK80" s="195"/>
      <c r="NML80" s="195"/>
      <c r="NMM80" s="195"/>
      <c r="NMN80" s="195"/>
      <c r="NMO80" s="195"/>
      <c r="NMP80" s="195"/>
      <c r="NMQ80" s="195"/>
      <c r="NMR80" s="195"/>
      <c r="NMS80" s="195"/>
      <c r="NMT80" s="195"/>
      <c r="NMU80" s="195"/>
      <c r="NMV80" s="195"/>
      <c r="NMW80" s="195"/>
      <c r="NMX80" s="195"/>
      <c r="NMY80" s="195"/>
      <c r="NMZ80" s="195"/>
      <c r="NNA80" s="195"/>
      <c r="NNB80" s="195"/>
      <c r="NNC80" s="195"/>
      <c r="NND80" s="195"/>
      <c r="NNE80" s="195"/>
      <c r="NNF80" s="195"/>
      <c r="NNG80" s="195"/>
      <c r="NNH80" s="195"/>
      <c r="NNI80" s="195"/>
      <c r="NNJ80" s="195"/>
      <c r="NNK80" s="195"/>
      <c r="NNL80" s="195"/>
      <c r="NNM80" s="195"/>
      <c r="NNN80" s="195"/>
      <c r="NNO80" s="195"/>
      <c r="NNP80" s="195"/>
      <c r="NNQ80" s="195"/>
      <c r="NNR80" s="195"/>
      <c r="NNS80" s="195"/>
      <c r="NNT80" s="195"/>
      <c r="NNU80" s="195"/>
      <c r="NNV80" s="195"/>
      <c r="NNW80" s="195"/>
      <c r="NNX80" s="195"/>
      <c r="NNY80" s="195"/>
      <c r="NNZ80" s="195"/>
      <c r="NOA80" s="195"/>
      <c r="NOB80" s="195"/>
      <c r="NOC80" s="195"/>
      <c r="NOD80" s="195"/>
      <c r="NOE80" s="195"/>
      <c r="NOF80" s="195"/>
      <c r="NOG80" s="195"/>
      <c r="NOH80" s="195"/>
      <c r="NOI80" s="195"/>
      <c r="NOJ80" s="195"/>
      <c r="NOK80" s="195"/>
      <c r="NOL80" s="195"/>
      <c r="NOM80" s="195"/>
      <c r="NON80" s="195"/>
      <c r="NOO80" s="195"/>
      <c r="NOP80" s="195"/>
      <c r="NOQ80" s="195"/>
      <c r="NOR80" s="195"/>
      <c r="NOS80" s="195"/>
      <c r="NOT80" s="195"/>
      <c r="NOU80" s="195"/>
      <c r="NOV80" s="195"/>
      <c r="NOW80" s="195"/>
      <c r="NOX80" s="195"/>
      <c r="NOY80" s="195"/>
      <c r="NOZ80" s="195"/>
      <c r="NPA80" s="195"/>
      <c r="NPB80" s="195"/>
      <c r="NPC80" s="195"/>
      <c r="NPD80" s="195"/>
      <c r="NPE80" s="195"/>
      <c r="NPF80" s="195"/>
      <c r="NPG80" s="195"/>
      <c r="NPH80" s="195"/>
      <c r="NPI80" s="195"/>
      <c r="NPJ80" s="195"/>
      <c r="NPK80" s="195"/>
      <c r="NPL80" s="195"/>
      <c r="NPM80" s="195"/>
      <c r="NPN80" s="195"/>
      <c r="NPO80" s="195"/>
      <c r="NPP80" s="195"/>
      <c r="NPQ80" s="195"/>
      <c r="NPR80" s="195"/>
      <c r="NPS80" s="195"/>
      <c r="NPT80" s="195"/>
      <c r="NPU80" s="195"/>
      <c r="NPV80" s="195"/>
      <c r="NPW80" s="195"/>
      <c r="NPX80" s="195"/>
      <c r="NPY80" s="195"/>
      <c r="NPZ80" s="195"/>
      <c r="NQA80" s="195"/>
      <c r="NQB80" s="195"/>
      <c r="NQC80" s="195"/>
      <c r="NQD80" s="195"/>
      <c r="NQE80" s="195"/>
      <c r="NQF80" s="195"/>
      <c r="NQG80" s="195"/>
      <c r="NQH80" s="195"/>
      <c r="NQI80" s="195"/>
      <c r="NQJ80" s="195"/>
      <c r="NQK80" s="195"/>
      <c r="NQL80" s="195"/>
      <c r="NQM80" s="195"/>
      <c r="NQN80" s="195"/>
      <c r="NQO80" s="195"/>
      <c r="NQP80" s="195"/>
      <c r="NQQ80" s="195"/>
      <c r="NQR80" s="195"/>
      <c r="NQS80" s="195"/>
      <c r="NQT80" s="195"/>
      <c r="NQU80" s="195"/>
      <c r="NQV80" s="195"/>
      <c r="NQW80" s="195"/>
      <c r="NQX80" s="195"/>
      <c r="NQY80" s="195"/>
      <c r="NQZ80" s="195"/>
      <c r="NRA80" s="195"/>
      <c r="NRB80" s="195"/>
      <c r="NRC80" s="195"/>
      <c r="NRD80" s="195"/>
      <c r="NRE80" s="195"/>
      <c r="NRF80" s="195"/>
      <c r="NRG80" s="195"/>
      <c r="NRH80" s="195"/>
      <c r="NRI80" s="195"/>
      <c r="NRJ80" s="195"/>
      <c r="NRK80" s="195"/>
      <c r="NRL80" s="195"/>
      <c r="NRM80" s="195"/>
      <c r="NRN80" s="195"/>
      <c r="NRO80" s="195"/>
      <c r="NRP80" s="195"/>
      <c r="NRQ80" s="195"/>
      <c r="NRR80" s="195"/>
      <c r="NRS80" s="195"/>
      <c r="NRT80" s="195"/>
      <c r="NRU80" s="195"/>
      <c r="NRV80" s="195"/>
      <c r="NRW80" s="195"/>
      <c r="NRX80" s="195"/>
      <c r="NRY80" s="195"/>
      <c r="NRZ80" s="195"/>
      <c r="NSA80" s="195"/>
      <c r="NSB80" s="195"/>
      <c r="NSC80" s="195"/>
      <c r="NSD80" s="195"/>
      <c r="NSE80" s="195"/>
      <c r="NSF80" s="195"/>
      <c r="NSG80" s="195"/>
      <c r="NSH80" s="195"/>
      <c r="NSI80" s="195"/>
      <c r="NSJ80" s="195"/>
      <c r="NSK80" s="195"/>
      <c r="NSL80" s="195"/>
      <c r="NSM80" s="195"/>
      <c r="NSN80" s="195"/>
      <c r="NSO80" s="195"/>
      <c r="NSP80" s="195"/>
      <c r="NSQ80" s="195"/>
      <c r="NSR80" s="195"/>
      <c r="NSS80" s="195"/>
      <c r="NST80" s="195"/>
      <c r="NSU80" s="195"/>
      <c r="NSV80" s="195"/>
      <c r="NSW80" s="195"/>
      <c r="NSX80" s="195"/>
      <c r="NSY80" s="195"/>
      <c r="NSZ80" s="195"/>
      <c r="NTA80" s="195"/>
      <c r="NTB80" s="195"/>
      <c r="NTC80" s="195"/>
      <c r="NTD80" s="195"/>
      <c r="NTE80" s="195"/>
      <c r="NTF80" s="195"/>
      <c r="NTG80" s="195"/>
      <c r="NTH80" s="195"/>
      <c r="NTI80" s="195"/>
      <c r="NTJ80" s="195"/>
      <c r="NTK80" s="195"/>
      <c r="NTL80" s="195"/>
      <c r="NTM80" s="195"/>
      <c r="NTN80" s="195"/>
      <c r="NTO80" s="195"/>
      <c r="NTP80" s="195"/>
      <c r="NTQ80" s="195"/>
      <c r="NTR80" s="195"/>
      <c r="NTS80" s="195"/>
      <c r="NTT80" s="195"/>
      <c r="NTU80" s="195"/>
      <c r="NTV80" s="195"/>
      <c r="NTW80" s="195"/>
      <c r="NTX80" s="195"/>
      <c r="NTY80" s="195"/>
      <c r="NTZ80" s="195"/>
      <c r="NUA80" s="195"/>
      <c r="NUB80" s="195"/>
      <c r="NUC80" s="195"/>
      <c r="NUD80" s="195"/>
      <c r="NUE80" s="195"/>
      <c r="NUF80" s="195"/>
      <c r="NUG80" s="195"/>
      <c r="NUH80" s="195"/>
      <c r="NUI80" s="195"/>
      <c r="NUJ80" s="195"/>
      <c r="NUK80" s="195"/>
      <c r="NUL80" s="195"/>
      <c r="NUM80" s="195"/>
      <c r="NUN80" s="195"/>
      <c r="NUO80" s="195"/>
      <c r="NUP80" s="195"/>
      <c r="NUQ80" s="195"/>
      <c r="NUR80" s="195"/>
      <c r="NUS80" s="195"/>
      <c r="NUT80" s="195"/>
      <c r="NUU80" s="195"/>
      <c r="NUV80" s="195"/>
      <c r="NUW80" s="195"/>
      <c r="NUX80" s="195"/>
      <c r="NUY80" s="195"/>
      <c r="NUZ80" s="195"/>
      <c r="NVA80" s="195"/>
      <c r="NVB80" s="195"/>
      <c r="NVC80" s="195"/>
      <c r="NVD80" s="195"/>
      <c r="NVE80" s="195"/>
      <c r="NVF80" s="195"/>
      <c r="NVG80" s="195"/>
      <c r="NVH80" s="195"/>
      <c r="NVI80" s="195"/>
      <c r="NVJ80" s="195"/>
      <c r="NVK80" s="195"/>
      <c r="NVL80" s="195"/>
      <c r="NVM80" s="195"/>
      <c r="NVN80" s="195"/>
      <c r="NVO80" s="195"/>
      <c r="NVP80" s="195"/>
      <c r="NVQ80" s="195"/>
      <c r="NVR80" s="195"/>
      <c r="NVS80" s="195"/>
      <c r="NVT80" s="195"/>
      <c r="NVU80" s="195"/>
      <c r="NVV80" s="195"/>
      <c r="NVW80" s="195"/>
      <c r="NVX80" s="195"/>
      <c r="NVY80" s="195"/>
      <c r="NVZ80" s="195"/>
      <c r="NWA80" s="195"/>
      <c r="NWB80" s="195"/>
      <c r="NWC80" s="195"/>
      <c r="NWD80" s="195"/>
      <c r="NWE80" s="195"/>
      <c r="NWF80" s="195"/>
      <c r="NWG80" s="195"/>
      <c r="NWH80" s="195"/>
      <c r="NWI80" s="195"/>
      <c r="NWJ80" s="195"/>
      <c r="NWK80" s="195"/>
      <c r="NWL80" s="195"/>
      <c r="NWM80" s="195"/>
      <c r="NWN80" s="195"/>
      <c r="NWO80" s="195"/>
      <c r="NWP80" s="195"/>
      <c r="NWQ80" s="195"/>
      <c r="NWR80" s="195"/>
      <c r="NWS80" s="195"/>
      <c r="NWT80" s="195"/>
      <c r="NWU80" s="195"/>
      <c r="NWV80" s="195"/>
      <c r="NWW80" s="195"/>
      <c r="NWX80" s="195"/>
      <c r="NWY80" s="195"/>
      <c r="NWZ80" s="195"/>
      <c r="NXA80" s="195"/>
      <c r="NXB80" s="195"/>
      <c r="NXC80" s="195"/>
      <c r="NXD80" s="195"/>
      <c r="NXE80" s="195"/>
      <c r="NXF80" s="195"/>
      <c r="NXG80" s="195"/>
      <c r="NXH80" s="195"/>
      <c r="NXI80" s="195"/>
      <c r="NXJ80" s="195"/>
      <c r="NXK80" s="195"/>
      <c r="NXL80" s="195"/>
      <c r="NXM80" s="195"/>
      <c r="NXN80" s="195"/>
      <c r="NXO80" s="195"/>
      <c r="NXP80" s="195"/>
      <c r="NXQ80" s="195"/>
      <c r="NXR80" s="195"/>
      <c r="NXS80" s="195"/>
      <c r="NXT80" s="195"/>
      <c r="NXU80" s="195"/>
      <c r="NXV80" s="195"/>
      <c r="NXW80" s="195"/>
      <c r="NXX80" s="195"/>
      <c r="NXY80" s="195"/>
      <c r="NXZ80" s="195"/>
      <c r="NYA80" s="195"/>
      <c r="NYB80" s="195"/>
      <c r="NYC80" s="195"/>
      <c r="NYD80" s="195"/>
      <c r="NYE80" s="195"/>
      <c r="NYF80" s="195"/>
      <c r="NYG80" s="195"/>
      <c r="NYH80" s="195"/>
      <c r="NYI80" s="195"/>
      <c r="NYJ80" s="195"/>
      <c r="NYK80" s="195"/>
      <c r="NYL80" s="195"/>
      <c r="NYM80" s="195"/>
      <c r="NYN80" s="195"/>
      <c r="NYO80" s="195"/>
      <c r="NYP80" s="195"/>
      <c r="NYQ80" s="195"/>
      <c r="NYR80" s="195"/>
      <c r="NYS80" s="195"/>
      <c r="NYT80" s="195"/>
      <c r="NYU80" s="195"/>
      <c r="NYV80" s="195"/>
      <c r="NYW80" s="195"/>
      <c r="NYX80" s="195"/>
      <c r="NYY80" s="195"/>
      <c r="NYZ80" s="195"/>
      <c r="NZA80" s="195"/>
      <c r="NZB80" s="195"/>
      <c r="NZC80" s="195"/>
      <c r="NZD80" s="195"/>
      <c r="NZE80" s="195"/>
      <c r="NZF80" s="195"/>
      <c r="NZG80" s="195"/>
      <c r="NZH80" s="195"/>
      <c r="NZI80" s="195"/>
      <c r="NZJ80" s="195"/>
      <c r="NZK80" s="195"/>
      <c r="NZL80" s="195"/>
      <c r="NZM80" s="195"/>
      <c r="NZN80" s="195"/>
      <c r="NZO80" s="195"/>
      <c r="NZP80" s="195"/>
      <c r="NZQ80" s="195"/>
      <c r="NZR80" s="195"/>
      <c r="NZS80" s="195"/>
      <c r="NZT80" s="195"/>
      <c r="NZU80" s="195"/>
      <c r="NZV80" s="195"/>
      <c r="NZW80" s="195"/>
      <c r="NZX80" s="195"/>
      <c r="NZY80" s="195"/>
      <c r="NZZ80" s="195"/>
      <c r="OAA80" s="195"/>
      <c r="OAB80" s="195"/>
      <c r="OAC80" s="195"/>
      <c r="OAD80" s="195"/>
      <c r="OAE80" s="195"/>
      <c r="OAF80" s="195"/>
      <c r="OAG80" s="195"/>
      <c r="OAH80" s="195"/>
      <c r="OAI80" s="195"/>
      <c r="OAJ80" s="195"/>
      <c r="OAK80" s="195"/>
      <c r="OAL80" s="195"/>
      <c r="OAM80" s="195"/>
      <c r="OAN80" s="195"/>
      <c r="OAO80" s="195"/>
      <c r="OAP80" s="195"/>
      <c r="OAQ80" s="195"/>
      <c r="OAR80" s="195"/>
      <c r="OAS80" s="195"/>
      <c r="OAT80" s="195"/>
      <c r="OAU80" s="195"/>
      <c r="OAV80" s="195"/>
      <c r="OAW80" s="195"/>
      <c r="OAX80" s="195"/>
      <c r="OAY80" s="195"/>
      <c r="OAZ80" s="195"/>
      <c r="OBA80" s="195"/>
      <c r="OBB80" s="195"/>
      <c r="OBC80" s="195"/>
      <c r="OBD80" s="195"/>
      <c r="OBE80" s="195"/>
      <c r="OBF80" s="195"/>
      <c r="OBG80" s="195"/>
      <c r="OBH80" s="195"/>
      <c r="OBI80" s="195"/>
      <c r="OBJ80" s="195"/>
      <c r="OBK80" s="195"/>
      <c r="OBL80" s="195"/>
      <c r="OBM80" s="195"/>
      <c r="OBN80" s="195"/>
      <c r="OBO80" s="195"/>
      <c r="OBP80" s="195"/>
      <c r="OBQ80" s="195"/>
      <c r="OBR80" s="195"/>
      <c r="OBS80" s="195"/>
      <c r="OBT80" s="195"/>
      <c r="OBU80" s="195"/>
      <c r="OBV80" s="195"/>
      <c r="OBW80" s="195"/>
      <c r="OBX80" s="195"/>
      <c r="OBY80" s="195"/>
      <c r="OBZ80" s="195"/>
      <c r="OCA80" s="195"/>
      <c r="OCB80" s="195"/>
      <c r="OCC80" s="195"/>
      <c r="OCD80" s="195"/>
      <c r="OCE80" s="195"/>
      <c r="OCF80" s="195"/>
      <c r="OCG80" s="195"/>
      <c r="OCH80" s="195"/>
      <c r="OCI80" s="195"/>
      <c r="OCJ80" s="195"/>
      <c r="OCK80" s="195"/>
      <c r="OCL80" s="195"/>
      <c r="OCM80" s="195"/>
      <c r="OCN80" s="195"/>
      <c r="OCO80" s="195"/>
      <c r="OCP80" s="195"/>
      <c r="OCQ80" s="195"/>
      <c r="OCR80" s="195"/>
      <c r="OCS80" s="195"/>
      <c r="OCT80" s="195"/>
      <c r="OCU80" s="195"/>
      <c r="OCV80" s="195"/>
      <c r="OCW80" s="195"/>
      <c r="OCX80" s="195"/>
      <c r="OCY80" s="195"/>
      <c r="OCZ80" s="195"/>
      <c r="ODA80" s="195"/>
      <c r="ODB80" s="195"/>
      <c r="ODC80" s="195"/>
      <c r="ODD80" s="195"/>
      <c r="ODE80" s="195"/>
      <c r="ODF80" s="195"/>
      <c r="ODG80" s="195"/>
      <c r="ODH80" s="195"/>
      <c r="ODI80" s="195"/>
      <c r="ODJ80" s="195"/>
      <c r="ODK80" s="195"/>
      <c r="ODL80" s="195"/>
      <c r="ODM80" s="195"/>
      <c r="ODN80" s="195"/>
      <c r="ODO80" s="195"/>
      <c r="ODP80" s="195"/>
      <c r="ODQ80" s="195"/>
      <c r="ODR80" s="195"/>
      <c r="ODS80" s="195"/>
      <c r="ODT80" s="195"/>
      <c r="ODU80" s="195"/>
      <c r="ODV80" s="195"/>
      <c r="ODW80" s="195"/>
      <c r="ODX80" s="195"/>
      <c r="ODY80" s="195"/>
      <c r="ODZ80" s="195"/>
      <c r="OEA80" s="195"/>
      <c r="OEB80" s="195"/>
      <c r="OEC80" s="195"/>
      <c r="OED80" s="195"/>
      <c r="OEE80" s="195"/>
      <c r="OEF80" s="195"/>
      <c r="OEG80" s="195"/>
      <c r="OEH80" s="195"/>
      <c r="OEI80" s="195"/>
      <c r="OEJ80" s="195"/>
      <c r="OEK80" s="195"/>
      <c r="OEL80" s="195"/>
      <c r="OEM80" s="195"/>
      <c r="OEN80" s="195"/>
      <c r="OEO80" s="195"/>
      <c r="OEP80" s="195"/>
      <c r="OEQ80" s="195"/>
      <c r="OER80" s="195"/>
      <c r="OES80" s="195"/>
      <c r="OET80" s="195"/>
      <c r="OEU80" s="195"/>
      <c r="OEV80" s="195"/>
      <c r="OEW80" s="195"/>
      <c r="OEX80" s="195"/>
      <c r="OEY80" s="195"/>
      <c r="OEZ80" s="195"/>
      <c r="OFA80" s="195"/>
      <c r="OFB80" s="195"/>
      <c r="OFC80" s="195"/>
      <c r="OFD80" s="195"/>
      <c r="OFE80" s="195"/>
      <c r="OFF80" s="195"/>
      <c r="OFG80" s="195"/>
      <c r="OFH80" s="195"/>
      <c r="OFI80" s="195"/>
      <c r="OFJ80" s="195"/>
      <c r="OFK80" s="195"/>
      <c r="OFL80" s="195"/>
      <c r="OFM80" s="195"/>
      <c r="OFN80" s="195"/>
      <c r="OFO80" s="195"/>
      <c r="OFP80" s="195"/>
      <c r="OFQ80" s="195"/>
      <c r="OFR80" s="195"/>
      <c r="OFS80" s="195"/>
      <c r="OFT80" s="195"/>
      <c r="OFU80" s="195"/>
      <c r="OFV80" s="195"/>
      <c r="OFW80" s="195"/>
      <c r="OFX80" s="195"/>
      <c r="OFY80" s="195"/>
      <c r="OFZ80" s="195"/>
      <c r="OGA80" s="195"/>
      <c r="OGB80" s="195"/>
      <c r="OGC80" s="195"/>
      <c r="OGD80" s="195"/>
      <c r="OGE80" s="195"/>
      <c r="OGF80" s="195"/>
      <c r="OGG80" s="195"/>
      <c r="OGH80" s="195"/>
      <c r="OGI80" s="195"/>
      <c r="OGJ80" s="195"/>
      <c r="OGK80" s="195"/>
      <c r="OGL80" s="195"/>
      <c r="OGM80" s="195"/>
      <c r="OGN80" s="195"/>
      <c r="OGO80" s="195"/>
      <c r="OGP80" s="195"/>
      <c r="OGQ80" s="195"/>
      <c r="OGR80" s="195"/>
      <c r="OGS80" s="195"/>
      <c r="OGT80" s="195"/>
      <c r="OGU80" s="195"/>
      <c r="OGV80" s="195"/>
      <c r="OGW80" s="195"/>
      <c r="OGX80" s="195"/>
      <c r="OGY80" s="195"/>
      <c r="OGZ80" s="195"/>
      <c r="OHA80" s="195"/>
      <c r="OHB80" s="195"/>
      <c r="OHC80" s="195"/>
      <c r="OHD80" s="195"/>
      <c r="OHE80" s="195"/>
      <c r="OHF80" s="195"/>
      <c r="OHG80" s="195"/>
      <c r="OHH80" s="195"/>
      <c r="OHI80" s="195"/>
      <c r="OHJ80" s="195"/>
      <c r="OHK80" s="195"/>
      <c r="OHL80" s="195"/>
      <c r="OHM80" s="195"/>
      <c r="OHN80" s="195"/>
      <c r="OHO80" s="195"/>
      <c r="OHP80" s="195"/>
      <c r="OHQ80" s="195"/>
      <c r="OHR80" s="195"/>
      <c r="OHS80" s="195"/>
      <c r="OHT80" s="195"/>
      <c r="OHU80" s="195"/>
      <c r="OHV80" s="195"/>
      <c r="OHW80" s="195"/>
      <c r="OHX80" s="195"/>
      <c r="OHY80" s="195"/>
      <c r="OHZ80" s="195"/>
      <c r="OIA80" s="195"/>
      <c r="OIB80" s="195"/>
      <c r="OIC80" s="195"/>
      <c r="OID80" s="195"/>
      <c r="OIE80" s="195"/>
      <c r="OIF80" s="195"/>
      <c r="OIG80" s="195"/>
      <c r="OIH80" s="195"/>
      <c r="OII80" s="195"/>
      <c r="OIJ80" s="195"/>
      <c r="OIK80" s="195"/>
      <c r="OIL80" s="195"/>
      <c r="OIM80" s="195"/>
      <c r="OIN80" s="195"/>
      <c r="OIO80" s="195"/>
      <c r="OIP80" s="195"/>
      <c r="OIQ80" s="195"/>
      <c r="OIR80" s="195"/>
      <c r="OIS80" s="195"/>
      <c r="OIT80" s="195"/>
      <c r="OIU80" s="195"/>
      <c r="OIV80" s="195"/>
      <c r="OIW80" s="195"/>
      <c r="OIX80" s="195"/>
      <c r="OIY80" s="195"/>
      <c r="OIZ80" s="195"/>
      <c r="OJA80" s="195"/>
      <c r="OJB80" s="195"/>
      <c r="OJC80" s="195"/>
      <c r="OJD80" s="195"/>
      <c r="OJE80" s="195"/>
      <c r="OJF80" s="195"/>
      <c r="OJG80" s="195"/>
      <c r="OJH80" s="195"/>
      <c r="OJI80" s="195"/>
      <c r="OJJ80" s="195"/>
      <c r="OJK80" s="195"/>
      <c r="OJL80" s="195"/>
      <c r="OJM80" s="195"/>
      <c r="OJN80" s="195"/>
      <c r="OJO80" s="195"/>
      <c r="OJP80" s="195"/>
      <c r="OJQ80" s="195"/>
      <c r="OJR80" s="195"/>
      <c r="OJS80" s="195"/>
      <c r="OJT80" s="195"/>
      <c r="OJU80" s="195"/>
      <c r="OJV80" s="195"/>
      <c r="OJW80" s="195"/>
      <c r="OJX80" s="195"/>
      <c r="OJY80" s="195"/>
      <c r="OJZ80" s="195"/>
      <c r="OKA80" s="195"/>
      <c r="OKB80" s="195"/>
      <c r="OKC80" s="195"/>
      <c r="OKD80" s="195"/>
      <c r="OKE80" s="195"/>
      <c r="OKF80" s="195"/>
      <c r="OKG80" s="195"/>
      <c r="OKH80" s="195"/>
      <c r="OKI80" s="195"/>
      <c r="OKJ80" s="195"/>
      <c r="OKK80" s="195"/>
      <c r="OKL80" s="195"/>
      <c r="OKM80" s="195"/>
      <c r="OKN80" s="195"/>
      <c r="OKO80" s="195"/>
      <c r="OKP80" s="195"/>
      <c r="OKQ80" s="195"/>
      <c r="OKR80" s="195"/>
      <c r="OKS80" s="195"/>
      <c r="OKT80" s="195"/>
      <c r="OKU80" s="195"/>
      <c r="OKV80" s="195"/>
      <c r="OKW80" s="195"/>
      <c r="OKX80" s="195"/>
      <c r="OKY80" s="195"/>
      <c r="OKZ80" s="195"/>
      <c r="OLA80" s="195"/>
      <c r="OLB80" s="195"/>
      <c r="OLC80" s="195"/>
      <c r="OLD80" s="195"/>
      <c r="OLE80" s="195"/>
      <c r="OLF80" s="195"/>
      <c r="OLG80" s="195"/>
      <c r="OLH80" s="195"/>
      <c r="OLI80" s="195"/>
      <c r="OLJ80" s="195"/>
      <c r="OLK80" s="195"/>
      <c r="OLL80" s="195"/>
      <c r="OLM80" s="195"/>
      <c r="OLN80" s="195"/>
      <c r="OLO80" s="195"/>
      <c r="OLP80" s="195"/>
      <c r="OLQ80" s="195"/>
      <c r="OLR80" s="195"/>
      <c r="OLS80" s="195"/>
      <c r="OLT80" s="195"/>
      <c r="OLU80" s="195"/>
      <c r="OLV80" s="195"/>
      <c r="OLW80" s="195"/>
      <c r="OLX80" s="195"/>
      <c r="OLY80" s="195"/>
      <c r="OLZ80" s="195"/>
      <c r="OMA80" s="195"/>
      <c r="OMB80" s="195"/>
      <c r="OMC80" s="195"/>
      <c r="OMD80" s="195"/>
      <c r="OME80" s="195"/>
      <c r="OMF80" s="195"/>
      <c r="OMG80" s="195"/>
      <c r="OMH80" s="195"/>
      <c r="OMI80" s="195"/>
      <c r="OMJ80" s="195"/>
      <c r="OMK80" s="195"/>
      <c r="OML80" s="195"/>
      <c r="OMM80" s="195"/>
      <c r="OMN80" s="195"/>
      <c r="OMO80" s="195"/>
      <c r="OMP80" s="195"/>
      <c r="OMQ80" s="195"/>
      <c r="OMR80" s="195"/>
      <c r="OMS80" s="195"/>
      <c r="OMT80" s="195"/>
      <c r="OMU80" s="195"/>
      <c r="OMV80" s="195"/>
      <c r="OMW80" s="195"/>
      <c r="OMX80" s="195"/>
      <c r="OMY80" s="195"/>
      <c r="OMZ80" s="195"/>
      <c r="ONA80" s="195"/>
      <c r="ONB80" s="195"/>
      <c r="ONC80" s="195"/>
      <c r="OND80" s="195"/>
      <c r="ONE80" s="195"/>
      <c r="ONF80" s="195"/>
      <c r="ONG80" s="195"/>
      <c r="ONH80" s="195"/>
      <c r="ONI80" s="195"/>
      <c r="ONJ80" s="195"/>
      <c r="ONK80" s="195"/>
      <c r="ONL80" s="195"/>
      <c r="ONM80" s="195"/>
      <c r="ONN80" s="195"/>
      <c r="ONO80" s="195"/>
      <c r="ONP80" s="195"/>
      <c r="ONQ80" s="195"/>
      <c r="ONR80" s="195"/>
      <c r="ONS80" s="195"/>
      <c r="ONT80" s="195"/>
      <c r="ONU80" s="195"/>
      <c r="ONV80" s="195"/>
      <c r="ONW80" s="195"/>
      <c r="ONX80" s="195"/>
      <c r="ONY80" s="195"/>
      <c r="ONZ80" s="195"/>
      <c r="OOA80" s="195"/>
      <c r="OOB80" s="195"/>
      <c r="OOC80" s="195"/>
      <c r="OOD80" s="195"/>
      <c r="OOE80" s="195"/>
      <c r="OOF80" s="195"/>
      <c r="OOG80" s="195"/>
      <c r="OOH80" s="195"/>
      <c r="OOI80" s="195"/>
      <c r="OOJ80" s="195"/>
      <c r="OOK80" s="195"/>
      <c r="OOL80" s="195"/>
      <c r="OOM80" s="195"/>
      <c r="OON80" s="195"/>
      <c r="OOO80" s="195"/>
      <c r="OOP80" s="195"/>
      <c r="OOQ80" s="195"/>
      <c r="OOR80" s="195"/>
      <c r="OOS80" s="195"/>
      <c r="OOT80" s="195"/>
      <c r="OOU80" s="195"/>
      <c r="OOV80" s="195"/>
      <c r="OOW80" s="195"/>
      <c r="OOX80" s="195"/>
      <c r="OOY80" s="195"/>
      <c r="OOZ80" s="195"/>
      <c r="OPA80" s="195"/>
      <c r="OPB80" s="195"/>
      <c r="OPC80" s="195"/>
      <c r="OPD80" s="195"/>
      <c r="OPE80" s="195"/>
      <c r="OPF80" s="195"/>
      <c r="OPG80" s="195"/>
      <c r="OPH80" s="195"/>
      <c r="OPI80" s="195"/>
      <c r="OPJ80" s="195"/>
      <c r="OPK80" s="195"/>
      <c r="OPL80" s="195"/>
      <c r="OPM80" s="195"/>
      <c r="OPN80" s="195"/>
      <c r="OPO80" s="195"/>
      <c r="OPP80" s="195"/>
      <c r="OPQ80" s="195"/>
      <c r="OPR80" s="195"/>
      <c r="OPS80" s="195"/>
      <c r="OPT80" s="195"/>
      <c r="OPU80" s="195"/>
      <c r="OPV80" s="195"/>
      <c r="OPW80" s="195"/>
      <c r="OPX80" s="195"/>
      <c r="OPY80" s="195"/>
      <c r="OPZ80" s="195"/>
      <c r="OQA80" s="195"/>
      <c r="OQB80" s="195"/>
      <c r="OQC80" s="195"/>
      <c r="OQD80" s="195"/>
      <c r="OQE80" s="195"/>
      <c r="OQF80" s="195"/>
      <c r="OQG80" s="195"/>
      <c r="OQH80" s="195"/>
      <c r="OQI80" s="195"/>
      <c r="OQJ80" s="195"/>
      <c r="OQK80" s="195"/>
      <c r="OQL80" s="195"/>
      <c r="OQM80" s="195"/>
      <c r="OQN80" s="195"/>
      <c r="OQO80" s="195"/>
      <c r="OQP80" s="195"/>
      <c r="OQQ80" s="195"/>
      <c r="OQR80" s="195"/>
      <c r="OQS80" s="195"/>
      <c r="OQT80" s="195"/>
      <c r="OQU80" s="195"/>
      <c r="OQV80" s="195"/>
      <c r="OQW80" s="195"/>
      <c r="OQX80" s="195"/>
      <c r="OQY80" s="195"/>
      <c r="OQZ80" s="195"/>
      <c r="ORA80" s="195"/>
      <c r="ORB80" s="195"/>
      <c r="ORC80" s="195"/>
      <c r="ORD80" s="195"/>
      <c r="ORE80" s="195"/>
      <c r="ORF80" s="195"/>
      <c r="ORG80" s="195"/>
      <c r="ORH80" s="195"/>
      <c r="ORI80" s="195"/>
      <c r="ORJ80" s="195"/>
      <c r="ORK80" s="195"/>
      <c r="ORL80" s="195"/>
      <c r="ORM80" s="195"/>
      <c r="ORN80" s="195"/>
      <c r="ORO80" s="195"/>
      <c r="ORP80" s="195"/>
      <c r="ORQ80" s="195"/>
      <c r="ORR80" s="195"/>
      <c r="ORS80" s="195"/>
      <c r="ORT80" s="195"/>
      <c r="ORU80" s="195"/>
      <c r="ORV80" s="195"/>
      <c r="ORW80" s="195"/>
      <c r="ORX80" s="195"/>
      <c r="ORY80" s="195"/>
      <c r="ORZ80" s="195"/>
      <c r="OSA80" s="195"/>
      <c r="OSB80" s="195"/>
      <c r="OSC80" s="195"/>
      <c r="OSD80" s="195"/>
      <c r="OSE80" s="195"/>
      <c r="OSF80" s="195"/>
      <c r="OSG80" s="195"/>
      <c r="OSH80" s="195"/>
      <c r="OSI80" s="195"/>
      <c r="OSJ80" s="195"/>
      <c r="OSK80" s="195"/>
      <c r="OSL80" s="195"/>
      <c r="OSM80" s="195"/>
      <c r="OSN80" s="195"/>
      <c r="OSO80" s="195"/>
      <c r="OSP80" s="195"/>
      <c r="OSQ80" s="195"/>
      <c r="OSR80" s="195"/>
      <c r="OSS80" s="195"/>
      <c r="OST80" s="195"/>
      <c r="OSU80" s="195"/>
      <c r="OSV80" s="195"/>
      <c r="OSW80" s="195"/>
      <c r="OSX80" s="195"/>
      <c r="OSY80" s="195"/>
      <c r="OSZ80" s="195"/>
      <c r="OTA80" s="195"/>
      <c r="OTB80" s="195"/>
      <c r="OTC80" s="195"/>
      <c r="OTD80" s="195"/>
      <c r="OTE80" s="195"/>
      <c r="OTF80" s="195"/>
      <c r="OTG80" s="195"/>
      <c r="OTH80" s="195"/>
      <c r="OTI80" s="195"/>
      <c r="OTJ80" s="195"/>
      <c r="OTK80" s="195"/>
      <c r="OTL80" s="195"/>
      <c r="OTM80" s="195"/>
      <c r="OTN80" s="195"/>
      <c r="OTO80" s="195"/>
      <c r="OTP80" s="195"/>
      <c r="OTQ80" s="195"/>
      <c r="OTR80" s="195"/>
      <c r="OTS80" s="195"/>
      <c r="OTT80" s="195"/>
      <c r="OTU80" s="195"/>
      <c r="OTV80" s="195"/>
      <c r="OTW80" s="195"/>
      <c r="OTX80" s="195"/>
      <c r="OTY80" s="195"/>
      <c r="OTZ80" s="195"/>
      <c r="OUA80" s="195"/>
      <c r="OUB80" s="195"/>
      <c r="OUC80" s="195"/>
      <c r="OUD80" s="195"/>
      <c r="OUE80" s="195"/>
      <c r="OUF80" s="195"/>
      <c r="OUG80" s="195"/>
      <c r="OUH80" s="195"/>
      <c r="OUI80" s="195"/>
      <c r="OUJ80" s="195"/>
      <c r="OUK80" s="195"/>
      <c r="OUL80" s="195"/>
      <c r="OUM80" s="195"/>
      <c r="OUN80" s="195"/>
      <c r="OUO80" s="195"/>
      <c r="OUP80" s="195"/>
      <c r="OUQ80" s="195"/>
      <c r="OUR80" s="195"/>
      <c r="OUS80" s="195"/>
      <c r="OUT80" s="195"/>
      <c r="OUU80" s="195"/>
      <c r="OUV80" s="195"/>
      <c r="OUW80" s="195"/>
      <c r="OUX80" s="195"/>
      <c r="OUY80" s="195"/>
      <c r="OUZ80" s="195"/>
      <c r="OVA80" s="195"/>
      <c r="OVB80" s="195"/>
      <c r="OVC80" s="195"/>
      <c r="OVD80" s="195"/>
      <c r="OVE80" s="195"/>
      <c r="OVF80" s="195"/>
      <c r="OVG80" s="195"/>
      <c r="OVH80" s="195"/>
      <c r="OVI80" s="195"/>
      <c r="OVJ80" s="195"/>
      <c r="OVK80" s="195"/>
      <c r="OVL80" s="195"/>
      <c r="OVM80" s="195"/>
      <c r="OVN80" s="195"/>
      <c r="OVO80" s="195"/>
      <c r="OVP80" s="195"/>
      <c r="OVQ80" s="195"/>
      <c r="OVR80" s="195"/>
      <c r="OVS80" s="195"/>
      <c r="OVT80" s="195"/>
      <c r="OVU80" s="195"/>
      <c r="OVV80" s="195"/>
      <c r="OVW80" s="195"/>
      <c r="OVX80" s="195"/>
      <c r="OVY80" s="195"/>
      <c r="OVZ80" s="195"/>
      <c r="OWA80" s="195"/>
      <c r="OWB80" s="195"/>
      <c r="OWC80" s="195"/>
      <c r="OWD80" s="195"/>
      <c r="OWE80" s="195"/>
      <c r="OWF80" s="195"/>
      <c r="OWG80" s="195"/>
      <c r="OWH80" s="195"/>
      <c r="OWI80" s="195"/>
      <c r="OWJ80" s="195"/>
      <c r="OWK80" s="195"/>
      <c r="OWL80" s="195"/>
      <c r="OWM80" s="195"/>
      <c r="OWN80" s="195"/>
      <c r="OWO80" s="195"/>
      <c r="OWP80" s="195"/>
      <c r="OWQ80" s="195"/>
      <c r="OWR80" s="195"/>
      <c r="OWS80" s="195"/>
      <c r="OWT80" s="195"/>
      <c r="OWU80" s="195"/>
      <c r="OWV80" s="195"/>
      <c r="OWW80" s="195"/>
      <c r="OWX80" s="195"/>
      <c r="OWY80" s="195"/>
      <c r="OWZ80" s="195"/>
      <c r="OXA80" s="195"/>
      <c r="OXB80" s="195"/>
      <c r="OXC80" s="195"/>
      <c r="OXD80" s="195"/>
      <c r="OXE80" s="195"/>
      <c r="OXF80" s="195"/>
      <c r="OXG80" s="195"/>
      <c r="OXH80" s="195"/>
      <c r="OXI80" s="195"/>
      <c r="OXJ80" s="195"/>
      <c r="OXK80" s="195"/>
      <c r="OXL80" s="195"/>
      <c r="OXM80" s="195"/>
      <c r="OXN80" s="195"/>
      <c r="OXO80" s="195"/>
      <c r="OXP80" s="195"/>
      <c r="OXQ80" s="195"/>
      <c r="OXR80" s="195"/>
      <c r="OXS80" s="195"/>
      <c r="OXT80" s="195"/>
      <c r="OXU80" s="195"/>
      <c r="OXV80" s="195"/>
      <c r="OXW80" s="195"/>
      <c r="OXX80" s="195"/>
      <c r="OXY80" s="195"/>
      <c r="OXZ80" s="195"/>
      <c r="OYA80" s="195"/>
      <c r="OYB80" s="195"/>
      <c r="OYC80" s="195"/>
      <c r="OYD80" s="195"/>
      <c r="OYE80" s="195"/>
      <c r="OYF80" s="195"/>
      <c r="OYG80" s="195"/>
      <c r="OYH80" s="195"/>
      <c r="OYI80" s="195"/>
      <c r="OYJ80" s="195"/>
      <c r="OYK80" s="195"/>
      <c r="OYL80" s="195"/>
      <c r="OYM80" s="195"/>
      <c r="OYN80" s="195"/>
      <c r="OYO80" s="195"/>
      <c r="OYP80" s="195"/>
      <c r="OYQ80" s="195"/>
      <c r="OYR80" s="195"/>
      <c r="OYS80" s="195"/>
      <c r="OYT80" s="195"/>
      <c r="OYU80" s="195"/>
      <c r="OYV80" s="195"/>
      <c r="OYW80" s="195"/>
      <c r="OYX80" s="195"/>
      <c r="OYY80" s="195"/>
      <c r="OYZ80" s="195"/>
      <c r="OZA80" s="195"/>
      <c r="OZB80" s="195"/>
      <c r="OZC80" s="195"/>
      <c r="OZD80" s="195"/>
      <c r="OZE80" s="195"/>
      <c r="OZF80" s="195"/>
      <c r="OZG80" s="195"/>
      <c r="OZH80" s="195"/>
      <c r="OZI80" s="195"/>
      <c r="OZJ80" s="195"/>
      <c r="OZK80" s="195"/>
      <c r="OZL80" s="195"/>
      <c r="OZM80" s="195"/>
      <c r="OZN80" s="195"/>
      <c r="OZO80" s="195"/>
      <c r="OZP80" s="195"/>
      <c r="OZQ80" s="195"/>
      <c r="OZR80" s="195"/>
      <c r="OZS80" s="195"/>
      <c r="OZT80" s="195"/>
      <c r="OZU80" s="195"/>
      <c r="OZV80" s="195"/>
      <c r="OZW80" s="195"/>
      <c r="OZX80" s="195"/>
      <c r="OZY80" s="195"/>
      <c r="OZZ80" s="195"/>
      <c r="PAA80" s="195"/>
      <c r="PAB80" s="195"/>
      <c r="PAC80" s="195"/>
      <c r="PAD80" s="195"/>
      <c r="PAE80" s="195"/>
      <c r="PAF80" s="195"/>
      <c r="PAG80" s="195"/>
      <c r="PAH80" s="195"/>
      <c r="PAI80" s="195"/>
      <c r="PAJ80" s="195"/>
      <c r="PAK80" s="195"/>
      <c r="PAL80" s="195"/>
      <c r="PAM80" s="195"/>
      <c r="PAN80" s="195"/>
      <c r="PAO80" s="195"/>
      <c r="PAP80" s="195"/>
      <c r="PAQ80" s="195"/>
      <c r="PAR80" s="195"/>
      <c r="PAS80" s="195"/>
      <c r="PAT80" s="195"/>
      <c r="PAU80" s="195"/>
      <c r="PAV80" s="195"/>
      <c r="PAW80" s="195"/>
      <c r="PAX80" s="195"/>
      <c r="PAY80" s="195"/>
      <c r="PAZ80" s="195"/>
      <c r="PBA80" s="195"/>
      <c r="PBB80" s="195"/>
      <c r="PBC80" s="195"/>
      <c r="PBD80" s="195"/>
      <c r="PBE80" s="195"/>
      <c r="PBF80" s="195"/>
      <c r="PBG80" s="195"/>
      <c r="PBH80" s="195"/>
      <c r="PBI80" s="195"/>
      <c r="PBJ80" s="195"/>
      <c r="PBK80" s="195"/>
      <c r="PBL80" s="195"/>
      <c r="PBM80" s="195"/>
      <c r="PBN80" s="195"/>
      <c r="PBO80" s="195"/>
      <c r="PBP80" s="195"/>
      <c r="PBQ80" s="195"/>
      <c r="PBR80" s="195"/>
      <c r="PBS80" s="195"/>
      <c r="PBT80" s="195"/>
      <c r="PBU80" s="195"/>
      <c r="PBV80" s="195"/>
      <c r="PBW80" s="195"/>
      <c r="PBX80" s="195"/>
      <c r="PBY80" s="195"/>
      <c r="PBZ80" s="195"/>
      <c r="PCA80" s="195"/>
      <c r="PCB80" s="195"/>
      <c r="PCC80" s="195"/>
      <c r="PCD80" s="195"/>
      <c r="PCE80" s="195"/>
      <c r="PCF80" s="195"/>
      <c r="PCG80" s="195"/>
      <c r="PCH80" s="195"/>
      <c r="PCI80" s="195"/>
      <c r="PCJ80" s="195"/>
      <c r="PCK80" s="195"/>
      <c r="PCL80" s="195"/>
      <c r="PCM80" s="195"/>
      <c r="PCN80" s="195"/>
      <c r="PCO80" s="195"/>
      <c r="PCP80" s="195"/>
      <c r="PCQ80" s="195"/>
      <c r="PCR80" s="195"/>
      <c r="PCS80" s="195"/>
      <c r="PCT80" s="195"/>
      <c r="PCU80" s="195"/>
      <c r="PCV80" s="195"/>
      <c r="PCW80" s="195"/>
      <c r="PCX80" s="195"/>
      <c r="PCY80" s="195"/>
      <c r="PCZ80" s="195"/>
      <c r="PDA80" s="195"/>
      <c r="PDB80" s="195"/>
      <c r="PDC80" s="195"/>
      <c r="PDD80" s="195"/>
      <c r="PDE80" s="195"/>
      <c r="PDF80" s="195"/>
      <c r="PDG80" s="195"/>
      <c r="PDH80" s="195"/>
      <c r="PDI80" s="195"/>
      <c r="PDJ80" s="195"/>
      <c r="PDK80" s="195"/>
      <c r="PDL80" s="195"/>
      <c r="PDM80" s="195"/>
      <c r="PDN80" s="195"/>
      <c r="PDO80" s="195"/>
      <c r="PDP80" s="195"/>
      <c r="PDQ80" s="195"/>
      <c r="PDR80" s="195"/>
      <c r="PDS80" s="195"/>
      <c r="PDT80" s="195"/>
      <c r="PDU80" s="195"/>
      <c r="PDV80" s="195"/>
      <c r="PDW80" s="195"/>
      <c r="PDX80" s="195"/>
      <c r="PDY80" s="195"/>
      <c r="PDZ80" s="195"/>
      <c r="PEA80" s="195"/>
      <c r="PEB80" s="195"/>
      <c r="PEC80" s="195"/>
      <c r="PED80" s="195"/>
      <c r="PEE80" s="195"/>
      <c r="PEF80" s="195"/>
      <c r="PEG80" s="195"/>
      <c r="PEH80" s="195"/>
      <c r="PEI80" s="195"/>
      <c r="PEJ80" s="195"/>
      <c r="PEK80" s="195"/>
      <c r="PEL80" s="195"/>
      <c r="PEM80" s="195"/>
      <c r="PEN80" s="195"/>
      <c r="PEO80" s="195"/>
      <c r="PEP80" s="195"/>
      <c r="PEQ80" s="195"/>
      <c r="PER80" s="195"/>
      <c r="PES80" s="195"/>
      <c r="PET80" s="195"/>
      <c r="PEU80" s="195"/>
      <c r="PEV80" s="195"/>
      <c r="PEW80" s="195"/>
      <c r="PEX80" s="195"/>
      <c r="PEY80" s="195"/>
      <c r="PEZ80" s="195"/>
      <c r="PFA80" s="195"/>
      <c r="PFB80" s="195"/>
      <c r="PFC80" s="195"/>
      <c r="PFD80" s="195"/>
      <c r="PFE80" s="195"/>
      <c r="PFF80" s="195"/>
      <c r="PFG80" s="195"/>
      <c r="PFH80" s="195"/>
      <c r="PFI80" s="195"/>
      <c r="PFJ80" s="195"/>
      <c r="PFK80" s="195"/>
      <c r="PFL80" s="195"/>
      <c r="PFM80" s="195"/>
      <c r="PFN80" s="195"/>
      <c r="PFO80" s="195"/>
      <c r="PFP80" s="195"/>
      <c r="PFQ80" s="195"/>
      <c r="PFR80" s="195"/>
      <c r="PFS80" s="195"/>
      <c r="PFT80" s="195"/>
      <c r="PFU80" s="195"/>
      <c r="PFV80" s="195"/>
      <c r="PFW80" s="195"/>
      <c r="PFX80" s="195"/>
      <c r="PFY80" s="195"/>
      <c r="PFZ80" s="195"/>
      <c r="PGA80" s="195"/>
      <c r="PGB80" s="195"/>
      <c r="PGC80" s="195"/>
      <c r="PGD80" s="195"/>
      <c r="PGE80" s="195"/>
      <c r="PGF80" s="195"/>
      <c r="PGG80" s="195"/>
      <c r="PGH80" s="195"/>
      <c r="PGI80" s="195"/>
      <c r="PGJ80" s="195"/>
      <c r="PGK80" s="195"/>
      <c r="PGL80" s="195"/>
      <c r="PGM80" s="195"/>
      <c r="PGN80" s="195"/>
      <c r="PGO80" s="195"/>
      <c r="PGP80" s="195"/>
      <c r="PGQ80" s="195"/>
      <c r="PGR80" s="195"/>
      <c r="PGS80" s="195"/>
      <c r="PGT80" s="195"/>
      <c r="PGU80" s="195"/>
      <c r="PGV80" s="195"/>
      <c r="PGW80" s="195"/>
      <c r="PGX80" s="195"/>
      <c r="PGY80" s="195"/>
      <c r="PGZ80" s="195"/>
      <c r="PHA80" s="195"/>
      <c r="PHB80" s="195"/>
      <c r="PHC80" s="195"/>
      <c r="PHD80" s="195"/>
      <c r="PHE80" s="195"/>
      <c r="PHF80" s="195"/>
      <c r="PHG80" s="195"/>
      <c r="PHH80" s="195"/>
      <c r="PHI80" s="195"/>
      <c r="PHJ80" s="195"/>
      <c r="PHK80" s="195"/>
      <c r="PHL80" s="195"/>
      <c r="PHM80" s="195"/>
      <c r="PHN80" s="195"/>
      <c r="PHO80" s="195"/>
      <c r="PHP80" s="195"/>
      <c r="PHQ80" s="195"/>
      <c r="PHR80" s="195"/>
      <c r="PHS80" s="195"/>
      <c r="PHT80" s="195"/>
      <c r="PHU80" s="195"/>
      <c r="PHV80" s="195"/>
      <c r="PHW80" s="195"/>
      <c r="PHX80" s="195"/>
      <c r="PHY80" s="195"/>
      <c r="PHZ80" s="195"/>
      <c r="PIA80" s="195"/>
      <c r="PIB80" s="195"/>
      <c r="PIC80" s="195"/>
      <c r="PID80" s="195"/>
      <c r="PIE80" s="195"/>
      <c r="PIF80" s="195"/>
      <c r="PIG80" s="195"/>
      <c r="PIH80" s="195"/>
      <c r="PII80" s="195"/>
      <c r="PIJ80" s="195"/>
      <c r="PIK80" s="195"/>
      <c r="PIL80" s="195"/>
      <c r="PIM80" s="195"/>
      <c r="PIN80" s="195"/>
      <c r="PIO80" s="195"/>
      <c r="PIP80" s="195"/>
      <c r="PIQ80" s="195"/>
      <c r="PIR80" s="195"/>
      <c r="PIS80" s="195"/>
      <c r="PIT80" s="195"/>
      <c r="PIU80" s="195"/>
      <c r="PIV80" s="195"/>
      <c r="PIW80" s="195"/>
      <c r="PIX80" s="195"/>
      <c r="PIY80" s="195"/>
      <c r="PIZ80" s="195"/>
      <c r="PJA80" s="195"/>
      <c r="PJB80" s="195"/>
      <c r="PJC80" s="195"/>
      <c r="PJD80" s="195"/>
      <c r="PJE80" s="195"/>
      <c r="PJF80" s="195"/>
      <c r="PJG80" s="195"/>
      <c r="PJH80" s="195"/>
      <c r="PJI80" s="195"/>
      <c r="PJJ80" s="195"/>
      <c r="PJK80" s="195"/>
      <c r="PJL80" s="195"/>
      <c r="PJM80" s="195"/>
      <c r="PJN80" s="195"/>
      <c r="PJO80" s="195"/>
      <c r="PJP80" s="195"/>
      <c r="PJQ80" s="195"/>
      <c r="PJR80" s="195"/>
      <c r="PJS80" s="195"/>
      <c r="PJT80" s="195"/>
      <c r="PJU80" s="195"/>
      <c r="PJV80" s="195"/>
      <c r="PJW80" s="195"/>
      <c r="PJX80" s="195"/>
      <c r="PJY80" s="195"/>
      <c r="PJZ80" s="195"/>
      <c r="PKA80" s="195"/>
      <c r="PKB80" s="195"/>
      <c r="PKC80" s="195"/>
      <c r="PKD80" s="195"/>
      <c r="PKE80" s="195"/>
      <c r="PKF80" s="195"/>
      <c r="PKG80" s="195"/>
      <c r="PKH80" s="195"/>
      <c r="PKI80" s="195"/>
      <c r="PKJ80" s="195"/>
      <c r="PKK80" s="195"/>
      <c r="PKL80" s="195"/>
      <c r="PKM80" s="195"/>
      <c r="PKN80" s="195"/>
      <c r="PKO80" s="195"/>
      <c r="PKP80" s="195"/>
      <c r="PKQ80" s="195"/>
      <c r="PKR80" s="195"/>
      <c r="PKS80" s="195"/>
      <c r="PKT80" s="195"/>
      <c r="PKU80" s="195"/>
      <c r="PKV80" s="195"/>
      <c r="PKW80" s="195"/>
      <c r="PKX80" s="195"/>
      <c r="PKY80" s="195"/>
      <c r="PKZ80" s="195"/>
      <c r="PLA80" s="195"/>
      <c r="PLB80" s="195"/>
      <c r="PLC80" s="195"/>
      <c r="PLD80" s="195"/>
      <c r="PLE80" s="195"/>
      <c r="PLF80" s="195"/>
      <c r="PLG80" s="195"/>
      <c r="PLH80" s="195"/>
      <c r="PLI80" s="195"/>
      <c r="PLJ80" s="195"/>
      <c r="PLK80" s="195"/>
      <c r="PLL80" s="195"/>
      <c r="PLM80" s="195"/>
      <c r="PLN80" s="195"/>
      <c r="PLO80" s="195"/>
      <c r="PLP80" s="195"/>
      <c r="PLQ80" s="195"/>
      <c r="PLR80" s="195"/>
      <c r="PLS80" s="195"/>
      <c r="PLT80" s="195"/>
      <c r="PLU80" s="195"/>
      <c r="PLV80" s="195"/>
      <c r="PLW80" s="195"/>
      <c r="PLX80" s="195"/>
      <c r="PLY80" s="195"/>
      <c r="PLZ80" s="195"/>
      <c r="PMA80" s="195"/>
      <c r="PMB80" s="195"/>
      <c r="PMC80" s="195"/>
      <c r="PMD80" s="195"/>
      <c r="PME80" s="195"/>
      <c r="PMF80" s="195"/>
      <c r="PMG80" s="195"/>
      <c r="PMH80" s="195"/>
      <c r="PMI80" s="195"/>
      <c r="PMJ80" s="195"/>
      <c r="PMK80" s="195"/>
      <c r="PML80" s="195"/>
      <c r="PMM80" s="195"/>
      <c r="PMN80" s="195"/>
      <c r="PMO80" s="195"/>
      <c r="PMP80" s="195"/>
      <c r="PMQ80" s="195"/>
      <c r="PMR80" s="195"/>
      <c r="PMS80" s="195"/>
      <c r="PMT80" s="195"/>
      <c r="PMU80" s="195"/>
      <c r="PMV80" s="195"/>
      <c r="PMW80" s="195"/>
      <c r="PMX80" s="195"/>
      <c r="PMY80" s="195"/>
      <c r="PMZ80" s="195"/>
      <c r="PNA80" s="195"/>
      <c r="PNB80" s="195"/>
      <c r="PNC80" s="195"/>
      <c r="PND80" s="195"/>
      <c r="PNE80" s="195"/>
      <c r="PNF80" s="195"/>
      <c r="PNG80" s="195"/>
      <c r="PNH80" s="195"/>
      <c r="PNI80" s="195"/>
      <c r="PNJ80" s="195"/>
      <c r="PNK80" s="195"/>
      <c r="PNL80" s="195"/>
      <c r="PNM80" s="195"/>
      <c r="PNN80" s="195"/>
      <c r="PNO80" s="195"/>
      <c r="PNP80" s="195"/>
      <c r="PNQ80" s="195"/>
      <c r="PNR80" s="195"/>
      <c r="PNS80" s="195"/>
      <c r="PNT80" s="195"/>
      <c r="PNU80" s="195"/>
      <c r="PNV80" s="195"/>
      <c r="PNW80" s="195"/>
      <c r="PNX80" s="195"/>
      <c r="PNY80" s="195"/>
      <c r="PNZ80" s="195"/>
      <c r="POA80" s="195"/>
      <c r="POB80" s="195"/>
      <c r="POC80" s="195"/>
      <c r="POD80" s="195"/>
      <c r="POE80" s="195"/>
      <c r="POF80" s="195"/>
      <c r="POG80" s="195"/>
      <c r="POH80" s="195"/>
      <c r="POI80" s="195"/>
      <c r="POJ80" s="195"/>
      <c r="POK80" s="195"/>
      <c r="POL80" s="195"/>
      <c r="POM80" s="195"/>
      <c r="PON80" s="195"/>
      <c r="POO80" s="195"/>
      <c r="POP80" s="195"/>
      <c r="POQ80" s="195"/>
      <c r="POR80" s="195"/>
      <c r="POS80" s="195"/>
      <c r="POT80" s="195"/>
      <c r="POU80" s="195"/>
      <c r="POV80" s="195"/>
      <c r="POW80" s="195"/>
      <c r="POX80" s="195"/>
      <c r="POY80" s="195"/>
      <c r="POZ80" s="195"/>
      <c r="PPA80" s="195"/>
      <c r="PPB80" s="195"/>
      <c r="PPC80" s="195"/>
      <c r="PPD80" s="195"/>
      <c r="PPE80" s="195"/>
      <c r="PPF80" s="195"/>
      <c r="PPG80" s="195"/>
      <c r="PPH80" s="195"/>
      <c r="PPI80" s="195"/>
      <c r="PPJ80" s="195"/>
      <c r="PPK80" s="195"/>
      <c r="PPL80" s="195"/>
      <c r="PPM80" s="195"/>
      <c r="PPN80" s="195"/>
      <c r="PPO80" s="195"/>
      <c r="PPP80" s="195"/>
      <c r="PPQ80" s="195"/>
      <c r="PPR80" s="195"/>
      <c r="PPS80" s="195"/>
      <c r="PPT80" s="195"/>
      <c r="PPU80" s="195"/>
      <c r="PPV80" s="195"/>
      <c r="PPW80" s="195"/>
      <c r="PPX80" s="195"/>
      <c r="PPY80" s="195"/>
      <c r="PPZ80" s="195"/>
      <c r="PQA80" s="195"/>
      <c r="PQB80" s="195"/>
      <c r="PQC80" s="195"/>
      <c r="PQD80" s="195"/>
      <c r="PQE80" s="195"/>
      <c r="PQF80" s="195"/>
      <c r="PQG80" s="195"/>
      <c r="PQH80" s="195"/>
      <c r="PQI80" s="195"/>
      <c r="PQJ80" s="195"/>
      <c r="PQK80" s="195"/>
      <c r="PQL80" s="195"/>
      <c r="PQM80" s="195"/>
      <c r="PQN80" s="195"/>
      <c r="PQO80" s="195"/>
      <c r="PQP80" s="195"/>
      <c r="PQQ80" s="195"/>
      <c r="PQR80" s="195"/>
      <c r="PQS80" s="195"/>
      <c r="PQT80" s="195"/>
      <c r="PQU80" s="195"/>
      <c r="PQV80" s="195"/>
      <c r="PQW80" s="195"/>
      <c r="PQX80" s="195"/>
      <c r="PQY80" s="195"/>
      <c r="PQZ80" s="195"/>
      <c r="PRA80" s="195"/>
      <c r="PRB80" s="195"/>
      <c r="PRC80" s="195"/>
      <c r="PRD80" s="195"/>
      <c r="PRE80" s="195"/>
      <c r="PRF80" s="195"/>
      <c r="PRG80" s="195"/>
      <c r="PRH80" s="195"/>
      <c r="PRI80" s="195"/>
      <c r="PRJ80" s="195"/>
      <c r="PRK80" s="195"/>
      <c r="PRL80" s="195"/>
      <c r="PRM80" s="195"/>
      <c r="PRN80" s="195"/>
      <c r="PRO80" s="195"/>
      <c r="PRP80" s="195"/>
      <c r="PRQ80" s="195"/>
      <c r="PRR80" s="195"/>
      <c r="PRS80" s="195"/>
      <c r="PRT80" s="195"/>
      <c r="PRU80" s="195"/>
      <c r="PRV80" s="195"/>
      <c r="PRW80" s="195"/>
      <c r="PRX80" s="195"/>
      <c r="PRY80" s="195"/>
      <c r="PRZ80" s="195"/>
      <c r="PSA80" s="195"/>
      <c r="PSB80" s="195"/>
      <c r="PSC80" s="195"/>
      <c r="PSD80" s="195"/>
      <c r="PSE80" s="195"/>
      <c r="PSF80" s="195"/>
      <c r="PSG80" s="195"/>
      <c r="PSH80" s="195"/>
      <c r="PSI80" s="195"/>
      <c r="PSJ80" s="195"/>
      <c r="PSK80" s="195"/>
      <c r="PSL80" s="195"/>
      <c r="PSM80" s="195"/>
      <c r="PSN80" s="195"/>
      <c r="PSO80" s="195"/>
      <c r="PSP80" s="195"/>
      <c r="PSQ80" s="195"/>
      <c r="PSR80" s="195"/>
      <c r="PSS80" s="195"/>
      <c r="PST80" s="195"/>
      <c r="PSU80" s="195"/>
      <c r="PSV80" s="195"/>
      <c r="PSW80" s="195"/>
      <c r="PSX80" s="195"/>
      <c r="PSY80" s="195"/>
      <c r="PSZ80" s="195"/>
      <c r="PTA80" s="195"/>
      <c r="PTB80" s="195"/>
      <c r="PTC80" s="195"/>
      <c r="PTD80" s="195"/>
      <c r="PTE80" s="195"/>
      <c r="PTF80" s="195"/>
      <c r="PTG80" s="195"/>
      <c r="PTH80" s="195"/>
      <c r="PTI80" s="195"/>
      <c r="PTJ80" s="195"/>
      <c r="PTK80" s="195"/>
      <c r="PTL80" s="195"/>
      <c r="PTM80" s="195"/>
      <c r="PTN80" s="195"/>
      <c r="PTO80" s="195"/>
      <c r="PTP80" s="195"/>
      <c r="PTQ80" s="195"/>
      <c r="PTR80" s="195"/>
      <c r="PTS80" s="195"/>
      <c r="PTT80" s="195"/>
      <c r="PTU80" s="195"/>
      <c r="PTV80" s="195"/>
      <c r="PTW80" s="195"/>
      <c r="PTX80" s="195"/>
      <c r="PTY80" s="195"/>
      <c r="PTZ80" s="195"/>
      <c r="PUA80" s="195"/>
      <c r="PUB80" s="195"/>
      <c r="PUC80" s="195"/>
      <c r="PUD80" s="195"/>
      <c r="PUE80" s="195"/>
      <c r="PUF80" s="195"/>
      <c r="PUG80" s="195"/>
      <c r="PUH80" s="195"/>
      <c r="PUI80" s="195"/>
      <c r="PUJ80" s="195"/>
      <c r="PUK80" s="195"/>
      <c r="PUL80" s="195"/>
      <c r="PUM80" s="195"/>
      <c r="PUN80" s="195"/>
      <c r="PUO80" s="195"/>
      <c r="PUP80" s="195"/>
      <c r="PUQ80" s="195"/>
      <c r="PUR80" s="195"/>
      <c r="PUS80" s="195"/>
      <c r="PUT80" s="195"/>
      <c r="PUU80" s="195"/>
      <c r="PUV80" s="195"/>
      <c r="PUW80" s="195"/>
      <c r="PUX80" s="195"/>
      <c r="PUY80" s="195"/>
      <c r="PUZ80" s="195"/>
      <c r="PVA80" s="195"/>
      <c r="PVB80" s="195"/>
      <c r="PVC80" s="195"/>
      <c r="PVD80" s="195"/>
      <c r="PVE80" s="195"/>
      <c r="PVF80" s="195"/>
      <c r="PVG80" s="195"/>
      <c r="PVH80" s="195"/>
      <c r="PVI80" s="195"/>
      <c r="PVJ80" s="195"/>
      <c r="PVK80" s="195"/>
      <c r="PVL80" s="195"/>
      <c r="PVM80" s="195"/>
      <c r="PVN80" s="195"/>
      <c r="PVO80" s="195"/>
      <c r="PVP80" s="195"/>
      <c r="PVQ80" s="195"/>
      <c r="PVR80" s="195"/>
      <c r="PVS80" s="195"/>
      <c r="PVT80" s="195"/>
      <c r="PVU80" s="195"/>
      <c r="PVV80" s="195"/>
      <c r="PVW80" s="195"/>
      <c r="PVX80" s="195"/>
      <c r="PVY80" s="195"/>
      <c r="PVZ80" s="195"/>
      <c r="PWA80" s="195"/>
      <c r="PWB80" s="195"/>
      <c r="PWC80" s="195"/>
      <c r="PWD80" s="195"/>
      <c r="PWE80" s="195"/>
      <c r="PWF80" s="195"/>
      <c r="PWG80" s="195"/>
      <c r="PWH80" s="195"/>
      <c r="PWI80" s="195"/>
      <c r="PWJ80" s="195"/>
      <c r="PWK80" s="195"/>
      <c r="PWL80" s="195"/>
      <c r="PWM80" s="195"/>
      <c r="PWN80" s="195"/>
      <c r="PWO80" s="195"/>
      <c r="PWP80" s="195"/>
      <c r="PWQ80" s="195"/>
      <c r="PWR80" s="195"/>
      <c r="PWS80" s="195"/>
      <c r="PWT80" s="195"/>
      <c r="PWU80" s="195"/>
      <c r="PWV80" s="195"/>
      <c r="PWW80" s="195"/>
      <c r="PWX80" s="195"/>
      <c r="PWY80" s="195"/>
      <c r="PWZ80" s="195"/>
      <c r="PXA80" s="195"/>
      <c r="PXB80" s="195"/>
      <c r="PXC80" s="195"/>
      <c r="PXD80" s="195"/>
      <c r="PXE80" s="195"/>
      <c r="PXF80" s="195"/>
      <c r="PXG80" s="195"/>
      <c r="PXH80" s="195"/>
      <c r="PXI80" s="195"/>
      <c r="PXJ80" s="195"/>
      <c r="PXK80" s="195"/>
      <c r="PXL80" s="195"/>
      <c r="PXM80" s="195"/>
      <c r="PXN80" s="195"/>
      <c r="PXO80" s="195"/>
      <c r="PXP80" s="195"/>
      <c r="PXQ80" s="195"/>
      <c r="PXR80" s="195"/>
      <c r="PXS80" s="195"/>
      <c r="PXT80" s="195"/>
      <c r="PXU80" s="195"/>
      <c r="PXV80" s="195"/>
      <c r="PXW80" s="195"/>
      <c r="PXX80" s="195"/>
      <c r="PXY80" s="195"/>
      <c r="PXZ80" s="195"/>
      <c r="PYA80" s="195"/>
      <c r="PYB80" s="195"/>
      <c r="PYC80" s="195"/>
      <c r="PYD80" s="195"/>
      <c r="PYE80" s="195"/>
      <c r="PYF80" s="195"/>
      <c r="PYG80" s="195"/>
      <c r="PYH80" s="195"/>
      <c r="PYI80" s="195"/>
      <c r="PYJ80" s="195"/>
      <c r="PYK80" s="195"/>
      <c r="PYL80" s="195"/>
      <c r="PYM80" s="195"/>
      <c r="PYN80" s="195"/>
      <c r="PYO80" s="195"/>
      <c r="PYP80" s="195"/>
      <c r="PYQ80" s="195"/>
      <c r="PYR80" s="195"/>
      <c r="PYS80" s="195"/>
      <c r="PYT80" s="195"/>
      <c r="PYU80" s="195"/>
      <c r="PYV80" s="195"/>
      <c r="PYW80" s="195"/>
      <c r="PYX80" s="195"/>
      <c r="PYY80" s="195"/>
      <c r="PYZ80" s="195"/>
      <c r="PZA80" s="195"/>
      <c r="PZB80" s="195"/>
      <c r="PZC80" s="195"/>
      <c r="PZD80" s="195"/>
      <c r="PZE80" s="195"/>
      <c r="PZF80" s="195"/>
      <c r="PZG80" s="195"/>
      <c r="PZH80" s="195"/>
      <c r="PZI80" s="195"/>
      <c r="PZJ80" s="195"/>
      <c r="PZK80" s="195"/>
      <c r="PZL80" s="195"/>
      <c r="PZM80" s="195"/>
      <c r="PZN80" s="195"/>
      <c r="PZO80" s="195"/>
      <c r="PZP80" s="195"/>
      <c r="PZQ80" s="195"/>
      <c r="PZR80" s="195"/>
      <c r="PZS80" s="195"/>
      <c r="PZT80" s="195"/>
      <c r="PZU80" s="195"/>
      <c r="PZV80" s="195"/>
      <c r="PZW80" s="195"/>
      <c r="PZX80" s="195"/>
      <c r="PZY80" s="195"/>
      <c r="PZZ80" s="195"/>
      <c r="QAA80" s="195"/>
      <c r="QAB80" s="195"/>
      <c r="QAC80" s="195"/>
      <c r="QAD80" s="195"/>
      <c r="QAE80" s="195"/>
      <c r="QAF80" s="195"/>
      <c r="QAG80" s="195"/>
      <c r="QAH80" s="195"/>
      <c r="QAI80" s="195"/>
      <c r="QAJ80" s="195"/>
      <c r="QAK80" s="195"/>
      <c r="QAL80" s="195"/>
      <c r="QAM80" s="195"/>
      <c r="QAN80" s="195"/>
      <c r="QAO80" s="195"/>
      <c r="QAP80" s="195"/>
      <c r="QAQ80" s="195"/>
      <c r="QAR80" s="195"/>
      <c r="QAS80" s="195"/>
      <c r="QAT80" s="195"/>
      <c r="QAU80" s="195"/>
      <c r="QAV80" s="195"/>
      <c r="QAW80" s="195"/>
      <c r="QAX80" s="195"/>
      <c r="QAY80" s="195"/>
      <c r="QAZ80" s="195"/>
      <c r="QBA80" s="195"/>
      <c r="QBB80" s="195"/>
      <c r="QBC80" s="195"/>
      <c r="QBD80" s="195"/>
      <c r="QBE80" s="195"/>
      <c r="QBF80" s="195"/>
      <c r="QBG80" s="195"/>
      <c r="QBH80" s="195"/>
      <c r="QBI80" s="195"/>
      <c r="QBJ80" s="195"/>
      <c r="QBK80" s="195"/>
      <c r="QBL80" s="195"/>
      <c r="QBM80" s="195"/>
      <c r="QBN80" s="195"/>
      <c r="QBO80" s="195"/>
      <c r="QBP80" s="195"/>
      <c r="QBQ80" s="195"/>
      <c r="QBR80" s="195"/>
      <c r="QBS80" s="195"/>
      <c r="QBT80" s="195"/>
      <c r="QBU80" s="195"/>
      <c r="QBV80" s="195"/>
      <c r="QBW80" s="195"/>
      <c r="QBX80" s="195"/>
      <c r="QBY80" s="195"/>
      <c r="QBZ80" s="195"/>
      <c r="QCA80" s="195"/>
      <c r="QCB80" s="195"/>
      <c r="QCC80" s="195"/>
      <c r="QCD80" s="195"/>
      <c r="QCE80" s="195"/>
      <c r="QCF80" s="195"/>
      <c r="QCG80" s="195"/>
      <c r="QCH80" s="195"/>
      <c r="QCI80" s="195"/>
      <c r="QCJ80" s="195"/>
      <c r="QCK80" s="195"/>
      <c r="QCL80" s="195"/>
      <c r="QCM80" s="195"/>
      <c r="QCN80" s="195"/>
      <c r="QCO80" s="195"/>
      <c r="QCP80" s="195"/>
      <c r="QCQ80" s="195"/>
      <c r="QCR80" s="195"/>
      <c r="QCS80" s="195"/>
      <c r="QCT80" s="195"/>
      <c r="QCU80" s="195"/>
      <c r="QCV80" s="195"/>
      <c r="QCW80" s="195"/>
      <c r="QCX80" s="195"/>
      <c r="QCY80" s="195"/>
      <c r="QCZ80" s="195"/>
      <c r="QDA80" s="195"/>
      <c r="QDB80" s="195"/>
      <c r="QDC80" s="195"/>
      <c r="QDD80" s="195"/>
      <c r="QDE80" s="195"/>
      <c r="QDF80" s="195"/>
      <c r="QDG80" s="195"/>
      <c r="QDH80" s="195"/>
      <c r="QDI80" s="195"/>
      <c r="QDJ80" s="195"/>
      <c r="QDK80" s="195"/>
      <c r="QDL80" s="195"/>
      <c r="QDM80" s="195"/>
      <c r="QDN80" s="195"/>
      <c r="QDO80" s="195"/>
      <c r="QDP80" s="195"/>
      <c r="QDQ80" s="195"/>
      <c r="QDR80" s="195"/>
      <c r="QDS80" s="195"/>
      <c r="QDT80" s="195"/>
      <c r="QDU80" s="195"/>
      <c r="QDV80" s="195"/>
      <c r="QDW80" s="195"/>
      <c r="QDX80" s="195"/>
      <c r="QDY80" s="195"/>
      <c r="QDZ80" s="195"/>
      <c r="QEA80" s="195"/>
      <c r="QEB80" s="195"/>
      <c r="QEC80" s="195"/>
      <c r="QED80" s="195"/>
      <c r="QEE80" s="195"/>
      <c r="QEF80" s="195"/>
      <c r="QEG80" s="195"/>
      <c r="QEH80" s="195"/>
      <c r="QEI80" s="195"/>
      <c r="QEJ80" s="195"/>
      <c r="QEK80" s="195"/>
      <c r="QEL80" s="195"/>
      <c r="QEM80" s="195"/>
      <c r="QEN80" s="195"/>
      <c r="QEO80" s="195"/>
      <c r="QEP80" s="195"/>
      <c r="QEQ80" s="195"/>
      <c r="QER80" s="195"/>
      <c r="QES80" s="195"/>
      <c r="QET80" s="195"/>
      <c r="QEU80" s="195"/>
      <c r="QEV80" s="195"/>
      <c r="QEW80" s="195"/>
      <c r="QEX80" s="195"/>
      <c r="QEY80" s="195"/>
      <c r="QEZ80" s="195"/>
      <c r="QFA80" s="195"/>
      <c r="QFB80" s="195"/>
      <c r="QFC80" s="195"/>
      <c r="QFD80" s="195"/>
      <c r="QFE80" s="195"/>
      <c r="QFF80" s="195"/>
      <c r="QFG80" s="195"/>
      <c r="QFH80" s="195"/>
      <c r="QFI80" s="195"/>
      <c r="QFJ80" s="195"/>
      <c r="QFK80" s="195"/>
      <c r="QFL80" s="195"/>
      <c r="QFM80" s="195"/>
      <c r="QFN80" s="195"/>
      <c r="QFO80" s="195"/>
      <c r="QFP80" s="195"/>
      <c r="QFQ80" s="195"/>
      <c r="QFR80" s="195"/>
      <c r="QFS80" s="195"/>
      <c r="QFT80" s="195"/>
      <c r="QFU80" s="195"/>
      <c r="QFV80" s="195"/>
      <c r="QFW80" s="195"/>
      <c r="QFX80" s="195"/>
      <c r="QFY80" s="195"/>
      <c r="QFZ80" s="195"/>
      <c r="QGA80" s="195"/>
      <c r="QGB80" s="195"/>
      <c r="QGC80" s="195"/>
      <c r="QGD80" s="195"/>
      <c r="QGE80" s="195"/>
      <c r="QGF80" s="195"/>
      <c r="QGG80" s="195"/>
      <c r="QGH80" s="195"/>
      <c r="QGI80" s="195"/>
      <c r="QGJ80" s="195"/>
      <c r="QGK80" s="195"/>
      <c r="QGL80" s="195"/>
      <c r="QGM80" s="195"/>
      <c r="QGN80" s="195"/>
      <c r="QGO80" s="195"/>
      <c r="QGP80" s="195"/>
      <c r="QGQ80" s="195"/>
      <c r="QGR80" s="195"/>
      <c r="QGS80" s="195"/>
      <c r="QGT80" s="195"/>
      <c r="QGU80" s="195"/>
      <c r="QGV80" s="195"/>
      <c r="QGW80" s="195"/>
      <c r="QGX80" s="195"/>
      <c r="QGY80" s="195"/>
      <c r="QGZ80" s="195"/>
      <c r="QHA80" s="195"/>
      <c r="QHB80" s="195"/>
      <c r="QHC80" s="195"/>
      <c r="QHD80" s="195"/>
      <c r="QHE80" s="195"/>
      <c r="QHF80" s="195"/>
      <c r="QHG80" s="195"/>
      <c r="QHH80" s="195"/>
      <c r="QHI80" s="195"/>
      <c r="QHJ80" s="195"/>
      <c r="QHK80" s="195"/>
      <c r="QHL80" s="195"/>
      <c r="QHM80" s="195"/>
      <c r="QHN80" s="195"/>
      <c r="QHO80" s="195"/>
      <c r="QHP80" s="195"/>
      <c r="QHQ80" s="195"/>
      <c r="QHR80" s="195"/>
      <c r="QHS80" s="195"/>
      <c r="QHT80" s="195"/>
      <c r="QHU80" s="195"/>
      <c r="QHV80" s="195"/>
      <c r="QHW80" s="195"/>
      <c r="QHX80" s="195"/>
      <c r="QHY80" s="195"/>
      <c r="QHZ80" s="195"/>
      <c r="QIA80" s="195"/>
      <c r="QIB80" s="195"/>
      <c r="QIC80" s="195"/>
      <c r="QID80" s="195"/>
      <c r="QIE80" s="195"/>
      <c r="QIF80" s="195"/>
      <c r="QIG80" s="195"/>
      <c r="QIH80" s="195"/>
      <c r="QII80" s="195"/>
      <c r="QIJ80" s="195"/>
      <c r="QIK80" s="195"/>
      <c r="QIL80" s="195"/>
      <c r="QIM80" s="195"/>
      <c r="QIN80" s="195"/>
      <c r="QIO80" s="195"/>
      <c r="QIP80" s="195"/>
      <c r="QIQ80" s="195"/>
      <c r="QIR80" s="195"/>
      <c r="QIS80" s="195"/>
      <c r="QIT80" s="195"/>
      <c r="QIU80" s="195"/>
      <c r="QIV80" s="195"/>
      <c r="QIW80" s="195"/>
      <c r="QIX80" s="195"/>
      <c r="QIY80" s="195"/>
      <c r="QIZ80" s="195"/>
      <c r="QJA80" s="195"/>
      <c r="QJB80" s="195"/>
      <c r="QJC80" s="195"/>
      <c r="QJD80" s="195"/>
      <c r="QJE80" s="195"/>
      <c r="QJF80" s="195"/>
      <c r="QJG80" s="195"/>
      <c r="QJH80" s="195"/>
      <c r="QJI80" s="195"/>
      <c r="QJJ80" s="195"/>
      <c r="QJK80" s="195"/>
      <c r="QJL80" s="195"/>
      <c r="QJM80" s="195"/>
      <c r="QJN80" s="195"/>
      <c r="QJO80" s="195"/>
      <c r="QJP80" s="195"/>
      <c r="QJQ80" s="195"/>
      <c r="QJR80" s="195"/>
      <c r="QJS80" s="195"/>
      <c r="QJT80" s="195"/>
      <c r="QJU80" s="195"/>
      <c r="QJV80" s="195"/>
      <c r="QJW80" s="195"/>
      <c r="QJX80" s="195"/>
      <c r="QJY80" s="195"/>
      <c r="QJZ80" s="195"/>
      <c r="QKA80" s="195"/>
      <c r="QKB80" s="195"/>
      <c r="QKC80" s="195"/>
      <c r="QKD80" s="195"/>
      <c r="QKE80" s="195"/>
      <c r="QKF80" s="195"/>
      <c r="QKG80" s="195"/>
      <c r="QKH80" s="195"/>
      <c r="QKI80" s="195"/>
      <c r="QKJ80" s="195"/>
      <c r="QKK80" s="195"/>
      <c r="QKL80" s="195"/>
      <c r="QKM80" s="195"/>
      <c r="QKN80" s="195"/>
      <c r="QKO80" s="195"/>
      <c r="QKP80" s="195"/>
      <c r="QKQ80" s="195"/>
      <c r="QKR80" s="195"/>
      <c r="QKS80" s="195"/>
      <c r="QKT80" s="195"/>
      <c r="QKU80" s="195"/>
      <c r="QKV80" s="195"/>
      <c r="QKW80" s="195"/>
      <c r="QKX80" s="195"/>
      <c r="QKY80" s="195"/>
      <c r="QKZ80" s="195"/>
      <c r="QLA80" s="195"/>
      <c r="QLB80" s="195"/>
      <c r="QLC80" s="195"/>
      <c r="QLD80" s="195"/>
      <c r="QLE80" s="195"/>
      <c r="QLF80" s="195"/>
      <c r="QLG80" s="195"/>
      <c r="QLH80" s="195"/>
      <c r="QLI80" s="195"/>
      <c r="QLJ80" s="195"/>
      <c r="QLK80" s="195"/>
      <c r="QLL80" s="195"/>
      <c r="QLM80" s="195"/>
      <c r="QLN80" s="195"/>
      <c r="QLO80" s="195"/>
      <c r="QLP80" s="195"/>
      <c r="QLQ80" s="195"/>
      <c r="QLR80" s="195"/>
      <c r="QLS80" s="195"/>
      <c r="QLT80" s="195"/>
      <c r="QLU80" s="195"/>
      <c r="QLV80" s="195"/>
      <c r="QLW80" s="195"/>
      <c r="QLX80" s="195"/>
      <c r="QLY80" s="195"/>
      <c r="QLZ80" s="195"/>
      <c r="QMA80" s="195"/>
      <c r="QMB80" s="195"/>
      <c r="QMC80" s="195"/>
      <c r="QMD80" s="195"/>
      <c r="QME80" s="195"/>
      <c r="QMF80" s="195"/>
      <c r="QMG80" s="195"/>
      <c r="QMH80" s="195"/>
      <c r="QMI80" s="195"/>
      <c r="QMJ80" s="195"/>
      <c r="QMK80" s="195"/>
      <c r="QML80" s="195"/>
      <c r="QMM80" s="195"/>
      <c r="QMN80" s="195"/>
      <c r="QMO80" s="195"/>
      <c r="QMP80" s="195"/>
      <c r="QMQ80" s="195"/>
      <c r="QMR80" s="195"/>
      <c r="QMS80" s="195"/>
      <c r="QMT80" s="195"/>
      <c r="QMU80" s="195"/>
      <c r="QMV80" s="195"/>
      <c r="QMW80" s="195"/>
      <c r="QMX80" s="195"/>
      <c r="QMY80" s="195"/>
      <c r="QMZ80" s="195"/>
      <c r="QNA80" s="195"/>
      <c r="QNB80" s="195"/>
      <c r="QNC80" s="195"/>
      <c r="QND80" s="195"/>
      <c r="QNE80" s="195"/>
      <c r="QNF80" s="195"/>
      <c r="QNG80" s="195"/>
      <c r="QNH80" s="195"/>
      <c r="QNI80" s="195"/>
      <c r="QNJ80" s="195"/>
      <c r="QNK80" s="195"/>
      <c r="QNL80" s="195"/>
      <c r="QNM80" s="195"/>
      <c r="QNN80" s="195"/>
      <c r="QNO80" s="195"/>
      <c r="QNP80" s="195"/>
      <c r="QNQ80" s="195"/>
      <c r="QNR80" s="195"/>
      <c r="QNS80" s="195"/>
      <c r="QNT80" s="195"/>
      <c r="QNU80" s="195"/>
      <c r="QNV80" s="195"/>
      <c r="QNW80" s="195"/>
      <c r="QNX80" s="195"/>
      <c r="QNY80" s="195"/>
      <c r="QNZ80" s="195"/>
      <c r="QOA80" s="195"/>
      <c r="QOB80" s="195"/>
      <c r="QOC80" s="195"/>
      <c r="QOD80" s="195"/>
      <c r="QOE80" s="195"/>
      <c r="QOF80" s="195"/>
      <c r="QOG80" s="195"/>
      <c r="QOH80" s="195"/>
      <c r="QOI80" s="195"/>
      <c r="QOJ80" s="195"/>
      <c r="QOK80" s="195"/>
      <c r="QOL80" s="195"/>
      <c r="QOM80" s="195"/>
      <c r="QON80" s="195"/>
      <c r="QOO80" s="195"/>
      <c r="QOP80" s="195"/>
      <c r="QOQ80" s="195"/>
      <c r="QOR80" s="195"/>
      <c r="QOS80" s="195"/>
      <c r="QOT80" s="195"/>
      <c r="QOU80" s="195"/>
      <c r="QOV80" s="195"/>
      <c r="QOW80" s="195"/>
      <c r="QOX80" s="195"/>
      <c r="QOY80" s="195"/>
      <c r="QOZ80" s="195"/>
      <c r="QPA80" s="195"/>
      <c r="QPB80" s="195"/>
      <c r="QPC80" s="195"/>
      <c r="QPD80" s="195"/>
      <c r="QPE80" s="195"/>
      <c r="QPF80" s="195"/>
      <c r="QPG80" s="195"/>
      <c r="QPH80" s="195"/>
      <c r="QPI80" s="195"/>
      <c r="QPJ80" s="195"/>
      <c r="QPK80" s="195"/>
      <c r="QPL80" s="195"/>
      <c r="QPM80" s="195"/>
      <c r="QPN80" s="195"/>
      <c r="QPO80" s="195"/>
      <c r="QPP80" s="195"/>
      <c r="QPQ80" s="195"/>
      <c r="QPR80" s="195"/>
      <c r="QPS80" s="195"/>
      <c r="QPT80" s="195"/>
      <c r="QPU80" s="195"/>
      <c r="QPV80" s="195"/>
      <c r="QPW80" s="195"/>
      <c r="QPX80" s="195"/>
      <c r="QPY80" s="195"/>
      <c r="QPZ80" s="195"/>
      <c r="QQA80" s="195"/>
      <c r="QQB80" s="195"/>
      <c r="QQC80" s="195"/>
      <c r="QQD80" s="195"/>
      <c r="QQE80" s="195"/>
      <c r="QQF80" s="195"/>
      <c r="QQG80" s="195"/>
      <c r="QQH80" s="195"/>
      <c r="QQI80" s="195"/>
      <c r="QQJ80" s="195"/>
      <c r="QQK80" s="195"/>
      <c r="QQL80" s="195"/>
      <c r="QQM80" s="195"/>
      <c r="QQN80" s="195"/>
      <c r="QQO80" s="195"/>
      <c r="QQP80" s="195"/>
      <c r="QQQ80" s="195"/>
      <c r="QQR80" s="195"/>
      <c r="QQS80" s="195"/>
      <c r="QQT80" s="195"/>
      <c r="QQU80" s="195"/>
      <c r="QQV80" s="195"/>
      <c r="QQW80" s="195"/>
      <c r="QQX80" s="195"/>
      <c r="QQY80" s="195"/>
      <c r="QQZ80" s="195"/>
      <c r="QRA80" s="195"/>
      <c r="QRB80" s="195"/>
      <c r="QRC80" s="195"/>
      <c r="QRD80" s="195"/>
      <c r="QRE80" s="195"/>
      <c r="QRF80" s="195"/>
      <c r="QRG80" s="195"/>
      <c r="QRH80" s="195"/>
      <c r="QRI80" s="195"/>
      <c r="QRJ80" s="195"/>
      <c r="QRK80" s="195"/>
      <c r="QRL80" s="195"/>
      <c r="QRM80" s="195"/>
      <c r="QRN80" s="195"/>
      <c r="QRO80" s="195"/>
      <c r="QRP80" s="195"/>
      <c r="QRQ80" s="195"/>
      <c r="QRR80" s="195"/>
      <c r="QRS80" s="195"/>
      <c r="QRT80" s="195"/>
      <c r="QRU80" s="195"/>
      <c r="QRV80" s="195"/>
      <c r="QRW80" s="195"/>
      <c r="QRX80" s="195"/>
      <c r="QRY80" s="195"/>
      <c r="QRZ80" s="195"/>
      <c r="QSA80" s="195"/>
      <c r="QSB80" s="195"/>
      <c r="QSC80" s="195"/>
      <c r="QSD80" s="195"/>
      <c r="QSE80" s="195"/>
      <c r="QSF80" s="195"/>
      <c r="QSG80" s="195"/>
      <c r="QSH80" s="195"/>
      <c r="QSI80" s="195"/>
      <c r="QSJ80" s="195"/>
      <c r="QSK80" s="195"/>
      <c r="QSL80" s="195"/>
      <c r="QSM80" s="195"/>
      <c r="QSN80" s="195"/>
      <c r="QSO80" s="195"/>
      <c r="QSP80" s="195"/>
      <c r="QSQ80" s="195"/>
      <c r="QSR80" s="195"/>
      <c r="QSS80" s="195"/>
      <c r="QST80" s="195"/>
      <c r="QSU80" s="195"/>
      <c r="QSV80" s="195"/>
      <c r="QSW80" s="195"/>
      <c r="QSX80" s="195"/>
      <c r="QSY80" s="195"/>
      <c r="QSZ80" s="195"/>
      <c r="QTA80" s="195"/>
      <c r="QTB80" s="195"/>
      <c r="QTC80" s="195"/>
      <c r="QTD80" s="195"/>
      <c r="QTE80" s="195"/>
      <c r="QTF80" s="195"/>
      <c r="QTG80" s="195"/>
      <c r="QTH80" s="195"/>
      <c r="QTI80" s="195"/>
      <c r="QTJ80" s="195"/>
      <c r="QTK80" s="195"/>
      <c r="QTL80" s="195"/>
      <c r="QTM80" s="195"/>
      <c r="QTN80" s="195"/>
      <c r="QTO80" s="195"/>
      <c r="QTP80" s="195"/>
      <c r="QTQ80" s="195"/>
      <c r="QTR80" s="195"/>
      <c r="QTS80" s="195"/>
      <c r="QTT80" s="195"/>
      <c r="QTU80" s="195"/>
      <c r="QTV80" s="195"/>
      <c r="QTW80" s="195"/>
      <c r="QTX80" s="195"/>
      <c r="QTY80" s="195"/>
      <c r="QTZ80" s="195"/>
      <c r="QUA80" s="195"/>
      <c r="QUB80" s="195"/>
      <c r="QUC80" s="195"/>
      <c r="QUD80" s="195"/>
      <c r="QUE80" s="195"/>
      <c r="QUF80" s="195"/>
      <c r="QUG80" s="195"/>
      <c r="QUH80" s="195"/>
      <c r="QUI80" s="195"/>
      <c r="QUJ80" s="195"/>
      <c r="QUK80" s="195"/>
      <c r="QUL80" s="195"/>
      <c r="QUM80" s="195"/>
      <c r="QUN80" s="195"/>
      <c r="QUO80" s="195"/>
      <c r="QUP80" s="195"/>
      <c r="QUQ80" s="195"/>
      <c r="QUR80" s="195"/>
      <c r="QUS80" s="195"/>
      <c r="QUT80" s="195"/>
      <c r="QUU80" s="195"/>
      <c r="QUV80" s="195"/>
      <c r="QUW80" s="195"/>
      <c r="QUX80" s="195"/>
      <c r="QUY80" s="195"/>
      <c r="QUZ80" s="195"/>
      <c r="QVA80" s="195"/>
      <c r="QVB80" s="195"/>
      <c r="QVC80" s="195"/>
      <c r="QVD80" s="195"/>
      <c r="QVE80" s="195"/>
      <c r="QVF80" s="195"/>
      <c r="QVG80" s="195"/>
      <c r="QVH80" s="195"/>
      <c r="QVI80" s="195"/>
      <c r="QVJ80" s="195"/>
      <c r="QVK80" s="195"/>
      <c r="QVL80" s="195"/>
      <c r="QVM80" s="195"/>
      <c r="QVN80" s="195"/>
      <c r="QVO80" s="195"/>
      <c r="QVP80" s="195"/>
      <c r="QVQ80" s="195"/>
      <c r="QVR80" s="195"/>
      <c r="QVS80" s="195"/>
      <c r="QVT80" s="195"/>
      <c r="QVU80" s="195"/>
      <c r="QVV80" s="195"/>
      <c r="QVW80" s="195"/>
      <c r="QVX80" s="195"/>
      <c r="QVY80" s="195"/>
      <c r="QVZ80" s="195"/>
      <c r="QWA80" s="195"/>
      <c r="QWB80" s="195"/>
      <c r="QWC80" s="195"/>
      <c r="QWD80" s="195"/>
      <c r="QWE80" s="195"/>
      <c r="QWF80" s="195"/>
      <c r="QWG80" s="195"/>
      <c r="QWH80" s="195"/>
      <c r="QWI80" s="195"/>
      <c r="QWJ80" s="195"/>
      <c r="QWK80" s="195"/>
      <c r="QWL80" s="195"/>
      <c r="QWM80" s="195"/>
      <c r="QWN80" s="195"/>
      <c r="QWO80" s="195"/>
      <c r="QWP80" s="195"/>
      <c r="QWQ80" s="195"/>
      <c r="QWR80" s="195"/>
      <c r="QWS80" s="195"/>
      <c r="QWT80" s="195"/>
      <c r="QWU80" s="195"/>
      <c r="QWV80" s="195"/>
      <c r="QWW80" s="195"/>
      <c r="QWX80" s="195"/>
      <c r="QWY80" s="195"/>
      <c r="QWZ80" s="195"/>
      <c r="QXA80" s="195"/>
      <c r="QXB80" s="195"/>
      <c r="QXC80" s="195"/>
      <c r="QXD80" s="195"/>
      <c r="QXE80" s="195"/>
      <c r="QXF80" s="195"/>
      <c r="QXG80" s="195"/>
      <c r="QXH80" s="195"/>
      <c r="QXI80" s="195"/>
      <c r="QXJ80" s="195"/>
      <c r="QXK80" s="195"/>
      <c r="QXL80" s="195"/>
      <c r="QXM80" s="195"/>
      <c r="QXN80" s="195"/>
      <c r="QXO80" s="195"/>
      <c r="QXP80" s="195"/>
      <c r="QXQ80" s="195"/>
      <c r="QXR80" s="195"/>
      <c r="QXS80" s="195"/>
      <c r="QXT80" s="195"/>
      <c r="QXU80" s="195"/>
      <c r="QXV80" s="195"/>
      <c r="QXW80" s="195"/>
      <c r="QXX80" s="195"/>
      <c r="QXY80" s="195"/>
      <c r="QXZ80" s="195"/>
      <c r="QYA80" s="195"/>
      <c r="QYB80" s="195"/>
      <c r="QYC80" s="195"/>
      <c r="QYD80" s="195"/>
      <c r="QYE80" s="195"/>
      <c r="QYF80" s="195"/>
      <c r="QYG80" s="195"/>
      <c r="QYH80" s="195"/>
      <c r="QYI80" s="195"/>
      <c r="QYJ80" s="195"/>
      <c r="QYK80" s="195"/>
      <c r="QYL80" s="195"/>
      <c r="QYM80" s="195"/>
      <c r="QYN80" s="195"/>
      <c r="QYO80" s="195"/>
      <c r="QYP80" s="195"/>
      <c r="QYQ80" s="195"/>
      <c r="QYR80" s="195"/>
      <c r="QYS80" s="195"/>
      <c r="QYT80" s="195"/>
      <c r="QYU80" s="195"/>
      <c r="QYV80" s="195"/>
      <c r="QYW80" s="195"/>
      <c r="QYX80" s="195"/>
      <c r="QYY80" s="195"/>
      <c r="QYZ80" s="195"/>
      <c r="QZA80" s="195"/>
      <c r="QZB80" s="195"/>
      <c r="QZC80" s="195"/>
      <c r="QZD80" s="195"/>
      <c r="QZE80" s="195"/>
      <c r="QZF80" s="195"/>
      <c r="QZG80" s="195"/>
      <c r="QZH80" s="195"/>
      <c r="QZI80" s="195"/>
      <c r="QZJ80" s="195"/>
      <c r="QZK80" s="195"/>
      <c r="QZL80" s="195"/>
      <c r="QZM80" s="195"/>
      <c r="QZN80" s="195"/>
      <c r="QZO80" s="195"/>
      <c r="QZP80" s="195"/>
      <c r="QZQ80" s="195"/>
      <c r="QZR80" s="195"/>
      <c r="QZS80" s="195"/>
      <c r="QZT80" s="195"/>
      <c r="QZU80" s="195"/>
      <c r="QZV80" s="195"/>
      <c r="QZW80" s="195"/>
      <c r="QZX80" s="195"/>
      <c r="QZY80" s="195"/>
      <c r="QZZ80" s="195"/>
      <c r="RAA80" s="195"/>
      <c r="RAB80" s="195"/>
      <c r="RAC80" s="195"/>
      <c r="RAD80" s="195"/>
      <c r="RAE80" s="195"/>
      <c r="RAF80" s="195"/>
      <c r="RAG80" s="195"/>
      <c r="RAH80" s="195"/>
      <c r="RAI80" s="195"/>
      <c r="RAJ80" s="195"/>
      <c r="RAK80" s="195"/>
      <c r="RAL80" s="195"/>
      <c r="RAM80" s="195"/>
      <c r="RAN80" s="195"/>
      <c r="RAO80" s="195"/>
      <c r="RAP80" s="195"/>
      <c r="RAQ80" s="195"/>
      <c r="RAR80" s="195"/>
      <c r="RAS80" s="195"/>
      <c r="RAT80" s="195"/>
      <c r="RAU80" s="195"/>
      <c r="RAV80" s="195"/>
      <c r="RAW80" s="195"/>
      <c r="RAX80" s="195"/>
      <c r="RAY80" s="195"/>
      <c r="RAZ80" s="195"/>
      <c r="RBA80" s="195"/>
      <c r="RBB80" s="195"/>
      <c r="RBC80" s="195"/>
      <c r="RBD80" s="195"/>
      <c r="RBE80" s="195"/>
      <c r="RBF80" s="195"/>
      <c r="RBG80" s="195"/>
      <c r="RBH80" s="195"/>
      <c r="RBI80" s="195"/>
      <c r="RBJ80" s="195"/>
      <c r="RBK80" s="195"/>
      <c r="RBL80" s="195"/>
      <c r="RBM80" s="195"/>
      <c r="RBN80" s="195"/>
      <c r="RBO80" s="195"/>
      <c r="RBP80" s="195"/>
      <c r="RBQ80" s="195"/>
      <c r="RBR80" s="195"/>
      <c r="RBS80" s="195"/>
      <c r="RBT80" s="195"/>
      <c r="RBU80" s="195"/>
      <c r="RBV80" s="195"/>
      <c r="RBW80" s="195"/>
      <c r="RBX80" s="195"/>
      <c r="RBY80" s="195"/>
      <c r="RBZ80" s="195"/>
      <c r="RCA80" s="195"/>
      <c r="RCB80" s="195"/>
      <c r="RCC80" s="195"/>
      <c r="RCD80" s="195"/>
      <c r="RCE80" s="195"/>
      <c r="RCF80" s="195"/>
      <c r="RCG80" s="195"/>
      <c r="RCH80" s="195"/>
      <c r="RCI80" s="195"/>
      <c r="RCJ80" s="195"/>
      <c r="RCK80" s="195"/>
      <c r="RCL80" s="195"/>
      <c r="RCM80" s="195"/>
      <c r="RCN80" s="195"/>
      <c r="RCO80" s="195"/>
      <c r="RCP80" s="195"/>
      <c r="RCQ80" s="195"/>
      <c r="RCR80" s="195"/>
      <c r="RCS80" s="195"/>
      <c r="RCT80" s="195"/>
      <c r="RCU80" s="195"/>
      <c r="RCV80" s="195"/>
      <c r="RCW80" s="195"/>
      <c r="RCX80" s="195"/>
      <c r="RCY80" s="195"/>
      <c r="RCZ80" s="195"/>
      <c r="RDA80" s="195"/>
      <c r="RDB80" s="195"/>
      <c r="RDC80" s="195"/>
      <c r="RDD80" s="195"/>
      <c r="RDE80" s="195"/>
      <c r="RDF80" s="195"/>
      <c r="RDG80" s="195"/>
      <c r="RDH80" s="195"/>
      <c r="RDI80" s="195"/>
      <c r="RDJ80" s="195"/>
      <c r="RDK80" s="195"/>
      <c r="RDL80" s="195"/>
      <c r="RDM80" s="195"/>
      <c r="RDN80" s="195"/>
      <c r="RDO80" s="195"/>
      <c r="RDP80" s="195"/>
      <c r="RDQ80" s="195"/>
      <c r="RDR80" s="195"/>
      <c r="RDS80" s="195"/>
      <c r="RDT80" s="195"/>
      <c r="RDU80" s="195"/>
      <c r="RDV80" s="195"/>
      <c r="RDW80" s="195"/>
      <c r="RDX80" s="195"/>
      <c r="RDY80" s="195"/>
      <c r="RDZ80" s="195"/>
      <c r="REA80" s="195"/>
      <c r="REB80" s="195"/>
      <c r="REC80" s="195"/>
      <c r="RED80" s="195"/>
      <c r="REE80" s="195"/>
      <c r="REF80" s="195"/>
      <c r="REG80" s="195"/>
      <c r="REH80" s="195"/>
      <c r="REI80" s="195"/>
      <c r="REJ80" s="195"/>
      <c r="REK80" s="195"/>
      <c r="REL80" s="195"/>
      <c r="REM80" s="195"/>
      <c r="REN80" s="195"/>
      <c r="REO80" s="195"/>
      <c r="REP80" s="195"/>
      <c r="REQ80" s="195"/>
      <c r="RER80" s="195"/>
      <c r="RES80" s="195"/>
      <c r="RET80" s="195"/>
      <c r="REU80" s="195"/>
      <c r="REV80" s="195"/>
      <c r="REW80" s="195"/>
      <c r="REX80" s="195"/>
      <c r="REY80" s="195"/>
      <c r="REZ80" s="195"/>
      <c r="RFA80" s="195"/>
      <c r="RFB80" s="195"/>
      <c r="RFC80" s="195"/>
      <c r="RFD80" s="195"/>
      <c r="RFE80" s="195"/>
      <c r="RFF80" s="195"/>
      <c r="RFG80" s="195"/>
      <c r="RFH80" s="195"/>
      <c r="RFI80" s="195"/>
      <c r="RFJ80" s="195"/>
      <c r="RFK80" s="195"/>
      <c r="RFL80" s="195"/>
      <c r="RFM80" s="195"/>
      <c r="RFN80" s="195"/>
      <c r="RFO80" s="195"/>
      <c r="RFP80" s="195"/>
      <c r="RFQ80" s="195"/>
      <c r="RFR80" s="195"/>
      <c r="RFS80" s="195"/>
      <c r="RFT80" s="195"/>
      <c r="RFU80" s="195"/>
      <c r="RFV80" s="195"/>
      <c r="RFW80" s="195"/>
      <c r="RFX80" s="195"/>
      <c r="RFY80" s="195"/>
      <c r="RFZ80" s="195"/>
      <c r="RGA80" s="195"/>
      <c r="RGB80" s="195"/>
      <c r="RGC80" s="195"/>
      <c r="RGD80" s="195"/>
      <c r="RGE80" s="195"/>
      <c r="RGF80" s="195"/>
      <c r="RGG80" s="195"/>
      <c r="RGH80" s="195"/>
      <c r="RGI80" s="195"/>
      <c r="RGJ80" s="195"/>
      <c r="RGK80" s="195"/>
      <c r="RGL80" s="195"/>
      <c r="RGM80" s="195"/>
      <c r="RGN80" s="195"/>
      <c r="RGO80" s="195"/>
      <c r="RGP80" s="195"/>
      <c r="RGQ80" s="195"/>
      <c r="RGR80" s="195"/>
      <c r="RGS80" s="195"/>
      <c r="RGT80" s="195"/>
      <c r="RGU80" s="195"/>
      <c r="RGV80" s="195"/>
      <c r="RGW80" s="195"/>
      <c r="RGX80" s="195"/>
      <c r="RGY80" s="195"/>
      <c r="RGZ80" s="195"/>
      <c r="RHA80" s="195"/>
      <c r="RHB80" s="195"/>
      <c r="RHC80" s="195"/>
      <c r="RHD80" s="195"/>
      <c r="RHE80" s="195"/>
      <c r="RHF80" s="195"/>
      <c r="RHG80" s="195"/>
      <c r="RHH80" s="195"/>
      <c r="RHI80" s="195"/>
      <c r="RHJ80" s="195"/>
      <c r="RHK80" s="195"/>
      <c r="RHL80" s="195"/>
      <c r="RHM80" s="195"/>
      <c r="RHN80" s="195"/>
      <c r="RHO80" s="195"/>
      <c r="RHP80" s="195"/>
      <c r="RHQ80" s="195"/>
      <c r="RHR80" s="195"/>
      <c r="RHS80" s="195"/>
      <c r="RHT80" s="195"/>
      <c r="RHU80" s="195"/>
      <c r="RHV80" s="195"/>
      <c r="RHW80" s="195"/>
      <c r="RHX80" s="195"/>
      <c r="RHY80" s="195"/>
      <c r="RHZ80" s="195"/>
      <c r="RIA80" s="195"/>
      <c r="RIB80" s="195"/>
      <c r="RIC80" s="195"/>
      <c r="RID80" s="195"/>
      <c r="RIE80" s="195"/>
      <c r="RIF80" s="195"/>
      <c r="RIG80" s="195"/>
      <c r="RIH80" s="195"/>
      <c r="RII80" s="195"/>
      <c r="RIJ80" s="195"/>
      <c r="RIK80" s="195"/>
      <c r="RIL80" s="195"/>
      <c r="RIM80" s="195"/>
      <c r="RIN80" s="195"/>
      <c r="RIO80" s="195"/>
      <c r="RIP80" s="195"/>
      <c r="RIQ80" s="195"/>
      <c r="RIR80" s="195"/>
      <c r="RIS80" s="195"/>
      <c r="RIT80" s="195"/>
      <c r="RIU80" s="195"/>
      <c r="RIV80" s="195"/>
      <c r="RIW80" s="195"/>
      <c r="RIX80" s="195"/>
      <c r="RIY80" s="195"/>
      <c r="RIZ80" s="195"/>
      <c r="RJA80" s="195"/>
      <c r="RJB80" s="195"/>
      <c r="RJC80" s="195"/>
      <c r="RJD80" s="195"/>
      <c r="RJE80" s="195"/>
      <c r="RJF80" s="195"/>
      <c r="RJG80" s="195"/>
      <c r="RJH80" s="195"/>
      <c r="RJI80" s="195"/>
      <c r="RJJ80" s="195"/>
      <c r="RJK80" s="195"/>
      <c r="RJL80" s="195"/>
      <c r="RJM80" s="195"/>
      <c r="RJN80" s="195"/>
      <c r="RJO80" s="195"/>
      <c r="RJP80" s="195"/>
      <c r="RJQ80" s="195"/>
      <c r="RJR80" s="195"/>
      <c r="RJS80" s="195"/>
      <c r="RJT80" s="195"/>
      <c r="RJU80" s="195"/>
      <c r="RJV80" s="195"/>
      <c r="RJW80" s="195"/>
      <c r="RJX80" s="195"/>
      <c r="RJY80" s="195"/>
      <c r="RJZ80" s="195"/>
      <c r="RKA80" s="195"/>
      <c r="RKB80" s="195"/>
      <c r="RKC80" s="195"/>
      <c r="RKD80" s="195"/>
      <c r="RKE80" s="195"/>
      <c r="RKF80" s="195"/>
      <c r="RKG80" s="195"/>
      <c r="RKH80" s="195"/>
      <c r="RKI80" s="195"/>
      <c r="RKJ80" s="195"/>
      <c r="RKK80" s="195"/>
      <c r="RKL80" s="195"/>
      <c r="RKM80" s="195"/>
      <c r="RKN80" s="195"/>
      <c r="RKO80" s="195"/>
      <c r="RKP80" s="195"/>
      <c r="RKQ80" s="195"/>
      <c r="RKR80" s="195"/>
      <c r="RKS80" s="195"/>
      <c r="RKT80" s="195"/>
      <c r="RKU80" s="195"/>
      <c r="RKV80" s="195"/>
      <c r="RKW80" s="195"/>
      <c r="RKX80" s="195"/>
      <c r="RKY80" s="195"/>
      <c r="RKZ80" s="195"/>
      <c r="RLA80" s="195"/>
      <c r="RLB80" s="195"/>
      <c r="RLC80" s="195"/>
      <c r="RLD80" s="195"/>
      <c r="RLE80" s="195"/>
      <c r="RLF80" s="195"/>
      <c r="RLG80" s="195"/>
      <c r="RLH80" s="195"/>
      <c r="RLI80" s="195"/>
      <c r="RLJ80" s="195"/>
      <c r="RLK80" s="195"/>
      <c r="RLL80" s="195"/>
      <c r="RLM80" s="195"/>
      <c r="RLN80" s="195"/>
      <c r="RLO80" s="195"/>
      <c r="RLP80" s="195"/>
      <c r="RLQ80" s="195"/>
      <c r="RLR80" s="195"/>
      <c r="RLS80" s="195"/>
      <c r="RLT80" s="195"/>
      <c r="RLU80" s="195"/>
      <c r="RLV80" s="195"/>
      <c r="RLW80" s="195"/>
      <c r="RLX80" s="195"/>
      <c r="RLY80" s="195"/>
      <c r="RLZ80" s="195"/>
      <c r="RMA80" s="195"/>
      <c r="RMB80" s="195"/>
      <c r="RMC80" s="195"/>
      <c r="RMD80" s="195"/>
      <c r="RME80" s="195"/>
      <c r="RMF80" s="195"/>
      <c r="RMG80" s="195"/>
      <c r="RMH80" s="195"/>
      <c r="RMI80" s="195"/>
      <c r="RMJ80" s="195"/>
      <c r="RMK80" s="195"/>
      <c r="RML80" s="195"/>
      <c r="RMM80" s="195"/>
      <c r="RMN80" s="195"/>
      <c r="RMO80" s="195"/>
      <c r="RMP80" s="195"/>
      <c r="RMQ80" s="195"/>
      <c r="RMR80" s="195"/>
      <c r="RMS80" s="195"/>
      <c r="RMT80" s="195"/>
      <c r="RMU80" s="195"/>
      <c r="RMV80" s="195"/>
      <c r="RMW80" s="195"/>
      <c r="RMX80" s="195"/>
      <c r="RMY80" s="195"/>
      <c r="RMZ80" s="195"/>
      <c r="RNA80" s="195"/>
      <c r="RNB80" s="195"/>
      <c r="RNC80" s="195"/>
      <c r="RND80" s="195"/>
      <c r="RNE80" s="195"/>
      <c r="RNF80" s="195"/>
      <c r="RNG80" s="195"/>
      <c r="RNH80" s="195"/>
      <c r="RNI80" s="195"/>
      <c r="RNJ80" s="195"/>
      <c r="RNK80" s="195"/>
      <c r="RNL80" s="195"/>
      <c r="RNM80" s="195"/>
      <c r="RNN80" s="195"/>
      <c r="RNO80" s="195"/>
      <c r="RNP80" s="195"/>
      <c r="RNQ80" s="195"/>
      <c r="RNR80" s="195"/>
      <c r="RNS80" s="195"/>
      <c r="RNT80" s="195"/>
      <c r="RNU80" s="195"/>
      <c r="RNV80" s="195"/>
      <c r="RNW80" s="195"/>
      <c r="RNX80" s="195"/>
      <c r="RNY80" s="195"/>
      <c r="RNZ80" s="195"/>
      <c r="ROA80" s="195"/>
      <c r="ROB80" s="195"/>
      <c r="ROC80" s="195"/>
      <c r="ROD80" s="195"/>
      <c r="ROE80" s="195"/>
      <c r="ROF80" s="195"/>
      <c r="ROG80" s="195"/>
      <c r="ROH80" s="195"/>
      <c r="ROI80" s="195"/>
      <c r="ROJ80" s="195"/>
      <c r="ROK80" s="195"/>
      <c r="ROL80" s="195"/>
      <c r="ROM80" s="195"/>
      <c r="RON80" s="195"/>
      <c r="ROO80" s="195"/>
      <c r="ROP80" s="195"/>
      <c r="ROQ80" s="195"/>
      <c r="ROR80" s="195"/>
      <c r="ROS80" s="195"/>
      <c r="ROT80" s="195"/>
      <c r="ROU80" s="195"/>
      <c r="ROV80" s="195"/>
      <c r="ROW80" s="195"/>
      <c r="ROX80" s="195"/>
      <c r="ROY80" s="195"/>
      <c r="ROZ80" s="195"/>
      <c r="RPA80" s="195"/>
      <c r="RPB80" s="195"/>
      <c r="RPC80" s="195"/>
      <c r="RPD80" s="195"/>
      <c r="RPE80" s="195"/>
      <c r="RPF80" s="195"/>
      <c r="RPG80" s="195"/>
      <c r="RPH80" s="195"/>
      <c r="RPI80" s="195"/>
      <c r="RPJ80" s="195"/>
      <c r="RPK80" s="195"/>
      <c r="RPL80" s="195"/>
      <c r="RPM80" s="195"/>
      <c r="RPN80" s="195"/>
      <c r="RPO80" s="195"/>
      <c r="RPP80" s="195"/>
      <c r="RPQ80" s="195"/>
      <c r="RPR80" s="195"/>
      <c r="RPS80" s="195"/>
      <c r="RPT80" s="195"/>
      <c r="RPU80" s="195"/>
      <c r="RPV80" s="195"/>
      <c r="RPW80" s="195"/>
      <c r="RPX80" s="195"/>
      <c r="RPY80" s="195"/>
      <c r="RPZ80" s="195"/>
      <c r="RQA80" s="195"/>
      <c r="RQB80" s="195"/>
      <c r="RQC80" s="195"/>
      <c r="RQD80" s="195"/>
      <c r="RQE80" s="195"/>
      <c r="RQF80" s="195"/>
      <c r="RQG80" s="195"/>
      <c r="RQH80" s="195"/>
      <c r="RQI80" s="195"/>
      <c r="RQJ80" s="195"/>
      <c r="RQK80" s="195"/>
      <c r="RQL80" s="195"/>
      <c r="RQM80" s="195"/>
      <c r="RQN80" s="195"/>
      <c r="RQO80" s="195"/>
      <c r="RQP80" s="195"/>
      <c r="RQQ80" s="195"/>
      <c r="RQR80" s="195"/>
      <c r="RQS80" s="195"/>
      <c r="RQT80" s="195"/>
      <c r="RQU80" s="195"/>
      <c r="RQV80" s="195"/>
      <c r="RQW80" s="195"/>
      <c r="RQX80" s="195"/>
      <c r="RQY80" s="195"/>
      <c r="RQZ80" s="195"/>
      <c r="RRA80" s="195"/>
      <c r="RRB80" s="195"/>
      <c r="RRC80" s="195"/>
      <c r="RRD80" s="195"/>
      <c r="RRE80" s="195"/>
      <c r="RRF80" s="195"/>
      <c r="RRG80" s="195"/>
      <c r="RRH80" s="195"/>
      <c r="RRI80" s="195"/>
      <c r="RRJ80" s="195"/>
      <c r="RRK80" s="195"/>
      <c r="RRL80" s="195"/>
      <c r="RRM80" s="195"/>
      <c r="RRN80" s="195"/>
      <c r="RRO80" s="195"/>
      <c r="RRP80" s="195"/>
      <c r="RRQ80" s="195"/>
      <c r="RRR80" s="195"/>
      <c r="RRS80" s="195"/>
      <c r="RRT80" s="195"/>
      <c r="RRU80" s="195"/>
      <c r="RRV80" s="195"/>
      <c r="RRW80" s="195"/>
      <c r="RRX80" s="195"/>
      <c r="RRY80" s="195"/>
      <c r="RRZ80" s="195"/>
      <c r="RSA80" s="195"/>
      <c r="RSB80" s="195"/>
      <c r="RSC80" s="195"/>
      <c r="RSD80" s="195"/>
      <c r="RSE80" s="195"/>
      <c r="RSF80" s="195"/>
      <c r="RSG80" s="195"/>
      <c r="RSH80" s="195"/>
      <c r="RSI80" s="195"/>
      <c r="RSJ80" s="195"/>
      <c r="RSK80" s="195"/>
      <c r="RSL80" s="195"/>
      <c r="RSM80" s="195"/>
      <c r="RSN80" s="195"/>
      <c r="RSO80" s="195"/>
      <c r="RSP80" s="195"/>
      <c r="RSQ80" s="195"/>
      <c r="RSR80" s="195"/>
      <c r="RSS80" s="195"/>
      <c r="RST80" s="195"/>
      <c r="RSU80" s="195"/>
      <c r="RSV80" s="195"/>
      <c r="RSW80" s="195"/>
      <c r="RSX80" s="195"/>
      <c r="RSY80" s="195"/>
      <c r="RSZ80" s="195"/>
      <c r="RTA80" s="195"/>
      <c r="RTB80" s="195"/>
      <c r="RTC80" s="195"/>
      <c r="RTD80" s="195"/>
      <c r="RTE80" s="195"/>
      <c r="RTF80" s="195"/>
      <c r="RTG80" s="195"/>
      <c r="RTH80" s="195"/>
      <c r="RTI80" s="195"/>
      <c r="RTJ80" s="195"/>
      <c r="RTK80" s="195"/>
      <c r="RTL80" s="195"/>
      <c r="RTM80" s="195"/>
      <c r="RTN80" s="195"/>
      <c r="RTO80" s="195"/>
      <c r="RTP80" s="195"/>
      <c r="RTQ80" s="195"/>
      <c r="RTR80" s="195"/>
      <c r="RTS80" s="195"/>
      <c r="RTT80" s="195"/>
      <c r="RTU80" s="195"/>
      <c r="RTV80" s="195"/>
      <c r="RTW80" s="195"/>
      <c r="RTX80" s="195"/>
      <c r="RTY80" s="195"/>
      <c r="RTZ80" s="195"/>
      <c r="RUA80" s="195"/>
      <c r="RUB80" s="195"/>
      <c r="RUC80" s="195"/>
      <c r="RUD80" s="195"/>
      <c r="RUE80" s="195"/>
      <c r="RUF80" s="195"/>
      <c r="RUG80" s="195"/>
      <c r="RUH80" s="195"/>
      <c r="RUI80" s="195"/>
      <c r="RUJ80" s="195"/>
      <c r="RUK80" s="195"/>
      <c r="RUL80" s="195"/>
      <c r="RUM80" s="195"/>
      <c r="RUN80" s="195"/>
      <c r="RUO80" s="195"/>
      <c r="RUP80" s="195"/>
      <c r="RUQ80" s="195"/>
      <c r="RUR80" s="195"/>
      <c r="RUS80" s="195"/>
      <c r="RUT80" s="195"/>
      <c r="RUU80" s="195"/>
      <c r="RUV80" s="195"/>
      <c r="RUW80" s="195"/>
      <c r="RUX80" s="195"/>
      <c r="RUY80" s="195"/>
      <c r="RUZ80" s="195"/>
      <c r="RVA80" s="195"/>
      <c r="RVB80" s="195"/>
      <c r="RVC80" s="195"/>
      <c r="RVD80" s="195"/>
      <c r="RVE80" s="195"/>
      <c r="RVF80" s="195"/>
      <c r="RVG80" s="195"/>
      <c r="RVH80" s="195"/>
      <c r="RVI80" s="195"/>
      <c r="RVJ80" s="195"/>
      <c r="RVK80" s="195"/>
      <c r="RVL80" s="195"/>
      <c r="RVM80" s="195"/>
      <c r="RVN80" s="195"/>
      <c r="RVO80" s="195"/>
      <c r="RVP80" s="195"/>
      <c r="RVQ80" s="195"/>
      <c r="RVR80" s="195"/>
      <c r="RVS80" s="195"/>
      <c r="RVT80" s="195"/>
      <c r="RVU80" s="195"/>
      <c r="RVV80" s="195"/>
      <c r="RVW80" s="195"/>
      <c r="RVX80" s="195"/>
      <c r="RVY80" s="195"/>
      <c r="RVZ80" s="195"/>
      <c r="RWA80" s="195"/>
      <c r="RWB80" s="195"/>
      <c r="RWC80" s="195"/>
      <c r="RWD80" s="195"/>
      <c r="RWE80" s="195"/>
      <c r="RWF80" s="195"/>
      <c r="RWG80" s="195"/>
      <c r="RWH80" s="195"/>
      <c r="RWI80" s="195"/>
      <c r="RWJ80" s="195"/>
      <c r="RWK80" s="195"/>
      <c r="RWL80" s="195"/>
      <c r="RWM80" s="195"/>
      <c r="RWN80" s="195"/>
      <c r="RWO80" s="195"/>
      <c r="RWP80" s="195"/>
      <c r="RWQ80" s="195"/>
      <c r="RWR80" s="195"/>
      <c r="RWS80" s="195"/>
      <c r="RWT80" s="195"/>
      <c r="RWU80" s="195"/>
      <c r="RWV80" s="195"/>
      <c r="RWW80" s="195"/>
      <c r="RWX80" s="195"/>
      <c r="RWY80" s="195"/>
      <c r="RWZ80" s="195"/>
      <c r="RXA80" s="195"/>
      <c r="RXB80" s="195"/>
      <c r="RXC80" s="195"/>
      <c r="RXD80" s="195"/>
      <c r="RXE80" s="195"/>
      <c r="RXF80" s="195"/>
      <c r="RXG80" s="195"/>
      <c r="RXH80" s="195"/>
      <c r="RXI80" s="195"/>
      <c r="RXJ80" s="195"/>
      <c r="RXK80" s="195"/>
      <c r="RXL80" s="195"/>
      <c r="RXM80" s="195"/>
      <c r="RXN80" s="195"/>
      <c r="RXO80" s="195"/>
      <c r="RXP80" s="195"/>
      <c r="RXQ80" s="195"/>
      <c r="RXR80" s="195"/>
      <c r="RXS80" s="195"/>
      <c r="RXT80" s="195"/>
      <c r="RXU80" s="195"/>
      <c r="RXV80" s="195"/>
      <c r="RXW80" s="195"/>
      <c r="RXX80" s="195"/>
      <c r="RXY80" s="195"/>
      <c r="RXZ80" s="195"/>
      <c r="RYA80" s="195"/>
      <c r="RYB80" s="195"/>
      <c r="RYC80" s="195"/>
      <c r="RYD80" s="195"/>
      <c r="RYE80" s="195"/>
      <c r="RYF80" s="195"/>
      <c r="RYG80" s="195"/>
      <c r="RYH80" s="195"/>
      <c r="RYI80" s="195"/>
      <c r="RYJ80" s="195"/>
      <c r="RYK80" s="195"/>
      <c r="RYL80" s="195"/>
      <c r="RYM80" s="195"/>
      <c r="RYN80" s="195"/>
      <c r="RYO80" s="195"/>
      <c r="RYP80" s="195"/>
      <c r="RYQ80" s="195"/>
      <c r="RYR80" s="195"/>
      <c r="RYS80" s="195"/>
      <c r="RYT80" s="195"/>
      <c r="RYU80" s="195"/>
      <c r="RYV80" s="195"/>
      <c r="RYW80" s="195"/>
      <c r="RYX80" s="195"/>
      <c r="RYY80" s="195"/>
      <c r="RYZ80" s="195"/>
      <c r="RZA80" s="195"/>
      <c r="RZB80" s="195"/>
      <c r="RZC80" s="195"/>
      <c r="RZD80" s="195"/>
      <c r="RZE80" s="195"/>
      <c r="RZF80" s="195"/>
      <c r="RZG80" s="195"/>
      <c r="RZH80" s="195"/>
      <c r="RZI80" s="195"/>
      <c r="RZJ80" s="195"/>
      <c r="RZK80" s="195"/>
      <c r="RZL80" s="195"/>
      <c r="RZM80" s="195"/>
      <c r="RZN80" s="195"/>
      <c r="RZO80" s="195"/>
      <c r="RZP80" s="195"/>
      <c r="RZQ80" s="195"/>
      <c r="RZR80" s="195"/>
      <c r="RZS80" s="195"/>
      <c r="RZT80" s="195"/>
      <c r="RZU80" s="195"/>
      <c r="RZV80" s="195"/>
      <c r="RZW80" s="195"/>
      <c r="RZX80" s="195"/>
      <c r="RZY80" s="195"/>
      <c r="RZZ80" s="195"/>
      <c r="SAA80" s="195"/>
      <c r="SAB80" s="195"/>
      <c r="SAC80" s="195"/>
      <c r="SAD80" s="195"/>
      <c r="SAE80" s="195"/>
      <c r="SAF80" s="195"/>
      <c r="SAG80" s="195"/>
      <c r="SAH80" s="195"/>
      <c r="SAI80" s="195"/>
      <c r="SAJ80" s="195"/>
      <c r="SAK80" s="195"/>
      <c r="SAL80" s="195"/>
      <c r="SAM80" s="195"/>
      <c r="SAN80" s="195"/>
      <c r="SAO80" s="195"/>
      <c r="SAP80" s="195"/>
      <c r="SAQ80" s="195"/>
      <c r="SAR80" s="195"/>
      <c r="SAS80" s="195"/>
      <c r="SAT80" s="195"/>
      <c r="SAU80" s="195"/>
      <c r="SAV80" s="195"/>
      <c r="SAW80" s="195"/>
      <c r="SAX80" s="195"/>
      <c r="SAY80" s="195"/>
      <c r="SAZ80" s="195"/>
      <c r="SBA80" s="195"/>
      <c r="SBB80" s="195"/>
      <c r="SBC80" s="195"/>
      <c r="SBD80" s="195"/>
      <c r="SBE80" s="195"/>
      <c r="SBF80" s="195"/>
      <c r="SBG80" s="195"/>
      <c r="SBH80" s="195"/>
      <c r="SBI80" s="195"/>
      <c r="SBJ80" s="195"/>
      <c r="SBK80" s="195"/>
      <c r="SBL80" s="195"/>
      <c r="SBM80" s="195"/>
      <c r="SBN80" s="195"/>
      <c r="SBO80" s="195"/>
      <c r="SBP80" s="195"/>
      <c r="SBQ80" s="195"/>
      <c r="SBR80" s="195"/>
      <c r="SBS80" s="195"/>
      <c r="SBT80" s="195"/>
      <c r="SBU80" s="195"/>
      <c r="SBV80" s="195"/>
      <c r="SBW80" s="195"/>
      <c r="SBX80" s="195"/>
      <c r="SBY80" s="195"/>
      <c r="SBZ80" s="195"/>
      <c r="SCA80" s="195"/>
      <c r="SCB80" s="195"/>
      <c r="SCC80" s="195"/>
      <c r="SCD80" s="195"/>
      <c r="SCE80" s="195"/>
      <c r="SCF80" s="195"/>
      <c r="SCG80" s="195"/>
      <c r="SCH80" s="195"/>
      <c r="SCI80" s="195"/>
      <c r="SCJ80" s="195"/>
      <c r="SCK80" s="195"/>
      <c r="SCL80" s="195"/>
      <c r="SCM80" s="195"/>
      <c r="SCN80" s="195"/>
      <c r="SCO80" s="195"/>
      <c r="SCP80" s="195"/>
      <c r="SCQ80" s="195"/>
      <c r="SCR80" s="195"/>
      <c r="SCS80" s="195"/>
      <c r="SCT80" s="195"/>
      <c r="SCU80" s="195"/>
      <c r="SCV80" s="195"/>
      <c r="SCW80" s="195"/>
      <c r="SCX80" s="195"/>
      <c r="SCY80" s="195"/>
      <c r="SCZ80" s="195"/>
      <c r="SDA80" s="195"/>
      <c r="SDB80" s="195"/>
      <c r="SDC80" s="195"/>
      <c r="SDD80" s="195"/>
      <c r="SDE80" s="195"/>
      <c r="SDF80" s="195"/>
      <c r="SDG80" s="195"/>
      <c r="SDH80" s="195"/>
      <c r="SDI80" s="195"/>
      <c r="SDJ80" s="195"/>
      <c r="SDK80" s="195"/>
      <c r="SDL80" s="195"/>
      <c r="SDM80" s="195"/>
      <c r="SDN80" s="195"/>
      <c r="SDO80" s="195"/>
      <c r="SDP80" s="195"/>
      <c r="SDQ80" s="195"/>
      <c r="SDR80" s="195"/>
      <c r="SDS80" s="195"/>
      <c r="SDT80" s="195"/>
      <c r="SDU80" s="195"/>
      <c r="SDV80" s="195"/>
      <c r="SDW80" s="195"/>
      <c r="SDX80" s="195"/>
      <c r="SDY80" s="195"/>
      <c r="SDZ80" s="195"/>
      <c r="SEA80" s="195"/>
      <c r="SEB80" s="195"/>
      <c r="SEC80" s="195"/>
      <c r="SED80" s="195"/>
      <c r="SEE80" s="195"/>
      <c r="SEF80" s="195"/>
      <c r="SEG80" s="195"/>
      <c r="SEH80" s="195"/>
      <c r="SEI80" s="195"/>
      <c r="SEJ80" s="195"/>
      <c r="SEK80" s="195"/>
      <c r="SEL80" s="195"/>
      <c r="SEM80" s="195"/>
      <c r="SEN80" s="195"/>
      <c r="SEO80" s="195"/>
      <c r="SEP80" s="195"/>
      <c r="SEQ80" s="195"/>
      <c r="SER80" s="195"/>
      <c r="SES80" s="195"/>
      <c r="SET80" s="195"/>
      <c r="SEU80" s="195"/>
      <c r="SEV80" s="195"/>
      <c r="SEW80" s="195"/>
      <c r="SEX80" s="195"/>
      <c r="SEY80" s="195"/>
      <c r="SEZ80" s="195"/>
      <c r="SFA80" s="195"/>
      <c r="SFB80" s="195"/>
      <c r="SFC80" s="195"/>
      <c r="SFD80" s="195"/>
      <c r="SFE80" s="195"/>
      <c r="SFF80" s="195"/>
      <c r="SFG80" s="195"/>
      <c r="SFH80" s="195"/>
      <c r="SFI80" s="195"/>
      <c r="SFJ80" s="195"/>
      <c r="SFK80" s="195"/>
      <c r="SFL80" s="195"/>
      <c r="SFM80" s="195"/>
      <c r="SFN80" s="195"/>
      <c r="SFO80" s="195"/>
      <c r="SFP80" s="195"/>
      <c r="SFQ80" s="195"/>
      <c r="SFR80" s="195"/>
      <c r="SFS80" s="195"/>
      <c r="SFT80" s="195"/>
      <c r="SFU80" s="195"/>
      <c r="SFV80" s="195"/>
      <c r="SFW80" s="195"/>
      <c r="SFX80" s="195"/>
      <c r="SFY80" s="195"/>
      <c r="SFZ80" s="195"/>
      <c r="SGA80" s="195"/>
      <c r="SGB80" s="195"/>
      <c r="SGC80" s="195"/>
      <c r="SGD80" s="195"/>
      <c r="SGE80" s="195"/>
      <c r="SGF80" s="195"/>
      <c r="SGG80" s="195"/>
      <c r="SGH80" s="195"/>
      <c r="SGI80" s="195"/>
      <c r="SGJ80" s="195"/>
      <c r="SGK80" s="195"/>
      <c r="SGL80" s="195"/>
      <c r="SGM80" s="195"/>
      <c r="SGN80" s="195"/>
      <c r="SGO80" s="195"/>
      <c r="SGP80" s="195"/>
      <c r="SGQ80" s="195"/>
      <c r="SGR80" s="195"/>
      <c r="SGS80" s="195"/>
      <c r="SGT80" s="195"/>
      <c r="SGU80" s="195"/>
      <c r="SGV80" s="195"/>
      <c r="SGW80" s="195"/>
      <c r="SGX80" s="195"/>
      <c r="SGY80" s="195"/>
      <c r="SGZ80" s="195"/>
      <c r="SHA80" s="195"/>
      <c r="SHB80" s="195"/>
      <c r="SHC80" s="195"/>
      <c r="SHD80" s="195"/>
      <c r="SHE80" s="195"/>
      <c r="SHF80" s="195"/>
      <c r="SHG80" s="195"/>
      <c r="SHH80" s="195"/>
      <c r="SHI80" s="195"/>
      <c r="SHJ80" s="195"/>
      <c r="SHK80" s="195"/>
      <c r="SHL80" s="195"/>
      <c r="SHM80" s="195"/>
      <c r="SHN80" s="195"/>
      <c r="SHO80" s="195"/>
      <c r="SHP80" s="195"/>
      <c r="SHQ80" s="195"/>
      <c r="SHR80" s="195"/>
      <c r="SHS80" s="195"/>
      <c r="SHT80" s="195"/>
      <c r="SHU80" s="195"/>
      <c r="SHV80" s="195"/>
      <c r="SHW80" s="195"/>
      <c r="SHX80" s="195"/>
      <c r="SHY80" s="195"/>
      <c r="SHZ80" s="195"/>
      <c r="SIA80" s="195"/>
      <c r="SIB80" s="195"/>
      <c r="SIC80" s="195"/>
      <c r="SID80" s="195"/>
      <c r="SIE80" s="195"/>
      <c r="SIF80" s="195"/>
      <c r="SIG80" s="195"/>
      <c r="SIH80" s="195"/>
      <c r="SII80" s="195"/>
      <c r="SIJ80" s="195"/>
      <c r="SIK80" s="195"/>
      <c r="SIL80" s="195"/>
      <c r="SIM80" s="195"/>
      <c r="SIN80" s="195"/>
      <c r="SIO80" s="195"/>
      <c r="SIP80" s="195"/>
      <c r="SIQ80" s="195"/>
      <c r="SIR80" s="195"/>
      <c r="SIS80" s="195"/>
      <c r="SIT80" s="195"/>
      <c r="SIU80" s="195"/>
      <c r="SIV80" s="195"/>
      <c r="SIW80" s="195"/>
      <c r="SIX80" s="195"/>
      <c r="SIY80" s="195"/>
      <c r="SIZ80" s="195"/>
      <c r="SJA80" s="195"/>
      <c r="SJB80" s="195"/>
      <c r="SJC80" s="195"/>
      <c r="SJD80" s="195"/>
      <c r="SJE80" s="195"/>
      <c r="SJF80" s="195"/>
      <c r="SJG80" s="195"/>
      <c r="SJH80" s="195"/>
      <c r="SJI80" s="195"/>
      <c r="SJJ80" s="195"/>
      <c r="SJK80" s="195"/>
      <c r="SJL80" s="195"/>
      <c r="SJM80" s="195"/>
      <c r="SJN80" s="195"/>
      <c r="SJO80" s="195"/>
      <c r="SJP80" s="195"/>
      <c r="SJQ80" s="195"/>
      <c r="SJR80" s="195"/>
      <c r="SJS80" s="195"/>
      <c r="SJT80" s="195"/>
      <c r="SJU80" s="195"/>
      <c r="SJV80" s="195"/>
      <c r="SJW80" s="195"/>
      <c r="SJX80" s="195"/>
      <c r="SJY80" s="195"/>
      <c r="SJZ80" s="195"/>
      <c r="SKA80" s="195"/>
      <c r="SKB80" s="195"/>
      <c r="SKC80" s="195"/>
      <c r="SKD80" s="195"/>
      <c r="SKE80" s="195"/>
      <c r="SKF80" s="195"/>
      <c r="SKG80" s="195"/>
      <c r="SKH80" s="195"/>
      <c r="SKI80" s="195"/>
      <c r="SKJ80" s="195"/>
      <c r="SKK80" s="195"/>
      <c r="SKL80" s="195"/>
      <c r="SKM80" s="195"/>
      <c r="SKN80" s="195"/>
      <c r="SKO80" s="195"/>
      <c r="SKP80" s="195"/>
      <c r="SKQ80" s="195"/>
      <c r="SKR80" s="195"/>
      <c r="SKS80" s="195"/>
      <c r="SKT80" s="195"/>
      <c r="SKU80" s="195"/>
      <c r="SKV80" s="195"/>
      <c r="SKW80" s="195"/>
      <c r="SKX80" s="195"/>
      <c r="SKY80" s="195"/>
      <c r="SKZ80" s="195"/>
      <c r="SLA80" s="195"/>
      <c r="SLB80" s="195"/>
      <c r="SLC80" s="195"/>
      <c r="SLD80" s="195"/>
      <c r="SLE80" s="195"/>
      <c r="SLF80" s="195"/>
      <c r="SLG80" s="195"/>
      <c r="SLH80" s="195"/>
      <c r="SLI80" s="195"/>
      <c r="SLJ80" s="195"/>
      <c r="SLK80" s="195"/>
      <c r="SLL80" s="195"/>
      <c r="SLM80" s="195"/>
      <c r="SLN80" s="195"/>
      <c r="SLO80" s="195"/>
      <c r="SLP80" s="195"/>
      <c r="SLQ80" s="195"/>
      <c r="SLR80" s="195"/>
      <c r="SLS80" s="195"/>
      <c r="SLT80" s="195"/>
      <c r="SLU80" s="195"/>
      <c r="SLV80" s="195"/>
      <c r="SLW80" s="195"/>
      <c r="SLX80" s="195"/>
      <c r="SLY80" s="195"/>
      <c r="SLZ80" s="195"/>
      <c r="SMA80" s="195"/>
      <c r="SMB80" s="195"/>
      <c r="SMC80" s="195"/>
      <c r="SMD80" s="195"/>
      <c r="SME80" s="195"/>
      <c r="SMF80" s="195"/>
      <c r="SMG80" s="195"/>
      <c r="SMH80" s="195"/>
      <c r="SMI80" s="195"/>
      <c r="SMJ80" s="195"/>
      <c r="SMK80" s="195"/>
      <c r="SML80" s="195"/>
      <c r="SMM80" s="195"/>
      <c r="SMN80" s="195"/>
      <c r="SMO80" s="195"/>
      <c r="SMP80" s="195"/>
      <c r="SMQ80" s="195"/>
      <c r="SMR80" s="195"/>
      <c r="SMS80" s="195"/>
      <c r="SMT80" s="195"/>
      <c r="SMU80" s="195"/>
      <c r="SMV80" s="195"/>
      <c r="SMW80" s="195"/>
      <c r="SMX80" s="195"/>
      <c r="SMY80" s="195"/>
      <c r="SMZ80" s="195"/>
      <c r="SNA80" s="195"/>
      <c r="SNB80" s="195"/>
      <c r="SNC80" s="195"/>
      <c r="SND80" s="195"/>
      <c r="SNE80" s="195"/>
      <c r="SNF80" s="195"/>
      <c r="SNG80" s="195"/>
      <c r="SNH80" s="195"/>
      <c r="SNI80" s="195"/>
      <c r="SNJ80" s="195"/>
      <c r="SNK80" s="195"/>
      <c r="SNL80" s="195"/>
      <c r="SNM80" s="195"/>
      <c r="SNN80" s="195"/>
      <c r="SNO80" s="195"/>
      <c r="SNP80" s="195"/>
      <c r="SNQ80" s="195"/>
      <c r="SNR80" s="195"/>
      <c r="SNS80" s="195"/>
      <c r="SNT80" s="195"/>
      <c r="SNU80" s="195"/>
      <c r="SNV80" s="195"/>
      <c r="SNW80" s="195"/>
      <c r="SNX80" s="195"/>
      <c r="SNY80" s="195"/>
      <c r="SNZ80" s="195"/>
      <c r="SOA80" s="195"/>
      <c r="SOB80" s="195"/>
      <c r="SOC80" s="195"/>
      <c r="SOD80" s="195"/>
      <c r="SOE80" s="195"/>
      <c r="SOF80" s="195"/>
      <c r="SOG80" s="195"/>
      <c r="SOH80" s="195"/>
      <c r="SOI80" s="195"/>
      <c r="SOJ80" s="195"/>
      <c r="SOK80" s="195"/>
      <c r="SOL80" s="195"/>
      <c r="SOM80" s="195"/>
      <c r="SON80" s="195"/>
      <c r="SOO80" s="195"/>
      <c r="SOP80" s="195"/>
      <c r="SOQ80" s="195"/>
      <c r="SOR80" s="195"/>
      <c r="SOS80" s="195"/>
      <c r="SOT80" s="195"/>
      <c r="SOU80" s="195"/>
      <c r="SOV80" s="195"/>
      <c r="SOW80" s="195"/>
      <c r="SOX80" s="195"/>
      <c r="SOY80" s="195"/>
      <c r="SOZ80" s="195"/>
      <c r="SPA80" s="195"/>
      <c r="SPB80" s="195"/>
      <c r="SPC80" s="195"/>
      <c r="SPD80" s="195"/>
      <c r="SPE80" s="195"/>
      <c r="SPF80" s="195"/>
      <c r="SPG80" s="195"/>
      <c r="SPH80" s="195"/>
      <c r="SPI80" s="195"/>
      <c r="SPJ80" s="195"/>
      <c r="SPK80" s="195"/>
      <c r="SPL80" s="195"/>
      <c r="SPM80" s="195"/>
      <c r="SPN80" s="195"/>
      <c r="SPO80" s="195"/>
      <c r="SPP80" s="195"/>
      <c r="SPQ80" s="195"/>
      <c r="SPR80" s="195"/>
      <c r="SPS80" s="195"/>
      <c r="SPT80" s="195"/>
      <c r="SPU80" s="195"/>
      <c r="SPV80" s="195"/>
      <c r="SPW80" s="195"/>
      <c r="SPX80" s="195"/>
      <c r="SPY80" s="195"/>
      <c r="SPZ80" s="195"/>
      <c r="SQA80" s="195"/>
      <c r="SQB80" s="195"/>
      <c r="SQC80" s="195"/>
      <c r="SQD80" s="195"/>
      <c r="SQE80" s="195"/>
      <c r="SQF80" s="195"/>
      <c r="SQG80" s="195"/>
      <c r="SQH80" s="195"/>
      <c r="SQI80" s="195"/>
      <c r="SQJ80" s="195"/>
      <c r="SQK80" s="195"/>
      <c r="SQL80" s="195"/>
      <c r="SQM80" s="195"/>
      <c r="SQN80" s="195"/>
      <c r="SQO80" s="195"/>
      <c r="SQP80" s="195"/>
      <c r="SQQ80" s="195"/>
      <c r="SQR80" s="195"/>
      <c r="SQS80" s="195"/>
      <c r="SQT80" s="195"/>
      <c r="SQU80" s="195"/>
      <c r="SQV80" s="195"/>
      <c r="SQW80" s="195"/>
      <c r="SQX80" s="195"/>
      <c r="SQY80" s="195"/>
      <c r="SQZ80" s="195"/>
      <c r="SRA80" s="195"/>
      <c r="SRB80" s="195"/>
      <c r="SRC80" s="195"/>
      <c r="SRD80" s="195"/>
      <c r="SRE80" s="195"/>
      <c r="SRF80" s="195"/>
      <c r="SRG80" s="195"/>
      <c r="SRH80" s="195"/>
      <c r="SRI80" s="195"/>
      <c r="SRJ80" s="195"/>
      <c r="SRK80" s="195"/>
      <c r="SRL80" s="195"/>
      <c r="SRM80" s="195"/>
      <c r="SRN80" s="195"/>
      <c r="SRO80" s="195"/>
      <c r="SRP80" s="195"/>
      <c r="SRQ80" s="195"/>
      <c r="SRR80" s="195"/>
      <c r="SRS80" s="195"/>
      <c r="SRT80" s="195"/>
      <c r="SRU80" s="195"/>
      <c r="SRV80" s="195"/>
      <c r="SRW80" s="195"/>
      <c r="SRX80" s="195"/>
      <c r="SRY80" s="195"/>
      <c r="SRZ80" s="195"/>
      <c r="SSA80" s="195"/>
      <c r="SSB80" s="195"/>
      <c r="SSC80" s="195"/>
      <c r="SSD80" s="195"/>
      <c r="SSE80" s="195"/>
      <c r="SSF80" s="195"/>
      <c r="SSG80" s="195"/>
      <c r="SSH80" s="195"/>
      <c r="SSI80" s="195"/>
      <c r="SSJ80" s="195"/>
      <c r="SSK80" s="195"/>
      <c r="SSL80" s="195"/>
      <c r="SSM80" s="195"/>
      <c r="SSN80" s="195"/>
      <c r="SSO80" s="195"/>
      <c r="SSP80" s="195"/>
      <c r="SSQ80" s="195"/>
      <c r="SSR80" s="195"/>
      <c r="SSS80" s="195"/>
      <c r="SST80" s="195"/>
      <c r="SSU80" s="195"/>
      <c r="SSV80" s="195"/>
      <c r="SSW80" s="195"/>
      <c r="SSX80" s="195"/>
      <c r="SSY80" s="195"/>
      <c r="SSZ80" s="195"/>
      <c r="STA80" s="195"/>
      <c r="STB80" s="195"/>
      <c r="STC80" s="195"/>
      <c r="STD80" s="195"/>
      <c r="STE80" s="195"/>
      <c r="STF80" s="195"/>
      <c r="STG80" s="195"/>
      <c r="STH80" s="195"/>
      <c r="STI80" s="195"/>
      <c r="STJ80" s="195"/>
      <c r="STK80" s="195"/>
      <c r="STL80" s="195"/>
      <c r="STM80" s="195"/>
      <c r="STN80" s="195"/>
      <c r="STO80" s="195"/>
      <c r="STP80" s="195"/>
      <c r="STQ80" s="195"/>
      <c r="STR80" s="195"/>
      <c r="STS80" s="195"/>
      <c r="STT80" s="195"/>
      <c r="STU80" s="195"/>
      <c r="STV80" s="195"/>
      <c r="STW80" s="195"/>
      <c r="STX80" s="195"/>
      <c r="STY80" s="195"/>
      <c r="STZ80" s="195"/>
      <c r="SUA80" s="195"/>
      <c r="SUB80" s="195"/>
      <c r="SUC80" s="195"/>
      <c r="SUD80" s="195"/>
      <c r="SUE80" s="195"/>
      <c r="SUF80" s="195"/>
      <c r="SUG80" s="195"/>
      <c r="SUH80" s="195"/>
      <c r="SUI80" s="195"/>
      <c r="SUJ80" s="195"/>
      <c r="SUK80" s="195"/>
      <c r="SUL80" s="195"/>
      <c r="SUM80" s="195"/>
      <c r="SUN80" s="195"/>
      <c r="SUO80" s="195"/>
      <c r="SUP80" s="195"/>
      <c r="SUQ80" s="195"/>
      <c r="SUR80" s="195"/>
      <c r="SUS80" s="195"/>
      <c r="SUT80" s="195"/>
      <c r="SUU80" s="195"/>
      <c r="SUV80" s="195"/>
      <c r="SUW80" s="195"/>
      <c r="SUX80" s="195"/>
      <c r="SUY80" s="195"/>
      <c r="SUZ80" s="195"/>
      <c r="SVA80" s="195"/>
      <c r="SVB80" s="195"/>
      <c r="SVC80" s="195"/>
      <c r="SVD80" s="195"/>
      <c r="SVE80" s="195"/>
      <c r="SVF80" s="195"/>
      <c r="SVG80" s="195"/>
      <c r="SVH80" s="195"/>
      <c r="SVI80" s="195"/>
      <c r="SVJ80" s="195"/>
      <c r="SVK80" s="195"/>
      <c r="SVL80" s="195"/>
      <c r="SVM80" s="195"/>
      <c r="SVN80" s="195"/>
      <c r="SVO80" s="195"/>
      <c r="SVP80" s="195"/>
      <c r="SVQ80" s="195"/>
      <c r="SVR80" s="195"/>
      <c r="SVS80" s="195"/>
      <c r="SVT80" s="195"/>
      <c r="SVU80" s="195"/>
      <c r="SVV80" s="195"/>
      <c r="SVW80" s="195"/>
      <c r="SVX80" s="195"/>
      <c r="SVY80" s="195"/>
      <c r="SVZ80" s="195"/>
      <c r="SWA80" s="195"/>
      <c r="SWB80" s="195"/>
      <c r="SWC80" s="195"/>
      <c r="SWD80" s="195"/>
      <c r="SWE80" s="195"/>
      <c r="SWF80" s="195"/>
      <c r="SWG80" s="195"/>
      <c r="SWH80" s="195"/>
      <c r="SWI80" s="195"/>
      <c r="SWJ80" s="195"/>
      <c r="SWK80" s="195"/>
      <c r="SWL80" s="195"/>
      <c r="SWM80" s="195"/>
      <c r="SWN80" s="195"/>
      <c r="SWO80" s="195"/>
      <c r="SWP80" s="195"/>
      <c r="SWQ80" s="195"/>
      <c r="SWR80" s="195"/>
      <c r="SWS80" s="195"/>
      <c r="SWT80" s="195"/>
      <c r="SWU80" s="195"/>
      <c r="SWV80" s="195"/>
      <c r="SWW80" s="195"/>
      <c r="SWX80" s="195"/>
      <c r="SWY80" s="195"/>
      <c r="SWZ80" s="195"/>
      <c r="SXA80" s="195"/>
      <c r="SXB80" s="195"/>
      <c r="SXC80" s="195"/>
      <c r="SXD80" s="195"/>
      <c r="SXE80" s="195"/>
      <c r="SXF80" s="195"/>
      <c r="SXG80" s="195"/>
      <c r="SXH80" s="195"/>
      <c r="SXI80" s="195"/>
      <c r="SXJ80" s="195"/>
      <c r="SXK80" s="195"/>
      <c r="SXL80" s="195"/>
      <c r="SXM80" s="195"/>
      <c r="SXN80" s="195"/>
      <c r="SXO80" s="195"/>
      <c r="SXP80" s="195"/>
      <c r="SXQ80" s="195"/>
      <c r="SXR80" s="195"/>
      <c r="SXS80" s="195"/>
      <c r="SXT80" s="195"/>
      <c r="SXU80" s="195"/>
      <c r="SXV80" s="195"/>
      <c r="SXW80" s="195"/>
      <c r="SXX80" s="195"/>
      <c r="SXY80" s="195"/>
      <c r="SXZ80" s="195"/>
      <c r="SYA80" s="195"/>
      <c r="SYB80" s="195"/>
      <c r="SYC80" s="195"/>
      <c r="SYD80" s="195"/>
      <c r="SYE80" s="195"/>
      <c r="SYF80" s="195"/>
      <c r="SYG80" s="195"/>
      <c r="SYH80" s="195"/>
      <c r="SYI80" s="195"/>
      <c r="SYJ80" s="195"/>
      <c r="SYK80" s="195"/>
      <c r="SYL80" s="195"/>
      <c r="SYM80" s="195"/>
      <c r="SYN80" s="195"/>
      <c r="SYO80" s="195"/>
      <c r="SYP80" s="195"/>
      <c r="SYQ80" s="195"/>
      <c r="SYR80" s="195"/>
      <c r="SYS80" s="195"/>
      <c r="SYT80" s="195"/>
      <c r="SYU80" s="195"/>
      <c r="SYV80" s="195"/>
      <c r="SYW80" s="195"/>
      <c r="SYX80" s="195"/>
      <c r="SYY80" s="195"/>
      <c r="SYZ80" s="195"/>
      <c r="SZA80" s="195"/>
      <c r="SZB80" s="195"/>
      <c r="SZC80" s="195"/>
      <c r="SZD80" s="195"/>
      <c r="SZE80" s="195"/>
      <c r="SZF80" s="195"/>
      <c r="SZG80" s="195"/>
      <c r="SZH80" s="195"/>
      <c r="SZI80" s="195"/>
      <c r="SZJ80" s="195"/>
      <c r="SZK80" s="195"/>
      <c r="SZL80" s="195"/>
      <c r="SZM80" s="195"/>
      <c r="SZN80" s="195"/>
      <c r="SZO80" s="195"/>
      <c r="SZP80" s="195"/>
      <c r="SZQ80" s="195"/>
      <c r="SZR80" s="195"/>
      <c r="SZS80" s="195"/>
      <c r="SZT80" s="195"/>
      <c r="SZU80" s="195"/>
      <c r="SZV80" s="195"/>
      <c r="SZW80" s="195"/>
      <c r="SZX80" s="195"/>
      <c r="SZY80" s="195"/>
      <c r="SZZ80" s="195"/>
      <c r="TAA80" s="195"/>
      <c r="TAB80" s="195"/>
      <c r="TAC80" s="195"/>
      <c r="TAD80" s="195"/>
      <c r="TAE80" s="195"/>
      <c r="TAF80" s="195"/>
      <c r="TAG80" s="195"/>
      <c r="TAH80" s="195"/>
      <c r="TAI80" s="195"/>
      <c r="TAJ80" s="195"/>
      <c r="TAK80" s="195"/>
      <c r="TAL80" s="195"/>
      <c r="TAM80" s="195"/>
      <c r="TAN80" s="195"/>
      <c r="TAO80" s="195"/>
      <c r="TAP80" s="195"/>
      <c r="TAQ80" s="195"/>
      <c r="TAR80" s="195"/>
      <c r="TAS80" s="195"/>
      <c r="TAT80" s="195"/>
      <c r="TAU80" s="195"/>
      <c r="TAV80" s="195"/>
      <c r="TAW80" s="195"/>
      <c r="TAX80" s="195"/>
      <c r="TAY80" s="195"/>
      <c r="TAZ80" s="195"/>
      <c r="TBA80" s="195"/>
      <c r="TBB80" s="195"/>
      <c r="TBC80" s="195"/>
      <c r="TBD80" s="195"/>
      <c r="TBE80" s="195"/>
      <c r="TBF80" s="195"/>
      <c r="TBG80" s="195"/>
      <c r="TBH80" s="195"/>
      <c r="TBI80" s="195"/>
      <c r="TBJ80" s="195"/>
      <c r="TBK80" s="195"/>
      <c r="TBL80" s="195"/>
      <c r="TBM80" s="195"/>
      <c r="TBN80" s="195"/>
      <c r="TBO80" s="195"/>
      <c r="TBP80" s="195"/>
      <c r="TBQ80" s="195"/>
      <c r="TBR80" s="195"/>
      <c r="TBS80" s="195"/>
      <c r="TBT80" s="195"/>
      <c r="TBU80" s="195"/>
      <c r="TBV80" s="195"/>
      <c r="TBW80" s="195"/>
      <c r="TBX80" s="195"/>
      <c r="TBY80" s="195"/>
      <c r="TBZ80" s="195"/>
      <c r="TCA80" s="195"/>
      <c r="TCB80" s="195"/>
      <c r="TCC80" s="195"/>
      <c r="TCD80" s="195"/>
      <c r="TCE80" s="195"/>
      <c r="TCF80" s="195"/>
      <c r="TCG80" s="195"/>
      <c r="TCH80" s="195"/>
      <c r="TCI80" s="195"/>
      <c r="TCJ80" s="195"/>
      <c r="TCK80" s="195"/>
      <c r="TCL80" s="195"/>
      <c r="TCM80" s="195"/>
      <c r="TCN80" s="195"/>
      <c r="TCO80" s="195"/>
      <c r="TCP80" s="195"/>
      <c r="TCQ80" s="195"/>
      <c r="TCR80" s="195"/>
      <c r="TCS80" s="195"/>
      <c r="TCT80" s="195"/>
      <c r="TCU80" s="195"/>
      <c r="TCV80" s="195"/>
      <c r="TCW80" s="195"/>
      <c r="TCX80" s="195"/>
      <c r="TCY80" s="195"/>
      <c r="TCZ80" s="195"/>
      <c r="TDA80" s="195"/>
      <c r="TDB80" s="195"/>
      <c r="TDC80" s="195"/>
      <c r="TDD80" s="195"/>
      <c r="TDE80" s="195"/>
      <c r="TDF80" s="195"/>
      <c r="TDG80" s="195"/>
      <c r="TDH80" s="195"/>
      <c r="TDI80" s="195"/>
      <c r="TDJ80" s="195"/>
      <c r="TDK80" s="195"/>
      <c r="TDL80" s="195"/>
      <c r="TDM80" s="195"/>
      <c r="TDN80" s="195"/>
      <c r="TDO80" s="195"/>
      <c r="TDP80" s="195"/>
      <c r="TDQ80" s="195"/>
      <c r="TDR80" s="195"/>
      <c r="TDS80" s="195"/>
      <c r="TDT80" s="195"/>
      <c r="TDU80" s="195"/>
      <c r="TDV80" s="195"/>
      <c r="TDW80" s="195"/>
      <c r="TDX80" s="195"/>
      <c r="TDY80" s="195"/>
      <c r="TDZ80" s="195"/>
      <c r="TEA80" s="195"/>
      <c r="TEB80" s="195"/>
      <c r="TEC80" s="195"/>
      <c r="TED80" s="195"/>
      <c r="TEE80" s="195"/>
      <c r="TEF80" s="195"/>
      <c r="TEG80" s="195"/>
      <c r="TEH80" s="195"/>
      <c r="TEI80" s="195"/>
      <c r="TEJ80" s="195"/>
      <c r="TEK80" s="195"/>
      <c r="TEL80" s="195"/>
      <c r="TEM80" s="195"/>
      <c r="TEN80" s="195"/>
      <c r="TEO80" s="195"/>
      <c r="TEP80" s="195"/>
      <c r="TEQ80" s="195"/>
      <c r="TER80" s="195"/>
      <c r="TES80" s="195"/>
      <c r="TET80" s="195"/>
      <c r="TEU80" s="195"/>
      <c r="TEV80" s="195"/>
      <c r="TEW80" s="195"/>
      <c r="TEX80" s="195"/>
      <c r="TEY80" s="195"/>
      <c r="TEZ80" s="195"/>
      <c r="TFA80" s="195"/>
      <c r="TFB80" s="195"/>
      <c r="TFC80" s="195"/>
      <c r="TFD80" s="195"/>
      <c r="TFE80" s="195"/>
      <c r="TFF80" s="195"/>
      <c r="TFG80" s="195"/>
      <c r="TFH80" s="195"/>
      <c r="TFI80" s="195"/>
      <c r="TFJ80" s="195"/>
      <c r="TFK80" s="195"/>
      <c r="TFL80" s="195"/>
      <c r="TFM80" s="195"/>
      <c r="TFN80" s="195"/>
      <c r="TFO80" s="195"/>
      <c r="TFP80" s="195"/>
      <c r="TFQ80" s="195"/>
      <c r="TFR80" s="195"/>
      <c r="TFS80" s="195"/>
      <c r="TFT80" s="195"/>
      <c r="TFU80" s="195"/>
      <c r="TFV80" s="195"/>
      <c r="TFW80" s="195"/>
      <c r="TFX80" s="195"/>
      <c r="TFY80" s="195"/>
      <c r="TFZ80" s="195"/>
      <c r="TGA80" s="195"/>
      <c r="TGB80" s="195"/>
      <c r="TGC80" s="195"/>
      <c r="TGD80" s="195"/>
      <c r="TGE80" s="195"/>
      <c r="TGF80" s="195"/>
      <c r="TGG80" s="195"/>
      <c r="TGH80" s="195"/>
      <c r="TGI80" s="195"/>
      <c r="TGJ80" s="195"/>
      <c r="TGK80" s="195"/>
      <c r="TGL80" s="195"/>
      <c r="TGM80" s="195"/>
      <c r="TGN80" s="195"/>
      <c r="TGO80" s="195"/>
      <c r="TGP80" s="195"/>
      <c r="TGQ80" s="195"/>
      <c r="TGR80" s="195"/>
      <c r="TGS80" s="195"/>
      <c r="TGT80" s="195"/>
      <c r="TGU80" s="195"/>
      <c r="TGV80" s="195"/>
      <c r="TGW80" s="195"/>
      <c r="TGX80" s="195"/>
      <c r="TGY80" s="195"/>
      <c r="TGZ80" s="195"/>
      <c r="THA80" s="195"/>
      <c r="THB80" s="195"/>
      <c r="THC80" s="195"/>
      <c r="THD80" s="195"/>
      <c r="THE80" s="195"/>
      <c r="THF80" s="195"/>
      <c r="THG80" s="195"/>
      <c r="THH80" s="195"/>
      <c r="THI80" s="195"/>
      <c r="THJ80" s="195"/>
      <c r="THK80" s="195"/>
      <c r="THL80" s="195"/>
      <c r="THM80" s="195"/>
      <c r="THN80" s="195"/>
      <c r="THO80" s="195"/>
      <c r="THP80" s="195"/>
      <c r="THQ80" s="195"/>
      <c r="THR80" s="195"/>
      <c r="THS80" s="195"/>
      <c r="THT80" s="195"/>
      <c r="THU80" s="195"/>
      <c r="THV80" s="195"/>
      <c r="THW80" s="195"/>
      <c r="THX80" s="195"/>
      <c r="THY80" s="195"/>
      <c r="THZ80" s="195"/>
      <c r="TIA80" s="195"/>
      <c r="TIB80" s="195"/>
      <c r="TIC80" s="195"/>
      <c r="TID80" s="195"/>
      <c r="TIE80" s="195"/>
      <c r="TIF80" s="195"/>
      <c r="TIG80" s="195"/>
      <c r="TIH80" s="195"/>
      <c r="TII80" s="195"/>
      <c r="TIJ80" s="195"/>
      <c r="TIK80" s="195"/>
      <c r="TIL80" s="195"/>
      <c r="TIM80" s="195"/>
      <c r="TIN80" s="195"/>
      <c r="TIO80" s="195"/>
      <c r="TIP80" s="195"/>
      <c r="TIQ80" s="195"/>
      <c r="TIR80" s="195"/>
      <c r="TIS80" s="195"/>
      <c r="TIT80" s="195"/>
      <c r="TIU80" s="195"/>
      <c r="TIV80" s="195"/>
      <c r="TIW80" s="195"/>
      <c r="TIX80" s="195"/>
      <c r="TIY80" s="195"/>
      <c r="TIZ80" s="195"/>
      <c r="TJA80" s="195"/>
      <c r="TJB80" s="195"/>
      <c r="TJC80" s="195"/>
      <c r="TJD80" s="195"/>
      <c r="TJE80" s="195"/>
      <c r="TJF80" s="195"/>
      <c r="TJG80" s="195"/>
      <c r="TJH80" s="195"/>
      <c r="TJI80" s="195"/>
      <c r="TJJ80" s="195"/>
      <c r="TJK80" s="195"/>
      <c r="TJL80" s="195"/>
      <c r="TJM80" s="195"/>
      <c r="TJN80" s="195"/>
      <c r="TJO80" s="195"/>
      <c r="TJP80" s="195"/>
      <c r="TJQ80" s="195"/>
      <c r="TJR80" s="195"/>
      <c r="TJS80" s="195"/>
      <c r="TJT80" s="195"/>
      <c r="TJU80" s="195"/>
      <c r="TJV80" s="195"/>
      <c r="TJW80" s="195"/>
      <c r="TJX80" s="195"/>
      <c r="TJY80" s="195"/>
      <c r="TJZ80" s="195"/>
      <c r="TKA80" s="195"/>
      <c r="TKB80" s="195"/>
      <c r="TKC80" s="195"/>
      <c r="TKD80" s="195"/>
      <c r="TKE80" s="195"/>
      <c r="TKF80" s="195"/>
      <c r="TKG80" s="195"/>
      <c r="TKH80" s="195"/>
      <c r="TKI80" s="195"/>
      <c r="TKJ80" s="195"/>
      <c r="TKK80" s="195"/>
      <c r="TKL80" s="195"/>
      <c r="TKM80" s="195"/>
      <c r="TKN80" s="195"/>
      <c r="TKO80" s="195"/>
      <c r="TKP80" s="195"/>
      <c r="TKQ80" s="195"/>
      <c r="TKR80" s="195"/>
      <c r="TKS80" s="195"/>
      <c r="TKT80" s="195"/>
      <c r="TKU80" s="195"/>
      <c r="TKV80" s="195"/>
      <c r="TKW80" s="195"/>
      <c r="TKX80" s="195"/>
      <c r="TKY80" s="195"/>
      <c r="TKZ80" s="195"/>
      <c r="TLA80" s="195"/>
      <c r="TLB80" s="195"/>
      <c r="TLC80" s="195"/>
      <c r="TLD80" s="195"/>
      <c r="TLE80" s="195"/>
      <c r="TLF80" s="195"/>
      <c r="TLG80" s="195"/>
      <c r="TLH80" s="195"/>
      <c r="TLI80" s="195"/>
      <c r="TLJ80" s="195"/>
      <c r="TLK80" s="195"/>
      <c r="TLL80" s="195"/>
      <c r="TLM80" s="195"/>
      <c r="TLN80" s="195"/>
      <c r="TLO80" s="195"/>
      <c r="TLP80" s="195"/>
      <c r="TLQ80" s="195"/>
      <c r="TLR80" s="195"/>
      <c r="TLS80" s="195"/>
      <c r="TLT80" s="195"/>
      <c r="TLU80" s="195"/>
      <c r="TLV80" s="195"/>
      <c r="TLW80" s="195"/>
      <c r="TLX80" s="195"/>
      <c r="TLY80" s="195"/>
      <c r="TLZ80" s="195"/>
      <c r="TMA80" s="195"/>
      <c r="TMB80" s="195"/>
      <c r="TMC80" s="195"/>
      <c r="TMD80" s="195"/>
      <c r="TME80" s="195"/>
      <c r="TMF80" s="195"/>
      <c r="TMG80" s="195"/>
      <c r="TMH80" s="195"/>
      <c r="TMI80" s="195"/>
      <c r="TMJ80" s="195"/>
      <c r="TMK80" s="195"/>
      <c r="TML80" s="195"/>
      <c r="TMM80" s="195"/>
      <c r="TMN80" s="195"/>
      <c r="TMO80" s="195"/>
      <c r="TMP80" s="195"/>
      <c r="TMQ80" s="195"/>
      <c r="TMR80" s="195"/>
      <c r="TMS80" s="195"/>
      <c r="TMT80" s="195"/>
      <c r="TMU80" s="195"/>
      <c r="TMV80" s="195"/>
      <c r="TMW80" s="195"/>
      <c r="TMX80" s="195"/>
      <c r="TMY80" s="195"/>
      <c r="TMZ80" s="195"/>
      <c r="TNA80" s="195"/>
      <c r="TNB80" s="195"/>
      <c r="TNC80" s="195"/>
      <c r="TND80" s="195"/>
      <c r="TNE80" s="195"/>
      <c r="TNF80" s="195"/>
      <c r="TNG80" s="195"/>
      <c r="TNH80" s="195"/>
      <c r="TNI80" s="195"/>
      <c r="TNJ80" s="195"/>
      <c r="TNK80" s="195"/>
      <c r="TNL80" s="195"/>
      <c r="TNM80" s="195"/>
      <c r="TNN80" s="195"/>
      <c r="TNO80" s="195"/>
      <c r="TNP80" s="195"/>
      <c r="TNQ80" s="195"/>
      <c r="TNR80" s="195"/>
      <c r="TNS80" s="195"/>
      <c r="TNT80" s="195"/>
      <c r="TNU80" s="195"/>
      <c r="TNV80" s="195"/>
      <c r="TNW80" s="195"/>
      <c r="TNX80" s="195"/>
      <c r="TNY80" s="195"/>
      <c r="TNZ80" s="195"/>
      <c r="TOA80" s="195"/>
      <c r="TOB80" s="195"/>
      <c r="TOC80" s="195"/>
      <c r="TOD80" s="195"/>
      <c r="TOE80" s="195"/>
      <c r="TOF80" s="195"/>
      <c r="TOG80" s="195"/>
      <c r="TOH80" s="195"/>
      <c r="TOI80" s="195"/>
      <c r="TOJ80" s="195"/>
      <c r="TOK80" s="195"/>
      <c r="TOL80" s="195"/>
      <c r="TOM80" s="195"/>
      <c r="TON80" s="195"/>
      <c r="TOO80" s="195"/>
      <c r="TOP80" s="195"/>
      <c r="TOQ80" s="195"/>
      <c r="TOR80" s="195"/>
      <c r="TOS80" s="195"/>
      <c r="TOT80" s="195"/>
      <c r="TOU80" s="195"/>
      <c r="TOV80" s="195"/>
      <c r="TOW80" s="195"/>
      <c r="TOX80" s="195"/>
      <c r="TOY80" s="195"/>
      <c r="TOZ80" s="195"/>
      <c r="TPA80" s="195"/>
      <c r="TPB80" s="195"/>
      <c r="TPC80" s="195"/>
      <c r="TPD80" s="195"/>
      <c r="TPE80" s="195"/>
      <c r="TPF80" s="195"/>
      <c r="TPG80" s="195"/>
      <c r="TPH80" s="195"/>
      <c r="TPI80" s="195"/>
      <c r="TPJ80" s="195"/>
      <c r="TPK80" s="195"/>
      <c r="TPL80" s="195"/>
      <c r="TPM80" s="195"/>
      <c r="TPN80" s="195"/>
      <c r="TPO80" s="195"/>
      <c r="TPP80" s="195"/>
      <c r="TPQ80" s="195"/>
      <c r="TPR80" s="195"/>
      <c r="TPS80" s="195"/>
      <c r="TPT80" s="195"/>
      <c r="TPU80" s="195"/>
      <c r="TPV80" s="195"/>
      <c r="TPW80" s="195"/>
      <c r="TPX80" s="195"/>
      <c r="TPY80" s="195"/>
      <c r="TPZ80" s="195"/>
      <c r="TQA80" s="195"/>
      <c r="TQB80" s="195"/>
      <c r="TQC80" s="195"/>
      <c r="TQD80" s="195"/>
      <c r="TQE80" s="195"/>
      <c r="TQF80" s="195"/>
      <c r="TQG80" s="195"/>
      <c r="TQH80" s="195"/>
      <c r="TQI80" s="195"/>
      <c r="TQJ80" s="195"/>
      <c r="TQK80" s="195"/>
      <c r="TQL80" s="195"/>
      <c r="TQM80" s="195"/>
      <c r="TQN80" s="195"/>
      <c r="TQO80" s="195"/>
      <c r="TQP80" s="195"/>
      <c r="TQQ80" s="195"/>
      <c r="TQR80" s="195"/>
      <c r="TQS80" s="195"/>
      <c r="TQT80" s="195"/>
      <c r="TQU80" s="195"/>
      <c r="TQV80" s="195"/>
      <c r="TQW80" s="195"/>
      <c r="TQX80" s="195"/>
      <c r="TQY80" s="195"/>
      <c r="TQZ80" s="195"/>
      <c r="TRA80" s="195"/>
      <c r="TRB80" s="195"/>
      <c r="TRC80" s="195"/>
      <c r="TRD80" s="195"/>
      <c r="TRE80" s="195"/>
      <c r="TRF80" s="195"/>
      <c r="TRG80" s="195"/>
      <c r="TRH80" s="195"/>
      <c r="TRI80" s="195"/>
      <c r="TRJ80" s="195"/>
      <c r="TRK80" s="195"/>
      <c r="TRL80" s="195"/>
      <c r="TRM80" s="195"/>
      <c r="TRN80" s="195"/>
      <c r="TRO80" s="195"/>
      <c r="TRP80" s="195"/>
      <c r="TRQ80" s="195"/>
      <c r="TRR80" s="195"/>
      <c r="TRS80" s="195"/>
      <c r="TRT80" s="195"/>
      <c r="TRU80" s="195"/>
      <c r="TRV80" s="195"/>
      <c r="TRW80" s="195"/>
      <c r="TRX80" s="195"/>
      <c r="TRY80" s="195"/>
      <c r="TRZ80" s="195"/>
      <c r="TSA80" s="195"/>
      <c r="TSB80" s="195"/>
      <c r="TSC80" s="195"/>
      <c r="TSD80" s="195"/>
      <c r="TSE80" s="195"/>
      <c r="TSF80" s="195"/>
      <c r="TSG80" s="195"/>
      <c r="TSH80" s="195"/>
      <c r="TSI80" s="195"/>
      <c r="TSJ80" s="195"/>
      <c r="TSK80" s="195"/>
      <c r="TSL80" s="195"/>
      <c r="TSM80" s="195"/>
      <c r="TSN80" s="195"/>
      <c r="TSO80" s="195"/>
      <c r="TSP80" s="195"/>
      <c r="TSQ80" s="195"/>
      <c r="TSR80" s="195"/>
      <c r="TSS80" s="195"/>
      <c r="TST80" s="195"/>
      <c r="TSU80" s="195"/>
      <c r="TSV80" s="195"/>
      <c r="TSW80" s="195"/>
      <c r="TSX80" s="195"/>
      <c r="TSY80" s="195"/>
      <c r="TSZ80" s="195"/>
      <c r="TTA80" s="195"/>
      <c r="TTB80" s="195"/>
      <c r="TTC80" s="195"/>
      <c r="TTD80" s="195"/>
      <c r="TTE80" s="195"/>
      <c r="TTF80" s="195"/>
      <c r="TTG80" s="195"/>
      <c r="TTH80" s="195"/>
      <c r="TTI80" s="195"/>
      <c r="TTJ80" s="195"/>
      <c r="TTK80" s="195"/>
      <c r="TTL80" s="195"/>
      <c r="TTM80" s="195"/>
      <c r="TTN80" s="195"/>
      <c r="TTO80" s="195"/>
      <c r="TTP80" s="195"/>
      <c r="TTQ80" s="195"/>
      <c r="TTR80" s="195"/>
      <c r="TTS80" s="195"/>
      <c r="TTT80" s="195"/>
      <c r="TTU80" s="195"/>
      <c r="TTV80" s="195"/>
      <c r="TTW80" s="195"/>
      <c r="TTX80" s="195"/>
      <c r="TTY80" s="195"/>
      <c r="TTZ80" s="195"/>
      <c r="TUA80" s="195"/>
      <c r="TUB80" s="195"/>
      <c r="TUC80" s="195"/>
      <c r="TUD80" s="195"/>
      <c r="TUE80" s="195"/>
      <c r="TUF80" s="195"/>
      <c r="TUG80" s="195"/>
      <c r="TUH80" s="195"/>
      <c r="TUI80" s="195"/>
      <c r="TUJ80" s="195"/>
      <c r="TUK80" s="195"/>
      <c r="TUL80" s="195"/>
      <c r="TUM80" s="195"/>
      <c r="TUN80" s="195"/>
      <c r="TUO80" s="195"/>
      <c r="TUP80" s="195"/>
      <c r="TUQ80" s="195"/>
      <c r="TUR80" s="195"/>
      <c r="TUS80" s="195"/>
      <c r="TUT80" s="195"/>
      <c r="TUU80" s="195"/>
      <c r="TUV80" s="195"/>
      <c r="TUW80" s="195"/>
      <c r="TUX80" s="195"/>
      <c r="TUY80" s="195"/>
      <c r="TUZ80" s="195"/>
      <c r="TVA80" s="195"/>
      <c r="TVB80" s="195"/>
      <c r="TVC80" s="195"/>
      <c r="TVD80" s="195"/>
      <c r="TVE80" s="195"/>
      <c r="TVF80" s="195"/>
      <c r="TVG80" s="195"/>
      <c r="TVH80" s="195"/>
      <c r="TVI80" s="195"/>
      <c r="TVJ80" s="195"/>
      <c r="TVK80" s="195"/>
      <c r="TVL80" s="195"/>
      <c r="TVM80" s="195"/>
      <c r="TVN80" s="195"/>
      <c r="TVO80" s="195"/>
      <c r="TVP80" s="195"/>
      <c r="TVQ80" s="195"/>
      <c r="TVR80" s="195"/>
      <c r="TVS80" s="195"/>
      <c r="TVT80" s="195"/>
      <c r="TVU80" s="195"/>
      <c r="TVV80" s="195"/>
      <c r="TVW80" s="195"/>
      <c r="TVX80" s="195"/>
      <c r="TVY80" s="195"/>
      <c r="TVZ80" s="195"/>
      <c r="TWA80" s="195"/>
      <c r="TWB80" s="195"/>
      <c r="TWC80" s="195"/>
      <c r="TWD80" s="195"/>
      <c r="TWE80" s="195"/>
      <c r="TWF80" s="195"/>
      <c r="TWG80" s="195"/>
      <c r="TWH80" s="195"/>
      <c r="TWI80" s="195"/>
      <c r="TWJ80" s="195"/>
      <c r="TWK80" s="195"/>
      <c r="TWL80" s="195"/>
      <c r="TWM80" s="195"/>
      <c r="TWN80" s="195"/>
      <c r="TWO80" s="195"/>
      <c r="TWP80" s="195"/>
      <c r="TWQ80" s="195"/>
      <c r="TWR80" s="195"/>
      <c r="TWS80" s="195"/>
      <c r="TWT80" s="195"/>
      <c r="TWU80" s="195"/>
      <c r="TWV80" s="195"/>
      <c r="TWW80" s="195"/>
      <c r="TWX80" s="195"/>
      <c r="TWY80" s="195"/>
      <c r="TWZ80" s="195"/>
      <c r="TXA80" s="195"/>
      <c r="TXB80" s="195"/>
      <c r="TXC80" s="195"/>
      <c r="TXD80" s="195"/>
      <c r="TXE80" s="195"/>
      <c r="TXF80" s="195"/>
      <c r="TXG80" s="195"/>
      <c r="TXH80" s="195"/>
      <c r="TXI80" s="195"/>
      <c r="TXJ80" s="195"/>
      <c r="TXK80" s="195"/>
      <c r="TXL80" s="195"/>
      <c r="TXM80" s="195"/>
      <c r="TXN80" s="195"/>
      <c r="TXO80" s="195"/>
      <c r="TXP80" s="195"/>
      <c r="TXQ80" s="195"/>
      <c r="TXR80" s="195"/>
      <c r="TXS80" s="195"/>
      <c r="TXT80" s="195"/>
      <c r="TXU80" s="195"/>
      <c r="TXV80" s="195"/>
      <c r="TXW80" s="195"/>
      <c r="TXX80" s="195"/>
      <c r="TXY80" s="195"/>
      <c r="TXZ80" s="195"/>
      <c r="TYA80" s="195"/>
      <c r="TYB80" s="195"/>
      <c r="TYC80" s="195"/>
      <c r="TYD80" s="195"/>
      <c r="TYE80" s="195"/>
      <c r="TYF80" s="195"/>
      <c r="TYG80" s="195"/>
      <c r="TYH80" s="195"/>
      <c r="TYI80" s="195"/>
      <c r="TYJ80" s="195"/>
      <c r="TYK80" s="195"/>
      <c r="TYL80" s="195"/>
      <c r="TYM80" s="195"/>
      <c r="TYN80" s="195"/>
      <c r="TYO80" s="195"/>
      <c r="TYP80" s="195"/>
      <c r="TYQ80" s="195"/>
      <c r="TYR80" s="195"/>
      <c r="TYS80" s="195"/>
      <c r="TYT80" s="195"/>
      <c r="TYU80" s="195"/>
      <c r="TYV80" s="195"/>
      <c r="TYW80" s="195"/>
      <c r="TYX80" s="195"/>
      <c r="TYY80" s="195"/>
      <c r="TYZ80" s="195"/>
      <c r="TZA80" s="195"/>
      <c r="TZB80" s="195"/>
      <c r="TZC80" s="195"/>
      <c r="TZD80" s="195"/>
      <c r="TZE80" s="195"/>
      <c r="TZF80" s="195"/>
      <c r="TZG80" s="195"/>
      <c r="TZH80" s="195"/>
      <c r="TZI80" s="195"/>
      <c r="TZJ80" s="195"/>
      <c r="TZK80" s="195"/>
      <c r="TZL80" s="195"/>
      <c r="TZM80" s="195"/>
      <c r="TZN80" s="195"/>
      <c r="TZO80" s="195"/>
      <c r="TZP80" s="195"/>
      <c r="TZQ80" s="195"/>
      <c r="TZR80" s="195"/>
      <c r="TZS80" s="195"/>
      <c r="TZT80" s="195"/>
      <c r="TZU80" s="195"/>
      <c r="TZV80" s="195"/>
      <c r="TZW80" s="195"/>
      <c r="TZX80" s="195"/>
      <c r="TZY80" s="195"/>
      <c r="TZZ80" s="195"/>
      <c r="UAA80" s="195"/>
      <c r="UAB80" s="195"/>
      <c r="UAC80" s="195"/>
      <c r="UAD80" s="195"/>
      <c r="UAE80" s="195"/>
      <c r="UAF80" s="195"/>
      <c r="UAG80" s="195"/>
      <c r="UAH80" s="195"/>
      <c r="UAI80" s="195"/>
      <c r="UAJ80" s="195"/>
      <c r="UAK80" s="195"/>
      <c r="UAL80" s="195"/>
      <c r="UAM80" s="195"/>
      <c r="UAN80" s="195"/>
      <c r="UAO80" s="195"/>
      <c r="UAP80" s="195"/>
      <c r="UAQ80" s="195"/>
      <c r="UAR80" s="195"/>
      <c r="UAS80" s="195"/>
      <c r="UAT80" s="195"/>
      <c r="UAU80" s="195"/>
      <c r="UAV80" s="195"/>
      <c r="UAW80" s="195"/>
      <c r="UAX80" s="195"/>
      <c r="UAY80" s="195"/>
      <c r="UAZ80" s="195"/>
      <c r="UBA80" s="195"/>
      <c r="UBB80" s="195"/>
      <c r="UBC80" s="195"/>
      <c r="UBD80" s="195"/>
      <c r="UBE80" s="195"/>
      <c r="UBF80" s="195"/>
      <c r="UBG80" s="195"/>
      <c r="UBH80" s="195"/>
      <c r="UBI80" s="195"/>
      <c r="UBJ80" s="195"/>
      <c r="UBK80" s="195"/>
      <c r="UBL80" s="195"/>
      <c r="UBM80" s="195"/>
      <c r="UBN80" s="195"/>
      <c r="UBO80" s="195"/>
      <c r="UBP80" s="195"/>
      <c r="UBQ80" s="195"/>
      <c r="UBR80" s="195"/>
      <c r="UBS80" s="195"/>
      <c r="UBT80" s="195"/>
      <c r="UBU80" s="195"/>
      <c r="UBV80" s="195"/>
      <c r="UBW80" s="195"/>
      <c r="UBX80" s="195"/>
      <c r="UBY80" s="195"/>
      <c r="UBZ80" s="195"/>
      <c r="UCA80" s="195"/>
      <c r="UCB80" s="195"/>
      <c r="UCC80" s="195"/>
      <c r="UCD80" s="195"/>
      <c r="UCE80" s="195"/>
      <c r="UCF80" s="195"/>
      <c r="UCG80" s="195"/>
      <c r="UCH80" s="195"/>
      <c r="UCI80" s="195"/>
      <c r="UCJ80" s="195"/>
      <c r="UCK80" s="195"/>
      <c r="UCL80" s="195"/>
      <c r="UCM80" s="195"/>
      <c r="UCN80" s="195"/>
      <c r="UCO80" s="195"/>
      <c r="UCP80" s="195"/>
      <c r="UCQ80" s="195"/>
      <c r="UCR80" s="195"/>
      <c r="UCS80" s="195"/>
      <c r="UCT80" s="195"/>
      <c r="UCU80" s="195"/>
      <c r="UCV80" s="195"/>
      <c r="UCW80" s="195"/>
      <c r="UCX80" s="195"/>
      <c r="UCY80" s="195"/>
      <c r="UCZ80" s="195"/>
      <c r="UDA80" s="195"/>
      <c r="UDB80" s="195"/>
      <c r="UDC80" s="195"/>
      <c r="UDD80" s="195"/>
      <c r="UDE80" s="195"/>
      <c r="UDF80" s="195"/>
      <c r="UDG80" s="195"/>
      <c r="UDH80" s="195"/>
      <c r="UDI80" s="195"/>
      <c r="UDJ80" s="195"/>
      <c r="UDK80" s="195"/>
      <c r="UDL80" s="195"/>
      <c r="UDM80" s="195"/>
      <c r="UDN80" s="195"/>
      <c r="UDO80" s="195"/>
      <c r="UDP80" s="195"/>
      <c r="UDQ80" s="195"/>
      <c r="UDR80" s="195"/>
      <c r="UDS80" s="195"/>
      <c r="UDT80" s="195"/>
      <c r="UDU80" s="195"/>
      <c r="UDV80" s="195"/>
      <c r="UDW80" s="195"/>
      <c r="UDX80" s="195"/>
      <c r="UDY80" s="195"/>
      <c r="UDZ80" s="195"/>
      <c r="UEA80" s="195"/>
      <c r="UEB80" s="195"/>
      <c r="UEC80" s="195"/>
      <c r="UED80" s="195"/>
      <c r="UEE80" s="195"/>
      <c r="UEF80" s="195"/>
      <c r="UEG80" s="195"/>
      <c r="UEH80" s="195"/>
      <c r="UEI80" s="195"/>
      <c r="UEJ80" s="195"/>
      <c r="UEK80" s="195"/>
      <c r="UEL80" s="195"/>
      <c r="UEM80" s="195"/>
      <c r="UEN80" s="195"/>
      <c r="UEO80" s="195"/>
      <c r="UEP80" s="195"/>
      <c r="UEQ80" s="195"/>
      <c r="UER80" s="195"/>
      <c r="UES80" s="195"/>
      <c r="UET80" s="195"/>
      <c r="UEU80" s="195"/>
      <c r="UEV80" s="195"/>
      <c r="UEW80" s="195"/>
      <c r="UEX80" s="195"/>
      <c r="UEY80" s="195"/>
      <c r="UEZ80" s="195"/>
      <c r="UFA80" s="195"/>
      <c r="UFB80" s="195"/>
      <c r="UFC80" s="195"/>
      <c r="UFD80" s="195"/>
      <c r="UFE80" s="195"/>
      <c r="UFF80" s="195"/>
      <c r="UFG80" s="195"/>
      <c r="UFH80" s="195"/>
      <c r="UFI80" s="195"/>
      <c r="UFJ80" s="195"/>
      <c r="UFK80" s="195"/>
      <c r="UFL80" s="195"/>
      <c r="UFM80" s="195"/>
      <c r="UFN80" s="195"/>
      <c r="UFO80" s="195"/>
      <c r="UFP80" s="195"/>
      <c r="UFQ80" s="195"/>
      <c r="UFR80" s="195"/>
      <c r="UFS80" s="195"/>
      <c r="UFT80" s="195"/>
      <c r="UFU80" s="195"/>
      <c r="UFV80" s="195"/>
      <c r="UFW80" s="195"/>
      <c r="UFX80" s="195"/>
      <c r="UFY80" s="195"/>
      <c r="UFZ80" s="195"/>
      <c r="UGA80" s="195"/>
      <c r="UGB80" s="195"/>
      <c r="UGC80" s="195"/>
      <c r="UGD80" s="195"/>
      <c r="UGE80" s="195"/>
      <c r="UGF80" s="195"/>
      <c r="UGG80" s="195"/>
      <c r="UGH80" s="195"/>
      <c r="UGI80" s="195"/>
      <c r="UGJ80" s="195"/>
      <c r="UGK80" s="195"/>
      <c r="UGL80" s="195"/>
      <c r="UGM80" s="195"/>
      <c r="UGN80" s="195"/>
      <c r="UGO80" s="195"/>
      <c r="UGP80" s="195"/>
      <c r="UGQ80" s="195"/>
      <c r="UGR80" s="195"/>
      <c r="UGS80" s="195"/>
      <c r="UGT80" s="195"/>
      <c r="UGU80" s="195"/>
      <c r="UGV80" s="195"/>
      <c r="UGW80" s="195"/>
      <c r="UGX80" s="195"/>
      <c r="UGY80" s="195"/>
      <c r="UGZ80" s="195"/>
      <c r="UHA80" s="195"/>
      <c r="UHB80" s="195"/>
      <c r="UHC80" s="195"/>
      <c r="UHD80" s="195"/>
      <c r="UHE80" s="195"/>
      <c r="UHF80" s="195"/>
      <c r="UHG80" s="195"/>
      <c r="UHH80" s="195"/>
      <c r="UHI80" s="195"/>
      <c r="UHJ80" s="195"/>
      <c r="UHK80" s="195"/>
      <c r="UHL80" s="195"/>
      <c r="UHM80" s="195"/>
      <c r="UHN80" s="195"/>
      <c r="UHO80" s="195"/>
      <c r="UHP80" s="195"/>
      <c r="UHQ80" s="195"/>
      <c r="UHR80" s="195"/>
      <c r="UHS80" s="195"/>
      <c r="UHT80" s="195"/>
      <c r="UHU80" s="195"/>
      <c r="UHV80" s="195"/>
      <c r="UHW80" s="195"/>
      <c r="UHX80" s="195"/>
      <c r="UHY80" s="195"/>
      <c r="UHZ80" s="195"/>
      <c r="UIA80" s="195"/>
      <c r="UIB80" s="195"/>
      <c r="UIC80" s="195"/>
      <c r="UID80" s="195"/>
      <c r="UIE80" s="195"/>
      <c r="UIF80" s="195"/>
      <c r="UIG80" s="195"/>
      <c r="UIH80" s="195"/>
      <c r="UII80" s="195"/>
      <c r="UIJ80" s="195"/>
      <c r="UIK80" s="195"/>
      <c r="UIL80" s="195"/>
      <c r="UIM80" s="195"/>
      <c r="UIN80" s="195"/>
      <c r="UIO80" s="195"/>
      <c r="UIP80" s="195"/>
      <c r="UIQ80" s="195"/>
      <c r="UIR80" s="195"/>
      <c r="UIS80" s="195"/>
      <c r="UIT80" s="195"/>
      <c r="UIU80" s="195"/>
      <c r="UIV80" s="195"/>
      <c r="UIW80" s="195"/>
      <c r="UIX80" s="195"/>
      <c r="UIY80" s="195"/>
      <c r="UIZ80" s="195"/>
      <c r="UJA80" s="195"/>
      <c r="UJB80" s="195"/>
      <c r="UJC80" s="195"/>
      <c r="UJD80" s="195"/>
      <c r="UJE80" s="195"/>
      <c r="UJF80" s="195"/>
      <c r="UJG80" s="195"/>
      <c r="UJH80" s="195"/>
      <c r="UJI80" s="195"/>
      <c r="UJJ80" s="195"/>
      <c r="UJK80" s="195"/>
      <c r="UJL80" s="195"/>
      <c r="UJM80" s="195"/>
      <c r="UJN80" s="195"/>
      <c r="UJO80" s="195"/>
      <c r="UJP80" s="195"/>
      <c r="UJQ80" s="195"/>
      <c r="UJR80" s="195"/>
      <c r="UJS80" s="195"/>
      <c r="UJT80" s="195"/>
      <c r="UJU80" s="195"/>
      <c r="UJV80" s="195"/>
      <c r="UJW80" s="195"/>
      <c r="UJX80" s="195"/>
      <c r="UJY80" s="195"/>
      <c r="UJZ80" s="195"/>
      <c r="UKA80" s="195"/>
      <c r="UKB80" s="195"/>
      <c r="UKC80" s="195"/>
      <c r="UKD80" s="195"/>
      <c r="UKE80" s="195"/>
      <c r="UKF80" s="195"/>
      <c r="UKG80" s="195"/>
      <c r="UKH80" s="195"/>
      <c r="UKI80" s="195"/>
      <c r="UKJ80" s="195"/>
      <c r="UKK80" s="195"/>
      <c r="UKL80" s="195"/>
      <c r="UKM80" s="195"/>
      <c r="UKN80" s="195"/>
      <c r="UKO80" s="195"/>
      <c r="UKP80" s="195"/>
      <c r="UKQ80" s="195"/>
      <c r="UKR80" s="195"/>
      <c r="UKS80" s="195"/>
      <c r="UKT80" s="195"/>
      <c r="UKU80" s="195"/>
      <c r="UKV80" s="195"/>
      <c r="UKW80" s="195"/>
      <c r="UKX80" s="195"/>
      <c r="UKY80" s="195"/>
      <c r="UKZ80" s="195"/>
      <c r="ULA80" s="195"/>
      <c r="ULB80" s="195"/>
      <c r="ULC80" s="195"/>
      <c r="ULD80" s="195"/>
      <c r="ULE80" s="195"/>
      <c r="ULF80" s="195"/>
      <c r="ULG80" s="195"/>
      <c r="ULH80" s="195"/>
      <c r="ULI80" s="195"/>
      <c r="ULJ80" s="195"/>
      <c r="ULK80" s="195"/>
      <c r="ULL80" s="195"/>
      <c r="ULM80" s="195"/>
      <c r="ULN80" s="195"/>
      <c r="ULO80" s="195"/>
      <c r="ULP80" s="195"/>
      <c r="ULQ80" s="195"/>
      <c r="ULR80" s="195"/>
      <c r="ULS80" s="195"/>
      <c r="ULT80" s="195"/>
      <c r="ULU80" s="195"/>
      <c r="ULV80" s="195"/>
      <c r="ULW80" s="195"/>
      <c r="ULX80" s="195"/>
      <c r="ULY80" s="195"/>
      <c r="ULZ80" s="195"/>
      <c r="UMA80" s="195"/>
      <c r="UMB80" s="195"/>
      <c r="UMC80" s="195"/>
      <c r="UMD80" s="195"/>
      <c r="UME80" s="195"/>
      <c r="UMF80" s="195"/>
      <c r="UMG80" s="195"/>
      <c r="UMH80" s="195"/>
      <c r="UMI80" s="195"/>
      <c r="UMJ80" s="195"/>
      <c r="UMK80" s="195"/>
      <c r="UML80" s="195"/>
      <c r="UMM80" s="195"/>
      <c r="UMN80" s="195"/>
      <c r="UMO80" s="195"/>
      <c r="UMP80" s="195"/>
      <c r="UMQ80" s="195"/>
      <c r="UMR80" s="195"/>
      <c r="UMS80" s="195"/>
      <c r="UMT80" s="195"/>
      <c r="UMU80" s="195"/>
      <c r="UMV80" s="195"/>
      <c r="UMW80" s="195"/>
      <c r="UMX80" s="195"/>
      <c r="UMY80" s="195"/>
      <c r="UMZ80" s="195"/>
      <c r="UNA80" s="195"/>
      <c r="UNB80" s="195"/>
      <c r="UNC80" s="195"/>
      <c r="UND80" s="195"/>
      <c r="UNE80" s="195"/>
      <c r="UNF80" s="195"/>
      <c r="UNG80" s="195"/>
      <c r="UNH80" s="195"/>
      <c r="UNI80" s="195"/>
      <c r="UNJ80" s="195"/>
      <c r="UNK80" s="195"/>
      <c r="UNL80" s="195"/>
      <c r="UNM80" s="195"/>
      <c r="UNN80" s="195"/>
      <c r="UNO80" s="195"/>
      <c r="UNP80" s="195"/>
      <c r="UNQ80" s="195"/>
      <c r="UNR80" s="195"/>
      <c r="UNS80" s="195"/>
      <c r="UNT80" s="195"/>
      <c r="UNU80" s="195"/>
      <c r="UNV80" s="195"/>
      <c r="UNW80" s="195"/>
      <c r="UNX80" s="195"/>
      <c r="UNY80" s="195"/>
      <c r="UNZ80" s="195"/>
      <c r="UOA80" s="195"/>
      <c r="UOB80" s="195"/>
      <c r="UOC80" s="195"/>
      <c r="UOD80" s="195"/>
      <c r="UOE80" s="195"/>
      <c r="UOF80" s="195"/>
      <c r="UOG80" s="195"/>
      <c r="UOH80" s="195"/>
      <c r="UOI80" s="195"/>
      <c r="UOJ80" s="195"/>
      <c r="UOK80" s="195"/>
      <c r="UOL80" s="195"/>
      <c r="UOM80" s="195"/>
      <c r="UON80" s="195"/>
      <c r="UOO80" s="195"/>
      <c r="UOP80" s="195"/>
      <c r="UOQ80" s="195"/>
      <c r="UOR80" s="195"/>
      <c r="UOS80" s="195"/>
      <c r="UOT80" s="195"/>
      <c r="UOU80" s="195"/>
      <c r="UOV80" s="195"/>
      <c r="UOW80" s="195"/>
      <c r="UOX80" s="195"/>
      <c r="UOY80" s="195"/>
      <c r="UOZ80" s="195"/>
      <c r="UPA80" s="195"/>
      <c r="UPB80" s="195"/>
      <c r="UPC80" s="195"/>
      <c r="UPD80" s="195"/>
      <c r="UPE80" s="195"/>
      <c r="UPF80" s="195"/>
      <c r="UPG80" s="195"/>
      <c r="UPH80" s="195"/>
      <c r="UPI80" s="195"/>
      <c r="UPJ80" s="195"/>
      <c r="UPK80" s="195"/>
      <c r="UPL80" s="195"/>
      <c r="UPM80" s="195"/>
      <c r="UPN80" s="195"/>
      <c r="UPO80" s="195"/>
      <c r="UPP80" s="195"/>
      <c r="UPQ80" s="195"/>
      <c r="UPR80" s="195"/>
      <c r="UPS80" s="195"/>
      <c r="UPT80" s="195"/>
      <c r="UPU80" s="195"/>
      <c r="UPV80" s="195"/>
      <c r="UPW80" s="195"/>
      <c r="UPX80" s="195"/>
      <c r="UPY80" s="195"/>
      <c r="UPZ80" s="195"/>
      <c r="UQA80" s="195"/>
      <c r="UQB80" s="195"/>
      <c r="UQC80" s="195"/>
      <c r="UQD80" s="195"/>
      <c r="UQE80" s="195"/>
      <c r="UQF80" s="195"/>
      <c r="UQG80" s="195"/>
      <c r="UQH80" s="195"/>
      <c r="UQI80" s="195"/>
      <c r="UQJ80" s="195"/>
      <c r="UQK80" s="195"/>
      <c r="UQL80" s="195"/>
      <c r="UQM80" s="195"/>
      <c r="UQN80" s="195"/>
      <c r="UQO80" s="195"/>
      <c r="UQP80" s="195"/>
      <c r="UQQ80" s="195"/>
      <c r="UQR80" s="195"/>
      <c r="UQS80" s="195"/>
      <c r="UQT80" s="195"/>
      <c r="UQU80" s="195"/>
      <c r="UQV80" s="195"/>
      <c r="UQW80" s="195"/>
      <c r="UQX80" s="195"/>
      <c r="UQY80" s="195"/>
      <c r="UQZ80" s="195"/>
      <c r="URA80" s="195"/>
      <c r="URB80" s="195"/>
      <c r="URC80" s="195"/>
      <c r="URD80" s="195"/>
      <c r="URE80" s="195"/>
      <c r="URF80" s="195"/>
      <c r="URG80" s="195"/>
      <c r="URH80" s="195"/>
      <c r="URI80" s="195"/>
      <c r="URJ80" s="195"/>
      <c r="URK80" s="195"/>
      <c r="URL80" s="195"/>
      <c r="URM80" s="195"/>
      <c r="URN80" s="195"/>
      <c r="URO80" s="195"/>
      <c r="URP80" s="195"/>
      <c r="URQ80" s="195"/>
      <c r="URR80" s="195"/>
      <c r="URS80" s="195"/>
      <c r="URT80" s="195"/>
      <c r="URU80" s="195"/>
      <c r="URV80" s="195"/>
      <c r="URW80" s="195"/>
      <c r="URX80" s="195"/>
      <c r="URY80" s="195"/>
      <c r="URZ80" s="195"/>
      <c r="USA80" s="195"/>
      <c r="USB80" s="195"/>
      <c r="USC80" s="195"/>
      <c r="USD80" s="195"/>
      <c r="USE80" s="195"/>
      <c r="USF80" s="195"/>
      <c r="USG80" s="195"/>
      <c r="USH80" s="195"/>
      <c r="USI80" s="195"/>
      <c r="USJ80" s="195"/>
      <c r="USK80" s="195"/>
      <c r="USL80" s="195"/>
      <c r="USM80" s="195"/>
      <c r="USN80" s="195"/>
      <c r="USO80" s="195"/>
      <c r="USP80" s="195"/>
      <c r="USQ80" s="195"/>
      <c r="USR80" s="195"/>
      <c r="USS80" s="195"/>
      <c r="UST80" s="195"/>
      <c r="USU80" s="195"/>
      <c r="USV80" s="195"/>
      <c r="USW80" s="195"/>
      <c r="USX80" s="195"/>
      <c r="USY80" s="195"/>
      <c r="USZ80" s="195"/>
      <c r="UTA80" s="195"/>
      <c r="UTB80" s="195"/>
      <c r="UTC80" s="195"/>
      <c r="UTD80" s="195"/>
      <c r="UTE80" s="195"/>
      <c r="UTF80" s="195"/>
      <c r="UTG80" s="195"/>
      <c r="UTH80" s="195"/>
      <c r="UTI80" s="195"/>
      <c r="UTJ80" s="195"/>
      <c r="UTK80" s="195"/>
      <c r="UTL80" s="195"/>
      <c r="UTM80" s="195"/>
      <c r="UTN80" s="195"/>
      <c r="UTO80" s="195"/>
      <c r="UTP80" s="195"/>
      <c r="UTQ80" s="195"/>
      <c r="UTR80" s="195"/>
      <c r="UTS80" s="195"/>
      <c r="UTT80" s="195"/>
      <c r="UTU80" s="195"/>
      <c r="UTV80" s="195"/>
      <c r="UTW80" s="195"/>
      <c r="UTX80" s="195"/>
      <c r="UTY80" s="195"/>
      <c r="UTZ80" s="195"/>
      <c r="UUA80" s="195"/>
      <c r="UUB80" s="195"/>
      <c r="UUC80" s="195"/>
      <c r="UUD80" s="195"/>
      <c r="UUE80" s="195"/>
      <c r="UUF80" s="195"/>
      <c r="UUG80" s="195"/>
      <c r="UUH80" s="195"/>
      <c r="UUI80" s="195"/>
      <c r="UUJ80" s="195"/>
      <c r="UUK80" s="195"/>
      <c r="UUL80" s="195"/>
      <c r="UUM80" s="195"/>
      <c r="UUN80" s="195"/>
      <c r="UUO80" s="195"/>
      <c r="UUP80" s="195"/>
      <c r="UUQ80" s="195"/>
      <c r="UUR80" s="195"/>
      <c r="UUS80" s="195"/>
      <c r="UUT80" s="195"/>
      <c r="UUU80" s="195"/>
      <c r="UUV80" s="195"/>
      <c r="UUW80" s="195"/>
      <c r="UUX80" s="195"/>
      <c r="UUY80" s="195"/>
      <c r="UUZ80" s="195"/>
      <c r="UVA80" s="195"/>
      <c r="UVB80" s="195"/>
      <c r="UVC80" s="195"/>
      <c r="UVD80" s="195"/>
      <c r="UVE80" s="195"/>
      <c r="UVF80" s="195"/>
      <c r="UVG80" s="195"/>
      <c r="UVH80" s="195"/>
      <c r="UVI80" s="195"/>
      <c r="UVJ80" s="195"/>
      <c r="UVK80" s="195"/>
      <c r="UVL80" s="195"/>
      <c r="UVM80" s="195"/>
      <c r="UVN80" s="195"/>
      <c r="UVO80" s="195"/>
      <c r="UVP80" s="195"/>
      <c r="UVQ80" s="195"/>
      <c r="UVR80" s="195"/>
      <c r="UVS80" s="195"/>
      <c r="UVT80" s="195"/>
      <c r="UVU80" s="195"/>
      <c r="UVV80" s="195"/>
      <c r="UVW80" s="195"/>
      <c r="UVX80" s="195"/>
      <c r="UVY80" s="195"/>
      <c r="UVZ80" s="195"/>
      <c r="UWA80" s="195"/>
      <c r="UWB80" s="195"/>
      <c r="UWC80" s="195"/>
      <c r="UWD80" s="195"/>
      <c r="UWE80" s="195"/>
      <c r="UWF80" s="195"/>
      <c r="UWG80" s="195"/>
      <c r="UWH80" s="195"/>
      <c r="UWI80" s="195"/>
      <c r="UWJ80" s="195"/>
      <c r="UWK80" s="195"/>
      <c r="UWL80" s="195"/>
      <c r="UWM80" s="195"/>
      <c r="UWN80" s="195"/>
      <c r="UWO80" s="195"/>
      <c r="UWP80" s="195"/>
      <c r="UWQ80" s="195"/>
      <c r="UWR80" s="195"/>
      <c r="UWS80" s="195"/>
      <c r="UWT80" s="195"/>
      <c r="UWU80" s="195"/>
      <c r="UWV80" s="195"/>
      <c r="UWW80" s="195"/>
      <c r="UWX80" s="195"/>
      <c r="UWY80" s="195"/>
      <c r="UWZ80" s="195"/>
      <c r="UXA80" s="195"/>
      <c r="UXB80" s="195"/>
      <c r="UXC80" s="195"/>
      <c r="UXD80" s="195"/>
      <c r="UXE80" s="195"/>
      <c r="UXF80" s="195"/>
      <c r="UXG80" s="195"/>
      <c r="UXH80" s="195"/>
      <c r="UXI80" s="195"/>
      <c r="UXJ80" s="195"/>
      <c r="UXK80" s="195"/>
      <c r="UXL80" s="195"/>
      <c r="UXM80" s="195"/>
      <c r="UXN80" s="195"/>
      <c r="UXO80" s="195"/>
      <c r="UXP80" s="195"/>
      <c r="UXQ80" s="195"/>
      <c r="UXR80" s="195"/>
      <c r="UXS80" s="195"/>
      <c r="UXT80" s="195"/>
      <c r="UXU80" s="195"/>
      <c r="UXV80" s="195"/>
      <c r="UXW80" s="195"/>
      <c r="UXX80" s="195"/>
      <c r="UXY80" s="195"/>
      <c r="UXZ80" s="195"/>
      <c r="UYA80" s="195"/>
      <c r="UYB80" s="195"/>
      <c r="UYC80" s="195"/>
      <c r="UYD80" s="195"/>
      <c r="UYE80" s="195"/>
      <c r="UYF80" s="195"/>
      <c r="UYG80" s="195"/>
      <c r="UYH80" s="195"/>
      <c r="UYI80" s="195"/>
      <c r="UYJ80" s="195"/>
      <c r="UYK80" s="195"/>
      <c r="UYL80" s="195"/>
      <c r="UYM80" s="195"/>
      <c r="UYN80" s="195"/>
      <c r="UYO80" s="195"/>
      <c r="UYP80" s="195"/>
      <c r="UYQ80" s="195"/>
      <c r="UYR80" s="195"/>
      <c r="UYS80" s="195"/>
      <c r="UYT80" s="195"/>
      <c r="UYU80" s="195"/>
      <c r="UYV80" s="195"/>
      <c r="UYW80" s="195"/>
      <c r="UYX80" s="195"/>
      <c r="UYY80" s="195"/>
      <c r="UYZ80" s="195"/>
      <c r="UZA80" s="195"/>
      <c r="UZB80" s="195"/>
      <c r="UZC80" s="195"/>
      <c r="UZD80" s="195"/>
      <c r="UZE80" s="195"/>
      <c r="UZF80" s="195"/>
      <c r="UZG80" s="195"/>
      <c r="UZH80" s="195"/>
      <c r="UZI80" s="195"/>
      <c r="UZJ80" s="195"/>
      <c r="UZK80" s="195"/>
      <c r="UZL80" s="195"/>
      <c r="UZM80" s="195"/>
      <c r="UZN80" s="195"/>
      <c r="UZO80" s="195"/>
      <c r="UZP80" s="195"/>
      <c r="UZQ80" s="195"/>
      <c r="UZR80" s="195"/>
      <c r="UZS80" s="195"/>
      <c r="UZT80" s="195"/>
      <c r="UZU80" s="195"/>
      <c r="UZV80" s="195"/>
      <c r="UZW80" s="195"/>
      <c r="UZX80" s="195"/>
      <c r="UZY80" s="195"/>
      <c r="UZZ80" s="195"/>
      <c r="VAA80" s="195"/>
      <c r="VAB80" s="195"/>
      <c r="VAC80" s="195"/>
      <c r="VAD80" s="195"/>
      <c r="VAE80" s="195"/>
      <c r="VAF80" s="195"/>
      <c r="VAG80" s="195"/>
      <c r="VAH80" s="195"/>
      <c r="VAI80" s="195"/>
      <c r="VAJ80" s="195"/>
      <c r="VAK80" s="195"/>
      <c r="VAL80" s="195"/>
      <c r="VAM80" s="195"/>
      <c r="VAN80" s="195"/>
      <c r="VAO80" s="195"/>
      <c r="VAP80" s="195"/>
      <c r="VAQ80" s="195"/>
      <c r="VAR80" s="195"/>
      <c r="VAS80" s="195"/>
      <c r="VAT80" s="195"/>
      <c r="VAU80" s="195"/>
      <c r="VAV80" s="195"/>
      <c r="VAW80" s="195"/>
      <c r="VAX80" s="195"/>
      <c r="VAY80" s="195"/>
      <c r="VAZ80" s="195"/>
      <c r="VBA80" s="195"/>
      <c r="VBB80" s="195"/>
      <c r="VBC80" s="195"/>
      <c r="VBD80" s="195"/>
      <c r="VBE80" s="195"/>
      <c r="VBF80" s="195"/>
      <c r="VBG80" s="195"/>
      <c r="VBH80" s="195"/>
      <c r="VBI80" s="195"/>
      <c r="VBJ80" s="195"/>
      <c r="VBK80" s="195"/>
      <c r="VBL80" s="195"/>
      <c r="VBM80" s="195"/>
      <c r="VBN80" s="195"/>
      <c r="VBO80" s="195"/>
      <c r="VBP80" s="195"/>
      <c r="VBQ80" s="195"/>
      <c r="VBR80" s="195"/>
      <c r="VBS80" s="195"/>
      <c r="VBT80" s="195"/>
      <c r="VBU80" s="195"/>
      <c r="VBV80" s="195"/>
      <c r="VBW80" s="195"/>
      <c r="VBX80" s="195"/>
      <c r="VBY80" s="195"/>
      <c r="VBZ80" s="195"/>
      <c r="VCA80" s="195"/>
      <c r="VCB80" s="195"/>
      <c r="VCC80" s="195"/>
      <c r="VCD80" s="195"/>
      <c r="VCE80" s="195"/>
      <c r="VCF80" s="195"/>
      <c r="VCG80" s="195"/>
      <c r="VCH80" s="195"/>
      <c r="VCI80" s="195"/>
      <c r="VCJ80" s="195"/>
      <c r="VCK80" s="195"/>
      <c r="VCL80" s="195"/>
      <c r="VCM80" s="195"/>
      <c r="VCN80" s="195"/>
      <c r="VCO80" s="195"/>
      <c r="VCP80" s="195"/>
      <c r="VCQ80" s="195"/>
      <c r="VCR80" s="195"/>
      <c r="VCS80" s="195"/>
      <c r="VCT80" s="195"/>
      <c r="VCU80" s="195"/>
      <c r="VCV80" s="195"/>
      <c r="VCW80" s="195"/>
      <c r="VCX80" s="195"/>
      <c r="VCY80" s="195"/>
      <c r="VCZ80" s="195"/>
      <c r="VDA80" s="195"/>
      <c r="VDB80" s="195"/>
      <c r="VDC80" s="195"/>
      <c r="VDD80" s="195"/>
      <c r="VDE80" s="195"/>
      <c r="VDF80" s="195"/>
      <c r="VDG80" s="195"/>
      <c r="VDH80" s="195"/>
      <c r="VDI80" s="195"/>
      <c r="VDJ80" s="195"/>
      <c r="VDK80" s="195"/>
      <c r="VDL80" s="195"/>
      <c r="VDM80" s="195"/>
      <c r="VDN80" s="195"/>
      <c r="VDO80" s="195"/>
      <c r="VDP80" s="195"/>
      <c r="VDQ80" s="195"/>
      <c r="VDR80" s="195"/>
      <c r="VDS80" s="195"/>
      <c r="VDT80" s="195"/>
      <c r="VDU80" s="195"/>
      <c r="VDV80" s="195"/>
      <c r="VDW80" s="195"/>
      <c r="VDX80" s="195"/>
      <c r="VDY80" s="195"/>
      <c r="VDZ80" s="195"/>
      <c r="VEA80" s="195"/>
      <c r="VEB80" s="195"/>
      <c r="VEC80" s="195"/>
      <c r="VED80" s="195"/>
      <c r="VEE80" s="195"/>
      <c r="VEF80" s="195"/>
      <c r="VEG80" s="195"/>
      <c r="VEH80" s="195"/>
      <c r="VEI80" s="195"/>
      <c r="VEJ80" s="195"/>
      <c r="VEK80" s="195"/>
      <c r="VEL80" s="195"/>
      <c r="VEM80" s="195"/>
      <c r="VEN80" s="195"/>
      <c r="VEO80" s="195"/>
      <c r="VEP80" s="195"/>
      <c r="VEQ80" s="195"/>
      <c r="VER80" s="195"/>
      <c r="VES80" s="195"/>
      <c r="VET80" s="195"/>
      <c r="VEU80" s="195"/>
      <c r="VEV80" s="195"/>
      <c r="VEW80" s="195"/>
      <c r="VEX80" s="195"/>
      <c r="VEY80" s="195"/>
      <c r="VEZ80" s="195"/>
      <c r="VFA80" s="195"/>
      <c r="VFB80" s="195"/>
      <c r="VFC80" s="195"/>
      <c r="VFD80" s="195"/>
      <c r="VFE80" s="195"/>
      <c r="VFF80" s="195"/>
      <c r="VFG80" s="195"/>
      <c r="VFH80" s="195"/>
      <c r="VFI80" s="195"/>
      <c r="VFJ80" s="195"/>
      <c r="VFK80" s="195"/>
      <c r="VFL80" s="195"/>
      <c r="VFM80" s="195"/>
      <c r="VFN80" s="195"/>
      <c r="VFO80" s="195"/>
      <c r="VFP80" s="195"/>
      <c r="VFQ80" s="195"/>
      <c r="VFR80" s="195"/>
      <c r="VFS80" s="195"/>
      <c r="VFT80" s="195"/>
      <c r="VFU80" s="195"/>
      <c r="VFV80" s="195"/>
      <c r="VFW80" s="195"/>
      <c r="VFX80" s="195"/>
      <c r="VFY80" s="195"/>
      <c r="VFZ80" s="195"/>
      <c r="VGA80" s="195"/>
      <c r="VGB80" s="195"/>
      <c r="VGC80" s="195"/>
      <c r="VGD80" s="195"/>
      <c r="VGE80" s="195"/>
      <c r="VGF80" s="195"/>
      <c r="VGG80" s="195"/>
      <c r="VGH80" s="195"/>
      <c r="VGI80" s="195"/>
      <c r="VGJ80" s="195"/>
      <c r="VGK80" s="195"/>
      <c r="VGL80" s="195"/>
      <c r="VGM80" s="195"/>
      <c r="VGN80" s="195"/>
      <c r="VGO80" s="195"/>
      <c r="VGP80" s="195"/>
      <c r="VGQ80" s="195"/>
      <c r="VGR80" s="195"/>
      <c r="VGS80" s="195"/>
      <c r="VGT80" s="195"/>
      <c r="VGU80" s="195"/>
      <c r="VGV80" s="195"/>
      <c r="VGW80" s="195"/>
      <c r="VGX80" s="195"/>
      <c r="VGY80" s="195"/>
      <c r="VGZ80" s="195"/>
      <c r="VHA80" s="195"/>
      <c r="VHB80" s="195"/>
      <c r="VHC80" s="195"/>
      <c r="VHD80" s="195"/>
      <c r="VHE80" s="195"/>
      <c r="VHF80" s="195"/>
      <c r="VHG80" s="195"/>
      <c r="VHH80" s="195"/>
      <c r="VHI80" s="195"/>
      <c r="VHJ80" s="195"/>
      <c r="VHK80" s="195"/>
      <c r="VHL80" s="195"/>
      <c r="VHM80" s="195"/>
      <c r="VHN80" s="195"/>
      <c r="VHO80" s="195"/>
      <c r="VHP80" s="195"/>
      <c r="VHQ80" s="195"/>
      <c r="VHR80" s="195"/>
      <c r="VHS80" s="195"/>
      <c r="VHT80" s="195"/>
      <c r="VHU80" s="195"/>
      <c r="VHV80" s="195"/>
      <c r="VHW80" s="195"/>
      <c r="VHX80" s="195"/>
      <c r="VHY80" s="195"/>
      <c r="VHZ80" s="195"/>
      <c r="VIA80" s="195"/>
      <c r="VIB80" s="195"/>
      <c r="VIC80" s="195"/>
      <c r="VID80" s="195"/>
      <c r="VIE80" s="195"/>
      <c r="VIF80" s="195"/>
      <c r="VIG80" s="195"/>
      <c r="VIH80" s="195"/>
      <c r="VII80" s="195"/>
      <c r="VIJ80" s="195"/>
      <c r="VIK80" s="195"/>
      <c r="VIL80" s="195"/>
      <c r="VIM80" s="195"/>
      <c r="VIN80" s="195"/>
      <c r="VIO80" s="195"/>
      <c r="VIP80" s="195"/>
      <c r="VIQ80" s="195"/>
      <c r="VIR80" s="195"/>
      <c r="VIS80" s="195"/>
      <c r="VIT80" s="195"/>
      <c r="VIU80" s="195"/>
      <c r="VIV80" s="195"/>
      <c r="VIW80" s="195"/>
      <c r="VIX80" s="195"/>
      <c r="VIY80" s="195"/>
      <c r="VIZ80" s="195"/>
      <c r="VJA80" s="195"/>
      <c r="VJB80" s="195"/>
      <c r="VJC80" s="195"/>
      <c r="VJD80" s="195"/>
      <c r="VJE80" s="195"/>
      <c r="VJF80" s="195"/>
      <c r="VJG80" s="195"/>
      <c r="VJH80" s="195"/>
      <c r="VJI80" s="195"/>
      <c r="VJJ80" s="195"/>
      <c r="VJK80" s="195"/>
      <c r="VJL80" s="195"/>
      <c r="VJM80" s="195"/>
      <c r="VJN80" s="195"/>
      <c r="VJO80" s="195"/>
      <c r="VJP80" s="195"/>
      <c r="VJQ80" s="195"/>
      <c r="VJR80" s="195"/>
      <c r="VJS80" s="195"/>
      <c r="VJT80" s="195"/>
      <c r="VJU80" s="195"/>
      <c r="VJV80" s="195"/>
      <c r="VJW80" s="195"/>
      <c r="VJX80" s="195"/>
      <c r="VJY80" s="195"/>
      <c r="VJZ80" s="195"/>
      <c r="VKA80" s="195"/>
      <c r="VKB80" s="195"/>
      <c r="VKC80" s="195"/>
      <c r="VKD80" s="195"/>
      <c r="VKE80" s="195"/>
      <c r="VKF80" s="195"/>
      <c r="VKG80" s="195"/>
      <c r="VKH80" s="195"/>
      <c r="VKI80" s="195"/>
      <c r="VKJ80" s="195"/>
      <c r="VKK80" s="195"/>
      <c r="VKL80" s="195"/>
      <c r="VKM80" s="195"/>
      <c r="VKN80" s="195"/>
      <c r="VKO80" s="195"/>
      <c r="VKP80" s="195"/>
      <c r="VKQ80" s="195"/>
      <c r="VKR80" s="195"/>
      <c r="VKS80" s="195"/>
      <c r="VKT80" s="195"/>
      <c r="VKU80" s="195"/>
      <c r="VKV80" s="195"/>
      <c r="VKW80" s="195"/>
      <c r="VKX80" s="195"/>
      <c r="VKY80" s="195"/>
      <c r="VKZ80" s="195"/>
      <c r="VLA80" s="195"/>
      <c r="VLB80" s="195"/>
      <c r="VLC80" s="195"/>
      <c r="VLD80" s="195"/>
      <c r="VLE80" s="195"/>
      <c r="VLF80" s="195"/>
      <c r="VLG80" s="195"/>
      <c r="VLH80" s="195"/>
      <c r="VLI80" s="195"/>
      <c r="VLJ80" s="195"/>
      <c r="VLK80" s="195"/>
      <c r="VLL80" s="195"/>
      <c r="VLM80" s="195"/>
      <c r="VLN80" s="195"/>
      <c r="VLO80" s="195"/>
      <c r="VLP80" s="195"/>
      <c r="VLQ80" s="195"/>
      <c r="VLR80" s="195"/>
      <c r="VLS80" s="195"/>
      <c r="VLT80" s="195"/>
      <c r="VLU80" s="195"/>
      <c r="VLV80" s="195"/>
      <c r="VLW80" s="195"/>
      <c r="VLX80" s="195"/>
      <c r="VLY80" s="195"/>
      <c r="VLZ80" s="195"/>
      <c r="VMA80" s="195"/>
      <c r="VMB80" s="195"/>
      <c r="VMC80" s="195"/>
      <c r="VMD80" s="195"/>
      <c r="VME80" s="195"/>
      <c r="VMF80" s="195"/>
      <c r="VMG80" s="195"/>
      <c r="VMH80" s="195"/>
      <c r="VMI80" s="195"/>
      <c r="VMJ80" s="195"/>
      <c r="VMK80" s="195"/>
      <c r="VML80" s="195"/>
      <c r="VMM80" s="195"/>
      <c r="VMN80" s="195"/>
      <c r="VMO80" s="195"/>
      <c r="VMP80" s="195"/>
      <c r="VMQ80" s="195"/>
      <c r="VMR80" s="195"/>
      <c r="VMS80" s="195"/>
      <c r="VMT80" s="195"/>
      <c r="VMU80" s="195"/>
      <c r="VMV80" s="195"/>
      <c r="VMW80" s="195"/>
      <c r="VMX80" s="195"/>
      <c r="VMY80" s="195"/>
      <c r="VMZ80" s="195"/>
      <c r="VNA80" s="195"/>
      <c r="VNB80" s="195"/>
      <c r="VNC80" s="195"/>
      <c r="VND80" s="195"/>
      <c r="VNE80" s="195"/>
      <c r="VNF80" s="195"/>
      <c r="VNG80" s="195"/>
      <c r="VNH80" s="195"/>
      <c r="VNI80" s="195"/>
      <c r="VNJ80" s="195"/>
      <c r="VNK80" s="195"/>
      <c r="VNL80" s="195"/>
      <c r="VNM80" s="195"/>
      <c r="VNN80" s="195"/>
      <c r="VNO80" s="195"/>
      <c r="VNP80" s="195"/>
      <c r="VNQ80" s="195"/>
      <c r="VNR80" s="195"/>
      <c r="VNS80" s="195"/>
      <c r="VNT80" s="195"/>
      <c r="VNU80" s="195"/>
      <c r="VNV80" s="195"/>
      <c r="VNW80" s="195"/>
      <c r="VNX80" s="195"/>
      <c r="VNY80" s="195"/>
      <c r="VNZ80" s="195"/>
      <c r="VOA80" s="195"/>
      <c r="VOB80" s="195"/>
      <c r="VOC80" s="195"/>
      <c r="VOD80" s="195"/>
      <c r="VOE80" s="195"/>
      <c r="VOF80" s="195"/>
      <c r="VOG80" s="195"/>
      <c r="VOH80" s="195"/>
      <c r="VOI80" s="195"/>
      <c r="VOJ80" s="195"/>
      <c r="VOK80" s="195"/>
      <c r="VOL80" s="195"/>
      <c r="VOM80" s="195"/>
      <c r="VON80" s="195"/>
      <c r="VOO80" s="195"/>
      <c r="VOP80" s="195"/>
      <c r="VOQ80" s="195"/>
      <c r="VOR80" s="195"/>
      <c r="VOS80" s="195"/>
      <c r="VOT80" s="195"/>
      <c r="VOU80" s="195"/>
      <c r="VOV80" s="195"/>
      <c r="VOW80" s="195"/>
      <c r="VOX80" s="195"/>
      <c r="VOY80" s="195"/>
      <c r="VOZ80" s="195"/>
      <c r="VPA80" s="195"/>
      <c r="VPB80" s="195"/>
      <c r="VPC80" s="195"/>
      <c r="VPD80" s="195"/>
      <c r="VPE80" s="195"/>
      <c r="VPF80" s="195"/>
      <c r="VPG80" s="195"/>
      <c r="VPH80" s="195"/>
      <c r="VPI80" s="195"/>
      <c r="VPJ80" s="195"/>
      <c r="VPK80" s="195"/>
      <c r="VPL80" s="195"/>
      <c r="VPM80" s="195"/>
      <c r="VPN80" s="195"/>
      <c r="VPO80" s="195"/>
      <c r="VPP80" s="195"/>
      <c r="VPQ80" s="195"/>
      <c r="VPR80" s="195"/>
      <c r="VPS80" s="195"/>
      <c r="VPT80" s="195"/>
      <c r="VPU80" s="195"/>
      <c r="VPV80" s="195"/>
      <c r="VPW80" s="195"/>
      <c r="VPX80" s="195"/>
      <c r="VPY80" s="195"/>
      <c r="VPZ80" s="195"/>
      <c r="VQA80" s="195"/>
      <c r="VQB80" s="195"/>
      <c r="VQC80" s="195"/>
      <c r="VQD80" s="195"/>
      <c r="VQE80" s="195"/>
      <c r="VQF80" s="195"/>
      <c r="VQG80" s="195"/>
      <c r="VQH80" s="195"/>
      <c r="VQI80" s="195"/>
      <c r="VQJ80" s="195"/>
      <c r="VQK80" s="195"/>
      <c r="VQL80" s="195"/>
      <c r="VQM80" s="195"/>
      <c r="VQN80" s="195"/>
      <c r="VQO80" s="195"/>
      <c r="VQP80" s="195"/>
      <c r="VQQ80" s="195"/>
      <c r="VQR80" s="195"/>
      <c r="VQS80" s="195"/>
      <c r="VQT80" s="195"/>
      <c r="VQU80" s="195"/>
      <c r="VQV80" s="195"/>
      <c r="VQW80" s="195"/>
      <c r="VQX80" s="195"/>
      <c r="VQY80" s="195"/>
      <c r="VQZ80" s="195"/>
      <c r="VRA80" s="195"/>
      <c r="VRB80" s="195"/>
      <c r="VRC80" s="195"/>
      <c r="VRD80" s="195"/>
      <c r="VRE80" s="195"/>
      <c r="VRF80" s="195"/>
      <c r="VRG80" s="195"/>
      <c r="VRH80" s="195"/>
      <c r="VRI80" s="195"/>
      <c r="VRJ80" s="195"/>
      <c r="VRK80" s="195"/>
      <c r="VRL80" s="195"/>
      <c r="VRM80" s="195"/>
      <c r="VRN80" s="195"/>
      <c r="VRO80" s="195"/>
      <c r="VRP80" s="195"/>
      <c r="VRQ80" s="195"/>
      <c r="VRR80" s="195"/>
      <c r="VRS80" s="195"/>
      <c r="VRT80" s="195"/>
      <c r="VRU80" s="195"/>
      <c r="VRV80" s="195"/>
      <c r="VRW80" s="195"/>
      <c r="VRX80" s="195"/>
      <c r="VRY80" s="195"/>
      <c r="VRZ80" s="195"/>
      <c r="VSA80" s="195"/>
      <c r="VSB80" s="195"/>
      <c r="VSC80" s="195"/>
      <c r="VSD80" s="195"/>
      <c r="VSE80" s="195"/>
      <c r="VSF80" s="195"/>
      <c r="VSG80" s="195"/>
      <c r="VSH80" s="195"/>
      <c r="VSI80" s="195"/>
      <c r="VSJ80" s="195"/>
      <c r="VSK80" s="195"/>
      <c r="VSL80" s="195"/>
      <c r="VSM80" s="195"/>
      <c r="VSN80" s="195"/>
      <c r="VSO80" s="195"/>
      <c r="VSP80" s="195"/>
      <c r="VSQ80" s="195"/>
      <c r="VSR80" s="195"/>
      <c r="VSS80" s="195"/>
      <c r="VST80" s="195"/>
      <c r="VSU80" s="195"/>
      <c r="VSV80" s="195"/>
      <c r="VSW80" s="195"/>
      <c r="VSX80" s="195"/>
      <c r="VSY80" s="195"/>
      <c r="VSZ80" s="195"/>
      <c r="VTA80" s="195"/>
      <c r="VTB80" s="195"/>
      <c r="VTC80" s="195"/>
      <c r="VTD80" s="195"/>
      <c r="VTE80" s="195"/>
      <c r="VTF80" s="195"/>
      <c r="VTG80" s="195"/>
      <c r="VTH80" s="195"/>
      <c r="VTI80" s="195"/>
      <c r="VTJ80" s="195"/>
      <c r="VTK80" s="195"/>
      <c r="VTL80" s="195"/>
      <c r="VTM80" s="195"/>
      <c r="VTN80" s="195"/>
      <c r="VTO80" s="195"/>
      <c r="VTP80" s="195"/>
      <c r="VTQ80" s="195"/>
      <c r="VTR80" s="195"/>
      <c r="VTS80" s="195"/>
      <c r="VTT80" s="195"/>
      <c r="VTU80" s="195"/>
      <c r="VTV80" s="195"/>
      <c r="VTW80" s="195"/>
      <c r="VTX80" s="195"/>
      <c r="VTY80" s="195"/>
      <c r="VTZ80" s="195"/>
      <c r="VUA80" s="195"/>
      <c r="VUB80" s="195"/>
      <c r="VUC80" s="195"/>
      <c r="VUD80" s="195"/>
      <c r="VUE80" s="195"/>
      <c r="VUF80" s="195"/>
      <c r="VUG80" s="195"/>
      <c r="VUH80" s="195"/>
      <c r="VUI80" s="195"/>
      <c r="VUJ80" s="195"/>
      <c r="VUK80" s="195"/>
      <c r="VUL80" s="195"/>
      <c r="VUM80" s="195"/>
      <c r="VUN80" s="195"/>
      <c r="VUO80" s="195"/>
      <c r="VUP80" s="195"/>
      <c r="VUQ80" s="195"/>
      <c r="VUR80" s="195"/>
      <c r="VUS80" s="195"/>
      <c r="VUT80" s="195"/>
      <c r="VUU80" s="195"/>
      <c r="VUV80" s="195"/>
      <c r="VUW80" s="195"/>
      <c r="VUX80" s="195"/>
      <c r="VUY80" s="195"/>
      <c r="VUZ80" s="195"/>
      <c r="VVA80" s="195"/>
      <c r="VVB80" s="195"/>
      <c r="VVC80" s="195"/>
      <c r="VVD80" s="195"/>
      <c r="VVE80" s="195"/>
      <c r="VVF80" s="195"/>
      <c r="VVG80" s="195"/>
      <c r="VVH80" s="195"/>
      <c r="VVI80" s="195"/>
      <c r="VVJ80" s="195"/>
      <c r="VVK80" s="195"/>
      <c r="VVL80" s="195"/>
      <c r="VVM80" s="195"/>
      <c r="VVN80" s="195"/>
      <c r="VVO80" s="195"/>
      <c r="VVP80" s="195"/>
      <c r="VVQ80" s="195"/>
      <c r="VVR80" s="195"/>
      <c r="VVS80" s="195"/>
      <c r="VVT80" s="195"/>
      <c r="VVU80" s="195"/>
      <c r="VVV80" s="195"/>
      <c r="VVW80" s="195"/>
      <c r="VVX80" s="195"/>
      <c r="VVY80" s="195"/>
      <c r="VVZ80" s="195"/>
      <c r="VWA80" s="195"/>
      <c r="VWB80" s="195"/>
      <c r="VWC80" s="195"/>
      <c r="VWD80" s="195"/>
      <c r="VWE80" s="195"/>
      <c r="VWF80" s="195"/>
      <c r="VWG80" s="195"/>
      <c r="VWH80" s="195"/>
      <c r="VWI80" s="195"/>
      <c r="VWJ80" s="195"/>
      <c r="VWK80" s="195"/>
      <c r="VWL80" s="195"/>
      <c r="VWM80" s="195"/>
      <c r="VWN80" s="195"/>
      <c r="VWO80" s="195"/>
      <c r="VWP80" s="195"/>
      <c r="VWQ80" s="195"/>
      <c r="VWR80" s="195"/>
      <c r="VWS80" s="195"/>
      <c r="VWT80" s="195"/>
      <c r="VWU80" s="195"/>
      <c r="VWV80" s="195"/>
      <c r="VWW80" s="195"/>
      <c r="VWX80" s="195"/>
      <c r="VWY80" s="195"/>
      <c r="VWZ80" s="195"/>
      <c r="VXA80" s="195"/>
      <c r="VXB80" s="195"/>
      <c r="VXC80" s="195"/>
      <c r="VXD80" s="195"/>
      <c r="VXE80" s="195"/>
      <c r="VXF80" s="195"/>
      <c r="VXG80" s="195"/>
      <c r="VXH80" s="195"/>
      <c r="VXI80" s="195"/>
      <c r="VXJ80" s="195"/>
      <c r="VXK80" s="195"/>
      <c r="VXL80" s="195"/>
      <c r="VXM80" s="195"/>
      <c r="VXN80" s="195"/>
      <c r="VXO80" s="195"/>
      <c r="VXP80" s="195"/>
      <c r="VXQ80" s="195"/>
      <c r="VXR80" s="195"/>
      <c r="VXS80" s="195"/>
      <c r="VXT80" s="195"/>
      <c r="VXU80" s="195"/>
      <c r="VXV80" s="195"/>
      <c r="VXW80" s="195"/>
      <c r="VXX80" s="195"/>
      <c r="VXY80" s="195"/>
      <c r="VXZ80" s="195"/>
      <c r="VYA80" s="195"/>
      <c r="VYB80" s="195"/>
      <c r="VYC80" s="195"/>
      <c r="VYD80" s="195"/>
      <c r="VYE80" s="195"/>
      <c r="VYF80" s="195"/>
      <c r="VYG80" s="195"/>
      <c r="VYH80" s="195"/>
      <c r="VYI80" s="195"/>
      <c r="VYJ80" s="195"/>
      <c r="VYK80" s="195"/>
      <c r="VYL80" s="195"/>
      <c r="VYM80" s="195"/>
      <c r="VYN80" s="195"/>
      <c r="VYO80" s="195"/>
      <c r="VYP80" s="195"/>
      <c r="VYQ80" s="195"/>
      <c r="VYR80" s="195"/>
      <c r="VYS80" s="195"/>
      <c r="VYT80" s="195"/>
      <c r="VYU80" s="195"/>
      <c r="VYV80" s="195"/>
      <c r="VYW80" s="195"/>
      <c r="VYX80" s="195"/>
      <c r="VYY80" s="195"/>
      <c r="VYZ80" s="195"/>
      <c r="VZA80" s="195"/>
      <c r="VZB80" s="195"/>
      <c r="VZC80" s="195"/>
      <c r="VZD80" s="195"/>
      <c r="VZE80" s="195"/>
      <c r="VZF80" s="195"/>
      <c r="VZG80" s="195"/>
      <c r="VZH80" s="195"/>
      <c r="VZI80" s="195"/>
      <c r="VZJ80" s="195"/>
      <c r="VZK80" s="195"/>
      <c r="VZL80" s="195"/>
      <c r="VZM80" s="195"/>
      <c r="VZN80" s="195"/>
      <c r="VZO80" s="195"/>
      <c r="VZP80" s="195"/>
      <c r="VZQ80" s="195"/>
      <c r="VZR80" s="195"/>
      <c r="VZS80" s="195"/>
      <c r="VZT80" s="195"/>
      <c r="VZU80" s="195"/>
      <c r="VZV80" s="195"/>
      <c r="VZW80" s="195"/>
      <c r="VZX80" s="195"/>
      <c r="VZY80" s="195"/>
      <c r="VZZ80" s="195"/>
      <c r="WAA80" s="195"/>
      <c r="WAB80" s="195"/>
      <c r="WAC80" s="195"/>
      <c r="WAD80" s="195"/>
      <c r="WAE80" s="195"/>
      <c r="WAF80" s="195"/>
      <c r="WAG80" s="195"/>
      <c r="WAH80" s="195"/>
      <c r="WAI80" s="195"/>
      <c r="WAJ80" s="195"/>
      <c r="WAK80" s="195"/>
      <c r="WAL80" s="195"/>
      <c r="WAM80" s="195"/>
      <c r="WAN80" s="195"/>
      <c r="WAO80" s="195"/>
      <c r="WAP80" s="195"/>
      <c r="WAQ80" s="195"/>
      <c r="WAR80" s="195"/>
      <c r="WAS80" s="195"/>
      <c r="WAT80" s="195"/>
      <c r="WAU80" s="195"/>
      <c r="WAV80" s="195"/>
      <c r="WAW80" s="195"/>
      <c r="WAX80" s="195"/>
      <c r="WAY80" s="195"/>
      <c r="WAZ80" s="195"/>
      <c r="WBA80" s="195"/>
      <c r="WBB80" s="195"/>
      <c r="WBC80" s="195"/>
      <c r="WBD80" s="195"/>
      <c r="WBE80" s="195"/>
      <c r="WBF80" s="195"/>
      <c r="WBG80" s="195"/>
      <c r="WBH80" s="195"/>
      <c r="WBI80" s="195"/>
      <c r="WBJ80" s="195"/>
      <c r="WBK80" s="195"/>
      <c r="WBL80" s="195"/>
      <c r="WBM80" s="195"/>
      <c r="WBN80" s="195"/>
      <c r="WBO80" s="195"/>
      <c r="WBP80" s="195"/>
      <c r="WBQ80" s="195"/>
      <c r="WBR80" s="195"/>
      <c r="WBS80" s="195"/>
      <c r="WBT80" s="195"/>
      <c r="WBU80" s="195"/>
      <c r="WBV80" s="195"/>
      <c r="WBW80" s="195"/>
      <c r="WBX80" s="195"/>
      <c r="WBY80" s="195"/>
      <c r="WBZ80" s="195"/>
      <c r="WCA80" s="195"/>
      <c r="WCB80" s="195"/>
      <c r="WCC80" s="195"/>
      <c r="WCD80" s="195"/>
      <c r="WCE80" s="195"/>
      <c r="WCF80" s="195"/>
      <c r="WCG80" s="195"/>
      <c r="WCH80" s="195"/>
      <c r="WCI80" s="195"/>
      <c r="WCJ80" s="195"/>
      <c r="WCK80" s="195"/>
      <c r="WCL80" s="195"/>
      <c r="WCM80" s="195"/>
      <c r="WCN80" s="195"/>
      <c r="WCO80" s="195"/>
      <c r="WCP80" s="195"/>
      <c r="WCQ80" s="195"/>
      <c r="WCR80" s="195"/>
      <c r="WCS80" s="195"/>
      <c r="WCT80" s="195"/>
      <c r="WCU80" s="195"/>
      <c r="WCV80" s="195"/>
      <c r="WCW80" s="195"/>
      <c r="WCX80" s="195"/>
      <c r="WCY80" s="195"/>
      <c r="WCZ80" s="195"/>
      <c r="WDA80" s="195"/>
      <c r="WDB80" s="195"/>
      <c r="WDC80" s="195"/>
      <c r="WDD80" s="195"/>
      <c r="WDE80" s="195"/>
      <c r="WDF80" s="195"/>
      <c r="WDG80" s="195"/>
      <c r="WDH80" s="195"/>
      <c r="WDI80" s="195"/>
      <c r="WDJ80" s="195"/>
      <c r="WDK80" s="195"/>
      <c r="WDL80" s="195"/>
      <c r="WDM80" s="195"/>
      <c r="WDN80" s="195"/>
      <c r="WDO80" s="195"/>
      <c r="WDP80" s="195"/>
      <c r="WDQ80" s="195"/>
      <c r="WDR80" s="195"/>
      <c r="WDS80" s="195"/>
      <c r="WDT80" s="195"/>
      <c r="WDU80" s="195"/>
      <c r="WDV80" s="195"/>
      <c r="WDW80" s="195"/>
      <c r="WDX80" s="195"/>
      <c r="WDY80" s="195"/>
      <c r="WDZ80" s="195"/>
      <c r="WEA80" s="195"/>
      <c r="WEB80" s="195"/>
      <c r="WEC80" s="195"/>
      <c r="WED80" s="195"/>
      <c r="WEE80" s="195"/>
      <c r="WEF80" s="195"/>
      <c r="WEG80" s="195"/>
      <c r="WEH80" s="195"/>
      <c r="WEI80" s="195"/>
      <c r="WEJ80" s="195"/>
      <c r="WEK80" s="195"/>
      <c r="WEL80" s="195"/>
      <c r="WEM80" s="195"/>
      <c r="WEN80" s="195"/>
      <c r="WEO80" s="195"/>
      <c r="WEP80" s="195"/>
      <c r="WEQ80" s="195"/>
      <c r="WER80" s="195"/>
      <c r="WES80" s="195"/>
      <c r="WET80" s="195"/>
      <c r="WEU80" s="195"/>
      <c r="WEV80" s="195"/>
      <c r="WEW80" s="195"/>
      <c r="WEX80" s="195"/>
      <c r="WEY80" s="195"/>
      <c r="WEZ80" s="195"/>
      <c r="WFA80" s="195"/>
      <c r="WFB80" s="195"/>
      <c r="WFC80" s="195"/>
      <c r="WFD80" s="195"/>
      <c r="WFE80" s="195"/>
      <c r="WFF80" s="195"/>
      <c r="WFG80" s="195"/>
      <c r="WFH80" s="195"/>
      <c r="WFI80" s="195"/>
      <c r="WFJ80" s="195"/>
      <c r="WFK80" s="195"/>
      <c r="WFL80" s="195"/>
      <c r="WFM80" s="195"/>
      <c r="WFN80" s="195"/>
      <c r="WFO80" s="195"/>
      <c r="WFP80" s="195"/>
      <c r="WFQ80" s="195"/>
      <c r="WFR80" s="195"/>
      <c r="WFS80" s="195"/>
      <c r="WFT80" s="195"/>
      <c r="WFU80" s="195"/>
      <c r="WFV80" s="195"/>
      <c r="WFW80" s="195"/>
      <c r="WFX80" s="195"/>
      <c r="WFY80" s="195"/>
      <c r="WFZ80" s="195"/>
      <c r="WGA80" s="195"/>
      <c r="WGB80" s="195"/>
      <c r="WGC80" s="195"/>
      <c r="WGD80" s="195"/>
      <c r="WGE80" s="195"/>
      <c r="WGF80" s="195"/>
      <c r="WGG80" s="195"/>
      <c r="WGH80" s="195"/>
      <c r="WGI80" s="195"/>
      <c r="WGJ80" s="195"/>
      <c r="WGK80" s="195"/>
      <c r="WGL80" s="195"/>
      <c r="WGM80" s="195"/>
      <c r="WGN80" s="195"/>
      <c r="WGO80" s="195"/>
      <c r="WGP80" s="195"/>
      <c r="WGQ80" s="195"/>
      <c r="WGR80" s="195"/>
      <c r="WGS80" s="195"/>
      <c r="WGT80" s="195"/>
      <c r="WGU80" s="195"/>
      <c r="WGV80" s="195"/>
      <c r="WGW80" s="195"/>
      <c r="WGX80" s="195"/>
      <c r="WGY80" s="195"/>
      <c r="WGZ80" s="195"/>
      <c r="WHA80" s="195"/>
      <c r="WHB80" s="195"/>
      <c r="WHC80" s="195"/>
      <c r="WHD80" s="195"/>
      <c r="WHE80" s="195"/>
      <c r="WHF80" s="195"/>
      <c r="WHG80" s="195"/>
      <c r="WHH80" s="195"/>
      <c r="WHI80" s="195"/>
      <c r="WHJ80" s="195"/>
      <c r="WHK80" s="195"/>
      <c r="WHL80" s="195"/>
      <c r="WHM80" s="195"/>
      <c r="WHN80" s="195"/>
      <c r="WHO80" s="195"/>
      <c r="WHP80" s="195"/>
      <c r="WHQ80" s="195"/>
      <c r="WHR80" s="195"/>
      <c r="WHS80" s="195"/>
      <c r="WHT80" s="195"/>
      <c r="WHU80" s="195"/>
      <c r="WHV80" s="195"/>
      <c r="WHW80" s="195"/>
      <c r="WHX80" s="195"/>
      <c r="WHY80" s="195"/>
      <c r="WHZ80" s="195"/>
      <c r="WIA80" s="195"/>
      <c r="WIB80" s="195"/>
      <c r="WIC80" s="195"/>
      <c r="WID80" s="195"/>
      <c r="WIE80" s="195"/>
      <c r="WIF80" s="195"/>
      <c r="WIG80" s="195"/>
      <c r="WIH80" s="195"/>
      <c r="WII80" s="195"/>
      <c r="WIJ80" s="195"/>
      <c r="WIK80" s="195"/>
      <c r="WIL80" s="195"/>
      <c r="WIM80" s="195"/>
      <c r="WIN80" s="195"/>
      <c r="WIO80" s="195"/>
      <c r="WIP80" s="195"/>
      <c r="WIQ80" s="195"/>
      <c r="WIR80" s="195"/>
      <c r="WIS80" s="195"/>
      <c r="WIT80" s="195"/>
      <c r="WIU80" s="195"/>
      <c r="WIV80" s="195"/>
      <c r="WIW80" s="195"/>
      <c r="WIX80" s="195"/>
      <c r="WIY80" s="195"/>
      <c r="WIZ80" s="195"/>
      <c r="WJA80" s="195"/>
      <c r="WJB80" s="195"/>
      <c r="WJC80" s="195"/>
      <c r="WJD80" s="195"/>
      <c r="WJE80" s="195"/>
      <c r="WJF80" s="195"/>
      <c r="WJG80" s="195"/>
      <c r="WJH80" s="195"/>
      <c r="WJI80" s="195"/>
      <c r="WJJ80" s="195"/>
      <c r="WJK80" s="195"/>
      <c r="WJL80" s="195"/>
      <c r="WJM80" s="195"/>
      <c r="WJN80" s="195"/>
      <c r="WJO80" s="195"/>
      <c r="WJP80" s="195"/>
      <c r="WJQ80" s="195"/>
      <c r="WJR80" s="195"/>
      <c r="WJS80" s="195"/>
      <c r="WJT80" s="195"/>
      <c r="WJU80" s="195"/>
      <c r="WJV80" s="195"/>
      <c r="WJW80" s="195"/>
      <c r="WJX80" s="195"/>
      <c r="WJY80" s="195"/>
      <c r="WJZ80" s="195"/>
      <c r="WKA80" s="195"/>
      <c r="WKB80" s="195"/>
      <c r="WKC80" s="195"/>
      <c r="WKD80" s="195"/>
      <c r="WKE80" s="195"/>
      <c r="WKF80" s="195"/>
      <c r="WKG80" s="195"/>
      <c r="WKH80" s="195"/>
      <c r="WKI80" s="195"/>
      <c r="WKJ80" s="195"/>
      <c r="WKK80" s="195"/>
      <c r="WKL80" s="195"/>
      <c r="WKM80" s="195"/>
      <c r="WKN80" s="195"/>
      <c r="WKO80" s="195"/>
      <c r="WKP80" s="195"/>
      <c r="WKQ80" s="195"/>
      <c r="WKR80" s="195"/>
      <c r="WKS80" s="195"/>
      <c r="WKT80" s="195"/>
      <c r="WKU80" s="195"/>
      <c r="WKV80" s="195"/>
      <c r="WKW80" s="195"/>
      <c r="WKX80" s="195"/>
      <c r="WKY80" s="195"/>
      <c r="WKZ80" s="195"/>
      <c r="WLA80" s="195"/>
      <c r="WLB80" s="195"/>
      <c r="WLC80" s="195"/>
      <c r="WLD80" s="195"/>
      <c r="WLE80" s="195"/>
      <c r="WLF80" s="195"/>
      <c r="WLG80" s="195"/>
      <c r="WLH80" s="195"/>
      <c r="WLI80" s="195"/>
      <c r="WLJ80" s="195"/>
      <c r="WLK80" s="195"/>
      <c r="WLL80" s="195"/>
      <c r="WLM80" s="195"/>
      <c r="WLN80" s="195"/>
      <c r="WLO80" s="195"/>
      <c r="WLP80" s="195"/>
      <c r="WLQ80" s="195"/>
      <c r="WLR80" s="195"/>
      <c r="WLS80" s="195"/>
      <c r="WLT80" s="195"/>
      <c r="WLU80" s="195"/>
      <c r="WLV80" s="195"/>
      <c r="WLW80" s="195"/>
      <c r="WLX80" s="195"/>
      <c r="WLY80" s="195"/>
      <c r="WLZ80" s="195"/>
      <c r="WMA80" s="195"/>
      <c r="WMB80" s="195"/>
      <c r="WMC80" s="195"/>
      <c r="WMD80" s="195"/>
      <c r="WME80" s="195"/>
      <c r="WMF80" s="195"/>
      <c r="WMG80" s="195"/>
      <c r="WMH80" s="195"/>
      <c r="WMI80" s="195"/>
      <c r="WMJ80" s="195"/>
      <c r="WMK80" s="195"/>
      <c r="WML80" s="195"/>
      <c r="WMM80" s="195"/>
      <c r="WMN80" s="195"/>
      <c r="WMO80" s="195"/>
      <c r="WMP80" s="195"/>
      <c r="WMQ80" s="195"/>
      <c r="WMR80" s="195"/>
      <c r="WMS80" s="195"/>
      <c r="WMT80" s="195"/>
      <c r="WMU80" s="195"/>
      <c r="WMV80" s="195"/>
      <c r="WMW80" s="195"/>
      <c r="WMX80" s="195"/>
      <c r="WMY80" s="195"/>
      <c r="WMZ80" s="195"/>
      <c r="WNA80" s="195"/>
      <c r="WNB80" s="195"/>
      <c r="WNC80" s="195"/>
      <c r="WND80" s="195"/>
      <c r="WNE80" s="195"/>
      <c r="WNF80" s="195"/>
      <c r="WNG80" s="195"/>
      <c r="WNH80" s="195"/>
      <c r="WNI80" s="195"/>
      <c r="WNJ80" s="195"/>
      <c r="WNK80" s="195"/>
      <c r="WNL80" s="195"/>
      <c r="WNM80" s="195"/>
      <c r="WNN80" s="195"/>
      <c r="WNO80" s="195"/>
      <c r="WNP80" s="195"/>
      <c r="WNQ80" s="195"/>
      <c r="WNR80" s="195"/>
      <c r="WNS80" s="195"/>
      <c r="WNT80" s="195"/>
      <c r="WNU80" s="195"/>
      <c r="WNV80" s="195"/>
      <c r="WNW80" s="195"/>
      <c r="WNX80" s="195"/>
      <c r="WNY80" s="195"/>
      <c r="WNZ80" s="195"/>
      <c r="WOA80" s="195"/>
      <c r="WOB80" s="195"/>
      <c r="WOC80" s="195"/>
      <c r="WOD80" s="195"/>
      <c r="WOE80" s="195"/>
      <c r="WOF80" s="195"/>
      <c r="WOG80" s="195"/>
      <c r="WOH80" s="195"/>
      <c r="WOI80" s="195"/>
      <c r="WOJ80" s="195"/>
      <c r="WOK80" s="195"/>
      <c r="WOL80" s="195"/>
      <c r="WOM80" s="195"/>
      <c r="WON80" s="195"/>
      <c r="WOO80" s="195"/>
      <c r="WOP80" s="195"/>
      <c r="WOQ80" s="195"/>
      <c r="WOR80" s="195"/>
      <c r="WOS80" s="195"/>
      <c r="WOT80" s="195"/>
      <c r="WOU80" s="195"/>
      <c r="WOV80" s="195"/>
      <c r="WOW80" s="195"/>
      <c r="WOX80" s="195"/>
      <c r="WOY80" s="195"/>
      <c r="WOZ80" s="195"/>
      <c r="WPA80" s="195"/>
      <c r="WPB80" s="195"/>
      <c r="WPC80" s="195"/>
      <c r="WPD80" s="195"/>
      <c r="WPE80" s="195"/>
      <c r="WPF80" s="195"/>
      <c r="WPG80" s="195"/>
      <c r="WPH80" s="195"/>
      <c r="WPI80" s="195"/>
      <c r="WPJ80" s="195"/>
      <c r="WPK80" s="195"/>
      <c r="WPL80" s="195"/>
      <c r="WPM80" s="195"/>
      <c r="WPN80" s="195"/>
      <c r="WPO80" s="195"/>
      <c r="WPP80" s="195"/>
      <c r="WPQ80" s="195"/>
      <c r="WPR80" s="195"/>
      <c r="WPS80" s="195"/>
      <c r="WPT80" s="195"/>
      <c r="WPU80" s="195"/>
      <c r="WPV80" s="195"/>
      <c r="WPW80" s="195"/>
      <c r="WPX80" s="195"/>
      <c r="WPY80" s="195"/>
      <c r="WPZ80" s="195"/>
      <c r="WQA80" s="195"/>
      <c r="WQB80" s="195"/>
      <c r="WQC80" s="195"/>
      <c r="WQD80" s="195"/>
      <c r="WQE80" s="195"/>
      <c r="WQF80" s="195"/>
      <c r="WQG80" s="195"/>
      <c r="WQH80" s="195"/>
      <c r="WQI80" s="195"/>
      <c r="WQJ80" s="195"/>
      <c r="WQK80" s="195"/>
      <c r="WQL80" s="195"/>
      <c r="WQM80" s="195"/>
      <c r="WQN80" s="195"/>
      <c r="WQO80" s="195"/>
      <c r="WQP80" s="195"/>
      <c r="WQQ80" s="195"/>
      <c r="WQR80" s="195"/>
      <c r="WQS80" s="195"/>
      <c r="WQT80" s="195"/>
      <c r="WQU80" s="195"/>
      <c r="WQV80" s="195"/>
      <c r="WQW80" s="195"/>
      <c r="WQX80" s="195"/>
      <c r="WQY80" s="195"/>
      <c r="WQZ80" s="195"/>
      <c r="WRA80" s="195"/>
      <c r="WRB80" s="195"/>
      <c r="WRC80" s="195"/>
      <c r="WRD80" s="195"/>
      <c r="WRE80" s="195"/>
      <c r="WRF80" s="195"/>
      <c r="WRG80" s="195"/>
      <c r="WRH80" s="195"/>
      <c r="WRI80" s="195"/>
      <c r="WRJ80" s="195"/>
      <c r="WRK80" s="195"/>
      <c r="WRL80" s="195"/>
      <c r="WRM80" s="195"/>
      <c r="WRN80" s="195"/>
      <c r="WRO80" s="195"/>
      <c r="WRP80" s="195"/>
      <c r="WRQ80" s="195"/>
      <c r="WRR80" s="195"/>
      <c r="WRS80" s="195"/>
      <c r="WRT80" s="195"/>
      <c r="WRU80" s="195"/>
      <c r="WRV80" s="195"/>
      <c r="WRW80" s="195"/>
      <c r="WRX80" s="195"/>
      <c r="WRY80" s="195"/>
      <c r="WRZ80" s="195"/>
      <c r="WSA80" s="195"/>
      <c r="WSB80" s="195"/>
      <c r="WSC80" s="195"/>
      <c r="WSD80" s="195"/>
      <c r="WSE80" s="195"/>
      <c r="WSF80" s="195"/>
      <c r="WSG80" s="195"/>
      <c r="WSH80" s="195"/>
      <c r="WSI80" s="195"/>
      <c r="WSJ80" s="195"/>
      <c r="WSK80" s="195"/>
      <c r="WSL80" s="195"/>
      <c r="WSM80" s="195"/>
      <c r="WSN80" s="195"/>
      <c r="WSO80" s="195"/>
      <c r="WSP80" s="195"/>
      <c r="WSQ80" s="195"/>
      <c r="WSR80" s="195"/>
      <c r="WSS80" s="195"/>
      <c r="WST80" s="195"/>
      <c r="WSU80" s="195"/>
      <c r="WSV80" s="195"/>
      <c r="WSW80" s="195"/>
      <c r="WSX80" s="195"/>
      <c r="WSY80" s="195"/>
      <c r="WSZ80" s="195"/>
      <c r="WTA80" s="195"/>
      <c r="WTB80" s="195"/>
      <c r="WTC80" s="195"/>
      <c r="WTD80" s="195"/>
      <c r="WTE80" s="195"/>
      <c r="WTF80" s="195"/>
      <c r="WTG80" s="195"/>
      <c r="WTH80" s="195"/>
      <c r="WTI80" s="195"/>
      <c r="WTJ80" s="195"/>
      <c r="WTK80" s="195"/>
      <c r="WTL80" s="195"/>
      <c r="WTM80" s="195"/>
      <c r="WTN80" s="195"/>
      <c r="WTO80" s="195"/>
      <c r="WTP80" s="195"/>
      <c r="WTQ80" s="195"/>
      <c r="WTR80" s="195"/>
      <c r="WTS80" s="195"/>
      <c r="WTT80" s="195"/>
      <c r="WTU80" s="195"/>
      <c r="WTV80" s="195"/>
      <c r="WTW80" s="195"/>
      <c r="WTX80" s="195"/>
      <c r="WTY80" s="195"/>
      <c r="WTZ80" s="195"/>
      <c r="WUA80" s="195"/>
      <c r="WUB80" s="195"/>
      <c r="WUC80" s="195"/>
      <c r="WUD80" s="195"/>
      <c r="WUE80" s="195"/>
      <c r="WUF80" s="195"/>
      <c r="WUG80" s="195"/>
      <c r="WUH80" s="195"/>
      <c r="WUI80" s="195"/>
      <c r="WUJ80" s="195"/>
      <c r="WUK80" s="195"/>
      <c r="WUL80" s="195"/>
      <c r="WUM80" s="195"/>
      <c r="WUN80" s="195"/>
      <c r="WUO80" s="195"/>
      <c r="WUP80" s="195"/>
      <c r="WUQ80" s="195"/>
      <c r="WUR80" s="195"/>
      <c r="WUS80" s="195"/>
      <c r="WUT80" s="195"/>
      <c r="WUU80" s="195"/>
      <c r="WUV80" s="195"/>
      <c r="WUW80" s="195"/>
      <c r="WUX80" s="195"/>
      <c r="WUY80" s="195"/>
      <c r="WUZ80" s="195"/>
      <c r="WVA80" s="195"/>
      <c r="WVB80" s="195"/>
      <c r="WVC80" s="195"/>
      <c r="WVD80" s="195"/>
      <c r="WVE80" s="195"/>
      <c r="WVF80" s="195"/>
      <c r="WVG80" s="195"/>
      <c r="WVH80" s="195"/>
      <c r="WVI80" s="195"/>
      <c r="WVJ80" s="195"/>
      <c r="WVK80" s="195"/>
      <c r="WVL80" s="195"/>
      <c r="WVM80" s="195"/>
      <c r="WVN80" s="195"/>
      <c r="WVO80" s="195"/>
      <c r="WVP80" s="195"/>
      <c r="WVQ80" s="195"/>
      <c r="WVR80" s="195"/>
      <c r="WVS80" s="195"/>
      <c r="WVT80" s="195"/>
      <c r="WVU80" s="195"/>
      <c r="WVV80" s="195"/>
      <c r="WVW80" s="195"/>
      <c r="WVX80" s="195"/>
      <c r="WVY80" s="195"/>
      <c r="WVZ80" s="195"/>
      <c r="WWA80" s="195"/>
      <c r="WWB80" s="195"/>
      <c r="WWC80" s="195"/>
      <c r="WWD80" s="195"/>
      <c r="WWE80" s="195"/>
      <c r="WWF80" s="195"/>
    </row>
    <row r="81" spans="1:16152" s="197" customFormat="1" x14ac:dyDescent="0.3">
      <c r="A81" s="195"/>
      <c r="B81" s="196"/>
      <c r="C81" s="195"/>
      <c r="D81" s="296"/>
      <c r="E81" s="906"/>
      <c r="F81" s="906"/>
      <c r="G81" s="259"/>
      <c r="I81" s="195"/>
      <c r="J81" s="195"/>
      <c r="K81" s="195"/>
      <c r="L81" s="195"/>
      <c r="M81" s="195"/>
      <c r="N81" s="195"/>
      <c r="O81" s="195"/>
      <c r="P81" s="195"/>
      <c r="Q81" s="195"/>
      <c r="R81" s="195"/>
      <c r="S81" s="195"/>
      <c r="T81" s="195"/>
      <c r="U81" s="195"/>
      <c r="V81" s="195"/>
      <c r="W81" s="195"/>
      <c r="X81" s="553"/>
      <c r="Y81" s="195"/>
      <c r="Z81" s="195"/>
      <c r="AA81" s="195"/>
      <c r="AB81" s="195"/>
      <c r="AC81" s="195"/>
      <c r="AD81" s="195"/>
      <c r="AE81" s="195"/>
      <c r="AF81" s="195"/>
      <c r="AG81" s="195"/>
      <c r="AH81" s="195"/>
      <c r="AI81" s="195"/>
      <c r="AJ81" s="195"/>
      <c r="AK81" s="195"/>
      <c r="AL81" s="195"/>
      <c r="AM81" s="195"/>
      <c r="AN81" s="195"/>
      <c r="AO81" s="195"/>
      <c r="AP81" s="195"/>
      <c r="AQ81" s="195"/>
      <c r="AR81" s="195"/>
      <c r="AS81" s="195"/>
      <c r="AT81" s="195"/>
      <c r="AU81" s="195"/>
      <c r="AV81" s="195"/>
      <c r="AW81" s="195"/>
      <c r="AX81" s="195"/>
      <c r="AY81" s="195"/>
      <c r="AZ81" s="195"/>
      <c r="BA81" s="195"/>
      <c r="BB81" s="195"/>
      <c r="BC81" s="195"/>
      <c r="BD81" s="195"/>
      <c r="BE81" s="195"/>
      <c r="BF81" s="195"/>
      <c r="BG81" s="195"/>
      <c r="BH81" s="195"/>
      <c r="BI81" s="195"/>
      <c r="BJ81" s="195"/>
      <c r="BK81" s="195"/>
      <c r="BL81" s="195"/>
      <c r="BM81" s="195"/>
      <c r="BN81" s="195"/>
      <c r="BO81" s="195"/>
      <c r="BP81" s="195"/>
      <c r="BQ81" s="195"/>
      <c r="BR81" s="195"/>
      <c r="BS81" s="195"/>
      <c r="BT81" s="195"/>
      <c r="BU81" s="195"/>
      <c r="BV81" s="195"/>
      <c r="BW81" s="195"/>
      <c r="BX81" s="195"/>
      <c r="BY81" s="195"/>
      <c r="BZ81" s="195"/>
      <c r="CA81" s="195"/>
      <c r="CB81" s="195"/>
      <c r="CC81" s="195"/>
      <c r="CD81" s="195"/>
      <c r="CE81" s="195"/>
      <c r="CF81" s="195"/>
      <c r="CG81" s="195"/>
      <c r="CH81" s="195"/>
      <c r="CI81" s="195"/>
      <c r="CJ81" s="195"/>
      <c r="CK81" s="195"/>
      <c r="CL81" s="195"/>
      <c r="CM81" s="195"/>
      <c r="CN81" s="195"/>
      <c r="CO81" s="195"/>
      <c r="CP81" s="195"/>
      <c r="CQ81" s="195"/>
      <c r="CR81" s="195"/>
      <c r="CS81" s="195"/>
      <c r="CT81" s="195"/>
      <c r="CU81" s="195"/>
      <c r="CV81" s="195"/>
      <c r="CW81" s="195"/>
      <c r="CX81" s="195"/>
      <c r="CY81" s="195"/>
      <c r="CZ81" s="195"/>
      <c r="DA81" s="195"/>
      <c r="DB81" s="195"/>
      <c r="DC81" s="195"/>
      <c r="DD81" s="195"/>
      <c r="DE81" s="195"/>
      <c r="DF81" s="195"/>
      <c r="DG81" s="195"/>
      <c r="DH81" s="195"/>
      <c r="DI81" s="195"/>
      <c r="DJ81" s="195"/>
      <c r="DK81" s="195"/>
      <c r="DL81" s="195"/>
      <c r="DM81" s="195"/>
      <c r="DN81" s="195"/>
      <c r="DO81" s="195"/>
      <c r="DP81" s="195"/>
      <c r="DQ81" s="195"/>
      <c r="DR81" s="195"/>
      <c r="DS81" s="195"/>
      <c r="DT81" s="195"/>
      <c r="DU81" s="195"/>
      <c r="DV81" s="195"/>
      <c r="DW81" s="195"/>
      <c r="DX81" s="195"/>
      <c r="DY81" s="195"/>
      <c r="DZ81" s="195"/>
      <c r="EA81" s="195"/>
      <c r="EB81" s="195"/>
      <c r="EC81" s="195"/>
      <c r="ED81" s="195"/>
      <c r="EE81" s="195"/>
      <c r="EF81" s="195"/>
      <c r="EG81" s="195"/>
      <c r="EH81" s="195"/>
      <c r="EI81" s="195"/>
      <c r="EJ81" s="195"/>
      <c r="EK81" s="195"/>
      <c r="EL81" s="195"/>
      <c r="EM81" s="195"/>
      <c r="EN81" s="195"/>
      <c r="EO81" s="195"/>
      <c r="EP81" s="195"/>
      <c r="EQ81" s="195"/>
      <c r="ER81" s="195"/>
      <c r="ES81" s="195"/>
      <c r="ET81" s="195"/>
      <c r="EU81" s="195"/>
      <c r="EV81" s="195"/>
      <c r="EW81" s="195"/>
      <c r="EX81" s="195"/>
      <c r="EY81" s="195"/>
      <c r="EZ81" s="195"/>
      <c r="FA81" s="195"/>
      <c r="FB81" s="195"/>
      <c r="FC81" s="195"/>
      <c r="FD81" s="195"/>
      <c r="FE81" s="195"/>
      <c r="FF81" s="195"/>
      <c r="FG81" s="195"/>
      <c r="FH81" s="195"/>
      <c r="FI81" s="195"/>
      <c r="FJ81" s="195"/>
      <c r="FK81" s="195"/>
      <c r="FL81" s="195"/>
      <c r="FM81" s="195"/>
      <c r="FN81" s="195"/>
      <c r="FO81" s="195"/>
      <c r="FP81" s="195"/>
      <c r="FQ81" s="195"/>
      <c r="FR81" s="195"/>
      <c r="FS81" s="195"/>
      <c r="FT81" s="195"/>
      <c r="FU81" s="195"/>
      <c r="FV81" s="195"/>
      <c r="FW81" s="195"/>
      <c r="FX81" s="195"/>
      <c r="FY81" s="195"/>
      <c r="FZ81" s="195"/>
      <c r="GA81" s="195"/>
      <c r="GB81" s="195"/>
      <c r="GC81" s="195"/>
      <c r="GD81" s="195"/>
      <c r="GE81" s="195"/>
      <c r="GF81" s="195"/>
      <c r="GG81" s="195"/>
      <c r="GH81" s="195"/>
      <c r="GI81" s="195"/>
      <c r="GJ81" s="195"/>
      <c r="GK81" s="195"/>
      <c r="GL81" s="195"/>
      <c r="GM81" s="195"/>
      <c r="GN81" s="195"/>
      <c r="GO81" s="195"/>
      <c r="GP81" s="195"/>
      <c r="GQ81" s="195"/>
      <c r="GR81" s="195"/>
      <c r="GS81" s="195"/>
      <c r="GT81" s="195"/>
      <c r="GU81" s="195"/>
      <c r="GV81" s="195"/>
      <c r="GW81" s="195"/>
      <c r="GX81" s="195"/>
      <c r="GY81" s="195"/>
      <c r="GZ81" s="195"/>
      <c r="HA81" s="195"/>
      <c r="HB81" s="195"/>
      <c r="HC81" s="195"/>
      <c r="HD81" s="195"/>
      <c r="HE81" s="195"/>
      <c r="HF81" s="195"/>
      <c r="HG81" s="195"/>
      <c r="HH81" s="195"/>
      <c r="HI81" s="195"/>
      <c r="HJ81" s="195"/>
      <c r="HK81" s="195"/>
      <c r="HL81" s="195"/>
      <c r="HM81" s="195"/>
      <c r="HN81" s="195"/>
      <c r="HO81" s="195"/>
      <c r="HP81" s="195"/>
      <c r="HQ81" s="195"/>
      <c r="HR81" s="195"/>
      <c r="HS81" s="195"/>
      <c r="HT81" s="195"/>
      <c r="HU81" s="195"/>
      <c r="HV81" s="195"/>
      <c r="HW81" s="195"/>
      <c r="HX81" s="195"/>
      <c r="HY81" s="195"/>
      <c r="HZ81" s="195"/>
      <c r="IA81" s="195"/>
      <c r="IB81" s="195"/>
      <c r="IC81" s="195"/>
      <c r="ID81" s="195"/>
      <c r="IE81" s="195"/>
      <c r="IF81" s="195"/>
      <c r="IG81" s="195"/>
      <c r="IH81" s="195"/>
      <c r="II81" s="195"/>
      <c r="IJ81" s="195"/>
      <c r="IK81" s="195"/>
      <c r="IL81" s="195"/>
      <c r="IM81" s="195"/>
      <c r="IN81" s="195"/>
      <c r="IO81" s="195"/>
      <c r="IP81" s="195"/>
      <c r="IQ81" s="195"/>
      <c r="IR81" s="195"/>
      <c r="IS81" s="195"/>
      <c r="IT81" s="195"/>
      <c r="IU81" s="195"/>
      <c r="IV81" s="195"/>
      <c r="IW81" s="195"/>
      <c r="IX81" s="195"/>
      <c r="IY81" s="195"/>
      <c r="IZ81" s="195"/>
      <c r="JA81" s="195"/>
      <c r="JB81" s="195"/>
      <c r="JC81" s="195"/>
      <c r="JD81" s="195"/>
      <c r="JE81" s="195"/>
      <c r="JF81" s="195"/>
      <c r="JG81" s="195"/>
      <c r="JH81" s="195"/>
      <c r="JI81" s="195"/>
      <c r="JJ81" s="195"/>
      <c r="JK81" s="195"/>
      <c r="JL81" s="195"/>
      <c r="JM81" s="195"/>
      <c r="JN81" s="195"/>
      <c r="JO81" s="195"/>
      <c r="JP81" s="195"/>
      <c r="JQ81" s="195"/>
      <c r="JR81" s="195"/>
      <c r="JS81" s="195"/>
      <c r="JT81" s="195"/>
      <c r="JU81" s="195"/>
      <c r="JV81" s="195"/>
      <c r="JW81" s="195"/>
      <c r="JX81" s="195"/>
      <c r="JY81" s="195"/>
      <c r="JZ81" s="195"/>
      <c r="KA81" s="195"/>
      <c r="KB81" s="195"/>
      <c r="KC81" s="195"/>
      <c r="KD81" s="195"/>
      <c r="KE81" s="195"/>
      <c r="KF81" s="195"/>
      <c r="KG81" s="195"/>
      <c r="KH81" s="195"/>
      <c r="KI81" s="195"/>
      <c r="KJ81" s="195"/>
      <c r="KK81" s="195"/>
      <c r="KL81" s="195"/>
      <c r="KM81" s="195"/>
      <c r="KN81" s="195"/>
      <c r="KO81" s="195"/>
      <c r="KP81" s="195"/>
      <c r="KQ81" s="195"/>
      <c r="KR81" s="195"/>
      <c r="KS81" s="195"/>
      <c r="KT81" s="195"/>
      <c r="KU81" s="195"/>
      <c r="KV81" s="195"/>
      <c r="KW81" s="195"/>
      <c r="KX81" s="195"/>
      <c r="KY81" s="195"/>
      <c r="KZ81" s="195"/>
      <c r="LA81" s="195"/>
      <c r="LB81" s="195"/>
      <c r="LC81" s="195"/>
      <c r="LD81" s="195"/>
      <c r="LE81" s="195"/>
      <c r="LF81" s="195"/>
      <c r="LG81" s="195"/>
      <c r="LH81" s="195"/>
      <c r="LI81" s="195"/>
      <c r="LJ81" s="195"/>
      <c r="LK81" s="195"/>
      <c r="LL81" s="195"/>
      <c r="LM81" s="195"/>
      <c r="LN81" s="195"/>
      <c r="LO81" s="195"/>
      <c r="LP81" s="195"/>
      <c r="LQ81" s="195"/>
      <c r="LR81" s="195"/>
      <c r="LS81" s="195"/>
      <c r="LT81" s="195"/>
      <c r="LU81" s="195"/>
      <c r="LV81" s="195"/>
      <c r="LW81" s="195"/>
      <c r="LX81" s="195"/>
      <c r="LY81" s="195"/>
      <c r="LZ81" s="195"/>
      <c r="MA81" s="195"/>
      <c r="MB81" s="195"/>
      <c r="MC81" s="195"/>
      <c r="MD81" s="195"/>
      <c r="ME81" s="195"/>
      <c r="MF81" s="195"/>
      <c r="MG81" s="195"/>
      <c r="MH81" s="195"/>
      <c r="MI81" s="195"/>
      <c r="MJ81" s="195"/>
      <c r="MK81" s="195"/>
      <c r="ML81" s="195"/>
      <c r="MM81" s="195"/>
      <c r="MN81" s="195"/>
      <c r="MO81" s="195"/>
      <c r="MP81" s="195"/>
      <c r="MQ81" s="195"/>
      <c r="MR81" s="195"/>
      <c r="MS81" s="195"/>
      <c r="MT81" s="195"/>
      <c r="MU81" s="195"/>
      <c r="MV81" s="195"/>
      <c r="MW81" s="195"/>
      <c r="MX81" s="195"/>
      <c r="MY81" s="195"/>
      <c r="MZ81" s="195"/>
      <c r="NA81" s="195"/>
      <c r="NB81" s="195"/>
      <c r="NC81" s="195"/>
      <c r="ND81" s="195"/>
      <c r="NE81" s="195"/>
      <c r="NF81" s="195"/>
      <c r="NG81" s="195"/>
      <c r="NH81" s="195"/>
      <c r="NI81" s="195"/>
      <c r="NJ81" s="195"/>
      <c r="NK81" s="195"/>
      <c r="NL81" s="195"/>
      <c r="NM81" s="195"/>
      <c r="NN81" s="195"/>
      <c r="NO81" s="195"/>
      <c r="NP81" s="195"/>
      <c r="NQ81" s="195"/>
      <c r="NR81" s="195"/>
      <c r="NS81" s="195"/>
      <c r="NT81" s="195"/>
      <c r="NU81" s="195"/>
      <c r="NV81" s="195"/>
      <c r="NW81" s="195"/>
      <c r="NX81" s="195"/>
      <c r="NY81" s="195"/>
      <c r="NZ81" s="195"/>
      <c r="OA81" s="195"/>
      <c r="OB81" s="195"/>
      <c r="OC81" s="195"/>
      <c r="OD81" s="195"/>
      <c r="OE81" s="195"/>
      <c r="OF81" s="195"/>
      <c r="OG81" s="195"/>
      <c r="OH81" s="195"/>
      <c r="OI81" s="195"/>
      <c r="OJ81" s="195"/>
      <c r="OK81" s="195"/>
      <c r="OL81" s="195"/>
      <c r="OM81" s="195"/>
      <c r="ON81" s="195"/>
      <c r="OO81" s="195"/>
      <c r="OP81" s="195"/>
      <c r="OQ81" s="195"/>
      <c r="OR81" s="195"/>
      <c r="OS81" s="195"/>
      <c r="OT81" s="195"/>
      <c r="OU81" s="195"/>
      <c r="OV81" s="195"/>
      <c r="OW81" s="195"/>
      <c r="OX81" s="195"/>
      <c r="OY81" s="195"/>
      <c r="OZ81" s="195"/>
      <c r="PA81" s="195"/>
      <c r="PB81" s="195"/>
      <c r="PC81" s="195"/>
      <c r="PD81" s="195"/>
      <c r="PE81" s="195"/>
      <c r="PF81" s="195"/>
      <c r="PG81" s="195"/>
      <c r="PH81" s="195"/>
      <c r="PI81" s="195"/>
      <c r="PJ81" s="195"/>
      <c r="PK81" s="195"/>
      <c r="PL81" s="195"/>
      <c r="PM81" s="195"/>
      <c r="PN81" s="195"/>
      <c r="PO81" s="195"/>
      <c r="PP81" s="195"/>
      <c r="PQ81" s="195"/>
      <c r="PR81" s="195"/>
      <c r="PS81" s="195"/>
      <c r="PT81" s="195"/>
      <c r="PU81" s="195"/>
      <c r="PV81" s="195"/>
      <c r="PW81" s="195"/>
      <c r="PX81" s="195"/>
      <c r="PY81" s="195"/>
      <c r="PZ81" s="195"/>
      <c r="QA81" s="195"/>
      <c r="QB81" s="195"/>
      <c r="QC81" s="195"/>
      <c r="QD81" s="195"/>
      <c r="QE81" s="195"/>
      <c r="QF81" s="195"/>
      <c r="QG81" s="195"/>
      <c r="QH81" s="195"/>
      <c r="QI81" s="195"/>
      <c r="QJ81" s="195"/>
      <c r="QK81" s="195"/>
      <c r="QL81" s="195"/>
      <c r="QM81" s="195"/>
      <c r="QN81" s="195"/>
      <c r="QO81" s="195"/>
      <c r="QP81" s="195"/>
      <c r="QQ81" s="195"/>
      <c r="QR81" s="195"/>
      <c r="QS81" s="195"/>
      <c r="QT81" s="195"/>
      <c r="QU81" s="195"/>
      <c r="QV81" s="195"/>
      <c r="QW81" s="195"/>
      <c r="QX81" s="195"/>
      <c r="QY81" s="195"/>
      <c r="QZ81" s="195"/>
      <c r="RA81" s="195"/>
      <c r="RB81" s="195"/>
      <c r="RC81" s="195"/>
      <c r="RD81" s="195"/>
      <c r="RE81" s="195"/>
      <c r="RF81" s="195"/>
      <c r="RG81" s="195"/>
      <c r="RH81" s="195"/>
      <c r="RI81" s="195"/>
      <c r="RJ81" s="195"/>
      <c r="RK81" s="195"/>
      <c r="RL81" s="195"/>
      <c r="RM81" s="195"/>
      <c r="RN81" s="195"/>
      <c r="RO81" s="195"/>
      <c r="RP81" s="195"/>
      <c r="RQ81" s="195"/>
      <c r="RR81" s="195"/>
      <c r="RS81" s="195"/>
      <c r="RT81" s="195"/>
      <c r="RU81" s="195"/>
      <c r="RV81" s="195"/>
      <c r="RW81" s="195"/>
      <c r="RX81" s="195"/>
      <c r="RY81" s="195"/>
      <c r="RZ81" s="195"/>
      <c r="SA81" s="195"/>
      <c r="SB81" s="195"/>
      <c r="SC81" s="195"/>
      <c r="SD81" s="195"/>
      <c r="SE81" s="195"/>
      <c r="SF81" s="195"/>
      <c r="SG81" s="195"/>
      <c r="SH81" s="195"/>
      <c r="SI81" s="195"/>
      <c r="SJ81" s="195"/>
      <c r="SK81" s="195"/>
      <c r="SL81" s="195"/>
      <c r="SM81" s="195"/>
      <c r="SN81" s="195"/>
      <c r="SO81" s="195"/>
      <c r="SP81" s="195"/>
      <c r="SQ81" s="195"/>
      <c r="SR81" s="195"/>
      <c r="SS81" s="195"/>
      <c r="ST81" s="195"/>
      <c r="SU81" s="195"/>
      <c r="SV81" s="195"/>
      <c r="SW81" s="195"/>
      <c r="SX81" s="195"/>
      <c r="SY81" s="195"/>
      <c r="SZ81" s="195"/>
      <c r="TA81" s="195"/>
      <c r="TB81" s="195"/>
      <c r="TC81" s="195"/>
      <c r="TD81" s="195"/>
      <c r="TE81" s="195"/>
      <c r="TF81" s="195"/>
      <c r="TG81" s="195"/>
      <c r="TH81" s="195"/>
      <c r="TI81" s="195"/>
      <c r="TJ81" s="195"/>
      <c r="TK81" s="195"/>
      <c r="TL81" s="195"/>
      <c r="TM81" s="195"/>
      <c r="TN81" s="195"/>
      <c r="TO81" s="195"/>
      <c r="TP81" s="195"/>
      <c r="TQ81" s="195"/>
      <c r="TR81" s="195"/>
      <c r="TS81" s="195"/>
      <c r="TT81" s="195"/>
      <c r="TU81" s="195"/>
      <c r="TV81" s="195"/>
      <c r="TW81" s="195"/>
      <c r="TX81" s="195"/>
      <c r="TY81" s="195"/>
      <c r="TZ81" s="195"/>
      <c r="UA81" s="195"/>
      <c r="UB81" s="195"/>
      <c r="UC81" s="195"/>
      <c r="UD81" s="195"/>
      <c r="UE81" s="195"/>
      <c r="UF81" s="195"/>
      <c r="UG81" s="195"/>
      <c r="UH81" s="195"/>
      <c r="UI81" s="195"/>
      <c r="UJ81" s="195"/>
      <c r="UK81" s="195"/>
      <c r="UL81" s="195"/>
      <c r="UM81" s="195"/>
      <c r="UN81" s="195"/>
      <c r="UO81" s="195"/>
      <c r="UP81" s="195"/>
      <c r="UQ81" s="195"/>
      <c r="UR81" s="195"/>
      <c r="US81" s="195"/>
      <c r="UT81" s="195"/>
      <c r="UU81" s="195"/>
      <c r="UV81" s="195"/>
      <c r="UW81" s="195"/>
      <c r="UX81" s="195"/>
      <c r="UY81" s="195"/>
      <c r="UZ81" s="195"/>
      <c r="VA81" s="195"/>
      <c r="VB81" s="195"/>
      <c r="VC81" s="195"/>
      <c r="VD81" s="195"/>
      <c r="VE81" s="195"/>
      <c r="VF81" s="195"/>
      <c r="VG81" s="195"/>
      <c r="VH81" s="195"/>
      <c r="VI81" s="195"/>
      <c r="VJ81" s="195"/>
      <c r="VK81" s="195"/>
      <c r="VL81" s="195"/>
      <c r="VM81" s="195"/>
      <c r="VN81" s="195"/>
      <c r="VO81" s="195"/>
      <c r="VP81" s="195"/>
      <c r="VQ81" s="195"/>
      <c r="VR81" s="195"/>
      <c r="VS81" s="195"/>
      <c r="VT81" s="195"/>
      <c r="VU81" s="195"/>
      <c r="VV81" s="195"/>
      <c r="VW81" s="195"/>
      <c r="VX81" s="195"/>
      <c r="VY81" s="195"/>
      <c r="VZ81" s="195"/>
      <c r="WA81" s="195"/>
      <c r="WB81" s="195"/>
      <c r="WC81" s="195"/>
      <c r="WD81" s="195"/>
      <c r="WE81" s="195"/>
      <c r="WF81" s="195"/>
      <c r="WG81" s="195"/>
      <c r="WH81" s="195"/>
      <c r="WI81" s="195"/>
      <c r="WJ81" s="195"/>
      <c r="WK81" s="195"/>
      <c r="WL81" s="195"/>
      <c r="WM81" s="195"/>
      <c r="WN81" s="195"/>
      <c r="WO81" s="195"/>
      <c r="WP81" s="195"/>
      <c r="WQ81" s="195"/>
      <c r="WR81" s="195"/>
      <c r="WS81" s="195"/>
      <c r="WT81" s="195"/>
      <c r="WU81" s="195"/>
      <c r="WV81" s="195"/>
      <c r="WW81" s="195"/>
      <c r="WX81" s="195"/>
      <c r="WY81" s="195"/>
      <c r="WZ81" s="195"/>
      <c r="XA81" s="195"/>
      <c r="XB81" s="195"/>
      <c r="XC81" s="195"/>
      <c r="XD81" s="195"/>
      <c r="XE81" s="195"/>
      <c r="XF81" s="195"/>
      <c r="XG81" s="195"/>
      <c r="XH81" s="195"/>
      <c r="XI81" s="195"/>
      <c r="XJ81" s="195"/>
      <c r="XK81" s="195"/>
      <c r="XL81" s="195"/>
      <c r="XM81" s="195"/>
      <c r="XN81" s="195"/>
      <c r="XO81" s="195"/>
      <c r="XP81" s="195"/>
      <c r="XQ81" s="195"/>
      <c r="XR81" s="195"/>
      <c r="XS81" s="195"/>
      <c r="XT81" s="195"/>
      <c r="XU81" s="195"/>
      <c r="XV81" s="195"/>
      <c r="XW81" s="195"/>
      <c r="XX81" s="195"/>
      <c r="XY81" s="195"/>
      <c r="XZ81" s="195"/>
      <c r="YA81" s="195"/>
      <c r="YB81" s="195"/>
      <c r="YC81" s="195"/>
      <c r="YD81" s="195"/>
      <c r="YE81" s="195"/>
      <c r="YF81" s="195"/>
      <c r="YG81" s="195"/>
      <c r="YH81" s="195"/>
      <c r="YI81" s="195"/>
      <c r="YJ81" s="195"/>
      <c r="YK81" s="195"/>
      <c r="YL81" s="195"/>
      <c r="YM81" s="195"/>
      <c r="YN81" s="195"/>
      <c r="YO81" s="195"/>
      <c r="YP81" s="195"/>
      <c r="YQ81" s="195"/>
      <c r="YR81" s="195"/>
      <c r="YS81" s="195"/>
      <c r="YT81" s="195"/>
      <c r="YU81" s="195"/>
      <c r="YV81" s="195"/>
      <c r="YW81" s="195"/>
      <c r="YX81" s="195"/>
      <c r="YY81" s="195"/>
      <c r="YZ81" s="195"/>
      <c r="ZA81" s="195"/>
      <c r="ZB81" s="195"/>
      <c r="ZC81" s="195"/>
      <c r="ZD81" s="195"/>
      <c r="ZE81" s="195"/>
      <c r="ZF81" s="195"/>
      <c r="ZG81" s="195"/>
      <c r="ZH81" s="195"/>
      <c r="ZI81" s="195"/>
      <c r="ZJ81" s="195"/>
      <c r="ZK81" s="195"/>
      <c r="ZL81" s="195"/>
      <c r="ZM81" s="195"/>
      <c r="ZN81" s="195"/>
      <c r="ZO81" s="195"/>
      <c r="ZP81" s="195"/>
      <c r="ZQ81" s="195"/>
      <c r="ZR81" s="195"/>
      <c r="ZS81" s="195"/>
      <c r="ZT81" s="195"/>
      <c r="ZU81" s="195"/>
      <c r="ZV81" s="195"/>
      <c r="ZW81" s="195"/>
      <c r="ZX81" s="195"/>
      <c r="ZY81" s="195"/>
      <c r="ZZ81" s="195"/>
      <c r="AAA81" s="195"/>
      <c r="AAB81" s="195"/>
      <c r="AAC81" s="195"/>
      <c r="AAD81" s="195"/>
      <c r="AAE81" s="195"/>
      <c r="AAF81" s="195"/>
      <c r="AAG81" s="195"/>
      <c r="AAH81" s="195"/>
      <c r="AAI81" s="195"/>
      <c r="AAJ81" s="195"/>
      <c r="AAK81" s="195"/>
      <c r="AAL81" s="195"/>
      <c r="AAM81" s="195"/>
      <c r="AAN81" s="195"/>
      <c r="AAO81" s="195"/>
      <c r="AAP81" s="195"/>
      <c r="AAQ81" s="195"/>
      <c r="AAR81" s="195"/>
      <c r="AAS81" s="195"/>
      <c r="AAT81" s="195"/>
      <c r="AAU81" s="195"/>
      <c r="AAV81" s="195"/>
      <c r="AAW81" s="195"/>
      <c r="AAX81" s="195"/>
      <c r="AAY81" s="195"/>
      <c r="AAZ81" s="195"/>
      <c r="ABA81" s="195"/>
      <c r="ABB81" s="195"/>
      <c r="ABC81" s="195"/>
      <c r="ABD81" s="195"/>
      <c r="ABE81" s="195"/>
      <c r="ABF81" s="195"/>
      <c r="ABG81" s="195"/>
      <c r="ABH81" s="195"/>
      <c r="ABI81" s="195"/>
      <c r="ABJ81" s="195"/>
      <c r="ABK81" s="195"/>
      <c r="ABL81" s="195"/>
      <c r="ABM81" s="195"/>
      <c r="ABN81" s="195"/>
      <c r="ABO81" s="195"/>
      <c r="ABP81" s="195"/>
      <c r="ABQ81" s="195"/>
      <c r="ABR81" s="195"/>
      <c r="ABS81" s="195"/>
      <c r="ABT81" s="195"/>
      <c r="ABU81" s="195"/>
      <c r="ABV81" s="195"/>
      <c r="ABW81" s="195"/>
      <c r="ABX81" s="195"/>
      <c r="ABY81" s="195"/>
      <c r="ABZ81" s="195"/>
      <c r="ACA81" s="195"/>
      <c r="ACB81" s="195"/>
      <c r="ACC81" s="195"/>
      <c r="ACD81" s="195"/>
      <c r="ACE81" s="195"/>
      <c r="ACF81" s="195"/>
      <c r="ACG81" s="195"/>
      <c r="ACH81" s="195"/>
      <c r="ACI81" s="195"/>
      <c r="ACJ81" s="195"/>
      <c r="ACK81" s="195"/>
      <c r="ACL81" s="195"/>
      <c r="ACM81" s="195"/>
      <c r="ACN81" s="195"/>
      <c r="ACO81" s="195"/>
      <c r="ACP81" s="195"/>
      <c r="ACQ81" s="195"/>
      <c r="ACR81" s="195"/>
      <c r="ACS81" s="195"/>
      <c r="ACT81" s="195"/>
      <c r="ACU81" s="195"/>
      <c r="ACV81" s="195"/>
      <c r="ACW81" s="195"/>
      <c r="ACX81" s="195"/>
      <c r="ACY81" s="195"/>
      <c r="ACZ81" s="195"/>
      <c r="ADA81" s="195"/>
      <c r="ADB81" s="195"/>
      <c r="ADC81" s="195"/>
      <c r="ADD81" s="195"/>
      <c r="ADE81" s="195"/>
      <c r="ADF81" s="195"/>
      <c r="ADG81" s="195"/>
      <c r="ADH81" s="195"/>
      <c r="ADI81" s="195"/>
      <c r="ADJ81" s="195"/>
      <c r="ADK81" s="195"/>
      <c r="ADL81" s="195"/>
      <c r="ADM81" s="195"/>
      <c r="ADN81" s="195"/>
      <c r="ADO81" s="195"/>
      <c r="ADP81" s="195"/>
      <c r="ADQ81" s="195"/>
      <c r="ADR81" s="195"/>
      <c r="ADS81" s="195"/>
      <c r="ADT81" s="195"/>
      <c r="ADU81" s="195"/>
      <c r="ADV81" s="195"/>
      <c r="ADW81" s="195"/>
      <c r="ADX81" s="195"/>
      <c r="ADY81" s="195"/>
      <c r="ADZ81" s="195"/>
      <c r="AEA81" s="195"/>
      <c r="AEB81" s="195"/>
      <c r="AEC81" s="195"/>
      <c r="AED81" s="195"/>
      <c r="AEE81" s="195"/>
      <c r="AEF81" s="195"/>
      <c r="AEG81" s="195"/>
      <c r="AEH81" s="195"/>
      <c r="AEI81" s="195"/>
      <c r="AEJ81" s="195"/>
      <c r="AEK81" s="195"/>
      <c r="AEL81" s="195"/>
      <c r="AEM81" s="195"/>
      <c r="AEN81" s="195"/>
      <c r="AEO81" s="195"/>
      <c r="AEP81" s="195"/>
      <c r="AEQ81" s="195"/>
      <c r="AER81" s="195"/>
      <c r="AES81" s="195"/>
      <c r="AET81" s="195"/>
      <c r="AEU81" s="195"/>
      <c r="AEV81" s="195"/>
      <c r="AEW81" s="195"/>
      <c r="AEX81" s="195"/>
      <c r="AEY81" s="195"/>
      <c r="AEZ81" s="195"/>
      <c r="AFA81" s="195"/>
      <c r="AFB81" s="195"/>
      <c r="AFC81" s="195"/>
      <c r="AFD81" s="195"/>
      <c r="AFE81" s="195"/>
      <c r="AFF81" s="195"/>
      <c r="AFG81" s="195"/>
      <c r="AFH81" s="195"/>
      <c r="AFI81" s="195"/>
      <c r="AFJ81" s="195"/>
      <c r="AFK81" s="195"/>
      <c r="AFL81" s="195"/>
      <c r="AFM81" s="195"/>
      <c r="AFN81" s="195"/>
      <c r="AFO81" s="195"/>
      <c r="AFP81" s="195"/>
      <c r="AFQ81" s="195"/>
      <c r="AFR81" s="195"/>
      <c r="AFS81" s="195"/>
      <c r="AFT81" s="195"/>
      <c r="AFU81" s="195"/>
      <c r="AFV81" s="195"/>
      <c r="AFW81" s="195"/>
      <c r="AFX81" s="195"/>
      <c r="AFY81" s="195"/>
      <c r="AFZ81" s="195"/>
      <c r="AGA81" s="195"/>
      <c r="AGB81" s="195"/>
      <c r="AGC81" s="195"/>
      <c r="AGD81" s="195"/>
      <c r="AGE81" s="195"/>
      <c r="AGF81" s="195"/>
      <c r="AGG81" s="195"/>
      <c r="AGH81" s="195"/>
      <c r="AGI81" s="195"/>
      <c r="AGJ81" s="195"/>
      <c r="AGK81" s="195"/>
      <c r="AGL81" s="195"/>
      <c r="AGM81" s="195"/>
      <c r="AGN81" s="195"/>
      <c r="AGO81" s="195"/>
      <c r="AGP81" s="195"/>
      <c r="AGQ81" s="195"/>
      <c r="AGR81" s="195"/>
      <c r="AGS81" s="195"/>
      <c r="AGT81" s="195"/>
      <c r="AGU81" s="195"/>
      <c r="AGV81" s="195"/>
      <c r="AGW81" s="195"/>
      <c r="AGX81" s="195"/>
      <c r="AGY81" s="195"/>
      <c r="AGZ81" s="195"/>
      <c r="AHA81" s="195"/>
      <c r="AHB81" s="195"/>
      <c r="AHC81" s="195"/>
      <c r="AHD81" s="195"/>
      <c r="AHE81" s="195"/>
      <c r="AHF81" s="195"/>
      <c r="AHG81" s="195"/>
      <c r="AHH81" s="195"/>
      <c r="AHI81" s="195"/>
      <c r="AHJ81" s="195"/>
      <c r="AHK81" s="195"/>
      <c r="AHL81" s="195"/>
      <c r="AHM81" s="195"/>
      <c r="AHN81" s="195"/>
      <c r="AHO81" s="195"/>
      <c r="AHP81" s="195"/>
      <c r="AHQ81" s="195"/>
      <c r="AHR81" s="195"/>
      <c r="AHS81" s="195"/>
      <c r="AHT81" s="195"/>
      <c r="AHU81" s="195"/>
      <c r="AHV81" s="195"/>
      <c r="AHW81" s="195"/>
      <c r="AHX81" s="195"/>
      <c r="AHY81" s="195"/>
      <c r="AHZ81" s="195"/>
      <c r="AIA81" s="195"/>
      <c r="AIB81" s="195"/>
      <c r="AIC81" s="195"/>
      <c r="AID81" s="195"/>
      <c r="AIE81" s="195"/>
      <c r="AIF81" s="195"/>
      <c r="AIG81" s="195"/>
      <c r="AIH81" s="195"/>
      <c r="AII81" s="195"/>
      <c r="AIJ81" s="195"/>
      <c r="AIK81" s="195"/>
      <c r="AIL81" s="195"/>
      <c r="AIM81" s="195"/>
      <c r="AIN81" s="195"/>
      <c r="AIO81" s="195"/>
      <c r="AIP81" s="195"/>
      <c r="AIQ81" s="195"/>
      <c r="AIR81" s="195"/>
      <c r="AIS81" s="195"/>
      <c r="AIT81" s="195"/>
      <c r="AIU81" s="195"/>
      <c r="AIV81" s="195"/>
      <c r="AIW81" s="195"/>
      <c r="AIX81" s="195"/>
      <c r="AIY81" s="195"/>
      <c r="AIZ81" s="195"/>
      <c r="AJA81" s="195"/>
      <c r="AJB81" s="195"/>
      <c r="AJC81" s="195"/>
      <c r="AJD81" s="195"/>
      <c r="AJE81" s="195"/>
      <c r="AJF81" s="195"/>
      <c r="AJG81" s="195"/>
      <c r="AJH81" s="195"/>
      <c r="AJI81" s="195"/>
      <c r="AJJ81" s="195"/>
      <c r="AJK81" s="195"/>
      <c r="AJL81" s="195"/>
      <c r="AJM81" s="195"/>
      <c r="AJN81" s="195"/>
      <c r="AJO81" s="195"/>
      <c r="AJP81" s="195"/>
      <c r="AJQ81" s="195"/>
      <c r="AJR81" s="195"/>
      <c r="AJS81" s="195"/>
      <c r="AJT81" s="195"/>
      <c r="AJU81" s="195"/>
      <c r="AJV81" s="195"/>
      <c r="AJW81" s="195"/>
      <c r="AJX81" s="195"/>
      <c r="AJY81" s="195"/>
      <c r="AJZ81" s="195"/>
      <c r="AKA81" s="195"/>
      <c r="AKB81" s="195"/>
      <c r="AKC81" s="195"/>
      <c r="AKD81" s="195"/>
      <c r="AKE81" s="195"/>
      <c r="AKF81" s="195"/>
      <c r="AKG81" s="195"/>
      <c r="AKH81" s="195"/>
      <c r="AKI81" s="195"/>
      <c r="AKJ81" s="195"/>
      <c r="AKK81" s="195"/>
      <c r="AKL81" s="195"/>
      <c r="AKM81" s="195"/>
      <c r="AKN81" s="195"/>
      <c r="AKO81" s="195"/>
      <c r="AKP81" s="195"/>
      <c r="AKQ81" s="195"/>
      <c r="AKR81" s="195"/>
      <c r="AKS81" s="195"/>
      <c r="AKT81" s="195"/>
      <c r="AKU81" s="195"/>
      <c r="AKV81" s="195"/>
      <c r="AKW81" s="195"/>
      <c r="AKX81" s="195"/>
      <c r="AKY81" s="195"/>
      <c r="AKZ81" s="195"/>
      <c r="ALA81" s="195"/>
      <c r="ALB81" s="195"/>
      <c r="ALC81" s="195"/>
      <c r="ALD81" s="195"/>
      <c r="ALE81" s="195"/>
      <c r="ALF81" s="195"/>
      <c r="ALG81" s="195"/>
      <c r="ALH81" s="195"/>
      <c r="ALI81" s="195"/>
      <c r="ALJ81" s="195"/>
      <c r="ALK81" s="195"/>
      <c r="ALL81" s="195"/>
      <c r="ALM81" s="195"/>
      <c r="ALN81" s="195"/>
      <c r="ALO81" s="195"/>
      <c r="ALP81" s="195"/>
      <c r="ALQ81" s="195"/>
      <c r="ALR81" s="195"/>
      <c r="ALS81" s="195"/>
      <c r="ALT81" s="195"/>
      <c r="ALU81" s="195"/>
      <c r="ALV81" s="195"/>
      <c r="ALW81" s="195"/>
      <c r="ALX81" s="195"/>
      <c r="ALY81" s="195"/>
      <c r="ALZ81" s="195"/>
      <c r="AMA81" s="195"/>
      <c r="AMB81" s="195"/>
      <c r="AMC81" s="195"/>
      <c r="AMD81" s="195"/>
      <c r="AME81" s="195"/>
      <c r="AMF81" s="195"/>
      <c r="AMG81" s="195"/>
      <c r="AMH81" s="195"/>
      <c r="AMI81" s="195"/>
      <c r="AMJ81" s="195"/>
      <c r="AMK81" s="195"/>
      <c r="AML81" s="195"/>
      <c r="AMM81" s="195"/>
      <c r="AMN81" s="195"/>
      <c r="AMO81" s="195"/>
      <c r="AMP81" s="195"/>
      <c r="AMQ81" s="195"/>
      <c r="AMR81" s="195"/>
      <c r="AMS81" s="195"/>
      <c r="AMT81" s="195"/>
      <c r="AMU81" s="195"/>
      <c r="AMV81" s="195"/>
      <c r="AMW81" s="195"/>
      <c r="AMX81" s="195"/>
      <c r="AMY81" s="195"/>
      <c r="AMZ81" s="195"/>
      <c r="ANA81" s="195"/>
      <c r="ANB81" s="195"/>
      <c r="ANC81" s="195"/>
      <c r="AND81" s="195"/>
      <c r="ANE81" s="195"/>
      <c r="ANF81" s="195"/>
      <c r="ANG81" s="195"/>
      <c r="ANH81" s="195"/>
      <c r="ANI81" s="195"/>
      <c r="ANJ81" s="195"/>
      <c r="ANK81" s="195"/>
      <c r="ANL81" s="195"/>
      <c r="ANM81" s="195"/>
      <c r="ANN81" s="195"/>
      <c r="ANO81" s="195"/>
      <c r="ANP81" s="195"/>
      <c r="ANQ81" s="195"/>
      <c r="ANR81" s="195"/>
      <c r="ANS81" s="195"/>
      <c r="ANT81" s="195"/>
      <c r="ANU81" s="195"/>
      <c r="ANV81" s="195"/>
      <c r="ANW81" s="195"/>
      <c r="ANX81" s="195"/>
      <c r="ANY81" s="195"/>
      <c r="ANZ81" s="195"/>
      <c r="AOA81" s="195"/>
      <c r="AOB81" s="195"/>
      <c r="AOC81" s="195"/>
      <c r="AOD81" s="195"/>
      <c r="AOE81" s="195"/>
      <c r="AOF81" s="195"/>
      <c r="AOG81" s="195"/>
      <c r="AOH81" s="195"/>
      <c r="AOI81" s="195"/>
      <c r="AOJ81" s="195"/>
      <c r="AOK81" s="195"/>
      <c r="AOL81" s="195"/>
      <c r="AOM81" s="195"/>
      <c r="AON81" s="195"/>
      <c r="AOO81" s="195"/>
      <c r="AOP81" s="195"/>
      <c r="AOQ81" s="195"/>
      <c r="AOR81" s="195"/>
      <c r="AOS81" s="195"/>
      <c r="AOT81" s="195"/>
      <c r="AOU81" s="195"/>
      <c r="AOV81" s="195"/>
      <c r="AOW81" s="195"/>
      <c r="AOX81" s="195"/>
      <c r="AOY81" s="195"/>
      <c r="AOZ81" s="195"/>
      <c r="APA81" s="195"/>
      <c r="APB81" s="195"/>
      <c r="APC81" s="195"/>
      <c r="APD81" s="195"/>
      <c r="APE81" s="195"/>
      <c r="APF81" s="195"/>
      <c r="APG81" s="195"/>
      <c r="APH81" s="195"/>
      <c r="API81" s="195"/>
      <c r="APJ81" s="195"/>
      <c r="APK81" s="195"/>
      <c r="APL81" s="195"/>
      <c r="APM81" s="195"/>
      <c r="APN81" s="195"/>
      <c r="APO81" s="195"/>
      <c r="APP81" s="195"/>
      <c r="APQ81" s="195"/>
      <c r="APR81" s="195"/>
      <c r="APS81" s="195"/>
      <c r="APT81" s="195"/>
      <c r="APU81" s="195"/>
      <c r="APV81" s="195"/>
      <c r="APW81" s="195"/>
      <c r="APX81" s="195"/>
      <c r="APY81" s="195"/>
      <c r="APZ81" s="195"/>
      <c r="AQA81" s="195"/>
      <c r="AQB81" s="195"/>
      <c r="AQC81" s="195"/>
      <c r="AQD81" s="195"/>
      <c r="AQE81" s="195"/>
      <c r="AQF81" s="195"/>
      <c r="AQG81" s="195"/>
      <c r="AQH81" s="195"/>
      <c r="AQI81" s="195"/>
      <c r="AQJ81" s="195"/>
      <c r="AQK81" s="195"/>
      <c r="AQL81" s="195"/>
      <c r="AQM81" s="195"/>
      <c r="AQN81" s="195"/>
      <c r="AQO81" s="195"/>
      <c r="AQP81" s="195"/>
      <c r="AQQ81" s="195"/>
      <c r="AQR81" s="195"/>
      <c r="AQS81" s="195"/>
      <c r="AQT81" s="195"/>
      <c r="AQU81" s="195"/>
      <c r="AQV81" s="195"/>
      <c r="AQW81" s="195"/>
      <c r="AQX81" s="195"/>
      <c r="AQY81" s="195"/>
      <c r="AQZ81" s="195"/>
      <c r="ARA81" s="195"/>
      <c r="ARB81" s="195"/>
      <c r="ARC81" s="195"/>
      <c r="ARD81" s="195"/>
      <c r="ARE81" s="195"/>
      <c r="ARF81" s="195"/>
      <c r="ARG81" s="195"/>
      <c r="ARH81" s="195"/>
      <c r="ARI81" s="195"/>
      <c r="ARJ81" s="195"/>
      <c r="ARK81" s="195"/>
      <c r="ARL81" s="195"/>
      <c r="ARM81" s="195"/>
      <c r="ARN81" s="195"/>
      <c r="ARO81" s="195"/>
      <c r="ARP81" s="195"/>
      <c r="ARQ81" s="195"/>
      <c r="ARR81" s="195"/>
      <c r="ARS81" s="195"/>
      <c r="ART81" s="195"/>
      <c r="ARU81" s="195"/>
      <c r="ARV81" s="195"/>
      <c r="ARW81" s="195"/>
      <c r="ARX81" s="195"/>
      <c r="ARY81" s="195"/>
      <c r="ARZ81" s="195"/>
      <c r="ASA81" s="195"/>
      <c r="ASB81" s="195"/>
      <c r="ASC81" s="195"/>
      <c r="ASD81" s="195"/>
      <c r="ASE81" s="195"/>
      <c r="ASF81" s="195"/>
      <c r="ASG81" s="195"/>
      <c r="ASH81" s="195"/>
      <c r="ASI81" s="195"/>
      <c r="ASJ81" s="195"/>
      <c r="ASK81" s="195"/>
      <c r="ASL81" s="195"/>
      <c r="ASM81" s="195"/>
      <c r="ASN81" s="195"/>
      <c r="ASO81" s="195"/>
      <c r="ASP81" s="195"/>
      <c r="ASQ81" s="195"/>
      <c r="ASR81" s="195"/>
      <c r="ASS81" s="195"/>
      <c r="AST81" s="195"/>
      <c r="ASU81" s="195"/>
      <c r="ASV81" s="195"/>
      <c r="ASW81" s="195"/>
      <c r="ASX81" s="195"/>
      <c r="ASY81" s="195"/>
      <c r="ASZ81" s="195"/>
      <c r="ATA81" s="195"/>
      <c r="ATB81" s="195"/>
      <c r="ATC81" s="195"/>
      <c r="ATD81" s="195"/>
      <c r="ATE81" s="195"/>
      <c r="ATF81" s="195"/>
      <c r="ATG81" s="195"/>
      <c r="ATH81" s="195"/>
      <c r="ATI81" s="195"/>
      <c r="ATJ81" s="195"/>
      <c r="ATK81" s="195"/>
      <c r="ATL81" s="195"/>
      <c r="ATM81" s="195"/>
      <c r="ATN81" s="195"/>
      <c r="ATO81" s="195"/>
      <c r="ATP81" s="195"/>
      <c r="ATQ81" s="195"/>
      <c r="ATR81" s="195"/>
      <c r="ATS81" s="195"/>
      <c r="ATT81" s="195"/>
      <c r="ATU81" s="195"/>
      <c r="ATV81" s="195"/>
      <c r="ATW81" s="195"/>
      <c r="ATX81" s="195"/>
      <c r="ATY81" s="195"/>
      <c r="ATZ81" s="195"/>
      <c r="AUA81" s="195"/>
      <c r="AUB81" s="195"/>
      <c r="AUC81" s="195"/>
      <c r="AUD81" s="195"/>
      <c r="AUE81" s="195"/>
      <c r="AUF81" s="195"/>
      <c r="AUG81" s="195"/>
      <c r="AUH81" s="195"/>
      <c r="AUI81" s="195"/>
      <c r="AUJ81" s="195"/>
      <c r="AUK81" s="195"/>
      <c r="AUL81" s="195"/>
      <c r="AUM81" s="195"/>
      <c r="AUN81" s="195"/>
      <c r="AUO81" s="195"/>
      <c r="AUP81" s="195"/>
      <c r="AUQ81" s="195"/>
      <c r="AUR81" s="195"/>
      <c r="AUS81" s="195"/>
      <c r="AUT81" s="195"/>
      <c r="AUU81" s="195"/>
      <c r="AUV81" s="195"/>
      <c r="AUW81" s="195"/>
      <c r="AUX81" s="195"/>
      <c r="AUY81" s="195"/>
      <c r="AUZ81" s="195"/>
      <c r="AVA81" s="195"/>
      <c r="AVB81" s="195"/>
      <c r="AVC81" s="195"/>
      <c r="AVD81" s="195"/>
      <c r="AVE81" s="195"/>
      <c r="AVF81" s="195"/>
      <c r="AVG81" s="195"/>
      <c r="AVH81" s="195"/>
      <c r="AVI81" s="195"/>
      <c r="AVJ81" s="195"/>
      <c r="AVK81" s="195"/>
      <c r="AVL81" s="195"/>
      <c r="AVM81" s="195"/>
      <c r="AVN81" s="195"/>
      <c r="AVO81" s="195"/>
      <c r="AVP81" s="195"/>
      <c r="AVQ81" s="195"/>
      <c r="AVR81" s="195"/>
      <c r="AVS81" s="195"/>
      <c r="AVT81" s="195"/>
      <c r="AVU81" s="195"/>
      <c r="AVV81" s="195"/>
      <c r="AVW81" s="195"/>
      <c r="AVX81" s="195"/>
      <c r="AVY81" s="195"/>
      <c r="AVZ81" s="195"/>
      <c r="AWA81" s="195"/>
      <c r="AWB81" s="195"/>
      <c r="AWC81" s="195"/>
      <c r="AWD81" s="195"/>
      <c r="AWE81" s="195"/>
      <c r="AWF81" s="195"/>
      <c r="AWG81" s="195"/>
      <c r="AWH81" s="195"/>
      <c r="AWI81" s="195"/>
      <c r="AWJ81" s="195"/>
      <c r="AWK81" s="195"/>
      <c r="AWL81" s="195"/>
      <c r="AWM81" s="195"/>
      <c r="AWN81" s="195"/>
      <c r="AWO81" s="195"/>
      <c r="AWP81" s="195"/>
      <c r="AWQ81" s="195"/>
      <c r="AWR81" s="195"/>
      <c r="AWS81" s="195"/>
      <c r="AWT81" s="195"/>
      <c r="AWU81" s="195"/>
      <c r="AWV81" s="195"/>
      <c r="AWW81" s="195"/>
      <c r="AWX81" s="195"/>
      <c r="AWY81" s="195"/>
      <c r="AWZ81" s="195"/>
      <c r="AXA81" s="195"/>
      <c r="AXB81" s="195"/>
      <c r="AXC81" s="195"/>
      <c r="AXD81" s="195"/>
      <c r="AXE81" s="195"/>
      <c r="AXF81" s="195"/>
      <c r="AXG81" s="195"/>
      <c r="AXH81" s="195"/>
      <c r="AXI81" s="195"/>
      <c r="AXJ81" s="195"/>
      <c r="AXK81" s="195"/>
      <c r="AXL81" s="195"/>
      <c r="AXM81" s="195"/>
      <c r="AXN81" s="195"/>
      <c r="AXO81" s="195"/>
      <c r="AXP81" s="195"/>
      <c r="AXQ81" s="195"/>
      <c r="AXR81" s="195"/>
      <c r="AXS81" s="195"/>
      <c r="AXT81" s="195"/>
      <c r="AXU81" s="195"/>
      <c r="AXV81" s="195"/>
      <c r="AXW81" s="195"/>
      <c r="AXX81" s="195"/>
      <c r="AXY81" s="195"/>
      <c r="AXZ81" s="195"/>
      <c r="AYA81" s="195"/>
      <c r="AYB81" s="195"/>
      <c r="AYC81" s="195"/>
      <c r="AYD81" s="195"/>
      <c r="AYE81" s="195"/>
      <c r="AYF81" s="195"/>
      <c r="AYG81" s="195"/>
      <c r="AYH81" s="195"/>
      <c r="AYI81" s="195"/>
      <c r="AYJ81" s="195"/>
      <c r="AYK81" s="195"/>
      <c r="AYL81" s="195"/>
      <c r="AYM81" s="195"/>
      <c r="AYN81" s="195"/>
      <c r="AYO81" s="195"/>
      <c r="AYP81" s="195"/>
      <c r="AYQ81" s="195"/>
      <c r="AYR81" s="195"/>
      <c r="AYS81" s="195"/>
      <c r="AYT81" s="195"/>
      <c r="AYU81" s="195"/>
      <c r="AYV81" s="195"/>
      <c r="AYW81" s="195"/>
      <c r="AYX81" s="195"/>
      <c r="AYY81" s="195"/>
      <c r="AYZ81" s="195"/>
      <c r="AZA81" s="195"/>
      <c r="AZB81" s="195"/>
      <c r="AZC81" s="195"/>
      <c r="AZD81" s="195"/>
      <c r="AZE81" s="195"/>
      <c r="AZF81" s="195"/>
      <c r="AZG81" s="195"/>
      <c r="AZH81" s="195"/>
      <c r="AZI81" s="195"/>
      <c r="AZJ81" s="195"/>
      <c r="AZK81" s="195"/>
      <c r="AZL81" s="195"/>
      <c r="AZM81" s="195"/>
      <c r="AZN81" s="195"/>
      <c r="AZO81" s="195"/>
      <c r="AZP81" s="195"/>
      <c r="AZQ81" s="195"/>
      <c r="AZR81" s="195"/>
      <c r="AZS81" s="195"/>
      <c r="AZT81" s="195"/>
      <c r="AZU81" s="195"/>
      <c r="AZV81" s="195"/>
      <c r="AZW81" s="195"/>
      <c r="AZX81" s="195"/>
      <c r="AZY81" s="195"/>
      <c r="AZZ81" s="195"/>
      <c r="BAA81" s="195"/>
      <c r="BAB81" s="195"/>
      <c r="BAC81" s="195"/>
      <c r="BAD81" s="195"/>
      <c r="BAE81" s="195"/>
      <c r="BAF81" s="195"/>
      <c r="BAG81" s="195"/>
      <c r="BAH81" s="195"/>
      <c r="BAI81" s="195"/>
      <c r="BAJ81" s="195"/>
      <c r="BAK81" s="195"/>
      <c r="BAL81" s="195"/>
      <c r="BAM81" s="195"/>
      <c r="BAN81" s="195"/>
      <c r="BAO81" s="195"/>
      <c r="BAP81" s="195"/>
      <c r="BAQ81" s="195"/>
      <c r="BAR81" s="195"/>
      <c r="BAS81" s="195"/>
      <c r="BAT81" s="195"/>
      <c r="BAU81" s="195"/>
      <c r="BAV81" s="195"/>
      <c r="BAW81" s="195"/>
      <c r="BAX81" s="195"/>
      <c r="BAY81" s="195"/>
      <c r="BAZ81" s="195"/>
      <c r="BBA81" s="195"/>
      <c r="BBB81" s="195"/>
      <c r="BBC81" s="195"/>
      <c r="BBD81" s="195"/>
      <c r="BBE81" s="195"/>
      <c r="BBF81" s="195"/>
      <c r="BBG81" s="195"/>
      <c r="BBH81" s="195"/>
      <c r="BBI81" s="195"/>
      <c r="BBJ81" s="195"/>
      <c r="BBK81" s="195"/>
      <c r="BBL81" s="195"/>
      <c r="BBM81" s="195"/>
      <c r="BBN81" s="195"/>
      <c r="BBO81" s="195"/>
      <c r="BBP81" s="195"/>
      <c r="BBQ81" s="195"/>
      <c r="BBR81" s="195"/>
      <c r="BBS81" s="195"/>
      <c r="BBT81" s="195"/>
      <c r="BBU81" s="195"/>
      <c r="BBV81" s="195"/>
      <c r="BBW81" s="195"/>
      <c r="BBX81" s="195"/>
      <c r="BBY81" s="195"/>
      <c r="BBZ81" s="195"/>
      <c r="BCA81" s="195"/>
      <c r="BCB81" s="195"/>
      <c r="BCC81" s="195"/>
      <c r="BCD81" s="195"/>
      <c r="BCE81" s="195"/>
      <c r="BCF81" s="195"/>
      <c r="BCG81" s="195"/>
      <c r="BCH81" s="195"/>
      <c r="BCI81" s="195"/>
      <c r="BCJ81" s="195"/>
      <c r="BCK81" s="195"/>
      <c r="BCL81" s="195"/>
      <c r="BCM81" s="195"/>
      <c r="BCN81" s="195"/>
      <c r="BCO81" s="195"/>
      <c r="BCP81" s="195"/>
      <c r="BCQ81" s="195"/>
      <c r="BCR81" s="195"/>
      <c r="BCS81" s="195"/>
      <c r="BCT81" s="195"/>
      <c r="BCU81" s="195"/>
      <c r="BCV81" s="195"/>
      <c r="BCW81" s="195"/>
      <c r="BCX81" s="195"/>
      <c r="BCY81" s="195"/>
      <c r="BCZ81" s="195"/>
      <c r="BDA81" s="195"/>
      <c r="BDB81" s="195"/>
      <c r="BDC81" s="195"/>
      <c r="BDD81" s="195"/>
      <c r="BDE81" s="195"/>
      <c r="BDF81" s="195"/>
      <c r="BDG81" s="195"/>
      <c r="BDH81" s="195"/>
      <c r="BDI81" s="195"/>
      <c r="BDJ81" s="195"/>
      <c r="BDK81" s="195"/>
      <c r="BDL81" s="195"/>
      <c r="BDM81" s="195"/>
      <c r="BDN81" s="195"/>
      <c r="BDO81" s="195"/>
      <c r="BDP81" s="195"/>
      <c r="BDQ81" s="195"/>
      <c r="BDR81" s="195"/>
      <c r="BDS81" s="195"/>
      <c r="BDT81" s="195"/>
      <c r="BDU81" s="195"/>
      <c r="BDV81" s="195"/>
      <c r="BDW81" s="195"/>
      <c r="BDX81" s="195"/>
      <c r="BDY81" s="195"/>
      <c r="BDZ81" s="195"/>
      <c r="BEA81" s="195"/>
      <c r="BEB81" s="195"/>
      <c r="BEC81" s="195"/>
      <c r="BED81" s="195"/>
      <c r="BEE81" s="195"/>
      <c r="BEF81" s="195"/>
      <c r="BEG81" s="195"/>
      <c r="BEH81" s="195"/>
      <c r="BEI81" s="195"/>
      <c r="BEJ81" s="195"/>
      <c r="BEK81" s="195"/>
      <c r="BEL81" s="195"/>
      <c r="BEM81" s="195"/>
      <c r="BEN81" s="195"/>
      <c r="BEO81" s="195"/>
      <c r="BEP81" s="195"/>
      <c r="BEQ81" s="195"/>
      <c r="BER81" s="195"/>
      <c r="BES81" s="195"/>
      <c r="BET81" s="195"/>
      <c r="BEU81" s="195"/>
      <c r="BEV81" s="195"/>
      <c r="BEW81" s="195"/>
      <c r="BEX81" s="195"/>
      <c r="BEY81" s="195"/>
      <c r="BEZ81" s="195"/>
      <c r="BFA81" s="195"/>
      <c r="BFB81" s="195"/>
      <c r="BFC81" s="195"/>
      <c r="BFD81" s="195"/>
      <c r="BFE81" s="195"/>
      <c r="BFF81" s="195"/>
      <c r="BFG81" s="195"/>
      <c r="BFH81" s="195"/>
      <c r="BFI81" s="195"/>
      <c r="BFJ81" s="195"/>
      <c r="BFK81" s="195"/>
      <c r="BFL81" s="195"/>
      <c r="BFM81" s="195"/>
      <c r="BFN81" s="195"/>
      <c r="BFO81" s="195"/>
      <c r="BFP81" s="195"/>
      <c r="BFQ81" s="195"/>
      <c r="BFR81" s="195"/>
      <c r="BFS81" s="195"/>
      <c r="BFT81" s="195"/>
      <c r="BFU81" s="195"/>
      <c r="BFV81" s="195"/>
      <c r="BFW81" s="195"/>
      <c r="BFX81" s="195"/>
      <c r="BFY81" s="195"/>
      <c r="BFZ81" s="195"/>
      <c r="BGA81" s="195"/>
      <c r="BGB81" s="195"/>
      <c r="BGC81" s="195"/>
      <c r="BGD81" s="195"/>
      <c r="BGE81" s="195"/>
      <c r="BGF81" s="195"/>
      <c r="BGG81" s="195"/>
      <c r="BGH81" s="195"/>
      <c r="BGI81" s="195"/>
      <c r="BGJ81" s="195"/>
      <c r="BGK81" s="195"/>
      <c r="BGL81" s="195"/>
      <c r="BGM81" s="195"/>
      <c r="BGN81" s="195"/>
      <c r="BGO81" s="195"/>
      <c r="BGP81" s="195"/>
      <c r="BGQ81" s="195"/>
      <c r="BGR81" s="195"/>
      <c r="BGS81" s="195"/>
      <c r="BGT81" s="195"/>
      <c r="BGU81" s="195"/>
      <c r="BGV81" s="195"/>
      <c r="BGW81" s="195"/>
      <c r="BGX81" s="195"/>
      <c r="BGY81" s="195"/>
      <c r="BGZ81" s="195"/>
      <c r="BHA81" s="195"/>
      <c r="BHB81" s="195"/>
      <c r="BHC81" s="195"/>
      <c r="BHD81" s="195"/>
      <c r="BHE81" s="195"/>
      <c r="BHF81" s="195"/>
      <c r="BHG81" s="195"/>
      <c r="BHH81" s="195"/>
      <c r="BHI81" s="195"/>
      <c r="BHJ81" s="195"/>
      <c r="BHK81" s="195"/>
      <c r="BHL81" s="195"/>
      <c r="BHM81" s="195"/>
      <c r="BHN81" s="195"/>
      <c r="BHO81" s="195"/>
      <c r="BHP81" s="195"/>
      <c r="BHQ81" s="195"/>
      <c r="BHR81" s="195"/>
      <c r="BHS81" s="195"/>
      <c r="BHT81" s="195"/>
      <c r="BHU81" s="195"/>
      <c r="BHV81" s="195"/>
      <c r="BHW81" s="195"/>
      <c r="BHX81" s="195"/>
      <c r="BHY81" s="195"/>
      <c r="BHZ81" s="195"/>
      <c r="BIA81" s="195"/>
      <c r="BIB81" s="195"/>
      <c r="BIC81" s="195"/>
      <c r="BID81" s="195"/>
      <c r="BIE81" s="195"/>
      <c r="BIF81" s="195"/>
      <c r="BIG81" s="195"/>
      <c r="BIH81" s="195"/>
      <c r="BII81" s="195"/>
      <c r="BIJ81" s="195"/>
      <c r="BIK81" s="195"/>
      <c r="BIL81" s="195"/>
      <c r="BIM81" s="195"/>
      <c r="BIN81" s="195"/>
      <c r="BIO81" s="195"/>
      <c r="BIP81" s="195"/>
      <c r="BIQ81" s="195"/>
      <c r="BIR81" s="195"/>
      <c r="BIS81" s="195"/>
      <c r="BIT81" s="195"/>
      <c r="BIU81" s="195"/>
      <c r="BIV81" s="195"/>
      <c r="BIW81" s="195"/>
      <c r="BIX81" s="195"/>
      <c r="BIY81" s="195"/>
      <c r="BIZ81" s="195"/>
      <c r="BJA81" s="195"/>
      <c r="BJB81" s="195"/>
      <c r="BJC81" s="195"/>
      <c r="BJD81" s="195"/>
      <c r="BJE81" s="195"/>
      <c r="BJF81" s="195"/>
      <c r="BJG81" s="195"/>
      <c r="BJH81" s="195"/>
      <c r="BJI81" s="195"/>
      <c r="BJJ81" s="195"/>
      <c r="BJK81" s="195"/>
      <c r="BJL81" s="195"/>
      <c r="BJM81" s="195"/>
      <c r="BJN81" s="195"/>
      <c r="BJO81" s="195"/>
      <c r="BJP81" s="195"/>
      <c r="BJQ81" s="195"/>
      <c r="BJR81" s="195"/>
      <c r="BJS81" s="195"/>
      <c r="BJT81" s="195"/>
      <c r="BJU81" s="195"/>
      <c r="BJV81" s="195"/>
      <c r="BJW81" s="195"/>
      <c r="BJX81" s="195"/>
      <c r="BJY81" s="195"/>
      <c r="BJZ81" s="195"/>
      <c r="BKA81" s="195"/>
      <c r="BKB81" s="195"/>
      <c r="BKC81" s="195"/>
      <c r="BKD81" s="195"/>
      <c r="BKE81" s="195"/>
      <c r="BKF81" s="195"/>
      <c r="BKG81" s="195"/>
      <c r="BKH81" s="195"/>
      <c r="BKI81" s="195"/>
      <c r="BKJ81" s="195"/>
      <c r="BKK81" s="195"/>
      <c r="BKL81" s="195"/>
      <c r="BKM81" s="195"/>
      <c r="BKN81" s="195"/>
      <c r="BKO81" s="195"/>
      <c r="BKP81" s="195"/>
      <c r="BKQ81" s="195"/>
      <c r="BKR81" s="195"/>
      <c r="BKS81" s="195"/>
      <c r="BKT81" s="195"/>
      <c r="BKU81" s="195"/>
      <c r="BKV81" s="195"/>
      <c r="BKW81" s="195"/>
      <c r="BKX81" s="195"/>
      <c r="BKY81" s="195"/>
      <c r="BKZ81" s="195"/>
      <c r="BLA81" s="195"/>
      <c r="BLB81" s="195"/>
      <c r="BLC81" s="195"/>
      <c r="BLD81" s="195"/>
      <c r="BLE81" s="195"/>
      <c r="BLF81" s="195"/>
      <c r="BLG81" s="195"/>
      <c r="BLH81" s="195"/>
      <c r="BLI81" s="195"/>
      <c r="BLJ81" s="195"/>
      <c r="BLK81" s="195"/>
      <c r="BLL81" s="195"/>
      <c r="BLM81" s="195"/>
      <c r="BLN81" s="195"/>
      <c r="BLO81" s="195"/>
      <c r="BLP81" s="195"/>
      <c r="BLQ81" s="195"/>
      <c r="BLR81" s="195"/>
      <c r="BLS81" s="195"/>
      <c r="BLT81" s="195"/>
      <c r="BLU81" s="195"/>
      <c r="BLV81" s="195"/>
      <c r="BLW81" s="195"/>
      <c r="BLX81" s="195"/>
      <c r="BLY81" s="195"/>
      <c r="BLZ81" s="195"/>
      <c r="BMA81" s="195"/>
      <c r="BMB81" s="195"/>
      <c r="BMC81" s="195"/>
      <c r="BMD81" s="195"/>
      <c r="BME81" s="195"/>
      <c r="BMF81" s="195"/>
      <c r="BMG81" s="195"/>
      <c r="BMH81" s="195"/>
      <c r="BMI81" s="195"/>
      <c r="BMJ81" s="195"/>
      <c r="BMK81" s="195"/>
      <c r="BML81" s="195"/>
      <c r="BMM81" s="195"/>
      <c r="BMN81" s="195"/>
      <c r="BMO81" s="195"/>
      <c r="BMP81" s="195"/>
      <c r="BMQ81" s="195"/>
      <c r="BMR81" s="195"/>
      <c r="BMS81" s="195"/>
      <c r="BMT81" s="195"/>
      <c r="BMU81" s="195"/>
      <c r="BMV81" s="195"/>
      <c r="BMW81" s="195"/>
      <c r="BMX81" s="195"/>
      <c r="BMY81" s="195"/>
      <c r="BMZ81" s="195"/>
      <c r="BNA81" s="195"/>
      <c r="BNB81" s="195"/>
      <c r="BNC81" s="195"/>
      <c r="BND81" s="195"/>
      <c r="BNE81" s="195"/>
      <c r="BNF81" s="195"/>
      <c r="BNG81" s="195"/>
      <c r="BNH81" s="195"/>
      <c r="BNI81" s="195"/>
      <c r="BNJ81" s="195"/>
      <c r="BNK81" s="195"/>
      <c r="BNL81" s="195"/>
      <c r="BNM81" s="195"/>
      <c r="BNN81" s="195"/>
      <c r="BNO81" s="195"/>
      <c r="BNP81" s="195"/>
      <c r="BNQ81" s="195"/>
      <c r="BNR81" s="195"/>
      <c r="BNS81" s="195"/>
      <c r="BNT81" s="195"/>
      <c r="BNU81" s="195"/>
      <c r="BNV81" s="195"/>
      <c r="BNW81" s="195"/>
      <c r="BNX81" s="195"/>
      <c r="BNY81" s="195"/>
      <c r="BNZ81" s="195"/>
      <c r="BOA81" s="195"/>
      <c r="BOB81" s="195"/>
      <c r="BOC81" s="195"/>
      <c r="BOD81" s="195"/>
      <c r="BOE81" s="195"/>
      <c r="BOF81" s="195"/>
      <c r="BOG81" s="195"/>
      <c r="BOH81" s="195"/>
      <c r="BOI81" s="195"/>
      <c r="BOJ81" s="195"/>
      <c r="BOK81" s="195"/>
      <c r="BOL81" s="195"/>
      <c r="BOM81" s="195"/>
      <c r="BON81" s="195"/>
      <c r="BOO81" s="195"/>
      <c r="BOP81" s="195"/>
      <c r="BOQ81" s="195"/>
      <c r="BOR81" s="195"/>
      <c r="BOS81" s="195"/>
      <c r="BOT81" s="195"/>
      <c r="BOU81" s="195"/>
      <c r="BOV81" s="195"/>
      <c r="BOW81" s="195"/>
      <c r="BOX81" s="195"/>
      <c r="BOY81" s="195"/>
      <c r="BOZ81" s="195"/>
      <c r="BPA81" s="195"/>
      <c r="BPB81" s="195"/>
      <c r="BPC81" s="195"/>
      <c r="BPD81" s="195"/>
      <c r="BPE81" s="195"/>
      <c r="BPF81" s="195"/>
      <c r="BPG81" s="195"/>
      <c r="BPH81" s="195"/>
      <c r="BPI81" s="195"/>
      <c r="BPJ81" s="195"/>
      <c r="BPK81" s="195"/>
      <c r="BPL81" s="195"/>
      <c r="BPM81" s="195"/>
      <c r="BPN81" s="195"/>
      <c r="BPO81" s="195"/>
      <c r="BPP81" s="195"/>
      <c r="BPQ81" s="195"/>
      <c r="BPR81" s="195"/>
      <c r="BPS81" s="195"/>
      <c r="BPT81" s="195"/>
      <c r="BPU81" s="195"/>
      <c r="BPV81" s="195"/>
      <c r="BPW81" s="195"/>
      <c r="BPX81" s="195"/>
      <c r="BPY81" s="195"/>
      <c r="BPZ81" s="195"/>
      <c r="BQA81" s="195"/>
      <c r="BQB81" s="195"/>
      <c r="BQC81" s="195"/>
      <c r="BQD81" s="195"/>
      <c r="BQE81" s="195"/>
      <c r="BQF81" s="195"/>
      <c r="BQG81" s="195"/>
      <c r="BQH81" s="195"/>
      <c r="BQI81" s="195"/>
      <c r="BQJ81" s="195"/>
      <c r="BQK81" s="195"/>
      <c r="BQL81" s="195"/>
      <c r="BQM81" s="195"/>
      <c r="BQN81" s="195"/>
      <c r="BQO81" s="195"/>
      <c r="BQP81" s="195"/>
      <c r="BQQ81" s="195"/>
      <c r="BQR81" s="195"/>
      <c r="BQS81" s="195"/>
      <c r="BQT81" s="195"/>
      <c r="BQU81" s="195"/>
      <c r="BQV81" s="195"/>
      <c r="BQW81" s="195"/>
      <c r="BQX81" s="195"/>
      <c r="BQY81" s="195"/>
      <c r="BQZ81" s="195"/>
      <c r="BRA81" s="195"/>
      <c r="BRB81" s="195"/>
      <c r="BRC81" s="195"/>
      <c r="BRD81" s="195"/>
      <c r="BRE81" s="195"/>
      <c r="BRF81" s="195"/>
      <c r="BRG81" s="195"/>
      <c r="BRH81" s="195"/>
      <c r="BRI81" s="195"/>
      <c r="BRJ81" s="195"/>
      <c r="BRK81" s="195"/>
      <c r="BRL81" s="195"/>
      <c r="BRM81" s="195"/>
      <c r="BRN81" s="195"/>
      <c r="BRO81" s="195"/>
      <c r="BRP81" s="195"/>
      <c r="BRQ81" s="195"/>
      <c r="BRR81" s="195"/>
      <c r="BRS81" s="195"/>
      <c r="BRT81" s="195"/>
      <c r="BRU81" s="195"/>
      <c r="BRV81" s="195"/>
      <c r="BRW81" s="195"/>
      <c r="BRX81" s="195"/>
      <c r="BRY81" s="195"/>
      <c r="BRZ81" s="195"/>
      <c r="BSA81" s="195"/>
      <c r="BSB81" s="195"/>
      <c r="BSC81" s="195"/>
      <c r="BSD81" s="195"/>
      <c r="BSE81" s="195"/>
      <c r="BSF81" s="195"/>
      <c r="BSG81" s="195"/>
      <c r="BSH81" s="195"/>
      <c r="BSI81" s="195"/>
      <c r="BSJ81" s="195"/>
      <c r="BSK81" s="195"/>
      <c r="BSL81" s="195"/>
      <c r="BSM81" s="195"/>
      <c r="BSN81" s="195"/>
      <c r="BSO81" s="195"/>
      <c r="BSP81" s="195"/>
      <c r="BSQ81" s="195"/>
      <c r="BSR81" s="195"/>
      <c r="BSS81" s="195"/>
      <c r="BST81" s="195"/>
      <c r="BSU81" s="195"/>
      <c r="BSV81" s="195"/>
      <c r="BSW81" s="195"/>
      <c r="BSX81" s="195"/>
      <c r="BSY81" s="195"/>
      <c r="BSZ81" s="195"/>
      <c r="BTA81" s="195"/>
      <c r="BTB81" s="195"/>
      <c r="BTC81" s="195"/>
      <c r="BTD81" s="195"/>
      <c r="BTE81" s="195"/>
      <c r="BTF81" s="195"/>
      <c r="BTG81" s="195"/>
      <c r="BTH81" s="195"/>
      <c r="BTI81" s="195"/>
      <c r="BTJ81" s="195"/>
      <c r="BTK81" s="195"/>
      <c r="BTL81" s="195"/>
      <c r="BTM81" s="195"/>
      <c r="BTN81" s="195"/>
      <c r="BTO81" s="195"/>
      <c r="BTP81" s="195"/>
      <c r="BTQ81" s="195"/>
      <c r="BTR81" s="195"/>
      <c r="BTS81" s="195"/>
      <c r="BTT81" s="195"/>
      <c r="BTU81" s="195"/>
      <c r="BTV81" s="195"/>
      <c r="BTW81" s="195"/>
      <c r="BTX81" s="195"/>
      <c r="BTY81" s="195"/>
      <c r="BTZ81" s="195"/>
      <c r="BUA81" s="195"/>
      <c r="BUB81" s="195"/>
      <c r="BUC81" s="195"/>
      <c r="BUD81" s="195"/>
      <c r="BUE81" s="195"/>
      <c r="BUF81" s="195"/>
      <c r="BUG81" s="195"/>
      <c r="BUH81" s="195"/>
      <c r="BUI81" s="195"/>
      <c r="BUJ81" s="195"/>
      <c r="BUK81" s="195"/>
      <c r="BUL81" s="195"/>
      <c r="BUM81" s="195"/>
      <c r="BUN81" s="195"/>
      <c r="BUO81" s="195"/>
      <c r="BUP81" s="195"/>
      <c r="BUQ81" s="195"/>
      <c r="BUR81" s="195"/>
      <c r="BUS81" s="195"/>
      <c r="BUT81" s="195"/>
      <c r="BUU81" s="195"/>
      <c r="BUV81" s="195"/>
      <c r="BUW81" s="195"/>
      <c r="BUX81" s="195"/>
      <c r="BUY81" s="195"/>
      <c r="BUZ81" s="195"/>
      <c r="BVA81" s="195"/>
      <c r="BVB81" s="195"/>
      <c r="BVC81" s="195"/>
      <c r="BVD81" s="195"/>
      <c r="BVE81" s="195"/>
      <c r="BVF81" s="195"/>
      <c r="BVG81" s="195"/>
      <c r="BVH81" s="195"/>
      <c r="BVI81" s="195"/>
      <c r="BVJ81" s="195"/>
      <c r="BVK81" s="195"/>
      <c r="BVL81" s="195"/>
      <c r="BVM81" s="195"/>
      <c r="BVN81" s="195"/>
      <c r="BVO81" s="195"/>
      <c r="BVP81" s="195"/>
      <c r="BVQ81" s="195"/>
      <c r="BVR81" s="195"/>
      <c r="BVS81" s="195"/>
      <c r="BVT81" s="195"/>
      <c r="BVU81" s="195"/>
      <c r="BVV81" s="195"/>
      <c r="BVW81" s="195"/>
      <c r="BVX81" s="195"/>
      <c r="BVY81" s="195"/>
      <c r="BVZ81" s="195"/>
      <c r="BWA81" s="195"/>
      <c r="BWB81" s="195"/>
      <c r="BWC81" s="195"/>
      <c r="BWD81" s="195"/>
      <c r="BWE81" s="195"/>
      <c r="BWF81" s="195"/>
      <c r="BWG81" s="195"/>
      <c r="BWH81" s="195"/>
      <c r="BWI81" s="195"/>
      <c r="BWJ81" s="195"/>
      <c r="BWK81" s="195"/>
      <c r="BWL81" s="195"/>
      <c r="BWM81" s="195"/>
      <c r="BWN81" s="195"/>
      <c r="BWO81" s="195"/>
      <c r="BWP81" s="195"/>
      <c r="BWQ81" s="195"/>
      <c r="BWR81" s="195"/>
      <c r="BWS81" s="195"/>
      <c r="BWT81" s="195"/>
      <c r="BWU81" s="195"/>
      <c r="BWV81" s="195"/>
      <c r="BWW81" s="195"/>
      <c r="BWX81" s="195"/>
      <c r="BWY81" s="195"/>
      <c r="BWZ81" s="195"/>
      <c r="BXA81" s="195"/>
      <c r="BXB81" s="195"/>
      <c r="BXC81" s="195"/>
      <c r="BXD81" s="195"/>
      <c r="BXE81" s="195"/>
      <c r="BXF81" s="195"/>
      <c r="BXG81" s="195"/>
      <c r="BXH81" s="195"/>
      <c r="BXI81" s="195"/>
      <c r="BXJ81" s="195"/>
      <c r="BXK81" s="195"/>
      <c r="BXL81" s="195"/>
      <c r="BXM81" s="195"/>
      <c r="BXN81" s="195"/>
      <c r="BXO81" s="195"/>
      <c r="BXP81" s="195"/>
      <c r="BXQ81" s="195"/>
      <c r="BXR81" s="195"/>
      <c r="BXS81" s="195"/>
      <c r="BXT81" s="195"/>
      <c r="BXU81" s="195"/>
      <c r="BXV81" s="195"/>
      <c r="BXW81" s="195"/>
      <c r="BXX81" s="195"/>
      <c r="BXY81" s="195"/>
      <c r="BXZ81" s="195"/>
      <c r="BYA81" s="195"/>
      <c r="BYB81" s="195"/>
      <c r="BYC81" s="195"/>
      <c r="BYD81" s="195"/>
      <c r="BYE81" s="195"/>
      <c r="BYF81" s="195"/>
      <c r="BYG81" s="195"/>
      <c r="BYH81" s="195"/>
      <c r="BYI81" s="195"/>
      <c r="BYJ81" s="195"/>
      <c r="BYK81" s="195"/>
      <c r="BYL81" s="195"/>
      <c r="BYM81" s="195"/>
      <c r="BYN81" s="195"/>
      <c r="BYO81" s="195"/>
      <c r="BYP81" s="195"/>
      <c r="BYQ81" s="195"/>
      <c r="BYR81" s="195"/>
      <c r="BYS81" s="195"/>
      <c r="BYT81" s="195"/>
      <c r="BYU81" s="195"/>
      <c r="BYV81" s="195"/>
      <c r="BYW81" s="195"/>
      <c r="BYX81" s="195"/>
      <c r="BYY81" s="195"/>
      <c r="BYZ81" s="195"/>
      <c r="BZA81" s="195"/>
      <c r="BZB81" s="195"/>
      <c r="BZC81" s="195"/>
      <c r="BZD81" s="195"/>
      <c r="BZE81" s="195"/>
      <c r="BZF81" s="195"/>
      <c r="BZG81" s="195"/>
      <c r="BZH81" s="195"/>
      <c r="BZI81" s="195"/>
      <c r="BZJ81" s="195"/>
      <c r="BZK81" s="195"/>
      <c r="BZL81" s="195"/>
      <c r="BZM81" s="195"/>
      <c r="BZN81" s="195"/>
      <c r="BZO81" s="195"/>
      <c r="BZP81" s="195"/>
      <c r="BZQ81" s="195"/>
      <c r="BZR81" s="195"/>
      <c r="BZS81" s="195"/>
      <c r="BZT81" s="195"/>
      <c r="BZU81" s="195"/>
      <c r="BZV81" s="195"/>
      <c r="BZW81" s="195"/>
      <c r="BZX81" s="195"/>
      <c r="BZY81" s="195"/>
      <c r="BZZ81" s="195"/>
      <c r="CAA81" s="195"/>
      <c r="CAB81" s="195"/>
      <c r="CAC81" s="195"/>
      <c r="CAD81" s="195"/>
      <c r="CAE81" s="195"/>
      <c r="CAF81" s="195"/>
      <c r="CAG81" s="195"/>
      <c r="CAH81" s="195"/>
      <c r="CAI81" s="195"/>
      <c r="CAJ81" s="195"/>
      <c r="CAK81" s="195"/>
      <c r="CAL81" s="195"/>
      <c r="CAM81" s="195"/>
      <c r="CAN81" s="195"/>
      <c r="CAO81" s="195"/>
      <c r="CAP81" s="195"/>
      <c r="CAQ81" s="195"/>
      <c r="CAR81" s="195"/>
      <c r="CAS81" s="195"/>
      <c r="CAT81" s="195"/>
      <c r="CAU81" s="195"/>
      <c r="CAV81" s="195"/>
      <c r="CAW81" s="195"/>
      <c r="CAX81" s="195"/>
      <c r="CAY81" s="195"/>
      <c r="CAZ81" s="195"/>
      <c r="CBA81" s="195"/>
      <c r="CBB81" s="195"/>
      <c r="CBC81" s="195"/>
      <c r="CBD81" s="195"/>
      <c r="CBE81" s="195"/>
      <c r="CBF81" s="195"/>
      <c r="CBG81" s="195"/>
      <c r="CBH81" s="195"/>
      <c r="CBI81" s="195"/>
      <c r="CBJ81" s="195"/>
      <c r="CBK81" s="195"/>
      <c r="CBL81" s="195"/>
      <c r="CBM81" s="195"/>
      <c r="CBN81" s="195"/>
      <c r="CBO81" s="195"/>
      <c r="CBP81" s="195"/>
      <c r="CBQ81" s="195"/>
      <c r="CBR81" s="195"/>
      <c r="CBS81" s="195"/>
      <c r="CBT81" s="195"/>
      <c r="CBU81" s="195"/>
      <c r="CBV81" s="195"/>
      <c r="CBW81" s="195"/>
      <c r="CBX81" s="195"/>
      <c r="CBY81" s="195"/>
      <c r="CBZ81" s="195"/>
      <c r="CCA81" s="195"/>
      <c r="CCB81" s="195"/>
      <c r="CCC81" s="195"/>
      <c r="CCD81" s="195"/>
      <c r="CCE81" s="195"/>
      <c r="CCF81" s="195"/>
      <c r="CCG81" s="195"/>
      <c r="CCH81" s="195"/>
      <c r="CCI81" s="195"/>
      <c r="CCJ81" s="195"/>
      <c r="CCK81" s="195"/>
      <c r="CCL81" s="195"/>
      <c r="CCM81" s="195"/>
      <c r="CCN81" s="195"/>
      <c r="CCO81" s="195"/>
      <c r="CCP81" s="195"/>
      <c r="CCQ81" s="195"/>
      <c r="CCR81" s="195"/>
      <c r="CCS81" s="195"/>
      <c r="CCT81" s="195"/>
      <c r="CCU81" s="195"/>
      <c r="CCV81" s="195"/>
      <c r="CCW81" s="195"/>
      <c r="CCX81" s="195"/>
      <c r="CCY81" s="195"/>
      <c r="CCZ81" s="195"/>
      <c r="CDA81" s="195"/>
      <c r="CDB81" s="195"/>
      <c r="CDC81" s="195"/>
      <c r="CDD81" s="195"/>
      <c r="CDE81" s="195"/>
      <c r="CDF81" s="195"/>
      <c r="CDG81" s="195"/>
      <c r="CDH81" s="195"/>
      <c r="CDI81" s="195"/>
      <c r="CDJ81" s="195"/>
      <c r="CDK81" s="195"/>
      <c r="CDL81" s="195"/>
      <c r="CDM81" s="195"/>
      <c r="CDN81" s="195"/>
      <c r="CDO81" s="195"/>
      <c r="CDP81" s="195"/>
      <c r="CDQ81" s="195"/>
      <c r="CDR81" s="195"/>
      <c r="CDS81" s="195"/>
      <c r="CDT81" s="195"/>
      <c r="CDU81" s="195"/>
      <c r="CDV81" s="195"/>
      <c r="CDW81" s="195"/>
      <c r="CDX81" s="195"/>
      <c r="CDY81" s="195"/>
      <c r="CDZ81" s="195"/>
      <c r="CEA81" s="195"/>
      <c r="CEB81" s="195"/>
      <c r="CEC81" s="195"/>
      <c r="CED81" s="195"/>
      <c r="CEE81" s="195"/>
      <c r="CEF81" s="195"/>
      <c r="CEG81" s="195"/>
      <c r="CEH81" s="195"/>
      <c r="CEI81" s="195"/>
      <c r="CEJ81" s="195"/>
      <c r="CEK81" s="195"/>
      <c r="CEL81" s="195"/>
      <c r="CEM81" s="195"/>
      <c r="CEN81" s="195"/>
      <c r="CEO81" s="195"/>
      <c r="CEP81" s="195"/>
      <c r="CEQ81" s="195"/>
      <c r="CER81" s="195"/>
      <c r="CES81" s="195"/>
      <c r="CET81" s="195"/>
      <c r="CEU81" s="195"/>
      <c r="CEV81" s="195"/>
      <c r="CEW81" s="195"/>
      <c r="CEX81" s="195"/>
      <c r="CEY81" s="195"/>
      <c r="CEZ81" s="195"/>
      <c r="CFA81" s="195"/>
      <c r="CFB81" s="195"/>
      <c r="CFC81" s="195"/>
      <c r="CFD81" s="195"/>
      <c r="CFE81" s="195"/>
      <c r="CFF81" s="195"/>
      <c r="CFG81" s="195"/>
      <c r="CFH81" s="195"/>
      <c r="CFI81" s="195"/>
      <c r="CFJ81" s="195"/>
      <c r="CFK81" s="195"/>
      <c r="CFL81" s="195"/>
      <c r="CFM81" s="195"/>
      <c r="CFN81" s="195"/>
      <c r="CFO81" s="195"/>
      <c r="CFP81" s="195"/>
      <c r="CFQ81" s="195"/>
      <c r="CFR81" s="195"/>
      <c r="CFS81" s="195"/>
      <c r="CFT81" s="195"/>
      <c r="CFU81" s="195"/>
      <c r="CFV81" s="195"/>
      <c r="CFW81" s="195"/>
      <c r="CFX81" s="195"/>
      <c r="CFY81" s="195"/>
      <c r="CFZ81" s="195"/>
      <c r="CGA81" s="195"/>
      <c r="CGB81" s="195"/>
      <c r="CGC81" s="195"/>
      <c r="CGD81" s="195"/>
      <c r="CGE81" s="195"/>
      <c r="CGF81" s="195"/>
      <c r="CGG81" s="195"/>
      <c r="CGH81" s="195"/>
      <c r="CGI81" s="195"/>
      <c r="CGJ81" s="195"/>
      <c r="CGK81" s="195"/>
      <c r="CGL81" s="195"/>
      <c r="CGM81" s="195"/>
      <c r="CGN81" s="195"/>
      <c r="CGO81" s="195"/>
      <c r="CGP81" s="195"/>
      <c r="CGQ81" s="195"/>
      <c r="CGR81" s="195"/>
      <c r="CGS81" s="195"/>
      <c r="CGT81" s="195"/>
      <c r="CGU81" s="195"/>
      <c r="CGV81" s="195"/>
      <c r="CGW81" s="195"/>
      <c r="CGX81" s="195"/>
      <c r="CGY81" s="195"/>
      <c r="CGZ81" s="195"/>
      <c r="CHA81" s="195"/>
      <c r="CHB81" s="195"/>
      <c r="CHC81" s="195"/>
      <c r="CHD81" s="195"/>
      <c r="CHE81" s="195"/>
      <c r="CHF81" s="195"/>
      <c r="CHG81" s="195"/>
      <c r="CHH81" s="195"/>
      <c r="CHI81" s="195"/>
      <c r="CHJ81" s="195"/>
      <c r="CHK81" s="195"/>
      <c r="CHL81" s="195"/>
      <c r="CHM81" s="195"/>
      <c r="CHN81" s="195"/>
      <c r="CHO81" s="195"/>
      <c r="CHP81" s="195"/>
      <c r="CHQ81" s="195"/>
      <c r="CHR81" s="195"/>
      <c r="CHS81" s="195"/>
      <c r="CHT81" s="195"/>
      <c r="CHU81" s="195"/>
      <c r="CHV81" s="195"/>
      <c r="CHW81" s="195"/>
      <c r="CHX81" s="195"/>
      <c r="CHY81" s="195"/>
      <c r="CHZ81" s="195"/>
      <c r="CIA81" s="195"/>
      <c r="CIB81" s="195"/>
      <c r="CIC81" s="195"/>
      <c r="CID81" s="195"/>
      <c r="CIE81" s="195"/>
      <c r="CIF81" s="195"/>
      <c r="CIG81" s="195"/>
      <c r="CIH81" s="195"/>
      <c r="CII81" s="195"/>
      <c r="CIJ81" s="195"/>
      <c r="CIK81" s="195"/>
      <c r="CIL81" s="195"/>
      <c r="CIM81" s="195"/>
      <c r="CIN81" s="195"/>
      <c r="CIO81" s="195"/>
      <c r="CIP81" s="195"/>
      <c r="CIQ81" s="195"/>
      <c r="CIR81" s="195"/>
      <c r="CIS81" s="195"/>
      <c r="CIT81" s="195"/>
      <c r="CIU81" s="195"/>
      <c r="CIV81" s="195"/>
      <c r="CIW81" s="195"/>
      <c r="CIX81" s="195"/>
      <c r="CIY81" s="195"/>
      <c r="CIZ81" s="195"/>
      <c r="CJA81" s="195"/>
      <c r="CJB81" s="195"/>
      <c r="CJC81" s="195"/>
      <c r="CJD81" s="195"/>
      <c r="CJE81" s="195"/>
      <c r="CJF81" s="195"/>
      <c r="CJG81" s="195"/>
      <c r="CJH81" s="195"/>
      <c r="CJI81" s="195"/>
      <c r="CJJ81" s="195"/>
      <c r="CJK81" s="195"/>
      <c r="CJL81" s="195"/>
      <c r="CJM81" s="195"/>
      <c r="CJN81" s="195"/>
      <c r="CJO81" s="195"/>
      <c r="CJP81" s="195"/>
      <c r="CJQ81" s="195"/>
      <c r="CJR81" s="195"/>
      <c r="CJS81" s="195"/>
      <c r="CJT81" s="195"/>
      <c r="CJU81" s="195"/>
      <c r="CJV81" s="195"/>
      <c r="CJW81" s="195"/>
      <c r="CJX81" s="195"/>
      <c r="CJY81" s="195"/>
      <c r="CJZ81" s="195"/>
      <c r="CKA81" s="195"/>
      <c r="CKB81" s="195"/>
      <c r="CKC81" s="195"/>
      <c r="CKD81" s="195"/>
      <c r="CKE81" s="195"/>
      <c r="CKF81" s="195"/>
      <c r="CKG81" s="195"/>
      <c r="CKH81" s="195"/>
      <c r="CKI81" s="195"/>
      <c r="CKJ81" s="195"/>
      <c r="CKK81" s="195"/>
      <c r="CKL81" s="195"/>
      <c r="CKM81" s="195"/>
      <c r="CKN81" s="195"/>
      <c r="CKO81" s="195"/>
      <c r="CKP81" s="195"/>
      <c r="CKQ81" s="195"/>
      <c r="CKR81" s="195"/>
      <c r="CKS81" s="195"/>
      <c r="CKT81" s="195"/>
      <c r="CKU81" s="195"/>
      <c r="CKV81" s="195"/>
      <c r="CKW81" s="195"/>
      <c r="CKX81" s="195"/>
      <c r="CKY81" s="195"/>
      <c r="CKZ81" s="195"/>
      <c r="CLA81" s="195"/>
      <c r="CLB81" s="195"/>
      <c r="CLC81" s="195"/>
      <c r="CLD81" s="195"/>
      <c r="CLE81" s="195"/>
      <c r="CLF81" s="195"/>
      <c r="CLG81" s="195"/>
      <c r="CLH81" s="195"/>
      <c r="CLI81" s="195"/>
      <c r="CLJ81" s="195"/>
      <c r="CLK81" s="195"/>
      <c r="CLL81" s="195"/>
      <c r="CLM81" s="195"/>
      <c r="CLN81" s="195"/>
      <c r="CLO81" s="195"/>
      <c r="CLP81" s="195"/>
      <c r="CLQ81" s="195"/>
      <c r="CLR81" s="195"/>
      <c r="CLS81" s="195"/>
      <c r="CLT81" s="195"/>
      <c r="CLU81" s="195"/>
      <c r="CLV81" s="195"/>
      <c r="CLW81" s="195"/>
      <c r="CLX81" s="195"/>
      <c r="CLY81" s="195"/>
      <c r="CLZ81" s="195"/>
      <c r="CMA81" s="195"/>
      <c r="CMB81" s="195"/>
      <c r="CMC81" s="195"/>
      <c r="CMD81" s="195"/>
      <c r="CME81" s="195"/>
      <c r="CMF81" s="195"/>
      <c r="CMG81" s="195"/>
      <c r="CMH81" s="195"/>
      <c r="CMI81" s="195"/>
      <c r="CMJ81" s="195"/>
      <c r="CMK81" s="195"/>
      <c r="CML81" s="195"/>
      <c r="CMM81" s="195"/>
      <c r="CMN81" s="195"/>
      <c r="CMO81" s="195"/>
      <c r="CMP81" s="195"/>
      <c r="CMQ81" s="195"/>
      <c r="CMR81" s="195"/>
      <c r="CMS81" s="195"/>
      <c r="CMT81" s="195"/>
      <c r="CMU81" s="195"/>
      <c r="CMV81" s="195"/>
      <c r="CMW81" s="195"/>
      <c r="CMX81" s="195"/>
      <c r="CMY81" s="195"/>
      <c r="CMZ81" s="195"/>
      <c r="CNA81" s="195"/>
      <c r="CNB81" s="195"/>
      <c r="CNC81" s="195"/>
      <c r="CND81" s="195"/>
      <c r="CNE81" s="195"/>
      <c r="CNF81" s="195"/>
      <c r="CNG81" s="195"/>
      <c r="CNH81" s="195"/>
      <c r="CNI81" s="195"/>
      <c r="CNJ81" s="195"/>
      <c r="CNK81" s="195"/>
      <c r="CNL81" s="195"/>
      <c r="CNM81" s="195"/>
      <c r="CNN81" s="195"/>
      <c r="CNO81" s="195"/>
      <c r="CNP81" s="195"/>
      <c r="CNQ81" s="195"/>
      <c r="CNR81" s="195"/>
      <c r="CNS81" s="195"/>
      <c r="CNT81" s="195"/>
      <c r="CNU81" s="195"/>
      <c r="CNV81" s="195"/>
      <c r="CNW81" s="195"/>
      <c r="CNX81" s="195"/>
      <c r="CNY81" s="195"/>
      <c r="CNZ81" s="195"/>
      <c r="COA81" s="195"/>
      <c r="COB81" s="195"/>
      <c r="COC81" s="195"/>
      <c r="COD81" s="195"/>
      <c r="COE81" s="195"/>
      <c r="COF81" s="195"/>
      <c r="COG81" s="195"/>
      <c r="COH81" s="195"/>
      <c r="COI81" s="195"/>
      <c r="COJ81" s="195"/>
      <c r="COK81" s="195"/>
      <c r="COL81" s="195"/>
      <c r="COM81" s="195"/>
      <c r="CON81" s="195"/>
      <c r="COO81" s="195"/>
      <c r="COP81" s="195"/>
      <c r="COQ81" s="195"/>
      <c r="COR81" s="195"/>
      <c r="COS81" s="195"/>
      <c r="COT81" s="195"/>
      <c r="COU81" s="195"/>
      <c r="COV81" s="195"/>
      <c r="COW81" s="195"/>
      <c r="COX81" s="195"/>
      <c r="COY81" s="195"/>
      <c r="COZ81" s="195"/>
      <c r="CPA81" s="195"/>
      <c r="CPB81" s="195"/>
      <c r="CPC81" s="195"/>
      <c r="CPD81" s="195"/>
      <c r="CPE81" s="195"/>
      <c r="CPF81" s="195"/>
      <c r="CPG81" s="195"/>
      <c r="CPH81" s="195"/>
      <c r="CPI81" s="195"/>
      <c r="CPJ81" s="195"/>
      <c r="CPK81" s="195"/>
      <c r="CPL81" s="195"/>
      <c r="CPM81" s="195"/>
      <c r="CPN81" s="195"/>
      <c r="CPO81" s="195"/>
      <c r="CPP81" s="195"/>
      <c r="CPQ81" s="195"/>
      <c r="CPR81" s="195"/>
      <c r="CPS81" s="195"/>
      <c r="CPT81" s="195"/>
      <c r="CPU81" s="195"/>
      <c r="CPV81" s="195"/>
      <c r="CPW81" s="195"/>
      <c r="CPX81" s="195"/>
      <c r="CPY81" s="195"/>
      <c r="CPZ81" s="195"/>
      <c r="CQA81" s="195"/>
      <c r="CQB81" s="195"/>
      <c r="CQC81" s="195"/>
      <c r="CQD81" s="195"/>
      <c r="CQE81" s="195"/>
      <c r="CQF81" s="195"/>
      <c r="CQG81" s="195"/>
      <c r="CQH81" s="195"/>
      <c r="CQI81" s="195"/>
      <c r="CQJ81" s="195"/>
      <c r="CQK81" s="195"/>
      <c r="CQL81" s="195"/>
      <c r="CQM81" s="195"/>
      <c r="CQN81" s="195"/>
      <c r="CQO81" s="195"/>
      <c r="CQP81" s="195"/>
      <c r="CQQ81" s="195"/>
      <c r="CQR81" s="195"/>
      <c r="CQS81" s="195"/>
      <c r="CQT81" s="195"/>
      <c r="CQU81" s="195"/>
      <c r="CQV81" s="195"/>
      <c r="CQW81" s="195"/>
      <c r="CQX81" s="195"/>
      <c r="CQY81" s="195"/>
      <c r="CQZ81" s="195"/>
      <c r="CRA81" s="195"/>
      <c r="CRB81" s="195"/>
      <c r="CRC81" s="195"/>
      <c r="CRD81" s="195"/>
      <c r="CRE81" s="195"/>
      <c r="CRF81" s="195"/>
      <c r="CRG81" s="195"/>
      <c r="CRH81" s="195"/>
      <c r="CRI81" s="195"/>
      <c r="CRJ81" s="195"/>
      <c r="CRK81" s="195"/>
      <c r="CRL81" s="195"/>
      <c r="CRM81" s="195"/>
      <c r="CRN81" s="195"/>
      <c r="CRO81" s="195"/>
      <c r="CRP81" s="195"/>
      <c r="CRQ81" s="195"/>
      <c r="CRR81" s="195"/>
      <c r="CRS81" s="195"/>
      <c r="CRT81" s="195"/>
      <c r="CRU81" s="195"/>
      <c r="CRV81" s="195"/>
      <c r="CRW81" s="195"/>
      <c r="CRX81" s="195"/>
      <c r="CRY81" s="195"/>
      <c r="CRZ81" s="195"/>
      <c r="CSA81" s="195"/>
      <c r="CSB81" s="195"/>
      <c r="CSC81" s="195"/>
      <c r="CSD81" s="195"/>
      <c r="CSE81" s="195"/>
      <c r="CSF81" s="195"/>
      <c r="CSG81" s="195"/>
      <c r="CSH81" s="195"/>
      <c r="CSI81" s="195"/>
      <c r="CSJ81" s="195"/>
      <c r="CSK81" s="195"/>
      <c r="CSL81" s="195"/>
      <c r="CSM81" s="195"/>
      <c r="CSN81" s="195"/>
      <c r="CSO81" s="195"/>
      <c r="CSP81" s="195"/>
      <c r="CSQ81" s="195"/>
      <c r="CSR81" s="195"/>
      <c r="CSS81" s="195"/>
      <c r="CST81" s="195"/>
      <c r="CSU81" s="195"/>
      <c r="CSV81" s="195"/>
      <c r="CSW81" s="195"/>
      <c r="CSX81" s="195"/>
      <c r="CSY81" s="195"/>
      <c r="CSZ81" s="195"/>
      <c r="CTA81" s="195"/>
      <c r="CTB81" s="195"/>
      <c r="CTC81" s="195"/>
      <c r="CTD81" s="195"/>
      <c r="CTE81" s="195"/>
      <c r="CTF81" s="195"/>
      <c r="CTG81" s="195"/>
      <c r="CTH81" s="195"/>
      <c r="CTI81" s="195"/>
      <c r="CTJ81" s="195"/>
      <c r="CTK81" s="195"/>
      <c r="CTL81" s="195"/>
      <c r="CTM81" s="195"/>
      <c r="CTN81" s="195"/>
      <c r="CTO81" s="195"/>
      <c r="CTP81" s="195"/>
      <c r="CTQ81" s="195"/>
      <c r="CTR81" s="195"/>
      <c r="CTS81" s="195"/>
      <c r="CTT81" s="195"/>
      <c r="CTU81" s="195"/>
      <c r="CTV81" s="195"/>
      <c r="CTW81" s="195"/>
      <c r="CTX81" s="195"/>
      <c r="CTY81" s="195"/>
      <c r="CTZ81" s="195"/>
      <c r="CUA81" s="195"/>
      <c r="CUB81" s="195"/>
      <c r="CUC81" s="195"/>
      <c r="CUD81" s="195"/>
      <c r="CUE81" s="195"/>
      <c r="CUF81" s="195"/>
      <c r="CUG81" s="195"/>
      <c r="CUH81" s="195"/>
      <c r="CUI81" s="195"/>
      <c r="CUJ81" s="195"/>
      <c r="CUK81" s="195"/>
      <c r="CUL81" s="195"/>
      <c r="CUM81" s="195"/>
      <c r="CUN81" s="195"/>
      <c r="CUO81" s="195"/>
      <c r="CUP81" s="195"/>
      <c r="CUQ81" s="195"/>
      <c r="CUR81" s="195"/>
      <c r="CUS81" s="195"/>
      <c r="CUT81" s="195"/>
      <c r="CUU81" s="195"/>
      <c r="CUV81" s="195"/>
      <c r="CUW81" s="195"/>
      <c r="CUX81" s="195"/>
      <c r="CUY81" s="195"/>
      <c r="CUZ81" s="195"/>
      <c r="CVA81" s="195"/>
      <c r="CVB81" s="195"/>
      <c r="CVC81" s="195"/>
      <c r="CVD81" s="195"/>
      <c r="CVE81" s="195"/>
      <c r="CVF81" s="195"/>
      <c r="CVG81" s="195"/>
      <c r="CVH81" s="195"/>
      <c r="CVI81" s="195"/>
      <c r="CVJ81" s="195"/>
      <c r="CVK81" s="195"/>
      <c r="CVL81" s="195"/>
      <c r="CVM81" s="195"/>
      <c r="CVN81" s="195"/>
      <c r="CVO81" s="195"/>
      <c r="CVP81" s="195"/>
      <c r="CVQ81" s="195"/>
      <c r="CVR81" s="195"/>
      <c r="CVS81" s="195"/>
      <c r="CVT81" s="195"/>
      <c r="CVU81" s="195"/>
      <c r="CVV81" s="195"/>
      <c r="CVW81" s="195"/>
      <c r="CVX81" s="195"/>
      <c r="CVY81" s="195"/>
      <c r="CVZ81" s="195"/>
      <c r="CWA81" s="195"/>
      <c r="CWB81" s="195"/>
      <c r="CWC81" s="195"/>
      <c r="CWD81" s="195"/>
      <c r="CWE81" s="195"/>
      <c r="CWF81" s="195"/>
      <c r="CWG81" s="195"/>
      <c r="CWH81" s="195"/>
      <c r="CWI81" s="195"/>
      <c r="CWJ81" s="195"/>
      <c r="CWK81" s="195"/>
      <c r="CWL81" s="195"/>
      <c r="CWM81" s="195"/>
      <c r="CWN81" s="195"/>
      <c r="CWO81" s="195"/>
      <c r="CWP81" s="195"/>
      <c r="CWQ81" s="195"/>
      <c r="CWR81" s="195"/>
      <c r="CWS81" s="195"/>
      <c r="CWT81" s="195"/>
      <c r="CWU81" s="195"/>
      <c r="CWV81" s="195"/>
      <c r="CWW81" s="195"/>
      <c r="CWX81" s="195"/>
      <c r="CWY81" s="195"/>
      <c r="CWZ81" s="195"/>
      <c r="CXA81" s="195"/>
      <c r="CXB81" s="195"/>
      <c r="CXC81" s="195"/>
      <c r="CXD81" s="195"/>
      <c r="CXE81" s="195"/>
      <c r="CXF81" s="195"/>
      <c r="CXG81" s="195"/>
      <c r="CXH81" s="195"/>
      <c r="CXI81" s="195"/>
      <c r="CXJ81" s="195"/>
      <c r="CXK81" s="195"/>
      <c r="CXL81" s="195"/>
      <c r="CXM81" s="195"/>
      <c r="CXN81" s="195"/>
      <c r="CXO81" s="195"/>
      <c r="CXP81" s="195"/>
      <c r="CXQ81" s="195"/>
      <c r="CXR81" s="195"/>
      <c r="CXS81" s="195"/>
      <c r="CXT81" s="195"/>
      <c r="CXU81" s="195"/>
      <c r="CXV81" s="195"/>
      <c r="CXW81" s="195"/>
      <c r="CXX81" s="195"/>
      <c r="CXY81" s="195"/>
      <c r="CXZ81" s="195"/>
      <c r="CYA81" s="195"/>
      <c r="CYB81" s="195"/>
      <c r="CYC81" s="195"/>
      <c r="CYD81" s="195"/>
      <c r="CYE81" s="195"/>
      <c r="CYF81" s="195"/>
      <c r="CYG81" s="195"/>
      <c r="CYH81" s="195"/>
      <c r="CYI81" s="195"/>
      <c r="CYJ81" s="195"/>
      <c r="CYK81" s="195"/>
      <c r="CYL81" s="195"/>
      <c r="CYM81" s="195"/>
      <c r="CYN81" s="195"/>
      <c r="CYO81" s="195"/>
      <c r="CYP81" s="195"/>
      <c r="CYQ81" s="195"/>
      <c r="CYR81" s="195"/>
      <c r="CYS81" s="195"/>
      <c r="CYT81" s="195"/>
      <c r="CYU81" s="195"/>
      <c r="CYV81" s="195"/>
      <c r="CYW81" s="195"/>
      <c r="CYX81" s="195"/>
      <c r="CYY81" s="195"/>
      <c r="CYZ81" s="195"/>
      <c r="CZA81" s="195"/>
      <c r="CZB81" s="195"/>
      <c r="CZC81" s="195"/>
      <c r="CZD81" s="195"/>
      <c r="CZE81" s="195"/>
      <c r="CZF81" s="195"/>
      <c r="CZG81" s="195"/>
      <c r="CZH81" s="195"/>
      <c r="CZI81" s="195"/>
      <c r="CZJ81" s="195"/>
      <c r="CZK81" s="195"/>
      <c r="CZL81" s="195"/>
      <c r="CZM81" s="195"/>
      <c r="CZN81" s="195"/>
      <c r="CZO81" s="195"/>
      <c r="CZP81" s="195"/>
      <c r="CZQ81" s="195"/>
      <c r="CZR81" s="195"/>
      <c r="CZS81" s="195"/>
      <c r="CZT81" s="195"/>
      <c r="CZU81" s="195"/>
      <c r="CZV81" s="195"/>
      <c r="CZW81" s="195"/>
      <c r="CZX81" s="195"/>
      <c r="CZY81" s="195"/>
      <c r="CZZ81" s="195"/>
      <c r="DAA81" s="195"/>
      <c r="DAB81" s="195"/>
      <c r="DAC81" s="195"/>
      <c r="DAD81" s="195"/>
      <c r="DAE81" s="195"/>
      <c r="DAF81" s="195"/>
      <c r="DAG81" s="195"/>
      <c r="DAH81" s="195"/>
      <c r="DAI81" s="195"/>
      <c r="DAJ81" s="195"/>
      <c r="DAK81" s="195"/>
      <c r="DAL81" s="195"/>
      <c r="DAM81" s="195"/>
      <c r="DAN81" s="195"/>
      <c r="DAO81" s="195"/>
      <c r="DAP81" s="195"/>
      <c r="DAQ81" s="195"/>
      <c r="DAR81" s="195"/>
      <c r="DAS81" s="195"/>
      <c r="DAT81" s="195"/>
      <c r="DAU81" s="195"/>
      <c r="DAV81" s="195"/>
      <c r="DAW81" s="195"/>
      <c r="DAX81" s="195"/>
      <c r="DAY81" s="195"/>
      <c r="DAZ81" s="195"/>
      <c r="DBA81" s="195"/>
      <c r="DBB81" s="195"/>
      <c r="DBC81" s="195"/>
      <c r="DBD81" s="195"/>
      <c r="DBE81" s="195"/>
      <c r="DBF81" s="195"/>
      <c r="DBG81" s="195"/>
      <c r="DBH81" s="195"/>
      <c r="DBI81" s="195"/>
      <c r="DBJ81" s="195"/>
      <c r="DBK81" s="195"/>
      <c r="DBL81" s="195"/>
      <c r="DBM81" s="195"/>
      <c r="DBN81" s="195"/>
      <c r="DBO81" s="195"/>
      <c r="DBP81" s="195"/>
      <c r="DBQ81" s="195"/>
      <c r="DBR81" s="195"/>
      <c r="DBS81" s="195"/>
      <c r="DBT81" s="195"/>
      <c r="DBU81" s="195"/>
      <c r="DBV81" s="195"/>
      <c r="DBW81" s="195"/>
      <c r="DBX81" s="195"/>
      <c r="DBY81" s="195"/>
      <c r="DBZ81" s="195"/>
      <c r="DCA81" s="195"/>
      <c r="DCB81" s="195"/>
      <c r="DCC81" s="195"/>
      <c r="DCD81" s="195"/>
      <c r="DCE81" s="195"/>
      <c r="DCF81" s="195"/>
      <c r="DCG81" s="195"/>
      <c r="DCH81" s="195"/>
      <c r="DCI81" s="195"/>
      <c r="DCJ81" s="195"/>
      <c r="DCK81" s="195"/>
      <c r="DCL81" s="195"/>
      <c r="DCM81" s="195"/>
      <c r="DCN81" s="195"/>
      <c r="DCO81" s="195"/>
      <c r="DCP81" s="195"/>
      <c r="DCQ81" s="195"/>
      <c r="DCR81" s="195"/>
      <c r="DCS81" s="195"/>
      <c r="DCT81" s="195"/>
      <c r="DCU81" s="195"/>
      <c r="DCV81" s="195"/>
      <c r="DCW81" s="195"/>
      <c r="DCX81" s="195"/>
      <c r="DCY81" s="195"/>
      <c r="DCZ81" s="195"/>
      <c r="DDA81" s="195"/>
      <c r="DDB81" s="195"/>
      <c r="DDC81" s="195"/>
      <c r="DDD81" s="195"/>
      <c r="DDE81" s="195"/>
      <c r="DDF81" s="195"/>
      <c r="DDG81" s="195"/>
      <c r="DDH81" s="195"/>
      <c r="DDI81" s="195"/>
      <c r="DDJ81" s="195"/>
      <c r="DDK81" s="195"/>
      <c r="DDL81" s="195"/>
      <c r="DDM81" s="195"/>
      <c r="DDN81" s="195"/>
      <c r="DDO81" s="195"/>
      <c r="DDP81" s="195"/>
      <c r="DDQ81" s="195"/>
      <c r="DDR81" s="195"/>
      <c r="DDS81" s="195"/>
      <c r="DDT81" s="195"/>
      <c r="DDU81" s="195"/>
      <c r="DDV81" s="195"/>
      <c r="DDW81" s="195"/>
      <c r="DDX81" s="195"/>
      <c r="DDY81" s="195"/>
      <c r="DDZ81" s="195"/>
      <c r="DEA81" s="195"/>
      <c r="DEB81" s="195"/>
      <c r="DEC81" s="195"/>
      <c r="DED81" s="195"/>
      <c r="DEE81" s="195"/>
      <c r="DEF81" s="195"/>
      <c r="DEG81" s="195"/>
      <c r="DEH81" s="195"/>
      <c r="DEI81" s="195"/>
      <c r="DEJ81" s="195"/>
      <c r="DEK81" s="195"/>
      <c r="DEL81" s="195"/>
      <c r="DEM81" s="195"/>
      <c r="DEN81" s="195"/>
      <c r="DEO81" s="195"/>
      <c r="DEP81" s="195"/>
      <c r="DEQ81" s="195"/>
      <c r="DER81" s="195"/>
      <c r="DES81" s="195"/>
      <c r="DET81" s="195"/>
      <c r="DEU81" s="195"/>
      <c r="DEV81" s="195"/>
      <c r="DEW81" s="195"/>
      <c r="DEX81" s="195"/>
      <c r="DEY81" s="195"/>
      <c r="DEZ81" s="195"/>
      <c r="DFA81" s="195"/>
      <c r="DFB81" s="195"/>
      <c r="DFC81" s="195"/>
      <c r="DFD81" s="195"/>
      <c r="DFE81" s="195"/>
      <c r="DFF81" s="195"/>
      <c r="DFG81" s="195"/>
      <c r="DFH81" s="195"/>
      <c r="DFI81" s="195"/>
      <c r="DFJ81" s="195"/>
      <c r="DFK81" s="195"/>
      <c r="DFL81" s="195"/>
      <c r="DFM81" s="195"/>
      <c r="DFN81" s="195"/>
      <c r="DFO81" s="195"/>
      <c r="DFP81" s="195"/>
      <c r="DFQ81" s="195"/>
      <c r="DFR81" s="195"/>
      <c r="DFS81" s="195"/>
      <c r="DFT81" s="195"/>
      <c r="DFU81" s="195"/>
      <c r="DFV81" s="195"/>
      <c r="DFW81" s="195"/>
      <c r="DFX81" s="195"/>
      <c r="DFY81" s="195"/>
      <c r="DFZ81" s="195"/>
      <c r="DGA81" s="195"/>
      <c r="DGB81" s="195"/>
      <c r="DGC81" s="195"/>
      <c r="DGD81" s="195"/>
      <c r="DGE81" s="195"/>
      <c r="DGF81" s="195"/>
      <c r="DGG81" s="195"/>
      <c r="DGH81" s="195"/>
      <c r="DGI81" s="195"/>
      <c r="DGJ81" s="195"/>
      <c r="DGK81" s="195"/>
      <c r="DGL81" s="195"/>
      <c r="DGM81" s="195"/>
      <c r="DGN81" s="195"/>
      <c r="DGO81" s="195"/>
      <c r="DGP81" s="195"/>
      <c r="DGQ81" s="195"/>
      <c r="DGR81" s="195"/>
      <c r="DGS81" s="195"/>
      <c r="DGT81" s="195"/>
      <c r="DGU81" s="195"/>
      <c r="DGV81" s="195"/>
      <c r="DGW81" s="195"/>
      <c r="DGX81" s="195"/>
      <c r="DGY81" s="195"/>
      <c r="DGZ81" s="195"/>
      <c r="DHA81" s="195"/>
      <c r="DHB81" s="195"/>
      <c r="DHC81" s="195"/>
      <c r="DHD81" s="195"/>
      <c r="DHE81" s="195"/>
      <c r="DHF81" s="195"/>
      <c r="DHG81" s="195"/>
      <c r="DHH81" s="195"/>
      <c r="DHI81" s="195"/>
      <c r="DHJ81" s="195"/>
      <c r="DHK81" s="195"/>
      <c r="DHL81" s="195"/>
      <c r="DHM81" s="195"/>
      <c r="DHN81" s="195"/>
      <c r="DHO81" s="195"/>
      <c r="DHP81" s="195"/>
      <c r="DHQ81" s="195"/>
      <c r="DHR81" s="195"/>
      <c r="DHS81" s="195"/>
      <c r="DHT81" s="195"/>
      <c r="DHU81" s="195"/>
      <c r="DHV81" s="195"/>
      <c r="DHW81" s="195"/>
      <c r="DHX81" s="195"/>
      <c r="DHY81" s="195"/>
      <c r="DHZ81" s="195"/>
      <c r="DIA81" s="195"/>
      <c r="DIB81" s="195"/>
      <c r="DIC81" s="195"/>
      <c r="DID81" s="195"/>
      <c r="DIE81" s="195"/>
      <c r="DIF81" s="195"/>
      <c r="DIG81" s="195"/>
      <c r="DIH81" s="195"/>
      <c r="DII81" s="195"/>
      <c r="DIJ81" s="195"/>
      <c r="DIK81" s="195"/>
      <c r="DIL81" s="195"/>
      <c r="DIM81" s="195"/>
      <c r="DIN81" s="195"/>
      <c r="DIO81" s="195"/>
      <c r="DIP81" s="195"/>
      <c r="DIQ81" s="195"/>
      <c r="DIR81" s="195"/>
      <c r="DIS81" s="195"/>
      <c r="DIT81" s="195"/>
      <c r="DIU81" s="195"/>
      <c r="DIV81" s="195"/>
      <c r="DIW81" s="195"/>
      <c r="DIX81" s="195"/>
      <c r="DIY81" s="195"/>
      <c r="DIZ81" s="195"/>
      <c r="DJA81" s="195"/>
      <c r="DJB81" s="195"/>
      <c r="DJC81" s="195"/>
      <c r="DJD81" s="195"/>
      <c r="DJE81" s="195"/>
      <c r="DJF81" s="195"/>
      <c r="DJG81" s="195"/>
      <c r="DJH81" s="195"/>
      <c r="DJI81" s="195"/>
      <c r="DJJ81" s="195"/>
      <c r="DJK81" s="195"/>
      <c r="DJL81" s="195"/>
      <c r="DJM81" s="195"/>
      <c r="DJN81" s="195"/>
      <c r="DJO81" s="195"/>
      <c r="DJP81" s="195"/>
      <c r="DJQ81" s="195"/>
      <c r="DJR81" s="195"/>
      <c r="DJS81" s="195"/>
      <c r="DJT81" s="195"/>
      <c r="DJU81" s="195"/>
      <c r="DJV81" s="195"/>
      <c r="DJW81" s="195"/>
      <c r="DJX81" s="195"/>
      <c r="DJY81" s="195"/>
      <c r="DJZ81" s="195"/>
      <c r="DKA81" s="195"/>
      <c r="DKB81" s="195"/>
      <c r="DKC81" s="195"/>
      <c r="DKD81" s="195"/>
      <c r="DKE81" s="195"/>
      <c r="DKF81" s="195"/>
      <c r="DKG81" s="195"/>
      <c r="DKH81" s="195"/>
      <c r="DKI81" s="195"/>
      <c r="DKJ81" s="195"/>
      <c r="DKK81" s="195"/>
      <c r="DKL81" s="195"/>
      <c r="DKM81" s="195"/>
      <c r="DKN81" s="195"/>
      <c r="DKO81" s="195"/>
      <c r="DKP81" s="195"/>
      <c r="DKQ81" s="195"/>
      <c r="DKR81" s="195"/>
      <c r="DKS81" s="195"/>
      <c r="DKT81" s="195"/>
      <c r="DKU81" s="195"/>
      <c r="DKV81" s="195"/>
      <c r="DKW81" s="195"/>
      <c r="DKX81" s="195"/>
      <c r="DKY81" s="195"/>
      <c r="DKZ81" s="195"/>
      <c r="DLA81" s="195"/>
      <c r="DLB81" s="195"/>
      <c r="DLC81" s="195"/>
      <c r="DLD81" s="195"/>
      <c r="DLE81" s="195"/>
      <c r="DLF81" s="195"/>
      <c r="DLG81" s="195"/>
      <c r="DLH81" s="195"/>
      <c r="DLI81" s="195"/>
      <c r="DLJ81" s="195"/>
      <c r="DLK81" s="195"/>
      <c r="DLL81" s="195"/>
      <c r="DLM81" s="195"/>
      <c r="DLN81" s="195"/>
      <c r="DLO81" s="195"/>
      <c r="DLP81" s="195"/>
      <c r="DLQ81" s="195"/>
      <c r="DLR81" s="195"/>
      <c r="DLS81" s="195"/>
      <c r="DLT81" s="195"/>
      <c r="DLU81" s="195"/>
      <c r="DLV81" s="195"/>
      <c r="DLW81" s="195"/>
      <c r="DLX81" s="195"/>
      <c r="DLY81" s="195"/>
      <c r="DLZ81" s="195"/>
      <c r="DMA81" s="195"/>
      <c r="DMB81" s="195"/>
      <c r="DMC81" s="195"/>
      <c r="DMD81" s="195"/>
      <c r="DME81" s="195"/>
      <c r="DMF81" s="195"/>
      <c r="DMG81" s="195"/>
      <c r="DMH81" s="195"/>
      <c r="DMI81" s="195"/>
      <c r="DMJ81" s="195"/>
      <c r="DMK81" s="195"/>
      <c r="DML81" s="195"/>
      <c r="DMM81" s="195"/>
      <c r="DMN81" s="195"/>
      <c r="DMO81" s="195"/>
      <c r="DMP81" s="195"/>
      <c r="DMQ81" s="195"/>
      <c r="DMR81" s="195"/>
      <c r="DMS81" s="195"/>
      <c r="DMT81" s="195"/>
      <c r="DMU81" s="195"/>
      <c r="DMV81" s="195"/>
      <c r="DMW81" s="195"/>
      <c r="DMX81" s="195"/>
      <c r="DMY81" s="195"/>
      <c r="DMZ81" s="195"/>
      <c r="DNA81" s="195"/>
      <c r="DNB81" s="195"/>
      <c r="DNC81" s="195"/>
      <c r="DND81" s="195"/>
      <c r="DNE81" s="195"/>
      <c r="DNF81" s="195"/>
      <c r="DNG81" s="195"/>
      <c r="DNH81" s="195"/>
      <c r="DNI81" s="195"/>
      <c r="DNJ81" s="195"/>
      <c r="DNK81" s="195"/>
      <c r="DNL81" s="195"/>
      <c r="DNM81" s="195"/>
      <c r="DNN81" s="195"/>
      <c r="DNO81" s="195"/>
      <c r="DNP81" s="195"/>
      <c r="DNQ81" s="195"/>
      <c r="DNR81" s="195"/>
      <c r="DNS81" s="195"/>
      <c r="DNT81" s="195"/>
      <c r="DNU81" s="195"/>
      <c r="DNV81" s="195"/>
      <c r="DNW81" s="195"/>
      <c r="DNX81" s="195"/>
      <c r="DNY81" s="195"/>
      <c r="DNZ81" s="195"/>
      <c r="DOA81" s="195"/>
      <c r="DOB81" s="195"/>
      <c r="DOC81" s="195"/>
      <c r="DOD81" s="195"/>
      <c r="DOE81" s="195"/>
      <c r="DOF81" s="195"/>
      <c r="DOG81" s="195"/>
      <c r="DOH81" s="195"/>
      <c r="DOI81" s="195"/>
      <c r="DOJ81" s="195"/>
      <c r="DOK81" s="195"/>
      <c r="DOL81" s="195"/>
      <c r="DOM81" s="195"/>
      <c r="DON81" s="195"/>
      <c r="DOO81" s="195"/>
      <c r="DOP81" s="195"/>
      <c r="DOQ81" s="195"/>
      <c r="DOR81" s="195"/>
      <c r="DOS81" s="195"/>
      <c r="DOT81" s="195"/>
      <c r="DOU81" s="195"/>
      <c r="DOV81" s="195"/>
      <c r="DOW81" s="195"/>
      <c r="DOX81" s="195"/>
      <c r="DOY81" s="195"/>
      <c r="DOZ81" s="195"/>
      <c r="DPA81" s="195"/>
      <c r="DPB81" s="195"/>
      <c r="DPC81" s="195"/>
      <c r="DPD81" s="195"/>
      <c r="DPE81" s="195"/>
      <c r="DPF81" s="195"/>
      <c r="DPG81" s="195"/>
      <c r="DPH81" s="195"/>
      <c r="DPI81" s="195"/>
      <c r="DPJ81" s="195"/>
      <c r="DPK81" s="195"/>
      <c r="DPL81" s="195"/>
      <c r="DPM81" s="195"/>
      <c r="DPN81" s="195"/>
      <c r="DPO81" s="195"/>
      <c r="DPP81" s="195"/>
      <c r="DPQ81" s="195"/>
      <c r="DPR81" s="195"/>
      <c r="DPS81" s="195"/>
      <c r="DPT81" s="195"/>
      <c r="DPU81" s="195"/>
      <c r="DPV81" s="195"/>
      <c r="DPW81" s="195"/>
      <c r="DPX81" s="195"/>
      <c r="DPY81" s="195"/>
      <c r="DPZ81" s="195"/>
      <c r="DQA81" s="195"/>
      <c r="DQB81" s="195"/>
      <c r="DQC81" s="195"/>
      <c r="DQD81" s="195"/>
      <c r="DQE81" s="195"/>
      <c r="DQF81" s="195"/>
      <c r="DQG81" s="195"/>
      <c r="DQH81" s="195"/>
      <c r="DQI81" s="195"/>
      <c r="DQJ81" s="195"/>
      <c r="DQK81" s="195"/>
      <c r="DQL81" s="195"/>
      <c r="DQM81" s="195"/>
      <c r="DQN81" s="195"/>
      <c r="DQO81" s="195"/>
      <c r="DQP81" s="195"/>
      <c r="DQQ81" s="195"/>
      <c r="DQR81" s="195"/>
      <c r="DQS81" s="195"/>
      <c r="DQT81" s="195"/>
      <c r="DQU81" s="195"/>
      <c r="DQV81" s="195"/>
      <c r="DQW81" s="195"/>
      <c r="DQX81" s="195"/>
      <c r="DQY81" s="195"/>
      <c r="DQZ81" s="195"/>
      <c r="DRA81" s="195"/>
      <c r="DRB81" s="195"/>
      <c r="DRC81" s="195"/>
      <c r="DRD81" s="195"/>
      <c r="DRE81" s="195"/>
      <c r="DRF81" s="195"/>
      <c r="DRG81" s="195"/>
      <c r="DRH81" s="195"/>
      <c r="DRI81" s="195"/>
      <c r="DRJ81" s="195"/>
      <c r="DRK81" s="195"/>
      <c r="DRL81" s="195"/>
      <c r="DRM81" s="195"/>
      <c r="DRN81" s="195"/>
      <c r="DRO81" s="195"/>
      <c r="DRP81" s="195"/>
      <c r="DRQ81" s="195"/>
      <c r="DRR81" s="195"/>
      <c r="DRS81" s="195"/>
      <c r="DRT81" s="195"/>
      <c r="DRU81" s="195"/>
      <c r="DRV81" s="195"/>
      <c r="DRW81" s="195"/>
      <c r="DRX81" s="195"/>
      <c r="DRY81" s="195"/>
      <c r="DRZ81" s="195"/>
      <c r="DSA81" s="195"/>
      <c r="DSB81" s="195"/>
      <c r="DSC81" s="195"/>
      <c r="DSD81" s="195"/>
      <c r="DSE81" s="195"/>
      <c r="DSF81" s="195"/>
      <c r="DSG81" s="195"/>
      <c r="DSH81" s="195"/>
      <c r="DSI81" s="195"/>
      <c r="DSJ81" s="195"/>
      <c r="DSK81" s="195"/>
      <c r="DSL81" s="195"/>
      <c r="DSM81" s="195"/>
      <c r="DSN81" s="195"/>
      <c r="DSO81" s="195"/>
      <c r="DSP81" s="195"/>
      <c r="DSQ81" s="195"/>
      <c r="DSR81" s="195"/>
      <c r="DSS81" s="195"/>
      <c r="DST81" s="195"/>
      <c r="DSU81" s="195"/>
      <c r="DSV81" s="195"/>
      <c r="DSW81" s="195"/>
      <c r="DSX81" s="195"/>
      <c r="DSY81" s="195"/>
      <c r="DSZ81" s="195"/>
      <c r="DTA81" s="195"/>
      <c r="DTB81" s="195"/>
      <c r="DTC81" s="195"/>
      <c r="DTD81" s="195"/>
      <c r="DTE81" s="195"/>
      <c r="DTF81" s="195"/>
      <c r="DTG81" s="195"/>
      <c r="DTH81" s="195"/>
      <c r="DTI81" s="195"/>
      <c r="DTJ81" s="195"/>
      <c r="DTK81" s="195"/>
      <c r="DTL81" s="195"/>
      <c r="DTM81" s="195"/>
      <c r="DTN81" s="195"/>
      <c r="DTO81" s="195"/>
      <c r="DTP81" s="195"/>
      <c r="DTQ81" s="195"/>
      <c r="DTR81" s="195"/>
      <c r="DTS81" s="195"/>
      <c r="DTT81" s="195"/>
      <c r="DTU81" s="195"/>
      <c r="DTV81" s="195"/>
      <c r="DTW81" s="195"/>
      <c r="DTX81" s="195"/>
      <c r="DTY81" s="195"/>
      <c r="DTZ81" s="195"/>
      <c r="DUA81" s="195"/>
      <c r="DUB81" s="195"/>
      <c r="DUC81" s="195"/>
      <c r="DUD81" s="195"/>
      <c r="DUE81" s="195"/>
      <c r="DUF81" s="195"/>
      <c r="DUG81" s="195"/>
      <c r="DUH81" s="195"/>
      <c r="DUI81" s="195"/>
      <c r="DUJ81" s="195"/>
      <c r="DUK81" s="195"/>
      <c r="DUL81" s="195"/>
      <c r="DUM81" s="195"/>
      <c r="DUN81" s="195"/>
      <c r="DUO81" s="195"/>
      <c r="DUP81" s="195"/>
      <c r="DUQ81" s="195"/>
      <c r="DUR81" s="195"/>
      <c r="DUS81" s="195"/>
      <c r="DUT81" s="195"/>
      <c r="DUU81" s="195"/>
      <c r="DUV81" s="195"/>
      <c r="DUW81" s="195"/>
      <c r="DUX81" s="195"/>
      <c r="DUY81" s="195"/>
      <c r="DUZ81" s="195"/>
      <c r="DVA81" s="195"/>
      <c r="DVB81" s="195"/>
      <c r="DVC81" s="195"/>
      <c r="DVD81" s="195"/>
      <c r="DVE81" s="195"/>
      <c r="DVF81" s="195"/>
      <c r="DVG81" s="195"/>
      <c r="DVH81" s="195"/>
      <c r="DVI81" s="195"/>
      <c r="DVJ81" s="195"/>
      <c r="DVK81" s="195"/>
      <c r="DVL81" s="195"/>
      <c r="DVM81" s="195"/>
      <c r="DVN81" s="195"/>
      <c r="DVO81" s="195"/>
      <c r="DVP81" s="195"/>
      <c r="DVQ81" s="195"/>
      <c r="DVR81" s="195"/>
      <c r="DVS81" s="195"/>
      <c r="DVT81" s="195"/>
      <c r="DVU81" s="195"/>
      <c r="DVV81" s="195"/>
      <c r="DVW81" s="195"/>
      <c r="DVX81" s="195"/>
      <c r="DVY81" s="195"/>
      <c r="DVZ81" s="195"/>
      <c r="DWA81" s="195"/>
      <c r="DWB81" s="195"/>
      <c r="DWC81" s="195"/>
      <c r="DWD81" s="195"/>
      <c r="DWE81" s="195"/>
      <c r="DWF81" s="195"/>
      <c r="DWG81" s="195"/>
      <c r="DWH81" s="195"/>
      <c r="DWI81" s="195"/>
      <c r="DWJ81" s="195"/>
      <c r="DWK81" s="195"/>
      <c r="DWL81" s="195"/>
      <c r="DWM81" s="195"/>
      <c r="DWN81" s="195"/>
      <c r="DWO81" s="195"/>
      <c r="DWP81" s="195"/>
      <c r="DWQ81" s="195"/>
      <c r="DWR81" s="195"/>
      <c r="DWS81" s="195"/>
      <c r="DWT81" s="195"/>
      <c r="DWU81" s="195"/>
      <c r="DWV81" s="195"/>
      <c r="DWW81" s="195"/>
      <c r="DWX81" s="195"/>
      <c r="DWY81" s="195"/>
      <c r="DWZ81" s="195"/>
      <c r="DXA81" s="195"/>
      <c r="DXB81" s="195"/>
      <c r="DXC81" s="195"/>
      <c r="DXD81" s="195"/>
      <c r="DXE81" s="195"/>
      <c r="DXF81" s="195"/>
      <c r="DXG81" s="195"/>
      <c r="DXH81" s="195"/>
      <c r="DXI81" s="195"/>
      <c r="DXJ81" s="195"/>
      <c r="DXK81" s="195"/>
      <c r="DXL81" s="195"/>
      <c r="DXM81" s="195"/>
      <c r="DXN81" s="195"/>
      <c r="DXO81" s="195"/>
      <c r="DXP81" s="195"/>
      <c r="DXQ81" s="195"/>
      <c r="DXR81" s="195"/>
      <c r="DXS81" s="195"/>
      <c r="DXT81" s="195"/>
      <c r="DXU81" s="195"/>
      <c r="DXV81" s="195"/>
      <c r="DXW81" s="195"/>
      <c r="DXX81" s="195"/>
      <c r="DXY81" s="195"/>
      <c r="DXZ81" s="195"/>
      <c r="DYA81" s="195"/>
      <c r="DYB81" s="195"/>
      <c r="DYC81" s="195"/>
      <c r="DYD81" s="195"/>
      <c r="DYE81" s="195"/>
      <c r="DYF81" s="195"/>
      <c r="DYG81" s="195"/>
      <c r="DYH81" s="195"/>
      <c r="DYI81" s="195"/>
      <c r="DYJ81" s="195"/>
      <c r="DYK81" s="195"/>
      <c r="DYL81" s="195"/>
      <c r="DYM81" s="195"/>
      <c r="DYN81" s="195"/>
      <c r="DYO81" s="195"/>
      <c r="DYP81" s="195"/>
      <c r="DYQ81" s="195"/>
      <c r="DYR81" s="195"/>
      <c r="DYS81" s="195"/>
      <c r="DYT81" s="195"/>
      <c r="DYU81" s="195"/>
      <c r="DYV81" s="195"/>
      <c r="DYW81" s="195"/>
      <c r="DYX81" s="195"/>
      <c r="DYY81" s="195"/>
      <c r="DYZ81" s="195"/>
      <c r="DZA81" s="195"/>
      <c r="DZB81" s="195"/>
      <c r="DZC81" s="195"/>
      <c r="DZD81" s="195"/>
      <c r="DZE81" s="195"/>
      <c r="DZF81" s="195"/>
      <c r="DZG81" s="195"/>
      <c r="DZH81" s="195"/>
      <c r="DZI81" s="195"/>
      <c r="DZJ81" s="195"/>
      <c r="DZK81" s="195"/>
      <c r="DZL81" s="195"/>
      <c r="DZM81" s="195"/>
      <c r="DZN81" s="195"/>
      <c r="DZO81" s="195"/>
      <c r="DZP81" s="195"/>
      <c r="DZQ81" s="195"/>
      <c r="DZR81" s="195"/>
      <c r="DZS81" s="195"/>
      <c r="DZT81" s="195"/>
      <c r="DZU81" s="195"/>
      <c r="DZV81" s="195"/>
      <c r="DZW81" s="195"/>
      <c r="DZX81" s="195"/>
      <c r="DZY81" s="195"/>
      <c r="DZZ81" s="195"/>
      <c r="EAA81" s="195"/>
      <c r="EAB81" s="195"/>
      <c r="EAC81" s="195"/>
      <c r="EAD81" s="195"/>
      <c r="EAE81" s="195"/>
      <c r="EAF81" s="195"/>
      <c r="EAG81" s="195"/>
      <c r="EAH81" s="195"/>
      <c r="EAI81" s="195"/>
      <c r="EAJ81" s="195"/>
      <c r="EAK81" s="195"/>
      <c r="EAL81" s="195"/>
      <c r="EAM81" s="195"/>
      <c r="EAN81" s="195"/>
      <c r="EAO81" s="195"/>
      <c r="EAP81" s="195"/>
      <c r="EAQ81" s="195"/>
      <c r="EAR81" s="195"/>
      <c r="EAS81" s="195"/>
      <c r="EAT81" s="195"/>
      <c r="EAU81" s="195"/>
      <c r="EAV81" s="195"/>
      <c r="EAW81" s="195"/>
      <c r="EAX81" s="195"/>
      <c r="EAY81" s="195"/>
      <c r="EAZ81" s="195"/>
      <c r="EBA81" s="195"/>
      <c r="EBB81" s="195"/>
      <c r="EBC81" s="195"/>
      <c r="EBD81" s="195"/>
      <c r="EBE81" s="195"/>
      <c r="EBF81" s="195"/>
      <c r="EBG81" s="195"/>
      <c r="EBH81" s="195"/>
      <c r="EBI81" s="195"/>
      <c r="EBJ81" s="195"/>
      <c r="EBK81" s="195"/>
      <c r="EBL81" s="195"/>
      <c r="EBM81" s="195"/>
      <c r="EBN81" s="195"/>
      <c r="EBO81" s="195"/>
      <c r="EBP81" s="195"/>
      <c r="EBQ81" s="195"/>
      <c r="EBR81" s="195"/>
      <c r="EBS81" s="195"/>
      <c r="EBT81" s="195"/>
      <c r="EBU81" s="195"/>
      <c r="EBV81" s="195"/>
      <c r="EBW81" s="195"/>
      <c r="EBX81" s="195"/>
      <c r="EBY81" s="195"/>
      <c r="EBZ81" s="195"/>
      <c r="ECA81" s="195"/>
      <c r="ECB81" s="195"/>
      <c r="ECC81" s="195"/>
      <c r="ECD81" s="195"/>
      <c r="ECE81" s="195"/>
      <c r="ECF81" s="195"/>
      <c r="ECG81" s="195"/>
      <c r="ECH81" s="195"/>
      <c r="ECI81" s="195"/>
      <c r="ECJ81" s="195"/>
      <c r="ECK81" s="195"/>
      <c r="ECL81" s="195"/>
      <c r="ECM81" s="195"/>
      <c r="ECN81" s="195"/>
      <c r="ECO81" s="195"/>
      <c r="ECP81" s="195"/>
      <c r="ECQ81" s="195"/>
      <c r="ECR81" s="195"/>
      <c r="ECS81" s="195"/>
      <c r="ECT81" s="195"/>
      <c r="ECU81" s="195"/>
      <c r="ECV81" s="195"/>
      <c r="ECW81" s="195"/>
      <c r="ECX81" s="195"/>
      <c r="ECY81" s="195"/>
      <c r="ECZ81" s="195"/>
      <c r="EDA81" s="195"/>
      <c r="EDB81" s="195"/>
      <c r="EDC81" s="195"/>
      <c r="EDD81" s="195"/>
      <c r="EDE81" s="195"/>
      <c r="EDF81" s="195"/>
      <c r="EDG81" s="195"/>
      <c r="EDH81" s="195"/>
      <c r="EDI81" s="195"/>
      <c r="EDJ81" s="195"/>
      <c r="EDK81" s="195"/>
      <c r="EDL81" s="195"/>
      <c r="EDM81" s="195"/>
      <c r="EDN81" s="195"/>
      <c r="EDO81" s="195"/>
      <c r="EDP81" s="195"/>
      <c r="EDQ81" s="195"/>
      <c r="EDR81" s="195"/>
      <c r="EDS81" s="195"/>
      <c r="EDT81" s="195"/>
      <c r="EDU81" s="195"/>
      <c r="EDV81" s="195"/>
      <c r="EDW81" s="195"/>
      <c r="EDX81" s="195"/>
      <c r="EDY81" s="195"/>
      <c r="EDZ81" s="195"/>
      <c r="EEA81" s="195"/>
      <c r="EEB81" s="195"/>
      <c r="EEC81" s="195"/>
      <c r="EED81" s="195"/>
      <c r="EEE81" s="195"/>
      <c r="EEF81" s="195"/>
      <c r="EEG81" s="195"/>
      <c r="EEH81" s="195"/>
      <c r="EEI81" s="195"/>
      <c r="EEJ81" s="195"/>
      <c r="EEK81" s="195"/>
      <c r="EEL81" s="195"/>
      <c r="EEM81" s="195"/>
      <c r="EEN81" s="195"/>
      <c r="EEO81" s="195"/>
      <c r="EEP81" s="195"/>
      <c r="EEQ81" s="195"/>
      <c r="EER81" s="195"/>
      <c r="EES81" s="195"/>
      <c r="EET81" s="195"/>
      <c r="EEU81" s="195"/>
      <c r="EEV81" s="195"/>
      <c r="EEW81" s="195"/>
      <c r="EEX81" s="195"/>
      <c r="EEY81" s="195"/>
      <c r="EEZ81" s="195"/>
      <c r="EFA81" s="195"/>
      <c r="EFB81" s="195"/>
      <c r="EFC81" s="195"/>
      <c r="EFD81" s="195"/>
      <c r="EFE81" s="195"/>
      <c r="EFF81" s="195"/>
      <c r="EFG81" s="195"/>
      <c r="EFH81" s="195"/>
      <c r="EFI81" s="195"/>
      <c r="EFJ81" s="195"/>
      <c r="EFK81" s="195"/>
      <c r="EFL81" s="195"/>
      <c r="EFM81" s="195"/>
      <c r="EFN81" s="195"/>
      <c r="EFO81" s="195"/>
      <c r="EFP81" s="195"/>
      <c r="EFQ81" s="195"/>
      <c r="EFR81" s="195"/>
      <c r="EFS81" s="195"/>
      <c r="EFT81" s="195"/>
      <c r="EFU81" s="195"/>
      <c r="EFV81" s="195"/>
      <c r="EFW81" s="195"/>
      <c r="EFX81" s="195"/>
      <c r="EFY81" s="195"/>
      <c r="EFZ81" s="195"/>
      <c r="EGA81" s="195"/>
      <c r="EGB81" s="195"/>
      <c r="EGC81" s="195"/>
      <c r="EGD81" s="195"/>
      <c r="EGE81" s="195"/>
      <c r="EGF81" s="195"/>
      <c r="EGG81" s="195"/>
      <c r="EGH81" s="195"/>
      <c r="EGI81" s="195"/>
      <c r="EGJ81" s="195"/>
      <c r="EGK81" s="195"/>
      <c r="EGL81" s="195"/>
      <c r="EGM81" s="195"/>
      <c r="EGN81" s="195"/>
      <c r="EGO81" s="195"/>
      <c r="EGP81" s="195"/>
      <c r="EGQ81" s="195"/>
      <c r="EGR81" s="195"/>
      <c r="EGS81" s="195"/>
      <c r="EGT81" s="195"/>
      <c r="EGU81" s="195"/>
      <c r="EGV81" s="195"/>
      <c r="EGW81" s="195"/>
      <c r="EGX81" s="195"/>
      <c r="EGY81" s="195"/>
      <c r="EGZ81" s="195"/>
      <c r="EHA81" s="195"/>
      <c r="EHB81" s="195"/>
      <c r="EHC81" s="195"/>
      <c r="EHD81" s="195"/>
      <c r="EHE81" s="195"/>
      <c r="EHF81" s="195"/>
      <c r="EHG81" s="195"/>
      <c r="EHH81" s="195"/>
      <c r="EHI81" s="195"/>
      <c r="EHJ81" s="195"/>
      <c r="EHK81" s="195"/>
      <c r="EHL81" s="195"/>
      <c r="EHM81" s="195"/>
      <c r="EHN81" s="195"/>
      <c r="EHO81" s="195"/>
      <c r="EHP81" s="195"/>
      <c r="EHQ81" s="195"/>
      <c r="EHR81" s="195"/>
      <c r="EHS81" s="195"/>
      <c r="EHT81" s="195"/>
      <c r="EHU81" s="195"/>
      <c r="EHV81" s="195"/>
      <c r="EHW81" s="195"/>
      <c r="EHX81" s="195"/>
      <c r="EHY81" s="195"/>
      <c r="EHZ81" s="195"/>
      <c r="EIA81" s="195"/>
      <c r="EIB81" s="195"/>
      <c r="EIC81" s="195"/>
      <c r="EID81" s="195"/>
      <c r="EIE81" s="195"/>
      <c r="EIF81" s="195"/>
      <c r="EIG81" s="195"/>
      <c r="EIH81" s="195"/>
      <c r="EII81" s="195"/>
      <c r="EIJ81" s="195"/>
      <c r="EIK81" s="195"/>
      <c r="EIL81" s="195"/>
      <c r="EIM81" s="195"/>
      <c r="EIN81" s="195"/>
      <c r="EIO81" s="195"/>
      <c r="EIP81" s="195"/>
      <c r="EIQ81" s="195"/>
      <c r="EIR81" s="195"/>
      <c r="EIS81" s="195"/>
      <c r="EIT81" s="195"/>
      <c r="EIU81" s="195"/>
      <c r="EIV81" s="195"/>
      <c r="EIW81" s="195"/>
      <c r="EIX81" s="195"/>
      <c r="EIY81" s="195"/>
      <c r="EIZ81" s="195"/>
      <c r="EJA81" s="195"/>
      <c r="EJB81" s="195"/>
      <c r="EJC81" s="195"/>
      <c r="EJD81" s="195"/>
      <c r="EJE81" s="195"/>
      <c r="EJF81" s="195"/>
      <c r="EJG81" s="195"/>
      <c r="EJH81" s="195"/>
      <c r="EJI81" s="195"/>
      <c r="EJJ81" s="195"/>
      <c r="EJK81" s="195"/>
      <c r="EJL81" s="195"/>
      <c r="EJM81" s="195"/>
      <c r="EJN81" s="195"/>
      <c r="EJO81" s="195"/>
      <c r="EJP81" s="195"/>
      <c r="EJQ81" s="195"/>
      <c r="EJR81" s="195"/>
      <c r="EJS81" s="195"/>
      <c r="EJT81" s="195"/>
      <c r="EJU81" s="195"/>
      <c r="EJV81" s="195"/>
      <c r="EJW81" s="195"/>
      <c r="EJX81" s="195"/>
      <c r="EJY81" s="195"/>
      <c r="EJZ81" s="195"/>
      <c r="EKA81" s="195"/>
      <c r="EKB81" s="195"/>
      <c r="EKC81" s="195"/>
      <c r="EKD81" s="195"/>
      <c r="EKE81" s="195"/>
      <c r="EKF81" s="195"/>
      <c r="EKG81" s="195"/>
      <c r="EKH81" s="195"/>
      <c r="EKI81" s="195"/>
      <c r="EKJ81" s="195"/>
      <c r="EKK81" s="195"/>
      <c r="EKL81" s="195"/>
      <c r="EKM81" s="195"/>
      <c r="EKN81" s="195"/>
      <c r="EKO81" s="195"/>
      <c r="EKP81" s="195"/>
      <c r="EKQ81" s="195"/>
      <c r="EKR81" s="195"/>
      <c r="EKS81" s="195"/>
      <c r="EKT81" s="195"/>
      <c r="EKU81" s="195"/>
      <c r="EKV81" s="195"/>
      <c r="EKW81" s="195"/>
      <c r="EKX81" s="195"/>
      <c r="EKY81" s="195"/>
      <c r="EKZ81" s="195"/>
      <c r="ELA81" s="195"/>
      <c r="ELB81" s="195"/>
      <c r="ELC81" s="195"/>
      <c r="ELD81" s="195"/>
      <c r="ELE81" s="195"/>
      <c r="ELF81" s="195"/>
      <c r="ELG81" s="195"/>
      <c r="ELH81" s="195"/>
      <c r="ELI81" s="195"/>
      <c r="ELJ81" s="195"/>
      <c r="ELK81" s="195"/>
      <c r="ELL81" s="195"/>
      <c r="ELM81" s="195"/>
      <c r="ELN81" s="195"/>
      <c r="ELO81" s="195"/>
      <c r="ELP81" s="195"/>
      <c r="ELQ81" s="195"/>
      <c r="ELR81" s="195"/>
      <c r="ELS81" s="195"/>
      <c r="ELT81" s="195"/>
      <c r="ELU81" s="195"/>
      <c r="ELV81" s="195"/>
      <c r="ELW81" s="195"/>
      <c r="ELX81" s="195"/>
      <c r="ELY81" s="195"/>
      <c r="ELZ81" s="195"/>
      <c r="EMA81" s="195"/>
      <c r="EMB81" s="195"/>
      <c r="EMC81" s="195"/>
      <c r="EMD81" s="195"/>
      <c r="EME81" s="195"/>
      <c r="EMF81" s="195"/>
      <c r="EMG81" s="195"/>
      <c r="EMH81" s="195"/>
      <c r="EMI81" s="195"/>
      <c r="EMJ81" s="195"/>
      <c r="EMK81" s="195"/>
      <c r="EML81" s="195"/>
      <c r="EMM81" s="195"/>
      <c r="EMN81" s="195"/>
      <c r="EMO81" s="195"/>
      <c r="EMP81" s="195"/>
      <c r="EMQ81" s="195"/>
      <c r="EMR81" s="195"/>
      <c r="EMS81" s="195"/>
      <c r="EMT81" s="195"/>
      <c r="EMU81" s="195"/>
      <c r="EMV81" s="195"/>
      <c r="EMW81" s="195"/>
      <c r="EMX81" s="195"/>
      <c r="EMY81" s="195"/>
      <c r="EMZ81" s="195"/>
      <c r="ENA81" s="195"/>
      <c r="ENB81" s="195"/>
      <c r="ENC81" s="195"/>
      <c r="END81" s="195"/>
      <c r="ENE81" s="195"/>
      <c r="ENF81" s="195"/>
      <c r="ENG81" s="195"/>
      <c r="ENH81" s="195"/>
      <c r="ENI81" s="195"/>
      <c r="ENJ81" s="195"/>
      <c r="ENK81" s="195"/>
      <c r="ENL81" s="195"/>
      <c r="ENM81" s="195"/>
      <c r="ENN81" s="195"/>
      <c r="ENO81" s="195"/>
      <c r="ENP81" s="195"/>
      <c r="ENQ81" s="195"/>
      <c r="ENR81" s="195"/>
      <c r="ENS81" s="195"/>
      <c r="ENT81" s="195"/>
      <c r="ENU81" s="195"/>
      <c r="ENV81" s="195"/>
      <c r="ENW81" s="195"/>
      <c r="ENX81" s="195"/>
      <c r="ENY81" s="195"/>
      <c r="ENZ81" s="195"/>
      <c r="EOA81" s="195"/>
      <c r="EOB81" s="195"/>
      <c r="EOC81" s="195"/>
      <c r="EOD81" s="195"/>
      <c r="EOE81" s="195"/>
      <c r="EOF81" s="195"/>
      <c r="EOG81" s="195"/>
      <c r="EOH81" s="195"/>
      <c r="EOI81" s="195"/>
      <c r="EOJ81" s="195"/>
      <c r="EOK81" s="195"/>
      <c r="EOL81" s="195"/>
      <c r="EOM81" s="195"/>
      <c r="EON81" s="195"/>
      <c r="EOO81" s="195"/>
      <c r="EOP81" s="195"/>
      <c r="EOQ81" s="195"/>
      <c r="EOR81" s="195"/>
      <c r="EOS81" s="195"/>
      <c r="EOT81" s="195"/>
      <c r="EOU81" s="195"/>
      <c r="EOV81" s="195"/>
      <c r="EOW81" s="195"/>
      <c r="EOX81" s="195"/>
      <c r="EOY81" s="195"/>
      <c r="EOZ81" s="195"/>
      <c r="EPA81" s="195"/>
      <c r="EPB81" s="195"/>
      <c r="EPC81" s="195"/>
      <c r="EPD81" s="195"/>
      <c r="EPE81" s="195"/>
      <c r="EPF81" s="195"/>
      <c r="EPG81" s="195"/>
      <c r="EPH81" s="195"/>
      <c r="EPI81" s="195"/>
      <c r="EPJ81" s="195"/>
      <c r="EPK81" s="195"/>
      <c r="EPL81" s="195"/>
      <c r="EPM81" s="195"/>
      <c r="EPN81" s="195"/>
      <c r="EPO81" s="195"/>
      <c r="EPP81" s="195"/>
      <c r="EPQ81" s="195"/>
      <c r="EPR81" s="195"/>
      <c r="EPS81" s="195"/>
      <c r="EPT81" s="195"/>
      <c r="EPU81" s="195"/>
      <c r="EPV81" s="195"/>
      <c r="EPW81" s="195"/>
      <c r="EPX81" s="195"/>
      <c r="EPY81" s="195"/>
      <c r="EPZ81" s="195"/>
      <c r="EQA81" s="195"/>
      <c r="EQB81" s="195"/>
      <c r="EQC81" s="195"/>
      <c r="EQD81" s="195"/>
      <c r="EQE81" s="195"/>
      <c r="EQF81" s="195"/>
      <c r="EQG81" s="195"/>
      <c r="EQH81" s="195"/>
      <c r="EQI81" s="195"/>
      <c r="EQJ81" s="195"/>
      <c r="EQK81" s="195"/>
      <c r="EQL81" s="195"/>
      <c r="EQM81" s="195"/>
      <c r="EQN81" s="195"/>
      <c r="EQO81" s="195"/>
      <c r="EQP81" s="195"/>
      <c r="EQQ81" s="195"/>
      <c r="EQR81" s="195"/>
      <c r="EQS81" s="195"/>
      <c r="EQT81" s="195"/>
      <c r="EQU81" s="195"/>
      <c r="EQV81" s="195"/>
      <c r="EQW81" s="195"/>
      <c r="EQX81" s="195"/>
      <c r="EQY81" s="195"/>
      <c r="EQZ81" s="195"/>
      <c r="ERA81" s="195"/>
      <c r="ERB81" s="195"/>
      <c r="ERC81" s="195"/>
      <c r="ERD81" s="195"/>
      <c r="ERE81" s="195"/>
      <c r="ERF81" s="195"/>
      <c r="ERG81" s="195"/>
      <c r="ERH81" s="195"/>
      <c r="ERI81" s="195"/>
      <c r="ERJ81" s="195"/>
      <c r="ERK81" s="195"/>
      <c r="ERL81" s="195"/>
      <c r="ERM81" s="195"/>
      <c r="ERN81" s="195"/>
      <c r="ERO81" s="195"/>
      <c r="ERP81" s="195"/>
      <c r="ERQ81" s="195"/>
      <c r="ERR81" s="195"/>
      <c r="ERS81" s="195"/>
      <c r="ERT81" s="195"/>
      <c r="ERU81" s="195"/>
      <c r="ERV81" s="195"/>
      <c r="ERW81" s="195"/>
      <c r="ERX81" s="195"/>
      <c r="ERY81" s="195"/>
      <c r="ERZ81" s="195"/>
      <c r="ESA81" s="195"/>
      <c r="ESB81" s="195"/>
      <c r="ESC81" s="195"/>
      <c r="ESD81" s="195"/>
      <c r="ESE81" s="195"/>
      <c r="ESF81" s="195"/>
      <c r="ESG81" s="195"/>
      <c r="ESH81" s="195"/>
      <c r="ESI81" s="195"/>
      <c r="ESJ81" s="195"/>
      <c r="ESK81" s="195"/>
      <c r="ESL81" s="195"/>
      <c r="ESM81" s="195"/>
      <c r="ESN81" s="195"/>
      <c r="ESO81" s="195"/>
      <c r="ESP81" s="195"/>
      <c r="ESQ81" s="195"/>
      <c r="ESR81" s="195"/>
      <c r="ESS81" s="195"/>
      <c r="EST81" s="195"/>
      <c r="ESU81" s="195"/>
      <c r="ESV81" s="195"/>
      <c r="ESW81" s="195"/>
      <c r="ESX81" s="195"/>
      <c r="ESY81" s="195"/>
      <c r="ESZ81" s="195"/>
      <c r="ETA81" s="195"/>
      <c r="ETB81" s="195"/>
      <c r="ETC81" s="195"/>
      <c r="ETD81" s="195"/>
      <c r="ETE81" s="195"/>
      <c r="ETF81" s="195"/>
      <c r="ETG81" s="195"/>
      <c r="ETH81" s="195"/>
      <c r="ETI81" s="195"/>
      <c r="ETJ81" s="195"/>
      <c r="ETK81" s="195"/>
      <c r="ETL81" s="195"/>
      <c r="ETM81" s="195"/>
      <c r="ETN81" s="195"/>
      <c r="ETO81" s="195"/>
      <c r="ETP81" s="195"/>
      <c r="ETQ81" s="195"/>
      <c r="ETR81" s="195"/>
      <c r="ETS81" s="195"/>
      <c r="ETT81" s="195"/>
      <c r="ETU81" s="195"/>
      <c r="ETV81" s="195"/>
      <c r="ETW81" s="195"/>
      <c r="ETX81" s="195"/>
      <c r="ETY81" s="195"/>
      <c r="ETZ81" s="195"/>
      <c r="EUA81" s="195"/>
      <c r="EUB81" s="195"/>
      <c r="EUC81" s="195"/>
      <c r="EUD81" s="195"/>
      <c r="EUE81" s="195"/>
      <c r="EUF81" s="195"/>
      <c r="EUG81" s="195"/>
      <c r="EUH81" s="195"/>
      <c r="EUI81" s="195"/>
      <c r="EUJ81" s="195"/>
      <c r="EUK81" s="195"/>
      <c r="EUL81" s="195"/>
      <c r="EUM81" s="195"/>
      <c r="EUN81" s="195"/>
      <c r="EUO81" s="195"/>
      <c r="EUP81" s="195"/>
      <c r="EUQ81" s="195"/>
      <c r="EUR81" s="195"/>
      <c r="EUS81" s="195"/>
      <c r="EUT81" s="195"/>
      <c r="EUU81" s="195"/>
      <c r="EUV81" s="195"/>
      <c r="EUW81" s="195"/>
      <c r="EUX81" s="195"/>
      <c r="EUY81" s="195"/>
      <c r="EUZ81" s="195"/>
      <c r="EVA81" s="195"/>
      <c r="EVB81" s="195"/>
      <c r="EVC81" s="195"/>
      <c r="EVD81" s="195"/>
      <c r="EVE81" s="195"/>
      <c r="EVF81" s="195"/>
      <c r="EVG81" s="195"/>
      <c r="EVH81" s="195"/>
      <c r="EVI81" s="195"/>
      <c r="EVJ81" s="195"/>
      <c r="EVK81" s="195"/>
      <c r="EVL81" s="195"/>
      <c r="EVM81" s="195"/>
      <c r="EVN81" s="195"/>
      <c r="EVO81" s="195"/>
      <c r="EVP81" s="195"/>
      <c r="EVQ81" s="195"/>
      <c r="EVR81" s="195"/>
      <c r="EVS81" s="195"/>
      <c r="EVT81" s="195"/>
      <c r="EVU81" s="195"/>
      <c r="EVV81" s="195"/>
      <c r="EVW81" s="195"/>
      <c r="EVX81" s="195"/>
      <c r="EVY81" s="195"/>
      <c r="EVZ81" s="195"/>
      <c r="EWA81" s="195"/>
      <c r="EWB81" s="195"/>
      <c r="EWC81" s="195"/>
      <c r="EWD81" s="195"/>
      <c r="EWE81" s="195"/>
      <c r="EWF81" s="195"/>
      <c r="EWG81" s="195"/>
      <c r="EWH81" s="195"/>
      <c r="EWI81" s="195"/>
      <c r="EWJ81" s="195"/>
      <c r="EWK81" s="195"/>
      <c r="EWL81" s="195"/>
      <c r="EWM81" s="195"/>
      <c r="EWN81" s="195"/>
      <c r="EWO81" s="195"/>
      <c r="EWP81" s="195"/>
      <c r="EWQ81" s="195"/>
      <c r="EWR81" s="195"/>
      <c r="EWS81" s="195"/>
      <c r="EWT81" s="195"/>
      <c r="EWU81" s="195"/>
      <c r="EWV81" s="195"/>
      <c r="EWW81" s="195"/>
      <c r="EWX81" s="195"/>
      <c r="EWY81" s="195"/>
      <c r="EWZ81" s="195"/>
      <c r="EXA81" s="195"/>
      <c r="EXB81" s="195"/>
      <c r="EXC81" s="195"/>
      <c r="EXD81" s="195"/>
      <c r="EXE81" s="195"/>
      <c r="EXF81" s="195"/>
      <c r="EXG81" s="195"/>
      <c r="EXH81" s="195"/>
      <c r="EXI81" s="195"/>
      <c r="EXJ81" s="195"/>
      <c r="EXK81" s="195"/>
      <c r="EXL81" s="195"/>
      <c r="EXM81" s="195"/>
      <c r="EXN81" s="195"/>
      <c r="EXO81" s="195"/>
      <c r="EXP81" s="195"/>
      <c r="EXQ81" s="195"/>
      <c r="EXR81" s="195"/>
      <c r="EXS81" s="195"/>
      <c r="EXT81" s="195"/>
      <c r="EXU81" s="195"/>
      <c r="EXV81" s="195"/>
      <c r="EXW81" s="195"/>
      <c r="EXX81" s="195"/>
      <c r="EXY81" s="195"/>
      <c r="EXZ81" s="195"/>
      <c r="EYA81" s="195"/>
      <c r="EYB81" s="195"/>
      <c r="EYC81" s="195"/>
      <c r="EYD81" s="195"/>
      <c r="EYE81" s="195"/>
      <c r="EYF81" s="195"/>
      <c r="EYG81" s="195"/>
      <c r="EYH81" s="195"/>
      <c r="EYI81" s="195"/>
      <c r="EYJ81" s="195"/>
      <c r="EYK81" s="195"/>
      <c r="EYL81" s="195"/>
      <c r="EYM81" s="195"/>
      <c r="EYN81" s="195"/>
      <c r="EYO81" s="195"/>
      <c r="EYP81" s="195"/>
      <c r="EYQ81" s="195"/>
      <c r="EYR81" s="195"/>
      <c r="EYS81" s="195"/>
      <c r="EYT81" s="195"/>
      <c r="EYU81" s="195"/>
      <c r="EYV81" s="195"/>
      <c r="EYW81" s="195"/>
      <c r="EYX81" s="195"/>
      <c r="EYY81" s="195"/>
      <c r="EYZ81" s="195"/>
      <c r="EZA81" s="195"/>
      <c r="EZB81" s="195"/>
      <c r="EZC81" s="195"/>
      <c r="EZD81" s="195"/>
      <c r="EZE81" s="195"/>
      <c r="EZF81" s="195"/>
      <c r="EZG81" s="195"/>
      <c r="EZH81" s="195"/>
      <c r="EZI81" s="195"/>
      <c r="EZJ81" s="195"/>
      <c r="EZK81" s="195"/>
      <c r="EZL81" s="195"/>
      <c r="EZM81" s="195"/>
      <c r="EZN81" s="195"/>
      <c r="EZO81" s="195"/>
      <c r="EZP81" s="195"/>
      <c r="EZQ81" s="195"/>
      <c r="EZR81" s="195"/>
      <c r="EZS81" s="195"/>
      <c r="EZT81" s="195"/>
      <c r="EZU81" s="195"/>
      <c r="EZV81" s="195"/>
      <c r="EZW81" s="195"/>
      <c r="EZX81" s="195"/>
      <c r="EZY81" s="195"/>
      <c r="EZZ81" s="195"/>
      <c r="FAA81" s="195"/>
      <c r="FAB81" s="195"/>
      <c r="FAC81" s="195"/>
      <c r="FAD81" s="195"/>
      <c r="FAE81" s="195"/>
      <c r="FAF81" s="195"/>
      <c r="FAG81" s="195"/>
      <c r="FAH81" s="195"/>
      <c r="FAI81" s="195"/>
      <c r="FAJ81" s="195"/>
      <c r="FAK81" s="195"/>
      <c r="FAL81" s="195"/>
      <c r="FAM81" s="195"/>
      <c r="FAN81" s="195"/>
      <c r="FAO81" s="195"/>
      <c r="FAP81" s="195"/>
      <c r="FAQ81" s="195"/>
      <c r="FAR81" s="195"/>
      <c r="FAS81" s="195"/>
      <c r="FAT81" s="195"/>
      <c r="FAU81" s="195"/>
      <c r="FAV81" s="195"/>
      <c r="FAW81" s="195"/>
      <c r="FAX81" s="195"/>
      <c r="FAY81" s="195"/>
      <c r="FAZ81" s="195"/>
      <c r="FBA81" s="195"/>
      <c r="FBB81" s="195"/>
      <c r="FBC81" s="195"/>
      <c r="FBD81" s="195"/>
      <c r="FBE81" s="195"/>
      <c r="FBF81" s="195"/>
      <c r="FBG81" s="195"/>
      <c r="FBH81" s="195"/>
      <c r="FBI81" s="195"/>
      <c r="FBJ81" s="195"/>
      <c r="FBK81" s="195"/>
      <c r="FBL81" s="195"/>
      <c r="FBM81" s="195"/>
      <c r="FBN81" s="195"/>
      <c r="FBO81" s="195"/>
      <c r="FBP81" s="195"/>
      <c r="FBQ81" s="195"/>
      <c r="FBR81" s="195"/>
      <c r="FBS81" s="195"/>
      <c r="FBT81" s="195"/>
      <c r="FBU81" s="195"/>
      <c r="FBV81" s="195"/>
      <c r="FBW81" s="195"/>
      <c r="FBX81" s="195"/>
      <c r="FBY81" s="195"/>
      <c r="FBZ81" s="195"/>
      <c r="FCA81" s="195"/>
      <c r="FCB81" s="195"/>
      <c r="FCC81" s="195"/>
      <c r="FCD81" s="195"/>
      <c r="FCE81" s="195"/>
      <c r="FCF81" s="195"/>
      <c r="FCG81" s="195"/>
      <c r="FCH81" s="195"/>
      <c r="FCI81" s="195"/>
      <c r="FCJ81" s="195"/>
      <c r="FCK81" s="195"/>
      <c r="FCL81" s="195"/>
      <c r="FCM81" s="195"/>
      <c r="FCN81" s="195"/>
      <c r="FCO81" s="195"/>
      <c r="FCP81" s="195"/>
      <c r="FCQ81" s="195"/>
      <c r="FCR81" s="195"/>
      <c r="FCS81" s="195"/>
      <c r="FCT81" s="195"/>
      <c r="FCU81" s="195"/>
      <c r="FCV81" s="195"/>
      <c r="FCW81" s="195"/>
      <c r="FCX81" s="195"/>
      <c r="FCY81" s="195"/>
      <c r="FCZ81" s="195"/>
      <c r="FDA81" s="195"/>
      <c r="FDB81" s="195"/>
      <c r="FDC81" s="195"/>
      <c r="FDD81" s="195"/>
      <c r="FDE81" s="195"/>
      <c r="FDF81" s="195"/>
      <c r="FDG81" s="195"/>
      <c r="FDH81" s="195"/>
      <c r="FDI81" s="195"/>
      <c r="FDJ81" s="195"/>
      <c r="FDK81" s="195"/>
      <c r="FDL81" s="195"/>
      <c r="FDM81" s="195"/>
      <c r="FDN81" s="195"/>
      <c r="FDO81" s="195"/>
      <c r="FDP81" s="195"/>
      <c r="FDQ81" s="195"/>
      <c r="FDR81" s="195"/>
      <c r="FDS81" s="195"/>
      <c r="FDT81" s="195"/>
      <c r="FDU81" s="195"/>
      <c r="FDV81" s="195"/>
      <c r="FDW81" s="195"/>
      <c r="FDX81" s="195"/>
      <c r="FDY81" s="195"/>
      <c r="FDZ81" s="195"/>
      <c r="FEA81" s="195"/>
      <c r="FEB81" s="195"/>
      <c r="FEC81" s="195"/>
      <c r="FED81" s="195"/>
      <c r="FEE81" s="195"/>
      <c r="FEF81" s="195"/>
      <c r="FEG81" s="195"/>
      <c r="FEH81" s="195"/>
      <c r="FEI81" s="195"/>
      <c r="FEJ81" s="195"/>
      <c r="FEK81" s="195"/>
      <c r="FEL81" s="195"/>
      <c r="FEM81" s="195"/>
      <c r="FEN81" s="195"/>
      <c r="FEO81" s="195"/>
      <c r="FEP81" s="195"/>
      <c r="FEQ81" s="195"/>
      <c r="FER81" s="195"/>
      <c r="FES81" s="195"/>
      <c r="FET81" s="195"/>
      <c r="FEU81" s="195"/>
      <c r="FEV81" s="195"/>
      <c r="FEW81" s="195"/>
      <c r="FEX81" s="195"/>
      <c r="FEY81" s="195"/>
      <c r="FEZ81" s="195"/>
      <c r="FFA81" s="195"/>
      <c r="FFB81" s="195"/>
      <c r="FFC81" s="195"/>
      <c r="FFD81" s="195"/>
      <c r="FFE81" s="195"/>
      <c r="FFF81" s="195"/>
      <c r="FFG81" s="195"/>
      <c r="FFH81" s="195"/>
      <c r="FFI81" s="195"/>
      <c r="FFJ81" s="195"/>
      <c r="FFK81" s="195"/>
      <c r="FFL81" s="195"/>
      <c r="FFM81" s="195"/>
      <c r="FFN81" s="195"/>
      <c r="FFO81" s="195"/>
      <c r="FFP81" s="195"/>
      <c r="FFQ81" s="195"/>
      <c r="FFR81" s="195"/>
      <c r="FFS81" s="195"/>
      <c r="FFT81" s="195"/>
      <c r="FFU81" s="195"/>
      <c r="FFV81" s="195"/>
      <c r="FFW81" s="195"/>
      <c r="FFX81" s="195"/>
      <c r="FFY81" s="195"/>
      <c r="FFZ81" s="195"/>
      <c r="FGA81" s="195"/>
      <c r="FGB81" s="195"/>
      <c r="FGC81" s="195"/>
      <c r="FGD81" s="195"/>
      <c r="FGE81" s="195"/>
      <c r="FGF81" s="195"/>
      <c r="FGG81" s="195"/>
      <c r="FGH81" s="195"/>
      <c r="FGI81" s="195"/>
      <c r="FGJ81" s="195"/>
      <c r="FGK81" s="195"/>
      <c r="FGL81" s="195"/>
      <c r="FGM81" s="195"/>
      <c r="FGN81" s="195"/>
      <c r="FGO81" s="195"/>
      <c r="FGP81" s="195"/>
      <c r="FGQ81" s="195"/>
      <c r="FGR81" s="195"/>
      <c r="FGS81" s="195"/>
      <c r="FGT81" s="195"/>
      <c r="FGU81" s="195"/>
      <c r="FGV81" s="195"/>
      <c r="FGW81" s="195"/>
      <c r="FGX81" s="195"/>
      <c r="FGY81" s="195"/>
      <c r="FGZ81" s="195"/>
      <c r="FHA81" s="195"/>
      <c r="FHB81" s="195"/>
      <c r="FHC81" s="195"/>
      <c r="FHD81" s="195"/>
      <c r="FHE81" s="195"/>
      <c r="FHF81" s="195"/>
      <c r="FHG81" s="195"/>
      <c r="FHH81" s="195"/>
      <c r="FHI81" s="195"/>
      <c r="FHJ81" s="195"/>
      <c r="FHK81" s="195"/>
      <c r="FHL81" s="195"/>
      <c r="FHM81" s="195"/>
      <c r="FHN81" s="195"/>
      <c r="FHO81" s="195"/>
      <c r="FHP81" s="195"/>
      <c r="FHQ81" s="195"/>
      <c r="FHR81" s="195"/>
      <c r="FHS81" s="195"/>
      <c r="FHT81" s="195"/>
      <c r="FHU81" s="195"/>
      <c r="FHV81" s="195"/>
      <c r="FHW81" s="195"/>
      <c r="FHX81" s="195"/>
      <c r="FHY81" s="195"/>
      <c r="FHZ81" s="195"/>
      <c r="FIA81" s="195"/>
      <c r="FIB81" s="195"/>
      <c r="FIC81" s="195"/>
      <c r="FID81" s="195"/>
      <c r="FIE81" s="195"/>
      <c r="FIF81" s="195"/>
      <c r="FIG81" s="195"/>
      <c r="FIH81" s="195"/>
      <c r="FII81" s="195"/>
      <c r="FIJ81" s="195"/>
      <c r="FIK81" s="195"/>
      <c r="FIL81" s="195"/>
      <c r="FIM81" s="195"/>
      <c r="FIN81" s="195"/>
      <c r="FIO81" s="195"/>
      <c r="FIP81" s="195"/>
      <c r="FIQ81" s="195"/>
      <c r="FIR81" s="195"/>
      <c r="FIS81" s="195"/>
      <c r="FIT81" s="195"/>
      <c r="FIU81" s="195"/>
      <c r="FIV81" s="195"/>
      <c r="FIW81" s="195"/>
      <c r="FIX81" s="195"/>
      <c r="FIY81" s="195"/>
      <c r="FIZ81" s="195"/>
      <c r="FJA81" s="195"/>
      <c r="FJB81" s="195"/>
      <c r="FJC81" s="195"/>
      <c r="FJD81" s="195"/>
      <c r="FJE81" s="195"/>
      <c r="FJF81" s="195"/>
      <c r="FJG81" s="195"/>
      <c r="FJH81" s="195"/>
      <c r="FJI81" s="195"/>
      <c r="FJJ81" s="195"/>
      <c r="FJK81" s="195"/>
      <c r="FJL81" s="195"/>
      <c r="FJM81" s="195"/>
      <c r="FJN81" s="195"/>
      <c r="FJO81" s="195"/>
      <c r="FJP81" s="195"/>
      <c r="FJQ81" s="195"/>
      <c r="FJR81" s="195"/>
      <c r="FJS81" s="195"/>
      <c r="FJT81" s="195"/>
      <c r="FJU81" s="195"/>
      <c r="FJV81" s="195"/>
      <c r="FJW81" s="195"/>
      <c r="FJX81" s="195"/>
      <c r="FJY81" s="195"/>
      <c r="FJZ81" s="195"/>
      <c r="FKA81" s="195"/>
      <c r="FKB81" s="195"/>
      <c r="FKC81" s="195"/>
      <c r="FKD81" s="195"/>
      <c r="FKE81" s="195"/>
      <c r="FKF81" s="195"/>
      <c r="FKG81" s="195"/>
      <c r="FKH81" s="195"/>
      <c r="FKI81" s="195"/>
      <c r="FKJ81" s="195"/>
      <c r="FKK81" s="195"/>
      <c r="FKL81" s="195"/>
      <c r="FKM81" s="195"/>
      <c r="FKN81" s="195"/>
      <c r="FKO81" s="195"/>
      <c r="FKP81" s="195"/>
      <c r="FKQ81" s="195"/>
      <c r="FKR81" s="195"/>
      <c r="FKS81" s="195"/>
      <c r="FKT81" s="195"/>
      <c r="FKU81" s="195"/>
      <c r="FKV81" s="195"/>
      <c r="FKW81" s="195"/>
      <c r="FKX81" s="195"/>
      <c r="FKY81" s="195"/>
      <c r="FKZ81" s="195"/>
      <c r="FLA81" s="195"/>
      <c r="FLB81" s="195"/>
      <c r="FLC81" s="195"/>
      <c r="FLD81" s="195"/>
      <c r="FLE81" s="195"/>
      <c r="FLF81" s="195"/>
      <c r="FLG81" s="195"/>
      <c r="FLH81" s="195"/>
      <c r="FLI81" s="195"/>
      <c r="FLJ81" s="195"/>
      <c r="FLK81" s="195"/>
      <c r="FLL81" s="195"/>
      <c r="FLM81" s="195"/>
      <c r="FLN81" s="195"/>
      <c r="FLO81" s="195"/>
      <c r="FLP81" s="195"/>
      <c r="FLQ81" s="195"/>
      <c r="FLR81" s="195"/>
      <c r="FLS81" s="195"/>
      <c r="FLT81" s="195"/>
      <c r="FLU81" s="195"/>
      <c r="FLV81" s="195"/>
      <c r="FLW81" s="195"/>
      <c r="FLX81" s="195"/>
      <c r="FLY81" s="195"/>
      <c r="FLZ81" s="195"/>
      <c r="FMA81" s="195"/>
      <c r="FMB81" s="195"/>
      <c r="FMC81" s="195"/>
      <c r="FMD81" s="195"/>
      <c r="FME81" s="195"/>
      <c r="FMF81" s="195"/>
      <c r="FMG81" s="195"/>
      <c r="FMH81" s="195"/>
      <c r="FMI81" s="195"/>
      <c r="FMJ81" s="195"/>
      <c r="FMK81" s="195"/>
      <c r="FML81" s="195"/>
      <c r="FMM81" s="195"/>
      <c r="FMN81" s="195"/>
      <c r="FMO81" s="195"/>
      <c r="FMP81" s="195"/>
      <c r="FMQ81" s="195"/>
      <c r="FMR81" s="195"/>
      <c r="FMS81" s="195"/>
      <c r="FMT81" s="195"/>
      <c r="FMU81" s="195"/>
      <c r="FMV81" s="195"/>
      <c r="FMW81" s="195"/>
      <c r="FMX81" s="195"/>
      <c r="FMY81" s="195"/>
      <c r="FMZ81" s="195"/>
      <c r="FNA81" s="195"/>
      <c r="FNB81" s="195"/>
      <c r="FNC81" s="195"/>
      <c r="FND81" s="195"/>
      <c r="FNE81" s="195"/>
      <c r="FNF81" s="195"/>
      <c r="FNG81" s="195"/>
      <c r="FNH81" s="195"/>
      <c r="FNI81" s="195"/>
      <c r="FNJ81" s="195"/>
      <c r="FNK81" s="195"/>
      <c r="FNL81" s="195"/>
      <c r="FNM81" s="195"/>
      <c r="FNN81" s="195"/>
      <c r="FNO81" s="195"/>
      <c r="FNP81" s="195"/>
      <c r="FNQ81" s="195"/>
      <c r="FNR81" s="195"/>
      <c r="FNS81" s="195"/>
      <c r="FNT81" s="195"/>
      <c r="FNU81" s="195"/>
      <c r="FNV81" s="195"/>
      <c r="FNW81" s="195"/>
      <c r="FNX81" s="195"/>
      <c r="FNY81" s="195"/>
      <c r="FNZ81" s="195"/>
      <c r="FOA81" s="195"/>
      <c r="FOB81" s="195"/>
      <c r="FOC81" s="195"/>
      <c r="FOD81" s="195"/>
      <c r="FOE81" s="195"/>
      <c r="FOF81" s="195"/>
      <c r="FOG81" s="195"/>
      <c r="FOH81" s="195"/>
      <c r="FOI81" s="195"/>
      <c r="FOJ81" s="195"/>
      <c r="FOK81" s="195"/>
      <c r="FOL81" s="195"/>
      <c r="FOM81" s="195"/>
      <c r="FON81" s="195"/>
      <c r="FOO81" s="195"/>
      <c r="FOP81" s="195"/>
      <c r="FOQ81" s="195"/>
      <c r="FOR81" s="195"/>
      <c r="FOS81" s="195"/>
      <c r="FOT81" s="195"/>
      <c r="FOU81" s="195"/>
      <c r="FOV81" s="195"/>
      <c r="FOW81" s="195"/>
      <c r="FOX81" s="195"/>
      <c r="FOY81" s="195"/>
      <c r="FOZ81" s="195"/>
      <c r="FPA81" s="195"/>
      <c r="FPB81" s="195"/>
      <c r="FPC81" s="195"/>
      <c r="FPD81" s="195"/>
      <c r="FPE81" s="195"/>
      <c r="FPF81" s="195"/>
      <c r="FPG81" s="195"/>
      <c r="FPH81" s="195"/>
      <c r="FPI81" s="195"/>
      <c r="FPJ81" s="195"/>
      <c r="FPK81" s="195"/>
      <c r="FPL81" s="195"/>
      <c r="FPM81" s="195"/>
      <c r="FPN81" s="195"/>
      <c r="FPO81" s="195"/>
      <c r="FPP81" s="195"/>
      <c r="FPQ81" s="195"/>
      <c r="FPR81" s="195"/>
      <c r="FPS81" s="195"/>
      <c r="FPT81" s="195"/>
      <c r="FPU81" s="195"/>
      <c r="FPV81" s="195"/>
      <c r="FPW81" s="195"/>
      <c r="FPX81" s="195"/>
      <c r="FPY81" s="195"/>
      <c r="FPZ81" s="195"/>
      <c r="FQA81" s="195"/>
      <c r="FQB81" s="195"/>
      <c r="FQC81" s="195"/>
      <c r="FQD81" s="195"/>
      <c r="FQE81" s="195"/>
      <c r="FQF81" s="195"/>
      <c r="FQG81" s="195"/>
      <c r="FQH81" s="195"/>
      <c r="FQI81" s="195"/>
      <c r="FQJ81" s="195"/>
      <c r="FQK81" s="195"/>
      <c r="FQL81" s="195"/>
      <c r="FQM81" s="195"/>
      <c r="FQN81" s="195"/>
      <c r="FQO81" s="195"/>
      <c r="FQP81" s="195"/>
      <c r="FQQ81" s="195"/>
      <c r="FQR81" s="195"/>
      <c r="FQS81" s="195"/>
      <c r="FQT81" s="195"/>
      <c r="FQU81" s="195"/>
      <c r="FQV81" s="195"/>
      <c r="FQW81" s="195"/>
      <c r="FQX81" s="195"/>
      <c r="FQY81" s="195"/>
      <c r="FQZ81" s="195"/>
      <c r="FRA81" s="195"/>
      <c r="FRB81" s="195"/>
      <c r="FRC81" s="195"/>
      <c r="FRD81" s="195"/>
      <c r="FRE81" s="195"/>
      <c r="FRF81" s="195"/>
      <c r="FRG81" s="195"/>
      <c r="FRH81" s="195"/>
      <c r="FRI81" s="195"/>
      <c r="FRJ81" s="195"/>
      <c r="FRK81" s="195"/>
      <c r="FRL81" s="195"/>
      <c r="FRM81" s="195"/>
      <c r="FRN81" s="195"/>
      <c r="FRO81" s="195"/>
      <c r="FRP81" s="195"/>
      <c r="FRQ81" s="195"/>
      <c r="FRR81" s="195"/>
      <c r="FRS81" s="195"/>
      <c r="FRT81" s="195"/>
      <c r="FRU81" s="195"/>
      <c r="FRV81" s="195"/>
      <c r="FRW81" s="195"/>
      <c r="FRX81" s="195"/>
      <c r="FRY81" s="195"/>
      <c r="FRZ81" s="195"/>
      <c r="FSA81" s="195"/>
      <c r="FSB81" s="195"/>
      <c r="FSC81" s="195"/>
      <c r="FSD81" s="195"/>
      <c r="FSE81" s="195"/>
      <c r="FSF81" s="195"/>
      <c r="FSG81" s="195"/>
      <c r="FSH81" s="195"/>
      <c r="FSI81" s="195"/>
      <c r="FSJ81" s="195"/>
      <c r="FSK81" s="195"/>
      <c r="FSL81" s="195"/>
      <c r="FSM81" s="195"/>
      <c r="FSN81" s="195"/>
      <c r="FSO81" s="195"/>
      <c r="FSP81" s="195"/>
      <c r="FSQ81" s="195"/>
      <c r="FSR81" s="195"/>
      <c r="FSS81" s="195"/>
      <c r="FST81" s="195"/>
      <c r="FSU81" s="195"/>
      <c r="FSV81" s="195"/>
      <c r="FSW81" s="195"/>
      <c r="FSX81" s="195"/>
      <c r="FSY81" s="195"/>
      <c r="FSZ81" s="195"/>
      <c r="FTA81" s="195"/>
      <c r="FTB81" s="195"/>
      <c r="FTC81" s="195"/>
      <c r="FTD81" s="195"/>
      <c r="FTE81" s="195"/>
      <c r="FTF81" s="195"/>
      <c r="FTG81" s="195"/>
      <c r="FTH81" s="195"/>
      <c r="FTI81" s="195"/>
      <c r="FTJ81" s="195"/>
      <c r="FTK81" s="195"/>
      <c r="FTL81" s="195"/>
      <c r="FTM81" s="195"/>
      <c r="FTN81" s="195"/>
      <c r="FTO81" s="195"/>
      <c r="FTP81" s="195"/>
      <c r="FTQ81" s="195"/>
      <c r="FTR81" s="195"/>
      <c r="FTS81" s="195"/>
      <c r="FTT81" s="195"/>
      <c r="FTU81" s="195"/>
      <c r="FTV81" s="195"/>
      <c r="FTW81" s="195"/>
      <c r="FTX81" s="195"/>
      <c r="FTY81" s="195"/>
      <c r="FTZ81" s="195"/>
      <c r="FUA81" s="195"/>
      <c r="FUB81" s="195"/>
      <c r="FUC81" s="195"/>
      <c r="FUD81" s="195"/>
      <c r="FUE81" s="195"/>
      <c r="FUF81" s="195"/>
      <c r="FUG81" s="195"/>
      <c r="FUH81" s="195"/>
      <c r="FUI81" s="195"/>
      <c r="FUJ81" s="195"/>
      <c r="FUK81" s="195"/>
      <c r="FUL81" s="195"/>
      <c r="FUM81" s="195"/>
      <c r="FUN81" s="195"/>
      <c r="FUO81" s="195"/>
      <c r="FUP81" s="195"/>
      <c r="FUQ81" s="195"/>
      <c r="FUR81" s="195"/>
      <c r="FUS81" s="195"/>
      <c r="FUT81" s="195"/>
      <c r="FUU81" s="195"/>
      <c r="FUV81" s="195"/>
      <c r="FUW81" s="195"/>
      <c r="FUX81" s="195"/>
      <c r="FUY81" s="195"/>
      <c r="FUZ81" s="195"/>
      <c r="FVA81" s="195"/>
      <c r="FVB81" s="195"/>
      <c r="FVC81" s="195"/>
      <c r="FVD81" s="195"/>
      <c r="FVE81" s="195"/>
      <c r="FVF81" s="195"/>
      <c r="FVG81" s="195"/>
      <c r="FVH81" s="195"/>
      <c r="FVI81" s="195"/>
      <c r="FVJ81" s="195"/>
      <c r="FVK81" s="195"/>
      <c r="FVL81" s="195"/>
      <c r="FVM81" s="195"/>
      <c r="FVN81" s="195"/>
      <c r="FVO81" s="195"/>
      <c r="FVP81" s="195"/>
      <c r="FVQ81" s="195"/>
      <c r="FVR81" s="195"/>
      <c r="FVS81" s="195"/>
      <c r="FVT81" s="195"/>
      <c r="FVU81" s="195"/>
      <c r="FVV81" s="195"/>
      <c r="FVW81" s="195"/>
      <c r="FVX81" s="195"/>
      <c r="FVY81" s="195"/>
      <c r="FVZ81" s="195"/>
      <c r="FWA81" s="195"/>
      <c r="FWB81" s="195"/>
      <c r="FWC81" s="195"/>
      <c r="FWD81" s="195"/>
      <c r="FWE81" s="195"/>
      <c r="FWF81" s="195"/>
      <c r="FWG81" s="195"/>
      <c r="FWH81" s="195"/>
      <c r="FWI81" s="195"/>
      <c r="FWJ81" s="195"/>
      <c r="FWK81" s="195"/>
      <c r="FWL81" s="195"/>
      <c r="FWM81" s="195"/>
      <c r="FWN81" s="195"/>
      <c r="FWO81" s="195"/>
      <c r="FWP81" s="195"/>
      <c r="FWQ81" s="195"/>
      <c r="FWR81" s="195"/>
      <c r="FWS81" s="195"/>
      <c r="FWT81" s="195"/>
      <c r="FWU81" s="195"/>
      <c r="FWV81" s="195"/>
      <c r="FWW81" s="195"/>
      <c r="FWX81" s="195"/>
      <c r="FWY81" s="195"/>
      <c r="FWZ81" s="195"/>
      <c r="FXA81" s="195"/>
      <c r="FXB81" s="195"/>
      <c r="FXC81" s="195"/>
      <c r="FXD81" s="195"/>
      <c r="FXE81" s="195"/>
      <c r="FXF81" s="195"/>
      <c r="FXG81" s="195"/>
      <c r="FXH81" s="195"/>
      <c r="FXI81" s="195"/>
      <c r="FXJ81" s="195"/>
      <c r="FXK81" s="195"/>
      <c r="FXL81" s="195"/>
      <c r="FXM81" s="195"/>
      <c r="FXN81" s="195"/>
      <c r="FXO81" s="195"/>
      <c r="FXP81" s="195"/>
      <c r="FXQ81" s="195"/>
      <c r="FXR81" s="195"/>
      <c r="FXS81" s="195"/>
      <c r="FXT81" s="195"/>
      <c r="FXU81" s="195"/>
      <c r="FXV81" s="195"/>
      <c r="FXW81" s="195"/>
      <c r="FXX81" s="195"/>
      <c r="FXY81" s="195"/>
      <c r="FXZ81" s="195"/>
      <c r="FYA81" s="195"/>
      <c r="FYB81" s="195"/>
      <c r="FYC81" s="195"/>
      <c r="FYD81" s="195"/>
      <c r="FYE81" s="195"/>
      <c r="FYF81" s="195"/>
      <c r="FYG81" s="195"/>
      <c r="FYH81" s="195"/>
      <c r="FYI81" s="195"/>
      <c r="FYJ81" s="195"/>
      <c r="FYK81" s="195"/>
      <c r="FYL81" s="195"/>
      <c r="FYM81" s="195"/>
      <c r="FYN81" s="195"/>
      <c r="FYO81" s="195"/>
      <c r="FYP81" s="195"/>
      <c r="FYQ81" s="195"/>
      <c r="FYR81" s="195"/>
      <c r="FYS81" s="195"/>
      <c r="FYT81" s="195"/>
      <c r="FYU81" s="195"/>
      <c r="FYV81" s="195"/>
      <c r="FYW81" s="195"/>
      <c r="FYX81" s="195"/>
      <c r="FYY81" s="195"/>
      <c r="FYZ81" s="195"/>
      <c r="FZA81" s="195"/>
      <c r="FZB81" s="195"/>
      <c r="FZC81" s="195"/>
      <c r="FZD81" s="195"/>
      <c r="FZE81" s="195"/>
      <c r="FZF81" s="195"/>
      <c r="FZG81" s="195"/>
      <c r="FZH81" s="195"/>
      <c r="FZI81" s="195"/>
      <c r="FZJ81" s="195"/>
      <c r="FZK81" s="195"/>
      <c r="FZL81" s="195"/>
      <c r="FZM81" s="195"/>
      <c r="FZN81" s="195"/>
      <c r="FZO81" s="195"/>
      <c r="FZP81" s="195"/>
      <c r="FZQ81" s="195"/>
      <c r="FZR81" s="195"/>
      <c r="FZS81" s="195"/>
      <c r="FZT81" s="195"/>
      <c r="FZU81" s="195"/>
      <c r="FZV81" s="195"/>
      <c r="FZW81" s="195"/>
      <c r="FZX81" s="195"/>
      <c r="FZY81" s="195"/>
      <c r="FZZ81" s="195"/>
      <c r="GAA81" s="195"/>
      <c r="GAB81" s="195"/>
      <c r="GAC81" s="195"/>
      <c r="GAD81" s="195"/>
      <c r="GAE81" s="195"/>
      <c r="GAF81" s="195"/>
      <c r="GAG81" s="195"/>
      <c r="GAH81" s="195"/>
      <c r="GAI81" s="195"/>
      <c r="GAJ81" s="195"/>
      <c r="GAK81" s="195"/>
      <c r="GAL81" s="195"/>
      <c r="GAM81" s="195"/>
      <c r="GAN81" s="195"/>
      <c r="GAO81" s="195"/>
      <c r="GAP81" s="195"/>
      <c r="GAQ81" s="195"/>
      <c r="GAR81" s="195"/>
      <c r="GAS81" s="195"/>
      <c r="GAT81" s="195"/>
      <c r="GAU81" s="195"/>
      <c r="GAV81" s="195"/>
      <c r="GAW81" s="195"/>
      <c r="GAX81" s="195"/>
      <c r="GAY81" s="195"/>
      <c r="GAZ81" s="195"/>
      <c r="GBA81" s="195"/>
      <c r="GBB81" s="195"/>
      <c r="GBC81" s="195"/>
      <c r="GBD81" s="195"/>
      <c r="GBE81" s="195"/>
      <c r="GBF81" s="195"/>
      <c r="GBG81" s="195"/>
      <c r="GBH81" s="195"/>
      <c r="GBI81" s="195"/>
      <c r="GBJ81" s="195"/>
      <c r="GBK81" s="195"/>
      <c r="GBL81" s="195"/>
      <c r="GBM81" s="195"/>
      <c r="GBN81" s="195"/>
      <c r="GBO81" s="195"/>
      <c r="GBP81" s="195"/>
      <c r="GBQ81" s="195"/>
      <c r="GBR81" s="195"/>
      <c r="GBS81" s="195"/>
      <c r="GBT81" s="195"/>
      <c r="GBU81" s="195"/>
      <c r="GBV81" s="195"/>
      <c r="GBW81" s="195"/>
      <c r="GBX81" s="195"/>
      <c r="GBY81" s="195"/>
      <c r="GBZ81" s="195"/>
      <c r="GCA81" s="195"/>
      <c r="GCB81" s="195"/>
      <c r="GCC81" s="195"/>
      <c r="GCD81" s="195"/>
      <c r="GCE81" s="195"/>
      <c r="GCF81" s="195"/>
      <c r="GCG81" s="195"/>
      <c r="GCH81" s="195"/>
      <c r="GCI81" s="195"/>
      <c r="GCJ81" s="195"/>
      <c r="GCK81" s="195"/>
      <c r="GCL81" s="195"/>
      <c r="GCM81" s="195"/>
      <c r="GCN81" s="195"/>
      <c r="GCO81" s="195"/>
      <c r="GCP81" s="195"/>
      <c r="GCQ81" s="195"/>
      <c r="GCR81" s="195"/>
      <c r="GCS81" s="195"/>
      <c r="GCT81" s="195"/>
      <c r="GCU81" s="195"/>
      <c r="GCV81" s="195"/>
      <c r="GCW81" s="195"/>
      <c r="GCX81" s="195"/>
      <c r="GCY81" s="195"/>
      <c r="GCZ81" s="195"/>
      <c r="GDA81" s="195"/>
      <c r="GDB81" s="195"/>
      <c r="GDC81" s="195"/>
      <c r="GDD81" s="195"/>
      <c r="GDE81" s="195"/>
      <c r="GDF81" s="195"/>
      <c r="GDG81" s="195"/>
      <c r="GDH81" s="195"/>
      <c r="GDI81" s="195"/>
      <c r="GDJ81" s="195"/>
      <c r="GDK81" s="195"/>
      <c r="GDL81" s="195"/>
      <c r="GDM81" s="195"/>
      <c r="GDN81" s="195"/>
      <c r="GDO81" s="195"/>
      <c r="GDP81" s="195"/>
      <c r="GDQ81" s="195"/>
      <c r="GDR81" s="195"/>
      <c r="GDS81" s="195"/>
      <c r="GDT81" s="195"/>
      <c r="GDU81" s="195"/>
      <c r="GDV81" s="195"/>
      <c r="GDW81" s="195"/>
      <c r="GDX81" s="195"/>
      <c r="GDY81" s="195"/>
      <c r="GDZ81" s="195"/>
      <c r="GEA81" s="195"/>
      <c r="GEB81" s="195"/>
      <c r="GEC81" s="195"/>
      <c r="GED81" s="195"/>
      <c r="GEE81" s="195"/>
      <c r="GEF81" s="195"/>
      <c r="GEG81" s="195"/>
      <c r="GEH81" s="195"/>
      <c r="GEI81" s="195"/>
      <c r="GEJ81" s="195"/>
      <c r="GEK81" s="195"/>
      <c r="GEL81" s="195"/>
      <c r="GEM81" s="195"/>
      <c r="GEN81" s="195"/>
      <c r="GEO81" s="195"/>
      <c r="GEP81" s="195"/>
      <c r="GEQ81" s="195"/>
      <c r="GER81" s="195"/>
      <c r="GES81" s="195"/>
      <c r="GET81" s="195"/>
      <c r="GEU81" s="195"/>
      <c r="GEV81" s="195"/>
      <c r="GEW81" s="195"/>
      <c r="GEX81" s="195"/>
      <c r="GEY81" s="195"/>
      <c r="GEZ81" s="195"/>
      <c r="GFA81" s="195"/>
      <c r="GFB81" s="195"/>
      <c r="GFC81" s="195"/>
      <c r="GFD81" s="195"/>
      <c r="GFE81" s="195"/>
      <c r="GFF81" s="195"/>
      <c r="GFG81" s="195"/>
      <c r="GFH81" s="195"/>
      <c r="GFI81" s="195"/>
      <c r="GFJ81" s="195"/>
      <c r="GFK81" s="195"/>
      <c r="GFL81" s="195"/>
      <c r="GFM81" s="195"/>
      <c r="GFN81" s="195"/>
      <c r="GFO81" s="195"/>
      <c r="GFP81" s="195"/>
      <c r="GFQ81" s="195"/>
      <c r="GFR81" s="195"/>
      <c r="GFS81" s="195"/>
      <c r="GFT81" s="195"/>
      <c r="GFU81" s="195"/>
      <c r="GFV81" s="195"/>
      <c r="GFW81" s="195"/>
      <c r="GFX81" s="195"/>
      <c r="GFY81" s="195"/>
      <c r="GFZ81" s="195"/>
      <c r="GGA81" s="195"/>
      <c r="GGB81" s="195"/>
      <c r="GGC81" s="195"/>
      <c r="GGD81" s="195"/>
      <c r="GGE81" s="195"/>
      <c r="GGF81" s="195"/>
      <c r="GGG81" s="195"/>
      <c r="GGH81" s="195"/>
      <c r="GGI81" s="195"/>
      <c r="GGJ81" s="195"/>
      <c r="GGK81" s="195"/>
      <c r="GGL81" s="195"/>
      <c r="GGM81" s="195"/>
      <c r="GGN81" s="195"/>
      <c r="GGO81" s="195"/>
      <c r="GGP81" s="195"/>
      <c r="GGQ81" s="195"/>
      <c r="GGR81" s="195"/>
      <c r="GGS81" s="195"/>
      <c r="GGT81" s="195"/>
      <c r="GGU81" s="195"/>
      <c r="GGV81" s="195"/>
      <c r="GGW81" s="195"/>
      <c r="GGX81" s="195"/>
      <c r="GGY81" s="195"/>
      <c r="GGZ81" s="195"/>
      <c r="GHA81" s="195"/>
      <c r="GHB81" s="195"/>
      <c r="GHC81" s="195"/>
      <c r="GHD81" s="195"/>
      <c r="GHE81" s="195"/>
      <c r="GHF81" s="195"/>
      <c r="GHG81" s="195"/>
      <c r="GHH81" s="195"/>
      <c r="GHI81" s="195"/>
      <c r="GHJ81" s="195"/>
      <c r="GHK81" s="195"/>
      <c r="GHL81" s="195"/>
      <c r="GHM81" s="195"/>
      <c r="GHN81" s="195"/>
      <c r="GHO81" s="195"/>
      <c r="GHP81" s="195"/>
      <c r="GHQ81" s="195"/>
      <c r="GHR81" s="195"/>
      <c r="GHS81" s="195"/>
      <c r="GHT81" s="195"/>
      <c r="GHU81" s="195"/>
      <c r="GHV81" s="195"/>
      <c r="GHW81" s="195"/>
      <c r="GHX81" s="195"/>
      <c r="GHY81" s="195"/>
      <c r="GHZ81" s="195"/>
      <c r="GIA81" s="195"/>
      <c r="GIB81" s="195"/>
      <c r="GIC81" s="195"/>
      <c r="GID81" s="195"/>
      <c r="GIE81" s="195"/>
      <c r="GIF81" s="195"/>
      <c r="GIG81" s="195"/>
      <c r="GIH81" s="195"/>
      <c r="GII81" s="195"/>
      <c r="GIJ81" s="195"/>
      <c r="GIK81" s="195"/>
      <c r="GIL81" s="195"/>
      <c r="GIM81" s="195"/>
      <c r="GIN81" s="195"/>
      <c r="GIO81" s="195"/>
      <c r="GIP81" s="195"/>
      <c r="GIQ81" s="195"/>
      <c r="GIR81" s="195"/>
      <c r="GIS81" s="195"/>
      <c r="GIT81" s="195"/>
      <c r="GIU81" s="195"/>
      <c r="GIV81" s="195"/>
      <c r="GIW81" s="195"/>
      <c r="GIX81" s="195"/>
      <c r="GIY81" s="195"/>
      <c r="GIZ81" s="195"/>
      <c r="GJA81" s="195"/>
      <c r="GJB81" s="195"/>
      <c r="GJC81" s="195"/>
      <c r="GJD81" s="195"/>
      <c r="GJE81" s="195"/>
      <c r="GJF81" s="195"/>
      <c r="GJG81" s="195"/>
      <c r="GJH81" s="195"/>
      <c r="GJI81" s="195"/>
      <c r="GJJ81" s="195"/>
      <c r="GJK81" s="195"/>
      <c r="GJL81" s="195"/>
      <c r="GJM81" s="195"/>
      <c r="GJN81" s="195"/>
      <c r="GJO81" s="195"/>
      <c r="GJP81" s="195"/>
      <c r="GJQ81" s="195"/>
      <c r="GJR81" s="195"/>
      <c r="GJS81" s="195"/>
      <c r="GJT81" s="195"/>
      <c r="GJU81" s="195"/>
      <c r="GJV81" s="195"/>
      <c r="GJW81" s="195"/>
      <c r="GJX81" s="195"/>
      <c r="GJY81" s="195"/>
      <c r="GJZ81" s="195"/>
      <c r="GKA81" s="195"/>
      <c r="GKB81" s="195"/>
      <c r="GKC81" s="195"/>
      <c r="GKD81" s="195"/>
      <c r="GKE81" s="195"/>
      <c r="GKF81" s="195"/>
      <c r="GKG81" s="195"/>
      <c r="GKH81" s="195"/>
      <c r="GKI81" s="195"/>
      <c r="GKJ81" s="195"/>
      <c r="GKK81" s="195"/>
      <c r="GKL81" s="195"/>
      <c r="GKM81" s="195"/>
      <c r="GKN81" s="195"/>
      <c r="GKO81" s="195"/>
      <c r="GKP81" s="195"/>
      <c r="GKQ81" s="195"/>
      <c r="GKR81" s="195"/>
      <c r="GKS81" s="195"/>
      <c r="GKT81" s="195"/>
      <c r="GKU81" s="195"/>
      <c r="GKV81" s="195"/>
      <c r="GKW81" s="195"/>
      <c r="GKX81" s="195"/>
      <c r="GKY81" s="195"/>
      <c r="GKZ81" s="195"/>
      <c r="GLA81" s="195"/>
      <c r="GLB81" s="195"/>
      <c r="GLC81" s="195"/>
      <c r="GLD81" s="195"/>
      <c r="GLE81" s="195"/>
      <c r="GLF81" s="195"/>
      <c r="GLG81" s="195"/>
      <c r="GLH81" s="195"/>
      <c r="GLI81" s="195"/>
      <c r="GLJ81" s="195"/>
      <c r="GLK81" s="195"/>
      <c r="GLL81" s="195"/>
      <c r="GLM81" s="195"/>
      <c r="GLN81" s="195"/>
      <c r="GLO81" s="195"/>
      <c r="GLP81" s="195"/>
      <c r="GLQ81" s="195"/>
      <c r="GLR81" s="195"/>
      <c r="GLS81" s="195"/>
      <c r="GLT81" s="195"/>
      <c r="GLU81" s="195"/>
      <c r="GLV81" s="195"/>
      <c r="GLW81" s="195"/>
      <c r="GLX81" s="195"/>
      <c r="GLY81" s="195"/>
      <c r="GLZ81" s="195"/>
      <c r="GMA81" s="195"/>
      <c r="GMB81" s="195"/>
      <c r="GMC81" s="195"/>
      <c r="GMD81" s="195"/>
      <c r="GME81" s="195"/>
      <c r="GMF81" s="195"/>
      <c r="GMG81" s="195"/>
      <c r="GMH81" s="195"/>
      <c r="GMI81" s="195"/>
      <c r="GMJ81" s="195"/>
      <c r="GMK81" s="195"/>
      <c r="GML81" s="195"/>
      <c r="GMM81" s="195"/>
      <c r="GMN81" s="195"/>
      <c r="GMO81" s="195"/>
      <c r="GMP81" s="195"/>
      <c r="GMQ81" s="195"/>
      <c r="GMR81" s="195"/>
      <c r="GMS81" s="195"/>
      <c r="GMT81" s="195"/>
      <c r="GMU81" s="195"/>
      <c r="GMV81" s="195"/>
      <c r="GMW81" s="195"/>
      <c r="GMX81" s="195"/>
      <c r="GMY81" s="195"/>
      <c r="GMZ81" s="195"/>
      <c r="GNA81" s="195"/>
      <c r="GNB81" s="195"/>
      <c r="GNC81" s="195"/>
      <c r="GND81" s="195"/>
      <c r="GNE81" s="195"/>
      <c r="GNF81" s="195"/>
      <c r="GNG81" s="195"/>
      <c r="GNH81" s="195"/>
      <c r="GNI81" s="195"/>
      <c r="GNJ81" s="195"/>
      <c r="GNK81" s="195"/>
      <c r="GNL81" s="195"/>
      <c r="GNM81" s="195"/>
      <c r="GNN81" s="195"/>
      <c r="GNO81" s="195"/>
      <c r="GNP81" s="195"/>
      <c r="GNQ81" s="195"/>
      <c r="GNR81" s="195"/>
      <c r="GNS81" s="195"/>
      <c r="GNT81" s="195"/>
      <c r="GNU81" s="195"/>
      <c r="GNV81" s="195"/>
      <c r="GNW81" s="195"/>
      <c r="GNX81" s="195"/>
      <c r="GNY81" s="195"/>
      <c r="GNZ81" s="195"/>
      <c r="GOA81" s="195"/>
      <c r="GOB81" s="195"/>
      <c r="GOC81" s="195"/>
      <c r="GOD81" s="195"/>
      <c r="GOE81" s="195"/>
      <c r="GOF81" s="195"/>
      <c r="GOG81" s="195"/>
      <c r="GOH81" s="195"/>
      <c r="GOI81" s="195"/>
      <c r="GOJ81" s="195"/>
      <c r="GOK81" s="195"/>
      <c r="GOL81" s="195"/>
      <c r="GOM81" s="195"/>
      <c r="GON81" s="195"/>
      <c r="GOO81" s="195"/>
      <c r="GOP81" s="195"/>
      <c r="GOQ81" s="195"/>
      <c r="GOR81" s="195"/>
      <c r="GOS81" s="195"/>
      <c r="GOT81" s="195"/>
      <c r="GOU81" s="195"/>
      <c r="GOV81" s="195"/>
      <c r="GOW81" s="195"/>
      <c r="GOX81" s="195"/>
      <c r="GOY81" s="195"/>
      <c r="GOZ81" s="195"/>
      <c r="GPA81" s="195"/>
      <c r="GPB81" s="195"/>
      <c r="GPC81" s="195"/>
      <c r="GPD81" s="195"/>
      <c r="GPE81" s="195"/>
      <c r="GPF81" s="195"/>
      <c r="GPG81" s="195"/>
      <c r="GPH81" s="195"/>
      <c r="GPI81" s="195"/>
      <c r="GPJ81" s="195"/>
      <c r="GPK81" s="195"/>
      <c r="GPL81" s="195"/>
      <c r="GPM81" s="195"/>
      <c r="GPN81" s="195"/>
      <c r="GPO81" s="195"/>
      <c r="GPP81" s="195"/>
      <c r="GPQ81" s="195"/>
      <c r="GPR81" s="195"/>
      <c r="GPS81" s="195"/>
      <c r="GPT81" s="195"/>
      <c r="GPU81" s="195"/>
      <c r="GPV81" s="195"/>
      <c r="GPW81" s="195"/>
      <c r="GPX81" s="195"/>
      <c r="GPY81" s="195"/>
      <c r="GPZ81" s="195"/>
      <c r="GQA81" s="195"/>
      <c r="GQB81" s="195"/>
      <c r="GQC81" s="195"/>
      <c r="GQD81" s="195"/>
      <c r="GQE81" s="195"/>
      <c r="GQF81" s="195"/>
      <c r="GQG81" s="195"/>
      <c r="GQH81" s="195"/>
      <c r="GQI81" s="195"/>
      <c r="GQJ81" s="195"/>
      <c r="GQK81" s="195"/>
      <c r="GQL81" s="195"/>
      <c r="GQM81" s="195"/>
      <c r="GQN81" s="195"/>
      <c r="GQO81" s="195"/>
      <c r="GQP81" s="195"/>
      <c r="GQQ81" s="195"/>
      <c r="GQR81" s="195"/>
      <c r="GQS81" s="195"/>
      <c r="GQT81" s="195"/>
      <c r="GQU81" s="195"/>
      <c r="GQV81" s="195"/>
      <c r="GQW81" s="195"/>
      <c r="GQX81" s="195"/>
      <c r="GQY81" s="195"/>
      <c r="GQZ81" s="195"/>
      <c r="GRA81" s="195"/>
      <c r="GRB81" s="195"/>
      <c r="GRC81" s="195"/>
      <c r="GRD81" s="195"/>
      <c r="GRE81" s="195"/>
      <c r="GRF81" s="195"/>
      <c r="GRG81" s="195"/>
      <c r="GRH81" s="195"/>
      <c r="GRI81" s="195"/>
      <c r="GRJ81" s="195"/>
      <c r="GRK81" s="195"/>
      <c r="GRL81" s="195"/>
      <c r="GRM81" s="195"/>
      <c r="GRN81" s="195"/>
      <c r="GRO81" s="195"/>
      <c r="GRP81" s="195"/>
      <c r="GRQ81" s="195"/>
      <c r="GRR81" s="195"/>
      <c r="GRS81" s="195"/>
      <c r="GRT81" s="195"/>
      <c r="GRU81" s="195"/>
      <c r="GRV81" s="195"/>
      <c r="GRW81" s="195"/>
      <c r="GRX81" s="195"/>
      <c r="GRY81" s="195"/>
      <c r="GRZ81" s="195"/>
      <c r="GSA81" s="195"/>
      <c r="GSB81" s="195"/>
      <c r="GSC81" s="195"/>
      <c r="GSD81" s="195"/>
      <c r="GSE81" s="195"/>
      <c r="GSF81" s="195"/>
      <c r="GSG81" s="195"/>
      <c r="GSH81" s="195"/>
      <c r="GSI81" s="195"/>
      <c r="GSJ81" s="195"/>
      <c r="GSK81" s="195"/>
      <c r="GSL81" s="195"/>
      <c r="GSM81" s="195"/>
      <c r="GSN81" s="195"/>
      <c r="GSO81" s="195"/>
      <c r="GSP81" s="195"/>
      <c r="GSQ81" s="195"/>
      <c r="GSR81" s="195"/>
      <c r="GSS81" s="195"/>
      <c r="GST81" s="195"/>
      <c r="GSU81" s="195"/>
      <c r="GSV81" s="195"/>
      <c r="GSW81" s="195"/>
      <c r="GSX81" s="195"/>
      <c r="GSY81" s="195"/>
      <c r="GSZ81" s="195"/>
      <c r="GTA81" s="195"/>
      <c r="GTB81" s="195"/>
      <c r="GTC81" s="195"/>
      <c r="GTD81" s="195"/>
      <c r="GTE81" s="195"/>
      <c r="GTF81" s="195"/>
      <c r="GTG81" s="195"/>
      <c r="GTH81" s="195"/>
      <c r="GTI81" s="195"/>
      <c r="GTJ81" s="195"/>
      <c r="GTK81" s="195"/>
      <c r="GTL81" s="195"/>
      <c r="GTM81" s="195"/>
      <c r="GTN81" s="195"/>
      <c r="GTO81" s="195"/>
      <c r="GTP81" s="195"/>
      <c r="GTQ81" s="195"/>
      <c r="GTR81" s="195"/>
      <c r="GTS81" s="195"/>
      <c r="GTT81" s="195"/>
      <c r="GTU81" s="195"/>
      <c r="GTV81" s="195"/>
      <c r="GTW81" s="195"/>
      <c r="GTX81" s="195"/>
      <c r="GTY81" s="195"/>
      <c r="GTZ81" s="195"/>
      <c r="GUA81" s="195"/>
      <c r="GUB81" s="195"/>
      <c r="GUC81" s="195"/>
      <c r="GUD81" s="195"/>
      <c r="GUE81" s="195"/>
      <c r="GUF81" s="195"/>
      <c r="GUG81" s="195"/>
      <c r="GUH81" s="195"/>
      <c r="GUI81" s="195"/>
      <c r="GUJ81" s="195"/>
      <c r="GUK81" s="195"/>
      <c r="GUL81" s="195"/>
      <c r="GUM81" s="195"/>
      <c r="GUN81" s="195"/>
      <c r="GUO81" s="195"/>
      <c r="GUP81" s="195"/>
      <c r="GUQ81" s="195"/>
      <c r="GUR81" s="195"/>
      <c r="GUS81" s="195"/>
      <c r="GUT81" s="195"/>
      <c r="GUU81" s="195"/>
      <c r="GUV81" s="195"/>
      <c r="GUW81" s="195"/>
      <c r="GUX81" s="195"/>
      <c r="GUY81" s="195"/>
      <c r="GUZ81" s="195"/>
      <c r="GVA81" s="195"/>
      <c r="GVB81" s="195"/>
      <c r="GVC81" s="195"/>
      <c r="GVD81" s="195"/>
      <c r="GVE81" s="195"/>
      <c r="GVF81" s="195"/>
      <c r="GVG81" s="195"/>
      <c r="GVH81" s="195"/>
      <c r="GVI81" s="195"/>
      <c r="GVJ81" s="195"/>
      <c r="GVK81" s="195"/>
      <c r="GVL81" s="195"/>
      <c r="GVM81" s="195"/>
      <c r="GVN81" s="195"/>
      <c r="GVO81" s="195"/>
      <c r="GVP81" s="195"/>
      <c r="GVQ81" s="195"/>
      <c r="GVR81" s="195"/>
      <c r="GVS81" s="195"/>
      <c r="GVT81" s="195"/>
      <c r="GVU81" s="195"/>
      <c r="GVV81" s="195"/>
      <c r="GVW81" s="195"/>
      <c r="GVX81" s="195"/>
      <c r="GVY81" s="195"/>
      <c r="GVZ81" s="195"/>
      <c r="GWA81" s="195"/>
      <c r="GWB81" s="195"/>
      <c r="GWC81" s="195"/>
      <c r="GWD81" s="195"/>
      <c r="GWE81" s="195"/>
      <c r="GWF81" s="195"/>
      <c r="GWG81" s="195"/>
      <c r="GWH81" s="195"/>
      <c r="GWI81" s="195"/>
      <c r="GWJ81" s="195"/>
      <c r="GWK81" s="195"/>
      <c r="GWL81" s="195"/>
      <c r="GWM81" s="195"/>
      <c r="GWN81" s="195"/>
      <c r="GWO81" s="195"/>
      <c r="GWP81" s="195"/>
      <c r="GWQ81" s="195"/>
      <c r="GWR81" s="195"/>
      <c r="GWS81" s="195"/>
      <c r="GWT81" s="195"/>
      <c r="GWU81" s="195"/>
      <c r="GWV81" s="195"/>
      <c r="GWW81" s="195"/>
      <c r="GWX81" s="195"/>
      <c r="GWY81" s="195"/>
      <c r="GWZ81" s="195"/>
      <c r="GXA81" s="195"/>
      <c r="GXB81" s="195"/>
      <c r="GXC81" s="195"/>
      <c r="GXD81" s="195"/>
      <c r="GXE81" s="195"/>
      <c r="GXF81" s="195"/>
      <c r="GXG81" s="195"/>
      <c r="GXH81" s="195"/>
      <c r="GXI81" s="195"/>
      <c r="GXJ81" s="195"/>
      <c r="GXK81" s="195"/>
      <c r="GXL81" s="195"/>
      <c r="GXM81" s="195"/>
      <c r="GXN81" s="195"/>
      <c r="GXO81" s="195"/>
      <c r="GXP81" s="195"/>
      <c r="GXQ81" s="195"/>
      <c r="GXR81" s="195"/>
      <c r="GXS81" s="195"/>
      <c r="GXT81" s="195"/>
      <c r="GXU81" s="195"/>
      <c r="GXV81" s="195"/>
      <c r="GXW81" s="195"/>
      <c r="GXX81" s="195"/>
      <c r="GXY81" s="195"/>
      <c r="GXZ81" s="195"/>
      <c r="GYA81" s="195"/>
      <c r="GYB81" s="195"/>
      <c r="GYC81" s="195"/>
      <c r="GYD81" s="195"/>
      <c r="GYE81" s="195"/>
      <c r="GYF81" s="195"/>
      <c r="GYG81" s="195"/>
      <c r="GYH81" s="195"/>
      <c r="GYI81" s="195"/>
      <c r="GYJ81" s="195"/>
      <c r="GYK81" s="195"/>
      <c r="GYL81" s="195"/>
      <c r="GYM81" s="195"/>
      <c r="GYN81" s="195"/>
      <c r="GYO81" s="195"/>
      <c r="GYP81" s="195"/>
      <c r="GYQ81" s="195"/>
      <c r="GYR81" s="195"/>
      <c r="GYS81" s="195"/>
      <c r="GYT81" s="195"/>
      <c r="GYU81" s="195"/>
      <c r="GYV81" s="195"/>
      <c r="GYW81" s="195"/>
      <c r="GYX81" s="195"/>
      <c r="GYY81" s="195"/>
      <c r="GYZ81" s="195"/>
      <c r="GZA81" s="195"/>
      <c r="GZB81" s="195"/>
      <c r="GZC81" s="195"/>
      <c r="GZD81" s="195"/>
      <c r="GZE81" s="195"/>
      <c r="GZF81" s="195"/>
      <c r="GZG81" s="195"/>
      <c r="GZH81" s="195"/>
      <c r="GZI81" s="195"/>
      <c r="GZJ81" s="195"/>
      <c r="GZK81" s="195"/>
      <c r="GZL81" s="195"/>
      <c r="GZM81" s="195"/>
      <c r="GZN81" s="195"/>
      <c r="GZO81" s="195"/>
      <c r="GZP81" s="195"/>
      <c r="GZQ81" s="195"/>
      <c r="GZR81" s="195"/>
      <c r="GZS81" s="195"/>
      <c r="GZT81" s="195"/>
      <c r="GZU81" s="195"/>
      <c r="GZV81" s="195"/>
      <c r="GZW81" s="195"/>
      <c r="GZX81" s="195"/>
      <c r="GZY81" s="195"/>
      <c r="GZZ81" s="195"/>
      <c r="HAA81" s="195"/>
      <c r="HAB81" s="195"/>
      <c r="HAC81" s="195"/>
      <c r="HAD81" s="195"/>
      <c r="HAE81" s="195"/>
      <c r="HAF81" s="195"/>
      <c r="HAG81" s="195"/>
      <c r="HAH81" s="195"/>
      <c r="HAI81" s="195"/>
      <c r="HAJ81" s="195"/>
      <c r="HAK81" s="195"/>
      <c r="HAL81" s="195"/>
      <c r="HAM81" s="195"/>
      <c r="HAN81" s="195"/>
      <c r="HAO81" s="195"/>
      <c r="HAP81" s="195"/>
      <c r="HAQ81" s="195"/>
      <c r="HAR81" s="195"/>
      <c r="HAS81" s="195"/>
      <c r="HAT81" s="195"/>
      <c r="HAU81" s="195"/>
      <c r="HAV81" s="195"/>
      <c r="HAW81" s="195"/>
      <c r="HAX81" s="195"/>
      <c r="HAY81" s="195"/>
      <c r="HAZ81" s="195"/>
      <c r="HBA81" s="195"/>
      <c r="HBB81" s="195"/>
      <c r="HBC81" s="195"/>
      <c r="HBD81" s="195"/>
      <c r="HBE81" s="195"/>
      <c r="HBF81" s="195"/>
      <c r="HBG81" s="195"/>
      <c r="HBH81" s="195"/>
      <c r="HBI81" s="195"/>
      <c r="HBJ81" s="195"/>
      <c r="HBK81" s="195"/>
      <c r="HBL81" s="195"/>
      <c r="HBM81" s="195"/>
      <c r="HBN81" s="195"/>
      <c r="HBO81" s="195"/>
      <c r="HBP81" s="195"/>
      <c r="HBQ81" s="195"/>
      <c r="HBR81" s="195"/>
      <c r="HBS81" s="195"/>
      <c r="HBT81" s="195"/>
      <c r="HBU81" s="195"/>
      <c r="HBV81" s="195"/>
      <c r="HBW81" s="195"/>
      <c r="HBX81" s="195"/>
      <c r="HBY81" s="195"/>
      <c r="HBZ81" s="195"/>
      <c r="HCA81" s="195"/>
      <c r="HCB81" s="195"/>
      <c r="HCC81" s="195"/>
      <c r="HCD81" s="195"/>
      <c r="HCE81" s="195"/>
      <c r="HCF81" s="195"/>
      <c r="HCG81" s="195"/>
      <c r="HCH81" s="195"/>
      <c r="HCI81" s="195"/>
      <c r="HCJ81" s="195"/>
      <c r="HCK81" s="195"/>
      <c r="HCL81" s="195"/>
      <c r="HCM81" s="195"/>
      <c r="HCN81" s="195"/>
      <c r="HCO81" s="195"/>
      <c r="HCP81" s="195"/>
      <c r="HCQ81" s="195"/>
      <c r="HCR81" s="195"/>
      <c r="HCS81" s="195"/>
      <c r="HCT81" s="195"/>
      <c r="HCU81" s="195"/>
      <c r="HCV81" s="195"/>
      <c r="HCW81" s="195"/>
      <c r="HCX81" s="195"/>
      <c r="HCY81" s="195"/>
      <c r="HCZ81" s="195"/>
      <c r="HDA81" s="195"/>
      <c r="HDB81" s="195"/>
      <c r="HDC81" s="195"/>
      <c r="HDD81" s="195"/>
      <c r="HDE81" s="195"/>
      <c r="HDF81" s="195"/>
      <c r="HDG81" s="195"/>
      <c r="HDH81" s="195"/>
      <c r="HDI81" s="195"/>
      <c r="HDJ81" s="195"/>
      <c r="HDK81" s="195"/>
      <c r="HDL81" s="195"/>
      <c r="HDM81" s="195"/>
      <c r="HDN81" s="195"/>
      <c r="HDO81" s="195"/>
      <c r="HDP81" s="195"/>
      <c r="HDQ81" s="195"/>
      <c r="HDR81" s="195"/>
      <c r="HDS81" s="195"/>
      <c r="HDT81" s="195"/>
      <c r="HDU81" s="195"/>
      <c r="HDV81" s="195"/>
      <c r="HDW81" s="195"/>
      <c r="HDX81" s="195"/>
      <c r="HDY81" s="195"/>
      <c r="HDZ81" s="195"/>
      <c r="HEA81" s="195"/>
      <c r="HEB81" s="195"/>
      <c r="HEC81" s="195"/>
      <c r="HED81" s="195"/>
      <c r="HEE81" s="195"/>
      <c r="HEF81" s="195"/>
      <c r="HEG81" s="195"/>
      <c r="HEH81" s="195"/>
      <c r="HEI81" s="195"/>
      <c r="HEJ81" s="195"/>
      <c r="HEK81" s="195"/>
      <c r="HEL81" s="195"/>
      <c r="HEM81" s="195"/>
      <c r="HEN81" s="195"/>
      <c r="HEO81" s="195"/>
      <c r="HEP81" s="195"/>
      <c r="HEQ81" s="195"/>
      <c r="HER81" s="195"/>
      <c r="HES81" s="195"/>
      <c r="HET81" s="195"/>
      <c r="HEU81" s="195"/>
      <c r="HEV81" s="195"/>
      <c r="HEW81" s="195"/>
      <c r="HEX81" s="195"/>
      <c r="HEY81" s="195"/>
      <c r="HEZ81" s="195"/>
      <c r="HFA81" s="195"/>
      <c r="HFB81" s="195"/>
      <c r="HFC81" s="195"/>
      <c r="HFD81" s="195"/>
      <c r="HFE81" s="195"/>
      <c r="HFF81" s="195"/>
      <c r="HFG81" s="195"/>
      <c r="HFH81" s="195"/>
      <c r="HFI81" s="195"/>
      <c r="HFJ81" s="195"/>
      <c r="HFK81" s="195"/>
      <c r="HFL81" s="195"/>
      <c r="HFM81" s="195"/>
      <c r="HFN81" s="195"/>
      <c r="HFO81" s="195"/>
      <c r="HFP81" s="195"/>
      <c r="HFQ81" s="195"/>
      <c r="HFR81" s="195"/>
      <c r="HFS81" s="195"/>
      <c r="HFT81" s="195"/>
      <c r="HFU81" s="195"/>
      <c r="HFV81" s="195"/>
      <c r="HFW81" s="195"/>
      <c r="HFX81" s="195"/>
      <c r="HFY81" s="195"/>
      <c r="HFZ81" s="195"/>
      <c r="HGA81" s="195"/>
      <c r="HGB81" s="195"/>
      <c r="HGC81" s="195"/>
      <c r="HGD81" s="195"/>
      <c r="HGE81" s="195"/>
      <c r="HGF81" s="195"/>
      <c r="HGG81" s="195"/>
      <c r="HGH81" s="195"/>
      <c r="HGI81" s="195"/>
      <c r="HGJ81" s="195"/>
      <c r="HGK81" s="195"/>
      <c r="HGL81" s="195"/>
      <c r="HGM81" s="195"/>
      <c r="HGN81" s="195"/>
      <c r="HGO81" s="195"/>
      <c r="HGP81" s="195"/>
      <c r="HGQ81" s="195"/>
      <c r="HGR81" s="195"/>
      <c r="HGS81" s="195"/>
      <c r="HGT81" s="195"/>
      <c r="HGU81" s="195"/>
      <c r="HGV81" s="195"/>
      <c r="HGW81" s="195"/>
      <c r="HGX81" s="195"/>
      <c r="HGY81" s="195"/>
      <c r="HGZ81" s="195"/>
      <c r="HHA81" s="195"/>
      <c r="HHB81" s="195"/>
      <c r="HHC81" s="195"/>
      <c r="HHD81" s="195"/>
      <c r="HHE81" s="195"/>
      <c r="HHF81" s="195"/>
      <c r="HHG81" s="195"/>
      <c r="HHH81" s="195"/>
      <c r="HHI81" s="195"/>
      <c r="HHJ81" s="195"/>
      <c r="HHK81" s="195"/>
      <c r="HHL81" s="195"/>
      <c r="HHM81" s="195"/>
      <c r="HHN81" s="195"/>
      <c r="HHO81" s="195"/>
      <c r="HHP81" s="195"/>
      <c r="HHQ81" s="195"/>
      <c r="HHR81" s="195"/>
      <c r="HHS81" s="195"/>
      <c r="HHT81" s="195"/>
      <c r="HHU81" s="195"/>
      <c r="HHV81" s="195"/>
      <c r="HHW81" s="195"/>
      <c r="HHX81" s="195"/>
      <c r="HHY81" s="195"/>
      <c r="HHZ81" s="195"/>
      <c r="HIA81" s="195"/>
      <c r="HIB81" s="195"/>
      <c r="HIC81" s="195"/>
      <c r="HID81" s="195"/>
      <c r="HIE81" s="195"/>
      <c r="HIF81" s="195"/>
      <c r="HIG81" s="195"/>
      <c r="HIH81" s="195"/>
      <c r="HII81" s="195"/>
      <c r="HIJ81" s="195"/>
      <c r="HIK81" s="195"/>
      <c r="HIL81" s="195"/>
      <c r="HIM81" s="195"/>
      <c r="HIN81" s="195"/>
      <c r="HIO81" s="195"/>
      <c r="HIP81" s="195"/>
      <c r="HIQ81" s="195"/>
      <c r="HIR81" s="195"/>
      <c r="HIS81" s="195"/>
      <c r="HIT81" s="195"/>
      <c r="HIU81" s="195"/>
      <c r="HIV81" s="195"/>
      <c r="HIW81" s="195"/>
      <c r="HIX81" s="195"/>
      <c r="HIY81" s="195"/>
      <c r="HIZ81" s="195"/>
      <c r="HJA81" s="195"/>
      <c r="HJB81" s="195"/>
      <c r="HJC81" s="195"/>
      <c r="HJD81" s="195"/>
      <c r="HJE81" s="195"/>
      <c r="HJF81" s="195"/>
      <c r="HJG81" s="195"/>
      <c r="HJH81" s="195"/>
      <c r="HJI81" s="195"/>
      <c r="HJJ81" s="195"/>
      <c r="HJK81" s="195"/>
      <c r="HJL81" s="195"/>
      <c r="HJM81" s="195"/>
      <c r="HJN81" s="195"/>
      <c r="HJO81" s="195"/>
      <c r="HJP81" s="195"/>
      <c r="HJQ81" s="195"/>
      <c r="HJR81" s="195"/>
      <c r="HJS81" s="195"/>
      <c r="HJT81" s="195"/>
      <c r="HJU81" s="195"/>
      <c r="HJV81" s="195"/>
      <c r="HJW81" s="195"/>
      <c r="HJX81" s="195"/>
      <c r="HJY81" s="195"/>
      <c r="HJZ81" s="195"/>
      <c r="HKA81" s="195"/>
      <c r="HKB81" s="195"/>
      <c r="HKC81" s="195"/>
      <c r="HKD81" s="195"/>
      <c r="HKE81" s="195"/>
      <c r="HKF81" s="195"/>
      <c r="HKG81" s="195"/>
      <c r="HKH81" s="195"/>
      <c r="HKI81" s="195"/>
      <c r="HKJ81" s="195"/>
      <c r="HKK81" s="195"/>
      <c r="HKL81" s="195"/>
      <c r="HKM81" s="195"/>
      <c r="HKN81" s="195"/>
      <c r="HKO81" s="195"/>
      <c r="HKP81" s="195"/>
      <c r="HKQ81" s="195"/>
      <c r="HKR81" s="195"/>
      <c r="HKS81" s="195"/>
      <c r="HKT81" s="195"/>
      <c r="HKU81" s="195"/>
      <c r="HKV81" s="195"/>
      <c r="HKW81" s="195"/>
      <c r="HKX81" s="195"/>
      <c r="HKY81" s="195"/>
      <c r="HKZ81" s="195"/>
      <c r="HLA81" s="195"/>
      <c r="HLB81" s="195"/>
      <c r="HLC81" s="195"/>
      <c r="HLD81" s="195"/>
      <c r="HLE81" s="195"/>
      <c r="HLF81" s="195"/>
      <c r="HLG81" s="195"/>
      <c r="HLH81" s="195"/>
      <c r="HLI81" s="195"/>
      <c r="HLJ81" s="195"/>
      <c r="HLK81" s="195"/>
      <c r="HLL81" s="195"/>
      <c r="HLM81" s="195"/>
      <c r="HLN81" s="195"/>
      <c r="HLO81" s="195"/>
      <c r="HLP81" s="195"/>
      <c r="HLQ81" s="195"/>
      <c r="HLR81" s="195"/>
      <c r="HLS81" s="195"/>
      <c r="HLT81" s="195"/>
      <c r="HLU81" s="195"/>
      <c r="HLV81" s="195"/>
      <c r="HLW81" s="195"/>
      <c r="HLX81" s="195"/>
      <c r="HLY81" s="195"/>
      <c r="HLZ81" s="195"/>
      <c r="HMA81" s="195"/>
      <c r="HMB81" s="195"/>
      <c r="HMC81" s="195"/>
      <c r="HMD81" s="195"/>
      <c r="HME81" s="195"/>
      <c r="HMF81" s="195"/>
      <c r="HMG81" s="195"/>
      <c r="HMH81" s="195"/>
      <c r="HMI81" s="195"/>
      <c r="HMJ81" s="195"/>
      <c r="HMK81" s="195"/>
      <c r="HML81" s="195"/>
      <c r="HMM81" s="195"/>
      <c r="HMN81" s="195"/>
      <c r="HMO81" s="195"/>
      <c r="HMP81" s="195"/>
      <c r="HMQ81" s="195"/>
      <c r="HMR81" s="195"/>
      <c r="HMS81" s="195"/>
      <c r="HMT81" s="195"/>
      <c r="HMU81" s="195"/>
      <c r="HMV81" s="195"/>
      <c r="HMW81" s="195"/>
      <c r="HMX81" s="195"/>
      <c r="HMY81" s="195"/>
      <c r="HMZ81" s="195"/>
      <c r="HNA81" s="195"/>
      <c r="HNB81" s="195"/>
      <c r="HNC81" s="195"/>
      <c r="HND81" s="195"/>
      <c r="HNE81" s="195"/>
      <c r="HNF81" s="195"/>
      <c r="HNG81" s="195"/>
      <c r="HNH81" s="195"/>
      <c r="HNI81" s="195"/>
      <c r="HNJ81" s="195"/>
      <c r="HNK81" s="195"/>
      <c r="HNL81" s="195"/>
      <c r="HNM81" s="195"/>
      <c r="HNN81" s="195"/>
      <c r="HNO81" s="195"/>
      <c r="HNP81" s="195"/>
      <c r="HNQ81" s="195"/>
      <c r="HNR81" s="195"/>
      <c r="HNS81" s="195"/>
      <c r="HNT81" s="195"/>
      <c r="HNU81" s="195"/>
      <c r="HNV81" s="195"/>
      <c r="HNW81" s="195"/>
      <c r="HNX81" s="195"/>
      <c r="HNY81" s="195"/>
      <c r="HNZ81" s="195"/>
      <c r="HOA81" s="195"/>
      <c r="HOB81" s="195"/>
      <c r="HOC81" s="195"/>
      <c r="HOD81" s="195"/>
      <c r="HOE81" s="195"/>
      <c r="HOF81" s="195"/>
      <c r="HOG81" s="195"/>
      <c r="HOH81" s="195"/>
      <c r="HOI81" s="195"/>
      <c r="HOJ81" s="195"/>
      <c r="HOK81" s="195"/>
      <c r="HOL81" s="195"/>
      <c r="HOM81" s="195"/>
      <c r="HON81" s="195"/>
      <c r="HOO81" s="195"/>
      <c r="HOP81" s="195"/>
      <c r="HOQ81" s="195"/>
      <c r="HOR81" s="195"/>
      <c r="HOS81" s="195"/>
      <c r="HOT81" s="195"/>
      <c r="HOU81" s="195"/>
      <c r="HOV81" s="195"/>
      <c r="HOW81" s="195"/>
      <c r="HOX81" s="195"/>
      <c r="HOY81" s="195"/>
      <c r="HOZ81" s="195"/>
      <c r="HPA81" s="195"/>
      <c r="HPB81" s="195"/>
      <c r="HPC81" s="195"/>
      <c r="HPD81" s="195"/>
      <c r="HPE81" s="195"/>
      <c r="HPF81" s="195"/>
      <c r="HPG81" s="195"/>
      <c r="HPH81" s="195"/>
      <c r="HPI81" s="195"/>
      <c r="HPJ81" s="195"/>
      <c r="HPK81" s="195"/>
      <c r="HPL81" s="195"/>
      <c r="HPM81" s="195"/>
      <c r="HPN81" s="195"/>
      <c r="HPO81" s="195"/>
      <c r="HPP81" s="195"/>
      <c r="HPQ81" s="195"/>
      <c r="HPR81" s="195"/>
      <c r="HPS81" s="195"/>
      <c r="HPT81" s="195"/>
      <c r="HPU81" s="195"/>
      <c r="HPV81" s="195"/>
      <c r="HPW81" s="195"/>
      <c r="HPX81" s="195"/>
      <c r="HPY81" s="195"/>
      <c r="HPZ81" s="195"/>
      <c r="HQA81" s="195"/>
      <c r="HQB81" s="195"/>
      <c r="HQC81" s="195"/>
      <c r="HQD81" s="195"/>
      <c r="HQE81" s="195"/>
      <c r="HQF81" s="195"/>
      <c r="HQG81" s="195"/>
      <c r="HQH81" s="195"/>
      <c r="HQI81" s="195"/>
      <c r="HQJ81" s="195"/>
      <c r="HQK81" s="195"/>
      <c r="HQL81" s="195"/>
      <c r="HQM81" s="195"/>
      <c r="HQN81" s="195"/>
      <c r="HQO81" s="195"/>
      <c r="HQP81" s="195"/>
      <c r="HQQ81" s="195"/>
      <c r="HQR81" s="195"/>
      <c r="HQS81" s="195"/>
      <c r="HQT81" s="195"/>
      <c r="HQU81" s="195"/>
      <c r="HQV81" s="195"/>
      <c r="HQW81" s="195"/>
      <c r="HQX81" s="195"/>
      <c r="HQY81" s="195"/>
      <c r="HQZ81" s="195"/>
      <c r="HRA81" s="195"/>
      <c r="HRB81" s="195"/>
      <c r="HRC81" s="195"/>
      <c r="HRD81" s="195"/>
      <c r="HRE81" s="195"/>
      <c r="HRF81" s="195"/>
      <c r="HRG81" s="195"/>
      <c r="HRH81" s="195"/>
      <c r="HRI81" s="195"/>
      <c r="HRJ81" s="195"/>
      <c r="HRK81" s="195"/>
      <c r="HRL81" s="195"/>
      <c r="HRM81" s="195"/>
      <c r="HRN81" s="195"/>
      <c r="HRO81" s="195"/>
      <c r="HRP81" s="195"/>
      <c r="HRQ81" s="195"/>
      <c r="HRR81" s="195"/>
      <c r="HRS81" s="195"/>
      <c r="HRT81" s="195"/>
      <c r="HRU81" s="195"/>
      <c r="HRV81" s="195"/>
      <c r="HRW81" s="195"/>
      <c r="HRX81" s="195"/>
      <c r="HRY81" s="195"/>
      <c r="HRZ81" s="195"/>
      <c r="HSA81" s="195"/>
      <c r="HSB81" s="195"/>
      <c r="HSC81" s="195"/>
      <c r="HSD81" s="195"/>
      <c r="HSE81" s="195"/>
      <c r="HSF81" s="195"/>
      <c r="HSG81" s="195"/>
      <c r="HSH81" s="195"/>
      <c r="HSI81" s="195"/>
      <c r="HSJ81" s="195"/>
      <c r="HSK81" s="195"/>
      <c r="HSL81" s="195"/>
      <c r="HSM81" s="195"/>
      <c r="HSN81" s="195"/>
      <c r="HSO81" s="195"/>
      <c r="HSP81" s="195"/>
      <c r="HSQ81" s="195"/>
      <c r="HSR81" s="195"/>
      <c r="HSS81" s="195"/>
      <c r="HST81" s="195"/>
      <c r="HSU81" s="195"/>
      <c r="HSV81" s="195"/>
      <c r="HSW81" s="195"/>
      <c r="HSX81" s="195"/>
      <c r="HSY81" s="195"/>
      <c r="HSZ81" s="195"/>
      <c r="HTA81" s="195"/>
      <c r="HTB81" s="195"/>
      <c r="HTC81" s="195"/>
      <c r="HTD81" s="195"/>
      <c r="HTE81" s="195"/>
      <c r="HTF81" s="195"/>
      <c r="HTG81" s="195"/>
      <c r="HTH81" s="195"/>
      <c r="HTI81" s="195"/>
      <c r="HTJ81" s="195"/>
      <c r="HTK81" s="195"/>
      <c r="HTL81" s="195"/>
      <c r="HTM81" s="195"/>
      <c r="HTN81" s="195"/>
      <c r="HTO81" s="195"/>
      <c r="HTP81" s="195"/>
      <c r="HTQ81" s="195"/>
      <c r="HTR81" s="195"/>
      <c r="HTS81" s="195"/>
      <c r="HTT81" s="195"/>
      <c r="HTU81" s="195"/>
      <c r="HTV81" s="195"/>
      <c r="HTW81" s="195"/>
      <c r="HTX81" s="195"/>
      <c r="HTY81" s="195"/>
      <c r="HTZ81" s="195"/>
      <c r="HUA81" s="195"/>
      <c r="HUB81" s="195"/>
      <c r="HUC81" s="195"/>
      <c r="HUD81" s="195"/>
      <c r="HUE81" s="195"/>
      <c r="HUF81" s="195"/>
      <c r="HUG81" s="195"/>
      <c r="HUH81" s="195"/>
      <c r="HUI81" s="195"/>
      <c r="HUJ81" s="195"/>
      <c r="HUK81" s="195"/>
      <c r="HUL81" s="195"/>
      <c r="HUM81" s="195"/>
      <c r="HUN81" s="195"/>
      <c r="HUO81" s="195"/>
      <c r="HUP81" s="195"/>
      <c r="HUQ81" s="195"/>
      <c r="HUR81" s="195"/>
      <c r="HUS81" s="195"/>
      <c r="HUT81" s="195"/>
      <c r="HUU81" s="195"/>
      <c r="HUV81" s="195"/>
      <c r="HUW81" s="195"/>
      <c r="HUX81" s="195"/>
      <c r="HUY81" s="195"/>
      <c r="HUZ81" s="195"/>
      <c r="HVA81" s="195"/>
      <c r="HVB81" s="195"/>
      <c r="HVC81" s="195"/>
      <c r="HVD81" s="195"/>
      <c r="HVE81" s="195"/>
      <c r="HVF81" s="195"/>
      <c r="HVG81" s="195"/>
      <c r="HVH81" s="195"/>
      <c r="HVI81" s="195"/>
      <c r="HVJ81" s="195"/>
      <c r="HVK81" s="195"/>
      <c r="HVL81" s="195"/>
      <c r="HVM81" s="195"/>
      <c r="HVN81" s="195"/>
      <c r="HVO81" s="195"/>
      <c r="HVP81" s="195"/>
      <c r="HVQ81" s="195"/>
      <c r="HVR81" s="195"/>
      <c r="HVS81" s="195"/>
      <c r="HVT81" s="195"/>
      <c r="HVU81" s="195"/>
      <c r="HVV81" s="195"/>
      <c r="HVW81" s="195"/>
      <c r="HVX81" s="195"/>
      <c r="HVY81" s="195"/>
      <c r="HVZ81" s="195"/>
      <c r="HWA81" s="195"/>
      <c r="HWB81" s="195"/>
      <c r="HWC81" s="195"/>
      <c r="HWD81" s="195"/>
      <c r="HWE81" s="195"/>
      <c r="HWF81" s="195"/>
      <c r="HWG81" s="195"/>
      <c r="HWH81" s="195"/>
      <c r="HWI81" s="195"/>
      <c r="HWJ81" s="195"/>
      <c r="HWK81" s="195"/>
      <c r="HWL81" s="195"/>
      <c r="HWM81" s="195"/>
      <c r="HWN81" s="195"/>
      <c r="HWO81" s="195"/>
      <c r="HWP81" s="195"/>
      <c r="HWQ81" s="195"/>
      <c r="HWR81" s="195"/>
      <c r="HWS81" s="195"/>
      <c r="HWT81" s="195"/>
      <c r="HWU81" s="195"/>
      <c r="HWV81" s="195"/>
      <c r="HWW81" s="195"/>
      <c r="HWX81" s="195"/>
      <c r="HWY81" s="195"/>
      <c r="HWZ81" s="195"/>
      <c r="HXA81" s="195"/>
      <c r="HXB81" s="195"/>
      <c r="HXC81" s="195"/>
      <c r="HXD81" s="195"/>
      <c r="HXE81" s="195"/>
      <c r="HXF81" s="195"/>
      <c r="HXG81" s="195"/>
      <c r="HXH81" s="195"/>
      <c r="HXI81" s="195"/>
      <c r="HXJ81" s="195"/>
      <c r="HXK81" s="195"/>
      <c r="HXL81" s="195"/>
      <c r="HXM81" s="195"/>
      <c r="HXN81" s="195"/>
      <c r="HXO81" s="195"/>
      <c r="HXP81" s="195"/>
      <c r="HXQ81" s="195"/>
      <c r="HXR81" s="195"/>
      <c r="HXS81" s="195"/>
      <c r="HXT81" s="195"/>
      <c r="HXU81" s="195"/>
      <c r="HXV81" s="195"/>
      <c r="HXW81" s="195"/>
      <c r="HXX81" s="195"/>
      <c r="HXY81" s="195"/>
      <c r="HXZ81" s="195"/>
      <c r="HYA81" s="195"/>
      <c r="HYB81" s="195"/>
      <c r="HYC81" s="195"/>
      <c r="HYD81" s="195"/>
      <c r="HYE81" s="195"/>
      <c r="HYF81" s="195"/>
      <c r="HYG81" s="195"/>
      <c r="HYH81" s="195"/>
      <c r="HYI81" s="195"/>
      <c r="HYJ81" s="195"/>
      <c r="HYK81" s="195"/>
      <c r="HYL81" s="195"/>
      <c r="HYM81" s="195"/>
      <c r="HYN81" s="195"/>
      <c r="HYO81" s="195"/>
      <c r="HYP81" s="195"/>
      <c r="HYQ81" s="195"/>
      <c r="HYR81" s="195"/>
      <c r="HYS81" s="195"/>
      <c r="HYT81" s="195"/>
      <c r="HYU81" s="195"/>
      <c r="HYV81" s="195"/>
      <c r="HYW81" s="195"/>
      <c r="HYX81" s="195"/>
      <c r="HYY81" s="195"/>
      <c r="HYZ81" s="195"/>
      <c r="HZA81" s="195"/>
      <c r="HZB81" s="195"/>
      <c r="HZC81" s="195"/>
      <c r="HZD81" s="195"/>
      <c r="HZE81" s="195"/>
      <c r="HZF81" s="195"/>
      <c r="HZG81" s="195"/>
      <c r="HZH81" s="195"/>
      <c r="HZI81" s="195"/>
      <c r="HZJ81" s="195"/>
      <c r="HZK81" s="195"/>
      <c r="HZL81" s="195"/>
      <c r="HZM81" s="195"/>
      <c r="HZN81" s="195"/>
      <c r="HZO81" s="195"/>
      <c r="HZP81" s="195"/>
      <c r="HZQ81" s="195"/>
      <c r="HZR81" s="195"/>
      <c r="HZS81" s="195"/>
      <c r="HZT81" s="195"/>
      <c r="HZU81" s="195"/>
      <c r="HZV81" s="195"/>
      <c r="HZW81" s="195"/>
      <c r="HZX81" s="195"/>
      <c r="HZY81" s="195"/>
      <c r="HZZ81" s="195"/>
      <c r="IAA81" s="195"/>
      <c r="IAB81" s="195"/>
      <c r="IAC81" s="195"/>
      <c r="IAD81" s="195"/>
      <c r="IAE81" s="195"/>
      <c r="IAF81" s="195"/>
      <c r="IAG81" s="195"/>
      <c r="IAH81" s="195"/>
      <c r="IAI81" s="195"/>
      <c r="IAJ81" s="195"/>
      <c r="IAK81" s="195"/>
      <c r="IAL81" s="195"/>
      <c r="IAM81" s="195"/>
      <c r="IAN81" s="195"/>
      <c r="IAO81" s="195"/>
      <c r="IAP81" s="195"/>
      <c r="IAQ81" s="195"/>
      <c r="IAR81" s="195"/>
      <c r="IAS81" s="195"/>
      <c r="IAT81" s="195"/>
      <c r="IAU81" s="195"/>
      <c r="IAV81" s="195"/>
      <c r="IAW81" s="195"/>
      <c r="IAX81" s="195"/>
      <c r="IAY81" s="195"/>
      <c r="IAZ81" s="195"/>
      <c r="IBA81" s="195"/>
      <c r="IBB81" s="195"/>
      <c r="IBC81" s="195"/>
      <c r="IBD81" s="195"/>
      <c r="IBE81" s="195"/>
      <c r="IBF81" s="195"/>
      <c r="IBG81" s="195"/>
      <c r="IBH81" s="195"/>
      <c r="IBI81" s="195"/>
      <c r="IBJ81" s="195"/>
      <c r="IBK81" s="195"/>
      <c r="IBL81" s="195"/>
      <c r="IBM81" s="195"/>
      <c r="IBN81" s="195"/>
      <c r="IBO81" s="195"/>
      <c r="IBP81" s="195"/>
      <c r="IBQ81" s="195"/>
      <c r="IBR81" s="195"/>
      <c r="IBS81" s="195"/>
      <c r="IBT81" s="195"/>
      <c r="IBU81" s="195"/>
      <c r="IBV81" s="195"/>
      <c r="IBW81" s="195"/>
      <c r="IBX81" s="195"/>
      <c r="IBY81" s="195"/>
      <c r="IBZ81" s="195"/>
      <c r="ICA81" s="195"/>
      <c r="ICB81" s="195"/>
      <c r="ICC81" s="195"/>
      <c r="ICD81" s="195"/>
      <c r="ICE81" s="195"/>
      <c r="ICF81" s="195"/>
      <c r="ICG81" s="195"/>
      <c r="ICH81" s="195"/>
      <c r="ICI81" s="195"/>
      <c r="ICJ81" s="195"/>
      <c r="ICK81" s="195"/>
      <c r="ICL81" s="195"/>
      <c r="ICM81" s="195"/>
      <c r="ICN81" s="195"/>
      <c r="ICO81" s="195"/>
      <c r="ICP81" s="195"/>
      <c r="ICQ81" s="195"/>
      <c r="ICR81" s="195"/>
      <c r="ICS81" s="195"/>
      <c r="ICT81" s="195"/>
      <c r="ICU81" s="195"/>
      <c r="ICV81" s="195"/>
      <c r="ICW81" s="195"/>
      <c r="ICX81" s="195"/>
      <c r="ICY81" s="195"/>
      <c r="ICZ81" s="195"/>
      <c r="IDA81" s="195"/>
      <c r="IDB81" s="195"/>
      <c r="IDC81" s="195"/>
      <c r="IDD81" s="195"/>
      <c r="IDE81" s="195"/>
      <c r="IDF81" s="195"/>
      <c r="IDG81" s="195"/>
      <c r="IDH81" s="195"/>
      <c r="IDI81" s="195"/>
      <c r="IDJ81" s="195"/>
      <c r="IDK81" s="195"/>
      <c r="IDL81" s="195"/>
      <c r="IDM81" s="195"/>
      <c r="IDN81" s="195"/>
      <c r="IDO81" s="195"/>
      <c r="IDP81" s="195"/>
      <c r="IDQ81" s="195"/>
      <c r="IDR81" s="195"/>
      <c r="IDS81" s="195"/>
      <c r="IDT81" s="195"/>
      <c r="IDU81" s="195"/>
      <c r="IDV81" s="195"/>
      <c r="IDW81" s="195"/>
      <c r="IDX81" s="195"/>
      <c r="IDY81" s="195"/>
      <c r="IDZ81" s="195"/>
      <c r="IEA81" s="195"/>
      <c r="IEB81" s="195"/>
      <c r="IEC81" s="195"/>
      <c r="IED81" s="195"/>
      <c r="IEE81" s="195"/>
      <c r="IEF81" s="195"/>
      <c r="IEG81" s="195"/>
      <c r="IEH81" s="195"/>
      <c r="IEI81" s="195"/>
      <c r="IEJ81" s="195"/>
      <c r="IEK81" s="195"/>
      <c r="IEL81" s="195"/>
      <c r="IEM81" s="195"/>
      <c r="IEN81" s="195"/>
      <c r="IEO81" s="195"/>
      <c r="IEP81" s="195"/>
      <c r="IEQ81" s="195"/>
      <c r="IER81" s="195"/>
      <c r="IES81" s="195"/>
      <c r="IET81" s="195"/>
      <c r="IEU81" s="195"/>
      <c r="IEV81" s="195"/>
      <c r="IEW81" s="195"/>
      <c r="IEX81" s="195"/>
      <c r="IEY81" s="195"/>
      <c r="IEZ81" s="195"/>
      <c r="IFA81" s="195"/>
      <c r="IFB81" s="195"/>
      <c r="IFC81" s="195"/>
      <c r="IFD81" s="195"/>
      <c r="IFE81" s="195"/>
      <c r="IFF81" s="195"/>
      <c r="IFG81" s="195"/>
      <c r="IFH81" s="195"/>
      <c r="IFI81" s="195"/>
      <c r="IFJ81" s="195"/>
      <c r="IFK81" s="195"/>
      <c r="IFL81" s="195"/>
      <c r="IFM81" s="195"/>
      <c r="IFN81" s="195"/>
      <c r="IFO81" s="195"/>
      <c r="IFP81" s="195"/>
      <c r="IFQ81" s="195"/>
      <c r="IFR81" s="195"/>
      <c r="IFS81" s="195"/>
      <c r="IFT81" s="195"/>
      <c r="IFU81" s="195"/>
      <c r="IFV81" s="195"/>
      <c r="IFW81" s="195"/>
      <c r="IFX81" s="195"/>
      <c r="IFY81" s="195"/>
      <c r="IFZ81" s="195"/>
      <c r="IGA81" s="195"/>
      <c r="IGB81" s="195"/>
      <c r="IGC81" s="195"/>
      <c r="IGD81" s="195"/>
      <c r="IGE81" s="195"/>
      <c r="IGF81" s="195"/>
      <c r="IGG81" s="195"/>
      <c r="IGH81" s="195"/>
      <c r="IGI81" s="195"/>
      <c r="IGJ81" s="195"/>
      <c r="IGK81" s="195"/>
      <c r="IGL81" s="195"/>
      <c r="IGM81" s="195"/>
      <c r="IGN81" s="195"/>
      <c r="IGO81" s="195"/>
      <c r="IGP81" s="195"/>
      <c r="IGQ81" s="195"/>
      <c r="IGR81" s="195"/>
      <c r="IGS81" s="195"/>
      <c r="IGT81" s="195"/>
      <c r="IGU81" s="195"/>
      <c r="IGV81" s="195"/>
      <c r="IGW81" s="195"/>
      <c r="IGX81" s="195"/>
      <c r="IGY81" s="195"/>
      <c r="IGZ81" s="195"/>
      <c r="IHA81" s="195"/>
      <c r="IHB81" s="195"/>
      <c r="IHC81" s="195"/>
      <c r="IHD81" s="195"/>
      <c r="IHE81" s="195"/>
      <c r="IHF81" s="195"/>
      <c r="IHG81" s="195"/>
      <c r="IHH81" s="195"/>
      <c r="IHI81" s="195"/>
      <c r="IHJ81" s="195"/>
      <c r="IHK81" s="195"/>
      <c r="IHL81" s="195"/>
      <c r="IHM81" s="195"/>
      <c r="IHN81" s="195"/>
      <c r="IHO81" s="195"/>
      <c r="IHP81" s="195"/>
      <c r="IHQ81" s="195"/>
      <c r="IHR81" s="195"/>
      <c r="IHS81" s="195"/>
      <c r="IHT81" s="195"/>
      <c r="IHU81" s="195"/>
      <c r="IHV81" s="195"/>
      <c r="IHW81" s="195"/>
      <c r="IHX81" s="195"/>
      <c r="IHY81" s="195"/>
      <c r="IHZ81" s="195"/>
      <c r="IIA81" s="195"/>
      <c r="IIB81" s="195"/>
      <c r="IIC81" s="195"/>
      <c r="IID81" s="195"/>
      <c r="IIE81" s="195"/>
      <c r="IIF81" s="195"/>
      <c r="IIG81" s="195"/>
      <c r="IIH81" s="195"/>
      <c r="III81" s="195"/>
      <c r="IIJ81" s="195"/>
      <c r="IIK81" s="195"/>
      <c r="IIL81" s="195"/>
      <c r="IIM81" s="195"/>
      <c r="IIN81" s="195"/>
      <c r="IIO81" s="195"/>
      <c r="IIP81" s="195"/>
      <c r="IIQ81" s="195"/>
      <c r="IIR81" s="195"/>
      <c r="IIS81" s="195"/>
      <c r="IIT81" s="195"/>
      <c r="IIU81" s="195"/>
      <c r="IIV81" s="195"/>
      <c r="IIW81" s="195"/>
      <c r="IIX81" s="195"/>
      <c r="IIY81" s="195"/>
      <c r="IIZ81" s="195"/>
      <c r="IJA81" s="195"/>
      <c r="IJB81" s="195"/>
      <c r="IJC81" s="195"/>
      <c r="IJD81" s="195"/>
      <c r="IJE81" s="195"/>
      <c r="IJF81" s="195"/>
      <c r="IJG81" s="195"/>
      <c r="IJH81" s="195"/>
      <c r="IJI81" s="195"/>
      <c r="IJJ81" s="195"/>
      <c r="IJK81" s="195"/>
      <c r="IJL81" s="195"/>
      <c r="IJM81" s="195"/>
      <c r="IJN81" s="195"/>
      <c r="IJO81" s="195"/>
      <c r="IJP81" s="195"/>
      <c r="IJQ81" s="195"/>
      <c r="IJR81" s="195"/>
      <c r="IJS81" s="195"/>
      <c r="IJT81" s="195"/>
      <c r="IJU81" s="195"/>
      <c r="IJV81" s="195"/>
      <c r="IJW81" s="195"/>
      <c r="IJX81" s="195"/>
      <c r="IJY81" s="195"/>
      <c r="IJZ81" s="195"/>
      <c r="IKA81" s="195"/>
      <c r="IKB81" s="195"/>
      <c r="IKC81" s="195"/>
      <c r="IKD81" s="195"/>
      <c r="IKE81" s="195"/>
      <c r="IKF81" s="195"/>
      <c r="IKG81" s="195"/>
      <c r="IKH81" s="195"/>
      <c r="IKI81" s="195"/>
      <c r="IKJ81" s="195"/>
      <c r="IKK81" s="195"/>
      <c r="IKL81" s="195"/>
      <c r="IKM81" s="195"/>
      <c r="IKN81" s="195"/>
      <c r="IKO81" s="195"/>
      <c r="IKP81" s="195"/>
      <c r="IKQ81" s="195"/>
      <c r="IKR81" s="195"/>
      <c r="IKS81" s="195"/>
      <c r="IKT81" s="195"/>
      <c r="IKU81" s="195"/>
      <c r="IKV81" s="195"/>
      <c r="IKW81" s="195"/>
      <c r="IKX81" s="195"/>
      <c r="IKY81" s="195"/>
      <c r="IKZ81" s="195"/>
      <c r="ILA81" s="195"/>
      <c r="ILB81" s="195"/>
      <c r="ILC81" s="195"/>
      <c r="ILD81" s="195"/>
      <c r="ILE81" s="195"/>
      <c r="ILF81" s="195"/>
      <c r="ILG81" s="195"/>
      <c r="ILH81" s="195"/>
      <c r="ILI81" s="195"/>
      <c r="ILJ81" s="195"/>
      <c r="ILK81" s="195"/>
      <c r="ILL81" s="195"/>
      <c r="ILM81" s="195"/>
      <c r="ILN81" s="195"/>
      <c r="ILO81" s="195"/>
      <c r="ILP81" s="195"/>
      <c r="ILQ81" s="195"/>
      <c r="ILR81" s="195"/>
      <c r="ILS81" s="195"/>
      <c r="ILT81" s="195"/>
      <c r="ILU81" s="195"/>
      <c r="ILV81" s="195"/>
      <c r="ILW81" s="195"/>
      <c r="ILX81" s="195"/>
      <c r="ILY81" s="195"/>
      <c r="ILZ81" s="195"/>
      <c r="IMA81" s="195"/>
      <c r="IMB81" s="195"/>
      <c r="IMC81" s="195"/>
      <c r="IMD81" s="195"/>
      <c r="IME81" s="195"/>
      <c r="IMF81" s="195"/>
      <c r="IMG81" s="195"/>
      <c r="IMH81" s="195"/>
      <c r="IMI81" s="195"/>
      <c r="IMJ81" s="195"/>
      <c r="IMK81" s="195"/>
      <c r="IML81" s="195"/>
      <c r="IMM81" s="195"/>
      <c r="IMN81" s="195"/>
      <c r="IMO81" s="195"/>
      <c r="IMP81" s="195"/>
      <c r="IMQ81" s="195"/>
      <c r="IMR81" s="195"/>
      <c r="IMS81" s="195"/>
      <c r="IMT81" s="195"/>
      <c r="IMU81" s="195"/>
      <c r="IMV81" s="195"/>
      <c r="IMW81" s="195"/>
      <c r="IMX81" s="195"/>
      <c r="IMY81" s="195"/>
      <c r="IMZ81" s="195"/>
      <c r="INA81" s="195"/>
      <c r="INB81" s="195"/>
      <c r="INC81" s="195"/>
      <c r="IND81" s="195"/>
      <c r="INE81" s="195"/>
      <c r="INF81" s="195"/>
      <c r="ING81" s="195"/>
      <c r="INH81" s="195"/>
      <c r="INI81" s="195"/>
      <c r="INJ81" s="195"/>
      <c r="INK81" s="195"/>
      <c r="INL81" s="195"/>
      <c r="INM81" s="195"/>
      <c r="INN81" s="195"/>
      <c r="INO81" s="195"/>
      <c r="INP81" s="195"/>
      <c r="INQ81" s="195"/>
      <c r="INR81" s="195"/>
      <c r="INS81" s="195"/>
      <c r="INT81" s="195"/>
      <c r="INU81" s="195"/>
      <c r="INV81" s="195"/>
      <c r="INW81" s="195"/>
      <c r="INX81" s="195"/>
      <c r="INY81" s="195"/>
      <c r="INZ81" s="195"/>
      <c r="IOA81" s="195"/>
      <c r="IOB81" s="195"/>
      <c r="IOC81" s="195"/>
      <c r="IOD81" s="195"/>
      <c r="IOE81" s="195"/>
      <c r="IOF81" s="195"/>
      <c r="IOG81" s="195"/>
      <c r="IOH81" s="195"/>
      <c r="IOI81" s="195"/>
      <c r="IOJ81" s="195"/>
      <c r="IOK81" s="195"/>
      <c r="IOL81" s="195"/>
      <c r="IOM81" s="195"/>
      <c r="ION81" s="195"/>
      <c r="IOO81" s="195"/>
      <c r="IOP81" s="195"/>
      <c r="IOQ81" s="195"/>
      <c r="IOR81" s="195"/>
      <c r="IOS81" s="195"/>
      <c r="IOT81" s="195"/>
      <c r="IOU81" s="195"/>
      <c r="IOV81" s="195"/>
      <c r="IOW81" s="195"/>
      <c r="IOX81" s="195"/>
      <c r="IOY81" s="195"/>
      <c r="IOZ81" s="195"/>
      <c r="IPA81" s="195"/>
      <c r="IPB81" s="195"/>
      <c r="IPC81" s="195"/>
      <c r="IPD81" s="195"/>
      <c r="IPE81" s="195"/>
      <c r="IPF81" s="195"/>
      <c r="IPG81" s="195"/>
      <c r="IPH81" s="195"/>
      <c r="IPI81" s="195"/>
      <c r="IPJ81" s="195"/>
      <c r="IPK81" s="195"/>
      <c r="IPL81" s="195"/>
      <c r="IPM81" s="195"/>
      <c r="IPN81" s="195"/>
      <c r="IPO81" s="195"/>
      <c r="IPP81" s="195"/>
      <c r="IPQ81" s="195"/>
      <c r="IPR81" s="195"/>
      <c r="IPS81" s="195"/>
      <c r="IPT81" s="195"/>
      <c r="IPU81" s="195"/>
      <c r="IPV81" s="195"/>
      <c r="IPW81" s="195"/>
      <c r="IPX81" s="195"/>
      <c r="IPY81" s="195"/>
      <c r="IPZ81" s="195"/>
      <c r="IQA81" s="195"/>
      <c r="IQB81" s="195"/>
      <c r="IQC81" s="195"/>
      <c r="IQD81" s="195"/>
      <c r="IQE81" s="195"/>
      <c r="IQF81" s="195"/>
      <c r="IQG81" s="195"/>
      <c r="IQH81" s="195"/>
      <c r="IQI81" s="195"/>
      <c r="IQJ81" s="195"/>
      <c r="IQK81" s="195"/>
      <c r="IQL81" s="195"/>
      <c r="IQM81" s="195"/>
      <c r="IQN81" s="195"/>
      <c r="IQO81" s="195"/>
      <c r="IQP81" s="195"/>
      <c r="IQQ81" s="195"/>
      <c r="IQR81" s="195"/>
      <c r="IQS81" s="195"/>
      <c r="IQT81" s="195"/>
      <c r="IQU81" s="195"/>
      <c r="IQV81" s="195"/>
      <c r="IQW81" s="195"/>
      <c r="IQX81" s="195"/>
      <c r="IQY81" s="195"/>
      <c r="IQZ81" s="195"/>
      <c r="IRA81" s="195"/>
      <c r="IRB81" s="195"/>
      <c r="IRC81" s="195"/>
      <c r="IRD81" s="195"/>
      <c r="IRE81" s="195"/>
      <c r="IRF81" s="195"/>
      <c r="IRG81" s="195"/>
      <c r="IRH81" s="195"/>
      <c r="IRI81" s="195"/>
      <c r="IRJ81" s="195"/>
      <c r="IRK81" s="195"/>
      <c r="IRL81" s="195"/>
      <c r="IRM81" s="195"/>
      <c r="IRN81" s="195"/>
      <c r="IRO81" s="195"/>
      <c r="IRP81" s="195"/>
      <c r="IRQ81" s="195"/>
      <c r="IRR81" s="195"/>
      <c r="IRS81" s="195"/>
      <c r="IRT81" s="195"/>
      <c r="IRU81" s="195"/>
      <c r="IRV81" s="195"/>
      <c r="IRW81" s="195"/>
      <c r="IRX81" s="195"/>
      <c r="IRY81" s="195"/>
      <c r="IRZ81" s="195"/>
      <c r="ISA81" s="195"/>
      <c r="ISB81" s="195"/>
      <c r="ISC81" s="195"/>
      <c r="ISD81" s="195"/>
      <c r="ISE81" s="195"/>
      <c r="ISF81" s="195"/>
      <c r="ISG81" s="195"/>
      <c r="ISH81" s="195"/>
      <c r="ISI81" s="195"/>
      <c r="ISJ81" s="195"/>
      <c r="ISK81" s="195"/>
      <c r="ISL81" s="195"/>
      <c r="ISM81" s="195"/>
      <c r="ISN81" s="195"/>
      <c r="ISO81" s="195"/>
      <c r="ISP81" s="195"/>
      <c r="ISQ81" s="195"/>
      <c r="ISR81" s="195"/>
      <c r="ISS81" s="195"/>
      <c r="IST81" s="195"/>
      <c r="ISU81" s="195"/>
      <c r="ISV81" s="195"/>
      <c r="ISW81" s="195"/>
      <c r="ISX81" s="195"/>
      <c r="ISY81" s="195"/>
      <c r="ISZ81" s="195"/>
      <c r="ITA81" s="195"/>
      <c r="ITB81" s="195"/>
      <c r="ITC81" s="195"/>
      <c r="ITD81" s="195"/>
      <c r="ITE81" s="195"/>
      <c r="ITF81" s="195"/>
      <c r="ITG81" s="195"/>
      <c r="ITH81" s="195"/>
      <c r="ITI81" s="195"/>
      <c r="ITJ81" s="195"/>
      <c r="ITK81" s="195"/>
      <c r="ITL81" s="195"/>
      <c r="ITM81" s="195"/>
      <c r="ITN81" s="195"/>
      <c r="ITO81" s="195"/>
      <c r="ITP81" s="195"/>
      <c r="ITQ81" s="195"/>
      <c r="ITR81" s="195"/>
      <c r="ITS81" s="195"/>
      <c r="ITT81" s="195"/>
      <c r="ITU81" s="195"/>
      <c r="ITV81" s="195"/>
      <c r="ITW81" s="195"/>
      <c r="ITX81" s="195"/>
      <c r="ITY81" s="195"/>
      <c r="ITZ81" s="195"/>
      <c r="IUA81" s="195"/>
      <c r="IUB81" s="195"/>
      <c r="IUC81" s="195"/>
      <c r="IUD81" s="195"/>
      <c r="IUE81" s="195"/>
      <c r="IUF81" s="195"/>
      <c r="IUG81" s="195"/>
      <c r="IUH81" s="195"/>
      <c r="IUI81" s="195"/>
      <c r="IUJ81" s="195"/>
      <c r="IUK81" s="195"/>
      <c r="IUL81" s="195"/>
      <c r="IUM81" s="195"/>
      <c r="IUN81" s="195"/>
      <c r="IUO81" s="195"/>
      <c r="IUP81" s="195"/>
      <c r="IUQ81" s="195"/>
      <c r="IUR81" s="195"/>
      <c r="IUS81" s="195"/>
      <c r="IUT81" s="195"/>
      <c r="IUU81" s="195"/>
      <c r="IUV81" s="195"/>
      <c r="IUW81" s="195"/>
      <c r="IUX81" s="195"/>
      <c r="IUY81" s="195"/>
      <c r="IUZ81" s="195"/>
      <c r="IVA81" s="195"/>
      <c r="IVB81" s="195"/>
      <c r="IVC81" s="195"/>
      <c r="IVD81" s="195"/>
      <c r="IVE81" s="195"/>
      <c r="IVF81" s="195"/>
      <c r="IVG81" s="195"/>
      <c r="IVH81" s="195"/>
      <c r="IVI81" s="195"/>
      <c r="IVJ81" s="195"/>
      <c r="IVK81" s="195"/>
      <c r="IVL81" s="195"/>
      <c r="IVM81" s="195"/>
      <c r="IVN81" s="195"/>
      <c r="IVO81" s="195"/>
      <c r="IVP81" s="195"/>
      <c r="IVQ81" s="195"/>
      <c r="IVR81" s="195"/>
      <c r="IVS81" s="195"/>
      <c r="IVT81" s="195"/>
      <c r="IVU81" s="195"/>
      <c r="IVV81" s="195"/>
      <c r="IVW81" s="195"/>
      <c r="IVX81" s="195"/>
      <c r="IVY81" s="195"/>
      <c r="IVZ81" s="195"/>
      <c r="IWA81" s="195"/>
      <c r="IWB81" s="195"/>
      <c r="IWC81" s="195"/>
      <c r="IWD81" s="195"/>
      <c r="IWE81" s="195"/>
      <c r="IWF81" s="195"/>
      <c r="IWG81" s="195"/>
      <c r="IWH81" s="195"/>
      <c r="IWI81" s="195"/>
      <c r="IWJ81" s="195"/>
      <c r="IWK81" s="195"/>
      <c r="IWL81" s="195"/>
      <c r="IWM81" s="195"/>
      <c r="IWN81" s="195"/>
      <c r="IWO81" s="195"/>
      <c r="IWP81" s="195"/>
      <c r="IWQ81" s="195"/>
      <c r="IWR81" s="195"/>
      <c r="IWS81" s="195"/>
      <c r="IWT81" s="195"/>
      <c r="IWU81" s="195"/>
      <c r="IWV81" s="195"/>
      <c r="IWW81" s="195"/>
      <c r="IWX81" s="195"/>
      <c r="IWY81" s="195"/>
      <c r="IWZ81" s="195"/>
      <c r="IXA81" s="195"/>
      <c r="IXB81" s="195"/>
      <c r="IXC81" s="195"/>
      <c r="IXD81" s="195"/>
      <c r="IXE81" s="195"/>
      <c r="IXF81" s="195"/>
      <c r="IXG81" s="195"/>
      <c r="IXH81" s="195"/>
      <c r="IXI81" s="195"/>
      <c r="IXJ81" s="195"/>
      <c r="IXK81" s="195"/>
      <c r="IXL81" s="195"/>
      <c r="IXM81" s="195"/>
      <c r="IXN81" s="195"/>
      <c r="IXO81" s="195"/>
      <c r="IXP81" s="195"/>
      <c r="IXQ81" s="195"/>
      <c r="IXR81" s="195"/>
      <c r="IXS81" s="195"/>
      <c r="IXT81" s="195"/>
      <c r="IXU81" s="195"/>
      <c r="IXV81" s="195"/>
      <c r="IXW81" s="195"/>
      <c r="IXX81" s="195"/>
      <c r="IXY81" s="195"/>
      <c r="IXZ81" s="195"/>
      <c r="IYA81" s="195"/>
      <c r="IYB81" s="195"/>
      <c r="IYC81" s="195"/>
      <c r="IYD81" s="195"/>
      <c r="IYE81" s="195"/>
      <c r="IYF81" s="195"/>
      <c r="IYG81" s="195"/>
      <c r="IYH81" s="195"/>
      <c r="IYI81" s="195"/>
      <c r="IYJ81" s="195"/>
      <c r="IYK81" s="195"/>
      <c r="IYL81" s="195"/>
      <c r="IYM81" s="195"/>
      <c r="IYN81" s="195"/>
      <c r="IYO81" s="195"/>
      <c r="IYP81" s="195"/>
      <c r="IYQ81" s="195"/>
      <c r="IYR81" s="195"/>
      <c r="IYS81" s="195"/>
      <c r="IYT81" s="195"/>
      <c r="IYU81" s="195"/>
      <c r="IYV81" s="195"/>
      <c r="IYW81" s="195"/>
      <c r="IYX81" s="195"/>
      <c r="IYY81" s="195"/>
      <c r="IYZ81" s="195"/>
      <c r="IZA81" s="195"/>
      <c r="IZB81" s="195"/>
      <c r="IZC81" s="195"/>
      <c r="IZD81" s="195"/>
      <c r="IZE81" s="195"/>
      <c r="IZF81" s="195"/>
      <c r="IZG81" s="195"/>
      <c r="IZH81" s="195"/>
      <c r="IZI81" s="195"/>
      <c r="IZJ81" s="195"/>
      <c r="IZK81" s="195"/>
      <c r="IZL81" s="195"/>
      <c r="IZM81" s="195"/>
      <c r="IZN81" s="195"/>
      <c r="IZO81" s="195"/>
      <c r="IZP81" s="195"/>
      <c r="IZQ81" s="195"/>
      <c r="IZR81" s="195"/>
      <c r="IZS81" s="195"/>
      <c r="IZT81" s="195"/>
      <c r="IZU81" s="195"/>
      <c r="IZV81" s="195"/>
      <c r="IZW81" s="195"/>
      <c r="IZX81" s="195"/>
      <c r="IZY81" s="195"/>
      <c r="IZZ81" s="195"/>
      <c r="JAA81" s="195"/>
      <c r="JAB81" s="195"/>
      <c r="JAC81" s="195"/>
      <c r="JAD81" s="195"/>
      <c r="JAE81" s="195"/>
      <c r="JAF81" s="195"/>
      <c r="JAG81" s="195"/>
      <c r="JAH81" s="195"/>
      <c r="JAI81" s="195"/>
      <c r="JAJ81" s="195"/>
      <c r="JAK81" s="195"/>
      <c r="JAL81" s="195"/>
      <c r="JAM81" s="195"/>
      <c r="JAN81" s="195"/>
      <c r="JAO81" s="195"/>
      <c r="JAP81" s="195"/>
      <c r="JAQ81" s="195"/>
      <c r="JAR81" s="195"/>
      <c r="JAS81" s="195"/>
      <c r="JAT81" s="195"/>
      <c r="JAU81" s="195"/>
      <c r="JAV81" s="195"/>
      <c r="JAW81" s="195"/>
      <c r="JAX81" s="195"/>
      <c r="JAY81" s="195"/>
      <c r="JAZ81" s="195"/>
      <c r="JBA81" s="195"/>
      <c r="JBB81" s="195"/>
      <c r="JBC81" s="195"/>
      <c r="JBD81" s="195"/>
      <c r="JBE81" s="195"/>
      <c r="JBF81" s="195"/>
      <c r="JBG81" s="195"/>
      <c r="JBH81" s="195"/>
      <c r="JBI81" s="195"/>
      <c r="JBJ81" s="195"/>
      <c r="JBK81" s="195"/>
      <c r="JBL81" s="195"/>
      <c r="JBM81" s="195"/>
      <c r="JBN81" s="195"/>
      <c r="JBO81" s="195"/>
      <c r="JBP81" s="195"/>
      <c r="JBQ81" s="195"/>
      <c r="JBR81" s="195"/>
      <c r="JBS81" s="195"/>
      <c r="JBT81" s="195"/>
      <c r="JBU81" s="195"/>
      <c r="JBV81" s="195"/>
      <c r="JBW81" s="195"/>
      <c r="JBX81" s="195"/>
      <c r="JBY81" s="195"/>
      <c r="JBZ81" s="195"/>
      <c r="JCA81" s="195"/>
      <c r="JCB81" s="195"/>
      <c r="JCC81" s="195"/>
      <c r="JCD81" s="195"/>
      <c r="JCE81" s="195"/>
      <c r="JCF81" s="195"/>
      <c r="JCG81" s="195"/>
      <c r="JCH81" s="195"/>
      <c r="JCI81" s="195"/>
      <c r="JCJ81" s="195"/>
      <c r="JCK81" s="195"/>
      <c r="JCL81" s="195"/>
      <c r="JCM81" s="195"/>
      <c r="JCN81" s="195"/>
      <c r="JCO81" s="195"/>
      <c r="JCP81" s="195"/>
      <c r="JCQ81" s="195"/>
      <c r="JCR81" s="195"/>
      <c r="JCS81" s="195"/>
      <c r="JCT81" s="195"/>
      <c r="JCU81" s="195"/>
      <c r="JCV81" s="195"/>
      <c r="JCW81" s="195"/>
      <c r="JCX81" s="195"/>
      <c r="JCY81" s="195"/>
      <c r="JCZ81" s="195"/>
      <c r="JDA81" s="195"/>
      <c r="JDB81" s="195"/>
      <c r="JDC81" s="195"/>
      <c r="JDD81" s="195"/>
      <c r="JDE81" s="195"/>
      <c r="JDF81" s="195"/>
      <c r="JDG81" s="195"/>
      <c r="JDH81" s="195"/>
      <c r="JDI81" s="195"/>
      <c r="JDJ81" s="195"/>
      <c r="JDK81" s="195"/>
      <c r="JDL81" s="195"/>
      <c r="JDM81" s="195"/>
      <c r="JDN81" s="195"/>
      <c r="JDO81" s="195"/>
      <c r="JDP81" s="195"/>
      <c r="JDQ81" s="195"/>
      <c r="JDR81" s="195"/>
      <c r="JDS81" s="195"/>
      <c r="JDT81" s="195"/>
      <c r="JDU81" s="195"/>
      <c r="JDV81" s="195"/>
      <c r="JDW81" s="195"/>
      <c r="JDX81" s="195"/>
      <c r="JDY81" s="195"/>
      <c r="JDZ81" s="195"/>
      <c r="JEA81" s="195"/>
      <c r="JEB81" s="195"/>
      <c r="JEC81" s="195"/>
      <c r="JED81" s="195"/>
      <c r="JEE81" s="195"/>
      <c r="JEF81" s="195"/>
      <c r="JEG81" s="195"/>
      <c r="JEH81" s="195"/>
      <c r="JEI81" s="195"/>
      <c r="JEJ81" s="195"/>
      <c r="JEK81" s="195"/>
      <c r="JEL81" s="195"/>
      <c r="JEM81" s="195"/>
      <c r="JEN81" s="195"/>
      <c r="JEO81" s="195"/>
      <c r="JEP81" s="195"/>
      <c r="JEQ81" s="195"/>
      <c r="JER81" s="195"/>
      <c r="JES81" s="195"/>
      <c r="JET81" s="195"/>
      <c r="JEU81" s="195"/>
      <c r="JEV81" s="195"/>
      <c r="JEW81" s="195"/>
      <c r="JEX81" s="195"/>
      <c r="JEY81" s="195"/>
      <c r="JEZ81" s="195"/>
      <c r="JFA81" s="195"/>
      <c r="JFB81" s="195"/>
      <c r="JFC81" s="195"/>
      <c r="JFD81" s="195"/>
      <c r="JFE81" s="195"/>
      <c r="JFF81" s="195"/>
      <c r="JFG81" s="195"/>
      <c r="JFH81" s="195"/>
      <c r="JFI81" s="195"/>
      <c r="JFJ81" s="195"/>
      <c r="JFK81" s="195"/>
      <c r="JFL81" s="195"/>
      <c r="JFM81" s="195"/>
      <c r="JFN81" s="195"/>
      <c r="JFO81" s="195"/>
      <c r="JFP81" s="195"/>
      <c r="JFQ81" s="195"/>
      <c r="JFR81" s="195"/>
      <c r="JFS81" s="195"/>
      <c r="JFT81" s="195"/>
      <c r="JFU81" s="195"/>
      <c r="JFV81" s="195"/>
      <c r="JFW81" s="195"/>
      <c r="JFX81" s="195"/>
      <c r="JFY81" s="195"/>
      <c r="JFZ81" s="195"/>
      <c r="JGA81" s="195"/>
      <c r="JGB81" s="195"/>
      <c r="JGC81" s="195"/>
      <c r="JGD81" s="195"/>
      <c r="JGE81" s="195"/>
      <c r="JGF81" s="195"/>
      <c r="JGG81" s="195"/>
      <c r="JGH81" s="195"/>
      <c r="JGI81" s="195"/>
      <c r="JGJ81" s="195"/>
      <c r="JGK81" s="195"/>
      <c r="JGL81" s="195"/>
      <c r="JGM81" s="195"/>
      <c r="JGN81" s="195"/>
      <c r="JGO81" s="195"/>
      <c r="JGP81" s="195"/>
      <c r="JGQ81" s="195"/>
      <c r="JGR81" s="195"/>
      <c r="JGS81" s="195"/>
      <c r="JGT81" s="195"/>
      <c r="JGU81" s="195"/>
      <c r="JGV81" s="195"/>
      <c r="JGW81" s="195"/>
      <c r="JGX81" s="195"/>
      <c r="JGY81" s="195"/>
      <c r="JGZ81" s="195"/>
      <c r="JHA81" s="195"/>
      <c r="JHB81" s="195"/>
      <c r="JHC81" s="195"/>
      <c r="JHD81" s="195"/>
      <c r="JHE81" s="195"/>
      <c r="JHF81" s="195"/>
      <c r="JHG81" s="195"/>
      <c r="JHH81" s="195"/>
      <c r="JHI81" s="195"/>
      <c r="JHJ81" s="195"/>
      <c r="JHK81" s="195"/>
      <c r="JHL81" s="195"/>
      <c r="JHM81" s="195"/>
      <c r="JHN81" s="195"/>
      <c r="JHO81" s="195"/>
      <c r="JHP81" s="195"/>
      <c r="JHQ81" s="195"/>
      <c r="JHR81" s="195"/>
      <c r="JHS81" s="195"/>
      <c r="JHT81" s="195"/>
      <c r="JHU81" s="195"/>
      <c r="JHV81" s="195"/>
      <c r="JHW81" s="195"/>
      <c r="JHX81" s="195"/>
      <c r="JHY81" s="195"/>
      <c r="JHZ81" s="195"/>
      <c r="JIA81" s="195"/>
      <c r="JIB81" s="195"/>
      <c r="JIC81" s="195"/>
      <c r="JID81" s="195"/>
      <c r="JIE81" s="195"/>
      <c r="JIF81" s="195"/>
      <c r="JIG81" s="195"/>
      <c r="JIH81" s="195"/>
      <c r="JII81" s="195"/>
      <c r="JIJ81" s="195"/>
      <c r="JIK81" s="195"/>
      <c r="JIL81" s="195"/>
      <c r="JIM81" s="195"/>
      <c r="JIN81" s="195"/>
      <c r="JIO81" s="195"/>
      <c r="JIP81" s="195"/>
      <c r="JIQ81" s="195"/>
      <c r="JIR81" s="195"/>
      <c r="JIS81" s="195"/>
      <c r="JIT81" s="195"/>
      <c r="JIU81" s="195"/>
      <c r="JIV81" s="195"/>
      <c r="JIW81" s="195"/>
      <c r="JIX81" s="195"/>
      <c r="JIY81" s="195"/>
      <c r="JIZ81" s="195"/>
      <c r="JJA81" s="195"/>
      <c r="JJB81" s="195"/>
      <c r="JJC81" s="195"/>
      <c r="JJD81" s="195"/>
      <c r="JJE81" s="195"/>
      <c r="JJF81" s="195"/>
      <c r="JJG81" s="195"/>
      <c r="JJH81" s="195"/>
      <c r="JJI81" s="195"/>
      <c r="JJJ81" s="195"/>
      <c r="JJK81" s="195"/>
      <c r="JJL81" s="195"/>
      <c r="JJM81" s="195"/>
      <c r="JJN81" s="195"/>
      <c r="JJO81" s="195"/>
      <c r="JJP81" s="195"/>
      <c r="JJQ81" s="195"/>
      <c r="JJR81" s="195"/>
      <c r="JJS81" s="195"/>
      <c r="JJT81" s="195"/>
      <c r="JJU81" s="195"/>
      <c r="JJV81" s="195"/>
      <c r="JJW81" s="195"/>
      <c r="JJX81" s="195"/>
      <c r="JJY81" s="195"/>
      <c r="JJZ81" s="195"/>
      <c r="JKA81" s="195"/>
      <c r="JKB81" s="195"/>
      <c r="JKC81" s="195"/>
      <c r="JKD81" s="195"/>
      <c r="JKE81" s="195"/>
      <c r="JKF81" s="195"/>
      <c r="JKG81" s="195"/>
      <c r="JKH81" s="195"/>
      <c r="JKI81" s="195"/>
      <c r="JKJ81" s="195"/>
      <c r="JKK81" s="195"/>
      <c r="JKL81" s="195"/>
      <c r="JKM81" s="195"/>
      <c r="JKN81" s="195"/>
      <c r="JKO81" s="195"/>
      <c r="JKP81" s="195"/>
      <c r="JKQ81" s="195"/>
      <c r="JKR81" s="195"/>
      <c r="JKS81" s="195"/>
      <c r="JKT81" s="195"/>
      <c r="JKU81" s="195"/>
      <c r="JKV81" s="195"/>
      <c r="JKW81" s="195"/>
      <c r="JKX81" s="195"/>
      <c r="JKY81" s="195"/>
      <c r="JKZ81" s="195"/>
      <c r="JLA81" s="195"/>
      <c r="JLB81" s="195"/>
      <c r="JLC81" s="195"/>
      <c r="JLD81" s="195"/>
      <c r="JLE81" s="195"/>
      <c r="JLF81" s="195"/>
      <c r="JLG81" s="195"/>
      <c r="JLH81" s="195"/>
      <c r="JLI81" s="195"/>
      <c r="JLJ81" s="195"/>
      <c r="JLK81" s="195"/>
      <c r="JLL81" s="195"/>
      <c r="JLM81" s="195"/>
      <c r="JLN81" s="195"/>
      <c r="JLO81" s="195"/>
      <c r="JLP81" s="195"/>
      <c r="JLQ81" s="195"/>
      <c r="JLR81" s="195"/>
      <c r="JLS81" s="195"/>
      <c r="JLT81" s="195"/>
      <c r="JLU81" s="195"/>
      <c r="JLV81" s="195"/>
      <c r="JLW81" s="195"/>
      <c r="JLX81" s="195"/>
      <c r="JLY81" s="195"/>
      <c r="JLZ81" s="195"/>
      <c r="JMA81" s="195"/>
      <c r="JMB81" s="195"/>
      <c r="JMC81" s="195"/>
      <c r="JMD81" s="195"/>
      <c r="JME81" s="195"/>
      <c r="JMF81" s="195"/>
      <c r="JMG81" s="195"/>
      <c r="JMH81" s="195"/>
      <c r="JMI81" s="195"/>
      <c r="JMJ81" s="195"/>
      <c r="JMK81" s="195"/>
      <c r="JML81" s="195"/>
      <c r="JMM81" s="195"/>
      <c r="JMN81" s="195"/>
      <c r="JMO81" s="195"/>
      <c r="JMP81" s="195"/>
      <c r="JMQ81" s="195"/>
      <c r="JMR81" s="195"/>
      <c r="JMS81" s="195"/>
      <c r="JMT81" s="195"/>
      <c r="JMU81" s="195"/>
      <c r="JMV81" s="195"/>
      <c r="JMW81" s="195"/>
      <c r="JMX81" s="195"/>
      <c r="JMY81" s="195"/>
      <c r="JMZ81" s="195"/>
      <c r="JNA81" s="195"/>
      <c r="JNB81" s="195"/>
      <c r="JNC81" s="195"/>
      <c r="JND81" s="195"/>
      <c r="JNE81" s="195"/>
      <c r="JNF81" s="195"/>
      <c r="JNG81" s="195"/>
      <c r="JNH81" s="195"/>
      <c r="JNI81" s="195"/>
      <c r="JNJ81" s="195"/>
      <c r="JNK81" s="195"/>
      <c r="JNL81" s="195"/>
      <c r="JNM81" s="195"/>
      <c r="JNN81" s="195"/>
      <c r="JNO81" s="195"/>
      <c r="JNP81" s="195"/>
      <c r="JNQ81" s="195"/>
      <c r="JNR81" s="195"/>
      <c r="JNS81" s="195"/>
      <c r="JNT81" s="195"/>
      <c r="JNU81" s="195"/>
      <c r="JNV81" s="195"/>
      <c r="JNW81" s="195"/>
      <c r="JNX81" s="195"/>
      <c r="JNY81" s="195"/>
      <c r="JNZ81" s="195"/>
      <c r="JOA81" s="195"/>
      <c r="JOB81" s="195"/>
      <c r="JOC81" s="195"/>
      <c r="JOD81" s="195"/>
      <c r="JOE81" s="195"/>
      <c r="JOF81" s="195"/>
      <c r="JOG81" s="195"/>
      <c r="JOH81" s="195"/>
      <c r="JOI81" s="195"/>
      <c r="JOJ81" s="195"/>
      <c r="JOK81" s="195"/>
      <c r="JOL81" s="195"/>
      <c r="JOM81" s="195"/>
      <c r="JON81" s="195"/>
      <c r="JOO81" s="195"/>
      <c r="JOP81" s="195"/>
      <c r="JOQ81" s="195"/>
      <c r="JOR81" s="195"/>
      <c r="JOS81" s="195"/>
      <c r="JOT81" s="195"/>
      <c r="JOU81" s="195"/>
      <c r="JOV81" s="195"/>
      <c r="JOW81" s="195"/>
      <c r="JOX81" s="195"/>
      <c r="JOY81" s="195"/>
      <c r="JOZ81" s="195"/>
      <c r="JPA81" s="195"/>
      <c r="JPB81" s="195"/>
      <c r="JPC81" s="195"/>
      <c r="JPD81" s="195"/>
      <c r="JPE81" s="195"/>
      <c r="JPF81" s="195"/>
      <c r="JPG81" s="195"/>
      <c r="JPH81" s="195"/>
      <c r="JPI81" s="195"/>
      <c r="JPJ81" s="195"/>
      <c r="JPK81" s="195"/>
      <c r="JPL81" s="195"/>
      <c r="JPM81" s="195"/>
      <c r="JPN81" s="195"/>
      <c r="JPO81" s="195"/>
      <c r="JPP81" s="195"/>
      <c r="JPQ81" s="195"/>
      <c r="JPR81" s="195"/>
      <c r="JPS81" s="195"/>
      <c r="JPT81" s="195"/>
      <c r="JPU81" s="195"/>
      <c r="JPV81" s="195"/>
      <c r="JPW81" s="195"/>
      <c r="JPX81" s="195"/>
      <c r="JPY81" s="195"/>
      <c r="JPZ81" s="195"/>
      <c r="JQA81" s="195"/>
      <c r="JQB81" s="195"/>
      <c r="JQC81" s="195"/>
      <c r="JQD81" s="195"/>
      <c r="JQE81" s="195"/>
      <c r="JQF81" s="195"/>
      <c r="JQG81" s="195"/>
      <c r="JQH81" s="195"/>
      <c r="JQI81" s="195"/>
      <c r="JQJ81" s="195"/>
      <c r="JQK81" s="195"/>
      <c r="JQL81" s="195"/>
      <c r="JQM81" s="195"/>
      <c r="JQN81" s="195"/>
      <c r="JQO81" s="195"/>
      <c r="JQP81" s="195"/>
      <c r="JQQ81" s="195"/>
      <c r="JQR81" s="195"/>
      <c r="JQS81" s="195"/>
      <c r="JQT81" s="195"/>
      <c r="JQU81" s="195"/>
      <c r="JQV81" s="195"/>
      <c r="JQW81" s="195"/>
      <c r="JQX81" s="195"/>
      <c r="JQY81" s="195"/>
      <c r="JQZ81" s="195"/>
      <c r="JRA81" s="195"/>
      <c r="JRB81" s="195"/>
      <c r="JRC81" s="195"/>
      <c r="JRD81" s="195"/>
      <c r="JRE81" s="195"/>
      <c r="JRF81" s="195"/>
      <c r="JRG81" s="195"/>
      <c r="JRH81" s="195"/>
      <c r="JRI81" s="195"/>
      <c r="JRJ81" s="195"/>
      <c r="JRK81" s="195"/>
      <c r="JRL81" s="195"/>
      <c r="JRM81" s="195"/>
      <c r="JRN81" s="195"/>
      <c r="JRO81" s="195"/>
      <c r="JRP81" s="195"/>
      <c r="JRQ81" s="195"/>
      <c r="JRR81" s="195"/>
      <c r="JRS81" s="195"/>
      <c r="JRT81" s="195"/>
      <c r="JRU81" s="195"/>
      <c r="JRV81" s="195"/>
      <c r="JRW81" s="195"/>
      <c r="JRX81" s="195"/>
      <c r="JRY81" s="195"/>
      <c r="JRZ81" s="195"/>
      <c r="JSA81" s="195"/>
      <c r="JSB81" s="195"/>
      <c r="JSC81" s="195"/>
      <c r="JSD81" s="195"/>
      <c r="JSE81" s="195"/>
      <c r="JSF81" s="195"/>
      <c r="JSG81" s="195"/>
      <c r="JSH81" s="195"/>
      <c r="JSI81" s="195"/>
      <c r="JSJ81" s="195"/>
      <c r="JSK81" s="195"/>
      <c r="JSL81" s="195"/>
      <c r="JSM81" s="195"/>
      <c r="JSN81" s="195"/>
      <c r="JSO81" s="195"/>
      <c r="JSP81" s="195"/>
      <c r="JSQ81" s="195"/>
      <c r="JSR81" s="195"/>
      <c r="JSS81" s="195"/>
      <c r="JST81" s="195"/>
      <c r="JSU81" s="195"/>
      <c r="JSV81" s="195"/>
      <c r="JSW81" s="195"/>
      <c r="JSX81" s="195"/>
      <c r="JSY81" s="195"/>
      <c r="JSZ81" s="195"/>
      <c r="JTA81" s="195"/>
      <c r="JTB81" s="195"/>
      <c r="JTC81" s="195"/>
      <c r="JTD81" s="195"/>
      <c r="JTE81" s="195"/>
      <c r="JTF81" s="195"/>
      <c r="JTG81" s="195"/>
      <c r="JTH81" s="195"/>
      <c r="JTI81" s="195"/>
      <c r="JTJ81" s="195"/>
      <c r="JTK81" s="195"/>
      <c r="JTL81" s="195"/>
      <c r="JTM81" s="195"/>
      <c r="JTN81" s="195"/>
      <c r="JTO81" s="195"/>
      <c r="JTP81" s="195"/>
      <c r="JTQ81" s="195"/>
      <c r="JTR81" s="195"/>
      <c r="JTS81" s="195"/>
      <c r="JTT81" s="195"/>
      <c r="JTU81" s="195"/>
      <c r="JTV81" s="195"/>
      <c r="JTW81" s="195"/>
      <c r="JTX81" s="195"/>
      <c r="JTY81" s="195"/>
      <c r="JTZ81" s="195"/>
      <c r="JUA81" s="195"/>
      <c r="JUB81" s="195"/>
      <c r="JUC81" s="195"/>
      <c r="JUD81" s="195"/>
      <c r="JUE81" s="195"/>
      <c r="JUF81" s="195"/>
      <c r="JUG81" s="195"/>
      <c r="JUH81" s="195"/>
      <c r="JUI81" s="195"/>
      <c r="JUJ81" s="195"/>
      <c r="JUK81" s="195"/>
      <c r="JUL81" s="195"/>
      <c r="JUM81" s="195"/>
      <c r="JUN81" s="195"/>
      <c r="JUO81" s="195"/>
      <c r="JUP81" s="195"/>
      <c r="JUQ81" s="195"/>
      <c r="JUR81" s="195"/>
      <c r="JUS81" s="195"/>
      <c r="JUT81" s="195"/>
      <c r="JUU81" s="195"/>
      <c r="JUV81" s="195"/>
      <c r="JUW81" s="195"/>
      <c r="JUX81" s="195"/>
      <c r="JUY81" s="195"/>
      <c r="JUZ81" s="195"/>
      <c r="JVA81" s="195"/>
      <c r="JVB81" s="195"/>
      <c r="JVC81" s="195"/>
      <c r="JVD81" s="195"/>
      <c r="JVE81" s="195"/>
      <c r="JVF81" s="195"/>
      <c r="JVG81" s="195"/>
      <c r="JVH81" s="195"/>
      <c r="JVI81" s="195"/>
      <c r="JVJ81" s="195"/>
      <c r="JVK81" s="195"/>
      <c r="JVL81" s="195"/>
      <c r="JVM81" s="195"/>
      <c r="JVN81" s="195"/>
      <c r="JVO81" s="195"/>
      <c r="JVP81" s="195"/>
      <c r="JVQ81" s="195"/>
      <c r="JVR81" s="195"/>
      <c r="JVS81" s="195"/>
      <c r="JVT81" s="195"/>
      <c r="JVU81" s="195"/>
      <c r="JVV81" s="195"/>
      <c r="JVW81" s="195"/>
      <c r="JVX81" s="195"/>
      <c r="JVY81" s="195"/>
      <c r="JVZ81" s="195"/>
      <c r="JWA81" s="195"/>
      <c r="JWB81" s="195"/>
      <c r="JWC81" s="195"/>
      <c r="JWD81" s="195"/>
      <c r="JWE81" s="195"/>
      <c r="JWF81" s="195"/>
      <c r="JWG81" s="195"/>
      <c r="JWH81" s="195"/>
      <c r="JWI81" s="195"/>
      <c r="JWJ81" s="195"/>
      <c r="JWK81" s="195"/>
      <c r="JWL81" s="195"/>
      <c r="JWM81" s="195"/>
      <c r="JWN81" s="195"/>
      <c r="JWO81" s="195"/>
      <c r="JWP81" s="195"/>
      <c r="JWQ81" s="195"/>
      <c r="JWR81" s="195"/>
      <c r="JWS81" s="195"/>
      <c r="JWT81" s="195"/>
      <c r="JWU81" s="195"/>
      <c r="JWV81" s="195"/>
      <c r="JWW81" s="195"/>
      <c r="JWX81" s="195"/>
      <c r="JWY81" s="195"/>
      <c r="JWZ81" s="195"/>
      <c r="JXA81" s="195"/>
      <c r="JXB81" s="195"/>
      <c r="JXC81" s="195"/>
      <c r="JXD81" s="195"/>
      <c r="JXE81" s="195"/>
      <c r="JXF81" s="195"/>
      <c r="JXG81" s="195"/>
      <c r="JXH81" s="195"/>
      <c r="JXI81" s="195"/>
      <c r="JXJ81" s="195"/>
      <c r="JXK81" s="195"/>
      <c r="JXL81" s="195"/>
      <c r="JXM81" s="195"/>
      <c r="JXN81" s="195"/>
      <c r="JXO81" s="195"/>
      <c r="JXP81" s="195"/>
      <c r="JXQ81" s="195"/>
      <c r="JXR81" s="195"/>
      <c r="JXS81" s="195"/>
      <c r="JXT81" s="195"/>
      <c r="JXU81" s="195"/>
      <c r="JXV81" s="195"/>
      <c r="JXW81" s="195"/>
      <c r="JXX81" s="195"/>
      <c r="JXY81" s="195"/>
      <c r="JXZ81" s="195"/>
      <c r="JYA81" s="195"/>
      <c r="JYB81" s="195"/>
      <c r="JYC81" s="195"/>
      <c r="JYD81" s="195"/>
      <c r="JYE81" s="195"/>
      <c r="JYF81" s="195"/>
      <c r="JYG81" s="195"/>
      <c r="JYH81" s="195"/>
      <c r="JYI81" s="195"/>
      <c r="JYJ81" s="195"/>
      <c r="JYK81" s="195"/>
      <c r="JYL81" s="195"/>
      <c r="JYM81" s="195"/>
      <c r="JYN81" s="195"/>
      <c r="JYO81" s="195"/>
      <c r="JYP81" s="195"/>
      <c r="JYQ81" s="195"/>
      <c r="JYR81" s="195"/>
      <c r="JYS81" s="195"/>
      <c r="JYT81" s="195"/>
      <c r="JYU81" s="195"/>
      <c r="JYV81" s="195"/>
      <c r="JYW81" s="195"/>
      <c r="JYX81" s="195"/>
      <c r="JYY81" s="195"/>
      <c r="JYZ81" s="195"/>
      <c r="JZA81" s="195"/>
      <c r="JZB81" s="195"/>
      <c r="JZC81" s="195"/>
      <c r="JZD81" s="195"/>
      <c r="JZE81" s="195"/>
      <c r="JZF81" s="195"/>
      <c r="JZG81" s="195"/>
      <c r="JZH81" s="195"/>
      <c r="JZI81" s="195"/>
      <c r="JZJ81" s="195"/>
      <c r="JZK81" s="195"/>
      <c r="JZL81" s="195"/>
      <c r="JZM81" s="195"/>
      <c r="JZN81" s="195"/>
      <c r="JZO81" s="195"/>
      <c r="JZP81" s="195"/>
      <c r="JZQ81" s="195"/>
      <c r="JZR81" s="195"/>
      <c r="JZS81" s="195"/>
      <c r="JZT81" s="195"/>
      <c r="JZU81" s="195"/>
      <c r="JZV81" s="195"/>
      <c r="JZW81" s="195"/>
      <c r="JZX81" s="195"/>
      <c r="JZY81" s="195"/>
      <c r="JZZ81" s="195"/>
      <c r="KAA81" s="195"/>
      <c r="KAB81" s="195"/>
      <c r="KAC81" s="195"/>
      <c r="KAD81" s="195"/>
      <c r="KAE81" s="195"/>
      <c r="KAF81" s="195"/>
      <c r="KAG81" s="195"/>
      <c r="KAH81" s="195"/>
      <c r="KAI81" s="195"/>
      <c r="KAJ81" s="195"/>
      <c r="KAK81" s="195"/>
      <c r="KAL81" s="195"/>
      <c r="KAM81" s="195"/>
      <c r="KAN81" s="195"/>
      <c r="KAO81" s="195"/>
      <c r="KAP81" s="195"/>
      <c r="KAQ81" s="195"/>
      <c r="KAR81" s="195"/>
      <c r="KAS81" s="195"/>
      <c r="KAT81" s="195"/>
      <c r="KAU81" s="195"/>
      <c r="KAV81" s="195"/>
      <c r="KAW81" s="195"/>
      <c r="KAX81" s="195"/>
      <c r="KAY81" s="195"/>
      <c r="KAZ81" s="195"/>
      <c r="KBA81" s="195"/>
      <c r="KBB81" s="195"/>
      <c r="KBC81" s="195"/>
      <c r="KBD81" s="195"/>
      <c r="KBE81" s="195"/>
      <c r="KBF81" s="195"/>
      <c r="KBG81" s="195"/>
      <c r="KBH81" s="195"/>
      <c r="KBI81" s="195"/>
      <c r="KBJ81" s="195"/>
      <c r="KBK81" s="195"/>
      <c r="KBL81" s="195"/>
      <c r="KBM81" s="195"/>
      <c r="KBN81" s="195"/>
      <c r="KBO81" s="195"/>
      <c r="KBP81" s="195"/>
      <c r="KBQ81" s="195"/>
      <c r="KBR81" s="195"/>
      <c r="KBS81" s="195"/>
      <c r="KBT81" s="195"/>
      <c r="KBU81" s="195"/>
      <c r="KBV81" s="195"/>
      <c r="KBW81" s="195"/>
      <c r="KBX81" s="195"/>
      <c r="KBY81" s="195"/>
      <c r="KBZ81" s="195"/>
      <c r="KCA81" s="195"/>
      <c r="KCB81" s="195"/>
      <c r="KCC81" s="195"/>
      <c r="KCD81" s="195"/>
      <c r="KCE81" s="195"/>
      <c r="KCF81" s="195"/>
      <c r="KCG81" s="195"/>
      <c r="KCH81" s="195"/>
      <c r="KCI81" s="195"/>
      <c r="KCJ81" s="195"/>
      <c r="KCK81" s="195"/>
      <c r="KCL81" s="195"/>
      <c r="KCM81" s="195"/>
      <c r="KCN81" s="195"/>
      <c r="KCO81" s="195"/>
      <c r="KCP81" s="195"/>
      <c r="KCQ81" s="195"/>
      <c r="KCR81" s="195"/>
      <c r="KCS81" s="195"/>
      <c r="KCT81" s="195"/>
      <c r="KCU81" s="195"/>
      <c r="KCV81" s="195"/>
      <c r="KCW81" s="195"/>
      <c r="KCX81" s="195"/>
      <c r="KCY81" s="195"/>
      <c r="KCZ81" s="195"/>
      <c r="KDA81" s="195"/>
      <c r="KDB81" s="195"/>
      <c r="KDC81" s="195"/>
      <c r="KDD81" s="195"/>
      <c r="KDE81" s="195"/>
      <c r="KDF81" s="195"/>
      <c r="KDG81" s="195"/>
      <c r="KDH81" s="195"/>
      <c r="KDI81" s="195"/>
      <c r="KDJ81" s="195"/>
      <c r="KDK81" s="195"/>
      <c r="KDL81" s="195"/>
      <c r="KDM81" s="195"/>
      <c r="KDN81" s="195"/>
      <c r="KDO81" s="195"/>
      <c r="KDP81" s="195"/>
      <c r="KDQ81" s="195"/>
      <c r="KDR81" s="195"/>
      <c r="KDS81" s="195"/>
      <c r="KDT81" s="195"/>
      <c r="KDU81" s="195"/>
      <c r="KDV81" s="195"/>
      <c r="KDW81" s="195"/>
      <c r="KDX81" s="195"/>
      <c r="KDY81" s="195"/>
      <c r="KDZ81" s="195"/>
      <c r="KEA81" s="195"/>
      <c r="KEB81" s="195"/>
      <c r="KEC81" s="195"/>
      <c r="KED81" s="195"/>
      <c r="KEE81" s="195"/>
      <c r="KEF81" s="195"/>
      <c r="KEG81" s="195"/>
      <c r="KEH81" s="195"/>
      <c r="KEI81" s="195"/>
      <c r="KEJ81" s="195"/>
      <c r="KEK81" s="195"/>
      <c r="KEL81" s="195"/>
      <c r="KEM81" s="195"/>
      <c r="KEN81" s="195"/>
      <c r="KEO81" s="195"/>
      <c r="KEP81" s="195"/>
      <c r="KEQ81" s="195"/>
      <c r="KER81" s="195"/>
      <c r="KES81" s="195"/>
      <c r="KET81" s="195"/>
      <c r="KEU81" s="195"/>
      <c r="KEV81" s="195"/>
      <c r="KEW81" s="195"/>
      <c r="KEX81" s="195"/>
      <c r="KEY81" s="195"/>
      <c r="KEZ81" s="195"/>
      <c r="KFA81" s="195"/>
      <c r="KFB81" s="195"/>
      <c r="KFC81" s="195"/>
      <c r="KFD81" s="195"/>
      <c r="KFE81" s="195"/>
      <c r="KFF81" s="195"/>
      <c r="KFG81" s="195"/>
      <c r="KFH81" s="195"/>
      <c r="KFI81" s="195"/>
      <c r="KFJ81" s="195"/>
      <c r="KFK81" s="195"/>
      <c r="KFL81" s="195"/>
      <c r="KFM81" s="195"/>
      <c r="KFN81" s="195"/>
      <c r="KFO81" s="195"/>
      <c r="KFP81" s="195"/>
      <c r="KFQ81" s="195"/>
      <c r="KFR81" s="195"/>
      <c r="KFS81" s="195"/>
      <c r="KFT81" s="195"/>
      <c r="KFU81" s="195"/>
      <c r="KFV81" s="195"/>
      <c r="KFW81" s="195"/>
      <c r="KFX81" s="195"/>
      <c r="KFY81" s="195"/>
      <c r="KFZ81" s="195"/>
      <c r="KGA81" s="195"/>
      <c r="KGB81" s="195"/>
      <c r="KGC81" s="195"/>
      <c r="KGD81" s="195"/>
      <c r="KGE81" s="195"/>
      <c r="KGF81" s="195"/>
      <c r="KGG81" s="195"/>
      <c r="KGH81" s="195"/>
      <c r="KGI81" s="195"/>
      <c r="KGJ81" s="195"/>
      <c r="KGK81" s="195"/>
      <c r="KGL81" s="195"/>
      <c r="KGM81" s="195"/>
      <c r="KGN81" s="195"/>
      <c r="KGO81" s="195"/>
      <c r="KGP81" s="195"/>
      <c r="KGQ81" s="195"/>
      <c r="KGR81" s="195"/>
      <c r="KGS81" s="195"/>
      <c r="KGT81" s="195"/>
      <c r="KGU81" s="195"/>
      <c r="KGV81" s="195"/>
      <c r="KGW81" s="195"/>
      <c r="KGX81" s="195"/>
      <c r="KGY81" s="195"/>
      <c r="KGZ81" s="195"/>
      <c r="KHA81" s="195"/>
      <c r="KHB81" s="195"/>
      <c r="KHC81" s="195"/>
      <c r="KHD81" s="195"/>
      <c r="KHE81" s="195"/>
      <c r="KHF81" s="195"/>
      <c r="KHG81" s="195"/>
      <c r="KHH81" s="195"/>
      <c r="KHI81" s="195"/>
      <c r="KHJ81" s="195"/>
      <c r="KHK81" s="195"/>
      <c r="KHL81" s="195"/>
      <c r="KHM81" s="195"/>
      <c r="KHN81" s="195"/>
      <c r="KHO81" s="195"/>
      <c r="KHP81" s="195"/>
      <c r="KHQ81" s="195"/>
      <c r="KHR81" s="195"/>
      <c r="KHS81" s="195"/>
      <c r="KHT81" s="195"/>
      <c r="KHU81" s="195"/>
      <c r="KHV81" s="195"/>
      <c r="KHW81" s="195"/>
      <c r="KHX81" s="195"/>
      <c r="KHY81" s="195"/>
      <c r="KHZ81" s="195"/>
      <c r="KIA81" s="195"/>
      <c r="KIB81" s="195"/>
      <c r="KIC81" s="195"/>
      <c r="KID81" s="195"/>
      <c r="KIE81" s="195"/>
      <c r="KIF81" s="195"/>
      <c r="KIG81" s="195"/>
      <c r="KIH81" s="195"/>
      <c r="KII81" s="195"/>
      <c r="KIJ81" s="195"/>
      <c r="KIK81" s="195"/>
      <c r="KIL81" s="195"/>
      <c r="KIM81" s="195"/>
      <c r="KIN81" s="195"/>
      <c r="KIO81" s="195"/>
      <c r="KIP81" s="195"/>
      <c r="KIQ81" s="195"/>
      <c r="KIR81" s="195"/>
      <c r="KIS81" s="195"/>
      <c r="KIT81" s="195"/>
      <c r="KIU81" s="195"/>
      <c r="KIV81" s="195"/>
      <c r="KIW81" s="195"/>
      <c r="KIX81" s="195"/>
      <c r="KIY81" s="195"/>
      <c r="KIZ81" s="195"/>
      <c r="KJA81" s="195"/>
      <c r="KJB81" s="195"/>
      <c r="KJC81" s="195"/>
      <c r="KJD81" s="195"/>
      <c r="KJE81" s="195"/>
      <c r="KJF81" s="195"/>
      <c r="KJG81" s="195"/>
      <c r="KJH81" s="195"/>
      <c r="KJI81" s="195"/>
      <c r="KJJ81" s="195"/>
      <c r="KJK81" s="195"/>
      <c r="KJL81" s="195"/>
      <c r="KJM81" s="195"/>
      <c r="KJN81" s="195"/>
      <c r="KJO81" s="195"/>
      <c r="KJP81" s="195"/>
      <c r="KJQ81" s="195"/>
      <c r="KJR81" s="195"/>
      <c r="KJS81" s="195"/>
      <c r="KJT81" s="195"/>
      <c r="KJU81" s="195"/>
      <c r="KJV81" s="195"/>
      <c r="KJW81" s="195"/>
      <c r="KJX81" s="195"/>
      <c r="KJY81" s="195"/>
      <c r="KJZ81" s="195"/>
      <c r="KKA81" s="195"/>
      <c r="KKB81" s="195"/>
      <c r="KKC81" s="195"/>
      <c r="KKD81" s="195"/>
      <c r="KKE81" s="195"/>
      <c r="KKF81" s="195"/>
      <c r="KKG81" s="195"/>
      <c r="KKH81" s="195"/>
      <c r="KKI81" s="195"/>
      <c r="KKJ81" s="195"/>
      <c r="KKK81" s="195"/>
      <c r="KKL81" s="195"/>
      <c r="KKM81" s="195"/>
      <c r="KKN81" s="195"/>
      <c r="KKO81" s="195"/>
      <c r="KKP81" s="195"/>
      <c r="KKQ81" s="195"/>
      <c r="KKR81" s="195"/>
      <c r="KKS81" s="195"/>
      <c r="KKT81" s="195"/>
      <c r="KKU81" s="195"/>
      <c r="KKV81" s="195"/>
      <c r="KKW81" s="195"/>
      <c r="KKX81" s="195"/>
      <c r="KKY81" s="195"/>
      <c r="KKZ81" s="195"/>
      <c r="KLA81" s="195"/>
      <c r="KLB81" s="195"/>
      <c r="KLC81" s="195"/>
      <c r="KLD81" s="195"/>
      <c r="KLE81" s="195"/>
      <c r="KLF81" s="195"/>
      <c r="KLG81" s="195"/>
      <c r="KLH81" s="195"/>
      <c r="KLI81" s="195"/>
      <c r="KLJ81" s="195"/>
      <c r="KLK81" s="195"/>
      <c r="KLL81" s="195"/>
      <c r="KLM81" s="195"/>
      <c r="KLN81" s="195"/>
      <c r="KLO81" s="195"/>
      <c r="KLP81" s="195"/>
      <c r="KLQ81" s="195"/>
      <c r="KLR81" s="195"/>
      <c r="KLS81" s="195"/>
      <c r="KLT81" s="195"/>
      <c r="KLU81" s="195"/>
      <c r="KLV81" s="195"/>
      <c r="KLW81" s="195"/>
      <c r="KLX81" s="195"/>
      <c r="KLY81" s="195"/>
      <c r="KLZ81" s="195"/>
      <c r="KMA81" s="195"/>
      <c r="KMB81" s="195"/>
      <c r="KMC81" s="195"/>
      <c r="KMD81" s="195"/>
      <c r="KME81" s="195"/>
      <c r="KMF81" s="195"/>
      <c r="KMG81" s="195"/>
      <c r="KMH81" s="195"/>
      <c r="KMI81" s="195"/>
      <c r="KMJ81" s="195"/>
      <c r="KMK81" s="195"/>
      <c r="KML81" s="195"/>
      <c r="KMM81" s="195"/>
      <c r="KMN81" s="195"/>
      <c r="KMO81" s="195"/>
      <c r="KMP81" s="195"/>
      <c r="KMQ81" s="195"/>
      <c r="KMR81" s="195"/>
      <c r="KMS81" s="195"/>
      <c r="KMT81" s="195"/>
      <c r="KMU81" s="195"/>
      <c r="KMV81" s="195"/>
      <c r="KMW81" s="195"/>
      <c r="KMX81" s="195"/>
      <c r="KMY81" s="195"/>
      <c r="KMZ81" s="195"/>
      <c r="KNA81" s="195"/>
      <c r="KNB81" s="195"/>
      <c r="KNC81" s="195"/>
      <c r="KND81" s="195"/>
      <c r="KNE81" s="195"/>
      <c r="KNF81" s="195"/>
      <c r="KNG81" s="195"/>
      <c r="KNH81" s="195"/>
      <c r="KNI81" s="195"/>
      <c r="KNJ81" s="195"/>
      <c r="KNK81" s="195"/>
      <c r="KNL81" s="195"/>
      <c r="KNM81" s="195"/>
      <c r="KNN81" s="195"/>
      <c r="KNO81" s="195"/>
      <c r="KNP81" s="195"/>
      <c r="KNQ81" s="195"/>
      <c r="KNR81" s="195"/>
      <c r="KNS81" s="195"/>
      <c r="KNT81" s="195"/>
      <c r="KNU81" s="195"/>
      <c r="KNV81" s="195"/>
      <c r="KNW81" s="195"/>
      <c r="KNX81" s="195"/>
      <c r="KNY81" s="195"/>
      <c r="KNZ81" s="195"/>
      <c r="KOA81" s="195"/>
      <c r="KOB81" s="195"/>
      <c r="KOC81" s="195"/>
      <c r="KOD81" s="195"/>
      <c r="KOE81" s="195"/>
      <c r="KOF81" s="195"/>
      <c r="KOG81" s="195"/>
      <c r="KOH81" s="195"/>
      <c r="KOI81" s="195"/>
      <c r="KOJ81" s="195"/>
      <c r="KOK81" s="195"/>
      <c r="KOL81" s="195"/>
      <c r="KOM81" s="195"/>
      <c r="KON81" s="195"/>
      <c r="KOO81" s="195"/>
      <c r="KOP81" s="195"/>
      <c r="KOQ81" s="195"/>
      <c r="KOR81" s="195"/>
      <c r="KOS81" s="195"/>
      <c r="KOT81" s="195"/>
      <c r="KOU81" s="195"/>
      <c r="KOV81" s="195"/>
      <c r="KOW81" s="195"/>
      <c r="KOX81" s="195"/>
      <c r="KOY81" s="195"/>
      <c r="KOZ81" s="195"/>
      <c r="KPA81" s="195"/>
      <c r="KPB81" s="195"/>
      <c r="KPC81" s="195"/>
      <c r="KPD81" s="195"/>
      <c r="KPE81" s="195"/>
      <c r="KPF81" s="195"/>
      <c r="KPG81" s="195"/>
      <c r="KPH81" s="195"/>
      <c r="KPI81" s="195"/>
      <c r="KPJ81" s="195"/>
      <c r="KPK81" s="195"/>
      <c r="KPL81" s="195"/>
      <c r="KPM81" s="195"/>
      <c r="KPN81" s="195"/>
      <c r="KPO81" s="195"/>
      <c r="KPP81" s="195"/>
      <c r="KPQ81" s="195"/>
      <c r="KPR81" s="195"/>
      <c r="KPS81" s="195"/>
      <c r="KPT81" s="195"/>
      <c r="KPU81" s="195"/>
      <c r="KPV81" s="195"/>
      <c r="KPW81" s="195"/>
      <c r="KPX81" s="195"/>
      <c r="KPY81" s="195"/>
      <c r="KPZ81" s="195"/>
      <c r="KQA81" s="195"/>
      <c r="KQB81" s="195"/>
      <c r="KQC81" s="195"/>
      <c r="KQD81" s="195"/>
      <c r="KQE81" s="195"/>
      <c r="KQF81" s="195"/>
      <c r="KQG81" s="195"/>
      <c r="KQH81" s="195"/>
      <c r="KQI81" s="195"/>
      <c r="KQJ81" s="195"/>
      <c r="KQK81" s="195"/>
      <c r="KQL81" s="195"/>
      <c r="KQM81" s="195"/>
      <c r="KQN81" s="195"/>
      <c r="KQO81" s="195"/>
      <c r="KQP81" s="195"/>
      <c r="KQQ81" s="195"/>
      <c r="KQR81" s="195"/>
      <c r="KQS81" s="195"/>
      <c r="KQT81" s="195"/>
      <c r="KQU81" s="195"/>
      <c r="KQV81" s="195"/>
      <c r="KQW81" s="195"/>
      <c r="KQX81" s="195"/>
      <c r="KQY81" s="195"/>
      <c r="KQZ81" s="195"/>
      <c r="KRA81" s="195"/>
      <c r="KRB81" s="195"/>
      <c r="KRC81" s="195"/>
      <c r="KRD81" s="195"/>
      <c r="KRE81" s="195"/>
      <c r="KRF81" s="195"/>
      <c r="KRG81" s="195"/>
      <c r="KRH81" s="195"/>
      <c r="KRI81" s="195"/>
      <c r="KRJ81" s="195"/>
      <c r="KRK81" s="195"/>
      <c r="KRL81" s="195"/>
      <c r="KRM81" s="195"/>
      <c r="KRN81" s="195"/>
      <c r="KRO81" s="195"/>
      <c r="KRP81" s="195"/>
      <c r="KRQ81" s="195"/>
      <c r="KRR81" s="195"/>
      <c r="KRS81" s="195"/>
      <c r="KRT81" s="195"/>
      <c r="KRU81" s="195"/>
      <c r="KRV81" s="195"/>
      <c r="KRW81" s="195"/>
      <c r="KRX81" s="195"/>
      <c r="KRY81" s="195"/>
      <c r="KRZ81" s="195"/>
      <c r="KSA81" s="195"/>
      <c r="KSB81" s="195"/>
      <c r="KSC81" s="195"/>
      <c r="KSD81" s="195"/>
      <c r="KSE81" s="195"/>
      <c r="KSF81" s="195"/>
      <c r="KSG81" s="195"/>
      <c r="KSH81" s="195"/>
      <c r="KSI81" s="195"/>
      <c r="KSJ81" s="195"/>
      <c r="KSK81" s="195"/>
      <c r="KSL81" s="195"/>
      <c r="KSM81" s="195"/>
      <c r="KSN81" s="195"/>
      <c r="KSO81" s="195"/>
      <c r="KSP81" s="195"/>
      <c r="KSQ81" s="195"/>
      <c r="KSR81" s="195"/>
      <c r="KSS81" s="195"/>
      <c r="KST81" s="195"/>
      <c r="KSU81" s="195"/>
      <c r="KSV81" s="195"/>
      <c r="KSW81" s="195"/>
      <c r="KSX81" s="195"/>
      <c r="KSY81" s="195"/>
      <c r="KSZ81" s="195"/>
      <c r="KTA81" s="195"/>
      <c r="KTB81" s="195"/>
      <c r="KTC81" s="195"/>
      <c r="KTD81" s="195"/>
      <c r="KTE81" s="195"/>
      <c r="KTF81" s="195"/>
      <c r="KTG81" s="195"/>
      <c r="KTH81" s="195"/>
      <c r="KTI81" s="195"/>
      <c r="KTJ81" s="195"/>
      <c r="KTK81" s="195"/>
      <c r="KTL81" s="195"/>
      <c r="KTM81" s="195"/>
      <c r="KTN81" s="195"/>
      <c r="KTO81" s="195"/>
      <c r="KTP81" s="195"/>
      <c r="KTQ81" s="195"/>
      <c r="KTR81" s="195"/>
      <c r="KTS81" s="195"/>
      <c r="KTT81" s="195"/>
      <c r="KTU81" s="195"/>
      <c r="KTV81" s="195"/>
      <c r="KTW81" s="195"/>
      <c r="KTX81" s="195"/>
      <c r="KTY81" s="195"/>
      <c r="KTZ81" s="195"/>
      <c r="KUA81" s="195"/>
      <c r="KUB81" s="195"/>
      <c r="KUC81" s="195"/>
      <c r="KUD81" s="195"/>
      <c r="KUE81" s="195"/>
      <c r="KUF81" s="195"/>
      <c r="KUG81" s="195"/>
      <c r="KUH81" s="195"/>
      <c r="KUI81" s="195"/>
      <c r="KUJ81" s="195"/>
      <c r="KUK81" s="195"/>
      <c r="KUL81" s="195"/>
      <c r="KUM81" s="195"/>
      <c r="KUN81" s="195"/>
      <c r="KUO81" s="195"/>
      <c r="KUP81" s="195"/>
      <c r="KUQ81" s="195"/>
      <c r="KUR81" s="195"/>
      <c r="KUS81" s="195"/>
      <c r="KUT81" s="195"/>
      <c r="KUU81" s="195"/>
      <c r="KUV81" s="195"/>
      <c r="KUW81" s="195"/>
      <c r="KUX81" s="195"/>
      <c r="KUY81" s="195"/>
      <c r="KUZ81" s="195"/>
      <c r="KVA81" s="195"/>
      <c r="KVB81" s="195"/>
      <c r="KVC81" s="195"/>
      <c r="KVD81" s="195"/>
      <c r="KVE81" s="195"/>
      <c r="KVF81" s="195"/>
      <c r="KVG81" s="195"/>
      <c r="KVH81" s="195"/>
      <c r="KVI81" s="195"/>
      <c r="KVJ81" s="195"/>
      <c r="KVK81" s="195"/>
      <c r="KVL81" s="195"/>
      <c r="KVM81" s="195"/>
      <c r="KVN81" s="195"/>
      <c r="KVO81" s="195"/>
      <c r="KVP81" s="195"/>
      <c r="KVQ81" s="195"/>
      <c r="KVR81" s="195"/>
      <c r="KVS81" s="195"/>
      <c r="KVT81" s="195"/>
      <c r="KVU81" s="195"/>
      <c r="KVV81" s="195"/>
      <c r="KVW81" s="195"/>
      <c r="KVX81" s="195"/>
      <c r="KVY81" s="195"/>
      <c r="KVZ81" s="195"/>
      <c r="KWA81" s="195"/>
      <c r="KWB81" s="195"/>
      <c r="KWC81" s="195"/>
      <c r="KWD81" s="195"/>
      <c r="KWE81" s="195"/>
      <c r="KWF81" s="195"/>
      <c r="KWG81" s="195"/>
      <c r="KWH81" s="195"/>
      <c r="KWI81" s="195"/>
      <c r="KWJ81" s="195"/>
      <c r="KWK81" s="195"/>
      <c r="KWL81" s="195"/>
      <c r="KWM81" s="195"/>
      <c r="KWN81" s="195"/>
      <c r="KWO81" s="195"/>
      <c r="KWP81" s="195"/>
      <c r="KWQ81" s="195"/>
      <c r="KWR81" s="195"/>
      <c r="KWS81" s="195"/>
      <c r="KWT81" s="195"/>
      <c r="KWU81" s="195"/>
      <c r="KWV81" s="195"/>
      <c r="KWW81" s="195"/>
      <c r="KWX81" s="195"/>
      <c r="KWY81" s="195"/>
      <c r="KWZ81" s="195"/>
      <c r="KXA81" s="195"/>
      <c r="KXB81" s="195"/>
      <c r="KXC81" s="195"/>
      <c r="KXD81" s="195"/>
      <c r="KXE81" s="195"/>
      <c r="KXF81" s="195"/>
      <c r="KXG81" s="195"/>
      <c r="KXH81" s="195"/>
      <c r="KXI81" s="195"/>
      <c r="KXJ81" s="195"/>
      <c r="KXK81" s="195"/>
      <c r="KXL81" s="195"/>
      <c r="KXM81" s="195"/>
      <c r="KXN81" s="195"/>
      <c r="KXO81" s="195"/>
      <c r="KXP81" s="195"/>
      <c r="KXQ81" s="195"/>
      <c r="KXR81" s="195"/>
      <c r="KXS81" s="195"/>
      <c r="KXT81" s="195"/>
      <c r="KXU81" s="195"/>
      <c r="KXV81" s="195"/>
      <c r="KXW81" s="195"/>
      <c r="KXX81" s="195"/>
      <c r="KXY81" s="195"/>
      <c r="KXZ81" s="195"/>
      <c r="KYA81" s="195"/>
      <c r="KYB81" s="195"/>
      <c r="KYC81" s="195"/>
      <c r="KYD81" s="195"/>
      <c r="KYE81" s="195"/>
      <c r="KYF81" s="195"/>
      <c r="KYG81" s="195"/>
      <c r="KYH81" s="195"/>
      <c r="KYI81" s="195"/>
      <c r="KYJ81" s="195"/>
      <c r="KYK81" s="195"/>
      <c r="KYL81" s="195"/>
      <c r="KYM81" s="195"/>
      <c r="KYN81" s="195"/>
      <c r="KYO81" s="195"/>
      <c r="KYP81" s="195"/>
      <c r="KYQ81" s="195"/>
      <c r="KYR81" s="195"/>
      <c r="KYS81" s="195"/>
      <c r="KYT81" s="195"/>
      <c r="KYU81" s="195"/>
      <c r="KYV81" s="195"/>
      <c r="KYW81" s="195"/>
      <c r="KYX81" s="195"/>
      <c r="KYY81" s="195"/>
      <c r="KYZ81" s="195"/>
      <c r="KZA81" s="195"/>
      <c r="KZB81" s="195"/>
      <c r="KZC81" s="195"/>
      <c r="KZD81" s="195"/>
      <c r="KZE81" s="195"/>
      <c r="KZF81" s="195"/>
      <c r="KZG81" s="195"/>
      <c r="KZH81" s="195"/>
      <c r="KZI81" s="195"/>
      <c r="KZJ81" s="195"/>
      <c r="KZK81" s="195"/>
      <c r="KZL81" s="195"/>
      <c r="KZM81" s="195"/>
      <c r="KZN81" s="195"/>
      <c r="KZO81" s="195"/>
      <c r="KZP81" s="195"/>
      <c r="KZQ81" s="195"/>
      <c r="KZR81" s="195"/>
      <c r="KZS81" s="195"/>
      <c r="KZT81" s="195"/>
      <c r="KZU81" s="195"/>
      <c r="KZV81" s="195"/>
      <c r="KZW81" s="195"/>
      <c r="KZX81" s="195"/>
      <c r="KZY81" s="195"/>
      <c r="KZZ81" s="195"/>
      <c r="LAA81" s="195"/>
      <c r="LAB81" s="195"/>
      <c r="LAC81" s="195"/>
      <c r="LAD81" s="195"/>
      <c r="LAE81" s="195"/>
      <c r="LAF81" s="195"/>
      <c r="LAG81" s="195"/>
      <c r="LAH81" s="195"/>
      <c r="LAI81" s="195"/>
      <c r="LAJ81" s="195"/>
      <c r="LAK81" s="195"/>
      <c r="LAL81" s="195"/>
      <c r="LAM81" s="195"/>
      <c r="LAN81" s="195"/>
      <c r="LAO81" s="195"/>
      <c r="LAP81" s="195"/>
      <c r="LAQ81" s="195"/>
      <c r="LAR81" s="195"/>
      <c r="LAS81" s="195"/>
      <c r="LAT81" s="195"/>
      <c r="LAU81" s="195"/>
      <c r="LAV81" s="195"/>
      <c r="LAW81" s="195"/>
      <c r="LAX81" s="195"/>
      <c r="LAY81" s="195"/>
      <c r="LAZ81" s="195"/>
      <c r="LBA81" s="195"/>
      <c r="LBB81" s="195"/>
      <c r="LBC81" s="195"/>
      <c r="LBD81" s="195"/>
      <c r="LBE81" s="195"/>
      <c r="LBF81" s="195"/>
      <c r="LBG81" s="195"/>
      <c r="LBH81" s="195"/>
      <c r="LBI81" s="195"/>
      <c r="LBJ81" s="195"/>
      <c r="LBK81" s="195"/>
      <c r="LBL81" s="195"/>
      <c r="LBM81" s="195"/>
      <c r="LBN81" s="195"/>
      <c r="LBO81" s="195"/>
      <c r="LBP81" s="195"/>
      <c r="LBQ81" s="195"/>
      <c r="LBR81" s="195"/>
      <c r="LBS81" s="195"/>
      <c r="LBT81" s="195"/>
      <c r="LBU81" s="195"/>
      <c r="LBV81" s="195"/>
      <c r="LBW81" s="195"/>
      <c r="LBX81" s="195"/>
      <c r="LBY81" s="195"/>
      <c r="LBZ81" s="195"/>
      <c r="LCA81" s="195"/>
      <c r="LCB81" s="195"/>
      <c r="LCC81" s="195"/>
      <c r="LCD81" s="195"/>
      <c r="LCE81" s="195"/>
      <c r="LCF81" s="195"/>
      <c r="LCG81" s="195"/>
      <c r="LCH81" s="195"/>
      <c r="LCI81" s="195"/>
      <c r="LCJ81" s="195"/>
      <c r="LCK81" s="195"/>
      <c r="LCL81" s="195"/>
      <c r="LCM81" s="195"/>
      <c r="LCN81" s="195"/>
      <c r="LCO81" s="195"/>
      <c r="LCP81" s="195"/>
      <c r="LCQ81" s="195"/>
      <c r="LCR81" s="195"/>
      <c r="LCS81" s="195"/>
      <c r="LCT81" s="195"/>
      <c r="LCU81" s="195"/>
      <c r="LCV81" s="195"/>
      <c r="LCW81" s="195"/>
      <c r="LCX81" s="195"/>
      <c r="LCY81" s="195"/>
      <c r="LCZ81" s="195"/>
      <c r="LDA81" s="195"/>
      <c r="LDB81" s="195"/>
      <c r="LDC81" s="195"/>
      <c r="LDD81" s="195"/>
      <c r="LDE81" s="195"/>
      <c r="LDF81" s="195"/>
      <c r="LDG81" s="195"/>
      <c r="LDH81" s="195"/>
      <c r="LDI81" s="195"/>
      <c r="LDJ81" s="195"/>
      <c r="LDK81" s="195"/>
      <c r="LDL81" s="195"/>
      <c r="LDM81" s="195"/>
      <c r="LDN81" s="195"/>
      <c r="LDO81" s="195"/>
      <c r="LDP81" s="195"/>
      <c r="LDQ81" s="195"/>
      <c r="LDR81" s="195"/>
      <c r="LDS81" s="195"/>
      <c r="LDT81" s="195"/>
      <c r="LDU81" s="195"/>
      <c r="LDV81" s="195"/>
      <c r="LDW81" s="195"/>
      <c r="LDX81" s="195"/>
      <c r="LDY81" s="195"/>
      <c r="LDZ81" s="195"/>
      <c r="LEA81" s="195"/>
      <c r="LEB81" s="195"/>
      <c r="LEC81" s="195"/>
      <c r="LED81" s="195"/>
      <c r="LEE81" s="195"/>
      <c r="LEF81" s="195"/>
      <c r="LEG81" s="195"/>
      <c r="LEH81" s="195"/>
      <c r="LEI81" s="195"/>
      <c r="LEJ81" s="195"/>
      <c r="LEK81" s="195"/>
      <c r="LEL81" s="195"/>
      <c r="LEM81" s="195"/>
      <c r="LEN81" s="195"/>
      <c r="LEO81" s="195"/>
      <c r="LEP81" s="195"/>
      <c r="LEQ81" s="195"/>
      <c r="LER81" s="195"/>
      <c r="LES81" s="195"/>
      <c r="LET81" s="195"/>
      <c r="LEU81" s="195"/>
      <c r="LEV81" s="195"/>
      <c r="LEW81" s="195"/>
      <c r="LEX81" s="195"/>
      <c r="LEY81" s="195"/>
      <c r="LEZ81" s="195"/>
      <c r="LFA81" s="195"/>
      <c r="LFB81" s="195"/>
      <c r="LFC81" s="195"/>
      <c r="LFD81" s="195"/>
      <c r="LFE81" s="195"/>
      <c r="LFF81" s="195"/>
      <c r="LFG81" s="195"/>
      <c r="LFH81" s="195"/>
      <c r="LFI81" s="195"/>
      <c r="LFJ81" s="195"/>
      <c r="LFK81" s="195"/>
      <c r="LFL81" s="195"/>
      <c r="LFM81" s="195"/>
      <c r="LFN81" s="195"/>
      <c r="LFO81" s="195"/>
      <c r="LFP81" s="195"/>
      <c r="LFQ81" s="195"/>
      <c r="LFR81" s="195"/>
      <c r="LFS81" s="195"/>
      <c r="LFT81" s="195"/>
      <c r="LFU81" s="195"/>
      <c r="LFV81" s="195"/>
      <c r="LFW81" s="195"/>
      <c r="LFX81" s="195"/>
      <c r="LFY81" s="195"/>
      <c r="LFZ81" s="195"/>
      <c r="LGA81" s="195"/>
      <c r="LGB81" s="195"/>
      <c r="LGC81" s="195"/>
      <c r="LGD81" s="195"/>
      <c r="LGE81" s="195"/>
      <c r="LGF81" s="195"/>
      <c r="LGG81" s="195"/>
      <c r="LGH81" s="195"/>
      <c r="LGI81" s="195"/>
      <c r="LGJ81" s="195"/>
      <c r="LGK81" s="195"/>
      <c r="LGL81" s="195"/>
      <c r="LGM81" s="195"/>
      <c r="LGN81" s="195"/>
      <c r="LGO81" s="195"/>
      <c r="LGP81" s="195"/>
      <c r="LGQ81" s="195"/>
      <c r="LGR81" s="195"/>
      <c r="LGS81" s="195"/>
      <c r="LGT81" s="195"/>
      <c r="LGU81" s="195"/>
      <c r="LGV81" s="195"/>
      <c r="LGW81" s="195"/>
      <c r="LGX81" s="195"/>
      <c r="LGY81" s="195"/>
      <c r="LGZ81" s="195"/>
      <c r="LHA81" s="195"/>
      <c r="LHB81" s="195"/>
      <c r="LHC81" s="195"/>
      <c r="LHD81" s="195"/>
      <c r="LHE81" s="195"/>
      <c r="LHF81" s="195"/>
      <c r="LHG81" s="195"/>
      <c r="LHH81" s="195"/>
      <c r="LHI81" s="195"/>
      <c r="LHJ81" s="195"/>
      <c r="LHK81" s="195"/>
      <c r="LHL81" s="195"/>
      <c r="LHM81" s="195"/>
      <c r="LHN81" s="195"/>
      <c r="LHO81" s="195"/>
      <c r="LHP81" s="195"/>
      <c r="LHQ81" s="195"/>
      <c r="LHR81" s="195"/>
      <c r="LHS81" s="195"/>
      <c r="LHT81" s="195"/>
      <c r="LHU81" s="195"/>
      <c r="LHV81" s="195"/>
      <c r="LHW81" s="195"/>
      <c r="LHX81" s="195"/>
      <c r="LHY81" s="195"/>
      <c r="LHZ81" s="195"/>
      <c r="LIA81" s="195"/>
      <c r="LIB81" s="195"/>
      <c r="LIC81" s="195"/>
      <c r="LID81" s="195"/>
      <c r="LIE81" s="195"/>
      <c r="LIF81" s="195"/>
      <c r="LIG81" s="195"/>
      <c r="LIH81" s="195"/>
      <c r="LII81" s="195"/>
      <c r="LIJ81" s="195"/>
      <c r="LIK81" s="195"/>
      <c r="LIL81" s="195"/>
      <c r="LIM81" s="195"/>
      <c r="LIN81" s="195"/>
      <c r="LIO81" s="195"/>
      <c r="LIP81" s="195"/>
      <c r="LIQ81" s="195"/>
      <c r="LIR81" s="195"/>
      <c r="LIS81" s="195"/>
      <c r="LIT81" s="195"/>
      <c r="LIU81" s="195"/>
      <c r="LIV81" s="195"/>
      <c r="LIW81" s="195"/>
      <c r="LIX81" s="195"/>
      <c r="LIY81" s="195"/>
      <c r="LIZ81" s="195"/>
      <c r="LJA81" s="195"/>
      <c r="LJB81" s="195"/>
      <c r="LJC81" s="195"/>
      <c r="LJD81" s="195"/>
      <c r="LJE81" s="195"/>
      <c r="LJF81" s="195"/>
      <c r="LJG81" s="195"/>
      <c r="LJH81" s="195"/>
      <c r="LJI81" s="195"/>
      <c r="LJJ81" s="195"/>
      <c r="LJK81" s="195"/>
      <c r="LJL81" s="195"/>
      <c r="LJM81" s="195"/>
      <c r="LJN81" s="195"/>
      <c r="LJO81" s="195"/>
      <c r="LJP81" s="195"/>
      <c r="LJQ81" s="195"/>
      <c r="LJR81" s="195"/>
      <c r="LJS81" s="195"/>
      <c r="LJT81" s="195"/>
      <c r="LJU81" s="195"/>
      <c r="LJV81" s="195"/>
      <c r="LJW81" s="195"/>
      <c r="LJX81" s="195"/>
      <c r="LJY81" s="195"/>
      <c r="LJZ81" s="195"/>
      <c r="LKA81" s="195"/>
      <c r="LKB81" s="195"/>
      <c r="LKC81" s="195"/>
      <c r="LKD81" s="195"/>
      <c r="LKE81" s="195"/>
      <c r="LKF81" s="195"/>
      <c r="LKG81" s="195"/>
      <c r="LKH81" s="195"/>
      <c r="LKI81" s="195"/>
      <c r="LKJ81" s="195"/>
      <c r="LKK81" s="195"/>
      <c r="LKL81" s="195"/>
      <c r="LKM81" s="195"/>
      <c r="LKN81" s="195"/>
      <c r="LKO81" s="195"/>
      <c r="LKP81" s="195"/>
      <c r="LKQ81" s="195"/>
      <c r="LKR81" s="195"/>
      <c r="LKS81" s="195"/>
      <c r="LKT81" s="195"/>
      <c r="LKU81" s="195"/>
      <c r="LKV81" s="195"/>
      <c r="LKW81" s="195"/>
      <c r="LKX81" s="195"/>
      <c r="LKY81" s="195"/>
      <c r="LKZ81" s="195"/>
      <c r="LLA81" s="195"/>
      <c r="LLB81" s="195"/>
      <c r="LLC81" s="195"/>
      <c r="LLD81" s="195"/>
      <c r="LLE81" s="195"/>
      <c r="LLF81" s="195"/>
      <c r="LLG81" s="195"/>
      <c r="LLH81" s="195"/>
      <c r="LLI81" s="195"/>
      <c r="LLJ81" s="195"/>
      <c r="LLK81" s="195"/>
      <c r="LLL81" s="195"/>
      <c r="LLM81" s="195"/>
      <c r="LLN81" s="195"/>
      <c r="LLO81" s="195"/>
      <c r="LLP81" s="195"/>
      <c r="LLQ81" s="195"/>
      <c r="LLR81" s="195"/>
      <c r="LLS81" s="195"/>
      <c r="LLT81" s="195"/>
      <c r="LLU81" s="195"/>
      <c r="LLV81" s="195"/>
      <c r="LLW81" s="195"/>
      <c r="LLX81" s="195"/>
      <c r="LLY81" s="195"/>
      <c r="LLZ81" s="195"/>
      <c r="LMA81" s="195"/>
      <c r="LMB81" s="195"/>
      <c r="LMC81" s="195"/>
      <c r="LMD81" s="195"/>
      <c r="LME81" s="195"/>
      <c r="LMF81" s="195"/>
      <c r="LMG81" s="195"/>
      <c r="LMH81" s="195"/>
      <c r="LMI81" s="195"/>
      <c r="LMJ81" s="195"/>
      <c r="LMK81" s="195"/>
      <c r="LML81" s="195"/>
      <c r="LMM81" s="195"/>
      <c r="LMN81" s="195"/>
      <c r="LMO81" s="195"/>
      <c r="LMP81" s="195"/>
      <c r="LMQ81" s="195"/>
      <c r="LMR81" s="195"/>
      <c r="LMS81" s="195"/>
      <c r="LMT81" s="195"/>
      <c r="LMU81" s="195"/>
      <c r="LMV81" s="195"/>
      <c r="LMW81" s="195"/>
      <c r="LMX81" s="195"/>
      <c r="LMY81" s="195"/>
      <c r="LMZ81" s="195"/>
      <c r="LNA81" s="195"/>
      <c r="LNB81" s="195"/>
      <c r="LNC81" s="195"/>
      <c r="LND81" s="195"/>
      <c r="LNE81" s="195"/>
      <c r="LNF81" s="195"/>
      <c r="LNG81" s="195"/>
      <c r="LNH81" s="195"/>
      <c r="LNI81" s="195"/>
      <c r="LNJ81" s="195"/>
      <c r="LNK81" s="195"/>
      <c r="LNL81" s="195"/>
      <c r="LNM81" s="195"/>
      <c r="LNN81" s="195"/>
      <c r="LNO81" s="195"/>
      <c r="LNP81" s="195"/>
      <c r="LNQ81" s="195"/>
      <c r="LNR81" s="195"/>
      <c r="LNS81" s="195"/>
      <c r="LNT81" s="195"/>
      <c r="LNU81" s="195"/>
      <c r="LNV81" s="195"/>
      <c r="LNW81" s="195"/>
      <c r="LNX81" s="195"/>
      <c r="LNY81" s="195"/>
      <c r="LNZ81" s="195"/>
      <c r="LOA81" s="195"/>
      <c r="LOB81" s="195"/>
      <c r="LOC81" s="195"/>
      <c r="LOD81" s="195"/>
      <c r="LOE81" s="195"/>
      <c r="LOF81" s="195"/>
      <c r="LOG81" s="195"/>
      <c r="LOH81" s="195"/>
      <c r="LOI81" s="195"/>
      <c r="LOJ81" s="195"/>
      <c r="LOK81" s="195"/>
      <c r="LOL81" s="195"/>
      <c r="LOM81" s="195"/>
      <c r="LON81" s="195"/>
      <c r="LOO81" s="195"/>
      <c r="LOP81" s="195"/>
      <c r="LOQ81" s="195"/>
      <c r="LOR81" s="195"/>
      <c r="LOS81" s="195"/>
      <c r="LOT81" s="195"/>
      <c r="LOU81" s="195"/>
      <c r="LOV81" s="195"/>
      <c r="LOW81" s="195"/>
      <c r="LOX81" s="195"/>
      <c r="LOY81" s="195"/>
      <c r="LOZ81" s="195"/>
      <c r="LPA81" s="195"/>
      <c r="LPB81" s="195"/>
      <c r="LPC81" s="195"/>
      <c r="LPD81" s="195"/>
      <c r="LPE81" s="195"/>
      <c r="LPF81" s="195"/>
      <c r="LPG81" s="195"/>
      <c r="LPH81" s="195"/>
      <c r="LPI81" s="195"/>
      <c r="LPJ81" s="195"/>
      <c r="LPK81" s="195"/>
      <c r="LPL81" s="195"/>
      <c r="LPM81" s="195"/>
      <c r="LPN81" s="195"/>
      <c r="LPO81" s="195"/>
      <c r="LPP81" s="195"/>
      <c r="LPQ81" s="195"/>
      <c r="LPR81" s="195"/>
      <c r="LPS81" s="195"/>
      <c r="LPT81" s="195"/>
      <c r="LPU81" s="195"/>
      <c r="LPV81" s="195"/>
      <c r="LPW81" s="195"/>
      <c r="LPX81" s="195"/>
      <c r="LPY81" s="195"/>
      <c r="LPZ81" s="195"/>
      <c r="LQA81" s="195"/>
      <c r="LQB81" s="195"/>
      <c r="LQC81" s="195"/>
      <c r="LQD81" s="195"/>
      <c r="LQE81" s="195"/>
      <c r="LQF81" s="195"/>
      <c r="LQG81" s="195"/>
      <c r="LQH81" s="195"/>
      <c r="LQI81" s="195"/>
      <c r="LQJ81" s="195"/>
      <c r="LQK81" s="195"/>
      <c r="LQL81" s="195"/>
      <c r="LQM81" s="195"/>
      <c r="LQN81" s="195"/>
      <c r="LQO81" s="195"/>
      <c r="LQP81" s="195"/>
      <c r="LQQ81" s="195"/>
      <c r="LQR81" s="195"/>
      <c r="LQS81" s="195"/>
      <c r="LQT81" s="195"/>
      <c r="LQU81" s="195"/>
      <c r="LQV81" s="195"/>
      <c r="LQW81" s="195"/>
      <c r="LQX81" s="195"/>
      <c r="LQY81" s="195"/>
      <c r="LQZ81" s="195"/>
      <c r="LRA81" s="195"/>
      <c r="LRB81" s="195"/>
      <c r="LRC81" s="195"/>
      <c r="LRD81" s="195"/>
      <c r="LRE81" s="195"/>
      <c r="LRF81" s="195"/>
      <c r="LRG81" s="195"/>
      <c r="LRH81" s="195"/>
      <c r="LRI81" s="195"/>
      <c r="LRJ81" s="195"/>
      <c r="LRK81" s="195"/>
      <c r="LRL81" s="195"/>
      <c r="LRM81" s="195"/>
      <c r="LRN81" s="195"/>
      <c r="LRO81" s="195"/>
      <c r="LRP81" s="195"/>
      <c r="LRQ81" s="195"/>
      <c r="LRR81" s="195"/>
      <c r="LRS81" s="195"/>
      <c r="LRT81" s="195"/>
      <c r="LRU81" s="195"/>
      <c r="LRV81" s="195"/>
      <c r="LRW81" s="195"/>
      <c r="LRX81" s="195"/>
      <c r="LRY81" s="195"/>
      <c r="LRZ81" s="195"/>
      <c r="LSA81" s="195"/>
      <c r="LSB81" s="195"/>
      <c r="LSC81" s="195"/>
      <c r="LSD81" s="195"/>
      <c r="LSE81" s="195"/>
      <c r="LSF81" s="195"/>
      <c r="LSG81" s="195"/>
      <c r="LSH81" s="195"/>
      <c r="LSI81" s="195"/>
      <c r="LSJ81" s="195"/>
      <c r="LSK81" s="195"/>
      <c r="LSL81" s="195"/>
      <c r="LSM81" s="195"/>
      <c r="LSN81" s="195"/>
      <c r="LSO81" s="195"/>
      <c r="LSP81" s="195"/>
      <c r="LSQ81" s="195"/>
      <c r="LSR81" s="195"/>
      <c r="LSS81" s="195"/>
      <c r="LST81" s="195"/>
      <c r="LSU81" s="195"/>
      <c r="LSV81" s="195"/>
      <c r="LSW81" s="195"/>
      <c r="LSX81" s="195"/>
      <c r="LSY81" s="195"/>
      <c r="LSZ81" s="195"/>
      <c r="LTA81" s="195"/>
      <c r="LTB81" s="195"/>
      <c r="LTC81" s="195"/>
      <c r="LTD81" s="195"/>
      <c r="LTE81" s="195"/>
      <c r="LTF81" s="195"/>
      <c r="LTG81" s="195"/>
      <c r="LTH81" s="195"/>
      <c r="LTI81" s="195"/>
      <c r="LTJ81" s="195"/>
      <c r="LTK81" s="195"/>
      <c r="LTL81" s="195"/>
      <c r="LTM81" s="195"/>
      <c r="LTN81" s="195"/>
      <c r="LTO81" s="195"/>
      <c r="LTP81" s="195"/>
      <c r="LTQ81" s="195"/>
      <c r="LTR81" s="195"/>
      <c r="LTS81" s="195"/>
      <c r="LTT81" s="195"/>
      <c r="LTU81" s="195"/>
      <c r="LTV81" s="195"/>
      <c r="LTW81" s="195"/>
      <c r="LTX81" s="195"/>
      <c r="LTY81" s="195"/>
      <c r="LTZ81" s="195"/>
      <c r="LUA81" s="195"/>
      <c r="LUB81" s="195"/>
      <c r="LUC81" s="195"/>
      <c r="LUD81" s="195"/>
      <c r="LUE81" s="195"/>
      <c r="LUF81" s="195"/>
      <c r="LUG81" s="195"/>
      <c r="LUH81" s="195"/>
      <c r="LUI81" s="195"/>
      <c r="LUJ81" s="195"/>
      <c r="LUK81" s="195"/>
      <c r="LUL81" s="195"/>
      <c r="LUM81" s="195"/>
      <c r="LUN81" s="195"/>
      <c r="LUO81" s="195"/>
      <c r="LUP81" s="195"/>
      <c r="LUQ81" s="195"/>
      <c r="LUR81" s="195"/>
      <c r="LUS81" s="195"/>
      <c r="LUT81" s="195"/>
      <c r="LUU81" s="195"/>
      <c r="LUV81" s="195"/>
      <c r="LUW81" s="195"/>
      <c r="LUX81" s="195"/>
      <c r="LUY81" s="195"/>
      <c r="LUZ81" s="195"/>
      <c r="LVA81" s="195"/>
      <c r="LVB81" s="195"/>
      <c r="LVC81" s="195"/>
      <c r="LVD81" s="195"/>
      <c r="LVE81" s="195"/>
      <c r="LVF81" s="195"/>
      <c r="LVG81" s="195"/>
      <c r="LVH81" s="195"/>
      <c r="LVI81" s="195"/>
      <c r="LVJ81" s="195"/>
      <c r="LVK81" s="195"/>
      <c r="LVL81" s="195"/>
      <c r="LVM81" s="195"/>
      <c r="LVN81" s="195"/>
      <c r="LVO81" s="195"/>
      <c r="LVP81" s="195"/>
      <c r="LVQ81" s="195"/>
      <c r="LVR81" s="195"/>
      <c r="LVS81" s="195"/>
      <c r="LVT81" s="195"/>
      <c r="LVU81" s="195"/>
      <c r="LVV81" s="195"/>
      <c r="LVW81" s="195"/>
      <c r="LVX81" s="195"/>
      <c r="LVY81" s="195"/>
      <c r="LVZ81" s="195"/>
      <c r="LWA81" s="195"/>
      <c r="LWB81" s="195"/>
      <c r="LWC81" s="195"/>
      <c r="LWD81" s="195"/>
      <c r="LWE81" s="195"/>
      <c r="LWF81" s="195"/>
      <c r="LWG81" s="195"/>
      <c r="LWH81" s="195"/>
      <c r="LWI81" s="195"/>
      <c r="LWJ81" s="195"/>
      <c r="LWK81" s="195"/>
      <c r="LWL81" s="195"/>
      <c r="LWM81" s="195"/>
      <c r="LWN81" s="195"/>
      <c r="LWO81" s="195"/>
      <c r="LWP81" s="195"/>
      <c r="LWQ81" s="195"/>
      <c r="LWR81" s="195"/>
      <c r="LWS81" s="195"/>
      <c r="LWT81" s="195"/>
      <c r="LWU81" s="195"/>
      <c r="LWV81" s="195"/>
      <c r="LWW81" s="195"/>
      <c r="LWX81" s="195"/>
      <c r="LWY81" s="195"/>
      <c r="LWZ81" s="195"/>
      <c r="LXA81" s="195"/>
      <c r="LXB81" s="195"/>
      <c r="LXC81" s="195"/>
      <c r="LXD81" s="195"/>
      <c r="LXE81" s="195"/>
      <c r="LXF81" s="195"/>
      <c r="LXG81" s="195"/>
      <c r="LXH81" s="195"/>
      <c r="LXI81" s="195"/>
      <c r="LXJ81" s="195"/>
      <c r="LXK81" s="195"/>
      <c r="LXL81" s="195"/>
      <c r="LXM81" s="195"/>
      <c r="LXN81" s="195"/>
      <c r="LXO81" s="195"/>
      <c r="LXP81" s="195"/>
      <c r="LXQ81" s="195"/>
      <c r="LXR81" s="195"/>
      <c r="LXS81" s="195"/>
      <c r="LXT81" s="195"/>
      <c r="LXU81" s="195"/>
      <c r="LXV81" s="195"/>
      <c r="LXW81" s="195"/>
      <c r="LXX81" s="195"/>
      <c r="LXY81" s="195"/>
      <c r="LXZ81" s="195"/>
      <c r="LYA81" s="195"/>
      <c r="LYB81" s="195"/>
      <c r="LYC81" s="195"/>
      <c r="LYD81" s="195"/>
      <c r="LYE81" s="195"/>
      <c r="LYF81" s="195"/>
      <c r="LYG81" s="195"/>
      <c r="LYH81" s="195"/>
      <c r="LYI81" s="195"/>
      <c r="LYJ81" s="195"/>
      <c r="LYK81" s="195"/>
      <c r="LYL81" s="195"/>
      <c r="LYM81" s="195"/>
      <c r="LYN81" s="195"/>
      <c r="LYO81" s="195"/>
      <c r="LYP81" s="195"/>
      <c r="LYQ81" s="195"/>
      <c r="LYR81" s="195"/>
      <c r="LYS81" s="195"/>
      <c r="LYT81" s="195"/>
      <c r="LYU81" s="195"/>
      <c r="LYV81" s="195"/>
      <c r="LYW81" s="195"/>
      <c r="LYX81" s="195"/>
      <c r="LYY81" s="195"/>
      <c r="LYZ81" s="195"/>
      <c r="LZA81" s="195"/>
      <c r="LZB81" s="195"/>
      <c r="LZC81" s="195"/>
      <c r="LZD81" s="195"/>
      <c r="LZE81" s="195"/>
      <c r="LZF81" s="195"/>
      <c r="LZG81" s="195"/>
      <c r="LZH81" s="195"/>
      <c r="LZI81" s="195"/>
      <c r="LZJ81" s="195"/>
      <c r="LZK81" s="195"/>
      <c r="LZL81" s="195"/>
      <c r="LZM81" s="195"/>
      <c r="LZN81" s="195"/>
      <c r="LZO81" s="195"/>
      <c r="LZP81" s="195"/>
      <c r="LZQ81" s="195"/>
      <c r="LZR81" s="195"/>
      <c r="LZS81" s="195"/>
      <c r="LZT81" s="195"/>
      <c r="LZU81" s="195"/>
      <c r="LZV81" s="195"/>
      <c r="LZW81" s="195"/>
      <c r="LZX81" s="195"/>
      <c r="LZY81" s="195"/>
      <c r="LZZ81" s="195"/>
      <c r="MAA81" s="195"/>
      <c r="MAB81" s="195"/>
      <c r="MAC81" s="195"/>
      <c r="MAD81" s="195"/>
      <c r="MAE81" s="195"/>
      <c r="MAF81" s="195"/>
      <c r="MAG81" s="195"/>
      <c r="MAH81" s="195"/>
      <c r="MAI81" s="195"/>
      <c r="MAJ81" s="195"/>
      <c r="MAK81" s="195"/>
      <c r="MAL81" s="195"/>
      <c r="MAM81" s="195"/>
      <c r="MAN81" s="195"/>
      <c r="MAO81" s="195"/>
      <c r="MAP81" s="195"/>
      <c r="MAQ81" s="195"/>
      <c r="MAR81" s="195"/>
      <c r="MAS81" s="195"/>
      <c r="MAT81" s="195"/>
      <c r="MAU81" s="195"/>
      <c r="MAV81" s="195"/>
      <c r="MAW81" s="195"/>
      <c r="MAX81" s="195"/>
      <c r="MAY81" s="195"/>
      <c r="MAZ81" s="195"/>
      <c r="MBA81" s="195"/>
      <c r="MBB81" s="195"/>
      <c r="MBC81" s="195"/>
      <c r="MBD81" s="195"/>
      <c r="MBE81" s="195"/>
      <c r="MBF81" s="195"/>
      <c r="MBG81" s="195"/>
      <c r="MBH81" s="195"/>
      <c r="MBI81" s="195"/>
      <c r="MBJ81" s="195"/>
      <c r="MBK81" s="195"/>
      <c r="MBL81" s="195"/>
      <c r="MBM81" s="195"/>
      <c r="MBN81" s="195"/>
      <c r="MBO81" s="195"/>
      <c r="MBP81" s="195"/>
      <c r="MBQ81" s="195"/>
      <c r="MBR81" s="195"/>
      <c r="MBS81" s="195"/>
      <c r="MBT81" s="195"/>
      <c r="MBU81" s="195"/>
      <c r="MBV81" s="195"/>
      <c r="MBW81" s="195"/>
      <c r="MBX81" s="195"/>
      <c r="MBY81" s="195"/>
      <c r="MBZ81" s="195"/>
      <c r="MCA81" s="195"/>
      <c r="MCB81" s="195"/>
      <c r="MCC81" s="195"/>
      <c r="MCD81" s="195"/>
      <c r="MCE81" s="195"/>
      <c r="MCF81" s="195"/>
      <c r="MCG81" s="195"/>
      <c r="MCH81" s="195"/>
      <c r="MCI81" s="195"/>
      <c r="MCJ81" s="195"/>
      <c r="MCK81" s="195"/>
      <c r="MCL81" s="195"/>
      <c r="MCM81" s="195"/>
      <c r="MCN81" s="195"/>
      <c r="MCO81" s="195"/>
      <c r="MCP81" s="195"/>
      <c r="MCQ81" s="195"/>
      <c r="MCR81" s="195"/>
      <c r="MCS81" s="195"/>
      <c r="MCT81" s="195"/>
      <c r="MCU81" s="195"/>
      <c r="MCV81" s="195"/>
      <c r="MCW81" s="195"/>
      <c r="MCX81" s="195"/>
      <c r="MCY81" s="195"/>
      <c r="MCZ81" s="195"/>
      <c r="MDA81" s="195"/>
      <c r="MDB81" s="195"/>
      <c r="MDC81" s="195"/>
      <c r="MDD81" s="195"/>
      <c r="MDE81" s="195"/>
      <c r="MDF81" s="195"/>
      <c r="MDG81" s="195"/>
      <c r="MDH81" s="195"/>
      <c r="MDI81" s="195"/>
      <c r="MDJ81" s="195"/>
      <c r="MDK81" s="195"/>
      <c r="MDL81" s="195"/>
      <c r="MDM81" s="195"/>
      <c r="MDN81" s="195"/>
      <c r="MDO81" s="195"/>
      <c r="MDP81" s="195"/>
      <c r="MDQ81" s="195"/>
      <c r="MDR81" s="195"/>
      <c r="MDS81" s="195"/>
      <c r="MDT81" s="195"/>
      <c r="MDU81" s="195"/>
      <c r="MDV81" s="195"/>
      <c r="MDW81" s="195"/>
      <c r="MDX81" s="195"/>
      <c r="MDY81" s="195"/>
      <c r="MDZ81" s="195"/>
      <c r="MEA81" s="195"/>
      <c r="MEB81" s="195"/>
      <c r="MEC81" s="195"/>
      <c r="MED81" s="195"/>
      <c r="MEE81" s="195"/>
      <c r="MEF81" s="195"/>
      <c r="MEG81" s="195"/>
      <c r="MEH81" s="195"/>
      <c r="MEI81" s="195"/>
      <c r="MEJ81" s="195"/>
      <c r="MEK81" s="195"/>
      <c r="MEL81" s="195"/>
      <c r="MEM81" s="195"/>
      <c r="MEN81" s="195"/>
      <c r="MEO81" s="195"/>
      <c r="MEP81" s="195"/>
      <c r="MEQ81" s="195"/>
      <c r="MER81" s="195"/>
      <c r="MES81" s="195"/>
      <c r="MET81" s="195"/>
      <c r="MEU81" s="195"/>
      <c r="MEV81" s="195"/>
      <c r="MEW81" s="195"/>
      <c r="MEX81" s="195"/>
      <c r="MEY81" s="195"/>
      <c r="MEZ81" s="195"/>
      <c r="MFA81" s="195"/>
      <c r="MFB81" s="195"/>
      <c r="MFC81" s="195"/>
      <c r="MFD81" s="195"/>
      <c r="MFE81" s="195"/>
      <c r="MFF81" s="195"/>
      <c r="MFG81" s="195"/>
      <c r="MFH81" s="195"/>
      <c r="MFI81" s="195"/>
      <c r="MFJ81" s="195"/>
      <c r="MFK81" s="195"/>
      <c r="MFL81" s="195"/>
      <c r="MFM81" s="195"/>
      <c r="MFN81" s="195"/>
      <c r="MFO81" s="195"/>
      <c r="MFP81" s="195"/>
      <c r="MFQ81" s="195"/>
      <c r="MFR81" s="195"/>
      <c r="MFS81" s="195"/>
      <c r="MFT81" s="195"/>
      <c r="MFU81" s="195"/>
      <c r="MFV81" s="195"/>
      <c r="MFW81" s="195"/>
      <c r="MFX81" s="195"/>
      <c r="MFY81" s="195"/>
      <c r="MFZ81" s="195"/>
      <c r="MGA81" s="195"/>
      <c r="MGB81" s="195"/>
      <c r="MGC81" s="195"/>
      <c r="MGD81" s="195"/>
      <c r="MGE81" s="195"/>
      <c r="MGF81" s="195"/>
      <c r="MGG81" s="195"/>
      <c r="MGH81" s="195"/>
      <c r="MGI81" s="195"/>
      <c r="MGJ81" s="195"/>
      <c r="MGK81" s="195"/>
      <c r="MGL81" s="195"/>
      <c r="MGM81" s="195"/>
      <c r="MGN81" s="195"/>
      <c r="MGO81" s="195"/>
      <c r="MGP81" s="195"/>
      <c r="MGQ81" s="195"/>
      <c r="MGR81" s="195"/>
      <c r="MGS81" s="195"/>
      <c r="MGT81" s="195"/>
      <c r="MGU81" s="195"/>
      <c r="MGV81" s="195"/>
      <c r="MGW81" s="195"/>
      <c r="MGX81" s="195"/>
      <c r="MGY81" s="195"/>
      <c r="MGZ81" s="195"/>
      <c r="MHA81" s="195"/>
      <c r="MHB81" s="195"/>
      <c r="MHC81" s="195"/>
      <c r="MHD81" s="195"/>
      <c r="MHE81" s="195"/>
      <c r="MHF81" s="195"/>
      <c r="MHG81" s="195"/>
      <c r="MHH81" s="195"/>
      <c r="MHI81" s="195"/>
      <c r="MHJ81" s="195"/>
      <c r="MHK81" s="195"/>
      <c r="MHL81" s="195"/>
      <c r="MHM81" s="195"/>
      <c r="MHN81" s="195"/>
      <c r="MHO81" s="195"/>
      <c r="MHP81" s="195"/>
      <c r="MHQ81" s="195"/>
      <c r="MHR81" s="195"/>
      <c r="MHS81" s="195"/>
      <c r="MHT81" s="195"/>
      <c r="MHU81" s="195"/>
      <c r="MHV81" s="195"/>
      <c r="MHW81" s="195"/>
      <c r="MHX81" s="195"/>
      <c r="MHY81" s="195"/>
      <c r="MHZ81" s="195"/>
      <c r="MIA81" s="195"/>
      <c r="MIB81" s="195"/>
      <c r="MIC81" s="195"/>
      <c r="MID81" s="195"/>
      <c r="MIE81" s="195"/>
      <c r="MIF81" s="195"/>
      <c r="MIG81" s="195"/>
      <c r="MIH81" s="195"/>
      <c r="MII81" s="195"/>
      <c r="MIJ81" s="195"/>
      <c r="MIK81" s="195"/>
      <c r="MIL81" s="195"/>
      <c r="MIM81" s="195"/>
      <c r="MIN81" s="195"/>
      <c r="MIO81" s="195"/>
      <c r="MIP81" s="195"/>
      <c r="MIQ81" s="195"/>
      <c r="MIR81" s="195"/>
      <c r="MIS81" s="195"/>
      <c r="MIT81" s="195"/>
      <c r="MIU81" s="195"/>
      <c r="MIV81" s="195"/>
      <c r="MIW81" s="195"/>
      <c r="MIX81" s="195"/>
      <c r="MIY81" s="195"/>
      <c r="MIZ81" s="195"/>
      <c r="MJA81" s="195"/>
      <c r="MJB81" s="195"/>
      <c r="MJC81" s="195"/>
      <c r="MJD81" s="195"/>
      <c r="MJE81" s="195"/>
      <c r="MJF81" s="195"/>
      <c r="MJG81" s="195"/>
      <c r="MJH81" s="195"/>
      <c r="MJI81" s="195"/>
      <c r="MJJ81" s="195"/>
      <c r="MJK81" s="195"/>
      <c r="MJL81" s="195"/>
      <c r="MJM81" s="195"/>
      <c r="MJN81" s="195"/>
      <c r="MJO81" s="195"/>
      <c r="MJP81" s="195"/>
      <c r="MJQ81" s="195"/>
      <c r="MJR81" s="195"/>
      <c r="MJS81" s="195"/>
      <c r="MJT81" s="195"/>
      <c r="MJU81" s="195"/>
      <c r="MJV81" s="195"/>
      <c r="MJW81" s="195"/>
      <c r="MJX81" s="195"/>
      <c r="MJY81" s="195"/>
      <c r="MJZ81" s="195"/>
      <c r="MKA81" s="195"/>
      <c r="MKB81" s="195"/>
      <c r="MKC81" s="195"/>
      <c r="MKD81" s="195"/>
      <c r="MKE81" s="195"/>
      <c r="MKF81" s="195"/>
      <c r="MKG81" s="195"/>
      <c r="MKH81" s="195"/>
      <c r="MKI81" s="195"/>
      <c r="MKJ81" s="195"/>
      <c r="MKK81" s="195"/>
      <c r="MKL81" s="195"/>
      <c r="MKM81" s="195"/>
      <c r="MKN81" s="195"/>
      <c r="MKO81" s="195"/>
      <c r="MKP81" s="195"/>
      <c r="MKQ81" s="195"/>
      <c r="MKR81" s="195"/>
      <c r="MKS81" s="195"/>
      <c r="MKT81" s="195"/>
      <c r="MKU81" s="195"/>
      <c r="MKV81" s="195"/>
      <c r="MKW81" s="195"/>
      <c r="MKX81" s="195"/>
      <c r="MKY81" s="195"/>
      <c r="MKZ81" s="195"/>
      <c r="MLA81" s="195"/>
      <c r="MLB81" s="195"/>
      <c r="MLC81" s="195"/>
      <c r="MLD81" s="195"/>
      <c r="MLE81" s="195"/>
      <c r="MLF81" s="195"/>
      <c r="MLG81" s="195"/>
      <c r="MLH81" s="195"/>
      <c r="MLI81" s="195"/>
      <c r="MLJ81" s="195"/>
      <c r="MLK81" s="195"/>
      <c r="MLL81" s="195"/>
      <c r="MLM81" s="195"/>
      <c r="MLN81" s="195"/>
      <c r="MLO81" s="195"/>
      <c r="MLP81" s="195"/>
      <c r="MLQ81" s="195"/>
      <c r="MLR81" s="195"/>
      <c r="MLS81" s="195"/>
      <c r="MLT81" s="195"/>
      <c r="MLU81" s="195"/>
      <c r="MLV81" s="195"/>
      <c r="MLW81" s="195"/>
      <c r="MLX81" s="195"/>
      <c r="MLY81" s="195"/>
      <c r="MLZ81" s="195"/>
      <c r="MMA81" s="195"/>
      <c r="MMB81" s="195"/>
      <c r="MMC81" s="195"/>
      <c r="MMD81" s="195"/>
      <c r="MME81" s="195"/>
      <c r="MMF81" s="195"/>
      <c r="MMG81" s="195"/>
      <c r="MMH81" s="195"/>
      <c r="MMI81" s="195"/>
      <c r="MMJ81" s="195"/>
      <c r="MMK81" s="195"/>
      <c r="MML81" s="195"/>
      <c r="MMM81" s="195"/>
      <c r="MMN81" s="195"/>
      <c r="MMO81" s="195"/>
      <c r="MMP81" s="195"/>
      <c r="MMQ81" s="195"/>
      <c r="MMR81" s="195"/>
      <c r="MMS81" s="195"/>
      <c r="MMT81" s="195"/>
      <c r="MMU81" s="195"/>
      <c r="MMV81" s="195"/>
      <c r="MMW81" s="195"/>
      <c r="MMX81" s="195"/>
      <c r="MMY81" s="195"/>
      <c r="MMZ81" s="195"/>
      <c r="MNA81" s="195"/>
      <c r="MNB81" s="195"/>
      <c r="MNC81" s="195"/>
      <c r="MND81" s="195"/>
      <c r="MNE81" s="195"/>
      <c r="MNF81" s="195"/>
      <c r="MNG81" s="195"/>
      <c r="MNH81" s="195"/>
      <c r="MNI81" s="195"/>
      <c r="MNJ81" s="195"/>
      <c r="MNK81" s="195"/>
      <c r="MNL81" s="195"/>
      <c r="MNM81" s="195"/>
      <c r="MNN81" s="195"/>
      <c r="MNO81" s="195"/>
      <c r="MNP81" s="195"/>
      <c r="MNQ81" s="195"/>
      <c r="MNR81" s="195"/>
      <c r="MNS81" s="195"/>
      <c r="MNT81" s="195"/>
      <c r="MNU81" s="195"/>
      <c r="MNV81" s="195"/>
      <c r="MNW81" s="195"/>
      <c r="MNX81" s="195"/>
      <c r="MNY81" s="195"/>
      <c r="MNZ81" s="195"/>
      <c r="MOA81" s="195"/>
      <c r="MOB81" s="195"/>
      <c r="MOC81" s="195"/>
      <c r="MOD81" s="195"/>
      <c r="MOE81" s="195"/>
      <c r="MOF81" s="195"/>
      <c r="MOG81" s="195"/>
      <c r="MOH81" s="195"/>
      <c r="MOI81" s="195"/>
      <c r="MOJ81" s="195"/>
      <c r="MOK81" s="195"/>
      <c r="MOL81" s="195"/>
      <c r="MOM81" s="195"/>
      <c r="MON81" s="195"/>
      <c r="MOO81" s="195"/>
      <c r="MOP81" s="195"/>
      <c r="MOQ81" s="195"/>
      <c r="MOR81" s="195"/>
      <c r="MOS81" s="195"/>
      <c r="MOT81" s="195"/>
      <c r="MOU81" s="195"/>
      <c r="MOV81" s="195"/>
      <c r="MOW81" s="195"/>
      <c r="MOX81" s="195"/>
      <c r="MOY81" s="195"/>
      <c r="MOZ81" s="195"/>
      <c r="MPA81" s="195"/>
      <c r="MPB81" s="195"/>
      <c r="MPC81" s="195"/>
      <c r="MPD81" s="195"/>
      <c r="MPE81" s="195"/>
      <c r="MPF81" s="195"/>
      <c r="MPG81" s="195"/>
      <c r="MPH81" s="195"/>
      <c r="MPI81" s="195"/>
      <c r="MPJ81" s="195"/>
      <c r="MPK81" s="195"/>
      <c r="MPL81" s="195"/>
      <c r="MPM81" s="195"/>
      <c r="MPN81" s="195"/>
      <c r="MPO81" s="195"/>
      <c r="MPP81" s="195"/>
      <c r="MPQ81" s="195"/>
      <c r="MPR81" s="195"/>
      <c r="MPS81" s="195"/>
      <c r="MPT81" s="195"/>
      <c r="MPU81" s="195"/>
      <c r="MPV81" s="195"/>
      <c r="MPW81" s="195"/>
      <c r="MPX81" s="195"/>
      <c r="MPY81" s="195"/>
      <c r="MPZ81" s="195"/>
      <c r="MQA81" s="195"/>
      <c r="MQB81" s="195"/>
      <c r="MQC81" s="195"/>
      <c r="MQD81" s="195"/>
      <c r="MQE81" s="195"/>
      <c r="MQF81" s="195"/>
      <c r="MQG81" s="195"/>
      <c r="MQH81" s="195"/>
      <c r="MQI81" s="195"/>
      <c r="MQJ81" s="195"/>
      <c r="MQK81" s="195"/>
      <c r="MQL81" s="195"/>
      <c r="MQM81" s="195"/>
      <c r="MQN81" s="195"/>
      <c r="MQO81" s="195"/>
      <c r="MQP81" s="195"/>
      <c r="MQQ81" s="195"/>
      <c r="MQR81" s="195"/>
      <c r="MQS81" s="195"/>
      <c r="MQT81" s="195"/>
      <c r="MQU81" s="195"/>
      <c r="MQV81" s="195"/>
      <c r="MQW81" s="195"/>
      <c r="MQX81" s="195"/>
      <c r="MQY81" s="195"/>
      <c r="MQZ81" s="195"/>
      <c r="MRA81" s="195"/>
      <c r="MRB81" s="195"/>
      <c r="MRC81" s="195"/>
      <c r="MRD81" s="195"/>
      <c r="MRE81" s="195"/>
      <c r="MRF81" s="195"/>
      <c r="MRG81" s="195"/>
      <c r="MRH81" s="195"/>
      <c r="MRI81" s="195"/>
      <c r="MRJ81" s="195"/>
      <c r="MRK81" s="195"/>
      <c r="MRL81" s="195"/>
      <c r="MRM81" s="195"/>
      <c r="MRN81" s="195"/>
      <c r="MRO81" s="195"/>
      <c r="MRP81" s="195"/>
      <c r="MRQ81" s="195"/>
      <c r="MRR81" s="195"/>
      <c r="MRS81" s="195"/>
      <c r="MRT81" s="195"/>
      <c r="MRU81" s="195"/>
      <c r="MRV81" s="195"/>
      <c r="MRW81" s="195"/>
      <c r="MRX81" s="195"/>
      <c r="MRY81" s="195"/>
      <c r="MRZ81" s="195"/>
      <c r="MSA81" s="195"/>
      <c r="MSB81" s="195"/>
      <c r="MSC81" s="195"/>
      <c r="MSD81" s="195"/>
      <c r="MSE81" s="195"/>
      <c r="MSF81" s="195"/>
      <c r="MSG81" s="195"/>
      <c r="MSH81" s="195"/>
      <c r="MSI81" s="195"/>
      <c r="MSJ81" s="195"/>
      <c r="MSK81" s="195"/>
      <c r="MSL81" s="195"/>
      <c r="MSM81" s="195"/>
      <c r="MSN81" s="195"/>
      <c r="MSO81" s="195"/>
      <c r="MSP81" s="195"/>
      <c r="MSQ81" s="195"/>
      <c r="MSR81" s="195"/>
      <c r="MSS81" s="195"/>
      <c r="MST81" s="195"/>
      <c r="MSU81" s="195"/>
      <c r="MSV81" s="195"/>
      <c r="MSW81" s="195"/>
      <c r="MSX81" s="195"/>
      <c r="MSY81" s="195"/>
      <c r="MSZ81" s="195"/>
      <c r="MTA81" s="195"/>
      <c r="MTB81" s="195"/>
      <c r="MTC81" s="195"/>
      <c r="MTD81" s="195"/>
      <c r="MTE81" s="195"/>
      <c r="MTF81" s="195"/>
      <c r="MTG81" s="195"/>
      <c r="MTH81" s="195"/>
      <c r="MTI81" s="195"/>
      <c r="MTJ81" s="195"/>
      <c r="MTK81" s="195"/>
      <c r="MTL81" s="195"/>
      <c r="MTM81" s="195"/>
      <c r="MTN81" s="195"/>
      <c r="MTO81" s="195"/>
      <c r="MTP81" s="195"/>
      <c r="MTQ81" s="195"/>
      <c r="MTR81" s="195"/>
      <c r="MTS81" s="195"/>
      <c r="MTT81" s="195"/>
      <c r="MTU81" s="195"/>
      <c r="MTV81" s="195"/>
      <c r="MTW81" s="195"/>
      <c r="MTX81" s="195"/>
      <c r="MTY81" s="195"/>
      <c r="MTZ81" s="195"/>
      <c r="MUA81" s="195"/>
      <c r="MUB81" s="195"/>
      <c r="MUC81" s="195"/>
      <c r="MUD81" s="195"/>
      <c r="MUE81" s="195"/>
      <c r="MUF81" s="195"/>
      <c r="MUG81" s="195"/>
      <c r="MUH81" s="195"/>
      <c r="MUI81" s="195"/>
      <c r="MUJ81" s="195"/>
      <c r="MUK81" s="195"/>
      <c r="MUL81" s="195"/>
      <c r="MUM81" s="195"/>
      <c r="MUN81" s="195"/>
      <c r="MUO81" s="195"/>
      <c r="MUP81" s="195"/>
      <c r="MUQ81" s="195"/>
      <c r="MUR81" s="195"/>
      <c r="MUS81" s="195"/>
      <c r="MUT81" s="195"/>
      <c r="MUU81" s="195"/>
      <c r="MUV81" s="195"/>
      <c r="MUW81" s="195"/>
      <c r="MUX81" s="195"/>
      <c r="MUY81" s="195"/>
      <c r="MUZ81" s="195"/>
      <c r="MVA81" s="195"/>
      <c r="MVB81" s="195"/>
      <c r="MVC81" s="195"/>
      <c r="MVD81" s="195"/>
      <c r="MVE81" s="195"/>
      <c r="MVF81" s="195"/>
      <c r="MVG81" s="195"/>
      <c r="MVH81" s="195"/>
      <c r="MVI81" s="195"/>
      <c r="MVJ81" s="195"/>
      <c r="MVK81" s="195"/>
      <c r="MVL81" s="195"/>
      <c r="MVM81" s="195"/>
      <c r="MVN81" s="195"/>
      <c r="MVO81" s="195"/>
      <c r="MVP81" s="195"/>
      <c r="MVQ81" s="195"/>
      <c r="MVR81" s="195"/>
      <c r="MVS81" s="195"/>
      <c r="MVT81" s="195"/>
      <c r="MVU81" s="195"/>
      <c r="MVV81" s="195"/>
      <c r="MVW81" s="195"/>
      <c r="MVX81" s="195"/>
      <c r="MVY81" s="195"/>
      <c r="MVZ81" s="195"/>
      <c r="MWA81" s="195"/>
      <c r="MWB81" s="195"/>
      <c r="MWC81" s="195"/>
      <c r="MWD81" s="195"/>
      <c r="MWE81" s="195"/>
      <c r="MWF81" s="195"/>
      <c r="MWG81" s="195"/>
      <c r="MWH81" s="195"/>
      <c r="MWI81" s="195"/>
      <c r="MWJ81" s="195"/>
      <c r="MWK81" s="195"/>
      <c r="MWL81" s="195"/>
      <c r="MWM81" s="195"/>
      <c r="MWN81" s="195"/>
      <c r="MWO81" s="195"/>
      <c r="MWP81" s="195"/>
      <c r="MWQ81" s="195"/>
      <c r="MWR81" s="195"/>
      <c r="MWS81" s="195"/>
      <c r="MWT81" s="195"/>
      <c r="MWU81" s="195"/>
      <c r="MWV81" s="195"/>
      <c r="MWW81" s="195"/>
      <c r="MWX81" s="195"/>
      <c r="MWY81" s="195"/>
      <c r="MWZ81" s="195"/>
      <c r="MXA81" s="195"/>
      <c r="MXB81" s="195"/>
      <c r="MXC81" s="195"/>
      <c r="MXD81" s="195"/>
      <c r="MXE81" s="195"/>
      <c r="MXF81" s="195"/>
      <c r="MXG81" s="195"/>
      <c r="MXH81" s="195"/>
      <c r="MXI81" s="195"/>
      <c r="MXJ81" s="195"/>
      <c r="MXK81" s="195"/>
      <c r="MXL81" s="195"/>
      <c r="MXM81" s="195"/>
      <c r="MXN81" s="195"/>
      <c r="MXO81" s="195"/>
      <c r="MXP81" s="195"/>
      <c r="MXQ81" s="195"/>
      <c r="MXR81" s="195"/>
      <c r="MXS81" s="195"/>
      <c r="MXT81" s="195"/>
      <c r="MXU81" s="195"/>
      <c r="MXV81" s="195"/>
      <c r="MXW81" s="195"/>
      <c r="MXX81" s="195"/>
      <c r="MXY81" s="195"/>
      <c r="MXZ81" s="195"/>
      <c r="MYA81" s="195"/>
      <c r="MYB81" s="195"/>
      <c r="MYC81" s="195"/>
      <c r="MYD81" s="195"/>
      <c r="MYE81" s="195"/>
      <c r="MYF81" s="195"/>
      <c r="MYG81" s="195"/>
      <c r="MYH81" s="195"/>
      <c r="MYI81" s="195"/>
      <c r="MYJ81" s="195"/>
      <c r="MYK81" s="195"/>
      <c r="MYL81" s="195"/>
      <c r="MYM81" s="195"/>
      <c r="MYN81" s="195"/>
      <c r="MYO81" s="195"/>
      <c r="MYP81" s="195"/>
      <c r="MYQ81" s="195"/>
      <c r="MYR81" s="195"/>
      <c r="MYS81" s="195"/>
      <c r="MYT81" s="195"/>
      <c r="MYU81" s="195"/>
      <c r="MYV81" s="195"/>
      <c r="MYW81" s="195"/>
      <c r="MYX81" s="195"/>
      <c r="MYY81" s="195"/>
      <c r="MYZ81" s="195"/>
      <c r="MZA81" s="195"/>
      <c r="MZB81" s="195"/>
      <c r="MZC81" s="195"/>
      <c r="MZD81" s="195"/>
      <c r="MZE81" s="195"/>
      <c r="MZF81" s="195"/>
      <c r="MZG81" s="195"/>
      <c r="MZH81" s="195"/>
      <c r="MZI81" s="195"/>
      <c r="MZJ81" s="195"/>
      <c r="MZK81" s="195"/>
      <c r="MZL81" s="195"/>
      <c r="MZM81" s="195"/>
      <c r="MZN81" s="195"/>
      <c r="MZO81" s="195"/>
      <c r="MZP81" s="195"/>
      <c r="MZQ81" s="195"/>
      <c r="MZR81" s="195"/>
      <c r="MZS81" s="195"/>
      <c r="MZT81" s="195"/>
      <c r="MZU81" s="195"/>
      <c r="MZV81" s="195"/>
      <c r="MZW81" s="195"/>
      <c r="MZX81" s="195"/>
      <c r="MZY81" s="195"/>
      <c r="MZZ81" s="195"/>
      <c r="NAA81" s="195"/>
      <c r="NAB81" s="195"/>
      <c r="NAC81" s="195"/>
      <c r="NAD81" s="195"/>
      <c r="NAE81" s="195"/>
      <c r="NAF81" s="195"/>
      <c r="NAG81" s="195"/>
      <c r="NAH81" s="195"/>
      <c r="NAI81" s="195"/>
      <c r="NAJ81" s="195"/>
      <c r="NAK81" s="195"/>
      <c r="NAL81" s="195"/>
      <c r="NAM81" s="195"/>
      <c r="NAN81" s="195"/>
      <c r="NAO81" s="195"/>
      <c r="NAP81" s="195"/>
      <c r="NAQ81" s="195"/>
      <c r="NAR81" s="195"/>
      <c r="NAS81" s="195"/>
      <c r="NAT81" s="195"/>
      <c r="NAU81" s="195"/>
      <c r="NAV81" s="195"/>
      <c r="NAW81" s="195"/>
      <c r="NAX81" s="195"/>
      <c r="NAY81" s="195"/>
      <c r="NAZ81" s="195"/>
      <c r="NBA81" s="195"/>
      <c r="NBB81" s="195"/>
      <c r="NBC81" s="195"/>
      <c r="NBD81" s="195"/>
      <c r="NBE81" s="195"/>
      <c r="NBF81" s="195"/>
      <c r="NBG81" s="195"/>
      <c r="NBH81" s="195"/>
      <c r="NBI81" s="195"/>
      <c r="NBJ81" s="195"/>
      <c r="NBK81" s="195"/>
      <c r="NBL81" s="195"/>
      <c r="NBM81" s="195"/>
      <c r="NBN81" s="195"/>
      <c r="NBO81" s="195"/>
      <c r="NBP81" s="195"/>
      <c r="NBQ81" s="195"/>
      <c r="NBR81" s="195"/>
      <c r="NBS81" s="195"/>
      <c r="NBT81" s="195"/>
      <c r="NBU81" s="195"/>
      <c r="NBV81" s="195"/>
      <c r="NBW81" s="195"/>
      <c r="NBX81" s="195"/>
      <c r="NBY81" s="195"/>
      <c r="NBZ81" s="195"/>
      <c r="NCA81" s="195"/>
      <c r="NCB81" s="195"/>
      <c r="NCC81" s="195"/>
      <c r="NCD81" s="195"/>
      <c r="NCE81" s="195"/>
      <c r="NCF81" s="195"/>
      <c r="NCG81" s="195"/>
      <c r="NCH81" s="195"/>
      <c r="NCI81" s="195"/>
      <c r="NCJ81" s="195"/>
      <c r="NCK81" s="195"/>
      <c r="NCL81" s="195"/>
      <c r="NCM81" s="195"/>
      <c r="NCN81" s="195"/>
      <c r="NCO81" s="195"/>
      <c r="NCP81" s="195"/>
      <c r="NCQ81" s="195"/>
      <c r="NCR81" s="195"/>
      <c r="NCS81" s="195"/>
      <c r="NCT81" s="195"/>
      <c r="NCU81" s="195"/>
      <c r="NCV81" s="195"/>
      <c r="NCW81" s="195"/>
      <c r="NCX81" s="195"/>
      <c r="NCY81" s="195"/>
      <c r="NCZ81" s="195"/>
      <c r="NDA81" s="195"/>
      <c r="NDB81" s="195"/>
      <c r="NDC81" s="195"/>
      <c r="NDD81" s="195"/>
      <c r="NDE81" s="195"/>
      <c r="NDF81" s="195"/>
      <c r="NDG81" s="195"/>
      <c r="NDH81" s="195"/>
      <c r="NDI81" s="195"/>
      <c r="NDJ81" s="195"/>
      <c r="NDK81" s="195"/>
      <c r="NDL81" s="195"/>
      <c r="NDM81" s="195"/>
      <c r="NDN81" s="195"/>
      <c r="NDO81" s="195"/>
      <c r="NDP81" s="195"/>
      <c r="NDQ81" s="195"/>
      <c r="NDR81" s="195"/>
      <c r="NDS81" s="195"/>
      <c r="NDT81" s="195"/>
      <c r="NDU81" s="195"/>
      <c r="NDV81" s="195"/>
      <c r="NDW81" s="195"/>
      <c r="NDX81" s="195"/>
      <c r="NDY81" s="195"/>
      <c r="NDZ81" s="195"/>
      <c r="NEA81" s="195"/>
      <c r="NEB81" s="195"/>
      <c r="NEC81" s="195"/>
      <c r="NED81" s="195"/>
      <c r="NEE81" s="195"/>
      <c r="NEF81" s="195"/>
      <c r="NEG81" s="195"/>
      <c r="NEH81" s="195"/>
      <c r="NEI81" s="195"/>
      <c r="NEJ81" s="195"/>
      <c r="NEK81" s="195"/>
      <c r="NEL81" s="195"/>
      <c r="NEM81" s="195"/>
      <c r="NEN81" s="195"/>
      <c r="NEO81" s="195"/>
      <c r="NEP81" s="195"/>
      <c r="NEQ81" s="195"/>
      <c r="NER81" s="195"/>
      <c r="NES81" s="195"/>
      <c r="NET81" s="195"/>
      <c r="NEU81" s="195"/>
      <c r="NEV81" s="195"/>
      <c r="NEW81" s="195"/>
      <c r="NEX81" s="195"/>
      <c r="NEY81" s="195"/>
      <c r="NEZ81" s="195"/>
      <c r="NFA81" s="195"/>
      <c r="NFB81" s="195"/>
      <c r="NFC81" s="195"/>
      <c r="NFD81" s="195"/>
      <c r="NFE81" s="195"/>
      <c r="NFF81" s="195"/>
      <c r="NFG81" s="195"/>
      <c r="NFH81" s="195"/>
      <c r="NFI81" s="195"/>
      <c r="NFJ81" s="195"/>
      <c r="NFK81" s="195"/>
      <c r="NFL81" s="195"/>
      <c r="NFM81" s="195"/>
      <c r="NFN81" s="195"/>
      <c r="NFO81" s="195"/>
      <c r="NFP81" s="195"/>
      <c r="NFQ81" s="195"/>
      <c r="NFR81" s="195"/>
      <c r="NFS81" s="195"/>
      <c r="NFT81" s="195"/>
      <c r="NFU81" s="195"/>
      <c r="NFV81" s="195"/>
      <c r="NFW81" s="195"/>
      <c r="NFX81" s="195"/>
      <c r="NFY81" s="195"/>
      <c r="NFZ81" s="195"/>
      <c r="NGA81" s="195"/>
      <c r="NGB81" s="195"/>
      <c r="NGC81" s="195"/>
      <c r="NGD81" s="195"/>
      <c r="NGE81" s="195"/>
      <c r="NGF81" s="195"/>
      <c r="NGG81" s="195"/>
      <c r="NGH81" s="195"/>
      <c r="NGI81" s="195"/>
      <c r="NGJ81" s="195"/>
      <c r="NGK81" s="195"/>
      <c r="NGL81" s="195"/>
      <c r="NGM81" s="195"/>
      <c r="NGN81" s="195"/>
      <c r="NGO81" s="195"/>
      <c r="NGP81" s="195"/>
      <c r="NGQ81" s="195"/>
      <c r="NGR81" s="195"/>
      <c r="NGS81" s="195"/>
      <c r="NGT81" s="195"/>
      <c r="NGU81" s="195"/>
      <c r="NGV81" s="195"/>
      <c r="NGW81" s="195"/>
      <c r="NGX81" s="195"/>
      <c r="NGY81" s="195"/>
      <c r="NGZ81" s="195"/>
      <c r="NHA81" s="195"/>
      <c r="NHB81" s="195"/>
      <c r="NHC81" s="195"/>
      <c r="NHD81" s="195"/>
      <c r="NHE81" s="195"/>
      <c r="NHF81" s="195"/>
      <c r="NHG81" s="195"/>
      <c r="NHH81" s="195"/>
      <c r="NHI81" s="195"/>
      <c r="NHJ81" s="195"/>
      <c r="NHK81" s="195"/>
      <c r="NHL81" s="195"/>
      <c r="NHM81" s="195"/>
      <c r="NHN81" s="195"/>
      <c r="NHO81" s="195"/>
      <c r="NHP81" s="195"/>
      <c r="NHQ81" s="195"/>
      <c r="NHR81" s="195"/>
      <c r="NHS81" s="195"/>
      <c r="NHT81" s="195"/>
      <c r="NHU81" s="195"/>
      <c r="NHV81" s="195"/>
      <c r="NHW81" s="195"/>
      <c r="NHX81" s="195"/>
      <c r="NHY81" s="195"/>
      <c r="NHZ81" s="195"/>
      <c r="NIA81" s="195"/>
      <c r="NIB81" s="195"/>
      <c r="NIC81" s="195"/>
      <c r="NID81" s="195"/>
      <c r="NIE81" s="195"/>
      <c r="NIF81" s="195"/>
      <c r="NIG81" s="195"/>
      <c r="NIH81" s="195"/>
      <c r="NII81" s="195"/>
      <c r="NIJ81" s="195"/>
      <c r="NIK81" s="195"/>
      <c r="NIL81" s="195"/>
      <c r="NIM81" s="195"/>
      <c r="NIN81" s="195"/>
      <c r="NIO81" s="195"/>
      <c r="NIP81" s="195"/>
      <c r="NIQ81" s="195"/>
      <c r="NIR81" s="195"/>
      <c r="NIS81" s="195"/>
      <c r="NIT81" s="195"/>
      <c r="NIU81" s="195"/>
      <c r="NIV81" s="195"/>
      <c r="NIW81" s="195"/>
      <c r="NIX81" s="195"/>
      <c r="NIY81" s="195"/>
      <c r="NIZ81" s="195"/>
      <c r="NJA81" s="195"/>
      <c r="NJB81" s="195"/>
      <c r="NJC81" s="195"/>
      <c r="NJD81" s="195"/>
      <c r="NJE81" s="195"/>
      <c r="NJF81" s="195"/>
      <c r="NJG81" s="195"/>
      <c r="NJH81" s="195"/>
      <c r="NJI81" s="195"/>
      <c r="NJJ81" s="195"/>
      <c r="NJK81" s="195"/>
      <c r="NJL81" s="195"/>
      <c r="NJM81" s="195"/>
      <c r="NJN81" s="195"/>
      <c r="NJO81" s="195"/>
      <c r="NJP81" s="195"/>
      <c r="NJQ81" s="195"/>
      <c r="NJR81" s="195"/>
      <c r="NJS81" s="195"/>
      <c r="NJT81" s="195"/>
      <c r="NJU81" s="195"/>
      <c r="NJV81" s="195"/>
      <c r="NJW81" s="195"/>
      <c r="NJX81" s="195"/>
      <c r="NJY81" s="195"/>
      <c r="NJZ81" s="195"/>
      <c r="NKA81" s="195"/>
      <c r="NKB81" s="195"/>
      <c r="NKC81" s="195"/>
      <c r="NKD81" s="195"/>
      <c r="NKE81" s="195"/>
      <c r="NKF81" s="195"/>
      <c r="NKG81" s="195"/>
      <c r="NKH81" s="195"/>
      <c r="NKI81" s="195"/>
      <c r="NKJ81" s="195"/>
      <c r="NKK81" s="195"/>
      <c r="NKL81" s="195"/>
      <c r="NKM81" s="195"/>
      <c r="NKN81" s="195"/>
      <c r="NKO81" s="195"/>
      <c r="NKP81" s="195"/>
      <c r="NKQ81" s="195"/>
      <c r="NKR81" s="195"/>
      <c r="NKS81" s="195"/>
      <c r="NKT81" s="195"/>
      <c r="NKU81" s="195"/>
      <c r="NKV81" s="195"/>
      <c r="NKW81" s="195"/>
      <c r="NKX81" s="195"/>
      <c r="NKY81" s="195"/>
      <c r="NKZ81" s="195"/>
      <c r="NLA81" s="195"/>
      <c r="NLB81" s="195"/>
      <c r="NLC81" s="195"/>
      <c r="NLD81" s="195"/>
      <c r="NLE81" s="195"/>
      <c r="NLF81" s="195"/>
      <c r="NLG81" s="195"/>
      <c r="NLH81" s="195"/>
      <c r="NLI81" s="195"/>
      <c r="NLJ81" s="195"/>
      <c r="NLK81" s="195"/>
      <c r="NLL81" s="195"/>
      <c r="NLM81" s="195"/>
      <c r="NLN81" s="195"/>
      <c r="NLO81" s="195"/>
      <c r="NLP81" s="195"/>
      <c r="NLQ81" s="195"/>
      <c r="NLR81" s="195"/>
      <c r="NLS81" s="195"/>
      <c r="NLT81" s="195"/>
      <c r="NLU81" s="195"/>
      <c r="NLV81" s="195"/>
      <c r="NLW81" s="195"/>
      <c r="NLX81" s="195"/>
      <c r="NLY81" s="195"/>
      <c r="NLZ81" s="195"/>
      <c r="NMA81" s="195"/>
      <c r="NMB81" s="195"/>
      <c r="NMC81" s="195"/>
      <c r="NMD81" s="195"/>
      <c r="NME81" s="195"/>
      <c r="NMF81" s="195"/>
      <c r="NMG81" s="195"/>
      <c r="NMH81" s="195"/>
      <c r="NMI81" s="195"/>
      <c r="NMJ81" s="195"/>
      <c r="NMK81" s="195"/>
      <c r="NML81" s="195"/>
      <c r="NMM81" s="195"/>
      <c r="NMN81" s="195"/>
      <c r="NMO81" s="195"/>
      <c r="NMP81" s="195"/>
      <c r="NMQ81" s="195"/>
      <c r="NMR81" s="195"/>
      <c r="NMS81" s="195"/>
      <c r="NMT81" s="195"/>
      <c r="NMU81" s="195"/>
      <c r="NMV81" s="195"/>
      <c r="NMW81" s="195"/>
      <c r="NMX81" s="195"/>
      <c r="NMY81" s="195"/>
      <c r="NMZ81" s="195"/>
      <c r="NNA81" s="195"/>
      <c r="NNB81" s="195"/>
      <c r="NNC81" s="195"/>
      <c r="NND81" s="195"/>
      <c r="NNE81" s="195"/>
      <c r="NNF81" s="195"/>
      <c r="NNG81" s="195"/>
      <c r="NNH81" s="195"/>
      <c r="NNI81" s="195"/>
      <c r="NNJ81" s="195"/>
      <c r="NNK81" s="195"/>
      <c r="NNL81" s="195"/>
      <c r="NNM81" s="195"/>
      <c r="NNN81" s="195"/>
      <c r="NNO81" s="195"/>
      <c r="NNP81" s="195"/>
      <c r="NNQ81" s="195"/>
      <c r="NNR81" s="195"/>
      <c r="NNS81" s="195"/>
      <c r="NNT81" s="195"/>
      <c r="NNU81" s="195"/>
      <c r="NNV81" s="195"/>
      <c r="NNW81" s="195"/>
      <c r="NNX81" s="195"/>
      <c r="NNY81" s="195"/>
      <c r="NNZ81" s="195"/>
      <c r="NOA81" s="195"/>
      <c r="NOB81" s="195"/>
      <c r="NOC81" s="195"/>
      <c r="NOD81" s="195"/>
      <c r="NOE81" s="195"/>
      <c r="NOF81" s="195"/>
      <c r="NOG81" s="195"/>
      <c r="NOH81" s="195"/>
      <c r="NOI81" s="195"/>
      <c r="NOJ81" s="195"/>
      <c r="NOK81" s="195"/>
      <c r="NOL81" s="195"/>
      <c r="NOM81" s="195"/>
      <c r="NON81" s="195"/>
      <c r="NOO81" s="195"/>
      <c r="NOP81" s="195"/>
      <c r="NOQ81" s="195"/>
      <c r="NOR81" s="195"/>
      <c r="NOS81" s="195"/>
      <c r="NOT81" s="195"/>
      <c r="NOU81" s="195"/>
      <c r="NOV81" s="195"/>
      <c r="NOW81" s="195"/>
      <c r="NOX81" s="195"/>
      <c r="NOY81" s="195"/>
      <c r="NOZ81" s="195"/>
      <c r="NPA81" s="195"/>
      <c r="NPB81" s="195"/>
      <c r="NPC81" s="195"/>
      <c r="NPD81" s="195"/>
      <c r="NPE81" s="195"/>
      <c r="NPF81" s="195"/>
      <c r="NPG81" s="195"/>
      <c r="NPH81" s="195"/>
      <c r="NPI81" s="195"/>
      <c r="NPJ81" s="195"/>
      <c r="NPK81" s="195"/>
      <c r="NPL81" s="195"/>
      <c r="NPM81" s="195"/>
      <c r="NPN81" s="195"/>
      <c r="NPO81" s="195"/>
      <c r="NPP81" s="195"/>
      <c r="NPQ81" s="195"/>
      <c r="NPR81" s="195"/>
      <c r="NPS81" s="195"/>
      <c r="NPT81" s="195"/>
      <c r="NPU81" s="195"/>
      <c r="NPV81" s="195"/>
      <c r="NPW81" s="195"/>
      <c r="NPX81" s="195"/>
      <c r="NPY81" s="195"/>
      <c r="NPZ81" s="195"/>
      <c r="NQA81" s="195"/>
      <c r="NQB81" s="195"/>
      <c r="NQC81" s="195"/>
      <c r="NQD81" s="195"/>
      <c r="NQE81" s="195"/>
      <c r="NQF81" s="195"/>
      <c r="NQG81" s="195"/>
      <c r="NQH81" s="195"/>
      <c r="NQI81" s="195"/>
      <c r="NQJ81" s="195"/>
      <c r="NQK81" s="195"/>
      <c r="NQL81" s="195"/>
      <c r="NQM81" s="195"/>
      <c r="NQN81" s="195"/>
      <c r="NQO81" s="195"/>
      <c r="NQP81" s="195"/>
      <c r="NQQ81" s="195"/>
      <c r="NQR81" s="195"/>
      <c r="NQS81" s="195"/>
      <c r="NQT81" s="195"/>
      <c r="NQU81" s="195"/>
      <c r="NQV81" s="195"/>
      <c r="NQW81" s="195"/>
      <c r="NQX81" s="195"/>
      <c r="NQY81" s="195"/>
      <c r="NQZ81" s="195"/>
      <c r="NRA81" s="195"/>
      <c r="NRB81" s="195"/>
      <c r="NRC81" s="195"/>
      <c r="NRD81" s="195"/>
      <c r="NRE81" s="195"/>
      <c r="NRF81" s="195"/>
      <c r="NRG81" s="195"/>
      <c r="NRH81" s="195"/>
      <c r="NRI81" s="195"/>
      <c r="NRJ81" s="195"/>
      <c r="NRK81" s="195"/>
      <c r="NRL81" s="195"/>
      <c r="NRM81" s="195"/>
      <c r="NRN81" s="195"/>
      <c r="NRO81" s="195"/>
      <c r="NRP81" s="195"/>
      <c r="NRQ81" s="195"/>
      <c r="NRR81" s="195"/>
      <c r="NRS81" s="195"/>
      <c r="NRT81" s="195"/>
      <c r="NRU81" s="195"/>
      <c r="NRV81" s="195"/>
      <c r="NRW81" s="195"/>
      <c r="NRX81" s="195"/>
      <c r="NRY81" s="195"/>
      <c r="NRZ81" s="195"/>
      <c r="NSA81" s="195"/>
      <c r="NSB81" s="195"/>
      <c r="NSC81" s="195"/>
      <c r="NSD81" s="195"/>
      <c r="NSE81" s="195"/>
      <c r="NSF81" s="195"/>
      <c r="NSG81" s="195"/>
      <c r="NSH81" s="195"/>
      <c r="NSI81" s="195"/>
      <c r="NSJ81" s="195"/>
      <c r="NSK81" s="195"/>
      <c r="NSL81" s="195"/>
      <c r="NSM81" s="195"/>
      <c r="NSN81" s="195"/>
      <c r="NSO81" s="195"/>
      <c r="NSP81" s="195"/>
      <c r="NSQ81" s="195"/>
      <c r="NSR81" s="195"/>
      <c r="NSS81" s="195"/>
      <c r="NST81" s="195"/>
      <c r="NSU81" s="195"/>
      <c r="NSV81" s="195"/>
      <c r="NSW81" s="195"/>
      <c r="NSX81" s="195"/>
      <c r="NSY81" s="195"/>
      <c r="NSZ81" s="195"/>
      <c r="NTA81" s="195"/>
      <c r="NTB81" s="195"/>
      <c r="NTC81" s="195"/>
      <c r="NTD81" s="195"/>
      <c r="NTE81" s="195"/>
      <c r="NTF81" s="195"/>
      <c r="NTG81" s="195"/>
      <c r="NTH81" s="195"/>
      <c r="NTI81" s="195"/>
      <c r="NTJ81" s="195"/>
      <c r="NTK81" s="195"/>
      <c r="NTL81" s="195"/>
      <c r="NTM81" s="195"/>
      <c r="NTN81" s="195"/>
      <c r="NTO81" s="195"/>
      <c r="NTP81" s="195"/>
      <c r="NTQ81" s="195"/>
      <c r="NTR81" s="195"/>
      <c r="NTS81" s="195"/>
      <c r="NTT81" s="195"/>
      <c r="NTU81" s="195"/>
      <c r="NTV81" s="195"/>
      <c r="NTW81" s="195"/>
      <c r="NTX81" s="195"/>
      <c r="NTY81" s="195"/>
      <c r="NTZ81" s="195"/>
      <c r="NUA81" s="195"/>
      <c r="NUB81" s="195"/>
      <c r="NUC81" s="195"/>
      <c r="NUD81" s="195"/>
      <c r="NUE81" s="195"/>
      <c r="NUF81" s="195"/>
      <c r="NUG81" s="195"/>
      <c r="NUH81" s="195"/>
      <c r="NUI81" s="195"/>
      <c r="NUJ81" s="195"/>
      <c r="NUK81" s="195"/>
      <c r="NUL81" s="195"/>
      <c r="NUM81" s="195"/>
      <c r="NUN81" s="195"/>
      <c r="NUO81" s="195"/>
      <c r="NUP81" s="195"/>
      <c r="NUQ81" s="195"/>
      <c r="NUR81" s="195"/>
      <c r="NUS81" s="195"/>
      <c r="NUT81" s="195"/>
      <c r="NUU81" s="195"/>
      <c r="NUV81" s="195"/>
      <c r="NUW81" s="195"/>
      <c r="NUX81" s="195"/>
      <c r="NUY81" s="195"/>
      <c r="NUZ81" s="195"/>
      <c r="NVA81" s="195"/>
      <c r="NVB81" s="195"/>
      <c r="NVC81" s="195"/>
      <c r="NVD81" s="195"/>
      <c r="NVE81" s="195"/>
      <c r="NVF81" s="195"/>
      <c r="NVG81" s="195"/>
      <c r="NVH81" s="195"/>
      <c r="NVI81" s="195"/>
      <c r="NVJ81" s="195"/>
      <c r="NVK81" s="195"/>
      <c r="NVL81" s="195"/>
      <c r="NVM81" s="195"/>
      <c r="NVN81" s="195"/>
      <c r="NVO81" s="195"/>
      <c r="NVP81" s="195"/>
      <c r="NVQ81" s="195"/>
      <c r="NVR81" s="195"/>
      <c r="NVS81" s="195"/>
      <c r="NVT81" s="195"/>
      <c r="NVU81" s="195"/>
      <c r="NVV81" s="195"/>
      <c r="NVW81" s="195"/>
      <c r="NVX81" s="195"/>
      <c r="NVY81" s="195"/>
      <c r="NVZ81" s="195"/>
      <c r="NWA81" s="195"/>
      <c r="NWB81" s="195"/>
      <c r="NWC81" s="195"/>
      <c r="NWD81" s="195"/>
      <c r="NWE81" s="195"/>
      <c r="NWF81" s="195"/>
      <c r="NWG81" s="195"/>
      <c r="NWH81" s="195"/>
      <c r="NWI81" s="195"/>
      <c r="NWJ81" s="195"/>
      <c r="NWK81" s="195"/>
      <c r="NWL81" s="195"/>
      <c r="NWM81" s="195"/>
      <c r="NWN81" s="195"/>
      <c r="NWO81" s="195"/>
      <c r="NWP81" s="195"/>
      <c r="NWQ81" s="195"/>
      <c r="NWR81" s="195"/>
      <c r="NWS81" s="195"/>
      <c r="NWT81" s="195"/>
      <c r="NWU81" s="195"/>
      <c r="NWV81" s="195"/>
      <c r="NWW81" s="195"/>
      <c r="NWX81" s="195"/>
      <c r="NWY81" s="195"/>
      <c r="NWZ81" s="195"/>
      <c r="NXA81" s="195"/>
      <c r="NXB81" s="195"/>
      <c r="NXC81" s="195"/>
      <c r="NXD81" s="195"/>
      <c r="NXE81" s="195"/>
      <c r="NXF81" s="195"/>
      <c r="NXG81" s="195"/>
      <c r="NXH81" s="195"/>
      <c r="NXI81" s="195"/>
      <c r="NXJ81" s="195"/>
      <c r="NXK81" s="195"/>
      <c r="NXL81" s="195"/>
      <c r="NXM81" s="195"/>
      <c r="NXN81" s="195"/>
      <c r="NXO81" s="195"/>
      <c r="NXP81" s="195"/>
      <c r="NXQ81" s="195"/>
      <c r="NXR81" s="195"/>
      <c r="NXS81" s="195"/>
      <c r="NXT81" s="195"/>
      <c r="NXU81" s="195"/>
      <c r="NXV81" s="195"/>
      <c r="NXW81" s="195"/>
      <c r="NXX81" s="195"/>
      <c r="NXY81" s="195"/>
      <c r="NXZ81" s="195"/>
      <c r="NYA81" s="195"/>
      <c r="NYB81" s="195"/>
      <c r="NYC81" s="195"/>
      <c r="NYD81" s="195"/>
      <c r="NYE81" s="195"/>
      <c r="NYF81" s="195"/>
      <c r="NYG81" s="195"/>
      <c r="NYH81" s="195"/>
      <c r="NYI81" s="195"/>
      <c r="NYJ81" s="195"/>
      <c r="NYK81" s="195"/>
      <c r="NYL81" s="195"/>
      <c r="NYM81" s="195"/>
      <c r="NYN81" s="195"/>
      <c r="NYO81" s="195"/>
      <c r="NYP81" s="195"/>
      <c r="NYQ81" s="195"/>
      <c r="NYR81" s="195"/>
      <c r="NYS81" s="195"/>
      <c r="NYT81" s="195"/>
      <c r="NYU81" s="195"/>
      <c r="NYV81" s="195"/>
      <c r="NYW81" s="195"/>
      <c r="NYX81" s="195"/>
      <c r="NYY81" s="195"/>
      <c r="NYZ81" s="195"/>
      <c r="NZA81" s="195"/>
      <c r="NZB81" s="195"/>
      <c r="NZC81" s="195"/>
      <c r="NZD81" s="195"/>
      <c r="NZE81" s="195"/>
      <c r="NZF81" s="195"/>
      <c r="NZG81" s="195"/>
      <c r="NZH81" s="195"/>
      <c r="NZI81" s="195"/>
      <c r="NZJ81" s="195"/>
      <c r="NZK81" s="195"/>
      <c r="NZL81" s="195"/>
      <c r="NZM81" s="195"/>
      <c r="NZN81" s="195"/>
      <c r="NZO81" s="195"/>
      <c r="NZP81" s="195"/>
      <c r="NZQ81" s="195"/>
      <c r="NZR81" s="195"/>
      <c r="NZS81" s="195"/>
      <c r="NZT81" s="195"/>
      <c r="NZU81" s="195"/>
      <c r="NZV81" s="195"/>
      <c r="NZW81" s="195"/>
      <c r="NZX81" s="195"/>
      <c r="NZY81" s="195"/>
      <c r="NZZ81" s="195"/>
      <c r="OAA81" s="195"/>
      <c r="OAB81" s="195"/>
      <c r="OAC81" s="195"/>
      <c r="OAD81" s="195"/>
      <c r="OAE81" s="195"/>
      <c r="OAF81" s="195"/>
      <c r="OAG81" s="195"/>
      <c r="OAH81" s="195"/>
      <c r="OAI81" s="195"/>
      <c r="OAJ81" s="195"/>
      <c r="OAK81" s="195"/>
      <c r="OAL81" s="195"/>
      <c r="OAM81" s="195"/>
      <c r="OAN81" s="195"/>
      <c r="OAO81" s="195"/>
      <c r="OAP81" s="195"/>
      <c r="OAQ81" s="195"/>
      <c r="OAR81" s="195"/>
      <c r="OAS81" s="195"/>
      <c r="OAT81" s="195"/>
      <c r="OAU81" s="195"/>
      <c r="OAV81" s="195"/>
      <c r="OAW81" s="195"/>
      <c r="OAX81" s="195"/>
      <c r="OAY81" s="195"/>
      <c r="OAZ81" s="195"/>
      <c r="OBA81" s="195"/>
      <c r="OBB81" s="195"/>
      <c r="OBC81" s="195"/>
      <c r="OBD81" s="195"/>
      <c r="OBE81" s="195"/>
      <c r="OBF81" s="195"/>
      <c r="OBG81" s="195"/>
      <c r="OBH81" s="195"/>
      <c r="OBI81" s="195"/>
      <c r="OBJ81" s="195"/>
      <c r="OBK81" s="195"/>
      <c r="OBL81" s="195"/>
      <c r="OBM81" s="195"/>
      <c r="OBN81" s="195"/>
      <c r="OBO81" s="195"/>
      <c r="OBP81" s="195"/>
      <c r="OBQ81" s="195"/>
      <c r="OBR81" s="195"/>
      <c r="OBS81" s="195"/>
      <c r="OBT81" s="195"/>
      <c r="OBU81" s="195"/>
      <c r="OBV81" s="195"/>
      <c r="OBW81" s="195"/>
      <c r="OBX81" s="195"/>
      <c r="OBY81" s="195"/>
      <c r="OBZ81" s="195"/>
      <c r="OCA81" s="195"/>
      <c r="OCB81" s="195"/>
      <c r="OCC81" s="195"/>
      <c r="OCD81" s="195"/>
      <c r="OCE81" s="195"/>
      <c r="OCF81" s="195"/>
      <c r="OCG81" s="195"/>
      <c r="OCH81" s="195"/>
      <c r="OCI81" s="195"/>
      <c r="OCJ81" s="195"/>
      <c r="OCK81" s="195"/>
      <c r="OCL81" s="195"/>
      <c r="OCM81" s="195"/>
      <c r="OCN81" s="195"/>
      <c r="OCO81" s="195"/>
      <c r="OCP81" s="195"/>
      <c r="OCQ81" s="195"/>
      <c r="OCR81" s="195"/>
      <c r="OCS81" s="195"/>
      <c r="OCT81" s="195"/>
      <c r="OCU81" s="195"/>
      <c r="OCV81" s="195"/>
      <c r="OCW81" s="195"/>
      <c r="OCX81" s="195"/>
      <c r="OCY81" s="195"/>
      <c r="OCZ81" s="195"/>
      <c r="ODA81" s="195"/>
      <c r="ODB81" s="195"/>
      <c r="ODC81" s="195"/>
      <c r="ODD81" s="195"/>
      <c r="ODE81" s="195"/>
      <c r="ODF81" s="195"/>
      <c r="ODG81" s="195"/>
      <c r="ODH81" s="195"/>
      <c r="ODI81" s="195"/>
      <c r="ODJ81" s="195"/>
      <c r="ODK81" s="195"/>
      <c r="ODL81" s="195"/>
      <c r="ODM81" s="195"/>
      <c r="ODN81" s="195"/>
      <c r="ODO81" s="195"/>
      <c r="ODP81" s="195"/>
      <c r="ODQ81" s="195"/>
      <c r="ODR81" s="195"/>
      <c r="ODS81" s="195"/>
      <c r="ODT81" s="195"/>
      <c r="ODU81" s="195"/>
      <c r="ODV81" s="195"/>
      <c r="ODW81" s="195"/>
      <c r="ODX81" s="195"/>
      <c r="ODY81" s="195"/>
      <c r="ODZ81" s="195"/>
      <c r="OEA81" s="195"/>
      <c r="OEB81" s="195"/>
      <c r="OEC81" s="195"/>
      <c r="OED81" s="195"/>
      <c r="OEE81" s="195"/>
      <c r="OEF81" s="195"/>
      <c r="OEG81" s="195"/>
      <c r="OEH81" s="195"/>
      <c r="OEI81" s="195"/>
      <c r="OEJ81" s="195"/>
      <c r="OEK81" s="195"/>
      <c r="OEL81" s="195"/>
      <c r="OEM81" s="195"/>
      <c r="OEN81" s="195"/>
      <c r="OEO81" s="195"/>
      <c r="OEP81" s="195"/>
      <c r="OEQ81" s="195"/>
      <c r="OER81" s="195"/>
      <c r="OES81" s="195"/>
      <c r="OET81" s="195"/>
      <c r="OEU81" s="195"/>
      <c r="OEV81" s="195"/>
      <c r="OEW81" s="195"/>
      <c r="OEX81" s="195"/>
      <c r="OEY81" s="195"/>
      <c r="OEZ81" s="195"/>
      <c r="OFA81" s="195"/>
      <c r="OFB81" s="195"/>
      <c r="OFC81" s="195"/>
      <c r="OFD81" s="195"/>
      <c r="OFE81" s="195"/>
      <c r="OFF81" s="195"/>
      <c r="OFG81" s="195"/>
      <c r="OFH81" s="195"/>
      <c r="OFI81" s="195"/>
      <c r="OFJ81" s="195"/>
      <c r="OFK81" s="195"/>
      <c r="OFL81" s="195"/>
      <c r="OFM81" s="195"/>
      <c r="OFN81" s="195"/>
      <c r="OFO81" s="195"/>
      <c r="OFP81" s="195"/>
      <c r="OFQ81" s="195"/>
      <c r="OFR81" s="195"/>
      <c r="OFS81" s="195"/>
      <c r="OFT81" s="195"/>
      <c r="OFU81" s="195"/>
      <c r="OFV81" s="195"/>
      <c r="OFW81" s="195"/>
      <c r="OFX81" s="195"/>
      <c r="OFY81" s="195"/>
      <c r="OFZ81" s="195"/>
      <c r="OGA81" s="195"/>
      <c r="OGB81" s="195"/>
      <c r="OGC81" s="195"/>
      <c r="OGD81" s="195"/>
      <c r="OGE81" s="195"/>
      <c r="OGF81" s="195"/>
      <c r="OGG81" s="195"/>
      <c r="OGH81" s="195"/>
      <c r="OGI81" s="195"/>
      <c r="OGJ81" s="195"/>
      <c r="OGK81" s="195"/>
      <c r="OGL81" s="195"/>
      <c r="OGM81" s="195"/>
      <c r="OGN81" s="195"/>
      <c r="OGO81" s="195"/>
      <c r="OGP81" s="195"/>
      <c r="OGQ81" s="195"/>
      <c r="OGR81" s="195"/>
      <c r="OGS81" s="195"/>
      <c r="OGT81" s="195"/>
      <c r="OGU81" s="195"/>
      <c r="OGV81" s="195"/>
      <c r="OGW81" s="195"/>
      <c r="OGX81" s="195"/>
      <c r="OGY81" s="195"/>
      <c r="OGZ81" s="195"/>
      <c r="OHA81" s="195"/>
      <c r="OHB81" s="195"/>
      <c r="OHC81" s="195"/>
      <c r="OHD81" s="195"/>
      <c r="OHE81" s="195"/>
      <c r="OHF81" s="195"/>
      <c r="OHG81" s="195"/>
      <c r="OHH81" s="195"/>
      <c r="OHI81" s="195"/>
      <c r="OHJ81" s="195"/>
      <c r="OHK81" s="195"/>
      <c r="OHL81" s="195"/>
      <c r="OHM81" s="195"/>
      <c r="OHN81" s="195"/>
      <c r="OHO81" s="195"/>
      <c r="OHP81" s="195"/>
      <c r="OHQ81" s="195"/>
      <c r="OHR81" s="195"/>
      <c r="OHS81" s="195"/>
      <c r="OHT81" s="195"/>
      <c r="OHU81" s="195"/>
      <c r="OHV81" s="195"/>
      <c r="OHW81" s="195"/>
      <c r="OHX81" s="195"/>
      <c r="OHY81" s="195"/>
      <c r="OHZ81" s="195"/>
      <c r="OIA81" s="195"/>
      <c r="OIB81" s="195"/>
      <c r="OIC81" s="195"/>
      <c r="OID81" s="195"/>
      <c r="OIE81" s="195"/>
      <c r="OIF81" s="195"/>
      <c r="OIG81" s="195"/>
      <c r="OIH81" s="195"/>
      <c r="OII81" s="195"/>
      <c r="OIJ81" s="195"/>
      <c r="OIK81" s="195"/>
      <c r="OIL81" s="195"/>
      <c r="OIM81" s="195"/>
      <c r="OIN81" s="195"/>
      <c r="OIO81" s="195"/>
      <c r="OIP81" s="195"/>
      <c r="OIQ81" s="195"/>
      <c r="OIR81" s="195"/>
      <c r="OIS81" s="195"/>
      <c r="OIT81" s="195"/>
      <c r="OIU81" s="195"/>
      <c r="OIV81" s="195"/>
      <c r="OIW81" s="195"/>
      <c r="OIX81" s="195"/>
      <c r="OIY81" s="195"/>
      <c r="OIZ81" s="195"/>
      <c r="OJA81" s="195"/>
      <c r="OJB81" s="195"/>
      <c r="OJC81" s="195"/>
      <c r="OJD81" s="195"/>
      <c r="OJE81" s="195"/>
      <c r="OJF81" s="195"/>
      <c r="OJG81" s="195"/>
      <c r="OJH81" s="195"/>
      <c r="OJI81" s="195"/>
      <c r="OJJ81" s="195"/>
      <c r="OJK81" s="195"/>
      <c r="OJL81" s="195"/>
      <c r="OJM81" s="195"/>
      <c r="OJN81" s="195"/>
      <c r="OJO81" s="195"/>
      <c r="OJP81" s="195"/>
      <c r="OJQ81" s="195"/>
      <c r="OJR81" s="195"/>
      <c r="OJS81" s="195"/>
      <c r="OJT81" s="195"/>
      <c r="OJU81" s="195"/>
      <c r="OJV81" s="195"/>
      <c r="OJW81" s="195"/>
      <c r="OJX81" s="195"/>
      <c r="OJY81" s="195"/>
      <c r="OJZ81" s="195"/>
      <c r="OKA81" s="195"/>
      <c r="OKB81" s="195"/>
      <c r="OKC81" s="195"/>
      <c r="OKD81" s="195"/>
      <c r="OKE81" s="195"/>
      <c r="OKF81" s="195"/>
      <c r="OKG81" s="195"/>
      <c r="OKH81" s="195"/>
      <c r="OKI81" s="195"/>
      <c r="OKJ81" s="195"/>
      <c r="OKK81" s="195"/>
      <c r="OKL81" s="195"/>
      <c r="OKM81" s="195"/>
      <c r="OKN81" s="195"/>
      <c r="OKO81" s="195"/>
      <c r="OKP81" s="195"/>
      <c r="OKQ81" s="195"/>
      <c r="OKR81" s="195"/>
      <c r="OKS81" s="195"/>
      <c r="OKT81" s="195"/>
      <c r="OKU81" s="195"/>
      <c r="OKV81" s="195"/>
      <c r="OKW81" s="195"/>
      <c r="OKX81" s="195"/>
      <c r="OKY81" s="195"/>
      <c r="OKZ81" s="195"/>
      <c r="OLA81" s="195"/>
      <c r="OLB81" s="195"/>
      <c r="OLC81" s="195"/>
      <c r="OLD81" s="195"/>
      <c r="OLE81" s="195"/>
      <c r="OLF81" s="195"/>
      <c r="OLG81" s="195"/>
      <c r="OLH81" s="195"/>
      <c r="OLI81" s="195"/>
      <c r="OLJ81" s="195"/>
      <c r="OLK81" s="195"/>
      <c r="OLL81" s="195"/>
      <c r="OLM81" s="195"/>
      <c r="OLN81" s="195"/>
      <c r="OLO81" s="195"/>
      <c r="OLP81" s="195"/>
      <c r="OLQ81" s="195"/>
      <c r="OLR81" s="195"/>
      <c r="OLS81" s="195"/>
      <c r="OLT81" s="195"/>
      <c r="OLU81" s="195"/>
      <c r="OLV81" s="195"/>
      <c r="OLW81" s="195"/>
      <c r="OLX81" s="195"/>
      <c r="OLY81" s="195"/>
      <c r="OLZ81" s="195"/>
      <c r="OMA81" s="195"/>
      <c r="OMB81" s="195"/>
      <c r="OMC81" s="195"/>
      <c r="OMD81" s="195"/>
      <c r="OME81" s="195"/>
      <c r="OMF81" s="195"/>
      <c r="OMG81" s="195"/>
      <c r="OMH81" s="195"/>
      <c r="OMI81" s="195"/>
      <c r="OMJ81" s="195"/>
      <c r="OMK81" s="195"/>
      <c r="OML81" s="195"/>
      <c r="OMM81" s="195"/>
      <c r="OMN81" s="195"/>
      <c r="OMO81" s="195"/>
      <c r="OMP81" s="195"/>
      <c r="OMQ81" s="195"/>
      <c r="OMR81" s="195"/>
      <c r="OMS81" s="195"/>
      <c r="OMT81" s="195"/>
      <c r="OMU81" s="195"/>
      <c r="OMV81" s="195"/>
      <c r="OMW81" s="195"/>
      <c r="OMX81" s="195"/>
      <c r="OMY81" s="195"/>
      <c r="OMZ81" s="195"/>
      <c r="ONA81" s="195"/>
      <c r="ONB81" s="195"/>
      <c r="ONC81" s="195"/>
      <c r="OND81" s="195"/>
      <c r="ONE81" s="195"/>
      <c r="ONF81" s="195"/>
      <c r="ONG81" s="195"/>
      <c r="ONH81" s="195"/>
      <c r="ONI81" s="195"/>
      <c r="ONJ81" s="195"/>
      <c r="ONK81" s="195"/>
      <c r="ONL81" s="195"/>
      <c r="ONM81" s="195"/>
      <c r="ONN81" s="195"/>
      <c r="ONO81" s="195"/>
      <c r="ONP81" s="195"/>
      <c r="ONQ81" s="195"/>
      <c r="ONR81" s="195"/>
      <c r="ONS81" s="195"/>
      <c r="ONT81" s="195"/>
      <c r="ONU81" s="195"/>
      <c r="ONV81" s="195"/>
      <c r="ONW81" s="195"/>
      <c r="ONX81" s="195"/>
      <c r="ONY81" s="195"/>
      <c r="ONZ81" s="195"/>
      <c r="OOA81" s="195"/>
      <c r="OOB81" s="195"/>
      <c r="OOC81" s="195"/>
      <c r="OOD81" s="195"/>
      <c r="OOE81" s="195"/>
      <c r="OOF81" s="195"/>
      <c r="OOG81" s="195"/>
      <c r="OOH81" s="195"/>
      <c r="OOI81" s="195"/>
      <c r="OOJ81" s="195"/>
      <c r="OOK81" s="195"/>
      <c r="OOL81" s="195"/>
      <c r="OOM81" s="195"/>
      <c r="OON81" s="195"/>
      <c r="OOO81" s="195"/>
      <c r="OOP81" s="195"/>
      <c r="OOQ81" s="195"/>
      <c r="OOR81" s="195"/>
      <c r="OOS81" s="195"/>
      <c r="OOT81" s="195"/>
      <c r="OOU81" s="195"/>
      <c r="OOV81" s="195"/>
      <c r="OOW81" s="195"/>
      <c r="OOX81" s="195"/>
      <c r="OOY81" s="195"/>
      <c r="OOZ81" s="195"/>
      <c r="OPA81" s="195"/>
      <c r="OPB81" s="195"/>
      <c r="OPC81" s="195"/>
      <c r="OPD81" s="195"/>
      <c r="OPE81" s="195"/>
      <c r="OPF81" s="195"/>
      <c r="OPG81" s="195"/>
      <c r="OPH81" s="195"/>
      <c r="OPI81" s="195"/>
      <c r="OPJ81" s="195"/>
      <c r="OPK81" s="195"/>
      <c r="OPL81" s="195"/>
      <c r="OPM81" s="195"/>
      <c r="OPN81" s="195"/>
      <c r="OPO81" s="195"/>
      <c r="OPP81" s="195"/>
      <c r="OPQ81" s="195"/>
      <c r="OPR81" s="195"/>
      <c r="OPS81" s="195"/>
      <c r="OPT81" s="195"/>
      <c r="OPU81" s="195"/>
      <c r="OPV81" s="195"/>
      <c r="OPW81" s="195"/>
      <c r="OPX81" s="195"/>
      <c r="OPY81" s="195"/>
      <c r="OPZ81" s="195"/>
      <c r="OQA81" s="195"/>
      <c r="OQB81" s="195"/>
      <c r="OQC81" s="195"/>
      <c r="OQD81" s="195"/>
      <c r="OQE81" s="195"/>
      <c r="OQF81" s="195"/>
      <c r="OQG81" s="195"/>
      <c r="OQH81" s="195"/>
      <c r="OQI81" s="195"/>
      <c r="OQJ81" s="195"/>
      <c r="OQK81" s="195"/>
      <c r="OQL81" s="195"/>
      <c r="OQM81" s="195"/>
      <c r="OQN81" s="195"/>
      <c r="OQO81" s="195"/>
      <c r="OQP81" s="195"/>
      <c r="OQQ81" s="195"/>
      <c r="OQR81" s="195"/>
      <c r="OQS81" s="195"/>
      <c r="OQT81" s="195"/>
      <c r="OQU81" s="195"/>
      <c r="OQV81" s="195"/>
      <c r="OQW81" s="195"/>
      <c r="OQX81" s="195"/>
      <c r="OQY81" s="195"/>
      <c r="OQZ81" s="195"/>
      <c r="ORA81" s="195"/>
      <c r="ORB81" s="195"/>
      <c r="ORC81" s="195"/>
      <c r="ORD81" s="195"/>
      <c r="ORE81" s="195"/>
      <c r="ORF81" s="195"/>
      <c r="ORG81" s="195"/>
      <c r="ORH81" s="195"/>
      <c r="ORI81" s="195"/>
      <c r="ORJ81" s="195"/>
      <c r="ORK81" s="195"/>
      <c r="ORL81" s="195"/>
      <c r="ORM81" s="195"/>
      <c r="ORN81" s="195"/>
      <c r="ORO81" s="195"/>
      <c r="ORP81" s="195"/>
      <c r="ORQ81" s="195"/>
      <c r="ORR81" s="195"/>
      <c r="ORS81" s="195"/>
      <c r="ORT81" s="195"/>
      <c r="ORU81" s="195"/>
      <c r="ORV81" s="195"/>
      <c r="ORW81" s="195"/>
      <c r="ORX81" s="195"/>
      <c r="ORY81" s="195"/>
      <c r="ORZ81" s="195"/>
      <c r="OSA81" s="195"/>
      <c r="OSB81" s="195"/>
      <c r="OSC81" s="195"/>
      <c r="OSD81" s="195"/>
      <c r="OSE81" s="195"/>
      <c r="OSF81" s="195"/>
      <c r="OSG81" s="195"/>
      <c r="OSH81" s="195"/>
      <c r="OSI81" s="195"/>
      <c r="OSJ81" s="195"/>
      <c r="OSK81" s="195"/>
      <c r="OSL81" s="195"/>
      <c r="OSM81" s="195"/>
      <c r="OSN81" s="195"/>
      <c r="OSO81" s="195"/>
      <c r="OSP81" s="195"/>
      <c r="OSQ81" s="195"/>
      <c r="OSR81" s="195"/>
      <c r="OSS81" s="195"/>
      <c r="OST81" s="195"/>
      <c r="OSU81" s="195"/>
      <c r="OSV81" s="195"/>
      <c r="OSW81" s="195"/>
      <c r="OSX81" s="195"/>
      <c r="OSY81" s="195"/>
      <c r="OSZ81" s="195"/>
      <c r="OTA81" s="195"/>
      <c r="OTB81" s="195"/>
      <c r="OTC81" s="195"/>
      <c r="OTD81" s="195"/>
      <c r="OTE81" s="195"/>
      <c r="OTF81" s="195"/>
      <c r="OTG81" s="195"/>
      <c r="OTH81" s="195"/>
      <c r="OTI81" s="195"/>
      <c r="OTJ81" s="195"/>
      <c r="OTK81" s="195"/>
      <c r="OTL81" s="195"/>
      <c r="OTM81" s="195"/>
      <c r="OTN81" s="195"/>
      <c r="OTO81" s="195"/>
      <c r="OTP81" s="195"/>
      <c r="OTQ81" s="195"/>
      <c r="OTR81" s="195"/>
      <c r="OTS81" s="195"/>
      <c r="OTT81" s="195"/>
      <c r="OTU81" s="195"/>
      <c r="OTV81" s="195"/>
      <c r="OTW81" s="195"/>
      <c r="OTX81" s="195"/>
      <c r="OTY81" s="195"/>
      <c r="OTZ81" s="195"/>
      <c r="OUA81" s="195"/>
      <c r="OUB81" s="195"/>
      <c r="OUC81" s="195"/>
      <c r="OUD81" s="195"/>
      <c r="OUE81" s="195"/>
      <c r="OUF81" s="195"/>
      <c r="OUG81" s="195"/>
      <c r="OUH81" s="195"/>
      <c r="OUI81" s="195"/>
      <c r="OUJ81" s="195"/>
      <c r="OUK81" s="195"/>
      <c r="OUL81" s="195"/>
      <c r="OUM81" s="195"/>
      <c r="OUN81" s="195"/>
      <c r="OUO81" s="195"/>
      <c r="OUP81" s="195"/>
      <c r="OUQ81" s="195"/>
      <c r="OUR81" s="195"/>
      <c r="OUS81" s="195"/>
      <c r="OUT81" s="195"/>
      <c r="OUU81" s="195"/>
      <c r="OUV81" s="195"/>
      <c r="OUW81" s="195"/>
      <c r="OUX81" s="195"/>
      <c r="OUY81" s="195"/>
      <c r="OUZ81" s="195"/>
      <c r="OVA81" s="195"/>
      <c r="OVB81" s="195"/>
      <c r="OVC81" s="195"/>
      <c r="OVD81" s="195"/>
      <c r="OVE81" s="195"/>
      <c r="OVF81" s="195"/>
      <c r="OVG81" s="195"/>
      <c r="OVH81" s="195"/>
      <c r="OVI81" s="195"/>
      <c r="OVJ81" s="195"/>
      <c r="OVK81" s="195"/>
      <c r="OVL81" s="195"/>
      <c r="OVM81" s="195"/>
      <c r="OVN81" s="195"/>
      <c r="OVO81" s="195"/>
      <c r="OVP81" s="195"/>
      <c r="OVQ81" s="195"/>
      <c r="OVR81" s="195"/>
      <c r="OVS81" s="195"/>
      <c r="OVT81" s="195"/>
      <c r="OVU81" s="195"/>
      <c r="OVV81" s="195"/>
      <c r="OVW81" s="195"/>
      <c r="OVX81" s="195"/>
      <c r="OVY81" s="195"/>
      <c r="OVZ81" s="195"/>
      <c r="OWA81" s="195"/>
      <c r="OWB81" s="195"/>
      <c r="OWC81" s="195"/>
      <c r="OWD81" s="195"/>
      <c r="OWE81" s="195"/>
      <c r="OWF81" s="195"/>
      <c r="OWG81" s="195"/>
      <c r="OWH81" s="195"/>
      <c r="OWI81" s="195"/>
      <c r="OWJ81" s="195"/>
      <c r="OWK81" s="195"/>
      <c r="OWL81" s="195"/>
      <c r="OWM81" s="195"/>
      <c r="OWN81" s="195"/>
      <c r="OWO81" s="195"/>
      <c r="OWP81" s="195"/>
      <c r="OWQ81" s="195"/>
      <c r="OWR81" s="195"/>
      <c r="OWS81" s="195"/>
      <c r="OWT81" s="195"/>
      <c r="OWU81" s="195"/>
      <c r="OWV81" s="195"/>
      <c r="OWW81" s="195"/>
      <c r="OWX81" s="195"/>
      <c r="OWY81" s="195"/>
      <c r="OWZ81" s="195"/>
      <c r="OXA81" s="195"/>
      <c r="OXB81" s="195"/>
      <c r="OXC81" s="195"/>
      <c r="OXD81" s="195"/>
      <c r="OXE81" s="195"/>
      <c r="OXF81" s="195"/>
      <c r="OXG81" s="195"/>
      <c r="OXH81" s="195"/>
      <c r="OXI81" s="195"/>
      <c r="OXJ81" s="195"/>
      <c r="OXK81" s="195"/>
      <c r="OXL81" s="195"/>
      <c r="OXM81" s="195"/>
      <c r="OXN81" s="195"/>
      <c r="OXO81" s="195"/>
      <c r="OXP81" s="195"/>
      <c r="OXQ81" s="195"/>
      <c r="OXR81" s="195"/>
      <c r="OXS81" s="195"/>
      <c r="OXT81" s="195"/>
      <c r="OXU81" s="195"/>
      <c r="OXV81" s="195"/>
      <c r="OXW81" s="195"/>
      <c r="OXX81" s="195"/>
      <c r="OXY81" s="195"/>
      <c r="OXZ81" s="195"/>
      <c r="OYA81" s="195"/>
      <c r="OYB81" s="195"/>
      <c r="OYC81" s="195"/>
      <c r="OYD81" s="195"/>
      <c r="OYE81" s="195"/>
      <c r="OYF81" s="195"/>
      <c r="OYG81" s="195"/>
      <c r="OYH81" s="195"/>
      <c r="OYI81" s="195"/>
      <c r="OYJ81" s="195"/>
      <c r="OYK81" s="195"/>
      <c r="OYL81" s="195"/>
      <c r="OYM81" s="195"/>
      <c r="OYN81" s="195"/>
      <c r="OYO81" s="195"/>
      <c r="OYP81" s="195"/>
      <c r="OYQ81" s="195"/>
      <c r="OYR81" s="195"/>
      <c r="OYS81" s="195"/>
      <c r="OYT81" s="195"/>
      <c r="OYU81" s="195"/>
      <c r="OYV81" s="195"/>
      <c r="OYW81" s="195"/>
      <c r="OYX81" s="195"/>
      <c r="OYY81" s="195"/>
      <c r="OYZ81" s="195"/>
      <c r="OZA81" s="195"/>
      <c r="OZB81" s="195"/>
      <c r="OZC81" s="195"/>
      <c r="OZD81" s="195"/>
      <c r="OZE81" s="195"/>
      <c r="OZF81" s="195"/>
      <c r="OZG81" s="195"/>
      <c r="OZH81" s="195"/>
      <c r="OZI81" s="195"/>
      <c r="OZJ81" s="195"/>
      <c r="OZK81" s="195"/>
      <c r="OZL81" s="195"/>
      <c r="OZM81" s="195"/>
      <c r="OZN81" s="195"/>
      <c r="OZO81" s="195"/>
      <c r="OZP81" s="195"/>
      <c r="OZQ81" s="195"/>
      <c r="OZR81" s="195"/>
      <c r="OZS81" s="195"/>
      <c r="OZT81" s="195"/>
      <c r="OZU81" s="195"/>
      <c r="OZV81" s="195"/>
      <c r="OZW81" s="195"/>
      <c r="OZX81" s="195"/>
      <c r="OZY81" s="195"/>
      <c r="OZZ81" s="195"/>
      <c r="PAA81" s="195"/>
      <c r="PAB81" s="195"/>
      <c r="PAC81" s="195"/>
      <c r="PAD81" s="195"/>
      <c r="PAE81" s="195"/>
      <c r="PAF81" s="195"/>
      <c r="PAG81" s="195"/>
      <c r="PAH81" s="195"/>
      <c r="PAI81" s="195"/>
      <c r="PAJ81" s="195"/>
      <c r="PAK81" s="195"/>
      <c r="PAL81" s="195"/>
      <c r="PAM81" s="195"/>
      <c r="PAN81" s="195"/>
      <c r="PAO81" s="195"/>
      <c r="PAP81" s="195"/>
      <c r="PAQ81" s="195"/>
      <c r="PAR81" s="195"/>
      <c r="PAS81" s="195"/>
      <c r="PAT81" s="195"/>
      <c r="PAU81" s="195"/>
      <c r="PAV81" s="195"/>
      <c r="PAW81" s="195"/>
      <c r="PAX81" s="195"/>
      <c r="PAY81" s="195"/>
      <c r="PAZ81" s="195"/>
      <c r="PBA81" s="195"/>
      <c r="PBB81" s="195"/>
      <c r="PBC81" s="195"/>
      <c r="PBD81" s="195"/>
      <c r="PBE81" s="195"/>
      <c r="PBF81" s="195"/>
      <c r="PBG81" s="195"/>
      <c r="PBH81" s="195"/>
      <c r="PBI81" s="195"/>
      <c r="PBJ81" s="195"/>
      <c r="PBK81" s="195"/>
      <c r="PBL81" s="195"/>
      <c r="PBM81" s="195"/>
      <c r="PBN81" s="195"/>
      <c r="PBO81" s="195"/>
      <c r="PBP81" s="195"/>
      <c r="PBQ81" s="195"/>
      <c r="PBR81" s="195"/>
      <c r="PBS81" s="195"/>
      <c r="PBT81" s="195"/>
      <c r="PBU81" s="195"/>
      <c r="PBV81" s="195"/>
      <c r="PBW81" s="195"/>
      <c r="PBX81" s="195"/>
      <c r="PBY81" s="195"/>
      <c r="PBZ81" s="195"/>
      <c r="PCA81" s="195"/>
      <c r="PCB81" s="195"/>
      <c r="PCC81" s="195"/>
      <c r="PCD81" s="195"/>
      <c r="PCE81" s="195"/>
      <c r="PCF81" s="195"/>
      <c r="PCG81" s="195"/>
      <c r="PCH81" s="195"/>
      <c r="PCI81" s="195"/>
      <c r="PCJ81" s="195"/>
      <c r="PCK81" s="195"/>
      <c r="PCL81" s="195"/>
      <c r="PCM81" s="195"/>
      <c r="PCN81" s="195"/>
      <c r="PCO81" s="195"/>
      <c r="PCP81" s="195"/>
      <c r="PCQ81" s="195"/>
      <c r="PCR81" s="195"/>
      <c r="PCS81" s="195"/>
      <c r="PCT81" s="195"/>
      <c r="PCU81" s="195"/>
      <c r="PCV81" s="195"/>
      <c r="PCW81" s="195"/>
      <c r="PCX81" s="195"/>
      <c r="PCY81" s="195"/>
      <c r="PCZ81" s="195"/>
      <c r="PDA81" s="195"/>
      <c r="PDB81" s="195"/>
      <c r="PDC81" s="195"/>
      <c r="PDD81" s="195"/>
      <c r="PDE81" s="195"/>
      <c r="PDF81" s="195"/>
      <c r="PDG81" s="195"/>
      <c r="PDH81" s="195"/>
      <c r="PDI81" s="195"/>
      <c r="PDJ81" s="195"/>
      <c r="PDK81" s="195"/>
      <c r="PDL81" s="195"/>
      <c r="PDM81" s="195"/>
      <c r="PDN81" s="195"/>
      <c r="PDO81" s="195"/>
      <c r="PDP81" s="195"/>
      <c r="PDQ81" s="195"/>
      <c r="PDR81" s="195"/>
      <c r="PDS81" s="195"/>
      <c r="PDT81" s="195"/>
      <c r="PDU81" s="195"/>
      <c r="PDV81" s="195"/>
      <c r="PDW81" s="195"/>
      <c r="PDX81" s="195"/>
      <c r="PDY81" s="195"/>
      <c r="PDZ81" s="195"/>
      <c r="PEA81" s="195"/>
      <c r="PEB81" s="195"/>
      <c r="PEC81" s="195"/>
      <c r="PED81" s="195"/>
      <c r="PEE81" s="195"/>
      <c r="PEF81" s="195"/>
      <c r="PEG81" s="195"/>
      <c r="PEH81" s="195"/>
      <c r="PEI81" s="195"/>
      <c r="PEJ81" s="195"/>
      <c r="PEK81" s="195"/>
      <c r="PEL81" s="195"/>
      <c r="PEM81" s="195"/>
      <c r="PEN81" s="195"/>
      <c r="PEO81" s="195"/>
      <c r="PEP81" s="195"/>
      <c r="PEQ81" s="195"/>
      <c r="PER81" s="195"/>
      <c r="PES81" s="195"/>
      <c r="PET81" s="195"/>
      <c r="PEU81" s="195"/>
      <c r="PEV81" s="195"/>
      <c r="PEW81" s="195"/>
      <c r="PEX81" s="195"/>
      <c r="PEY81" s="195"/>
      <c r="PEZ81" s="195"/>
      <c r="PFA81" s="195"/>
      <c r="PFB81" s="195"/>
      <c r="PFC81" s="195"/>
      <c r="PFD81" s="195"/>
      <c r="PFE81" s="195"/>
      <c r="PFF81" s="195"/>
      <c r="PFG81" s="195"/>
      <c r="PFH81" s="195"/>
      <c r="PFI81" s="195"/>
      <c r="PFJ81" s="195"/>
      <c r="PFK81" s="195"/>
      <c r="PFL81" s="195"/>
      <c r="PFM81" s="195"/>
      <c r="PFN81" s="195"/>
      <c r="PFO81" s="195"/>
      <c r="PFP81" s="195"/>
      <c r="PFQ81" s="195"/>
      <c r="PFR81" s="195"/>
      <c r="PFS81" s="195"/>
      <c r="PFT81" s="195"/>
      <c r="PFU81" s="195"/>
      <c r="PFV81" s="195"/>
      <c r="PFW81" s="195"/>
      <c r="PFX81" s="195"/>
      <c r="PFY81" s="195"/>
      <c r="PFZ81" s="195"/>
      <c r="PGA81" s="195"/>
      <c r="PGB81" s="195"/>
      <c r="PGC81" s="195"/>
      <c r="PGD81" s="195"/>
      <c r="PGE81" s="195"/>
      <c r="PGF81" s="195"/>
      <c r="PGG81" s="195"/>
      <c r="PGH81" s="195"/>
      <c r="PGI81" s="195"/>
      <c r="PGJ81" s="195"/>
      <c r="PGK81" s="195"/>
      <c r="PGL81" s="195"/>
      <c r="PGM81" s="195"/>
      <c r="PGN81" s="195"/>
      <c r="PGO81" s="195"/>
      <c r="PGP81" s="195"/>
      <c r="PGQ81" s="195"/>
      <c r="PGR81" s="195"/>
      <c r="PGS81" s="195"/>
      <c r="PGT81" s="195"/>
      <c r="PGU81" s="195"/>
      <c r="PGV81" s="195"/>
      <c r="PGW81" s="195"/>
      <c r="PGX81" s="195"/>
      <c r="PGY81" s="195"/>
      <c r="PGZ81" s="195"/>
      <c r="PHA81" s="195"/>
      <c r="PHB81" s="195"/>
      <c r="PHC81" s="195"/>
      <c r="PHD81" s="195"/>
      <c r="PHE81" s="195"/>
      <c r="PHF81" s="195"/>
      <c r="PHG81" s="195"/>
      <c r="PHH81" s="195"/>
      <c r="PHI81" s="195"/>
      <c r="PHJ81" s="195"/>
      <c r="PHK81" s="195"/>
      <c r="PHL81" s="195"/>
      <c r="PHM81" s="195"/>
      <c r="PHN81" s="195"/>
      <c r="PHO81" s="195"/>
      <c r="PHP81" s="195"/>
      <c r="PHQ81" s="195"/>
      <c r="PHR81" s="195"/>
      <c r="PHS81" s="195"/>
      <c r="PHT81" s="195"/>
      <c r="PHU81" s="195"/>
      <c r="PHV81" s="195"/>
      <c r="PHW81" s="195"/>
      <c r="PHX81" s="195"/>
      <c r="PHY81" s="195"/>
      <c r="PHZ81" s="195"/>
      <c r="PIA81" s="195"/>
      <c r="PIB81" s="195"/>
      <c r="PIC81" s="195"/>
      <c r="PID81" s="195"/>
      <c r="PIE81" s="195"/>
      <c r="PIF81" s="195"/>
      <c r="PIG81" s="195"/>
      <c r="PIH81" s="195"/>
      <c r="PII81" s="195"/>
      <c r="PIJ81" s="195"/>
      <c r="PIK81" s="195"/>
      <c r="PIL81" s="195"/>
      <c r="PIM81" s="195"/>
      <c r="PIN81" s="195"/>
      <c r="PIO81" s="195"/>
      <c r="PIP81" s="195"/>
      <c r="PIQ81" s="195"/>
      <c r="PIR81" s="195"/>
      <c r="PIS81" s="195"/>
      <c r="PIT81" s="195"/>
      <c r="PIU81" s="195"/>
      <c r="PIV81" s="195"/>
      <c r="PIW81" s="195"/>
      <c r="PIX81" s="195"/>
      <c r="PIY81" s="195"/>
      <c r="PIZ81" s="195"/>
      <c r="PJA81" s="195"/>
      <c r="PJB81" s="195"/>
      <c r="PJC81" s="195"/>
      <c r="PJD81" s="195"/>
      <c r="PJE81" s="195"/>
      <c r="PJF81" s="195"/>
      <c r="PJG81" s="195"/>
      <c r="PJH81" s="195"/>
      <c r="PJI81" s="195"/>
      <c r="PJJ81" s="195"/>
      <c r="PJK81" s="195"/>
      <c r="PJL81" s="195"/>
      <c r="PJM81" s="195"/>
      <c r="PJN81" s="195"/>
      <c r="PJO81" s="195"/>
      <c r="PJP81" s="195"/>
      <c r="PJQ81" s="195"/>
      <c r="PJR81" s="195"/>
      <c r="PJS81" s="195"/>
      <c r="PJT81" s="195"/>
      <c r="PJU81" s="195"/>
      <c r="PJV81" s="195"/>
      <c r="PJW81" s="195"/>
      <c r="PJX81" s="195"/>
      <c r="PJY81" s="195"/>
      <c r="PJZ81" s="195"/>
      <c r="PKA81" s="195"/>
      <c r="PKB81" s="195"/>
      <c r="PKC81" s="195"/>
      <c r="PKD81" s="195"/>
      <c r="PKE81" s="195"/>
      <c r="PKF81" s="195"/>
      <c r="PKG81" s="195"/>
      <c r="PKH81" s="195"/>
      <c r="PKI81" s="195"/>
      <c r="PKJ81" s="195"/>
      <c r="PKK81" s="195"/>
      <c r="PKL81" s="195"/>
      <c r="PKM81" s="195"/>
      <c r="PKN81" s="195"/>
      <c r="PKO81" s="195"/>
      <c r="PKP81" s="195"/>
      <c r="PKQ81" s="195"/>
      <c r="PKR81" s="195"/>
      <c r="PKS81" s="195"/>
      <c r="PKT81" s="195"/>
      <c r="PKU81" s="195"/>
      <c r="PKV81" s="195"/>
      <c r="PKW81" s="195"/>
      <c r="PKX81" s="195"/>
      <c r="PKY81" s="195"/>
      <c r="PKZ81" s="195"/>
      <c r="PLA81" s="195"/>
      <c r="PLB81" s="195"/>
      <c r="PLC81" s="195"/>
      <c r="PLD81" s="195"/>
      <c r="PLE81" s="195"/>
      <c r="PLF81" s="195"/>
      <c r="PLG81" s="195"/>
      <c r="PLH81" s="195"/>
      <c r="PLI81" s="195"/>
      <c r="PLJ81" s="195"/>
      <c r="PLK81" s="195"/>
      <c r="PLL81" s="195"/>
      <c r="PLM81" s="195"/>
      <c r="PLN81" s="195"/>
      <c r="PLO81" s="195"/>
      <c r="PLP81" s="195"/>
      <c r="PLQ81" s="195"/>
      <c r="PLR81" s="195"/>
      <c r="PLS81" s="195"/>
      <c r="PLT81" s="195"/>
      <c r="PLU81" s="195"/>
      <c r="PLV81" s="195"/>
      <c r="PLW81" s="195"/>
      <c r="PLX81" s="195"/>
      <c r="PLY81" s="195"/>
      <c r="PLZ81" s="195"/>
      <c r="PMA81" s="195"/>
      <c r="PMB81" s="195"/>
      <c r="PMC81" s="195"/>
      <c r="PMD81" s="195"/>
      <c r="PME81" s="195"/>
      <c r="PMF81" s="195"/>
      <c r="PMG81" s="195"/>
      <c r="PMH81" s="195"/>
      <c r="PMI81" s="195"/>
      <c r="PMJ81" s="195"/>
      <c r="PMK81" s="195"/>
      <c r="PML81" s="195"/>
      <c r="PMM81" s="195"/>
      <c r="PMN81" s="195"/>
      <c r="PMO81" s="195"/>
      <c r="PMP81" s="195"/>
      <c r="PMQ81" s="195"/>
      <c r="PMR81" s="195"/>
      <c r="PMS81" s="195"/>
      <c r="PMT81" s="195"/>
      <c r="PMU81" s="195"/>
      <c r="PMV81" s="195"/>
      <c r="PMW81" s="195"/>
      <c r="PMX81" s="195"/>
      <c r="PMY81" s="195"/>
      <c r="PMZ81" s="195"/>
      <c r="PNA81" s="195"/>
      <c r="PNB81" s="195"/>
      <c r="PNC81" s="195"/>
      <c r="PND81" s="195"/>
      <c r="PNE81" s="195"/>
      <c r="PNF81" s="195"/>
      <c r="PNG81" s="195"/>
      <c r="PNH81" s="195"/>
      <c r="PNI81" s="195"/>
      <c r="PNJ81" s="195"/>
      <c r="PNK81" s="195"/>
      <c r="PNL81" s="195"/>
      <c r="PNM81" s="195"/>
      <c r="PNN81" s="195"/>
      <c r="PNO81" s="195"/>
      <c r="PNP81" s="195"/>
      <c r="PNQ81" s="195"/>
      <c r="PNR81" s="195"/>
      <c r="PNS81" s="195"/>
      <c r="PNT81" s="195"/>
      <c r="PNU81" s="195"/>
      <c r="PNV81" s="195"/>
      <c r="PNW81" s="195"/>
      <c r="PNX81" s="195"/>
      <c r="PNY81" s="195"/>
      <c r="PNZ81" s="195"/>
      <c r="POA81" s="195"/>
      <c r="POB81" s="195"/>
      <c r="POC81" s="195"/>
      <c r="POD81" s="195"/>
      <c r="POE81" s="195"/>
      <c r="POF81" s="195"/>
      <c r="POG81" s="195"/>
      <c r="POH81" s="195"/>
      <c r="POI81" s="195"/>
      <c r="POJ81" s="195"/>
      <c r="POK81" s="195"/>
      <c r="POL81" s="195"/>
      <c r="POM81" s="195"/>
      <c r="PON81" s="195"/>
      <c r="POO81" s="195"/>
      <c r="POP81" s="195"/>
      <c r="POQ81" s="195"/>
      <c r="POR81" s="195"/>
      <c r="POS81" s="195"/>
      <c r="POT81" s="195"/>
      <c r="POU81" s="195"/>
      <c r="POV81" s="195"/>
      <c r="POW81" s="195"/>
      <c r="POX81" s="195"/>
      <c r="POY81" s="195"/>
      <c r="POZ81" s="195"/>
      <c r="PPA81" s="195"/>
      <c r="PPB81" s="195"/>
      <c r="PPC81" s="195"/>
      <c r="PPD81" s="195"/>
      <c r="PPE81" s="195"/>
      <c r="PPF81" s="195"/>
      <c r="PPG81" s="195"/>
      <c r="PPH81" s="195"/>
      <c r="PPI81" s="195"/>
      <c r="PPJ81" s="195"/>
      <c r="PPK81" s="195"/>
      <c r="PPL81" s="195"/>
      <c r="PPM81" s="195"/>
      <c r="PPN81" s="195"/>
      <c r="PPO81" s="195"/>
      <c r="PPP81" s="195"/>
      <c r="PPQ81" s="195"/>
      <c r="PPR81" s="195"/>
      <c r="PPS81" s="195"/>
      <c r="PPT81" s="195"/>
      <c r="PPU81" s="195"/>
      <c r="PPV81" s="195"/>
      <c r="PPW81" s="195"/>
      <c r="PPX81" s="195"/>
      <c r="PPY81" s="195"/>
      <c r="PPZ81" s="195"/>
      <c r="PQA81" s="195"/>
      <c r="PQB81" s="195"/>
      <c r="PQC81" s="195"/>
      <c r="PQD81" s="195"/>
      <c r="PQE81" s="195"/>
      <c r="PQF81" s="195"/>
      <c r="PQG81" s="195"/>
      <c r="PQH81" s="195"/>
      <c r="PQI81" s="195"/>
      <c r="PQJ81" s="195"/>
      <c r="PQK81" s="195"/>
      <c r="PQL81" s="195"/>
      <c r="PQM81" s="195"/>
      <c r="PQN81" s="195"/>
      <c r="PQO81" s="195"/>
      <c r="PQP81" s="195"/>
      <c r="PQQ81" s="195"/>
      <c r="PQR81" s="195"/>
      <c r="PQS81" s="195"/>
      <c r="PQT81" s="195"/>
      <c r="PQU81" s="195"/>
      <c r="PQV81" s="195"/>
      <c r="PQW81" s="195"/>
      <c r="PQX81" s="195"/>
      <c r="PQY81" s="195"/>
      <c r="PQZ81" s="195"/>
      <c r="PRA81" s="195"/>
      <c r="PRB81" s="195"/>
      <c r="PRC81" s="195"/>
      <c r="PRD81" s="195"/>
      <c r="PRE81" s="195"/>
      <c r="PRF81" s="195"/>
      <c r="PRG81" s="195"/>
      <c r="PRH81" s="195"/>
      <c r="PRI81" s="195"/>
      <c r="PRJ81" s="195"/>
      <c r="PRK81" s="195"/>
      <c r="PRL81" s="195"/>
      <c r="PRM81" s="195"/>
      <c r="PRN81" s="195"/>
      <c r="PRO81" s="195"/>
      <c r="PRP81" s="195"/>
      <c r="PRQ81" s="195"/>
      <c r="PRR81" s="195"/>
      <c r="PRS81" s="195"/>
      <c r="PRT81" s="195"/>
      <c r="PRU81" s="195"/>
      <c r="PRV81" s="195"/>
      <c r="PRW81" s="195"/>
      <c r="PRX81" s="195"/>
      <c r="PRY81" s="195"/>
      <c r="PRZ81" s="195"/>
      <c r="PSA81" s="195"/>
      <c r="PSB81" s="195"/>
      <c r="PSC81" s="195"/>
      <c r="PSD81" s="195"/>
      <c r="PSE81" s="195"/>
      <c r="PSF81" s="195"/>
      <c r="PSG81" s="195"/>
      <c r="PSH81" s="195"/>
      <c r="PSI81" s="195"/>
      <c r="PSJ81" s="195"/>
      <c r="PSK81" s="195"/>
      <c r="PSL81" s="195"/>
      <c r="PSM81" s="195"/>
      <c r="PSN81" s="195"/>
      <c r="PSO81" s="195"/>
      <c r="PSP81" s="195"/>
      <c r="PSQ81" s="195"/>
      <c r="PSR81" s="195"/>
      <c r="PSS81" s="195"/>
      <c r="PST81" s="195"/>
      <c r="PSU81" s="195"/>
      <c r="PSV81" s="195"/>
      <c r="PSW81" s="195"/>
      <c r="PSX81" s="195"/>
      <c r="PSY81" s="195"/>
      <c r="PSZ81" s="195"/>
      <c r="PTA81" s="195"/>
      <c r="PTB81" s="195"/>
      <c r="PTC81" s="195"/>
      <c r="PTD81" s="195"/>
      <c r="PTE81" s="195"/>
      <c r="PTF81" s="195"/>
      <c r="PTG81" s="195"/>
      <c r="PTH81" s="195"/>
      <c r="PTI81" s="195"/>
      <c r="PTJ81" s="195"/>
      <c r="PTK81" s="195"/>
      <c r="PTL81" s="195"/>
      <c r="PTM81" s="195"/>
      <c r="PTN81" s="195"/>
      <c r="PTO81" s="195"/>
      <c r="PTP81" s="195"/>
      <c r="PTQ81" s="195"/>
      <c r="PTR81" s="195"/>
      <c r="PTS81" s="195"/>
      <c r="PTT81" s="195"/>
      <c r="PTU81" s="195"/>
      <c r="PTV81" s="195"/>
      <c r="PTW81" s="195"/>
      <c r="PTX81" s="195"/>
      <c r="PTY81" s="195"/>
      <c r="PTZ81" s="195"/>
      <c r="PUA81" s="195"/>
      <c r="PUB81" s="195"/>
      <c r="PUC81" s="195"/>
      <c r="PUD81" s="195"/>
      <c r="PUE81" s="195"/>
      <c r="PUF81" s="195"/>
      <c r="PUG81" s="195"/>
      <c r="PUH81" s="195"/>
      <c r="PUI81" s="195"/>
      <c r="PUJ81" s="195"/>
      <c r="PUK81" s="195"/>
      <c r="PUL81" s="195"/>
      <c r="PUM81" s="195"/>
      <c r="PUN81" s="195"/>
      <c r="PUO81" s="195"/>
      <c r="PUP81" s="195"/>
      <c r="PUQ81" s="195"/>
      <c r="PUR81" s="195"/>
      <c r="PUS81" s="195"/>
      <c r="PUT81" s="195"/>
      <c r="PUU81" s="195"/>
      <c r="PUV81" s="195"/>
      <c r="PUW81" s="195"/>
      <c r="PUX81" s="195"/>
      <c r="PUY81" s="195"/>
      <c r="PUZ81" s="195"/>
      <c r="PVA81" s="195"/>
      <c r="PVB81" s="195"/>
      <c r="PVC81" s="195"/>
      <c r="PVD81" s="195"/>
      <c r="PVE81" s="195"/>
      <c r="PVF81" s="195"/>
      <c r="PVG81" s="195"/>
      <c r="PVH81" s="195"/>
      <c r="PVI81" s="195"/>
      <c r="PVJ81" s="195"/>
      <c r="PVK81" s="195"/>
      <c r="PVL81" s="195"/>
      <c r="PVM81" s="195"/>
      <c r="PVN81" s="195"/>
      <c r="PVO81" s="195"/>
      <c r="PVP81" s="195"/>
      <c r="PVQ81" s="195"/>
      <c r="PVR81" s="195"/>
      <c r="PVS81" s="195"/>
      <c r="PVT81" s="195"/>
      <c r="PVU81" s="195"/>
      <c r="PVV81" s="195"/>
      <c r="PVW81" s="195"/>
      <c r="PVX81" s="195"/>
      <c r="PVY81" s="195"/>
      <c r="PVZ81" s="195"/>
      <c r="PWA81" s="195"/>
      <c r="PWB81" s="195"/>
      <c r="PWC81" s="195"/>
      <c r="PWD81" s="195"/>
      <c r="PWE81" s="195"/>
      <c r="PWF81" s="195"/>
      <c r="PWG81" s="195"/>
      <c r="PWH81" s="195"/>
      <c r="PWI81" s="195"/>
      <c r="PWJ81" s="195"/>
      <c r="PWK81" s="195"/>
      <c r="PWL81" s="195"/>
      <c r="PWM81" s="195"/>
      <c r="PWN81" s="195"/>
      <c r="PWO81" s="195"/>
      <c r="PWP81" s="195"/>
      <c r="PWQ81" s="195"/>
      <c r="PWR81" s="195"/>
      <c r="PWS81" s="195"/>
      <c r="PWT81" s="195"/>
      <c r="PWU81" s="195"/>
      <c r="PWV81" s="195"/>
      <c r="PWW81" s="195"/>
      <c r="PWX81" s="195"/>
      <c r="PWY81" s="195"/>
      <c r="PWZ81" s="195"/>
      <c r="PXA81" s="195"/>
      <c r="PXB81" s="195"/>
      <c r="PXC81" s="195"/>
      <c r="PXD81" s="195"/>
      <c r="PXE81" s="195"/>
      <c r="PXF81" s="195"/>
      <c r="PXG81" s="195"/>
      <c r="PXH81" s="195"/>
      <c r="PXI81" s="195"/>
      <c r="PXJ81" s="195"/>
      <c r="PXK81" s="195"/>
      <c r="PXL81" s="195"/>
      <c r="PXM81" s="195"/>
      <c r="PXN81" s="195"/>
      <c r="PXO81" s="195"/>
      <c r="PXP81" s="195"/>
      <c r="PXQ81" s="195"/>
      <c r="PXR81" s="195"/>
      <c r="PXS81" s="195"/>
      <c r="PXT81" s="195"/>
      <c r="PXU81" s="195"/>
      <c r="PXV81" s="195"/>
      <c r="PXW81" s="195"/>
      <c r="PXX81" s="195"/>
      <c r="PXY81" s="195"/>
      <c r="PXZ81" s="195"/>
      <c r="PYA81" s="195"/>
      <c r="PYB81" s="195"/>
      <c r="PYC81" s="195"/>
      <c r="PYD81" s="195"/>
      <c r="PYE81" s="195"/>
      <c r="PYF81" s="195"/>
      <c r="PYG81" s="195"/>
      <c r="PYH81" s="195"/>
      <c r="PYI81" s="195"/>
      <c r="PYJ81" s="195"/>
      <c r="PYK81" s="195"/>
      <c r="PYL81" s="195"/>
      <c r="PYM81" s="195"/>
      <c r="PYN81" s="195"/>
      <c r="PYO81" s="195"/>
      <c r="PYP81" s="195"/>
      <c r="PYQ81" s="195"/>
      <c r="PYR81" s="195"/>
      <c r="PYS81" s="195"/>
      <c r="PYT81" s="195"/>
      <c r="PYU81" s="195"/>
      <c r="PYV81" s="195"/>
      <c r="PYW81" s="195"/>
      <c r="PYX81" s="195"/>
      <c r="PYY81" s="195"/>
      <c r="PYZ81" s="195"/>
      <c r="PZA81" s="195"/>
      <c r="PZB81" s="195"/>
      <c r="PZC81" s="195"/>
      <c r="PZD81" s="195"/>
      <c r="PZE81" s="195"/>
      <c r="PZF81" s="195"/>
      <c r="PZG81" s="195"/>
      <c r="PZH81" s="195"/>
      <c r="PZI81" s="195"/>
      <c r="PZJ81" s="195"/>
      <c r="PZK81" s="195"/>
      <c r="PZL81" s="195"/>
      <c r="PZM81" s="195"/>
      <c r="PZN81" s="195"/>
      <c r="PZO81" s="195"/>
      <c r="PZP81" s="195"/>
      <c r="PZQ81" s="195"/>
      <c r="PZR81" s="195"/>
      <c r="PZS81" s="195"/>
      <c r="PZT81" s="195"/>
      <c r="PZU81" s="195"/>
      <c r="PZV81" s="195"/>
      <c r="PZW81" s="195"/>
      <c r="PZX81" s="195"/>
      <c r="PZY81" s="195"/>
      <c r="PZZ81" s="195"/>
      <c r="QAA81" s="195"/>
      <c r="QAB81" s="195"/>
      <c r="QAC81" s="195"/>
      <c r="QAD81" s="195"/>
      <c r="QAE81" s="195"/>
      <c r="QAF81" s="195"/>
      <c r="QAG81" s="195"/>
      <c r="QAH81" s="195"/>
      <c r="QAI81" s="195"/>
      <c r="QAJ81" s="195"/>
      <c r="QAK81" s="195"/>
      <c r="QAL81" s="195"/>
      <c r="QAM81" s="195"/>
      <c r="QAN81" s="195"/>
      <c r="QAO81" s="195"/>
      <c r="QAP81" s="195"/>
      <c r="QAQ81" s="195"/>
      <c r="QAR81" s="195"/>
      <c r="QAS81" s="195"/>
      <c r="QAT81" s="195"/>
      <c r="QAU81" s="195"/>
      <c r="QAV81" s="195"/>
      <c r="QAW81" s="195"/>
      <c r="QAX81" s="195"/>
      <c r="QAY81" s="195"/>
      <c r="QAZ81" s="195"/>
      <c r="QBA81" s="195"/>
      <c r="QBB81" s="195"/>
      <c r="QBC81" s="195"/>
      <c r="QBD81" s="195"/>
      <c r="QBE81" s="195"/>
      <c r="QBF81" s="195"/>
      <c r="QBG81" s="195"/>
      <c r="QBH81" s="195"/>
      <c r="QBI81" s="195"/>
      <c r="QBJ81" s="195"/>
      <c r="QBK81" s="195"/>
      <c r="QBL81" s="195"/>
      <c r="QBM81" s="195"/>
      <c r="QBN81" s="195"/>
      <c r="QBO81" s="195"/>
      <c r="QBP81" s="195"/>
      <c r="QBQ81" s="195"/>
      <c r="QBR81" s="195"/>
      <c r="QBS81" s="195"/>
      <c r="QBT81" s="195"/>
      <c r="QBU81" s="195"/>
      <c r="QBV81" s="195"/>
      <c r="QBW81" s="195"/>
      <c r="QBX81" s="195"/>
      <c r="QBY81" s="195"/>
      <c r="QBZ81" s="195"/>
      <c r="QCA81" s="195"/>
      <c r="QCB81" s="195"/>
      <c r="QCC81" s="195"/>
      <c r="QCD81" s="195"/>
      <c r="QCE81" s="195"/>
      <c r="QCF81" s="195"/>
      <c r="QCG81" s="195"/>
      <c r="QCH81" s="195"/>
      <c r="QCI81" s="195"/>
      <c r="QCJ81" s="195"/>
      <c r="QCK81" s="195"/>
      <c r="QCL81" s="195"/>
      <c r="QCM81" s="195"/>
      <c r="QCN81" s="195"/>
      <c r="QCO81" s="195"/>
      <c r="QCP81" s="195"/>
      <c r="QCQ81" s="195"/>
      <c r="QCR81" s="195"/>
      <c r="QCS81" s="195"/>
      <c r="QCT81" s="195"/>
      <c r="QCU81" s="195"/>
      <c r="QCV81" s="195"/>
      <c r="QCW81" s="195"/>
      <c r="QCX81" s="195"/>
      <c r="QCY81" s="195"/>
      <c r="QCZ81" s="195"/>
      <c r="QDA81" s="195"/>
      <c r="QDB81" s="195"/>
      <c r="QDC81" s="195"/>
      <c r="QDD81" s="195"/>
      <c r="QDE81" s="195"/>
      <c r="QDF81" s="195"/>
      <c r="QDG81" s="195"/>
      <c r="QDH81" s="195"/>
      <c r="QDI81" s="195"/>
      <c r="QDJ81" s="195"/>
      <c r="QDK81" s="195"/>
      <c r="QDL81" s="195"/>
      <c r="QDM81" s="195"/>
      <c r="QDN81" s="195"/>
      <c r="QDO81" s="195"/>
      <c r="QDP81" s="195"/>
      <c r="QDQ81" s="195"/>
      <c r="QDR81" s="195"/>
      <c r="QDS81" s="195"/>
      <c r="QDT81" s="195"/>
      <c r="QDU81" s="195"/>
      <c r="QDV81" s="195"/>
      <c r="QDW81" s="195"/>
      <c r="QDX81" s="195"/>
      <c r="QDY81" s="195"/>
      <c r="QDZ81" s="195"/>
      <c r="QEA81" s="195"/>
      <c r="QEB81" s="195"/>
      <c r="QEC81" s="195"/>
      <c r="QED81" s="195"/>
      <c r="QEE81" s="195"/>
      <c r="QEF81" s="195"/>
      <c r="QEG81" s="195"/>
      <c r="QEH81" s="195"/>
      <c r="QEI81" s="195"/>
      <c r="QEJ81" s="195"/>
      <c r="QEK81" s="195"/>
      <c r="QEL81" s="195"/>
      <c r="QEM81" s="195"/>
      <c r="QEN81" s="195"/>
      <c r="QEO81" s="195"/>
      <c r="QEP81" s="195"/>
      <c r="QEQ81" s="195"/>
      <c r="QER81" s="195"/>
      <c r="QES81" s="195"/>
      <c r="QET81" s="195"/>
      <c r="QEU81" s="195"/>
      <c r="QEV81" s="195"/>
      <c r="QEW81" s="195"/>
      <c r="QEX81" s="195"/>
      <c r="QEY81" s="195"/>
      <c r="QEZ81" s="195"/>
      <c r="QFA81" s="195"/>
      <c r="QFB81" s="195"/>
      <c r="QFC81" s="195"/>
      <c r="QFD81" s="195"/>
      <c r="QFE81" s="195"/>
      <c r="QFF81" s="195"/>
      <c r="QFG81" s="195"/>
      <c r="QFH81" s="195"/>
      <c r="QFI81" s="195"/>
      <c r="QFJ81" s="195"/>
      <c r="QFK81" s="195"/>
      <c r="QFL81" s="195"/>
      <c r="QFM81" s="195"/>
      <c r="QFN81" s="195"/>
      <c r="QFO81" s="195"/>
      <c r="QFP81" s="195"/>
      <c r="QFQ81" s="195"/>
      <c r="QFR81" s="195"/>
      <c r="QFS81" s="195"/>
      <c r="QFT81" s="195"/>
      <c r="QFU81" s="195"/>
      <c r="QFV81" s="195"/>
      <c r="QFW81" s="195"/>
      <c r="QFX81" s="195"/>
      <c r="QFY81" s="195"/>
      <c r="QFZ81" s="195"/>
      <c r="QGA81" s="195"/>
      <c r="QGB81" s="195"/>
      <c r="QGC81" s="195"/>
      <c r="QGD81" s="195"/>
      <c r="QGE81" s="195"/>
      <c r="QGF81" s="195"/>
      <c r="QGG81" s="195"/>
      <c r="QGH81" s="195"/>
      <c r="QGI81" s="195"/>
      <c r="QGJ81" s="195"/>
      <c r="QGK81" s="195"/>
      <c r="QGL81" s="195"/>
      <c r="QGM81" s="195"/>
      <c r="QGN81" s="195"/>
      <c r="QGO81" s="195"/>
      <c r="QGP81" s="195"/>
      <c r="QGQ81" s="195"/>
      <c r="QGR81" s="195"/>
      <c r="QGS81" s="195"/>
      <c r="QGT81" s="195"/>
      <c r="QGU81" s="195"/>
      <c r="QGV81" s="195"/>
      <c r="QGW81" s="195"/>
      <c r="QGX81" s="195"/>
      <c r="QGY81" s="195"/>
      <c r="QGZ81" s="195"/>
      <c r="QHA81" s="195"/>
      <c r="QHB81" s="195"/>
      <c r="QHC81" s="195"/>
      <c r="QHD81" s="195"/>
      <c r="QHE81" s="195"/>
      <c r="QHF81" s="195"/>
      <c r="QHG81" s="195"/>
      <c r="QHH81" s="195"/>
      <c r="QHI81" s="195"/>
      <c r="QHJ81" s="195"/>
      <c r="QHK81" s="195"/>
      <c r="QHL81" s="195"/>
      <c r="QHM81" s="195"/>
      <c r="QHN81" s="195"/>
      <c r="QHO81" s="195"/>
      <c r="QHP81" s="195"/>
      <c r="QHQ81" s="195"/>
      <c r="QHR81" s="195"/>
      <c r="QHS81" s="195"/>
      <c r="QHT81" s="195"/>
      <c r="QHU81" s="195"/>
      <c r="QHV81" s="195"/>
      <c r="QHW81" s="195"/>
      <c r="QHX81" s="195"/>
      <c r="QHY81" s="195"/>
      <c r="QHZ81" s="195"/>
      <c r="QIA81" s="195"/>
      <c r="QIB81" s="195"/>
      <c r="QIC81" s="195"/>
      <c r="QID81" s="195"/>
      <c r="QIE81" s="195"/>
      <c r="QIF81" s="195"/>
      <c r="QIG81" s="195"/>
      <c r="QIH81" s="195"/>
      <c r="QII81" s="195"/>
      <c r="QIJ81" s="195"/>
      <c r="QIK81" s="195"/>
      <c r="QIL81" s="195"/>
      <c r="QIM81" s="195"/>
      <c r="QIN81" s="195"/>
      <c r="QIO81" s="195"/>
      <c r="QIP81" s="195"/>
      <c r="QIQ81" s="195"/>
      <c r="QIR81" s="195"/>
      <c r="QIS81" s="195"/>
      <c r="QIT81" s="195"/>
      <c r="QIU81" s="195"/>
      <c r="QIV81" s="195"/>
      <c r="QIW81" s="195"/>
      <c r="QIX81" s="195"/>
      <c r="QIY81" s="195"/>
      <c r="QIZ81" s="195"/>
      <c r="QJA81" s="195"/>
      <c r="QJB81" s="195"/>
      <c r="QJC81" s="195"/>
      <c r="QJD81" s="195"/>
      <c r="QJE81" s="195"/>
      <c r="QJF81" s="195"/>
      <c r="QJG81" s="195"/>
      <c r="QJH81" s="195"/>
      <c r="QJI81" s="195"/>
      <c r="QJJ81" s="195"/>
      <c r="QJK81" s="195"/>
      <c r="QJL81" s="195"/>
      <c r="QJM81" s="195"/>
      <c r="QJN81" s="195"/>
      <c r="QJO81" s="195"/>
      <c r="QJP81" s="195"/>
      <c r="QJQ81" s="195"/>
      <c r="QJR81" s="195"/>
      <c r="QJS81" s="195"/>
      <c r="QJT81" s="195"/>
      <c r="QJU81" s="195"/>
      <c r="QJV81" s="195"/>
      <c r="QJW81" s="195"/>
      <c r="QJX81" s="195"/>
      <c r="QJY81" s="195"/>
      <c r="QJZ81" s="195"/>
      <c r="QKA81" s="195"/>
      <c r="QKB81" s="195"/>
      <c r="QKC81" s="195"/>
      <c r="QKD81" s="195"/>
      <c r="QKE81" s="195"/>
      <c r="QKF81" s="195"/>
      <c r="QKG81" s="195"/>
      <c r="QKH81" s="195"/>
      <c r="QKI81" s="195"/>
      <c r="QKJ81" s="195"/>
      <c r="QKK81" s="195"/>
      <c r="QKL81" s="195"/>
      <c r="QKM81" s="195"/>
      <c r="QKN81" s="195"/>
      <c r="QKO81" s="195"/>
      <c r="QKP81" s="195"/>
      <c r="QKQ81" s="195"/>
      <c r="QKR81" s="195"/>
      <c r="QKS81" s="195"/>
      <c r="QKT81" s="195"/>
      <c r="QKU81" s="195"/>
      <c r="QKV81" s="195"/>
      <c r="QKW81" s="195"/>
      <c r="QKX81" s="195"/>
      <c r="QKY81" s="195"/>
      <c r="QKZ81" s="195"/>
      <c r="QLA81" s="195"/>
      <c r="QLB81" s="195"/>
      <c r="QLC81" s="195"/>
      <c r="QLD81" s="195"/>
      <c r="QLE81" s="195"/>
      <c r="QLF81" s="195"/>
      <c r="QLG81" s="195"/>
      <c r="QLH81" s="195"/>
      <c r="QLI81" s="195"/>
      <c r="QLJ81" s="195"/>
      <c r="QLK81" s="195"/>
      <c r="QLL81" s="195"/>
      <c r="QLM81" s="195"/>
      <c r="QLN81" s="195"/>
      <c r="QLO81" s="195"/>
      <c r="QLP81" s="195"/>
      <c r="QLQ81" s="195"/>
      <c r="QLR81" s="195"/>
      <c r="QLS81" s="195"/>
      <c r="QLT81" s="195"/>
      <c r="QLU81" s="195"/>
      <c r="QLV81" s="195"/>
      <c r="QLW81" s="195"/>
      <c r="QLX81" s="195"/>
      <c r="QLY81" s="195"/>
      <c r="QLZ81" s="195"/>
      <c r="QMA81" s="195"/>
      <c r="QMB81" s="195"/>
      <c r="QMC81" s="195"/>
      <c r="QMD81" s="195"/>
      <c r="QME81" s="195"/>
      <c r="QMF81" s="195"/>
      <c r="QMG81" s="195"/>
      <c r="QMH81" s="195"/>
      <c r="QMI81" s="195"/>
      <c r="QMJ81" s="195"/>
      <c r="QMK81" s="195"/>
      <c r="QML81" s="195"/>
      <c r="QMM81" s="195"/>
      <c r="QMN81" s="195"/>
      <c r="QMO81" s="195"/>
      <c r="QMP81" s="195"/>
      <c r="QMQ81" s="195"/>
      <c r="QMR81" s="195"/>
      <c r="QMS81" s="195"/>
      <c r="QMT81" s="195"/>
      <c r="QMU81" s="195"/>
      <c r="QMV81" s="195"/>
      <c r="QMW81" s="195"/>
      <c r="QMX81" s="195"/>
      <c r="QMY81" s="195"/>
      <c r="QMZ81" s="195"/>
      <c r="QNA81" s="195"/>
      <c r="QNB81" s="195"/>
      <c r="QNC81" s="195"/>
      <c r="QND81" s="195"/>
      <c r="QNE81" s="195"/>
      <c r="QNF81" s="195"/>
      <c r="QNG81" s="195"/>
      <c r="QNH81" s="195"/>
      <c r="QNI81" s="195"/>
      <c r="QNJ81" s="195"/>
      <c r="QNK81" s="195"/>
      <c r="QNL81" s="195"/>
      <c r="QNM81" s="195"/>
      <c r="QNN81" s="195"/>
      <c r="QNO81" s="195"/>
      <c r="QNP81" s="195"/>
      <c r="QNQ81" s="195"/>
      <c r="QNR81" s="195"/>
      <c r="QNS81" s="195"/>
      <c r="QNT81" s="195"/>
      <c r="QNU81" s="195"/>
      <c r="QNV81" s="195"/>
      <c r="QNW81" s="195"/>
      <c r="QNX81" s="195"/>
      <c r="QNY81" s="195"/>
      <c r="QNZ81" s="195"/>
      <c r="QOA81" s="195"/>
      <c r="QOB81" s="195"/>
      <c r="QOC81" s="195"/>
      <c r="QOD81" s="195"/>
      <c r="QOE81" s="195"/>
      <c r="QOF81" s="195"/>
      <c r="QOG81" s="195"/>
      <c r="QOH81" s="195"/>
      <c r="QOI81" s="195"/>
      <c r="QOJ81" s="195"/>
      <c r="QOK81" s="195"/>
      <c r="QOL81" s="195"/>
      <c r="QOM81" s="195"/>
      <c r="QON81" s="195"/>
      <c r="QOO81" s="195"/>
      <c r="QOP81" s="195"/>
      <c r="QOQ81" s="195"/>
      <c r="QOR81" s="195"/>
      <c r="QOS81" s="195"/>
      <c r="QOT81" s="195"/>
      <c r="QOU81" s="195"/>
      <c r="QOV81" s="195"/>
      <c r="QOW81" s="195"/>
      <c r="QOX81" s="195"/>
      <c r="QOY81" s="195"/>
      <c r="QOZ81" s="195"/>
      <c r="QPA81" s="195"/>
      <c r="QPB81" s="195"/>
      <c r="QPC81" s="195"/>
      <c r="QPD81" s="195"/>
      <c r="QPE81" s="195"/>
      <c r="QPF81" s="195"/>
      <c r="QPG81" s="195"/>
      <c r="QPH81" s="195"/>
      <c r="QPI81" s="195"/>
      <c r="QPJ81" s="195"/>
      <c r="QPK81" s="195"/>
      <c r="QPL81" s="195"/>
      <c r="QPM81" s="195"/>
      <c r="QPN81" s="195"/>
      <c r="QPO81" s="195"/>
      <c r="QPP81" s="195"/>
      <c r="QPQ81" s="195"/>
      <c r="QPR81" s="195"/>
      <c r="QPS81" s="195"/>
      <c r="QPT81" s="195"/>
      <c r="QPU81" s="195"/>
      <c r="QPV81" s="195"/>
      <c r="QPW81" s="195"/>
      <c r="QPX81" s="195"/>
      <c r="QPY81" s="195"/>
      <c r="QPZ81" s="195"/>
      <c r="QQA81" s="195"/>
      <c r="QQB81" s="195"/>
      <c r="QQC81" s="195"/>
      <c r="QQD81" s="195"/>
      <c r="QQE81" s="195"/>
      <c r="QQF81" s="195"/>
      <c r="QQG81" s="195"/>
      <c r="QQH81" s="195"/>
      <c r="QQI81" s="195"/>
      <c r="QQJ81" s="195"/>
      <c r="QQK81" s="195"/>
      <c r="QQL81" s="195"/>
      <c r="QQM81" s="195"/>
      <c r="QQN81" s="195"/>
      <c r="QQO81" s="195"/>
      <c r="QQP81" s="195"/>
      <c r="QQQ81" s="195"/>
      <c r="QQR81" s="195"/>
      <c r="QQS81" s="195"/>
      <c r="QQT81" s="195"/>
      <c r="QQU81" s="195"/>
      <c r="QQV81" s="195"/>
      <c r="QQW81" s="195"/>
      <c r="QQX81" s="195"/>
      <c r="QQY81" s="195"/>
      <c r="QQZ81" s="195"/>
      <c r="QRA81" s="195"/>
      <c r="QRB81" s="195"/>
      <c r="QRC81" s="195"/>
      <c r="QRD81" s="195"/>
      <c r="QRE81" s="195"/>
      <c r="QRF81" s="195"/>
      <c r="QRG81" s="195"/>
      <c r="QRH81" s="195"/>
      <c r="QRI81" s="195"/>
      <c r="QRJ81" s="195"/>
      <c r="QRK81" s="195"/>
      <c r="QRL81" s="195"/>
      <c r="QRM81" s="195"/>
      <c r="QRN81" s="195"/>
      <c r="QRO81" s="195"/>
      <c r="QRP81" s="195"/>
      <c r="QRQ81" s="195"/>
      <c r="QRR81" s="195"/>
      <c r="QRS81" s="195"/>
      <c r="QRT81" s="195"/>
      <c r="QRU81" s="195"/>
      <c r="QRV81" s="195"/>
      <c r="QRW81" s="195"/>
      <c r="QRX81" s="195"/>
      <c r="QRY81" s="195"/>
      <c r="QRZ81" s="195"/>
      <c r="QSA81" s="195"/>
      <c r="QSB81" s="195"/>
      <c r="QSC81" s="195"/>
      <c r="QSD81" s="195"/>
      <c r="QSE81" s="195"/>
      <c r="QSF81" s="195"/>
      <c r="QSG81" s="195"/>
      <c r="QSH81" s="195"/>
      <c r="QSI81" s="195"/>
      <c r="QSJ81" s="195"/>
      <c r="QSK81" s="195"/>
      <c r="QSL81" s="195"/>
      <c r="QSM81" s="195"/>
      <c r="QSN81" s="195"/>
      <c r="QSO81" s="195"/>
      <c r="QSP81" s="195"/>
      <c r="QSQ81" s="195"/>
      <c r="QSR81" s="195"/>
      <c r="QSS81" s="195"/>
      <c r="QST81" s="195"/>
      <c r="QSU81" s="195"/>
      <c r="QSV81" s="195"/>
      <c r="QSW81" s="195"/>
      <c r="QSX81" s="195"/>
      <c r="QSY81" s="195"/>
      <c r="QSZ81" s="195"/>
      <c r="QTA81" s="195"/>
      <c r="QTB81" s="195"/>
      <c r="QTC81" s="195"/>
      <c r="QTD81" s="195"/>
      <c r="QTE81" s="195"/>
      <c r="QTF81" s="195"/>
      <c r="QTG81" s="195"/>
      <c r="QTH81" s="195"/>
      <c r="QTI81" s="195"/>
      <c r="QTJ81" s="195"/>
      <c r="QTK81" s="195"/>
      <c r="QTL81" s="195"/>
      <c r="QTM81" s="195"/>
      <c r="QTN81" s="195"/>
      <c r="QTO81" s="195"/>
      <c r="QTP81" s="195"/>
      <c r="QTQ81" s="195"/>
      <c r="QTR81" s="195"/>
      <c r="QTS81" s="195"/>
      <c r="QTT81" s="195"/>
      <c r="QTU81" s="195"/>
      <c r="QTV81" s="195"/>
      <c r="QTW81" s="195"/>
      <c r="QTX81" s="195"/>
      <c r="QTY81" s="195"/>
      <c r="QTZ81" s="195"/>
      <c r="QUA81" s="195"/>
      <c r="QUB81" s="195"/>
      <c r="QUC81" s="195"/>
      <c r="QUD81" s="195"/>
      <c r="QUE81" s="195"/>
      <c r="QUF81" s="195"/>
      <c r="QUG81" s="195"/>
      <c r="QUH81" s="195"/>
      <c r="QUI81" s="195"/>
      <c r="QUJ81" s="195"/>
      <c r="QUK81" s="195"/>
      <c r="QUL81" s="195"/>
      <c r="QUM81" s="195"/>
      <c r="QUN81" s="195"/>
      <c r="QUO81" s="195"/>
      <c r="QUP81" s="195"/>
      <c r="QUQ81" s="195"/>
      <c r="QUR81" s="195"/>
      <c r="QUS81" s="195"/>
      <c r="QUT81" s="195"/>
      <c r="QUU81" s="195"/>
      <c r="QUV81" s="195"/>
      <c r="QUW81" s="195"/>
      <c r="QUX81" s="195"/>
      <c r="QUY81" s="195"/>
      <c r="QUZ81" s="195"/>
      <c r="QVA81" s="195"/>
      <c r="QVB81" s="195"/>
      <c r="QVC81" s="195"/>
      <c r="QVD81" s="195"/>
      <c r="QVE81" s="195"/>
      <c r="QVF81" s="195"/>
      <c r="QVG81" s="195"/>
      <c r="QVH81" s="195"/>
      <c r="QVI81" s="195"/>
      <c r="QVJ81" s="195"/>
      <c r="QVK81" s="195"/>
      <c r="QVL81" s="195"/>
      <c r="QVM81" s="195"/>
      <c r="QVN81" s="195"/>
      <c r="QVO81" s="195"/>
      <c r="QVP81" s="195"/>
      <c r="QVQ81" s="195"/>
      <c r="QVR81" s="195"/>
      <c r="QVS81" s="195"/>
      <c r="QVT81" s="195"/>
      <c r="QVU81" s="195"/>
      <c r="QVV81" s="195"/>
      <c r="QVW81" s="195"/>
      <c r="QVX81" s="195"/>
      <c r="QVY81" s="195"/>
      <c r="QVZ81" s="195"/>
      <c r="QWA81" s="195"/>
      <c r="QWB81" s="195"/>
      <c r="QWC81" s="195"/>
      <c r="QWD81" s="195"/>
      <c r="QWE81" s="195"/>
      <c r="QWF81" s="195"/>
      <c r="QWG81" s="195"/>
      <c r="QWH81" s="195"/>
      <c r="QWI81" s="195"/>
      <c r="QWJ81" s="195"/>
      <c r="QWK81" s="195"/>
      <c r="QWL81" s="195"/>
      <c r="QWM81" s="195"/>
      <c r="QWN81" s="195"/>
      <c r="QWO81" s="195"/>
      <c r="QWP81" s="195"/>
      <c r="QWQ81" s="195"/>
      <c r="QWR81" s="195"/>
      <c r="QWS81" s="195"/>
      <c r="QWT81" s="195"/>
      <c r="QWU81" s="195"/>
      <c r="QWV81" s="195"/>
      <c r="QWW81" s="195"/>
      <c r="QWX81" s="195"/>
      <c r="QWY81" s="195"/>
      <c r="QWZ81" s="195"/>
      <c r="QXA81" s="195"/>
      <c r="QXB81" s="195"/>
      <c r="QXC81" s="195"/>
      <c r="QXD81" s="195"/>
      <c r="QXE81" s="195"/>
      <c r="QXF81" s="195"/>
      <c r="QXG81" s="195"/>
      <c r="QXH81" s="195"/>
      <c r="QXI81" s="195"/>
      <c r="QXJ81" s="195"/>
      <c r="QXK81" s="195"/>
      <c r="QXL81" s="195"/>
      <c r="QXM81" s="195"/>
      <c r="QXN81" s="195"/>
      <c r="QXO81" s="195"/>
      <c r="QXP81" s="195"/>
      <c r="QXQ81" s="195"/>
      <c r="QXR81" s="195"/>
      <c r="QXS81" s="195"/>
      <c r="QXT81" s="195"/>
      <c r="QXU81" s="195"/>
      <c r="QXV81" s="195"/>
      <c r="QXW81" s="195"/>
      <c r="QXX81" s="195"/>
      <c r="QXY81" s="195"/>
      <c r="QXZ81" s="195"/>
      <c r="QYA81" s="195"/>
      <c r="QYB81" s="195"/>
      <c r="QYC81" s="195"/>
      <c r="QYD81" s="195"/>
      <c r="QYE81" s="195"/>
      <c r="QYF81" s="195"/>
      <c r="QYG81" s="195"/>
      <c r="QYH81" s="195"/>
      <c r="QYI81" s="195"/>
      <c r="QYJ81" s="195"/>
      <c r="QYK81" s="195"/>
      <c r="QYL81" s="195"/>
      <c r="QYM81" s="195"/>
      <c r="QYN81" s="195"/>
      <c r="QYO81" s="195"/>
      <c r="QYP81" s="195"/>
      <c r="QYQ81" s="195"/>
      <c r="QYR81" s="195"/>
      <c r="QYS81" s="195"/>
      <c r="QYT81" s="195"/>
      <c r="QYU81" s="195"/>
      <c r="QYV81" s="195"/>
      <c r="QYW81" s="195"/>
      <c r="QYX81" s="195"/>
      <c r="QYY81" s="195"/>
      <c r="QYZ81" s="195"/>
      <c r="QZA81" s="195"/>
      <c r="QZB81" s="195"/>
      <c r="QZC81" s="195"/>
      <c r="QZD81" s="195"/>
      <c r="QZE81" s="195"/>
      <c r="QZF81" s="195"/>
      <c r="QZG81" s="195"/>
      <c r="QZH81" s="195"/>
      <c r="QZI81" s="195"/>
      <c r="QZJ81" s="195"/>
      <c r="QZK81" s="195"/>
      <c r="QZL81" s="195"/>
      <c r="QZM81" s="195"/>
      <c r="QZN81" s="195"/>
      <c r="QZO81" s="195"/>
      <c r="QZP81" s="195"/>
      <c r="QZQ81" s="195"/>
      <c r="QZR81" s="195"/>
      <c r="QZS81" s="195"/>
      <c r="QZT81" s="195"/>
      <c r="QZU81" s="195"/>
      <c r="QZV81" s="195"/>
      <c r="QZW81" s="195"/>
      <c r="QZX81" s="195"/>
      <c r="QZY81" s="195"/>
      <c r="QZZ81" s="195"/>
      <c r="RAA81" s="195"/>
      <c r="RAB81" s="195"/>
      <c r="RAC81" s="195"/>
      <c r="RAD81" s="195"/>
      <c r="RAE81" s="195"/>
      <c r="RAF81" s="195"/>
      <c r="RAG81" s="195"/>
      <c r="RAH81" s="195"/>
      <c r="RAI81" s="195"/>
      <c r="RAJ81" s="195"/>
      <c r="RAK81" s="195"/>
      <c r="RAL81" s="195"/>
      <c r="RAM81" s="195"/>
      <c r="RAN81" s="195"/>
      <c r="RAO81" s="195"/>
      <c r="RAP81" s="195"/>
      <c r="RAQ81" s="195"/>
      <c r="RAR81" s="195"/>
      <c r="RAS81" s="195"/>
      <c r="RAT81" s="195"/>
      <c r="RAU81" s="195"/>
      <c r="RAV81" s="195"/>
      <c r="RAW81" s="195"/>
      <c r="RAX81" s="195"/>
      <c r="RAY81" s="195"/>
      <c r="RAZ81" s="195"/>
      <c r="RBA81" s="195"/>
      <c r="RBB81" s="195"/>
      <c r="RBC81" s="195"/>
      <c r="RBD81" s="195"/>
      <c r="RBE81" s="195"/>
      <c r="RBF81" s="195"/>
      <c r="RBG81" s="195"/>
      <c r="RBH81" s="195"/>
      <c r="RBI81" s="195"/>
      <c r="RBJ81" s="195"/>
      <c r="RBK81" s="195"/>
      <c r="RBL81" s="195"/>
      <c r="RBM81" s="195"/>
      <c r="RBN81" s="195"/>
      <c r="RBO81" s="195"/>
      <c r="RBP81" s="195"/>
      <c r="RBQ81" s="195"/>
      <c r="RBR81" s="195"/>
      <c r="RBS81" s="195"/>
      <c r="RBT81" s="195"/>
      <c r="RBU81" s="195"/>
      <c r="RBV81" s="195"/>
      <c r="RBW81" s="195"/>
      <c r="RBX81" s="195"/>
      <c r="RBY81" s="195"/>
      <c r="RBZ81" s="195"/>
      <c r="RCA81" s="195"/>
      <c r="RCB81" s="195"/>
      <c r="RCC81" s="195"/>
      <c r="RCD81" s="195"/>
      <c r="RCE81" s="195"/>
      <c r="RCF81" s="195"/>
      <c r="RCG81" s="195"/>
      <c r="RCH81" s="195"/>
      <c r="RCI81" s="195"/>
      <c r="RCJ81" s="195"/>
      <c r="RCK81" s="195"/>
      <c r="RCL81" s="195"/>
      <c r="RCM81" s="195"/>
      <c r="RCN81" s="195"/>
      <c r="RCO81" s="195"/>
      <c r="RCP81" s="195"/>
      <c r="RCQ81" s="195"/>
      <c r="RCR81" s="195"/>
      <c r="RCS81" s="195"/>
      <c r="RCT81" s="195"/>
      <c r="RCU81" s="195"/>
      <c r="RCV81" s="195"/>
      <c r="RCW81" s="195"/>
      <c r="RCX81" s="195"/>
      <c r="RCY81" s="195"/>
      <c r="RCZ81" s="195"/>
      <c r="RDA81" s="195"/>
      <c r="RDB81" s="195"/>
      <c r="RDC81" s="195"/>
      <c r="RDD81" s="195"/>
      <c r="RDE81" s="195"/>
      <c r="RDF81" s="195"/>
      <c r="RDG81" s="195"/>
      <c r="RDH81" s="195"/>
      <c r="RDI81" s="195"/>
      <c r="RDJ81" s="195"/>
      <c r="RDK81" s="195"/>
      <c r="RDL81" s="195"/>
      <c r="RDM81" s="195"/>
      <c r="RDN81" s="195"/>
      <c r="RDO81" s="195"/>
      <c r="RDP81" s="195"/>
      <c r="RDQ81" s="195"/>
      <c r="RDR81" s="195"/>
      <c r="RDS81" s="195"/>
      <c r="RDT81" s="195"/>
      <c r="RDU81" s="195"/>
      <c r="RDV81" s="195"/>
      <c r="RDW81" s="195"/>
      <c r="RDX81" s="195"/>
      <c r="RDY81" s="195"/>
      <c r="RDZ81" s="195"/>
      <c r="REA81" s="195"/>
      <c r="REB81" s="195"/>
      <c r="REC81" s="195"/>
      <c r="RED81" s="195"/>
      <c r="REE81" s="195"/>
      <c r="REF81" s="195"/>
      <c r="REG81" s="195"/>
      <c r="REH81" s="195"/>
      <c r="REI81" s="195"/>
      <c r="REJ81" s="195"/>
      <c r="REK81" s="195"/>
      <c r="REL81" s="195"/>
      <c r="REM81" s="195"/>
      <c r="REN81" s="195"/>
      <c r="REO81" s="195"/>
      <c r="REP81" s="195"/>
      <c r="REQ81" s="195"/>
      <c r="RER81" s="195"/>
      <c r="RES81" s="195"/>
      <c r="RET81" s="195"/>
      <c r="REU81" s="195"/>
      <c r="REV81" s="195"/>
      <c r="REW81" s="195"/>
      <c r="REX81" s="195"/>
      <c r="REY81" s="195"/>
      <c r="REZ81" s="195"/>
      <c r="RFA81" s="195"/>
      <c r="RFB81" s="195"/>
      <c r="RFC81" s="195"/>
      <c r="RFD81" s="195"/>
      <c r="RFE81" s="195"/>
      <c r="RFF81" s="195"/>
      <c r="RFG81" s="195"/>
      <c r="RFH81" s="195"/>
      <c r="RFI81" s="195"/>
      <c r="RFJ81" s="195"/>
      <c r="RFK81" s="195"/>
      <c r="RFL81" s="195"/>
      <c r="RFM81" s="195"/>
      <c r="RFN81" s="195"/>
      <c r="RFO81" s="195"/>
      <c r="RFP81" s="195"/>
      <c r="RFQ81" s="195"/>
      <c r="RFR81" s="195"/>
      <c r="RFS81" s="195"/>
      <c r="RFT81" s="195"/>
      <c r="RFU81" s="195"/>
      <c r="RFV81" s="195"/>
      <c r="RFW81" s="195"/>
      <c r="RFX81" s="195"/>
      <c r="RFY81" s="195"/>
      <c r="RFZ81" s="195"/>
      <c r="RGA81" s="195"/>
      <c r="RGB81" s="195"/>
      <c r="RGC81" s="195"/>
      <c r="RGD81" s="195"/>
      <c r="RGE81" s="195"/>
      <c r="RGF81" s="195"/>
      <c r="RGG81" s="195"/>
      <c r="RGH81" s="195"/>
      <c r="RGI81" s="195"/>
      <c r="RGJ81" s="195"/>
      <c r="RGK81" s="195"/>
      <c r="RGL81" s="195"/>
      <c r="RGM81" s="195"/>
      <c r="RGN81" s="195"/>
      <c r="RGO81" s="195"/>
      <c r="RGP81" s="195"/>
      <c r="RGQ81" s="195"/>
      <c r="RGR81" s="195"/>
      <c r="RGS81" s="195"/>
      <c r="RGT81" s="195"/>
      <c r="RGU81" s="195"/>
      <c r="RGV81" s="195"/>
      <c r="RGW81" s="195"/>
      <c r="RGX81" s="195"/>
      <c r="RGY81" s="195"/>
      <c r="RGZ81" s="195"/>
      <c r="RHA81" s="195"/>
      <c r="RHB81" s="195"/>
      <c r="RHC81" s="195"/>
      <c r="RHD81" s="195"/>
      <c r="RHE81" s="195"/>
      <c r="RHF81" s="195"/>
      <c r="RHG81" s="195"/>
      <c r="RHH81" s="195"/>
      <c r="RHI81" s="195"/>
      <c r="RHJ81" s="195"/>
      <c r="RHK81" s="195"/>
      <c r="RHL81" s="195"/>
      <c r="RHM81" s="195"/>
      <c r="RHN81" s="195"/>
      <c r="RHO81" s="195"/>
      <c r="RHP81" s="195"/>
      <c r="RHQ81" s="195"/>
      <c r="RHR81" s="195"/>
      <c r="RHS81" s="195"/>
      <c r="RHT81" s="195"/>
      <c r="RHU81" s="195"/>
      <c r="RHV81" s="195"/>
      <c r="RHW81" s="195"/>
      <c r="RHX81" s="195"/>
      <c r="RHY81" s="195"/>
      <c r="RHZ81" s="195"/>
      <c r="RIA81" s="195"/>
      <c r="RIB81" s="195"/>
      <c r="RIC81" s="195"/>
      <c r="RID81" s="195"/>
      <c r="RIE81" s="195"/>
      <c r="RIF81" s="195"/>
      <c r="RIG81" s="195"/>
      <c r="RIH81" s="195"/>
      <c r="RII81" s="195"/>
      <c r="RIJ81" s="195"/>
      <c r="RIK81" s="195"/>
      <c r="RIL81" s="195"/>
      <c r="RIM81" s="195"/>
      <c r="RIN81" s="195"/>
      <c r="RIO81" s="195"/>
      <c r="RIP81" s="195"/>
      <c r="RIQ81" s="195"/>
      <c r="RIR81" s="195"/>
      <c r="RIS81" s="195"/>
      <c r="RIT81" s="195"/>
      <c r="RIU81" s="195"/>
      <c r="RIV81" s="195"/>
      <c r="RIW81" s="195"/>
      <c r="RIX81" s="195"/>
      <c r="RIY81" s="195"/>
      <c r="RIZ81" s="195"/>
      <c r="RJA81" s="195"/>
      <c r="RJB81" s="195"/>
      <c r="RJC81" s="195"/>
      <c r="RJD81" s="195"/>
      <c r="RJE81" s="195"/>
      <c r="RJF81" s="195"/>
      <c r="RJG81" s="195"/>
      <c r="RJH81" s="195"/>
      <c r="RJI81" s="195"/>
      <c r="RJJ81" s="195"/>
      <c r="RJK81" s="195"/>
      <c r="RJL81" s="195"/>
      <c r="RJM81" s="195"/>
      <c r="RJN81" s="195"/>
      <c r="RJO81" s="195"/>
      <c r="RJP81" s="195"/>
      <c r="RJQ81" s="195"/>
      <c r="RJR81" s="195"/>
      <c r="RJS81" s="195"/>
      <c r="RJT81" s="195"/>
      <c r="RJU81" s="195"/>
      <c r="RJV81" s="195"/>
      <c r="RJW81" s="195"/>
      <c r="RJX81" s="195"/>
      <c r="RJY81" s="195"/>
      <c r="RJZ81" s="195"/>
      <c r="RKA81" s="195"/>
      <c r="RKB81" s="195"/>
      <c r="RKC81" s="195"/>
      <c r="RKD81" s="195"/>
      <c r="RKE81" s="195"/>
      <c r="RKF81" s="195"/>
      <c r="RKG81" s="195"/>
      <c r="RKH81" s="195"/>
      <c r="RKI81" s="195"/>
      <c r="RKJ81" s="195"/>
      <c r="RKK81" s="195"/>
      <c r="RKL81" s="195"/>
      <c r="RKM81" s="195"/>
      <c r="RKN81" s="195"/>
      <c r="RKO81" s="195"/>
      <c r="RKP81" s="195"/>
      <c r="RKQ81" s="195"/>
      <c r="RKR81" s="195"/>
      <c r="RKS81" s="195"/>
      <c r="RKT81" s="195"/>
      <c r="RKU81" s="195"/>
      <c r="RKV81" s="195"/>
      <c r="RKW81" s="195"/>
      <c r="RKX81" s="195"/>
      <c r="RKY81" s="195"/>
      <c r="RKZ81" s="195"/>
      <c r="RLA81" s="195"/>
      <c r="RLB81" s="195"/>
      <c r="RLC81" s="195"/>
      <c r="RLD81" s="195"/>
      <c r="RLE81" s="195"/>
      <c r="RLF81" s="195"/>
      <c r="RLG81" s="195"/>
      <c r="RLH81" s="195"/>
      <c r="RLI81" s="195"/>
      <c r="RLJ81" s="195"/>
      <c r="RLK81" s="195"/>
      <c r="RLL81" s="195"/>
      <c r="RLM81" s="195"/>
      <c r="RLN81" s="195"/>
      <c r="RLO81" s="195"/>
      <c r="RLP81" s="195"/>
      <c r="RLQ81" s="195"/>
      <c r="RLR81" s="195"/>
      <c r="RLS81" s="195"/>
      <c r="RLT81" s="195"/>
      <c r="RLU81" s="195"/>
      <c r="RLV81" s="195"/>
      <c r="RLW81" s="195"/>
      <c r="RLX81" s="195"/>
      <c r="RLY81" s="195"/>
      <c r="RLZ81" s="195"/>
      <c r="RMA81" s="195"/>
      <c r="RMB81" s="195"/>
      <c r="RMC81" s="195"/>
      <c r="RMD81" s="195"/>
      <c r="RME81" s="195"/>
      <c r="RMF81" s="195"/>
      <c r="RMG81" s="195"/>
      <c r="RMH81" s="195"/>
      <c r="RMI81" s="195"/>
      <c r="RMJ81" s="195"/>
      <c r="RMK81" s="195"/>
      <c r="RML81" s="195"/>
      <c r="RMM81" s="195"/>
      <c r="RMN81" s="195"/>
      <c r="RMO81" s="195"/>
      <c r="RMP81" s="195"/>
      <c r="RMQ81" s="195"/>
      <c r="RMR81" s="195"/>
      <c r="RMS81" s="195"/>
      <c r="RMT81" s="195"/>
      <c r="RMU81" s="195"/>
      <c r="RMV81" s="195"/>
      <c r="RMW81" s="195"/>
      <c r="RMX81" s="195"/>
      <c r="RMY81" s="195"/>
      <c r="RMZ81" s="195"/>
      <c r="RNA81" s="195"/>
      <c r="RNB81" s="195"/>
      <c r="RNC81" s="195"/>
      <c r="RND81" s="195"/>
      <c r="RNE81" s="195"/>
      <c r="RNF81" s="195"/>
      <c r="RNG81" s="195"/>
      <c r="RNH81" s="195"/>
      <c r="RNI81" s="195"/>
      <c r="RNJ81" s="195"/>
      <c r="RNK81" s="195"/>
      <c r="RNL81" s="195"/>
      <c r="RNM81" s="195"/>
      <c r="RNN81" s="195"/>
      <c r="RNO81" s="195"/>
      <c r="RNP81" s="195"/>
      <c r="RNQ81" s="195"/>
      <c r="RNR81" s="195"/>
      <c r="RNS81" s="195"/>
      <c r="RNT81" s="195"/>
      <c r="RNU81" s="195"/>
      <c r="RNV81" s="195"/>
      <c r="RNW81" s="195"/>
      <c r="RNX81" s="195"/>
      <c r="RNY81" s="195"/>
      <c r="RNZ81" s="195"/>
      <c r="ROA81" s="195"/>
      <c r="ROB81" s="195"/>
      <c r="ROC81" s="195"/>
      <c r="ROD81" s="195"/>
      <c r="ROE81" s="195"/>
      <c r="ROF81" s="195"/>
      <c r="ROG81" s="195"/>
      <c r="ROH81" s="195"/>
      <c r="ROI81" s="195"/>
      <c r="ROJ81" s="195"/>
      <c r="ROK81" s="195"/>
      <c r="ROL81" s="195"/>
      <c r="ROM81" s="195"/>
      <c r="RON81" s="195"/>
      <c r="ROO81" s="195"/>
      <c r="ROP81" s="195"/>
      <c r="ROQ81" s="195"/>
      <c r="ROR81" s="195"/>
      <c r="ROS81" s="195"/>
      <c r="ROT81" s="195"/>
      <c r="ROU81" s="195"/>
      <c r="ROV81" s="195"/>
      <c r="ROW81" s="195"/>
      <c r="ROX81" s="195"/>
      <c r="ROY81" s="195"/>
      <c r="ROZ81" s="195"/>
      <c r="RPA81" s="195"/>
      <c r="RPB81" s="195"/>
      <c r="RPC81" s="195"/>
      <c r="RPD81" s="195"/>
      <c r="RPE81" s="195"/>
      <c r="RPF81" s="195"/>
      <c r="RPG81" s="195"/>
      <c r="RPH81" s="195"/>
      <c r="RPI81" s="195"/>
      <c r="RPJ81" s="195"/>
      <c r="RPK81" s="195"/>
      <c r="RPL81" s="195"/>
      <c r="RPM81" s="195"/>
      <c r="RPN81" s="195"/>
      <c r="RPO81" s="195"/>
      <c r="RPP81" s="195"/>
      <c r="RPQ81" s="195"/>
      <c r="RPR81" s="195"/>
      <c r="RPS81" s="195"/>
      <c r="RPT81" s="195"/>
      <c r="RPU81" s="195"/>
      <c r="RPV81" s="195"/>
      <c r="RPW81" s="195"/>
      <c r="RPX81" s="195"/>
      <c r="RPY81" s="195"/>
      <c r="RPZ81" s="195"/>
      <c r="RQA81" s="195"/>
      <c r="RQB81" s="195"/>
      <c r="RQC81" s="195"/>
      <c r="RQD81" s="195"/>
      <c r="RQE81" s="195"/>
      <c r="RQF81" s="195"/>
      <c r="RQG81" s="195"/>
      <c r="RQH81" s="195"/>
      <c r="RQI81" s="195"/>
      <c r="RQJ81" s="195"/>
      <c r="RQK81" s="195"/>
      <c r="RQL81" s="195"/>
      <c r="RQM81" s="195"/>
      <c r="RQN81" s="195"/>
      <c r="RQO81" s="195"/>
      <c r="RQP81" s="195"/>
      <c r="RQQ81" s="195"/>
      <c r="RQR81" s="195"/>
      <c r="RQS81" s="195"/>
      <c r="RQT81" s="195"/>
      <c r="RQU81" s="195"/>
      <c r="RQV81" s="195"/>
      <c r="RQW81" s="195"/>
      <c r="RQX81" s="195"/>
      <c r="RQY81" s="195"/>
      <c r="RQZ81" s="195"/>
      <c r="RRA81" s="195"/>
      <c r="RRB81" s="195"/>
      <c r="RRC81" s="195"/>
      <c r="RRD81" s="195"/>
      <c r="RRE81" s="195"/>
      <c r="RRF81" s="195"/>
      <c r="RRG81" s="195"/>
      <c r="RRH81" s="195"/>
      <c r="RRI81" s="195"/>
      <c r="RRJ81" s="195"/>
      <c r="RRK81" s="195"/>
      <c r="RRL81" s="195"/>
      <c r="RRM81" s="195"/>
      <c r="RRN81" s="195"/>
      <c r="RRO81" s="195"/>
      <c r="RRP81" s="195"/>
      <c r="RRQ81" s="195"/>
      <c r="RRR81" s="195"/>
      <c r="RRS81" s="195"/>
      <c r="RRT81" s="195"/>
      <c r="RRU81" s="195"/>
      <c r="RRV81" s="195"/>
      <c r="RRW81" s="195"/>
      <c r="RRX81" s="195"/>
      <c r="RRY81" s="195"/>
      <c r="RRZ81" s="195"/>
      <c r="RSA81" s="195"/>
      <c r="RSB81" s="195"/>
      <c r="RSC81" s="195"/>
      <c r="RSD81" s="195"/>
      <c r="RSE81" s="195"/>
      <c r="RSF81" s="195"/>
      <c r="RSG81" s="195"/>
      <c r="RSH81" s="195"/>
      <c r="RSI81" s="195"/>
      <c r="RSJ81" s="195"/>
      <c r="RSK81" s="195"/>
      <c r="RSL81" s="195"/>
      <c r="RSM81" s="195"/>
      <c r="RSN81" s="195"/>
      <c r="RSO81" s="195"/>
      <c r="RSP81" s="195"/>
      <c r="RSQ81" s="195"/>
      <c r="RSR81" s="195"/>
      <c r="RSS81" s="195"/>
      <c r="RST81" s="195"/>
      <c r="RSU81" s="195"/>
      <c r="RSV81" s="195"/>
      <c r="RSW81" s="195"/>
      <c r="RSX81" s="195"/>
      <c r="RSY81" s="195"/>
      <c r="RSZ81" s="195"/>
      <c r="RTA81" s="195"/>
      <c r="RTB81" s="195"/>
      <c r="RTC81" s="195"/>
      <c r="RTD81" s="195"/>
      <c r="RTE81" s="195"/>
      <c r="RTF81" s="195"/>
      <c r="RTG81" s="195"/>
      <c r="RTH81" s="195"/>
      <c r="RTI81" s="195"/>
      <c r="RTJ81" s="195"/>
      <c r="RTK81" s="195"/>
      <c r="RTL81" s="195"/>
      <c r="RTM81" s="195"/>
      <c r="RTN81" s="195"/>
      <c r="RTO81" s="195"/>
      <c r="RTP81" s="195"/>
      <c r="RTQ81" s="195"/>
      <c r="RTR81" s="195"/>
      <c r="RTS81" s="195"/>
      <c r="RTT81" s="195"/>
      <c r="RTU81" s="195"/>
      <c r="RTV81" s="195"/>
      <c r="RTW81" s="195"/>
      <c r="RTX81" s="195"/>
      <c r="RTY81" s="195"/>
      <c r="RTZ81" s="195"/>
      <c r="RUA81" s="195"/>
      <c r="RUB81" s="195"/>
      <c r="RUC81" s="195"/>
      <c r="RUD81" s="195"/>
      <c r="RUE81" s="195"/>
      <c r="RUF81" s="195"/>
      <c r="RUG81" s="195"/>
      <c r="RUH81" s="195"/>
      <c r="RUI81" s="195"/>
      <c r="RUJ81" s="195"/>
      <c r="RUK81" s="195"/>
      <c r="RUL81" s="195"/>
      <c r="RUM81" s="195"/>
      <c r="RUN81" s="195"/>
      <c r="RUO81" s="195"/>
      <c r="RUP81" s="195"/>
      <c r="RUQ81" s="195"/>
      <c r="RUR81" s="195"/>
      <c r="RUS81" s="195"/>
      <c r="RUT81" s="195"/>
      <c r="RUU81" s="195"/>
      <c r="RUV81" s="195"/>
      <c r="RUW81" s="195"/>
      <c r="RUX81" s="195"/>
      <c r="RUY81" s="195"/>
      <c r="RUZ81" s="195"/>
      <c r="RVA81" s="195"/>
      <c r="RVB81" s="195"/>
      <c r="RVC81" s="195"/>
      <c r="RVD81" s="195"/>
      <c r="RVE81" s="195"/>
      <c r="RVF81" s="195"/>
      <c r="RVG81" s="195"/>
      <c r="RVH81" s="195"/>
      <c r="RVI81" s="195"/>
      <c r="RVJ81" s="195"/>
      <c r="RVK81" s="195"/>
      <c r="RVL81" s="195"/>
      <c r="RVM81" s="195"/>
      <c r="RVN81" s="195"/>
      <c r="RVO81" s="195"/>
      <c r="RVP81" s="195"/>
      <c r="RVQ81" s="195"/>
      <c r="RVR81" s="195"/>
      <c r="RVS81" s="195"/>
      <c r="RVT81" s="195"/>
      <c r="RVU81" s="195"/>
      <c r="RVV81" s="195"/>
      <c r="RVW81" s="195"/>
      <c r="RVX81" s="195"/>
      <c r="RVY81" s="195"/>
      <c r="RVZ81" s="195"/>
      <c r="RWA81" s="195"/>
      <c r="RWB81" s="195"/>
      <c r="RWC81" s="195"/>
      <c r="RWD81" s="195"/>
      <c r="RWE81" s="195"/>
      <c r="RWF81" s="195"/>
      <c r="RWG81" s="195"/>
      <c r="RWH81" s="195"/>
      <c r="RWI81" s="195"/>
      <c r="RWJ81" s="195"/>
      <c r="RWK81" s="195"/>
      <c r="RWL81" s="195"/>
      <c r="RWM81" s="195"/>
      <c r="RWN81" s="195"/>
      <c r="RWO81" s="195"/>
      <c r="RWP81" s="195"/>
      <c r="RWQ81" s="195"/>
      <c r="RWR81" s="195"/>
      <c r="RWS81" s="195"/>
      <c r="RWT81" s="195"/>
      <c r="RWU81" s="195"/>
      <c r="RWV81" s="195"/>
      <c r="RWW81" s="195"/>
      <c r="RWX81" s="195"/>
      <c r="RWY81" s="195"/>
      <c r="RWZ81" s="195"/>
      <c r="RXA81" s="195"/>
      <c r="RXB81" s="195"/>
      <c r="RXC81" s="195"/>
      <c r="RXD81" s="195"/>
      <c r="RXE81" s="195"/>
      <c r="RXF81" s="195"/>
      <c r="RXG81" s="195"/>
      <c r="RXH81" s="195"/>
      <c r="RXI81" s="195"/>
      <c r="RXJ81" s="195"/>
      <c r="RXK81" s="195"/>
      <c r="RXL81" s="195"/>
      <c r="RXM81" s="195"/>
      <c r="RXN81" s="195"/>
      <c r="RXO81" s="195"/>
      <c r="RXP81" s="195"/>
      <c r="RXQ81" s="195"/>
      <c r="RXR81" s="195"/>
      <c r="RXS81" s="195"/>
      <c r="RXT81" s="195"/>
      <c r="RXU81" s="195"/>
      <c r="RXV81" s="195"/>
      <c r="RXW81" s="195"/>
      <c r="RXX81" s="195"/>
      <c r="RXY81" s="195"/>
      <c r="RXZ81" s="195"/>
      <c r="RYA81" s="195"/>
      <c r="RYB81" s="195"/>
      <c r="RYC81" s="195"/>
      <c r="RYD81" s="195"/>
      <c r="RYE81" s="195"/>
      <c r="RYF81" s="195"/>
      <c r="RYG81" s="195"/>
      <c r="RYH81" s="195"/>
      <c r="RYI81" s="195"/>
      <c r="RYJ81" s="195"/>
      <c r="RYK81" s="195"/>
      <c r="RYL81" s="195"/>
      <c r="RYM81" s="195"/>
      <c r="RYN81" s="195"/>
      <c r="RYO81" s="195"/>
      <c r="RYP81" s="195"/>
      <c r="RYQ81" s="195"/>
      <c r="RYR81" s="195"/>
      <c r="RYS81" s="195"/>
      <c r="RYT81" s="195"/>
      <c r="RYU81" s="195"/>
      <c r="RYV81" s="195"/>
      <c r="RYW81" s="195"/>
      <c r="RYX81" s="195"/>
      <c r="RYY81" s="195"/>
      <c r="RYZ81" s="195"/>
      <c r="RZA81" s="195"/>
      <c r="RZB81" s="195"/>
      <c r="RZC81" s="195"/>
      <c r="RZD81" s="195"/>
      <c r="RZE81" s="195"/>
      <c r="RZF81" s="195"/>
      <c r="RZG81" s="195"/>
      <c r="RZH81" s="195"/>
      <c r="RZI81" s="195"/>
      <c r="RZJ81" s="195"/>
      <c r="RZK81" s="195"/>
      <c r="RZL81" s="195"/>
      <c r="RZM81" s="195"/>
      <c r="RZN81" s="195"/>
      <c r="RZO81" s="195"/>
      <c r="RZP81" s="195"/>
      <c r="RZQ81" s="195"/>
      <c r="RZR81" s="195"/>
      <c r="RZS81" s="195"/>
      <c r="RZT81" s="195"/>
      <c r="RZU81" s="195"/>
      <c r="RZV81" s="195"/>
      <c r="RZW81" s="195"/>
      <c r="RZX81" s="195"/>
      <c r="RZY81" s="195"/>
      <c r="RZZ81" s="195"/>
      <c r="SAA81" s="195"/>
      <c r="SAB81" s="195"/>
      <c r="SAC81" s="195"/>
      <c r="SAD81" s="195"/>
      <c r="SAE81" s="195"/>
      <c r="SAF81" s="195"/>
      <c r="SAG81" s="195"/>
      <c r="SAH81" s="195"/>
      <c r="SAI81" s="195"/>
      <c r="SAJ81" s="195"/>
      <c r="SAK81" s="195"/>
      <c r="SAL81" s="195"/>
      <c r="SAM81" s="195"/>
      <c r="SAN81" s="195"/>
      <c r="SAO81" s="195"/>
      <c r="SAP81" s="195"/>
      <c r="SAQ81" s="195"/>
      <c r="SAR81" s="195"/>
      <c r="SAS81" s="195"/>
      <c r="SAT81" s="195"/>
      <c r="SAU81" s="195"/>
      <c r="SAV81" s="195"/>
      <c r="SAW81" s="195"/>
      <c r="SAX81" s="195"/>
      <c r="SAY81" s="195"/>
      <c r="SAZ81" s="195"/>
      <c r="SBA81" s="195"/>
      <c r="SBB81" s="195"/>
      <c r="SBC81" s="195"/>
      <c r="SBD81" s="195"/>
      <c r="SBE81" s="195"/>
      <c r="SBF81" s="195"/>
      <c r="SBG81" s="195"/>
      <c r="SBH81" s="195"/>
      <c r="SBI81" s="195"/>
      <c r="SBJ81" s="195"/>
      <c r="SBK81" s="195"/>
      <c r="SBL81" s="195"/>
      <c r="SBM81" s="195"/>
      <c r="SBN81" s="195"/>
      <c r="SBO81" s="195"/>
      <c r="SBP81" s="195"/>
      <c r="SBQ81" s="195"/>
      <c r="SBR81" s="195"/>
      <c r="SBS81" s="195"/>
      <c r="SBT81" s="195"/>
      <c r="SBU81" s="195"/>
      <c r="SBV81" s="195"/>
      <c r="SBW81" s="195"/>
      <c r="SBX81" s="195"/>
      <c r="SBY81" s="195"/>
      <c r="SBZ81" s="195"/>
      <c r="SCA81" s="195"/>
      <c r="SCB81" s="195"/>
      <c r="SCC81" s="195"/>
      <c r="SCD81" s="195"/>
      <c r="SCE81" s="195"/>
      <c r="SCF81" s="195"/>
      <c r="SCG81" s="195"/>
      <c r="SCH81" s="195"/>
      <c r="SCI81" s="195"/>
      <c r="SCJ81" s="195"/>
      <c r="SCK81" s="195"/>
      <c r="SCL81" s="195"/>
      <c r="SCM81" s="195"/>
      <c r="SCN81" s="195"/>
      <c r="SCO81" s="195"/>
      <c r="SCP81" s="195"/>
      <c r="SCQ81" s="195"/>
      <c r="SCR81" s="195"/>
      <c r="SCS81" s="195"/>
      <c r="SCT81" s="195"/>
      <c r="SCU81" s="195"/>
      <c r="SCV81" s="195"/>
      <c r="SCW81" s="195"/>
      <c r="SCX81" s="195"/>
      <c r="SCY81" s="195"/>
      <c r="SCZ81" s="195"/>
      <c r="SDA81" s="195"/>
      <c r="SDB81" s="195"/>
      <c r="SDC81" s="195"/>
      <c r="SDD81" s="195"/>
      <c r="SDE81" s="195"/>
      <c r="SDF81" s="195"/>
      <c r="SDG81" s="195"/>
      <c r="SDH81" s="195"/>
      <c r="SDI81" s="195"/>
      <c r="SDJ81" s="195"/>
      <c r="SDK81" s="195"/>
      <c r="SDL81" s="195"/>
      <c r="SDM81" s="195"/>
      <c r="SDN81" s="195"/>
      <c r="SDO81" s="195"/>
      <c r="SDP81" s="195"/>
      <c r="SDQ81" s="195"/>
      <c r="SDR81" s="195"/>
      <c r="SDS81" s="195"/>
      <c r="SDT81" s="195"/>
      <c r="SDU81" s="195"/>
      <c r="SDV81" s="195"/>
      <c r="SDW81" s="195"/>
      <c r="SDX81" s="195"/>
      <c r="SDY81" s="195"/>
      <c r="SDZ81" s="195"/>
      <c r="SEA81" s="195"/>
      <c r="SEB81" s="195"/>
      <c r="SEC81" s="195"/>
      <c r="SED81" s="195"/>
      <c r="SEE81" s="195"/>
      <c r="SEF81" s="195"/>
      <c r="SEG81" s="195"/>
      <c r="SEH81" s="195"/>
      <c r="SEI81" s="195"/>
      <c r="SEJ81" s="195"/>
      <c r="SEK81" s="195"/>
      <c r="SEL81" s="195"/>
      <c r="SEM81" s="195"/>
      <c r="SEN81" s="195"/>
      <c r="SEO81" s="195"/>
      <c r="SEP81" s="195"/>
      <c r="SEQ81" s="195"/>
      <c r="SER81" s="195"/>
      <c r="SES81" s="195"/>
      <c r="SET81" s="195"/>
      <c r="SEU81" s="195"/>
      <c r="SEV81" s="195"/>
      <c r="SEW81" s="195"/>
      <c r="SEX81" s="195"/>
      <c r="SEY81" s="195"/>
      <c r="SEZ81" s="195"/>
      <c r="SFA81" s="195"/>
      <c r="SFB81" s="195"/>
      <c r="SFC81" s="195"/>
      <c r="SFD81" s="195"/>
      <c r="SFE81" s="195"/>
      <c r="SFF81" s="195"/>
      <c r="SFG81" s="195"/>
      <c r="SFH81" s="195"/>
      <c r="SFI81" s="195"/>
      <c r="SFJ81" s="195"/>
      <c r="SFK81" s="195"/>
      <c r="SFL81" s="195"/>
      <c r="SFM81" s="195"/>
      <c r="SFN81" s="195"/>
      <c r="SFO81" s="195"/>
      <c r="SFP81" s="195"/>
      <c r="SFQ81" s="195"/>
      <c r="SFR81" s="195"/>
      <c r="SFS81" s="195"/>
      <c r="SFT81" s="195"/>
      <c r="SFU81" s="195"/>
      <c r="SFV81" s="195"/>
      <c r="SFW81" s="195"/>
      <c r="SFX81" s="195"/>
      <c r="SFY81" s="195"/>
      <c r="SFZ81" s="195"/>
      <c r="SGA81" s="195"/>
      <c r="SGB81" s="195"/>
      <c r="SGC81" s="195"/>
      <c r="SGD81" s="195"/>
      <c r="SGE81" s="195"/>
      <c r="SGF81" s="195"/>
      <c r="SGG81" s="195"/>
      <c r="SGH81" s="195"/>
      <c r="SGI81" s="195"/>
      <c r="SGJ81" s="195"/>
      <c r="SGK81" s="195"/>
      <c r="SGL81" s="195"/>
      <c r="SGM81" s="195"/>
      <c r="SGN81" s="195"/>
      <c r="SGO81" s="195"/>
      <c r="SGP81" s="195"/>
      <c r="SGQ81" s="195"/>
      <c r="SGR81" s="195"/>
      <c r="SGS81" s="195"/>
      <c r="SGT81" s="195"/>
      <c r="SGU81" s="195"/>
      <c r="SGV81" s="195"/>
      <c r="SGW81" s="195"/>
      <c r="SGX81" s="195"/>
      <c r="SGY81" s="195"/>
      <c r="SGZ81" s="195"/>
      <c r="SHA81" s="195"/>
      <c r="SHB81" s="195"/>
      <c r="SHC81" s="195"/>
      <c r="SHD81" s="195"/>
      <c r="SHE81" s="195"/>
      <c r="SHF81" s="195"/>
      <c r="SHG81" s="195"/>
      <c r="SHH81" s="195"/>
      <c r="SHI81" s="195"/>
      <c r="SHJ81" s="195"/>
      <c r="SHK81" s="195"/>
      <c r="SHL81" s="195"/>
      <c r="SHM81" s="195"/>
      <c r="SHN81" s="195"/>
      <c r="SHO81" s="195"/>
      <c r="SHP81" s="195"/>
      <c r="SHQ81" s="195"/>
      <c r="SHR81" s="195"/>
      <c r="SHS81" s="195"/>
      <c r="SHT81" s="195"/>
      <c r="SHU81" s="195"/>
      <c r="SHV81" s="195"/>
      <c r="SHW81" s="195"/>
      <c r="SHX81" s="195"/>
      <c r="SHY81" s="195"/>
      <c r="SHZ81" s="195"/>
      <c r="SIA81" s="195"/>
      <c r="SIB81" s="195"/>
      <c r="SIC81" s="195"/>
      <c r="SID81" s="195"/>
      <c r="SIE81" s="195"/>
      <c r="SIF81" s="195"/>
      <c r="SIG81" s="195"/>
      <c r="SIH81" s="195"/>
      <c r="SII81" s="195"/>
      <c r="SIJ81" s="195"/>
      <c r="SIK81" s="195"/>
      <c r="SIL81" s="195"/>
      <c r="SIM81" s="195"/>
      <c r="SIN81" s="195"/>
      <c r="SIO81" s="195"/>
      <c r="SIP81" s="195"/>
      <c r="SIQ81" s="195"/>
      <c r="SIR81" s="195"/>
      <c r="SIS81" s="195"/>
      <c r="SIT81" s="195"/>
      <c r="SIU81" s="195"/>
      <c r="SIV81" s="195"/>
      <c r="SIW81" s="195"/>
      <c r="SIX81" s="195"/>
      <c r="SIY81" s="195"/>
      <c r="SIZ81" s="195"/>
      <c r="SJA81" s="195"/>
      <c r="SJB81" s="195"/>
      <c r="SJC81" s="195"/>
      <c r="SJD81" s="195"/>
      <c r="SJE81" s="195"/>
      <c r="SJF81" s="195"/>
      <c r="SJG81" s="195"/>
      <c r="SJH81" s="195"/>
      <c r="SJI81" s="195"/>
      <c r="SJJ81" s="195"/>
      <c r="SJK81" s="195"/>
      <c r="SJL81" s="195"/>
      <c r="SJM81" s="195"/>
      <c r="SJN81" s="195"/>
      <c r="SJO81" s="195"/>
      <c r="SJP81" s="195"/>
      <c r="SJQ81" s="195"/>
      <c r="SJR81" s="195"/>
      <c r="SJS81" s="195"/>
      <c r="SJT81" s="195"/>
      <c r="SJU81" s="195"/>
      <c r="SJV81" s="195"/>
      <c r="SJW81" s="195"/>
      <c r="SJX81" s="195"/>
      <c r="SJY81" s="195"/>
      <c r="SJZ81" s="195"/>
      <c r="SKA81" s="195"/>
      <c r="SKB81" s="195"/>
      <c r="SKC81" s="195"/>
      <c r="SKD81" s="195"/>
      <c r="SKE81" s="195"/>
      <c r="SKF81" s="195"/>
      <c r="SKG81" s="195"/>
      <c r="SKH81" s="195"/>
      <c r="SKI81" s="195"/>
      <c r="SKJ81" s="195"/>
      <c r="SKK81" s="195"/>
      <c r="SKL81" s="195"/>
      <c r="SKM81" s="195"/>
      <c r="SKN81" s="195"/>
      <c r="SKO81" s="195"/>
      <c r="SKP81" s="195"/>
      <c r="SKQ81" s="195"/>
      <c r="SKR81" s="195"/>
      <c r="SKS81" s="195"/>
      <c r="SKT81" s="195"/>
      <c r="SKU81" s="195"/>
      <c r="SKV81" s="195"/>
      <c r="SKW81" s="195"/>
      <c r="SKX81" s="195"/>
      <c r="SKY81" s="195"/>
      <c r="SKZ81" s="195"/>
      <c r="SLA81" s="195"/>
      <c r="SLB81" s="195"/>
      <c r="SLC81" s="195"/>
      <c r="SLD81" s="195"/>
      <c r="SLE81" s="195"/>
      <c r="SLF81" s="195"/>
      <c r="SLG81" s="195"/>
      <c r="SLH81" s="195"/>
      <c r="SLI81" s="195"/>
      <c r="SLJ81" s="195"/>
      <c r="SLK81" s="195"/>
      <c r="SLL81" s="195"/>
      <c r="SLM81" s="195"/>
      <c r="SLN81" s="195"/>
      <c r="SLO81" s="195"/>
      <c r="SLP81" s="195"/>
      <c r="SLQ81" s="195"/>
      <c r="SLR81" s="195"/>
      <c r="SLS81" s="195"/>
      <c r="SLT81" s="195"/>
      <c r="SLU81" s="195"/>
      <c r="SLV81" s="195"/>
      <c r="SLW81" s="195"/>
      <c r="SLX81" s="195"/>
      <c r="SLY81" s="195"/>
      <c r="SLZ81" s="195"/>
      <c r="SMA81" s="195"/>
      <c r="SMB81" s="195"/>
      <c r="SMC81" s="195"/>
      <c r="SMD81" s="195"/>
      <c r="SME81" s="195"/>
      <c r="SMF81" s="195"/>
      <c r="SMG81" s="195"/>
      <c r="SMH81" s="195"/>
      <c r="SMI81" s="195"/>
      <c r="SMJ81" s="195"/>
      <c r="SMK81" s="195"/>
      <c r="SML81" s="195"/>
      <c r="SMM81" s="195"/>
      <c r="SMN81" s="195"/>
      <c r="SMO81" s="195"/>
      <c r="SMP81" s="195"/>
      <c r="SMQ81" s="195"/>
      <c r="SMR81" s="195"/>
      <c r="SMS81" s="195"/>
      <c r="SMT81" s="195"/>
      <c r="SMU81" s="195"/>
      <c r="SMV81" s="195"/>
      <c r="SMW81" s="195"/>
      <c r="SMX81" s="195"/>
      <c r="SMY81" s="195"/>
      <c r="SMZ81" s="195"/>
      <c r="SNA81" s="195"/>
      <c r="SNB81" s="195"/>
      <c r="SNC81" s="195"/>
      <c r="SND81" s="195"/>
      <c r="SNE81" s="195"/>
      <c r="SNF81" s="195"/>
      <c r="SNG81" s="195"/>
      <c r="SNH81" s="195"/>
      <c r="SNI81" s="195"/>
      <c r="SNJ81" s="195"/>
      <c r="SNK81" s="195"/>
      <c r="SNL81" s="195"/>
      <c r="SNM81" s="195"/>
      <c r="SNN81" s="195"/>
      <c r="SNO81" s="195"/>
      <c r="SNP81" s="195"/>
      <c r="SNQ81" s="195"/>
      <c r="SNR81" s="195"/>
      <c r="SNS81" s="195"/>
      <c r="SNT81" s="195"/>
      <c r="SNU81" s="195"/>
      <c r="SNV81" s="195"/>
      <c r="SNW81" s="195"/>
      <c r="SNX81" s="195"/>
      <c r="SNY81" s="195"/>
      <c r="SNZ81" s="195"/>
      <c r="SOA81" s="195"/>
      <c r="SOB81" s="195"/>
      <c r="SOC81" s="195"/>
      <c r="SOD81" s="195"/>
      <c r="SOE81" s="195"/>
      <c r="SOF81" s="195"/>
      <c r="SOG81" s="195"/>
      <c r="SOH81" s="195"/>
      <c r="SOI81" s="195"/>
      <c r="SOJ81" s="195"/>
      <c r="SOK81" s="195"/>
      <c r="SOL81" s="195"/>
      <c r="SOM81" s="195"/>
      <c r="SON81" s="195"/>
      <c r="SOO81" s="195"/>
      <c r="SOP81" s="195"/>
      <c r="SOQ81" s="195"/>
      <c r="SOR81" s="195"/>
      <c r="SOS81" s="195"/>
      <c r="SOT81" s="195"/>
      <c r="SOU81" s="195"/>
      <c r="SOV81" s="195"/>
      <c r="SOW81" s="195"/>
      <c r="SOX81" s="195"/>
      <c r="SOY81" s="195"/>
      <c r="SOZ81" s="195"/>
      <c r="SPA81" s="195"/>
      <c r="SPB81" s="195"/>
      <c r="SPC81" s="195"/>
      <c r="SPD81" s="195"/>
      <c r="SPE81" s="195"/>
      <c r="SPF81" s="195"/>
      <c r="SPG81" s="195"/>
      <c r="SPH81" s="195"/>
      <c r="SPI81" s="195"/>
      <c r="SPJ81" s="195"/>
      <c r="SPK81" s="195"/>
      <c r="SPL81" s="195"/>
      <c r="SPM81" s="195"/>
      <c r="SPN81" s="195"/>
      <c r="SPO81" s="195"/>
      <c r="SPP81" s="195"/>
      <c r="SPQ81" s="195"/>
      <c r="SPR81" s="195"/>
      <c r="SPS81" s="195"/>
      <c r="SPT81" s="195"/>
      <c r="SPU81" s="195"/>
      <c r="SPV81" s="195"/>
      <c r="SPW81" s="195"/>
      <c r="SPX81" s="195"/>
      <c r="SPY81" s="195"/>
      <c r="SPZ81" s="195"/>
      <c r="SQA81" s="195"/>
      <c r="SQB81" s="195"/>
      <c r="SQC81" s="195"/>
      <c r="SQD81" s="195"/>
      <c r="SQE81" s="195"/>
      <c r="SQF81" s="195"/>
      <c r="SQG81" s="195"/>
      <c r="SQH81" s="195"/>
      <c r="SQI81" s="195"/>
      <c r="SQJ81" s="195"/>
      <c r="SQK81" s="195"/>
      <c r="SQL81" s="195"/>
      <c r="SQM81" s="195"/>
      <c r="SQN81" s="195"/>
      <c r="SQO81" s="195"/>
      <c r="SQP81" s="195"/>
      <c r="SQQ81" s="195"/>
      <c r="SQR81" s="195"/>
      <c r="SQS81" s="195"/>
      <c r="SQT81" s="195"/>
      <c r="SQU81" s="195"/>
      <c r="SQV81" s="195"/>
      <c r="SQW81" s="195"/>
      <c r="SQX81" s="195"/>
      <c r="SQY81" s="195"/>
      <c r="SQZ81" s="195"/>
      <c r="SRA81" s="195"/>
      <c r="SRB81" s="195"/>
      <c r="SRC81" s="195"/>
      <c r="SRD81" s="195"/>
      <c r="SRE81" s="195"/>
      <c r="SRF81" s="195"/>
      <c r="SRG81" s="195"/>
      <c r="SRH81" s="195"/>
      <c r="SRI81" s="195"/>
      <c r="SRJ81" s="195"/>
      <c r="SRK81" s="195"/>
      <c r="SRL81" s="195"/>
      <c r="SRM81" s="195"/>
      <c r="SRN81" s="195"/>
      <c r="SRO81" s="195"/>
      <c r="SRP81" s="195"/>
      <c r="SRQ81" s="195"/>
      <c r="SRR81" s="195"/>
      <c r="SRS81" s="195"/>
      <c r="SRT81" s="195"/>
      <c r="SRU81" s="195"/>
      <c r="SRV81" s="195"/>
      <c r="SRW81" s="195"/>
      <c r="SRX81" s="195"/>
      <c r="SRY81" s="195"/>
      <c r="SRZ81" s="195"/>
      <c r="SSA81" s="195"/>
      <c r="SSB81" s="195"/>
      <c r="SSC81" s="195"/>
      <c r="SSD81" s="195"/>
      <c r="SSE81" s="195"/>
      <c r="SSF81" s="195"/>
      <c r="SSG81" s="195"/>
      <c r="SSH81" s="195"/>
      <c r="SSI81" s="195"/>
      <c r="SSJ81" s="195"/>
      <c r="SSK81" s="195"/>
      <c r="SSL81" s="195"/>
      <c r="SSM81" s="195"/>
      <c r="SSN81" s="195"/>
      <c r="SSO81" s="195"/>
      <c r="SSP81" s="195"/>
      <c r="SSQ81" s="195"/>
      <c r="SSR81" s="195"/>
      <c r="SSS81" s="195"/>
      <c r="SST81" s="195"/>
      <c r="SSU81" s="195"/>
      <c r="SSV81" s="195"/>
      <c r="SSW81" s="195"/>
      <c r="SSX81" s="195"/>
      <c r="SSY81" s="195"/>
      <c r="SSZ81" s="195"/>
      <c r="STA81" s="195"/>
      <c r="STB81" s="195"/>
      <c r="STC81" s="195"/>
      <c r="STD81" s="195"/>
      <c r="STE81" s="195"/>
      <c r="STF81" s="195"/>
      <c r="STG81" s="195"/>
      <c r="STH81" s="195"/>
      <c r="STI81" s="195"/>
      <c r="STJ81" s="195"/>
      <c r="STK81" s="195"/>
      <c r="STL81" s="195"/>
      <c r="STM81" s="195"/>
      <c r="STN81" s="195"/>
      <c r="STO81" s="195"/>
      <c r="STP81" s="195"/>
      <c r="STQ81" s="195"/>
      <c r="STR81" s="195"/>
      <c r="STS81" s="195"/>
      <c r="STT81" s="195"/>
      <c r="STU81" s="195"/>
      <c r="STV81" s="195"/>
      <c r="STW81" s="195"/>
      <c r="STX81" s="195"/>
      <c r="STY81" s="195"/>
      <c r="STZ81" s="195"/>
      <c r="SUA81" s="195"/>
      <c r="SUB81" s="195"/>
      <c r="SUC81" s="195"/>
      <c r="SUD81" s="195"/>
      <c r="SUE81" s="195"/>
      <c r="SUF81" s="195"/>
      <c r="SUG81" s="195"/>
      <c r="SUH81" s="195"/>
      <c r="SUI81" s="195"/>
      <c r="SUJ81" s="195"/>
      <c r="SUK81" s="195"/>
      <c r="SUL81" s="195"/>
      <c r="SUM81" s="195"/>
      <c r="SUN81" s="195"/>
      <c r="SUO81" s="195"/>
      <c r="SUP81" s="195"/>
      <c r="SUQ81" s="195"/>
      <c r="SUR81" s="195"/>
      <c r="SUS81" s="195"/>
      <c r="SUT81" s="195"/>
      <c r="SUU81" s="195"/>
      <c r="SUV81" s="195"/>
      <c r="SUW81" s="195"/>
      <c r="SUX81" s="195"/>
      <c r="SUY81" s="195"/>
      <c r="SUZ81" s="195"/>
      <c r="SVA81" s="195"/>
      <c r="SVB81" s="195"/>
      <c r="SVC81" s="195"/>
      <c r="SVD81" s="195"/>
      <c r="SVE81" s="195"/>
      <c r="SVF81" s="195"/>
      <c r="SVG81" s="195"/>
      <c r="SVH81" s="195"/>
      <c r="SVI81" s="195"/>
      <c r="SVJ81" s="195"/>
      <c r="SVK81" s="195"/>
      <c r="SVL81" s="195"/>
      <c r="SVM81" s="195"/>
      <c r="SVN81" s="195"/>
      <c r="SVO81" s="195"/>
      <c r="SVP81" s="195"/>
      <c r="SVQ81" s="195"/>
      <c r="SVR81" s="195"/>
      <c r="SVS81" s="195"/>
      <c r="SVT81" s="195"/>
      <c r="SVU81" s="195"/>
      <c r="SVV81" s="195"/>
      <c r="SVW81" s="195"/>
      <c r="SVX81" s="195"/>
      <c r="SVY81" s="195"/>
      <c r="SVZ81" s="195"/>
      <c r="SWA81" s="195"/>
      <c r="SWB81" s="195"/>
      <c r="SWC81" s="195"/>
      <c r="SWD81" s="195"/>
      <c r="SWE81" s="195"/>
      <c r="SWF81" s="195"/>
      <c r="SWG81" s="195"/>
      <c r="SWH81" s="195"/>
      <c r="SWI81" s="195"/>
      <c r="SWJ81" s="195"/>
      <c r="SWK81" s="195"/>
      <c r="SWL81" s="195"/>
      <c r="SWM81" s="195"/>
      <c r="SWN81" s="195"/>
      <c r="SWO81" s="195"/>
      <c r="SWP81" s="195"/>
      <c r="SWQ81" s="195"/>
      <c r="SWR81" s="195"/>
      <c r="SWS81" s="195"/>
      <c r="SWT81" s="195"/>
      <c r="SWU81" s="195"/>
      <c r="SWV81" s="195"/>
      <c r="SWW81" s="195"/>
      <c r="SWX81" s="195"/>
      <c r="SWY81" s="195"/>
      <c r="SWZ81" s="195"/>
      <c r="SXA81" s="195"/>
      <c r="SXB81" s="195"/>
      <c r="SXC81" s="195"/>
      <c r="SXD81" s="195"/>
      <c r="SXE81" s="195"/>
      <c r="SXF81" s="195"/>
      <c r="SXG81" s="195"/>
      <c r="SXH81" s="195"/>
      <c r="SXI81" s="195"/>
      <c r="SXJ81" s="195"/>
      <c r="SXK81" s="195"/>
      <c r="SXL81" s="195"/>
      <c r="SXM81" s="195"/>
      <c r="SXN81" s="195"/>
      <c r="SXO81" s="195"/>
      <c r="SXP81" s="195"/>
      <c r="SXQ81" s="195"/>
      <c r="SXR81" s="195"/>
      <c r="SXS81" s="195"/>
      <c r="SXT81" s="195"/>
      <c r="SXU81" s="195"/>
      <c r="SXV81" s="195"/>
      <c r="SXW81" s="195"/>
      <c r="SXX81" s="195"/>
      <c r="SXY81" s="195"/>
      <c r="SXZ81" s="195"/>
      <c r="SYA81" s="195"/>
      <c r="SYB81" s="195"/>
      <c r="SYC81" s="195"/>
      <c r="SYD81" s="195"/>
      <c r="SYE81" s="195"/>
      <c r="SYF81" s="195"/>
      <c r="SYG81" s="195"/>
      <c r="SYH81" s="195"/>
      <c r="SYI81" s="195"/>
      <c r="SYJ81" s="195"/>
      <c r="SYK81" s="195"/>
      <c r="SYL81" s="195"/>
      <c r="SYM81" s="195"/>
      <c r="SYN81" s="195"/>
      <c r="SYO81" s="195"/>
      <c r="SYP81" s="195"/>
      <c r="SYQ81" s="195"/>
      <c r="SYR81" s="195"/>
      <c r="SYS81" s="195"/>
      <c r="SYT81" s="195"/>
      <c r="SYU81" s="195"/>
      <c r="SYV81" s="195"/>
      <c r="SYW81" s="195"/>
      <c r="SYX81" s="195"/>
      <c r="SYY81" s="195"/>
      <c r="SYZ81" s="195"/>
      <c r="SZA81" s="195"/>
      <c r="SZB81" s="195"/>
      <c r="SZC81" s="195"/>
      <c r="SZD81" s="195"/>
      <c r="SZE81" s="195"/>
      <c r="SZF81" s="195"/>
      <c r="SZG81" s="195"/>
      <c r="SZH81" s="195"/>
      <c r="SZI81" s="195"/>
      <c r="SZJ81" s="195"/>
      <c r="SZK81" s="195"/>
      <c r="SZL81" s="195"/>
      <c r="SZM81" s="195"/>
      <c r="SZN81" s="195"/>
      <c r="SZO81" s="195"/>
      <c r="SZP81" s="195"/>
      <c r="SZQ81" s="195"/>
      <c r="SZR81" s="195"/>
      <c r="SZS81" s="195"/>
      <c r="SZT81" s="195"/>
      <c r="SZU81" s="195"/>
      <c r="SZV81" s="195"/>
      <c r="SZW81" s="195"/>
      <c r="SZX81" s="195"/>
      <c r="SZY81" s="195"/>
      <c r="SZZ81" s="195"/>
      <c r="TAA81" s="195"/>
      <c r="TAB81" s="195"/>
      <c r="TAC81" s="195"/>
      <c r="TAD81" s="195"/>
      <c r="TAE81" s="195"/>
      <c r="TAF81" s="195"/>
      <c r="TAG81" s="195"/>
      <c r="TAH81" s="195"/>
      <c r="TAI81" s="195"/>
      <c r="TAJ81" s="195"/>
      <c r="TAK81" s="195"/>
      <c r="TAL81" s="195"/>
      <c r="TAM81" s="195"/>
      <c r="TAN81" s="195"/>
      <c r="TAO81" s="195"/>
      <c r="TAP81" s="195"/>
      <c r="TAQ81" s="195"/>
      <c r="TAR81" s="195"/>
      <c r="TAS81" s="195"/>
      <c r="TAT81" s="195"/>
      <c r="TAU81" s="195"/>
      <c r="TAV81" s="195"/>
      <c r="TAW81" s="195"/>
      <c r="TAX81" s="195"/>
      <c r="TAY81" s="195"/>
      <c r="TAZ81" s="195"/>
      <c r="TBA81" s="195"/>
      <c r="TBB81" s="195"/>
      <c r="TBC81" s="195"/>
      <c r="TBD81" s="195"/>
      <c r="TBE81" s="195"/>
      <c r="TBF81" s="195"/>
      <c r="TBG81" s="195"/>
      <c r="TBH81" s="195"/>
      <c r="TBI81" s="195"/>
      <c r="TBJ81" s="195"/>
      <c r="TBK81" s="195"/>
      <c r="TBL81" s="195"/>
      <c r="TBM81" s="195"/>
      <c r="TBN81" s="195"/>
      <c r="TBO81" s="195"/>
      <c r="TBP81" s="195"/>
      <c r="TBQ81" s="195"/>
      <c r="TBR81" s="195"/>
      <c r="TBS81" s="195"/>
      <c r="TBT81" s="195"/>
      <c r="TBU81" s="195"/>
      <c r="TBV81" s="195"/>
      <c r="TBW81" s="195"/>
      <c r="TBX81" s="195"/>
      <c r="TBY81" s="195"/>
      <c r="TBZ81" s="195"/>
      <c r="TCA81" s="195"/>
      <c r="TCB81" s="195"/>
      <c r="TCC81" s="195"/>
      <c r="TCD81" s="195"/>
      <c r="TCE81" s="195"/>
      <c r="TCF81" s="195"/>
      <c r="TCG81" s="195"/>
      <c r="TCH81" s="195"/>
      <c r="TCI81" s="195"/>
      <c r="TCJ81" s="195"/>
      <c r="TCK81" s="195"/>
      <c r="TCL81" s="195"/>
      <c r="TCM81" s="195"/>
      <c r="TCN81" s="195"/>
      <c r="TCO81" s="195"/>
      <c r="TCP81" s="195"/>
      <c r="TCQ81" s="195"/>
      <c r="TCR81" s="195"/>
      <c r="TCS81" s="195"/>
      <c r="TCT81" s="195"/>
      <c r="TCU81" s="195"/>
      <c r="TCV81" s="195"/>
      <c r="TCW81" s="195"/>
      <c r="TCX81" s="195"/>
      <c r="TCY81" s="195"/>
      <c r="TCZ81" s="195"/>
      <c r="TDA81" s="195"/>
      <c r="TDB81" s="195"/>
      <c r="TDC81" s="195"/>
      <c r="TDD81" s="195"/>
      <c r="TDE81" s="195"/>
      <c r="TDF81" s="195"/>
      <c r="TDG81" s="195"/>
      <c r="TDH81" s="195"/>
      <c r="TDI81" s="195"/>
      <c r="TDJ81" s="195"/>
      <c r="TDK81" s="195"/>
      <c r="TDL81" s="195"/>
      <c r="TDM81" s="195"/>
      <c r="TDN81" s="195"/>
      <c r="TDO81" s="195"/>
      <c r="TDP81" s="195"/>
      <c r="TDQ81" s="195"/>
      <c r="TDR81" s="195"/>
      <c r="TDS81" s="195"/>
      <c r="TDT81" s="195"/>
      <c r="TDU81" s="195"/>
      <c r="TDV81" s="195"/>
      <c r="TDW81" s="195"/>
      <c r="TDX81" s="195"/>
      <c r="TDY81" s="195"/>
      <c r="TDZ81" s="195"/>
      <c r="TEA81" s="195"/>
      <c r="TEB81" s="195"/>
      <c r="TEC81" s="195"/>
      <c r="TED81" s="195"/>
      <c r="TEE81" s="195"/>
      <c r="TEF81" s="195"/>
      <c r="TEG81" s="195"/>
      <c r="TEH81" s="195"/>
      <c r="TEI81" s="195"/>
      <c r="TEJ81" s="195"/>
      <c r="TEK81" s="195"/>
      <c r="TEL81" s="195"/>
      <c r="TEM81" s="195"/>
      <c r="TEN81" s="195"/>
      <c r="TEO81" s="195"/>
      <c r="TEP81" s="195"/>
      <c r="TEQ81" s="195"/>
      <c r="TER81" s="195"/>
      <c r="TES81" s="195"/>
      <c r="TET81" s="195"/>
      <c r="TEU81" s="195"/>
      <c r="TEV81" s="195"/>
      <c r="TEW81" s="195"/>
      <c r="TEX81" s="195"/>
      <c r="TEY81" s="195"/>
      <c r="TEZ81" s="195"/>
      <c r="TFA81" s="195"/>
      <c r="TFB81" s="195"/>
      <c r="TFC81" s="195"/>
      <c r="TFD81" s="195"/>
      <c r="TFE81" s="195"/>
      <c r="TFF81" s="195"/>
      <c r="TFG81" s="195"/>
      <c r="TFH81" s="195"/>
      <c r="TFI81" s="195"/>
      <c r="TFJ81" s="195"/>
      <c r="TFK81" s="195"/>
      <c r="TFL81" s="195"/>
      <c r="TFM81" s="195"/>
      <c r="TFN81" s="195"/>
      <c r="TFO81" s="195"/>
      <c r="TFP81" s="195"/>
      <c r="TFQ81" s="195"/>
      <c r="TFR81" s="195"/>
      <c r="TFS81" s="195"/>
      <c r="TFT81" s="195"/>
      <c r="TFU81" s="195"/>
      <c r="TFV81" s="195"/>
      <c r="TFW81" s="195"/>
      <c r="TFX81" s="195"/>
      <c r="TFY81" s="195"/>
      <c r="TFZ81" s="195"/>
      <c r="TGA81" s="195"/>
      <c r="TGB81" s="195"/>
      <c r="TGC81" s="195"/>
      <c r="TGD81" s="195"/>
      <c r="TGE81" s="195"/>
      <c r="TGF81" s="195"/>
      <c r="TGG81" s="195"/>
      <c r="TGH81" s="195"/>
      <c r="TGI81" s="195"/>
      <c r="TGJ81" s="195"/>
      <c r="TGK81" s="195"/>
      <c r="TGL81" s="195"/>
      <c r="TGM81" s="195"/>
      <c r="TGN81" s="195"/>
      <c r="TGO81" s="195"/>
      <c r="TGP81" s="195"/>
      <c r="TGQ81" s="195"/>
      <c r="TGR81" s="195"/>
      <c r="TGS81" s="195"/>
      <c r="TGT81" s="195"/>
      <c r="TGU81" s="195"/>
      <c r="TGV81" s="195"/>
      <c r="TGW81" s="195"/>
      <c r="TGX81" s="195"/>
      <c r="TGY81" s="195"/>
      <c r="TGZ81" s="195"/>
      <c r="THA81" s="195"/>
      <c r="THB81" s="195"/>
      <c r="THC81" s="195"/>
      <c r="THD81" s="195"/>
      <c r="THE81" s="195"/>
      <c r="THF81" s="195"/>
      <c r="THG81" s="195"/>
      <c r="THH81" s="195"/>
      <c r="THI81" s="195"/>
      <c r="THJ81" s="195"/>
      <c r="THK81" s="195"/>
      <c r="THL81" s="195"/>
      <c r="THM81" s="195"/>
      <c r="THN81" s="195"/>
      <c r="THO81" s="195"/>
      <c r="THP81" s="195"/>
      <c r="THQ81" s="195"/>
      <c r="THR81" s="195"/>
      <c r="THS81" s="195"/>
      <c r="THT81" s="195"/>
      <c r="THU81" s="195"/>
      <c r="THV81" s="195"/>
      <c r="THW81" s="195"/>
      <c r="THX81" s="195"/>
      <c r="THY81" s="195"/>
      <c r="THZ81" s="195"/>
      <c r="TIA81" s="195"/>
      <c r="TIB81" s="195"/>
      <c r="TIC81" s="195"/>
      <c r="TID81" s="195"/>
      <c r="TIE81" s="195"/>
      <c r="TIF81" s="195"/>
      <c r="TIG81" s="195"/>
      <c r="TIH81" s="195"/>
      <c r="TII81" s="195"/>
      <c r="TIJ81" s="195"/>
      <c r="TIK81" s="195"/>
      <c r="TIL81" s="195"/>
      <c r="TIM81" s="195"/>
      <c r="TIN81" s="195"/>
      <c r="TIO81" s="195"/>
      <c r="TIP81" s="195"/>
      <c r="TIQ81" s="195"/>
      <c r="TIR81" s="195"/>
      <c r="TIS81" s="195"/>
      <c r="TIT81" s="195"/>
      <c r="TIU81" s="195"/>
      <c r="TIV81" s="195"/>
      <c r="TIW81" s="195"/>
      <c r="TIX81" s="195"/>
      <c r="TIY81" s="195"/>
      <c r="TIZ81" s="195"/>
      <c r="TJA81" s="195"/>
      <c r="TJB81" s="195"/>
      <c r="TJC81" s="195"/>
      <c r="TJD81" s="195"/>
      <c r="TJE81" s="195"/>
      <c r="TJF81" s="195"/>
      <c r="TJG81" s="195"/>
      <c r="TJH81" s="195"/>
      <c r="TJI81" s="195"/>
      <c r="TJJ81" s="195"/>
      <c r="TJK81" s="195"/>
      <c r="TJL81" s="195"/>
      <c r="TJM81" s="195"/>
      <c r="TJN81" s="195"/>
      <c r="TJO81" s="195"/>
      <c r="TJP81" s="195"/>
      <c r="TJQ81" s="195"/>
      <c r="TJR81" s="195"/>
      <c r="TJS81" s="195"/>
      <c r="TJT81" s="195"/>
      <c r="TJU81" s="195"/>
      <c r="TJV81" s="195"/>
      <c r="TJW81" s="195"/>
      <c r="TJX81" s="195"/>
      <c r="TJY81" s="195"/>
      <c r="TJZ81" s="195"/>
      <c r="TKA81" s="195"/>
      <c r="TKB81" s="195"/>
      <c r="TKC81" s="195"/>
      <c r="TKD81" s="195"/>
      <c r="TKE81" s="195"/>
      <c r="TKF81" s="195"/>
      <c r="TKG81" s="195"/>
      <c r="TKH81" s="195"/>
      <c r="TKI81" s="195"/>
      <c r="TKJ81" s="195"/>
      <c r="TKK81" s="195"/>
      <c r="TKL81" s="195"/>
      <c r="TKM81" s="195"/>
      <c r="TKN81" s="195"/>
      <c r="TKO81" s="195"/>
      <c r="TKP81" s="195"/>
      <c r="TKQ81" s="195"/>
      <c r="TKR81" s="195"/>
      <c r="TKS81" s="195"/>
      <c r="TKT81" s="195"/>
      <c r="TKU81" s="195"/>
      <c r="TKV81" s="195"/>
      <c r="TKW81" s="195"/>
      <c r="TKX81" s="195"/>
      <c r="TKY81" s="195"/>
      <c r="TKZ81" s="195"/>
      <c r="TLA81" s="195"/>
      <c r="TLB81" s="195"/>
      <c r="TLC81" s="195"/>
      <c r="TLD81" s="195"/>
      <c r="TLE81" s="195"/>
      <c r="TLF81" s="195"/>
      <c r="TLG81" s="195"/>
      <c r="TLH81" s="195"/>
      <c r="TLI81" s="195"/>
      <c r="TLJ81" s="195"/>
      <c r="TLK81" s="195"/>
      <c r="TLL81" s="195"/>
      <c r="TLM81" s="195"/>
      <c r="TLN81" s="195"/>
      <c r="TLO81" s="195"/>
      <c r="TLP81" s="195"/>
      <c r="TLQ81" s="195"/>
      <c r="TLR81" s="195"/>
      <c r="TLS81" s="195"/>
      <c r="TLT81" s="195"/>
      <c r="TLU81" s="195"/>
      <c r="TLV81" s="195"/>
      <c r="TLW81" s="195"/>
      <c r="TLX81" s="195"/>
      <c r="TLY81" s="195"/>
      <c r="TLZ81" s="195"/>
      <c r="TMA81" s="195"/>
      <c r="TMB81" s="195"/>
      <c r="TMC81" s="195"/>
      <c r="TMD81" s="195"/>
      <c r="TME81" s="195"/>
      <c r="TMF81" s="195"/>
      <c r="TMG81" s="195"/>
      <c r="TMH81" s="195"/>
      <c r="TMI81" s="195"/>
      <c r="TMJ81" s="195"/>
      <c r="TMK81" s="195"/>
      <c r="TML81" s="195"/>
      <c r="TMM81" s="195"/>
      <c r="TMN81" s="195"/>
      <c r="TMO81" s="195"/>
      <c r="TMP81" s="195"/>
      <c r="TMQ81" s="195"/>
      <c r="TMR81" s="195"/>
      <c r="TMS81" s="195"/>
      <c r="TMT81" s="195"/>
      <c r="TMU81" s="195"/>
      <c r="TMV81" s="195"/>
      <c r="TMW81" s="195"/>
      <c r="TMX81" s="195"/>
      <c r="TMY81" s="195"/>
      <c r="TMZ81" s="195"/>
      <c r="TNA81" s="195"/>
      <c r="TNB81" s="195"/>
      <c r="TNC81" s="195"/>
      <c r="TND81" s="195"/>
      <c r="TNE81" s="195"/>
      <c r="TNF81" s="195"/>
      <c r="TNG81" s="195"/>
      <c r="TNH81" s="195"/>
      <c r="TNI81" s="195"/>
      <c r="TNJ81" s="195"/>
      <c r="TNK81" s="195"/>
      <c r="TNL81" s="195"/>
      <c r="TNM81" s="195"/>
      <c r="TNN81" s="195"/>
      <c r="TNO81" s="195"/>
      <c r="TNP81" s="195"/>
      <c r="TNQ81" s="195"/>
      <c r="TNR81" s="195"/>
      <c r="TNS81" s="195"/>
      <c r="TNT81" s="195"/>
      <c r="TNU81" s="195"/>
      <c r="TNV81" s="195"/>
      <c r="TNW81" s="195"/>
      <c r="TNX81" s="195"/>
      <c r="TNY81" s="195"/>
      <c r="TNZ81" s="195"/>
      <c r="TOA81" s="195"/>
      <c r="TOB81" s="195"/>
      <c r="TOC81" s="195"/>
      <c r="TOD81" s="195"/>
      <c r="TOE81" s="195"/>
      <c r="TOF81" s="195"/>
      <c r="TOG81" s="195"/>
      <c r="TOH81" s="195"/>
      <c r="TOI81" s="195"/>
      <c r="TOJ81" s="195"/>
      <c r="TOK81" s="195"/>
      <c r="TOL81" s="195"/>
      <c r="TOM81" s="195"/>
      <c r="TON81" s="195"/>
      <c r="TOO81" s="195"/>
      <c r="TOP81" s="195"/>
      <c r="TOQ81" s="195"/>
      <c r="TOR81" s="195"/>
      <c r="TOS81" s="195"/>
      <c r="TOT81" s="195"/>
      <c r="TOU81" s="195"/>
      <c r="TOV81" s="195"/>
      <c r="TOW81" s="195"/>
      <c r="TOX81" s="195"/>
      <c r="TOY81" s="195"/>
      <c r="TOZ81" s="195"/>
      <c r="TPA81" s="195"/>
      <c r="TPB81" s="195"/>
      <c r="TPC81" s="195"/>
      <c r="TPD81" s="195"/>
      <c r="TPE81" s="195"/>
      <c r="TPF81" s="195"/>
      <c r="TPG81" s="195"/>
      <c r="TPH81" s="195"/>
      <c r="TPI81" s="195"/>
      <c r="TPJ81" s="195"/>
      <c r="TPK81" s="195"/>
      <c r="TPL81" s="195"/>
      <c r="TPM81" s="195"/>
      <c r="TPN81" s="195"/>
      <c r="TPO81" s="195"/>
      <c r="TPP81" s="195"/>
      <c r="TPQ81" s="195"/>
      <c r="TPR81" s="195"/>
      <c r="TPS81" s="195"/>
      <c r="TPT81" s="195"/>
      <c r="TPU81" s="195"/>
      <c r="TPV81" s="195"/>
      <c r="TPW81" s="195"/>
      <c r="TPX81" s="195"/>
      <c r="TPY81" s="195"/>
      <c r="TPZ81" s="195"/>
      <c r="TQA81" s="195"/>
      <c r="TQB81" s="195"/>
      <c r="TQC81" s="195"/>
      <c r="TQD81" s="195"/>
      <c r="TQE81" s="195"/>
      <c r="TQF81" s="195"/>
      <c r="TQG81" s="195"/>
      <c r="TQH81" s="195"/>
      <c r="TQI81" s="195"/>
      <c r="TQJ81" s="195"/>
      <c r="TQK81" s="195"/>
      <c r="TQL81" s="195"/>
      <c r="TQM81" s="195"/>
      <c r="TQN81" s="195"/>
      <c r="TQO81" s="195"/>
      <c r="TQP81" s="195"/>
      <c r="TQQ81" s="195"/>
      <c r="TQR81" s="195"/>
      <c r="TQS81" s="195"/>
      <c r="TQT81" s="195"/>
      <c r="TQU81" s="195"/>
      <c r="TQV81" s="195"/>
      <c r="TQW81" s="195"/>
      <c r="TQX81" s="195"/>
      <c r="TQY81" s="195"/>
      <c r="TQZ81" s="195"/>
      <c r="TRA81" s="195"/>
      <c r="TRB81" s="195"/>
      <c r="TRC81" s="195"/>
      <c r="TRD81" s="195"/>
      <c r="TRE81" s="195"/>
      <c r="TRF81" s="195"/>
      <c r="TRG81" s="195"/>
      <c r="TRH81" s="195"/>
      <c r="TRI81" s="195"/>
      <c r="TRJ81" s="195"/>
      <c r="TRK81" s="195"/>
      <c r="TRL81" s="195"/>
      <c r="TRM81" s="195"/>
      <c r="TRN81" s="195"/>
      <c r="TRO81" s="195"/>
      <c r="TRP81" s="195"/>
      <c r="TRQ81" s="195"/>
      <c r="TRR81" s="195"/>
      <c r="TRS81" s="195"/>
      <c r="TRT81" s="195"/>
      <c r="TRU81" s="195"/>
      <c r="TRV81" s="195"/>
      <c r="TRW81" s="195"/>
      <c r="TRX81" s="195"/>
      <c r="TRY81" s="195"/>
      <c r="TRZ81" s="195"/>
      <c r="TSA81" s="195"/>
      <c r="TSB81" s="195"/>
      <c r="TSC81" s="195"/>
      <c r="TSD81" s="195"/>
      <c r="TSE81" s="195"/>
      <c r="TSF81" s="195"/>
      <c r="TSG81" s="195"/>
      <c r="TSH81" s="195"/>
      <c r="TSI81" s="195"/>
      <c r="TSJ81" s="195"/>
      <c r="TSK81" s="195"/>
      <c r="TSL81" s="195"/>
      <c r="TSM81" s="195"/>
      <c r="TSN81" s="195"/>
      <c r="TSO81" s="195"/>
      <c r="TSP81" s="195"/>
      <c r="TSQ81" s="195"/>
      <c r="TSR81" s="195"/>
      <c r="TSS81" s="195"/>
      <c r="TST81" s="195"/>
      <c r="TSU81" s="195"/>
      <c r="TSV81" s="195"/>
      <c r="TSW81" s="195"/>
      <c r="TSX81" s="195"/>
      <c r="TSY81" s="195"/>
      <c r="TSZ81" s="195"/>
      <c r="TTA81" s="195"/>
      <c r="TTB81" s="195"/>
      <c r="TTC81" s="195"/>
      <c r="TTD81" s="195"/>
      <c r="TTE81" s="195"/>
      <c r="TTF81" s="195"/>
      <c r="TTG81" s="195"/>
      <c r="TTH81" s="195"/>
      <c r="TTI81" s="195"/>
      <c r="TTJ81" s="195"/>
      <c r="TTK81" s="195"/>
      <c r="TTL81" s="195"/>
      <c r="TTM81" s="195"/>
      <c r="TTN81" s="195"/>
      <c r="TTO81" s="195"/>
      <c r="TTP81" s="195"/>
      <c r="TTQ81" s="195"/>
      <c r="TTR81" s="195"/>
      <c r="TTS81" s="195"/>
      <c r="TTT81" s="195"/>
      <c r="TTU81" s="195"/>
      <c r="TTV81" s="195"/>
      <c r="TTW81" s="195"/>
      <c r="TTX81" s="195"/>
      <c r="TTY81" s="195"/>
      <c r="TTZ81" s="195"/>
      <c r="TUA81" s="195"/>
      <c r="TUB81" s="195"/>
      <c r="TUC81" s="195"/>
      <c r="TUD81" s="195"/>
      <c r="TUE81" s="195"/>
      <c r="TUF81" s="195"/>
      <c r="TUG81" s="195"/>
      <c r="TUH81" s="195"/>
      <c r="TUI81" s="195"/>
      <c r="TUJ81" s="195"/>
      <c r="TUK81" s="195"/>
      <c r="TUL81" s="195"/>
      <c r="TUM81" s="195"/>
      <c r="TUN81" s="195"/>
      <c r="TUO81" s="195"/>
      <c r="TUP81" s="195"/>
      <c r="TUQ81" s="195"/>
      <c r="TUR81" s="195"/>
      <c r="TUS81" s="195"/>
      <c r="TUT81" s="195"/>
      <c r="TUU81" s="195"/>
      <c r="TUV81" s="195"/>
      <c r="TUW81" s="195"/>
      <c r="TUX81" s="195"/>
      <c r="TUY81" s="195"/>
      <c r="TUZ81" s="195"/>
      <c r="TVA81" s="195"/>
      <c r="TVB81" s="195"/>
      <c r="TVC81" s="195"/>
      <c r="TVD81" s="195"/>
      <c r="TVE81" s="195"/>
      <c r="TVF81" s="195"/>
      <c r="TVG81" s="195"/>
      <c r="TVH81" s="195"/>
      <c r="TVI81" s="195"/>
      <c r="TVJ81" s="195"/>
      <c r="TVK81" s="195"/>
      <c r="TVL81" s="195"/>
      <c r="TVM81" s="195"/>
      <c r="TVN81" s="195"/>
      <c r="TVO81" s="195"/>
      <c r="TVP81" s="195"/>
      <c r="TVQ81" s="195"/>
      <c r="TVR81" s="195"/>
      <c r="TVS81" s="195"/>
      <c r="TVT81" s="195"/>
      <c r="TVU81" s="195"/>
      <c r="TVV81" s="195"/>
      <c r="TVW81" s="195"/>
      <c r="TVX81" s="195"/>
      <c r="TVY81" s="195"/>
      <c r="TVZ81" s="195"/>
      <c r="TWA81" s="195"/>
      <c r="TWB81" s="195"/>
      <c r="TWC81" s="195"/>
      <c r="TWD81" s="195"/>
      <c r="TWE81" s="195"/>
      <c r="TWF81" s="195"/>
      <c r="TWG81" s="195"/>
      <c r="TWH81" s="195"/>
      <c r="TWI81" s="195"/>
      <c r="TWJ81" s="195"/>
      <c r="TWK81" s="195"/>
      <c r="TWL81" s="195"/>
      <c r="TWM81" s="195"/>
      <c r="TWN81" s="195"/>
      <c r="TWO81" s="195"/>
      <c r="TWP81" s="195"/>
      <c r="TWQ81" s="195"/>
      <c r="TWR81" s="195"/>
      <c r="TWS81" s="195"/>
      <c r="TWT81" s="195"/>
      <c r="TWU81" s="195"/>
      <c r="TWV81" s="195"/>
      <c r="TWW81" s="195"/>
      <c r="TWX81" s="195"/>
      <c r="TWY81" s="195"/>
      <c r="TWZ81" s="195"/>
      <c r="TXA81" s="195"/>
      <c r="TXB81" s="195"/>
      <c r="TXC81" s="195"/>
      <c r="TXD81" s="195"/>
      <c r="TXE81" s="195"/>
      <c r="TXF81" s="195"/>
      <c r="TXG81" s="195"/>
      <c r="TXH81" s="195"/>
      <c r="TXI81" s="195"/>
      <c r="TXJ81" s="195"/>
      <c r="TXK81" s="195"/>
      <c r="TXL81" s="195"/>
      <c r="TXM81" s="195"/>
      <c r="TXN81" s="195"/>
      <c r="TXO81" s="195"/>
      <c r="TXP81" s="195"/>
      <c r="TXQ81" s="195"/>
      <c r="TXR81" s="195"/>
      <c r="TXS81" s="195"/>
      <c r="TXT81" s="195"/>
      <c r="TXU81" s="195"/>
      <c r="TXV81" s="195"/>
      <c r="TXW81" s="195"/>
      <c r="TXX81" s="195"/>
      <c r="TXY81" s="195"/>
      <c r="TXZ81" s="195"/>
      <c r="TYA81" s="195"/>
      <c r="TYB81" s="195"/>
      <c r="TYC81" s="195"/>
      <c r="TYD81" s="195"/>
      <c r="TYE81" s="195"/>
      <c r="TYF81" s="195"/>
      <c r="TYG81" s="195"/>
      <c r="TYH81" s="195"/>
      <c r="TYI81" s="195"/>
      <c r="TYJ81" s="195"/>
      <c r="TYK81" s="195"/>
      <c r="TYL81" s="195"/>
      <c r="TYM81" s="195"/>
      <c r="TYN81" s="195"/>
      <c r="TYO81" s="195"/>
      <c r="TYP81" s="195"/>
      <c r="TYQ81" s="195"/>
      <c r="TYR81" s="195"/>
      <c r="TYS81" s="195"/>
      <c r="TYT81" s="195"/>
      <c r="TYU81" s="195"/>
      <c r="TYV81" s="195"/>
      <c r="TYW81" s="195"/>
      <c r="TYX81" s="195"/>
      <c r="TYY81" s="195"/>
      <c r="TYZ81" s="195"/>
      <c r="TZA81" s="195"/>
      <c r="TZB81" s="195"/>
      <c r="TZC81" s="195"/>
      <c r="TZD81" s="195"/>
      <c r="TZE81" s="195"/>
      <c r="TZF81" s="195"/>
      <c r="TZG81" s="195"/>
      <c r="TZH81" s="195"/>
      <c r="TZI81" s="195"/>
      <c r="TZJ81" s="195"/>
      <c r="TZK81" s="195"/>
      <c r="TZL81" s="195"/>
      <c r="TZM81" s="195"/>
      <c r="TZN81" s="195"/>
      <c r="TZO81" s="195"/>
      <c r="TZP81" s="195"/>
      <c r="TZQ81" s="195"/>
      <c r="TZR81" s="195"/>
      <c r="TZS81" s="195"/>
      <c r="TZT81" s="195"/>
      <c r="TZU81" s="195"/>
      <c r="TZV81" s="195"/>
      <c r="TZW81" s="195"/>
      <c r="TZX81" s="195"/>
      <c r="TZY81" s="195"/>
      <c r="TZZ81" s="195"/>
      <c r="UAA81" s="195"/>
      <c r="UAB81" s="195"/>
      <c r="UAC81" s="195"/>
      <c r="UAD81" s="195"/>
      <c r="UAE81" s="195"/>
      <c r="UAF81" s="195"/>
      <c r="UAG81" s="195"/>
      <c r="UAH81" s="195"/>
      <c r="UAI81" s="195"/>
      <c r="UAJ81" s="195"/>
      <c r="UAK81" s="195"/>
      <c r="UAL81" s="195"/>
      <c r="UAM81" s="195"/>
      <c r="UAN81" s="195"/>
      <c r="UAO81" s="195"/>
      <c r="UAP81" s="195"/>
      <c r="UAQ81" s="195"/>
      <c r="UAR81" s="195"/>
      <c r="UAS81" s="195"/>
      <c r="UAT81" s="195"/>
      <c r="UAU81" s="195"/>
      <c r="UAV81" s="195"/>
      <c r="UAW81" s="195"/>
      <c r="UAX81" s="195"/>
      <c r="UAY81" s="195"/>
      <c r="UAZ81" s="195"/>
      <c r="UBA81" s="195"/>
      <c r="UBB81" s="195"/>
      <c r="UBC81" s="195"/>
      <c r="UBD81" s="195"/>
      <c r="UBE81" s="195"/>
      <c r="UBF81" s="195"/>
      <c r="UBG81" s="195"/>
      <c r="UBH81" s="195"/>
      <c r="UBI81" s="195"/>
      <c r="UBJ81" s="195"/>
      <c r="UBK81" s="195"/>
      <c r="UBL81" s="195"/>
      <c r="UBM81" s="195"/>
      <c r="UBN81" s="195"/>
      <c r="UBO81" s="195"/>
      <c r="UBP81" s="195"/>
      <c r="UBQ81" s="195"/>
      <c r="UBR81" s="195"/>
      <c r="UBS81" s="195"/>
      <c r="UBT81" s="195"/>
      <c r="UBU81" s="195"/>
      <c r="UBV81" s="195"/>
      <c r="UBW81" s="195"/>
      <c r="UBX81" s="195"/>
      <c r="UBY81" s="195"/>
      <c r="UBZ81" s="195"/>
      <c r="UCA81" s="195"/>
      <c r="UCB81" s="195"/>
      <c r="UCC81" s="195"/>
      <c r="UCD81" s="195"/>
      <c r="UCE81" s="195"/>
      <c r="UCF81" s="195"/>
      <c r="UCG81" s="195"/>
      <c r="UCH81" s="195"/>
      <c r="UCI81" s="195"/>
      <c r="UCJ81" s="195"/>
      <c r="UCK81" s="195"/>
      <c r="UCL81" s="195"/>
      <c r="UCM81" s="195"/>
      <c r="UCN81" s="195"/>
      <c r="UCO81" s="195"/>
      <c r="UCP81" s="195"/>
      <c r="UCQ81" s="195"/>
      <c r="UCR81" s="195"/>
      <c r="UCS81" s="195"/>
      <c r="UCT81" s="195"/>
      <c r="UCU81" s="195"/>
      <c r="UCV81" s="195"/>
      <c r="UCW81" s="195"/>
      <c r="UCX81" s="195"/>
      <c r="UCY81" s="195"/>
      <c r="UCZ81" s="195"/>
      <c r="UDA81" s="195"/>
      <c r="UDB81" s="195"/>
      <c r="UDC81" s="195"/>
      <c r="UDD81" s="195"/>
      <c r="UDE81" s="195"/>
      <c r="UDF81" s="195"/>
      <c r="UDG81" s="195"/>
      <c r="UDH81" s="195"/>
      <c r="UDI81" s="195"/>
      <c r="UDJ81" s="195"/>
      <c r="UDK81" s="195"/>
      <c r="UDL81" s="195"/>
      <c r="UDM81" s="195"/>
      <c r="UDN81" s="195"/>
      <c r="UDO81" s="195"/>
      <c r="UDP81" s="195"/>
      <c r="UDQ81" s="195"/>
      <c r="UDR81" s="195"/>
      <c r="UDS81" s="195"/>
      <c r="UDT81" s="195"/>
      <c r="UDU81" s="195"/>
      <c r="UDV81" s="195"/>
      <c r="UDW81" s="195"/>
      <c r="UDX81" s="195"/>
      <c r="UDY81" s="195"/>
      <c r="UDZ81" s="195"/>
      <c r="UEA81" s="195"/>
      <c r="UEB81" s="195"/>
      <c r="UEC81" s="195"/>
      <c r="UED81" s="195"/>
      <c r="UEE81" s="195"/>
      <c r="UEF81" s="195"/>
      <c r="UEG81" s="195"/>
      <c r="UEH81" s="195"/>
      <c r="UEI81" s="195"/>
      <c r="UEJ81" s="195"/>
      <c r="UEK81" s="195"/>
      <c r="UEL81" s="195"/>
      <c r="UEM81" s="195"/>
      <c r="UEN81" s="195"/>
      <c r="UEO81" s="195"/>
      <c r="UEP81" s="195"/>
      <c r="UEQ81" s="195"/>
      <c r="UER81" s="195"/>
      <c r="UES81" s="195"/>
      <c r="UET81" s="195"/>
      <c r="UEU81" s="195"/>
      <c r="UEV81" s="195"/>
      <c r="UEW81" s="195"/>
      <c r="UEX81" s="195"/>
      <c r="UEY81" s="195"/>
      <c r="UEZ81" s="195"/>
      <c r="UFA81" s="195"/>
      <c r="UFB81" s="195"/>
      <c r="UFC81" s="195"/>
      <c r="UFD81" s="195"/>
      <c r="UFE81" s="195"/>
      <c r="UFF81" s="195"/>
      <c r="UFG81" s="195"/>
      <c r="UFH81" s="195"/>
      <c r="UFI81" s="195"/>
      <c r="UFJ81" s="195"/>
      <c r="UFK81" s="195"/>
      <c r="UFL81" s="195"/>
      <c r="UFM81" s="195"/>
      <c r="UFN81" s="195"/>
      <c r="UFO81" s="195"/>
      <c r="UFP81" s="195"/>
      <c r="UFQ81" s="195"/>
      <c r="UFR81" s="195"/>
      <c r="UFS81" s="195"/>
      <c r="UFT81" s="195"/>
      <c r="UFU81" s="195"/>
      <c r="UFV81" s="195"/>
      <c r="UFW81" s="195"/>
      <c r="UFX81" s="195"/>
      <c r="UFY81" s="195"/>
      <c r="UFZ81" s="195"/>
      <c r="UGA81" s="195"/>
      <c r="UGB81" s="195"/>
      <c r="UGC81" s="195"/>
      <c r="UGD81" s="195"/>
      <c r="UGE81" s="195"/>
      <c r="UGF81" s="195"/>
      <c r="UGG81" s="195"/>
      <c r="UGH81" s="195"/>
      <c r="UGI81" s="195"/>
      <c r="UGJ81" s="195"/>
      <c r="UGK81" s="195"/>
      <c r="UGL81" s="195"/>
      <c r="UGM81" s="195"/>
      <c r="UGN81" s="195"/>
      <c r="UGO81" s="195"/>
      <c r="UGP81" s="195"/>
      <c r="UGQ81" s="195"/>
      <c r="UGR81" s="195"/>
      <c r="UGS81" s="195"/>
      <c r="UGT81" s="195"/>
      <c r="UGU81" s="195"/>
      <c r="UGV81" s="195"/>
      <c r="UGW81" s="195"/>
      <c r="UGX81" s="195"/>
      <c r="UGY81" s="195"/>
      <c r="UGZ81" s="195"/>
      <c r="UHA81" s="195"/>
      <c r="UHB81" s="195"/>
      <c r="UHC81" s="195"/>
      <c r="UHD81" s="195"/>
      <c r="UHE81" s="195"/>
      <c r="UHF81" s="195"/>
      <c r="UHG81" s="195"/>
      <c r="UHH81" s="195"/>
      <c r="UHI81" s="195"/>
      <c r="UHJ81" s="195"/>
      <c r="UHK81" s="195"/>
      <c r="UHL81" s="195"/>
      <c r="UHM81" s="195"/>
      <c r="UHN81" s="195"/>
      <c r="UHO81" s="195"/>
      <c r="UHP81" s="195"/>
      <c r="UHQ81" s="195"/>
      <c r="UHR81" s="195"/>
      <c r="UHS81" s="195"/>
      <c r="UHT81" s="195"/>
      <c r="UHU81" s="195"/>
      <c r="UHV81" s="195"/>
      <c r="UHW81" s="195"/>
      <c r="UHX81" s="195"/>
      <c r="UHY81" s="195"/>
      <c r="UHZ81" s="195"/>
      <c r="UIA81" s="195"/>
      <c r="UIB81" s="195"/>
      <c r="UIC81" s="195"/>
      <c r="UID81" s="195"/>
      <c r="UIE81" s="195"/>
      <c r="UIF81" s="195"/>
      <c r="UIG81" s="195"/>
      <c r="UIH81" s="195"/>
      <c r="UII81" s="195"/>
      <c r="UIJ81" s="195"/>
      <c r="UIK81" s="195"/>
      <c r="UIL81" s="195"/>
      <c r="UIM81" s="195"/>
      <c r="UIN81" s="195"/>
      <c r="UIO81" s="195"/>
      <c r="UIP81" s="195"/>
      <c r="UIQ81" s="195"/>
      <c r="UIR81" s="195"/>
      <c r="UIS81" s="195"/>
      <c r="UIT81" s="195"/>
      <c r="UIU81" s="195"/>
      <c r="UIV81" s="195"/>
      <c r="UIW81" s="195"/>
      <c r="UIX81" s="195"/>
      <c r="UIY81" s="195"/>
      <c r="UIZ81" s="195"/>
      <c r="UJA81" s="195"/>
      <c r="UJB81" s="195"/>
      <c r="UJC81" s="195"/>
      <c r="UJD81" s="195"/>
      <c r="UJE81" s="195"/>
      <c r="UJF81" s="195"/>
      <c r="UJG81" s="195"/>
      <c r="UJH81" s="195"/>
      <c r="UJI81" s="195"/>
      <c r="UJJ81" s="195"/>
      <c r="UJK81" s="195"/>
      <c r="UJL81" s="195"/>
      <c r="UJM81" s="195"/>
      <c r="UJN81" s="195"/>
      <c r="UJO81" s="195"/>
      <c r="UJP81" s="195"/>
      <c r="UJQ81" s="195"/>
      <c r="UJR81" s="195"/>
      <c r="UJS81" s="195"/>
      <c r="UJT81" s="195"/>
      <c r="UJU81" s="195"/>
      <c r="UJV81" s="195"/>
      <c r="UJW81" s="195"/>
      <c r="UJX81" s="195"/>
      <c r="UJY81" s="195"/>
      <c r="UJZ81" s="195"/>
      <c r="UKA81" s="195"/>
      <c r="UKB81" s="195"/>
      <c r="UKC81" s="195"/>
      <c r="UKD81" s="195"/>
      <c r="UKE81" s="195"/>
      <c r="UKF81" s="195"/>
      <c r="UKG81" s="195"/>
      <c r="UKH81" s="195"/>
      <c r="UKI81" s="195"/>
      <c r="UKJ81" s="195"/>
      <c r="UKK81" s="195"/>
      <c r="UKL81" s="195"/>
      <c r="UKM81" s="195"/>
      <c r="UKN81" s="195"/>
      <c r="UKO81" s="195"/>
      <c r="UKP81" s="195"/>
      <c r="UKQ81" s="195"/>
      <c r="UKR81" s="195"/>
      <c r="UKS81" s="195"/>
      <c r="UKT81" s="195"/>
      <c r="UKU81" s="195"/>
      <c r="UKV81" s="195"/>
      <c r="UKW81" s="195"/>
      <c r="UKX81" s="195"/>
      <c r="UKY81" s="195"/>
      <c r="UKZ81" s="195"/>
      <c r="ULA81" s="195"/>
      <c r="ULB81" s="195"/>
      <c r="ULC81" s="195"/>
      <c r="ULD81" s="195"/>
      <c r="ULE81" s="195"/>
      <c r="ULF81" s="195"/>
      <c r="ULG81" s="195"/>
      <c r="ULH81" s="195"/>
      <c r="ULI81" s="195"/>
      <c r="ULJ81" s="195"/>
      <c r="ULK81" s="195"/>
      <c r="ULL81" s="195"/>
      <c r="ULM81" s="195"/>
      <c r="ULN81" s="195"/>
      <c r="ULO81" s="195"/>
      <c r="ULP81" s="195"/>
      <c r="ULQ81" s="195"/>
      <c r="ULR81" s="195"/>
      <c r="ULS81" s="195"/>
      <c r="ULT81" s="195"/>
      <c r="ULU81" s="195"/>
      <c r="ULV81" s="195"/>
      <c r="ULW81" s="195"/>
      <c r="ULX81" s="195"/>
      <c r="ULY81" s="195"/>
      <c r="ULZ81" s="195"/>
      <c r="UMA81" s="195"/>
      <c r="UMB81" s="195"/>
      <c r="UMC81" s="195"/>
      <c r="UMD81" s="195"/>
      <c r="UME81" s="195"/>
      <c r="UMF81" s="195"/>
      <c r="UMG81" s="195"/>
      <c r="UMH81" s="195"/>
      <c r="UMI81" s="195"/>
      <c r="UMJ81" s="195"/>
      <c r="UMK81" s="195"/>
      <c r="UML81" s="195"/>
      <c r="UMM81" s="195"/>
      <c r="UMN81" s="195"/>
      <c r="UMO81" s="195"/>
      <c r="UMP81" s="195"/>
      <c r="UMQ81" s="195"/>
      <c r="UMR81" s="195"/>
      <c r="UMS81" s="195"/>
      <c r="UMT81" s="195"/>
      <c r="UMU81" s="195"/>
      <c r="UMV81" s="195"/>
      <c r="UMW81" s="195"/>
      <c r="UMX81" s="195"/>
      <c r="UMY81" s="195"/>
      <c r="UMZ81" s="195"/>
      <c r="UNA81" s="195"/>
      <c r="UNB81" s="195"/>
      <c r="UNC81" s="195"/>
      <c r="UND81" s="195"/>
      <c r="UNE81" s="195"/>
      <c r="UNF81" s="195"/>
      <c r="UNG81" s="195"/>
      <c r="UNH81" s="195"/>
      <c r="UNI81" s="195"/>
      <c r="UNJ81" s="195"/>
      <c r="UNK81" s="195"/>
      <c r="UNL81" s="195"/>
      <c r="UNM81" s="195"/>
      <c r="UNN81" s="195"/>
      <c r="UNO81" s="195"/>
      <c r="UNP81" s="195"/>
      <c r="UNQ81" s="195"/>
      <c r="UNR81" s="195"/>
      <c r="UNS81" s="195"/>
      <c r="UNT81" s="195"/>
      <c r="UNU81" s="195"/>
      <c r="UNV81" s="195"/>
      <c r="UNW81" s="195"/>
      <c r="UNX81" s="195"/>
      <c r="UNY81" s="195"/>
      <c r="UNZ81" s="195"/>
      <c r="UOA81" s="195"/>
      <c r="UOB81" s="195"/>
      <c r="UOC81" s="195"/>
      <c r="UOD81" s="195"/>
      <c r="UOE81" s="195"/>
      <c r="UOF81" s="195"/>
      <c r="UOG81" s="195"/>
      <c r="UOH81" s="195"/>
      <c r="UOI81" s="195"/>
      <c r="UOJ81" s="195"/>
      <c r="UOK81" s="195"/>
      <c r="UOL81" s="195"/>
      <c r="UOM81" s="195"/>
      <c r="UON81" s="195"/>
      <c r="UOO81" s="195"/>
      <c r="UOP81" s="195"/>
      <c r="UOQ81" s="195"/>
      <c r="UOR81" s="195"/>
      <c r="UOS81" s="195"/>
      <c r="UOT81" s="195"/>
      <c r="UOU81" s="195"/>
      <c r="UOV81" s="195"/>
      <c r="UOW81" s="195"/>
      <c r="UOX81" s="195"/>
      <c r="UOY81" s="195"/>
      <c r="UOZ81" s="195"/>
      <c r="UPA81" s="195"/>
      <c r="UPB81" s="195"/>
      <c r="UPC81" s="195"/>
      <c r="UPD81" s="195"/>
      <c r="UPE81" s="195"/>
      <c r="UPF81" s="195"/>
      <c r="UPG81" s="195"/>
      <c r="UPH81" s="195"/>
      <c r="UPI81" s="195"/>
      <c r="UPJ81" s="195"/>
      <c r="UPK81" s="195"/>
      <c r="UPL81" s="195"/>
      <c r="UPM81" s="195"/>
      <c r="UPN81" s="195"/>
      <c r="UPO81" s="195"/>
      <c r="UPP81" s="195"/>
      <c r="UPQ81" s="195"/>
      <c r="UPR81" s="195"/>
      <c r="UPS81" s="195"/>
      <c r="UPT81" s="195"/>
      <c r="UPU81" s="195"/>
      <c r="UPV81" s="195"/>
      <c r="UPW81" s="195"/>
      <c r="UPX81" s="195"/>
      <c r="UPY81" s="195"/>
      <c r="UPZ81" s="195"/>
      <c r="UQA81" s="195"/>
      <c r="UQB81" s="195"/>
      <c r="UQC81" s="195"/>
      <c r="UQD81" s="195"/>
      <c r="UQE81" s="195"/>
      <c r="UQF81" s="195"/>
      <c r="UQG81" s="195"/>
      <c r="UQH81" s="195"/>
      <c r="UQI81" s="195"/>
      <c r="UQJ81" s="195"/>
      <c r="UQK81" s="195"/>
      <c r="UQL81" s="195"/>
      <c r="UQM81" s="195"/>
      <c r="UQN81" s="195"/>
      <c r="UQO81" s="195"/>
      <c r="UQP81" s="195"/>
      <c r="UQQ81" s="195"/>
      <c r="UQR81" s="195"/>
      <c r="UQS81" s="195"/>
      <c r="UQT81" s="195"/>
      <c r="UQU81" s="195"/>
      <c r="UQV81" s="195"/>
      <c r="UQW81" s="195"/>
      <c r="UQX81" s="195"/>
      <c r="UQY81" s="195"/>
      <c r="UQZ81" s="195"/>
      <c r="URA81" s="195"/>
      <c r="URB81" s="195"/>
      <c r="URC81" s="195"/>
      <c r="URD81" s="195"/>
      <c r="URE81" s="195"/>
      <c r="URF81" s="195"/>
      <c r="URG81" s="195"/>
      <c r="URH81" s="195"/>
      <c r="URI81" s="195"/>
      <c r="URJ81" s="195"/>
      <c r="URK81" s="195"/>
      <c r="URL81" s="195"/>
      <c r="URM81" s="195"/>
      <c r="URN81" s="195"/>
      <c r="URO81" s="195"/>
      <c r="URP81" s="195"/>
      <c r="URQ81" s="195"/>
      <c r="URR81" s="195"/>
      <c r="URS81" s="195"/>
      <c r="URT81" s="195"/>
      <c r="URU81" s="195"/>
      <c r="URV81" s="195"/>
      <c r="URW81" s="195"/>
      <c r="URX81" s="195"/>
      <c r="URY81" s="195"/>
      <c r="URZ81" s="195"/>
      <c r="USA81" s="195"/>
      <c r="USB81" s="195"/>
      <c r="USC81" s="195"/>
      <c r="USD81" s="195"/>
      <c r="USE81" s="195"/>
      <c r="USF81" s="195"/>
      <c r="USG81" s="195"/>
      <c r="USH81" s="195"/>
      <c r="USI81" s="195"/>
      <c r="USJ81" s="195"/>
      <c r="USK81" s="195"/>
      <c r="USL81" s="195"/>
      <c r="USM81" s="195"/>
      <c r="USN81" s="195"/>
      <c r="USO81" s="195"/>
      <c r="USP81" s="195"/>
      <c r="USQ81" s="195"/>
      <c r="USR81" s="195"/>
      <c r="USS81" s="195"/>
      <c r="UST81" s="195"/>
      <c r="USU81" s="195"/>
      <c r="USV81" s="195"/>
      <c r="USW81" s="195"/>
      <c r="USX81" s="195"/>
      <c r="USY81" s="195"/>
      <c r="USZ81" s="195"/>
      <c r="UTA81" s="195"/>
      <c r="UTB81" s="195"/>
      <c r="UTC81" s="195"/>
      <c r="UTD81" s="195"/>
      <c r="UTE81" s="195"/>
      <c r="UTF81" s="195"/>
      <c r="UTG81" s="195"/>
      <c r="UTH81" s="195"/>
      <c r="UTI81" s="195"/>
      <c r="UTJ81" s="195"/>
      <c r="UTK81" s="195"/>
      <c r="UTL81" s="195"/>
      <c r="UTM81" s="195"/>
      <c r="UTN81" s="195"/>
      <c r="UTO81" s="195"/>
      <c r="UTP81" s="195"/>
      <c r="UTQ81" s="195"/>
      <c r="UTR81" s="195"/>
      <c r="UTS81" s="195"/>
      <c r="UTT81" s="195"/>
      <c r="UTU81" s="195"/>
      <c r="UTV81" s="195"/>
      <c r="UTW81" s="195"/>
      <c r="UTX81" s="195"/>
      <c r="UTY81" s="195"/>
      <c r="UTZ81" s="195"/>
      <c r="UUA81" s="195"/>
      <c r="UUB81" s="195"/>
      <c r="UUC81" s="195"/>
      <c r="UUD81" s="195"/>
      <c r="UUE81" s="195"/>
      <c r="UUF81" s="195"/>
      <c r="UUG81" s="195"/>
      <c r="UUH81" s="195"/>
      <c r="UUI81" s="195"/>
      <c r="UUJ81" s="195"/>
      <c r="UUK81" s="195"/>
      <c r="UUL81" s="195"/>
      <c r="UUM81" s="195"/>
      <c r="UUN81" s="195"/>
      <c r="UUO81" s="195"/>
      <c r="UUP81" s="195"/>
      <c r="UUQ81" s="195"/>
      <c r="UUR81" s="195"/>
      <c r="UUS81" s="195"/>
      <c r="UUT81" s="195"/>
      <c r="UUU81" s="195"/>
      <c r="UUV81" s="195"/>
      <c r="UUW81" s="195"/>
      <c r="UUX81" s="195"/>
      <c r="UUY81" s="195"/>
      <c r="UUZ81" s="195"/>
      <c r="UVA81" s="195"/>
      <c r="UVB81" s="195"/>
      <c r="UVC81" s="195"/>
      <c r="UVD81" s="195"/>
      <c r="UVE81" s="195"/>
      <c r="UVF81" s="195"/>
      <c r="UVG81" s="195"/>
      <c r="UVH81" s="195"/>
      <c r="UVI81" s="195"/>
      <c r="UVJ81" s="195"/>
      <c r="UVK81" s="195"/>
      <c r="UVL81" s="195"/>
      <c r="UVM81" s="195"/>
      <c r="UVN81" s="195"/>
      <c r="UVO81" s="195"/>
      <c r="UVP81" s="195"/>
      <c r="UVQ81" s="195"/>
      <c r="UVR81" s="195"/>
      <c r="UVS81" s="195"/>
      <c r="UVT81" s="195"/>
      <c r="UVU81" s="195"/>
      <c r="UVV81" s="195"/>
      <c r="UVW81" s="195"/>
      <c r="UVX81" s="195"/>
      <c r="UVY81" s="195"/>
      <c r="UVZ81" s="195"/>
      <c r="UWA81" s="195"/>
      <c r="UWB81" s="195"/>
      <c r="UWC81" s="195"/>
      <c r="UWD81" s="195"/>
      <c r="UWE81" s="195"/>
      <c r="UWF81" s="195"/>
      <c r="UWG81" s="195"/>
      <c r="UWH81" s="195"/>
      <c r="UWI81" s="195"/>
      <c r="UWJ81" s="195"/>
      <c r="UWK81" s="195"/>
      <c r="UWL81" s="195"/>
      <c r="UWM81" s="195"/>
      <c r="UWN81" s="195"/>
      <c r="UWO81" s="195"/>
      <c r="UWP81" s="195"/>
      <c r="UWQ81" s="195"/>
      <c r="UWR81" s="195"/>
      <c r="UWS81" s="195"/>
      <c r="UWT81" s="195"/>
      <c r="UWU81" s="195"/>
      <c r="UWV81" s="195"/>
      <c r="UWW81" s="195"/>
      <c r="UWX81" s="195"/>
      <c r="UWY81" s="195"/>
      <c r="UWZ81" s="195"/>
      <c r="UXA81" s="195"/>
      <c r="UXB81" s="195"/>
      <c r="UXC81" s="195"/>
      <c r="UXD81" s="195"/>
      <c r="UXE81" s="195"/>
      <c r="UXF81" s="195"/>
      <c r="UXG81" s="195"/>
      <c r="UXH81" s="195"/>
      <c r="UXI81" s="195"/>
      <c r="UXJ81" s="195"/>
      <c r="UXK81" s="195"/>
      <c r="UXL81" s="195"/>
      <c r="UXM81" s="195"/>
      <c r="UXN81" s="195"/>
      <c r="UXO81" s="195"/>
      <c r="UXP81" s="195"/>
      <c r="UXQ81" s="195"/>
      <c r="UXR81" s="195"/>
      <c r="UXS81" s="195"/>
      <c r="UXT81" s="195"/>
      <c r="UXU81" s="195"/>
      <c r="UXV81" s="195"/>
      <c r="UXW81" s="195"/>
      <c r="UXX81" s="195"/>
      <c r="UXY81" s="195"/>
      <c r="UXZ81" s="195"/>
      <c r="UYA81" s="195"/>
      <c r="UYB81" s="195"/>
      <c r="UYC81" s="195"/>
      <c r="UYD81" s="195"/>
      <c r="UYE81" s="195"/>
      <c r="UYF81" s="195"/>
      <c r="UYG81" s="195"/>
      <c r="UYH81" s="195"/>
      <c r="UYI81" s="195"/>
      <c r="UYJ81" s="195"/>
      <c r="UYK81" s="195"/>
      <c r="UYL81" s="195"/>
      <c r="UYM81" s="195"/>
      <c r="UYN81" s="195"/>
      <c r="UYO81" s="195"/>
      <c r="UYP81" s="195"/>
      <c r="UYQ81" s="195"/>
      <c r="UYR81" s="195"/>
      <c r="UYS81" s="195"/>
      <c r="UYT81" s="195"/>
      <c r="UYU81" s="195"/>
      <c r="UYV81" s="195"/>
      <c r="UYW81" s="195"/>
      <c r="UYX81" s="195"/>
      <c r="UYY81" s="195"/>
      <c r="UYZ81" s="195"/>
      <c r="UZA81" s="195"/>
      <c r="UZB81" s="195"/>
      <c r="UZC81" s="195"/>
      <c r="UZD81" s="195"/>
      <c r="UZE81" s="195"/>
      <c r="UZF81" s="195"/>
      <c r="UZG81" s="195"/>
      <c r="UZH81" s="195"/>
      <c r="UZI81" s="195"/>
      <c r="UZJ81" s="195"/>
      <c r="UZK81" s="195"/>
      <c r="UZL81" s="195"/>
      <c r="UZM81" s="195"/>
      <c r="UZN81" s="195"/>
      <c r="UZO81" s="195"/>
      <c r="UZP81" s="195"/>
      <c r="UZQ81" s="195"/>
      <c r="UZR81" s="195"/>
      <c r="UZS81" s="195"/>
      <c r="UZT81" s="195"/>
      <c r="UZU81" s="195"/>
      <c r="UZV81" s="195"/>
      <c r="UZW81" s="195"/>
      <c r="UZX81" s="195"/>
      <c r="UZY81" s="195"/>
      <c r="UZZ81" s="195"/>
      <c r="VAA81" s="195"/>
      <c r="VAB81" s="195"/>
      <c r="VAC81" s="195"/>
      <c r="VAD81" s="195"/>
      <c r="VAE81" s="195"/>
      <c r="VAF81" s="195"/>
      <c r="VAG81" s="195"/>
      <c r="VAH81" s="195"/>
      <c r="VAI81" s="195"/>
      <c r="VAJ81" s="195"/>
      <c r="VAK81" s="195"/>
      <c r="VAL81" s="195"/>
      <c r="VAM81" s="195"/>
      <c r="VAN81" s="195"/>
      <c r="VAO81" s="195"/>
      <c r="VAP81" s="195"/>
      <c r="VAQ81" s="195"/>
      <c r="VAR81" s="195"/>
      <c r="VAS81" s="195"/>
      <c r="VAT81" s="195"/>
      <c r="VAU81" s="195"/>
      <c r="VAV81" s="195"/>
      <c r="VAW81" s="195"/>
      <c r="VAX81" s="195"/>
      <c r="VAY81" s="195"/>
      <c r="VAZ81" s="195"/>
      <c r="VBA81" s="195"/>
      <c r="VBB81" s="195"/>
      <c r="VBC81" s="195"/>
      <c r="VBD81" s="195"/>
      <c r="VBE81" s="195"/>
      <c r="VBF81" s="195"/>
      <c r="VBG81" s="195"/>
      <c r="VBH81" s="195"/>
      <c r="VBI81" s="195"/>
      <c r="VBJ81" s="195"/>
      <c r="VBK81" s="195"/>
      <c r="VBL81" s="195"/>
      <c r="VBM81" s="195"/>
      <c r="VBN81" s="195"/>
      <c r="VBO81" s="195"/>
      <c r="VBP81" s="195"/>
      <c r="VBQ81" s="195"/>
      <c r="VBR81" s="195"/>
      <c r="VBS81" s="195"/>
      <c r="VBT81" s="195"/>
      <c r="VBU81" s="195"/>
      <c r="VBV81" s="195"/>
      <c r="VBW81" s="195"/>
      <c r="VBX81" s="195"/>
      <c r="VBY81" s="195"/>
      <c r="VBZ81" s="195"/>
      <c r="VCA81" s="195"/>
      <c r="VCB81" s="195"/>
      <c r="VCC81" s="195"/>
      <c r="VCD81" s="195"/>
      <c r="VCE81" s="195"/>
      <c r="VCF81" s="195"/>
      <c r="VCG81" s="195"/>
      <c r="VCH81" s="195"/>
      <c r="VCI81" s="195"/>
      <c r="VCJ81" s="195"/>
      <c r="VCK81" s="195"/>
      <c r="VCL81" s="195"/>
      <c r="VCM81" s="195"/>
      <c r="VCN81" s="195"/>
      <c r="VCO81" s="195"/>
      <c r="VCP81" s="195"/>
      <c r="VCQ81" s="195"/>
      <c r="VCR81" s="195"/>
      <c r="VCS81" s="195"/>
      <c r="VCT81" s="195"/>
      <c r="VCU81" s="195"/>
      <c r="VCV81" s="195"/>
      <c r="VCW81" s="195"/>
      <c r="VCX81" s="195"/>
      <c r="VCY81" s="195"/>
      <c r="VCZ81" s="195"/>
      <c r="VDA81" s="195"/>
      <c r="VDB81" s="195"/>
      <c r="VDC81" s="195"/>
      <c r="VDD81" s="195"/>
      <c r="VDE81" s="195"/>
      <c r="VDF81" s="195"/>
      <c r="VDG81" s="195"/>
      <c r="VDH81" s="195"/>
      <c r="VDI81" s="195"/>
      <c r="VDJ81" s="195"/>
      <c r="VDK81" s="195"/>
      <c r="VDL81" s="195"/>
      <c r="VDM81" s="195"/>
      <c r="VDN81" s="195"/>
      <c r="VDO81" s="195"/>
      <c r="VDP81" s="195"/>
      <c r="VDQ81" s="195"/>
      <c r="VDR81" s="195"/>
      <c r="VDS81" s="195"/>
      <c r="VDT81" s="195"/>
      <c r="VDU81" s="195"/>
      <c r="VDV81" s="195"/>
      <c r="VDW81" s="195"/>
      <c r="VDX81" s="195"/>
      <c r="VDY81" s="195"/>
      <c r="VDZ81" s="195"/>
      <c r="VEA81" s="195"/>
      <c r="VEB81" s="195"/>
      <c r="VEC81" s="195"/>
      <c r="VED81" s="195"/>
      <c r="VEE81" s="195"/>
      <c r="VEF81" s="195"/>
      <c r="VEG81" s="195"/>
      <c r="VEH81" s="195"/>
      <c r="VEI81" s="195"/>
      <c r="VEJ81" s="195"/>
      <c r="VEK81" s="195"/>
      <c r="VEL81" s="195"/>
      <c r="VEM81" s="195"/>
      <c r="VEN81" s="195"/>
      <c r="VEO81" s="195"/>
      <c r="VEP81" s="195"/>
      <c r="VEQ81" s="195"/>
      <c r="VER81" s="195"/>
      <c r="VES81" s="195"/>
      <c r="VET81" s="195"/>
      <c r="VEU81" s="195"/>
      <c r="VEV81" s="195"/>
      <c r="VEW81" s="195"/>
      <c r="VEX81" s="195"/>
      <c r="VEY81" s="195"/>
      <c r="VEZ81" s="195"/>
      <c r="VFA81" s="195"/>
      <c r="VFB81" s="195"/>
      <c r="VFC81" s="195"/>
      <c r="VFD81" s="195"/>
      <c r="VFE81" s="195"/>
      <c r="VFF81" s="195"/>
      <c r="VFG81" s="195"/>
      <c r="VFH81" s="195"/>
      <c r="VFI81" s="195"/>
      <c r="VFJ81" s="195"/>
      <c r="VFK81" s="195"/>
      <c r="VFL81" s="195"/>
      <c r="VFM81" s="195"/>
      <c r="VFN81" s="195"/>
      <c r="VFO81" s="195"/>
      <c r="VFP81" s="195"/>
      <c r="VFQ81" s="195"/>
      <c r="VFR81" s="195"/>
      <c r="VFS81" s="195"/>
      <c r="VFT81" s="195"/>
      <c r="VFU81" s="195"/>
      <c r="VFV81" s="195"/>
      <c r="VFW81" s="195"/>
      <c r="VFX81" s="195"/>
      <c r="VFY81" s="195"/>
      <c r="VFZ81" s="195"/>
      <c r="VGA81" s="195"/>
      <c r="VGB81" s="195"/>
      <c r="VGC81" s="195"/>
      <c r="VGD81" s="195"/>
      <c r="VGE81" s="195"/>
      <c r="VGF81" s="195"/>
      <c r="VGG81" s="195"/>
      <c r="VGH81" s="195"/>
      <c r="VGI81" s="195"/>
      <c r="VGJ81" s="195"/>
      <c r="VGK81" s="195"/>
      <c r="VGL81" s="195"/>
      <c r="VGM81" s="195"/>
      <c r="VGN81" s="195"/>
      <c r="VGO81" s="195"/>
      <c r="VGP81" s="195"/>
      <c r="VGQ81" s="195"/>
      <c r="VGR81" s="195"/>
      <c r="VGS81" s="195"/>
      <c r="VGT81" s="195"/>
      <c r="VGU81" s="195"/>
      <c r="VGV81" s="195"/>
      <c r="VGW81" s="195"/>
      <c r="VGX81" s="195"/>
      <c r="VGY81" s="195"/>
      <c r="VGZ81" s="195"/>
      <c r="VHA81" s="195"/>
      <c r="VHB81" s="195"/>
      <c r="VHC81" s="195"/>
      <c r="VHD81" s="195"/>
      <c r="VHE81" s="195"/>
      <c r="VHF81" s="195"/>
      <c r="VHG81" s="195"/>
      <c r="VHH81" s="195"/>
      <c r="VHI81" s="195"/>
      <c r="VHJ81" s="195"/>
      <c r="VHK81" s="195"/>
      <c r="VHL81" s="195"/>
      <c r="VHM81" s="195"/>
      <c r="VHN81" s="195"/>
      <c r="VHO81" s="195"/>
      <c r="VHP81" s="195"/>
      <c r="VHQ81" s="195"/>
      <c r="VHR81" s="195"/>
      <c r="VHS81" s="195"/>
      <c r="VHT81" s="195"/>
      <c r="VHU81" s="195"/>
      <c r="VHV81" s="195"/>
      <c r="VHW81" s="195"/>
      <c r="VHX81" s="195"/>
      <c r="VHY81" s="195"/>
      <c r="VHZ81" s="195"/>
      <c r="VIA81" s="195"/>
      <c r="VIB81" s="195"/>
      <c r="VIC81" s="195"/>
      <c r="VID81" s="195"/>
      <c r="VIE81" s="195"/>
      <c r="VIF81" s="195"/>
      <c r="VIG81" s="195"/>
      <c r="VIH81" s="195"/>
      <c r="VII81" s="195"/>
      <c r="VIJ81" s="195"/>
      <c r="VIK81" s="195"/>
      <c r="VIL81" s="195"/>
      <c r="VIM81" s="195"/>
      <c r="VIN81" s="195"/>
      <c r="VIO81" s="195"/>
      <c r="VIP81" s="195"/>
      <c r="VIQ81" s="195"/>
      <c r="VIR81" s="195"/>
      <c r="VIS81" s="195"/>
      <c r="VIT81" s="195"/>
      <c r="VIU81" s="195"/>
      <c r="VIV81" s="195"/>
      <c r="VIW81" s="195"/>
      <c r="VIX81" s="195"/>
      <c r="VIY81" s="195"/>
      <c r="VIZ81" s="195"/>
      <c r="VJA81" s="195"/>
      <c r="VJB81" s="195"/>
      <c r="VJC81" s="195"/>
      <c r="VJD81" s="195"/>
      <c r="VJE81" s="195"/>
      <c r="VJF81" s="195"/>
      <c r="VJG81" s="195"/>
      <c r="VJH81" s="195"/>
      <c r="VJI81" s="195"/>
      <c r="VJJ81" s="195"/>
      <c r="VJK81" s="195"/>
      <c r="VJL81" s="195"/>
      <c r="VJM81" s="195"/>
      <c r="VJN81" s="195"/>
      <c r="VJO81" s="195"/>
      <c r="VJP81" s="195"/>
      <c r="VJQ81" s="195"/>
      <c r="VJR81" s="195"/>
      <c r="VJS81" s="195"/>
      <c r="VJT81" s="195"/>
      <c r="VJU81" s="195"/>
      <c r="VJV81" s="195"/>
      <c r="VJW81" s="195"/>
      <c r="VJX81" s="195"/>
      <c r="VJY81" s="195"/>
      <c r="VJZ81" s="195"/>
      <c r="VKA81" s="195"/>
      <c r="VKB81" s="195"/>
      <c r="VKC81" s="195"/>
      <c r="VKD81" s="195"/>
      <c r="VKE81" s="195"/>
      <c r="VKF81" s="195"/>
      <c r="VKG81" s="195"/>
      <c r="VKH81" s="195"/>
      <c r="VKI81" s="195"/>
      <c r="VKJ81" s="195"/>
      <c r="VKK81" s="195"/>
      <c r="VKL81" s="195"/>
      <c r="VKM81" s="195"/>
      <c r="VKN81" s="195"/>
      <c r="VKO81" s="195"/>
      <c r="VKP81" s="195"/>
      <c r="VKQ81" s="195"/>
      <c r="VKR81" s="195"/>
      <c r="VKS81" s="195"/>
      <c r="VKT81" s="195"/>
      <c r="VKU81" s="195"/>
      <c r="VKV81" s="195"/>
      <c r="VKW81" s="195"/>
      <c r="VKX81" s="195"/>
      <c r="VKY81" s="195"/>
      <c r="VKZ81" s="195"/>
      <c r="VLA81" s="195"/>
      <c r="VLB81" s="195"/>
      <c r="VLC81" s="195"/>
      <c r="VLD81" s="195"/>
      <c r="VLE81" s="195"/>
      <c r="VLF81" s="195"/>
      <c r="VLG81" s="195"/>
      <c r="VLH81" s="195"/>
      <c r="VLI81" s="195"/>
      <c r="VLJ81" s="195"/>
      <c r="VLK81" s="195"/>
      <c r="VLL81" s="195"/>
      <c r="VLM81" s="195"/>
      <c r="VLN81" s="195"/>
      <c r="VLO81" s="195"/>
      <c r="VLP81" s="195"/>
      <c r="VLQ81" s="195"/>
      <c r="VLR81" s="195"/>
      <c r="VLS81" s="195"/>
      <c r="VLT81" s="195"/>
      <c r="VLU81" s="195"/>
      <c r="VLV81" s="195"/>
      <c r="VLW81" s="195"/>
      <c r="VLX81" s="195"/>
      <c r="VLY81" s="195"/>
      <c r="VLZ81" s="195"/>
      <c r="VMA81" s="195"/>
      <c r="VMB81" s="195"/>
      <c r="VMC81" s="195"/>
      <c r="VMD81" s="195"/>
      <c r="VME81" s="195"/>
      <c r="VMF81" s="195"/>
      <c r="VMG81" s="195"/>
      <c r="VMH81" s="195"/>
      <c r="VMI81" s="195"/>
      <c r="VMJ81" s="195"/>
      <c r="VMK81" s="195"/>
      <c r="VML81" s="195"/>
      <c r="VMM81" s="195"/>
      <c r="VMN81" s="195"/>
      <c r="VMO81" s="195"/>
      <c r="VMP81" s="195"/>
      <c r="VMQ81" s="195"/>
      <c r="VMR81" s="195"/>
      <c r="VMS81" s="195"/>
      <c r="VMT81" s="195"/>
      <c r="VMU81" s="195"/>
      <c r="VMV81" s="195"/>
      <c r="VMW81" s="195"/>
      <c r="VMX81" s="195"/>
      <c r="VMY81" s="195"/>
      <c r="VMZ81" s="195"/>
      <c r="VNA81" s="195"/>
      <c r="VNB81" s="195"/>
      <c r="VNC81" s="195"/>
      <c r="VND81" s="195"/>
      <c r="VNE81" s="195"/>
      <c r="VNF81" s="195"/>
      <c r="VNG81" s="195"/>
      <c r="VNH81" s="195"/>
      <c r="VNI81" s="195"/>
      <c r="VNJ81" s="195"/>
      <c r="VNK81" s="195"/>
      <c r="VNL81" s="195"/>
      <c r="VNM81" s="195"/>
      <c r="VNN81" s="195"/>
      <c r="VNO81" s="195"/>
      <c r="VNP81" s="195"/>
      <c r="VNQ81" s="195"/>
      <c r="VNR81" s="195"/>
      <c r="VNS81" s="195"/>
      <c r="VNT81" s="195"/>
      <c r="VNU81" s="195"/>
      <c r="VNV81" s="195"/>
      <c r="VNW81" s="195"/>
      <c r="VNX81" s="195"/>
      <c r="VNY81" s="195"/>
      <c r="VNZ81" s="195"/>
      <c r="VOA81" s="195"/>
      <c r="VOB81" s="195"/>
      <c r="VOC81" s="195"/>
      <c r="VOD81" s="195"/>
      <c r="VOE81" s="195"/>
      <c r="VOF81" s="195"/>
      <c r="VOG81" s="195"/>
      <c r="VOH81" s="195"/>
      <c r="VOI81" s="195"/>
      <c r="VOJ81" s="195"/>
      <c r="VOK81" s="195"/>
      <c r="VOL81" s="195"/>
      <c r="VOM81" s="195"/>
      <c r="VON81" s="195"/>
      <c r="VOO81" s="195"/>
      <c r="VOP81" s="195"/>
      <c r="VOQ81" s="195"/>
      <c r="VOR81" s="195"/>
      <c r="VOS81" s="195"/>
      <c r="VOT81" s="195"/>
      <c r="VOU81" s="195"/>
      <c r="VOV81" s="195"/>
      <c r="VOW81" s="195"/>
      <c r="VOX81" s="195"/>
      <c r="VOY81" s="195"/>
      <c r="VOZ81" s="195"/>
      <c r="VPA81" s="195"/>
      <c r="VPB81" s="195"/>
      <c r="VPC81" s="195"/>
      <c r="VPD81" s="195"/>
      <c r="VPE81" s="195"/>
      <c r="VPF81" s="195"/>
      <c r="VPG81" s="195"/>
      <c r="VPH81" s="195"/>
      <c r="VPI81" s="195"/>
      <c r="VPJ81" s="195"/>
      <c r="VPK81" s="195"/>
      <c r="VPL81" s="195"/>
      <c r="VPM81" s="195"/>
      <c r="VPN81" s="195"/>
      <c r="VPO81" s="195"/>
      <c r="VPP81" s="195"/>
      <c r="VPQ81" s="195"/>
      <c r="VPR81" s="195"/>
      <c r="VPS81" s="195"/>
      <c r="VPT81" s="195"/>
      <c r="VPU81" s="195"/>
      <c r="VPV81" s="195"/>
      <c r="VPW81" s="195"/>
      <c r="VPX81" s="195"/>
      <c r="VPY81" s="195"/>
      <c r="VPZ81" s="195"/>
      <c r="VQA81" s="195"/>
      <c r="VQB81" s="195"/>
      <c r="VQC81" s="195"/>
      <c r="VQD81" s="195"/>
      <c r="VQE81" s="195"/>
      <c r="VQF81" s="195"/>
      <c r="VQG81" s="195"/>
      <c r="VQH81" s="195"/>
      <c r="VQI81" s="195"/>
      <c r="VQJ81" s="195"/>
      <c r="VQK81" s="195"/>
      <c r="VQL81" s="195"/>
      <c r="VQM81" s="195"/>
      <c r="VQN81" s="195"/>
      <c r="VQO81" s="195"/>
      <c r="VQP81" s="195"/>
      <c r="VQQ81" s="195"/>
      <c r="VQR81" s="195"/>
      <c r="VQS81" s="195"/>
      <c r="VQT81" s="195"/>
      <c r="VQU81" s="195"/>
      <c r="VQV81" s="195"/>
      <c r="VQW81" s="195"/>
      <c r="VQX81" s="195"/>
      <c r="VQY81" s="195"/>
      <c r="VQZ81" s="195"/>
      <c r="VRA81" s="195"/>
      <c r="VRB81" s="195"/>
      <c r="VRC81" s="195"/>
      <c r="VRD81" s="195"/>
      <c r="VRE81" s="195"/>
      <c r="VRF81" s="195"/>
      <c r="VRG81" s="195"/>
      <c r="VRH81" s="195"/>
      <c r="VRI81" s="195"/>
      <c r="VRJ81" s="195"/>
      <c r="VRK81" s="195"/>
      <c r="VRL81" s="195"/>
      <c r="VRM81" s="195"/>
      <c r="VRN81" s="195"/>
      <c r="VRO81" s="195"/>
      <c r="VRP81" s="195"/>
      <c r="VRQ81" s="195"/>
      <c r="VRR81" s="195"/>
      <c r="VRS81" s="195"/>
      <c r="VRT81" s="195"/>
      <c r="VRU81" s="195"/>
      <c r="VRV81" s="195"/>
      <c r="VRW81" s="195"/>
      <c r="VRX81" s="195"/>
      <c r="VRY81" s="195"/>
      <c r="VRZ81" s="195"/>
      <c r="VSA81" s="195"/>
      <c r="VSB81" s="195"/>
      <c r="VSC81" s="195"/>
      <c r="VSD81" s="195"/>
      <c r="VSE81" s="195"/>
      <c r="VSF81" s="195"/>
      <c r="VSG81" s="195"/>
      <c r="VSH81" s="195"/>
      <c r="VSI81" s="195"/>
      <c r="VSJ81" s="195"/>
      <c r="VSK81" s="195"/>
      <c r="VSL81" s="195"/>
      <c r="VSM81" s="195"/>
      <c r="VSN81" s="195"/>
      <c r="VSO81" s="195"/>
      <c r="VSP81" s="195"/>
      <c r="VSQ81" s="195"/>
      <c r="VSR81" s="195"/>
      <c r="VSS81" s="195"/>
      <c r="VST81" s="195"/>
      <c r="VSU81" s="195"/>
      <c r="VSV81" s="195"/>
      <c r="VSW81" s="195"/>
      <c r="VSX81" s="195"/>
      <c r="VSY81" s="195"/>
      <c r="VSZ81" s="195"/>
      <c r="VTA81" s="195"/>
      <c r="VTB81" s="195"/>
      <c r="VTC81" s="195"/>
      <c r="VTD81" s="195"/>
      <c r="VTE81" s="195"/>
      <c r="VTF81" s="195"/>
      <c r="VTG81" s="195"/>
      <c r="VTH81" s="195"/>
      <c r="VTI81" s="195"/>
      <c r="VTJ81" s="195"/>
      <c r="VTK81" s="195"/>
      <c r="VTL81" s="195"/>
      <c r="VTM81" s="195"/>
      <c r="VTN81" s="195"/>
      <c r="VTO81" s="195"/>
      <c r="VTP81" s="195"/>
      <c r="VTQ81" s="195"/>
      <c r="VTR81" s="195"/>
      <c r="VTS81" s="195"/>
      <c r="VTT81" s="195"/>
      <c r="VTU81" s="195"/>
      <c r="VTV81" s="195"/>
      <c r="VTW81" s="195"/>
      <c r="VTX81" s="195"/>
      <c r="VTY81" s="195"/>
      <c r="VTZ81" s="195"/>
      <c r="VUA81" s="195"/>
      <c r="VUB81" s="195"/>
      <c r="VUC81" s="195"/>
      <c r="VUD81" s="195"/>
      <c r="VUE81" s="195"/>
      <c r="VUF81" s="195"/>
      <c r="VUG81" s="195"/>
      <c r="VUH81" s="195"/>
      <c r="VUI81" s="195"/>
      <c r="VUJ81" s="195"/>
      <c r="VUK81" s="195"/>
      <c r="VUL81" s="195"/>
      <c r="VUM81" s="195"/>
      <c r="VUN81" s="195"/>
      <c r="VUO81" s="195"/>
      <c r="VUP81" s="195"/>
      <c r="VUQ81" s="195"/>
      <c r="VUR81" s="195"/>
      <c r="VUS81" s="195"/>
      <c r="VUT81" s="195"/>
      <c r="VUU81" s="195"/>
      <c r="VUV81" s="195"/>
      <c r="VUW81" s="195"/>
      <c r="VUX81" s="195"/>
      <c r="VUY81" s="195"/>
      <c r="VUZ81" s="195"/>
      <c r="VVA81" s="195"/>
      <c r="VVB81" s="195"/>
      <c r="VVC81" s="195"/>
      <c r="VVD81" s="195"/>
      <c r="VVE81" s="195"/>
      <c r="VVF81" s="195"/>
      <c r="VVG81" s="195"/>
      <c r="VVH81" s="195"/>
      <c r="VVI81" s="195"/>
      <c r="VVJ81" s="195"/>
      <c r="VVK81" s="195"/>
      <c r="VVL81" s="195"/>
      <c r="VVM81" s="195"/>
      <c r="VVN81" s="195"/>
      <c r="VVO81" s="195"/>
      <c r="VVP81" s="195"/>
      <c r="VVQ81" s="195"/>
      <c r="VVR81" s="195"/>
      <c r="VVS81" s="195"/>
      <c r="VVT81" s="195"/>
      <c r="VVU81" s="195"/>
      <c r="VVV81" s="195"/>
      <c r="VVW81" s="195"/>
      <c r="VVX81" s="195"/>
      <c r="VVY81" s="195"/>
      <c r="VVZ81" s="195"/>
      <c r="VWA81" s="195"/>
      <c r="VWB81" s="195"/>
      <c r="VWC81" s="195"/>
      <c r="VWD81" s="195"/>
      <c r="VWE81" s="195"/>
      <c r="VWF81" s="195"/>
      <c r="VWG81" s="195"/>
      <c r="VWH81" s="195"/>
      <c r="VWI81" s="195"/>
      <c r="VWJ81" s="195"/>
      <c r="VWK81" s="195"/>
      <c r="VWL81" s="195"/>
      <c r="VWM81" s="195"/>
      <c r="VWN81" s="195"/>
      <c r="VWO81" s="195"/>
      <c r="VWP81" s="195"/>
      <c r="VWQ81" s="195"/>
      <c r="VWR81" s="195"/>
      <c r="VWS81" s="195"/>
      <c r="VWT81" s="195"/>
      <c r="VWU81" s="195"/>
      <c r="VWV81" s="195"/>
      <c r="VWW81" s="195"/>
      <c r="VWX81" s="195"/>
      <c r="VWY81" s="195"/>
      <c r="VWZ81" s="195"/>
      <c r="VXA81" s="195"/>
      <c r="VXB81" s="195"/>
      <c r="VXC81" s="195"/>
      <c r="VXD81" s="195"/>
      <c r="VXE81" s="195"/>
      <c r="VXF81" s="195"/>
      <c r="VXG81" s="195"/>
      <c r="VXH81" s="195"/>
      <c r="VXI81" s="195"/>
      <c r="VXJ81" s="195"/>
      <c r="VXK81" s="195"/>
      <c r="VXL81" s="195"/>
      <c r="VXM81" s="195"/>
      <c r="VXN81" s="195"/>
      <c r="VXO81" s="195"/>
      <c r="VXP81" s="195"/>
      <c r="VXQ81" s="195"/>
      <c r="VXR81" s="195"/>
      <c r="VXS81" s="195"/>
      <c r="VXT81" s="195"/>
      <c r="VXU81" s="195"/>
      <c r="VXV81" s="195"/>
      <c r="VXW81" s="195"/>
      <c r="VXX81" s="195"/>
      <c r="VXY81" s="195"/>
      <c r="VXZ81" s="195"/>
      <c r="VYA81" s="195"/>
      <c r="VYB81" s="195"/>
      <c r="VYC81" s="195"/>
      <c r="VYD81" s="195"/>
      <c r="VYE81" s="195"/>
      <c r="VYF81" s="195"/>
      <c r="VYG81" s="195"/>
      <c r="VYH81" s="195"/>
      <c r="VYI81" s="195"/>
      <c r="VYJ81" s="195"/>
      <c r="VYK81" s="195"/>
      <c r="VYL81" s="195"/>
      <c r="VYM81" s="195"/>
      <c r="VYN81" s="195"/>
      <c r="VYO81" s="195"/>
      <c r="VYP81" s="195"/>
      <c r="VYQ81" s="195"/>
      <c r="VYR81" s="195"/>
      <c r="VYS81" s="195"/>
      <c r="VYT81" s="195"/>
      <c r="VYU81" s="195"/>
      <c r="VYV81" s="195"/>
      <c r="VYW81" s="195"/>
      <c r="VYX81" s="195"/>
      <c r="VYY81" s="195"/>
      <c r="VYZ81" s="195"/>
      <c r="VZA81" s="195"/>
      <c r="VZB81" s="195"/>
      <c r="VZC81" s="195"/>
      <c r="VZD81" s="195"/>
      <c r="VZE81" s="195"/>
      <c r="VZF81" s="195"/>
      <c r="VZG81" s="195"/>
      <c r="VZH81" s="195"/>
      <c r="VZI81" s="195"/>
      <c r="VZJ81" s="195"/>
      <c r="VZK81" s="195"/>
      <c r="VZL81" s="195"/>
      <c r="VZM81" s="195"/>
      <c r="VZN81" s="195"/>
      <c r="VZO81" s="195"/>
      <c r="VZP81" s="195"/>
      <c r="VZQ81" s="195"/>
      <c r="VZR81" s="195"/>
      <c r="VZS81" s="195"/>
      <c r="VZT81" s="195"/>
      <c r="VZU81" s="195"/>
      <c r="VZV81" s="195"/>
      <c r="VZW81" s="195"/>
      <c r="VZX81" s="195"/>
      <c r="VZY81" s="195"/>
      <c r="VZZ81" s="195"/>
      <c r="WAA81" s="195"/>
      <c r="WAB81" s="195"/>
      <c r="WAC81" s="195"/>
      <c r="WAD81" s="195"/>
      <c r="WAE81" s="195"/>
      <c r="WAF81" s="195"/>
      <c r="WAG81" s="195"/>
      <c r="WAH81" s="195"/>
      <c r="WAI81" s="195"/>
      <c r="WAJ81" s="195"/>
      <c r="WAK81" s="195"/>
      <c r="WAL81" s="195"/>
      <c r="WAM81" s="195"/>
      <c r="WAN81" s="195"/>
      <c r="WAO81" s="195"/>
      <c r="WAP81" s="195"/>
      <c r="WAQ81" s="195"/>
      <c r="WAR81" s="195"/>
      <c r="WAS81" s="195"/>
      <c r="WAT81" s="195"/>
      <c r="WAU81" s="195"/>
      <c r="WAV81" s="195"/>
      <c r="WAW81" s="195"/>
      <c r="WAX81" s="195"/>
      <c r="WAY81" s="195"/>
      <c r="WAZ81" s="195"/>
      <c r="WBA81" s="195"/>
      <c r="WBB81" s="195"/>
      <c r="WBC81" s="195"/>
      <c r="WBD81" s="195"/>
      <c r="WBE81" s="195"/>
      <c r="WBF81" s="195"/>
      <c r="WBG81" s="195"/>
      <c r="WBH81" s="195"/>
      <c r="WBI81" s="195"/>
      <c r="WBJ81" s="195"/>
      <c r="WBK81" s="195"/>
      <c r="WBL81" s="195"/>
      <c r="WBM81" s="195"/>
      <c r="WBN81" s="195"/>
      <c r="WBO81" s="195"/>
      <c r="WBP81" s="195"/>
      <c r="WBQ81" s="195"/>
      <c r="WBR81" s="195"/>
      <c r="WBS81" s="195"/>
      <c r="WBT81" s="195"/>
      <c r="WBU81" s="195"/>
      <c r="WBV81" s="195"/>
      <c r="WBW81" s="195"/>
      <c r="WBX81" s="195"/>
      <c r="WBY81" s="195"/>
      <c r="WBZ81" s="195"/>
      <c r="WCA81" s="195"/>
      <c r="WCB81" s="195"/>
      <c r="WCC81" s="195"/>
      <c r="WCD81" s="195"/>
      <c r="WCE81" s="195"/>
      <c r="WCF81" s="195"/>
      <c r="WCG81" s="195"/>
      <c r="WCH81" s="195"/>
      <c r="WCI81" s="195"/>
      <c r="WCJ81" s="195"/>
      <c r="WCK81" s="195"/>
      <c r="WCL81" s="195"/>
      <c r="WCM81" s="195"/>
      <c r="WCN81" s="195"/>
      <c r="WCO81" s="195"/>
      <c r="WCP81" s="195"/>
      <c r="WCQ81" s="195"/>
      <c r="WCR81" s="195"/>
      <c r="WCS81" s="195"/>
      <c r="WCT81" s="195"/>
      <c r="WCU81" s="195"/>
      <c r="WCV81" s="195"/>
      <c r="WCW81" s="195"/>
      <c r="WCX81" s="195"/>
      <c r="WCY81" s="195"/>
      <c r="WCZ81" s="195"/>
      <c r="WDA81" s="195"/>
      <c r="WDB81" s="195"/>
      <c r="WDC81" s="195"/>
      <c r="WDD81" s="195"/>
      <c r="WDE81" s="195"/>
      <c r="WDF81" s="195"/>
      <c r="WDG81" s="195"/>
      <c r="WDH81" s="195"/>
      <c r="WDI81" s="195"/>
      <c r="WDJ81" s="195"/>
      <c r="WDK81" s="195"/>
      <c r="WDL81" s="195"/>
      <c r="WDM81" s="195"/>
      <c r="WDN81" s="195"/>
      <c r="WDO81" s="195"/>
      <c r="WDP81" s="195"/>
      <c r="WDQ81" s="195"/>
      <c r="WDR81" s="195"/>
      <c r="WDS81" s="195"/>
      <c r="WDT81" s="195"/>
      <c r="WDU81" s="195"/>
      <c r="WDV81" s="195"/>
      <c r="WDW81" s="195"/>
      <c r="WDX81" s="195"/>
      <c r="WDY81" s="195"/>
      <c r="WDZ81" s="195"/>
      <c r="WEA81" s="195"/>
      <c r="WEB81" s="195"/>
      <c r="WEC81" s="195"/>
      <c r="WED81" s="195"/>
      <c r="WEE81" s="195"/>
      <c r="WEF81" s="195"/>
      <c r="WEG81" s="195"/>
      <c r="WEH81" s="195"/>
      <c r="WEI81" s="195"/>
      <c r="WEJ81" s="195"/>
      <c r="WEK81" s="195"/>
      <c r="WEL81" s="195"/>
      <c r="WEM81" s="195"/>
      <c r="WEN81" s="195"/>
      <c r="WEO81" s="195"/>
      <c r="WEP81" s="195"/>
      <c r="WEQ81" s="195"/>
      <c r="WER81" s="195"/>
      <c r="WES81" s="195"/>
      <c r="WET81" s="195"/>
      <c r="WEU81" s="195"/>
      <c r="WEV81" s="195"/>
      <c r="WEW81" s="195"/>
      <c r="WEX81" s="195"/>
      <c r="WEY81" s="195"/>
      <c r="WEZ81" s="195"/>
      <c r="WFA81" s="195"/>
      <c r="WFB81" s="195"/>
      <c r="WFC81" s="195"/>
      <c r="WFD81" s="195"/>
      <c r="WFE81" s="195"/>
      <c r="WFF81" s="195"/>
      <c r="WFG81" s="195"/>
      <c r="WFH81" s="195"/>
      <c r="WFI81" s="195"/>
      <c r="WFJ81" s="195"/>
      <c r="WFK81" s="195"/>
      <c r="WFL81" s="195"/>
      <c r="WFM81" s="195"/>
      <c r="WFN81" s="195"/>
      <c r="WFO81" s="195"/>
      <c r="WFP81" s="195"/>
      <c r="WFQ81" s="195"/>
      <c r="WFR81" s="195"/>
      <c r="WFS81" s="195"/>
      <c r="WFT81" s="195"/>
      <c r="WFU81" s="195"/>
      <c r="WFV81" s="195"/>
      <c r="WFW81" s="195"/>
      <c r="WFX81" s="195"/>
      <c r="WFY81" s="195"/>
      <c r="WFZ81" s="195"/>
      <c r="WGA81" s="195"/>
      <c r="WGB81" s="195"/>
      <c r="WGC81" s="195"/>
      <c r="WGD81" s="195"/>
      <c r="WGE81" s="195"/>
      <c r="WGF81" s="195"/>
      <c r="WGG81" s="195"/>
      <c r="WGH81" s="195"/>
      <c r="WGI81" s="195"/>
      <c r="WGJ81" s="195"/>
      <c r="WGK81" s="195"/>
      <c r="WGL81" s="195"/>
      <c r="WGM81" s="195"/>
      <c r="WGN81" s="195"/>
      <c r="WGO81" s="195"/>
      <c r="WGP81" s="195"/>
      <c r="WGQ81" s="195"/>
      <c r="WGR81" s="195"/>
      <c r="WGS81" s="195"/>
      <c r="WGT81" s="195"/>
      <c r="WGU81" s="195"/>
      <c r="WGV81" s="195"/>
      <c r="WGW81" s="195"/>
      <c r="WGX81" s="195"/>
      <c r="WGY81" s="195"/>
      <c r="WGZ81" s="195"/>
      <c r="WHA81" s="195"/>
      <c r="WHB81" s="195"/>
      <c r="WHC81" s="195"/>
      <c r="WHD81" s="195"/>
      <c r="WHE81" s="195"/>
      <c r="WHF81" s="195"/>
      <c r="WHG81" s="195"/>
      <c r="WHH81" s="195"/>
      <c r="WHI81" s="195"/>
      <c r="WHJ81" s="195"/>
      <c r="WHK81" s="195"/>
      <c r="WHL81" s="195"/>
      <c r="WHM81" s="195"/>
      <c r="WHN81" s="195"/>
      <c r="WHO81" s="195"/>
      <c r="WHP81" s="195"/>
      <c r="WHQ81" s="195"/>
      <c r="WHR81" s="195"/>
      <c r="WHS81" s="195"/>
      <c r="WHT81" s="195"/>
      <c r="WHU81" s="195"/>
      <c r="WHV81" s="195"/>
      <c r="WHW81" s="195"/>
      <c r="WHX81" s="195"/>
      <c r="WHY81" s="195"/>
      <c r="WHZ81" s="195"/>
      <c r="WIA81" s="195"/>
      <c r="WIB81" s="195"/>
      <c r="WIC81" s="195"/>
      <c r="WID81" s="195"/>
      <c r="WIE81" s="195"/>
      <c r="WIF81" s="195"/>
      <c r="WIG81" s="195"/>
      <c r="WIH81" s="195"/>
      <c r="WII81" s="195"/>
      <c r="WIJ81" s="195"/>
      <c r="WIK81" s="195"/>
      <c r="WIL81" s="195"/>
      <c r="WIM81" s="195"/>
      <c r="WIN81" s="195"/>
      <c r="WIO81" s="195"/>
      <c r="WIP81" s="195"/>
      <c r="WIQ81" s="195"/>
      <c r="WIR81" s="195"/>
      <c r="WIS81" s="195"/>
      <c r="WIT81" s="195"/>
      <c r="WIU81" s="195"/>
      <c r="WIV81" s="195"/>
      <c r="WIW81" s="195"/>
      <c r="WIX81" s="195"/>
      <c r="WIY81" s="195"/>
      <c r="WIZ81" s="195"/>
      <c r="WJA81" s="195"/>
      <c r="WJB81" s="195"/>
      <c r="WJC81" s="195"/>
      <c r="WJD81" s="195"/>
      <c r="WJE81" s="195"/>
      <c r="WJF81" s="195"/>
      <c r="WJG81" s="195"/>
      <c r="WJH81" s="195"/>
      <c r="WJI81" s="195"/>
      <c r="WJJ81" s="195"/>
      <c r="WJK81" s="195"/>
      <c r="WJL81" s="195"/>
      <c r="WJM81" s="195"/>
      <c r="WJN81" s="195"/>
      <c r="WJO81" s="195"/>
      <c r="WJP81" s="195"/>
      <c r="WJQ81" s="195"/>
      <c r="WJR81" s="195"/>
      <c r="WJS81" s="195"/>
      <c r="WJT81" s="195"/>
      <c r="WJU81" s="195"/>
      <c r="WJV81" s="195"/>
      <c r="WJW81" s="195"/>
      <c r="WJX81" s="195"/>
      <c r="WJY81" s="195"/>
      <c r="WJZ81" s="195"/>
      <c r="WKA81" s="195"/>
      <c r="WKB81" s="195"/>
      <c r="WKC81" s="195"/>
      <c r="WKD81" s="195"/>
      <c r="WKE81" s="195"/>
      <c r="WKF81" s="195"/>
      <c r="WKG81" s="195"/>
      <c r="WKH81" s="195"/>
      <c r="WKI81" s="195"/>
      <c r="WKJ81" s="195"/>
      <c r="WKK81" s="195"/>
      <c r="WKL81" s="195"/>
      <c r="WKM81" s="195"/>
      <c r="WKN81" s="195"/>
      <c r="WKO81" s="195"/>
      <c r="WKP81" s="195"/>
      <c r="WKQ81" s="195"/>
      <c r="WKR81" s="195"/>
      <c r="WKS81" s="195"/>
      <c r="WKT81" s="195"/>
      <c r="WKU81" s="195"/>
      <c r="WKV81" s="195"/>
      <c r="WKW81" s="195"/>
      <c r="WKX81" s="195"/>
      <c r="WKY81" s="195"/>
      <c r="WKZ81" s="195"/>
      <c r="WLA81" s="195"/>
      <c r="WLB81" s="195"/>
      <c r="WLC81" s="195"/>
      <c r="WLD81" s="195"/>
      <c r="WLE81" s="195"/>
      <c r="WLF81" s="195"/>
      <c r="WLG81" s="195"/>
      <c r="WLH81" s="195"/>
      <c r="WLI81" s="195"/>
      <c r="WLJ81" s="195"/>
      <c r="WLK81" s="195"/>
      <c r="WLL81" s="195"/>
      <c r="WLM81" s="195"/>
      <c r="WLN81" s="195"/>
      <c r="WLO81" s="195"/>
      <c r="WLP81" s="195"/>
      <c r="WLQ81" s="195"/>
      <c r="WLR81" s="195"/>
      <c r="WLS81" s="195"/>
      <c r="WLT81" s="195"/>
      <c r="WLU81" s="195"/>
      <c r="WLV81" s="195"/>
      <c r="WLW81" s="195"/>
      <c r="WLX81" s="195"/>
      <c r="WLY81" s="195"/>
      <c r="WLZ81" s="195"/>
      <c r="WMA81" s="195"/>
      <c r="WMB81" s="195"/>
      <c r="WMC81" s="195"/>
      <c r="WMD81" s="195"/>
      <c r="WME81" s="195"/>
      <c r="WMF81" s="195"/>
      <c r="WMG81" s="195"/>
      <c r="WMH81" s="195"/>
      <c r="WMI81" s="195"/>
      <c r="WMJ81" s="195"/>
      <c r="WMK81" s="195"/>
      <c r="WML81" s="195"/>
      <c r="WMM81" s="195"/>
      <c r="WMN81" s="195"/>
      <c r="WMO81" s="195"/>
      <c r="WMP81" s="195"/>
      <c r="WMQ81" s="195"/>
      <c r="WMR81" s="195"/>
      <c r="WMS81" s="195"/>
      <c r="WMT81" s="195"/>
      <c r="WMU81" s="195"/>
      <c r="WMV81" s="195"/>
      <c r="WMW81" s="195"/>
      <c r="WMX81" s="195"/>
      <c r="WMY81" s="195"/>
      <c r="WMZ81" s="195"/>
      <c r="WNA81" s="195"/>
      <c r="WNB81" s="195"/>
      <c r="WNC81" s="195"/>
      <c r="WND81" s="195"/>
      <c r="WNE81" s="195"/>
      <c r="WNF81" s="195"/>
      <c r="WNG81" s="195"/>
      <c r="WNH81" s="195"/>
      <c r="WNI81" s="195"/>
      <c r="WNJ81" s="195"/>
      <c r="WNK81" s="195"/>
      <c r="WNL81" s="195"/>
      <c r="WNM81" s="195"/>
      <c r="WNN81" s="195"/>
      <c r="WNO81" s="195"/>
      <c r="WNP81" s="195"/>
      <c r="WNQ81" s="195"/>
      <c r="WNR81" s="195"/>
      <c r="WNS81" s="195"/>
      <c r="WNT81" s="195"/>
      <c r="WNU81" s="195"/>
      <c r="WNV81" s="195"/>
      <c r="WNW81" s="195"/>
      <c r="WNX81" s="195"/>
      <c r="WNY81" s="195"/>
      <c r="WNZ81" s="195"/>
      <c r="WOA81" s="195"/>
      <c r="WOB81" s="195"/>
      <c r="WOC81" s="195"/>
      <c r="WOD81" s="195"/>
      <c r="WOE81" s="195"/>
      <c r="WOF81" s="195"/>
      <c r="WOG81" s="195"/>
      <c r="WOH81" s="195"/>
      <c r="WOI81" s="195"/>
      <c r="WOJ81" s="195"/>
      <c r="WOK81" s="195"/>
      <c r="WOL81" s="195"/>
      <c r="WOM81" s="195"/>
      <c r="WON81" s="195"/>
      <c r="WOO81" s="195"/>
      <c r="WOP81" s="195"/>
      <c r="WOQ81" s="195"/>
      <c r="WOR81" s="195"/>
      <c r="WOS81" s="195"/>
      <c r="WOT81" s="195"/>
      <c r="WOU81" s="195"/>
      <c r="WOV81" s="195"/>
      <c r="WOW81" s="195"/>
      <c r="WOX81" s="195"/>
      <c r="WOY81" s="195"/>
      <c r="WOZ81" s="195"/>
      <c r="WPA81" s="195"/>
      <c r="WPB81" s="195"/>
      <c r="WPC81" s="195"/>
      <c r="WPD81" s="195"/>
      <c r="WPE81" s="195"/>
      <c r="WPF81" s="195"/>
      <c r="WPG81" s="195"/>
      <c r="WPH81" s="195"/>
      <c r="WPI81" s="195"/>
      <c r="WPJ81" s="195"/>
      <c r="WPK81" s="195"/>
      <c r="WPL81" s="195"/>
      <c r="WPM81" s="195"/>
      <c r="WPN81" s="195"/>
      <c r="WPO81" s="195"/>
      <c r="WPP81" s="195"/>
      <c r="WPQ81" s="195"/>
      <c r="WPR81" s="195"/>
      <c r="WPS81" s="195"/>
      <c r="WPT81" s="195"/>
      <c r="WPU81" s="195"/>
      <c r="WPV81" s="195"/>
      <c r="WPW81" s="195"/>
      <c r="WPX81" s="195"/>
      <c r="WPY81" s="195"/>
      <c r="WPZ81" s="195"/>
      <c r="WQA81" s="195"/>
      <c r="WQB81" s="195"/>
      <c r="WQC81" s="195"/>
      <c r="WQD81" s="195"/>
      <c r="WQE81" s="195"/>
      <c r="WQF81" s="195"/>
      <c r="WQG81" s="195"/>
      <c r="WQH81" s="195"/>
      <c r="WQI81" s="195"/>
      <c r="WQJ81" s="195"/>
      <c r="WQK81" s="195"/>
      <c r="WQL81" s="195"/>
      <c r="WQM81" s="195"/>
      <c r="WQN81" s="195"/>
      <c r="WQO81" s="195"/>
      <c r="WQP81" s="195"/>
      <c r="WQQ81" s="195"/>
      <c r="WQR81" s="195"/>
      <c r="WQS81" s="195"/>
      <c r="WQT81" s="195"/>
      <c r="WQU81" s="195"/>
      <c r="WQV81" s="195"/>
      <c r="WQW81" s="195"/>
      <c r="WQX81" s="195"/>
      <c r="WQY81" s="195"/>
      <c r="WQZ81" s="195"/>
      <c r="WRA81" s="195"/>
      <c r="WRB81" s="195"/>
      <c r="WRC81" s="195"/>
      <c r="WRD81" s="195"/>
      <c r="WRE81" s="195"/>
      <c r="WRF81" s="195"/>
      <c r="WRG81" s="195"/>
      <c r="WRH81" s="195"/>
      <c r="WRI81" s="195"/>
      <c r="WRJ81" s="195"/>
      <c r="WRK81" s="195"/>
      <c r="WRL81" s="195"/>
      <c r="WRM81" s="195"/>
      <c r="WRN81" s="195"/>
      <c r="WRO81" s="195"/>
      <c r="WRP81" s="195"/>
      <c r="WRQ81" s="195"/>
      <c r="WRR81" s="195"/>
      <c r="WRS81" s="195"/>
      <c r="WRT81" s="195"/>
      <c r="WRU81" s="195"/>
      <c r="WRV81" s="195"/>
      <c r="WRW81" s="195"/>
      <c r="WRX81" s="195"/>
      <c r="WRY81" s="195"/>
      <c r="WRZ81" s="195"/>
      <c r="WSA81" s="195"/>
      <c r="WSB81" s="195"/>
      <c r="WSC81" s="195"/>
      <c r="WSD81" s="195"/>
      <c r="WSE81" s="195"/>
      <c r="WSF81" s="195"/>
      <c r="WSG81" s="195"/>
      <c r="WSH81" s="195"/>
      <c r="WSI81" s="195"/>
      <c r="WSJ81" s="195"/>
      <c r="WSK81" s="195"/>
      <c r="WSL81" s="195"/>
      <c r="WSM81" s="195"/>
      <c r="WSN81" s="195"/>
      <c r="WSO81" s="195"/>
      <c r="WSP81" s="195"/>
      <c r="WSQ81" s="195"/>
      <c r="WSR81" s="195"/>
      <c r="WSS81" s="195"/>
      <c r="WST81" s="195"/>
      <c r="WSU81" s="195"/>
      <c r="WSV81" s="195"/>
      <c r="WSW81" s="195"/>
      <c r="WSX81" s="195"/>
      <c r="WSY81" s="195"/>
      <c r="WSZ81" s="195"/>
      <c r="WTA81" s="195"/>
      <c r="WTB81" s="195"/>
      <c r="WTC81" s="195"/>
      <c r="WTD81" s="195"/>
      <c r="WTE81" s="195"/>
      <c r="WTF81" s="195"/>
      <c r="WTG81" s="195"/>
      <c r="WTH81" s="195"/>
      <c r="WTI81" s="195"/>
      <c r="WTJ81" s="195"/>
      <c r="WTK81" s="195"/>
      <c r="WTL81" s="195"/>
      <c r="WTM81" s="195"/>
      <c r="WTN81" s="195"/>
      <c r="WTO81" s="195"/>
      <c r="WTP81" s="195"/>
      <c r="WTQ81" s="195"/>
      <c r="WTR81" s="195"/>
      <c r="WTS81" s="195"/>
      <c r="WTT81" s="195"/>
      <c r="WTU81" s="195"/>
      <c r="WTV81" s="195"/>
      <c r="WTW81" s="195"/>
      <c r="WTX81" s="195"/>
      <c r="WTY81" s="195"/>
      <c r="WTZ81" s="195"/>
      <c r="WUA81" s="195"/>
      <c r="WUB81" s="195"/>
      <c r="WUC81" s="195"/>
      <c r="WUD81" s="195"/>
      <c r="WUE81" s="195"/>
      <c r="WUF81" s="195"/>
      <c r="WUG81" s="195"/>
      <c r="WUH81" s="195"/>
      <c r="WUI81" s="195"/>
      <c r="WUJ81" s="195"/>
      <c r="WUK81" s="195"/>
      <c r="WUL81" s="195"/>
      <c r="WUM81" s="195"/>
      <c r="WUN81" s="195"/>
      <c r="WUO81" s="195"/>
      <c r="WUP81" s="195"/>
      <c r="WUQ81" s="195"/>
      <c r="WUR81" s="195"/>
      <c r="WUS81" s="195"/>
      <c r="WUT81" s="195"/>
      <c r="WUU81" s="195"/>
      <c r="WUV81" s="195"/>
      <c r="WUW81" s="195"/>
      <c r="WUX81" s="195"/>
      <c r="WUY81" s="195"/>
      <c r="WUZ81" s="195"/>
      <c r="WVA81" s="195"/>
      <c r="WVB81" s="195"/>
      <c r="WVC81" s="195"/>
      <c r="WVD81" s="195"/>
      <c r="WVE81" s="195"/>
      <c r="WVF81" s="195"/>
      <c r="WVG81" s="195"/>
      <c r="WVH81" s="195"/>
      <c r="WVI81" s="195"/>
      <c r="WVJ81" s="195"/>
      <c r="WVK81" s="195"/>
      <c r="WVL81" s="195"/>
      <c r="WVM81" s="195"/>
      <c r="WVN81" s="195"/>
      <c r="WVO81" s="195"/>
      <c r="WVP81" s="195"/>
      <c r="WVQ81" s="195"/>
      <c r="WVR81" s="195"/>
      <c r="WVS81" s="195"/>
      <c r="WVT81" s="195"/>
      <c r="WVU81" s="195"/>
      <c r="WVV81" s="195"/>
      <c r="WVW81" s="195"/>
      <c r="WVX81" s="195"/>
      <c r="WVY81" s="195"/>
      <c r="WVZ81" s="195"/>
      <c r="WWA81" s="195"/>
      <c r="WWB81" s="195"/>
      <c r="WWC81" s="195"/>
      <c r="WWD81" s="195"/>
      <c r="WWE81" s="195"/>
      <c r="WWF81" s="195"/>
    </row>
    <row r="82" spans="1:16152" s="197" customFormat="1" x14ac:dyDescent="0.3">
      <c r="A82" s="195"/>
      <c r="B82" s="196"/>
      <c r="C82" s="195"/>
      <c r="D82" s="296"/>
      <c r="E82" s="906"/>
      <c r="F82" s="906"/>
      <c r="G82" s="259"/>
      <c r="I82" s="195"/>
      <c r="J82" s="195"/>
      <c r="K82" s="195"/>
      <c r="L82" s="195"/>
      <c r="M82" s="195"/>
      <c r="N82" s="195"/>
      <c r="O82" s="195"/>
      <c r="P82" s="195"/>
      <c r="Q82" s="195"/>
      <c r="R82" s="195"/>
      <c r="S82" s="195"/>
      <c r="T82" s="195"/>
      <c r="U82" s="195"/>
      <c r="V82" s="195"/>
      <c r="W82" s="195"/>
      <c r="X82" s="553"/>
      <c r="Y82" s="195"/>
      <c r="Z82" s="195"/>
      <c r="AA82" s="195"/>
      <c r="AB82" s="195"/>
      <c r="AC82" s="195"/>
      <c r="AD82" s="195"/>
      <c r="AE82" s="195"/>
      <c r="AF82" s="195"/>
      <c r="AG82" s="195"/>
      <c r="AH82" s="195"/>
      <c r="AI82" s="195"/>
      <c r="AJ82" s="195"/>
      <c r="AK82" s="195"/>
      <c r="AL82" s="195"/>
      <c r="AM82" s="195"/>
      <c r="AN82" s="195"/>
      <c r="AO82" s="195"/>
      <c r="AP82" s="195"/>
      <c r="AQ82" s="195"/>
      <c r="AR82" s="195"/>
      <c r="AS82" s="195"/>
      <c r="AT82" s="195"/>
      <c r="AU82" s="195"/>
      <c r="AV82" s="195"/>
      <c r="AW82" s="195"/>
      <c r="AX82" s="195"/>
      <c r="AY82" s="195"/>
      <c r="AZ82" s="195"/>
      <c r="BA82" s="195"/>
      <c r="BB82" s="195"/>
      <c r="BC82" s="195"/>
      <c r="BD82" s="195"/>
      <c r="BE82" s="195"/>
      <c r="BF82" s="195"/>
      <c r="BG82" s="195"/>
      <c r="BH82" s="195"/>
      <c r="BI82" s="195"/>
      <c r="BJ82" s="195"/>
      <c r="BK82" s="195"/>
      <c r="BL82" s="195"/>
      <c r="BM82" s="195"/>
      <c r="BN82" s="195"/>
      <c r="BO82" s="195"/>
      <c r="BP82" s="195"/>
      <c r="BQ82" s="195"/>
      <c r="BR82" s="195"/>
      <c r="BS82" s="195"/>
      <c r="BT82" s="195"/>
      <c r="BU82" s="195"/>
      <c r="BV82" s="195"/>
      <c r="BW82" s="195"/>
      <c r="BX82" s="195"/>
      <c r="BY82" s="195"/>
      <c r="BZ82" s="195"/>
      <c r="CA82" s="195"/>
      <c r="CB82" s="195"/>
      <c r="CC82" s="195"/>
      <c r="CD82" s="195"/>
      <c r="CE82" s="195"/>
      <c r="CF82" s="195"/>
      <c r="CG82" s="195"/>
      <c r="CH82" s="195"/>
      <c r="CI82" s="195"/>
      <c r="CJ82" s="195"/>
      <c r="CK82" s="195"/>
      <c r="CL82" s="195"/>
      <c r="CM82" s="195"/>
      <c r="CN82" s="195"/>
      <c r="CO82" s="195"/>
      <c r="CP82" s="195"/>
      <c r="CQ82" s="195"/>
      <c r="CR82" s="195"/>
      <c r="CS82" s="195"/>
      <c r="CT82" s="195"/>
      <c r="CU82" s="195"/>
      <c r="CV82" s="195"/>
      <c r="CW82" s="195"/>
      <c r="CX82" s="195"/>
      <c r="CY82" s="195"/>
      <c r="CZ82" s="195"/>
      <c r="DA82" s="195"/>
      <c r="DB82" s="195"/>
      <c r="DC82" s="195"/>
      <c r="DD82" s="195"/>
      <c r="DE82" s="195"/>
      <c r="DF82" s="195"/>
      <c r="DG82" s="195"/>
      <c r="DH82" s="195"/>
      <c r="DI82" s="195"/>
      <c r="DJ82" s="195"/>
      <c r="DK82" s="195"/>
      <c r="DL82" s="195"/>
      <c r="DM82" s="195"/>
      <c r="DN82" s="195"/>
      <c r="DO82" s="195"/>
      <c r="DP82" s="195"/>
      <c r="DQ82" s="195"/>
      <c r="DR82" s="195"/>
      <c r="DS82" s="195"/>
      <c r="DT82" s="195"/>
      <c r="DU82" s="195"/>
      <c r="DV82" s="195"/>
      <c r="DW82" s="195"/>
      <c r="DX82" s="195"/>
      <c r="DY82" s="195"/>
      <c r="DZ82" s="195"/>
      <c r="EA82" s="195"/>
      <c r="EB82" s="195"/>
      <c r="EC82" s="195"/>
      <c r="ED82" s="195"/>
      <c r="EE82" s="195"/>
      <c r="EF82" s="195"/>
      <c r="EG82" s="195"/>
      <c r="EH82" s="195"/>
      <c r="EI82" s="195"/>
      <c r="EJ82" s="195"/>
      <c r="EK82" s="195"/>
      <c r="EL82" s="195"/>
      <c r="EM82" s="195"/>
      <c r="EN82" s="195"/>
      <c r="EO82" s="195"/>
      <c r="EP82" s="195"/>
      <c r="EQ82" s="195"/>
      <c r="ER82" s="195"/>
      <c r="ES82" s="195"/>
      <c r="ET82" s="195"/>
      <c r="EU82" s="195"/>
      <c r="EV82" s="195"/>
      <c r="EW82" s="195"/>
      <c r="EX82" s="195"/>
      <c r="EY82" s="195"/>
      <c r="EZ82" s="195"/>
      <c r="FA82" s="195"/>
      <c r="FB82" s="195"/>
      <c r="FC82" s="195"/>
      <c r="FD82" s="195"/>
      <c r="FE82" s="195"/>
      <c r="FF82" s="195"/>
      <c r="FG82" s="195"/>
      <c r="FH82" s="195"/>
      <c r="FI82" s="195"/>
      <c r="FJ82" s="195"/>
      <c r="FK82" s="195"/>
      <c r="FL82" s="195"/>
      <c r="FM82" s="195"/>
      <c r="FN82" s="195"/>
      <c r="FO82" s="195"/>
      <c r="FP82" s="195"/>
      <c r="FQ82" s="195"/>
      <c r="FR82" s="195"/>
      <c r="FS82" s="195"/>
      <c r="FT82" s="195"/>
      <c r="FU82" s="195"/>
      <c r="FV82" s="195"/>
      <c r="FW82" s="195"/>
      <c r="FX82" s="195"/>
      <c r="FY82" s="195"/>
      <c r="FZ82" s="195"/>
      <c r="GA82" s="195"/>
      <c r="GB82" s="195"/>
      <c r="GC82" s="195"/>
      <c r="GD82" s="195"/>
      <c r="GE82" s="195"/>
      <c r="GF82" s="195"/>
      <c r="GG82" s="195"/>
      <c r="GH82" s="195"/>
      <c r="GI82" s="195"/>
      <c r="GJ82" s="195"/>
      <c r="GK82" s="195"/>
      <c r="GL82" s="195"/>
      <c r="GM82" s="195"/>
      <c r="GN82" s="195"/>
      <c r="GO82" s="195"/>
      <c r="GP82" s="195"/>
      <c r="GQ82" s="195"/>
      <c r="GR82" s="195"/>
      <c r="GS82" s="195"/>
      <c r="GT82" s="195"/>
      <c r="GU82" s="195"/>
      <c r="GV82" s="195"/>
      <c r="GW82" s="195"/>
      <c r="GX82" s="195"/>
      <c r="GY82" s="195"/>
      <c r="GZ82" s="195"/>
      <c r="HA82" s="195"/>
      <c r="HB82" s="195"/>
      <c r="HC82" s="195"/>
      <c r="HD82" s="195"/>
      <c r="HE82" s="195"/>
      <c r="HF82" s="195"/>
      <c r="HG82" s="195"/>
      <c r="HH82" s="195"/>
      <c r="HI82" s="195"/>
      <c r="HJ82" s="195"/>
      <c r="HK82" s="195"/>
      <c r="HL82" s="195"/>
      <c r="HM82" s="195"/>
      <c r="HN82" s="195"/>
      <c r="HO82" s="195"/>
      <c r="HP82" s="195"/>
      <c r="HQ82" s="195"/>
      <c r="HR82" s="195"/>
      <c r="HS82" s="195"/>
      <c r="HT82" s="195"/>
      <c r="HU82" s="195"/>
      <c r="HV82" s="195"/>
      <c r="HW82" s="195"/>
      <c r="HX82" s="195"/>
      <c r="HY82" s="195"/>
      <c r="HZ82" s="195"/>
      <c r="IA82" s="195"/>
      <c r="IB82" s="195"/>
      <c r="IC82" s="195"/>
      <c r="ID82" s="195"/>
      <c r="IE82" s="195"/>
      <c r="IF82" s="195"/>
      <c r="IG82" s="195"/>
      <c r="IH82" s="195"/>
      <c r="II82" s="195"/>
      <c r="IJ82" s="195"/>
      <c r="IK82" s="195"/>
      <c r="IL82" s="195"/>
      <c r="IM82" s="195"/>
      <c r="IN82" s="195"/>
      <c r="IO82" s="195"/>
      <c r="IP82" s="195"/>
      <c r="IQ82" s="195"/>
      <c r="IR82" s="195"/>
      <c r="IS82" s="195"/>
      <c r="IT82" s="195"/>
      <c r="IU82" s="195"/>
      <c r="IV82" s="195"/>
      <c r="IW82" s="195"/>
      <c r="IX82" s="195"/>
      <c r="IY82" s="195"/>
      <c r="IZ82" s="195"/>
      <c r="JA82" s="195"/>
      <c r="JB82" s="195"/>
      <c r="JC82" s="195"/>
      <c r="JD82" s="195"/>
      <c r="JE82" s="195"/>
      <c r="JF82" s="195"/>
      <c r="JG82" s="195"/>
      <c r="JH82" s="195"/>
      <c r="JI82" s="195"/>
      <c r="JJ82" s="195"/>
      <c r="JK82" s="195"/>
      <c r="JL82" s="195"/>
      <c r="JM82" s="195"/>
      <c r="JN82" s="195"/>
      <c r="JO82" s="195"/>
      <c r="JP82" s="195"/>
      <c r="JQ82" s="195"/>
      <c r="JR82" s="195"/>
      <c r="JS82" s="195"/>
      <c r="JT82" s="195"/>
      <c r="JU82" s="195"/>
      <c r="JV82" s="195"/>
      <c r="JW82" s="195"/>
      <c r="JX82" s="195"/>
      <c r="JY82" s="195"/>
      <c r="JZ82" s="195"/>
      <c r="KA82" s="195"/>
      <c r="KB82" s="195"/>
      <c r="KC82" s="195"/>
      <c r="KD82" s="195"/>
      <c r="KE82" s="195"/>
      <c r="KF82" s="195"/>
      <c r="KG82" s="195"/>
      <c r="KH82" s="195"/>
      <c r="KI82" s="195"/>
      <c r="KJ82" s="195"/>
      <c r="KK82" s="195"/>
      <c r="KL82" s="195"/>
      <c r="KM82" s="195"/>
      <c r="KN82" s="195"/>
      <c r="KO82" s="195"/>
      <c r="KP82" s="195"/>
      <c r="KQ82" s="195"/>
      <c r="KR82" s="195"/>
      <c r="KS82" s="195"/>
      <c r="KT82" s="195"/>
      <c r="KU82" s="195"/>
      <c r="KV82" s="195"/>
      <c r="KW82" s="195"/>
      <c r="KX82" s="195"/>
      <c r="KY82" s="195"/>
      <c r="KZ82" s="195"/>
      <c r="LA82" s="195"/>
      <c r="LB82" s="195"/>
      <c r="LC82" s="195"/>
      <c r="LD82" s="195"/>
      <c r="LE82" s="195"/>
      <c r="LF82" s="195"/>
      <c r="LG82" s="195"/>
      <c r="LH82" s="195"/>
      <c r="LI82" s="195"/>
      <c r="LJ82" s="195"/>
      <c r="LK82" s="195"/>
      <c r="LL82" s="195"/>
      <c r="LM82" s="195"/>
      <c r="LN82" s="195"/>
      <c r="LO82" s="195"/>
      <c r="LP82" s="195"/>
      <c r="LQ82" s="195"/>
      <c r="LR82" s="195"/>
      <c r="LS82" s="195"/>
      <c r="LT82" s="195"/>
      <c r="LU82" s="195"/>
      <c r="LV82" s="195"/>
      <c r="LW82" s="195"/>
      <c r="LX82" s="195"/>
      <c r="LY82" s="195"/>
      <c r="LZ82" s="195"/>
      <c r="MA82" s="195"/>
      <c r="MB82" s="195"/>
      <c r="MC82" s="195"/>
      <c r="MD82" s="195"/>
      <c r="ME82" s="195"/>
      <c r="MF82" s="195"/>
      <c r="MG82" s="195"/>
      <c r="MH82" s="195"/>
      <c r="MI82" s="195"/>
      <c r="MJ82" s="195"/>
      <c r="MK82" s="195"/>
      <c r="ML82" s="195"/>
      <c r="MM82" s="195"/>
      <c r="MN82" s="195"/>
      <c r="MO82" s="195"/>
      <c r="MP82" s="195"/>
      <c r="MQ82" s="195"/>
      <c r="MR82" s="195"/>
      <c r="MS82" s="195"/>
      <c r="MT82" s="195"/>
      <c r="MU82" s="195"/>
      <c r="MV82" s="195"/>
      <c r="MW82" s="195"/>
      <c r="MX82" s="195"/>
      <c r="MY82" s="195"/>
      <c r="MZ82" s="195"/>
      <c r="NA82" s="195"/>
      <c r="NB82" s="195"/>
      <c r="NC82" s="195"/>
      <c r="ND82" s="195"/>
      <c r="NE82" s="195"/>
      <c r="NF82" s="195"/>
      <c r="NG82" s="195"/>
      <c r="NH82" s="195"/>
      <c r="NI82" s="195"/>
      <c r="NJ82" s="195"/>
      <c r="NK82" s="195"/>
      <c r="NL82" s="195"/>
      <c r="NM82" s="195"/>
      <c r="NN82" s="195"/>
      <c r="NO82" s="195"/>
      <c r="NP82" s="195"/>
      <c r="NQ82" s="195"/>
      <c r="NR82" s="195"/>
      <c r="NS82" s="195"/>
      <c r="NT82" s="195"/>
      <c r="NU82" s="195"/>
      <c r="NV82" s="195"/>
      <c r="NW82" s="195"/>
      <c r="NX82" s="195"/>
      <c r="NY82" s="195"/>
      <c r="NZ82" s="195"/>
      <c r="OA82" s="195"/>
      <c r="OB82" s="195"/>
      <c r="OC82" s="195"/>
      <c r="OD82" s="195"/>
      <c r="OE82" s="195"/>
      <c r="OF82" s="195"/>
      <c r="OG82" s="195"/>
      <c r="OH82" s="195"/>
      <c r="OI82" s="195"/>
      <c r="OJ82" s="195"/>
      <c r="OK82" s="195"/>
      <c r="OL82" s="195"/>
      <c r="OM82" s="195"/>
      <c r="ON82" s="195"/>
      <c r="OO82" s="195"/>
      <c r="OP82" s="195"/>
      <c r="OQ82" s="195"/>
      <c r="OR82" s="195"/>
      <c r="OS82" s="195"/>
      <c r="OT82" s="195"/>
      <c r="OU82" s="195"/>
      <c r="OV82" s="195"/>
      <c r="OW82" s="195"/>
      <c r="OX82" s="195"/>
      <c r="OY82" s="195"/>
      <c r="OZ82" s="195"/>
      <c r="PA82" s="195"/>
      <c r="PB82" s="195"/>
      <c r="PC82" s="195"/>
      <c r="PD82" s="195"/>
      <c r="PE82" s="195"/>
      <c r="PF82" s="195"/>
      <c r="PG82" s="195"/>
      <c r="PH82" s="195"/>
      <c r="PI82" s="195"/>
      <c r="PJ82" s="195"/>
      <c r="PK82" s="195"/>
      <c r="PL82" s="195"/>
      <c r="PM82" s="195"/>
      <c r="PN82" s="195"/>
      <c r="PO82" s="195"/>
      <c r="PP82" s="195"/>
      <c r="PQ82" s="195"/>
      <c r="PR82" s="195"/>
      <c r="PS82" s="195"/>
      <c r="PT82" s="195"/>
      <c r="PU82" s="195"/>
      <c r="PV82" s="195"/>
      <c r="PW82" s="195"/>
      <c r="PX82" s="195"/>
      <c r="PY82" s="195"/>
      <c r="PZ82" s="195"/>
      <c r="QA82" s="195"/>
      <c r="QB82" s="195"/>
      <c r="QC82" s="195"/>
      <c r="QD82" s="195"/>
      <c r="QE82" s="195"/>
      <c r="QF82" s="195"/>
      <c r="QG82" s="195"/>
      <c r="QH82" s="195"/>
      <c r="QI82" s="195"/>
      <c r="QJ82" s="195"/>
      <c r="QK82" s="195"/>
      <c r="QL82" s="195"/>
      <c r="QM82" s="195"/>
      <c r="QN82" s="195"/>
      <c r="QO82" s="195"/>
      <c r="QP82" s="195"/>
      <c r="QQ82" s="195"/>
      <c r="QR82" s="195"/>
      <c r="QS82" s="195"/>
      <c r="QT82" s="195"/>
      <c r="QU82" s="195"/>
      <c r="QV82" s="195"/>
      <c r="QW82" s="195"/>
      <c r="QX82" s="195"/>
      <c r="QY82" s="195"/>
      <c r="QZ82" s="195"/>
      <c r="RA82" s="195"/>
      <c r="RB82" s="195"/>
      <c r="RC82" s="195"/>
      <c r="RD82" s="195"/>
      <c r="RE82" s="195"/>
      <c r="RF82" s="195"/>
      <c r="RG82" s="195"/>
      <c r="RH82" s="195"/>
      <c r="RI82" s="195"/>
      <c r="RJ82" s="195"/>
      <c r="RK82" s="195"/>
      <c r="RL82" s="195"/>
      <c r="RM82" s="195"/>
      <c r="RN82" s="195"/>
      <c r="RO82" s="195"/>
      <c r="RP82" s="195"/>
      <c r="RQ82" s="195"/>
      <c r="RR82" s="195"/>
      <c r="RS82" s="195"/>
      <c r="RT82" s="195"/>
      <c r="RU82" s="195"/>
      <c r="RV82" s="195"/>
      <c r="RW82" s="195"/>
      <c r="RX82" s="195"/>
      <c r="RY82" s="195"/>
      <c r="RZ82" s="195"/>
      <c r="SA82" s="195"/>
      <c r="SB82" s="195"/>
      <c r="SC82" s="195"/>
      <c r="SD82" s="195"/>
      <c r="SE82" s="195"/>
      <c r="SF82" s="195"/>
      <c r="SG82" s="195"/>
      <c r="SH82" s="195"/>
      <c r="SI82" s="195"/>
      <c r="SJ82" s="195"/>
      <c r="SK82" s="195"/>
      <c r="SL82" s="195"/>
      <c r="SM82" s="195"/>
      <c r="SN82" s="195"/>
      <c r="SO82" s="195"/>
      <c r="SP82" s="195"/>
      <c r="SQ82" s="195"/>
      <c r="SR82" s="195"/>
      <c r="SS82" s="195"/>
      <c r="ST82" s="195"/>
      <c r="SU82" s="195"/>
      <c r="SV82" s="195"/>
      <c r="SW82" s="195"/>
      <c r="SX82" s="195"/>
      <c r="SY82" s="195"/>
      <c r="SZ82" s="195"/>
      <c r="TA82" s="195"/>
      <c r="TB82" s="195"/>
      <c r="TC82" s="195"/>
      <c r="TD82" s="195"/>
      <c r="TE82" s="195"/>
      <c r="TF82" s="195"/>
      <c r="TG82" s="195"/>
      <c r="TH82" s="195"/>
      <c r="TI82" s="195"/>
      <c r="TJ82" s="195"/>
      <c r="TK82" s="195"/>
      <c r="TL82" s="195"/>
      <c r="TM82" s="195"/>
      <c r="TN82" s="195"/>
      <c r="TO82" s="195"/>
      <c r="TP82" s="195"/>
      <c r="TQ82" s="195"/>
      <c r="TR82" s="195"/>
      <c r="TS82" s="195"/>
      <c r="TT82" s="195"/>
      <c r="TU82" s="195"/>
      <c r="TV82" s="195"/>
      <c r="TW82" s="195"/>
      <c r="TX82" s="195"/>
      <c r="TY82" s="195"/>
      <c r="TZ82" s="195"/>
      <c r="UA82" s="195"/>
      <c r="UB82" s="195"/>
      <c r="UC82" s="195"/>
      <c r="UD82" s="195"/>
      <c r="UE82" s="195"/>
      <c r="UF82" s="195"/>
      <c r="UG82" s="195"/>
      <c r="UH82" s="195"/>
      <c r="UI82" s="195"/>
      <c r="UJ82" s="195"/>
      <c r="UK82" s="195"/>
      <c r="UL82" s="195"/>
      <c r="UM82" s="195"/>
      <c r="UN82" s="195"/>
      <c r="UO82" s="195"/>
      <c r="UP82" s="195"/>
      <c r="UQ82" s="195"/>
      <c r="UR82" s="195"/>
      <c r="US82" s="195"/>
      <c r="UT82" s="195"/>
      <c r="UU82" s="195"/>
      <c r="UV82" s="195"/>
      <c r="UW82" s="195"/>
      <c r="UX82" s="195"/>
      <c r="UY82" s="195"/>
      <c r="UZ82" s="195"/>
      <c r="VA82" s="195"/>
      <c r="VB82" s="195"/>
      <c r="VC82" s="195"/>
      <c r="VD82" s="195"/>
      <c r="VE82" s="195"/>
      <c r="VF82" s="195"/>
      <c r="VG82" s="195"/>
      <c r="VH82" s="195"/>
      <c r="VI82" s="195"/>
      <c r="VJ82" s="195"/>
      <c r="VK82" s="195"/>
      <c r="VL82" s="195"/>
      <c r="VM82" s="195"/>
      <c r="VN82" s="195"/>
      <c r="VO82" s="195"/>
      <c r="VP82" s="195"/>
      <c r="VQ82" s="195"/>
      <c r="VR82" s="195"/>
      <c r="VS82" s="195"/>
      <c r="VT82" s="195"/>
      <c r="VU82" s="195"/>
      <c r="VV82" s="195"/>
      <c r="VW82" s="195"/>
      <c r="VX82" s="195"/>
      <c r="VY82" s="195"/>
      <c r="VZ82" s="195"/>
      <c r="WA82" s="195"/>
      <c r="WB82" s="195"/>
      <c r="WC82" s="195"/>
      <c r="WD82" s="195"/>
      <c r="WE82" s="195"/>
      <c r="WF82" s="195"/>
      <c r="WG82" s="195"/>
      <c r="WH82" s="195"/>
      <c r="WI82" s="195"/>
      <c r="WJ82" s="195"/>
      <c r="WK82" s="195"/>
      <c r="WL82" s="195"/>
      <c r="WM82" s="195"/>
      <c r="WN82" s="195"/>
      <c r="WO82" s="195"/>
      <c r="WP82" s="195"/>
      <c r="WQ82" s="195"/>
      <c r="WR82" s="195"/>
      <c r="WS82" s="195"/>
      <c r="WT82" s="195"/>
      <c r="WU82" s="195"/>
      <c r="WV82" s="195"/>
      <c r="WW82" s="195"/>
      <c r="WX82" s="195"/>
      <c r="WY82" s="195"/>
      <c r="WZ82" s="195"/>
      <c r="XA82" s="195"/>
      <c r="XB82" s="195"/>
      <c r="XC82" s="195"/>
      <c r="XD82" s="195"/>
      <c r="XE82" s="195"/>
      <c r="XF82" s="195"/>
      <c r="XG82" s="195"/>
      <c r="XH82" s="195"/>
      <c r="XI82" s="195"/>
      <c r="XJ82" s="195"/>
      <c r="XK82" s="195"/>
      <c r="XL82" s="195"/>
      <c r="XM82" s="195"/>
      <c r="XN82" s="195"/>
      <c r="XO82" s="195"/>
      <c r="XP82" s="195"/>
      <c r="XQ82" s="195"/>
      <c r="XR82" s="195"/>
      <c r="XS82" s="195"/>
      <c r="XT82" s="195"/>
      <c r="XU82" s="195"/>
      <c r="XV82" s="195"/>
      <c r="XW82" s="195"/>
      <c r="XX82" s="195"/>
      <c r="XY82" s="195"/>
      <c r="XZ82" s="195"/>
      <c r="YA82" s="195"/>
      <c r="YB82" s="195"/>
      <c r="YC82" s="195"/>
      <c r="YD82" s="195"/>
      <c r="YE82" s="195"/>
      <c r="YF82" s="195"/>
      <c r="YG82" s="195"/>
      <c r="YH82" s="195"/>
      <c r="YI82" s="195"/>
      <c r="YJ82" s="195"/>
      <c r="YK82" s="195"/>
      <c r="YL82" s="195"/>
      <c r="YM82" s="195"/>
      <c r="YN82" s="195"/>
      <c r="YO82" s="195"/>
      <c r="YP82" s="195"/>
      <c r="YQ82" s="195"/>
      <c r="YR82" s="195"/>
      <c r="YS82" s="195"/>
      <c r="YT82" s="195"/>
      <c r="YU82" s="195"/>
      <c r="YV82" s="195"/>
      <c r="YW82" s="195"/>
      <c r="YX82" s="195"/>
      <c r="YY82" s="195"/>
      <c r="YZ82" s="195"/>
      <c r="ZA82" s="195"/>
      <c r="ZB82" s="195"/>
      <c r="ZC82" s="195"/>
      <c r="ZD82" s="195"/>
      <c r="ZE82" s="195"/>
      <c r="ZF82" s="195"/>
      <c r="ZG82" s="195"/>
      <c r="ZH82" s="195"/>
      <c r="ZI82" s="195"/>
      <c r="ZJ82" s="195"/>
      <c r="ZK82" s="195"/>
      <c r="ZL82" s="195"/>
      <c r="ZM82" s="195"/>
      <c r="ZN82" s="195"/>
      <c r="ZO82" s="195"/>
      <c r="ZP82" s="195"/>
      <c r="ZQ82" s="195"/>
      <c r="ZR82" s="195"/>
      <c r="ZS82" s="195"/>
      <c r="ZT82" s="195"/>
      <c r="ZU82" s="195"/>
      <c r="ZV82" s="195"/>
      <c r="ZW82" s="195"/>
      <c r="ZX82" s="195"/>
      <c r="ZY82" s="195"/>
      <c r="ZZ82" s="195"/>
      <c r="AAA82" s="195"/>
      <c r="AAB82" s="195"/>
      <c r="AAC82" s="195"/>
      <c r="AAD82" s="195"/>
      <c r="AAE82" s="195"/>
      <c r="AAF82" s="195"/>
      <c r="AAG82" s="195"/>
      <c r="AAH82" s="195"/>
      <c r="AAI82" s="195"/>
      <c r="AAJ82" s="195"/>
      <c r="AAK82" s="195"/>
      <c r="AAL82" s="195"/>
      <c r="AAM82" s="195"/>
      <c r="AAN82" s="195"/>
      <c r="AAO82" s="195"/>
      <c r="AAP82" s="195"/>
      <c r="AAQ82" s="195"/>
      <c r="AAR82" s="195"/>
      <c r="AAS82" s="195"/>
      <c r="AAT82" s="195"/>
      <c r="AAU82" s="195"/>
      <c r="AAV82" s="195"/>
      <c r="AAW82" s="195"/>
      <c r="AAX82" s="195"/>
      <c r="AAY82" s="195"/>
      <c r="AAZ82" s="195"/>
      <c r="ABA82" s="195"/>
      <c r="ABB82" s="195"/>
      <c r="ABC82" s="195"/>
      <c r="ABD82" s="195"/>
      <c r="ABE82" s="195"/>
      <c r="ABF82" s="195"/>
      <c r="ABG82" s="195"/>
      <c r="ABH82" s="195"/>
      <c r="ABI82" s="195"/>
      <c r="ABJ82" s="195"/>
      <c r="ABK82" s="195"/>
      <c r="ABL82" s="195"/>
      <c r="ABM82" s="195"/>
      <c r="ABN82" s="195"/>
      <c r="ABO82" s="195"/>
      <c r="ABP82" s="195"/>
      <c r="ABQ82" s="195"/>
      <c r="ABR82" s="195"/>
      <c r="ABS82" s="195"/>
      <c r="ABT82" s="195"/>
      <c r="ABU82" s="195"/>
      <c r="ABV82" s="195"/>
      <c r="ABW82" s="195"/>
      <c r="ABX82" s="195"/>
      <c r="ABY82" s="195"/>
      <c r="ABZ82" s="195"/>
      <c r="ACA82" s="195"/>
      <c r="ACB82" s="195"/>
      <c r="ACC82" s="195"/>
      <c r="ACD82" s="195"/>
      <c r="ACE82" s="195"/>
      <c r="ACF82" s="195"/>
      <c r="ACG82" s="195"/>
      <c r="ACH82" s="195"/>
      <c r="ACI82" s="195"/>
      <c r="ACJ82" s="195"/>
      <c r="ACK82" s="195"/>
      <c r="ACL82" s="195"/>
      <c r="ACM82" s="195"/>
      <c r="ACN82" s="195"/>
      <c r="ACO82" s="195"/>
      <c r="ACP82" s="195"/>
      <c r="ACQ82" s="195"/>
      <c r="ACR82" s="195"/>
      <c r="ACS82" s="195"/>
      <c r="ACT82" s="195"/>
      <c r="ACU82" s="195"/>
      <c r="ACV82" s="195"/>
      <c r="ACW82" s="195"/>
      <c r="ACX82" s="195"/>
      <c r="ACY82" s="195"/>
      <c r="ACZ82" s="195"/>
      <c r="ADA82" s="195"/>
      <c r="ADB82" s="195"/>
      <c r="ADC82" s="195"/>
      <c r="ADD82" s="195"/>
      <c r="ADE82" s="195"/>
      <c r="ADF82" s="195"/>
      <c r="ADG82" s="195"/>
      <c r="ADH82" s="195"/>
      <c r="ADI82" s="195"/>
      <c r="ADJ82" s="195"/>
      <c r="ADK82" s="195"/>
      <c r="ADL82" s="195"/>
      <c r="ADM82" s="195"/>
      <c r="ADN82" s="195"/>
      <c r="ADO82" s="195"/>
      <c r="ADP82" s="195"/>
      <c r="ADQ82" s="195"/>
      <c r="ADR82" s="195"/>
      <c r="ADS82" s="195"/>
      <c r="ADT82" s="195"/>
      <c r="ADU82" s="195"/>
      <c r="ADV82" s="195"/>
      <c r="ADW82" s="195"/>
      <c r="ADX82" s="195"/>
      <c r="ADY82" s="195"/>
      <c r="ADZ82" s="195"/>
      <c r="AEA82" s="195"/>
      <c r="AEB82" s="195"/>
      <c r="AEC82" s="195"/>
      <c r="AED82" s="195"/>
      <c r="AEE82" s="195"/>
      <c r="AEF82" s="195"/>
      <c r="AEG82" s="195"/>
      <c r="AEH82" s="195"/>
      <c r="AEI82" s="195"/>
      <c r="AEJ82" s="195"/>
      <c r="AEK82" s="195"/>
      <c r="AEL82" s="195"/>
      <c r="AEM82" s="195"/>
      <c r="AEN82" s="195"/>
      <c r="AEO82" s="195"/>
      <c r="AEP82" s="195"/>
      <c r="AEQ82" s="195"/>
      <c r="AER82" s="195"/>
      <c r="AES82" s="195"/>
      <c r="AET82" s="195"/>
      <c r="AEU82" s="195"/>
      <c r="AEV82" s="195"/>
      <c r="AEW82" s="195"/>
      <c r="AEX82" s="195"/>
      <c r="AEY82" s="195"/>
      <c r="AEZ82" s="195"/>
      <c r="AFA82" s="195"/>
      <c r="AFB82" s="195"/>
      <c r="AFC82" s="195"/>
      <c r="AFD82" s="195"/>
      <c r="AFE82" s="195"/>
      <c r="AFF82" s="195"/>
      <c r="AFG82" s="195"/>
      <c r="AFH82" s="195"/>
      <c r="AFI82" s="195"/>
      <c r="AFJ82" s="195"/>
      <c r="AFK82" s="195"/>
      <c r="AFL82" s="195"/>
      <c r="AFM82" s="195"/>
      <c r="AFN82" s="195"/>
      <c r="AFO82" s="195"/>
      <c r="AFP82" s="195"/>
      <c r="AFQ82" s="195"/>
      <c r="AFR82" s="195"/>
      <c r="AFS82" s="195"/>
      <c r="AFT82" s="195"/>
      <c r="AFU82" s="195"/>
      <c r="AFV82" s="195"/>
      <c r="AFW82" s="195"/>
      <c r="AFX82" s="195"/>
      <c r="AFY82" s="195"/>
      <c r="AFZ82" s="195"/>
      <c r="AGA82" s="195"/>
      <c r="AGB82" s="195"/>
      <c r="AGC82" s="195"/>
      <c r="AGD82" s="195"/>
      <c r="AGE82" s="195"/>
      <c r="AGF82" s="195"/>
      <c r="AGG82" s="195"/>
      <c r="AGH82" s="195"/>
      <c r="AGI82" s="195"/>
      <c r="AGJ82" s="195"/>
      <c r="AGK82" s="195"/>
      <c r="AGL82" s="195"/>
      <c r="AGM82" s="195"/>
      <c r="AGN82" s="195"/>
      <c r="AGO82" s="195"/>
      <c r="AGP82" s="195"/>
      <c r="AGQ82" s="195"/>
      <c r="AGR82" s="195"/>
      <c r="AGS82" s="195"/>
      <c r="AGT82" s="195"/>
      <c r="AGU82" s="195"/>
      <c r="AGV82" s="195"/>
      <c r="AGW82" s="195"/>
      <c r="AGX82" s="195"/>
      <c r="AGY82" s="195"/>
      <c r="AGZ82" s="195"/>
      <c r="AHA82" s="195"/>
      <c r="AHB82" s="195"/>
      <c r="AHC82" s="195"/>
      <c r="AHD82" s="195"/>
      <c r="AHE82" s="195"/>
      <c r="AHF82" s="195"/>
      <c r="AHG82" s="195"/>
      <c r="AHH82" s="195"/>
      <c r="AHI82" s="195"/>
      <c r="AHJ82" s="195"/>
      <c r="AHK82" s="195"/>
      <c r="AHL82" s="195"/>
      <c r="AHM82" s="195"/>
      <c r="AHN82" s="195"/>
      <c r="AHO82" s="195"/>
      <c r="AHP82" s="195"/>
      <c r="AHQ82" s="195"/>
      <c r="AHR82" s="195"/>
      <c r="AHS82" s="195"/>
      <c r="AHT82" s="195"/>
      <c r="AHU82" s="195"/>
      <c r="AHV82" s="195"/>
      <c r="AHW82" s="195"/>
      <c r="AHX82" s="195"/>
      <c r="AHY82" s="195"/>
      <c r="AHZ82" s="195"/>
      <c r="AIA82" s="195"/>
      <c r="AIB82" s="195"/>
      <c r="AIC82" s="195"/>
      <c r="AID82" s="195"/>
      <c r="AIE82" s="195"/>
      <c r="AIF82" s="195"/>
      <c r="AIG82" s="195"/>
      <c r="AIH82" s="195"/>
      <c r="AII82" s="195"/>
      <c r="AIJ82" s="195"/>
      <c r="AIK82" s="195"/>
      <c r="AIL82" s="195"/>
      <c r="AIM82" s="195"/>
      <c r="AIN82" s="195"/>
      <c r="AIO82" s="195"/>
      <c r="AIP82" s="195"/>
      <c r="AIQ82" s="195"/>
      <c r="AIR82" s="195"/>
      <c r="AIS82" s="195"/>
      <c r="AIT82" s="195"/>
      <c r="AIU82" s="195"/>
      <c r="AIV82" s="195"/>
      <c r="AIW82" s="195"/>
      <c r="AIX82" s="195"/>
      <c r="AIY82" s="195"/>
      <c r="AIZ82" s="195"/>
      <c r="AJA82" s="195"/>
      <c r="AJB82" s="195"/>
      <c r="AJC82" s="195"/>
      <c r="AJD82" s="195"/>
      <c r="AJE82" s="195"/>
      <c r="AJF82" s="195"/>
      <c r="AJG82" s="195"/>
      <c r="AJH82" s="195"/>
      <c r="AJI82" s="195"/>
      <c r="AJJ82" s="195"/>
      <c r="AJK82" s="195"/>
      <c r="AJL82" s="195"/>
      <c r="AJM82" s="195"/>
      <c r="AJN82" s="195"/>
      <c r="AJO82" s="195"/>
      <c r="AJP82" s="195"/>
      <c r="AJQ82" s="195"/>
      <c r="AJR82" s="195"/>
      <c r="AJS82" s="195"/>
      <c r="AJT82" s="195"/>
      <c r="AJU82" s="195"/>
      <c r="AJV82" s="195"/>
      <c r="AJW82" s="195"/>
      <c r="AJX82" s="195"/>
      <c r="AJY82" s="195"/>
      <c r="AJZ82" s="195"/>
      <c r="AKA82" s="195"/>
      <c r="AKB82" s="195"/>
      <c r="AKC82" s="195"/>
      <c r="AKD82" s="195"/>
      <c r="AKE82" s="195"/>
      <c r="AKF82" s="195"/>
      <c r="AKG82" s="195"/>
      <c r="AKH82" s="195"/>
      <c r="AKI82" s="195"/>
      <c r="AKJ82" s="195"/>
      <c r="AKK82" s="195"/>
      <c r="AKL82" s="195"/>
      <c r="AKM82" s="195"/>
      <c r="AKN82" s="195"/>
      <c r="AKO82" s="195"/>
      <c r="AKP82" s="195"/>
      <c r="AKQ82" s="195"/>
      <c r="AKR82" s="195"/>
      <c r="AKS82" s="195"/>
      <c r="AKT82" s="195"/>
      <c r="AKU82" s="195"/>
      <c r="AKV82" s="195"/>
      <c r="AKW82" s="195"/>
      <c r="AKX82" s="195"/>
      <c r="AKY82" s="195"/>
      <c r="AKZ82" s="195"/>
      <c r="ALA82" s="195"/>
      <c r="ALB82" s="195"/>
      <c r="ALC82" s="195"/>
      <c r="ALD82" s="195"/>
      <c r="ALE82" s="195"/>
      <c r="ALF82" s="195"/>
      <c r="ALG82" s="195"/>
      <c r="ALH82" s="195"/>
      <c r="ALI82" s="195"/>
      <c r="ALJ82" s="195"/>
      <c r="ALK82" s="195"/>
      <c r="ALL82" s="195"/>
      <c r="ALM82" s="195"/>
      <c r="ALN82" s="195"/>
      <c r="ALO82" s="195"/>
      <c r="ALP82" s="195"/>
      <c r="ALQ82" s="195"/>
      <c r="ALR82" s="195"/>
      <c r="ALS82" s="195"/>
      <c r="ALT82" s="195"/>
      <c r="ALU82" s="195"/>
      <c r="ALV82" s="195"/>
      <c r="ALW82" s="195"/>
      <c r="ALX82" s="195"/>
      <c r="ALY82" s="195"/>
      <c r="ALZ82" s="195"/>
      <c r="AMA82" s="195"/>
      <c r="AMB82" s="195"/>
      <c r="AMC82" s="195"/>
      <c r="AMD82" s="195"/>
      <c r="AME82" s="195"/>
      <c r="AMF82" s="195"/>
      <c r="AMG82" s="195"/>
      <c r="AMH82" s="195"/>
      <c r="AMI82" s="195"/>
      <c r="AMJ82" s="195"/>
      <c r="AMK82" s="195"/>
      <c r="AML82" s="195"/>
      <c r="AMM82" s="195"/>
      <c r="AMN82" s="195"/>
      <c r="AMO82" s="195"/>
      <c r="AMP82" s="195"/>
      <c r="AMQ82" s="195"/>
      <c r="AMR82" s="195"/>
      <c r="AMS82" s="195"/>
      <c r="AMT82" s="195"/>
      <c r="AMU82" s="195"/>
      <c r="AMV82" s="195"/>
      <c r="AMW82" s="195"/>
      <c r="AMX82" s="195"/>
      <c r="AMY82" s="195"/>
      <c r="AMZ82" s="195"/>
      <c r="ANA82" s="195"/>
      <c r="ANB82" s="195"/>
      <c r="ANC82" s="195"/>
      <c r="AND82" s="195"/>
      <c r="ANE82" s="195"/>
      <c r="ANF82" s="195"/>
      <c r="ANG82" s="195"/>
      <c r="ANH82" s="195"/>
      <c r="ANI82" s="195"/>
      <c r="ANJ82" s="195"/>
      <c r="ANK82" s="195"/>
      <c r="ANL82" s="195"/>
      <c r="ANM82" s="195"/>
      <c r="ANN82" s="195"/>
      <c r="ANO82" s="195"/>
      <c r="ANP82" s="195"/>
      <c r="ANQ82" s="195"/>
      <c r="ANR82" s="195"/>
      <c r="ANS82" s="195"/>
      <c r="ANT82" s="195"/>
      <c r="ANU82" s="195"/>
      <c r="ANV82" s="195"/>
      <c r="ANW82" s="195"/>
      <c r="ANX82" s="195"/>
      <c r="ANY82" s="195"/>
      <c r="ANZ82" s="195"/>
      <c r="AOA82" s="195"/>
      <c r="AOB82" s="195"/>
      <c r="AOC82" s="195"/>
      <c r="AOD82" s="195"/>
      <c r="AOE82" s="195"/>
      <c r="AOF82" s="195"/>
      <c r="AOG82" s="195"/>
      <c r="AOH82" s="195"/>
      <c r="AOI82" s="195"/>
      <c r="AOJ82" s="195"/>
      <c r="AOK82" s="195"/>
      <c r="AOL82" s="195"/>
      <c r="AOM82" s="195"/>
      <c r="AON82" s="195"/>
      <c r="AOO82" s="195"/>
      <c r="AOP82" s="195"/>
      <c r="AOQ82" s="195"/>
      <c r="AOR82" s="195"/>
      <c r="AOS82" s="195"/>
      <c r="AOT82" s="195"/>
      <c r="AOU82" s="195"/>
      <c r="AOV82" s="195"/>
      <c r="AOW82" s="195"/>
      <c r="AOX82" s="195"/>
      <c r="AOY82" s="195"/>
      <c r="AOZ82" s="195"/>
      <c r="APA82" s="195"/>
      <c r="APB82" s="195"/>
      <c r="APC82" s="195"/>
      <c r="APD82" s="195"/>
      <c r="APE82" s="195"/>
      <c r="APF82" s="195"/>
      <c r="APG82" s="195"/>
      <c r="APH82" s="195"/>
      <c r="API82" s="195"/>
      <c r="APJ82" s="195"/>
      <c r="APK82" s="195"/>
      <c r="APL82" s="195"/>
      <c r="APM82" s="195"/>
      <c r="APN82" s="195"/>
      <c r="APO82" s="195"/>
      <c r="APP82" s="195"/>
      <c r="APQ82" s="195"/>
      <c r="APR82" s="195"/>
      <c r="APS82" s="195"/>
      <c r="APT82" s="195"/>
      <c r="APU82" s="195"/>
      <c r="APV82" s="195"/>
      <c r="APW82" s="195"/>
      <c r="APX82" s="195"/>
      <c r="APY82" s="195"/>
      <c r="APZ82" s="195"/>
      <c r="AQA82" s="195"/>
      <c r="AQB82" s="195"/>
      <c r="AQC82" s="195"/>
      <c r="AQD82" s="195"/>
      <c r="AQE82" s="195"/>
      <c r="AQF82" s="195"/>
      <c r="AQG82" s="195"/>
      <c r="AQH82" s="195"/>
      <c r="AQI82" s="195"/>
      <c r="AQJ82" s="195"/>
      <c r="AQK82" s="195"/>
      <c r="AQL82" s="195"/>
      <c r="AQM82" s="195"/>
      <c r="AQN82" s="195"/>
      <c r="AQO82" s="195"/>
      <c r="AQP82" s="195"/>
      <c r="AQQ82" s="195"/>
      <c r="AQR82" s="195"/>
      <c r="AQS82" s="195"/>
      <c r="AQT82" s="195"/>
      <c r="AQU82" s="195"/>
      <c r="AQV82" s="195"/>
      <c r="AQW82" s="195"/>
      <c r="AQX82" s="195"/>
      <c r="AQY82" s="195"/>
      <c r="AQZ82" s="195"/>
      <c r="ARA82" s="195"/>
      <c r="ARB82" s="195"/>
      <c r="ARC82" s="195"/>
      <c r="ARD82" s="195"/>
      <c r="ARE82" s="195"/>
      <c r="ARF82" s="195"/>
      <c r="ARG82" s="195"/>
      <c r="ARH82" s="195"/>
      <c r="ARI82" s="195"/>
      <c r="ARJ82" s="195"/>
      <c r="ARK82" s="195"/>
      <c r="ARL82" s="195"/>
      <c r="ARM82" s="195"/>
      <c r="ARN82" s="195"/>
      <c r="ARO82" s="195"/>
      <c r="ARP82" s="195"/>
      <c r="ARQ82" s="195"/>
      <c r="ARR82" s="195"/>
      <c r="ARS82" s="195"/>
      <c r="ART82" s="195"/>
      <c r="ARU82" s="195"/>
      <c r="ARV82" s="195"/>
      <c r="ARW82" s="195"/>
      <c r="ARX82" s="195"/>
      <c r="ARY82" s="195"/>
      <c r="ARZ82" s="195"/>
      <c r="ASA82" s="195"/>
      <c r="ASB82" s="195"/>
      <c r="ASC82" s="195"/>
      <c r="ASD82" s="195"/>
      <c r="ASE82" s="195"/>
      <c r="ASF82" s="195"/>
      <c r="ASG82" s="195"/>
      <c r="ASH82" s="195"/>
      <c r="ASI82" s="195"/>
      <c r="ASJ82" s="195"/>
      <c r="ASK82" s="195"/>
      <c r="ASL82" s="195"/>
      <c r="ASM82" s="195"/>
      <c r="ASN82" s="195"/>
      <c r="ASO82" s="195"/>
      <c r="ASP82" s="195"/>
      <c r="ASQ82" s="195"/>
      <c r="ASR82" s="195"/>
      <c r="ASS82" s="195"/>
      <c r="AST82" s="195"/>
      <c r="ASU82" s="195"/>
      <c r="ASV82" s="195"/>
      <c r="ASW82" s="195"/>
      <c r="ASX82" s="195"/>
      <c r="ASY82" s="195"/>
      <c r="ASZ82" s="195"/>
      <c r="ATA82" s="195"/>
      <c r="ATB82" s="195"/>
      <c r="ATC82" s="195"/>
      <c r="ATD82" s="195"/>
      <c r="ATE82" s="195"/>
      <c r="ATF82" s="195"/>
      <c r="ATG82" s="195"/>
      <c r="ATH82" s="195"/>
      <c r="ATI82" s="195"/>
      <c r="ATJ82" s="195"/>
      <c r="ATK82" s="195"/>
      <c r="ATL82" s="195"/>
      <c r="ATM82" s="195"/>
      <c r="ATN82" s="195"/>
      <c r="ATO82" s="195"/>
      <c r="ATP82" s="195"/>
      <c r="ATQ82" s="195"/>
      <c r="ATR82" s="195"/>
      <c r="ATS82" s="195"/>
      <c r="ATT82" s="195"/>
      <c r="ATU82" s="195"/>
      <c r="ATV82" s="195"/>
      <c r="ATW82" s="195"/>
      <c r="ATX82" s="195"/>
      <c r="ATY82" s="195"/>
      <c r="ATZ82" s="195"/>
      <c r="AUA82" s="195"/>
      <c r="AUB82" s="195"/>
      <c r="AUC82" s="195"/>
      <c r="AUD82" s="195"/>
      <c r="AUE82" s="195"/>
      <c r="AUF82" s="195"/>
      <c r="AUG82" s="195"/>
      <c r="AUH82" s="195"/>
      <c r="AUI82" s="195"/>
      <c r="AUJ82" s="195"/>
      <c r="AUK82" s="195"/>
      <c r="AUL82" s="195"/>
      <c r="AUM82" s="195"/>
      <c r="AUN82" s="195"/>
      <c r="AUO82" s="195"/>
      <c r="AUP82" s="195"/>
      <c r="AUQ82" s="195"/>
      <c r="AUR82" s="195"/>
      <c r="AUS82" s="195"/>
      <c r="AUT82" s="195"/>
      <c r="AUU82" s="195"/>
      <c r="AUV82" s="195"/>
      <c r="AUW82" s="195"/>
      <c r="AUX82" s="195"/>
      <c r="AUY82" s="195"/>
      <c r="AUZ82" s="195"/>
      <c r="AVA82" s="195"/>
      <c r="AVB82" s="195"/>
      <c r="AVC82" s="195"/>
      <c r="AVD82" s="195"/>
      <c r="AVE82" s="195"/>
      <c r="AVF82" s="195"/>
      <c r="AVG82" s="195"/>
      <c r="AVH82" s="195"/>
      <c r="AVI82" s="195"/>
      <c r="AVJ82" s="195"/>
      <c r="AVK82" s="195"/>
      <c r="AVL82" s="195"/>
      <c r="AVM82" s="195"/>
      <c r="AVN82" s="195"/>
      <c r="AVO82" s="195"/>
      <c r="AVP82" s="195"/>
      <c r="AVQ82" s="195"/>
      <c r="AVR82" s="195"/>
      <c r="AVS82" s="195"/>
      <c r="AVT82" s="195"/>
      <c r="AVU82" s="195"/>
      <c r="AVV82" s="195"/>
      <c r="AVW82" s="195"/>
      <c r="AVX82" s="195"/>
      <c r="AVY82" s="195"/>
      <c r="AVZ82" s="195"/>
      <c r="AWA82" s="195"/>
      <c r="AWB82" s="195"/>
      <c r="AWC82" s="195"/>
      <c r="AWD82" s="195"/>
      <c r="AWE82" s="195"/>
      <c r="AWF82" s="195"/>
      <c r="AWG82" s="195"/>
      <c r="AWH82" s="195"/>
      <c r="AWI82" s="195"/>
      <c r="AWJ82" s="195"/>
      <c r="AWK82" s="195"/>
      <c r="AWL82" s="195"/>
      <c r="AWM82" s="195"/>
      <c r="AWN82" s="195"/>
      <c r="AWO82" s="195"/>
      <c r="AWP82" s="195"/>
      <c r="AWQ82" s="195"/>
      <c r="AWR82" s="195"/>
      <c r="AWS82" s="195"/>
      <c r="AWT82" s="195"/>
      <c r="AWU82" s="195"/>
      <c r="AWV82" s="195"/>
      <c r="AWW82" s="195"/>
      <c r="AWX82" s="195"/>
      <c r="AWY82" s="195"/>
      <c r="AWZ82" s="195"/>
      <c r="AXA82" s="195"/>
      <c r="AXB82" s="195"/>
      <c r="AXC82" s="195"/>
      <c r="AXD82" s="195"/>
      <c r="AXE82" s="195"/>
      <c r="AXF82" s="195"/>
      <c r="AXG82" s="195"/>
      <c r="AXH82" s="195"/>
      <c r="AXI82" s="195"/>
      <c r="AXJ82" s="195"/>
      <c r="AXK82" s="195"/>
      <c r="AXL82" s="195"/>
      <c r="AXM82" s="195"/>
      <c r="AXN82" s="195"/>
      <c r="AXO82" s="195"/>
      <c r="AXP82" s="195"/>
      <c r="AXQ82" s="195"/>
      <c r="AXR82" s="195"/>
      <c r="AXS82" s="195"/>
      <c r="AXT82" s="195"/>
      <c r="AXU82" s="195"/>
      <c r="AXV82" s="195"/>
      <c r="AXW82" s="195"/>
      <c r="AXX82" s="195"/>
      <c r="AXY82" s="195"/>
      <c r="AXZ82" s="195"/>
      <c r="AYA82" s="195"/>
      <c r="AYB82" s="195"/>
      <c r="AYC82" s="195"/>
      <c r="AYD82" s="195"/>
      <c r="AYE82" s="195"/>
      <c r="AYF82" s="195"/>
      <c r="AYG82" s="195"/>
      <c r="AYH82" s="195"/>
      <c r="AYI82" s="195"/>
      <c r="AYJ82" s="195"/>
      <c r="AYK82" s="195"/>
      <c r="AYL82" s="195"/>
      <c r="AYM82" s="195"/>
      <c r="AYN82" s="195"/>
      <c r="AYO82" s="195"/>
      <c r="AYP82" s="195"/>
      <c r="AYQ82" s="195"/>
      <c r="AYR82" s="195"/>
      <c r="AYS82" s="195"/>
      <c r="AYT82" s="195"/>
      <c r="AYU82" s="195"/>
      <c r="AYV82" s="195"/>
      <c r="AYW82" s="195"/>
      <c r="AYX82" s="195"/>
      <c r="AYY82" s="195"/>
      <c r="AYZ82" s="195"/>
      <c r="AZA82" s="195"/>
      <c r="AZB82" s="195"/>
      <c r="AZC82" s="195"/>
      <c r="AZD82" s="195"/>
      <c r="AZE82" s="195"/>
      <c r="AZF82" s="195"/>
      <c r="AZG82" s="195"/>
      <c r="AZH82" s="195"/>
      <c r="AZI82" s="195"/>
      <c r="AZJ82" s="195"/>
      <c r="AZK82" s="195"/>
      <c r="AZL82" s="195"/>
      <c r="AZM82" s="195"/>
      <c r="AZN82" s="195"/>
      <c r="AZO82" s="195"/>
      <c r="AZP82" s="195"/>
      <c r="AZQ82" s="195"/>
      <c r="AZR82" s="195"/>
      <c r="AZS82" s="195"/>
      <c r="AZT82" s="195"/>
      <c r="AZU82" s="195"/>
      <c r="AZV82" s="195"/>
      <c r="AZW82" s="195"/>
      <c r="AZX82" s="195"/>
      <c r="AZY82" s="195"/>
      <c r="AZZ82" s="195"/>
      <c r="BAA82" s="195"/>
      <c r="BAB82" s="195"/>
      <c r="BAC82" s="195"/>
      <c r="BAD82" s="195"/>
      <c r="BAE82" s="195"/>
      <c r="BAF82" s="195"/>
      <c r="BAG82" s="195"/>
      <c r="BAH82" s="195"/>
      <c r="BAI82" s="195"/>
      <c r="BAJ82" s="195"/>
      <c r="BAK82" s="195"/>
      <c r="BAL82" s="195"/>
      <c r="BAM82" s="195"/>
      <c r="BAN82" s="195"/>
      <c r="BAO82" s="195"/>
      <c r="BAP82" s="195"/>
      <c r="BAQ82" s="195"/>
      <c r="BAR82" s="195"/>
      <c r="BAS82" s="195"/>
      <c r="BAT82" s="195"/>
      <c r="BAU82" s="195"/>
      <c r="BAV82" s="195"/>
      <c r="BAW82" s="195"/>
      <c r="BAX82" s="195"/>
      <c r="BAY82" s="195"/>
      <c r="BAZ82" s="195"/>
      <c r="BBA82" s="195"/>
      <c r="BBB82" s="195"/>
      <c r="BBC82" s="195"/>
      <c r="BBD82" s="195"/>
      <c r="BBE82" s="195"/>
      <c r="BBF82" s="195"/>
      <c r="BBG82" s="195"/>
      <c r="BBH82" s="195"/>
      <c r="BBI82" s="195"/>
      <c r="BBJ82" s="195"/>
      <c r="BBK82" s="195"/>
      <c r="BBL82" s="195"/>
      <c r="BBM82" s="195"/>
      <c r="BBN82" s="195"/>
      <c r="BBO82" s="195"/>
      <c r="BBP82" s="195"/>
      <c r="BBQ82" s="195"/>
      <c r="BBR82" s="195"/>
      <c r="BBS82" s="195"/>
      <c r="BBT82" s="195"/>
      <c r="BBU82" s="195"/>
      <c r="BBV82" s="195"/>
      <c r="BBW82" s="195"/>
      <c r="BBX82" s="195"/>
      <c r="BBY82" s="195"/>
      <c r="BBZ82" s="195"/>
      <c r="BCA82" s="195"/>
      <c r="BCB82" s="195"/>
      <c r="BCC82" s="195"/>
      <c r="BCD82" s="195"/>
      <c r="BCE82" s="195"/>
      <c r="BCF82" s="195"/>
      <c r="BCG82" s="195"/>
      <c r="BCH82" s="195"/>
      <c r="BCI82" s="195"/>
      <c r="BCJ82" s="195"/>
      <c r="BCK82" s="195"/>
      <c r="BCL82" s="195"/>
      <c r="BCM82" s="195"/>
      <c r="BCN82" s="195"/>
      <c r="BCO82" s="195"/>
      <c r="BCP82" s="195"/>
      <c r="BCQ82" s="195"/>
      <c r="BCR82" s="195"/>
      <c r="BCS82" s="195"/>
      <c r="BCT82" s="195"/>
      <c r="BCU82" s="195"/>
      <c r="BCV82" s="195"/>
      <c r="BCW82" s="195"/>
      <c r="BCX82" s="195"/>
      <c r="BCY82" s="195"/>
      <c r="BCZ82" s="195"/>
      <c r="BDA82" s="195"/>
      <c r="BDB82" s="195"/>
      <c r="BDC82" s="195"/>
      <c r="BDD82" s="195"/>
      <c r="BDE82" s="195"/>
      <c r="BDF82" s="195"/>
      <c r="BDG82" s="195"/>
      <c r="BDH82" s="195"/>
      <c r="BDI82" s="195"/>
      <c r="BDJ82" s="195"/>
      <c r="BDK82" s="195"/>
      <c r="BDL82" s="195"/>
      <c r="BDM82" s="195"/>
      <c r="BDN82" s="195"/>
      <c r="BDO82" s="195"/>
      <c r="BDP82" s="195"/>
      <c r="BDQ82" s="195"/>
      <c r="BDR82" s="195"/>
      <c r="BDS82" s="195"/>
      <c r="BDT82" s="195"/>
      <c r="BDU82" s="195"/>
      <c r="BDV82" s="195"/>
      <c r="BDW82" s="195"/>
      <c r="BDX82" s="195"/>
      <c r="BDY82" s="195"/>
      <c r="BDZ82" s="195"/>
      <c r="BEA82" s="195"/>
      <c r="BEB82" s="195"/>
      <c r="BEC82" s="195"/>
      <c r="BED82" s="195"/>
      <c r="BEE82" s="195"/>
      <c r="BEF82" s="195"/>
      <c r="BEG82" s="195"/>
      <c r="BEH82" s="195"/>
      <c r="BEI82" s="195"/>
      <c r="BEJ82" s="195"/>
      <c r="BEK82" s="195"/>
      <c r="BEL82" s="195"/>
      <c r="BEM82" s="195"/>
      <c r="BEN82" s="195"/>
      <c r="BEO82" s="195"/>
      <c r="BEP82" s="195"/>
      <c r="BEQ82" s="195"/>
      <c r="BER82" s="195"/>
      <c r="BES82" s="195"/>
      <c r="BET82" s="195"/>
      <c r="BEU82" s="195"/>
      <c r="BEV82" s="195"/>
      <c r="BEW82" s="195"/>
      <c r="BEX82" s="195"/>
      <c r="BEY82" s="195"/>
      <c r="BEZ82" s="195"/>
      <c r="BFA82" s="195"/>
      <c r="BFB82" s="195"/>
      <c r="BFC82" s="195"/>
      <c r="BFD82" s="195"/>
      <c r="BFE82" s="195"/>
      <c r="BFF82" s="195"/>
      <c r="BFG82" s="195"/>
      <c r="BFH82" s="195"/>
      <c r="BFI82" s="195"/>
      <c r="BFJ82" s="195"/>
      <c r="BFK82" s="195"/>
      <c r="BFL82" s="195"/>
      <c r="BFM82" s="195"/>
      <c r="BFN82" s="195"/>
      <c r="BFO82" s="195"/>
      <c r="BFP82" s="195"/>
      <c r="BFQ82" s="195"/>
      <c r="BFR82" s="195"/>
      <c r="BFS82" s="195"/>
      <c r="BFT82" s="195"/>
      <c r="BFU82" s="195"/>
      <c r="BFV82" s="195"/>
      <c r="BFW82" s="195"/>
      <c r="BFX82" s="195"/>
      <c r="BFY82" s="195"/>
      <c r="BFZ82" s="195"/>
      <c r="BGA82" s="195"/>
      <c r="BGB82" s="195"/>
      <c r="BGC82" s="195"/>
      <c r="BGD82" s="195"/>
      <c r="BGE82" s="195"/>
      <c r="BGF82" s="195"/>
      <c r="BGG82" s="195"/>
      <c r="BGH82" s="195"/>
      <c r="BGI82" s="195"/>
      <c r="BGJ82" s="195"/>
      <c r="BGK82" s="195"/>
      <c r="BGL82" s="195"/>
      <c r="BGM82" s="195"/>
      <c r="BGN82" s="195"/>
      <c r="BGO82" s="195"/>
      <c r="BGP82" s="195"/>
      <c r="BGQ82" s="195"/>
      <c r="BGR82" s="195"/>
      <c r="BGS82" s="195"/>
      <c r="BGT82" s="195"/>
      <c r="BGU82" s="195"/>
      <c r="BGV82" s="195"/>
      <c r="BGW82" s="195"/>
      <c r="BGX82" s="195"/>
      <c r="BGY82" s="195"/>
      <c r="BGZ82" s="195"/>
      <c r="BHA82" s="195"/>
      <c r="BHB82" s="195"/>
      <c r="BHC82" s="195"/>
      <c r="BHD82" s="195"/>
      <c r="BHE82" s="195"/>
      <c r="BHF82" s="195"/>
      <c r="BHG82" s="195"/>
      <c r="BHH82" s="195"/>
      <c r="BHI82" s="195"/>
      <c r="BHJ82" s="195"/>
      <c r="BHK82" s="195"/>
      <c r="BHL82" s="195"/>
      <c r="BHM82" s="195"/>
      <c r="BHN82" s="195"/>
      <c r="BHO82" s="195"/>
      <c r="BHP82" s="195"/>
      <c r="BHQ82" s="195"/>
      <c r="BHR82" s="195"/>
      <c r="BHS82" s="195"/>
      <c r="BHT82" s="195"/>
      <c r="BHU82" s="195"/>
      <c r="BHV82" s="195"/>
      <c r="BHW82" s="195"/>
      <c r="BHX82" s="195"/>
      <c r="BHY82" s="195"/>
      <c r="BHZ82" s="195"/>
      <c r="BIA82" s="195"/>
      <c r="BIB82" s="195"/>
      <c r="BIC82" s="195"/>
      <c r="BID82" s="195"/>
      <c r="BIE82" s="195"/>
      <c r="BIF82" s="195"/>
      <c r="BIG82" s="195"/>
      <c r="BIH82" s="195"/>
      <c r="BII82" s="195"/>
      <c r="BIJ82" s="195"/>
      <c r="BIK82" s="195"/>
      <c r="BIL82" s="195"/>
      <c r="BIM82" s="195"/>
      <c r="BIN82" s="195"/>
      <c r="BIO82" s="195"/>
      <c r="BIP82" s="195"/>
      <c r="BIQ82" s="195"/>
      <c r="BIR82" s="195"/>
      <c r="BIS82" s="195"/>
      <c r="BIT82" s="195"/>
      <c r="BIU82" s="195"/>
      <c r="BIV82" s="195"/>
      <c r="BIW82" s="195"/>
      <c r="BIX82" s="195"/>
      <c r="BIY82" s="195"/>
      <c r="BIZ82" s="195"/>
      <c r="BJA82" s="195"/>
      <c r="BJB82" s="195"/>
      <c r="BJC82" s="195"/>
      <c r="BJD82" s="195"/>
      <c r="BJE82" s="195"/>
      <c r="BJF82" s="195"/>
      <c r="BJG82" s="195"/>
      <c r="BJH82" s="195"/>
      <c r="BJI82" s="195"/>
      <c r="BJJ82" s="195"/>
      <c r="BJK82" s="195"/>
      <c r="BJL82" s="195"/>
      <c r="BJM82" s="195"/>
      <c r="BJN82" s="195"/>
      <c r="BJO82" s="195"/>
      <c r="BJP82" s="195"/>
      <c r="BJQ82" s="195"/>
      <c r="BJR82" s="195"/>
      <c r="BJS82" s="195"/>
      <c r="BJT82" s="195"/>
      <c r="BJU82" s="195"/>
      <c r="BJV82" s="195"/>
      <c r="BJW82" s="195"/>
      <c r="BJX82" s="195"/>
      <c r="BJY82" s="195"/>
      <c r="BJZ82" s="195"/>
      <c r="BKA82" s="195"/>
      <c r="BKB82" s="195"/>
      <c r="BKC82" s="195"/>
      <c r="BKD82" s="195"/>
      <c r="BKE82" s="195"/>
      <c r="BKF82" s="195"/>
      <c r="BKG82" s="195"/>
      <c r="BKH82" s="195"/>
      <c r="BKI82" s="195"/>
      <c r="BKJ82" s="195"/>
      <c r="BKK82" s="195"/>
      <c r="BKL82" s="195"/>
      <c r="BKM82" s="195"/>
      <c r="BKN82" s="195"/>
      <c r="BKO82" s="195"/>
      <c r="BKP82" s="195"/>
      <c r="BKQ82" s="195"/>
      <c r="BKR82" s="195"/>
      <c r="BKS82" s="195"/>
      <c r="BKT82" s="195"/>
      <c r="BKU82" s="195"/>
      <c r="BKV82" s="195"/>
      <c r="BKW82" s="195"/>
      <c r="BKX82" s="195"/>
      <c r="BKY82" s="195"/>
      <c r="BKZ82" s="195"/>
      <c r="BLA82" s="195"/>
      <c r="BLB82" s="195"/>
      <c r="BLC82" s="195"/>
      <c r="BLD82" s="195"/>
      <c r="BLE82" s="195"/>
      <c r="BLF82" s="195"/>
      <c r="BLG82" s="195"/>
      <c r="BLH82" s="195"/>
      <c r="BLI82" s="195"/>
      <c r="BLJ82" s="195"/>
      <c r="BLK82" s="195"/>
      <c r="BLL82" s="195"/>
      <c r="BLM82" s="195"/>
      <c r="BLN82" s="195"/>
      <c r="BLO82" s="195"/>
      <c r="BLP82" s="195"/>
      <c r="BLQ82" s="195"/>
      <c r="BLR82" s="195"/>
      <c r="BLS82" s="195"/>
      <c r="BLT82" s="195"/>
      <c r="BLU82" s="195"/>
      <c r="BLV82" s="195"/>
      <c r="BLW82" s="195"/>
      <c r="BLX82" s="195"/>
      <c r="BLY82" s="195"/>
      <c r="BLZ82" s="195"/>
      <c r="BMA82" s="195"/>
      <c r="BMB82" s="195"/>
      <c r="BMC82" s="195"/>
      <c r="BMD82" s="195"/>
      <c r="BME82" s="195"/>
      <c r="BMF82" s="195"/>
      <c r="BMG82" s="195"/>
      <c r="BMH82" s="195"/>
      <c r="BMI82" s="195"/>
      <c r="BMJ82" s="195"/>
      <c r="BMK82" s="195"/>
      <c r="BML82" s="195"/>
      <c r="BMM82" s="195"/>
      <c r="BMN82" s="195"/>
      <c r="BMO82" s="195"/>
      <c r="BMP82" s="195"/>
      <c r="BMQ82" s="195"/>
      <c r="BMR82" s="195"/>
      <c r="BMS82" s="195"/>
      <c r="BMT82" s="195"/>
      <c r="BMU82" s="195"/>
      <c r="BMV82" s="195"/>
      <c r="BMW82" s="195"/>
      <c r="BMX82" s="195"/>
      <c r="BMY82" s="195"/>
      <c r="BMZ82" s="195"/>
      <c r="BNA82" s="195"/>
      <c r="BNB82" s="195"/>
      <c r="BNC82" s="195"/>
      <c r="BND82" s="195"/>
      <c r="BNE82" s="195"/>
      <c r="BNF82" s="195"/>
      <c r="BNG82" s="195"/>
      <c r="BNH82" s="195"/>
      <c r="BNI82" s="195"/>
      <c r="BNJ82" s="195"/>
      <c r="BNK82" s="195"/>
      <c r="BNL82" s="195"/>
      <c r="BNM82" s="195"/>
      <c r="BNN82" s="195"/>
      <c r="BNO82" s="195"/>
      <c r="BNP82" s="195"/>
      <c r="BNQ82" s="195"/>
      <c r="BNR82" s="195"/>
      <c r="BNS82" s="195"/>
      <c r="BNT82" s="195"/>
      <c r="BNU82" s="195"/>
      <c r="BNV82" s="195"/>
      <c r="BNW82" s="195"/>
      <c r="BNX82" s="195"/>
      <c r="BNY82" s="195"/>
      <c r="BNZ82" s="195"/>
      <c r="BOA82" s="195"/>
      <c r="BOB82" s="195"/>
      <c r="BOC82" s="195"/>
      <c r="BOD82" s="195"/>
      <c r="BOE82" s="195"/>
      <c r="BOF82" s="195"/>
      <c r="BOG82" s="195"/>
      <c r="BOH82" s="195"/>
      <c r="BOI82" s="195"/>
      <c r="BOJ82" s="195"/>
      <c r="BOK82" s="195"/>
      <c r="BOL82" s="195"/>
      <c r="BOM82" s="195"/>
      <c r="BON82" s="195"/>
      <c r="BOO82" s="195"/>
      <c r="BOP82" s="195"/>
      <c r="BOQ82" s="195"/>
      <c r="BOR82" s="195"/>
      <c r="BOS82" s="195"/>
      <c r="BOT82" s="195"/>
      <c r="BOU82" s="195"/>
      <c r="BOV82" s="195"/>
      <c r="BOW82" s="195"/>
      <c r="BOX82" s="195"/>
      <c r="BOY82" s="195"/>
      <c r="BOZ82" s="195"/>
      <c r="BPA82" s="195"/>
      <c r="BPB82" s="195"/>
      <c r="BPC82" s="195"/>
      <c r="BPD82" s="195"/>
      <c r="BPE82" s="195"/>
      <c r="BPF82" s="195"/>
      <c r="BPG82" s="195"/>
      <c r="BPH82" s="195"/>
      <c r="BPI82" s="195"/>
      <c r="BPJ82" s="195"/>
      <c r="BPK82" s="195"/>
      <c r="BPL82" s="195"/>
      <c r="BPM82" s="195"/>
      <c r="BPN82" s="195"/>
      <c r="BPO82" s="195"/>
      <c r="BPP82" s="195"/>
      <c r="BPQ82" s="195"/>
      <c r="BPR82" s="195"/>
      <c r="BPS82" s="195"/>
      <c r="BPT82" s="195"/>
      <c r="BPU82" s="195"/>
      <c r="BPV82" s="195"/>
      <c r="BPW82" s="195"/>
      <c r="BPX82" s="195"/>
      <c r="BPY82" s="195"/>
      <c r="BPZ82" s="195"/>
      <c r="BQA82" s="195"/>
      <c r="BQB82" s="195"/>
      <c r="BQC82" s="195"/>
      <c r="BQD82" s="195"/>
      <c r="BQE82" s="195"/>
      <c r="BQF82" s="195"/>
      <c r="BQG82" s="195"/>
      <c r="BQH82" s="195"/>
      <c r="BQI82" s="195"/>
      <c r="BQJ82" s="195"/>
      <c r="BQK82" s="195"/>
      <c r="BQL82" s="195"/>
      <c r="BQM82" s="195"/>
      <c r="BQN82" s="195"/>
      <c r="BQO82" s="195"/>
      <c r="BQP82" s="195"/>
      <c r="BQQ82" s="195"/>
      <c r="BQR82" s="195"/>
      <c r="BQS82" s="195"/>
      <c r="BQT82" s="195"/>
      <c r="BQU82" s="195"/>
      <c r="BQV82" s="195"/>
      <c r="BQW82" s="195"/>
      <c r="BQX82" s="195"/>
      <c r="BQY82" s="195"/>
      <c r="BQZ82" s="195"/>
      <c r="BRA82" s="195"/>
      <c r="BRB82" s="195"/>
      <c r="BRC82" s="195"/>
      <c r="BRD82" s="195"/>
      <c r="BRE82" s="195"/>
      <c r="BRF82" s="195"/>
      <c r="BRG82" s="195"/>
      <c r="BRH82" s="195"/>
      <c r="BRI82" s="195"/>
      <c r="BRJ82" s="195"/>
      <c r="BRK82" s="195"/>
      <c r="BRL82" s="195"/>
      <c r="BRM82" s="195"/>
      <c r="BRN82" s="195"/>
      <c r="BRO82" s="195"/>
      <c r="BRP82" s="195"/>
      <c r="BRQ82" s="195"/>
      <c r="BRR82" s="195"/>
      <c r="BRS82" s="195"/>
      <c r="BRT82" s="195"/>
      <c r="BRU82" s="195"/>
      <c r="BRV82" s="195"/>
      <c r="BRW82" s="195"/>
      <c r="BRX82" s="195"/>
      <c r="BRY82" s="195"/>
      <c r="BRZ82" s="195"/>
      <c r="BSA82" s="195"/>
      <c r="BSB82" s="195"/>
      <c r="BSC82" s="195"/>
      <c r="BSD82" s="195"/>
      <c r="BSE82" s="195"/>
      <c r="BSF82" s="195"/>
      <c r="BSG82" s="195"/>
      <c r="BSH82" s="195"/>
      <c r="BSI82" s="195"/>
      <c r="BSJ82" s="195"/>
      <c r="BSK82" s="195"/>
      <c r="BSL82" s="195"/>
      <c r="BSM82" s="195"/>
      <c r="BSN82" s="195"/>
      <c r="BSO82" s="195"/>
      <c r="BSP82" s="195"/>
      <c r="BSQ82" s="195"/>
      <c r="BSR82" s="195"/>
      <c r="BSS82" s="195"/>
      <c r="BST82" s="195"/>
      <c r="BSU82" s="195"/>
      <c r="BSV82" s="195"/>
      <c r="BSW82" s="195"/>
      <c r="BSX82" s="195"/>
      <c r="BSY82" s="195"/>
      <c r="BSZ82" s="195"/>
      <c r="BTA82" s="195"/>
      <c r="BTB82" s="195"/>
      <c r="BTC82" s="195"/>
      <c r="BTD82" s="195"/>
      <c r="BTE82" s="195"/>
      <c r="BTF82" s="195"/>
      <c r="BTG82" s="195"/>
      <c r="BTH82" s="195"/>
      <c r="BTI82" s="195"/>
      <c r="BTJ82" s="195"/>
      <c r="BTK82" s="195"/>
      <c r="BTL82" s="195"/>
      <c r="BTM82" s="195"/>
      <c r="BTN82" s="195"/>
      <c r="BTO82" s="195"/>
      <c r="BTP82" s="195"/>
      <c r="BTQ82" s="195"/>
      <c r="BTR82" s="195"/>
      <c r="BTS82" s="195"/>
      <c r="BTT82" s="195"/>
      <c r="BTU82" s="195"/>
      <c r="BTV82" s="195"/>
      <c r="BTW82" s="195"/>
      <c r="BTX82" s="195"/>
      <c r="BTY82" s="195"/>
      <c r="BTZ82" s="195"/>
      <c r="BUA82" s="195"/>
      <c r="BUB82" s="195"/>
      <c r="BUC82" s="195"/>
      <c r="BUD82" s="195"/>
      <c r="BUE82" s="195"/>
      <c r="BUF82" s="195"/>
      <c r="BUG82" s="195"/>
      <c r="BUH82" s="195"/>
      <c r="BUI82" s="195"/>
      <c r="BUJ82" s="195"/>
      <c r="BUK82" s="195"/>
      <c r="BUL82" s="195"/>
      <c r="BUM82" s="195"/>
      <c r="BUN82" s="195"/>
      <c r="BUO82" s="195"/>
      <c r="BUP82" s="195"/>
      <c r="BUQ82" s="195"/>
      <c r="BUR82" s="195"/>
      <c r="BUS82" s="195"/>
      <c r="BUT82" s="195"/>
      <c r="BUU82" s="195"/>
      <c r="BUV82" s="195"/>
      <c r="BUW82" s="195"/>
      <c r="BUX82" s="195"/>
      <c r="BUY82" s="195"/>
      <c r="BUZ82" s="195"/>
      <c r="BVA82" s="195"/>
      <c r="BVB82" s="195"/>
      <c r="BVC82" s="195"/>
      <c r="BVD82" s="195"/>
      <c r="BVE82" s="195"/>
      <c r="BVF82" s="195"/>
      <c r="BVG82" s="195"/>
      <c r="BVH82" s="195"/>
      <c r="BVI82" s="195"/>
      <c r="BVJ82" s="195"/>
      <c r="BVK82" s="195"/>
      <c r="BVL82" s="195"/>
      <c r="BVM82" s="195"/>
      <c r="BVN82" s="195"/>
      <c r="BVO82" s="195"/>
      <c r="BVP82" s="195"/>
      <c r="BVQ82" s="195"/>
      <c r="BVR82" s="195"/>
      <c r="BVS82" s="195"/>
      <c r="BVT82" s="195"/>
      <c r="BVU82" s="195"/>
      <c r="BVV82" s="195"/>
      <c r="BVW82" s="195"/>
      <c r="BVX82" s="195"/>
      <c r="BVY82" s="195"/>
      <c r="BVZ82" s="195"/>
      <c r="BWA82" s="195"/>
      <c r="BWB82" s="195"/>
      <c r="BWC82" s="195"/>
      <c r="BWD82" s="195"/>
      <c r="BWE82" s="195"/>
      <c r="BWF82" s="195"/>
      <c r="BWG82" s="195"/>
      <c r="BWH82" s="195"/>
      <c r="BWI82" s="195"/>
      <c r="BWJ82" s="195"/>
      <c r="BWK82" s="195"/>
      <c r="BWL82" s="195"/>
      <c r="BWM82" s="195"/>
      <c r="BWN82" s="195"/>
      <c r="BWO82" s="195"/>
      <c r="BWP82" s="195"/>
      <c r="BWQ82" s="195"/>
      <c r="BWR82" s="195"/>
      <c r="BWS82" s="195"/>
      <c r="BWT82" s="195"/>
      <c r="BWU82" s="195"/>
      <c r="BWV82" s="195"/>
      <c r="BWW82" s="195"/>
      <c r="BWX82" s="195"/>
      <c r="BWY82" s="195"/>
      <c r="BWZ82" s="195"/>
      <c r="BXA82" s="195"/>
      <c r="BXB82" s="195"/>
      <c r="BXC82" s="195"/>
      <c r="BXD82" s="195"/>
      <c r="BXE82" s="195"/>
      <c r="BXF82" s="195"/>
      <c r="BXG82" s="195"/>
      <c r="BXH82" s="195"/>
      <c r="BXI82" s="195"/>
      <c r="BXJ82" s="195"/>
      <c r="BXK82" s="195"/>
      <c r="BXL82" s="195"/>
      <c r="BXM82" s="195"/>
      <c r="BXN82" s="195"/>
      <c r="BXO82" s="195"/>
      <c r="BXP82" s="195"/>
      <c r="BXQ82" s="195"/>
      <c r="BXR82" s="195"/>
      <c r="BXS82" s="195"/>
      <c r="BXT82" s="195"/>
      <c r="BXU82" s="195"/>
      <c r="BXV82" s="195"/>
      <c r="BXW82" s="195"/>
      <c r="BXX82" s="195"/>
      <c r="BXY82" s="195"/>
      <c r="BXZ82" s="195"/>
      <c r="BYA82" s="195"/>
      <c r="BYB82" s="195"/>
      <c r="BYC82" s="195"/>
      <c r="BYD82" s="195"/>
      <c r="BYE82" s="195"/>
      <c r="BYF82" s="195"/>
      <c r="BYG82" s="195"/>
      <c r="BYH82" s="195"/>
      <c r="BYI82" s="195"/>
      <c r="BYJ82" s="195"/>
      <c r="BYK82" s="195"/>
      <c r="BYL82" s="195"/>
      <c r="BYM82" s="195"/>
      <c r="BYN82" s="195"/>
      <c r="BYO82" s="195"/>
      <c r="BYP82" s="195"/>
      <c r="BYQ82" s="195"/>
      <c r="BYR82" s="195"/>
      <c r="BYS82" s="195"/>
      <c r="BYT82" s="195"/>
      <c r="BYU82" s="195"/>
      <c r="BYV82" s="195"/>
      <c r="BYW82" s="195"/>
      <c r="BYX82" s="195"/>
      <c r="BYY82" s="195"/>
      <c r="BYZ82" s="195"/>
      <c r="BZA82" s="195"/>
      <c r="BZB82" s="195"/>
      <c r="BZC82" s="195"/>
      <c r="BZD82" s="195"/>
      <c r="BZE82" s="195"/>
      <c r="BZF82" s="195"/>
      <c r="BZG82" s="195"/>
      <c r="BZH82" s="195"/>
      <c r="BZI82" s="195"/>
      <c r="BZJ82" s="195"/>
      <c r="BZK82" s="195"/>
      <c r="BZL82" s="195"/>
      <c r="BZM82" s="195"/>
      <c r="BZN82" s="195"/>
      <c r="BZO82" s="195"/>
      <c r="BZP82" s="195"/>
      <c r="BZQ82" s="195"/>
      <c r="BZR82" s="195"/>
      <c r="BZS82" s="195"/>
      <c r="BZT82" s="195"/>
      <c r="BZU82" s="195"/>
      <c r="BZV82" s="195"/>
      <c r="BZW82" s="195"/>
      <c r="BZX82" s="195"/>
      <c r="BZY82" s="195"/>
      <c r="BZZ82" s="195"/>
      <c r="CAA82" s="195"/>
      <c r="CAB82" s="195"/>
      <c r="CAC82" s="195"/>
      <c r="CAD82" s="195"/>
      <c r="CAE82" s="195"/>
      <c r="CAF82" s="195"/>
      <c r="CAG82" s="195"/>
      <c r="CAH82" s="195"/>
      <c r="CAI82" s="195"/>
      <c r="CAJ82" s="195"/>
      <c r="CAK82" s="195"/>
      <c r="CAL82" s="195"/>
      <c r="CAM82" s="195"/>
      <c r="CAN82" s="195"/>
      <c r="CAO82" s="195"/>
      <c r="CAP82" s="195"/>
      <c r="CAQ82" s="195"/>
      <c r="CAR82" s="195"/>
      <c r="CAS82" s="195"/>
      <c r="CAT82" s="195"/>
      <c r="CAU82" s="195"/>
      <c r="CAV82" s="195"/>
      <c r="CAW82" s="195"/>
      <c r="CAX82" s="195"/>
      <c r="CAY82" s="195"/>
      <c r="CAZ82" s="195"/>
      <c r="CBA82" s="195"/>
      <c r="CBB82" s="195"/>
      <c r="CBC82" s="195"/>
      <c r="CBD82" s="195"/>
      <c r="CBE82" s="195"/>
      <c r="CBF82" s="195"/>
      <c r="CBG82" s="195"/>
      <c r="CBH82" s="195"/>
      <c r="CBI82" s="195"/>
      <c r="CBJ82" s="195"/>
      <c r="CBK82" s="195"/>
      <c r="CBL82" s="195"/>
      <c r="CBM82" s="195"/>
      <c r="CBN82" s="195"/>
      <c r="CBO82" s="195"/>
      <c r="CBP82" s="195"/>
      <c r="CBQ82" s="195"/>
      <c r="CBR82" s="195"/>
      <c r="CBS82" s="195"/>
      <c r="CBT82" s="195"/>
      <c r="CBU82" s="195"/>
      <c r="CBV82" s="195"/>
      <c r="CBW82" s="195"/>
      <c r="CBX82" s="195"/>
      <c r="CBY82" s="195"/>
      <c r="CBZ82" s="195"/>
      <c r="CCA82" s="195"/>
      <c r="CCB82" s="195"/>
      <c r="CCC82" s="195"/>
      <c r="CCD82" s="195"/>
      <c r="CCE82" s="195"/>
      <c r="CCF82" s="195"/>
      <c r="CCG82" s="195"/>
      <c r="CCH82" s="195"/>
      <c r="CCI82" s="195"/>
      <c r="CCJ82" s="195"/>
      <c r="CCK82" s="195"/>
      <c r="CCL82" s="195"/>
      <c r="CCM82" s="195"/>
      <c r="CCN82" s="195"/>
      <c r="CCO82" s="195"/>
      <c r="CCP82" s="195"/>
      <c r="CCQ82" s="195"/>
      <c r="CCR82" s="195"/>
      <c r="CCS82" s="195"/>
      <c r="CCT82" s="195"/>
      <c r="CCU82" s="195"/>
      <c r="CCV82" s="195"/>
      <c r="CCW82" s="195"/>
      <c r="CCX82" s="195"/>
      <c r="CCY82" s="195"/>
      <c r="CCZ82" s="195"/>
      <c r="CDA82" s="195"/>
      <c r="CDB82" s="195"/>
      <c r="CDC82" s="195"/>
      <c r="CDD82" s="195"/>
      <c r="CDE82" s="195"/>
      <c r="CDF82" s="195"/>
      <c r="CDG82" s="195"/>
      <c r="CDH82" s="195"/>
      <c r="CDI82" s="195"/>
      <c r="CDJ82" s="195"/>
      <c r="CDK82" s="195"/>
      <c r="CDL82" s="195"/>
      <c r="CDM82" s="195"/>
      <c r="CDN82" s="195"/>
      <c r="CDO82" s="195"/>
      <c r="CDP82" s="195"/>
      <c r="CDQ82" s="195"/>
      <c r="CDR82" s="195"/>
      <c r="CDS82" s="195"/>
      <c r="CDT82" s="195"/>
      <c r="CDU82" s="195"/>
      <c r="CDV82" s="195"/>
      <c r="CDW82" s="195"/>
      <c r="CDX82" s="195"/>
      <c r="CDY82" s="195"/>
      <c r="CDZ82" s="195"/>
      <c r="CEA82" s="195"/>
      <c r="CEB82" s="195"/>
      <c r="CEC82" s="195"/>
      <c r="CED82" s="195"/>
      <c r="CEE82" s="195"/>
      <c r="CEF82" s="195"/>
      <c r="CEG82" s="195"/>
      <c r="CEH82" s="195"/>
      <c r="CEI82" s="195"/>
      <c r="CEJ82" s="195"/>
      <c r="CEK82" s="195"/>
      <c r="CEL82" s="195"/>
      <c r="CEM82" s="195"/>
      <c r="CEN82" s="195"/>
      <c r="CEO82" s="195"/>
      <c r="CEP82" s="195"/>
      <c r="CEQ82" s="195"/>
      <c r="CER82" s="195"/>
      <c r="CES82" s="195"/>
      <c r="CET82" s="195"/>
      <c r="CEU82" s="195"/>
      <c r="CEV82" s="195"/>
      <c r="CEW82" s="195"/>
      <c r="CEX82" s="195"/>
      <c r="CEY82" s="195"/>
      <c r="CEZ82" s="195"/>
      <c r="CFA82" s="195"/>
      <c r="CFB82" s="195"/>
      <c r="CFC82" s="195"/>
      <c r="CFD82" s="195"/>
      <c r="CFE82" s="195"/>
      <c r="CFF82" s="195"/>
      <c r="CFG82" s="195"/>
      <c r="CFH82" s="195"/>
      <c r="CFI82" s="195"/>
      <c r="CFJ82" s="195"/>
      <c r="CFK82" s="195"/>
      <c r="CFL82" s="195"/>
      <c r="CFM82" s="195"/>
      <c r="CFN82" s="195"/>
      <c r="CFO82" s="195"/>
      <c r="CFP82" s="195"/>
      <c r="CFQ82" s="195"/>
      <c r="CFR82" s="195"/>
      <c r="CFS82" s="195"/>
      <c r="CFT82" s="195"/>
      <c r="CFU82" s="195"/>
      <c r="CFV82" s="195"/>
      <c r="CFW82" s="195"/>
      <c r="CFX82" s="195"/>
      <c r="CFY82" s="195"/>
      <c r="CFZ82" s="195"/>
      <c r="CGA82" s="195"/>
      <c r="CGB82" s="195"/>
      <c r="CGC82" s="195"/>
      <c r="CGD82" s="195"/>
      <c r="CGE82" s="195"/>
      <c r="CGF82" s="195"/>
      <c r="CGG82" s="195"/>
      <c r="CGH82" s="195"/>
      <c r="CGI82" s="195"/>
      <c r="CGJ82" s="195"/>
      <c r="CGK82" s="195"/>
      <c r="CGL82" s="195"/>
      <c r="CGM82" s="195"/>
      <c r="CGN82" s="195"/>
      <c r="CGO82" s="195"/>
      <c r="CGP82" s="195"/>
      <c r="CGQ82" s="195"/>
      <c r="CGR82" s="195"/>
      <c r="CGS82" s="195"/>
      <c r="CGT82" s="195"/>
      <c r="CGU82" s="195"/>
      <c r="CGV82" s="195"/>
      <c r="CGW82" s="195"/>
      <c r="CGX82" s="195"/>
      <c r="CGY82" s="195"/>
      <c r="CGZ82" s="195"/>
      <c r="CHA82" s="195"/>
      <c r="CHB82" s="195"/>
      <c r="CHC82" s="195"/>
      <c r="CHD82" s="195"/>
      <c r="CHE82" s="195"/>
      <c r="CHF82" s="195"/>
      <c r="CHG82" s="195"/>
      <c r="CHH82" s="195"/>
      <c r="CHI82" s="195"/>
      <c r="CHJ82" s="195"/>
      <c r="CHK82" s="195"/>
      <c r="CHL82" s="195"/>
      <c r="CHM82" s="195"/>
      <c r="CHN82" s="195"/>
      <c r="CHO82" s="195"/>
      <c r="CHP82" s="195"/>
      <c r="CHQ82" s="195"/>
      <c r="CHR82" s="195"/>
      <c r="CHS82" s="195"/>
      <c r="CHT82" s="195"/>
      <c r="CHU82" s="195"/>
      <c r="CHV82" s="195"/>
      <c r="CHW82" s="195"/>
      <c r="CHX82" s="195"/>
      <c r="CHY82" s="195"/>
      <c r="CHZ82" s="195"/>
      <c r="CIA82" s="195"/>
      <c r="CIB82" s="195"/>
      <c r="CIC82" s="195"/>
      <c r="CID82" s="195"/>
      <c r="CIE82" s="195"/>
      <c r="CIF82" s="195"/>
      <c r="CIG82" s="195"/>
      <c r="CIH82" s="195"/>
      <c r="CII82" s="195"/>
      <c r="CIJ82" s="195"/>
      <c r="CIK82" s="195"/>
      <c r="CIL82" s="195"/>
      <c r="CIM82" s="195"/>
      <c r="CIN82" s="195"/>
      <c r="CIO82" s="195"/>
      <c r="CIP82" s="195"/>
      <c r="CIQ82" s="195"/>
      <c r="CIR82" s="195"/>
      <c r="CIS82" s="195"/>
      <c r="CIT82" s="195"/>
      <c r="CIU82" s="195"/>
      <c r="CIV82" s="195"/>
      <c r="CIW82" s="195"/>
      <c r="CIX82" s="195"/>
      <c r="CIY82" s="195"/>
      <c r="CIZ82" s="195"/>
      <c r="CJA82" s="195"/>
      <c r="CJB82" s="195"/>
      <c r="CJC82" s="195"/>
      <c r="CJD82" s="195"/>
      <c r="CJE82" s="195"/>
      <c r="CJF82" s="195"/>
      <c r="CJG82" s="195"/>
      <c r="CJH82" s="195"/>
      <c r="CJI82" s="195"/>
      <c r="CJJ82" s="195"/>
      <c r="CJK82" s="195"/>
      <c r="CJL82" s="195"/>
      <c r="CJM82" s="195"/>
      <c r="CJN82" s="195"/>
      <c r="CJO82" s="195"/>
      <c r="CJP82" s="195"/>
      <c r="CJQ82" s="195"/>
      <c r="CJR82" s="195"/>
      <c r="CJS82" s="195"/>
      <c r="CJT82" s="195"/>
      <c r="CJU82" s="195"/>
      <c r="CJV82" s="195"/>
      <c r="CJW82" s="195"/>
      <c r="CJX82" s="195"/>
      <c r="CJY82" s="195"/>
      <c r="CJZ82" s="195"/>
      <c r="CKA82" s="195"/>
      <c r="CKB82" s="195"/>
      <c r="CKC82" s="195"/>
      <c r="CKD82" s="195"/>
      <c r="CKE82" s="195"/>
      <c r="CKF82" s="195"/>
      <c r="CKG82" s="195"/>
      <c r="CKH82" s="195"/>
      <c r="CKI82" s="195"/>
      <c r="CKJ82" s="195"/>
      <c r="CKK82" s="195"/>
      <c r="CKL82" s="195"/>
      <c r="CKM82" s="195"/>
      <c r="CKN82" s="195"/>
      <c r="CKO82" s="195"/>
      <c r="CKP82" s="195"/>
      <c r="CKQ82" s="195"/>
      <c r="CKR82" s="195"/>
      <c r="CKS82" s="195"/>
      <c r="CKT82" s="195"/>
      <c r="CKU82" s="195"/>
      <c r="CKV82" s="195"/>
      <c r="CKW82" s="195"/>
      <c r="CKX82" s="195"/>
      <c r="CKY82" s="195"/>
      <c r="CKZ82" s="195"/>
      <c r="CLA82" s="195"/>
      <c r="CLB82" s="195"/>
      <c r="CLC82" s="195"/>
      <c r="CLD82" s="195"/>
      <c r="CLE82" s="195"/>
      <c r="CLF82" s="195"/>
      <c r="CLG82" s="195"/>
      <c r="CLH82" s="195"/>
      <c r="CLI82" s="195"/>
      <c r="CLJ82" s="195"/>
      <c r="CLK82" s="195"/>
      <c r="CLL82" s="195"/>
      <c r="CLM82" s="195"/>
      <c r="CLN82" s="195"/>
      <c r="CLO82" s="195"/>
      <c r="CLP82" s="195"/>
      <c r="CLQ82" s="195"/>
      <c r="CLR82" s="195"/>
      <c r="CLS82" s="195"/>
      <c r="CLT82" s="195"/>
      <c r="CLU82" s="195"/>
      <c r="CLV82" s="195"/>
      <c r="CLW82" s="195"/>
      <c r="CLX82" s="195"/>
      <c r="CLY82" s="195"/>
      <c r="CLZ82" s="195"/>
      <c r="CMA82" s="195"/>
      <c r="CMB82" s="195"/>
      <c r="CMC82" s="195"/>
      <c r="CMD82" s="195"/>
      <c r="CME82" s="195"/>
      <c r="CMF82" s="195"/>
      <c r="CMG82" s="195"/>
      <c r="CMH82" s="195"/>
      <c r="CMI82" s="195"/>
      <c r="CMJ82" s="195"/>
      <c r="CMK82" s="195"/>
      <c r="CML82" s="195"/>
      <c r="CMM82" s="195"/>
      <c r="CMN82" s="195"/>
      <c r="CMO82" s="195"/>
      <c r="CMP82" s="195"/>
      <c r="CMQ82" s="195"/>
      <c r="CMR82" s="195"/>
      <c r="CMS82" s="195"/>
      <c r="CMT82" s="195"/>
      <c r="CMU82" s="195"/>
      <c r="CMV82" s="195"/>
      <c r="CMW82" s="195"/>
      <c r="CMX82" s="195"/>
      <c r="CMY82" s="195"/>
      <c r="CMZ82" s="195"/>
      <c r="CNA82" s="195"/>
      <c r="CNB82" s="195"/>
      <c r="CNC82" s="195"/>
      <c r="CND82" s="195"/>
      <c r="CNE82" s="195"/>
      <c r="CNF82" s="195"/>
      <c r="CNG82" s="195"/>
      <c r="CNH82" s="195"/>
      <c r="CNI82" s="195"/>
      <c r="CNJ82" s="195"/>
      <c r="CNK82" s="195"/>
      <c r="CNL82" s="195"/>
      <c r="CNM82" s="195"/>
      <c r="CNN82" s="195"/>
      <c r="CNO82" s="195"/>
      <c r="CNP82" s="195"/>
      <c r="CNQ82" s="195"/>
      <c r="CNR82" s="195"/>
      <c r="CNS82" s="195"/>
      <c r="CNT82" s="195"/>
      <c r="CNU82" s="195"/>
      <c r="CNV82" s="195"/>
      <c r="CNW82" s="195"/>
      <c r="CNX82" s="195"/>
      <c r="CNY82" s="195"/>
      <c r="CNZ82" s="195"/>
      <c r="COA82" s="195"/>
      <c r="COB82" s="195"/>
      <c r="COC82" s="195"/>
      <c r="COD82" s="195"/>
      <c r="COE82" s="195"/>
      <c r="COF82" s="195"/>
      <c r="COG82" s="195"/>
      <c r="COH82" s="195"/>
      <c r="COI82" s="195"/>
      <c r="COJ82" s="195"/>
      <c r="COK82" s="195"/>
      <c r="COL82" s="195"/>
      <c r="COM82" s="195"/>
      <c r="CON82" s="195"/>
      <c r="COO82" s="195"/>
      <c r="COP82" s="195"/>
      <c r="COQ82" s="195"/>
      <c r="COR82" s="195"/>
      <c r="COS82" s="195"/>
      <c r="COT82" s="195"/>
      <c r="COU82" s="195"/>
      <c r="COV82" s="195"/>
      <c r="COW82" s="195"/>
      <c r="COX82" s="195"/>
      <c r="COY82" s="195"/>
      <c r="COZ82" s="195"/>
      <c r="CPA82" s="195"/>
      <c r="CPB82" s="195"/>
      <c r="CPC82" s="195"/>
      <c r="CPD82" s="195"/>
      <c r="CPE82" s="195"/>
      <c r="CPF82" s="195"/>
      <c r="CPG82" s="195"/>
      <c r="CPH82" s="195"/>
      <c r="CPI82" s="195"/>
      <c r="CPJ82" s="195"/>
      <c r="CPK82" s="195"/>
      <c r="CPL82" s="195"/>
      <c r="CPM82" s="195"/>
      <c r="CPN82" s="195"/>
      <c r="CPO82" s="195"/>
      <c r="CPP82" s="195"/>
      <c r="CPQ82" s="195"/>
      <c r="CPR82" s="195"/>
      <c r="CPS82" s="195"/>
      <c r="CPT82" s="195"/>
      <c r="CPU82" s="195"/>
      <c r="CPV82" s="195"/>
      <c r="CPW82" s="195"/>
      <c r="CPX82" s="195"/>
      <c r="CPY82" s="195"/>
      <c r="CPZ82" s="195"/>
      <c r="CQA82" s="195"/>
      <c r="CQB82" s="195"/>
      <c r="CQC82" s="195"/>
      <c r="CQD82" s="195"/>
      <c r="CQE82" s="195"/>
      <c r="CQF82" s="195"/>
      <c r="CQG82" s="195"/>
      <c r="CQH82" s="195"/>
      <c r="CQI82" s="195"/>
      <c r="CQJ82" s="195"/>
      <c r="CQK82" s="195"/>
      <c r="CQL82" s="195"/>
      <c r="CQM82" s="195"/>
      <c r="CQN82" s="195"/>
      <c r="CQO82" s="195"/>
      <c r="CQP82" s="195"/>
      <c r="CQQ82" s="195"/>
      <c r="CQR82" s="195"/>
      <c r="CQS82" s="195"/>
      <c r="CQT82" s="195"/>
      <c r="CQU82" s="195"/>
      <c r="CQV82" s="195"/>
      <c r="CQW82" s="195"/>
      <c r="CQX82" s="195"/>
      <c r="CQY82" s="195"/>
      <c r="CQZ82" s="195"/>
      <c r="CRA82" s="195"/>
      <c r="CRB82" s="195"/>
      <c r="CRC82" s="195"/>
      <c r="CRD82" s="195"/>
      <c r="CRE82" s="195"/>
      <c r="CRF82" s="195"/>
      <c r="CRG82" s="195"/>
      <c r="CRH82" s="195"/>
      <c r="CRI82" s="195"/>
      <c r="CRJ82" s="195"/>
      <c r="CRK82" s="195"/>
      <c r="CRL82" s="195"/>
      <c r="CRM82" s="195"/>
      <c r="CRN82" s="195"/>
      <c r="CRO82" s="195"/>
      <c r="CRP82" s="195"/>
      <c r="CRQ82" s="195"/>
      <c r="CRR82" s="195"/>
      <c r="CRS82" s="195"/>
      <c r="CRT82" s="195"/>
      <c r="CRU82" s="195"/>
      <c r="CRV82" s="195"/>
      <c r="CRW82" s="195"/>
      <c r="CRX82" s="195"/>
      <c r="CRY82" s="195"/>
      <c r="CRZ82" s="195"/>
      <c r="CSA82" s="195"/>
      <c r="CSB82" s="195"/>
      <c r="CSC82" s="195"/>
      <c r="CSD82" s="195"/>
      <c r="CSE82" s="195"/>
      <c r="CSF82" s="195"/>
      <c r="CSG82" s="195"/>
      <c r="CSH82" s="195"/>
      <c r="CSI82" s="195"/>
      <c r="CSJ82" s="195"/>
      <c r="CSK82" s="195"/>
      <c r="CSL82" s="195"/>
      <c r="CSM82" s="195"/>
      <c r="CSN82" s="195"/>
      <c r="CSO82" s="195"/>
      <c r="CSP82" s="195"/>
      <c r="CSQ82" s="195"/>
      <c r="CSR82" s="195"/>
      <c r="CSS82" s="195"/>
      <c r="CST82" s="195"/>
      <c r="CSU82" s="195"/>
      <c r="CSV82" s="195"/>
      <c r="CSW82" s="195"/>
      <c r="CSX82" s="195"/>
      <c r="CSY82" s="195"/>
      <c r="CSZ82" s="195"/>
      <c r="CTA82" s="195"/>
      <c r="CTB82" s="195"/>
      <c r="CTC82" s="195"/>
      <c r="CTD82" s="195"/>
      <c r="CTE82" s="195"/>
      <c r="CTF82" s="195"/>
      <c r="CTG82" s="195"/>
      <c r="CTH82" s="195"/>
      <c r="CTI82" s="195"/>
      <c r="CTJ82" s="195"/>
      <c r="CTK82" s="195"/>
      <c r="CTL82" s="195"/>
      <c r="CTM82" s="195"/>
      <c r="CTN82" s="195"/>
      <c r="CTO82" s="195"/>
      <c r="CTP82" s="195"/>
      <c r="CTQ82" s="195"/>
      <c r="CTR82" s="195"/>
      <c r="CTS82" s="195"/>
      <c r="CTT82" s="195"/>
      <c r="CTU82" s="195"/>
      <c r="CTV82" s="195"/>
      <c r="CTW82" s="195"/>
      <c r="CTX82" s="195"/>
      <c r="CTY82" s="195"/>
      <c r="CTZ82" s="195"/>
      <c r="CUA82" s="195"/>
      <c r="CUB82" s="195"/>
      <c r="CUC82" s="195"/>
      <c r="CUD82" s="195"/>
      <c r="CUE82" s="195"/>
      <c r="CUF82" s="195"/>
      <c r="CUG82" s="195"/>
      <c r="CUH82" s="195"/>
      <c r="CUI82" s="195"/>
      <c r="CUJ82" s="195"/>
      <c r="CUK82" s="195"/>
      <c r="CUL82" s="195"/>
      <c r="CUM82" s="195"/>
      <c r="CUN82" s="195"/>
      <c r="CUO82" s="195"/>
      <c r="CUP82" s="195"/>
      <c r="CUQ82" s="195"/>
      <c r="CUR82" s="195"/>
      <c r="CUS82" s="195"/>
      <c r="CUT82" s="195"/>
      <c r="CUU82" s="195"/>
      <c r="CUV82" s="195"/>
      <c r="CUW82" s="195"/>
      <c r="CUX82" s="195"/>
      <c r="CUY82" s="195"/>
      <c r="CUZ82" s="195"/>
      <c r="CVA82" s="195"/>
      <c r="CVB82" s="195"/>
      <c r="CVC82" s="195"/>
      <c r="CVD82" s="195"/>
      <c r="CVE82" s="195"/>
      <c r="CVF82" s="195"/>
      <c r="CVG82" s="195"/>
      <c r="CVH82" s="195"/>
      <c r="CVI82" s="195"/>
      <c r="CVJ82" s="195"/>
      <c r="CVK82" s="195"/>
      <c r="CVL82" s="195"/>
      <c r="CVM82" s="195"/>
      <c r="CVN82" s="195"/>
      <c r="CVO82" s="195"/>
      <c r="CVP82" s="195"/>
      <c r="CVQ82" s="195"/>
      <c r="CVR82" s="195"/>
      <c r="CVS82" s="195"/>
      <c r="CVT82" s="195"/>
      <c r="CVU82" s="195"/>
      <c r="CVV82" s="195"/>
      <c r="CVW82" s="195"/>
      <c r="CVX82" s="195"/>
      <c r="CVY82" s="195"/>
      <c r="CVZ82" s="195"/>
      <c r="CWA82" s="195"/>
      <c r="CWB82" s="195"/>
      <c r="CWC82" s="195"/>
      <c r="CWD82" s="195"/>
      <c r="CWE82" s="195"/>
      <c r="CWF82" s="195"/>
      <c r="CWG82" s="195"/>
      <c r="CWH82" s="195"/>
      <c r="CWI82" s="195"/>
      <c r="CWJ82" s="195"/>
      <c r="CWK82" s="195"/>
      <c r="CWL82" s="195"/>
      <c r="CWM82" s="195"/>
      <c r="CWN82" s="195"/>
      <c r="CWO82" s="195"/>
      <c r="CWP82" s="195"/>
      <c r="CWQ82" s="195"/>
      <c r="CWR82" s="195"/>
      <c r="CWS82" s="195"/>
      <c r="CWT82" s="195"/>
      <c r="CWU82" s="195"/>
      <c r="CWV82" s="195"/>
      <c r="CWW82" s="195"/>
      <c r="CWX82" s="195"/>
      <c r="CWY82" s="195"/>
      <c r="CWZ82" s="195"/>
      <c r="CXA82" s="195"/>
      <c r="CXB82" s="195"/>
      <c r="CXC82" s="195"/>
      <c r="CXD82" s="195"/>
      <c r="CXE82" s="195"/>
      <c r="CXF82" s="195"/>
      <c r="CXG82" s="195"/>
      <c r="CXH82" s="195"/>
      <c r="CXI82" s="195"/>
      <c r="CXJ82" s="195"/>
      <c r="CXK82" s="195"/>
      <c r="CXL82" s="195"/>
      <c r="CXM82" s="195"/>
      <c r="CXN82" s="195"/>
      <c r="CXO82" s="195"/>
      <c r="CXP82" s="195"/>
      <c r="CXQ82" s="195"/>
      <c r="CXR82" s="195"/>
      <c r="CXS82" s="195"/>
      <c r="CXT82" s="195"/>
      <c r="CXU82" s="195"/>
      <c r="CXV82" s="195"/>
      <c r="CXW82" s="195"/>
      <c r="CXX82" s="195"/>
      <c r="CXY82" s="195"/>
      <c r="CXZ82" s="195"/>
      <c r="CYA82" s="195"/>
      <c r="CYB82" s="195"/>
      <c r="CYC82" s="195"/>
      <c r="CYD82" s="195"/>
      <c r="CYE82" s="195"/>
      <c r="CYF82" s="195"/>
      <c r="CYG82" s="195"/>
      <c r="CYH82" s="195"/>
      <c r="CYI82" s="195"/>
      <c r="CYJ82" s="195"/>
      <c r="CYK82" s="195"/>
      <c r="CYL82" s="195"/>
      <c r="CYM82" s="195"/>
      <c r="CYN82" s="195"/>
      <c r="CYO82" s="195"/>
      <c r="CYP82" s="195"/>
      <c r="CYQ82" s="195"/>
      <c r="CYR82" s="195"/>
      <c r="CYS82" s="195"/>
      <c r="CYT82" s="195"/>
      <c r="CYU82" s="195"/>
      <c r="CYV82" s="195"/>
      <c r="CYW82" s="195"/>
      <c r="CYX82" s="195"/>
      <c r="CYY82" s="195"/>
      <c r="CYZ82" s="195"/>
      <c r="CZA82" s="195"/>
      <c r="CZB82" s="195"/>
      <c r="CZC82" s="195"/>
      <c r="CZD82" s="195"/>
      <c r="CZE82" s="195"/>
      <c r="CZF82" s="195"/>
      <c r="CZG82" s="195"/>
      <c r="CZH82" s="195"/>
      <c r="CZI82" s="195"/>
      <c r="CZJ82" s="195"/>
      <c r="CZK82" s="195"/>
      <c r="CZL82" s="195"/>
      <c r="CZM82" s="195"/>
      <c r="CZN82" s="195"/>
      <c r="CZO82" s="195"/>
      <c r="CZP82" s="195"/>
      <c r="CZQ82" s="195"/>
      <c r="CZR82" s="195"/>
      <c r="CZS82" s="195"/>
      <c r="CZT82" s="195"/>
      <c r="CZU82" s="195"/>
      <c r="CZV82" s="195"/>
      <c r="CZW82" s="195"/>
      <c r="CZX82" s="195"/>
      <c r="CZY82" s="195"/>
      <c r="CZZ82" s="195"/>
      <c r="DAA82" s="195"/>
      <c r="DAB82" s="195"/>
      <c r="DAC82" s="195"/>
      <c r="DAD82" s="195"/>
      <c r="DAE82" s="195"/>
      <c r="DAF82" s="195"/>
      <c r="DAG82" s="195"/>
      <c r="DAH82" s="195"/>
      <c r="DAI82" s="195"/>
      <c r="DAJ82" s="195"/>
      <c r="DAK82" s="195"/>
      <c r="DAL82" s="195"/>
      <c r="DAM82" s="195"/>
      <c r="DAN82" s="195"/>
      <c r="DAO82" s="195"/>
      <c r="DAP82" s="195"/>
      <c r="DAQ82" s="195"/>
      <c r="DAR82" s="195"/>
      <c r="DAS82" s="195"/>
      <c r="DAT82" s="195"/>
      <c r="DAU82" s="195"/>
      <c r="DAV82" s="195"/>
      <c r="DAW82" s="195"/>
      <c r="DAX82" s="195"/>
      <c r="DAY82" s="195"/>
      <c r="DAZ82" s="195"/>
      <c r="DBA82" s="195"/>
      <c r="DBB82" s="195"/>
      <c r="DBC82" s="195"/>
      <c r="DBD82" s="195"/>
      <c r="DBE82" s="195"/>
      <c r="DBF82" s="195"/>
      <c r="DBG82" s="195"/>
      <c r="DBH82" s="195"/>
      <c r="DBI82" s="195"/>
      <c r="DBJ82" s="195"/>
      <c r="DBK82" s="195"/>
      <c r="DBL82" s="195"/>
      <c r="DBM82" s="195"/>
      <c r="DBN82" s="195"/>
      <c r="DBO82" s="195"/>
      <c r="DBP82" s="195"/>
      <c r="DBQ82" s="195"/>
      <c r="DBR82" s="195"/>
      <c r="DBS82" s="195"/>
      <c r="DBT82" s="195"/>
      <c r="DBU82" s="195"/>
      <c r="DBV82" s="195"/>
      <c r="DBW82" s="195"/>
      <c r="DBX82" s="195"/>
      <c r="DBY82" s="195"/>
      <c r="DBZ82" s="195"/>
      <c r="DCA82" s="195"/>
      <c r="DCB82" s="195"/>
      <c r="DCC82" s="195"/>
      <c r="DCD82" s="195"/>
      <c r="DCE82" s="195"/>
      <c r="DCF82" s="195"/>
      <c r="DCG82" s="195"/>
      <c r="DCH82" s="195"/>
      <c r="DCI82" s="195"/>
      <c r="DCJ82" s="195"/>
      <c r="DCK82" s="195"/>
      <c r="DCL82" s="195"/>
      <c r="DCM82" s="195"/>
      <c r="DCN82" s="195"/>
      <c r="DCO82" s="195"/>
      <c r="DCP82" s="195"/>
      <c r="DCQ82" s="195"/>
      <c r="DCR82" s="195"/>
      <c r="DCS82" s="195"/>
      <c r="DCT82" s="195"/>
      <c r="DCU82" s="195"/>
      <c r="DCV82" s="195"/>
      <c r="DCW82" s="195"/>
      <c r="DCX82" s="195"/>
      <c r="DCY82" s="195"/>
      <c r="DCZ82" s="195"/>
      <c r="DDA82" s="195"/>
      <c r="DDB82" s="195"/>
      <c r="DDC82" s="195"/>
      <c r="DDD82" s="195"/>
      <c r="DDE82" s="195"/>
      <c r="DDF82" s="195"/>
      <c r="DDG82" s="195"/>
      <c r="DDH82" s="195"/>
      <c r="DDI82" s="195"/>
      <c r="DDJ82" s="195"/>
      <c r="DDK82" s="195"/>
      <c r="DDL82" s="195"/>
      <c r="DDM82" s="195"/>
      <c r="DDN82" s="195"/>
      <c r="DDO82" s="195"/>
      <c r="DDP82" s="195"/>
      <c r="DDQ82" s="195"/>
      <c r="DDR82" s="195"/>
      <c r="DDS82" s="195"/>
      <c r="DDT82" s="195"/>
      <c r="DDU82" s="195"/>
      <c r="DDV82" s="195"/>
      <c r="DDW82" s="195"/>
      <c r="DDX82" s="195"/>
      <c r="DDY82" s="195"/>
      <c r="DDZ82" s="195"/>
      <c r="DEA82" s="195"/>
      <c r="DEB82" s="195"/>
      <c r="DEC82" s="195"/>
      <c r="DED82" s="195"/>
      <c r="DEE82" s="195"/>
      <c r="DEF82" s="195"/>
      <c r="DEG82" s="195"/>
      <c r="DEH82" s="195"/>
      <c r="DEI82" s="195"/>
      <c r="DEJ82" s="195"/>
      <c r="DEK82" s="195"/>
      <c r="DEL82" s="195"/>
      <c r="DEM82" s="195"/>
      <c r="DEN82" s="195"/>
      <c r="DEO82" s="195"/>
      <c r="DEP82" s="195"/>
      <c r="DEQ82" s="195"/>
      <c r="DER82" s="195"/>
      <c r="DES82" s="195"/>
      <c r="DET82" s="195"/>
      <c r="DEU82" s="195"/>
      <c r="DEV82" s="195"/>
      <c r="DEW82" s="195"/>
      <c r="DEX82" s="195"/>
      <c r="DEY82" s="195"/>
      <c r="DEZ82" s="195"/>
      <c r="DFA82" s="195"/>
      <c r="DFB82" s="195"/>
      <c r="DFC82" s="195"/>
      <c r="DFD82" s="195"/>
      <c r="DFE82" s="195"/>
      <c r="DFF82" s="195"/>
      <c r="DFG82" s="195"/>
      <c r="DFH82" s="195"/>
      <c r="DFI82" s="195"/>
      <c r="DFJ82" s="195"/>
      <c r="DFK82" s="195"/>
      <c r="DFL82" s="195"/>
      <c r="DFM82" s="195"/>
      <c r="DFN82" s="195"/>
      <c r="DFO82" s="195"/>
      <c r="DFP82" s="195"/>
      <c r="DFQ82" s="195"/>
      <c r="DFR82" s="195"/>
      <c r="DFS82" s="195"/>
      <c r="DFT82" s="195"/>
      <c r="DFU82" s="195"/>
      <c r="DFV82" s="195"/>
      <c r="DFW82" s="195"/>
      <c r="DFX82" s="195"/>
      <c r="DFY82" s="195"/>
      <c r="DFZ82" s="195"/>
      <c r="DGA82" s="195"/>
      <c r="DGB82" s="195"/>
      <c r="DGC82" s="195"/>
      <c r="DGD82" s="195"/>
      <c r="DGE82" s="195"/>
      <c r="DGF82" s="195"/>
      <c r="DGG82" s="195"/>
      <c r="DGH82" s="195"/>
      <c r="DGI82" s="195"/>
      <c r="DGJ82" s="195"/>
      <c r="DGK82" s="195"/>
      <c r="DGL82" s="195"/>
      <c r="DGM82" s="195"/>
      <c r="DGN82" s="195"/>
      <c r="DGO82" s="195"/>
      <c r="DGP82" s="195"/>
      <c r="DGQ82" s="195"/>
      <c r="DGR82" s="195"/>
      <c r="DGS82" s="195"/>
      <c r="DGT82" s="195"/>
      <c r="DGU82" s="195"/>
      <c r="DGV82" s="195"/>
      <c r="DGW82" s="195"/>
      <c r="DGX82" s="195"/>
      <c r="DGY82" s="195"/>
      <c r="DGZ82" s="195"/>
      <c r="DHA82" s="195"/>
      <c r="DHB82" s="195"/>
      <c r="DHC82" s="195"/>
      <c r="DHD82" s="195"/>
      <c r="DHE82" s="195"/>
      <c r="DHF82" s="195"/>
      <c r="DHG82" s="195"/>
      <c r="DHH82" s="195"/>
      <c r="DHI82" s="195"/>
      <c r="DHJ82" s="195"/>
      <c r="DHK82" s="195"/>
      <c r="DHL82" s="195"/>
      <c r="DHM82" s="195"/>
      <c r="DHN82" s="195"/>
      <c r="DHO82" s="195"/>
      <c r="DHP82" s="195"/>
      <c r="DHQ82" s="195"/>
      <c r="DHR82" s="195"/>
      <c r="DHS82" s="195"/>
      <c r="DHT82" s="195"/>
      <c r="DHU82" s="195"/>
      <c r="DHV82" s="195"/>
      <c r="DHW82" s="195"/>
      <c r="DHX82" s="195"/>
      <c r="DHY82" s="195"/>
      <c r="DHZ82" s="195"/>
      <c r="DIA82" s="195"/>
      <c r="DIB82" s="195"/>
      <c r="DIC82" s="195"/>
      <c r="DID82" s="195"/>
      <c r="DIE82" s="195"/>
      <c r="DIF82" s="195"/>
      <c r="DIG82" s="195"/>
      <c r="DIH82" s="195"/>
      <c r="DII82" s="195"/>
      <c r="DIJ82" s="195"/>
      <c r="DIK82" s="195"/>
      <c r="DIL82" s="195"/>
      <c r="DIM82" s="195"/>
      <c r="DIN82" s="195"/>
      <c r="DIO82" s="195"/>
      <c r="DIP82" s="195"/>
      <c r="DIQ82" s="195"/>
      <c r="DIR82" s="195"/>
      <c r="DIS82" s="195"/>
      <c r="DIT82" s="195"/>
      <c r="DIU82" s="195"/>
      <c r="DIV82" s="195"/>
      <c r="DIW82" s="195"/>
      <c r="DIX82" s="195"/>
      <c r="DIY82" s="195"/>
      <c r="DIZ82" s="195"/>
      <c r="DJA82" s="195"/>
      <c r="DJB82" s="195"/>
      <c r="DJC82" s="195"/>
      <c r="DJD82" s="195"/>
      <c r="DJE82" s="195"/>
      <c r="DJF82" s="195"/>
      <c r="DJG82" s="195"/>
      <c r="DJH82" s="195"/>
      <c r="DJI82" s="195"/>
      <c r="DJJ82" s="195"/>
      <c r="DJK82" s="195"/>
      <c r="DJL82" s="195"/>
      <c r="DJM82" s="195"/>
      <c r="DJN82" s="195"/>
      <c r="DJO82" s="195"/>
      <c r="DJP82" s="195"/>
      <c r="DJQ82" s="195"/>
      <c r="DJR82" s="195"/>
      <c r="DJS82" s="195"/>
      <c r="DJT82" s="195"/>
      <c r="DJU82" s="195"/>
      <c r="DJV82" s="195"/>
      <c r="DJW82" s="195"/>
      <c r="DJX82" s="195"/>
      <c r="DJY82" s="195"/>
      <c r="DJZ82" s="195"/>
      <c r="DKA82" s="195"/>
      <c r="DKB82" s="195"/>
      <c r="DKC82" s="195"/>
      <c r="DKD82" s="195"/>
      <c r="DKE82" s="195"/>
      <c r="DKF82" s="195"/>
      <c r="DKG82" s="195"/>
      <c r="DKH82" s="195"/>
      <c r="DKI82" s="195"/>
      <c r="DKJ82" s="195"/>
      <c r="DKK82" s="195"/>
      <c r="DKL82" s="195"/>
      <c r="DKM82" s="195"/>
      <c r="DKN82" s="195"/>
      <c r="DKO82" s="195"/>
      <c r="DKP82" s="195"/>
      <c r="DKQ82" s="195"/>
      <c r="DKR82" s="195"/>
      <c r="DKS82" s="195"/>
      <c r="DKT82" s="195"/>
      <c r="DKU82" s="195"/>
      <c r="DKV82" s="195"/>
      <c r="DKW82" s="195"/>
      <c r="DKX82" s="195"/>
      <c r="DKY82" s="195"/>
      <c r="DKZ82" s="195"/>
      <c r="DLA82" s="195"/>
      <c r="DLB82" s="195"/>
      <c r="DLC82" s="195"/>
      <c r="DLD82" s="195"/>
      <c r="DLE82" s="195"/>
      <c r="DLF82" s="195"/>
      <c r="DLG82" s="195"/>
      <c r="DLH82" s="195"/>
      <c r="DLI82" s="195"/>
      <c r="DLJ82" s="195"/>
      <c r="DLK82" s="195"/>
      <c r="DLL82" s="195"/>
      <c r="DLM82" s="195"/>
      <c r="DLN82" s="195"/>
      <c r="DLO82" s="195"/>
      <c r="DLP82" s="195"/>
      <c r="DLQ82" s="195"/>
      <c r="DLR82" s="195"/>
      <c r="DLS82" s="195"/>
      <c r="DLT82" s="195"/>
      <c r="DLU82" s="195"/>
      <c r="DLV82" s="195"/>
      <c r="DLW82" s="195"/>
      <c r="DLX82" s="195"/>
      <c r="DLY82" s="195"/>
      <c r="DLZ82" s="195"/>
      <c r="DMA82" s="195"/>
      <c r="DMB82" s="195"/>
      <c r="DMC82" s="195"/>
      <c r="DMD82" s="195"/>
      <c r="DME82" s="195"/>
      <c r="DMF82" s="195"/>
      <c r="DMG82" s="195"/>
      <c r="DMH82" s="195"/>
      <c r="DMI82" s="195"/>
      <c r="DMJ82" s="195"/>
      <c r="DMK82" s="195"/>
      <c r="DML82" s="195"/>
      <c r="DMM82" s="195"/>
      <c r="DMN82" s="195"/>
      <c r="DMO82" s="195"/>
      <c r="DMP82" s="195"/>
      <c r="DMQ82" s="195"/>
      <c r="DMR82" s="195"/>
      <c r="DMS82" s="195"/>
      <c r="DMT82" s="195"/>
      <c r="DMU82" s="195"/>
      <c r="DMV82" s="195"/>
      <c r="DMW82" s="195"/>
      <c r="DMX82" s="195"/>
      <c r="DMY82" s="195"/>
      <c r="DMZ82" s="195"/>
      <c r="DNA82" s="195"/>
      <c r="DNB82" s="195"/>
      <c r="DNC82" s="195"/>
      <c r="DND82" s="195"/>
      <c r="DNE82" s="195"/>
      <c r="DNF82" s="195"/>
      <c r="DNG82" s="195"/>
      <c r="DNH82" s="195"/>
      <c r="DNI82" s="195"/>
      <c r="DNJ82" s="195"/>
      <c r="DNK82" s="195"/>
      <c r="DNL82" s="195"/>
      <c r="DNM82" s="195"/>
      <c r="DNN82" s="195"/>
      <c r="DNO82" s="195"/>
      <c r="DNP82" s="195"/>
      <c r="DNQ82" s="195"/>
      <c r="DNR82" s="195"/>
      <c r="DNS82" s="195"/>
      <c r="DNT82" s="195"/>
      <c r="DNU82" s="195"/>
      <c r="DNV82" s="195"/>
      <c r="DNW82" s="195"/>
      <c r="DNX82" s="195"/>
      <c r="DNY82" s="195"/>
      <c r="DNZ82" s="195"/>
      <c r="DOA82" s="195"/>
      <c r="DOB82" s="195"/>
      <c r="DOC82" s="195"/>
      <c r="DOD82" s="195"/>
      <c r="DOE82" s="195"/>
      <c r="DOF82" s="195"/>
      <c r="DOG82" s="195"/>
      <c r="DOH82" s="195"/>
      <c r="DOI82" s="195"/>
      <c r="DOJ82" s="195"/>
      <c r="DOK82" s="195"/>
      <c r="DOL82" s="195"/>
      <c r="DOM82" s="195"/>
      <c r="DON82" s="195"/>
      <c r="DOO82" s="195"/>
      <c r="DOP82" s="195"/>
      <c r="DOQ82" s="195"/>
      <c r="DOR82" s="195"/>
      <c r="DOS82" s="195"/>
      <c r="DOT82" s="195"/>
      <c r="DOU82" s="195"/>
      <c r="DOV82" s="195"/>
      <c r="DOW82" s="195"/>
      <c r="DOX82" s="195"/>
      <c r="DOY82" s="195"/>
      <c r="DOZ82" s="195"/>
      <c r="DPA82" s="195"/>
      <c r="DPB82" s="195"/>
      <c r="DPC82" s="195"/>
      <c r="DPD82" s="195"/>
      <c r="DPE82" s="195"/>
      <c r="DPF82" s="195"/>
      <c r="DPG82" s="195"/>
      <c r="DPH82" s="195"/>
      <c r="DPI82" s="195"/>
      <c r="DPJ82" s="195"/>
      <c r="DPK82" s="195"/>
      <c r="DPL82" s="195"/>
      <c r="DPM82" s="195"/>
      <c r="DPN82" s="195"/>
      <c r="DPO82" s="195"/>
      <c r="DPP82" s="195"/>
      <c r="DPQ82" s="195"/>
      <c r="DPR82" s="195"/>
      <c r="DPS82" s="195"/>
      <c r="DPT82" s="195"/>
      <c r="DPU82" s="195"/>
      <c r="DPV82" s="195"/>
      <c r="DPW82" s="195"/>
      <c r="DPX82" s="195"/>
      <c r="DPY82" s="195"/>
      <c r="DPZ82" s="195"/>
      <c r="DQA82" s="195"/>
      <c r="DQB82" s="195"/>
      <c r="DQC82" s="195"/>
      <c r="DQD82" s="195"/>
      <c r="DQE82" s="195"/>
      <c r="DQF82" s="195"/>
      <c r="DQG82" s="195"/>
      <c r="DQH82" s="195"/>
      <c r="DQI82" s="195"/>
      <c r="DQJ82" s="195"/>
      <c r="DQK82" s="195"/>
      <c r="DQL82" s="195"/>
      <c r="DQM82" s="195"/>
      <c r="DQN82" s="195"/>
      <c r="DQO82" s="195"/>
      <c r="DQP82" s="195"/>
      <c r="DQQ82" s="195"/>
      <c r="DQR82" s="195"/>
      <c r="DQS82" s="195"/>
      <c r="DQT82" s="195"/>
      <c r="DQU82" s="195"/>
      <c r="DQV82" s="195"/>
      <c r="DQW82" s="195"/>
      <c r="DQX82" s="195"/>
      <c r="DQY82" s="195"/>
      <c r="DQZ82" s="195"/>
      <c r="DRA82" s="195"/>
      <c r="DRB82" s="195"/>
      <c r="DRC82" s="195"/>
      <c r="DRD82" s="195"/>
      <c r="DRE82" s="195"/>
      <c r="DRF82" s="195"/>
      <c r="DRG82" s="195"/>
      <c r="DRH82" s="195"/>
      <c r="DRI82" s="195"/>
      <c r="DRJ82" s="195"/>
      <c r="DRK82" s="195"/>
      <c r="DRL82" s="195"/>
      <c r="DRM82" s="195"/>
      <c r="DRN82" s="195"/>
      <c r="DRO82" s="195"/>
      <c r="DRP82" s="195"/>
      <c r="DRQ82" s="195"/>
      <c r="DRR82" s="195"/>
      <c r="DRS82" s="195"/>
      <c r="DRT82" s="195"/>
      <c r="DRU82" s="195"/>
      <c r="DRV82" s="195"/>
      <c r="DRW82" s="195"/>
      <c r="DRX82" s="195"/>
      <c r="DRY82" s="195"/>
      <c r="DRZ82" s="195"/>
      <c r="DSA82" s="195"/>
      <c r="DSB82" s="195"/>
      <c r="DSC82" s="195"/>
      <c r="DSD82" s="195"/>
      <c r="DSE82" s="195"/>
      <c r="DSF82" s="195"/>
      <c r="DSG82" s="195"/>
      <c r="DSH82" s="195"/>
      <c r="DSI82" s="195"/>
      <c r="DSJ82" s="195"/>
      <c r="DSK82" s="195"/>
      <c r="DSL82" s="195"/>
      <c r="DSM82" s="195"/>
      <c r="DSN82" s="195"/>
      <c r="DSO82" s="195"/>
      <c r="DSP82" s="195"/>
      <c r="DSQ82" s="195"/>
      <c r="DSR82" s="195"/>
      <c r="DSS82" s="195"/>
      <c r="DST82" s="195"/>
      <c r="DSU82" s="195"/>
      <c r="DSV82" s="195"/>
      <c r="DSW82" s="195"/>
      <c r="DSX82" s="195"/>
      <c r="DSY82" s="195"/>
      <c r="DSZ82" s="195"/>
      <c r="DTA82" s="195"/>
      <c r="DTB82" s="195"/>
      <c r="DTC82" s="195"/>
      <c r="DTD82" s="195"/>
      <c r="DTE82" s="195"/>
      <c r="DTF82" s="195"/>
      <c r="DTG82" s="195"/>
      <c r="DTH82" s="195"/>
      <c r="DTI82" s="195"/>
      <c r="DTJ82" s="195"/>
      <c r="DTK82" s="195"/>
      <c r="DTL82" s="195"/>
      <c r="DTM82" s="195"/>
      <c r="DTN82" s="195"/>
      <c r="DTO82" s="195"/>
      <c r="DTP82" s="195"/>
      <c r="DTQ82" s="195"/>
      <c r="DTR82" s="195"/>
      <c r="DTS82" s="195"/>
      <c r="DTT82" s="195"/>
      <c r="DTU82" s="195"/>
      <c r="DTV82" s="195"/>
      <c r="DTW82" s="195"/>
      <c r="DTX82" s="195"/>
      <c r="DTY82" s="195"/>
      <c r="DTZ82" s="195"/>
      <c r="DUA82" s="195"/>
      <c r="DUB82" s="195"/>
      <c r="DUC82" s="195"/>
      <c r="DUD82" s="195"/>
      <c r="DUE82" s="195"/>
      <c r="DUF82" s="195"/>
      <c r="DUG82" s="195"/>
      <c r="DUH82" s="195"/>
      <c r="DUI82" s="195"/>
      <c r="DUJ82" s="195"/>
      <c r="DUK82" s="195"/>
      <c r="DUL82" s="195"/>
      <c r="DUM82" s="195"/>
      <c r="DUN82" s="195"/>
      <c r="DUO82" s="195"/>
      <c r="DUP82" s="195"/>
      <c r="DUQ82" s="195"/>
      <c r="DUR82" s="195"/>
      <c r="DUS82" s="195"/>
      <c r="DUT82" s="195"/>
      <c r="DUU82" s="195"/>
      <c r="DUV82" s="195"/>
      <c r="DUW82" s="195"/>
      <c r="DUX82" s="195"/>
      <c r="DUY82" s="195"/>
      <c r="DUZ82" s="195"/>
      <c r="DVA82" s="195"/>
      <c r="DVB82" s="195"/>
      <c r="DVC82" s="195"/>
      <c r="DVD82" s="195"/>
      <c r="DVE82" s="195"/>
      <c r="DVF82" s="195"/>
      <c r="DVG82" s="195"/>
      <c r="DVH82" s="195"/>
      <c r="DVI82" s="195"/>
      <c r="DVJ82" s="195"/>
      <c r="DVK82" s="195"/>
      <c r="DVL82" s="195"/>
      <c r="DVM82" s="195"/>
      <c r="DVN82" s="195"/>
      <c r="DVO82" s="195"/>
      <c r="DVP82" s="195"/>
      <c r="DVQ82" s="195"/>
      <c r="DVR82" s="195"/>
      <c r="DVS82" s="195"/>
      <c r="DVT82" s="195"/>
      <c r="DVU82" s="195"/>
      <c r="DVV82" s="195"/>
      <c r="DVW82" s="195"/>
      <c r="DVX82" s="195"/>
      <c r="DVY82" s="195"/>
      <c r="DVZ82" s="195"/>
      <c r="DWA82" s="195"/>
      <c r="DWB82" s="195"/>
      <c r="DWC82" s="195"/>
      <c r="DWD82" s="195"/>
      <c r="DWE82" s="195"/>
      <c r="DWF82" s="195"/>
      <c r="DWG82" s="195"/>
      <c r="DWH82" s="195"/>
      <c r="DWI82" s="195"/>
      <c r="DWJ82" s="195"/>
      <c r="DWK82" s="195"/>
      <c r="DWL82" s="195"/>
      <c r="DWM82" s="195"/>
      <c r="DWN82" s="195"/>
      <c r="DWO82" s="195"/>
      <c r="DWP82" s="195"/>
      <c r="DWQ82" s="195"/>
      <c r="DWR82" s="195"/>
      <c r="DWS82" s="195"/>
      <c r="DWT82" s="195"/>
      <c r="DWU82" s="195"/>
      <c r="DWV82" s="195"/>
      <c r="DWW82" s="195"/>
      <c r="DWX82" s="195"/>
      <c r="DWY82" s="195"/>
      <c r="DWZ82" s="195"/>
      <c r="DXA82" s="195"/>
      <c r="DXB82" s="195"/>
      <c r="DXC82" s="195"/>
      <c r="DXD82" s="195"/>
      <c r="DXE82" s="195"/>
      <c r="DXF82" s="195"/>
      <c r="DXG82" s="195"/>
      <c r="DXH82" s="195"/>
      <c r="DXI82" s="195"/>
      <c r="DXJ82" s="195"/>
      <c r="DXK82" s="195"/>
      <c r="DXL82" s="195"/>
      <c r="DXM82" s="195"/>
      <c r="DXN82" s="195"/>
      <c r="DXO82" s="195"/>
      <c r="DXP82" s="195"/>
      <c r="DXQ82" s="195"/>
      <c r="DXR82" s="195"/>
      <c r="DXS82" s="195"/>
      <c r="DXT82" s="195"/>
      <c r="DXU82" s="195"/>
      <c r="DXV82" s="195"/>
      <c r="DXW82" s="195"/>
      <c r="DXX82" s="195"/>
      <c r="DXY82" s="195"/>
      <c r="DXZ82" s="195"/>
      <c r="DYA82" s="195"/>
      <c r="DYB82" s="195"/>
      <c r="DYC82" s="195"/>
      <c r="DYD82" s="195"/>
      <c r="DYE82" s="195"/>
      <c r="DYF82" s="195"/>
      <c r="DYG82" s="195"/>
      <c r="DYH82" s="195"/>
      <c r="DYI82" s="195"/>
      <c r="DYJ82" s="195"/>
      <c r="DYK82" s="195"/>
      <c r="DYL82" s="195"/>
      <c r="DYM82" s="195"/>
      <c r="DYN82" s="195"/>
      <c r="DYO82" s="195"/>
      <c r="DYP82" s="195"/>
      <c r="DYQ82" s="195"/>
      <c r="DYR82" s="195"/>
      <c r="DYS82" s="195"/>
      <c r="DYT82" s="195"/>
      <c r="DYU82" s="195"/>
      <c r="DYV82" s="195"/>
      <c r="DYW82" s="195"/>
      <c r="DYX82" s="195"/>
      <c r="DYY82" s="195"/>
      <c r="DYZ82" s="195"/>
      <c r="DZA82" s="195"/>
      <c r="DZB82" s="195"/>
      <c r="DZC82" s="195"/>
      <c r="DZD82" s="195"/>
      <c r="DZE82" s="195"/>
      <c r="DZF82" s="195"/>
      <c r="DZG82" s="195"/>
      <c r="DZH82" s="195"/>
      <c r="DZI82" s="195"/>
      <c r="DZJ82" s="195"/>
      <c r="DZK82" s="195"/>
      <c r="DZL82" s="195"/>
      <c r="DZM82" s="195"/>
      <c r="DZN82" s="195"/>
      <c r="DZO82" s="195"/>
      <c r="DZP82" s="195"/>
      <c r="DZQ82" s="195"/>
      <c r="DZR82" s="195"/>
      <c r="DZS82" s="195"/>
      <c r="DZT82" s="195"/>
      <c r="DZU82" s="195"/>
      <c r="DZV82" s="195"/>
      <c r="DZW82" s="195"/>
      <c r="DZX82" s="195"/>
      <c r="DZY82" s="195"/>
      <c r="DZZ82" s="195"/>
      <c r="EAA82" s="195"/>
      <c r="EAB82" s="195"/>
      <c r="EAC82" s="195"/>
      <c r="EAD82" s="195"/>
      <c r="EAE82" s="195"/>
      <c r="EAF82" s="195"/>
      <c r="EAG82" s="195"/>
      <c r="EAH82" s="195"/>
      <c r="EAI82" s="195"/>
      <c r="EAJ82" s="195"/>
      <c r="EAK82" s="195"/>
      <c r="EAL82" s="195"/>
      <c r="EAM82" s="195"/>
      <c r="EAN82" s="195"/>
      <c r="EAO82" s="195"/>
      <c r="EAP82" s="195"/>
      <c r="EAQ82" s="195"/>
      <c r="EAR82" s="195"/>
      <c r="EAS82" s="195"/>
      <c r="EAT82" s="195"/>
      <c r="EAU82" s="195"/>
      <c r="EAV82" s="195"/>
      <c r="EAW82" s="195"/>
      <c r="EAX82" s="195"/>
      <c r="EAY82" s="195"/>
      <c r="EAZ82" s="195"/>
      <c r="EBA82" s="195"/>
      <c r="EBB82" s="195"/>
      <c r="EBC82" s="195"/>
      <c r="EBD82" s="195"/>
      <c r="EBE82" s="195"/>
      <c r="EBF82" s="195"/>
      <c r="EBG82" s="195"/>
      <c r="EBH82" s="195"/>
      <c r="EBI82" s="195"/>
      <c r="EBJ82" s="195"/>
      <c r="EBK82" s="195"/>
      <c r="EBL82" s="195"/>
      <c r="EBM82" s="195"/>
      <c r="EBN82" s="195"/>
      <c r="EBO82" s="195"/>
      <c r="EBP82" s="195"/>
      <c r="EBQ82" s="195"/>
      <c r="EBR82" s="195"/>
      <c r="EBS82" s="195"/>
      <c r="EBT82" s="195"/>
      <c r="EBU82" s="195"/>
      <c r="EBV82" s="195"/>
      <c r="EBW82" s="195"/>
      <c r="EBX82" s="195"/>
      <c r="EBY82" s="195"/>
      <c r="EBZ82" s="195"/>
      <c r="ECA82" s="195"/>
      <c r="ECB82" s="195"/>
      <c r="ECC82" s="195"/>
      <c r="ECD82" s="195"/>
      <c r="ECE82" s="195"/>
      <c r="ECF82" s="195"/>
      <c r="ECG82" s="195"/>
      <c r="ECH82" s="195"/>
      <c r="ECI82" s="195"/>
      <c r="ECJ82" s="195"/>
      <c r="ECK82" s="195"/>
      <c r="ECL82" s="195"/>
      <c r="ECM82" s="195"/>
      <c r="ECN82" s="195"/>
      <c r="ECO82" s="195"/>
      <c r="ECP82" s="195"/>
      <c r="ECQ82" s="195"/>
      <c r="ECR82" s="195"/>
      <c r="ECS82" s="195"/>
      <c r="ECT82" s="195"/>
      <c r="ECU82" s="195"/>
      <c r="ECV82" s="195"/>
      <c r="ECW82" s="195"/>
      <c r="ECX82" s="195"/>
      <c r="ECY82" s="195"/>
      <c r="ECZ82" s="195"/>
      <c r="EDA82" s="195"/>
      <c r="EDB82" s="195"/>
      <c r="EDC82" s="195"/>
      <c r="EDD82" s="195"/>
      <c r="EDE82" s="195"/>
      <c r="EDF82" s="195"/>
      <c r="EDG82" s="195"/>
      <c r="EDH82" s="195"/>
      <c r="EDI82" s="195"/>
      <c r="EDJ82" s="195"/>
      <c r="EDK82" s="195"/>
      <c r="EDL82" s="195"/>
      <c r="EDM82" s="195"/>
      <c r="EDN82" s="195"/>
      <c r="EDO82" s="195"/>
      <c r="EDP82" s="195"/>
      <c r="EDQ82" s="195"/>
      <c r="EDR82" s="195"/>
      <c r="EDS82" s="195"/>
      <c r="EDT82" s="195"/>
      <c r="EDU82" s="195"/>
      <c r="EDV82" s="195"/>
      <c r="EDW82" s="195"/>
      <c r="EDX82" s="195"/>
      <c r="EDY82" s="195"/>
      <c r="EDZ82" s="195"/>
      <c r="EEA82" s="195"/>
      <c r="EEB82" s="195"/>
      <c r="EEC82" s="195"/>
      <c r="EED82" s="195"/>
      <c r="EEE82" s="195"/>
      <c r="EEF82" s="195"/>
      <c r="EEG82" s="195"/>
      <c r="EEH82" s="195"/>
      <c r="EEI82" s="195"/>
      <c r="EEJ82" s="195"/>
      <c r="EEK82" s="195"/>
      <c r="EEL82" s="195"/>
      <c r="EEM82" s="195"/>
      <c r="EEN82" s="195"/>
      <c r="EEO82" s="195"/>
      <c r="EEP82" s="195"/>
      <c r="EEQ82" s="195"/>
      <c r="EER82" s="195"/>
      <c r="EES82" s="195"/>
      <c r="EET82" s="195"/>
      <c r="EEU82" s="195"/>
      <c r="EEV82" s="195"/>
      <c r="EEW82" s="195"/>
      <c r="EEX82" s="195"/>
      <c r="EEY82" s="195"/>
      <c r="EEZ82" s="195"/>
      <c r="EFA82" s="195"/>
      <c r="EFB82" s="195"/>
      <c r="EFC82" s="195"/>
      <c r="EFD82" s="195"/>
      <c r="EFE82" s="195"/>
      <c r="EFF82" s="195"/>
      <c r="EFG82" s="195"/>
      <c r="EFH82" s="195"/>
      <c r="EFI82" s="195"/>
      <c r="EFJ82" s="195"/>
      <c r="EFK82" s="195"/>
      <c r="EFL82" s="195"/>
      <c r="EFM82" s="195"/>
      <c r="EFN82" s="195"/>
      <c r="EFO82" s="195"/>
      <c r="EFP82" s="195"/>
      <c r="EFQ82" s="195"/>
      <c r="EFR82" s="195"/>
      <c r="EFS82" s="195"/>
      <c r="EFT82" s="195"/>
      <c r="EFU82" s="195"/>
      <c r="EFV82" s="195"/>
      <c r="EFW82" s="195"/>
      <c r="EFX82" s="195"/>
      <c r="EFY82" s="195"/>
      <c r="EFZ82" s="195"/>
      <c r="EGA82" s="195"/>
      <c r="EGB82" s="195"/>
      <c r="EGC82" s="195"/>
      <c r="EGD82" s="195"/>
      <c r="EGE82" s="195"/>
      <c r="EGF82" s="195"/>
      <c r="EGG82" s="195"/>
      <c r="EGH82" s="195"/>
      <c r="EGI82" s="195"/>
      <c r="EGJ82" s="195"/>
      <c r="EGK82" s="195"/>
      <c r="EGL82" s="195"/>
      <c r="EGM82" s="195"/>
      <c r="EGN82" s="195"/>
      <c r="EGO82" s="195"/>
      <c r="EGP82" s="195"/>
      <c r="EGQ82" s="195"/>
      <c r="EGR82" s="195"/>
      <c r="EGS82" s="195"/>
      <c r="EGT82" s="195"/>
      <c r="EGU82" s="195"/>
      <c r="EGV82" s="195"/>
      <c r="EGW82" s="195"/>
      <c r="EGX82" s="195"/>
      <c r="EGY82" s="195"/>
      <c r="EGZ82" s="195"/>
      <c r="EHA82" s="195"/>
      <c r="EHB82" s="195"/>
      <c r="EHC82" s="195"/>
      <c r="EHD82" s="195"/>
      <c r="EHE82" s="195"/>
      <c r="EHF82" s="195"/>
      <c r="EHG82" s="195"/>
      <c r="EHH82" s="195"/>
      <c r="EHI82" s="195"/>
      <c r="EHJ82" s="195"/>
      <c r="EHK82" s="195"/>
      <c r="EHL82" s="195"/>
      <c r="EHM82" s="195"/>
      <c r="EHN82" s="195"/>
      <c r="EHO82" s="195"/>
      <c r="EHP82" s="195"/>
      <c r="EHQ82" s="195"/>
      <c r="EHR82" s="195"/>
      <c r="EHS82" s="195"/>
      <c r="EHT82" s="195"/>
      <c r="EHU82" s="195"/>
      <c r="EHV82" s="195"/>
      <c r="EHW82" s="195"/>
      <c r="EHX82" s="195"/>
      <c r="EHY82" s="195"/>
      <c r="EHZ82" s="195"/>
      <c r="EIA82" s="195"/>
      <c r="EIB82" s="195"/>
      <c r="EIC82" s="195"/>
      <c r="EID82" s="195"/>
      <c r="EIE82" s="195"/>
      <c r="EIF82" s="195"/>
      <c r="EIG82" s="195"/>
      <c r="EIH82" s="195"/>
      <c r="EII82" s="195"/>
      <c r="EIJ82" s="195"/>
      <c r="EIK82" s="195"/>
      <c r="EIL82" s="195"/>
      <c r="EIM82" s="195"/>
      <c r="EIN82" s="195"/>
      <c r="EIO82" s="195"/>
      <c r="EIP82" s="195"/>
      <c r="EIQ82" s="195"/>
      <c r="EIR82" s="195"/>
      <c r="EIS82" s="195"/>
      <c r="EIT82" s="195"/>
      <c r="EIU82" s="195"/>
      <c r="EIV82" s="195"/>
      <c r="EIW82" s="195"/>
      <c r="EIX82" s="195"/>
      <c r="EIY82" s="195"/>
      <c r="EIZ82" s="195"/>
      <c r="EJA82" s="195"/>
      <c r="EJB82" s="195"/>
      <c r="EJC82" s="195"/>
      <c r="EJD82" s="195"/>
      <c r="EJE82" s="195"/>
      <c r="EJF82" s="195"/>
      <c r="EJG82" s="195"/>
      <c r="EJH82" s="195"/>
      <c r="EJI82" s="195"/>
      <c r="EJJ82" s="195"/>
      <c r="EJK82" s="195"/>
      <c r="EJL82" s="195"/>
      <c r="EJM82" s="195"/>
      <c r="EJN82" s="195"/>
      <c r="EJO82" s="195"/>
      <c r="EJP82" s="195"/>
      <c r="EJQ82" s="195"/>
      <c r="EJR82" s="195"/>
      <c r="EJS82" s="195"/>
      <c r="EJT82" s="195"/>
      <c r="EJU82" s="195"/>
      <c r="EJV82" s="195"/>
      <c r="EJW82" s="195"/>
      <c r="EJX82" s="195"/>
      <c r="EJY82" s="195"/>
      <c r="EJZ82" s="195"/>
      <c r="EKA82" s="195"/>
      <c r="EKB82" s="195"/>
      <c r="EKC82" s="195"/>
      <c r="EKD82" s="195"/>
      <c r="EKE82" s="195"/>
      <c r="EKF82" s="195"/>
      <c r="EKG82" s="195"/>
      <c r="EKH82" s="195"/>
      <c r="EKI82" s="195"/>
      <c r="EKJ82" s="195"/>
      <c r="EKK82" s="195"/>
      <c r="EKL82" s="195"/>
      <c r="EKM82" s="195"/>
      <c r="EKN82" s="195"/>
      <c r="EKO82" s="195"/>
      <c r="EKP82" s="195"/>
      <c r="EKQ82" s="195"/>
      <c r="EKR82" s="195"/>
      <c r="EKS82" s="195"/>
      <c r="EKT82" s="195"/>
      <c r="EKU82" s="195"/>
      <c r="EKV82" s="195"/>
      <c r="EKW82" s="195"/>
      <c r="EKX82" s="195"/>
      <c r="EKY82" s="195"/>
      <c r="EKZ82" s="195"/>
      <c r="ELA82" s="195"/>
      <c r="ELB82" s="195"/>
      <c r="ELC82" s="195"/>
      <c r="ELD82" s="195"/>
      <c r="ELE82" s="195"/>
      <c r="ELF82" s="195"/>
      <c r="ELG82" s="195"/>
      <c r="ELH82" s="195"/>
      <c r="ELI82" s="195"/>
      <c r="ELJ82" s="195"/>
      <c r="ELK82" s="195"/>
      <c r="ELL82" s="195"/>
      <c r="ELM82" s="195"/>
      <c r="ELN82" s="195"/>
      <c r="ELO82" s="195"/>
      <c r="ELP82" s="195"/>
      <c r="ELQ82" s="195"/>
      <c r="ELR82" s="195"/>
      <c r="ELS82" s="195"/>
      <c r="ELT82" s="195"/>
      <c r="ELU82" s="195"/>
      <c r="ELV82" s="195"/>
      <c r="ELW82" s="195"/>
      <c r="ELX82" s="195"/>
      <c r="ELY82" s="195"/>
      <c r="ELZ82" s="195"/>
      <c r="EMA82" s="195"/>
      <c r="EMB82" s="195"/>
      <c r="EMC82" s="195"/>
      <c r="EMD82" s="195"/>
      <c r="EME82" s="195"/>
      <c r="EMF82" s="195"/>
      <c r="EMG82" s="195"/>
      <c r="EMH82" s="195"/>
      <c r="EMI82" s="195"/>
      <c r="EMJ82" s="195"/>
      <c r="EMK82" s="195"/>
      <c r="EML82" s="195"/>
      <c r="EMM82" s="195"/>
      <c r="EMN82" s="195"/>
      <c r="EMO82" s="195"/>
      <c r="EMP82" s="195"/>
      <c r="EMQ82" s="195"/>
      <c r="EMR82" s="195"/>
      <c r="EMS82" s="195"/>
      <c r="EMT82" s="195"/>
      <c r="EMU82" s="195"/>
      <c r="EMV82" s="195"/>
      <c r="EMW82" s="195"/>
      <c r="EMX82" s="195"/>
      <c r="EMY82" s="195"/>
      <c r="EMZ82" s="195"/>
      <c r="ENA82" s="195"/>
      <c r="ENB82" s="195"/>
      <c r="ENC82" s="195"/>
      <c r="END82" s="195"/>
      <c r="ENE82" s="195"/>
      <c r="ENF82" s="195"/>
      <c r="ENG82" s="195"/>
      <c r="ENH82" s="195"/>
      <c r="ENI82" s="195"/>
      <c r="ENJ82" s="195"/>
      <c r="ENK82" s="195"/>
      <c r="ENL82" s="195"/>
      <c r="ENM82" s="195"/>
      <c r="ENN82" s="195"/>
      <c r="ENO82" s="195"/>
      <c r="ENP82" s="195"/>
      <c r="ENQ82" s="195"/>
      <c r="ENR82" s="195"/>
      <c r="ENS82" s="195"/>
      <c r="ENT82" s="195"/>
      <c r="ENU82" s="195"/>
      <c r="ENV82" s="195"/>
      <c r="ENW82" s="195"/>
      <c r="ENX82" s="195"/>
      <c r="ENY82" s="195"/>
      <c r="ENZ82" s="195"/>
      <c r="EOA82" s="195"/>
      <c r="EOB82" s="195"/>
      <c r="EOC82" s="195"/>
      <c r="EOD82" s="195"/>
      <c r="EOE82" s="195"/>
      <c r="EOF82" s="195"/>
      <c r="EOG82" s="195"/>
      <c r="EOH82" s="195"/>
      <c r="EOI82" s="195"/>
      <c r="EOJ82" s="195"/>
      <c r="EOK82" s="195"/>
      <c r="EOL82" s="195"/>
      <c r="EOM82" s="195"/>
      <c r="EON82" s="195"/>
      <c r="EOO82" s="195"/>
      <c r="EOP82" s="195"/>
      <c r="EOQ82" s="195"/>
      <c r="EOR82" s="195"/>
      <c r="EOS82" s="195"/>
      <c r="EOT82" s="195"/>
      <c r="EOU82" s="195"/>
      <c r="EOV82" s="195"/>
      <c r="EOW82" s="195"/>
      <c r="EOX82" s="195"/>
      <c r="EOY82" s="195"/>
      <c r="EOZ82" s="195"/>
      <c r="EPA82" s="195"/>
      <c r="EPB82" s="195"/>
      <c r="EPC82" s="195"/>
      <c r="EPD82" s="195"/>
      <c r="EPE82" s="195"/>
      <c r="EPF82" s="195"/>
      <c r="EPG82" s="195"/>
      <c r="EPH82" s="195"/>
      <c r="EPI82" s="195"/>
      <c r="EPJ82" s="195"/>
      <c r="EPK82" s="195"/>
      <c r="EPL82" s="195"/>
      <c r="EPM82" s="195"/>
      <c r="EPN82" s="195"/>
      <c r="EPO82" s="195"/>
      <c r="EPP82" s="195"/>
      <c r="EPQ82" s="195"/>
      <c r="EPR82" s="195"/>
      <c r="EPS82" s="195"/>
      <c r="EPT82" s="195"/>
      <c r="EPU82" s="195"/>
      <c r="EPV82" s="195"/>
      <c r="EPW82" s="195"/>
      <c r="EPX82" s="195"/>
      <c r="EPY82" s="195"/>
      <c r="EPZ82" s="195"/>
      <c r="EQA82" s="195"/>
      <c r="EQB82" s="195"/>
      <c r="EQC82" s="195"/>
      <c r="EQD82" s="195"/>
      <c r="EQE82" s="195"/>
      <c r="EQF82" s="195"/>
      <c r="EQG82" s="195"/>
      <c r="EQH82" s="195"/>
      <c r="EQI82" s="195"/>
      <c r="EQJ82" s="195"/>
      <c r="EQK82" s="195"/>
      <c r="EQL82" s="195"/>
      <c r="EQM82" s="195"/>
      <c r="EQN82" s="195"/>
      <c r="EQO82" s="195"/>
      <c r="EQP82" s="195"/>
      <c r="EQQ82" s="195"/>
      <c r="EQR82" s="195"/>
      <c r="EQS82" s="195"/>
      <c r="EQT82" s="195"/>
      <c r="EQU82" s="195"/>
      <c r="EQV82" s="195"/>
      <c r="EQW82" s="195"/>
      <c r="EQX82" s="195"/>
      <c r="EQY82" s="195"/>
      <c r="EQZ82" s="195"/>
      <c r="ERA82" s="195"/>
      <c r="ERB82" s="195"/>
      <c r="ERC82" s="195"/>
      <c r="ERD82" s="195"/>
      <c r="ERE82" s="195"/>
      <c r="ERF82" s="195"/>
      <c r="ERG82" s="195"/>
      <c r="ERH82" s="195"/>
      <c r="ERI82" s="195"/>
      <c r="ERJ82" s="195"/>
      <c r="ERK82" s="195"/>
      <c r="ERL82" s="195"/>
      <c r="ERM82" s="195"/>
      <c r="ERN82" s="195"/>
      <c r="ERO82" s="195"/>
      <c r="ERP82" s="195"/>
      <c r="ERQ82" s="195"/>
      <c r="ERR82" s="195"/>
      <c r="ERS82" s="195"/>
      <c r="ERT82" s="195"/>
      <c r="ERU82" s="195"/>
      <c r="ERV82" s="195"/>
      <c r="ERW82" s="195"/>
      <c r="ERX82" s="195"/>
      <c r="ERY82" s="195"/>
      <c r="ERZ82" s="195"/>
      <c r="ESA82" s="195"/>
      <c r="ESB82" s="195"/>
      <c r="ESC82" s="195"/>
      <c r="ESD82" s="195"/>
      <c r="ESE82" s="195"/>
      <c r="ESF82" s="195"/>
      <c r="ESG82" s="195"/>
      <c r="ESH82" s="195"/>
      <c r="ESI82" s="195"/>
      <c r="ESJ82" s="195"/>
      <c r="ESK82" s="195"/>
      <c r="ESL82" s="195"/>
      <c r="ESM82" s="195"/>
      <c r="ESN82" s="195"/>
      <c r="ESO82" s="195"/>
      <c r="ESP82" s="195"/>
      <c r="ESQ82" s="195"/>
      <c r="ESR82" s="195"/>
      <c r="ESS82" s="195"/>
      <c r="EST82" s="195"/>
      <c r="ESU82" s="195"/>
      <c r="ESV82" s="195"/>
      <c r="ESW82" s="195"/>
      <c r="ESX82" s="195"/>
      <c r="ESY82" s="195"/>
      <c r="ESZ82" s="195"/>
      <c r="ETA82" s="195"/>
      <c r="ETB82" s="195"/>
      <c r="ETC82" s="195"/>
      <c r="ETD82" s="195"/>
      <c r="ETE82" s="195"/>
      <c r="ETF82" s="195"/>
      <c r="ETG82" s="195"/>
      <c r="ETH82" s="195"/>
      <c r="ETI82" s="195"/>
      <c r="ETJ82" s="195"/>
      <c r="ETK82" s="195"/>
      <c r="ETL82" s="195"/>
      <c r="ETM82" s="195"/>
      <c r="ETN82" s="195"/>
      <c r="ETO82" s="195"/>
      <c r="ETP82" s="195"/>
      <c r="ETQ82" s="195"/>
      <c r="ETR82" s="195"/>
      <c r="ETS82" s="195"/>
      <c r="ETT82" s="195"/>
      <c r="ETU82" s="195"/>
      <c r="ETV82" s="195"/>
      <c r="ETW82" s="195"/>
      <c r="ETX82" s="195"/>
      <c r="ETY82" s="195"/>
      <c r="ETZ82" s="195"/>
      <c r="EUA82" s="195"/>
      <c r="EUB82" s="195"/>
      <c r="EUC82" s="195"/>
      <c r="EUD82" s="195"/>
      <c r="EUE82" s="195"/>
      <c r="EUF82" s="195"/>
      <c r="EUG82" s="195"/>
      <c r="EUH82" s="195"/>
      <c r="EUI82" s="195"/>
      <c r="EUJ82" s="195"/>
      <c r="EUK82" s="195"/>
      <c r="EUL82" s="195"/>
      <c r="EUM82" s="195"/>
      <c r="EUN82" s="195"/>
      <c r="EUO82" s="195"/>
      <c r="EUP82" s="195"/>
      <c r="EUQ82" s="195"/>
      <c r="EUR82" s="195"/>
      <c r="EUS82" s="195"/>
      <c r="EUT82" s="195"/>
      <c r="EUU82" s="195"/>
      <c r="EUV82" s="195"/>
      <c r="EUW82" s="195"/>
      <c r="EUX82" s="195"/>
      <c r="EUY82" s="195"/>
      <c r="EUZ82" s="195"/>
      <c r="EVA82" s="195"/>
      <c r="EVB82" s="195"/>
      <c r="EVC82" s="195"/>
      <c r="EVD82" s="195"/>
      <c r="EVE82" s="195"/>
      <c r="EVF82" s="195"/>
      <c r="EVG82" s="195"/>
      <c r="EVH82" s="195"/>
      <c r="EVI82" s="195"/>
      <c r="EVJ82" s="195"/>
      <c r="EVK82" s="195"/>
      <c r="EVL82" s="195"/>
      <c r="EVM82" s="195"/>
      <c r="EVN82" s="195"/>
      <c r="EVO82" s="195"/>
      <c r="EVP82" s="195"/>
      <c r="EVQ82" s="195"/>
      <c r="EVR82" s="195"/>
      <c r="EVS82" s="195"/>
      <c r="EVT82" s="195"/>
      <c r="EVU82" s="195"/>
      <c r="EVV82" s="195"/>
      <c r="EVW82" s="195"/>
      <c r="EVX82" s="195"/>
      <c r="EVY82" s="195"/>
      <c r="EVZ82" s="195"/>
      <c r="EWA82" s="195"/>
      <c r="EWB82" s="195"/>
      <c r="EWC82" s="195"/>
      <c r="EWD82" s="195"/>
      <c r="EWE82" s="195"/>
      <c r="EWF82" s="195"/>
      <c r="EWG82" s="195"/>
      <c r="EWH82" s="195"/>
      <c r="EWI82" s="195"/>
      <c r="EWJ82" s="195"/>
      <c r="EWK82" s="195"/>
      <c r="EWL82" s="195"/>
      <c r="EWM82" s="195"/>
      <c r="EWN82" s="195"/>
      <c r="EWO82" s="195"/>
      <c r="EWP82" s="195"/>
      <c r="EWQ82" s="195"/>
      <c r="EWR82" s="195"/>
      <c r="EWS82" s="195"/>
      <c r="EWT82" s="195"/>
      <c r="EWU82" s="195"/>
      <c r="EWV82" s="195"/>
      <c r="EWW82" s="195"/>
      <c r="EWX82" s="195"/>
      <c r="EWY82" s="195"/>
      <c r="EWZ82" s="195"/>
      <c r="EXA82" s="195"/>
      <c r="EXB82" s="195"/>
      <c r="EXC82" s="195"/>
      <c r="EXD82" s="195"/>
      <c r="EXE82" s="195"/>
      <c r="EXF82" s="195"/>
      <c r="EXG82" s="195"/>
      <c r="EXH82" s="195"/>
      <c r="EXI82" s="195"/>
      <c r="EXJ82" s="195"/>
      <c r="EXK82" s="195"/>
      <c r="EXL82" s="195"/>
      <c r="EXM82" s="195"/>
      <c r="EXN82" s="195"/>
      <c r="EXO82" s="195"/>
      <c r="EXP82" s="195"/>
      <c r="EXQ82" s="195"/>
      <c r="EXR82" s="195"/>
      <c r="EXS82" s="195"/>
      <c r="EXT82" s="195"/>
      <c r="EXU82" s="195"/>
      <c r="EXV82" s="195"/>
      <c r="EXW82" s="195"/>
      <c r="EXX82" s="195"/>
      <c r="EXY82" s="195"/>
      <c r="EXZ82" s="195"/>
      <c r="EYA82" s="195"/>
      <c r="EYB82" s="195"/>
      <c r="EYC82" s="195"/>
      <c r="EYD82" s="195"/>
      <c r="EYE82" s="195"/>
      <c r="EYF82" s="195"/>
      <c r="EYG82" s="195"/>
      <c r="EYH82" s="195"/>
      <c r="EYI82" s="195"/>
      <c r="EYJ82" s="195"/>
      <c r="EYK82" s="195"/>
      <c r="EYL82" s="195"/>
      <c r="EYM82" s="195"/>
      <c r="EYN82" s="195"/>
      <c r="EYO82" s="195"/>
      <c r="EYP82" s="195"/>
      <c r="EYQ82" s="195"/>
      <c r="EYR82" s="195"/>
      <c r="EYS82" s="195"/>
      <c r="EYT82" s="195"/>
      <c r="EYU82" s="195"/>
      <c r="EYV82" s="195"/>
      <c r="EYW82" s="195"/>
      <c r="EYX82" s="195"/>
      <c r="EYY82" s="195"/>
      <c r="EYZ82" s="195"/>
      <c r="EZA82" s="195"/>
      <c r="EZB82" s="195"/>
      <c r="EZC82" s="195"/>
      <c r="EZD82" s="195"/>
      <c r="EZE82" s="195"/>
      <c r="EZF82" s="195"/>
      <c r="EZG82" s="195"/>
      <c r="EZH82" s="195"/>
      <c r="EZI82" s="195"/>
      <c r="EZJ82" s="195"/>
      <c r="EZK82" s="195"/>
      <c r="EZL82" s="195"/>
      <c r="EZM82" s="195"/>
      <c r="EZN82" s="195"/>
      <c r="EZO82" s="195"/>
      <c r="EZP82" s="195"/>
      <c r="EZQ82" s="195"/>
      <c r="EZR82" s="195"/>
      <c r="EZS82" s="195"/>
      <c r="EZT82" s="195"/>
      <c r="EZU82" s="195"/>
      <c r="EZV82" s="195"/>
      <c r="EZW82" s="195"/>
      <c r="EZX82" s="195"/>
      <c r="EZY82" s="195"/>
      <c r="EZZ82" s="195"/>
      <c r="FAA82" s="195"/>
      <c r="FAB82" s="195"/>
      <c r="FAC82" s="195"/>
      <c r="FAD82" s="195"/>
      <c r="FAE82" s="195"/>
      <c r="FAF82" s="195"/>
      <c r="FAG82" s="195"/>
      <c r="FAH82" s="195"/>
      <c r="FAI82" s="195"/>
      <c r="FAJ82" s="195"/>
      <c r="FAK82" s="195"/>
      <c r="FAL82" s="195"/>
      <c r="FAM82" s="195"/>
      <c r="FAN82" s="195"/>
      <c r="FAO82" s="195"/>
      <c r="FAP82" s="195"/>
      <c r="FAQ82" s="195"/>
      <c r="FAR82" s="195"/>
      <c r="FAS82" s="195"/>
      <c r="FAT82" s="195"/>
      <c r="FAU82" s="195"/>
      <c r="FAV82" s="195"/>
      <c r="FAW82" s="195"/>
      <c r="FAX82" s="195"/>
      <c r="FAY82" s="195"/>
      <c r="FAZ82" s="195"/>
      <c r="FBA82" s="195"/>
      <c r="FBB82" s="195"/>
      <c r="FBC82" s="195"/>
      <c r="FBD82" s="195"/>
      <c r="FBE82" s="195"/>
      <c r="FBF82" s="195"/>
      <c r="FBG82" s="195"/>
      <c r="FBH82" s="195"/>
      <c r="FBI82" s="195"/>
      <c r="FBJ82" s="195"/>
      <c r="FBK82" s="195"/>
      <c r="FBL82" s="195"/>
      <c r="FBM82" s="195"/>
      <c r="FBN82" s="195"/>
      <c r="FBO82" s="195"/>
      <c r="FBP82" s="195"/>
      <c r="FBQ82" s="195"/>
      <c r="FBR82" s="195"/>
      <c r="FBS82" s="195"/>
      <c r="FBT82" s="195"/>
      <c r="FBU82" s="195"/>
      <c r="FBV82" s="195"/>
      <c r="FBW82" s="195"/>
      <c r="FBX82" s="195"/>
      <c r="FBY82" s="195"/>
      <c r="FBZ82" s="195"/>
      <c r="FCA82" s="195"/>
      <c r="FCB82" s="195"/>
      <c r="FCC82" s="195"/>
      <c r="FCD82" s="195"/>
      <c r="FCE82" s="195"/>
      <c r="FCF82" s="195"/>
      <c r="FCG82" s="195"/>
      <c r="FCH82" s="195"/>
      <c r="FCI82" s="195"/>
      <c r="FCJ82" s="195"/>
      <c r="FCK82" s="195"/>
      <c r="FCL82" s="195"/>
      <c r="FCM82" s="195"/>
      <c r="FCN82" s="195"/>
      <c r="FCO82" s="195"/>
      <c r="FCP82" s="195"/>
      <c r="FCQ82" s="195"/>
      <c r="FCR82" s="195"/>
      <c r="FCS82" s="195"/>
      <c r="FCT82" s="195"/>
      <c r="FCU82" s="195"/>
      <c r="FCV82" s="195"/>
      <c r="FCW82" s="195"/>
      <c r="FCX82" s="195"/>
      <c r="FCY82" s="195"/>
      <c r="FCZ82" s="195"/>
      <c r="FDA82" s="195"/>
      <c r="FDB82" s="195"/>
      <c r="FDC82" s="195"/>
      <c r="FDD82" s="195"/>
      <c r="FDE82" s="195"/>
      <c r="FDF82" s="195"/>
      <c r="FDG82" s="195"/>
      <c r="FDH82" s="195"/>
      <c r="FDI82" s="195"/>
      <c r="FDJ82" s="195"/>
      <c r="FDK82" s="195"/>
      <c r="FDL82" s="195"/>
      <c r="FDM82" s="195"/>
      <c r="FDN82" s="195"/>
      <c r="FDO82" s="195"/>
      <c r="FDP82" s="195"/>
      <c r="FDQ82" s="195"/>
      <c r="FDR82" s="195"/>
      <c r="FDS82" s="195"/>
      <c r="FDT82" s="195"/>
      <c r="FDU82" s="195"/>
      <c r="FDV82" s="195"/>
      <c r="FDW82" s="195"/>
      <c r="FDX82" s="195"/>
      <c r="FDY82" s="195"/>
      <c r="FDZ82" s="195"/>
      <c r="FEA82" s="195"/>
      <c r="FEB82" s="195"/>
      <c r="FEC82" s="195"/>
      <c r="FED82" s="195"/>
      <c r="FEE82" s="195"/>
      <c r="FEF82" s="195"/>
      <c r="FEG82" s="195"/>
      <c r="FEH82" s="195"/>
      <c r="FEI82" s="195"/>
      <c r="FEJ82" s="195"/>
      <c r="FEK82" s="195"/>
      <c r="FEL82" s="195"/>
      <c r="FEM82" s="195"/>
      <c r="FEN82" s="195"/>
      <c r="FEO82" s="195"/>
      <c r="FEP82" s="195"/>
      <c r="FEQ82" s="195"/>
      <c r="FER82" s="195"/>
      <c r="FES82" s="195"/>
      <c r="FET82" s="195"/>
      <c r="FEU82" s="195"/>
      <c r="FEV82" s="195"/>
      <c r="FEW82" s="195"/>
      <c r="FEX82" s="195"/>
      <c r="FEY82" s="195"/>
      <c r="FEZ82" s="195"/>
      <c r="FFA82" s="195"/>
      <c r="FFB82" s="195"/>
      <c r="FFC82" s="195"/>
      <c r="FFD82" s="195"/>
      <c r="FFE82" s="195"/>
      <c r="FFF82" s="195"/>
      <c r="FFG82" s="195"/>
      <c r="FFH82" s="195"/>
      <c r="FFI82" s="195"/>
      <c r="FFJ82" s="195"/>
      <c r="FFK82" s="195"/>
      <c r="FFL82" s="195"/>
      <c r="FFM82" s="195"/>
      <c r="FFN82" s="195"/>
      <c r="FFO82" s="195"/>
      <c r="FFP82" s="195"/>
      <c r="FFQ82" s="195"/>
      <c r="FFR82" s="195"/>
      <c r="FFS82" s="195"/>
      <c r="FFT82" s="195"/>
      <c r="FFU82" s="195"/>
      <c r="FFV82" s="195"/>
      <c r="FFW82" s="195"/>
      <c r="FFX82" s="195"/>
      <c r="FFY82" s="195"/>
      <c r="FFZ82" s="195"/>
      <c r="FGA82" s="195"/>
      <c r="FGB82" s="195"/>
      <c r="FGC82" s="195"/>
      <c r="FGD82" s="195"/>
      <c r="FGE82" s="195"/>
      <c r="FGF82" s="195"/>
      <c r="FGG82" s="195"/>
      <c r="FGH82" s="195"/>
      <c r="FGI82" s="195"/>
      <c r="FGJ82" s="195"/>
      <c r="FGK82" s="195"/>
      <c r="FGL82" s="195"/>
      <c r="FGM82" s="195"/>
      <c r="FGN82" s="195"/>
      <c r="FGO82" s="195"/>
      <c r="FGP82" s="195"/>
      <c r="FGQ82" s="195"/>
      <c r="FGR82" s="195"/>
      <c r="FGS82" s="195"/>
      <c r="FGT82" s="195"/>
      <c r="FGU82" s="195"/>
      <c r="FGV82" s="195"/>
      <c r="FGW82" s="195"/>
      <c r="FGX82" s="195"/>
      <c r="FGY82" s="195"/>
      <c r="FGZ82" s="195"/>
      <c r="FHA82" s="195"/>
      <c r="FHB82" s="195"/>
      <c r="FHC82" s="195"/>
      <c r="FHD82" s="195"/>
      <c r="FHE82" s="195"/>
      <c r="FHF82" s="195"/>
      <c r="FHG82" s="195"/>
      <c r="FHH82" s="195"/>
      <c r="FHI82" s="195"/>
      <c r="FHJ82" s="195"/>
      <c r="FHK82" s="195"/>
      <c r="FHL82" s="195"/>
      <c r="FHM82" s="195"/>
      <c r="FHN82" s="195"/>
      <c r="FHO82" s="195"/>
      <c r="FHP82" s="195"/>
      <c r="FHQ82" s="195"/>
      <c r="FHR82" s="195"/>
      <c r="FHS82" s="195"/>
      <c r="FHT82" s="195"/>
      <c r="FHU82" s="195"/>
      <c r="FHV82" s="195"/>
      <c r="FHW82" s="195"/>
      <c r="FHX82" s="195"/>
      <c r="FHY82" s="195"/>
      <c r="FHZ82" s="195"/>
      <c r="FIA82" s="195"/>
      <c r="FIB82" s="195"/>
      <c r="FIC82" s="195"/>
      <c r="FID82" s="195"/>
      <c r="FIE82" s="195"/>
      <c r="FIF82" s="195"/>
      <c r="FIG82" s="195"/>
      <c r="FIH82" s="195"/>
      <c r="FII82" s="195"/>
      <c r="FIJ82" s="195"/>
      <c r="FIK82" s="195"/>
      <c r="FIL82" s="195"/>
      <c r="FIM82" s="195"/>
      <c r="FIN82" s="195"/>
      <c r="FIO82" s="195"/>
      <c r="FIP82" s="195"/>
      <c r="FIQ82" s="195"/>
      <c r="FIR82" s="195"/>
      <c r="FIS82" s="195"/>
      <c r="FIT82" s="195"/>
      <c r="FIU82" s="195"/>
      <c r="FIV82" s="195"/>
      <c r="FIW82" s="195"/>
      <c r="FIX82" s="195"/>
      <c r="FIY82" s="195"/>
      <c r="FIZ82" s="195"/>
      <c r="FJA82" s="195"/>
      <c r="FJB82" s="195"/>
      <c r="FJC82" s="195"/>
      <c r="FJD82" s="195"/>
      <c r="FJE82" s="195"/>
      <c r="FJF82" s="195"/>
      <c r="FJG82" s="195"/>
      <c r="FJH82" s="195"/>
      <c r="FJI82" s="195"/>
      <c r="FJJ82" s="195"/>
      <c r="FJK82" s="195"/>
      <c r="FJL82" s="195"/>
      <c r="FJM82" s="195"/>
      <c r="FJN82" s="195"/>
      <c r="FJO82" s="195"/>
      <c r="FJP82" s="195"/>
      <c r="FJQ82" s="195"/>
      <c r="FJR82" s="195"/>
      <c r="FJS82" s="195"/>
      <c r="FJT82" s="195"/>
      <c r="FJU82" s="195"/>
      <c r="FJV82" s="195"/>
      <c r="FJW82" s="195"/>
      <c r="FJX82" s="195"/>
      <c r="FJY82" s="195"/>
      <c r="FJZ82" s="195"/>
      <c r="FKA82" s="195"/>
      <c r="FKB82" s="195"/>
      <c r="FKC82" s="195"/>
      <c r="FKD82" s="195"/>
      <c r="FKE82" s="195"/>
      <c r="FKF82" s="195"/>
      <c r="FKG82" s="195"/>
      <c r="FKH82" s="195"/>
      <c r="FKI82" s="195"/>
      <c r="FKJ82" s="195"/>
      <c r="FKK82" s="195"/>
      <c r="FKL82" s="195"/>
      <c r="FKM82" s="195"/>
      <c r="FKN82" s="195"/>
      <c r="FKO82" s="195"/>
      <c r="FKP82" s="195"/>
      <c r="FKQ82" s="195"/>
      <c r="FKR82" s="195"/>
      <c r="FKS82" s="195"/>
      <c r="FKT82" s="195"/>
      <c r="FKU82" s="195"/>
      <c r="FKV82" s="195"/>
      <c r="FKW82" s="195"/>
      <c r="FKX82" s="195"/>
      <c r="FKY82" s="195"/>
      <c r="FKZ82" s="195"/>
      <c r="FLA82" s="195"/>
      <c r="FLB82" s="195"/>
      <c r="FLC82" s="195"/>
      <c r="FLD82" s="195"/>
      <c r="FLE82" s="195"/>
      <c r="FLF82" s="195"/>
      <c r="FLG82" s="195"/>
      <c r="FLH82" s="195"/>
      <c r="FLI82" s="195"/>
      <c r="FLJ82" s="195"/>
      <c r="FLK82" s="195"/>
      <c r="FLL82" s="195"/>
      <c r="FLM82" s="195"/>
      <c r="FLN82" s="195"/>
      <c r="FLO82" s="195"/>
      <c r="FLP82" s="195"/>
      <c r="FLQ82" s="195"/>
      <c r="FLR82" s="195"/>
      <c r="FLS82" s="195"/>
      <c r="FLT82" s="195"/>
      <c r="FLU82" s="195"/>
      <c r="FLV82" s="195"/>
      <c r="FLW82" s="195"/>
      <c r="FLX82" s="195"/>
      <c r="FLY82" s="195"/>
      <c r="FLZ82" s="195"/>
      <c r="FMA82" s="195"/>
      <c r="FMB82" s="195"/>
      <c r="FMC82" s="195"/>
      <c r="FMD82" s="195"/>
      <c r="FME82" s="195"/>
      <c r="FMF82" s="195"/>
      <c r="FMG82" s="195"/>
      <c r="FMH82" s="195"/>
      <c r="FMI82" s="195"/>
      <c r="FMJ82" s="195"/>
      <c r="FMK82" s="195"/>
      <c r="FML82" s="195"/>
      <c r="FMM82" s="195"/>
      <c r="FMN82" s="195"/>
      <c r="FMO82" s="195"/>
      <c r="FMP82" s="195"/>
      <c r="FMQ82" s="195"/>
      <c r="FMR82" s="195"/>
      <c r="FMS82" s="195"/>
      <c r="FMT82" s="195"/>
      <c r="FMU82" s="195"/>
      <c r="FMV82" s="195"/>
      <c r="FMW82" s="195"/>
      <c r="FMX82" s="195"/>
      <c r="FMY82" s="195"/>
      <c r="FMZ82" s="195"/>
      <c r="FNA82" s="195"/>
      <c r="FNB82" s="195"/>
      <c r="FNC82" s="195"/>
      <c r="FND82" s="195"/>
      <c r="FNE82" s="195"/>
      <c r="FNF82" s="195"/>
      <c r="FNG82" s="195"/>
      <c r="FNH82" s="195"/>
      <c r="FNI82" s="195"/>
      <c r="FNJ82" s="195"/>
      <c r="FNK82" s="195"/>
      <c r="FNL82" s="195"/>
      <c r="FNM82" s="195"/>
      <c r="FNN82" s="195"/>
      <c r="FNO82" s="195"/>
      <c r="FNP82" s="195"/>
      <c r="FNQ82" s="195"/>
      <c r="FNR82" s="195"/>
      <c r="FNS82" s="195"/>
      <c r="FNT82" s="195"/>
      <c r="FNU82" s="195"/>
      <c r="FNV82" s="195"/>
      <c r="FNW82" s="195"/>
      <c r="FNX82" s="195"/>
      <c r="FNY82" s="195"/>
      <c r="FNZ82" s="195"/>
      <c r="FOA82" s="195"/>
      <c r="FOB82" s="195"/>
      <c r="FOC82" s="195"/>
      <c r="FOD82" s="195"/>
      <c r="FOE82" s="195"/>
      <c r="FOF82" s="195"/>
      <c r="FOG82" s="195"/>
      <c r="FOH82" s="195"/>
      <c r="FOI82" s="195"/>
      <c r="FOJ82" s="195"/>
      <c r="FOK82" s="195"/>
      <c r="FOL82" s="195"/>
      <c r="FOM82" s="195"/>
      <c r="FON82" s="195"/>
      <c r="FOO82" s="195"/>
      <c r="FOP82" s="195"/>
      <c r="FOQ82" s="195"/>
      <c r="FOR82" s="195"/>
      <c r="FOS82" s="195"/>
      <c r="FOT82" s="195"/>
      <c r="FOU82" s="195"/>
      <c r="FOV82" s="195"/>
      <c r="FOW82" s="195"/>
      <c r="FOX82" s="195"/>
      <c r="FOY82" s="195"/>
      <c r="FOZ82" s="195"/>
      <c r="FPA82" s="195"/>
      <c r="FPB82" s="195"/>
      <c r="FPC82" s="195"/>
      <c r="FPD82" s="195"/>
      <c r="FPE82" s="195"/>
      <c r="FPF82" s="195"/>
      <c r="FPG82" s="195"/>
      <c r="FPH82" s="195"/>
      <c r="FPI82" s="195"/>
      <c r="FPJ82" s="195"/>
      <c r="FPK82" s="195"/>
      <c r="FPL82" s="195"/>
      <c r="FPM82" s="195"/>
      <c r="FPN82" s="195"/>
      <c r="FPO82" s="195"/>
      <c r="FPP82" s="195"/>
      <c r="FPQ82" s="195"/>
      <c r="FPR82" s="195"/>
      <c r="FPS82" s="195"/>
      <c r="FPT82" s="195"/>
      <c r="FPU82" s="195"/>
      <c r="FPV82" s="195"/>
      <c r="FPW82" s="195"/>
      <c r="FPX82" s="195"/>
      <c r="FPY82" s="195"/>
      <c r="FPZ82" s="195"/>
      <c r="FQA82" s="195"/>
      <c r="FQB82" s="195"/>
      <c r="FQC82" s="195"/>
      <c r="FQD82" s="195"/>
      <c r="FQE82" s="195"/>
      <c r="FQF82" s="195"/>
      <c r="FQG82" s="195"/>
      <c r="FQH82" s="195"/>
      <c r="FQI82" s="195"/>
      <c r="FQJ82" s="195"/>
      <c r="FQK82" s="195"/>
      <c r="FQL82" s="195"/>
      <c r="FQM82" s="195"/>
      <c r="FQN82" s="195"/>
      <c r="FQO82" s="195"/>
      <c r="FQP82" s="195"/>
      <c r="FQQ82" s="195"/>
      <c r="FQR82" s="195"/>
      <c r="FQS82" s="195"/>
      <c r="FQT82" s="195"/>
      <c r="FQU82" s="195"/>
      <c r="FQV82" s="195"/>
      <c r="FQW82" s="195"/>
      <c r="FQX82" s="195"/>
      <c r="FQY82" s="195"/>
      <c r="FQZ82" s="195"/>
      <c r="FRA82" s="195"/>
      <c r="FRB82" s="195"/>
      <c r="FRC82" s="195"/>
      <c r="FRD82" s="195"/>
      <c r="FRE82" s="195"/>
      <c r="FRF82" s="195"/>
      <c r="FRG82" s="195"/>
      <c r="FRH82" s="195"/>
      <c r="FRI82" s="195"/>
      <c r="FRJ82" s="195"/>
      <c r="FRK82" s="195"/>
      <c r="FRL82" s="195"/>
      <c r="FRM82" s="195"/>
      <c r="FRN82" s="195"/>
      <c r="FRO82" s="195"/>
      <c r="FRP82" s="195"/>
      <c r="FRQ82" s="195"/>
      <c r="FRR82" s="195"/>
      <c r="FRS82" s="195"/>
      <c r="FRT82" s="195"/>
      <c r="FRU82" s="195"/>
      <c r="FRV82" s="195"/>
      <c r="FRW82" s="195"/>
      <c r="FRX82" s="195"/>
      <c r="FRY82" s="195"/>
      <c r="FRZ82" s="195"/>
      <c r="FSA82" s="195"/>
      <c r="FSB82" s="195"/>
      <c r="FSC82" s="195"/>
      <c r="FSD82" s="195"/>
      <c r="FSE82" s="195"/>
      <c r="FSF82" s="195"/>
      <c r="FSG82" s="195"/>
      <c r="FSH82" s="195"/>
      <c r="FSI82" s="195"/>
      <c r="FSJ82" s="195"/>
      <c r="FSK82" s="195"/>
      <c r="FSL82" s="195"/>
      <c r="FSM82" s="195"/>
      <c r="FSN82" s="195"/>
      <c r="FSO82" s="195"/>
      <c r="FSP82" s="195"/>
      <c r="FSQ82" s="195"/>
      <c r="FSR82" s="195"/>
      <c r="FSS82" s="195"/>
      <c r="FST82" s="195"/>
      <c r="FSU82" s="195"/>
      <c r="FSV82" s="195"/>
      <c r="FSW82" s="195"/>
      <c r="FSX82" s="195"/>
      <c r="FSY82" s="195"/>
      <c r="FSZ82" s="195"/>
      <c r="FTA82" s="195"/>
      <c r="FTB82" s="195"/>
      <c r="FTC82" s="195"/>
      <c r="FTD82" s="195"/>
      <c r="FTE82" s="195"/>
      <c r="FTF82" s="195"/>
      <c r="FTG82" s="195"/>
      <c r="FTH82" s="195"/>
      <c r="FTI82" s="195"/>
      <c r="FTJ82" s="195"/>
      <c r="FTK82" s="195"/>
      <c r="FTL82" s="195"/>
      <c r="FTM82" s="195"/>
      <c r="FTN82" s="195"/>
      <c r="FTO82" s="195"/>
      <c r="FTP82" s="195"/>
      <c r="FTQ82" s="195"/>
      <c r="FTR82" s="195"/>
      <c r="FTS82" s="195"/>
      <c r="FTT82" s="195"/>
      <c r="FTU82" s="195"/>
      <c r="FTV82" s="195"/>
      <c r="FTW82" s="195"/>
      <c r="FTX82" s="195"/>
      <c r="FTY82" s="195"/>
      <c r="FTZ82" s="195"/>
      <c r="FUA82" s="195"/>
      <c r="FUB82" s="195"/>
      <c r="FUC82" s="195"/>
      <c r="FUD82" s="195"/>
      <c r="FUE82" s="195"/>
      <c r="FUF82" s="195"/>
      <c r="FUG82" s="195"/>
      <c r="FUH82" s="195"/>
      <c r="FUI82" s="195"/>
      <c r="FUJ82" s="195"/>
      <c r="FUK82" s="195"/>
      <c r="FUL82" s="195"/>
      <c r="FUM82" s="195"/>
      <c r="FUN82" s="195"/>
      <c r="FUO82" s="195"/>
      <c r="FUP82" s="195"/>
      <c r="FUQ82" s="195"/>
      <c r="FUR82" s="195"/>
      <c r="FUS82" s="195"/>
      <c r="FUT82" s="195"/>
      <c r="FUU82" s="195"/>
      <c r="FUV82" s="195"/>
      <c r="FUW82" s="195"/>
      <c r="FUX82" s="195"/>
      <c r="FUY82" s="195"/>
      <c r="FUZ82" s="195"/>
      <c r="FVA82" s="195"/>
      <c r="FVB82" s="195"/>
      <c r="FVC82" s="195"/>
      <c r="FVD82" s="195"/>
      <c r="FVE82" s="195"/>
      <c r="FVF82" s="195"/>
      <c r="FVG82" s="195"/>
      <c r="FVH82" s="195"/>
      <c r="FVI82" s="195"/>
      <c r="FVJ82" s="195"/>
      <c r="FVK82" s="195"/>
      <c r="FVL82" s="195"/>
      <c r="FVM82" s="195"/>
      <c r="FVN82" s="195"/>
      <c r="FVO82" s="195"/>
      <c r="FVP82" s="195"/>
      <c r="FVQ82" s="195"/>
      <c r="FVR82" s="195"/>
      <c r="FVS82" s="195"/>
      <c r="FVT82" s="195"/>
      <c r="FVU82" s="195"/>
      <c r="FVV82" s="195"/>
      <c r="FVW82" s="195"/>
      <c r="FVX82" s="195"/>
      <c r="FVY82" s="195"/>
      <c r="FVZ82" s="195"/>
      <c r="FWA82" s="195"/>
      <c r="FWB82" s="195"/>
      <c r="FWC82" s="195"/>
      <c r="FWD82" s="195"/>
      <c r="FWE82" s="195"/>
      <c r="FWF82" s="195"/>
      <c r="FWG82" s="195"/>
      <c r="FWH82" s="195"/>
      <c r="FWI82" s="195"/>
      <c r="FWJ82" s="195"/>
      <c r="FWK82" s="195"/>
      <c r="FWL82" s="195"/>
      <c r="FWM82" s="195"/>
      <c r="FWN82" s="195"/>
      <c r="FWO82" s="195"/>
      <c r="FWP82" s="195"/>
      <c r="FWQ82" s="195"/>
      <c r="FWR82" s="195"/>
      <c r="FWS82" s="195"/>
      <c r="FWT82" s="195"/>
      <c r="FWU82" s="195"/>
      <c r="FWV82" s="195"/>
      <c r="FWW82" s="195"/>
      <c r="FWX82" s="195"/>
      <c r="FWY82" s="195"/>
      <c r="FWZ82" s="195"/>
      <c r="FXA82" s="195"/>
      <c r="FXB82" s="195"/>
      <c r="FXC82" s="195"/>
      <c r="FXD82" s="195"/>
      <c r="FXE82" s="195"/>
      <c r="FXF82" s="195"/>
      <c r="FXG82" s="195"/>
      <c r="FXH82" s="195"/>
      <c r="FXI82" s="195"/>
      <c r="FXJ82" s="195"/>
      <c r="FXK82" s="195"/>
      <c r="FXL82" s="195"/>
      <c r="FXM82" s="195"/>
      <c r="FXN82" s="195"/>
      <c r="FXO82" s="195"/>
      <c r="FXP82" s="195"/>
      <c r="FXQ82" s="195"/>
      <c r="FXR82" s="195"/>
      <c r="FXS82" s="195"/>
      <c r="FXT82" s="195"/>
      <c r="FXU82" s="195"/>
      <c r="FXV82" s="195"/>
      <c r="FXW82" s="195"/>
      <c r="FXX82" s="195"/>
      <c r="FXY82" s="195"/>
      <c r="FXZ82" s="195"/>
      <c r="FYA82" s="195"/>
      <c r="FYB82" s="195"/>
      <c r="FYC82" s="195"/>
      <c r="FYD82" s="195"/>
      <c r="FYE82" s="195"/>
      <c r="FYF82" s="195"/>
      <c r="FYG82" s="195"/>
      <c r="FYH82" s="195"/>
      <c r="FYI82" s="195"/>
      <c r="FYJ82" s="195"/>
      <c r="FYK82" s="195"/>
      <c r="FYL82" s="195"/>
      <c r="FYM82" s="195"/>
      <c r="FYN82" s="195"/>
      <c r="FYO82" s="195"/>
      <c r="FYP82" s="195"/>
      <c r="FYQ82" s="195"/>
      <c r="FYR82" s="195"/>
      <c r="FYS82" s="195"/>
      <c r="FYT82" s="195"/>
      <c r="FYU82" s="195"/>
      <c r="FYV82" s="195"/>
      <c r="FYW82" s="195"/>
      <c r="FYX82" s="195"/>
      <c r="FYY82" s="195"/>
      <c r="FYZ82" s="195"/>
      <c r="FZA82" s="195"/>
      <c r="FZB82" s="195"/>
      <c r="FZC82" s="195"/>
      <c r="FZD82" s="195"/>
      <c r="FZE82" s="195"/>
      <c r="FZF82" s="195"/>
      <c r="FZG82" s="195"/>
      <c r="FZH82" s="195"/>
      <c r="FZI82" s="195"/>
      <c r="FZJ82" s="195"/>
      <c r="FZK82" s="195"/>
      <c r="FZL82" s="195"/>
      <c r="FZM82" s="195"/>
      <c r="FZN82" s="195"/>
      <c r="FZO82" s="195"/>
      <c r="FZP82" s="195"/>
      <c r="FZQ82" s="195"/>
      <c r="FZR82" s="195"/>
      <c r="FZS82" s="195"/>
      <c r="FZT82" s="195"/>
      <c r="FZU82" s="195"/>
      <c r="FZV82" s="195"/>
      <c r="FZW82" s="195"/>
      <c r="FZX82" s="195"/>
      <c r="FZY82" s="195"/>
      <c r="FZZ82" s="195"/>
      <c r="GAA82" s="195"/>
      <c r="GAB82" s="195"/>
      <c r="GAC82" s="195"/>
      <c r="GAD82" s="195"/>
      <c r="GAE82" s="195"/>
      <c r="GAF82" s="195"/>
      <c r="GAG82" s="195"/>
      <c r="GAH82" s="195"/>
      <c r="GAI82" s="195"/>
      <c r="GAJ82" s="195"/>
      <c r="GAK82" s="195"/>
      <c r="GAL82" s="195"/>
      <c r="GAM82" s="195"/>
      <c r="GAN82" s="195"/>
      <c r="GAO82" s="195"/>
      <c r="GAP82" s="195"/>
      <c r="GAQ82" s="195"/>
      <c r="GAR82" s="195"/>
      <c r="GAS82" s="195"/>
      <c r="GAT82" s="195"/>
      <c r="GAU82" s="195"/>
      <c r="GAV82" s="195"/>
      <c r="GAW82" s="195"/>
      <c r="GAX82" s="195"/>
      <c r="GAY82" s="195"/>
      <c r="GAZ82" s="195"/>
      <c r="GBA82" s="195"/>
      <c r="GBB82" s="195"/>
      <c r="GBC82" s="195"/>
      <c r="GBD82" s="195"/>
      <c r="GBE82" s="195"/>
      <c r="GBF82" s="195"/>
      <c r="GBG82" s="195"/>
      <c r="GBH82" s="195"/>
      <c r="GBI82" s="195"/>
      <c r="GBJ82" s="195"/>
      <c r="GBK82" s="195"/>
      <c r="GBL82" s="195"/>
      <c r="GBM82" s="195"/>
      <c r="GBN82" s="195"/>
      <c r="GBO82" s="195"/>
      <c r="GBP82" s="195"/>
      <c r="GBQ82" s="195"/>
      <c r="GBR82" s="195"/>
      <c r="GBS82" s="195"/>
      <c r="GBT82" s="195"/>
      <c r="GBU82" s="195"/>
      <c r="GBV82" s="195"/>
      <c r="GBW82" s="195"/>
      <c r="GBX82" s="195"/>
      <c r="GBY82" s="195"/>
      <c r="GBZ82" s="195"/>
      <c r="GCA82" s="195"/>
      <c r="GCB82" s="195"/>
      <c r="GCC82" s="195"/>
      <c r="GCD82" s="195"/>
      <c r="GCE82" s="195"/>
      <c r="GCF82" s="195"/>
      <c r="GCG82" s="195"/>
      <c r="GCH82" s="195"/>
      <c r="GCI82" s="195"/>
      <c r="GCJ82" s="195"/>
      <c r="GCK82" s="195"/>
      <c r="GCL82" s="195"/>
      <c r="GCM82" s="195"/>
      <c r="GCN82" s="195"/>
      <c r="GCO82" s="195"/>
      <c r="GCP82" s="195"/>
      <c r="GCQ82" s="195"/>
      <c r="GCR82" s="195"/>
      <c r="GCS82" s="195"/>
      <c r="GCT82" s="195"/>
      <c r="GCU82" s="195"/>
      <c r="GCV82" s="195"/>
      <c r="GCW82" s="195"/>
      <c r="GCX82" s="195"/>
      <c r="GCY82" s="195"/>
      <c r="GCZ82" s="195"/>
      <c r="GDA82" s="195"/>
      <c r="GDB82" s="195"/>
      <c r="GDC82" s="195"/>
      <c r="GDD82" s="195"/>
      <c r="GDE82" s="195"/>
      <c r="GDF82" s="195"/>
      <c r="GDG82" s="195"/>
      <c r="GDH82" s="195"/>
      <c r="GDI82" s="195"/>
      <c r="GDJ82" s="195"/>
      <c r="GDK82" s="195"/>
      <c r="GDL82" s="195"/>
      <c r="GDM82" s="195"/>
      <c r="GDN82" s="195"/>
      <c r="GDO82" s="195"/>
      <c r="GDP82" s="195"/>
      <c r="GDQ82" s="195"/>
      <c r="GDR82" s="195"/>
      <c r="GDS82" s="195"/>
      <c r="GDT82" s="195"/>
      <c r="GDU82" s="195"/>
      <c r="GDV82" s="195"/>
      <c r="GDW82" s="195"/>
      <c r="GDX82" s="195"/>
      <c r="GDY82" s="195"/>
      <c r="GDZ82" s="195"/>
      <c r="GEA82" s="195"/>
      <c r="GEB82" s="195"/>
      <c r="GEC82" s="195"/>
      <c r="GED82" s="195"/>
      <c r="GEE82" s="195"/>
      <c r="GEF82" s="195"/>
      <c r="GEG82" s="195"/>
      <c r="GEH82" s="195"/>
      <c r="GEI82" s="195"/>
      <c r="GEJ82" s="195"/>
      <c r="GEK82" s="195"/>
      <c r="GEL82" s="195"/>
      <c r="GEM82" s="195"/>
      <c r="GEN82" s="195"/>
      <c r="GEO82" s="195"/>
      <c r="GEP82" s="195"/>
      <c r="GEQ82" s="195"/>
      <c r="GER82" s="195"/>
      <c r="GES82" s="195"/>
      <c r="GET82" s="195"/>
      <c r="GEU82" s="195"/>
      <c r="GEV82" s="195"/>
      <c r="GEW82" s="195"/>
      <c r="GEX82" s="195"/>
      <c r="GEY82" s="195"/>
      <c r="GEZ82" s="195"/>
      <c r="GFA82" s="195"/>
      <c r="GFB82" s="195"/>
      <c r="GFC82" s="195"/>
      <c r="GFD82" s="195"/>
      <c r="GFE82" s="195"/>
      <c r="GFF82" s="195"/>
      <c r="GFG82" s="195"/>
      <c r="GFH82" s="195"/>
      <c r="GFI82" s="195"/>
      <c r="GFJ82" s="195"/>
      <c r="GFK82" s="195"/>
      <c r="GFL82" s="195"/>
      <c r="GFM82" s="195"/>
      <c r="GFN82" s="195"/>
      <c r="GFO82" s="195"/>
      <c r="GFP82" s="195"/>
      <c r="GFQ82" s="195"/>
      <c r="GFR82" s="195"/>
      <c r="GFS82" s="195"/>
      <c r="GFT82" s="195"/>
      <c r="GFU82" s="195"/>
      <c r="GFV82" s="195"/>
      <c r="GFW82" s="195"/>
      <c r="GFX82" s="195"/>
      <c r="GFY82" s="195"/>
      <c r="GFZ82" s="195"/>
      <c r="GGA82" s="195"/>
      <c r="GGB82" s="195"/>
      <c r="GGC82" s="195"/>
      <c r="GGD82" s="195"/>
      <c r="GGE82" s="195"/>
      <c r="GGF82" s="195"/>
      <c r="GGG82" s="195"/>
      <c r="GGH82" s="195"/>
      <c r="GGI82" s="195"/>
      <c r="GGJ82" s="195"/>
      <c r="GGK82" s="195"/>
      <c r="GGL82" s="195"/>
      <c r="GGM82" s="195"/>
      <c r="GGN82" s="195"/>
      <c r="GGO82" s="195"/>
      <c r="GGP82" s="195"/>
      <c r="GGQ82" s="195"/>
      <c r="GGR82" s="195"/>
      <c r="GGS82" s="195"/>
      <c r="GGT82" s="195"/>
      <c r="GGU82" s="195"/>
      <c r="GGV82" s="195"/>
      <c r="GGW82" s="195"/>
      <c r="GGX82" s="195"/>
      <c r="GGY82" s="195"/>
      <c r="GGZ82" s="195"/>
      <c r="GHA82" s="195"/>
      <c r="GHB82" s="195"/>
      <c r="GHC82" s="195"/>
      <c r="GHD82" s="195"/>
      <c r="GHE82" s="195"/>
      <c r="GHF82" s="195"/>
      <c r="GHG82" s="195"/>
      <c r="GHH82" s="195"/>
      <c r="GHI82" s="195"/>
      <c r="GHJ82" s="195"/>
      <c r="GHK82" s="195"/>
      <c r="GHL82" s="195"/>
      <c r="GHM82" s="195"/>
      <c r="GHN82" s="195"/>
      <c r="GHO82" s="195"/>
      <c r="GHP82" s="195"/>
      <c r="GHQ82" s="195"/>
      <c r="GHR82" s="195"/>
      <c r="GHS82" s="195"/>
      <c r="GHT82" s="195"/>
      <c r="GHU82" s="195"/>
      <c r="GHV82" s="195"/>
      <c r="GHW82" s="195"/>
      <c r="GHX82" s="195"/>
      <c r="GHY82" s="195"/>
      <c r="GHZ82" s="195"/>
      <c r="GIA82" s="195"/>
      <c r="GIB82" s="195"/>
      <c r="GIC82" s="195"/>
      <c r="GID82" s="195"/>
      <c r="GIE82" s="195"/>
      <c r="GIF82" s="195"/>
      <c r="GIG82" s="195"/>
      <c r="GIH82" s="195"/>
      <c r="GII82" s="195"/>
      <c r="GIJ82" s="195"/>
      <c r="GIK82" s="195"/>
      <c r="GIL82" s="195"/>
      <c r="GIM82" s="195"/>
      <c r="GIN82" s="195"/>
      <c r="GIO82" s="195"/>
      <c r="GIP82" s="195"/>
      <c r="GIQ82" s="195"/>
      <c r="GIR82" s="195"/>
      <c r="GIS82" s="195"/>
      <c r="GIT82" s="195"/>
      <c r="GIU82" s="195"/>
      <c r="GIV82" s="195"/>
      <c r="GIW82" s="195"/>
      <c r="GIX82" s="195"/>
      <c r="GIY82" s="195"/>
      <c r="GIZ82" s="195"/>
      <c r="GJA82" s="195"/>
      <c r="GJB82" s="195"/>
      <c r="GJC82" s="195"/>
      <c r="GJD82" s="195"/>
      <c r="GJE82" s="195"/>
      <c r="GJF82" s="195"/>
      <c r="GJG82" s="195"/>
      <c r="GJH82" s="195"/>
      <c r="GJI82" s="195"/>
      <c r="GJJ82" s="195"/>
      <c r="GJK82" s="195"/>
      <c r="GJL82" s="195"/>
      <c r="GJM82" s="195"/>
      <c r="GJN82" s="195"/>
      <c r="GJO82" s="195"/>
      <c r="GJP82" s="195"/>
      <c r="GJQ82" s="195"/>
      <c r="GJR82" s="195"/>
      <c r="GJS82" s="195"/>
      <c r="GJT82" s="195"/>
      <c r="GJU82" s="195"/>
      <c r="GJV82" s="195"/>
      <c r="GJW82" s="195"/>
      <c r="GJX82" s="195"/>
      <c r="GJY82" s="195"/>
      <c r="GJZ82" s="195"/>
      <c r="GKA82" s="195"/>
      <c r="GKB82" s="195"/>
      <c r="GKC82" s="195"/>
      <c r="GKD82" s="195"/>
      <c r="GKE82" s="195"/>
      <c r="GKF82" s="195"/>
      <c r="GKG82" s="195"/>
      <c r="GKH82" s="195"/>
      <c r="GKI82" s="195"/>
      <c r="GKJ82" s="195"/>
      <c r="GKK82" s="195"/>
      <c r="GKL82" s="195"/>
      <c r="GKM82" s="195"/>
      <c r="GKN82" s="195"/>
      <c r="GKO82" s="195"/>
      <c r="GKP82" s="195"/>
      <c r="GKQ82" s="195"/>
      <c r="GKR82" s="195"/>
      <c r="GKS82" s="195"/>
      <c r="GKT82" s="195"/>
      <c r="GKU82" s="195"/>
      <c r="GKV82" s="195"/>
      <c r="GKW82" s="195"/>
      <c r="GKX82" s="195"/>
      <c r="GKY82" s="195"/>
      <c r="GKZ82" s="195"/>
      <c r="GLA82" s="195"/>
      <c r="GLB82" s="195"/>
      <c r="GLC82" s="195"/>
      <c r="GLD82" s="195"/>
      <c r="GLE82" s="195"/>
      <c r="GLF82" s="195"/>
      <c r="GLG82" s="195"/>
      <c r="GLH82" s="195"/>
      <c r="GLI82" s="195"/>
      <c r="GLJ82" s="195"/>
      <c r="GLK82" s="195"/>
      <c r="GLL82" s="195"/>
      <c r="GLM82" s="195"/>
      <c r="GLN82" s="195"/>
      <c r="GLO82" s="195"/>
      <c r="GLP82" s="195"/>
      <c r="GLQ82" s="195"/>
      <c r="GLR82" s="195"/>
      <c r="GLS82" s="195"/>
      <c r="GLT82" s="195"/>
      <c r="GLU82" s="195"/>
      <c r="GLV82" s="195"/>
      <c r="GLW82" s="195"/>
      <c r="GLX82" s="195"/>
      <c r="GLY82" s="195"/>
      <c r="GLZ82" s="195"/>
      <c r="GMA82" s="195"/>
      <c r="GMB82" s="195"/>
      <c r="GMC82" s="195"/>
      <c r="GMD82" s="195"/>
      <c r="GME82" s="195"/>
      <c r="GMF82" s="195"/>
      <c r="GMG82" s="195"/>
      <c r="GMH82" s="195"/>
      <c r="GMI82" s="195"/>
      <c r="GMJ82" s="195"/>
      <c r="GMK82" s="195"/>
      <c r="GML82" s="195"/>
      <c r="GMM82" s="195"/>
      <c r="GMN82" s="195"/>
      <c r="GMO82" s="195"/>
      <c r="GMP82" s="195"/>
      <c r="GMQ82" s="195"/>
      <c r="GMR82" s="195"/>
      <c r="GMS82" s="195"/>
      <c r="GMT82" s="195"/>
      <c r="GMU82" s="195"/>
      <c r="GMV82" s="195"/>
      <c r="GMW82" s="195"/>
      <c r="GMX82" s="195"/>
      <c r="GMY82" s="195"/>
      <c r="GMZ82" s="195"/>
      <c r="GNA82" s="195"/>
      <c r="GNB82" s="195"/>
      <c r="GNC82" s="195"/>
      <c r="GND82" s="195"/>
      <c r="GNE82" s="195"/>
      <c r="GNF82" s="195"/>
      <c r="GNG82" s="195"/>
      <c r="GNH82" s="195"/>
      <c r="GNI82" s="195"/>
      <c r="GNJ82" s="195"/>
      <c r="GNK82" s="195"/>
      <c r="GNL82" s="195"/>
      <c r="GNM82" s="195"/>
      <c r="GNN82" s="195"/>
      <c r="GNO82" s="195"/>
      <c r="GNP82" s="195"/>
      <c r="GNQ82" s="195"/>
      <c r="GNR82" s="195"/>
      <c r="GNS82" s="195"/>
      <c r="GNT82" s="195"/>
      <c r="GNU82" s="195"/>
      <c r="GNV82" s="195"/>
      <c r="GNW82" s="195"/>
      <c r="GNX82" s="195"/>
      <c r="GNY82" s="195"/>
      <c r="GNZ82" s="195"/>
      <c r="GOA82" s="195"/>
      <c r="GOB82" s="195"/>
      <c r="GOC82" s="195"/>
      <c r="GOD82" s="195"/>
      <c r="GOE82" s="195"/>
      <c r="GOF82" s="195"/>
      <c r="GOG82" s="195"/>
      <c r="GOH82" s="195"/>
      <c r="GOI82" s="195"/>
      <c r="GOJ82" s="195"/>
      <c r="GOK82" s="195"/>
      <c r="GOL82" s="195"/>
      <c r="GOM82" s="195"/>
      <c r="GON82" s="195"/>
      <c r="GOO82" s="195"/>
      <c r="GOP82" s="195"/>
      <c r="GOQ82" s="195"/>
      <c r="GOR82" s="195"/>
      <c r="GOS82" s="195"/>
      <c r="GOT82" s="195"/>
      <c r="GOU82" s="195"/>
      <c r="GOV82" s="195"/>
      <c r="GOW82" s="195"/>
      <c r="GOX82" s="195"/>
      <c r="GOY82" s="195"/>
      <c r="GOZ82" s="195"/>
      <c r="GPA82" s="195"/>
      <c r="GPB82" s="195"/>
      <c r="GPC82" s="195"/>
      <c r="GPD82" s="195"/>
      <c r="GPE82" s="195"/>
      <c r="GPF82" s="195"/>
      <c r="GPG82" s="195"/>
      <c r="GPH82" s="195"/>
      <c r="GPI82" s="195"/>
      <c r="GPJ82" s="195"/>
      <c r="GPK82" s="195"/>
      <c r="GPL82" s="195"/>
      <c r="GPM82" s="195"/>
      <c r="GPN82" s="195"/>
      <c r="GPO82" s="195"/>
      <c r="GPP82" s="195"/>
      <c r="GPQ82" s="195"/>
      <c r="GPR82" s="195"/>
      <c r="GPS82" s="195"/>
      <c r="GPT82" s="195"/>
      <c r="GPU82" s="195"/>
      <c r="GPV82" s="195"/>
      <c r="GPW82" s="195"/>
      <c r="GPX82" s="195"/>
      <c r="GPY82" s="195"/>
      <c r="GPZ82" s="195"/>
      <c r="GQA82" s="195"/>
      <c r="GQB82" s="195"/>
      <c r="GQC82" s="195"/>
      <c r="GQD82" s="195"/>
      <c r="GQE82" s="195"/>
      <c r="GQF82" s="195"/>
      <c r="GQG82" s="195"/>
      <c r="GQH82" s="195"/>
      <c r="GQI82" s="195"/>
      <c r="GQJ82" s="195"/>
      <c r="GQK82" s="195"/>
      <c r="GQL82" s="195"/>
      <c r="GQM82" s="195"/>
      <c r="GQN82" s="195"/>
      <c r="GQO82" s="195"/>
      <c r="GQP82" s="195"/>
      <c r="GQQ82" s="195"/>
      <c r="GQR82" s="195"/>
      <c r="GQS82" s="195"/>
      <c r="GQT82" s="195"/>
      <c r="GQU82" s="195"/>
      <c r="GQV82" s="195"/>
      <c r="GQW82" s="195"/>
      <c r="GQX82" s="195"/>
      <c r="GQY82" s="195"/>
      <c r="GQZ82" s="195"/>
      <c r="GRA82" s="195"/>
      <c r="GRB82" s="195"/>
      <c r="GRC82" s="195"/>
      <c r="GRD82" s="195"/>
      <c r="GRE82" s="195"/>
      <c r="GRF82" s="195"/>
      <c r="GRG82" s="195"/>
      <c r="GRH82" s="195"/>
      <c r="GRI82" s="195"/>
      <c r="GRJ82" s="195"/>
      <c r="GRK82" s="195"/>
      <c r="GRL82" s="195"/>
      <c r="GRM82" s="195"/>
      <c r="GRN82" s="195"/>
      <c r="GRO82" s="195"/>
      <c r="GRP82" s="195"/>
      <c r="GRQ82" s="195"/>
      <c r="GRR82" s="195"/>
      <c r="GRS82" s="195"/>
      <c r="GRT82" s="195"/>
      <c r="GRU82" s="195"/>
      <c r="GRV82" s="195"/>
      <c r="GRW82" s="195"/>
      <c r="GRX82" s="195"/>
      <c r="GRY82" s="195"/>
      <c r="GRZ82" s="195"/>
      <c r="GSA82" s="195"/>
      <c r="GSB82" s="195"/>
      <c r="GSC82" s="195"/>
      <c r="GSD82" s="195"/>
      <c r="GSE82" s="195"/>
      <c r="GSF82" s="195"/>
      <c r="GSG82" s="195"/>
      <c r="GSH82" s="195"/>
      <c r="GSI82" s="195"/>
      <c r="GSJ82" s="195"/>
      <c r="GSK82" s="195"/>
      <c r="GSL82" s="195"/>
      <c r="GSM82" s="195"/>
      <c r="GSN82" s="195"/>
      <c r="GSO82" s="195"/>
      <c r="GSP82" s="195"/>
      <c r="GSQ82" s="195"/>
      <c r="GSR82" s="195"/>
      <c r="GSS82" s="195"/>
      <c r="GST82" s="195"/>
      <c r="GSU82" s="195"/>
      <c r="GSV82" s="195"/>
      <c r="GSW82" s="195"/>
      <c r="GSX82" s="195"/>
      <c r="GSY82" s="195"/>
      <c r="GSZ82" s="195"/>
      <c r="GTA82" s="195"/>
      <c r="GTB82" s="195"/>
      <c r="GTC82" s="195"/>
      <c r="GTD82" s="195"/>
      <c r="GTE82" s="195"/>
      <c r="GTF82" s="195"/>
      <c r="GTG82" s="195"/>
      <c r="GTH82" s="195"/>
      <c r="GTI82" s="195"/>
      <c r="GTJ82" s="195"/>
      <c r="GTK82" s="195"/>
      <c r="GTL82" s="195"/>
      <c r="GTM82" s="195"/>
      <c r="GTN82" s="195"/>
      <c r="GTO82" s="195"/>
      <c r="GTP82" s="195"/>
      <c r="GTQ82" s="195"/>
      <c r="GTR82" s="195"/>
      <c r="GTS82" s="195"/>
      <c r="GTT82" s="195"/>
      <c r="GTU82" s="195"/>
      <c r="GTV82" s="195"/>
      <c r="GTW82" s="195"/>
      <c r="GTX82" s="195"/>
      <c r="GTY82" s="195"/>
      <c r="GTZ82" s="195"/>
      <c r="GUA82" s="195"/>
      <c r="GUB82" s="195"/>
      <c r="GUC82" s="195"/>
      <c r="GUD82" s="195"/>
      <c r="GUE82" s="195"/>
      <c r="GUF82" s="195"/>
      <c r="GUG82" s="195"/>
      <c r="GUH82" s="195"/>
      <c r="GUI82" s="195"/>
      <c r="GUJ82" s="195"/>
      <c r="GUK82" s="195"/>
      <c r="GUL82" s="195"/>
      <c r="GUM82" s="195"/>
      <c r="GUN82" s="195"/>
      <c r="GUO82" s="195"/>
      <c r="GUP82" s="195"/>
      <c r="GUQ82" s="195"/>
      <c r="GUR82" s="195"/>
      <c r="GUS82" s="195"/>
      <c r="GUT82" s="195"/>
      <c r="GUU82" s="195"/>
      <c r="GUV82" s="195"/>
      <c r="GUW82" s="195"/>
      <c r="GUX82" s="195"/>
      <c r="GUY82" s="195"/>
      <c r="GUZ82" s="195"/>
      <c r="GVA82" s="195"/>
      <c r="GVB82" s="195"/>
      <c r="GVC82" s="195"/>
      <c r="GVD82" s="195"/>
      <c r="GVE82" s="195"/>
      <c r="GVF82" s="195"/>
      <c r="GVG82" s="195"/>
      <c r="GVH82" s="195"/>
      <c r="GVI82" s="195"/>
      <c r="GVJ82" s="195"/>
      <c r="GVK82" s="195"/>
      <c r="GVL82" s="195"/>
      <c r="GVM82" s="195"/>
      <c r="GVN82" s="195"/>
      <c r="GVO82" s="195"/>
      <c r="GVP82" s="195"/>
      <c r="GVQ82" s="195"/>
      <c r="GVR82" s="195"/>
      <c r="GVS82" s="195"/>
      <c r="GVT82" s="195"/>
      <c r="GVU82" s="195"/>
      <c r="GVV82" s="195"/>
      <c r="GVW82" s="195"/>
      <c r="GVX82" s="195"/>
      <c r="GVY82" s="195"/>
      <c r="GVZ82" s="195"/>
      <c r="GWA82" s="195"/>
      <c r="GWB82" s="195"/>
      <c r="GWC82" s="195"/>
      <c r="GWD82" s="195"/>
      <c r="GWE82" s="195"/>
      <c r="GWF82" s="195"/>
      <c r="GWG82" s="195"/>
      <c r="GWH82" s="195"/>
      <c r="GWI82" s="195"/>
      <c r="GWJ82" s="195"/>
      <c r="GWK82" s="195"/>
      <c r="GWL82" s="195"/>
      <c r="GWM82" s="195"/>
      <c r="GWN82" s="195"/>
      <c r="GWO82" s="195"/>
      <c r="GWP82" s="195"/>
      <c r="GWQ82" s="195"/>
      <c r="GWR82" s="195"/>
      <c r="GWS82" s="195"/>
      <c r="GWT82" s="195"/>
      <c r="GWU82" s="195"/>
      <c r="GWV82" s="195"/>
      <c r="GWW82" s="195"/>
      <c r="GWX82" s="195"/>
      <c r="GWY82" s="195"/>
      <c r="GWZ82" s="195"/>
      <c r="GXA82" s="195"/>
      <c r="GXB82" s="195"/>
      <c r="GXC82" s="195"/>
      <c r="GXD82" s="195"/>
      <c r="GXE82" s="195"/>
      <c r="GXF82" s="195"/>
      <c r="GXG82" s="195"/>
      <c r="GXH82" s="195"/>
      <c r="GXI82" s="195"/>
      <c r="GXJ82" s="195"/>
      <c r="GXK82" s="195"/>
      <c r="GXL82" s="195"/>
      <c r="GXM82" s="195"/>
      <c r="GXN82" s="195"/>
      <c r="GXO82" s="195"/>
      <c r="GXP82" s="195"/>
      <c r="GXQ82" s="195"/>
      <c r="GXR82" s="195"/>
      <c r="GXS82" s="195"/>
      <c r="GXT82" s="195"/>
      <c r="GXU82" s="195"/>
      <c r="GXV82" s="195"/>
      <c r="GXW82" s="195"/>
      <c r="GXX82" s="195"/>
      <c r="GXY82" s="195"/>
      <c r="GXZ82" s="195"/>
      <c r="GYA82" s="195"/>
      <c r="GYB82" s="195"/>
      <c r="GYC82" s="195"/>
      <c r="GYD82" s="195"/>
      <c r="GYE82" s="195"/>
      <c r="GYF82" s="195"/>
      <c r="GYG82" s="195"/>
      <c r="GYH82" s="195"/>
      <c r="GYI82" s="195"/>
      <c r="GYJ82" s="195"/>
      <c r="GYK82" s="195"/>
      <c r="GYL82" s="195"/>
      <c r="GYM82" s="195"/>
      <c r="GYN82" s="195"/>
      <c r="GYO82" s="195"/>
      <c r="GYP82" s="195"/>
      <c r="GYQ82" s="195"/>
      <c r="GYR82" s="195"/>
      <c r="GYS82" s="195"/>
      <c r="GYT82" s="195"/>
      <c r="GYU82" s="195"/>
      <c r="GYV82" s="195"/>
      <c r="GYW82" s="195"/>
      <c r="GYX82" s="195"/>
      <c r="GYY82" s="195"/>
      <c r="GYZ82" s="195"/>
      <c r="GZA82" s="195"/>
      <c r="GZB82" s="195"/>
      <c r="GZC82" s="195"/>
      <c r="GZD82" s="195"/>
      <c r="GZE82" s="195"/>
      <c r="GZF82" s="195"/>
      <c r="GZG82" s="195"/>
      <c r="GZH82" s="195"/>
      <c r="GZI82" s="195"/>
      <c r="GZJ82" s="195"/>
      <c r="GZK82" s="195"/>
      <c r="GZL82" s="195"/>
      <c r="GZM82" s="195"/>
      <c r="GZN82" s="195"/>
      <c r="GZO82" s="195"/>
      <c r="GZP82" s="195"/>
      <c r="GZQ82" s="195"/>
      <c r="GZR82" s="195"/>
      <c r="GZS82" s="195"/>
      <c r="GZT82" s="195"/>
      <c r="GZU82" s="195"/>
      <c r="GZV82" s="195"/>
      <c r="GZW82" s="195"/>
      <c r="GZX82" s="195"/>
      <c r="GZY82" s="195"/>
      <c r="GZZ82" s="195"/>
      <c r="HAA82" s="195"/>
      <c r="HAB82" s="195"/>
      <c r="HAC82" s="195"/>
      <c r="HAD82" s="195"/>
      <c r="HAE82" s="195"/>
      <c r="HAF82" s="195"/>
      <c r="HAG82" s="195"/>
      <c r="HAH82" s="195"/>
      <c r="HAI82" s="195"/>
      <c r="HAJ82" s="195"/>
      <c r="HAK82" s="195"/>
      <c r="HAL82" s="195"/>
      <c r="HAM82" s="195"/>
      <c r="HAN82" s="195"/>
      <c r="HAO82" s="195"/>
      <c r="HAP82" s="195"/>
      <c r="HAQ82" s="195"/>
      <c r="HAR82" s="195"/>
      <c r="HAS82" s="195"/>
      <c r="HAT82" s="195"/>
      <c r="HAU82" s="195"/>
      <c r="HAV82" s="195"/>
      <c r="HAW82" s="195"/>
      <c r="HAX82" s="195"/>
      <c r="HAY82" s="195"/>
      <c r="HAZ82" s="195"/>
      <c r="HBA82" s="195"/>
      <c r="HBB82" s="195"/>
      <c r="HBC82" s="195"/>
      <c r="HBD82" s="195"/>
      <c r="HBE82" s="195"/>
      <c r="HBF82" s="195"/>
      <c r="HBG82" s="195"/>
      <c r="HBH82" s="195"/>
      <c r="HBI82" s="195"/>
      <c r="HBJ82" s="195"/>
      <c r="HBK82" s="195"/>
      <c r="HBL82" s="195"/>
      <c r="HBM82" s="195"/>
      <c r="HBN82" s="195"/>
      <c r="HBO82" s="195"/>
      <c r="HBP82" s="195"/>
      <c r="HBQ82" s="195"/>
      <c r="HBR82" s="195"/>
      <c r="HBS82" s="195"/>
      <c r="HBT82" s="195"/>
      <c r="HBU82" s="195"/>
      <c r="HBV82" s="195"/>
      <c r="HBW82" s="195"/>
      <c r="HBX82" s="195"/>
      <c r="HBY82" s="195"/>
      <c r="HBZ82" s="195"/>
      <c r="HCA82" s="195"/>
      <c r="HCB82" s="195"/>
      <c r="HCC82" s="195"/>
      <c r="HCD82" s="195"/>
      <c r="HCE82" s="195"/>
      <c r="HCF82" s="195"/>
      <c r="HCG82" s="195"/>
      <c r="HCH82" s="195"/>
      <c r="HCI82" s="195"/>
      <c r="HCJ82" s="195"/>
      <c r="HCK82" s="195"/>
      <c r="HCL82" s="195"/>
      <c r="HCM82" s="195"/>
      <c r="HCN82" s="195"/>
      <c r="HCO82" s="195"/>
      <c r="HCP82" s="195"/>
      <c r="HCQ82" s="195"/>
      <c r="HCR82" s="195"/>
      <c r="HCS82" s="195"/>
      <c r="HCT82" s="195"/>
      <c r="HCU82" s="195"/>
      <c r="HCV82" s="195"/>
      <c r="HCW82" s="195"/>
      <c r="HCX82" s="195"/>
      <c r="HCY82" s="195"/>
      <c r="HCZ82" s="195"/>
      <c r="HDA82" s="195"/>
      <c r="HDB82" s="195"/>
      <c r="HDC82" s="195"/>
      <c r="HDD82" s="195"/>
      <c r="HDE82" s="195"/>
      <c r="HDF82" s="195"/>
      <c r="HDG82" s="195"/>
      <c r="HDH82" s="195"/>
      <c r="HDI82" s="195"/>
      <c r="HDJ82" s="195"/>
      <c r="HDK82" s="195"/>
      <c r="HDL82" s="195"/>
      <c r="HDM82" s="195"/>
      <c r="HDN82" s="195"/>
      <c r="HDO82" s="195"/>
      <c r="HDP82" s="195"/>
      <c r="HDQ82" s="195"/>
      <c r="HDR82" s="195"/>
      <c r="HDS82" s="195"/>
      <c r="HDT82" s="195"/>
      <c r="HDU82" s="195"/>
      <c r="HDV82" s="195"/>
      <c r="HDW82" s="195"/>
      <c r="HDX82" s="195"/>
      <c r="HDY82" s="195"/>
      <c r="HDZ82" s="195"/>
      <c r="HEA82" s="195"/>
      <c r="HEB82" s="195"/>
      <c r="HEC82" s="195"/>
      <c r="HED82" s="195"/>
      <c r="HEE82" s="195"/>
      <c r="HEF82" s="195"/>
      <c r="HEG82" s="195"/>
      <c r="HEH82" s="195"/>
      <c r="HEI82" s="195"/>
      <c r="HEJ82" s="195"/>
      <c r="HEK82" s="195"/>
      <c r="HEL82" s="195"/>
      <c r="HEM82" s="195"/>
      <c r="HEN82" s="195"/>
      <c r="HEO82" s="195"/>
      <c r="HEP82" s="195"/>
      <c r="HEQ82" s="195"/>
      <c r="HER82" s="195"/>
      <c r="HES82" s="195"/>
      <c r="HET82" s="195"/>
      <c r="HEU82" s="195"/>
      <c r="HEV82" s="195"/>
      <c r="HEW82" s="195"/>
      <c r="HEX82" s="195"/>
      <c r="HEY82" s="195"/>
      <c r="HEZ82" s="195"/>
      <c r="HFA82" s="195"/>
      <c r="HFB82" s="195"/>
      <c r="HFC82" s="195"/>
      <c r="HFD82" s="195"/>
      <c r="HFE82" s="195"/>
      <c r="HFF82" s="195"/>
      <c r="HFG82" s="195"/>
      <c r="HFH82" s="195"/>
      <c r="HFI82" s="195"/>
      <c r="HFJ82" s="195"/>
      <c r="HFK82" s="195"/>
      <c r="HFL82" s="195"/>
      <c r="HFM82" s="195"/>
      <c r="HFN82" s="195"/>
      <c r="HFO82" s="195"/>
      <c r="HFP82" s="195"/>
      <c r="HFQ82" s="195"/>
      <c r="HFR82" s="195"/>
      <c r="HFS82" s="195"/>
      <c r="HFT82" s="195"/>
      <c r="HFU82" s="195"/>
      <c r="HFV82" s="195"/>
      <c r="HFW82" s="195"/>
      <c r="HFX82" s="195"/>
      <c r="HFY82" s="195"/>
      <c r="HFZ82" s="195"/>
      <c r="HGA82" s="195"/>
      <c r="HGB82" s="195"/>
      <c r="HGC82" s="195"/>
      <c r="HGD82" s="195"/>
      <c r="HGE82" s="195"/>
      <c r="HGF82" s="195"/>
      <c r="HGG82" s="195"/>
      <c r="HGH82" s="195"/>
      <c r="HGI82" s="195"/>
      <c r="HGJ82" s="195"/>
      <c r="HGK82" s="195"/>
      <c r="HGL82" s="195"/>
      <c r="HGM82" s="195"/>
      <c r="HGN82" s="195"/>
      <c r="HGO82" s="195"/>
      <c r="HGP82" s="195"/>
      <c r="HGQ82" s="195"/>
      <c r="HGR82" s="195"/>
      <c r="HGS82" s="195"/>
      <c r="HGT82" s="195"/>
      <c r="HGU82" s="195"/>
      <c r="HGV82" s="195"/>
      <c r="HGW82" s="195"/>
      <c r="HGX82" s="195"/>
      <c r="HGY82" s="195"/>
      <c r="HGZ82" s="195"/>
      <c r="HHA82" s="195"/>
      <c r="HHB82" s="195"/>
      <c r="HHC82" s="195"/>
      <c r="HHD82" s="195"/>
      <c r="HHE82" s="195"/>
      <c r="HHF82" s="195"/>
      <c r="HHG82" s="195"/>
      <c r="HHH82" s="195"/>
      <c r="HHI82" s="195"/>
      <c r="HHJ82" s="195"/>
      <c r="HHK82" s="195"/>
      <c r="HHL82" s="195"/>
      <c r="HHM82" s="195"/>
      <c r="HHN82" s="195"/>
      <c r="HHO82" s="195"/>
      <c r="HHP82" s="195"/>
      <c r="HHQ82" s="195"/>
      <c r="HHR82" s="195"/>
      <c r="HHS82" s="195"/>
      <c r="HHT82" s="195"/>
      <c r="HHU82" s="195"/>
      <c r="HHV82" s="195"/>
      <c r="HHW82" s="195"/>
      <c r="HHX82" s="195"/>
      <c r="HHY82" s="195"/>
      <c r="HHZ82" s="195"/>
      <c r="HIA82" s="195"/>
      <c r="HIB82" s="195"/>
      <c r="HIC82" s="195"/>
      <c r="HID82" s="195"/>
      <c r="HIE82" s="195"/>
      <c r="HIF82" s="195"/>
      <c r="HIG82" s="195"/>
      <c r="HIH82" s="195"/>
      <c r="HII82" s="195"/>
      <c r="HIJ82" s="195"/>
      <c r="HIK82" s="195"/>
      <c r="HIL82" s="195"/>
      <c r="HIM82" s="195"/>
      <c r="HIN82" s="195"/>
      <c r="HIO82" s="195"/>
      <c r="HIP82" s="195"/>
      <c r="HIQ82" s="195"/>
      <c r="HIR82" s="195"/>
      <c r="HIS82" s="195"/>
      <c r="HIT82" s="195"/>
      <c r="HIU82" s="195"/>
      <c r="HIV82" s="195"/>
      <c r="HIW82" s="195"/>
      <c r="HIX82" s="195"/>
      <c r="HIY82" s="195"/>
      <c r="HIZ82" s="195"/>
      <c r="HJA82" s="195"/>
      <c r="HJB82" s="195"/>
      <c r="HJC82" s="195"/>
      <c r="HJD82" s="195"/>
      <c r="HJE82" s="195"/>
      <c r="HJF82" s="195"/>
      <c r="HJG82" s="195"/>
      <c r="HJH82" s="195"/>
      <c r="HJI82" s="195"/>
      <c r="HJJ82" s="195"/>
      <c r="HJK82" s="195"/>
      <c r="HJL82" s="195"/>
      <c r="HJM82" s="195"/>
      <c r="HJN82" s="195"/>
      <c r="HJO82" s="195"/>
      <c r="HJP82" s="195"/>
      <c r="HJQ82" s="195"/>
      <c r="HJR82" s="195"/>
      <c r="HJS82" s="195"/>
      <c r="HJT82" s="195"/>
      <c r="HJU82" s="195"/>
      <c r="HJV82" s="195"/>
      <c r="HJW82" s="195"/>
      <c r="HJX82" s="195"/>
      <c r="HJY82" s="195"/>
      <c r="HJZ82" s="195"/>
      <c r="HKA82" s="195"/>
      <c r="HKB82" s="195"/>
      <c r="HKC82" s="195"/>
      <c r="HKD82" s="195"/>
      <c r="HKE82" s="195"/>
      <c r="HKF82" s="195"/>
      <c r="HKG82" s="195"/>
      <c r="HKH82" s="195"/>
      <c r="HKI82" s="195"/>
      <c r="HKJ82" s="195"/>
      <c r="HKK82" s="195"/>
      <c r="HKL82" s="195"/>
      <c r="HKM82" s="195"/>
      <c r="HKN82" s="195"/>
      <c r="HKO82" s="195"/>
      <c r="HKP82" s="195"/>
      <c r="HKQ82" s="195"/>
      <c r="HKR82" s="195"/>
      <c r="HKS82" s="195"/>
      <c r="HKT82" s="195"/>
      <c r="HKU82" s="195"/>
      <c r="HKV82" s="195"/>
      <c r="HKW82" s="195"/>
      <c r="HKX82" s="195"/>
      <c r="HKY82" s="195"/>
      <c r="HKZ82" s="195"/>
      <c r="HLA82" s="195"/>
      <c r="HLB82" s="195"/>
      <c r="HLC82" s="195"/>
      <c r="HLD82" s="195"/>
      <c r="HLE82" s="195"/>
      <c r="HLF82" s="195"/>
      <c r="HLG82" s="195"/>
      <c r="HLH82" s="195"/>
      <c r="HLI82" s="195"/>
      <c r="HLJ82" s="195"/>
      <c r="HLK82" s="195"/>
      <c r="HLL82" s="195"/>
      <c r="HLM82" s="195"/>
      <c r="HLN82" s="195"/>
      <c r="HLO82" s="195"/>
      <c r="HLP82" s="195"/>
      <c r="HLQ82" s="195"/>
      <c r="HLR82" s="195"/>
      <c r="HLS82" s="195"/>
      <c r="HLT82" s="195"/>
      <c r="HLU82" s="195"/>
      <c r="HLV82" s="195"/>
      <c r="HLW82" s="195"/>
      <c r="HLX82" s="195"/>
      <c r="HLY82" s="195"/>
      <c r="HLZ82" s="195"/>
      <c r="HMA82" s="195"/>
      <c r="HMB82" s="195"/>
      <c r="HMC82" s="195"/>
      <c r="HMD82" s="195"/>
      <c r="HME82" s="195"/>
      <c r="HMF82" s="195"/>
      <c r="HMG82" s="195"/>
      <c r="HMH82" s="195"/>
      <c r="HMI82" s="195"/>
      <c r="HMJ82" s="195"/>
      <c r="HMK82" s="195"/>
      <c r="HML82" s="195"/>
      <c r="HMM82" s="195"/>
      <c r="HMN82" s="195"/>
      <c r="HMO82" s="195"/>
      <c r="HMP82" s="195"/>
      <c r="HMQ82" s="195"/>
      <c r="HMR82" s="195"/>
      <c r="HMS82" s="195"/>
      <c r="HMT82" s="195"/>
      <c r="HMU82" s="195"/>
      <c r="HMV82" s="195"/>
      <c r="HMW82" s="195"/>
      <c r="HMX82" s="195"/>
      <c r="HMY82" s="195"/>
      <c r="HMZ82" s="195"/>
      <c r="HNA82" s="195"/>
      <c r="HNB82" s="195"/>
      <c r="HNC82" s="195"/>
      <c r="HND82" s="195"/>
      <c r="HNE82" s="195"/>
      <c r="HNF82" s="195"/>
      <c r="HNG82" s="195"/>
      <c r="HNH82" s="195"/>
      <c r="HNI82" s="195"/>
      <c r="HNJ82" s="195"/>
      <c r="HNK82" s="195"/>
      <c r="HNL82" s="195"/>
      <c r="HNM82" s="195"/>
      <c r="HNN82" s="195"/>
      <c r="HNO82" s="195"/>
      <c r="HNP82" s="195"/>
      <c r="HNQ82" s="195"/>
      <c r="HNR82" s="195"/>
      <c r="HNS82" s="195"/>
      <c r="HNT82" s="195"/>
      <c r="HNU82" s="195"/>
      <c r="HNV82" s="195"/>
      <c r="HNW82" s="195"/>
      <c r="HNX82" s="195"/>
      <c r="HNY82" s="195"/>
      <c r="HNZ82" s="195"/>
      <c r="HOA82" s="195"/>
      <c r="HOB82" s="195"/>
      <c r="HOC82" s="195"/>
      <c r="HOD82" s="195"/>
      <c r="HOE82" s="195"/>
      <c r="HOF82" s="195"/>
      <c r="HOG82" s="195"/>
      <c r="HOH82" s="195"/>
      <c r="HOI82" s="195"/>
      <c r="HOJ82" s="195"/>
      <c r="HOK82" s="195"/>
      <c r="HOL82" s="195"/>
      <c r="HOM82" s="195"/>
      <c r="HON82" s="195"/>
      <c r="HOO82" s="195"/>
      <c r="HOP82" s="195"/>
      <c r="HOQ82" s="195"/>
      <c r="HOR82" s="195"/>
      <c r="HOS82" s="195"/>
      <c r="HOT82" s="195"/>
      <c r="HOU82" s="195"/>
      <c r="HOV82" s="195"/>
      <c r="HOW82" s="195"/>
      <c r="HOX82" s="195"/>
      <c r="HOY82" s="195"/>
      <c r="HOZ82" s="195"/>
      <c r="HPA82" s="195"/>
      <c r="HPB82" s="195"/>
      <c r="HPC82" s="195"/>
      <c r="HPD82" s="195"/>
      <c r="HPE82" s="195"/>
      <c r="HPF82" s="195"/>
      <c r="HPG82" s="195"/>
      <c r="HPH82" s="195"/>
      <c r="HPI82" s="195"/>
      <c r="HPJ82" s="195"/>
      <c r="HPK82" s="195"/>
      <c r="HPL82" s="195"/>
      <c r="HPM82" s="195"/>
      <c r="HPN82" s="195"/>
      <c r="HPO82" s="195"/>
      <c r="HPP82" s="195"/>
      <c r="HPQ82" s="195"/>
      <c r="HPR82" s="195"/>
      <c r="HPS82" s="195"/>
      <c r="HPT82" s="195"/>
      <c r="HPU82" s="195"/>
      <c r="HPV82" s="195"/>
      <c r="HPW82" s="195"/>
      <c r="HPX82" s="195"/>
      <c r="HPY82" s="195"/>
      <c r="HPZ82" s="195"/>
      <c r="HQA82" s="195"/>
      <c r="HQB82" s="195"/>
      <c r="HQC82" s="195"/>
      <c r="HQD82" s="195"/>
      <c r="HQE82" s="195"/>
      <c r="HQF82" s="195"/>
      <c r="HQG82" s="195"/>
      <c r="HQH82" s="195"/>
      <c r="HQI82" s="195"/>
      <c r="HQJ82" s="195"/>
      <c r="HQK82" s="195"/>
      <c r="HQL82" s="195"/>
      <c r="HQM82" s="195"/>
      <c r="HQN82" s="195"/>
      <c r="HQO82" s="195"/>
      <c r="HQP82" s="195"/>
      <c r="HQQ82" s="195"/>
      <c r="HQR82" s="195"/>
      <c r="HQS82" s="195"/>
      <c r="HQT82" s="195"/>
      <c r="HQU82" s="195"/>
      <c r="HQV82" s="195"/>
      <c r="HQW82" s="195"/>
      <c r="HQX82" s="195"/>
      <c r="HQY82" s="195"/>
      <c r="HQZ82" s="195"/>
      <c r="HRA82" s="195"/>
      <c r="HRB82" s="195"/>
      <c r="HRC82" s="195"/>
      <c r="HRD82" s="195"/>
      <c r="HRE82" s="195"/>
      <c r="HRF82" s="195"/>
      <c r="HRG82" s="195"/>
      <c r="HRH82" s="195"/>
      <c r="HRI82" s="195"/>
      <c r="HRJ82" s="195"/>
      <c r="HRK82" s="195"/>
      <c r="HRL82" s="195"/>
      <c r="HRM82" s="195"/>
      <c r="HRN82" s="195"/>
      <c r="HRO82" s="195"/>
      <c r="HRP82" s="195"/>
      <c r="HRQ82" s="195"/>
      <c r="HRR82" s="195"/>
      <c r="HRS82" s="195"/>
      <c r="HRT82" s="195"/>
      <c r="HRU82" s="195"/>
      <c r="HRV82" s="195"/>
      <c r="HRW82" s="195"/>
      <c r="HRX82" s="195"/>
      <c r="HRY82" s="195"/>
      <c r="HRZ82" s="195"/>
      <c r="HSA82" s="195"/>
      <c r="HSB82" s="195"/>
      <c r="HSC82" s="195"/>
      <c r="HSD82" s="195"/>
      <c r="HSE82" s="195"/>
      <c r="HSF82" s="195"/>
      <c r="HSG82" s="195"/>
      <c r="HSH82" s="195"/>
      <c r="HSI82" s="195"/>
      <c r="HSJ82" s="195"/>
      <c r="HSK82" s="195"/>
      <c r="HSL82" s="195"/>
      <c r="HSM82" s="195"/>
      <c r="HSN82" s="195"/>
      <c r="HSO82" s="195"/>
      <c r="HSP82" s="195"/>
      <c r="HSQ82" s="195"/>
      <c r="HSR82" s="195"/>
      <c r="HSS82" s="195"/>
      <c r="HST82" s="195"/>
      <c r="HSU82" s="195"/>
      <c r="HSV82" s="195"/>
      <c r="HSW82" s="195"/>
      <c r="HSX82" s="195"/>
      <c r="HSY82" s="195"/>
      <c r="HSZ82" s="195"/>
      <c r="HTA82" s="195"/>
      <c r="HTB82" s="195"/>
      <c r="HTC82" s="195"/>
      <c r="HTD82" s="195"/>
      <c r="HTE82" s="195"/>
      <c r="HTF82" s="195"/>
      <c r="HTG82" s="195"/>
      <c r="HTH82" s="195"/>
      <c r="HTI82" s="195"/>
      <c r="HTJ82" s="195"/>
      <c r="HTK82" s="195"/>
      <c r="HTL82" s="195"/>
      <c r="HTM82" s="195"/>
      <c r="HTN82" s="195"/>
      <c r="HTO82" s="195"/>
      <c r="HTP82" s="195"/>
      <c r="HTQ82" s="195"/>
      <c r="HTR82" s="195"/>
      <c r="HTS82" s="195"/>
      <c r="HTT82" s="195"/>
      <c r="HTU82" s="195"/>
      <c r="HTV82" s="195"/>
      <c r="HTW82" s="195"/>
      <c r="HTX82" s="195"/>
      <c r="HTY82" s="195"/>
      <c r="HTZ82" s="195"/>
      <c r="HUA82" s="195"/>
      <c r="HUB82" s="195"/>
      <c r="HUC82" s="195"/>
      <c r="HUD82" s="195"/>
      <c r="HUE82" s="195"/>
      <c r="HUF82" s="195"/>
      <c r="HUG82" s="195"/>
      <c r="HUH82" s="195"/>
      <c r="HUI82" s="195"/>
      <c r="HUJ82" s="195"/>
      <c r="HUK82" s="195"/>
      <c r="HUL82" s="195"/>
      <c r="HUM82" s="195"/>
      <c r="HUN82" s="195"/>
      <c r="HUO82" s="195"/>
      <c r="HUP82" s="195"/>
      <c r="HUQ82" s="195"/>
      <c r="HUR82" s="195"/>
      <c r="HUS82" s="195"/>
      <c r="HUT82" s="195"/>
      <c r="HUU82" s="195"/>
      <c r="HUV82" s="195"/>
      <c r="HUW82" s="195"/>
      <c r="HUX82" s="195"/>
      <c r="HUY82" s="195"/>
      <c r="HUZ82" s="195"/>
      <c r="HVA82" s="195"/>
      <c r="HVB82" s="195"/>
      <c r="HVC82" s="195"/>
      <c r="HVD82" s="195"/>
      <c r="HVE82" s="195"/>
      <c r="HVF82" s="195"/>
      <c r="HVG82" s="195"/>
      <c r="HVH82" s="195"/>
      <c r="HVI82" s="195"/>
      <c r="HVJ82" s="195"/>
      <c r="HVK82" s="195"/>
      <c r="HVL82" s="195"/>
      <c r="HVM82" s="195"/>
      <c r="HVN82" s="195"/>
      <c r="HVO82" s="195"/>
      <c r="HVP82" s="195"/>
      <c r="HVQ82" s="195"/>
      <c r="HVR82" s="195"/>
      <c r="HVS82" s="195"/>
      <c r="HVT82" s="195"/>
      <c r="HVU82" s="195"/>
      <c r="HVV82" s="195"/>
      <c r="HVW82" s="195"/>
      <c r="HVX82" s="195"/>
      <c r="HVY82" s="195"/>
      <c r="HVZ82" s="195"/>
      <c r="HWA82" s="195"/>
      <c r="HWB82" s="195"/>
      <c r="HWC82" s="195"/>
      <c r="HWD82" s="195"/>
      <c r="HWE82" s="195"/>
      <c r="HWF82" s="195"/>
      <c r="HWG82" s="195"/>
      <c r="HWH82" s="195"/>
      <c r="HWI82" s="195"/>
      <c r="HWJ82" s="195"/>
      <c r="HWK82" s="195"/>
      <c r="HWL82" s="195"/>
      <c r="HWM82" s="195"/>
      <c r="HWN82" s="195"/>
      <c r="HWO82" s="195"/>
      <c r="HWP82" s="195"/>
      <c r="HWQ82" s="195"/>
      <c r="HWR82" s="195"/>
      <c r="HWS82" s="195"/>
      <c r="HWT82" s="195"/>
      <c r="HWU82" s="195"/>
      <c r="HWV82" s="195"/>
      <c r="HWW82" s="195"/>
      <c r="HWX82" s="195"/>
      <c r="HWY82" s="195"/>
      <c r="HWZ82" s="195"/>
      <c r="HXA82" s="195"/>
      <c r="HXB82" s="195"/>
      <c r="HXC82" s="195"/>
      <c r="HXD82" s="195"/>
      <c r="HXE82" s="195"/>
      <c r="HXF82" s="195"/>
      <c r="HXG82" s="195"/>
      <c r="HXH82" s="195"/>
      <c r="HXI82" s="195"/>
      <c r="HXJ82" s="195"/>
      <c r="HXK82" s="195"/>
      <c r="HXL82" s="195"/>
      <c r="HXM82" s="195"/>
      <c r="HXN82" s="195"/>
      <c r="HXO82" s="195"/>
      <c r="HXP82" s="195"/>
      <c r="HXQ82" s="195"/>
      <c r="HXR82" s="195"/>
      <c r="HXS82" s="195"/>
      <c r="HXT82" s="195"/>
      <c r="HXU82" s="195"/>
      <c r="HXV82" s="195"/>
      <c r="HXW82" s="195"/>
      <c r="HXX82" s="195"/>
      <c r="HXY82" s="195"/>
      <c r="HXZ82" s="195"/>
      <c r="HYA82" s="195"/>
      <c r="HYB82" s="195"/>
      <c r="HYC82" s="195"/>
      <c r="HYD82" s="195"/>
      <c r="HYE82" s="195"/>
      <c r="HYF82" s="195"/>
      <c r="HYG82" s="195"/>
      <c r="HYH82" s="195"/>
      <c r="HYI82" s="195"/>
      <c r="HYJ82" s="195"/>
      <c r="HYK82" s="195"/>
      <c r="HYL82" s="195"/>
      <c r="HYM82" s="195"/>
      <c r="HYN82" s="195"/>
      <c r="HYO82" s="195"/>
      <c r="HYP82" s="195"/>
      <c r="HYQ82" s="195"/>
      <c r="HYR82" s="195"/>
      <c r="HYS82" s="195"/>
      <c r="HYT82" s="195"/>
      <c r="HYU82" s="195"/>
      <c r="HYV82" s="195"/>
      <c r="HYW82" s="195"/>
      <c r="HYX82" s="195"/>
      <c r="HYY82" s="195"/>
      <c r="HYZ82" s="195"/>
      <c r="HZA82" s="195"/>
      <c r="HZB82" s="195"/>
      <c r="HZC82" s="195"/>
      <c r="HZD82" s="195"/>
      <c r="HZE82" s="195"/>
      <c r="HZF82" s="195"/>
      <c r="HZG82" s="195"/>
      <c r="HZH82" s="195"/>
      <c r="HZI82" s="195"/>
      <c r="HZJ82" s="195"/>
      <c r="HZK82" s="195"/>
      <c r="HZL82" s="195"/>
      <c r="HZM82" s="195"/>
      <c r="HZN82" s="195"/>
      <c r="HZO82" s="195"/>
      <c r="HZP82" s="195"/>
      <c r="HZQ82" s="195"/>
      <c r="HZR82" s="195"/>
      <c r="HZS82" s="195"/>
      <c r="HZT82" s="195"/>
      <c r="HZU82" s="195"/>
      <c r="HZV82" s="195"/>
      <c r="HZW82" s="195"/>
      <c r="HZX82" s="195"/>
      <c r="HZY82" s="195"/>
      <c r="HZZ82" s="195"/>
      <c r="IAA82" s="195"/>
      <c r="IAB82" s="195"/>
      <c r="IAC82" s="195"/>
      <c r="IAD82" s="195"/>
      <c r="IAE82" s="195"/>
      <c r="IAF82" s="195"/>
      <c r="IAG82" s="195"/>
      <c r="IAH82" s="195"/>
      <c r="IAI82" s="195"/>
      <c r="IAJ82" s="195"/>
      <c r="IAK82" s="195"/>
      <c r="IAL82" s="195"/>
      <c r="IAM82" s="195"/>
      <c r="IAN82" s="195"/>
      <c r="IAO82" s="195"/>
      <c r="IAP82" s="195"/>
      <c r="IAQ82" s="195"/>
      <c r="IAR82" s="195"/>
      <c r="IAS82" s="195"/>
      <c r="IAT82" s="195"/>
      <c r="IAU82" s="195"/>
      <c r="IAV82" s="195"/>
      <c r="IAW82" s="195"/>
      <c r="IAX82" s="195"/>
      <c r="IAY82" s="195"/>
      <c r="IAZ82" s="195"/>
      <c r="IBA82" s="195"/>
      <c r="IBB82" s="195"/>
      <c r="IBC82" s="195"/>
      <c r="IBD82" s="195"/>
      <c r="IBE82" s="195"/>
      <c r="IBF82" s="195"/>
      <c r="IBG82" s="195"/>
      <c r="IBH82" s="195"/>
      <c r="IBI82" s="195"/>
      <c r="IBJ82" s="195"/>
      <c r="IBK82" s="195"/>
      <c r="IBL82" s="195"/>
      <c r="IBM82" s="195"/>
      <c r="IBN82" s="195"/>
      <c r="IBO82" s="195"/>
      <c r="IBP82" s="195"/>
      <c r="IBQ82" s="195"/>
      <c r="IBR82" s="195"/>
      <c r="IBS82" s="195"/>
      <c r="IBT82" s="195"/>
      <c r="IBU82" s="195"/>
      <c r="IBV82" s="195"/>
      <c r="IBW82" s="195"/>
      <c r="IBX82" s="195"/>
      <c r="IBY82" s="195"/>
      <c r="IBZ82" s="195"/>
      <c r="ICA82" s="195"/>
      <c r="ICB82" s="195"/>
      <c r="ICC82" s="195"/>
      <c r="ICD82" s="195"/>
      <c r="ICE82" s="195"/>
      <c r="ICF82" s="195"/>
      <c r="ICG82" s="195"/>
      <c r="ICH82" s="195"/>
      <c r="ICI82" s="195"/>
      <c r="ICJ82" s="195"/>
      <c r="ICK82" s="195"/>
      <c r="ICL82" s="195"/>
      <c r="ICM82" s="195"/>
      <c r="ICN82" s="195"/>
      <c r="ICO82" s="195"/>
      <c r="ICP82" s="195"/>
      <c r="ICQ82" s="195"/>
      <c r="ICR82" s="195"/>
      <c r="ICS82" s="195"/>
      <c r="ICT82" s="195"/>
      <c r="ICU82" s="195"/>
      <c r="ICV82" s="195"/>
      <c r="ICW82" s="195"/>
      <c r="ICX82" s="195"/>
      <c r="ICY82" s="195"/>
      <c r="ICZ82" s="195"/>
      <c r="IDA82" s="195"/>
      <c r="IDB82" s="195"/>
      <c r="IDC82" s="195"/>
      <c r="IDD82" s="195"/>
      <c r="IDE82" s="195"/>
      <c r="IDF82" s="195"/>
      <c r="IDG82" s="195"/>
      <c r="IDH82" s="195"/>
      <c r="IDI82" s="195"/>
      <c r="IDJ82" s="195"/>
      <c r="IDK82" s="195"/>
      <c r="IDL82" s="195"/>
      <c r="IDM82" s="195"/>
      <c r="IDN82" s="195"/>
      <c r="IDO82" s="195"/>
      <c r="IDP82" s="195"/>
      <c r="IDQ82" s="195"/>
      <c r="IDR82" s="195"/>
      <c r="IDS82" s="195"/>
      <c r="IDT82" s="195"/>
      <c r="IDU82" s="195"/>
      <c r="IDV82" s="195"/>
      <c r="IDW82" s="195"/>
      <c r="IDX82" s="195"/>
      <c r="IDY82" s="195"/>
      <c r="IDZ82" s="195"/>
      <c r="IEA82" s="195"/>
      <c r="IEB82" s="195"/>
      <c r="IEC82" s="195"/>
      <c r="IED82" s="195"/>
      <c r="IEE82" s="195"/>
      <c r="IEF82" s="195"/>
      <c r="IEG82" s="195"/>
      <c r="IEH82" s="195"/>
      <c r="IEI82" s="195"/>
      <c r="IEJ82" s="195"/>
      <c r="IEK82" s="195"/>
      <c r="IEL82" s="195"/>
      <c r="IEM82" s="195"/>
      <c r="IEN82" s="195"/>
      <c r="IEO82" s="195"/>
      <c r="IEP82" s="195"/>
      <c r="IEQ82" s="195"/>
      <c r="IER82" s="195"/>
      <c r="IES82" s="195"/>
      <c r="IET82" s="195"/>
      <c r="IEU82" s="195"/>
      <c r="IEV82" s="195"/>
      <c r="IEW82" s="195"/>
      <c r="IEX82" s="195"/>
      <c r="IEY82" s="195"/>
      <c r="IEZ82" s="195"/>
      <c r="IFA82" s="195"/>
      <c r="IFB82" s="195"/>
      <c r="IFC82" s="195"/>
      <c r="IFD82" s="195"/>
      <c r="IFE82" s="195"/>
      <c r="IFF82" s="195"/>
      <c r="IFG82" s="195"/>
      <c r="IFH82" s="195"/>
      <c r="IFI82" s="195"/>
      <c r="IFJ82" s="195"/>
      <c r="IFK82" s="195"/>
      <c r="IFL82" s="195"/>
      <c r="IFM82" s="195"/>
      <c r="IFN82" s="195"/>
      <c r="IFO82" s="195"/>
      <c r="IFP82" s="195"/>
      <c r="IFQ82" s="195"/>
      <c r="IFR82" s="195"/>
      <c r="IFS82" s="195"/>
      <c r="IFT82" s="195"/>
      <c r="IFU82" s="195"/>
      <c r="IFV82" s="195"/>
      <c r="IFW82" s="195"/>
      <c r="IFX82" s="195"/>
      <c r="IFY82" s="195"/>
      <c r="IFZ82" s="195"/>
      <c r="IGA82" s="195"/>
      <c r="IGB82" s="195"/>
      <c r="IGC82" s="195"/>
      <c r="IGD82" s="195"/>
      <c r="IGE82" s="195"/>
      <c r="IGF82" s="195"/>
      <c r="IGG82" s="195"/>
      <c r="IGH82" s="195"/>
      <c r="IGI82" s="195"/>
      <c r="IGJ82" s="195"/>
      <c r="IGK82" s="195"/>
      <c r="IGL82" s="195"/>
      <c r="IGM82" s="195"/>
      <c r="IGN82" s="195"/>
      <c r="IGO82" s="195"/>
      <c r="IGP82" s="195"/>
      <c r="IGQ82" s="195"/>
      <c r="IGR82" s="195"/>
      <c r="IGS82" s="195"/>
      <c r="IGT82" s="195"/>
      <c r="IGU82" s="195"/>
      <c r="IGV82" s="195"/>
      <c r="IGW82" s="195"/>
      <c r="IGX82" s="195"/>
      <c r="IGY82" s="195"/>
      <c r="IGZ82" s="195"/>
      <c r="IHA82" s="195"/>
      <c r="IHB82" s="195"/>
      <c r="IHC82" s="195"/>
      <c r="IHD82" s="195"/>
      <c r="IHE82" s="195"/>
      <c r="IHF82" s="195"/>
      <c r="IHG82" s="195"/>
      <c r="IHH82" s="195"/>
      <c r="IHI82" s="195"/>
      <c r="IHJ82" s="195"/>
      <c r="IHK82" s="195"/>
      <c r="IHL82" s="195"/>
      <c r="IHM82" s="195"/>
      <c r="IHN82" s="195"/>
      <c r="IHO82" s="195"/>
      <c r="IHP82" s="195"/>
      <c r="IHQ82" s="195"/>
      <c r="IHR82" s="195"/>
      <c r="IHS82" s="195"/>
      <c r="IHT82" s="195"/>
      <c r="IHU82" s="195"/>
      <c r="IHV82" s="195"/>
      <c r="IHW82" s="195"/>
      <c r="IHX82" s="195"/>
      <c r="IHY82" s="195"/>
      <c r="IHZ82" s="195"/>
      <c r="IIA82" s="195"/>
      <c r="IIB82" s="195"/>
      <c r="IIC82" s="195"/>
      <c r="IID82" s="195"/>
      <c r="IIE82" s="195"/>
      <c r="IIF82" s="195"/>
      <c r="IIG82" s="195"/>
      <c r="IIH82" s="195"/>
      <c r="III82" s="195"/>
      <c r="IIJ82" s="195"/>
      <c r="IIK82" s="195"/>
      <c r="IIL82" s="195"/>
      <c r="IIM82" s="195"/>
      <c r="IIN82" s="195"/>
      <c r="IIO82" s="195"/>
      <c r="IIP82" s="195"/>
      <c r="IIQ82" s="195"/>
      <c r="IIR82" s="195"/>
      <c r="IIS82" s="195"/>
      <c r="IIT82" s="195"/>
      <c r="IIU82" s="195"/>
      <c r="IIV82" s="195"/>
      <c r="IIW82" s="195"/>
      <c r="IIX82" s="195"/>
      <c r="IIY82" s="195"/>
      <c r="IIZ82" s="195"/>
      <c r="IJA82" s="195"/>
      <c r="IJB82" s="195"/>
      <c r="IJC82" s="195"/>
      <c r="IJD82" s="195"/>
      <c r="IJE82" s="195"/>
      <c r="IJF82" s="195"/>
      <c r="IJG82" s="195"/>
      <c r="IJH82" s="195"/>
      <c r="IJI82" s="195"/>
      <c r="IJJ82" s="195"/>
      <c r="IJK82" s="195"/>
      <c r="IJL82" s="195"/>
      <c r="IJM82" s="195"/>
      <c r="IJN82" s="195"/>
      <c r="IJO82" s="195"/>
      <c r="IJP82" s="195"/>
      <c r="IJQ82" s="195"/>
      <c r="IJR82" s="195"/>
      <c r="IJS82" s="195"/>
      <c r="IJT82" s="195"/>
      <c r="IJU82" s="195"/>
      <c r="IJV82" s="195"/>
      <c r="IJW82" s="195"/>
      <c r="IJX82" s="195"/>
      <c r="IJY82" s="195"/>
      <c r="IJZ82" s="195"/>
      <c r="IKA82" s="195"/>
      <c r="IKB82" s="195"/>
      <c r="IKC82" s="195"/>
      <c r="IKD82" s="195"/>
      <c r="IKE82" s="195"/>
      <c r="IKF82" s="195"/>
      <c r="IKG82" s="195"/>
      <c r="IKH82" s="195"/>
      <c r="IKI82" s="195"/>
      <c r="IKJ82" s="195"/>
      <c r="IKK82" s="195"/>
      <c r="IKL82" s="195"/>
      <c r="IKM82" s="195"/>
      <c r="IKN82" s="195"/>
      <c r="IKO82" s="195"/>
      <c r="IKP82" s="195"/>
      <c r="IKQ82" s="195"/>
      <c r="IKR82" s="195"/>
      <c r="IKS82" s="195"/>
      <c r="IKT82" s="195"/>
      <c r="IKU82" s="195"/>
      <c r="IKV82" s="195"/>
      <c r="IKW82" s="195"/>
      <c r="IKX82" s="195"/>
      <c r="IKY82" s="195"/>
      <c r="IKZ82" s="195"/>
      <c r="ILA82" s="195"/>
      <c r="ILB82" s="195"/>
      <c r="ILC82" s="195"/>
      <c r="ILD82" s="195"/>
      <c r="ILE82" s="195"/>
      <c r="ILF82" s="195"/>
      <c r="ILG82" s="195"/>
      <c r="ILH82" s="195"/>
      <c r="ILI82" s="195"/>
      <c r="ILJ82" s="195"/>
      <c r="ILK82" s="195"/>
      <c r="ILL82" s="195"/>
      <c r="ILM82" s="195"/>
      <c r="ILN82" s="195"/>
      <c r="ILO82" s="195"/>
      <c r="ILP82" s="195"/>
      <c r="ILQ82" s="195"/>
      <c r="ILR82" s="195"/>
      <c r="ILS82" s="195"/>
      <c r="ILT82" s="195"/>
      <c r="ILU82" s="195"/>
      <c r="ILV82" s="195"/>
      <c r="ILW82" s="195"/>
      <c r="ILX82" s="195"/>
      <c r="ILY82" s="195"/>
      <c r="ILZ82" s="195"/>
      <c r="IMA82" s="195"/>
      <c r="IMB82" s="195"/>
      <c r="IMC82" s="195"/>
      <c r="IMD82" s="195"/>
      <c r="IME82" s="195"/>
      <c r="IMF82" s="195"/>
      <c r="IMG82" s="195"/>
      <c r="IMH82" s="195"/>
      <c r="IMI82" s="195"/>
      <c r="IMJ82" s="195"/>
      <c r="IMK82" s="195"/>
      <c r="IML82" s="195"/>
      <c r="IMM82" s="195"/>
      <c r="IMN82" s="195"/>
      <c r="IMO82" s="195"/>
      <c r="IMP82" s="195"/>
      <c r="IMQ82" s="195"/>
      <c r="IMR82" s="195"/>
      <c r="IMS82" s="195"/>
      <c r="IMT82" s="195"/>
      <c r="IMU82" s="195"/>
      <c r="IMV82" s="195"/>
      <c r="IMW82" s="195"/>
      <c r="IMX82" s="195"/>
      <c r="IMY82" s="195"/>
      <c r="IMZ82" s="195"/>
      <c r="INA82" s="195"/>
      <c r="INB82" s="195"/>
      <c r="INC82" s="195"/>
      <c r="IND82" s="195"/>
      <c r="INE82" s="195"/>
      <c r="INF82" s="195"/>
      <c r="ING82" s="195"/>
      <c r="INH82" s="195"/>
      <c r="INI82" s="195"/>
      <c r="INJ82" s="195"/>
      <c r="INK82" s="195"/>
      <c r="INL82" s="195"/>
      <c r="INM82" s="195"/>
      <c r="INN82" s="195"/>
      <c r="INO82" s="195"/>
      <c r="INP82" s="195"/>
      <c r="INQ82" s="195"/>
      <c r="INR82" s="195"/>
      <c r="INS82" s="195"/>
      <c r="INT82" s="195"/>
      <c r="INU82" s="195"/>
      <c r="INV82" s="195"/>
      <c r="INW82" s="195"/>
      <c r="INX82" s="195"/>
      <c r="INY82" s="195"/>
      <c r="INZ82" s="195"/>
      <c r="IOA82" s="195"/>
      <c r="IOB82" s="195"/>
      <c r="IOC82" s="195"/>
      <c r="IOD82" s="195"/>
      <c r="IOE82" s="195"/>
      <c r="IOF82" s="195"/>
      <c r="IOG82" s="195"/>
      <c r="IOH82" s="195"/>
      <c r="IOI82" s="195"/>
      <c r="IOJ82" s="195"/>
      <c r="IOK82" s="195"/>
      <c r="IOL82" s="195"/>
      <c r="IOM82" s="195"/>
      <c r="ION82" s="195"/>
      <c r="IOO82" s="195"/>
      <c r="IOP82" s="195"/>
      <c r="IOQ82" s="195"/>
      <c r="IOR82" s="195"/>
      <c r="IOS82" s="195"/>
      <c r="IOT82" s="195"/>
      <c r="IOU82" s="195"/>
      <c r="IOV82" s="195"/>
      <c r="IOW82" s="195"/>
      <c r="IOX82" s="195"/>
      <c r="IOY82" s="195"/>
      <c r="IOZ82" s="195"/>
      <c r="IPA82" s="195"/>
      <c r="IPB82" s="195"/>
      <c r="IPC82" s="195"/>
      <c r="IPD82" s="195"/>
      <c r="IPE82" s="195"/>
      <c r="IPF82" s="195"/>
      <c r="IPG82" s="195"/>
      <c r="IPH82" s="195"/>
      <c r="IPI82" s="195"/>
      <c r="IPJ82" s="195"/>
      <c r="IPK82" s="195"/>
      <c r="IPL82" s="195"/>
      <c r="IPM82" s="195"/>
      <c r="IPN82" s="195"/>
      <c r="IPO82" s="195"/>
      <c r="IPP82" s="195"/>
      <c r="IPQ82" s="195"/>
      <c r="IPR82" s="195"/>
      <c r="IPS82" s="195"/>
      <c r="IPT82" s="195"/>
      <c r="IPU82" s="195"/>
      <c r="IPV82" s="195"/>
      <c r="IPW82" s="195"/>
      <c r="IPX82" s="195"/>
      <c r="IPY82" s="195"/>
      <c r="IPZ82" s="195"/>
      <c r="IQA82" s="195"/>
      <c r="IQB82" s="195"/>
      <c r="IQC82" s="195"/>
      <c r="IQD82" s="195"/>
      <c r="IQE82" s="195"/>
      <c r="IQF82" s="195"/>
      <c r="IQG82" s="195"/>
      <c r="IQH82" s="195"/>
      <c r="IQI82" s="195"/>
      <c r="IQJ82" s="195"/>
      <c r="IQK82" s="195"/>
      <c r="IQL82" s="195"/>
      <c r="IQM82" s="195"/>
      <c r="IQN82" s="195"/>
      <c r="IQO82" s="195"/>
      <c r="IQP82" s="195"/>
      <c r="IQQ82" s="195"/>
      <c r="IQR82" s="195"/>
      <c r="IQS82" s="195"/>
      <c r="IQT82" s="195"/>
      <c r="IQU82" s="195"/>
      <c r="IQV82" s="195"/>
      <c r="IQW82" s="195"/>
      <c r="IQX82" s="195"/>
      <c r="IQY82" s="195"/>
      <c r="IQZ82" s="195"/>
      <c r="IRA82" s="195"/>
      <c r="IRB82" s="195"/>
      <c r="IRC82" s="195"/>
      <c r="IRD82" s="195"/>
      <c r="IRE82" s="195"/>
      <c r="IRF82" s="195"/>
      <c r="IRG82" s="195"/>
      <c r="IRH82" s="195"/>
      <c r="IRI82" s="195"/>
      <c r="IRJ82" s="195"/>
      <c r="IRK82" s="195"/>
      <c r="IRL82" s="195"/>
      <c r="IRM82" s="195"/>
      <c r="IRN82" s="195"/>
      <c r="IRO82" s="195"/>
      <c r="IRP82" s="195"/>
      <c r="IRQ82" s="195"/>
      <c r="IRR82" s="195"/>
      <c r="IRS82" s="195"/>
      <c r="IRT82" s="195"/>
      <c r="IRU82" s="195"/>
      <c r="IRV82" s="195"/>
      <c r="IRW82" s="195"/>
      <c r="IRX82" s="195"/>
      <c r="IRY82" s="195"/>
      <c r="IRZ82" s="195"/>
      <c r="ISA82" s="195"/>
      <c r="ISB82" s="195"/>
      <c r="ISC82" s="195"/>
      <c r="ISD82" s="195"/>
      <c r="ISE82" s="195"/>
      <c r="ISF82" s="195"/>
      <c r="ISG82" s="195"/>
      <c r="ISH82" s="195"/>
      <c r="ISI82" s="195"/>
      <c r="ISJ82" s="195"/>
      <c r="ISK82" s="195"/>
      <c r="ISL82" s="195"/>
      <c r="ISM82" s="195"/>
      <c r="ISN82" s="195"/>
      <c r="ISO82" s="195"/>
      <c r="ISP82" s="195"/>
      <c r="ISQ82" s="195"/>
      <c r="ISR82" s="195"/>
      <c r="ISS82" s="195"/>
      <c r="IST82" s="195"/>
      <c r="ISU82" s="195"/>
      <c r="ISV82" s="195"/>
      <c r="ISW82" s="195"/>
      <c r="ISX82" s="195"/>
      <c r="ISY82" s="195"/>
      <c r="ISZ82" s="195"/>
      <c r="ITA82" s="195"/>
      <c r="ITB82" s="195"/>
      <c r="ITC82" s="195"/>
      <c r="ITD82" s="195"/>
      <c r="ITE82" s="195"/>
      <c r="ITF82" s="195"/>
      <c r="ITG82" s="195"/>
      <c r="ITH82" s="195"/>
      <c r="ITI82" s="195"/>
      <c r="ITJ82" s="195"/>
      <c r="ITK82" s="195"/>
      <c r="ITL82" s="195"/>
      <c r="ITM82" s="195"/>
      <c r="ITN82" s="195"/>
      <c r="ITO82" s="195"/>
      <c r="ITP82" s="195"/>
      <c r="ITQ82" s="195"/>
      <c r="ITR82" s="195"/>
      <c r="ITS82" s="195"/>
      <c r="ITT82" s="195"/>
      <c r="ITU82" s="195"/>
      <c r="ITV82" s="195"/>
      <c r="ITW82" s="195"/>
      <c r="ITX82" s="195"/>
      <c r="ITY82" s="195"/>
      <c r="ITZ82" s="195"/>
      <c r="IUA82" s="195"/>
      <c r="IUB82" s="195"/>
      <c r="IUC82" s="195"/>
      <c r="IUD82" s="195"/>
      <c r="IUE82" s="195"/>
      <c r="IUF82" s="195"/>
      <c r="IUG82" s="195"/>
      <c r="IUH82" s="195"/>
      <c r="IUI82" s="195"/>
      <c r="IUJ82" s="195"/>
      <c r="IUK82" s="195"/>
      <c r="IUL82" s="195"/>
      <c r="IUM82" s="195"/>
      <c r="IUN82" s="195"/>
      <c r="IUO82" s="195"/>
      <c r="IUP82" s="195"/>
      <c r="IUQ82" s="195"/>
      <c r="IUR82" s="195"/>
      <c r="IUS82" s="195"/>
      <c r="IUT82" s="195"/>
      <c r="IUU82" s="195"/>
      <c r="IUV82" s="195"/>
      <c r="IUW82" s="195"/>
      <c r="IUX82" s="195"/>
      <c r="IUY82" s="195"/>
      <c r="IUZ82" s="195"/>
      <c r="IVA82" s="195"/>
      <c r="IVB82" s="195"/>
      <c r="IVC82" s="195"/>
      <c r="IVD82" s="195"/>
      <c r="IVE82" s="195"/>
      <c r="IVF82" s="195"/>
      <c r="IVG82" s="195"/>
      <c r="IVH82" s="195"/>
      <c r="IVI82" s="195"/>
      <c r="IVJ82" s="195"/>
      <c r="IVK82" s="195"/>
      <c r="IVL82" s="195"/>
      <c r="IVM82" s="195"/>
      <c r="IVN82" s="195"/>
      <c r="IVO82" s="195"/>
      <c r="IVP82" s="195"/>
      <c r="IVQ82" s="195"/>
      <c r="IVR82" s="195"/>
      <c r="IVS82" s="195"/>
      <c r="IVT82" s="195"/>
      <c r="IVU82" s="195"/>
      <c r="IVV82" s="195"/>
      <c r="IVW82" s="195"/>
      <c r="IVX82" s="195"/>
      <c r="IVY82" s="195"/>
      <c r="IVZ82" s="195"/>
      <c r="IWA82" s="195"/>
      <c r="IWB82" s="195"/>
      <c r="IWC82" s="195"/>
      <c r="IWD82" s="195"/>
      <c r="IWE82" s="195"/>
      <c r="IWF82" s="195"/>
      <c r="IWG82" s="195"/>
      <c r="IWH82" s="195"/>
      <c r="IWI82" s="195"/>
      <c r="IWJ82" s="195"/>
      <c r="IWK82" s="195"/>
      <c r="IWL82" s="195"/>
      <c r="IWM82" s="195"/>
      <c r="IWN82" s="195"/>
      <c r="IWO82" s="195"/>
      <c r="IWP82" s="195"/>
      <c r="IWQ82" s="195"/>
      <c r="IWR82" s="195"/>
      <c r="IWS82" s="195"/>
      <c r="IWT82" s="195"/>
      <c r="IWU82" s="195"/>
      <c r="IWV82" s="195"/>
      <c r="IWW82" s="195"/>
      <c r="IWX82" s="195"/>
      <c r="IWY82" s="195"/>
      <c r="IWZ82" s="195"/>
      <c r="IXA82" s="195"/>
      <c r="IXB82" s="195"/>
      <c r="IXC82" s="195"/>
      <c r="IXD82" s="195"/>
      <c r="IXE82" s="195"/>
      <c r="IXF82" s="195"/>
      <c r="IXG82" s="195"/>
      <c r="IXH82" s="195"/>
      <c r="IXI82" s="195"/>
      <c r="IXJ82" s="195"/>
      <c r="IXK82" s="195"/>
      <c r="IXL82" s="195"/>
      <c r="IXM82" s="195"/>
      <c r="IXN82" s="195"/>
      <c r="IXO82" s="195"/>
      <c r="IXP82" s="195"/>
      <c r="IXQ82" s="195"/>
      <c r="IXR82" s="195"/>
      <c r="IXS82" s="195"/>
      <c r="IXT82" s="195"/>
      <c r="IXU82" s="195"/>
      <c r="IXV82" s="195"/>
      <c r="IXW82" s="195"/>
      <c r="IXX82" s="195"/>
      <c r="IXY82" s="195"/>
      <c r="IXZ82" s="195"/>
      <c r="IYA82" s="195"/>
      <c r="IYB82" s="195"/>
      <c r="IYC82" s="195"/>
      <c r="IYD82" s="195"/>
      <c r="IYE82" s="195"/>
      <c r="IYF82" s="195"/>
      <c r="IYG82" s="195"/>
      <c r="IYH82" s="195"/>
      <c r="IYI82" s="195"/>
      <c r="IYJ82" s="195"/>
      <c r="IYK82" s="195"/>
      <c r="IYL82" s="195"/>
      <c r="IYM82" s="195"/>
      <c r="IYN82" s="195"/>
      <c r="IYO82" s="195"/>
      <c r="IYP82" s="195"/>
      <c r="IYQ82" s="195"/>
      <c r="IYR82" s="195"/>
      <c r="IYS82" s="195"/>
      <c r="IYT82" s="195"/>
      <c r="IYU82" s="195"/>
      <c r="IYV82" s="195"/>
      <c r="IYW82" s="195"/>
      <c r="IYX82" s="195"/>
      <c r="IYY82" s="195"/>
      <c r="IYZ82" s="195"/>
      <c r="IZA82" s="195"/>
      <c r="IZB82" s="195"/>
      <c r="IZC82" s="195"/>
      <c r="IZD82" s="195"/>
      <c r="IZE82" s="195"/>
      <c r="IZF82" s="195"/>
      <c r="IZG82" s="195"/>
      <c r="IZH82" s="195"/>
      <c r="IZI82" s="195"/>
      <c r="IZJ82" s="195"/>
      <c r="IZK82" s="195"/>
      <c r="IZL82" s="195"/>
      <c r="IZM82" s="195"/>
      <c r="IZN82" s="195"/>
      <c r="IZO82" s="195"/>
      <c r="IZP82" s="195"/>
      <c r="IZQ82" s="195"/>
      <c r="IZR82" s="195"/>
      <c r="IZS82" s="195"/>
      <c r="IZT82" s="195"/>
      <c r="IZU82" s="195"/>
      <c r="IZV82" s="195"/>
      <c r="IZW82" s="195"/>
      <c r="IZX82" s="195"/>
      <c r="IZY82" s="195"/>
      <c r="IZZ82" s="195"/>
      <c r="JAA82" s="195"/>
      <c r="JAB82" s="195"/>
      <c r="JAC82" s="195"/>
      <c r="JAD82" s="195"/>
      <c r="JAE82" s="195"/>
      <c r="JAF82" s="195"/>
      <c r="JAG82" s="195"/>
      <c r="JAH82" s="195"/>
      <c r="JAI82" s="195"/>
      <c r="JAJ82" s="195"/>
      <c r="JAK82" s="195"/>
      <c r="JAL82" s="195"/>
      <c r="JAM82" s="195"/>
      <c r="JAN82" s="195"/>
      <c r="JAO82" s="195"/>
      <c r="JAP82" s="195"/>
      <c r="JAQ82" s="195"/>
      <c r="JAR82" s="195"/>
      <c r="JAS82" s="195"/>
      <c r="JAT82" s="195"/>
      <c r="JAU82" s="195"/>
      <c r="JAV82" s="195"/>
      <c r="JAW82" s="195"/>
      <c r="JAX82" s="195"/>
      <c r="JAY82" s="195"/>
      <c r="JAZ82" s="195"/>
      <c r="JBA82" s="195"/>
      <c r="JBB82" s="195"/>
      <c r="JBC82" s="195"/>
      <c r="JBD82" s="195"/>
      <c r="JBE82" s="195"/>
      <c r="JBF82" s="195"/>
      <c r="JBG82" s="195"/>
      <c r="JBH82" s="195"/>
      <c r="JBI82" s="195"/>
      <c r="JBJ82" s="195"/>
      <c r="JBK82" s="195"/>
      <c r="JBL82" s="195"/>
      <c r="JBM82" s="195"/>
      <c r="JBN82" s="195"/>
      <c r="JBO82" s="195"/>
      <c r="JBP82" s="195"/>
      <c r="JBQ82" s="195"/>
      <c r="JBR82" s="195"/>
      <c r="JBS82" s="195"/>
      <c r="JBT82" s="195"/>
      <c r="JBU82" s="195"/>
      <c r="JBV82" s="195"/>
      <c r="JBW82" s="195"/>
      <c r="JBX82" s="195"/>
      <c r="JBY82" s="195"/>
      <c r="JBZ82" s="195"/>
      <c r="JCA82" s="195"/>
      <c r="JCB82" s="195"/>
      <c r="JCC82" s="195"/>
      <c r="JCD82" s="195"/>
      <c r="JCE82" s="195"/>
      <c r="JCF82" s="195"/>
      <c r="JCG82" s="195"/>
      <c r="JCH82" s="195"/>
      <c r="JCI82" s="195"/>
      <c r="JCJ82" s="195"/>
      <c r="JCK82" s="195"/>
      <c r="JCL82" s="195"/>
      <c r="JCM82" s="195"/>
      <c r="JCN82" s="195"/>
      <c r="JCO82" s="195"/>
      <c r="JCP82" s="195"/>
      <c r="JCQ82" s="195"/>
      <c r="JCR82" s="195"/>
      <c r="JCS82" s="195"/>
      <c r="JCT82" s="195"/>
      <c r="JCU82" s="195"/>
      <c r="JCV82" s="195"/>
      <c r="JCW82" s="195"/>
      <c r="JCX82" s="195"/>
      <c r="JCY82" s="195"/>
      <c r="JCZ82" s="195"/>
      <c r="JDA82" s="195"/>
      <c r="JDB82" s="195"/>
      <c r="JDC82" s="195"/>
      <c r="JDD82" s="195"/>
      <c r="JDE82" s="195"/>
      <c r="JDF82" s="195"/>
      <c r="JDG82" s="195"/>
      <c r="JDH82" s="195"/>
      <c r="JDI82" s="195"/>
      <c r="JDJ82" s="195"/>
      <c r="JDK82" s="195"/>
      <c r="JDL82" s="195"/>
      <c r="JDM82" s="195"/>
      <c r="JDN82" s="195"/>
      <c r="JDO82" s="195"/>
      <c r="JDP82" s="195"/>
      <c r="JDQ82" s="195"/>
      <c r="JDR82" s="195"/>
      <c r="JDS82" s="195"/>
      <c r="JDT82" s="195"/>
      <c r="JDU82" s="195"/>
      <c r="JDV82" s="195"/>
      <c r="JDW82" s="195"/>
      <c r="JDX82" s="195"/>
      <c r="JDY82" s="195"/>
      <c r="JDZ82" s="195"/>
      <c r="JEA82" s="195"/>
      <c r="JEB82" s="195"/>
      <c r="JEC82" s="195"/>
      <c r="JED82" s="195"/>
      <c r="JEE82" s="195"/>
      <c r="JEF82" s="195"/>
      <c r="JEG82" s="195"/>
      <c r="JEH82" s="195"/>
      <c r="JEI82" s="195"/>
      <c r="JEJ82" s="195"/>
      <c r="JEK82" s="195"/>
      <c r="JEL82" s="195"/>
      <c r="JEM82" s="195"/>
      <c r="JEN82" s="195"/>
      <c r="JEO82" s="195"/>
      <c r="JEP82" s="195"/>
      <c r="JEQ82" s="195"/>
      <c r="JER82" s="195"/>
      <c r="JES82" s="195"/>
      <c r="JET82" s="195"/>
      <c r="JEU82" s="195"/>
      <c r="JEV82" s="195"/>
      <c r="JEW82" s="195"/>
      <c r="JEX82" s="195"/>
      <c r="JEY82" s="195"/>
      <c r="JEZ82" s="195"/>
      <c r="JFA82" s="195"/>
      <c r="JFB82" s="195"/>
      <c r="JFC82" s="195"/>
      <c r="JFD82" s="195"/>
      <c r="JFE82" s="195"/>
      <c r="JFF82" s="195"/>
      <c r="JFG82" s="195"/>
      <c r="JFH82" s="195"/>
      <c r="JFI82" s="195"/>
      <c r="JFJ82" s="195"/>
      <c r="JFK82" s="195"/>
      <c r="JFL82" s="195"/>
      <c r="JFM82" s="195"/>
      <c r="JFN82" s="195"/>
      <c r="JFO82" s="195"/>
      <c r="JFP82" s="195"/>
      <c r="JFQ82" s="195"/>
      <c r="JFR82" s="195"/>
      <c r="JFS82" s="195"/>
      <c r="JFT82" s="195"/>
      <c r="JFU82" s="195"/>
      <c r="JFV82" s="195"/>
      <c r="JFW82" s="195"/>
      <c r="JFX82" s="195"/>
      <c r="JFY82" s="195"/>
      <c r="JFZ82" s="195"/>
      <c r="JGA82" s="195"/>
      <c r="JGB82" s="195"/>
      <c r="JGC82" s="195"/>
      <c r="JGD82" s="195"/>
      <c r="JGE82" s="195"/>
      <c r="JGF82" s="195"/>
      <c r="JGG82" s="195"/>
      <c r="JGH82" s="195"/>
      <c r="JGI82" s="195"/>
      <c r="JGJ82" s="195"/>
      <c r="JGK82" s="195"/>
      <c r="JGL82" s="195"/>
      <c r="JGM82" s="195"/>
      <c r="JGN82" s="195"/>
      <c r="JGO82" s="195"/>
      <c r="JGP82" s="195"/>
      <c r="JGQ82" s="195"/>
      <c r="JGR82" s="195"/>
      <c r="JGS82" s="195"/>
      <c r="JGT82" s="195"/>
      <c r="JGU82" s="195"/>
      <c r="JGV82" s="195"/>
      <c r="JGW82" s="195"/>
      <c r="JGX82" s="195"/>
      <c r="JGY82" s="195"/>
      <c r="JGZ82" s="195"/>
      <c r="JHA82" s="195"/>
      <c r="JHB82" s="195"/>
      <c r="JHC82" s="195"/>
      <c r="JHD82" s="195"/>
      <c r="JHE82" s="195"/>
      <c r="JHF82" s="195"/>
      <c r="JHG82" s="195"/>
      <c r="JHH82" s="195"/>
      <c r="JHI82" s="195"/>
      <c r="JHJ82" s="195"/>
      <c r="JHK82" s="195"/>
      <c r="JHL82" s="195"/>
      <c r="JHM82" s="195"/>
      <c r="JHN82" s="195"/>
      <c r="JHO82" s="195"/>
      <c r="JHP82" s="195"/>
      <c r="JHQ82" s="195"/>
      <c r="JHR82" s="195"/>
      <c r="JHS82" s="195"/>
      <c r="JHT82" s="195"/>
      <c r="JHU82" s="195"/>
      <c r="JHV82" s="195"/>
      <c r="JHW82" s="195"/>
      <c r="JHX82" s="195"/>
      <c r="JHY82" s="195"/>
      <c r="JHZ82" s="195"/>
      <c r="JIA82" s="195"/>
      <c r="JIB82" s="195"/>
      <c r="JIC82" s="195"/>
      <c r="JID82" s="195"/>
      <c r="JIE82" s="195"/>
      <c r="JIF82" s="195"/>
      <c r="JIG82" s="195"/>
      <c r="JIH82" s="195"/>
      <c r="JII82" s="195"/>
      <c r="JIJ82" s="195"/>
      <c r="JIK82" s="195"/>
      <c r="JIL82" s="195"/>
      <c r="JIM82" s="195"/>
      <c r="JIN82" s="195"/>
      <c r="JIO82" s="195"/>
      <c r="JIP82" s="195"/>
      <c r="JIQ82" s="195"/>
      <c r="JIR82" s="195"/>
      <c r="JIS82" s="195"/>
      <c r="JIT82" s="195"/>
      <c r="JIU82" s="195"/>
      <c r="JIV82" s="195"/>
      <c r="JIW82" s="195"/>
      <c r="JIX82" s="195"/>
      <c r="JIY82" s="195"/>
      <c r="JIZ82" s="195"/>
      <c r="JJA82" s="195"/>
      <c r="JJB82" s="195"/>
      <c r="JJC82" s="195"/>
      <c r="JJD82" s="195"/>
      <c r="JJE82" s="195"/>
      <c r="JJF82" s="195"/>
      <c r="JJG82" s="195"/>
      <c r="JJH82" s="195"/>
      <c r="JJI82" s="195"/>
      <c r="JJJ82" s="195"/>
      <c r="JJK82" s="195"/>
      <c r="JJL82" s="195"/>
      <c r="JJM82" s="195"/>
      <c r="JJN82" s="195"/>
      <c r="JJO82" s="195"/>
      <c r="JJP82" s="195"/>
      <c r="JJQ82" s="195"/>
      <c r="JJR82" s="195"/>
      <c r="JJS82" s="195"/>
      <c r="JJT82" s="195"/>
      <c r="JJU82" s="195"/>
      <c r="JJV82" s="195"/>
      <c r="JJW82" s="195"/>
      <c r="JJX82" s="195"/>
      <c r="JJY82" s="195"/>
      <c r="JJZ82" s="195"/>
      <c r="JKA82" s="195"/>
      <c r="JKB82" s="195"/>
      <c r="JKC82" s="195"/>
      <c r="JKD82" s="195"/>
      <c r="JKE82" s="195"/>
      <c r="JKF82" s="195"/>
      <c r="JKG82" s="195"/>
      <c r="JKH82" s="195"/>
      <c r="JKI82" s="195"/>
      <c r="JKJ82" s="195"/>
      <c r="JKK82" s="195"/>
      <c r="JKL82" s="195"/>
      <c r="JKM82" s="195"/>
      <c r="JKN82" s="195"/>
      <c r="JKO82" s="195"/>
      <c r="JKP82" s="195"/>
      <c r="JKQ82" s="195"/>
      <c r="JKR82" s="195"/>
      <c r="JKS82" s="195"/>
      <c r="JKT82" s="195"/>
      <c r="JKU82" s="195"/>
      <c r="JKV82" s="195"/>
      <c r="JKW82" s="195"/>
      <c r="JKX82" s="195"/>
      <c r="JKY82" s="195"/>
      <c r="JKZ82" s="195"/>
      <c r="JLA82" s="195"/>
      <c r="JLB82" s="195"/>
      <c r="JLC82" s="195"/>
      <c r="JLD82" s="195"/>
      <c r="JLE82" s="195"/>
      <c r="JLF82" s="195"/>
      <c r="JLG82" s="195"/>
      <c r="JLH82" s="195"/>
      <c r="JLI82" s="195"/>
      <c r="JLJ82" s="195"/>
      <c r="JLK82" s="195"/>
      <c r="JLL82" s="195"/>
      <c r="JLM82" s="195"/>
      <c r="JLN82" s="195"/>
      <c r="JLO82" s="195"/>
      <c r="JLP82" s="195"/>
      <c r="JLQ82" s="195"/>
      <c r="JLR82" s="195"/>
      <c r="JLS82" s="195"/>
      <c r="JLT82" s="195"/>
      <c r="JLU82" s="195"/>
      <c r="JLV82" s="195"/>
      <c r="JLW82" s="195"/>
      <c r="JLX82" s="195"/>
      <c r="JLY82" s="195"/>
      <c r="JLZ82" s="195"/>
      <c r="JMA82" s="195"/>
      <c r="JMB82" s="195"/>
      <c r="JMC82" s="195"/>
      <c r="JMD82" s="195"/>
      <c r="JME82" s="195"/>
      <c r="JMF82" s="195"/>
      <c r="JMG82" s="195"/>
      <c r="JMH82" s="195"/>
      <c r="JMI82" s="195"/>
      <c r="JMJ82" s="195"/>
      <c r="JMK82" s="195"/>
      <c r="JML82" s="195"/>
      <c r="JMM82" s="195"/>
      <c r="JMN82" s="195"/>
      <c r="JMO82" s="195"/>
      <c r="JMP82" s="195"/>
      <c r="JMQ82" s="195"/>
      <c r="JMR82" s="195"/>
      <c r="JMS82" s="195"/>
      <c r="JMT82" s="195"/>
      <c r="JMU82" s="195"/>
      <c r="JMV82" s="195"/>
      <c r="JMW82" s="195"/>
      <c r="JMX82" s="195"/>
      <c r="JMY82" s="195"/>
      <c r="JMZ82" s="195"/>
      <c r="JNA82" s="195"/>
      <c r="JNB82" s="195"/>
      <c r="JNC82" s="195"/>
      <c r="JND82" s="195"/>
      <c r="JNE82" s="195"/>
      <c r="JNF82" s="195"/>
      <c r="JNG82" s="195"/>
      <c r="JNH82" s="195"/>
      <c r="JNI82" s="195"/>
      <c r="JNJ82" s="195"/>
      <c r="JNK82" s="195"/>
      <c r="JNL82" s="195"/>
      <c r="JNM82" s="195"/>
      <c r="JNN82" s="195"/>
      <c r="JNO82" s="195"/>
      <c r="JNP82" s="195"/>
      <c r="JNQ82" s="195"/>
      <c r="JNR82" s="195"/>
      <c r="JNS82" s="195"/>
      <c r="JNT82" s="195"/>
      <c r="JNU82" s="195"/>
      <c r="JNV82" s="195"/>
      <c r="JNW82" s="195"/>
      <c r="JNX82" s="195"/>
      <c r="JNY82" s="195"/>
      <c r="JNZ82" s="195"/>
      <c r="JOA82" s="195"/>
      <c r="JOB82" s="195"/>
      <c r="JOC82" s="195"/>
      <c r="JOD82" s="195"/>
      <c r="JOE82" s="195"/>
      <c r="JOF82" s="195"/>
      <c r="JOG82" s="195"/>
      <c r="JOH82" s="195"/>
      <c r="JOI82" s="195"/>
      <c r="JOJ82" s="195"/>
      <c r="JOK82" s="195"/>
      <c r="JOL82" s="195"/>
      <c r="JOM82" s="195"/>
      <c r="JON82" s="195"/>
      <c r="JOO82" s="195"/>
      <c r="JOP82" s="195"/>
      <c r="JOQ82" s="195"/>
      <c r="JOR82" s="195"/>
      <c r="JOS82" s="195"/>
      <c r="JOT82" s="195"/>
      <c r="JOU82" s="195"/>
      <c r="JOV82" s="195"/>
      <c r="JOW82" s="195"/>
      <c r="JOX82" s="195"/>
      <c r="JOY82" s="195"/>
      <c r="JOZ82" s="195"/>
      <c r="JPA82" s="195"/>
      <c r="JPB82" s="195"/>
      <c r="JPC82" s="195"/>
      <c r="JPD82" s="195"/>
      <c r="JPE82" s="195"/>
      <c r="JPF82" s="195"/>
      <c r="JPG82" s="195"/>
      <c r="JPH82" s="195"/>
      <c r="JPI82" s="195"/>
      <c r="JPJ82" s="195"/>
      <c r="JPK82" s="195"/>
      <c r="JPL82" s="195"/>
      <c r="JPM82" s="195"/>
      <c r="JPN82" s="195"/>
      <c r="JPO82" s="195"/>
      <c r="JPP82" s="195"/>
      <c r="JPQ82" s="195"/>
      <c r="JPR82" s="195"/>
      <c r="JPS82" s="195"/>
      <c r="JPT82" s="195"/>
      <c r="JPU82" s="195"/>
      <c r="JPV82" s="195"/>
      <c r="JPW82" s="195"/>
      <c r="JPX82" s="195"/>
      <c r="JPY82" s="195"/>
      <c r="JPZ82" s="195"/>
      <c r="JQA82" s="195"/>
      <c r="JQB82" s="195"/>
      <c r="JQC82" s="195"/>
      <c r="JQD82" s="195"/>
      <c r="JQE82" s="195"/>
      <c r="JQF82" s="195"/>
      <c r="JQG82" s="195"/>
      <c r="JQH82" s="195"/>
      <c r="JQI82" s="195"/>
      <c r="JQJ82" s="195"/>
      <c r="JQK82" s="195"/>
      <c r="JQL82" s="195"/>
      <c r="JQM82" s="195"/>
      <c r="JQN82" s="195"/>
      <c r="JQO82" s="195"/>
      <c r="JQP82" s="195"/>
      <c r="JQQ82" s="195"/>
      <c r="JQR82" s="195"/>
      <c r="JQS82" s="195"/>
      <c r="JQT82" s="195"/>
      <c r="JQU82" s="195"/>
      <c r="JQV82" s="195"/>
      <c r="JQW82" s="195"/>
      <c r="JQX82" s="195"/>
      <c r="JQY82" s="195"/>
      <c r="JQZ82" s="195"/>
      <c r="JRA82" s="195"/>
      <c r="JRB82" s="195"/>
      <c r="JRC82" s="195"/>
      <c r="JRD82" s="195"/>
      <c r="JRE82" s="195"/>
      <c r="JRF82" s="195"/>
      <c r="JRG82" s="195"/>
      <c r="JRH82" s="195"/>
      <c r="JRI82" s="195"/>
      <c r="JRJ82" s="195"/>
      <c r="JRK82" s="195"/>
      <c r="JRL82" s="195"/>
      <c r="JRM82" s="195"/>
      <c r="JRN82" s="195"/>
      <c r="JRO82" s="195"/>
      <c r="JRP82" s="195"/>
      <c r="JRQ82" s="195"/>
      <c r="JRR82" s="195"/>
      <c r="JRS82" s="195"/>
      <c r="JRT82" s="195"/>
      <c r="JRU82" s="195"/>
      <c r="JRV82" s="195"/>
      <c r="JRW82" s="195"/>
      <c r="JRX82" s="195"/>
      <c r="JRY82" s="195"/>
      <c r="JRZ82" s="195"/>
      <c r="JSA82" s="195"/>
      <c r="JSB82" s="195"/>
      <c r="JSC82" s="195"/>
      <c r="JSD82" s="195"/>
      <c r="JSE82" s="195"/>
      <c r="JSF82" s="195"/>
      <c r="JSG82" s="195"/>
      <c r="JSH82" s="195"/>
      <c r="JSI82" s="195"/>
      <c r="JSJ82" s="195"/>
      <c r="JSK82" s="195"/>
      <c r="JSL82" s="195"/>
      <c r="JSM82" s="195"/>
      <c r="JSN82" s="195"/>
      <c r="JSO82" s="195"/>
      <c r="JSP82" s="195"/>
      <c r="JSQ82" s="195"/>
      <c r="JSR82" s="195"/>
      <c r="JSS82" s="195"/>
      <c r="JST82" s="195"/>
      <c r="JSU82" s="195"/>
      <c r="JSV82" s="195"/>
      <c r="JSW82" s="195"/>
      <c r="JSX82" s="195"/>
      <c r="JSY82" s="195"/>
      <c r="JSZ82" s="195"/>
      <c r="JTA82" s="195"/>
      <c r="JTB82" s="195"/>
      <c r="JTC82" s="195"/>
      <c r="JTD82" s="195"/>
      <c r="JTE82" s="195"/>
      <c r="JTF82" s="195"/>
      <c r="JTG82" s="195"/>
      <c r="JTH82" s="195"/>
      <c r="JTI82" s="195"/>
      <c r="JTJ82" s="195"/>
      <c r="JTK82" s="195"/>
      <c r="JTL82" s="195"/>
      <c r="JTM82" s="195"/>
      <c r="JTN82" s="195"/>
      <c r="JTO82" s="195"/>
      <c r="JTP82" s="195"/>
      <c r="JTQ82" s="195"/>
      <c r="JTR82" s="195"/>
      <c r="JTS82" s="195"/>
      <c r="JTT82" s="195"/>
      <c r="JTU82" s="195"/>
      <c r="JTV82" s="195"/>
      <c r="JTW82" s="195"/>
      <c r="JTX82" s="195"/>
      <c r="JTY82" s="195"/>
      <c r="JTZ82" s="195"/>
      <c r="JUA82" s="195"/>
      <c r="JUB82" s="195"/>
      <c r="JUC82" s="195"/>
      <c r="JUD82" s="195"/>
      <c r="JUE82" s="195"/>
      <c r="JUF82" s="195"/>
      <c r="JUG82" s="195"/>
      <c r="JUH82" s="195"/>
      <c r="JUI82" s="195"/>
      <c r="JUJ82" s="195"/>
      <c r="JUK82" s="195"/>
      <c r="JUL82" s="195"/>
      <c r="JUM82" s="195"/>
      <c r="JUN82" s="195"/>
      <c r="JUO82" s="195"/>
      <c r="JUP82" s="195"/>
      <c r="JUQ82" s="195"/>
      <c r="JUR82" s="195"/>
      <c r="JUS82" s="195"/>
      <c r="JUT82" s="195"/>
      <c r="JUU82" s="195"/>
      <c r="JUV82" s="195"/>
      <c r="JUW82" s="195"/>
      <c r="JUX82" s="195"/>
      <c r="JUY82" s="195"/>
      <c r="JUZ82" s="195"/>
      <c r="JVA82" s="195"/>
      <c r="JVB82" s="195"/>
      <c r="JVC82" s="195"/>
      <c r="JVD82" s="195"/>
      <c r="JVE82" s="195"/>
      <c r="JVF82" s="195"/>
      <c r="JVG82" s="195"/>
      <c r="JVH82" s="195"/>
      <c r="JVI82" s="195"/>
      <c r="JVJ82" s="195"/>
      <c r="JVK82" s="195"/>
      <c r="JVL82" s="195"/>
      <c r="JVM82" s="195"/>
      <c r="JVN82" s="195"/>
      <c r="JVO82" s="195"/>
      <c r="JVP82" s="195"/>
      <c r="JVQ82" s="195"/>
      <c r="JVR82" s="195"/>
      <c r="JVS82" s="195"/>
      <c r="JVT82" s="195"/>
      <c r="JVU82" s="195"/>
      <c r="JVV82" s="195"/>
      <c r="JVW82" s="195"/>
      <c r="JVX82" s="195"/>
      <c r="JVY82" s="195"/>
      <c r="JVZ82" s="195"/>
      <c r="JWA82" s="195"/>
      <c r="JWB82" s="195"/>
      <c r="JWC82" s="195"/>
      <c r="JWD82" s="195"/>
      <c r="JWE82" s="195"/>
      <c r="JWF82" s="195"/>
      <c r="JWG82" s="195"/>
      <c r="JWH82" s="195"/>
      <c r="JWI82" s="195"/>
      <c r="JWJ82" s="195"/>
      <c r="JWK82" s="195"/>
      <c r="JWL82" s="195"/>
      <c r="JWM82" s="195"/>
      <c r="JWN82" s="195"/>
      <c r="JWO82" s="195"/>
      <c r="JWP82" s="195"/>
      <c r="JWQ82" s="195"/>
      <c r="JWR82" s="195"/>
      <c r="JWS82" s="195"/>
      <c r="JWT82" s="195"/>
      <c r="JWU82" s="195"/>
      <c r="JWV82" s="195"/>
      <c r="JWW82" s="195"/>
      <c r="JWX82" s="195"/>
      <c r="JWY82" s="195"/>
      <c r="JWZ82" s="195"/>
      <c r="JXA82" s="195"/>
      <c r="JXB82" s="195"/>
      <c r="JXC82" s="195"/>
      <c r="JXD82" s="195"/>
      <c r="JXE82" s="195"/>
      <c r="JXF82" s="195"/>
      <c r="JXG82" s="195"/>
      <c r="JXH82" s="195"/>
      <c r="JXI82" s="195"/>
      <c r="JXJ82" s="195"/>
      <c r="JXK82" s="195"/>
      <c r="JXL82" s="195"/>
      <c r="JXM82" s="195"/>
      <c r="JXN82" s="195"/>
      <c r="JXO82" s="195"/>
      <c r="JXP82" s="195"/>
      <c r="JXQ82" s="195"/>
      <c r="JXR82" s="195"/>
      <c r="JXS82" s="195"/>
      <c r="JXT82" s="195"/>
      <c r="JXU82" s="195"/>
      <c r="JXV82" s="195"/>
      <c r="JXW82" s="195"/>
      <c r="JXX82" s="195"/>
      <c r="JXY82" s="195"/>
      <c r="JXZ82" s="195"/>
      <c r="JYA82" s="195"/>
      <c r="JYB82" s="195"/>
      <c r="JYC82" s="195"/>
      <c r="JYD82" s="195"/>
      <c r="JYE82" s="195"/>
      <c r="JYF82" s="195"/>
      <c r="JYG82" s="195"/>
      <c r="JYH82" s="195"/>
      <c r="JYI82" s="195"/>
      <c r="JYJ82" s="195"/>
      <c r="JYK82" s="195"/>
      <c r="JYL82" s="195"/>
      <c r="JYM82" s="195"/>
      <c r="JYN82" s="195"/>
      <c r="JYO82" s="195"/>
      <c r="JYP82" s="195"/>
      <c r="JYQ82" s="195"/>
      <c r="JYR82" s="195"/>
      <c r="JYS82" s="195"/>
      <c r="JYT82" s="195"/>
      <c r="JYU82" s="195"/>
      <c r="JYV82" s="195"/>
      <c r="JYW82" s="195"/>
      <c r="JYX82" s="195"/>
      <c r="JYY82" s="195"/>
      <c r="JYZ82" s="195"/>
      <c r="JZA82" s="195"/>
      <c r="JZB82" s="195"/>
      <c r="JZC82" s="195"/>
      <c r="JZD82" s="195"/>
      <c r="JZE82" s="195"/>
      <c r="JZF82" s="195"/>
      <c r="JZG82" s="195"/>
      <c r="JZH82" s="195"/>
      <c r="JZI82" s="195"/>
      <c r="JZJ82" s="195"/>
      <c r="JZK82" s="195"/>
      <c r="JZL82" s="195"/>
      <c r="JZM82" s="195"/>
      <c r="JZN82" s="195"/>
      <c r="JZO82" s="195"/>
      <c r="JZP82" s="195"/>
      <c r="JZQ82" s="195"/>
      <c r="JZR82" s="195"/>
      <c r="JZS82" s="195"/>
      <c r="JZT82" s="195"/>
      <c r="JZU82" s="195"/>
      <c r="JZV82" s="195"/>
      <c r="JZW82" s="195"/>
      <c r="JZX82" s="195"/>
      <c r="JZY82" s="195"/>
      <c r="JZZ82" s="195"/>
      <c r="KAA82" s="195"/>
      <c r="KAB82" s="195"/>
      <c r="KAC82" s="195"/>
      <c r="KAD82" s="195"/>
      <c r="KAE82" s="195"/>
      <c r="KAF82" s="195"/>
      <c r="KAG82" s="195"/>
      <c r="KAH82" s="195"/>
      <c r="KAI82" s="195"/>
      <c r="KAJ82" s="195"/>
      <c r="KAK82" s="195"/>
      <c r="KAL82" s="195"/>
      <c r="KAM82" s="195"/>
      <c r="KAN82" s="195"/>
      <c r="KAO82" s="195"/>
      <c r="KAP82" s="195"/>
      <c r="KAQ82" s="195"/>
      <c r="KAR82" s="195"/>
      <c r="KAS82" s="195"/>
      <c r="KAT82" s="195"/>
      <c r="KAU82" s="195"/>
      <c r="KAV82" s="195"/>
      <c r="KAW82" s="195"/>
      <c r="KAX82" s="195"/>
      <c r="KAY82" s="195"/>
      <c r="KAZ82" s="195"/>
      <c r="KBA82" s="195"/>
      <c r="KBB82" s="195"/>
      <c r="KBC82" s="195"/>
      <c r="KBD82" s="195"/>
      <c r="KBE82" s="195"/>
      <c r="KBF82" s="195"/>
      <c r="KBG82" s="195"/>
      <c r="KBH82" s="195"/>
      <c r="KBI82" s="195"/>
      <c r="KBJ82" s="195"/>
      <c r="KBK82" s="195"/>
      <c r="KBL82" s="195"/>
      <c r="KBM82" s="195"/>
      <c r="KBN82" s="195"/>
      <c r="KBO82" s="195"/>
      <c r="KBP82" s="195"/>
      <c r="KBQ82" s="195"/>
      <c r="KBR82" s="195"/>
      <c r="KBS82" s="195"/>
      <c r="KBT82" s="195"/>
      <c r="KBU82" s="195"/>
      <c r="KBV82" s="195"/>
      <c r="KBW82" s="195"/>
      <c r="KBX82" s="195"/>
      <c r="KBY82" s="195"/>
      <c r="KBZ82" s="195"/>
      <c r="KCA82" s="195"/>
      <c r="KCB82" s="195"/>
      <c r="KCC82" s="195"/>
      <c r="KCD82" s="195"/>
      <c r="KCE82" s="195"/>
      <c r="KCF82" s="195"/>
      <c r="KCG82" s="195"/>
      <c r="KCH82" s="195"/>
      <c r="KCI82" s="195"/>
      <c r="KCJ82" s="195"/>
      <c r="KCK82" s="195"/>
      <c r="KCL82" s="195"/>
      <c r="KCM82" s="195"/>
      <c r="KCN82" s="195"/>
      <c r="KCO82" s="195"/>
      <c r="KCP82" s="195"/>
      <c r="KCQ82" s="195"/>
      <c r="KCR82" s="195"/>
      <c r="KCS82" s="195"/>
      <c r="KCT82" s="195"/>
      <c r="KCU82" s="195"/>
      <c r="KCV82" s="195"/>
      <c r="KCW82" s="195"/>
      <c r="KCX82" s="195"/>
      <c r="KCY82" s="195"/>
      <c r="KCZ82" s="195"/>
      <c r="KDA82" s="195"/>
      <c r="KDB82" s="195"/>
      <c r="KDC82" s="195"/>
      <c r="KDD82" s="195"/>
      <c r="KDE82" s="195"/>
      <c r="KDF82" s="195"/>
      <c r="KDG82" s="195"/>
      <c r="KDH82" s="195"/>
      <c r="KDI82" s="195"/>
      <c r="KDJ82" s="195"/>
      <c r="KDK82" s="195"/>
      <c r="KDL82" s="195"/>
      <c r="KDM82" s="195"/>
      <c r="KDN82" s="195"/>
      <c r="KDO82" s="195"/>
      <c r="KDP82" s="195"/>
      <c r="KDQ82" s="195"/>
      <c r="KDR82" s="195"/>
      <c r="KDS82" s="195"/>
      <c r="KDT82" s="195"/>
      <c r="KDU82" s="195"/>
      <c r="KDV82" s="195"/>
      <c r="KDW82" s="195"/>
      <c r="KDX82" s="195"/>
      <c r="KDY82" s="195"/>
      <c r="KDZ82" s="195"/>
      <c r="KEA82" s="195"/>
      <c r="KEB82" s="195"/>
      <c r="KEC82" s="195"/>
      <c r="KED82" s="195"/>
      <c r="KEE82" s="195"/>
      <c r="KEF82" s="195"/>
      <c r="KEG82" s="195"/>
      <c r="KEH82" s="195"/>
      <c r="KEI82" s="195"/>
      <c r="KEJ82" s="195"/>
      <c r="KEK82" s="195"/>
      <c r="KEL82" s="195"/>
      <c r="KEM82" s="195"/>
      <c r="KEN82" s="195"/>
      <c r="KEO82" s="195"/>
      <c r="KEP82" s="195"/>
      <c r="KEQ82" s="195"/>
      <c r="KER82" s="195"/>
      <c r="KES82" s="195"/>
      <c r="KET82" s="195"/>
      <c r="KEU82" s="195"/>
      <c r="KEV82" s="195"/>
      <c r="KEW82" s="195"/>
      <c r="KEX82" s="195"/>
      <c r="KEY82" s="195"/>
      <c r="KEZ82" s="195"/>
      <c r="KFA82" s="195"/>
      <c r="KFB82" s="195"/>
      <c r="KFC82" s="195"/>
      <c r="KFD82" s="195"/>
      <c r="KFE82" s="195"/>
      <c r="KFF82" s="195"/>
      <c r="KFG82" s="195"/>
      <c r="KFH82" s="195"/>
      <c r="KFI82" s="195"/>
      <c r="KFJ82" s="195"/>
      <c r="KFK82" s="195"/>
      <c r="KFL82" s="195"/>
      <c r="KFM82" s="195"/>
      <c r="KFN82" s="195"/>
      <c r="KFO82" s="195"/>
      <c r="KFP82" s="195"/>
      <c r="KFQ82" s="195"/>
      <c r="KFR82" s="195"/>
      <c r="KFS82" s="195"/>
      <c r="KFT82" s="195"/>
      <c r="KFU82" s="195"/>
      <c r="KFV82" s="195"/>
      <c r="KFW82" s="195"/>
      <c r="KFX82" s="195"/>
      <c r="KFY82" s="195"/>
      <c r="KFZ82" s="195"/>
      <c r="KGA82" s="195"/>
      <c r="KGB82" s="195"/>
      <c r="KGC82" s="195"/>
      <c r="KGD82" s="195"/>
      <c r="KGE82" s="195"/>
      <c r="KGF82" s="195"/>
      <c r="KGG82" s="195"/>
      <c r="KGH82" s="195"/>
      <c r="KGI82" s="195"/>
      <c r="KGJ82" s="195"/>
      <c r="KGK82" s="195"/>
      <c r="KGL82" s="195"/>
      <c r="KGM82" s="195"/>
      <c r="KGN82" s="195"/>
      <c r="KGO82" s="195"/>
      <c r="KGP82" s="195"/>
      <c r="KGQ82" s="195"/>
      <c r="KGR82" s="195"/>
      <c r="KGS82" s="195"/>
      <c r="KGT82" s="195"/>
      <c r="KGU82" s="195"/>
      <c r="KGV82" s="195"/>
      <c r="KGW82" s="195"/>
      <c r="KGX82" s="195"/>
      <c r="KGY82" s="195"/>
      <c r="KGZ82" s="195"/>
      <c r="KHA82" s="195"/>
      <c r="KHB82" s="195"/>
      <c r="KHC82" s="195"/>
      <c r="KHD82" s="195"/>
      <c r="KHE82" s="195"/>
      <c r="KHF82" s="195"/>
      <c r="KHG82" s="195"/>
      <c r="KHH82" s="195"/>
      <c r="KHI82" s="195"/>
      <c r="KHJ82" s="195"/>
      <c r="KHK82" s="195"/>
      <c r="KHL82" s="195"/>
      <c r="KHM82" s="195"/>
      <c r="KHN82" s="195"/>
      <c r="KHO82" s="195"/>
      <c r="KHP82" s="195"/>
      <c r="KHQ82" s="195"/>
      <c r="KHR82" s="195"/>
      <c r="KHS82" s="195"/>
      <c r="KHT82" s="195"/>
      <c r="KHU82" s="195"/>
      <c r="KHV82" s="195"/>
      <c r="KHW82" s="195"/>
      <c r="KHX82" s="195"/>
      <c r="KHY82" s="195"/>
      <c r="KHZ82" s="195"/>
      <c r="KIA82" s="195"/>
      <c r="KIB82" s="195"/>
      <c r="KIC82" s="195"/>
      <c r="KID82" s="195"/>
      <c r="KIE82" s="195"/>
      <c r="KIF82" s="195"/>
      <c r="KIG82" s="195"/>
      <c r="KIH82" s="195"/>
      <c r="KII82" s="195"/>
      <c r="KIJ82" s="195"/>
      <c r="KIK82" s="195"/>
      <c r="KIL82" s="195"/>
      <c r="KIM82" s="195"/>
      <c r="KIN82" s="195"/>
      <c r="KIO82" s="195"/>
      <c r="KIP82" s="195"/>
      <c r="KIQ82" s="195"/>
      <c r="KIR82" s="195"/>
      <c r="KIS82" s="195"/>
      <c r="KIT82" s="195"/>
      <c r="KIU82" s="195"/>
      <c r="KIV82" s="195"/>
      <c r="KIW82" s="195"/>
      <c r="KIX82" s="195"/>
      <c r="KIY82" s="195"/>
      <c r="KIZ82" s="195"/>
      <c r="KJA82" s="195"/>
      <c r="KJB82" s="195"/>
      <c r="KJC82" s="195"/>
      <c r="KJD82" s="195"/>
      <c r="KJE82" s="195"/>
      <c r="KJF82" s="195"/>
      <c r="KJG82" s="195"/>
      <c r="KJH82" s="195"/>
      <c r="KJI82" s="195"/>
      <c r="KJJ82" s="195"/>
      <c r="KJK82" s="195"/>
      <c r="KJL82" s="195"/>
      <c r="KJM82" s="195"/>
      <c r="KJN82" s="195"/>
      <c r="KJO82" s="195"/>
      <c r="KJP82" s="195"/>
      <c r="KJQ82" s="195"/>
      <c r="KJR82" s="195"/>
      <c r="KJS82" s="195"/>
      <c r="KJT82" s="195"/>
      <c r="KJU82" s="195"/>
      <c r="KJV82" s="195"/>
      <c r="KJW82" s="195"/>
      <c r="KJX82" s="195"/>
      <c r="KJY82" s="195"/>
      <c r="KJZ82" s="195"/>
      <c r="KKA82" s="195"/>
      <c r="KKB82" s="195"/>
      <c r="KKC82" s="195"/>
      <c r="KKD82" s="195"/>
      <c r="KKE82" s="195"/>
      <c r="KKF82" s="195"/>
      <c r="KKG82" s="195"/>
      <c r="KKH82" s="195"/>
      <c r="KKI82" s="195"/>
      <c r="KKJ82" s="195"/>
      <c r="KKK82" s="195"/>
      <c r="KKL82" s="195"/>
      <c r="KKM82" s="195"/>
      <c r="KKN82" s="195"/>
      <c r="KKO82" s="195"/>
      <c r="KKP82" s="195"/>
      <c r="KKQ82" s="195"/>
      <c r="KKR82" s="195"/>
      <c r="KKS82" s="195"/>
      <c r="KKT82" s="195"/>
      <c r="KKU82" s="195"/>
      <c r="KKV82" s="195"/>
      <c r="KKW82" s="195"/>
      <c r="KKX82" s="195"/>
      <c r="KKY82" s="195"/>
      <c r="KKZ82" s="195"/>
      <c r="KLA82" s="195"/>
      <c r="KLB82" s="195"/>
      <c r="KLC82" s="195"/>
      <c r="KLD82" s="195"/>
      <c r="KLE82" s="195"/>
      <c r="KLF82" s="195"/>
      <c r="KLG82" s="195"/>
      <c r="KLH82" s="195"/>
      <c r="KLI82" s="195"/>
      <c r="KLJ82" s="195"/>
      <c r="KLK82" s="195"/>
      <c r="KLL82" s="195"/>
      <c r="KLM82" s="195"/>
      <c r="KLN82" s="195"/>
      <c r="KLO82" s="195"/>
      <c r="KLP82" s="195"/>
      <c r="KLQ82" s="195"/>
      <c r="KLR82" s="195"/>
      <c r="KLS82" s="195"/>
      <c r="KLT82" s="195"/>
      <c r="KLU82" s="195"/>
      <c r="KLV82" s="195"/>
      <c r="KLW82" s="195"/>
      <c r="KLX82" s="195"/>
      <c r="KLY82" s="195"/>
      <c r="KLZ82" s="195"/>
      <c r="KMA82" s="195"/>
      <c r="KMB82" s="195"/>
      <c r="KMC82" s="195"/>
      <c r="KMD82" s="195"/>
      <c r="KME82" s="195"/>
      <c r="KMF82" s="195"/>
      <c r="KMG82" s="195"/>
      <c r="KMH82" s="195"/>
      <c r="KMI82" s="195"/>
      <c r="KMJ82" s="195"/>
      <c r="KMK82" s="195"/>
      <c r="KML82" s="195"/>
      <c r="KMM82" s="195"/>
      <c r="KMN82" s="195"/>
      <c r="KMO82" s="195"/>
      <c r="KMP82" s="195"/>
      <c r="KMQ82" s="195"/>
      <c r="KMR82" s="195"/>
      <c r="KMS82" s="195"/>
      <c r="KMT82" s="195"/>
      <c r="KMU82" s="195"/>
      <c r="KMV82" s="195"/>
      <c r="KMW82" s="195"/>
      <c r="KMX82" s="195"/>
      <c r="KMY82" s="195"/>
      <c r="KMZ82" s="195"/>
      <c r="KNA82" s="195"/>
      <c r="KNB82" s="195"/>
      <c r="KNC82" s="195"/>
      <c r="KND82" s="195"/>
      <c r="KNE82" s="195"/>
      <c r="KNF82" s="195"/>
      <c r="KNG82" s="195"/>
      <c r="KNH82" s="195"/>
      <c r="KNI82" s="195"/>
      <c r="KNJ82" s="195"/>
      <c r="KNK82" s="195"/>
      <c r="KNL82" s="195"/>
      <c r="KNM82" s="195"/>
      <c r="KNN82" s="195"/>
      <c r="KNO82" s="195"/>
      <c r="KNP82" s="195"/>
      <c r="KNQ82" s="195"/>
      <c r="KNR82" s="195"/>
      <c r="KNS82" s="195"/>
      <c r="KNT82" s="195"/>
      <c r="KNU82" s="195"/>
      <c r="KNV82" s="195"/>
      <c r="KNW82" s="195"/>
      <c r="KNX82" s="195"/>
      <c r="KNY82" s="195"/>
      <c r="KNZ82" s="195"/>
      <c r="KOA82" s="195"/>
      <c r="KOB82" s="195"/>
      <c r="KOC82" s="195"/>
      <c r="KOD82" s="195"/>
      <c r="KOE82" s="195"/>
      <c r="KOF82" s="195"/>
      <c r="KOG82" s="195"/>
      <c r="KOH82" s="195"/>
      <c r="KOI82" s="195"/>
      <c r="KOJ82" s="195"/>
      <c r="KOK82" s="195"/>
      <c r="KOL82" s="195"/>
      <c r="KOM82" s="195"/>
      <c r="KON82" s="195"/>
      <c r="KOO82" s="195"/>
      <c r="KOP82" s="195"/>
      <c r="KOQ82" s="195"/>
      <c r="KOR82" s="195"/>
      <c r="KOS82" s="195"/>
      <c r="KOT82" s="195"/>
      <c r="KOU82" s="195"/>
      <c r="KOV82" s="195"/>
      <c r="KOW82" s="195"/>
      <c r="KOX82" s="195"/>
      <c r="KOY82" s="195"/>
      <c r="KOZ82" s="195"/>
      <c r="KPA82" s="195"/>
      <c r="KPB82" s="195"/>
      <c r="KPC82" s="195"/>
      <c r="KPD82" s="195"/>
      <c r="KPE82" s="195"/>
      <c r="KPF82" s="195"/>
      <c r="KPG82" s="195"/>
      <c r="KPH82" s="195"/>
      <c r="KPI82" s="195"/>
      <c r="KPJ82" s="195"/>
      <c r="KPK82" s="195"/>
      <c r="KPL82" s="195"/>
      <c r="KPM82" s="195"/>
      <c r="KPN82" s="195"/>
      <c r="KPO82" s="195"/>
      <c r="KPP82" s="195"/>
      <c r="KPQ82" s="195"/>
      <c r="KPR82" s="195"/>
      <c r="KPS82" s="195"/>
      <c r="KPT82" s="195"/>
      <c r="KPU82" s="195"/>
      <c r="KPV82" s="195"/>
      <c r="KPW82" s="195"/>
      <c r="KPX82" s="195"/>
      <c r="KPY82" s="195"/>
      <c r="KPZ82" s="195"/>
      <c r="KQA82" s="195"/>
      <c r="KQB82" s="195"/>
      <c r="KQC82" s="195"/>
      <c r="KQD82" s="195"/>
      <c r="KQE82" s="195"/>
      <c r="KQF82" s="195"/>
      <c r="KQG82" s="195"/>
      <c r="KQH82" s="195"/>
      <c r="KQI82" s="195"/>
      <c r="KQJ82" s="195"/>
      <c r="KQK82" s="195"/>
      <c r="KQL82" s="195"/>
      <c r="KQM82" s="195"/>
      <c r="KQN82" s="195"/>
      <c r="KQO82" s="195"/>
      <c r="KQP82" s="195"/>
      <c r="KQQ82" s="195"/>
      <c r="KQR82" s="195"/>
      <c r="KQS82" s="195"/>
      <c r="KQT82" s="195"/>
      <c r="KQU82" s="195"/>
      <c r="KQV82" s="195"/>
      <c r="KQW82" s="195"/>
      <c r="KQX82" s="195"/>
      <c r="KQY82" s="195"/>
      <c r="KQZ82" s="195"/>
      <c r="KRA82" s="195"/>
      <c r="KRB82" s="195"/>
      <c r="KRC82" s="195"/>
      <c r="KRD82" s="195"/>
      <c r="KRE82" s="195"/>
      <c r="KRF82" s="195"/>
      <c r="KRG82" s="195"/>
      <c r="KRH82" s="195"/>
      <c r="KRI82" s="195"/>
      <c r="KRJ82" s="195"/>
      <c r="KRK82" s="195"/>
      <c r="KRL82" s="195"/>
      <c r="KRM82" s="195"/>
      <c r="KRN82" s="195"/>
      <c r="KRO82" s="195"/>
      <c r="KRP82" s="195"/>
      <c r="KRQ82" s="195"/>
      <c r="KRR82" s="195"/>
      <c r="KRS82" s="195"/>
      <c r="KRT82" s="195"/>
      <c r="KRU82" s="195"/>
      <c r="KRV82" s="195"/>
      <c r="KRW82" s="195"/>
      <c r="KRX82" s="195"/>
      <c r="KRY82" s="195"/>
      <c r="KRZ82" s="195"/>
      <c r="KSA82" s="195"/>
      <c r="KSB82" s="195"/>
      <c r="KSC82" s="195"/>
      <c r="KSD82" s="195"/>
      <c r="KSE82" s="195"/>
      <c r="KSF82" s="195"/>
      <c r="KSG82" s="195"/>
      <c r="KSH82" s="195"/>
      <c r="KSI82" s="195"/>
      <c r="KSJ82" s="195"/>
      <c r="KSK82" s="195"/>
      <c r="KSL82" s="195"/>
      <c r="KSM82" s="195"/>
      <c r="KSN82" s="195"/>
      <c r="KSO82" s="195"/>
      <c r="KSP82" s="195"/>
      <c r="KSQ82" s="195"/>
      <c r="KSR82" s="195"/>
      <c r="KSS82" s="195"/>
      <c r="KST82" s="195"/>
      <c r="KSU82" s="195"/>
      <c r="KSV82" s="195"/>
      <c r="KSW82" s="195"/>
      <c r="KSX82" s="195"/>
      <c r="KSY82" s="195"/>
      <c r="KSZ82" s="195"/>
      <c r="KTA82" s="195"/>
      <c r="KTB82" s="195"/>
      <c r="KTC82" s="195"/>
      <c r="KTD82" s="195"/>
      <c r="KTE82" s="195"/>
      <c r="KTF82" s="195"/>
      <c r="KTG82" s="195"/>
      <c r="KTH82" s="195"/>
      <c r="KTI82" s="195"/>
      <c r="KTJ82" s="195"/>
      <c r="KTK82" s="195"/>
      <c r="KTL82" s="195"/>
      <c r="KTM82" s="195"/>
      <c r="KTN82" s="195"/>
      <c r="KTO82" s="195"/>
      <c r="KTP82" s="195"/>
      <c r="KTQ82" s="195"/>
      <c r="KTR82" s="195"/>
      <c r="KTS82" s="195"/>
      <c r="KTT82" s="195"/>
      <c r="KTU82" s="195"/>
      <c r="KTV82" s="195"/>
      <c r="KTW82" s="195"/>
      <c r="KTX82" s="195"/>
      <c r="KTY82" s="195"/>
      <c r="KTZ82" s="195"/>
      <c r="KUA82" s="195"/>
      <c r="KUB82" s="195"/>
      <c r="KUC82" s="195"/>
      <c r="KUD82" s="195"/>
      <c r="KUE82" s="195"/>
      <c r="KUF82" s="195"/>
      <c r="KUG82" s="195"/>
      <c r="KUH82" s="195"/>
      <c r="KUI82" s="195"/>
      <c r="KUJ82" s="195"/>
      <c r="KUK82" s="195"/>
      <c r="KUL82" s="195"/>
      <c r="KUM82" s="195"/>
      <c r="KUN82" s="195"/>
      <c r="KUO82" s="195"/>
      <c r="KUP82" s="195"/>
      <c r="KUQ82" s="195"/>
      <c r="KUR82" s="195"/>
      <c r="KUS82" s="195"/>
      <c r="KUT82" s="195"/>
      <c r="KUU82" s="195"/>
      <c r="KUV82" s="195"/>
      <c r="KUW82" s="195"/>
      <c r="KUX82" s="195"/>
      <c r="KUY82" s="195"/>
      <c r="KUZ82" s="195"/>
      <c r="KVA82" s="195"/>
      <c r="KVB82" s="195"/>
      <c r="KVC82" s="195"/>
      <c r="KVD82" s="195"/>
      <c r="KVE82" s="195"/>
      <c r="KVF82" s="195"/>
      <c r="KVG82" s="195"/>
      <c r="KVH82" s="195"/>
      <c r="KVI82" s="195"/>
      <c r="KVJ82" s="195"/>
      <c r="KVK82" s="195"/>
      <c r="KVL82" s="195"/>
      <c r="KVM82" s="195"/>
      <c r="KVN82" s="195"/>
      <c r="KVO82" s="195"/>
      <c r="KVP82" s="195"/>
      <c r="KVQ82" s="195"/>
      <c r="KVR82" s="195"/>
      <c r="KVS82" s="195"/>
      <c r="KVT82" s="195"/>
      <c r="KVU82" s="195"/>
      <c r="KVV82" s="195"/>
      <c r="KVW82" s="195"/>
      <c r="KVX82" s="195"/>
      <c r="KVY82" s="195"/>
      <c r="KVZ82" s="195"/>
      <c r="KWA82" s="195"/>
      <c r="KWB82" s="195"/>
      <c r="KWC82" s="195"/>
      <c r="KWD82" s="195"/>
      <c r="KWE82" s="195"/>
      <c r="KWF82" s="195"/>
      <c r="KWG82" s="195"/>
      <c r="KWH82" s="195"/>
      <c r="KWI82" s="195"/>
      <c r="KWJ82" s="195"/>
      <c r="KWK82" s="195"/>
      <c r="KWL82" s="195"/>
      <c r="KWM82" s="195"/>
      <c r="KWN82" s="195"/>
      <c r="KWO82" s="195"/>
      <c r="KWP82" s="195"/>
      <c r="KWQ82" s="195"/>
      <c r="KWR82" s="195"/>
      <c r="KWS82" s="195"/>
      <c r="KWT82" s="195"/>
      <c r="KWU82" s="195"/>
      <c r="KWV82" s="195"/>
      <c r="KWW82" s="195"/>
      <c r="KWX82" s="195"/>
      <c r="KWY82" s="195"/>
      <c r="KWZ82" s="195"/>
      <c r="KXA82" s="195"/>
      <c r="KXB82" s="195"/>
      <c r="KXC82" s="195"/>
      <c r="KXD82" s="195"/>
      <c r="KXE82" s="195"/>
      <c r="KXF82" s="195"/>
      <c r="KXG82" s="195"/>
      <c r="KXH82" s="195"/>
      <c r="KXI82" s="195"/>
      <c r="KXJ82" s="195"/>
      <c r="KXK82" s="195"/>
      <c r="KXL82" s="195"/>
      <c r="KXM82" s="195"/>
      <c r="KXN82" s="195"/>
      <c r="KXO82" s="195"/>
      <c r="KXP82" s="195"/>
      <c r="KXQ82" s="195"/>
      <c r="KXR82" s="195"/>
      <c r="KXS82" s="195"/>
      <c r="KXT82" s="195"/>
      <c r="KXU82" s="195"/>
      <c r="KXV82" s="195"/>
      <c r="KXW82" s="195"/>
      <c r="KXX82" s="195"/>
      <c r="KXY82" s="195"/>
      <c r="KXZ82" s="195"/>
      <c r="KYA82" s="195"/>
      <c r="KYB82" s="195"/>
      <c r="KYC82" s="195"/>
      <c r="KYD82" s="195"/>
      <c r="KYE82" s="195"/>
      <c r="KYF82" s="195"/>
      <c r="KYG82" s="195"/>
      <c r="KYH82" s="195"/>
      <c r="KYI82" s="195"/>
      <c r="KYJ82" s="195"/>
      <c r="KYK82" s="195"/>
      <c r="KYL82" s="195"/>
      <c r="KYM82" s="195"/>
      <c r="KYN82" s="195"/>
      <c r="KYO82" s="195"/>
      <c r="KYP82" s="195"/>
      <c r="KYQ82" s="195"/>
      <c r="KYR82" s="195"/>
      <c r="KYS82" s="195"/>
      <c r="KYT82" s="195"/>
      <c r="KYU82" s="195"/>
      <c r="KYV82" s="195"/>
      <c r="KYW82" s="195"/>
      <c r="KYX82" s="195"/>
      <c r="KYY82" s="195"/>
      <c r="KYZ82" s="195"/>
      <c r="KZA82" s="195"/>
      <c r="KZB82" s="195"/>
      <c r="KZC82" s="195"/>
      <c r="KZD82" s="195"/>
      <c r="KZE82" s="195"/>
      <c r="KZF82" s="195"/>
      <c r="KZG82" s="195"/>
      <c r="KZH82" s="195"/>
      <c r="KZI82" s="195"/>
      <c r="KZJ82" s="195"/>
      <c r="KZK82" s="195"/>
      <c r="KZL82" s="195"/>
      <c r="KZM82" s="195"/>
      <c r="KZN82" s="195"/>
      <c r="KZO82" s="195"/>
      <c r="KZP82" s="195"/>
      <c r="KZQ82" s="195"/>
      <c r="KZR82" s="195"/>
      <c r="KZS82" s="195"/>
      <c r="KZT82" s="195"/>
      <c r="KZU82" s="195"/>
      <c r="KZV82" s="195"/>
      <c r="KZW82" s="195"/>
      <c r="KZX82" s="195"/>
      <c r="KZY82" s="195"/>
      <c r="KZZ82" s="195"/>
      <c r="LAA82" s="195"/>
      <c r="LAB82" s="195"/>
      <c r="LAC82" s="195"/>
      <c r="LAD82" s="195"/>
      <c r="LAE82" s="195"/>
      <c r="LAF82" s="195"/>
      <c r="LAG82" s="195"/>
      <c r="LAH82" s="195"/>
      <c r="LAI82" s="195"/>
      <c r="LAJ82" s="195"/>
      <c r="LAK82" s="195"/>
      <c r="LAL82" s="195"/>
      <c r="LAM82" s="195"/>
      <c r="LAN82" s="195"/>
      <c r="LAO82" s="195"/>
      <c r="LAP82" s="195"/>
      <c r="LAQ82" s="195"/>
      <c r="LAR82" s="195"/>
      <c r="LAS82" s="195"/>
      <c r="LAT82" s="195"/>
      <c r="LAU82" s="195"/>
      <c r="LAV82" s="195"/>
      <c r="LAW82" s="195"/>
      <c r="LAX82" s="195"/>
      <c r="LAY82" s="195"/>
      <c r="LAZ82" s="195"/>
      <c r="LBA82" s="195"/>
      <c r="LBB82" s="195"/>
      <c r="LBC82" s="195"/>
      <c r="LBD82" s="195"/>
      <c r="LBE82" s="195"/>
      <c r="LBF82" s="195"/>
      <c r="LBG82" s="195"/>
      <c r="LBH82" s="195"/>
      <c r="LBI82" s="195"/>
      <c r="LBJ82" s="195"/>
      <c r="LBK82" s="195"/>
      <c r="LBL82" s="195"/>
      <c r="LBM82" s="195"/>
      <c r="LBN82" s="195"/>
      <c r="LBO82" s="195"/>
      <c r="LBP82" s="195"/>
      <c r="LBQ82" s="195"/>
      <c r="LBR82" s="195"/>
      <c r="LBS82" s="195"/>
      <c r="LBT82" s="195"/>
      <c r="LBU82" s="195"/>
      <c r="LBV82" s="195"/>
      <c r="LBW82" s="195"/>
      <c r="LBX82" s="195"/>
      <c r="LBY82" s="195"/>
      <c r="LBZ82" s="195"/>
      <c r="LCA82" s="195"/>
      <c r="LCB82" s="195"/>
      <c r="LCC82" s="195"/>
      <c r="LCD82" s="195"/>
      <c r="LCE82" s="195"/>
      <c r="LCF82" s="195"/>
      <c r="LCG82" s="195"/>
      <c r="LCH82" s="195"/>
      <c r="LCI82" s="195"/>
      <c r="LCJ82" s="195"/>
      <c r="LCK82" s="195"/>
      <c r="LCL82" s="195"/>
      <c r="LCM82" s="195"/>
      <c r="LCN82" s="195"/>
      <c r="LCO82" s="195"/>
      <c r="LCP82" s="195"/>
      <c r="LCQ82" s="195"/>
      <c r="LCR82" s="195"/>
      <c r="LCS82" s="195"/>
      <c r="LCT82" s="195"/>
      <c r="LCU82" s="195"/>
      <c r="LCV82" s="195"/>
      <c r="LCW82" s="195"/>
      <c r="LCX82" s="195"/>
      <c r="LCY82" s="195"/>
      <c r="LCZ82" s="195"/>
      <c r="LDA82" s="195"/>
      <c r="LDB82" s="195"/>
      <c r="LDC82" s="195"/>
      <c r="LDD82" s="195"/>
      <c r="LDE82" s="195"/>
      <c r="LDF82" s="195"/>
      <c r="LDG82" s="195"/>
      <c r="LDH82" s="195"/>
      <c r="LDI82" s="195"/>
      <c r="LDJ82" s="195"/>
      <c r="LDK82" s="195"/>
      <c r="LDL82" s="195"/>
      <c r="LDM82" s="195"/>
      <c r="LDN82" s="195"/>
      <c r="LDO82" s="195"/>
      <c r="LDP82" s="195"/>
      <c r="LDQ82" s="195"/>
      <c r="LDR82" s="195"/>
      <c r="LDS82" s="195"/>
      <c r="LDT82" s="195"/>
      <c r="LDU82" s="195"/>
      <c r="LDV82" s="195"/>
      <c r="LDW82" s="195"/>
      <c r="LDX82" s="195"/>
      <c r="LDY82" s="195"/>
      <c r="LDZ82" s="195"/>
      <c r="LEA82" s="195"/>
      <c r="LEB82" s="195"/>
      <c r="LEC82" s="195"/>
      <c r="LED82" s="195"/>
      <c r="LEE82" s="195"/>
      <c r="LEF82" s="195"/>
      <c r="LEG82" s="195"/>
      <c r="LEH82" s="195"/>
      <c r="LEI82" s="195"/>
      <c r="LEJ82" s="195"/>
      <c r="LEK82" s="195"/>
      <c r="LEL82" s="195"/>
      <c r="LEM82" s="195"/>
      <c r="LEN82" s="195"/>
      <c r="LEO82" s="195"/>
      <c r="LEP82" s="195"/>
      <c r="LEQ82" s="195"/>
      <c r="LER82" s="195"/>
      <c r="LES82" s="195"/>
      <c r="LET82" s="195"/>
      <c r="LEU82" s="195"/>
      <c r="LEV82" s="195"/>
      <c r="LEW82" s="195"/>
      <c r="LEX82" s="195"/>
      <c r="LEY82" s="195"/>
      <c r="LEZ82" s="195"/>
      <c r="LFA82" s="195"/>
      <c r="LFB82" s="195"/>
      <c r="LFC82" s="195"/>
      <c r="LFD82" s="195"/>
      <c r="LFE82" s="195"/>
      <c r="LFF82" s="195"/>
      <c r="LFG82" s="195"/>
      <c r="LFH82" s="195"/>
      <c r="LFI82" s="195"/>
      <c r="LFJ82" s="195"/>
      <c r="LFK82" s="195"/>
      <c r="LFL82" s="195"/>
      <c r="LFM82" s="195"/>
      <c r="LFN82" s="195"/>
      <c r="LFO82" s="195"/>
      <c r="LFP82" s="195"/>
      <c r="LFQ82" s="195"/>
      <c r="LFR82" s="195"/>
      <c r="LFS82" s="195"/>
      <c r="LFT82" s="195"/>
      <c r="LFU82" s="195"/>
      <c r="LFV82" s="195"/>
      <c r="LFW82" s="195"/>
      <c r="LFX82" s="195"/>
      <c r="LFY82" s="195"/>
      <c r="LFZ82" s="195"/>
      <c r="LGA82" s="195"/>
      <c r="LGB82" s="195"/>
      <c r="LGC82" s="195"/>
      <c r="LGD82" s="195"/>
      <c r="LGE82" s="195"/>
      <c r="LGF82" s="195"/>
      <c r="LGG82" s="195"/>
      <c r="LGH82" s="195"/>
      <c r="LGI82" s="195"/>
      <c r="LGJ82" s="195"/>
      <c r="LGK82" s="195"/>
      <c r="LGL82" s="195"/>
      <c r="LGM82" s="195"/>
      <c r="LGN82" s="195"/>
      <c r="LGO82" s="195"/>
      <c r="LGP82" s="195"/>
      <c r="LGQ82" s="195"/>
      <c r="LGR82" s="195"/>
      <c r="LGS82" s="195"/>
      <c r="LGT82" s="195"/>
      <c r="LGU82" s="195"/>
      <c r="LGV82" s="195"/>
      <c r="LGW82" s="195"/>
      <c r="LGX82" s="195"/>
      <c r="LGY82" s="195"/>
      <c r="LGZ82" s="195"/>
      <c r="LHA82" s="195"/>
      <c r="LHB82" s="195"/>
      <c r="LHC82" s="195"/>
      <c r="LHD82" s="195"/>
      <c r="LHE82" s="195"/>
      <c r="LHF82" s="195"/>
      <c r="LHG82" s="195"/>
      <c r="LHH82" s="195"/>
      <c r="LHI82" s="195"/>
      <c r="LHJ82" s="195"/>
      <c r="LHK82" s="195"/>
      <c r="LHL82" s="195"/>
      <c r="LHM82" s="195"/>
      <c r="LHN82" s="195"/>
      <c r="LHO82" s="195"/>
      <c r="LHP82" s="195"/>
      <c r="LHQ82" s="195"/>
      <c r="LHR82" s="195"/>
      <c r="LHS82" s="195"/>
      <c r="LHT82" s="195"/>
      <c r="LHU82" s="195"/>
      <c r="LHV82" s="195"/>
      <c r="LHW82" s="195"/>
      <c r="LHX82" s="195"/>
      <c r="LHY82" s="195"/>
      <c r="LHZ82" s="195"/>
      <c r="LIA82" s="195"/>
      <c r="LIB82" s="195"/>
      <c r="LIC82" s="195"/>
      <c r="LID82" s="195"/>
      <c r="LIE82" s="195"/>
      <c r="LIF82" s="195"/>
      <c r="LIG82" s="195"/>
      <c r="LIH82" s="195"/>
      <c r="LII82" s="195"/>
      <c r="LIJ82" s="195"/>
      <c r="LIK82" s="195"/>
      <c r="LIL82" s="195"/>
      <c r="LIM82" s="195"/>
      <c r="LIN82" s="195"/>
      <c r="LIO82" s="195"/>
      <c r="LIP82" s="195"/>
      <c r="LIQ82" s="195"/>
      <c r="LIR82" s="195"/>
      <c r="LIS82" s="195"/>
      <c r="LIT82" s="195"/>
      <c r="LIU82" s="195"/>
      <c r="LIV82" s="195"/>
      <c r="LIW82" s="195"/>
      <c r="LIX82" s="195"/>
      <c r="LIY82" s="195"/>
      <c r="LIZ82" s="195"/>
      <c r="LJA82" s="195"/>
      <c r="LJB82" s="195"/>
      <c r="LJC82" s="195"/>
      <c r="LJD82" s="195"/>
      <c r="LJE82" s="195"/>
      <c r="LJF82" s="195"/>
      <c r="LJG82" s="195"/>
      <c r="LJH82" s="195"/>
      <c r="LJI82" s="195"/>
      <c r="LJJ82" s="195"/>
      <c r="LJK82" s="195"/>
      <c r="LJL82" s="195"/>
      <c r="LJM82" s="195"/>
      <c r="LJN82" s="195"/>
      <c r="LJO82" s="195"/>
      <c r="LJP82" s="195"/>
      <c r="LJQ82" s="195"/>
      <c r="LJR82" s="195"/>
      <c r="LJS82" s="195"/>
      <c r="LJT82" s="195"/>
      <c r="LJU82" s="195"/>
      <c r="LJV82" s="195"/>
      <c r="LJW82" s="195"/>
      <c r="LJX82" s="195"/>
      <c r="LJY82" s="195"/>
      <c r="LJZ82" s="195"/>
      <c r="LKA82" s="195"/>
      <c r="LKB82" s="195"/>
      <c r="LKC82" s="195"/>
      <c r="LKD82" s="195"/>
      <c r="LKE82" s="195"/>
      <c r="LKF82" s="195"/>
      <c r="LKG82" s="195"/>
      <c r="LKH82" s="195"/>
      <c r="LKI82" s="195"/>
      <c r="LKJ82" s="195"/>
      <c r="LKK82" s="195"/>
      <c r="LKL82" s="195"/>
      <c r="LKM82" s="195"/>
      <c r="LKN82" s="195"/>
      <c r="LKO82" s="195"/>
      <c r="LKP82" s="195"/>
      <c r="LKQ82" s="195"/>
      <c r="LKR82" s="195"/>
      <c r="LKS82" s="195"/>
      <c r="LKT82" s="195"/>
      <c r="LKU82" s="195"/>
      <c r="LKV82" s="195"/>
      <c r="LKW82" s="195"/>
      <c r="LKX82" s="195"/>
      <c r="LKY82" s="195"/>
      <c r="LKZ82" s="195"/>
      <c r="LLA82" s="195"/>
      <c r="LLB82" s="195"/>
      <c r="LLC82" s="195"/>
      <c r="LLD82" s="195"/>
      <c r="LLE82" s="195"/>
      <c r="LLF82" s="195"/>
      <c r="LLG82" s="195"/>
      <c r="LLH82" s="195"/>
      <c r="LLI82" s="195"/>
      <c r="LLJ82" s="195"/>
      <c r="LLK82" s="195"/>
      <c r="LLL82" s="195"/>
      <c r="LLM82" s="195"/>
      <c r="LLN82" s="195"/>
      <c r="LLO82" s="195"/>
      <c r="LLP82" s="195"/>
      <c r="LLQ82" s="195"/>
      <c r="LLR82" s="195"/>
      <c r="LLS82" s="195"/>
      <c r="LLT82" s="195"/>
      <c r="LLU82" s="195"/>
      <c r="LLV82" s="195"/>
      <c r="LLW82" s="195"/>
      <c r="LLX82" s="195"/>
      <c r="LLY82" s="195"/>
      <c r="LLZ82" s="195"/>
      <c r="LMA82" s="195"/>
      <c r="LMB82" s="195"/>
      <c r="LMC82" s="195"/>
      <c r="LMD82" s="195"/>
      <c r="LME82" s="195"/>
      <c r="LMF82" s="195"/>
      <c r="LMG82" s="195"/>
      <c r="LMH82" s="195"/>
      <c r="LMI82" s="195"/>
      <c r="LMJ82" s="195"/>
      <c r="LMK82" s="195"/>
      <c r="LML82" s="195"/>
      <c r="LMM82" s="195"/>
      <c r="LMN82" s="195"/>
      <c r="LMO82" s="195"/>
      <c r="LMP82" s="195"/>
      <c r="LMQ82" s="195"/>
      <c r="LMR82" s="195"/>
      <c r="LMS82" s="195"/>
      <c r="LMT82" s="195"/>
      <c r="LMU82" s="195"/>
      <c r="LMV82" s="195"/>
      <c r="LMW82" s="195"/>
      <c r="LMX82" s="195"/>
      <c r="LMY82" s="195"/>
      <c r="LMZ82" s="195"/>
      <c r="LNA82" s="195"/>
      <c r="LNB82" s="195"/>
      <c r="LNC82" s="195"/>
      <c r="LND82" s="195"/>
      <c r="LNE82" s="195"/>
      <c r="LNF82" s="195"/>
      <c r="LNG82" s="195"/>
      <c r="LNH82" s="195"/>
      <c r="LNI82" s="195"/>
      <c r="LNJ82" s="195"/>
      <c r="LNK82" s="195"/>
      <c r="LNL82" s="195"/>
      <c r="LNM82" s="195"/>
      <c r="LNN82" s="195"/>
      <c r="LNO82" s="195"/>
      <c r="LNP82" s="195"/>
      <c r="LNQ82" s="195"/>
      <c r="LNR82" s="195"/>
      <c r="LNS82" s="195"/>
      <c r="LNT82" s="195"/>
      <c r="LNU82" s="195"/>
      <c r="LNV82" s="195"/>
      <c r="LNW82" s="195"/>
      <c r="LNX82" s="195"/>
      <c r="LNY82" s="195"/>
      <c r="LNZ82" s="195"/>
      <c r="LOA82" s="195"/>
      <c r="LOB82" s="195"/>
      <c r="LOC82" s="195"/>
      <c r="LOD82" s="195"/>
      <c r="LOE82" s="195"/>
      <c r="LOF82" s="195"/>
      <c r="LOG82" s="195"/>
      <c r="LOH82" s="195"/>
      <c r="LOI82" s="195"/>
      <c r="LOJ82" s="195"/>
      <c r="LOK82" s="195"/>
      <c r="LOL82" s="195"/>
      <c r="LOM82" s="195"/>
      <c r="LON82" s="195"/>
      <c r="LOO82" s="195"/>
      <c r="LOP82" s="195"/>
      <c r="LOQ82" s="195"/>
      <c r="LOR82" s="195"/>
      <c r="LOS82" s="195"/>
      <c r="LOT82" s="195"/>
      <c r="LOU82" s="195"/>
      <c r="LOV82" s="195"/>
      <c r="LOW82" s="195"/>
      <c r="LOX82" s="195"/>
      <c r="LOY82" s="195"/>
      <c r="LOZ82" s="195"/>
      <c r="LPA82" s="195"/>
      <c r="LPB82" s="195"/>
      <c r="LPC82" s="195"/>
      <c r="LPD82" s="195"/>
      <c r="LPE82" s="195"/>
      <c r="LPF82" s="195"/>
      <c r="LPG82" s="195"/>
      <c r="LPH82" s="195"/>
      <c r="LPI82" s="195"/>
      <c r="LPJ82" s="195"/>
      <c r="LPK82" s="195"/>
      <c r="LPL82" s="195"/>
      <c r="LPM82" s="195"/>
      <c r="LPN82" s="195"/>
      <c r="LPO82" s="195"/>
      <c r="LPP82" s="195"/>
      <c r="LPQ82" s="195"/>
      <c r="LPR82" s="195"/>
      <c r="LPS82" s="195"/>
      <c r="LPT82" s="195"/>
      <c r="LPU82" s="195"/>
      <c r="LPV82" s="195"/>
      <c r="LPW82" s="195"/>
      <c r="LPX82" s="195"/>
      <c r="LPY82" s="195"/>
      <c r="LPZ82" s="195"/>
      <c r="LQA82" s="195"/>
      <c r="LQB82" s="195"/>
      <c r="LQC82" s="195"/>
      <c r="LQD82" s="195"/>
      <c r="LQE82" s="195"/>
      <c r="LQF82" s="195"/>
      <c r="LQG82" s="195"/>
      <c r="LQH82" s="195"/>
      <c r="LQI82" s="195"/>
      <c r="LQJ82" s="195"/>
      <c r="LQK82" s="195"/>
      <c r="LQL82" s="195"/>
      <c r="LQM82" s="195"/>
      <c r="LQN82" s="195"/>
      <c r="LQO82" s="195"/>
      <c r="LQP82" s="195"/>
      <c r="LQQ82" s="195"/>
      <c r="LQR82" s="195"/>
      <c r="LQS82" s="195"/>
      <c r="LQT82" s="195"/>
      <c r="LQU82" s="195"/>
      <c r="LQV82" s="195"/>
      <c r="LQW82" s="195"/>
      <c r="LQX82" s="195"/>
      <c r="LQY82" s="195"/>
      <c r="LQZ82" s="195"/>
      <c r="LRA82" s="195"/>
      <c r="LRB82" s="195"/>
      <c r="LRC82" s="195"/>
      <c r="LRD82" s="195"/>
      <c r="LRE82" s="195"/>
      <c r="LRF82" s="195"/>
      <c r="LRG82" s="195"/>
      <c r="LRH82" s="195"/>
      <c r="LRI82" s="195"/>
      <c r="LRJ82" s="195"/>
      <c r="LRK82" s="195"/>
      <c r="LRL82" s="195"/>
      <c r="LRM82" s="195"/>
      <c r="LRN82" s="195"/>
      <c r="LRO82" s="195"/>
      <c r="LRP82" s="195"/>
      <c r="LRQ82" s="195"/>
      <c r="LRR82" s="195"/>
      <c r="LRS82" s="195"/>
      <c r="LRT82" s="195"/>
      <c r="LRU82" s="195"/>
      <c r="LRV82" s="195"/>
      <c r="LRW82" s="195"/>
      <c r="LRX82" s="195"/>
      <c r="LRY82" s="195"/>
      <c r="LRZ82" s="195"/>
      <c r="LSA82" s="195"/>
      <c r="LSB82" s="195"/>
      <c r="LSC82" s="195"/>
      <c r="LSD82" s="195"/>
      <c r="LSE82" s="195"/>
      <c r="LSF82" s="195"/>
      <c r="LSG82" s="195"/>
      <c r="LSH82" s="195"/>
      <c r="LSI82" s="195"/>
      <c r="LSJ82" s="195"/>
      <c r="LSK82" s="195"/>
      <c r="LSL82" s="195"/>
      <c r="LSM82" s="195"/>
      <c r="LSN82" s="195"/>
      <c r="LSO82" s="195"/>
      <c r="LSP82" s="195"/>
      <c r="LSQ82" s="195"/>
      <c r="LSR82" s="195"/>
      <c r="LSS82" s="195"/>
      <c r="LST82" s="195"/>
      <c r="LSU82" s="195"/>
      <c r="LSV82" s="195"/>
      <c r="LSW82" s="195"/>
      <c r="LSX82" s="195"/>
      <c r="LSY82" s="195"/>
      <c r="LSZ82" s="195"/>
      <c r="LTA82" s="195"/>
      <c r="LTB82" s="195"/>
      <c r="LTC82" s="195"/>
      <c r="LTD82" s="195"/>
      <c r="LTE82" s="195"/>
      <c r="LTF82" s="195"/>
      <c r="LTG82" s="195"/>
      <c r="LTH82" s="195"/>
      <c r="LTI82" s="195"/>
      <c r="LTJ82" s="195"/>
      <c r="LTK82" s="195"/>
      <c r="LTL82" s="195"/>
      <c r="LTM82" s="195"/>
      <c r="LTN82" s="195"/>
      <c r="LTO82" s="195"/>
      <c r="LTP82" s="195"/>
      <c r="LTQ82" s="195"/>
      <c r="LTR82" s="195"/>
      <c r="LTS82" s="195"/>
      <c r="LTT82" s="195"/>
      <c r="LTU82" s="195"/>
      <c r="LTV82" s="195"/>
      <c r="LTW82" s="195"/>
      <c r="LTX82" s="195"/>
      <c r="LTY82" s="195"/>
      <c r="LTZ82" s="195"/>
      <c r="LUA82" s="195"/>
      <c r="LUB82" s="195"/>
      <c r="LUC82" s="195"/>
      <c r="LUD82" s="195"/>
      <c r="LUE82" s="195"/>
      <c r="LUF82" s="195"/>
      <c r="LUG82" s="195"/>
      <c r="LUH82" s="195"/>
      <c r="LUI82" s="195"/>
      <c r="LUJ82" s="195"/>
      <c r="LUK82" s="195"/>
      <c r="LUL82" s="195"/>
      <c r="LUM82" s="195"/>
      <c r="LUN82" s="195"/>
      <c r="LUO82" s="195"/>
      <c r="LUP82" s="195"/>
      <c r="LUQ82" s="195"/>
      <c r="LUR82" s="195"/>
      <c r="LUS82" s="195"/>
      <c r="LUT82" s="195"/>
      <c r="LUU82" s="195"/>
      <c r="LUV82" s="195"/>
      <c r="LUW82" s="195"/>
      <c r="LUX82" s="195"/>
      <c r="LUY82" s="195"/>
      <c r="LUZ82" s="195"/>
      <c r="LVA82" s="195"/>
      <c r="LVB82" s="195"/>
      <c r="LVC82" s="195"/>
      <c r="LVD82" s="195"/>
      <c r="LVE82" s="195"/>
      <c r="LVF82" s="195"/>
      <c r="LVG82" s="195"/>
      <c r="LVH82" s="195"/>
      <c r="LVI82" s="195"/>
      <c r="LVJ82" s="195"/>
      <c r="LVK82" s="195"/>
      <c r="LVL82" s="195"/>
      <c r="LVM82" s="195"/>
      <c r="LVN82" s="195"/>
      <c r="LVO82" s="195"/>
      <c r="LVP82" s="195"/>
      <c r="LVQ82" s="195"/>
      <c r="LVR82" s="195"/>
      <c r="LVS82" s="195"/>
      <c r="LVT82" s="195"/>
      <c r="LVU82" s="195"/>
      <c r="LVV82" s="195"/>
      <c r="LVW82" s="195"/>
      <c r="LVX82" s="195"/>
      <c r="LVY82" s="195"/>
      <c r="LVZ82" s="195"/>
      <c r="LWA82" s="195"/>
      <c r="LWB82" s="195"/>
      <c r="LWC82" s="195"/>
      <c r="LWD82" s="195"/>
      <c r="LWE82" s="195"/>
      <c r="LWF82" s="195"/>
      <c r="LWG82" s="195"/>
      <c r="LWH82" s="195"/>
      <c r="LWI82" s="195"/>
      <c r="LWJ82" s="195"/>
      <c r="LWK82" s="195"/>
      <c r="LWL82" s="195"/>
      <c r="LWM82" s="195"/>
      <c r="LWN82" s="195"/>
      <c r="LWO82" s="195"/>
      <c r="LWP82" s="195"/>
      <c r="LWQ82" s="195"/>
      <c r="LWR82" s="195"/>
      <c r="LWS82" s="195"/>
      <c r="LWT82" s="195"/>
      <c r="LWU82" s="195"/>
      <c r="LWV82" s="195"/>
      <c r="LWW82" s="195"/>
      <c r="LWX82" s="195"/>
      <c r="LWY82" s="195"/>
      <c r="LWZ82" s="195"/>
      <c r="LXA82" s="195"/>
      <c r="LXB82" s="195"/>
      <c r="LXC82" s="195"/>
      <c r="LXD82" s="195"/>
      <c r="LXE82" s="195"/>
      <c r="LXF82" s="195"/>
      <c r="LXG82" s="195"/>
      <c r="LXH82" s="195"/>
      <c r="LXI82" s="195"/>
      <c r="LXJ82" s="195"/>
      <c r="LXK82" s="195"/>
      <c r="LXL82" s="195"/>
      <c r="LXM82" s="195"/>
      <c r="LXN82" s="195"/>
      <c r="LXO82" s="195"/>
      <c r="LXP82" s="195"/>
      <c r="LXQ82" s="195"/>
      <c r="LXR82" s="195"/>
      <c r="LXS82" s="195"/>
      <c r="LXT82" s="195"/>
      <c r="LXU82" s="195"/>
      <c r="LXV82" s="195"/>
      <c r="LXW82" s="195"/>
      <c r="LXX82" s="195"/>
      <c r="LXY82" s="195"/>
      <c r="LXZ82" s="195"/>
      <c r="LYA82" s="195"/>
      <c r="LYB82" s="195"/>
      <c r="LYC82" s="195"/>
      <c r="LYD82" s="195"/>
      <c r="LYE82" s="195"/>
      <c r="LYF82" s="195"/>
      <c r="LYG82" s="195"/>
      <c r="LYH82" s="195"/>
      <c r="LYI82" s="195"/>
      <c r="LYJ82" s="195"/>
      <c r="LYK82" s="195"/>
      <c r="LYL82" s="195"/>
      <c r="LYM82" s="195"/>
      <c r="LYN82" s="195"/>
      <c r="LYO82" s="195"/>
      <c r="LYP82" s="195"/>
      <c r="LYQ82" s="195"/>
      <c r="LYR82" s="195"/>
      <c r="LYS82" s="195"/>
      <c r="LYT82" s="195"/>
      <c r="LYU82" s="195"/>
      <c r="LYV82" s="195"/>
      <c r="LYW82" s="195"/>
      <c r="LYX82" s="195"/>
      <c r="LYY82" s="195"/>
      <c r="LYZ82" s="195"/>
      <c r="LZA82" s="195"/>
      <c r="LZB82" s="195"/>
      <c r="LZC82" s="195"/>
      <c r="LZD82" s="195"/>
      <c r="LZE82" s="195"/>
      <c r="LZF82" s="195"/>
      <c r="LZG82" s="195"/>
      <c r="LZH82" s="195"/>
      <c r="LZI82" s="195"/>
      <c r="LZJ82" s="195"/>
      <c r="LZK82" s="195"/>
      <c r="LZL82" s="195"/>
      <c r="LZM82" s="195"/>
      <c r="LZN82" s="195"/>
      <c r="LZO82" s="195"/>
      <c r="LZP82" s="195"/>
      <c r="LZQ82" s="195"/>
      <c r="LZR82" s="195"/>
      <c r="LZS82" s="195"/>
      <c r="LZT82" s="195"/>
      <c r="LZU82" s="195"/>
      <c r="LZV82" s="195"/>
      <c r="LZW82" s="195"/>
      <c r="LZX82" s="195"/>
      <c r="LZY82" s="195"/>
      <c r="LZZ82" s="195"/>
      <c r="MAA82" s="195"/>
      <c r="MAB82" s="195"/>
      <c r="MAC82" s="195"/>
      <c r="MAD82" s="195"/>
      <c r="MAE82" s="195"/>
      <c r="MAF82" s="195"/>
      <c r="MAG82" s="195"/>
      <c r="MAH82" s="195"/>
      <c r="MAI82" s="195"/>
      <c r="MAJ82" s="195"/>
      <c r="MAK82" s="195"/>
      <c r="MAL82" s="195"/>
      <c r="MAM82" s="195"/>
      <c r="MAN82" s="195"/>
      <c r="MAO82" s="195"/>
      <c r="MAP82" s="195"/>
      <c r="MAQ82" s="195"/>
      <c r="MAR82" s="195"/>
      <c r="MAS82" s="195"/>
      <c r="MAT82" s="195"/>
      <c r="MAU82" s="195"/>
      <c r="MAV82" s="195"/>
      <c r="MAW82" s="195"/>
      <c r="MAX82" s="195"/>
      <c r="MAY82" s="195"/>
      <c r="MAZ82" s="195"/>
      <c r="MBA82" s="195"/>
      <c r="MBB82" s="195"/>
      <c r="MBC82" s="195"/>
      <c r="MBD82" s="195"/>
      <c r="MBE82" s="195"/>
      <c r="MBF82" s="195"/>
      <c r="MBG82" s="195"/>
      <c r="MBH82" s="195"/>
      <c r="MBI82" s="195"/>
      <c r="MBJ82" s="195"/>
      <c r="MBK82" s="195"/>
      <c r="MBL82" s="195"/>
      <c r="MBM82" s="195"/>
      <c r="MBN82" s="195"/>
      <c r="MBO82" s="195"/>
      <c r="MBP82" s="195"/>
      <c r="MBQ82" s="195"/>
      <c r="MBR82" s="195"/>
      <c r="MBS82" s="195"/>
      <c r="MBT82" s="195"/>
      <c r="MBU82" s="195"/>
      <c r="MBV82" s="195"/>
      <c r="MBW82" s="195"/>
      <c r="MBX82" s="195"/>
      <c r="MBY82" s="195"/>
      <c r="MBZ82" s="195"/>
      <c r="MCA82" s="195"/>
      <c r="MCB82" s="195"/>
      <c r="MCC82" s="195"/>
      <c r="MCD82" s="195"/>
      <c r="MCE82" s="195"/>
      <c r="MCF82" s="195"/>
      <c r="MCG82" s="195"/>
      <c r="MCH82" s="195"/>
      <c r="MCI82" s="195"/>
      <c r="MCJ82" s="195"/>
      <c r="MCK82" s="195"/>
      <c r="MCL82" s="195"/>
      <c r="MCM82" s="195"/>
      <c r="MCN82" s="195"/>
      <c r="MCO82" s="195"/>
      <c r="MCP82" s="195"/>
      <c r="MCQ82" s="195"/>
      <c r="MCR82" s="195"/>
      <c r="MCS82" s="195"/>
      <c r="MCT82" s="195"/>
      <c r="MCU82" s="195"/>
      <c r="MCV82" s="195"/>
      <c r="MCW82" s="195"/>
      <c r="MCX82" s="195"/>
      <c r="MCY82" s="195"/>
      <c r="MCZ82" s="195"/>
      <c r="MDA82" s="195"/>
      <c r="MDB82" s="195"/>
      <c r="MDC82" s="195"/>
      <c r="MDD82" s="195"/>
      <c r="MDE82" s="195"/>
      <c r="MDF82" s="195"/>
      <c r="MDG82" s="195"/>
      <c r="MDH82" s="195"/>
      <c r="MDI82" s="195"/>
      <c r="MDJ82" s="195"/>
      <c r="MDK82" s="195"/>
      <c r="MDL82" s="195"/>
      <c r="MDM82" s="195"/>
      <c r="MDN82" s="195"/>
      <c r="MDO82" s="195"/>
      <c r="MDP82" s="195"/>
      <c r="MDQ82" s="195"/>
      <c r="MDR82" s="195"/>
      <c r="MDS82" s="195"/>
      <c r="MDT82" s="195"/>
      <c r="MDU82" s="195"/>
      <c r="MDV82" s="195"/>
      <c r="MDW82" s="195"/>
      <c r="MDX82" s="195"/>
      <c r="MDY82" s="195"/>
      <c r="MDZ82" s="195"/>
      <c r="MEA82" s="195"/>
      <c r="MEB82" s="195"/>
      <c r="MEC82" s="195"/>
      <c r="MED82" s="195"/>
      <c r="MEE82" s="195"/>
      <c r="MEF82" s="195"/>
      <c r="MEG82" s="195"/>
      <c r="MEH82" s="195"/>
      <c r="MEI82" s="195"/>
      <c r="MEJ82" s="195"/>
      <c r="MEK82" s="195"/>
      <c r="MEL82" s="195"/>
      <c r="MEM82" s="195"/>
      <c r="MEN82" s="195"/>
      <c r="MEO82" s="195"/>
      <c r="MEP82" s="195"/>
      <c r="MEQ82" s="195"/>
      <c r="MER82" s="195"/>
      <c r="MES82" s="195"/>
      <c r="MET82" s="195"/>
      <c r="MEU82" s="195"/>
      <c r="MEV82" s="195"/>
      <c r="MEW82" s="195"/>
      <c r="MEX82" s="195"/>
      <c r="MEY82" s="195"/>
      <c r="MEZ82" s="195"/>
      <c r="MFA82" s="195"/>
      <c r="MFB82" s="195"/>
      <c r="MFC82" s="195"/>
      <c r="MFD82" s="195"/>
      <c r="MFE82" s="195"/>
      <c r="MFF82" s="195"/>
      <c r="MFG82" s="195"/>
      <c r="MFH82" s="195"/>
      <c r="MFI82" s="195"/>
      <c r="MFJ82" s="195"/>
      <c r="MFK82" s="195"/>
      <c r="MFL82" s="195"/>
      <c r="MFM82" s="195"/>
      <c r="MFN82" s="195"/>
      <c r="MFO82" s="195"/>
      <c r="MFP82" s="195"/>
      <c r="MFQ82" s="195"/>
      <c r="MFR82" s="195"/>
      <c r="MFS82" s="195"/>
      <c r="MFT82" s="195"/>
      <c r="MFU82" s="195"/>
      <c r="MFV82" s="195"/>
      <c r="MFW82" s="195"/>
      <c r="MFX82" s="195"/>
      <c r="MFY82" s="195"/>
      <c r="MFZ82" s="195"/>
      <c r="MGA82" s="195"/>
      <c r="MGB82" s="195"/>
      <c r="MGC82" s="195"/>
      <c r="MGD82" s="195"/>
      <c r="MGE82" s="195"/>
      <c r="MGF82" s="195"/>
      <c r="MGG82" s="195"/>
      <c r="MGH82" s="195"/>
      <c r="MGI82" s="195"/>
      <c r="MGJ82" s="195"/>
      <c r="MGK82" s="195"/>
      <c r="MGL82" s="195"/>
      <c r="MGM82" s="195"/>
      <c r="MGN82" s="195"/>
      <c r="MGO82" s="195"/>
      <c r="MGP82" s="195"/>
      <c r="MGQ82" s="195"/>
      <c r="MGR82" s="195"/>
      <c r="MGS82" s="195"/>
      <c r="MGT82" s="195"/>
      <c r="MGU82" s="195"/>
      <c r="MGV82" s="195"/>
      <c r="MGW82" s="195"/>
      <c r="MGX82" s="195"/>
      <c r="MGY82" s="195"/>
      <c r="MGZ82" s="195"/>
      <c r="MHA82" s="195"/>
      <c r="MHB82" s="195"/>
      <c r="MHC82" s="195"/>
      <c r="MHD82" s="195"/>
      <c r="MHE82" s="195"/>
      <c r="MHF82" s="195"/>
      <c r="MHG82" s="195"/>
      <c r="MHH82" s="195"/>
      <c r="MHI82" s="195"/>
      <c r="MHJ82" s="195"/>
      <c r="MHK82" s="195"/>
      <c r="MHL82" s="195"/>
      <c r="MHM82" s="195"/>
      <c r="MHN82" s="195"/>
      <c r="MHO82" s="195"/>
      <c r="MHP82" s="195"/>
      <c r="MHQ82" s="195"/>
      <c r="MHR82" s="195"/>
      <c r="MHS82" s="195"/>
      <c r="MHT82" s="195"/>
      <c r="MHU82" s="195"/>
      <c r="MHV82" s="195"/>
      <c r="MHW82" s="195"/>
      <c r="MHX82" s="195"/>
      <c r="MHY82" s="195"/>
      <c r="MHZ82" s="195"/>
      <c r="MIA82" s="195"/>
      <c r="MIB82" s="195"/>
      <c r="MIC82" s="195"/>
      <c r="MID82" s="195"/>
      <c r="MIE82" s="195"/>
      <c r="MIF82" s="195"/>
      <c r="MIG82" s="195"/>
      <c r="MIH82" s="195"/>
      <c r="MII82" s="195"/>
      <c r="MIJ82" s="195"/>
      <c r="MIK82" s="195"/>
      <c r="MIL82" s="195"/>
      <c r="MIM82" s="195"/>
      <c r="MIN82" s="195"/>
      <c r="MIO82" s="195"/>
      <c r="MIP82" s="195"/>
      <c r="MIQ82" s="195"/>
      <c r="MIR82" s="195"/>
      <c r="MIS82" s="195"/>
      <c r="MIT82" s="195"/>
      <c r="MIU82" s="195"/>
      <c r="MIV82" s="195"/>
      <c r="MIW82" s="195"/>
      <c r="MIX82" s="195"/>
      <c r="MIY82" s="195"/>
      <c r="MIZ82" s="195"/>
      <c r="MJA82" s="195"/>
      <c r="MJB82" s="195"/>
      <c r="MJC82" s="195"/>
      <c r="MJD82" s="195"/>
      <c r="MJE82" s="195"/>
      <c r="MJF82" s="195"/>
      <c r="MJG82" s="195"/>
      <c r="MJH82" s="195"/>
      <c r="MJI82" s="195"/>
      <c r="MJJ82" s="195"/>
      <c r="MJK82" s="195"/>
      <c r="MJL82" s="195"/>
      <c r="MJM82" s="195"/>
      <c r="MJN82" s="195"/>
      <c r="MJO82" s="195"/>
      <c r="MJP82" s="195"/>
      <c r="MJQ82" s="195"/>
      <c r="MJR82" s="195"/>
      <c r="MJS82" s="195"/>
      <c r="MJT82" s="195"/>
      <c r="MJU82" s="195"/>
      <c r="MJV82" s="195"/>
      <c r="MJW82" s="195"/>
      <c r="MJX82" s="195"/>
      <c r="MJY82" s="195"/>
      <c r="MJZ82" s="195"/>
      <c r="MKA82" s="195"/>
      <c r="MKB82" s="195"/>
      <c r="MKC82" s="195"/>
      <c r="MKD82" s="195"/>
      <c r="MKE82" s="195"/>
      <c r="MKF82" s="195"/>
      <c r="MKG82" s="195"/>
      <c r="MKH82" s="195"/>
      <c r="MKI82" s="195"/>
      <c r="MKJ82" s="195"/>
      <c r="MKK82" s="195"/>
      <c r="MKL82" s="195"/>
      <c r="MKM82" s="195"/>
      <c r="MKN82" s="195"/>
      <c r="MKO82" s="195"/>
      <c r="MKP82" s="195"/>
      <c r="MKQ82" s="195"/>
      <c r="MKR82" s="195"/>
      <c r="MKS82" s="195"/>
      <c r="MKT82" s="195"/>
      <c r="MKU82" s="195"/>
      <c r="MKV82" s="195"/>
      <c r="MKW82" s="195"/>
      <c r="MKX82" s="195"/>
      <c r="MKY82" s="195"/>
      <c r="MKZ82" s="195"/>
      <c r="MLA82" s="195"/>
      <c r="MLB82" s="195"/>
      <c r="MLC82" s="195"/>
      <c r="MLD82" s="195"/>
      <c r="MLE82" s="195"/>
      <c r="MLF82" s="195"/>
      <c r="MLG82" s="195"/>
      <c r="MLH82" s="195"/>
      <c r="MLI82" s="195"/>
      <c r="MLJ82" s="195"/>
      <c r="MLK82" s="195"/>
      <c r="MLL82" s="195"/>
      <c r="MLM82" s="195"/>
      <c r="MLN82" s="195"/>
      <c r="MLO82" s="195"/>
      <c r="MLP82" s="195"/>
      <c r="MLQ82" s="195"/>
      <c r="MLR82" s="195"/>
      <c r="MLS82" s="195"/>
      <c r="MLT82" s="195"/>
      <c r="MLU82" s="195"/>
      <c r="MLV82" s="195"/>
      <c r="MLW82" s="195"/>
      <c r="MLX82" s="195"/>
      <c r="MLY82" s="195"/>
      <c r="MLZ82" s="195"/>
      <c r="MMA82" s="195"/>
      <c r="MMB82" s="195"/>
      <c r="MMC82" s="195"/>
      <c r="MMD82" s="195"/>
      <c r="MME82" s="195"/>
      <c r="MMF82" s="195"/>
      <c r="MMG82" s="195"/>
      <c r="MMH82" s="195"/>
      <c r="MMI82" s="195"/>
      <c r="MMJ82" s="195"/>
      <c r="MMK82" s="195"/>
      <c r="MML82" s="195"/>
      <c r="MMM82" s="195"/>
      <c r="MMN82" s="195"/>
      <c r="MMO82" s="195"/>
      <c r="MMP82" s="195"/>
      <c r="MMQ82" s="195"/>
      <c r="MMR82" s="195"/>
      <c r="MMS82" s="195"/>
      <c r="MMT82" s="195"/>
      <c r="MMU82" s="195"/>
      <c r="MMV82" s="195"/>
      <c r="MMW82" s="195"/>
      <c r="MMX82" s="195"/>
      <c r="MMY82" s="195"/>
      <c r="MMZ82" s="195"/>
      <c r="MNA82" s="195"/>
      <c r="MNB82" s="195"/>
      <c r="MNC82" s="195"/>
      <c r="MND82" s="195"/>
      <c r="MNE82" s="195"/>
      <c r="MNF82" s="195"/>
      <c r="MNG82" s="195"/>
      <c r="MNH82" s="195"/>
      <c r="MNI82" s="195"/>
      <c r="MNJ82" s="195"/>
      <c r="MNK82" s="195"/>
      <c r="MNL82" s="195"/>
      <c r="MNM82" s="195"/>
      <c r="MNN82" s="195"/>
      <c r="MNO82" s="195"/>
      <c r="MNP82" s="195"/>
      <c r="MNQ82" s="195"/>
      <c r="MNR82" s="195"/>
      <c r="MNS82" s="195"/>
      <c r="MNT82" s="195"/>
      <c r="MNU82" s="195"/>
      <c r="MNV82" s="195"/>
      <c r="MNW82" s="195"/>
      <c r="MNX82" s="195"/>
      <c r="MNY82" s="195"/>
      <c r="MNZ82" s="195"/>
      <c r="MOA82" s="195"/>
      <c r="MOB82" s="195"/>
      <c r="MOC82" s="195"/>
      <c r="MOD82" s="195"/>
      <c r="MOE82" s="195"/>
      <c r="MOF82" s="195"/>
      <c r="MOG82" s="195"/>
      <c r="MOH82" s="195"/>
      <c r="MOI82" s="195"/>
      <c r="MOJ82" s="195"/>
      <c r="MOK82" s="195"/>
      <c r="MOL82" s="195"/>
      <c r="MOM82" s="195"/>
      <c r="MON82" s="195"/>
      <c r="MOO82" s="195"/>
      <c r="MOP82" s="195"/>
      <c r="MOQ82" s="195"/>
      <c r="MOR82" s="195"/>
      <c r="MOS82" s="195"/>
      <c r="MOT82" s="195"/>
      <c r="MOU82" s="195"/>
      <c r="MOV82" s="195"/>
      <c r="MOW82" s="195"/>
      <c r="MOX82" s="195"/>
      <c r="MOY82" s="195"/>
      <c r="MOZ82" s="195"/>
      <c r="MPA82" s="195"/>
      <c r="MPB82" s="195"/>
      <c r="MPC82" s="195"/>
      <c r="MPD82" s="195"/>
      <c r="MPE82" s="195"/>
      <c r="MPF82" s="195"/>
      <c r="MPG82" s="195"/>
      <c r="MPH82" s="195"/>
      <c r="MPI82" s="195"/>
      <c r="MPJ82" s="195"/>
      <c r="MPK82" s="195"/>
      <c r="MPL82" s="195"/>
      <c r="MPM82" s="195"/>
      <c r="MPN82" s="195"/>
      <c r="MPO82" s="195"/>
      <c r="MPP82" s="195"/>
      <c r="MPQ82" s="195"/>
      <c r="MPR82" s="195"/>
      <c r="MPS82" s="195"/>
      <c r="MPT82" s="195"/>
      <c r="MPU82" s="195"/>
      <c r="MPV82" s="195"/>
      <c r="MPW82" s="195"/>
      <c r="MPX82" s="195"/>
      <c r="MPY82" s="195"/>
      <c r="MPZ82" s="195"/>
      <c r="MQA82" s="195"/>
      <c r="MQB82" s="195"/>
      <c r="MQC82" s="195"/>
      <c r="MQD82" s="195"/>
      <c r="MQE82" s="195"/>
      <c r="MQF82" s="195"/>
      <c r="MQG82" s="195"/>
      <c r="MQH82" s="195"/>
      <c r="MQI82" s="195"/>
      <c r="MQJ82" s="195"/>
      <c r="MQK82" s="195"/>
      <c r="MQL82" s="195"/>
      <c r="MQM82" s="195"/>
      <c r="MQN82" s="195"/>
      <c r="MQO82" s="195"/>
      <c r="MQP82" s="195"/>
      <c r="MQQ82" s="195"/>
      <c r="MQR82" s="195"/>
      <c r="MQS82" s="195"/>
      <c r="MQT82" s="195"/>
      <c r="MQU82" s="195"/>
      <c r="MQV82" s="195"/>
      <c r="MQW82" s="195"/>
      <c r="MQX82" s="195"/>
      <c r="MQY82" s="195"/>
      <c r="MQZ82" s="195"/>
      <c r="MRA82" s="195"/>
      <c r="MRB82" s="195"/>
      <c r="MRC82" s="195"/>
      <c r="MRD82" s="195"/>
      <c r="MRE82" s="195"/>
      <c r="MRF82" s="195"/>
      <c r="MRG82" s="195"/>
      <c r="MRH82" s="195"/>
      <c r="MRI82" s="195"/>
      <c r="MRJ82" s="195"/>
      <c r="MRK82" s="195"/>
      <c r="MRL82" s="195"/>
      <c r="MRM82" s="195"/>
      <c r="MRN82" s="195"/>
      <c r="MRO82" s="195"/>
      <c r="MRP82" s="195"/>
      <c r="MRQ82" s="195"/>
      <c r="MRR82" s="195"/>
      <c r="MRS82" s="195"/>
      <c r="MRT82" s="195"/>
      <c r="MRU82" s="195"/>
      <c r="MRV82" s="195"/>
      <c r="MRW82" s="195"/>
      <c r="MRX82" s="195"/>
      <c r="MRY82" s="195"/>
      <c r="MRZ82" s="195"/>
      <c r="MSA82" s="195"/>
      <c r="MSB82" s="195"/>
      <c r="MSC82" s="195"/>
      <c r="MSD82" s="195"/>
      <c r="MSE82" s="195"/>
      <c r="MSF82" s="195"/>
      <c r="MSG82" s="195"/>
      <c r="MSH82" s="195"/>
      <c r="MSI82" s="195"/>
      <c r="MSJ82" s="195"/>
      <c r="MSK82" s="195"/>
      <c r="MSL82" s="195"/>
      <c r="MSM82" s="195"/>
      <c r="MSN82" s="195"/>
      <c r="MSO82" s="195"/>
      <c r="MSP82" s="195"/>
      <c r="MSQ82" s="195"/>
      <c r="MSR82" s="195"/>
      <c r="MSS82" s="195"/>
      <c r="MST82" s="195"/>
      <c r="MSU82" s="195"/>
      <c r="MSV82" s="195"/>
      <c r="MSW82" s="195"/>
      <c r="MSX82" s="195"/>
      <c r="MSY82" s="195"/>
      <c r="MSZ82" s="195"/>
      <c r="MTA82" s="195"/>
      <c r="MTB82" s="195"/>
      <c r="MTC82" s="195"/>
      <c r="MTD82" s="195"/>
      <c r="MTE82" s="195"/>
      <c r="MTF82" s="195"/>
      <c r="MTG82" s="195"/>
      <c r="MTH82" s="195"/>
      <c r="MTI82" s="195"/>
      <c r="MTJ82" s="195"/>
      <c r="MTK82" s="195"/>
      <c r="MTL82" s="195"/>
      <c r="MTM82" s="195"/>
      <c r="MTN82" s="195"/>
      <c r="MTO82" s="195"/>
      <c r="MTP82" s="195"/>
      <c r="MTQ82" s="195"/>
      <c r="MTR82" s="195"/>
      <c r="MTS82" s="195"/>
      <c r="MTT82" s="195"/>
      <c r="MTU82" s="195"/>
      <c r="MTV82" s="195"/>
      <c r="MTW82" s="195"/>
      <c r="MTX82" s="195"/>
      <c r="MTY82" s="195"/>
      <c r="MTZ82" s="195"/>
      <c r="MUA82" s="195"/>
      <c r="MUB82" s="195"/>
      <c r="MUC82" s="195"/>
      <c r="MUD82" s="195"/>
      <c r="MUE82" s="195"/>
      <c r="MUF82" s="195"/>
      <c r="MUG82" s="195"/>
      <c r="MUH82" s="195"/>
      <c r="MUI82" s="195"/>
      <c r="MUJ82" s="195"/>
      <c r="MUK82" s="195"/>
      <c r="MUL82" s="195"/>
      <c r="MUM82" s="195"/>
      <c r="MUN82" s="195"/>
      <c r="MUO82" s="195"/>
      <c r="MUP82" s="195"/>
      <c r="MUQ82" s="195"/>
      <c r="MUR82" s="195"/>
      <c r="MUS82" s="195"/>
      <c r="MUT82" s="195"/>
      <c r="MUU82" s="195"/>
      <c r="MUV82" s="195"/>
      <c r="MUW82" s="195"/>
      <c r="MUX82" s="195"/>
      <c r="MUY82" s="195"/>
      <c r="MUZ82" s="195"/>
      <c r="MVA82" s="195"/>
      <c r="MVB82" s="195"/>
      <c r="MVC82" s="195"/>
      <c r="MVD82" s="195"/>
      <c r="MVE82" s="195"/>
      <c r="MVF82" s="195"/>
      <c r="MVG82" s="195"/>
      <c r="MVH82" s="195"/>
      <c r="MVI82" s="195"/>
      <c r="MVJ82" s="195"/>
      <c r="MVK82" s="195"/>
      <c r="MVL82" s="195"/>
      <c r="MVM82" s="195"/>
      <c r="MVN82" s="195"/>
      <c r="MVO82" s="195"/>
      <c r="MVP82" s="195"/>
      <c r="MVQ82" s="195"/>
      <c r="MVR82" s="195"/>
      <c r="MVS82" s="195"/>
      <c r="MVT82" s="195"/>
      <c r="MVU82" s="195"/>
      <c r="MVV82" s="195"/>
      <c r="MVW82" s="195"/>
      <c r="MVX82" s="195"/>
      <c r="MVY82" s="195"/>
      <c r="MVZ82" s="195"/>
      <c r="MWA82" s="195"/>
      <c r="MWB82" s="195"/>
      <c r="MWC82" s="195"/>
      <c r="MWD82" s="195"/>
      <c r="MWE82" s="195"/>
      <c r="MWF82" s="195"/>
      <c r="MWG82" s="195"/>
      <c r="MWH82" s="195"/>
      <c r="MWI82" s="195"/>
      <c r="MWJ82" s="195"/>
      <c r="MWK82" s="195"/>
      <c r="MWL82" s="195"/>
      <c r="MWM82" s="195"/>
      <c r="MWN82" s="195"/>
      <c r="MWO82" s="195"/>
      <c r="MWP82" s="195"/>
      <c r="MWQ82" s="195"/>
      <c r="MWR82" s="195"/>
      <c r="MWS82" s="195"/>
      <c r="MWT82" s="195"/>
      <c r="MWU82" s="195"/>
      <c r="MWV82" s="195"/>
      <c r="MWW82" s="195"/>
      <c r="MWX82" s="195"/>
      <c r="MWY82" s="195"/>
      <c r="MWZ82" s="195"/>
      <c r="MXA82" s="195"/>
      <c r="MXB82" s="195"/>
      <c r="MXC82" s="195"/>
      <c r="MXD82" s="195"/>
      <c r="MXE82" s="195"/>
      <c r="MXF82" s="195"/>
      <c r="MXG82" s="195"/>
      <c r="MXH82" s="195"/>
      <c r="MXI82" s="195"/>
      <c r="MXJ82" s="195"/>
      <c r="MXK82" s="195"/>
      <c r="MXL82" s="195"/>
      <c r="MXM82" s="195"/>
      <c r="MXN82" s="195"/>
      <c r="MXO82" s="195"/>
      <c r="MXP82" s="195"/>
      <c r="MXQ82" s="195"/>
      <c r="MXR82" s="195"/>
      <c r="MXS82" s="195"/>
      <c r="MXT82" s="195"/>
      <c r="MXU82" s="195"/>
      <c r="MXV82" s="195"/>
      <c r="MXW82" s="195"/>
      <c r="MXX82" s="195"/>
      <c r="MXY82" s="195"/>
      <c r="MXZ82" s="195"/>
      <c r="MYA82" s="195"/>
      <c r="MYB82" s="195"/>
      <c r="MYC82" s="195"/>
      <c r="MYD82" s="195"/>
      <c r="MYE82" s="195"/>
      <c r="MYF82" s="195"/>
      <c r="MYG82" s="195"/>
      <c r="MYH82" s="195"/>
      <c r="MYI82" s="195"/>
      <c r="MYJ82" s="195"/>
      <c r="MYK82" s="195"/>
      <c r="MYL82" s="195"/>
      <c r="MYM82" s="195"/>
      <c r="MYN82" s="195"/>
      <c r="MYO82" s="195"/>
      <c r="MYP82" s="195"/>
      <c r="MYQ82" s="195"/>
      <c r="MYR82" s="195"/>
      <c r="MYS82" s="195"/>
      <c r="MYT82" s="195"/>
      <c r="MYU82" s="195"/>
      <c r="MYV82" s="195"/>
      <c r="MYW82" s="195"/>
      <c r="MYX82" s="195"/>
      <c r="MYY82" s="195"/>
      <c r="MYZ82" s="195"/>
      <c r="MZA82" s="195"/>
      <c r="MZB82" s="195"/>
      <c r="MZC82" s="195"/>
      <c r="MZD82" s="195"/>
      <c r="MZE82" s="195"/>
      <c r="MZF82" s="195"/>
      <c r="MZG82" s="195"/>
      <c r="MZH82" s="195"/>
      <c r="MZI82" s="195"/>
      <c r="MZJ82" s="195"/>
      <c r="MZK82" s="195"/>
      <c r="MZL82" s="195"/>
      <c r="MZM82" s="195"/>
      <c r="MZN82" s="195"/>
      <c r="MZO82" s="195"/>
      <c r="MZP82" s="195"/>
      <c r="MZQ82" s="195"/>
      <c r="MZR82" s="195"/>
      <c r="MZS82" s="195"/>
      <c r="MZT82" s="195"/>
      <c r="MZU82" s="195"/>
      <c r="MZV82" s="195"/>
      <c r="MZW82" s="195"/>
      <c r="MZX82" s="195"/>
      <c r="MZY82" s="195"/>
      <c r="MZZ82" s="195"/>
      <c r="NAA82" s="195"/>
      <c r="NAB82" s="195"/>
      <c r="NAC82" s="195"/>
      <c r="NAD82" s="195"/>
      <c r="NAE82" s="195"/>
      <c r="NAF82" s="195"/>
      <c r="NAG82" s="195"/>
      <c r="NAH82" s="195"/>
      <c r="NAI82" s="195"/>
      <c r="NAJ82" s="195"/>
      <c r="NAK82" s="195"/>
      <c r="NAL82" s="195"/>
      <c r="NAM82" s="195"/>
      <c r="NAN82" s="195"/>
      <c r="NAO82" s="195"/>
      <c r="NAP82" s="195"/>
      <c r="NAQ82" s="195"/>
      <c r="NAR82" s="195"/>
      <c r="NAS82" s="195"/>
      <c r="NAT82" s="195"/>
      <c r="NAU82" s="195"/>
      <c r="NAV82" s="195"/>
      <c r="NAW82" s="195"/>
      <c r="NAX82" s="195"/>
      <c r="NAY82" s="195"/>
      <c r="NAZ82" s="195"/>
      <c r="NBA82" s="195"/>
      <c r="NBB82" s="195"/>
      <c r="NBC82" s="195"/>
      <c r="NBD82" s="195"/>
      <c r="NBE82" s="195"/>
      <c r="NBF82" s="195"/>
      <c r="NBG82" s="195"/>
      <c r="NBH82" s="195"/>
      <c r="NBI82" s="195"/>
      <c r="NBJ82" s="195"/>
      <c r="NBK82" s="195"/>
      <c r="NBL82" s="195"/>
      <c r="NBM82" s="195"/>
      <c r="NBN82" s="195"/>
      <c r="NBO82" s="195"/>
      <c r="NBP82" s="195"/>
      <c r="NBQ82" s="195"/>
      <c r="NBR82" s="195"/>
      <c r="NBS82" s="195"/>
      <c r="NBT82" s="195"/>
      <c r="NBU82" s="195"/>
      <c r="NBV82" s="195"/>
      <c r="NBW82" s="195"/>
      <c r="NBX82" s="195"/>
      <c r="NBY82" s="195"/>
      <c r="NBZ82" s="195"/>
      <c r="NCA82" s="195"/>
      <c r="NCB82" s="195"/>
      <c r="NCC82" s="195"/>
      <c r="NCD82" s="195"/>
      <c r="NCE82" s="195"/>
      <c r="NCF82" s="195"/>
      <c r="NCG82" s="195"/>
      <c r="NCH82" s="195"/>
      <c r="NCI82" s="195"/>
      <c r="NCJ82" s="195"/>
      <c r="NCK82" s="195"/>
      <c r="NCL82" s="195"/>
      <c r="NCM82" s="195"/>
      <c r="NCN82" s="195"/>
      <c r="NCO82" s="195"/>
      <c r="NCP82" s="195"/>
      <c r="NCQ82" s="195"/>
      <c r="NCR82" s="195"/>
      <c r="NCS82" s="195"/>
      <c r="NCT82" s="195"/>
      <c r="NCU82" s="195"/>
      <c r="NCV82" s="195"/>
      <c r="NCW82" s="195"/>
      <c r="NCX82" s="195"/>
      <c r="NCY82" s="195"/>
      <c r="NCZ82" s="195"/>
      <c r="NDA82" s="195"/>
      <c r="NDB82" s="195"/>
      <c r="NDC82" s="195"/>
      <c r="NDD82" s="195"/>
      <c r="NDE82" s="195"/>
      <c r="NDF82" s="195"/>
      <c r="NDG82" s="195"/>
      <c r="NDH82" s="195"/>
      <c r="NDI82" s="195"/>
      <c r="NDJ82" s="195"/>
      <c r="NDK82" s="195"/>
      <c r="NDL82" s="195"/>
      <c r="NDM82" s="195"/>
      <c r="NDN82" s="195"/>
      <c r="NDO82" s="195"/>
      <c r="NDP82" s="195"/>
      <c r="NDQ82" s="195"/>
      <c r="NDR82" s="195"/>
      <c r="NDS82" s="195"/>
      <c r="NDT82" s="195"/>
      <c r="NDU82" s="195"/>
      <c r="NDV82" s="195"/>
      <c r="NDW82" s="195"/>
      <c r="NDX82" s="195"/>
      <c r="NDY82" s="195"/>
      <c r="NDZ82" s="195"/>
      <c r="NEA82" s="195"/>
      <c r="NEB82" s="195"/>
      <c r="NEC82" s="195"/>
      <c r="NED82" s="195"/>
      <c r="NEE82" s="195"/>
      <c r="NEF82" s="195"/>
      <c r="NEG82" s="195"/>
      <c r="NEH82" s="195"/>
      <c r="NEI82" s="195"/>
      <c r="NEJ82" s="195"/>
      <c r="NEK82" s="195"/>
      <c r="NEL82" s="195"/>
      <c r="NEM82" s="195"/>
      <c r="NEN82" s="195"/>
      <c r="NEO82" s="195"/>
      <c r="NEP82" s="195"/>
      <c r="NEQ82" s="195"/>
      <c r="NER82" s="195"/>
      <c r="NES82" s="195"/>
      <c r="NET82" s="195"/>
      <c r="NEU82" s="195"/>
      <c r="NEV82" s="195"/>
      <c r="NEW82" s="195"/>
      <c r="NEX82" s="195"/>
      <c r="NEY82" s="195"/>
      <c r="NEZ82" s="195"/>
      <c r="NFA82" s="195"/>
      <c r="NFB82" s="195"/>
      <c r="NFC82" s="195"/>
      <c r="NFD82" s="195"/>
      <c r="NFE82" s="195"/>
      <c r="NFF82" s="195"/>
      <c r="NFG82" s="195"/>
      <c r="NFH82" s="195"/>
      <c r="NFI82" s="195"/>
      <c r="NFJ82" s="195"/>
      <c r="NFK82" s="195"/>
      <c r="NFL82" s="195"/>
      <c r="NFM82" s="195"/>
      <c r="NFN82" s="195"/>
      <c r="NFO82" s="195"/>
      <c r="NFP82" s="195"/>
      <c r="NFQ82" s="195"/>
      <c r="NFR82" s="195"/>
      <c r="NFS82" s="195"/>
      <c r="NFT82" s="195"/>
      <c r="NFU82" s="195"/>
      <c r="NFV82" s="195"/>
      <c r="NFW82" s="195"/>
      <c r="NFX82" s="195"/>
      <c r="NFY82" s="195"/>
      <c r="NFZ82" s="195"/>
      <c r="NGA82" s="195"/>
      <c r="NGB82" s="195"/>
      <c r="NGC82" s="195"/>
      <c r="NGD82" s="195"/>
      <c r="NGE82" s="195"/>
      <c r="NGF82" s="195"/>
      <c r="NGG82" s="195"/>
      <c r="NGH82" s="195"/>
      <c r="NGI82" s="195"/>
      <c r="NGJ82" s="195"/>
      <c r="NGK82" s="195"/>
      <c r="NGL82" s="195"/>
      <c r="NGM82" s="195"/>
      <c r="NGN82" s="195"/>
      <c r="NGO82" s="195"/>
      <c r="NGP82" s="195"/>
      <c r="NGQ82" s="195"/>
      <c r="NGR82" s="195"/>
      <c r="NGS82" s="195"/>
      <c r="NGT82" s="195"/>
      <c r="NGU82" s="195"/>
      <c r="NGV82" s="195"/>
      <c r="NGW82" s="195"/>
      <c r="NGX82" s="195"/>
      <c r="NGY82" s="195"/>
      <c r="NGZ82" s="195"/>
      <c r="NHA82" s="195"/>
      <c r="NHB82" s="195"/>
      <c r="NHC82" s="195"/>
      <c r="NHD82" s="195"/>
      <c r="NHE82" s="195"/>
      <c r="NHF82" s="195"/>
      <c r="NHG82" s="195"/>
      <c r="NHH82" s="195"/>
      <c r="NHI82" s="195"/>
      <c r="NHJ82" s="195"/>
      <c r="NHK82" s="195"/>
      <c r="NHL82" s="195"/>
      <c r="NHM82" s="195"/>
      <c r="NHN82" s="195"/>
      <c r="NHO82" s="195"/>
      <c r="NHP82" s="195"/>
      <c r="NHQ82" s="195"/>
      <c r="NHR82" s="195"/>
      <c r="NHS82" s="195"/>
      <c r="NHT82" s="195"/>
      <c r="NHU82" s="195"/>
      <c r="NHV82" s="195"/>
      <c r="NHW82" s="195"/>
      <c r="NHX82" s="195"/>
      <c r="NHY82" s="195"/>
      <c r="NHZ82" s="195"/>
      <c r="NIA82" s="195"/>
      <c r="NIB82" s="195"/>
      <c r="NIC82" s="195"/>
      <c r="NID82" s="195"/>
      <c r="NIE82" s="195"/>
      <c r="NIF82" s="195"/>
      <c r="NIG82" s="195"/>
      <c r="NIH82" s="195"/>
      <c r="NII82" s="195"/>
      <c r="NIJ82" s="195"/>
      <c r="NIK82" s="195"/>
      <c r="NIL82" s="195"/>
      <c r="NIM82" s="195"/>
      <c r="NIN82" s="195"/>
      <c r="NIO82" s="195"/>
      <c r="NIP82" s="195"/>
      <c r="NIQ82" s="195"/>
      <c r="NIR82" s="195"/>
      <c r="NIS82" s="195"/>
      <c r="NIT82" s="195"/>
      <c r="NIU82" s="195"/>
      <c r="NIV82" s="195"/>
      <c r="NIW82" s="195"/>
      <c r="NIX82" s="195"/>
      <c r="NIY82" s="195"/>
      <c r="NIZ82" s="195"/>
      <c r="NJA82" s="195"/>
      <c r="NJB82" s="195"/>
      <c r="NJC82" s="195"/>
      <c r="NJD82" s="195"/>
      <c r="NJE82" s="195"/>
      <c r="NJF82" s="195"/>
      <c r="NJG82" s="195"/>
      <c r="NJH82" s="195"/>
      <c r="NJI82" s="195"/>
      <c r="NJJ82" s="195"/>
      <c r="NJK82" s="195"/>
      <c r="NJL82" s="195"/>
      <c r="NJM82" s="195"/>
      <c r="NJN82" s="195"/>
      <c r="NJO82" s="195"/>
      <c r="NJP82" s="195"/>
      <c r="NJQ82" s="195"/>
      <c r="NJR82" s="195"/>
      <c r="NJS82" s="195"/>
      <c r="NJT82" s="195"/>
      <c r="NJU82" s="195"/>
      <c r="NJV82" s="195"/>
      <c r="NJW82" s="195"/>
      <c r="NJX82" s="195"/>
      <c r="NJY82" s="195"/>
      <c r="NJZ82" s="195"/>
      <c r="NKA82" s="195"/>
      <c r="NKB82" s="195"/>
      <c r="NKC82" s="195"/>
      <c r="NKD82" s="195"/>
      <c r="NKE82" s="195"/>
      <c r="NKF82" s="195"/>
      <c r="NKG82" s="195"/>
      <c r="NKH82" s="195"/>
      <c r="NKI82" s="195"/>
      <c r="NKJ82" s="195"/>
      <c r="NKK82" s="195"/>
      <c r="NKL82" s="195"/>
      <c r="NKM82" s="195"/>
      <c r="NKN82" s="195"/>
      <c r="NKO82" s="195"/>
      <c r="NKP82" s="195"/>
      <c r="NKQ82" s="195"/>
      <c r="NKR82" s="195"/>
      <c r="NKS82" s="195"/>
      <c r="NKT82" s="195"/>
      <c r="NKU82" s="195"/>
      <c r="NKV82" s="195"/>
      <c r="NKW82" s="195"/>
      <c r="NKX82" s="195"/>
      <c r="NKY82" s="195"/>
      <c r="NKZ82" s="195"/>
      <c r="NLA82" s="195"/>
      <c r="NLB82" s="195"/>
      <c r="NLC82" s="195"/>
      <c r="NLD82" s="195"/>
      <c r="NLE82" s="195"/>
      <c r="NLF82" s="195"/>
      <c r="NLG82" s="195"/>
      <c r="NLH82" s="195"/>
      <c r="NLI82" s="195"/>
      <c r="NLJ82" s="195"/>
      <c r="NLK82" s="195"/>
      <c r="NLL82" s="195"/>
      <c r="NLM82" s="195"/>
      <c r="NLN82" s="195"/>
      <c r="NLO82" s="195"/>
      <c r="NLP82" s="195"/>
      <c r="NLQ82" s="195"/>
      <c r="NLR82" s="195"/>
      <c r="NLS82" s="195"/>
      <c r="NLT82" s="195"/>
      <c r="NLU82" s="195"/>
      <c r="NLV82" s="195"/>
      <c r="NLW82" s="195"/>
      <c r="NLX82" s="195"/>
      <c r="NLY82" s="195"/>
      <c r="NLZ82" s="195"/>
      <c r="NMA82" s="195"/>
      <c r="NMB82" s="195"/>
      <c r="NMC82" s="195"/>
      <c r="NMD82" s="195"/>
      <c r="NME82" s="195"/>
      <c r="NMF82" s="195"/>
      <c r="NMG82" s="195"/>
      <c r="NMH82" s="195"/>
      <c r="NMI82" s="195"/>
      <c r="NMJ82" s="195"/>
      <c r="NMK82" s="195"/>
      <c r="NML82" s="195"/>
      <c r="NMM82" s="195"/>
      <c r="NMN82" s="195"/>
      <c r="NMO82" s="195"/>
      <c r="NMP82" s="195"/>
      <c r="NMQ82" s="195"/>
      <c r="NMR82" s="195"/>
      <c r="NMS82" s="195"/>
      <c r="NMT82" s="195"/>
      <c r="NMU82" s="195"/>
      <c r="NMV82" s="195"/>
      <c r="NMW82" s="195"/>
      <c r="NMX82" s="195"/>
      <c r="NMY82" s="195"/>
      <c r="NMZ82" s="195"/>
      <c r="NNA82" s="195"/>
      <c r="NNB82" s="195"/>
      <c r="NNC82" s="195"/>
      <c r="NND82" s="195"/>
      <c r="NNE82" s="195"/>
      <c r="NNF82" s="195"/>
      <c r="NNG82" s="195"/>
      <c r="NNH82" s="195"/>
      <c r="NNI82" s="195"/>
      <c r="NNJ82" s="195"/>
      <c r="NNK82" s="195"/>
      <c r="NNL82" s="195"/>
      <c r="NNM82" s="195"/>
      <c r="NNN82" s="195"/>
      <c r="NNO82" s="195"/>
      <c r="NNP82" s="195"/>
      <c r="NNQ82" s="195"/>
      <c r="NNR82" s="195"/>
      <c r="NNS82" s="195"/>
      <c r="NNT82" s="195"/>
      <c r="NNU82" s="195"/>
      <c r="NNV82" s="195"/>
      <c r="NNW82" s="195"/>
      <c r="NNX82" s="195"/>
      <c r="NNY82" s="195"/>
      <c r="NNZ82" s="195"/>
      <c r="NOA82" s="195"/>
      <c r="NOB82" s="195"/>
      <c r="NOC82" s="195"/>
      <c r="NOD82" s="195"/>
      <c r="NOE82" s="195"/>
      <c r="NOF82" s="195"/>
      <c r="NOG82" s="195"/>
      <c r="NOH82" s="195"/>
      <c r="NOI82" s="195"/>
      <c r="NOJ82" s="195"/>
      <c r="NOK82" s="195"/>
      <c r="NOL82" s="195"/>
      <c r="NOM82" s="195"/>
      <c r="NON82" s="195"/>
      <c r="NOO82" s="195"/>
      <c r="NOP82" s="195"/>
      <c r="NOQ82" s="195"/>
      <c r="NOR82" s="195"/>
      <c r="NOS82" s="195"/>
      <c r="NOT82" s="195"/>
      <c r="NOU82" s="195"/>
      <c r="NOV82" s="195"/>
      <c r="NOW82" s="195"/>
      <c r="NOX82" s="195"/>
      <c r="NOY82" s="195"/>
      <c r="NOZ82" s="195"/>
      <c r="NPA82" s="195"/>
      <c r="NPB82" s="195"/>
      <c r="NPC82" s="195"/>
      <c r="NPD82" s="195"/>
      <c r="NPE82" s="195"/>
      <c r="NPF82" s="195"/>
      <c r="NPG82" s="195"/>
      <c r="NPH82" s="195"/>
      <c r="NPI82" s="195"/>
      <c r="NPJ82" s="195"/>
      <c r="NPK82" s="195"/>
      <c r="NPL82" s="195"/>
      <c r="NPM82" s="195"/>
      <c r="NPN82" s="195"/>
      <c r="NPO82" s="195"/>
      <c r="NPP82" s="195"/>
      <c r="NPQ82" s="195"/>
      <c r="NPR82" s="195"/>
      <c r="NPS82" s="195"/>
      <c r="NPT82" s="195"/>
      <c r="NPU82" s="195"/>
      <c r="NPV82" s="195"/>
      <c r="NPW82" s="195"/>
      <c r="NPX82" s="195"/>
      <c r="NPY82" s="195"/>
      <c r="NPZ82" s="195"/>
      <c r="NQA82" s="195"/>
      <c r="NQB82" s="195"/>
      <c r="NQC82" s="195"/>
      <c r="NQD82" s="195"/>
      <c r="NQE82" s="195"/>
      <c r="NQF82" s="195"/>
      <c r="NQG82" s="195"/>
      <c r="NQH82" s="195"/>
      <c r="NQI82" s="195"/>
      <c r="NQJ82" s="195"/>
      <c r="NQK82" s="195"/>
      <c r="NQL82" s="195"/>
      <c r="NQM82" s="195"/>
      <c r="NQN82" s="195"/>
      <c r="NQO82" s="195"/>
      <c r="NQP82" s="195"/>
      <c r="NQQ82" s="195"/>
      <c r="NQR82" s="195"/>
      <c r="NQS82" s="195"/>
      <c r="NQT82" s="195"/>
      <c r="NQU82" s="195"/>
      <c r="NQV82" s="195"/>
      <c r="NQW82" s="195"/>
      <c r="NQX82" s="195"/>
      <c r="NQY82" s="195"/>
      <c r="NQZ82" s="195"/>
      <c r="NRA82" s="195"/>
      <c r="NRB82" s="195"/>
      <c r="NRC82" s="195"/>
      <c r="NRD82" s="195"/>
      <c r="NRE82" s="195"/>
      <c r="NRF82" s="195"/>
      <c r="NRG82" s="195"/>
      <c r="NRH82" s="195"/>
      <c r="NRI82" s="195"/>
      <c r="NRJ82" s="195"/>
      <c r="NRK82" s="195"/>
      <c r="NRL82" s="195"/>
      <c r="NRM82" s="195"/>
      <c r="NRN82" s="195"/>
      <c r="NRO82" s="195"/>
      <c r="NRP82" s="195"/>
      <c r="NRQ82" s="195"/>
      <c r="NRR82" s="195"/>
      <c r="NRS82" s="195"/>
      <c r="NRT82" s="195"/>
      <c r="NRU82" s="195"/>
      <c r="NRV82" s="195"/>
      <c r="NRW82" s="195"/>
      <c r="NRX82" s="195"/>
      <c r="NRY82" s="195"/>
      <c r="NRZ82" s="195"/>
      <c r="NSA82" s="195"/>
      <c r="NSB82" s="195"/>
      <c r="NSC82" s="195"/>
      <c r="NSD82" s="195"/>
      <c r="NSE82" s="195"/>
      <c r="NSF82" s="195"/>
      <c r="NSG82" s="195"/>
      <c r="NSH82" s="195"/>
      <c r="NSI82" s="195"/>
      <c r="NSJ82" s="195"/>
      <c r="NSK82" s="195"/>
      <c r="NSL82" s="195"/>
      <c r="NSM82" s="195"/>
      <c r="NSN82" s="195"/>
      <c r="NSO82" s="195"/>
      <c r="NSP82" s="195"/>
      <c r="NSQ82" s="195"/>
      <c r="NSR82" s="195"/>
      <c r="NSS82" s="195"/>
      <c r="NST82" s="195"/>
      <c r="NSU82" s="195"/>
      <c r="NSV82" s="195"/>
      <c r="NSW82" s="195"/>
      <c r="NSX82" s="195"/>
      <c r="NSY82" s="195"/>
      <c r="NSZ82" s="195"/>
      <c r="NTA82" s="195"/>
      <c r="NTB82" s="195"/>
      <c r="NTC82" s="195"/>
      <c r="NTD82" s="195"/>
      <c r="NTE82" s="195"/>
      <c r="NTF82" s="195"/>
      <c r="NTG82" s="195"/>
      <c r="NTH82" s="195"/>
      <c r="NTI82" s="195"/>
      <c r="NTJ82" s="195"/>
      <c r="NTK82" s="195"/>
      <c r="NTL82" s="195"/>
      <c r="NTM82" s="195"/>
      <c r="NTN82" s="195"/>
      <c r="NTO82" s="195"/>
      <c r="NTP82" s="195"/>
      <c r="NTQ82" s="195"/>
      <c r="NTR82" s="195"/>
      <c r="NTS82" s="195"/>
      <c r="NTT82" s="195"/>
      <c r="NTU82" s="195"/>
      <c r="NTV82" s="195"/>
      <c r="NTW82" s="195"/>
      <c r="NTX82" s="195"/>
      <c r="NTY82" s="195"/>
      <c r="NTZ82" s="195"/>
      <c r="NUA82" s="195"/>
      <c r="NUB82" s="195"/>
      <c r="NUC82" s="195"/>
      <c r="NUD82" s="195"/>
      <c r="NUE82" s="195"/>
      <c r="NUF82" s="195"/>
      <c r="NUG82" s="195"/>
      <c r="NUH82" s="195"/>
      <c r="NUI82" s="195"/>
      <c r="NUJ82" s="195"/>
      <c r="NUK82" s="195"/>
      <c r="NUL82" s="195"/>
      <c r="NUM82" s="195"/>
      <c r="NUN82" s="195"/>
      <c r="NUO82" s="195"/>
      <c r="NUP82" s="195"/>
      <c r="NUQ82" s="195"/>
      <c r="NUR82" s="195"/>
      <c r="NUS82" s="195"/>
      <c r="NUT82" s="195"/>
      <c r="NUU82" s="195"/>
      <c r="NUV82" s="195"/>
      <c r="NUW82" s="195"/>
      <c r="NUX82" s="195"/>
      <c r="NUY82" s="195"/>
      <c r="NUZ82" s="195"/>
      <c r="NVA82" s="195"/>
      <c r="NVB82" s="195"/>
      <c r="NVC82" s="195"/>
      <c r="NVD82" s="195"/>
      <c r="NVE82" s="195"/>
      <c r="NVF82" s="195"/>
      <c r="NVG82" s="195"/>
      <c r="NVH82" s="195"/>
      <c r="NVI82" s="195"/>
      <c r="NVJ82" s="195"/>
      <c r="NVK82" s="195"/>
      <c r="NVL82" s="195"/>
      <c r="NVM82" s="195"/>
      <c r="NVN82" s="195"/>
      <c r="NVO82" s="195"/>
      <c r="NVP82" s="195"/>
      <c r="NVQ82" s="195"/>
      <c r="NVR82" s="195"/>
      <c r="NVS82" s="195"/>
      <c r="NVT82" s="195"/>
      <c r="NVU82" s="195"/>
      <c r="NVV82" s="195"/>
      <c r="NVW82" s="195"/>
      <c r="NVX82" s="195"/>
      <c r="NVY82" s="195"/>
      <c r="NVZ82" s="195"/>
      <c r="NWA82" s="195"/>
      <c r="NWB82" s="195"/>
      <c r="NWC82" s="195"/>
      <c r="NWD82" s="195"/>
      <c r="NWE82" s="195"/>
      <c r="NWF82" s="195"/>
      <c r="NWG82" s="195"/>
      <c r="NWH82" s="195"/>
      <c r="NWI82" s="195"/>
      <c r="NWJ82" s="195"/>
      <c r="NWK82" s="195"/>
      <c r="NWL82" s="195"/>
      <c r="NWM82" s="195"/>
      <c r="NWN82" s="195"/>
      <c r="NWO82" s="195"/>
      <c r="NWP82" s="195"/>
      <c r="NWQ82" s="195"/>
      <c r="NWR82" s="195"/>
      <c r="NWS82" s="195"/>
      <c r="NWT82" s="195"/>
      <c r="NWU82" s="195"/>
      <c r="NWV82" s="195"/>
      <c r="NWW82" s="195"/>
      <c r="NWX82" s="195"/>
      <c r="NWY82" s="195"/>
      <c r="NWZ82" s="195"/>
      <c r="NXA82" s="195"/>
      <c r="NXB82" s="195"/>
      <c r="NXC82" s="195"/>
      <c r="NXD82" s="195"/>
      <c r="NXE82" s="195"/>
      <c r="NXF82" s="195"/>
      <c r="NXG82" s="195"/>
      <c r="NXH82" s="195"/>
      <c r="NXI82" s="195"/>
      <c r="NXJ82" s="195"/>
      <c r="NXK82" s="195"/>
      <c r="NXL82" s="195"/>
      <c r="NXM82" s="195"/>
      <c r="NXN82" s="195"/>
      <c r="NXO82" s="195"/>
      <c r="NXP82" s="195"/>
      <c r="NXQ82" s="195"/>
      <c r="NXR82" s="195"/>
      <c r="NXS82" s="195"/>
      <c r="NXT82" s="195"/>
      <c r="NXU82" s="195"/>
      <c r="NXV82" s="195"/>
      <c r="NXW82" s="195"/>
      <c r="NXX82" s="195"/>
      <c r="NXY82" s="195"/>
      <c r="NXZ82" s="195"/>
      <c r="NYA82" s="195"/>
      <c r="NYB82" s="195"/>
      <c r="NYC82" s="195"/>
      <c r="NYD82" s="195"/>
      <c r="NYE82" s="195"/>
      <c r="NYF82" s="195"/>
      <c r="NYG82" s="195"/>
      <c r="NYH82" s="195"/>
      <c r="NYI82" s="195"/>
      <c r="NYJ82" s="195"/>
      <c r="NYK82" s="195"/>
      <c r="NYL82" s="195"/>
      <c r="NYM82" s="195"/>
      <c r="NYN82" s="195"/>
      <c r="NYO82" s="195"/>
      <c r="NYP82" s="195"/>
      <c r="NYQ82" s="195"/>
      <c r="NYR82" s="195"/>
      <c r="NYS82" s="195"/>
      <c r="NYT82" s="195"/>
      <c r="NYU82" s="195"/>
      <c r="NYV82" s="195"/>
      <c r="NYW82" s="195"/>
      <c r="NYX82" s="195"/>
      <c r="NYY82" s="195"/>
      <c r="NYZ82" s="195"/>
      <c r="NZA82" s="195"/>
      <c r="NZB82" s="195"/>
      <c r="NZC82" s="195"/>
      <c r="NZD82" s="195"/>
      <c r="NZE82" s="195"/>
      <c r="NZF82" s="195"/>
      <c r="NZG82" s="195"/>
      <c r="NZH82" s="195"/>
      <c r="NZI82" s="195"/>
      <c r="NZJ82" s="195"/>
      <c r="NZK82" s="195"/>
      <c r="NZL82" s="195"/>
      <c r="NZM82" s="195"/>
      <c r="NZN82" s="195"/>
      <c r="NZO82" s="195"/>
      <c r="NZP82" s="195"/>
      <c r="NZQ82" s="195"/>
      <c r="NZR82" s="195"/>
      <c r="NZS82" s="195"/>
      <c r="NZT82" s="195"/>
      <c r="NZU82" s="195"/>
      <c r="NZV82" s="195"/>
      <c r="NZW82" s="195"/>
      <c r="NZX82" s="195"/>
      <c r="NZY82" s="195"/>
      <c r="NZZ82" s="195"/>
      <c r="OAA82" s="195"/>
      <c r="OAB82" s="195"/>
      <c r="OAC82" s="195"/>
      <c r="OAD82" s="195"/>
      <c r="OAE82" s="195"/>
      <c r="OAF82" s="195"/>
      <c r="OAG82" s="195"/>
      <c r="OAH82" s="195"/>
      <c r="OAI82" s="195"/>
      <c r="OAJ82" s="195"/>
      <c r="OAK82" s="195"/>
      <c r="OAL82" s="195"/>
      <c r="OAM82" s="195"/>
      <c r="OAN82" s="195"/>
      <c r="OAO82" s="195"/>
      <c r="OAP82" s="195"/>
      <c r="OAQ82" s="195"/>
      <c r="OAR82" s="195"/>
      <c r="OAS82" s="195"/>
      <c r="OAT82" s="195"/>
      <c r="OAU82" s="195"/>
      <c r="OAV82" s="195"/>
      <c r="OAW82" s="195"/>
      <c r="OAX82" s="195"/>
      <c r="OAY82" s="195"/>
      <c r="OAZ82" s="195"/>
      <c r="OBA82" s="195"/>
      <c r="OBB82" s="195"/>
      <c r="OBC82" s="195"/>
      <c r="OBD82" s="195"/>
      <c r="OBE82" s="195"/>
      <c r="OBF82" s="195"/>
      <c r="OBG82" s="195"/>
      <c r="OBH82" s="195"/>
      <c r="OBI82" s="195"/>
      <c r="OBJ82" s="195"/>
      <c r="OBK82" s="195"/>
      <c r="OBL82" s="195"/>
      <c r="OBM82" s="195"/>
      <c r="OBN82" s="195"/>
      <c r="OBO82" s="195"/>
      <c r="OBP82" s="195"/>
      <c r="OBQ82" s="195"/>
      <c r="OBR82" s="195"/>
      <c r="OBS82" s="195"/>
      <c r="OBT82" s="195"/>
      <c r="OBU82" s="195"/>
      <c r="OBV82" s="195"/>
      <c r="OBW82" s="195"/>
      <c r="OBX82" s="195"/>
      <c r="OBY82" s="195"/>
      <c r="OBZ82" s="195"/>
      <c r="OCA82" s="195"/>
      <c r="OCB82" s="195"/>
      <c r="OCC82" s="195"/>
      <c r="OCD82" s="195"/>
      <c r="OCE82" s="195"/>
      <c r="OCF82" s="195"/>
      <c r="OCG82" s="195"/>
      <c r="OCH82" s="195"/>
      <c r="OCI82" s="195"/>
      <c r="OCJ82" s="195"/>
      <c r="OCK82" s="195"/>
      <c r="OCL82" s="195"/>
      <c r="OCM82" s="195"/>
      <c r="OCN82" s="195"/>
      <c r="OCO82" s="195"/>
      <c r="OCP82" s="195"/>
      <c r="OCQ82" s="195"/>
      <c r="OCR82" s="195"/>
      <c r="OCS82" s="195"/>
      <c r="OCT82" s="195"/>
      <c r="OCU82" s="195"/>
      <c r="OCV82" s="195"/>
      <c r="OCW82" s="195"/>
      <c r="OCX82" s="195"/>
      <c r="OCY82" s="195"/>
      <c r="OCZ82" s="195"/>
      <c r="ODA82" s="195"/>
      <c r="ODB82" s="195"/>
      <c r="ODC82" s="195"/>
      <c r="ODD82" s="195"/>
      <c r="ODE82" s="195"/>
      <c r="ODF82" s="195"/>
      <c r="ODG82" s="195"/>
      <c r="ODH82" s="195"/>
      <c r="ODI82" s="195"/>
      <c r="ODJ82" s="195"/>
      <c r="ODK82" s="195"/>
      <c r="ODL82" s="195"/>
      <c r="ODM82" s="195"/>
      <c r="ODN82" s="195"/>
      <c r="ODO82" s="195"/>
      <c r="ODP82" s="195"/>
      <c r="ODQ82" s="195"/>
      <c r="ODR82" s="195"/>
      <c r="ODS82" s="195"/>
      <c r="ODT82" s="195"/>
      <c r="ODU82" s="195"/>
      <c r="ODV82" s="195"/>
      <c r="ODW82" s="195"/>
      <c r="ODX82" s="195"/>
      <c r="ODY82" s="195"/>
      <c r="ODZ82" s="195"/>
      <c r="OEA82" s="195"/>
      <c r="OEB82" s="195"/>
      <c r="OEC82" s="195"/>
      <c r="OED82" s="195"/>
      <c r="OEE82" s="195"/>
      <c r="OEF82" s="195"/>
      <c r="OEG82" s="195"/>
      <c r="OEH82" s="195"/>
      <c r="OEI82" s="195"/>
      <c r="OEJ82" s="195"/>
      <c r="OEK82" s="195"/>
      <c r="OEL82" s="195"/>
      <c r="OEM82" s="195"/>
      <c r="OEN82" s="195"/>
      <c r="OEO82" s="195"/>
      <c r="OEP82" s="195"/>
      <c r="OEQ82" s="195"/>
      <c r="OER82" s="195"/>
      <c r="OES82" s="195"/>
      <c r="OET82" s="195"/>
      <c r="OEU82" s="195"/>
      <c r="OEV82" s="195"/>
      <c r="OEW82" s="195"/>
      <c r="OEX82" s="195"/>
      <c r="OEY82" s="195"/>
      <c r="OEZ82" s="195"/>
      <c r="OFA82" s="195"/>
      <c r="OFB82" s="195"/>
      <c r="OFC82" s="195"/>
      <c r="OFD82" s="195"/>
      <c r="OFE82" s="195"/>
      <c r="OFF82" s="195"/>
      <c r="OFG82" s="195"/>
      <c r="OFH82" s="195"/>
      <c r="OFI82" s="195"/>
      <c r="OFJ82" s="195"/>
      <c r="OFK82" s="195"/>
      <c r="OFL82" s="195"/>
      <c r="OFM82" s="195"/>
      <c r="OFN82" s="195"/>
      <c r="OFO82" s="195"/>
      <c r="OFP82" s="195"/>
      <c r="OFQ82" s="195"/>
      <c r="OFR82" s="195"/>
      <c r="OFS82" s="195"/>
      <c r="OFT82" s="195"/>
      <c r="OFU82" s="195"/>
      <c r="OFV82" s="195"/>
      <c r="OFW82" s="195"/>
      <c r="OFX82" s="195"/>
      <c r="OFY82" s="195"/>
      <c r="OFZ82" s="195"/>
      <c r="OGA82" s="195"/>
      <c r="OGB82" s="195"/>
      <c r="OGC82" s="195"/>
      <c r="OGD82" s="195"/>
      <c r="OGE82" s="195"/>
      <c r="OGF82" s="195"/>
      <c r="OGG82" s="195"/>
      <c r="OGH82" s="195"/>
      <c r="OGI82" s="195"/>
      <c r="OGJ82" s="195"/>
      <c r="OGK82" s="195"/>
      <c r="OGL82" s="195"/>
      <c r="OGM82" s="195"/>
      <c r="OGN82" s="195"/>
      <c r="OGO82" s="195"/>
      <c r="OGP82" s="195"/>
      <c r="OGQ82" s="195"/>
      <c r="OGR82" s="195"/>
      <c r="OGS82" s="195"/>
      <c r="OGT82" s="195"/>
      <c r="OGU82" s="195"/>
      <c r="OGV82" s="195"/>
      <c r="OGW82" s="195"/>
      <c r="OGX82" s="195"/>
      <c r="OGY82" s="195"/>
      <c r="OGZ82" s="195"/>
      <c r="OHA82" s="195"/>
      <c r="OHB82" s="195"/>
      <c r="OHC82" s="195"/>
      <c r="OHD82" s="195"/>
      <c r="OHE82" s="195"/>
      <c r="OHF82" s="195"/>
      <c r="OHG82" s="195"/>
      <c r="OHH82" s="195"/>
      <c r="OHI82" s="195"/>
      <c r="OHJ82" s="195"/>
      <c r="OHK82" s="195"/>
      <c r="OHL82" s="195"/>
      <c r="OHM82" s="195"/>
      <c r="OHN82" s="195"/>
      <c r="OHO82" s="195"/>
      <c r="OHP82" s="195"/>
      <c r="OHQ82" s="195"/>
      <c r="OHR82" s="195"/>
      <c r="OHS82" s="195"/>
      <c r="OHT82" s="195"/>
      <c r="OHU82" s="195"/>
      <c r="OHV82" s="195"/>
      <c r="OHW82" s="195"/>
      <c r="OHX82" s="195"/>
      <c r="OHY82" s="195"/>
      <c r="OHZ82" s="195"/>
      <c r="OIA82" s="195"/>
      <c r="OIB82" s="195"/>
      <c r="OIC82" s="195"/>
      <c r="OID82" s="195"/>
      <c r="OIE82" s="195"/>
      <c r="OIF82" s="195"/>
      <c r="OIG82" s="195"/>
      <c r="OIH82" s="195"/>
      <c r="OII82" s="195"/>
      <c r="OIJ82" s="195"/>
      <c r="OIK82" s="195"/>
      <c r="OIL82" s="195"/>
      <c r="OIM82" s="195"/>
      <c r="OIN82" s="195"/>
      <c r="OIO82" s="195"/>
      <c r="OIP82" s="195"/>
      <c r="OIQ82" s="195"/>
      <c r="OIR82" s="195"/>
      <c r="OIS82" s="195"/>
      <c r="OIT82" s="195"/>
      <c r="OIU82" s="195"/>
      <c r="OIV82" s="195"/>
      <c r="OIW82" s="195"/>
      <c r="OIX82" s="195"/>
      <c r="OIY82" s="195"/>
      <c r="OIZ82" s="195"/>
      <c r="OJA82" s="195"/>
      <c r="OJB82" s="195"/>
      <c r="OJC82" s="195"/>
      <c r="OJD82" s="195"/>
      <c r="OJE82" s="195"/>
      <c r="OJF82" s="195"/>
      <c r="OJG82" s="195"/>
      <c r="OJH82" s="195"/>
      <c r="OJI82" s="195"/>
      <c r="OJJ82" s="195"/>
      <c r="OJK82" s="195"/>
      <c r="OJL82" s="195"/>
      <c r="OJM82" s="195"/>
      <c r="OJN82" s="195"/>
      <c r="OJO82" s="195"/>
      <c r="OJP82" s="195"/>
      <c r="OJQ82" s="195"/>
      <c r="OJR82" s="195"/>
      <c r="OJS82" s="195"/>
      <c r="OJT82" s="195"/>
      <c r="OJU82" s="195"/>
      <c r="OJV82" s="195"/>
      <c r="OJW82" s="195"/>
      <c r="OJX82" s="195"/>
      <c r="OJY82" s="195"/>
      <c r="OJZ82" s="195"/>
      <c r="OKA82" s="195"/>
      <c r="OKB82" s="195"/>
      <c r="OKC82" s="195"/>
      <c r="OKD82" s="195"/>
      <c r="OKE82" s="195"/>
      <c r="OKF82" s="195"/>
      <c r="OKG82" s="195"/>
      <c r="OKH82" s="195"/>
      <c r="OKI82" s="195"/>
      <c r="OKJ82" s="195"/>
      <c r="OKK82" s="195"/>
      <c r="OKL82" s="195"/>
      <c r="OKM82" s="195"/>
      <c r="OKN82" s="195"/>
      <c r="OKO82" s="195"/>
      <c r="OKP82" s="195"/>
      <c r="OKQ82" s="195"/>
      <c r="OKR82" s="195"/>
      <c r="OKS82" s="195"/>
      <c r="OKT82" s="195"/>
      <c r="OKU82" s="195"/>
      <c r="OKV82" s="195"/>
      <c r="OKW82" s="195"/>
      <c r="OKX82" s="195"/>
      <c r="OKY82" s="195"/>
      <c r="OKZ82" s="195"/>
      <c r="OLA82" s="195"/>
      <c r="OLB82" s="195"/>
      <c r="OLC82" s="195"/>
      <c r="OLD82" s="195"/>
      <c r="OLE82" s="195"/>
      <c r="OLF82" s="195"/>
      <c r="OLG82" s="195"/>
      <c r="OLH82" s="195"/>
      <c r="OLI82" s="195"/>
      <c r="OLJ82" s="195"/>
      <c r="OLK82" s="195"/>
      <c r="OLL82" s="195"/>
      <c r="OLM82" s="195"/>
      <c r="OLN82" s="195"/>
      <c r="OLO82" s="195"/>
      <c r="OLP82" s="195"/>
      <c r="OLQ82" s="195"/>
      <c r="OLR82" s="195"/>
      <c r="OLS82" s="195"/>
      <c r="OLT82" s="195"/>
      <c r="OLU82" s="195"/>
      <c r="OLV82" s="195"/>
      <c r="OLW82" s="195"/>
      <c r="OLX82" s="195"/>
      <c r="OLY82" s="195"/>
      <c r="OLZ82" s="195"/>
      <c r="OMA82" s="195"/>
      <c r="OMB82" s="195"/>
      <c r="OMC82" s="195"/>
      <c r="OMD82" s="195"/>
      <c r="OME82" s="195"/>
      <c r="OMF82" s="195"/>
      <c r="OMG82" s="195"/>
      <c r="OMH82" s="195"/>
      <c r="OMI82" s="195"/>
      <c r="OMJ82" s="195"/>
      <c r="OMK82" s="195"/>
      <c r="OML82" s="195"/>
      <c r="OMM82" s="195"/>
      <c r="OMN82" s="195"/>
      <c r="OMO82" s="195"/>
      <c r="OMP82" s="195"/>
      <c r="OMQ82" s="195"/>
      <c r="OMR82" s="195"/>
      <c r="OMS82" s="195"/>
      <c r="OMT82" s="195"/>
      <c r="OMU82" s="195"/>
      <c r="OMV82" s="195"/>
      <c r="OMW82" s="195"/>
      <c r="OMX82" s="195"/>
      <c r="OMY82" s="195"/>
      <c r="OMZ82" s="195"/>
      <c r="ONA82" s="195"/>
      <c r="ONB82" s="195"/>
      <c r="ONC82" s="195"/>
      <c r="OND82" s="195"/>
      <c r="ONE82" s="195"/>
      <c r="ONF82" s="195"/>
      <c r="ONG82" s="195"/>
      <c r="ONH82" s="195"/>
      <c r="ONI82" s="195"/>
      <c r="ONJ82" s="195"/>
      <c r="ONK82" s="195"/>
      <c r="ONL82" s="195"/>
      <c r="ONM82" s="195"/>
      <c r="ONN82" s="195"/>
      <c r="ONO82" s="195"/>
      <c r="ONP82" s="195"/>
      <c r="ONQ82" s="195"/>
      <c r="ONR82" s="195"/>
      <c r="ONS82" s="195"/>
      <c r="ONT82" s="195"/>
      <c r="ONU82" s="195"/>
      <c r="ONV82" s="195"/>
      <c r="ONW82" s="195"/>
      <c r="ONX82" s="195"/>
      <c r="ONY82" s="195"/>
      <c r="ONZ82" s="195"/>
      <c r="OOA82" s="195"/>
      <c r="OOB82" s="195"/>
      <c r="OOC82" s="195"/>
      <c r="OOD82" s="195"/>
      <c r="OOE82" s="195"/>
      <c r="OOF82" s="195"/>
      <c r="OOG82" s="195"/>
      <c r="OOH82" s="195"/>
      <c r="OOI82" s="195"/>
      <c r="OOJ82" s="195"/>
      <c r="OOK82" s="195"/>
      <c r="OOL82" s="195"/>
      <c r="OOM82" s="195"/>
      <c r="OON82" s="195"/>
      <c r="OOO82" s="195"/>
      <c r="OOP82" s="195"/>
      <c r="OOQ82" s="195"/>
      <c r="OOR82" s="195"/>
      <c r="OOS82" s="195"/>
      <c r="OOT82" s="195"/>
      <c r="OOU82" s="195"/>
      <c r="OOV82" s="195"/>
      <c r="OOW82" s="195"/>
      <c r="OOX82" s="195"/>
      <c r="OOY82" s="195"/>
      <c r="OOZ82" s="195"/>
      <c r="OPA82" s="195"/>
      <c r="OPB82" s="195"/>
      <c r="OPC82" s="195"/>
      <c r="OPD82" s="195"/>
      <c r="OPE82" s="195"/>
      <c r="OPF82" s="195"/>
      <c r="OPG82" s="195"/>
      <c r="OPH82" s="195"/>
      <c r="OPI82" s="195"/>
      <c r="OPJ82" s="195"/>
      <c r="OPK82" s="195"/>
      <c r="OPL82" s="195"/>
      <c r="OPM82" s="195"/>
      <c r="OPN82" s="195"/>
      <c r="OPO82" s="195"/>
      <c r="OPP82" s="195"/>
      <c r="OPQ82" s="195"/>
      <c r="OPR82" s="195"/>
      <c r="OPS82" s="195"/>
      <c r="OPT82" s="195"/>
      <c r="OPU82" s="195"/>
      <c r="OPV82" s="195"/>
      <c r="OPW82" s="195"/>
      <c r="OPX82" s="195"/>
      <c r="OPY82" s="195"/>
      <c r="OPZ82" s="195"/>
      <c r="OQA82" s="195"/>
      <c r="OQB82" s="195"/>
      <c r="OQC82" s="195"/>
      <c r="OQD82" s="195"/>
      <c r="OQE82" s="195"/>
      <c r="OQF82" s="195"/>
      <c r="OQG82" s="195"/>
      <c r="OQH82" s="195"/>
      <c r="OQI82" s="195"/>
      <c r="OQJ82" s="195"/>
      <c r="OQK82" s="195"/>
      <c r="OQL82" s="195"/>
      <c r="OQM82" s="195"/>
      <c r="OQN82" s="195"/>
      <c r="OQO82" s="195"/>
      <c r="OQP82" s="195"/>
      <c r="OQQ82" s="195"/>
      <c r="OQR82" s="195"/>
      <c r="OQS82" s="195"/>
      <c r="OQT82" s="195"/>
      <c r="OQU82" s="195"/>
      <c r="OQV82" s="195"/>
      <c r="OQW82" s="195"/>
      <c r="OQX82" s="195"/>
      <c r="OQY82" s="195"/>
      <c r="OQZ82" s="195"/>
      <c r="ORA82" s="195"/>
      <c r="ORB82" s="195"/>
      <c r="ORC82" s="195"/>
      <c r="ORD82" s="195"/>
      <c r="ORE82" s="195"/>
      <c r="ORF82" s="195"/>
      <c r="ORG82" s="195"/>
      <c r="ORH82" s="195"/>
      <c r="ORI82" s="195"/>
      <c r="ORJ82" s="195"/>
      <c r="ORK82" s="195"/>
      <c r="ORL82" s="195"/>
      <c r="ORM82" s="195"/>
      <c r="ORN82" s="195"/>
      <c r="ORO82" s="195"/>
      <c r="ORP82" s="195"/>
      <c r="ORQ82" s="195"/>
      <c r="ORR82" s="195"/>
      <c r="ORS82" s="195"/>
      <c r="ORT82" s="195"/>
      <c r="ORU82" s="195"/>
      <c r="ORV82" s="195"/>
      <c r="ORW82" s="195"/>
      <c r="ORX82" s="195"/>
      <c r="ORY82" s="195"/>
      <c r="ORZ82" s="195"/>
      <c r="OSA82" s="195"/>
      <c r="OSB82" s="195"/>
      <c r="OSC82" s="195"/>
      <c r="OSD82" s="195"/>
      <c r="OSE82" s="195"/>
      <c r="OSF82" s="195"/>
      <c r="OSG82" s="195"/>
      <c r="OSH82" s="195"/>
      <c r="OSI82" s="195"/>
      <c r="OSJ82" s="195"/>
      <c r="OSK82" s="195"/>
      <c r="OSL82" s="195"/>
      <c r="OSM82" s="195"/>
      <c r="OSN82" s="195"/>
      <c r="OSO82" s="195"/>
      <c r="OSP82" s="195"/>
      <c r="OSQ82" s="195"/>
      <c r="OSR82" s="195"/>
      <c r="OSS82" s="195"/>
      <c r="OST82" s="195"/>
      <c r="OSU82" s="195"/>
      <c r="OSV82" s="195"/>
      <c r="OSW82" s="195"/>
      <c r="OSX82" s="195"/>
      <c r="OSY82" s="195"/>
      <c r="OSZ82" s="195"/>
      <c r="OTA82" s="195"/>
      <c r="OTB82" s="195"/>
      <c r="OTC82" s="195"/>
      <c r="OTD82" s="195"/>
      <c r="OTE82" s="195"/>
      <c r="OTF82" s="195"/>
      <c r="OTG82" s="195"/>
      <c r="OTH82" s="195"/>
      <c r="OTI82" s="195"/>
      <c r="OTJ82" s="195"/>
      <c r="OTK82" s="195"/>
      <c r="OTL82" s="195"/>
      <c r="OTM82" s="195"/>
      <c r="OTN82" s="195"/>
      <c r="OTO82" s="195"/>
      <c r="OTP82" s="195"/>
      <c r="OTQ82" s="195"/>
      <c r="OTR82" s="195"/>
      <c r="OTS82" s="195"/>
      <c r="OTT82" s="195"/>
      <c r="OTU82" s="195"/>
      <c r="OTV82" s="195"/>
      <c r="OTW82" s="195"/>
      <c r="OTX82" s="195"/>
      <c r="OTY82" s="195"/>
      <c r="OTZ82" s="195"/>
      <c r="OUA82" s="195"/>
      <c r="OUB82" s="195"/>
      <c r="OUC82" s="195"/>
      <c r="OUD82" s="195"/>
      <c r="OUE82" s="195"/>
      <c r="OUF82" s="195"/>
      <c r="OUG82" s="195"/>
      <c r="OUH82" s="195"/>
      <c r="OUI82" s="195"/>
      <c r="OUJ82" s="195"/>
      <c r="OUK82" s="195"/>
      <c r="OUL82" s="195"/>
      <c r="OUM82" s="195"/>
      <c r="OUN82" s="195"/>
      <c r="OUO82" s="195"/>
      <c r="OUP82" s="195"/>
      <c r="OUQ82" s="195"/>
      <c r="OUR82" s="195"/>
      <c r="OUS82" s="195"/>
      <c r="OUT82" s="195"/>
      <c r="OUU82" s="195"/>
      <c r="OUV82" s="195"/>
      <c r="OUW82" s="195"/>
      <c r="OUX82" s="195"/>
      <c r="OUY82" s="195"/>
      <c r="OUZ82" s="195"/>
      <c r="OVA82" s="195"/>
      <c r="OVB82" s="195"/>
      <c r="OVC82" s="195"/>
      <c r="OVD82" s="195"/>
      <c r="OVE82" s="195"/>
      <c r="OVF82" s="195"/>
      <c r="OVG82" s="195"/>
      <c r="OVH82" s="195"/>
      <c r="OVI82" s="195"/>
      <c r="OVJ82" s="195"/>
      <c r="OVK82" s="195"/>
      <c r="OVL82" s="195"/>
      <c r="OVM82" s="195"/>
      <c r="OVN82" s="195"/>
      <c r="OVO82" s="195"/>
      <c r="OVP82" s="195"/>
      <c r="OVQ82" s="195"/>
      <c r="OVR82" s="195"/>
      <c r="OVS82" s="195"/>
      <c r="OVT82" s="195"/>
      <c r="OVU82" s="195"/>
      <c r="OVV82" s="195"/>
      <c r="OVW82" s="195"/>
      <c r="OVX82" s="195"/>
      <c r="OVY82" s="195"/>
      <c r="OVZ82" s="195"/>
      <c r="OWA82" s="195"/>
      <c r="OWB82" s="195"/>
      <c r="OWC82" s="195"/>
      <c r="OWD82" s="195"/>
      <c r="OWE82" s="195"/>
      <c r="OWF82" s="195"/>
      <c r="OWG82" s="195"/>
      <c r="OWH82" s="195"/>
      <c r="OWI82" s="195"/>
      <c r="OWJ82" s="195"/>
      <c r="OWK82" s="195"/>
      <c r="OWL82" s="195"/>
      <c r="OWM82" s="195"/>
      <c r="OWN82" s="195"/>
      <c r="OWO82" s="195"/>
      <c r="OWP82" s="195"/>
      <c r="OWQ82" s="195"/>
      <c r="OWR82" s="195"/>
      <c r="OWS82" s="195"/>
      <c r="OWT82" s="195"/>
      <c r="OWU82" s="195"/>
      <c r="OWV82" s="195"/>
      <c r="OWW82" s="195"/>
      <c r="OWX82" s="195"/>
      <c r="OWY82" s="195"/>
      <c r="OWZ82" s="195"/>
      <c r="OXA82" s="195"/>
      <c r="OXB82" s="195"/>
      <c r="OXC82" s="195"/>
      <c r="OXD82" s="195"/>
      <c r="OXE82" s="195"/>
      <c r="OXF82" s="195"/>
      <c r="OXG82" s="195"/>
      <c r="OXH82" s="195"/>
      <c r="OXI82" s="195"/>
      <c r="OXJ82" s="195"/>
      <c r="OXK82" s="195"/>
      <c r="OXL82" s="195"/>
      <c r="OXM82" s="195"/>
      <c r="OXN82" s="195"/>
      <c r="OXO82" s="195"/>
      <c r="OXP82" s="195"/>
      <c r="OXQ82" s="195"/>
      <c r="OXR82" s="195"/>
      <c r="OXS82" s="195"/>
      <c r="OXT82" s="195"/>
      <c r="OXU82" s="195"/>
      <c r="OXV82" s="195"/>
      <c r="OXW82" s="195"/>
      <c r="OXX82" s="195"/>
      <c r="OXY82" s="195"/>
      <c r="OXZ82" s="195"/>
      <c r="OYA82" s="195"/>
      <c r="OYB82" s="195"/>
      <c r="OYC82" s="195"/>
      <c r="OYD82" s="195"/>
      <c r="OYE82" s="195"/>
      <c r="OYF82" s="195"/>
      <c r="OYG82" s="195"/>
      <c r="OYH82" s="195"/>
      <c r="OYI82" s="195"/>
      <c r="OYJ82" s="195"/>
      <c r="OYK82" s="195"/>
      <c r="OYL82" s="195"/>
      <c r="OYM82" s="195"/>
      <c r="OYN82" s="195"/>
      <c r="OYO82" s="195"/>
      <c r="OYP82" s="195"/>
      <c r="OYQ82" s="195"/>
      <c r="OYR82" s="195"/>
      <c r="OYS82" s="195"/>
      <c r="OYT82" s="195"/>
      <c r="OYU82" s="195"/>
      <c r="OYV82" s="195"/>
      <c r="OYW82" s="195"/>
      <c r="OYX82" s="195"/>
      <c r="OYY82" s="195"/>
      <c r="OYZ82" s="195"/>
      <c r="OZA82" s="195"/>
      <c r="OZB82" s="195"/>
      <c r="OZC82" s="195"/>
      <c r="OZD82" s="195"/>
      <c r="OZE82" s="195"/>
      <c r="OZF82" s="195"/>
      <c r="OZG82" s="195"/>
      <c r="OZH82" s="195"/>
      <c r="OZI82" s="195"/>
      <c r="OZJ82" s="195"/>
      <c r="OZK82" s="195"/>
      <c r="OZL82" s="195"/>
      <c r="OZM82" s="195"/>
      <c r="OZN82" s="195"/>
      <c r="OZO82" s="195"/>
      <c r="OZP82" s="195"/>
      <c r="OZQ82" s="195"/>
      <c r="OZR82" s="195"/>
      <c r="OZS82" s="195"/>
      <c r="OZT82" s="195"/>
      <c r="OZU82" s="195"/>
      <c r="OZV82" s="195"/>
      <c r="OZW82" s="195"/>
      <c r="OZX82" s="195"/>
      <c r="OZY82" s="195"/>
      <c r="OZZ82" s="195"/>
      <c r="PAA82" s="195"/>
      <c r="PAB82" s="195"/>
      <c r="PAC82" s="195"/>
      <c r="PAD82" s="195"/>
      <c r="PAE82" s="195"/>
      <c r="PAF82" s="195"/>
      <c r="PAG82" s="195"/>
      <c r="PAH82" s="195"/>
      <c r="PAI82" s="195"/>
      <c r="PAJ82" s="195"/>
      <c r="PAK82" s="195"/>
      <c r="PAL82" s="195"/>
      <c r="PAM82" s="195"/>
      <c r="PAN82" s="195"/>
      <c r="PAO82" s="195"/>
      <c r="PAP82" s="195"/>
      <c r="PAQ82" s="195"/>
      <c r="PAR82" s="195"/>
      <c r="PAS82" s="195"/>
      <c r="PAT82" s="195"/>
      <c r="PAU82" s="195"/>
      <c r="PAV82" s="195"/>
      <c r="PAW82" s="195"/>
      <c r="PAX82" s="195"/>
      <c r="PAY82" s="195"/>
      <c r="PAZ82" s="195"/>
      <c r="PBA82" s="195"/>
      <c r="PBB82" s="195"/>
      <c r="PBC82" s="195"/>
      <c r="PBD82" s="195"/>
      <c r="PBE82" s="195"/>
      <c r="PBF82" s="195"/>
      <c r="PBG82" s="195"/>
      <c r="PBH82" s="195"/>
      <c r="PBI82" s="195"/>
      <c r="PBJ82" s="195"/>
      <c r="PBK82" s="195"/>
      <c r="PBL82" s="195"/>
      <c r="PBM82" s="195"/>
      <c r="PBN82" s="195"/>
      <c r="PBO82" s="195"/>
      <c r="PBP82" s="195"/>
      <c r="PBQ82" s="195"/>
      <c r="PBR82" s="195"/>
      <c r="PBS82" s="195"/>
      <c r="PBT82" s="195"/>
      <c r="PBU82" s="195"/>
      <c r="PBV82" s="195"/>
      <c r="PBW82" s="195"/>
      <c r="PBX82" s="195"/>
      <c r="PBY82" s="195"/>
      <c r="PBZ82" s="195"/>
      <c r="PCA82" s="195"/>
      <c r="PCB82" s="195"/>
      <c r="PCC82" s="195"/>
      <c r="PCD82" s="195"/>
      <c r="PCE82" s="195"/>
      <c r="PCF82" s="195"/>
      <c r="PCG82" s="195"/>
      <c r="PCH82" s="195"/>
      <c r="PCI82" s="195"/>
      <c r="PCJ82" s="195"/>
      <c r="PCK82" s="195"/>
      <c r="PCL82" s="195"/>
      <c r="PCM82" s="195"/>
      <c r="PCN82" s="195"/>
      <c r="PCO82" s="195"/>
      <c r="PCP82" s="195"/>
      <c r="PCQ82" s="195"/>
      <c r="PCR82" s="195"/>
      <c r="PCS82" s="195"/>
      <c r="PCT82" s="195"/>
      <c r="PCU82" s="195"/>
      <c r="PCV82" s="195"/>
      <c r="PCW82" s="195"/>
      <c r="PCX82" s="195"/>
      <c r="PCY82" s="195"/>
      <c r="PCZ82" s="195"/>
      <c r="PDA82" s="195"/>
      <c r="PDB82" s="195"/>
      <c r="PDC82" s="195"/>
      <c r="PDD82" s="195"/>
      <c r="PDE82" s="195"/>
      <c r="PDF82" s="195"/>
      <c r="PDG82" s="195"/>
      <c r="PDH82" s="195"/>
      <c r="PDI82" s="195"/>
      <c r="PDJ82" s="195"/>
      <c r="PDK82" s="195"/>
      <c r="PDL82" s="195"/>
      <c r="PDM82" s="195"/>
      <c r="PDN82" s="195"/>
      <c r="PDO82" s="195"/>
      <c r="PDP82" s="195"/>
      <c r="PDQ82" s="195"/>
      <c r="PDR82" s="195"/>
      <c r="PDS82" s="195"/>
      <c r="PDT82" s="195"/>
      <c r="PDU82" s="195"/>
      <c r="PDV82" s="195"/>
      <c r="PDW82" s="195"/>
      <c r="PDX82" s="195"/>
      <c r="PDY82" s="195"/>
      <c r="PDZ82" s="195"/>
      <c r="PEA82" s="195"/>
      <c r="PEB82" s="195"/>
      <c r="PEC82" s="195"/>
      <c r="PED82" s="195"/>
      <c r="PEE82" s="195"/>
      <c r="PEF82" s="195"/>
      <c r="PEG82" s="195"/>
      <c r="PEH82" s="195"/>
      <c r="PEI82" s="195"/>
      <c r="PEJ82" s="195"/>
      <c r="PEK82" s="195"/>
      <c r="PEL82" s="195"/>
      <c r="PEM82" s="195"/>
      <c r="PEN82" s="195"/>
      <c r="PEO82" s="195"/>
      <c r="PEP82" s="195"/>
      <c r="PEQ82" s="195"/>
      <c r="PER82" s="195"/>
      <c r="PES82" s="195"/>
      <c r="PET82" s="195"/>
      <c r="PEU82" s="195"/>
      <c r="PEV82" s="195"/>
      <c r="PEW82" s="195"/>
      <c r="PEX82" s="195"/>
      <c r="PEY82" s="195"/>
      <c r="PEZ82" s="195"/>
      <c r="PFA82" s="195"/>
      <c r="PFB82" s="195"/>
      <c r="PFC82" s="195"/>
      <c r="PFD82" s="195"/>
      <c r="PFE82" s="195"/>
      <c r="PFF82" s="195"/>
      <c r="PFG82" s="195"/>
      <c r="PFH82" s="195"/>
      <c r="PFI82" s="195"/>
      <c r="PFJ82" s="195"/>
      <c r="PFK82" s="195"/>
      <c r="PFL82" s="195"/>
      <c r="PFM82" s="195"/>
      <c r="PFN82" s="195"/>
      <c r="PFO82" s="195"/>
      <c r="PFP82" s="195"/>
      <c r="PFQ82" s="195"/>
      <c r="PFR82" s="195"/>
      <c r="PFS82" s="195"/>
      <c r="PFT82" s="195"/>
      <c r="PFU82" s="195"/>
      <c r="PFV82" s="195"/>
      <c r="PFW82" s="195"/>
      <c r="PFX82" s="195"/>
      <c r="PFY82" s="195"/>
      <c r="PFZ82" s="195"/>
      <c r="PGA82" s="195"/>
      <c r="PGB82" s="195"/>
      <c r="PGC82" s="195"/>
      <c r="PGD82" s="195"/>
      <c r="PGE82" s="195"/>
      <c r="PGF82" s="195"/>
      <c r="PGG82" s="195"/>
      <c r="PGH82" s="195"/>
      <c r="PGI82" s="195"/>
      <c r="PGJ82" s="195"/>
      <c r="PGK82" s="195"/>
      <c r="PGL82" s="195"/>
      <c r="PGM82" s="195"/>
      <c r="PGN82" s="195"/>
      <c r="PGO82" s="195"/>
      <c r="PGP82" s="195"/>
      <c r="PGQ82" s="195"/>
      <c r="PGR82" s="195"/>
      <c r="PGS82" s="195"/>
      <c r="PGT82" s="195"/>
      <c r="PGU82" s="195"/>
      <c r="PGV82" s="195"/>
      <c r="PGW82" s="195"/>
      <c r="PGX82" s="195"/>
      <c r="PGY82" s="195"/>
      <c r="PGZ82" s="195"/>
      <c r="PHA82" s="195"/>
      <c r="PHB82" s="195"/>
      <c r="PHC82" s="195"/>
      <c r="PHD82" s="195"/>
      <c r="PHE82" s="195"/>
      <c r="PHF82" s="195"/>
      <c r="PHG82" s="195"/>
      <c r="PHH82" s="195"/>
      <c r="PHI82" s="195"/>
      <c r="PHJ82" s="195"/>
      <c r="PHK82" s="195"/>
      <c r="PHL82" s="195"/>
      <c r="PHM82" s="195"/>
      <c r="PHN82" s="195"/>
      <c r="PHO82" s="195"/>
      <c r="PHP82" s="195"/>
      <c r="PHQ82" s="195"/>
      <c r="PHR82" s="195"/>
      <c r="PHS82" s="195"/>
      <c r="PHT82" s="195"/>
      <c r="PHU82" s="195"/>
      <c r="PHV82" s="195"/>
      <c r="PHW82" s="195"/>
      <c r="PHX82" s="195"/>
      <c r="PHY82" s="195"/>
      <c r="PHZ82" s="195"/>
      <c r="PIA82" s="195"/>
      <c r="PIB82" s="195"/>
      <c r="PIC82" s="195"/>
      <c r="PID82" s="195"/>
      <c r="PIE82" s="195"/>
      <c r="PIF82" s="195"/>
      <c r="PIG82" s="195"/>
      <c r="PIH82" s="195"/>
      <c r="PII82" s="195"/>
      <c r="PIJ82" s="195"/>
      <c r="PIK82" s="195"/>
      <c r="PIL82" s="195"/>
      <c r="PIM82" s="195"/>
      <c r="PIN82" s="195"/>
      <c r="PIO82" s="195"/>
      <c r="PIP82" s="195"/>
      <c r="PIQ82" s="195"/>
      <c r="PIR82" s="195"/>
      <c r="PIS82" s="195"/>
      <c r="PIT82" s="195"/>
      <c r="PIU82" s="195"/>
      <c r="PIV82" s="195"/>
      <c r="PIW82" s="195"/>
      <c r="PIX82" s="195"/>
      <c r="PIY82" s="195"/>
      <c r="PIZ82" s="195"/>
      <c r="PJA82" s="195"/>
      <c r="PJB82" s="195"/>
      <c r="PJC82" s="195"/>
      <c r="PJD82" s="195"/>
      <c r="PJE82" s="195"/>
      <c r="PJF82" s="195"/>
      <c r="PJG82" s="195"/>
      <c r="PJH82" s="195"/>
      <c r="PJI82" s="195"/>
      <c r="PJJ82" s="195"/>
      <c r="PJK82" s="195"/>
      <c r="PJL82" s="195"/>
      <c r="PJM82" s="195"/>
      <c r="PJN82" s="195"/>
      <c r="PJO82" s="195"/>
      <c r="PJP82" s="195"/>
      <c r="PJQ82" s="195"/>
      <c r="PJR82" s="195"/>
      <c r="PJS82" s="195"/>
      <c r="PJT82" s="195"/>
      <c r="PJU82" s="195"/>
      <c r="PJV82" s="195"/>
      <c r="PJW82" s="195"/>
      <c r="PJX82" s="195"/>
      <c r="PJY82" s="195"/>
      <c r="PJZ82" s="195"/>
      <c r="PKA82" s="195"/>
      <c r="PKB82" s="195"/>
      <c r="PKC82" s="195"/>
      <c r="PKD82" s="195"/>
      <c r="PKE82" s="195"/>
      <c r="PKF82" s="195"/>
      <c r="PKG82" s="195"/>
      <c r="PKH82" s="195"/>
      <c r="PKI82" s="195"/>
      <c r="PKJ82" s="195"/>
      <c r="PKK82" s="195"/>
      <c r="PKL82" s="195"/>
      <c r="PKM82" s="195"/>
      <c r="PKN82" s="195"/>
      <c r="PKO82" s="195"/>
      <c r="PKP82" s="195"/>
      <c r="PKQ82" s="195"/>
      <c r="PKR82" s="195"/>
      <c r="PKS82" s="195"/>
      <c r="PKT82" s="195"/>
      <c r="PKU82" s="195"/>
      <c r="PKV82" s="195"/>
      <c r="PKW82" s="195"/>
      <c r="PKX82" s="195"/>
      <c r="PKY82" s="195"/>
      <c r="PKZ82" s="195"/>
      <c r="PLA82" s="195"/>
      <c r="PLB82" s="195"/>
      <c r="PLC82" s="195"/>
      <c r="PLD82" s="195"/>
      <c r="PLE82" s="195"/>
      <c r="PLF82" s="195"/>
      <c r="PLG82" s="195"/>
      <c r="PLH82" s="195"/>
      <c r="PLI82" s="195"/>
      <c r="PLJ82" s="195"/>
      <c r="PLK82" s="195"/>
      <c r="PLL82" s="195"/>
      <c r="PLM82" s="195"/>
      <c r="PLN82" s="195"/>
      <c r="PLO82" s="195"/>
      <c r="PLP82" s="195"/>
      <c r="PLQ82" s="195"/>
      <c r="PLR82" s="195"/>
      <c r="PLS82" s="195"/>
      <c r="PLT82" s="195"/>
      <c r="PLU82" s="195"/>
      <c r="PLV82" s="195"/>
      <c r="PLW82" s="195"/>
      <c r="PLX82" s="195"/>
      <c r="PLY82" s="195"/>
      <c r="PLZ82" s="195"/>
      <c r="PMA82" s="195"/>
      <c r="PMB82" s="195"/>
      <c r="PMC82" s="195"/>
      <c r="PMD82" s="195"/>
      <c r="PME82" s="195"/>
      <c r="PMF82" s="195"/>
      <c r="PMG82" s="195"/>
      <c r="PMH82" s="195"/>
      <c r="PMI82" s="195"/>
      <c r="PMJ82" s="195"/>
      <c r="PMK82" s="195"/>
      <c r="PML82" s="195"/>
      <c r="PMM82" s="195"/>
      <c r="PMN82" s="195"/>
      <c r="PMO82" s="195"/>
      <c r="PMP82" s="195"/>
      <c r="PMQ82" s="195"/>
      <c r="PMR82" s="195"/>
      <c r="PMS82" s="195"/>
      <c r="PMT82" s="195"/>
      <c r="PMU82" s="195"/>
      <c r="PMV82" s="195"/>
      <c r="PMW82" s="195"/>
      <c r="PMX82" s="195"/>
      <c r="PMY82" s="195"/>
      <c r="PMZ82" s="195"/>
      <c r="PNA82" s="195"/>
      <c r="PNB82" s="195"/>
      <c r="PNC82" s="195"/>
      <c r="PND82" s="195"/>
      <c r="PNE82" s="195"/>
      <c r="PNF82" s="195"/>
      <c r="PNG82" s="195"/>
      <c r="PNH82" s="195"/>
      <c r="PNI82" s="195"/>
      <c r="PNJ82" s="195"/>
      <c r="PNK82" s="195"/>
      <c r="PNL82" s="195"/>
      <c r="PNM82" s="195"/>
      <c r="PNN82" s="195"/>
      <c r="PNO82" s="195"/>
      <c r="PNP82" s="195"/>
      <c r="PNQ82" s="195"/>
      <c r="PNR82" s="195"/>
      <c r="PNS82" s="195"/>
      <c r="PNT82" s="195"/>
      <c r="PNU82" s="195"/>
      <c r="PNV82" s="195"/>
      <c r="PNW82" s="195"/>
      <c r="PNX82" s="195"/>
      <c r="PNY82" s="195"/>
      <c r="PNZ82" s="195"/>
      <c r="POA82" s="195"/>
      <c r="POB82" s="195"/>
      <c r="POC82" s="195"/>
      <c r="POD82" s="195"/>
      <c r="POE82" s="195"/>
      <c r="POF82" s="195"/>
      <c r="POG82" s="195"/>
      <c r="POH82" s="195"/>
      <c r="POI82" s="195"/>
      <c r="POJ82" s="195"/>
      <c r="POK82" s="195"/>
      <c r="POL82" s="195"/>
      <c r="POM82" s="195"/>
      <c r="PON82" s="195"/>
      <c r="POO82" s="195"/>
      <c r="POP82" s="195"/>
      <c r="POQ82" s="195"/>
      <c r="POR82" s="195"/>
      <c r="POS82" s="195"/>
      <c r="POT82" s="195"/>
      <c r="POU82" s="195"/>
      <c r="POV82" s="195"/>
      <c r="POW82" s="195"/>
      <c r="POX82" s="195"/>
      <c r="POY82" s="195"/>
      <c r="POZ82" s="195"/>
      <c r="PPA82" s="195"/>
      <c r="PPB82" s="195"/>
      <c r="PPC82" s="195"/>
      <c r="PPD82" s="195"/>
      <c r="PPE82" s="195"/>
      <c r="PPF82" s="195"/>
      <c r="PPG82" s="195"/>
      <c r="PPH82" s="195"/>
      <c r="PPI82" s="195"/>
      <c r="PPJ82" s="195"/>
      <c r="PPK82" s="195"/>
      <c r="PPL82" s="195"/>
      <c r="PPM82" s="195"/>
      <c r="PPN82" s="195"/>
      <c r="PPO82" s="195"/>
      <c r="PPP82" s="195"/>
      <c r="PPQ82" s="195"/>
      <c r="PPR82" s="195"/>
      <c r="PPS82" s="195"/>
      <c r="PPT82" s="195"/>
      <c r="PPU82" s="195"/>
      <c r="PPV82" s="195"/>
      <c r="PPW82" s="195"/>
      <c r="PPX82" s="195"/>
      <c r="PPY82" s="195"/>
      <c r="PPZ82" s="195"/>
      <c r="PQA82" s="195"/>
      <c r="PQB82" s="195"/>
      <c r="PQC82" s="195"/>
      <c r="PQD82" s="195"/>
      <c r="PQE82" s="195"/>
      <c r="PQF82" s="195"/>
      <c r="PQG82" s="195"/>
      <c r="PQH82" s="195"/>
      <c r="PQI82" s="195"/>
      <c r="PQJ82" s="195"/>
      <c r="PQK82" s="195"/>
      <c r="PQL82" s="195"/>
      <c r="PQM82" s="195"/>
      <c r="PQN82" s="195"/>
      <c r="PQO82" s="195"/>
      <c r="PQP82" s="195"/>
      <c r="PQQ82" s="195"/>
      <c r="PQR82" s="195"/>
      <c r="PQS82" s="195"/>
      <c r="PQT82" s="195"/>
      <c r="PQU82" s="195"/>
      <c r="PQV82" s="195"/>
      <c r="PQW82" s="195"/>
      <c r="PQX82" s="195"/>
      <c r="PQY82" s="195"/>
      <c r="PQZ82" s="195"/>
      <c r="PRA82" s="195"/>
      <c r="PRB82" s="195"/>
      <c r="PRC82" s="195"/>
      <c r="PRD82" s="195"/>
      <c r="PRE82" s="195"/>
      <c r="PRF82" s="195"/>
      <c r="PRG82" s="195"/>
      <c r="PRH82" s="195"/>
      <c r="PRI82" s="195"/>
      <c r="PRJ82" s="195"/>
      <c r="PRK82" s="195"/>
      <c r="PRL82" s="195"/>
      <c r="PRM82" s="195"/>
      <c r="PRN82" s="195"/>
      <c r="PRO82" s="195"/>
      <c r="PRP82" s="195"/>
      <c r="PRQ82" s="195"/>
      <c r="PRR82" s="195"/>
      <c r="PRS82" s="195"/>
      <c r="PRT82" s="195"/>
      <c r="PRU82" s="195"/>
      <c r="PRV82" s="195"/>
      <c r="PRW82" s="195"/>
      <c r="PRX82" s="195"/>
      <c r="PRY82" s="195"/>
      <c r="PRZ82" s="195"/>
      <c r="PSA82" s="195"/>
      <c r="PSB82" s="195"/>
      <c r="PSC82" s="195"/>
      <c r="PSD82" s="195"/>
      <c r="PSE82" s="195"/>
      <c r="PSF82" s="195"/>
      <c r="PSG82" s="195"/>
      <c r="PSH82" s="195"/>
      <c r="PSI82" s="195"/>
      <c r="PSJ82" s="195"/>
      <c r="PSK82" s="195"/>
      <c r="PSL82" s="195"/>
      <c r="PSM82" s="195"/>
      <c r="PSN82" s="195"/>
      <c r="PSO82" s="195"/>
      <c r="PSP82" s="195"/>
      <c r="PSQ82" s="195"/>
      <c r="PSR82" s="195"/>
      <c r="PSS82" s="195"/>
      <c r="PST82" s="195"/>
      <c r="PSU82" s="195"/>
      <c r="PSV82" s="195"/>
      <c r="PSW82" s="195"/>
      <c r="PSX82" s="195"/>
      <c r="PSY82" s="195"/>
      <c r="PSZ82" s="195"/>
      <c r="PTA82" s="195"/>
      <c r="PTB82" s="195"/>
      <c r="PTC82" s="195"/>
      <c r="PTD82" s="195"/>
      <c r="PTE82" s="195"/>
      <c r="PTF82" s="195"/>
      <c r="PTG82" s="195"/>
      <c r="PTH82" s="195"/>
      <c r="PTI82" s="195"/>
      <c r="PTJ82" s="195"/>
      <c r="PTK82" s="195"/>
      <c r="PTL82" s="195"/>
      <c r="PTM82" s="195"/>
      <c r="PTN82" s="195"/>
      <c r="PTO82" s="195"/>
      <c r="PTP82" s="195"/>
      <c r="PTQ82" s="195"/>
      <c r="PTR82" s="195"/>
      <c r="PTS82" s="195"/>
      <c r="PTT82" s="195"/>
      <c r="PTU82" s="195"/>
      <c r="PTV82" s="195"/>
      <c r="PTW82" s="195"/>
      <c r="PTX82" s="195"/>
      <c r="PTY82" s="195"/>
      <c r="PTZ82" s="195"/>
      <c r="PUA82" s="195"/>
      <c r="PUB82" s="195"/>
      <c r="PUC82" s="195"/>
      <c r="PUD82" s="195"/>
      <c r="PUE82" s="195"/>
      <c r="PUF82" s="195"/>
      <c r="PUG82" s="195"/>
      <c r="PUH82" s="195"/>
      <c r="PUI82" s="195"/>
      <c r="PUJ82" s="195"/>
      <c r="PUK82" s="195"/>
      <c r="PUL82" s="195"/>
      <c r="PUM82" s="195"/>
      <c r="PUN82" s="195"/>
      <c r="PUO82" s="195"/>
      <c r="PUP82" s="195"/>
      <c r="PUQ82" s="195"/>
      <c r="PUR82" s="195"/>
      <c r="PUS82" s="195"/>
      <c r="PUT82" s="195"/>
      <c r="PUU82" s="195"/>
      <c r="PUV82" s="195"/>
      <c r="PUW82" s="195"/>
      <c r="PUX82" s="195"/>
      <c r="PUY82" s="195"/>
      <c r="PUZ82" s="195"/>
      <c r="PVA82" s="195"/>
      <c r="PVB82" s="195"/>
      <c r="PVC82" s="195"/>
      <c r="PVD82" s="195"/>
      <c r="PVE82" s="195"/>
      <c r="PVF82" s="195"/>
      <c r="PVG82" s="195"/>
      <c r="PVH82" s="195"/>
      <c r="PVI82" s="195"/>
      <c r="PVJ82" s="195"/>
      <c r="PVK82" s="195"/>
      <c r="PVL82" s="195"/>
      <c r="PVM82" s="195"/>
      <c r="PVN82" s="195"/>
      <c r="PVO82" s="195"/>
      <c r="PVP82" s="195"/>
      <c r="PVQ82" s="195"/>
      <c r="PVR82" s="195"/>
      <c r="PVS82" s="195"/>
      <c r="PVT82" s="195"/>
      <c r="PVU82" s="195"/>
      <c r="PVV82" s="195"/>
      <c r="PVW82" s="195"/>
      <c r="PVX82" s="195"/>
      <c r="PVY82" s="195"/>
      <c r="PVZ82" s="195"/>
      <c r="PWA82" s="195"/>
      <c r="PWB82" s="195"/>
      <c r="PWC82" s="195"/>
      <c r="PWD82" s="195"/>
      <c r="PWE82" s="195"/>
      <c r="PWF82" s="195"/>
      <c r="PWG82" s="195"/>
      <c r="PWH82" s="195"/>
      <c r="PWI82" s="195"/>
      <c r="PWJ82" s="195"/>
      <c r="PWK82" s="195"/>
      <c r="PWL82" s="195"/>
      <c r="PWM82" s="195"/>
      <c r="PWN82" s="195"/>
      <c r="PWO82" s="195"/>
      <c r="PWP82" s="195"/>
      <c r="PWQ82" s="195"/>
      <c r="PWR82" s="195"/>
      <c r="PWS82" s="195"/>
      <c r="PWT82" s="195"/>
      <c r="PWU82" s="195"/>
      <c r="PWV82" s="195"/>
      <c r="PWW82" s="195"/>
      <c r="PWX82" s="195"/>
      <c r="PWY82" s="195"/>
      <c r="PWZ82" s="195"/>
      <c r="PXA82" s="195"/>
      <c r="PXB82" s="195"/>
      <c r="PXC82" s="195"/>
      <c r="PXD82" s="195"/>
      <c r="PXE82" s="195"/>
      <c r="PXF82" s="195"/>
      <c r="PXG82" s="195"/>
      <c r="PXH82" s="195"/>
      <c r="PXI82" s="195"/>
      <c r="PXJ82" s="195"/>
      <c r="PXK82" s="195"/>
      <c r="PXL82" s="195"/>
      <c r="PXM82" s="195"/>
      <c r="PXN82" s="195"/>
      <c r="PXO82" s="195"/>
      <c r="PXP82" s="195"/>
      <c r="PXQ82" s="195"/>
      <c r="PXR82" s="195"/>
      <c r="PXS82" s="195"/>
      <c r="PXT82" s="195"/>
      <c r="PXU82" s="195"/>
      <c r="PXV82" s="195"/>
      <c r="PXW82" s="195"/>
      <c r="PXX82" s="195"/>
      <c r="PXY82" s="195"/>
      <c r="PXZ82" s="195"/>
      <c r="PYA82" s="195"/>
      <c r="PYB82" s="195"/>
      <c r="PYC82" s="195"/>
      <c r="PYD82" s="195"/>
      <c r="PYE82" s="195"/>
      <c r="PYF82" s="195"/>
      <c r="PYG82" s="195"/>
      <c r="PYH82" s="195"/>
      <c r="PYI82" s="195"/>
      <c r="PYJ82" s="195"/>
      <c r="PYK82" s="195"/>
      <c r="PYL82" s="195"/>
      <c r="PYM82" s="195"/>
      <c r="PYN82" s="195"/>
      <c r="PYO82" s="195"/>
      <c r="PYP82" s="195"/>
      <c r="PYQ82" s="195"/>
      <c r="PYR82" s="195"/>
      <c r="PYS82" s="195"/>
      <c r="PYT82" s="195"/>
      <c r="PYU82" s="195"/>
      <c r="PYV82" s="195"/>
      <c r="PYW82" s="195"/>
      <c r="PYX82" s="195"/>
      <c r="PYY82" s="195"/>
      <c r="PYZ82" s="195"/>
      <c r="PZA82" s="195"/>
      <c r="PZB82" s="195"/>
      <c r="PZC82" s="195"/>
      <c r="PZD82" s="195"/>
      <c r="PZE82" s="195"/>
      <c r="PZF82" s="195"/>
      <c r="PZG82" s="195"/>
      <c r="PZH82" s="195"/>
      <c r="PZI82" s="195"/>
      <c r="PZJ82" s="195"/>
      <c r="PZK82" s="195"/>
      <c r="PZL82" s="195"/>
      <c r="PZM82" s="195"/>
      <c r="PZN82" s="195"/>
      <c r="PZO82" s="195"/>
      <c r="PZP82" s="195"/>
      <c r="PZQ82" s="195"/>
      <c r="PZR82" s="195"/>
      <c r="PZS82" s="195"/>
      <c r="PZT82" s="195"/>
      <c r="PZU82" s="195"/>
      <c r="PZV82" s="195"/>
      <c r="PZW82" s="195"/>
      <c r="PZX82" s="195"/>
      <c r="PZY82" s="195"/>
      <c r="PZZ82" s="195"/>
      <c r="QAA82" s="195"/>
      <c r="QAB82" s="195"/>
      <c r="QAC82" s="195"/>
      <c r="QAD82" s="195"/>
      <c r="QAE82" s="195"/>
      <c r="QAF82" s="195"/>
      <c r="QAG82" s="195"/>
      <c r="QAH82" s="195"/>
      <c r="QAI82" s="195"/>
      <c r="QAJ82" s="195"/>
      <c r="QAK82" s="195"/>
      <c r="QAL82" s="195"/>
      <c r="QAM82" s="195"/>
      <c r="QAN82" s="195"/>
      <c r="QAO82" s="195"/>
      <c r="QAP82" s="195"/>
      <c r="QAQ82" s="195"/>
      <c r="QAR82" s="195"/>
      <c r="QAS82" s="195"/>
      <c r="QAT82" s="195"/>
      <c r="QAU82" s="195"/>
      <c r="QAV82" s="195"/>
      <c r="QAW82" s="195"/>
      <c r="QAX82" s="195"/>
      <c r="QAY82" s="195"/>
      <c r="QAZ82" s="195"/>
      <c r="QBA82" s="195"/>
      <c r="QBB82" s="195"/>
      <c r="QBC82" s="195"/>
      <c r="QBD82" s="195"/>
      <c r="QBE82" s="195"/>
      <c r="QBF82" s="195"/>
      <c r="QBG82" s="195"/>
      <c r="QBH82" s="195"/>
      <c r="QBI82" s="195"/>
      <c r="QBJ82" s="195"/>
      <c r="QBK82" s="195"/>
      <c r="QBL82" s="195"/>
      <c r="QBM82" s="195"/>
      <c r="QBN82" s="195"/>
      <c r="QBO82" s="195"/>
      <c r="QBP82" s="195"/>
      <c r="QBQ82" s="195"/>
      <c r="QBR82" s="195"/>
      <c r="QBS82" s="195"/>
      <c r="QBT82" s="195"/>
      <c r="QBU82" s="195"/>
      <c r="QBV82" s="195"/>
      <c r="QBW82" s="195"/>
      <c r="QBX82" s="195"/>
      <c r="QBY82" s="195"/>
      <c r="QBZ82" s="195"/>
      <c r="QCA82" s="195"/>
      <c r="QCB82" s="195"/>
      <c r="QCC82" s="195"/>
      <c r="QCD82" s="195"/>
      <c r="QCE82" s="195"/>
      <c r="QCF82" s="195"/>
      <c r="QCG82" s="195"/>
      <c r="QCH82" s="195"/>
      <c r="QCI82" s="195"/>
      <c r="QCJ82" s="195"/>
      <c r="QCK82" s="195"/>
      <c r="QCL82" s="195"/>
      <c r="QCM82" s="195"/>
      <c r="QCN82" s="195"/>
      <c r="QCO82" s="195"/>
      <c r="QCP82" s="195"/>
      <c r="QCQ82" s="195"/>
      <c r="QCR82" s="195"/>
      <c r="QCS82" s="195"/>
      <c r="QCT82" s="195"/>
      <c r="QCU82" s="195"/>
      <c r="QCV82" s="195"/>
      <c r="QCW82" s="195"/>
      <c r="QCX82" s="195"/>
      <c r="QCY82" s="195"/>
      <c r="QCZ82" s="195"/>
      <c r="QDA82" s="195"/>
      <c r="QDB82" s="195"/>
      <c r="QDC82" s="195"/>
      <c r="QDD82" s="195"/>
      <c r="QDE82" s="195"/>
      <c r="QDF82" s="195"/>
      <c r="QDG82" s="195"/>
      <c r="QDH82" s="195"/>
      <c r="QDI82" s="195"/>
      <c r="QDJ82" s="195"/>
      <c r="QDK82" s="195"/>
      <c r="QDL82" s="195"/>
      <c r="QDM82" s="195"/>
      <c r="QDN82" s="195"/>
      <c r="QDO82" s="195"/>
      <c r="QDP82" s="195"/>
      <c r="QDQ82" s="195"/>
      <c r="QDR82" s="195"/>
      <c r="QDS82" s="195"/>
      <c r="QDT82" s="195"/>
      <c r="QDU82" s="195"/>
      <c r="QDV82" s="195"/>
      <c r="QDW82" s="195"/>
      <c r="QDX82" s="195"/>
      <c r="QDY82" s="195"/>
      <c r="QDZ82" s="195"/>
      <c r="QEA82" s="195"/>
      <c r="QEB82" s="195"/>
      <c r="QEC82" s="195"/>
      <c r="QED82" s="195"/>
      <c r="QEE82" s="195"/>
      <c r="QEF82" s="195"/>
      <c r="QEG82" s="195"/>
      <c r="QEH82" s="195"/>
      <c r="QEI82" s="195"/>
      <c r="QEJ82" s="195"/>
      <c r="QEK82" s="195"/>
      <c r="QEL82" s="195"/>
      <c r="QEM82" s="195"/>
      <c r="QEN82" s="195"/>
      <c r="QEO82" s="195"/>
      <c r="QEP82" s="195"/>
      <c r="QEQ82" s="195"/>
      <c r="QER82" s="195"/>
      <c r="QES82" s="195"/>
      <c r="QET82" s="195"/>
      <c r="QEU82" s="195"/>
      <c r="QEV82" s="195"/>
      <c r="QEW82" s="195"/>
      <c r="QEX82" s="195"/>
      <c r="QEY82" s="195"/>
      <c r="QEZ82" s="195"/>
      <c r="QFA82" s="195"/>
      <c r="QFB82" s="195"/>
      <c r="QFC82" s="195"/>
      <c r="QFD82" s="195"/>
      <c r="QFE82" s="195"/>
      <c r="QFF82" s="195"/>
      <c r="QFG82" s="195"/>
      <c r="QFH82" s="195"/>
      <c r="QFI82" s="195"/>
      <c r="QFJ82" s="195"/>
      <c r="QFK82" s="195"/>
      <c r="QFL82" s="195"/>
      <c r="QFM82" s="195"/>
      <c r="QFN82" s="195"/>
      <c r="QFO82" s="195"/>
      <c r="QFP82" s="195"/>
      <c r="QFQ82" s="195"/>
      <c r="QFR82" s="195"/>
      <c r="QFS82" s="195"/>
      <c r="QFT82" s="195"/>
      <c r="QFU82" s="195"/>
      <c r="QFV82" s="195"/>
      <c r="QFW82" s="195"/>
      <c r="QFX82" s="195"/>
      <c r="QFY82" s="195"/>
      <c r="QFZ82" s="195"/>
      <c r="QGA82" s="195"/>
      <c r="QGB82" s="195"/>
      <c r="QGC82" s="195"/>
      <c r="QGD82" s="195"/>
      <c r="QGE82" s="195"/>
      <c r="QGF82" s="195"/>
      <c r="QGG82" s="195"/>
      <c r="QGH82" s="195"/>
      <c r="QGI82" s="195"/>
      <c r="QGJ82" s="195"/>
      <c r="QGK82" s="195"/>
      <c r="QGL82" s="195"/>
      <c r="QGM82" s="195"/>
      <c r="QGN82" s="195"/>
      <c r="QGO82" s="195"/>
      <c r="QGP82" s="195"/>
      <c r="QGQ82" s="195"/>
      <c r="QGR82" s="195"/>
      <c r="QGS82" s="195"/>
      <c r="QGT82" s="195"/>
      <c r="QGU82" s="195"/>
      <c r="QGV82" s="195"/>
      <c r="QGW82" s="195"/>
      <c r="QGX82" s="195"/>
      <c r="QGY82" s="195"/>
      <c r="QGZ82" s="195"/>
      <c r="QHA82" s="195"/>
      <c r="QHB82" s="195"/>
      <c r="QHC82" s="195"/>
      <c r="QHD82" s="195"/>
      <c r="QHE82" s="195"/>
      <c r="QHF82" s="195"/>
      <c r="QHG82" s="195"/>
      <c r="QHH82" s="195"/>
      <c r="QHI82" s="195"/>
      <c r="QHJ82" s="195"/>
      <c r="QHK82" s="195"/>
      <c r="QHL82" s="195"/>
      <c r="QHM82" s="195"/>
      <c r="QHN82" s="195"/>
      <c r="QHO82" s="195"/>
      <c r="QHP82" s="195"/>
      <c r="QHQ82" s="195"/>
      <c r="QHR82" s="195"/>
      <c r="QHS82" s="195"/>
      <c r="QHT82" s="195"/>
      <c r="QHU82" s="195"/>
      <c r="QHV82" s="195"/>
      <c r="QHW82" s="195"/>
      <c r="QHX82" s="195"/>
      <c r="QHY82" s="195"/>
      <c r="QHZ82" s="195"/>
      <c r="QIA82" s="195"/>
      <c r="QIB82" s="195"/>
      <c r="QIC82" s="195"/>
      <c r="QID82" s="195"/>
      <c r="QIE82" s="195"/>
      <c r="QIF82" s="195"/>
      <c r="QIG82" s="195"/>
      <c r="QIH82" s="195"/>
      <c r="QII82" s="195"/>
      <c r="QIJ82" s="195"/>
      <c r="QIK82" s="195"/>
      <c r="QIL82" s="195"/>
      <c r="QIM82" s="195"/>
      <c r="QIN82" s="195"/>
      <c r="QIO82" s="195"/>
      <c r="QIP82" s="195"/>
      <c r="QIQ82" s="195"/>
      <c r="QIR82" s="195"/>
      <c r="QIS82" s="195"/>
      <c r="QIT82" s="195"/>
      <c r="QIU82" s="195"/>
      <c r="QIV82" s="195"/>
      <c r="QIW82" s="195"/>
      <c r="QIX82" s="195"/>
      <c r="QIY82" s="195"/>
      <c r="QIZ82" s="195"/>
      <c r="QJA82" s="195"/>
      <c r="QJB82" s="195"/>
      <c r="QJC82" s="195"/>
      <c r="QJD82" s="195"/>
      <c r="QJE82" s="195"/>
      <c r="QJF82" s="195"/>
      <c r="QJG82" s="195"/>
      <c r="QJH82" s="195"/>
      <c r="QJI82" s="195"/>
      <c r="QJJ82" s="195"/>
      <c r="QJK82" s="195"/>
      <c r="QJL82" s="195"/>
      <c r="QJM82" s="195"/>
      <c r="QJN82" s="195"/>
      <c r="QJO82" s="195"/>
      <c r="QJP82" s="195"/>
      <c r="QJQ82" s="195"/>
      <c r="QJR82" s="195"/>
      <c r="QJS82" s="195"/>
      <c r="QJT82" s="195"/>
      <c r="QJU82" s="195"/>
      <c r="QJV82" s="195"/>
      <c r="QJW82" s="195"/>
      <c r="QJX82" s="195"/>
      <c r="QJY82" s="195"/>
      <c r="QJZ82" s="195"/>
      <c r="QKA82" s="195"/>
      <c r="QKB82" s="195"/>
      <c r="QKC82" s="195"/>
      <c r="QKD82" s="195"/>
      <c r="QKE82" s="195"/>
      <c r="QKF82" s="195"/>
      <c r="QKG82" s="195"/>
      <c r="QKH82" s="195"/>
      <c r="QKI82" s="195"/>
      <c r="QKJ82" s="195"/>
      <c r="QKK82" s="195"/>
      <c r="QKL82" s="195"/>
      <c r="QKM82" s="195"/>
      <c r="QKN82" s="195"/>
      <c r="QKO82" s="195"/>
      <c r="QKP82" s="195"/>
      <c r="QKQ82" s="195"/>
      <c r="QKR82" s="195"/>
      <c r="QKS82" s="195"/>
      <c r="QKT82" s="195"/>
      <c r="QKU82" s="195"/>
      <c r="QKV82" s="195"/>
      <c r="QKW82" s="195"/>
      <c r="QKX82" s="195"/>
      <c r="QKY82" s="195"/>
      <c r="QKZ82" s="195"/>
      <c r="QLA82" s="195"/>
      <c r="QLB82" s="195"/>
      <c r="QLC82" s="195"/>
      <c r="QLD82" s="195"/>
      <c r="QLE82" s="195"/>
      <c r="QLF82" s="195"/>
      <c r="QLG82" s="195"/>
      <c r="QLH82" s="195"/>
      <c r="QLI82" s="195"/>
      <c r="QLJ82" s="195"/>
      <c r="QLK82" s="195"/>
      <c r="QLL82" s="195"/>
      <c r="QLM82" s="195"/>
      <c r="QLN82" s="195"/>
      <c r="QLO82" s="195"/>
      <c r="QLP82" s="195"/>
      <c r="QLQ82" s="195"/>
      <c r="QLR82" s="195"/>
      <c r="QLS82" s="195"/>
      <c r="QLT82" s="195"/>
      <c r="QLU82" s="195"/>
      <c r="QLV82" s="195"/>
      <c r="QLW82" s="195"/>
      <c r="QLX82" s="195"/>
      <c r="QLY82" s="195"/>
      <c r="QLZ82" s="195"/>
      <c r="QMA82" s="195"/>
      <c r="QMB82" s="195"/>
      <c r="QMC82" s="195"/>
      <c r="QMD82" s="195"/>
      <c r="QME82" s="195"/>
      <c r="QMF82" s="195"/>
      <c r="QMG82" s="195"/>
      <c r="QMH82" s="195"/>
      <c r="QMI82" s="195"/>
      <c r="QMJ82" s="195"/>
      <c r="QMK82" s="195"/>
      <c r="QML82" s="195"/>
      <c r="QMM82" s="195"/>
      <c r="QMN82" s="195"/>
      <c r="QMO82" s="195"/>
      <c r="QMP82" s="195"/>
      <c r="QMQ82" s="195"/>
      <c r="QMR82" s="195"/>
      <c r="QMS82" s="195"/>
      <c r="QMT82" s="195"/>
      <c r="QMU82" s="195"/>
      <c r="QMV82" s="195"/>
      <c r="QMW82" s="195"/>
      <c r="QMX82" s="195"/>
      <c r="QMY82" s="195"/>
      <c r="QMZ82" s="195"/>
      <c r="QNA82" s="195"/>
      <c r="QNB82" s="195"/>
      <c r="QNC82" s="195"/>
      <c r="QND82" s="195"/>
      <c r="QNE82" s="195"/>
      <c r="QNF82" s="195"/>
      <c r="QNG82" s="195"/>
      <c r="QNH82" s="195"/>
      <c r="QNI82" s="195"/>
      <c r="QNJ82" s="195"/>
      <c r="QNK82" s="195"/>
      <c r="QNL82" s="195"/>
      <c r="QNM82" s="195"/>
      <c r="QNN82" s="195"/>
      <c r="QNO82" s="195"/>
      <c r="QNP82" s="195"/>
      <c r="QNQ82" s="195"/>
      <c r="QNR82" s="195"/>
      <c r="QNS82" s="195"/>
      <c r="QNT82" s="195"/>
      <c r="QNU82" s="195"/>
      <c r="QNV82" s="195"/>
      <c r="QNW82" s="195"/>
      <c r="QNX82" s="195"/>
      <c r="QNY82" s="195"/>
      <c r="QNZ82" s="195"/>
      <c r="QOA82" s="195"/>
      <c r="QOB82" s="195"/>
      <c r="QOC82" s="195"/>
      <c r="QOD82" s="195"/>
      <c r="QOE82" s="195"/>
      <c r="QOF82" s="195"/>
      <c r="QOG82" s="195"/>
      <c r="QOH82" s="195"/>
      <c r="QOI82" s="195"/>
      <c r="QOJ82" s="195"/>
      <c r="QOK82" s="195"/>
      <c r="QOL82" s="195"/>
      <c r="QOM82" s="195"/>
      <c r="QON82" s="195"/>
      <c r="QOO82" s="195"/>
      <c r="QOP82" s="195"/>
      <c r="QOQ82" s="195"/>
      <c r="QOR82" s="195"/>
      <c r="QOS82" s="195"/>
      <c r="QOT82" s="195"/>
      <c r="QOU82" s="195"/>
      <c r="QOV82" s="195"/>
      <c r="QOW82" s="195"/>
      <c r="QOX82" s="195"/>
      <c r="QOY82" s="195"/>
      <c r="QOZ82" s="195"/>
      <c r="QPA82" s="195"/>
      <c r="QPB82" s="195"/>
      <c r="QPC82" s="195"/>
      <c r="QPD82" s="195"/>
      <c r="QPE82" s="195"/>
      <c r="QPF82" s="195"/>
      <c r="QPG82" s="195"/>
      <c r="QPH82" s="195"/>
      <c r="QPI82" s="195"/>
      <c r="QPJ82" s="195"/>
      <c r="QPK82" s="195"/>
      <c r="QPL82" s="195"/>
      <c r="QPM82" s="195"/>
      <c r="QPN82" s="195"/>
      <c r="QPO82" s="195"/>
      <c r="QPP82" s="195"/>
      <c r="QPQ82" s="195"/>
      <c r="QPR82" s="195"/>
      <c r="QPS82" s="195"/>
      <c r="QPT82" s="195"/>
      <c r="QPU82" s="195"/>
      <c r="QPV82" s="195"/>
      <c r="QPW82" s="195"/>
      <c r="QPX82" s="195"/>
      <c r="QPY82" s="195"/>
      <c r="QPZ82" s="195"/>
      <c r="QQA82" s="195"/>
      <c r="QQB82" s="195"/>
      <c r="QQC82" s="195"/>
      <c r="QQD82" s="195"/>
      <c r="QQE82" s="195"/>
      <c r="QQF82" s="195"/>
      <c r="QQG82" s="195"/>
      <c r="QQH82" s="195"/>
      <c r="QQI82" s="195"/>
      <c r="QQJ82" s="195"/>
      <c r="QQK82" s="195"/>
      <c r="QQL82" s="195"/>
      <c r="QQM82" s="195"/>
      <c r="QQN82" s="195"/>
      <c r="QQO82" s="195"/>
      <c r="QQP82" s="195"/>
      <c r="QQQ82" s="195"/>
      <c r="QQR82" s="195"/>
      <c r="QQS82" s="195"/>
      <c r="QQT82" s="195"/>
      <c r="QQU82" s="195"/>
      <c r="QQV82" s="195"/>
      <c r="QQW82" s="195"/>
      <c r="QQX82" s="195"/>
      <c r="QQY82" s="195"/>
      <c r="QQZ82" s="195"/>
      <c r="QRA82" s="195"/>
      <c r="QRB82" s="195"/>
      <c r="QRC82" s="195"/>
      <c r="QRD82" s="195"/>
      <c r="QRE82" s="195"/>
      <c r="QRF82" s="195"/>
      <c r="QRG82" s="195"/>
      <c r="QRH82" s="195"/>
      <c r="QRI82" s="195"/>
      <c r="QRJ82" s="195"/>
      <c r="QRK82" s="195"/>
      <c r="QRL82" s="195"/>
      <c r="QRM82" s="195"/>
      <c r="QRN82" s="195"/>
      <c r="QRO82" s="195"/>
      <c r="QRP82" s="195"/>
      <c r="QRQ82" s="195"/>
      <c r="QRR82" s="195"/>
      <c r="QRS82" s="195"/>
      <c r="QRT82" s="195"/>
      <c r="QRU82" s="195"/>
      <c r="QRV82" s="195"/>
      <c r="QRW82" s="195"/>
      <c r="QRX82" s="195"/>
      <c r="QRY82" s="195"/>
      <c r="QRZ82" s="195"/>
      <c r="QSA82" s="195"/>
      <c r="QSB82" s="195"/>
      <c r="QSC82" s="195"/>
      <c r="QSD82" s="195"/>
      <c r="QSE82" s="195"/>
      <c r="QSF82" s="195"/>
      <c r="QSG82" s="195"/>
      <c r="QSH82" s="195"/>
      <c r="QSI82" s="195"/>
      <c r="QSJ82" s="195"/>
      <c r="QSK82" s="195"/>
      <c r="QSL82" s="195"/>
      <c r="QSM82" s="195"/>
      <c r="QSN82" s="195"/>
      <c r="QSO82" s="195"/>
      <c r="QSP82" s="195"/>
      <c r="QSQ82" s="195"/>
      <c r="QSR82" s="195"/>
      <c r="QSS82" s="195"/>
      <c r="QST82" s="195"/>
      <c r="QSU82" s="195"/>
      <c r="QSV82" s="195"/>
      <c r="QSW82" s="195"/>
      <c r="QSX82" s="195"/>
      <c r="QSY82" s="195"/>
      <c r="QSZ82" s="195"/>
      <c r="QTA82" s="195"/>
      <c r="QTB82" s="195"/>
      <c r="QTC82" s="195"/>
      <c r="QTD82" s="195"/>
      <c r="QTE82" s="195"/>
      <c r="QTF82" s="195"/>
      <c r="QTG82" s="195"/>
      <c r="QTH82" s="195"/>
      <c r="QTI82" s="195"/>
      <c r="QTJ82" s="195"/>
      <c r="QTK82" s="195"/>
      <c r="QTL82" s="195"/>
      <c r="QTM82" s="195"/>
      <c r="QTN82" s="195"/>
      <c r="QTO82" s="195"/>
      <c r="QTP82" s="195"/>
      <c r="QTQ82" s="195"/>
      <c r="QTR82" s="195"/>
      <c r="QTS82" s="195"/>
      <c r="QTT82" s="195"/>
      <c r="QTU82" s="195"/>
      <c r="QTV82" s="195"/>
      <c r="QTW82" s="195"/>
      <c r="QTX82" s="195"/>
      <c r="QTY82" s="195"/>
      <c r="QTZ82" s="195"/>
      <c r="QUA82" s="195"/>
      <c r="QUB82" s="195"/>
      <c r="QUC82" s="195"/>
      <c r="QUD82" s="195"/>
      <c r="QUE82" s="195"/>
      <c r="QUF82" s="195"/>
      <c r="QUG82" s="195"/>
      <c r="QUH82" s="195"/>
      <c r="QUI82" s="195"/>
      <c r="QUJ82" s="195"/>
      <c r="QUK82" s="195"/>
      <c r="QUL82" s="195"/>
      <c r="QUM82" s="195"/>
      <c r="QUN82" s="195"/>
      <c r="QUO82" s="195"/>
      <c r="QUP82" s="195"/>
      <c r="QUQ82" s="195"/>
      <c r="QUR82" s="195"/>
      <c r="QUS82" s="195"/>
      <c r="QUT82" s="195"/>
      <c r="QUU82" s="195"/>
      <c r="QUV82" s="195"/>
      <c r="QUW82" s="195"/>
      <c r="QUX82" s="195"/>
      <c r="QUY82" s="195"/>
      <c r="QUZ82" s="195"/>
      <c r="QVA82" s="195"/>
      <c r="QVB82" s="195"/>
      <c r="QVC82" s="195"/>
      <c r="QVD82" s="195"/>
      <c r="QVE82" s="195"/>
      <c r="QVF82" s="195"/>
      <c r="QVG82" s="195"/>
      <c r="QVH82" s="195"/>
      <c r="QVI82" s="195"/>
      <c r="QVJ82" s="195"/>
      <c r="QVK82" s="195"/>
      <c r="QVL82" s="195"/>
      <c r="QVM82" s="195"/>
      <c r="QVN82" s="195"/>
      <c r="QVO82" s="195"/>
      <c r="QVP82" s="195"/>
      <c r="QVQ82" s="195"/>
      <c r="QVR82" s="195"/>
      <c r="QVS82" s="195"/>
      <c r="QVT82" s="195"/>
      <c r="QVU82" s="195"/>
      <c r="QVV82" s="195"/>
      <c r="QVW82" s="195"/>
      <c r="QVX82" s="195"/>
      <c r="QVY82" s="195"/>
      <c r="QVZ82" s="195"/>
      <c r="QWA82" s="195"/>
      <c r="QWB82" s="195"/>
      <c r="QWC82" s="195"/>
      <c r="QWD82" s="195"/>
      <c r="QWE82" s="195"/>
      <c r="QWF82" s="195"/>
      <c r="QWG82" s="195"/>
      <c r="QWH82" s="195"/>
      <c r="QWI82" s="195"/>
      <c r="QWJ82" s="195"/>
      <c r="QWK82" s="195"/>
      <c r="QWL82" s="195"/>
      <c r="QWM82" s="195"/>
      <c r="QWN82" s="195"/>
      <c r="QWO82" s="195"/>
      <c r="QWP82" s="195"/>
      <c r="QWQ82" s="195"/>
      <c r="QWR82" s="195"/>
      <c r="QWS82" s="195"/>
      <c r="QWT82" s="195"/>
      <c r="QWU82" s="195"/>
      <c r="QWV82" s="195"/>
      <c r="QWW82" s="195"/>
      <c r="QWX82" s="195"/>
      <c r="QWY82" s="195"/>
      <c r="QWZ82" s="195"/>
      <c r="QXA82" s="195"/>
      <c r="QXB82" s="195"/>
      <c r="QXC82" s="195"/>
      <c r="QXD82" s="195"/>
      <c r="QXE82" s="195"/>
      <c r="QXF82" s="195"/>
      <c r="QXG82" s="195"/>
      <c r="QXH82" s="195"/>
      <c r="QXI82" s="195"/>
      <c r="QXJ82" s="195"/>
      <c r="QXK82" s="195"/>
      <c r="QXL82" s="195"/>
      <c r="QXM82" s="195"/>
      <c r="QXN82" s="195"/>
      <c r="QXO82" s="195"/>
      <c r="QXP82" s="195"/>
      <c r="QXQ82" s="195"/>
      <c r="QXR82" s="195"/>
      <c r="QXS82" s="195"/>
      <c r="QXT82" s="195"/>
      <c r="QXU82" s="195"/>
      <c r="QXV82" s="195"/>
      <c r="QXW82" s="195"/>
      <c r="QXX82" s="195"/>
      <c r="QXY82" s="195"/>
      <c r="QXZ82" s="195"/>
      <c r="QYA82" s="195"/>
      <c r="QYB82" s="195"/>
      <c r="QYC82" s="195"/>
      <c r="QYD82" s="195"/>
      <c r="QYE82" s="195"/>
      <c r="QYF82" s="195"/>
      <c r="QYG82" s="195"/>
      <c r="QYH82" s="195"/>
      <c r="QYI82" s="195"/>
      <c r="QYJ82" s="195"/>
      <c r="QYK82" s="195"/>
      <c r="QYL82" s="195"/>
      <c r="QYM82" s="195"/>
      <c r="QYN82" s="195"/>
      <c r="QYO82" s="195"/>
      <c r="QYP82" s="195"/>
      <c r="QYQ82" s="195"/>
      <c r="QYR82" s="195"/>
      <c r="QYS82" s="195"/>
      <c r="QYT82" s="195"/>
      <c r="QYU82" s="195"/>
      <c r="QYV82" s="195"/>
      <c r="QYW82" s="195"/>
      <c r="QYX82" s="195"/>
      <c r="QYY82" s="195"/>
      <c r="QYZ82" s="195"/>
      <c r="QZA82" s="195"/>
      <c r="QZB82" s="195"/>
      <c r="QZC82" s="195"/>
      <c r="QZD82" s="195"/>
      <c r="QZE82" s="195"/>
      <c r="QZF82" s="195"/>
      <c r="QZG82" s="195"/>
      <c r="QZH82" s="195"/>
      <c r="QZI82" s="195"/>
      <c r="QZJ82" s="195"/>
      <c r="QZK82" s="195"/>
      <c r="QZL82" s="195"/>
      <c r="QZM82" s="195"/>
      <c r="QZN82" s="195"/>
      <c r="QZO82" s="195"/>
      <c r="QZP82" s="195"/>
      <c r="QZQ82" s="195"/>
      <c r="QZR82" s="195"/>
      <c r="QZS82" s="195"/>
      <c r="QZT82" s="195"/>
      <c r="QZU82" s="195"/>
      <c r="QZV82" s="195"/>
      <c r="QZW82" s="195"/>
      <c r="QZX82" s="195"/>
      <c r="QZY82" s="195"/>
      <c r="QZZ82" s="195"/>
      <c r="RAA82" s="195"/>
      <c r="RAB82" s="195"/>
      <c r="RAC82" s="195"/>
      <c r="RAD82" s="195"/>
      <c r="RAE82" s="195"/>
      <c r="RAF82" s="195"/>
      <c r="RAG82" s="195"/>
      <c r="RAH82" s="195"/>
      <c r="RAI82" s="195"/>
      <c r="RAJ82" s="195"/>
      <c r="RAK82" s="195"/>
      <c r="RAL82" s="195"/>
      <c r="RAM82" s="195"/>
      <c r="RAN82" s="195"/>
      <c r="RAO82" s="195"/>
      <c r="RAP82" s="195"/>
      <c r="RAQ82" s="195"/>
      <c r="RAR82" s="195"/>
      <c r="RAS82" s="195"/>
      <c r="RAT82" s="195"/>
      <c r="RAU82" s="195"/>
      <c r="RAV82" s="195"/>
      <c r="RAW82" s="195"/>
      <c r="RAX82" s="195"/>
      <c r="RAY82" s="195"/>
      <c r="RAZ82" s="195"/>
      <c r="RBA82" s="195"/>
      <c r="RBB82" s="195"/>
      <c r="RBC82" s="195"/>
      <c r="RBD82" s="195"/>
      <c r="RBE82" s="195"/>
      <c r="RBF82" s="195"/>
      <c r="RBG82" s="195"/>
      <c r="RBH82" s="195"/>
      <c r="RBI82" s="195"/>
      <c r="RBJ82" s="195"/>
      <c r="RBK82" s="195"/>
      <c r="RBL82" s="195"/>
      <c r="RBM82" s="195"/>
      <c r="RBN82" s="195"/>
      <c r="RBO82" s="195"/>
      <c r="RBP82" s="195"/>
      <c r="RBQ82" s="195"/>
      <c r="RBR82" s="195"/>
      <c r="RBS82" s="195"/>
      <c r="RBT82" s="195"/>
      <c r="RBU82" s="195"/>
      <c r="RBV82" s="195"/>
      <c r="RBW82" s="195"/>
      <c r="RBX82" s="195"/>
      <c r="RBY82" s="195"/>
      <c r="RBZ82" s="195"/>
      <c r="RCA82" s="195"/>
      <c r="RCB82" s="195"/>
      <c r="RCC82" s="195"/>
      <c r="RCD82" s="195"/>
      <c r="RCE82" s="195"/>
      <c r="RCF82" s="195"/>
      <c r="RCG82" s="195"/>
      <c r="RCH82" s="195"/>
      <c r="RCI82" s="195"/>
      <c r="RCJ82" s="195"/>
      <c r="RCK82" s="195"/>
      <c r="RCL82" s="195"/>
      <c r="RCM82" s="195"/>
      <c r="RCN82" s="195"/>
      <c r="RCO82" s="195"/>
      <c r="RCP82" s="195"/>
      <c r="RCQ82" s="195"/>
      <c r="RCR82" s="195"/>
      <c r="RCS82" s="195"/>
      <c r="RCT82" s="195"/>
      <c r="RCU82" s="195"/>
      <c r="RCV82" s="195"/>
      <c r="RCW82" s="195"/>
      <c r="RCX82" s="195"/>
      <c r="RCY82" s="195"/>
      <c r="RCZ82" s="195"/>
      <c r="RDA82" s="195"/>
      <c r="RDB82" s="195"/>
      <c r="RDC82" s="195"/>
      <c r="RDD82" s="195"/>
      <c r="RDE82" s="195"/>
      <c r="RDF82" s="195"/>
      <c r="RDG82" s="195"/>
      <c r="RDH82" s="195"/>
      <c r="RDI82" s="195"/>
      <c r="RDJ82" s="195"/>
      <c r="RDK82" s="195"/>
      <c r="RDL82" s="195"/>
      <c r="RDM82" s="195"/>
      <c r="RDN82" s="195"/>
      <c r="RDO82" s="195"/>
      <c r="RDP82" s="195"/>
      <c r="RDQ82" s="195"/>
      <c r="RDR82" s="195"/>
      <c r="RDS82" s="195"/>
      <c r="RDT82" s="195"/>
      <c r="RDU82" s="195"/>
      <c r="RDV82" s="195"/>
      <c r="RDW82" s="195"/>
      <c r="RDX82" s="195"/>
      <c r="RDY82" s="195"/>
      <c r="RDZ82" s="195"/>
      <c r="REA82" s="195"/>
      <c r="REB82" s="195"/>
      <c r="REC82" s="195"/>
      <c r="RED82" s="195"/>
      <c r="REE82" s="195"/>
      <c r="REF82" s="195"/>
      <c r="REG82" s="195"/>
      <c r="REH82" s="195"/>
      <c r="REI82" s="195"/>
      <c r="REJ82" s="195"/>
      <c r="REK82" s="195"/>
      <c r="REL82" s="195"/>
      <c r="REM82" s="195"/>
      <c r="REN82" s="195"/>
      <c r="REO82" s="195"/>
      <c r="REP82" s="195"/>
      <c r="REQ82" s="195"/>
      <c r="RER82" s="195"/>
      <c r="RES82" s="195"/>
      <c r="RET82" s="195"/>
      <c r="REU82" s="195"/>
      <c r="REV82" s="195"/>
      <c r="REW82" s="195"/>
      <c r="REX82" s="195"/>
      <c r="REY82" s="195"/>
      <c r="REZ82" s="195"/>
      <c r="RFA82" s="195"/>
      <c r="RFB82" s="195"/>
      <c r="RFC82" s="195"/>
      <c r="RFD82" s="195"/>
      <c r="RFE82" s="195"/>
      <c r="RFF82" s="195"/>
      <c r="RFG82" s="195"/>
      <c r="RFH82" s="195"/>
      <c r="RFI82" s="195"/>
      <c r="RFJ82" s="195"/>
      <c r="RFK82" s="195"/>
      <c r="RFL82" s="195"/>
      <c r="RFM82" s="195"/>
      <c r="RFN82" s="195"/>
      <c r="RFO82" s="195"/>
      <c r="RFP82" s="195"/>
      <c r="RFQ82" s="195"/>
      <c r="RFR82" s="195"/>
      <c r="RFS82" s="195"/>
      <c r="RFT82" s="195"/>
      <c r="RFU82" s="195"/>
      <c r="RFV82" s="195"/>
      <c r="RFW82" s="195"/>
      <c r="RFX82" s="195"/>
      <c r="RFY82" s="195"/>
      <c r="RFZ82" s="195"/>
      <c r="RGA82" s="195"/>
      <c r="RGB82" s="195"/>
      <c r="RGC82" s="195"/>
      <c r="RGD82" s="195"/>
      <c r="RGE82" s="195"/>
      <c r="RGF82" s="195"/>
      <c r="RGG82" s="195"/>
      <c r="RGH82" s="195"/>
      <c r="RGI82" s="195"/>
      <c r="RGJ82" s="195"/>
      <c r="RGK82" s="195"/>
      <c r="RGL82" s="195"/>
      <c r="RGM82" s="195"/>
      <c r="RGN82" s="195"/>
      <c r="RGO82" s="195"/>
      <c r="RGP82" s="195"/>
      <c r="RGQ82" s="195"/>
      <c r="RGR82" s="195"/>
      <c r="RGS82" s="195"/>
      <c r="RGT82" s="195"/>
      <c r="RGU82" s="195"/>
      <c r="RGV82" s="195"/>
      <c r="RGW82" s="195"/>
      <c r="RGX82" s="195"/>
      <c r="RGY82" s="195"/>
      <c r="RGZ82" s="195"/>
      <c r="RHA82" s="195"/>
      <c r="RHB82" s="195"/>
      <c r="RHC82" s="195"/>
      <c r="RHD82" s="195"/>
      <c r="RHE82" s="195"/>
      <c r="RHF82" s="195"/>
      <c r="RHG82" s="195"/>
      <c r="RHH82" s="195"/>
      <c r="RHI82" s="195"/>
      <c r="RHJ82" s="195"/>
      <c r="RHK82" s="195"/>
      <c r="RHL82" s="195"/>
      <c r="RHM82" s="195"/>
      <c r="RHN82" s="195"/>
      <c r="RHO82" s="195"/>
      <c r="RHP82" s="195"/>
      <c r="RHQ82" s="195"/>
      <c r="RHR82" s="195"/>
      <c r="RHS82" s="195"/>
      <c r="RHT82" s="195"/>
      <c r="RHU82" s="195"/>
      <c r="RHV82" s="195"/>
      <c r="RHW82" s="195"/>
      <c r="RHX82" s="195"/>
      <c r="RHY82" s="195"/>
      <c r="RHZ82" s="195"/>
      <c r="RIA82" s="195"/>
      <c r="RIB82" s="195"/>
      <c r="RIC82" s="195"/>
      <c r="RID82" s="195"/>
      <c r="RIE82" s="195"/>
      <c r="RIF82" s="195"/>
      <c r="RIG82" s="195"/>
      <c r="RIH82" s="195"/>
      <c r="RII82" s="195"/>
      <c r="RIJ82" s="195"/>
      <c r="RIK82" s="195"/>
      <c r="RIL82" s="195"/>
      <c r="RIM82" s="195"/>
      <c r="RIN82" s="195"/>
      <c r="RIO82" s="195"/>
      <c r="RIP82" s="195"/>
      <c r="RIQ82" s="195"/>
      <c r="RIR82" s="195"/>
      <c r="RIS82" s="195"/>
      <c r="RIT82" s="195"/>
      <c r="RIU82" s="195"/>
      <c r="RIV82" s="195"/>
      <c r="RIW82" s="195"/>
      <c r="RIX82" s="195"/>
      <c r="RIY82" s="195"/>
      <c r="RIZ82" s="195"/>
      <c r="RJA82" s="195"/>
      <c r="RJB82" s="195"/>
      <c r="RJC82" s="195"/>
      <c r="RJD82" s="195"/>
      <c r="RJE82" s="195"/>
      <c r="RJF82" s="195"/>
      <c r="RJG82" s="195"/>
      <c r="RJH82" s="195"/>
      <c r="RJI82" s="195"/>
      <c r="RJJ82" s="195"/>
      <c r="RJK82" s="195"/>
      <c r="RJL82" s="195"/>
      <c r="RJM82" s="195"/>
      <c r="RJN82" s="195"/>
      <c r="RJO82" s="195"/>
      <c r="RJP82" s="195"/>
      <c r="RJQ82" s="195"/>
      <c r="RJR82" s="195"/>
      <c r="RJS82" s="195"/>
      <c r="RJT82" s="195"/>
      <c r="RJU82" s="195"/>
      <c r="RJV82" s="195"/>
      <c r="RJW82" s="195"/>
      <c r="RJX82" s="195"/>
      <c r="RJY82" s="195"/>
      <c r="RJZ82" s="195"/>
      <c r="RKA82" s="195"/>
      <c r="RKB82" s="195"/>
      <c r="RKC82" s="195"/>
      <c r="RKD82" s="195"/>
      <c r="RKE82" s="195"/>
      <c r="RKF82" s="195"/>
      <c r="RKG82" s="195"/>
      <c r="RKH82" s="195"/>
      <c r="RKI82" s="195"/>
      <c r="RKJ82" s="195"/>
      <c r="RKK82" s="195"/>
      <c r="RKL82" s="195"/>
      <c r="RKM82" s="195"/>
      <c r="RKN82" s="195"/>
      <c r="RKO82" s="195"/>
      <c r="RKP82" s="195"/>
      <c r="RKQ82" s="195"/>
      <c r="RKR82" s="195"/>
      <c r="RKS82" s="195"/>
      <c r="RKT82" s="195"/>
      <c r="RKU82" s="195"/>
      <c r="RKV82" s="195"/>
      <c r="RKW82" s="195"/>
      <c r="RKX82" s="195"/>
      <c r="RKY82" s="195"/>
      <c r="RKZ82" s="195"/>
      <c r="RLA82" s="195"/>
      <c r="RLB82" s="195"/>
      <c r="RLC82" s="195"/>
      <c r="RLD82" s="195"/>
      <c r="RLE82" s="195"/>
      <c r="RLF82" s="195"/>
      <c r="RLG82" s="195"/>
      <c r="RLH82" s="195"/>
      <c r="RLI82" s="195"/>
      <c r="RLJ82" s="195"/>
      <c r="RLK82" s="195"/>
      <c r="RLL82" s="195"/>
      <c r="RLM82" s="195"/>
      <c r="RLN82" s="195"/>
      <c r="RLO82" s="195"/>
      <c r="RLP82" s="195"/>
      <c r="RLQ82" s="195"/>
      <c r="RLR82" s="195"/>
      <c r="RLS82" s="195"/>
      <c r="RLT82" s="195"/>
      <c r="RLU82" s="195"/>
      <c r="RLV82" s="195"/>
      <c r="RLW82" s="195"/>
      <c r="RLX82" s="195"/>
      <c r="RLY82" s="195"/>
      <c r="RLZ82" s="195"/>
      <c r="RMA82" s="195"/>
      <c r="RMB82" s="195"/>
      <c r="RMC82" s="195"/>
      <c r="RMD82" s="195"/>
      <c r="RME82" s="195"/>
      <c r="RMF82" s="195"/>
      <c r="RMG82" s="195"/>
      <c r="RMH82" s="195"/>
      <c r="RMI82" s="195"/>
      <c r="RMJ82" s="195"/>
      <c r="RMK82" s="195"/>
      <c r="RML82" s="195"/>
      <c r="RMM82" s="195"/>
      <c r="RMN82" s="195"/>
      <c r="RMO82" s="195"/>
      <c r="RMP82" s="195"/>
      <c r="RMQ82" s="195"/>
      <c r="RMR82" s="195"/>
      <c r="RMS82" s="195"/>
      <c r="RMT82" s="195"/>
      <c r="RMU82" s="195"/>
      <c r="RMV82" s="195"/>
      <c r="RMW82" s="195"/>
      <c r="RMX82" s="195"/>
      <c r="RMY82" s="195"/>
      <c r="RMZ82" s="195"/>
      <c r="RNA82" s="195"/>
      <c r="RNB82" s="195"/>
      <c r="RNC82" s="195"/>
      <c r="RND82" s="195"/>
      <c r="RNE82" s="195"/>
      <c r="RNF82" s="195"/>
      <c r="RNG82" s="195"/>
      <c r="RNH82" s="195"/>
      <c r="RNI82" s="195"/>
      <c r="RNJ82" s="195"/>
      <c r="RNK82" s="195"/>
      <c r="RNL82" s="195"/>
      <c r="RNM82" s="195"/>
      <c r="RNN82" s="195"/>
      <c r="RNO82" s="195"/>
      <c r="RNP82" s="195"/>
      <c r="RNQ82" s="195"/>
      <c r="RNR82" s="195"/>
      <c r="RNS82" s="195"/>
      <c r="RNT82" s="195"/>
      <c r="RNU82" s="195"/>
      <c r="RNV82" s="195"/>
      <c r="RNW82" s="195"/>
      <c r="RNX82" s="195"/>
      <c r="RNY82" s="195"/>
      <c r="RNZ82" s="195"/>
      <c r="ROA82" s="195"/>
      <c r="ROB82" s="195"/>
      <c r="ROC82" s="195"/>
      <c r="ROD82" s="195"/>
      <c r="ROE82" s="195"/>
      <c r="ROF82" s="195"/>
      <c r="ROG82" s="195"/>
      <c r="ROH82" s="195"/>
      <c r="ROI82" s="195"/>
      <c r="ROJ82" s="195"/>
      <c r="ROK82" s="195"/>
      <c r="ROL82" s="195"/>
      <c r="ROM82" s="195"/>
      <c r="RON82" s="195"/>
      <c r="ROO82" s="195"/>
      <c r="ROP82" s="195"/>
      <c r="ROQ82" s="195"/>
      <c r="ROR82" s="195"/>
      <c r="ROS82" s="195"/>
      <c r="ROT82" s="195"/>
      <c r="ROU82" s="195"/>
      <c r="ROV82" s="195"/>
      <c r="ROW82" s="195"/>
      <c r="ROX82" s="195"/>
      <c r="ROY82" s="195"/>
      <c r="ROZ82" s="195"/>
      <c r="RPA82" s="195"/>
      <c r="RPB82" s="195"/>
      <c r="RPC82" s="195"/>
      <c r="RPD82" s="195"/>
      <c r="RPE82" s="195"/>
      <c r="RPF82" s="195"/>
      <c r="RPG82" s="195"/>
      <c r="RPH82" s="195"/>
      <c r="RPI82" s="195"/>
      <c r="RPJ82" s="195"/>
      <c r="RPK82" s="195"/>
      <c r="RPL82" s="195"/>
      <c r="RPM82" s="195"/>
      <c r="RPN82" s="195"/>
      <c r="RPO82" s="195"/>
      <c r="RPP82" s="195"/>
      <c r="RPQ82" s="195"/>
      <c r="RPR82" s="195"/>
      <c r="RPS82" s="195"/>
      <c r="RPT82" s="195"/>
      <c r="RPU82" s="195"/>
      <c r="RPV82" s="195"/>
      <c r="RPW82" s="195"/>
      <c r="RPX82" s="195"/>
      <c r="RPY82" s="195"/>
      <c r="RPZ82" s="195"/>
      <c r="RQA82" s="195"/>
      <c r="RQB82" s="195"/>
      <c r="RQC82" s="195"/>
      <c r="RQD82" s="195"/>
      <c r="RQE82" s="195"/>
      <c r="RQF82" s="195"/>
      <c r="RQG82" s="195"/>
      <c r="RQH82" s="195"/>
      <c r="RQI82" s="195"/>
      <c r="RQJ82" s="195"/>
      <c r="RQK82" s="195"/>
      <c r="RQL82" s="195"/>
      <c r="RQM82" s="195"/>
      <c r="RQN82" s="195"/>
      <c r="RQO82" s="195"/>
      <c r="RQP82" s="195"/>
      <c r="RQQ82" s="195"/>
      <c r="RQR82" s="195"/>
      <c r="RQS82" s="195"/>
      <c r="RQT82" s="195"/>
      <c r="RQU82" s="195"/>
      <c r="RQV82" s="195"/>
      <c r="RQW82" s="195"/>
      <c r="RQX82" s="195"/>
      <c r="RQY82" s="195"/>
      <c r="RQZ82" s="195"/>
      <c r="RRA82" s="195"/>
      <c r="RRB82" s="195"/>
      <c r="RRC82" s="195"/>
      <c r="RRD82" s="195"/>
      <c r="RRE82" s="195"/>
      <c r="RRF82" s="195"/>
      <c r="RRG82" s="195"/>
      <c r="RRH82" s="195"/>
      <c r="RRI82" s="195"/>
      <c r="RRJ82" s="195"/>
      <c r="RRK82" s="195"/>
      <c r="RRL82" s="195"/>
      <c r="RRM82" s="195"/>
      <c r="RRN82" s="195"/>
      <c r="RRO82" s="195"/>
      <c r="RRP82" s="195"/>
      <c r="RRQ82" s="195"/>
      <c r="RRR82" s="195"/>
      <c r="RRS82" s="195"/>
      <c r="RRT82" s="195"/>
      <c r="RRU82" s="195"/>
      <c r="RRV82" s="195"/>
      <c r="RRW82" s="195"/>
      <c r="RRX82" s="195"/>
      <c r="RRY82" s="195"/>
      <c r="RRZ82" s="195"/>
      <c r="RSA82" s="195"/>
      <c r="RSB82" s="195"/>
      <c r="RSC82" s="195"/>
      <c r="RSD82" s="195"/>
      <c r="RSE82" s="195"/>
      <c r="RSF82" s="195"/>
      <c r="RSG82" s="195"/>
      <c r="RSH82" s="195"/>
      <c r="RSI82" s="195"/>
      <c r="RSJ82" s="195"/>
      <c r="RSK82" s="195"/>
      <c r="RSL82" s="195"/>
      <c r="RSM82" s="195"/>
      <c r="RSN82" s="195"/>
      <c r="RSO82" s="195"/>
      <c r="RSP82" s="195"/>
      <c r="RSQ82" s="195"/>
      <c r="RSR82" s="195"/>
      <c r="RSS82" s="195"/>
      <c r="RST82" s="195"/>
      <c r="RSU82" s="195"/>
      <c r="RSV82" s="195"/>
      <c r="RSW82" s="195"/>
      <c r="RSX82" s="195"/>
      <c r="RSY82" s="195"/>
      <c r="RSZ82" s="195"/>
      <c r="RTA82" s="195"/>
      <c r="RTB82" s="195"/>
      <c r="RTC82" s="195"/>
      <c r="RTD82" s="195"/>
      <c r="RTE82" s="195"/>
      <c r="RTF82" s="195"/>
      <c r="RTG82" s="195"/>
      <c r="RTH82" s="195"/>
      <c r="RTI82" s="195"/>
      <c r="RTJ82" s="195"/>
      <c r="RTK82" s="195"/>
      <c r="RTL82" s="195"/>
      <c r="RTM82" s="195"/>
      <c r="RTN82" s="195"/>
      <c r="RTO82" s="195"/>
      <c r="RTP82" s="195"/>
      <c r="RTQ82" s="195"/>
      <c r="RTR82" s="195"/>
      <c r="RTS82" s="195"/>
      <c r="RTT82" s="195"/>
      <c r="RTU82" s="195"/>
      <c r="RTV82" s="195"/>
      <c r="RTW82" s="195"/>
      <c r="RTX82" s="195"/>
      <c r="RTY82" s="195"/>
      <c r="RTZ82" s="195"/>
      <c r="RUA82" s="195"/>
      <c r="RUB82" s="195"/>
      <c r="RUC82" s="195"/>
      <c r="RUD82" s="195"/>
      <c r="RUE82" s="195"/>
      <c r="RUF82" s="195"/>
      <c r="RUG82" s="195"/>
      <c r="RUH82" s="195"/>
      <c r="RUI82" s="195"/>
      <c r="RUJ82" s="195"/>
      <c r="RUK82" s="195"/>
      <c r="RUL82" s="195"/>
      <c r="RUM82" s="195"/>
      <c r="RUN82" s="195"/>
      <c r="RUO82" s="195"/>
      <c r="RUP82" s="195"/>
      <c r="RUQ82" s="195"/>
      <c r="RUR82" s="195"/>
      <c r="RUS82" s="195"/>
      <c r="RUT82" s="195"/>
      <c r="RUU82" s="195"/>
      <c r="RUV82" s="195"/>
      <c r="RUW82" s="195"/>
      <c r="RUX82" s="195"/>
      <c r="RUY82" s="195"/>
      <c r="RUZ82" s="195"/>
      <c r="RVA82" s="195"/>
      <c r="RVB82" s="195"/>
      <c r="RVC82" s="195"/>
      <c r="RVD82" s="195"/>
      <c r="RVE82" s="195"/>
      <c r="RVF82" s="195"/>
      <c r="RVG82" s="195"/>
      <c r="RVH82" s="195"/>
      <c r="RVI82" s="195"/>
      <c r="RVJ82" s="195"/>
      <c r="RVK82" s="195"/>
      <c r="RVL82" s="195"/>
      <c r="RVM82" s="195"/>
      <c r="RVN82" s="195"/>
      <c r="RVO82" s="195"/>
      <c r="RVP82" s="195"/>
      <c r="RVQ82" s="195"/>
      <c r="RVR82" s="195"/>
      <c r="RVS82" s="195"/>
      <c r="RVT82" s="195"/>
      <c r="RVU82" s="195"/>
      <c r="RVV82" s="195"/>
      <c r="RVW82" s="195"/>
      <c r="RVX82" s="195"/>
      <c r="RVY82" s="195"/>
      <c r="RVZ82" s="195"/>
      <c r="RWA82" s="195"/>
      <c r="RWB82" s="195"/>
      <c r="RWC82" s="195"/>
      <c r="RWD82" s="195"/>
      <c r="RWE82" s="195"/>
      <c r="RWF82" s="195"/>
      <c r="RWG82" s="195"/>
      <c r="RWH82" s="195"/>
      <c r="RWI82" s="195"/>
      <c r="RWJ82" s="195"/>
      <c r="RWK82" s="195"/>
      <c r="RWL82" s="195"/>
      <c r="RWM82" s="195"/>
      <c r="RWN82" s="195"/>
      <c r="RWO82" s="195"/>
      <c r="RWP82" s="195"/>
      <c r="RWQ82" s="195"/>
      <c r="RWR82" s="195"/>
      <c r="RWS82" s="195"/>
      <c r="RWT82" s="195"/>
      <c r="RWU82" s="195"/>
      <c r="RWV82" s="195"/>
      <c r="RWW82" s="195"/>
      <c r="RWX82" s="195"/>
      <c r="RWY82" s="195"/>
      <c r="RWZ82" s="195"/>
      <c r="RXA82" s="195"/>
      <c r="RXB82" s="195"/>
      <c r="RXC82" s="195"/>
      <c r="RXD82" s="195"/>
      <c r="RXE82" s="195"/>
      <c r="RXF82" s="195"/>
      <c r="RXG82" s="195"/>
      <c r="RXH82" s="195"/>
      <c r="RXI82" s="195"/>
      <c r="RXJ82" s="195"/>
      <c r="RXK82" s="195"/>
      <c r="RXL82" s="195"/>
      <c r="RXM82" s="195"/>
      <c r="RXN82" s="195"/>
      <c r="RXO82" s="195"/>
      <c r="RXP82" s="195"/>
      <c r="RXQ82" s="195"/>
      <c r="RXR82" s="195"/>
      <c r="RXS82" s="195"/>
      <c r="RXT82" s="195"/>
      <c r="RXU82" s="195"/>
      <c r="RXV82" s="195"/>
      <c r="RXW82" s="195"/>
      <c r="RXX82" s="195"/>
      <c r="RXY82" s="195"/>
      <c r="RXZ82" s="195"/>
      <c r="RYA82" s="195"/>
      <c r="RYB82" s="195"/>
      <c r="RYC82" s="195"/>
      <c r="RYD82" s="195"/>
      <c r="RYE82" s="195"/>
      <c r="RYF82" s="195"/>
      <c r="RYG82" s="195"/>
      <c r="RYH82" s="195"/>
      <c r="RYI82" s="195"/>
      <c r="RYJ82" s="195"/>
      <c r="RYK82" s="195"/>
      <c r="RYL82" s="195"/>
      <c r="RYM82" s="195"/>
      <c r="RYN82" s="195"/>
      <c r="RYO82" s="195"/>
      <c r="RYP82" s="195"/>
      <c r="RYQ82" s="195"/>
      <c r="RYR82" s="195"/>
      <c r="RYS82" s="195"/>
      <c r="RYT82" s="195"/>
      <c r="RYU82" s="195"/>
      <c r="RYV82" s="195"/>
      <c r="RYW82" s="195"/>
      <c r="RYX82" s="195"/>
      <c r="RYY82" s="195"/>
      <c r="RYZ82" s="195"/>
      <c r="RZA82" s="195"/>
      <c r="RZB82" s="195"/>
      <c r="RZC82" s="195"/>
      <c r="RZD82" s="195"/>
      <c r="RZE82" s="195"/>
      <c r="RZF82" s="195"/>
      <c r="RZG82" s="195"/>
      <c r="RZH82" s="195"/>
      <c r="RZI82" s="195"/>
      <c r="RZJ82" s="195"/>
      <c r="RZK82" s="195"/>
      <c r="RZL82" s="195"/>
      <c r="RZM82" s="195"/>
      <c r="RZN82" s="195"/>
      <c r="RZO82" s="195"/>
      <c r="RZP82" s="195"/>
      <c r="RZQ82" s="195"/>
      <c r="RZR82" s="195"/>
      <c r="RZS82" s="195"/>
      <c r="RZT82" s="195"/>
      <c r="RZU82" s="195"/>
      <c r="RZV82" s="195"/>
      <c r="RZW82" s="195"/>
      <c r="RZX82" s="195"/>
      <c r="RZY82" s="195"/>
      <c r="RZZ82" s="195"/>
      <c r="SAA82" s="195"/>
      <c r="SAB82" s="195"/>
      <c r="SAC82" s="195"/>
      <c r="SAD82" s="195"/>
      <c r="SAE82" s="195"/>
      <c r="SAF82" s="195"/>
      <c r="SAG82" s="195"/>
      <c r="SAH82" s="195"/>
      <c r="SAI82" s="195"/>
      <c r="SAJ82" s="195"/>
      <c r="SAK82" s="195"/>
      <c r="SAL82" s="195"/>
      <c r="SAM82" s="195"/>
      <c r="SAN82" s="195"/>
      <c r="SAO82" s="195"/>
      <c r="SAP82" s="195"/>
      <c r="SAQ82" s="195"/>
      <c r="SAR82" s="195"/>
      <c r="SAS82" s="195"/>
      <c r="SAT82" s="195"/>
      <c r="SAU82" s="195"/>
      <c r="SAV82" s="195"/>
      <c r="SAW82" s="195"/>
      <c r="SAX82" s="195"/>
      <c r="SAY82" s="195"/>
      <c r="SAZ82" s="195"/>
      <c r="SBA82" s="195"/>
      <c r="SBB82" s="195"/>
      <c r="SBC82" s="195"/>
      <c r="SBD82" s="195"/>
      <c r="SBE82" s="195"/>
      <c r="SBF82" s="195"/>
      <c r="SBG82" s="195"/>
      <c r="SBH82" s="195"/>
      <c r="SBI82" s="195"/>
      <c r="SBJ82" s="195"/>
      <c r="SBK82" s="195"/>
      <c r="SBL82" s="195"/>
      <c r="SBM82" s="195"/>
      <c r="SBN82" s="195"/>
      <c r="SBO82" s="195"/>
      <c r="SBP82" s="195"/>
      <c r="SBQ82" s="195"/>
      <c r="SBR82" s="195"/>
      <c r="SBS82" s="195"/>
      <c r="SBT82" s="195"/>
      <c r="SBU82" s="195"/>
      <c r="SBV82" s="195"/>
      <c r="SBW82" s="195"/>
      <c r="SBX82" s="195"/>
      <c r="SBY82" s="195"/>
      <c r="SBZ82" s="195"/>
      <c r="SCA82" s="195"/>
      <c r="SCB82" s="195"/>
      <c r="SCC82" s="195"/>
      <c r="SCD82" s="195"/>
      <c r="SCE82" s="195"/>
      <c r="SCF82" s="195"/>
      <c r="SCG82" s="195"/>
      <c r="SCH82" s="195"/>
      <c r="SCI82" s="195"/>
      <c r="SCJ82" s="195"/>
      <c r="SCK82" s="195"/>
      <c r="SCL82" s="195"/>
      <c r="SCM82" s="195"/>
      <c r="SCN82" s="195"/>
      <c r="SCO82" s="195"/>
      <c r="SCP82" s="195"/>
      <c r="SCQ82" s="195"/>
      <c r="SCR82" s="195"/>
      <c r="SCS82" s="195"/>
      <c r="SCT82" s="195"/>
      <c r="SCU82" s="195"/>
      <c r="SCV82" s="195"/>
      <c r="SCW82" s="195"/>
      <c r="SCX82" s="195"/>
      <c r="SCY82" s="195"/>
      <c r="SCZ82" s="195"/>
      <c r="SDA82" s="195"/>
      <c r="SDB82" s="195"/>
      <c r="SDC82" s="195"/>
      <c r="SDD82" s="195"/>
      <c r="SDE82" s="195"/>
      <c r="SDF82" s="195"/>
      <c r="SDG82" s="195"/>
      <c r="SDH82" s="195"/>
      <c r="SDI82" s="195"/>
      <c r="SDJ82" s="195"/>
      <c r="SDK82" s="195"/>
      <c r="SDL82" s="195"/>
      <c r="SDM82" s="195"/>
      <c r="SDN82" s="195"/>
      <c r="SDO82" s="195"/>
      <c r="SDP82" s="195"/>
      <c r="SDQ82" s="195"/>
      <c r="SDR82" s="195"/>
      <c r="SDS82" s="195"/>
      <c r="SDT82" s="195"/>
      <c r="SDU82" s="195"/>
      <c r="SDV82" s="195"/>
      <c r="SDW82" s="195"/>
      <c r="SDX82" s="195"/>
      <c r="SDY82" s="195"/>
      <c r="SDZ82" s="195"/>
      <c r="SEA82" s="195"/>
      <c r="SEB82" s="195"/>
      <c r="SEC82" s="195"/>
      <c r="SED82" s="195"/>
      <c r="SEE82" s="195"/>
      <c r="SEF82" s="195"/>
      <c r="SEG82" s="195"/>
      <c r="SEH82" s="195"/>
      <c r="SEI82" s="195"/>
      <c r="SEJ82" s="195"/>
      <c r="SEK82" s="195"/>
      <c r="SEL82" s="195"/>
      <c r="SEM82" s="195"/>
      <c r="SEN82" s="195"/>
      <c r="SEO82" s="195"/>
      <c r="SEP82" s="195"/>
      <c r="SEQ82" s="195"/>
      <c r="SER82" s="195"/>
      <c r="SES82" s="195"/>
      <c r="SET82" s="195"/>
      <c r="SEU82" s="195"/>
      <c r="SEV82" s="195"/>
      <c r="SEW82" s="195"/>
      <c r="SEX82" s="195"/>
      <c r="SEY82" s="195"/>
      <c r="SEZ82" s="195"/>
      <c r="SFA82" s="195"/>
      <c r="SFB82" s="195"/>
      <c r="SFC82" s="195"/>
      <c r="SFD82" s="195"/>
      <c r="SFE82" s="195"/>
      <c r="SFF82" s="195"/>
      <c r="SFG82" s="195"/>
      <c r="SFH82" s="195"/>
      <c r="SFI82" s="195"/>
      <c r="SFJ82" s="195"/>
      <c r="SFK82" s="195"/>
      <c r="SFL82" s="195"/>
      <c r="SFM82" s="195"/>
      <c r="SFN82" s="195"/>
      <c r="SFO82" s="195"/>
      <c r="SFP82" s="195"/>
      <c r="SFQ82" s="195"/>
      <c r="SFR82" s="195"/>
      <c r="SFS82" s="195"/>
      <c r="SFT82" s="195"/>
      <c r="SFU82" s="195"/>
      <c r="SFV82" s="195"/>
      <c r="SFW82" s="195"/>
      <c r="SFX82" s="195"/>
      <c r="SFY82" s="195"/>
      <c r="SFZ82" s="195"/>
      <c r="SGA82" s="195"/>
      <c r="SGB82" s="195"/>
      <c r="SGC82" s="195"/>
      <c r="SGD82" s="195"/>
      <c r="SGE82" s="195"/>
      <c r="SGF82" s="195"/>
      <c r="SGG82" s="195"/>
      <c r="SGH82" s="195"/>
      <c r="SGI82" s="195"/>
      <c r="SGJ82" s="195"/>
      <c r="SGK82" s="195"/>
      <c r="SGL82" s="195"/>
      <c r="SGM82" s="195"/>
      <c r="SGN82" s="195"/>
      <c r="SGO82" s="195"/>
      <c r="SGP82" s="195"/>
      <c r="SGQ82" s="195"/>
      <c r="SGR82" s="195"/>
      <c r="SGS82" s="195"/>
      <c r="SGT82" s="195"/>
      <c r="SGU82" s="195"/>
      <c r="SGV82" s="195"/>
      <c r="SGW82" s="195"/>
      <c r="SGX82" s="195"/>
      <c r="SGY82" s="195"/>
      <c r="SGZ82" s="195"/>
      <c r="SHA82" s="195"/>
      <c r="SHB82" s="195"/>
      <c r="SHC82" s="195"/>
      <c r="SHD82" s="195"/>
      <c r="SHE82" s="195"/>
      <c r="SHF82" s="195"/>
      <c r="SHG82" s="195"/>
      <c r="SHH82" s="195"/>
      <c r="SHI82" s="195"/>
      <c r="SHJ82" s="195"/>
      <c r="SHK82" s="195"/>
      <c r="SHL82" s="195"/>
      <c r="SHM82" s="195"/>
      <c r="SHN82" s="195"/>
      <c r="SHO82" s="195"/>
      <c r="SHP82" s="195"/>
      <c r="SHQ82" s="195"/>
      <c r="SHR82" s="195"/>
      <c r="SHS82" s="195"/>
      <c r="SHT82" s="195"/>
      <c r="SHU82" s="195"/>
      <c r="SHV82" s="195"/>
      <c r="SHW82" s="195"/>
      <c r="SHX82" s="195"/>
      <c r="SHY82" s="195"/>
      <c r="SHZ82" s="195"/>
      <c r="SIA82" s="195"/>
      <c r="SIB82" s="195"/>
      <c r="SIC82" s="195"/>
      <c r="SID82" s="195"/>
      <c r="SIE82" s="195"/>
      <c r="SIF82" s="195"/>
      <c r="SIG82" s="195"/>
      <c r="SIH82" s="195"/>
      <c r="SII82" s="195"/>
      <c r="SIJ82" s="195"/>
      <c r="SIK82" s="195"/>
      <c r="SIL82" s="195"/>
      <c r="SIM82" s="195"/>
      <c r="SIN82" s="195"/>
      <c r="SIO82" s="195"/>
      <c r="SIP82" s="195"/>
      <c r="SIQ82" s="195"/>
      <c r="SIR82" s="195"/>
      <c r="SIS82" s="195"/>
      <c r="SIT82" s="195"/>
      <c r="SIU82" s="195"/>
      <c r="SIV82" s="195"/>
      <c r="SIW82" s="195"/>
      <c r="SIX82" s="195"/>
      <c r="SIY82" s="195"/>
      <c r="SIZ82" s="195"/>
      <c r="SJA82" s="195"/>
      <c r="SJB82" s="195"/>
      <c r="SJC82" s="195"/>
      <c r="SJD82" s="195"/>
      <c r="SJE82" s="195"/>
      <c r="SJF82" s="195"/>
      <c r="SJG82" s="195"/>
      <c r="SJH82" s="195"/>
      <c r="SJI82" s="195"/>
      <c r="SJJ82" s="195"/>
      <c r="SJK82" s="195"/>
      <c r="SJL82" s="195"/>
      <c r="SJM82" s="195"/>
      <c r="SJN82" s="195"/>
      <c r="SJO82" s="195"/>
      <c r="SJP82" s="195"/>
      <c r="SJQ82" s="195"/>
      <c r="SJR82" s="195"/>
      <c r="SJS82" s="195"/>
      <c r="SJT82" s="195"/>
      <c r="SJU82" s="195"/>
      <c r="SJV82" s="195"/>
      <c r="SJW82" s="195"/>
      <c r="SJX82" s="195"/>
      <c r="SJY82" s="195"/>
      <c r="SJZ82" s="195"/>
      <c r="SKA82" s="195"/>
      <c r="SKB82" s="195"/>
      <c r="SKC82" s="195"/>
      <c r="SKD82" s="195"/>
      <c r="SKE82" s="195"/>
      <c r="SKF82" s="195"/>
      <c r="SKG82" s="195"/>
      <c r="SKH82" s="195"/>
      <c r="SKI82" s="195"/>
      <c r="SKJ82" s="195"/>
      <c r="SKK82" s="195"/>
      <c r="SKL82" s="195"/>
      <c r="SKM82" s="195"/>
      <c r="SKN82" s="195"/>
      <c r="SKO82" s="195"/>
      <c r="SKP82" s="195"/>
      <c r="SKQ82" s="195"/>
      <c r="SKR82" s="195"/>
      <c r="SKS82" s="195"/>
      <c r="SKT82" s="195"/>
      <c r="SKU82" s="195"/>
      <c r="SKV82" s="195"/>
      <c r="SKW82" s="195"/>
      <c r="SKX82" s="195"/>
      <c r="SKY82" s="195"/>
      <c r="SKZ82" s="195"/>
      <c r="SLA82" s="195"/>
      <c r="SLB82" s="195"/>
      <c r="SLC82" s="195"/>
      <c r="SLD82" s="195"/>
      <c r="SLE82" s="195"/>
      <c r="SLF82" s="195"/>
      <c r="SLG82" s="195"/>
      <c r="SLH82" s="195"/>
      <c r="SLI82" s="195"/>
      <c r="SLJ82" s="195"/>
      <c r="SLK82" s="195"/>
      <c r="SLL82" s="195"/>
      <c r="SLM82" s="195"/>
      <c r="SLN82" s="195"/>
      <c r="SLO82" s="195"/>
      <c r="SLP82" s="195"/>
      <c r="SLQ82" s="195"/>
      <c r="SLR82" s="195"/>
      <c r="SLS82" s="195"/>
      <c r="SLT82" s="195"/>
      <c r="SLU82" s="195"/>
      <c r="SLV82" s="195"/>
      <c r="SLW82" s="195"/>
      <c r="SLX82" s="195"/>
      <c r="SLY82" s="195"/>
      <c r="SLZ82" s="195"/>
      <c r="SMA82" s="195"/>
      <c r="SMB82" s="195"/>
      <c r="SMC82" s="195"/>
      <c r="SMD82" s="195"/>
      <c r="SME82" s="195"/>
      <c r="SMF82" s="195"/>
      <c r="SMG82" s="195"/>
      <c r="SMH82" s="195"/>
      <c r="SMI82" s="195"/>
      <c r="SMJ82" s="195"/>
      <c r="SMK82" s="195"/>
      <c r="SML82" s="195"/>
      <c r="SMM82" s="195"/>
      <c r="SMN82" s="195"/>
      <c r="SMO82" s="195"/>
      <c r="SMP82" s="195"/>
      <c r="SMQ82" s="195"/>
      <c r="SMR82" s="195"/>
      <c r="SMS82" s="195"/>
      <c r="SMT82" s="195"/>
      <c r="SMU82" s="195"/>
      <c r="SMV82" s="195"/>
      <c r="SMW82" s="195"/>
      <c r="SMX82" s="195"/>
      <c r="SMY82" s="195"/>
      <c r="SMZ82" s="195"/>
      <c r="SNA82" s="195"/>
      <c r="SNB82" s="195"/>
      <c r="SNC82" s="195"/>
      <c r="SND82" s="195"/>
      <c r="SNE82" s="195"/>
      <c r="SNF82" s="195"/>
      <c r="SNG82" s="195"/>
      <c r="SNH82" s="195"/>
      <c r="SNI82" s="195"/>
      <c r="SNJ82" s="195"/>
      <c r="SNK82" s="195"/>
      <c r="SNL82" s="195"/>
      <c r="SNM82" s="195"/>
      <c r="SNN82" s="195"/>
      <c r="SNO82" s="195"/>
      <c r="SNP82" s="195"/>
      <c r="SNQ82" s="195"/>
      <c r="SNR82" s="195"/>
      <c r="SNS82" s="195"/>
      <c r="SNT82" s="195"/>
      <c r="SNU82" s="195"/>
      <c r="SNV82" s="195"/>
      <c r="SNW82" s="195"/>
      <c r="SNX82" s="195"/>
      <c r="SNY82" s="195"/>
      <c r="SNZ82" s="195"/>
      <c r="SOA82" s="195"/>
      <c r="SOB82" s="195"/>
      <c r="SOC82" s="195"/>
      <c r="SOD82" s="195"/>
      <c r="SOE82" s="195"/>
      <c r="SOF82" s="195"/>
      <c r="SOG82" s="195"/>
      <c r="SOH82" s="195"/>
      <c r="SOI82" s="195"/>
      <c r="SOJ82" s="195"/>
      <c r="SOK82" s="195"/>
      <c r="SOL82" s="195"/>
      <c r="SOM82" s="195"/>
      <c r="SON82" s="195"/>
      <c r="SOO82" s="195"/>
      <c r="SOP82" s="195"/>
      <c r="SOQ82" s="195"/>
      <c r="SOR82" s="195"/>
      <c r="SOS82" s="195"/>
      <c r="SOT82" s="195"/>
      <c r="SOU82" s="195"/>
      <c r="SOV82" s="195"/>
      <c r="SOW82" s="195"/>
      <c r="SOX82" s="195"/>
      <c r="SOY82" s="195"/>
      <c r="SOZ82" s="195"/>
      <c r="SPA82" s="195"/>
      <c r="SPB82" s="195"/>
      <c r="SPC82" s="195"/>
      <c r="SPD82" s="195"/>
      <c r="SPE82" s="195"/>
      <c r="SPF82" s="195"/>
      <c r="SPG82" s="195"/>
      <c r="SPH82" s="195"/>
      <c r="SPI82" s="195"/>
      <c r="SPJ82" s="195"/>
      <c r="SPK82" s="195"/>
      <c r="SPL82" s="195"/>
      <c r="SPM82" s="195"/>
      <c r="SPN82" s="195"/>
      <c r="SPO82" s="195"/>
      <c r="SPP82" s="195"/>
      <c r="SPQ82" s="195"/>
      <c r="SPR82" s="195"/>
      <c r="SPS82" s="195"/>
      <c r="SPT82" s="195"/>
      <c r="SPU82" s="195"/>
      <c r="SPV82" s="195"/>
      <c r="SPW82" s="195"/>
      <c r="SPX82" s="195"/>
      <c r="SPY82" s="195"/>
      <c r="SPZ82" s="195"/>
      <c r="SQA82" s="195"/>
      <c r="SQB82" s="195"/>
      <c r="SQC82" s="195"/>
      <c r="SQD82" s="195"/>
      <c r="SQE82" s="195"/>
      <c r="SQF82" s="195"/>
      <c r="SQG82" s="195"/>
      <c r="SQH82" s="195"/>
      <c r="SQI82" s="195"/>
      <c r="SQJ82" s="195"/>
      <c r="SQK82" s="195"/>
      <c r="SQL82" s="195"/>
      <c r="SQM82" s="195"/>
      <c r="SQN82" s="195"/>
      <c r="SQO82" s="195"/>
      <c r="SQP82" s="195"/>
      <c r="SQQ82" s="195"/>
      <c r="SQR82" s="195"/>
      <c r="SQS82" s="195"/>
      <c r="SQT82" s="195"/>
      <c r="SQU82" s="195"/>
      <c r="SQV82" s="195"/>
      <c r="SQW82" s="195"/>
      <c r="SQX82" s="195"/>
      <c r="SQY82" s="195"/>
      <c r="SQZ82" s="195"/>
      <c r="SRA82" s="195"/>
      <c r="SRB82" s="195"/>
      <c r="SRC82" s="195"/>
      <c r="SRD82" s="195"/>
      <c r="SRE82" s="195"/>
      <c r="SRF82" s="195"/>
      <c r="SRG82" s="195"/>
      <c r="SRH82" s="195"/>
      <c r="SRI82" s="195"/>
      <c r="SRJ82" s="195"/>
      <c r="SRK82" s="195"/>
      <c r="SRL82" s="195"/>
      <c r="SRM82" s="195"/>
      <c r="SRN82" s="195"/>
      <c r="SRO82" s="195"/>
      <c r="SRP82" s="195"/>
      <c r="SRQ82" s="195"/>
      <c r="SRR82" s="195"/>
      <c r="SRS82" s="195"/>
      <c r="SRT82" s="195"/>
      <c r="SRU82" s="195"/>
      <c r="SRV82" s="195"/>
      <c r="SRW82" s="195"/>
      <c r="SRX82" s="195"/>
      <c r="SRY82" s="195"/>
      <c r="SRZ82" s="195"/>
      <c r="SSA82" s="195"/>
      <c r="SSB82" s="195"/>
      <c r="SSC82" s="195"/>
      <c r="SSD82" s="195"/>
      <c r="SSE82" s="195"/>
      <c r="SSF82" s="195"/>
      <c r="SSG82" s="195"/>
      <c r="SSH82" s="195"/>
      <c r="SSI82" s="195"/>
      <c r="SSJ82" s="195"/>
      <c r="SSK82" s="195"/>
      <c r="SSL82" s="195"/>
      <c r="SSM82" s="195"/>
      <c r="SSN82" s="195"/>
      <c r="SSO82" s="195"/>
      <c r="SSP82" s="195"/>
      <c r="SSQ82" s="195"/>
      <c r="SSR82" s="195"/>
      <c r="SSS82" s="195"/>
      <c r="SST82" s="195"/>
      <c r="SSU82" s="195"/>
      <c r="SSV82" s="195"/>
      <c r="SSW82" s="195"/>
      <c r="SSX82" s="195"/>
      <c r="SSY82" s="195"/>
      <c r="SSZ82" s="195"/>
      <c r="STA82" s="195"/>
      <c r="STB82" s="195"/>
      <c r="STC82" s="195"/>
      <c r="STD82" s="195"/>
      <c r="STE82" s="195"/>
      <c r="STF82" s="195"/>
      <c r="STG82" s="195"/>
      <c r="STH82" s="195"/>
      <c r="STI82" s="195"/>
      <c r="STJ82" s="195"/>
      <c r="STK82" s="195"/>
      <c r="STL82" s="195"/>
      <c r="STM82" s="195"/>
      <c r="STN82" s="195"/>
      <c r="STO82" s="195"/>
      <c r="STP82" s="195"/>
      <c r="STQ82" s="195"/>
      <c r="STR82" s="195"/>
      <c r="STS82" s="195"/>
      <c r="STT82" s="195"/>
      <c r="STU82" s="195"/>
      <c r="STV82" s="195"/>
      <c r="STW82" s="195"/>
      <c r="STX82" s="195"/>
      <c r="STY82" s="195"/>
      <c r="STZ82" s="195"/>
      <c r="SUA82" s="195"/>
      <c r="SUB82" s="195"/>
      <c r="SUC82" s="195"/>
      <c r="SUD82" s="195"/>
      <c r="SUE82" s="195"/>
      <c r="SUF82" s="195"/>
      <c r="SUG82" s="195"/>
      <c r="SUH82" s="195"/>
      <c r="SUI82" s="195"/>
      <c r="SUJ82" s="195"/>
      <c r="SUK82" s="195"/>
      <c r="SUL82" s="195"/>
      <c r="SUM82" s="195"/>
      <c r="SUN82" s="195"/>
      <c r="SUO82" s="195"/>
      <c r="SUP82" s="195"/>
      <c r="SUQ82" s="195"/>
      <c r="SUR82" s="195"/>
      <c r="SUS82" s="195"/>
      <c r="SUT82" s="195"/>
      <c r="SUU82" s="195"/>
      <c r="SUV82" s="195"/>
      <c r="SUW82" s="195"/>
      <c r="SUX82" s="195"/>
      <c r="SUY82" s="195"/>
      <c r="SUZ82" s="195"/>
      <c r="SVA82" s="195"/>
      <c r="SVB82" s="195"/>
      <c r="SVC82" s="195"/>
      <c r="SVD82" s="195"/>
      <c r="SVE82" s="195"/>
      <c r="SVF82" s="195"/>
      <c r="SVG82" s="195"/>
      <c r="SVH82" s="195"/>
      <c r="SVI82" s="195"/>
      <c r="SVJ82" s="195"/>
      <c r="SVK82" s="195"/>
      <c r="SVL82" s="195"/>
      <c r="SVM82" s="195"/>
      <c r="SVN82" s="195"/>
      <c r="SVO82" s="195"/>
      <c r="SVP82" s="195"/>
      <c r="SVQ82" s="195"/>
      <c r="SVR82" s="195"/>
      <c r="SVS82" s="195"/>
      <c r="SVT82" s="195"/>
      <c r="SVU82" s="195"/>
      <c r="SVV82" s="195"/>
      <c r="SVW82" s="195"/>
      <c r="SVX82" s="195"/>
      <c r="SVY82" s="195"/>
      <c r="SVZ82" s="195"/>
      <c r="SWA82" s="195"/>
      <c r="SWB82" s="195"/>
      <c r="SWC82" s="195"/>
      <c r="SWD82" s="195"/>
      <c r="SWE82" s="195"/>
      <c r="SWF82" s="195"/>
      <c r="SWG82" s="195"/>
      <c r="SWH82" s="195"/>
      <c r="SWI82" s="195"/>
      <c r="SWJ82" s="195"/>
      <c r="SWK82" s="195"/>
      <c r="SWL82" s="195"/>
      <c r="SWM82" s="195"/>
      <c r="SWN82" s="195"/>
      <c r="SWO82" s="195"/>
      <c r="SWP82" s="195"/>
      <c r="SWQ82" s="195"/>
      <c r="SWR82" s="195"/>
      <c r="SWS82" s="195"/>
      <c r="SWT82" s="195"/>
      <c r="SWU82" s="195"/>
      <c r="SWV82" s="195"/>
      <c r="SWW82" s="195"/>
      <c r="SWX82" s="195"/>
      <c r="SWY82" s="195"/>
      <c r="SWZ82" s="195"/>
      <c r="SXA82" s="195"/>
      <c r="SXB82" s="195"/>
      <c r="SXC82" s="195"/>
      <c r="SXD82" s="195"/>
      <c r="SXE82" s="195"/>
      <c r="SXF82" s="195"/>
      <c r="SXG82" s="195"/>
      <c r="SXH82" s="195"/>
      <c r="SXI82" s="195"/>
      <c r="SXJ82" s="195"/>
      <c r="SXK82" s="195"/>
      <c r="SXL82" s="195"/>
      <c r="SXM82" s="195"/>
      <c r="SXN82" s="195"/>
      <c r="SXO82" s="195"/>
      <c r="SXP82" s="195"/>
      <c r="SXQ82" s="195"/>
      <c r="SXR82" s="195"/>
      <c r="SXS82" s="195"/>
      <c r="SXT82" s="195"/>
      <c r="SXU82" s="195"/>
      <c r="SXV82" s="195"/>
      <c r="SXW82" s="195"/>
      <c r="SXX82" s="195"/>
      <c r="SXY82" s="195"/>
      <c r="SXZ82" s="195"/>
      <c r="SYA82" s="195"/>
      <c r="SYB82" s="195"/>
      <c r="SYC82" s="195"/>
      <c r="SYD82" s="195"/>
      <c r="SYE82" s="195"/>
      <c r="SYF82" s="195"/>
      <c r="SYG82" s="195"/>
      <c r="SYH82" s="195"/>
      <c r="SYI82" s="195"/>
      <c r="SYJ82" s="195"/>
      <c r="SYK82" s="195"/>
      <c r="SYL82" s="195"/>
      <c r="SYM82" s="195"/>
      <c r="SYN82" s="195"/>
      <c r="SYO82" s="195"/>
      <c r="SYP82" s="195"/>
      <c r="SYQ82" s="195"/>
      <c r="SYR82" s="195"/>
      <c r="SYS82" s="195"/>
      <c r="SYT82" s="195"/>
      <c r="SYU82" s="195"/>
      <c r="SYV82" s="195"/>
      <c r="SYW82" s="195"/>
      <c r="SYX82" s="195"/>
      <c r="SYY82" s="195"/>
      <c r="SYZ82" s="195"/>
      <c r="SZA82" s="195"/>
      <c r="SZB82" s="195"/>
      <c r="SZC82" s="195"/>
      <c r="SZD82" s="195"/>
      <c r="SZE82" s="195"/>
      <c r="SZF82" s="195"/>
      <c r="SZG82" s="195"/>
      <c r="SZH82" s="195"/>
      <c r="SZI82" s="195"/>
      <c r="SZJ82" s="195"/>
      <c r="SZK82" s="195"/>
      <c r="SZL82" s="195"/>
      <c r="SZM82" s="195"/>
      <c r="SZN82" s="195"/>
      <c r="SZO82" s="195"/>
      <c r="SZP82" s="195"/>
      <c r="SZQ82" s="195"/>
      <c r="SZR82" s="195"/>
      <c r="SZS82" s="195"/>
      <c r="SZT82" s="195"/>
      <c r="SZU82" s="195"/>
      <c r="SZV82" s="195"/>
      <c r="SZW82" s="195"/>
      <c r="SZX82" s="195"/>
      <c r="SZY82" s="195"/>
      <c r="SZZ82" s="195"/>
      <c r="TAA82" s="195"/>
      <c r="TAB82" s="195"/>
      <c r="TAC82" s="195"/>
      <c r="TAD82" s="195"/>
      <c r="TAE82" s="195"/>
      <c r="TAF82" s="195"/>
      <c r="TAG82" s="195"/>
      <c r="TAH82" s="195"/>
      <c r="TAI82" s="195"/>
      <c r="TAJ82" s="195"/>
      <c r="TAK82" s="195"/>
      <c r="TAL82" s="195"/>
      <c r="TAM82" s="195"/>
      <c r="TAN82" s="195"/>
      <c r="TAO82" s="195"/>
      <c r="TAP82" s="195"/>
      <c r="TAQ82" s="195"/>
      <c r="TAR82" s="195"/>
      <c r="TAS82" s="195"/>
      <c r="TAT82" s="195"/>
      <c r="TAU82" s="195"/>
      <c r="TAV82" s="195"/>
      <c r="TAW82" s="195"/>
      <c r="TAX82" s="195"/>
      <c r="TAY82" s="195"/>
      <c r="TAZ82" s="195"/>
      <c r="TBA82" s="195"/>
      <c r="TBB82" s="195"/>
      <c r="TBC82" s="195"/>
      <c r="TBD82" s="195"/>
      <c r="TBE82" s="195"/>
      <c r="TBF82" s="195"/>
      <c r="TBG82" s="195"/>
      <c r="TBH82" s="195"/>
      <c r="TBI82" s="195"/>
      <c r="TBJ82" s="195"/>
      <c r="TBK82" s="195"/>
      <c r="TBL82" s="195"/>
      <c r="TBM82" s="195"/>
      <c r="TBN82" s="195"/>
      <c r="TBO82" s="195"/>
      <c r="TBP82" s="195"/>
      <c r="TBQ82" s="195"/>
      <c r="TBR82" s="195"/>
      <c r="TBS82" s="195"/>
      <c r="TBT82" s="195"/>
      <c r="TBU82" s="195"/>
      <c r="TBV82" s="195"/>
      <c r="TBW82" s="195"/>
      <c r="TBX82" s="195"/>
      <c r="TBY82" s="195"/>
      <c r="TBZ82" s="195"/>
      <c r="TCA82" s="195"/>
      <c r="TCB82" s="195"/>
      <c r="TCC82" s="195"/>
      <c r="TCD82" s="195"/>
      <c r="TCE82" s="195"/>
      <c r="TCF82" s="195"/>
      <c r="TCG82" s="195"/>
      <c r="TCH82" s="195"/>
      <c r="TCI82" s="195"/>
      <c r="TCJ82" s="195"/>
      <c r="TCK82" s="195"/>
      <c r="TCL82" s="195"/>
      <c r="TCM82" s="195"/>
      <c r="TCN82" s="195"/>
      <c r="TCO82" s="195"/>
      <c r="TCP82" s="195"/>
      <c r="TCQ82" s="195"/>
      <c r="TCR82" s="195"/>
      <c r="TCS82" s="195"/>
      <c r="TCT82" s="195"/>
      <c r="TCU82" s="195"/>
      <c r="TCV82" s="195"/>
      <c r="TCW82" s="195"/>
      <c r="TCX82" s="195"/>
      <c r="TCY82" s="195"/>
      <c r="TCZ82" s="195"/>
      <c r="TDA82" s="195"/>
      <c r="TDB82" s="195"/>
      <c r="TDC82" s="195"/>
      <c r="TDD82" s="195"/>
      <c r="TDE82" s="195"/>
      <c r="TDF82" s="195"/>
      <c r="TDG82" s="195"/>
      <c r="TDH82" s="195"/>
      <c r="TDI82" s="195"/>
      <c r="TDJ82" s="195"/>
      <c r="TDK82" s="195"/>
      <c r="TDL82" s="195"/>
      <c r="TDM82" s="195"/>
      <c r="TDN82" s="195"/>
      <c r="TDO82" s="195"/>
      <c r="TDP82" s="195"/>
      <c r="TDQ82" s="195"/>
      <c r="TDR82" s="195"/>
      <c r="TDS82" s="195"/>
      <c r="TDT82" s="195"/>
      <c r="TDU82" s="195"/>
      <c r="TDV82" s="195"/>
      <c r="TDW82" s="195"/>
      <c r="TDX82" s="195"/>
      <c r="TDY82" s="195"/>
      <c r="TDZ82" s="195"/>
      <c r="TEA82" s="195"/>
      <c r="TEB82" s="195"/>
      <c r="TEC82" s="195"/>
      <c r="TED82" s="195"/>
      <c r="TEE82" s="195"/>
      <c r="TEF82" s="195"/>
      <c r="TEG82" s="195"/>
      <c r="TEH82" s="195"/>
      <c r="TEI82" s="195"/>
      <c r="TEJ82" s="195"/>
      <c r="TEK82" s="195"/>
      <c r="TEL82" s="195"/>
      <c r="TEM82" s="195"/>
      <c r="TEN82" s="195"/>
      <c r="TEO82" s="195"/>
      <c r="TEP82" s="195"/>
      <c r="TEQ82" s="195"/>
      <c r="TER82" s="195"/>
      <c r="TES82" s="195"/>
      <c r="TET82" s="195"/>
      <c r="TEU82" s="195"/>
      <c r="TEV82" s="195"/>
      <c r="TEW82" s="195"/>
      <c r="TEX82" s="195"/>
      <c r="TEY82" s="195"/>
      <c r="TEZ82" s="195"/>
      <c r="TFA82" s="195"/>
      <c r="TFB82" s="195"/>
      <c r="TFC82" s="195"/>
      <c r="TFD82" s="195"/>
      <c r="TFE82" s="195"/>
      <c r="TFF82" s="195"/>
      <c r="TFG82" s="195"/>
      <c r="TFH82" s="195"/>
      <c r="TFI82" s="195"/>
      <c r="TFJ82" s="195"/>
      <c r="TFK82" s="195"/>
      <c r="TFL82" s="195"/>
      <c r="TFM82" s="195"/>
      <c r="TFN82" s="195"/>
      <c r="TFO82" s="195"/>
      <c r="TFP82" s="195"/>
      <c r="TFQ82" s="195"/>
      <c r="TFR82" s="195"/>
      <c r="TFS82" s="195"/>
      <c r="TFT82" s="195"/>
      <c r="TFU82" s="195"/>
      <c r="TFV82" s="195"/>
      <c r="TFW82" s="195"/>
      <c r="TFX82" s="195"/>
      <c r="TFY82" s="195"/>
      <c r="TFZ82" s="195"/>
      <c r="TGA82" s="195"/>
      <c r="TGB82" s="195"/>
      <c r="TGC82" s="195"/>
      <c r="TGD82" s="195"/>
      <c r="TGE82" s="195"/>
      <c r="TGF82" s="195"/>
      <c r="TGG82" s="195"/>
      <c r="TGH82" s="195"/>
      <c r="TGI82" s="195"/>
      <c r="TGJ82" s="195"/>
      <c r="TGK82" s="195"/>
      <c r="TGL82" s="195"/>
      <c r="TGM82" s="195"/>
      <c r="TGN82" s="195"/>
      <c r="TGO82" s="195"/>
      <c r="TGP82" s="195"/>
      <c r="TGQ82" s="195"/>
      <c r="TGR82" s="195"/>
      <c r="TGS82" s="195"/>
      <c r="TGT82" s="195"/>
      <c r="TGU82" s="195"/>
      <c r="TGV82" s="195"/>
      <c r="TGW82" s="195"/>
      <c r="TGX82" s="195"/>
      <c r="TGY82" s="195"/>
      <c r="TGZ82" s="195"/>
      <c r="THA82" s="195"/>
      <c r="THB82" s="195"/>
      <c r="THC82" s="195"/>
      <c r="THD82" s="195"/>
      <c r="THE82" s="195"/>
      <c r="THF82" s="195"/>
      <c r="THG82" s="195"/>
      <c r="THH82" s="195"/>
      <c r="THI82" s="195"/>
      <c r="THJ82" s="195"/>
      <c r="THK82" s="195"/>
      <c r="THL82" s="195"/>
      <c r="THM82" s="195"/>
      <c r="THN82" s="195"/>
      <c r="THO82" s="195"/>
      <c r="THP82" s="195"/>
      <c r="THQ82" s="195"/>
      <c r="THR82" s="195"/>
      <c r="THS82" s="195"/>
      <c r="THT82" s="195"/>
      <c r="THU82" s="195"/>
      <c r="THV82" s="195"/>
      <c r="THW82" s="195"/>
      <c r="THX82" s="195"/>
      <c r="THY82" s="195"/>
      <c r="THZ82" s="195"/>
      <c r="TIA82" s="195"/>
      <c r="TIB82" s="195"/>
      <c r="TIC82" s="195"/>
      <c r="TID82" s="195"/>
      <c r="TIE82" s="195"/>
      <c r="TIF82" s="195"/>
      <c r="TIG82" s="195"/>
      <c r="TIH82" s="195"/>
      <c r="TII82" s="195"/>
      <c r="TIJ82" s="195"/>
      <c r="TIK82" s="195"/>
      <c r="TIL82" s="195"/>
      <c r="TIM82" s="195"/>
      <c r="TIN82" s="195"/>
      <c r="TIO82" s="195"/>
      <c r="TIP82" s="195"/>
      <c r="TIQ82" s="195"/>
      <c r="TIR82" s="195"/>
      <c r="TIS82" s="195"/>
      <c r="TIT82" s="195"/>
      <c r="TIU82" s="195"/>
      <c r="TIV82" s="195"/>
      <c r="TIW82" s="195"/>
      <c r="TIX82" s="195"/>
      <c r="TIY82" s="195"/>
      <c r="TIZ82" s="195"/>
      <c r="TJA82" s="195"/>
      <c r="TJB82" s="195"/>
      <c r="TJC82" s="195"/>
      <c r="TJD82" s="195"/>
      <c r="TJE82" s="195"/>
      <c r="TJF82" s="195"/>
      <c r="TJG82" s="195"/>
      <c r="TJH82" s="195"/>
      <c r="TJI82" s="195"/>
      <c r="TJJ82" s="195"/>
      <c r="TJK82" s="195"/>
      <c r="TJL82" s="195"/>
      <c r="TJM82" s="195"/>
      <c r="TJN82" s="195"/>
      <c r="TJO82" s="195"/>
      <c r="TJP82" s="195"/>
      <c r="TJQ82" s="195"/>
      <c r="TJR82" s="195"/>
      <c r="TJS82" s="195"/>
      <c r="TJT82" s="195"/>
      <c r="TJU82" s="195"/>
      <c r="TJV82" s="195"/>
      <c r="TJW82" s="195"/>
      <c r="TJX82" s="195"/>
      <c r="TJY82" s="195"/>
      <c r="TJZ82" s="195"/>
      <c r="TKA82" s="195"/>
      <c r="TKB82" s="195"/>
      <c r="TKC82" s="195"/>
      <c r="TKD82" s="195"/>
      <c r="TKE82" s="195"/>
      <c r="TKF82" s="195"/>
      <c r="TKG82" s="195"/>
      <c r="TKH82" s="195"/>
      <c r="TKI82" s="195"/>
      <c r="TKJ82" s="195"/>
      <c r="TKK82" s="195"/>
      <c r="TKL82" s="195"/>
      <c r="TKM82" s="195"/>
      <c r="TKN82" s="195"/>
      <c r="TKO82" s="195"/>
      <c r="TKP82" s="195"/>
      <c r="TKQ82" s="195"/>
      <c r="TKR82" s="195"/>
      <c r="TKS82" s="195"/>
      <c r="TKT82" s="195"/>
      <c r="TKU82" s="195"/>
      <c r="TKV82" s="195"/>
      <c r="TKW82" s="195"/>
      <c r="TKX82" s="195"/>
      <c r="TKY82" s="195"/>
      <c r="TKZ82" s="195"/>
      <c r="TLA82" s="195"/>
      <c r="TLB82" s="195"/>
      <c r="TLC82" s="195"/>
      <c r="TLD82" s="195"/>
      <c r="TLE82" s="195"/>
      <c r="TLF82" s="195"/>
      <c r="TLG82" s="195"/>
      <c r="TLH82" s="195"/>
      <c r="TLI82" s="195"/>
      <c r="TLJ82" s="195"/>
      <c r="TLK82" s="195"/>
      <c r="TLL82" s="195"/>
      <c r="TLM82" s="195"/>
      <c r="TLN82" s="195"/>
      <c r="TLO82" s="195"/>
      <c r="TLP82" s="195"/>
      <c r="TLQ82" s="195"/>
      <c r="TLR82" s="195"/>
      <c r="TLS82" s="195"/>
      <c r="TLT82" s="195"/>
      <c r="TLU82" s="195"/>
      <c r="TLV82" s="195"/>
      <c r="TLW82" s="195"/>
      <c r="TLX82" s="195"/>
      <c r="TLY82" s="195"/>
      <c r="TLZ82" s="195"/>
      <c r="TMA82" s="195"/>
      <c r="TMB82" s="195"/>
      <c r="TMC82" s="195"/>
      <c r="TMD82" s="195"/>
      <c r="TME82" s="195"/>
      <c r="TMF82" s="195"/>
      <c r="TMG82" s="195"/>
      <c r="TMH82" s="195"/>
      <c r="TMI82" s="195"/>
      <c r="TMJ82" s="195"/>
      <c r="TMK82" s="195"/>
      <c r="TML82" s="195"/>
      <c r="TMM82" s="195"/>
      <c r="TMN82" s="195"/>
      <c r="TMO82" s="195"/>
      <c r="TMP82" s="195"/>
      <c r="TMQ82" s="195"/>
      <c r="TMR82" s="195"/>
      <c r="TMS82" s="195"/>
      <c r="TMT82" s="195"/>
      <c r="TMU82" s="195"/>
      <c r="TMV82" s="195"/>
      <c r="TMW82" s="195"/>
      <c r="TMX82" s="195"/>
      <c r="TMY82" s="195"/>
      <c r="TMZ82" s="195"/>
      <c r="TNA82" s="195"/>
      <c r="TNB82" s="195"/>
      <c r="TNC82" s="195"/>
      <c r="TND82" s="195"/>
      <c r="TNE82" s="195"/>
      <c r="TNF82" s="195"/>
      <c r="TNG82" s="195"/>
      <c r="TNH82" s="195"/>
      <c r="TNI82" s="195"/>
      <c r="TNJ82" s="195"/>
      <c r="TNK82" s="195"/>
      <c r="TNL82" s="195"/>
      <c r="TNM82" s="195"/>
      <c r="TNN82" s="195"/>
      <c r="TNO82" s="195"/>
      <c r="TNP82" s="195"/>
      <c r="TNQ82" s="195"/>
      <c r="TNR82" s="195"/>
      <c r="TNS82" s="195"/>
      <c r="TNT82" s="195"/>
      <c r="TNU82" s="195"/>
      <c r="TNV82" s="195"/>
      <c r="TNW82" s="195"/>
      <c r="TNX82" s="195"/>
      <c r="TNY82" s="195"/>
      <c r="TNZ82" s="195"/>
      <c r="TOA82" s="195"/>
      <c r="TOB82" s="195"/>
      <c r="TOC82" s="195"/>
      <c r="TOD82" s="195"/>
      <c r="TOE82" s="195"/>
      <c r="TOF82" s="195"/>
      <c r="TOG82" s="195"/>
      <c r="TOH82" s="195"/>
      <c r="TOI82" s="195"/>
      <c r="TOJ82" s="195"/>
      <c r="TOK82" s="195"/>
      <c r="TOL82" s="195"/>
      <c r="TOM82" s="195"/>
      <c r="TON82" s="195"/>
      <c r="TOO82" s="195"/>
      <c r="TOP82" s="195"/>
      <c r="TOQ82" s="195"/>
      <c r="TOR82" s="195"/>
      <c r="TOS82" s="195"/>
      <c r="TOT82" s="195"/>
      <c r="TOU82" s="195"/>
      <c r="TOV82" s="195"/>
      <c r="TOW82" s="195"/>
      <c r="TOX82" s="195"/>
      <c r="TOY82" s="195"/>
      <c r="TOZ82" s="195"/>
      <c r="TPA82" s="195"/>
      <c r="TPB82" s="195"/>
      <c r="TPC82" s="195"/>
      <c r="TPD82" s="195"/>
      <c r="TPE82" s="195"/>
      <c r="TPF82" s="195"/>
      <c r="TPG82" s="195"/>
      <c r="TPH82" s="195"/>
      <c r="TPI82" s="195"/>
      <c r="TPJ82" s="195"/>
      <c r="TPK82" s="195"/>
      <c r="TPL82" s="195"/>
      <c r="TPM82" s="195"/>
      <c r="TPN82" s="195"/>
      <c r="TPO82" s="195"/>
      <c r="TPP82" s="195"/>
      <c r="TPQ82" s="195"/>
      <c r="TPR82" s="195"/>
      <c r="TPS82" s="195"/>
      <c r="TPT82" s="195"/>
      <c r="TPU82" s="195"/>
      <c r="TPV82" s="195"/>
      <c r="TPW82" s="195"/>
      <c r="TPX82" s="195"/>
      <c r="TPY82" s="195"/>
      <c r="TPZ82" s="195"/>
      <c r="TQA82" s="195"/>
      <c r="TQB82" s="195"/>
      <c r="TQC82" s="195"/>
      <c r="TQD82" s="195"/>
      <c r="TQE82" s="195"/>
      <c r="TQF82" s="195"/>
      <c r="TQG82" s="195"/>
      <c r="TQH82" s="195"/>
      <c r="TQI82" s="195"/>
      <c r="TQJ82" s="195"/>
      <c r="TQK82" s="195"/>
      <c r="TQL82" s="195"/>
      <c r="TQM82" s="195"/>
      <c r="TQN82" s="195"/>
      <c r="TQO82" s="195"/>
      <c r="TQP82" s="195"/>
      <c r="TQQ82" s="195"/>
      <c r="TQR82" s="195"/>
      <c r="TQS82" s="195"/>
      <c r="TQT82" s="195"/>
      <c r="TQU82" s="195"/>
      <c r="TQV82" s="195"/>
      <c r="TQW82" s="195"/>
      <c r="TQX82" s="195"/>
      <c r="TQY82" s="195"/>
      <c r="TQZ82" s="195"/>
      <c r="TRA82" s="195"/>
      <c r="TRB82" s="195"/>
      <c r="TRC82" s="195"/>
      <c r="TRD82" s="195"/>
      <c r="TRE82" s="195"/>
      <c r="TRF82" s="195"/>
      <c r="TRG82" s="195"/>
      <c r="TRH82" s="195"/>
      <c r="TRI82" s="195"/>
      <c r="TRJ82" s="195"/>
      <c r="TRK82" s="195"/>
      <c r="TRL82" s="195"/>
      <c r="TRM82" s="195"/>
      <c r="TRN82" s="195"/>
      <c r="TRO82" s="195"/>
      <c r="TRP82" s="195"/>
      <c r="TRQ82" s="195"/>
      <c r="TRR82" s="195"/>
      <c r="TRS82" s="195"/>
      <c r="TRT82" s="195"/>
      <c r="TRU82" s="195"/>
      <c r="TRV82" s="195"/>
      <c r="TRW82" s="195"/>
      <c r="TRX82" s="195"/>
      <c r="TRY82" s="195"/>
      <c r="TRZ82" s="195"/>
      <c r="TSA82" s="195"/>
      <c r="TSB82" s="195"/>
      <c r="TSC82" s="195"/>
      <c r="TSD82" s="195"/>
      <c r="TSE82" s="195"/>
      <c r="TSF82" s="195"/>
      <c r="TSG82" s="195"/>
      <c r="TSH82" s="195"/>
      <c r="TSI82" s="195"/>
      <c r="TSJ82" s="195"/>
      <c r="TSK82" s="195"/>
      <c r="TSL82" s="195"/>
      <c r="TSM82" s="195"/>
      <c r="TSN82" s="195"/>
      <c r="TSO82" s="195"/>
      <c r="TSP82" s="195"/>
      <c r="TSQ82" s="195"/>
      <c r="TSR82" s="195"/>
      <c r="TSS82" s="195"/>
      <c r="TST82" s="195"/>
      <c r="TSU82" s="195"/>
      <c r="TSV82" s="195"/>
      <c r="TSW82" s="195"/>
      <c r="TSX82" s="195"/>
      <c r="TSY82" s="195"/>
      <c r="TSZ82" s="195"/>
      <c r="TTA82" s="195"/>
      <c r="TTB82" s="195"/>
      <c r="TTC82" s="195"/>
      <c r="TTD82" s="195"/>
      <c r="TTE82" s="195"/>
      <c r="TTF82" s="195"/>
      <c r="TTG82" s="195"/>
      <c r="TTH82" s="195"/>
      <c r="TTI82" s="195"/>
      <c r="TTJ82" s="195"/>
      <c r="TTK82" s="195"/>
      <c r="TTL82" s="195"/>
      <c r="TTM82" s="195"/>
      <c r="TTN82" s="195"/>
      <c r="TTO82" s="195"/>
      <c r="TTP82" s="195"/>
      <c r="TTQ82" s="195"/>
      <c r="TTR82" s="195"/>
      <c r="TTS82" s="195"/>
      <c r="TTT82" s="195"/>
      <c r="TTU82" s="195"/>
      <c r="TTV82" s="195"/>
      <c r="TTW82" s="195"/>
      <c r="TTX82" s="195"/>
      <c r="TTY82" s="195"/>
      <c r="TTZ82" s="195"/>
      <c r="TUA82" s="195"/>
      <c r="TUB82" s="195"/>
      <c r="TUC82" s="195"/>
      <c r="TUD82" s="195"/>
      <c r="TUE82" s="195"/>
      <c r="TUF82" s="195"/>
      <c r="TUG82" s="195"/>
      <c r="TUH82" s="195"/>
      <c r="TUI82" s="195"/>
      <c r="TUJ82" s="195"/>
      <c r="TUK82" s="195"/>
      <c r="TUL82" s="195"/>
      <c r="TUM82" s="195"/>
      <c r="TUN82" s="195"/>
      <c r="TUO82" s="195"/>
      <c r="TUP82" s="195"/>
      <c r="TUQ82" s="195"/>
      <c r="TUR82" s="195"/>
      <c r="TUS82" s="195"/>
      <c r="TUT82" s="195"/>
      <c r="TUU82" s="195"/>
      <c r="TUV82" s="195"/>
      <c r="TUW82" s="195"/>
      <c r="TUX82" s="195"/>
      <c r="TUY82" s="195"/>
      <c r="TUZ82" s="195"/>
      <c r="TVA82" s="195"/>
      <c r="TVB82" s="195"/>
      <c r="TVC82" s="195"/>
      <c r="TVD82" s="195"/>
      <c r="TVE82" s="195"/>
      <c r="TVF82" s="195"/>
      <c r="TVG82" s="195"/>
      <c r="TVH82" s="195"/>
      <c r="TVI82" s="195"/>
      <c r="TVJ82" s="195"/>
      <c r="TVK82" s="195"/>
      <c r="TVL82" s="195"/>
      <c r="TVM82" s="195"/>
      <c r="TVN82" s="195"/>
      <c r="TVO82" s="195"/>
      <c r="TVP82" s="195"/>
      <c r="TVQ82" s="195"/>
      <c r="TVR82" s="195"/>
      <c r="TVS82" s="195"/>
      <c r="TVT82" s="195"/>
      <c r="TVU82" s="195"/>
      <c r="TVV82" s="195"/>
      <c r="TVW82" s="195"/>
      <c r="TVX82" s="195"/>
      <c r="TVY82" s="195"/>
      <c r="TVZ82" s="195"/>
      <c r="TWA82" s="195"/>
      <c r="TWB82" s="195"/>
      <c r="TWC82" s="195"/>
      <c r="TWD82" s="195"/>
      <c r="TWE82" s="195"/>
      <c r="TWF82" s="195"/>
      <c r="TWG82" s="195"/>
      <c r="TWH82" s="195"/>
      <c r="TWI82" s="195"/>
      <c r="TWJ82" s="195"/>
      <c r="TWK82" s="195"/>
      <c r="TWL82" s="195"/>
      <c r="TWM82" s="195"/>
      <c r="TWN82" s="195"/>
      <c r="TWO82" s="195"/>
      <c r="TWP82" s="195"/>
      <c r="TWQ82" s="195"/>
      <c r="TWR82" s="195"/>
      <c r="TWS82" s="195"/>
      <c r="TWT82" s="195"/>
      <c r="TWU82" s="195"/>
      <c r="TWV82" s="195"/>
      <c r="TWW82" s="195"/>
      <c r="TWX82" s="195"/>
      <c r="TWY82" s="195"/>
      <c r="TWZ82" s="195"/>
      <c r="TXA82" s="195"/>
      <c r="TXB82" s="195"/>
      <c r="TXC82" s="195"/>
      <c r="TXD82" s="195"/>
      <c r="TXE82" s="195"/>
      <c r="TXF82" s="195"/>
      <c r="TXG82" s="195"/>
      <c r="TXH82" s="195"/>
      <c r="TXI82" s="195"/>
      <c r="TXJ82" s="195"/>
      <c r="TXK82" s="195"/>
      <c r="TXL82" s="195"/>
      <c r="TXM82" s="195"/>
      <c r="TXN82" s="195"/>
      <c r="TXO82" s="195"/>
      <c r="TXP82" s="195"/>
      <c r="TXQ82" s="195"/>
      <c r="TXR82" s="195"/>
      <c r="TXS82" s="195"/>
      <c r="TXT82" s="195"/>
      <c r="TXU82" s="195"/>
      <c r="TXV82" s="195"/>
      <c r="TXW82" s="195"/>
      <c r="TXX82" s="195"/>
      <c r="TXY82" s="195"/>
      <c r="TXZ82" s="195"/>
      <c r="TYA82" s="195"/>
      <c r="TYB82" s="195"/>
      <c r="TYC82" s="195"/>
      <c r="TYD82" s="195"/>
      <c r="TYE82" s="195"/>
      <c r="TYF82" s="195"/>
      <c r="TYG82" s="195"/>
      <c r="TYH82" s="195"/>
      <c r="TYI82" s="195"/>
      <c r="TYJ82" s="195"/>
      <c r="TYK82" s="195"/>
      <c r="TYL82" s="195"/>
      <c r="TYM82" s="195"/>
      <c r="TYN82" s="195"/>
      <c r="TYO82" s="195"/>
      <c r="TYP82" s="195"/>
      <c r="TYQ82" s="195"/>
      <c r="TYR82" s="195"/>
      <c r="TYS82" s="195"/>
      <c r="TYT82" s="195"/>
      <c r="TYU82" s="195"/>
      <c r="TYV82" s="195"/>
      <c r="TYW82" s="195"/>
      <c r="TYX82" s="195"/>
      <c r="TYY82" s="195"/>
      <c r="TYZ82" s="195"/>
      <c r="TZA82" s="195"/>
      <c r="TZB82" s="195"/>
      <c r="TZC82" s="195"/>
      <c r="TZD82" s="195"/>
      <c r="TZE82" s="195"/>
      <c r="TZF82" s="195"/>
      <c r="TZG82" s="195"/>
      <c r="TZH82" s="195"/>
      <c r="TZI82" s="195"/>
      <c r="TZJ82" s="195"/>
      <c r="TZK82" s="195"/>
      <c r="TZL82" s="195"/>
      <c r="TZM82" s="195"/>
      <c r="TZN82" s="195"/>
      <c r="TZO82" s="195"/>
      <c r="TZP82" s="195"/>
      <c r="TZQ82" s="195"/>
      <c r="TZR82" s="195"/>
      <c r="TZS82" s="195"/>
      <c r="TZT82" s="195"/>
      <c r="TZU82" s="195"/>
      <c r="TZV82" s="195"/>
      <c r="TZW82" s="195"/>
      <c r="TZX82" s="195"/>
      <c r="TZY82" s="195"/>
      <c r="TZZ82" s="195"/>
      <c r="UAA82" s="195"/>
      <c r="UAB82" s="195"/>
      <c r="UAC82" s="195"/>
      <c r="UAD82" s="195"/>
      <c r="UAE82" s="195"/>
      <c r="UAF82" s="195"/>
      <c r="UAG82" s="195"/>
      <c r="UAH82" s="195"/>
      <c r="UAI82" s="195"/>
      <c r="UAJ82" s="195"/>
      <c r="UAK82" s="195"/>
      <c r="UAL82" s="195"/>
      <c r="UAM82" s="195"/>
      <c r="UAN82" s="195"/>
      <c r="UAO82" s="195"/>
      <c r="UAP82" s="195"/>
      <c r="UAQ82" s="195"/>
      <c r="UAR82" s="195"/>
      <c r="UAS82" s="195"/>
      <c r="UAT82" s="195"/>
      <c r="UAU82" s="195"/>
      <c r="UAV82" s="195"/>
      <c r="UAW82" s="195"/>
      <c r="UAX82" s="195"/>
      <c r="UAY82" s="195"/>
      <c r="UAZ82" s="195"/>
      <c r="UBA82" s="195"/>
      <c r="UBB82" s="195"/>
      <c r="UBC82" s="195"/>
      <c r="UBD82" s="195"/>
      <c r="UBE82" s="195"/>
      <c r="UBF82" s="195"/>
      <c r="UBG82" s="195"/>
      <c r="UBH82" s="195"/>
      <c r="UBI82" s="195"/>
      <c r="UBJ82" s="195"/>
      <c r="UBK82" s="195"/>
      <c r="UBL82" s="195"/>
      <c r="UBM82" s="195"/>
      <c r="UBN82" s="195"/>
      <c r="UBO82" s="195"/>
      <c r="UBP82" s="195"/>
      <c r="UBQ82" s="195"/>
      <c r="UBR82" s="195"/>
      <c r="UBS82" s="195"/>
      <c r="UBT82" s="195"/>
      <c r="UBU82" s="195"/>
      <c r="UBV82" s="195"/>
      <c r="UBW82" s="195"/>
      <c r="UBX82" s="195"/>
      <c r="UBY82" s="195"/>
      <c r="UBZ82" s="195"/>
      <c r="UCA82" s="195"/>
      <c r="UCB82" s="195"/>
      <c r="UCC82" s="195"/>
      <c r="UCD82" s="195"/>
      <c r="UCE82" s="195"/>
      <c r="UCF82" s="195"/>
      <c r="UCG82" s="195"/>
      <c r="UCH82" s="195"/>
      <c r="UCI82" s="195"/>
      <c r="UCJ82" s="195"/>
      <c r="UCK82" s="195"/>
      <c r="UCL82" s="195"/>
      <c r="UCM82" s="195"/>
      <c r="UCN82" s="195"/>
      <c r="UCO82" s="195"/>
      <c r="UCP82" s="195"/>
      <c r="UCQ82" s="195"/>
      <c r="UCR82" s="195"/>
      <c r="UCS82" s="195"/>
      <c r="UCT82" s="195"/>
      <c r="UCU82" s="195"/>
      <c r="UCV82" s="195"/>
      <c r="UCW82" s="195"/>
      <c r="UCX82" s="195"/>
      <c r="UCY82" s="195"/>
      <c r="UCZ82" s="195"/>
      <c r="UDA82" s="195"/>
      <c r="UDB82" s="195"/>
      <c r="UDC82" s="195"/>
      <c r="UDD82" s="195"/>
      <c r="UDE82" s="195"/>
      <c r="UDF82" s="195"/>
      <c r="UDG82" s="195"/>
      <c r="UDH82" s="195"/>
      <c r="UDI82" s="195"/>
      <c r="UDJ82" s="195"/>
      <c r="UDK82" s="195"/>
      <c r="UDL82" s="195"/>
      <c r="UDM82" s="195"/>
      <c r="UDN82" s="195"/>
      <c r="UDO82" s="195"/>
      <c r="UDP82" s="195"/>
      <c r="UDQ82" s="195"/>
      <c r="UDR82" s="195"/>
      <c r="UDS82" s="195"/>
      <c r="UDT82" s="195"/>
      <c r="UDU82" s="195"/>
      <c r="UDV82" s="195"/>
      <c r="UDW82" s="195"/>
      <c r="UDX82" s="195"/>
      <c r="UDY82" s="195"/>
      <c r="UDZ82" s="195"/>
      <c r="UEA82" s="195"/>
      <c r="UEB82" s="195"/>
      <c r="UEC82" s="195"/>
      <c r="UED82" s="195"/>
      <c r="UEE82" s="195"/>
      <c r="UEF82" s="195"/>
      <c r="UEG82" s="195"/>
      <c r="UEH82" s="195"/>
      <c r="UEI82" s="195"/>
      <c r="UEJ82" s="195"/>
      <c r="UEK82" s="195"/>
      <c r="UEL82" s="195"/>
      <c r="UEM82" s="195"/>
      <c r="UEN82" s="195"/>
      <c r="UEO82" s="195"/>
      <c r="UEP82" s="195"/>
      <c r="UEQ82" s="195"/>
      <c r="UER82" s="195"/>
      <c r="UES82" s="195"/>
      <c r="UET82" s="195"/>
      <c r="UEU82" s="195"/>
      <c r="UEV82" s="195"/>
      <c r="UEW82" s="195"/>
      <c r="UEX82" s="195"/>
      <c r="UEY82" s="195"/>
      <c r="UEZ82" s="195"/>
      <c r="UFA82" s="195"/>
      <c r="UFB82" s="195"/>
      <c r="UFC82" s="195"/>
      <c r="UFD82" s="195"/>
      <c r="UFE82" s="195"/>
      <c r="UFF82" s="195"/>
      <c r="UFG82" s="195"/>
      <c r="UFH82" s="195"/>
      <c r="UFI82" s="195"/>
      <c r="UFJ82" s="195"/>
      <c r="UFK82" s="195"/>
      <c r="UFL82" s="195"/>
      <c r="UFM82" s="195"/>
      <c r="UFN82" s="195"/>
      <c r="UFO82" s="195"/>
      <c r="UFP82" s="195"/>
      <c r="UFQ82" s="195"/>
      <c r="UFR82" s="195"/>
      <c r="UFS82" s="195"/>
      <c r="UFT82" s="195"/>
      <c r="UFU82" s="195"/>
      <c r="UFV82" s="195"/>
      <c r="UFW82" s="195"/>
      <c r="UFX82" s="195"/>
      <c r="UFY82" s="195"/>
      <c r="UFZ82" s="195"/>
      <c r="UGA82" s="195"/>
      <c r="UGB82" s="195"/>
      <c r="UGC82" s="195"/>
      <c r="UGD82" s="195"/>
      <c r="UGE82" s="195"/>
      <c r="UGF82" s="195"/>
      <c r="UGG82" s="195"/>
      <c r="UGH82" s="195"/>
      <c r="UGI82" s="195"/>
      <c r="UGJ82" s="195"/>
      <c r="UGK82" s="195"/>
      <c r="UGL82" s="195"/>
      <c r="UGM82" s="195"/>
      <c r="UGN82" s="195"/>
      <c r="UGO82" s="195"/>
      <c r="UGP82" s="195"/>
      <c r="UGQ82" s="195"/>
      <c r="UGR82" s="195"/>
      <c r="UGS82" s="195"/>
      <c r="UGT82" s="195"/>
      <c r="UGU82" s="195"/>
      <c r="UGV82" s="195"/>
      <c r="UGW82" s="195"/>
      <c r="UGX82" s="195"/>
      <c r="UGY82" s="195"/>
      <c r="UGZ82" s="195"/>
      <c r="UHA82" s="195"/>
      <c r="UHB82" s="195"/>
      <c r="UHC82" s="195"/>
      <c r="UHD82" s="195"/>
      <c r="UHE82" s="195"/>
      <c r="UHF82" s="195"/>
      <c r="UHG82" s="195"/>
      <c r="UHH82" s="195"/>
      <c r="UHI82" s="195"/>
      <c r="UHJ82" s="195"/>
      <c r="UHK82" s="195"/>
      <c r="UHL82" s="195"/>
      <c r="UHM82" s="195"/>
      <c r="UHN82" s="195"/>
      <c r="UHO82" s="195"/>
      <c r="UHP82" s="195"/>
      <c r="UHQ82" s="195"/>
      <c r="UHR82" s="195"/>
      <c r="UHS82" s="195"/>
      <c r="UHT82" s="195"/>
      <c r="UHU82" s="195"/>
      <c r="UHV82" s="195"/>
      <c r="UHW82" s="195"/>
      <c r="UHX82" s="195"/>
      <c r="UHY82" s="195"/>
      <c r="UHZ82" s="195"/>
      <c r="UIA82" s="195"/>
      <c r="UIB82" s="195"/>
      <c r="UIC82" s="195"/>
      <c r="UID82" s="195"/>
      <c r="UIE82" s="195"/>
      <c r="UIF82" s="195"/>
      <c r="UIG82" s="195"/>
      <c r="UIH82" s="195"/>
      <c r="UII82" s="195"/>
      <c r="UIJ82" s="195"/>
      <c r="UIK82" s="195"/>
      <c r="UIL82" s="195"/>
      <c r="UIM82" s="195"/>
      <c r="UIN82" s="195"/>
      <c r="UIO82" s="195"/>
      <c r="UIP82" s="195"/>
      <c r="UIQ82" s="195"/>
      <c r="UIR82" s="195"/>
      <c r="UIS82" s="195"/>
      <c r="UIT82" s="195"/>
      <c r="UIU82" s="195"/>
      <c r="UIV82" s="195"/>
      <c r="UIW82" s="195"/>
      <c r="UIX82" s="195"/>
      <c r="UIY82" s="195"/>
      <c r="UIZ82" s="195"/>
      <c r="UJA82" s="195"/>
      <c r="UJB82" s="195"/>
      <c r="UJC82" s="195"/>
      <c r="UJD82" s="195"/>
      <c r="UJE82" s="195"/>
      <c r="UJF82" s="195"/>
      <c r="UJG82" s="195"/>
      <c r="UJH82" s="195"/>
      <c r="UJI82" s="195"/>
      <c r="UJJ82" s="195"/>
      <c r="UJK82" s="195"/>
      <c r="UJL82" s="195"/>
      <c r="UJM82" s="195"/>
      <c r="UJN82" s="195"/>
      <c r="UJO82" s="195"/>
      <c r="UJP82" s="195"/>
      <c r="UJQ82" s="195"/>
      <c r="UJR82" s="195"/>
      <c r="UJS82" s="195"/>
      <c r="UJT82" s="195"/>
      <c r="UJU82" s="195"/>
      <c r="UJV82" s="195"/>
      <c r="UJW82" s="195"/>
      <c r="UJX82" s="195"/>
      <c r="UJY82" s="195"/>
      <c r="UJZ82" s="195"/>
      <c r="UKA82" s="195"/>
      <c r="UKB82" s="195"/>
      <c r="UKC82" s="195"/>
      <c r="UKD82" s="195"/>
      <c r="UKE82" s="195"/>
      <c r="UKF82" s="195"/>
      <c r="UKG82" s="195"/>
      <c r="UKH82" s="195"/>
      <c r="UKI82" s="195"/>
      <c r="UKJ82" s="195"/>
      <c r="UKK82" s="195"/>
      <c r="UKL82" s="195"/>
      <c r="UKM82" s="195"/>
      <c r="UKN82" s="195"/>
      <c r="UKO82" s="195"/>
      <c r="UKP82" s="195"/>
      <c r="UKQ82" s="195"/>
      <c r="UKR82" s="195"/>
      <c r="UKS82" s="195"/>
      <c r="UKT82" s="195"/>
      <c r="UKU82" s="195"/>
      <c r="UKV82" s="195"/>
      <c r="UKW82" s="195"/>
      <c r="UKX82" s="195"/>
      <c r="UKY82" s="195"/>
      <c r="UKZ82" s="195"/>
      <c r="ULA82" s="195"/>
      <c r="ULB82" s="195"/>
      <c r="ULC82" s="195"/>
      <c r="ULD82" s="195"/>
      <c r="ULE82" s="195"/>
      <c r="ULF82" s="195"/>
      <c r="ULG82" s="195"/>
      <c r="ULH82" s="195"/>
      <c r="ULI82" s="195"/>
      <c r="ULJ82" s="195"/>
      <c r="ULK82" s="195"/>
      <c r="ULL82" s="195"/>
      <c r="ULM82" s="195"/>
      <c r="ULN82" s="195"/>
      <c r="ULO82" s="195"/>
      <c r="ULP82" s="195"/>
      <c r="ULQ82" s="195"/>
      <c r="ULR82" s="195"/>
      <c r="ULS82" s="195"/>
      <c r="ULT82" s="195"/>
      <c r="ULU82" s="195"/>
      <c r="ULV82" s="195"/>
      <c r="ULW82" s="195"/>
      <c r="ULX82" s="195"/>
      <c r="ULY82" s="195"/>
      <c r="ULZ82" s="195"/>
      <c r="UMA82" s="195"/>
      <c r="UMB82" s="195"/>
      <c r="UMC82" s="195"/>
      <c r="UMD82" s="195"/>
      <c r="UME82" s="195"/>
      <c r="UMF82" s="195"/>
      <c r="UMG82" s="195"/>
      <c r="UMH82" s="195"/>
      <c r="UMI82" s="195"/>
      <c r="UMJ82" s="195"/>
      <c r="UMK82" s="195"/>
      <c r="UML82" s="195"/>
      <c r="UMM82" s="195"/>
      <c r="UMN82" s="195"/>
      <c r="UMO82" s="195"/>
      <c r="UMP82" s="195"/>
      <c r="UMQ82" s="195"/>
      <c r="UMR82" s="195"/>
      <c r="UMS82" s="195"/>
      <c r="UMT82" s="195"/>
      <c r="UMU82" s="195"/>
      <c r="UMV82" s="195"/>
      <c r="UMW82" s="195"/>
      <c r="UMX82" s="195"/>
      <c r="UMY82" s="195"/>
      <c r="UMZ82" s="195"/>
      <c r="UNA82" s="195"/>
      <c r="UNB82" s="195"/>
      <c r="UNC82" s="195"/>
      <c r="UND82" s="195"/>
      <c r="UNE82" s="195"/>
      <c r="UNF82" s="195"/>
      <c r="UNG82" s="195"/>
      <c r="UNH82" s="195"/>
      <c r="UNI82" s="195"/>
      <c r="UNJ82" s="195"/>
      <c r="UNK82" s="195"/>
      <c r="UNL82" s="195"/>
      <c r="UNM82" s="195"/>
      <c r="UNN82" s="195"/>
      <c r="UNO82" s="195"/>
      <c r="UNP82" s="195"/>
      <c r="UNQ82" s="195"/>
      <c r="UNR82" s="195"/>
      <c r="UNS82" s="195"/>
      <c r="UNT82" s="195"/>
      <c r="UNU82" s="195"/>
      <c r="UNV82" s="195"/>
      <c r="UNW82" s="195"/>
      <c r="UNX82" s="195"/>
      <c r="UNY82" s="195"/>
      <c r="UNZ82" s="195"/>
      <c r="UOA82" s="195"/>
      <c r="UOB82" s="195"/>
      <c r="UOC82" s="195"/>
      <c r="UOD82" s="195"/>
      <c r="UOE82" s="195"/>
      <c r="UOF82" s="195"/>
      <c r="UOG82" s="195"/>
      <c r="UOH82" s="195"/>
      <c r="UOI82" s="195"/>
      <c r="UOJ82" s="195"/>
      <c r="UOK82" s="195"/>
      <c r="UOL82" s="195"/>
      <c r="UOM82" s="195"/>
      <c r="UON82" s="195"/>
      <c r="UOO82" s="195"/>
      <c r="UOP82" s="195"/>
      <c r="UOQ82" s="195"/>
      <c r="UOR82" s="195"/>
      <c r="UOS82" s="195"/>
      <c r="UOT82" s="195"/>
      <c r="UOU82" s="195"/>
      <c r="UOV82" s="195"/>
      <c r="UOW82" s="195"/>
      <c r="UOX82" s="195"/>
      <c r="UOY82" s="195"/>
      <c r="UOZ82" s="195"/>
      <c r="UPA82" s="195"/>
      <c r="UPB82" s="195"/>
      <c r="UPC82" s="195"/>
      <c r="UPD82" s="195"/>
      <c r="UPE82" s="195"/>
      <c r="UPF82" s="195"/>
      <c r="UPG82" s="195"/>
      <c r="UPH82" s="195"/>
      <c r="UPI82" s="195"/>
      <c r="UPJ82" s="195"/>
      <c r="UPK82" s="195"/>
      <c r="UPL82" s="195"/>
      <c r="UPM82" s="195"/>
      <c r="UPN82" s="195"/>
      <c r="UPO82" s="195"/>
      <c r="UPP82" s="195"/>
      <c r="UPQ82" s="195"/>
      <c r="UPR82" s="195"/>
      <c r="UPS82" s="195"/>
      <c r="UPT82" s="195"/>
      <c r="UPU82" s="195"/>
      <c r="UPV82" s="195"/>
      <c r="UPW82" s="195"/>
      <c r="UPX82" s="195"/>
      <c r="UPY82" s="195"/>
      <c r="UPZ82" s="195"/>
      <c r="UQA82" s="195"/>
      <c r="UQB82" s="195"/>
      <c r="UQC82" s="195"/>
      <c r="UQD82" s="195"/>
      <c r="UQE82" s="195"/>
      <c r="UQF82" s="195"/>
      <c r="UQG82" s="195"/>
      <c r="UQH82" s="195"/>
      <c r="UQI82" s="195"/>
      <c r="UQJ82" s="195"/>
      <c r="UQK82" s="195"/>
      <c r="UQL82" s="195"/>
      <c r="UQM82" s="195"/>
      <c r="UQN82" s="195"/>
      <c r="UQO82" s="195"/>
      <c r="UQP82" s="195"/>
      <c r="UQQ82" s="195"/>
      <c r="UQR82" s="195"/>
      <c r="UQS82" s="195"/>
      <c r="UQT82" s="195"/>
      <c r="UQU82" s="195"/>
      <c r="UQV82" s="195"/>
      <c r="UQW82" s="195"/>
      <c r="UQX82" s="195"/>
      <c r="UQY82" s="195"/>
      <c r="UQZ82" s="195"/>
      <c r="URA82" s="195"/>
      <c r="URB82" s="195"/>
      <c r="URC82" s="195"/>
      <c r="URD82" s="195"/>
      <c r="URE82" s="195"/>
      <c r="URF82" s="195"/>
      <c r="URG82" s="195"/>
      <c r="URH82" s="195"/>
      <c r="URI82" s="195"/>
      <c r="URJ82" s="195"/>
      <c r="URK82" s="195"/>
      <c r="URL82" s="195"/>
      <c r="URM82" s="195"/>
      <c r="URN82" s="195"/>
      <c r="URO82" s="195"/>
      <c r="URP82" s="195"/>
      <c r="URQ82" s="195"/>
      <c r="URR82" s="195"/>
      <c r="URS82" s="195"/>
      <c r="URT82" s="195"/>
      <c r="URU82" s="195"/>
      <c r="URV82" s="195"/>
      <c r="URW82" s="195"/>
      <c r="URX82" s="195"/>
      <c r="URY82" s="195"/>
      <c r="URZ82" s="195"/>
      <c r="USA82" s="195"/>
      <c r="USB82" s="195"/>
      <c r="USC82" s="195"/>
      <c r="USD82" s="195"/>
      <c r="USE82" s="195"/>
      <c r="USF82" s="195"/>
      <c r="USG82" s="195"/>
      <c r="USH82" s="195"/>
      <c r="USI82" s="195"/>
      <c r="USJ82" s="195"/>
      <c r="USK82" s="195"/>
      <c r="USL82" s="195"/>
      <c r="USM82" s="195"/>
      <c r="USN82" s="195"/>
      <c r="USO82" s="195"/>
      <c r="USP82" s="195"/>
      <c r="USQ82" s="195"/>
      <c r="USR82" s="195"/>
      <c r="USS82" s="195"/>
      <c r="UST82" s="195"/>
      <c r="USU82" s="195"/>
      <c r="USV82" s="195"/>
      <c r="USW82" s="195"/>
      <c r="USX82" s="195"/>
      <c r="USY82" s="195"/>
      <c r="USZ82" s="195"/>
      <c r="UTA82" s="195"/>
      <c r="UTB82" s="195"/>
      <c r="UTC82" s="195"/>
      <c r="UTD82" s="195"/>
      <c r="UTE82" s="195"/>
      <c r="UTF82" s="195"/>
      <c r="UTG82" s="195"/>
      <c r="UTH82" s="195"/>
      <c r="UTI82" s="195"/>
      <c r="UTJ82" s="195"/>
      <c r="UTK82" s="195"/>
      <c r="UTL82" s="195"/>
      <c r="UTM82" s="195"/>
      <c r="UTN82" s="195"/>
      <c r="UTO82" s="195"/>
      <c r="UTP82" s="195"/>
      <c r="UTQ82" s="195"/>
      <c r="UTR82" s="195"/>
      <c r="UTS82" s="195"/>
      <c r="UTT82" s="195"/>
      <c r="UTU82" s="195"/>
      <c r="UTV82" s="195"/>
      <c r="UTW82" s="195"/>
      <c r="UTX82" s="195"/>
      <c r="UTY82" s="195"/>
      <c r="UTZ82" s="195"/>
      <c r="UUA82" s="195"/>
      <c r="UUB82" s="195"/>
      <c r="UUC82" s="195"/>
      <c r="UUD82" s="195"/>
      <c r="UUE82" s="195"/>
      <c r="UUF82" s="195"/>
      <c r="UUG82" s="195"/>
      <c r="UUH82" s="195"/>
      <c r="UUI82" s="195"/>
      <c r="UUJ82" s="195"/>
      <c r="UUK82" s="195"/>
      <c r="UUL82" s="195"/>
      <c r="UUM82" s="195"/>
      <c r="UUN82" s="195"/>
      <c r="UUO82" s="195"/>
      <c r="UUP82" s="195"/>
      <c r="UUQ82" s="195"/>
      <c r="UUR82" s="195"/>
      <c r="UUS82" s="195"/>
      <c r="UUT82" s="195"/>
      <c r="UUU82" s="195"/>
      <c r="UUV82" s="195"/>
      <c r="UUW82" s="195"/>
      <c r="UUX82" s="195"/>
      <c r="UUY82" s="195"/>
      <c r="UUZ82" s="195"/>
      <c r="UVA82" s="195"/>
      <c r="UVB82" s="195"/>
      <c r="UVC82" s="195"/>
      <c r="UVD82" s="195"/>
      <c r="UVE82" s="195"/>
      <c r="UVF82" s="195"/>
      <c r="UVG82" s="195"/>
      <c r="UVH82" s="195"/>
      <c r="UVI82" s="195"/>
      <c r="UVJ82" s="195"/>
      <c r="UVK82" s="195"/>
      <c r="UVL82" s="195"/>
      <c r="UVM82" s="195"/>
      <c r="UVN82" s="195"/>
      <c r="UVO82" s="195"/>
      <c r="UVP82" s="195"/>
      <c r="UVQ82" s="195"/>
      <c r="UVR82" s="195"/>
      <c r="UVS82" s="195"/>
      <c r="UVT82" s="195"/>
      <c r="UVU82" s="195"/>
      <c r="UVV82" s="195"/>
      <c r="UVW82" s="195"/>
      <c r="UVX82" s="195"/>
      <c r="UVY82" s="195"/>
      <c r="UVZ82" s="195"/>
      <c r="UWA82" s="195"/>
      <c r="UWB82" s="195"/>
      <c r="UWC82" s="195"/>
      <c r="UWD82" s="195"/>
      <c r="UWE82" s="195"/>
      <c r="UWF82" s="195"/>
      <c r="UWG82" s="195"/>
      <c r="UWH82" s="195"/>
      <c r="UWI82" s="195"/>
      <c r="UWJ82" s="195"/>
      <c r="UWK82" s="195"/>
      <c r="UWL82" s="195"/>
      <c r="UWM82" s="195"/>
      <c r="UWN82" s="195"/>
      <c r="UWO82" s="195"/>
      <c r="UWP82" s="195"/>
      <c r="UWQ82" s="195"/>
      <c r="UWR82" s="195"/>
      <c r="UWS82" s="195"/>
      <c r="UWT82" s="195"/>
      <c r="UWU82" s="195"/>
      <c r="UWV82" s="195"/>
      <c r="UWW82" s="195"/>
      <c r="UWX82" s="195"/>
      <c r="UWY82" s="195"/>
      <c r="UWZ82" s="195"/>
      <c r="UXA82" s="195"/>
      <c r="UXB82" s="195"/>
      <c r="UXC82" s="195"/>
      <c r="UXD82" s="195"/>
      <c r="UXE82" s="195"/>
      <c r="UXF82" s="195"/>
      <c r="UXG82" s="195"/>
      <c r="UXH82" s="195"/>
      <c r="UXI82" s="195"/>
      <c r="UXJ82" s="195"/>
      <c r="UXK82" s="195"/>
      <c r="UXL82" s="195"/>
      <c r="UXM82" s="195"/>
      <c r="UXN82" s="195"/>
      <c r="UXO82" s="195"/>
      <c r="UXP82" s="195"/>
      <c r="UXQ82" s="195"/>
      <c r="UXR82" s="195"/>
      <c r="UXS82" s="195"/>
      <c r="UXT82" s="195"/>
      <c r="UXU82" s="195"/>
      <c r="UXV82" s="195"/>
      <c r="UXW82" s="195"/>
      <c r="UXX82" s="195"/>
      <c r="UXY82" s="195"/>
      <c r="UXZ82" s="195"/>
      <c r="UYA82" s="195"/>
      <c r="UYB82" s="195"/>
      <c r="UYC82" s="195"/>
      <c r="UYD82" s="195"/>
      <c r="UYE82" s="195"/>
      <c r="UYF82" s="195"/>
      <c r="UYG82" s="195"/>
      <c r="UYH82" s="195"/>
      <c r="UYI82" s="195"/>
      <c r="UYJ82" s="195"/>
      <c r="UYK82" s="195"/>
      <c r="UYL82" s="195"/>
      <c r="UYM82" s="195"/>
      <c r="UYN82" s="195"/>
      <c r="UYO82" s="195"/>
      <c r="UYP82" s="195"/>
      <c r="UYQ82" s="195"/>
      <c r="UYR82" s="195"/>
      <c r="UYS82" s="195"/>
      <c r="UYT82" s="195"/>
      <c r="UYU82" s="195"/>
      <c r="UYV82" s="195"/>
      <c r="UYW82" s="195"/>
      <c r="UYX82" s="195"/>
      <c r="UYY82" s="195"/>
      <c r="UYZ82" s="195"/>
      <c r="UZA82" s="195"/>
      <c r="UZB82" s="195"/>
      <c r="UZC82" s="195"/>
      <c r="UZD82" s="195"/>
      <c r="UZE82" s="195"/>
      <c r="UZF82" s="195"/>
      <c r="UZG82" s="195"/>
      <c r="UZH82" s="195"/>
      <c r="UZI82" s="195"/>
      <c r="UZJ82" s="195"/>
      <c r="UZK82" s="195"/>
      <c r="UZL82" s="195"/>
      <c r="UZM82" s="195"/>
      <c r="UZN82" s="195"/>
      <c r="UZO82" s="195"/>
      <c r="UZP82" s="195"/>
      <c r="UZQ82" s="195"/>
      <c r="UZR82" s="195"/>
      <c r="UZS82" s="195"/>
      <c r="UZT82" s="195"/>
      <c r="UZU82" s="195"/>
      <c r="UZV82" s="195"/>
      <c r="UZW82" s="195"/>
      <c r="UZX82" s="195"/>
      <c r="UZY82" s="195"/>
      <c r="UZZ82" s="195"/>
      <c r="VAA82" s="195"/>
      <c r="VAB82" s="195"/>
      <c r="VAC82" s="195"/>
      <c r="VAD82" s="195"/>
      <c r="VAE82" s="195"/>
      <c r="VAF82" s="195"/>
      <c r="VAG82" s="195"/>
      <c r="VAH82" s="195"/>
      <c r="VAI82" s="195"/>
      <c r="VAJ82" s="195"/>
      <c r="VAK82" s="195"/>
      <c r="VAL82" s="195"/>
      <c r="VAM82" s="195"/>
      <c r="VAN82" s="195"/>
      <c r="VAO82" s="195"/>
      <c r="VAP82" s="195"/>
      <c r="VAQ82" s="195"/>
      <c r="VAR82" s="195"/>
      <c r="VAS82" s="195"/>
      <c r="VAT82" s="195"/>
      <c r="VAU82" s="195"/>
      <c r="VAV82" s="195"/>
      <c r="VAW82" s="195"/>
      <c r="VAX82" s="195"/>
      <c r="VAY82" s="195"/>
      <c r="VAZ82" s="195"/>
      <c r="VBA82" s="195"/>
      <c r="VBB82" s="195"/>
      <c r="VBC82" s="195"/>
      <c r="VBD82" s="195"/>
      <c r="VBE82" s="195"/>
      <c r="VBF82" s="195"/>
      <c r="VBG82" s="195"/>
      <c r="VBH82" s="195"/>
      <c r="VBI82" s="195"/>
      <c r="VBJ82" s="195"/>
      <c r="VBK82" s="195"/>
      <c r="VBL82" s="195"/>
      <c r="VBM82" s="195"/>
      <c r="VBN82" s="195"/>
      <c r="VBO82" s="195"/>
      <c r="VBP82" s="195"/>
      <c r="VBQ82" s="195"/>
      <c r="VBR82" s="195"/>
      <c r="VBS82" s="195"/>
      <c r="VBT82" s="195"/>
      <c r="VBU82" s="195"/>
      <c r="VBV82" s="195"/>
      <c r="VBW82" s="195"/>
      <c r="VBX82" s="195"/>
      <c r="VBY82" s="195"/>
      <c r="VBZ82" s="195"/>
      <c r="VCA82" s="195"/>
      <c r="VCB82" s="195"/>
      <c r="VCC82" s="195"/>
      <c r="VCD82" s="195"/>
      <c r="VCE82" s="195"/>
      <c r="VCF82" s="195"/>
      <c r="VCG82" s="195"/>
      <c r="VCH82" s="195"/>
      <c r="VCI82" s="195"/>
      <c r="VCJ82" s="195"/>
      <c r="VCK82" s="195"/>
      <c r="VCL82" s="195"/>
      <c r="VCM82" s="195"/>
      <c r="VCN82" s="195"/>
      <c r="VCO82" s="195"/>
      <c r="VCP82" s="195"/>
      <c r="VCQ82" s="195"/>
      <c r="VCR82" s="195"/>
      <c r="VCS82" s="195"/>
      <c r="VCT82" s="195"/>
      <c r="VCU82" s="195"/>
      <c r="VCV82" s="195"/>
      <c r="VCW82" s="195"/>
      <c r="VCX82" s="195"/>
      <c r="VCY82" s="195"/>
      <c r="VCZ82" s="195"/>
      <c r="VDA82" s="195"/>
      <c r="VDB82" s="195"/>
      <c r="VDC82" s="195"/>
      <c r="VDD82" s="195"/>
      <c r="VDE82" s="195"/>
      <c r="VDF82" s="195"/>
      <c r="VDG82" s="195"/>
      <c r="VDH82" s="195"/>
      <c r="VDI82" s="195"/>
      <c r="VDJ82" s="195"/>
      <c r="VDK82" s="195"/>
      <c r="VDL82" s="195"/>
      <c r="VDM82" s="195"/>
      <c r="VDN82" s="195"/>
      <c r="VDO82" s="195"/>
      <c r="VDP82" s="195"/>
      <c r="VDQ82" s="195"/>
      <c r="VDR82" s="195"/>
      <c r="VDS82" s="195"/>
      <c r="VDT82" s="195"/>
      <c r="VDU82" s="195"/>
      <c r="VDV82" s="195"/>
      <c r="VDW82" s="195"/>
      <c r="VDX82" s="195"/>
      <c r="VDY82" s="195"/>
      <c r="VDZ82" s="195"/>
      <c r="VEA82" s="195"/>
      <c r="VEB82" s="195"/>
      <c r="VEC82" s="195"/>
      <c r="VED82" s="195"/>
      <c r="VEE82" s="195"/>
      <c r="VEF82" s="195"/>
      <c r="VEG82" s="195"/>
      <c r="VEH82" s="195"/>
      <c r="VEI82" s="195"/>
      <c r="VEJ82" s="195"/>
      <c r="VEK82" s="195"/>
      <c r="VEL82" s="195"/>
      <c r="VEM82" s="195"/>
      <c r="VEN82" s="195"/>
      <c r="VEO82" s="195"/>
      <c r="VEP82" s="195"/>
      <c r="VEQ82" s="195"/>
      <c r="VER82" s="195"/>
      <c r="VES82" s="195"/>
      <c r="VET82" s="195"/>
      <c r="VEU82" s="195"/>
      <c r="VEV82" s="195"/>
      <c r="VEW82" s="195"/>
      <c r="VEX82" s="195"/>
      <c r="VEY82" s="195"/>
      <c r="VEZ82" s="195"/>
      <c r="VFA82" s="195"/>
      <c r="VFB82" s="195"/>
      <c r="VFC82" s="195"/>
      <c r="VFD82" s="195"/>
      <c r="VFE82" s="195"/>
      <c r="VFF82" s="195"/>
      <c r="VFG82" s="195"/>
      <c r="VFH82" s="195"/>
      <c r="VFI82" s="195"/>
      <c r="VFJ82" s="195"/>
      <c r="VFK82" s="195"/>
      <c r="VFL82" s="195"/>
      <c r="VFM82" s="195"/>
      <c r="VFN82" s="195"/>
      <c r="VFO82" s="195"/>
      <c r="VFP82" s="195"/>
      <c r="VFQ82" s="195"/>
      <c r="VFR82" s="195"/>
      <c r="VFS82" s="195"/>
      <c r="VFT82" s="195"/>
      <c r="VFU82" s="195"/>
      <c r="VFV82" s="195"/>
      <c r="VFW82" s="195"/>
      <c r="VFX82" s="195"/>
      <c r="VFY82" s="195"/>
      <c r="VFZ82" s="195"/>
      <c r="VGA82" s="195"/>
      <c r="VGB82" s="195"/>
      <c r="VGC82" s="195"/>
      <c r="VGD82" s="195"/>
      <c r="VGE82" s="195"/>
      <c r="VGF82" s="195"/>
      <c r="VGG82" s="195"/>
      <c r="VGH82" s="195"/>
      <c r="VGI82" s="195"/>
      <c r="VGJ82" s="195"/>
      <c r="VGK82" s="195"/>
      <c r="VGL82" s="195"/>
      <c r="VGM82" s="195"/>
      <c r="VGN82" s="195"/>
      <c r="VGO82" s="195"/>
      <c r="VGP82" s="195"/>
      <c r="VGQ82" s="195"/>
      <c r="VGR82" s="195"/>
      <c r="VGS82" s="195"/>
      <c r="VGT82" s="195"/>
      <c r="VGU82" s="195"/>
      <c r="VGV82" s="195"/>
      <c r="VGW82" s="195"/>
      <c r="VGX82" s="195"/>
      <c r="VGY82" s="195"/>
      <c r="VGZ82" s="195"/>
      <c r="VHA82" s="195"/>
      <c r="VHB82" s="195"/>
      <c r="VHC82" s="195"/>
      <c r="VHD82" s="195"/>
      <c r="VHE82" s="195"/>
      <c r="VHF82" s="195"/>
      <c r="VHG82" s="195"/>
      <c r="VHH82" s="195"/>
      <c r="VHI82" s="195"/>
      <c r="VHJ82" s="195"/>
      <c r="VHK82" s="195"/>
      <c r="VHL82" s="195"/>
      <c r="VHM82" s="195"/>
      <c r="VHN82" s="195"/>
      <c r="VHO82" s="195"/>
      <c r="VHP82" s="195"/>
      <c r="VHQ82" s="195"/>
      <c r="VHR82" s="195"/>
      <c r="VHS82" s="195"/>
      <c r="VHT82" s="195"/>
      <c r="VHU82" s="195"/>
      <c r="VHV82" s="195"/>
      <c r="VHW82" s="195"/>
      <c r="VHX82" s="195"/>
      <c r="VHY82" s="195"/>
      <c r="VHZ82" s="195"/>
      <c r="VIA82" s="195"/>
      <c r="VIB82" s="195"/>
      <c r="VIC82" s="195"/>
      <c r="VID82" s="195"/>
      <c r="VIE82" s="195"/>
      <c r="VIF82" s="195"/>
      <c r="VIG82" s="195"/>
      <c r="VIH82" s="195"/>
      <c r="VII82" s="195"/>
      <c r="VIJ82" s="195"/>
      <c r="VIK82" s="195"/>
      <c r="VIL82" s="195"/>
      <c r="VIM82" s="195"/>
      <c r="VIN82" s="195"/>
      <c r="VIO82" s="195"/>
      <c r="VIP82" s="195"/>
      <c r="VIQ82" s="195"/>
      <c r="VIR82" s="195"/>
      <c r="VIS82" s="195"/>
      <c r="VIT82" s="195"/>
      <c r="VIU82" s="195"/>
      <c r="VIV82" s="195"/>
      <c r="VIW82" s="195"/>
      <c r="VIX82" s="195"/>
      <c r="VIY82" s="195"/>
      <c r="VIZ82" s="195"/>
      <c r="VJA82" s="195"/>
      <c r="VJB82" s="195"/>
      <c r="VJC82" s="195"/>
      <c r="VJD82" s="195"/>
      <c r="VJE82" s="195"/>
      <c r="VJF82" s="195"/>
      <c r="VJG82" s="195"/>
      <c r="VJH82" s="195"/>
      <c r="VJI82" s="195"/>
      <c r="VJJ82" s="195"/>
      <c r="VJK82" s="195"/>
      <c r="VJL82" s="195"/>
      <c r="VJM82" s="195"/>
      <c r="VJN82" s="195"/>
      <c r="VJO82" s="195"/>
      <c r="VJP82" s="195"/>
      <c r="VJQ82" s="195"/>
      <c r="VJR82" s="195"/>
      <c r="VJS82" s="195"/>
      <c r="VJT82" s="195"/>
      <c r="VJU82" s="195"/>
      <c r="VJV82" s="195"/>
      <c r="VJW82" s="195"/>
      <c r="VJX82" s="195"/>
      <c r="VJY82" s="195"/>
      <c r="VJZ82" s="195"/>
      <c r="VKA82" s="195"/>
      <c r="VKB82" s="195"/>
      <c r="VKC82" s="195"/>
      <c r="VKD82" s="195"/>
      <c r="VKE82" s="195"/>
      <c r="VKF82" s="195"/>
      <c r="VKG82" s="195"/>
      <c r="VKH82" s="195"/>
      <c r="VKI82" s="195"/>
      <c r="VKJ82" s="195"/>
      <c r="VKK82" s="195"/>
      <c r="VKL82" s="195"/>
      <c r="VKM82" s="195"/>
      <c r="VKN82" s="195"/>
      <c r="VKO82" s="195"/>
      <c r="VKP82" s="195"/>
      <c r="VKQ82" s="195"/>
      <c r="VKR82" s="195"/>
      <c r="VKS82" s="195"/>
      <c r="VKT82" s="195"/>
      <c r="VKU82" s="195"/>
      <c r="VKV82" s="195"/>
      <c r="VKW82" s="195"/>
      <c r="VKX82" s="195"/>
      <c r="VKY82" s="195"/>
      <c r="VKZ82" s="195"/>
      <c r="VLA82" s="195"/>
      <c r="VLB82" s="195"/>
      <c r="VLC82" s="195"/>
      <c r="VLD82" s="195"/>
      <c r="VLE82" s="195"/>
      <c r="VLF82" s="195"/>
      <c r="VLG82" s="195"/>
      <c r="VLH82" s="195"/>
      <c r="VLI82" s="195"/>
      <c r="VLJ82" s="195"/>
      <c r="VLK82" s="195"/>
      <c r="VLL82" s="195"/>
      <c r="VLM82" s="195"/>
      <c r="VLN82" s="195"/>
      <c r="VLO82" s="195"/>
      <c r="VLP82" s="195"/>
      <c r="VLQ82" s="195"/>
      <c r="VLR82" s="195"/>
      <c r="VLS82" s="195"/>
      <c r="VLT82" s="195"/>
      <c r="VLU82" s="195"/>
      <c r="VLV82" s="195"/>
      <c r="VLW82" s="195"/>
      <c r="VLX82" s="195"/>
      <c r="VLY82" s="195"/>
      <c r="VLZ82" s="195"/>
      <c r="VMA82" s="195"/>
      <c r="VMB82" s="195"/>
      <c r="VMC82" s="195"/>
      <c r="VMD82" s="195"/>
      <c r="VME82" s="195"/>
      <c r="VMF82" s="195"/>
      <c r="VMG82" s="195"/>
      <c r="VMH82" s="195"/>
      <c r="VMI82" s="195"/>
      <c r="VMJ82" s="195"/>
      <c r="VMK82" s="195"/>
      <c r="VML82" s="195"/>
      <c r="VMM82" s="195"/>
      <c r="VMN82" s="195"/>
      <c r="VMO82" s="195"/>
      <c r="VMP82" s="195"/>
      <c r="VMQ82" s="195"/>
      <c r="VMR82" s="195"/>
      <c r="VMS82" s="195"/>
      <c r="VMT82" s="195"/>
      <c r="VMU82" s="195"/>
      <c r="VMV82" s="195"/>
      <c r="VMW82" s="195"/>
      <c r="VMX82" s="195"/>
      <c r="VMY82" s="195"/>
      <c r="VMZ82" s="195"/>
      <c r="VNA82" s="195"/>
      <c r="VNB82" s="195"/>
      <c r="VNC82" s="195"/>
      <c r="VND82" s="195"/>
      <c r="VNE82" s="195"/>
      <c r="VNF82" s="195"/>
      <c r="VNG82" s="195"/>
      <c r="VNH82" s="195"/>
      <c r="VNI82" s="195"/>
      <c r="VNJ82" s="195"/>
      <c r="VNK82" s="195"/>
      <c r="VNL82" s="195"/>
      <c r="VNM82" s="195"/>
      <c r="VNN82" s="195"/>
      <c r="VNO82" s="195"/>
      <c r="VNP82" s="195"/>
      <c r="VNQ82" s="195"/>
      <c r="VNR82" s="195"/>
      <c r="VNS82" s="195"/>
      <c r="VNT82" s="195"/>
      <c r="VNU82" s="195"/>
      <c r="VNV82" s="195"/>
      <c r="VNW82" s="195"/>
      <c r="VNX82" s="195"/>
      <c r="VNY82" s="195"/>
      <c r="VNZ82" s="195"/>
      <c r="VOA82" s="195"/>
      <c r="VOB82" s="195"/>
      <c r="VOC82" s="195"/>
      <c r="VOD82" s="195"/>
      <c r="VOE82" s="195"/>
      <c r="VOF82" s="195"/>
      <c r="VOG82" s="195"/>
      <c r="VOH82" s="195"/>
      <c r="VOI82" s="195"/>
      <c r="VOJ82" s="195"/>
      <c r="VOK82" s="195"/>
      <c r="VOL82" s="195"/>
      <c r="VOM82" s="195"/>
      <c r="VON82" s="195"/>
      <c r="VOO82" s="195"/>
      <c r="VOP82" s="195"/>
      <c r="VOQ82" s="195"/>
      <c r="VOR82" s="195"/>
      <c r="VOS82" s="195"/>
      <c r="VOT82" s="195"/>
      <c r="VOU82" s="195"/>
      <c r="VOV82" s="195"/>
      <c r="VOW82" s="195"/>
      <c r="VOX82" s="195"/>
      <c r="VOY82" s="195"/>
      <c r="VOZ82" s="195"/>
      <c r="VPA82" s="195"/>
      <c r="VPB82" s="195"/>
      <c r="VPC82" s="195"/>
      <c r="VPD82" s="195"/>
      <c r="VPE82" s="195"/>
      <c r="VPF82" s="195"/>
      <c r="VPG82" s="195"/>
      <c r="VPH82" s="195"/>
      <c r="VPI82" s="195"/>
      <c r="VPJ82" s="195"/>
      <c r="VPK82" s="195"/>
      <c r="VPL82" s="195"/>
      <c r="VPM82" s="195"/>
      <c r="VPN82" s="195"/>
      <c r="VPO82" s="195"/>
      <c r="VPP82" s="195"/>
      <c r="VPQ82" s="195"/>
      <c r="VPR82" s="195"/>
      <c r="VPS82" s="195"/>
      <c r="VPT82" s="195"/>
      <c r="VPU82" s="195"/>
      <c r="VPV82" s="195"/>
      <c r="VPW82" s="195"/>
      <c r="VPX82" s="195"/>
      <c r="VPY82" s="195"/>
      <c r="VPZ82" s="195"/>
      <c r="VQA82" s="195"/>
      <c r="VQB82" s="195"/>
      <c r="VQC82" s="195"/>
      <c r="VQD82" s="195"/>
      <c r="VQE82" s="195"/>
      <c r="VQF82" s="195"/>
      <c r="VQG82" s="195"/>
      <c r="VQH82" s="195"/>
      <c r="VQI82" s="195"/>
      <c r="VQJ82" s="195"/>
      <c r="VQK82" s="195"/>
      <c r="VQL82" s="195"/>
      <c r="VQM82" s="195"/>
      <c r="VQN82" s="195"/>
      <c r="VQO82" s="195"/>
      <c r="VQP82" s="195"/>
      <c r="VQQ82" s="195"/>
      <c r="VQR82" s="195"/>
      <c r="VQS82" s="195"/>
      <c r="VQT82" s="195"/>
      <c r="VQU82" s="195"/>
      <c r="VQV82" s="195"/>
      <c r="VQW82" s="195"/>
      <c r="VQX82" s="195"/>
      <c r="VQY82" s="195"/>
      <c r="VQZ82" s="195"/>
      <c r="VRA82" s="195"/>
      <c r="VRB82" s="195"/>
      <c r="VRC82" s="195"/>
      <c r="VRD82" s="195"/>
      <c r="VRE82" s="195"/>
      <c r="VRF82" s="195"/>
      <c r="VRG82" s="195"/>
      <c r="VRH82" s="195"/>
      <c r="VRI82" s="195"/>
      <c r="VRJ82" s="195"/>
      <c r="VRK82" s="195"/>
      <c r="VRL82" s="195"/>
      <c r="VRM82" s="195"/>
      <c r="VRN82" s="195"/>
      <c r="VRO82" s="195"/>
      <c r="VRP82" s="195"/>
      <c r="VRQ82" s="195"/>
      <c r="VRR82" s="195"/>
      <c r="VRS82" s="195"/>
      <c r="VRT82" s="195"/>
      <c r="VRU82" s="195"/>
      <c r="VRV82" s="195"/>
      <c r="VRW82" s="195"/>
      <c r="VRX82" s="195"/>
      <c r="VRY82" s="195"/>
      <c r="VRZ82" s="195"/>
      <c r="VSA82" s="195"/>
      <c r="VSB82" s="195"/>
      <c r="VSC82" s="195"/>
      <c r="VSD82" s="195"/>
      <c r="VSE82" s="195"/>
      <c r="VSF82" s="195"/>
      <c r="VSG82" s="195"/>
      <c r="VSH82" s="195"/>
      <c r="VSI82" s="195"/>
      <c r="VSJ82" s="195"/>
      <c r="VSK82" s="195"/>
      <c r="VSL82" s="195"/>
      <c r="VSM82" s="195"/>
      <c r="VSN82" s="195"/>
      <c r="VSO82" s="195"/>
      <c r="VSP82" s="195"/>
      <c r="VSQ82" s="195"/>
      <c r="VSR82" s="195"/>
      <c r="VSS82" s="195"/>
      <c r="VST82" s="195"/>
      <c r="VSU82" s="195"/>
      <c r="VSV82" s="195"/>
      <c r="VSW82" s="195"/>
      <c r="VSX82" s="195"/>
      <c r="VSY82" s="195"/>
      <c r="VSZ82" s="195"/>
      <c r="VTA82" s="195"/>
      <c r="VTB82" s="195"/>
      <c r="VTC82" s="195"/>
      <c r="VTD82" s="195"/>
      <c r="VTE82" s="195"/>
      <c r="VTF82" s="195"/>
      <c r="VTG82" s="195"/>
      <c r="VTH82" s="195"/>
      <c r="VTI82" s="195"/>
      <c r="VTJ82" s="195"/>
      <c r="VTK82" s="195"/>
      <c r="VTL82" s="195"/>
      <c r="VTM82" s="195"/>
      <c r="VTN82" s="195"/>
      <c r="VTO82" s="195"/>
      <c r="VTP82" s="195"/>
      <c r="VTQ82" s="195"/>
      <c r="VTR82" s="195"/>
      <c r="VTS82" s="195"/>
      <c r="VTT82" s="195"/>
      <c r="VTU82" s="195"/>
      <c r="VTV82" s="195"/>
      <c r="VTW82" s="195"/>
      <c r="VTX82" s="195"/>
      <c r="VTY82" s="195"/>
      <c r="VTZ82" s="195"/>
      <c r="VUA82" s="195"/>
      <c r="VUB82" s="195"/>
      <c r="VUC82" s="195"/>
      <c r="VUD82" s="195"/>
      <c r="VUE82" s="195"/>
      <c r="VUF82" s="195"/>
      <c r="VUG82" s="195"/>
      <c r="VUH82" s="195"/>
      <c r="VUI82" s="195"/>
      <c r="VUJ82" s="195"/>
      <c r="VUK82" s="195"/>
      <c r="VUL82" s="195"/>
      <c r="VUM82" s="195"/>
      <c r="VUN82" s="195"/>
      <c r="VUO82" s="195"/>
      <c r="VUP82" s="195"/>
      <c r="VUQ82" s="195"/>
      <c r="VUR82" s="195"/>
      <c r="VUS82" s="195"/>
      <c r="VUT82" s="195"/>
      <c r="VUU82" s="195"/>
      <c r="VUV82" s="195"/>
      <c r="VUW82" s="195"/>
      <c r="VUX82" s="195"/>
      <c r="VUY82" s="195"/>
      <c r="VUZ82" s="195"/>
      <c r="VVA82" s="195"/>
      <c r="VVB82" s="195"/>
      <c r="VVC82" s="195"/>
      <c r="VVD82" s="195"/>
      <c r="VVE82" s="195"/>
      <c r="VVF82" s="195"/>
      <c r="VVG82" s="195"/>
      <c r="VVH82" s="195"/>
      <c r="VVI82" s="195"/>
      <c r="VVJ82" s="195"/>
      <c r="VVK82" s="195"/>
      <c r="VVL82" s="195"/>
      <c r="VVM82" s="195"/>
      <c r="VVN82" s="195"/>
      <c r="VVO82" s="195"/>
      <c r="VVP82" s="195"/>
      <c r="VVQ82" s="195"/>
      <c r="VVR82" s="195"/>
      <c r="VVS82" s="195"/>
      <c r="VVT82" s="195"/>
      <c r="VVU82" s="195"/>
      <c r="VVV82" s="195"/>
      <c r="VVW82" s="195"/>
      <c r="VVX82" s="195"/>
      <c r="VVY82" s="195"/>
      <c r="VVZ82" s="195"/>
      <c r="VWA82" s="195"/>
      <c r="VWB82" s="195"/>
      <c r="VWC82" s="195"/>
      <c r="VWD82" s="195"/>
      <c r="VWE82" s="195"/>
      <c r="VWF82" s="195"/>
      <c r="VWG82" s="195"/>
      <c r="VWH82" s="195"/>
      <c r="VWI82" s="195"/>
      <c r="VWJ82" s="195"/>
      <c r="VWK82" s="195"/>
      <c r="VWL82" s="195"/>
      <c r="VWM82" s="195"/>
      <c r="VWN82" s="195"/>
      <c r="VWO82" s="195"/>
      <c r="VWP82" s="195"/>
      <c r="VWQ82" s="195"/>
      <c r="VWR82" s="195"/>
      <c r="VWS82" s="195"/>
      <c r="VWT82" s="195"/>
      <c r="VWU82" s="195"/>
      <c r="VWV82" s="195"/>
      <c r="VWW82" s="195"/>
      <c r="VWX82" s="195"/>
      <c r="VWY82" s="195"/>
      <c r="VWZ82" s="195"/>
      <c r="VXA82" s="195"/>
      <c r="VXB82" s="195"/>
      <c r="VXC82" s="195"/>
      <c r="VXD82" s="195"/>
      <c r="VXE82" s="195"/>
      <c r="VXF82" s="195"/>
      <c r="VXG82" s="195"/>
      <c r="VXH82" s="195"/>
      <c r="VXI82" s="195"/>
      <c r="VXJ82" s="195"/>
      <c r="VXK82" s="195"/>
      <c r="VXL82" s="195"/>
      <c r="VXM82" s="195"/>
      <c r="VXN82" s="195"/>
      <c r="VXO82" s="195"/>
      <c r="VXP82" s="195"/>
      <c r="VXQ82" s="195"/>
      <c r="VXR82" s="195"/>
      <c r="VXS82" s="195"/>
      <c r="VXT82" s="195"/>
      <c r="VXU82" s="195"/>
      <c r="VXV82" s="195"/>
      <c r="VXW82" s="195"/>
      <c r="VXX82" s="195"/>
      <c r="VXY82" s="195"/>
      <c r="VXZ82" s="195"/>
      <c r="VYA82" s="195"/>
      <c r="VYB82" s="195"/>
      <c r="VYC82" s="195"/>
      <c r="VYD82" s="195"/>
      <c r="VYE82" s="195"/>
      <c r="VYF82" s="195"/>
      <c r="VYG82" s="195"/>
      <c r="VYH82" s="195"/>
      <c r="VYI82" s="195"/>
      <c r="VYJ82" s="195"/>
      <c r="VYK82" s="195"/>
      <c r="VYL82" s="195"/>
      <c r="VYM82" s="195"/>
      <c r="VYN82" s="195"/>
      <c r="VYO82" s="195"/>
      <c r="VYP82" s="195"/>
      <c r="VYQ82" s="195"/>
      <c r="VYR82" s="195"/>
      <c r="VYS82" s="195"/>
      <c r="VYT82" s="195"/>
      <c r="VYU82" s="195"/>
      <c r="VYV82" s="195"/>
      <c r="VYW82" s="195"/>
      <c r="VYX82" s="195"/>
      <c r="VYY82" s="195"/>
      <c r="VYZ82" s="195"/>
      <c r="VZA82" s="195"/>
      <c r="VZB82" s="195"/>
      <c r="VZC82" s="195"/>
      <c r="VZD82" s="195"/>
      <c r="VZE82" s="195"/>
      <c r="VZF82" s="195"/>
      <c r="VZG82" s="195"/>
      <c r="VZH82" s="195"/>
      <c r="VZI82" s="195"/>
      <c r="VZJ82" s="195"/>
      <c r="VZK82" s="195"/>
      <c r="VZL82" s="195"/>
      <c r="VZM82" s="195"/>
      <c r="VZN82" s="195"/>
      <c r="VZO82" s="195"/>
      <c r="VZP82" s="195"/>
      <c r="VZQ82" s="195"/>
      <c r="VZR82" s="195"/>
      <c r="VZS82" s="195"/>
      <c r="VZT82" s="195"/>
      <c r="VZU82" s="195"/>
      <c r="VZV82" s="195"/>
      <c r="VZW82" s="195"/>
      <c r="VZX82" s="195"/>
      <c r="VZY82" s="195"/>
      <c r="VZZ82" s="195"/>
      <c r="WAA82" s="195"/>
      <c r="WAB82" s="195"/>
      <c r="WAC82" s="195"/>
      <c r="WAD82" s="195"/>
      <c r="WAE82" s="195"/>
      <c r="WAF82" s="195"/>
      <c r="WAG82" s="195"/>
      <c r="WAH82" s="195"/>
      <c r="WAI82" s="195"/>
      <c r="WAJ82" s="195"/>
      <c r="WAK82" s="195"/>
      <c r="WAL82" s="195"/>
      <c r="WAM82" s="195"/>
      <c r="WAN82" s="195"/>
      <c r="WAO82" s="195"/>
      <c r="WAP82" s="195"/>
      <c r="WAQ82" s="195"/>
      <c r="WAR82" s="195"/>
      <c r="WAS82" s="195"/>
      <c r="WAT82" s="195"/>
      <c r="WAU82" s="195"/>
      <c r="WAV82" s="195"/>
      <c r="WAW82" s="195"/>
      <c r="WAX82" s="195"/>
      <c r="WAY82" s="195"/>
      <c r="WAZ82" s="195"/>
      <c r="WBA82" s="195"/>
      <c r="WBB82" s="195"/>
      <c r="WBC82" s="195"/>
      <c r="WBD82" s="195"/>
      <c r="WBE82" s="195"/>
      <c r="WBF82" s="195"/>
      <c r="WBG82" s="195"/>
      <c r="WBH82" s="195"/>
      <c r="WBI82" s="195"/>
      <c r="WBJ82" s="195"/>
      <c r="WBK82" s="195"/>
      <c r="WBL82" s="195"/>
      <c r="WBM82" s="195"/>
      <c r="WBN82" s="195"/>
      <c r="WBO82" s="195"/>
      <c r="WBP82" s="195"/>
      <c r="WBQ82" s="195"/>
      <c r="WBR82" s="195"/>
      <c r="WBS82" s="195"/>
      <c r="WBT82" s="195"/>
      <c r="WBU82" s="195"/>
      <c r="WBV82" s="195"/>
      <c r="WBW82" s="195"/>
      <c r="WBX82" s="195"/>
      <c r="WBY82" s="195"/>
      <c r="WBZ82" s="195"/>
      <c r="WCA82" s="195"/>
      <c r="WCB82" s="195"/>
      <c r="WCC82" s="195"/>
      <c r="WCD82" s="195"/>
      <c r="WCE82" s="195"/>
      <c r="WCF82" s="195"/>
      <c r="WCG82" s="195"/>
      <c r="WCH82" s="195"/>
      <c r="WCI82" s="195"/>
      <c r="WCJ82" s="195"/>
      <c r="WCK82" s="195"/>
      <c r="WCL82" s="195"/>
      <c r="WCM82" s="195"/>
      <c r="WCN82" s="195"/>
      <c r="WCO82" s="195"/>
      <c r="WCP82" s="195"/>
      <c r="WCQ82" s="195"/>
      <c r="WCR82" s="195"/>
      <c r="WCS82" s="195"/>
      <c r="WCT82" s="195"/>
      <c r="WCU82" s="195"/>
      <c r="WCV82" s="195"/>
      <c r="WCW82" s="195"/>
      <c r="WCX82" s="195"/>
      <c r="WCY82" s="195"/>
      <c r="WCZ82" s="195"/>
      <c r="WDA82" s="195"/>
      <c r="WDB82" s="195"/>
      <c r="WDC82" s="195"/>
      <c r="WDD82" s="195"/>
      <c r="WDE82" s="195"/>
      <c r="WDF82" s="195"/>
      <c r="WDG82" s="195"/>
      <c r="WDH82" s="195"/>
      <c r="WDI82" s="195"/>
      <c r="WDJ82" s="195"/>
      <c r="WDK82" s="195"/>
      <c r="WDL82" s="195"/>
      <c r="WDM82" s="195"/>
      <c r="WDN82" s="195"/>
      <c r="WDO82" s="195"/>
      <c r="WDP82" s="195"/>
      <c r="WDQ82" s="195"/>
      <c r="WDR82" s="195"/>
      <c r="WDS82" s="195"/>
      <c r="WDT82" s="195"/>
      <c r="WDU82" s="195"/>
      <c r="WDV82" s="195"/>
      <c r="WDW82" s="195"/>
      <c r="WDX82" s="195"/>
      <c r="WDY82" s="195"/>
      <c r="WDZ82" s="195"/>
      <c r="WEA82" s="195"/>
      <c r="WEB82" s="195"/>
      <c r="WEC82" s="195"/>
      <c r="WED82" s="195"/>
      <c r="WEE82" s="195"/>
      <c r="WEF82" s="195"/>
      <c r="WEG82" s="195"/>
      <c r="WEH82" s="195"/>
      <c r="WEI82" s="195"/>
      <c r="WEJ82" s="195"/>
      <c r="WEK82" s="195"/>
      <c r="WEL82" s="195"/>
      <c r="WEM82" s="195"/>
      <c r="WEN82" s="195"/>
      <c r="WEO82" s="195"/>
      <c r="WEP82" s="195"/>
      <c r="WEQ82" s="195"/>
      <c r="WER82" s="195"/>
      <c r="WES82" s="195"/>
      <c r="WET82" s="195"/>
      <c r="WEU82" s="195"/>
      <c r="WEV82" s="195"/>
      <c r="WEW82" s="195"/>
      <c r="WEX82" s="195"/>
      <c r="WEY82" s="195"/>
      <c r="WEZ82" s="195"/>
      <c r="WFA82" s="195"/>
      <c r="WFB82" s="195"/>
      <c r="WFC82" s="195"/>
      <c r="WFD82" s="195"/>
      <c r="WFE82" s="195"/>
      <c r="WFF82" s="195"/>
      <c r="WFG82" s="195"/>
      <c r="WFH82" s="195"/>
      <c r="WFI82" s="195"/>
      <c r="WFJ82" s="195"/>
      <c r="WFK82" s="195"/>
      <c r="WFL82" s="195"/>
      <c r="WFM82" s="195"/>
      <c r="WFN82" s="195"/>
      <c r="WFO82" s="195"/>
      <c r="WFP82" s="195"/>
      <c r="WFQ82" s="195"/>
      <c r="WFR82" s="195"/>
      <c r="WFS82" s="195"/>
      <c r="WFT82" s="195"/>
      <c r="WFU82" s="195"/>
      <c r="WFV82" s="195"/>
      <c r="WFW82" s="195"/>
      <c r="WFX82" s="195"/>
      <c r="WFY82" s="195"/>
      <c r="WFZ82" s="195"/>
      <c r="WGA82" s="195"/>
      <c r="WGB82" s="195"/>
      <c r="WGC82" s="195"/>
      <c r="WGD82" s="195"/>
      <c r="WGE82" s="195"/>
      <c r="WGF82" s="195"/>
      <c r="WGG82" s="195"/>
      <c r="WGH82" s="195"/>
      <c r="WGI82" s="195"/>
      <c r="WGJ82" s="195"/>
      <c r="WGK82" s="195"/>
      <c r="WGL82" s="195"/>
      <c r="WGM82" s="195"/>
      <c r="WGN82" s="195"/>
      <c r="WGO82" s="195"/>
      <c r="WGP82" s="195"/>
      <c r="WGQ82" s="195"/>
      <c r="WGR82" s="195"/>
      <c r="WGS82" s="195"/>
      <c r="WGT82" s="195"/>
      <c r="WGU82" s="195"/>
      <c r="WGV82" s="195"/>
      <c r="WGW82" s="195"/>
      <c r="WGX82" s="195"/>
      <c r="WGY82" s="195"/>
      <c r="WGZ82" s="195"/>
      <c r="WHA82" s="195"/>
      <c r="WHB82" s="195"/>
      <c r="WHC82" s="195"/>
      <c r="WHD82" s="195"/>
      <c r="WHE82" s="195"/>
      <c r="WHF82" s="195"/>
      <c r="WHG82" s="195"/>
      <c r="WHH82" s="195"/>
      <c r="WHI82" s="195"/>
      <c r="WHJ82" s="195"/>
      <c r="WHK82" s="195"/>
      <c r="WHL82" s="195"/>
      <c r="WHM82" s="195"/>
      <c r="WHN82" s="195"/>
      <c r="WHO82" s="195"/>
      <c r="WHP82" s="195"/>
      <c r="WHQ82" s="195"/>
      <c r="WHR82" s="195"/>
      <c r="WHS82" s="195"/>
      <c r="WHT82" s="195"/>
      <c r="WHU82" s="195"/>
      <c r="WHV82" s="195"/>
      <c r="WHW82" s="195"/>
      <c r="WHX82" s="195"/>
      <c r="WHY82" s="195"/>
      <c r="WHZ82" s="195"/>
      <c r="WIA82" s="195"/>
      <c r="WIB82" s="195"/>
      <c r="WIC82" s="195"/>
      <c r="WID82" s="195"/>
      <c r="WIE82" s="195"/>
      <c r="WIF82" s="195"/>
      <c r="WIG82" s="195"/>
      <c r="WIH82" s="195"/>
      <c r="WII82" s="195"/>
      <c r="WIJ82" s="195"/>
      <c r="WIK82" s="195"/>
      <c r="WIL82" s="195"/>
      <c r="WIM82" s="195"/>
      <c r="WIN82" s="195"/>
      <c r="WIO82" s="195"/>
      <c r="WIP82" s="195"/>
      <c r="WIQ82" s="195"/>
      <c r="WIR82" s="195"/>
      <c r="WIS82" s="195"/>
      <c r="WIT82" s="195"/>
      <c r="WIU82" s="195"/>
      <c r="WIV82" s="195"/>
      <c r="WIW82" s="195"/>
      <c r="WIX82" s="195"/>
      <c r="WIY82" s="195"/>
      <c r="WIZ82" s="195"/>
      <c r="WJA82" s="195"/>
      <c r="WJB82" s="195"/>
      <c r="WJC82" s="195"/>
      <c r="WJD82" s="195"/>
      <c r="WJE82" s="195"/>
      <c r="WJF82" s="195"/>
      <c r="WJG82" s="195"/>
      <c r="WJH82" s="195"/>
      <c r="WJI82" s="195"/>
      <c r="WJJ82" s="195"/>
      <c r="WJK82" s="195"/>
      <c r="WJL82" s="195"/>
      <c r="WJM82" s="195"/>
      <c r="WJN82" s="195"/>
      <c r="WJO82" s="195"/>
      <c r="WJP82" s="195"/>
      <c r="WJQ82" s="195"/>
      <c r="WJR82" s="195"/>
      <c r="WJS82" s="195"/>
      <c r="WJT82" s="195"/>
      <c r="WJU82" s="195"/>
      <c r="WJV82" s="195"/>
      <c r="WJW82" s="195"/>
      <c r="WJX82" s="195"/>
      <c r="WJY82" s="195"/>
      <c r="WJZ82" s="195"/>
      <c r="WKA82" s="195"/>
      <c r="WKB82" s="195"/>
      <c r="WKC82" s="195"/>
      <c r="WKD82" s="195"/>
      <c r="WKE82" s="195"/>
      <c r="WKF82" s="195"/>
      <c r="WKG82" s="195"/>
      <c r="WKH82" s="195"/>
      <c r="WKI82" s="195"/>
      <c r="WKJ82" s="195"/>
      <c r="WKK82" s="195"/>
      <c r="WKL82" s="195"/>
      <c r="WKM82" s="195"/>
      <c r="WKN82" s="195"/>
      <c r="WKO82" s="195"/>
      <c r="WKP82" s="195"/>
      <c r="WKQ82" s="195"/>
      <c r="WKR82" s="195"/>
      <c r="WKS82" s="195"/>
      <c r="WKT82" s="195"/>
      <c r="WKU82" s="195"/>
      <c r="WKV82" s="195"/>
      <c r="WKW82" s="195"/>
      <c r="WKX82" s="195"/>
      <c r="WKY82" s="195"/>
      <c r="WKZ82" s="195"/>
      <c r="WLA82" s="195"/>
      <c r="WLB82" s="195"/>
      <c r="WLC82" s="195"/>
      <c r="WLD82" s="195"/>
      <c r="WLE82" s="195"/>
      <c r="WLF82" s="195"/>
      <c r="WLG82" s="195"/>
      <c r="WLH82" s="195"/>
      <c r="WLI82" s="195"/>
      <c r="WLJ82" s="195"/>
      <c r="WLK82" s="195"/>
      <c r="WLL82" s="195"/>
      <c r="WLM82" s="195"/>
      <c r="WLN82" s="195"/>
      <c r="WLO82" s="195"/>
      <c r="WLP82" s="195"/>
      <c r="WLQ82" s="195"/>
      <c r="WLR82" s="195"/>
      <c r="WLS82" s="195"/>
      <c r="WLT82" s="195"/>
      <c r="WLU82" s="195"/>
      <c r="WLV82" s="195"/>
      <c r="WLW82" s="195"/>
      <c r="WLX82" s="195"/>
      <c r="WLY82" s="195"/>
      <c r="WLZ82" s="195"/>
      <c r="WMA82" s="195"/>
      <c r="WMB82" s="195"/>
      <c r="WMC82" s="195"/>
      <c r="WMD82" s="195"/>
      <c r="WME82" s="195"/>
      <c r="WMF82" s="195"/>
      <c r="WMG82" s="195"/>
      <c r="WMH82" s="195"/>
      <c r="WMI82" s="195"/>
      <c r="WMJ82" s="195"/>
      <c r="WMK82" s="195"/>
      <c r="WML82" s="195"/>
      <c r="WMM82" s="195"/>
      <c r="WMN82" s="195"/>
      <c r="WMO82" s="195"/>
      <c r="WMP82" s="195"/>
      <c r="WMQ82" s="195"/>
      <c r="WMR82" s="195"/>
      <c r="WMS82" s="195"/>
      <c r="WMT82" s="195"/>
      <c r="WMU82" s="195"/>
      <c r="WMV82" s="195"/>
      <c r="WMW82" s="195"/>
      <c r="WMX82" s="195"/>
      <c r="WMY82" s="195"/>
      <c r="WMZ82" s="195"/>
      <c r="WNA82" s="195"/>
      <c r="WNB82" s="195"/>
      <c r="WNC82" s="195"/>
      <c r="WND82" s="195"/>
      <c r="WNE82" s="195"/>
      <c r="WNF82" s="195"/>
      <c r="WNG82" s="195"/>
      <c r="WNH82" s="195"/>
      <c r="WNI82" s="195"/>
      <c r="WNJ82" s="195"/>
      <c r="WNK82" s="195"/>
      <c r="WNL82" s="195"/>
      <c r="WNM82" s="195"/>
      <c r="WNN82" s="195"/>
      <c r="WNO82" s="195"/>
      <c r="WNP82" s="195"/>
      <c r="WNQ82" s="195"/>
      <c r="WNR82" s="195"/>
      <c r="WNS82" s="195"/>
      <c r="WNT82" s="195"/>
      <c r="WNU82" s="195"/>
      <c r="WNV82" s="195"/>
      <c r="WNW82" s="195"/>
      <c r="WNX82" s="195"/>
      <c r="WNY82" s="195"/>
      <c r="WNZ82" s="195"/>
      <c r="WOA82" s="195"/>
      <c r="WOB82" s="195"/>
      <c r="WOC82" s="195"/>
      <c r="WOD82" s="195"/>
      <c r="WOE82" s="195"/>
      <c r="WOF82" s="195"/>
      <c r="WOG82" s="195"/>
      <c r="WOH82" s="195"/>
      <c r="WOI82" s="195"/>
      <c r="WOJ82" s="195"/>
      <c r="WOK82" s="195"/>
      <c r="WOL82" s="195"/>
      <c r="WOM82" s="195"/>
      <c r="WON82" s="195"/>
      <c r="WOO82" s="195"/>
      <c r="WOP82" s="195"/>
      <c r="WOQ82" s="195"/>
      <c r="WOR82" s="195"/>
      <c r="WOS82" s="195"/>
      <c r="WOT82" s="195"/>
      <c r="WOU82" s="195"/>
      <c r="WOV82" s="195"/>
      <c r="WOW82" s="195"/>
      <c r="WOX82" s="195"/>
      <c r="WOY82" s="195"/>
      <c r="WOZ82" s="195"/>
      <c r="WPA82" s="195"/>
      <c r="WPB82" s="195"/>
      <c r="WPC82" s="195"/>
      <c r="WPD82" s="195"/>
      <c r="WPE82" s="195"/>
      <c r="WPF82" s="195"/>
      <c r="WPG82" s="195"/>
      <c r="WPH82" s="195"/>
      <c r="WPI82" s="195"/>
      <c r="WPJ82" s="195"/>
      <c r="WPK82" s="195"/>
      <c r="WPL82" s="195"/>
      <c r="WPM82" s="195"/>
      <c r="WPN82" s="195"/>
      <c r="WPO82" s="195"/>
      <c r="WPP82" s="195"/>
      <c r="WPQ82" s="195"/>
      <c r="WPR82" s="195"/>
      <c r="WPS82" s="195"/>
      <c r="WPT82" s="195"/>
      <c r="WPU82" s="195"/>
      <c r="WPV82" s="195"/>
      <c r="WPW82" s="195"/>
      <c r="WPX82" s="195"/>
      <c r="WPY82" s="195"/>
      <c r="WPZ82" s="195"/>
      <c r="WQA82" s="195"/>
      <c r="WQB82" s="195"/>
      <c r="WQC82" s="195"/>
      <c r="WQD82" s="195"/>
      <c r="WQE82" s="195"/>
      <c r="WQF82" s="195"/>
      <c r="WQG82" s="195"/>
      <c r="WQH82" s="195"/>
      <c r="WQI82" s="195"/>
      <c r="WQJ82" s="195"/>
      <c r="WQK82" s="195"/>
      <c r="WQL82" s="195"/>
      <c r="WQM82" s="195"/>
      <c r="WQN82" s="195"/>
      <c r="WQO82" s="195"/>
      <c r="WQP82" s="195"/>
      <c r="WQQ82" s="195"/>
      <c r="WQR82" s="195"/>
      <c r="WQS82" s="195"/>
      <c r="WQT82" s="195"/>
      <c r="WQU82" s="195"/>
      <c r="WQV82" s="195"/>
      <c r="WQW82" s="195"/>
      <c r="WQX82" s="195"/>
      <c r="WQY82" s="195"/>
      <c r="WQZ82" s="195"/>
      <c r="WRA82" s="195"/>
      <c r="WRB82" s="195"/>
      <c r="WRC82" s="195"/>
      <c r="WRD82" s="195"/>
      <c r="WRE82" s="195"/>
      <c r="WRF82" s="195"/>
      <c r="WRG82" s="195"/>
      <c r="WRH82" s="195"/>
      <c r="WRI82" s="195"/>
      <c r="WRJ82" s="195"/>
      <c r="WRK82" s="195"/>
      <c r="WRL82" s="195"/>
      <c r="WRM82" s="195"/>
      <c r="WRN82" s="195"/>
      <c r="WRO82" s="195"/>
      <c r="WRP82" s="195"/>
      <c r="WRQ82" s="195"/>
      <c r="WRR82" s="195"/>
      <c r="WRS82" s="195"/>
      <c r="WRT82" s="195"/>
      <c r="WRU82" s="195"/>
      <c r="WRV82" s="195"/>
      <c r="WRW82" s="195"/>
      <c r="WRX82" s="195"/>
      <c r="WRY82" s="195"/>
      <c r="WRZ82" s="195"/>
      <c r="WSA82" s="195"/>
      <c r="WSB82" s="195"/>
      <c r="WSC82" s="195"/>
      <c r="WSD82" s="195"/>
      <c r="WSE82" s="195"/>
      <c r="WSF82" s="195"/>
      <c r="WSG82" s="195"/>
      <c r="WSH82" s="195"/>
      <c r="WSI82" s="195"/>
      <c r="WSJ82" s="195"/>
      <c r="WSK82" s="195"/>
      <c r="WSL82" s="195"/>
      <c r="WSM82" s="195"/>
      <c r="WSN82" s="195"/>
      <c r="WSO82" s="195"/>
      <c r="WSP82" s="195"/>
      <c r="WSQ82" s="195"/>
      <c r="WSR82" s="195"/>
      <c r="WSS82" s="195"/>
      <c r="WST82" s="195"/>
      <c r="WSU82" s="195"/>
      <c r="WSV82" s="195"/>
      <c r="WSW82" s="195"/>
      <c r="WSX82" s="195"/>
      <c r="WSY82" s="195"/>
      <c r="WSZ82" s="195"/>
      <c r="WTA82" s="195"/>
      <c r="WTB82" s="195"/>
      <c r="WTC82" s="195"/>
      <c r="WTD82" s="195"/>
      <c r="WTE82" s="195"/>
      <c r="WTF82" s="195"/>
      <c r="WTG82" s="195"/>
      <c r="WTH82" s="195"/>
      <c r="WTI82" s="195"/>
      <c r="WTJ82" s="195"/>
      <c r="WTK82" s="195"/>
      <c r="WTL82" s="195"/>
      <c r="WTM82" s="195"/>
      <c r="WTN82" s="195"/>
      <c r="WTO82" s="195"/>
      <c r="WTP82" s="195"/>
      <c r="WTQ82" s="195"/>
      <c r="WTR82" s="195"/>
      <c r="WTS82" s="195"/>
      <c r="WTT82" s="195"/>
      <c r="WTU82" s="195"/>
      <c r="WTV82" s="195"/>
      <c r="WTW82" s="195"/>
      <c r="WTX82" s="195"/>
      <c r="WTY82" s="195"/>
      <c r="WTZ82" s="195"/>
      <c r="WUA82" s="195"/>
      <c r="WUB82" s="195"/>
      <c r="WUC82" s="195"/>
      <c r="WUD82" s="195"/>
      <c r="WUE82" s="195"/>
      <c r="WUF82" s="195"/>
      <c r="WUG82" s="195"/>
      <c r="WUH82" s="195"/>
      <c r="WUI82" s="195"/>
      <c r="WUJ82" s="195"/>
      <c r="WUK82" s="195"/>
      <c r="WUL82" s="195"/>
      <c r="WUM82" s="195"/>
      <c r="WUN82" s="195"/>
      <c r="WUO82" s="195"/>
      <c r="WUP82" s="195"/>
      <c r="WUQ82" s="195"/>
      <c r="WUR82" s="195"/>
      <c r="WUS82" s="195"/>
      <c r="WUT82" s="195"/>
      <c r="WUU82" s="195"/>
      <c r="WUV82" s="195"/>
      <c r="WUW82" s="195"/>
      <c r="WUX82" s="195"/>
      <c r="WUY82" s="195"/>
      <c r="WUZ82" s="195"/>
      <c r="WVA82" s="195"/>
      <c r="WVB82" s="195"/>
      <c r="WVC82" s="195"/>
      <c r="WVD82" s="195"/>
      <c r="WVE82" s="195"/>
      <c r="WVF82" s="195"/>
      <c r="WVG82" s="195"/>
      <c r="WVH82" s="195"/>
      <c r="WVI82" s="195"/>
      <c r="WVJ82" s="195"/>
      <c r="WVK82" s="195"/>
      <c r="WVL82" s="195"/>
      <c r="WVM82" s="195"/>
      <c r="WVN82" s="195"/>
      <c r="WVO82" s="195"/>
      <c r="WVP82" s="195"/>
      <c r="WVQ82" s="195"/>
      <c r="WVR82" s="195"/>
      <c r="WVS82" s="195"/>
      <c r="WVT82" s="195"/>
      <c r="WVU82" s="195"/>
      <c r="WVV82" s="195"/>
      <c r="WVW82" s="195"/>
      <c r="WVX82" s="195"/>
      <c r="WVY82" s="195"/>
      <c r="WVZ82" s="195"/>
      <c r="WWA82" s="195"/>
      <c r="WWB82" s="195"/>
      <c r="WWC82" s="195"/>
      <c r="WWD82" s="195"/>
      <c r="WWE82" s="195"/>
      <c r="WWF82" s="195"/>
    </row>
    <row r="83" spans="1:16152" s="197" customFormat="1" x14ac:dyDescent="0.3">
      <c r="A83" s="195"/>
      <c r="B83" s="196"/>
      <c r="C83" s="195"/>
      <c r="D83" s="296"/>
      <c r="E83" s="906"/>
      <c r="F83" s="906"/>
      <c r="G83" s="259"/>
      <c r="I83" s="195"/>
      <c r="J83" s="195"/>
      <c r="K83" s="195"/>
      <c r="L83" s="195"/>
      <c r="M83" s="195"/>
      <c r="N83" s="195"/>
      <c r="O83" s="195"/>
      <c r="P83" s="195"/>
      <c r="Q83" s="195"/>
      <c r="R83" s="195"/>
      <c r="S83" s="195"/>
      <c r="T83" s="195"/>
      <c r="U83" s="195"/>
      <c r="V83" s="195"/>
      <c r="W83" s="195"/>
      <c r="X83" s="553"/>
      <c r="Y83" s="195"/>
      <c r="Z83" s="195"/>
      <c r="AA83" s="195"/>
      <c r="AB83" s="195"/>
      <c r="AC83" s="195"/>
      <c r="AD83" s="195"/>
      <c r="AE83" s="195"/>
      <c r="AF83" s="195"/>
      <c r="AG83" s="195"/>
      <c r="AH83" s="195"/>
      <c r="AI83" s="195"/>
      <c r="AJ83" s="195"/>
      <c r="AK83" s="195"/>
      <c r="AL83" s="195"/>
      <c r="AM83" s="195"/>
      <c r="AN83" s="195"/>
      <c r="AO83" s="195"/>
      <c r="AP83" s="195"/>
      <c r="AQ83" s="195"/>
      <c r="AR83" s="195"/>
      <c r="AS83" s="195"/>
      <c r="AT83" s="195"/>
      <c r="AU83" s="195"/>
      <c r="AV83" s="195"/>
      <c r="AW83" s="195"/>
      <c r="AX83" s="195"/>
      <c r="AY83" s="195"/>
      <c r="AZ83" s="195"/>
      <c r="BA83" s="195"/>
      <c r="BB83" s="195"/>
      <c r="BC83" s="195"/>
      <c r="BD83" s="195"/>
      <c r="BE83" s="195"/>
      <c r="BF83" s="195"/>
      <c r="BG83" s="195"/>
      <c r="BH83" s="195"/>
      <c r="BI83" s="195"/>
      <c r="BJ83" s="195"/>
      <c r="BK83" s="195"/>
      <c r="BL83" s="195"/>
      <c r="BM83" s="195"/>
      <c r="BN83" s="195"/>
      <c r="BO83" s="195"/>
      <c r="BP83" s="195"/>
      <c r="BQ83" s="195"/>
      <c r="BR83" s="195"/>
      <c r="BS83" s="195"/>
      <c r="BT83" s="195"/>
      <c r="BU83" s="195"/>
      <c r="BV83" s="195"/>
      <c r="BW83" s="195"/>
      <c r="BX83" s="195"/>
      <c r="BY83" s="195"/>
      <c r="BZ83" s="195"/>
      <c r="CA83" s="195"/>
      <c r="CB83" s="195"/>
      <c r="CC83" s="195"/>
      <c r="CD83" s="195"/>
      <c r="CE83" s="195"/>
      <c r="CF83" s="195"/>
      <c r="CG83" s="195"/>
      <c r="CH83" s="195"/>
      <c r="CI83" s="195"/>
      <c r="CJ83" s="195"/>
      <c r="CK83" s="195"/>
      <c r="CL83" s="195"/>
      <c r="CM83" s="195"/>
      <c r="CN83" s="195"/>
      <c r="CO83" s="195"/>
      <c r="CP83" s="195"/>
      <c r="CQ83" s="195"/>
      <c r="CR83" s="195"/>
      <c r="CS83" s="195"/>
      <c r="CT83" s="195"/>
      <c r="CU83" s="195"/>
      <c r="CV83" s="195"/>
      <c r="CW83" s="195"/>
      <c r="CX83" s="195"/>
      <c r="CY83" s="195"/>
      <c r="CZ83" s="195"/>
      <c r="DA83" s="195"/>
      <c r="DB83" s="195"/>
      <c r="DC83" s="195"/>
      <c r="DD83" s="195"/>
      <c r="DE83" s="195"/>
      <c r="DF83" s="195"/>
      <c r="DG83" s="195"/>
      <c r="DH83" s="195"/>
      <c r="DI83" s="195"/>
      <c r="DJ83" s="195"/>
      <c r="DK83" s="195"/>
      <c r="DL83" s="195"/>
      <c r="DM83" s="195"/>
      <c r="DN83" s="195"/>
      <c r="DO83" s="195"/>
      <c r="DP83" s="195"/>
      <c r="DQ83" s="195"/>
      <c r="DR83" s="195"/>
      <c r="DS83" s="195"/>
      <c r="DT83" s="195"/>
      <c r="DU83" s="195"/>
      <c r="DV83" s="195"/>
      <c r="DW83" s="195"/>
      <c r="DX83" s="195"/>
      <c r="DY83" s="195"/>
      <c r="DZ83" s="195"/>
      <c r="EA83" s="195"/>
      <c r="EB83" s="195"/>
      <c r="EC83" s="195"/>
      <c r="ED83" s="195"/>
      <c r="EE83" s="195"/>
      <c r="EF83" s="195"/>
      <c r="EG83" s="195"/>
      <c r="EH83" s="195"/>
      <c r="EI83" s="195"/>
      <c r="EJ83" s="195"/>
      <c r="EK83" s="195"/>
      <c r="EL83" s="195"/>
      <c r="EM83" s="195"/>
      <c r="EN83" s="195"/>
      <c r="EO83" s="195"/>
      <c r="EP83" s="195"/>
      <c r="EQ83" s="195"/>
      <c r="ER83" s="195"/>
      <c r="ES83" s="195"/>
      <c r="ET83" s="195"/>
      <c r="EU83" s="195"/>
      <c r="EV83" s="195"/>
      <c r="EW83" s="195"/>
      <c r="EX83" s="195"/>
      <c r="EY83" s="195"/>
      <c r="EZ83" s="195"/>
      <c r="FA83" s="195"/>
      <c r="FB83" s="195"/>
      <c r="FC83" s="195"/>
      <c r="FD83" s="195"/>
      <c r="FE83" s="195"/>
      <c r="FF83" s="195"/>
      <c r="FG83" s="195"/>
      <c r="FH83" s="195"/>
      <c r="FI83" s="195"/>
      <c r="FJ83" s="195"/>
      <c r="FK83" s="195"/>
      <c r="FL83" s="195"/>
      <c r="FM83" s="195"/>
      <c r="FN83" s="195"/>
      <c r="FO83" s="195"/>
      <c r="FP83" s="195"/>
      <c r="FQ83" s="195"/>
      <c r="FR83" s="195"/>
      <c r="FS83" s="195"/>
      <c r="FT83" s="195"/>
      <c r="FU83" s="195"/>
      <c r="FV83" s="195"/>
      <c r="FW83" s="195"/>
      <c r="FX83" s="195"/>
      <c r="FY83" s="195"/>
      <c r="FZ83" s="195"/>
      <c r="GA83" s="195"/>
      <c r="GB83" s="195"/>
      <c r="GC83" s="195"/>
      <c r="GD83" s="195"/>
      <c r="GE83" s="195"/>
      <c r="GF83" s="195"/>
      <c r="GG83" s="195"/>
      <c r="GH83" s="195"/>
      <c r="GI83" s="195"/>
      <c r="GJ83" s="195"/>
      <c r="GK83" s="195"/>
      <c r="GL83" s="195"/>
      <c r="GM83" s="195"/>
      <c r="GN83" s="195"/>
      <c r="GO83" s="195"/>
      <c r="GP83" s="195"/>
      <c r="GQ83" s="195"/>
      <c r="GR83" s="195"/>
      <c r="GS83" s="195"/>
      <c r="GT83" s="195"/>
      <c r="GU83" s="195"/>
      <c r="GV83" s="195"/>
      <c r="GW83" s="195"/>
      <c r="GX83" s="195"/>
      <c r="GY83" s="195"/>
      <c r="GZ83" s="195"/>
      <c r="HA83" s="195"/>
      <c r="HB83" s="195"/>
      <c r="HC83" s="195"/>
      <c r="HD83" s="195"/>
      <c r="HE83" s="195"/>
      <c r="HF83" s="195"/>
      <c r="HG83" s="195"/>
      <c r="HH83" s="195"/>
      <c r="HI83" s="195"/>
      <c r="HJ83" s="195"/>
      <c r="HK83" s="195"/>
      <c r="HL83" s="195"/>
      <c r="HM83" s="195"/>
      <c r="HN83" s="195"/>
      <c r="HO83" s="195"/>
      <c r="HP83" s="195"/>
      <c r="HQ83" s="195"/>
      <c r="HR83" s="195"/>
      <c r="HS83" s="195"/>
      <c r="HT83" s="195"/>
      <c r="HU83" s="195"/>
      <c r="HV83" s="195"/>
      <c r="HW83" s="195"/>
      <c r="HX83" s="195"/>
      <c r="HY83" s="195"/>
      <c r="HZ83" s="195"/>
      <c r="IA83" s="195"/>
      <c r="IB83" s="195"/>
      <c r="IC83" s="195"/>
      <c r="ID83" s="195"/>
      <c r="IE83" s="195"/>
      <c r="IF83" s="195"/>
      <c r="IG83" s="195"/>
      <c r="IH83" s="195"/>
      <c r="II83" s="195"/>
      <c r="IJ83" s="195"/>
      <c r="IK83" s="195"/>
      <c r="IL83" s="195"/>
      <c r="IM83" s="195"/>
      <c r="IN83" s="195"/>
      <c r="IO83" s="195"/>
      <c r="IP83" s="195"/>
      <c r="IQ83" s="195"/>
      <c r="IR83" s="195"/>
      <c r="IS83" s="195"/>
      <c r="IT83" s="195"/>
      <c r="IU83" s="195"/>
      <c r="IV83" s="195"/>
      <c r="IW83" s="195"/>
      <c r="IX83" s="195"/>
      <c r="IY83" s="195"/>
      <c r="IZ83" s="195"/>
      <c r="JA83" s="195"/>
      <c r="JB83" s="195"/>
      <c r="JC83" s="195"/>
      <c r="JD83" s="195"/>
      <c r="JE83" s="195"/>
      <c r="JF83" s="195"/>
      <c r="JG83" s="195"/>
      <c r="JH83" s="195"/>
      <c r="JI83" s="195"/>
      <c r="JJ83" s="195"/>
      <c r="JK83" s="195"/>
      <c r="JL83" s="195"/>
      <c r="JM83" s="195"/>
      <c r="JN83" s="195"/>
      <c r="JO83" s="195"/>
      <c r="JP83" s="195"/>
      <c r="JQ83" s="195"/>
      <c r="JR83" s="195"/>
      <c r="JS83" s="195"/>
      <c r="JT83" s="195"/>
      <c r="JU83" s="195"/>
      <c r="JV83" s="195"/>
      <c r="JW83" s="195"/>
      <c r="JX83" s="195"/>
      <c r="JY83" s="195"/>
      <c r="JZ83" s="195"/>
      <c r="KA83" s="195"/>
      <c r="KB83" s="195"/>
      <c r="KC83" s="195"/>
      <c r="KD83" s="195"/>
      <c r="KE83" s="195"/>
      <c r="KF83" s="195"/>
      <c r="KG83" s="195"/>
      <c r="KH83" s="195"/>
      <c r="KI83" s="195"/>
      <c r="KJ83" s="195"/>
      <c r="KK83" s="195"/>
      <c r="KL83" s="195"/>
      <c r="KM83" s="195"/>
      <c r="KN83" s="195"/>
      <c r="KO83" s="195"/>
      <c r="KP83" s="195"/>
      <c r="KQ83" s="195"/>
      <c r="KR83" s="195"/>
      <c r="KS83" s="195"/>
      <c r="KT83" s="195"/>
      <c r="KU83" s="195"/>
      <c r="KV83" s="195"/>
      <c r="KW83" s="195"/>
      <c r="KX83" s="195"/>
      <c r="KY83" s="195"/>
      <c r="KZ83" s="195"/>
      <c r="LA83" s="195"/>
      <c r="LB83" s="195"/>
      <c r="LC83" s="195"/>
      <c r="LD83" s="195"/>
      <c r="LE83" s="195"/>
      <c r="LF83" s="195"/>
      <c r="LG83" s="195"/>
      <c r="LH83" s="195"/>
      <c r="LI83" s="195"/>
      <c r="LJ83" s="195"/>
      <c r="LK83" s="195"/>
      <c r="LL83" s="195"/>
      <c r="LM83" s="195"/>
      <c r="LN83" s="195"/>
      <c r="LO83" s="195"/>
      <c r="LP83" s="195"/>
      <c r="LQ83" s="195"/>
      <c r="LR83" s="195"/>
      <c r="LS83" s="195"/>
      <c r="LT83" s="195"/>
      <c r="LU83" s="195"/>
      <c r="LV83" s="195"/>
      <c r="LW83" s="195"/>
      <c r="LX83" s="195"/>
      <c r="LY83" s="195"/>
      <c r="LZ83" s="195"/>
      <c r="MA83" s="195"/>
      <c r="MB83" s="195"/>
      <c r="MC83" s="195"/>
      <c r="MD83" s="195"/>
      <c r="ME83" s="195"/>
      <c r="MF83" s="195"/>
      <c r="MG83" s="195"/>
      <c r="MH83" s="195"/>
      <c r="MI83" s="195"/>
      <c r="MJ83" s="195"/>
      <c r="MK83" s="195"/>
      <c r="ML83" s="195"/>
      <c r="MM83" s="195"/>
      <c r="MN83" s="195"/>
      <c r="MO83" s="195"/>
      <c r="MP83" s="195"/>
      <c r="MQ83" s="195"/>
      <c r="MR83" s="195"/>
      <c r="MS83" s="195"/>
      <c r="MT83" s="195"/>
      <c r="MU83" s="195"/>
      <c r="MV83" s="195"/>
      <c r="MW83" s="195"/>
      <c r="MX83" s="195"/>
      <c r="MY83" s="195"/>
      <c r="MZ83" s="195"/>
      <c r="NA83" s="195"/>
      <c r="NB83" s="195"/>
      <c r="NC83" s="195"/>
      <c r="ND83" s="195"/>
      <c r="NE83" s="195"/>
      <c r="NF83" s="195"/>
      <c r="NG83" s="195"/>
      <c r="NH83" s="195"/>
      <c r="NI83" s="195"/>
      <c r="NJ83" s="195"/>
      <c r="NK83" s="195"/>
      <c r="NL83" s="195"/>
      <c r="NM83" s="195"/>
      <c r="NN83" s="195"/>
      <c r="NO83" s="195"/>
      <c r="NP83" s="195"/>
      <c r="NQ83" s="195"/>
      <c r="NR83" s="195"/>
      <c r="NS83" s="195"/>
      <c r="NT83" s="195"/>
      <c r="NU83" s="195"/>
      <c r="NV83" s="195"/>
      <c r="NW83" s="195"/>
      <c r="NX83" s="195"/>
      <c r="NY83" s="195"/>
      <c r="NZ83" s="195"/>
      <c r="OA83" s="195"/>
      <c r="OB83" s="195"/>
      <c r="OC83" s="195"/>
      <c r="OD83" s="195"/>
      <c r="OE83" s="195"/>
      <c r="OF83" s="195"/>
      <c r="OG83" s="195"/>
      <c r="OH83" s="195"/>
      <c r="OI83" s="195"/>
      <c r="OJ83" s="195"/>
      <c r="OK83" s="195"/>
      <c r="OL83" s="195"/>
      <c r="OM83" s="195"/>
      <c r="ON83" s="195"/>
      <c r="OO83" s="195"/>
      <c r="OP83" s="195"/>
      <c r="OQ83" s="195"/>
      <c r="OR83" s="195"/>
      <c r="OS83" s="195"/>
      <c r="OT83" s="195"/>
      <c r="OU83" s="195"/>
      <c r="OV83" s="195"/>
      <c r="OW83" s="195"/>
      <c r="OX83" s="195"/>
      <c r="OY83" s="195"/>
      <c r="OZ83" s="195"/>
      <c r="PA83" s="195"/>
      <c r="PB83" s="195"/>
      <c r="PC83" s="195"/>
      <c r="PD83" s="195"/>
      <c r="PE83" s="195"/>
      <c r="PF83" s="195"/>
      <c r="PG83" s="195"/>
      <c r="PH83" s="195"/>
      <c r="PI83" s="195"/>
      <c r="PJ83" s="195"/>
      <c r="PK83" s="195"/>
      <c r="PL83" s="195"/>
      <c r="PM83" s="195"/>
      <c r="PN83" s="195"/>
      <c r="PO83" s="195"/>
      <c r="PP83" s="195"/>
      <c r="PQ83" s="195"/>
      <c r="PR83" s="195"/>
      <c r="PS83" s="195"/>
      <c r="PT83" s="195"/>
      <c r="PU83" s="195"/>
      <c r="PV83" s="195"/>
      <c r="PW83" s="195"/>
      <c r="PX83" s="195"/>
      <c r="PY83" s="195"/>
      <c r="PZ83" s="195"/>
      <c r="QA83" s="195"/>
      <c r="QB83" s="195"/>
      <c r="QC83" s="195"/>
      <c r="QD83" s="195"/>
      <c r="QE83" s="195"/>
      <c r="QF83" s="195"/>
      <c r="QG83" s="195"/>
      <c r="QH83" s="195"/>
      <c r="QI83" s="195"/>
      <c r="QJ83" s="195"/>
      <c r="QK83" s="195"/>
      <c r="QL83" s="195"/>
      <c r="QM83" s="195"/>
      <c r="QN83" s="195"/>
      <c r="QO83" s="195"/>
      <c r="QP83" s="195"/>
      <c r="QQ83" s="195"/>
      <c r="QR83" s="195"/>
      <c r="QS83" s="195"/>
      <c r="QT83" s="195"/>
      <c r="QU83" s="195"/>
      <c r="QV83" s="195"/>
      <c r="QW83" s="195"/>
      <c r="QX83" s="195"/>
      <c r="QY83" s="195"/>
      <c r="QZ83" s="195"/>
      <c r="RA83" s="195"/>
      <c r="RB83" s="195"/>
      <c r="RC83" s="195"/>
      <c r="RD83" s="195"/>
      <c r="RE83" s="195"/>
      <c r="RF83" s="195"/>
      <c r="RG83" s="195"/>
      <c r="RH83" s="195"/>
      <c r="RI83" s="195"/>
      <c r="RJ83" s="195"/>
      <c r="RK83" s="195"/>
      <c r="RL83" s="195"/>
      <c r="RM83" s="195"/>
      <c r="RN83" s="195"/>
      <c r="RO83" s="195"/>
      <c r="RP83" s="195"/>
      <c r="RQ83" s="195"/>
      <c r="RR83" s="195"/>
      <c r="RS83" s="195"/>
      <c r="RT83" s="195"/>
      <c r="RU83" s="195"/>
      <c r="RV83" s="195"/>
      <c r="RW83" s="195"/>
      <c r="RX83" s="195"/>
      <c r="RY83" s="195"/>
      <c r="RZ83" s="195"/>
      <c r="SA83" s="195"/>
      <c r="SB83" s="195"/>
      <c r="SC83" s="195"/>
      <c r="SD83" s="195"/>
      <c r="SE83" s="195"/>
      <c r="SF83" s="195"/>
      <c r="SG83" s="195"/>
      <c r="SH83" s="195"/>
      <c r="SI83" s="195"/>
      <c r="SJ83" s="195"/>
      <c r="SK83" s="195"/>
      <c r="SL83" s="195"/>
      <c r="SM83" s="195"/>
      <c r="SN83" s="195"/>
      <c r="SO83" s="195"/>
      <c r="SP83" s="195"/>
      <c r="SQ83" s="195"/>
      <c r="SR83" s="195"/>
      <c r="SS83" s="195"/>
      <c r="ST83" s="195"/>
      <c r="SU83" s="195"/>
      <c r="SV83" s="195"/>
      <c r="SW83" s="195"/>
      <c r="SX83" s="195"/>
      <c r="SY83" s="195"/>
      <c r="SZ83" s="195"/>
      <c r="TA83" s="195"/>
      <c r="TB83" s="195"/>
      <c r="TC83" s="195"/>
      <c r="TD83" s="195"/>
      <c r="TE83" s="195"/>
      <c r="TF83" s="195"/>
      <c r="TG83" s="195"/>
      <c r="TH83" s="195"/>
      <c r="TI83" s="195"/>
      <c r="TJ83" s="195"/>
      <c r="TK83" s="195"/>
      <c r="TL83" s="195"/>
      <c r="TM83" s="195"/>
      <c r="TN83" s="195"/>
      <c r="TO83" s="195"/>
      <c r="TP83" s="195"/>
      <c r="TQ83" s="195"/>
      <c r="TR83" s="195"/>
      <c r="TS83" s="195"/>
      <c r="TT83" s="195"/>
      <c r="TU83" s="195"/>
      <c r="TV83" s="195"/>
      <c r="TW83" s="195"/>
      <c r="TX83" s="195"/>
      <c r="TY83" s="195"/>
      <c r="TZ83" s="195"/>
      <c r="UA83" s="195"/>
      <c r="UB83" s="195"/>
      <c r="UC83" s="195"/>
      <c r="UD83" s="195"/>
      <c r="UE83" s="195"/>
      <c r="UF83" s="195"/>
      <c r="UG83" s="195"/>
      <c r="UH83" s="195"/>
      <c r="UI83" s="195"/>
      <c r="UJ83" s="195"/>
      <c r="UK83" s="195"/>
      <c r="UL83" s="195"/>
      <c r="UM83" s="195"/>
      <c r="UN83" s="195"/>
      <c r="UO83" s="195"/>
      <c r="UP83" s="195"/>
      <c r="UQ83" s="195"/>
      <c r="UR83" s="195"/>
      <c r="US83" s="195"/>
      <c r="UT83" s="195"/>
      <c r="UU83" s="195"/>
      <c r="UV83" s="195"/>
      <c r="UW83" s="195"/>
      <c r="UX83" s="195"/>
      <c r="UY83" s="195"/>
      <c r="UZ83" s="195"/>
      <c r="VA83" s="195"/>
      <c r="VB83" s="195"/>
      <c r="VC83" s="195"/>
      <c r="VD83" s="195"/>
      <c r="VE83" s="195"/>
      <c r="VF83" s="195"/>
      <c r="VG83" s="195"/>
      <c r="VH83" s="195"/>
      <c r="VI83" s="195"/>
      <c r="VJ83" s="195"/>
      <c r="VK83" s="195"/>
      <c r="VL83" s="195"/>
      <c r="VM83" s="195"/>
      <c r="VN83" s="195"/>
      <c r="VO83" s="195"/>
      <c r="VP83" s="195"/>
      <c r="VQ83" s="195"/>
      <c r="VR83" s="195"/>
      <c r="VS83" s="195"/>
      <c r="VT83" s="195"/>
      <c r="VU83" s="195"/>
      <c r="VV83" s="195"/>
      <c r="VW83" s="195"/>
      <c r="VX83" s="195"/>
      <c r="VY83" s="195"/>
      <c r="VZ83" s="195"/>
      <c r="WA83" s="195"/>
      <c r="WB83" s="195"/>
      <c r="WC83" s="195"/>
      <c r="WD83" s="195"/>
      <c r="WE83" s="195"/>
      <c r="WF83" s="195"/>
      <c r="WG83" s="195"/>
      <c r="WH83" s="195"/>
      <c r="WI83" s="195"/>
      <c r="WJ83" s="195"/>
      <c r="WK83" s="195"/>
      <c r="WL83" s="195"/>
      <c r="WM83" s="195"/>
      <c r="WN83" s="195"/>
      <c r="WO83" s="195"/>
      <c r="WP83" s="195"/>
      <c r="WQ83" s="195"/>
      <c r="WR83" s="195"/>
      <c r="WS83" s="195"/>
      <c r="WT83" s="195"/>
      <c r="WU83" s="195"/>
      <c r="WV83" s="195"/>
      <c r="WW83" s="195"/>
      <c r="WX83" s="195"/>
      <c r="WY83" s="195"/>
      <c r="WZ83" s="195"/>
      <c r="XA83" s="195"/>
      <c r="XB83" s="195"/>
      <c r="XC83" s="195"/>
      <c r="XD83" s="195"/>
      <c r="XE83" s="195"/>
      <c r="XF83" s="195"/>
      <c r="XG83" s="195"/>
      <c r="XH83" s="195"/>
      <c r="XI83" s="195"/>
      <c r="XJ83" s="195"/>
      <c r="XK83" s="195"/>
      <c r="XL83" s="195"/>
      <c r="XM83" s="195"/>
      <c r="XN83" s="195"/>
      <c r="XO83" s="195"/>
      <c r="XP83" s="195"/>
      <c r="XQ83" s="195"/>
      <c r="XR83" s="195"/>
      <c r="XS83" s="195"/>
      <c r="XT83" s="195"/>
      <c r="XU83" s="195"/>
      <c r="XV83" s="195"/>
      <c r="XW83" s="195"/>
      <c r="XX83" s="195"/>
      <c r="XY83" s="195"/>
      <c r="XZ83" s="195"/>
      <c r="YA83" s="195"/>
      <c r="YB83" s="195"/>
      <c r="YC83" s="195"/>
      <c r="YD83" s="195"/>
      <c r="YE83" s="195"/>
      <c r="YF83" s="195"/>
      <c r="YG83" s="195"/>
      <c r="YH83" s="195"/>
      <c r="YI83" s="195"/>
      <c r="YJ83" s="195"/>
      <c r="YK83" s="195"/>
      <c r="YL83" s="195"/>
      <c r="YM83" s="195"/>
      <c r="YN83" s="195"/>
      <c r="YO83" s="195"/>
      <c r="YP83" s="195"/>
      <c r="YQ83" s="195"/>
      <c r="YR83" s="195"/>
      <c r="YS83" s="195"/>
      <c r="YT83" s="195"/>
      <c r="YU83" s="195"/>
      <c r="YV83" s="195"/>
      <c r="YW83" s="195"/>
      <c r="YX83" s="195"/>
      <c r="YY83" s="195"/>
      <c r="YZ83" s="195"/>
      <c r="ZA83" s="195"/>
      <c r="ZB83" s="195"/>
      <c r="ZC83" s="195"/>
      <c r="ZD83" s="195"/>
      <c r="ZE83" s="195"/>
      <c r="ZF83" s="195"/>
      <c r="ZG83" s="195"/>
      <c r="ZH83" s="195"/>
      <c r="ZI83" s="195"/>
      <c r="ZJ83" s="195"/>
      <c r="ZK83" s="195"/>
      <c r="ZL83" s="195"/>
      <c r="ZM83" s="195"/>
      <c r="ZN83" s="195"/>
      <c r="ZO83" s="195"/>
      <c r="ZP83" s="195"/>
      <c r="ZQ83" s="195"/>
      <c r="ZR83" s="195"/>
      <c r="ZS83" s="195"/>
      <c r="ZT83" s="195"/>
      <c r="ZU83" s="195"/>
      <c r="ZV83" s="195"/>
      <c r="ZW83" s="195"/>
      <c r="ZX83" s="195"/>
      <c r="ZY83" s="195"/>
      <c r="ZZ83" s="195"/>
      <c r="AAA83" s="195"/>
      <c r="AAB83" s="195"/>
      <c r="AAC83" s="195"/>
      <c r="AAD83" s="195"/>
      <c r="AAE83" s="195"/>
      <c r="AAF83" s="195"/>
      <c r="AAG83" s="195"/>
      <c r="AAH83" s="195"/>
      <c r="AAI83" s="195"/>
      <c r="AAJ83" s="195"/>
      <c r="AAK83" s="195"/>
      <c r="AAL83" s="195"/>
      <c r="AAM83" s="195"/>
      <c r="AAN83" s="195"/>
      <c r="AAO83" s="195"/>
      <c r="AAP83" s="195"/>
      <c r="AAQ83" s="195"/>
      <c r="AAR83" s="195"/>
      <c r="AAS83" s="195"/>
      <c r="AAT83" s="195"/>
      <c r="AAU83" s="195"/>
      <c r="AAV83" s="195"/>
      <c r="AAW83" s="195"/>
      <c r="AAX83" s="195"/>
      <c r="AAY83" s="195"/>
      <c r="AAZ83" s="195"/>
      <c r="ABA83" s="195"/>
      <c r="ABB83" s="195"/>
      <c r="ABC83" s="195"/>
      <c r="ABD83" s="195"/>
      <c r="ABE83" s="195"/>
      <c r="ABF83" s="195"/>
      <c r="ABG83" s="195"/>
      <c r="ABH83" s="195"/>
      <c r="ABI83" s="195"/>
      <c r="ABJ83" s="195"/>
      <c r="ABK83" s="195"/>
      <c r="ABL83" s="195"/>
      <c r="ABM83" s="195"/>
      <c r="ABN83" s="195"/>
      <c r="ABO83" s="195"/>
      <c r="ABP83" s="195"/>
      <c r="ABQ83" s="195"/>
      <c r="ABR83" s="195"/>
      <c r="ABS83" s="195"/>
      <c r="ABT83" s="195"/>
      <c r="ABU83" s="195"/>
      <c r="ABV83" s="195"/>
      <c r="ABW83" s="195"/>
      <c r="ABX83" s="195"/>
      <c r="ABY83" s="195"/>
      <c r="ABZ83" s="195"/>
      <c r="ACA83" s="195"/>
      <c r="ACB83" s="195"/>
      <c r="ACC83" s="195"/>
      <c r="ACD83" s="195"/>
      <c r="ACE83" s="195"/>
      <c r="ACF83" s="195"/>
      <c r="ACG83" s="195"/>
      <c r="ACH83" s="195"/>
      <c r="ACI83" s="195"/>
      <c r="ACJ83" s="195"/>
      <c r="ACK83" s="195"/>
      <c r="ACL83" s="195"/>
      <c r="ACM83" s="195"/>
      <c r="ACN83" s="195"/>
      <c r="ACO83" s="195"/>
      <c r="ACP83" s="195"/>
      <c r="ACQ83" s="195"/>
      <c r="ACR83" s="195"/>
      <c r="ACS83" s="195"/>
      <c r="ACT83" s="195"/>
      <c r="ACU83" s="195"/>
      <c r="ACV83" s="195"/>
      <c r="ACW83" s="195"/>
      <c r="ACX83" s="195"/>
      <c r="ACY83" s="195"/>
      <c r="ACZ83" s="195"/>
      <c r="ADA83" s="195"/>
      <c r="ADB83" s="195"/>
      <c r="ADC83" s="195"/>
      <c r="ADD83" s="195"/>
      <c r="ADE83" s="195"/>
      <c r="ADF83" s="195"/>
      <c r="ADG83" s="195"/>
      <c r="ADH83" s="195"/>
      <c r="ADI83" s="195"/>
      <c r="ADJ83" s="195"/>
      <c r="ADK83" s="195"/>
      <c r="ADL83" s="195"/>
      <c r="ADM83" s="195"/>
      <c r="ADN83" s="195"/>
      <c r="ADO83" s="195"/>
      <c r="ADP83" s="195"/>
      <c r="ADQ83" s="195"/>
      <c r="ADR83" s="195"/>
      <c r="ADS83" s="195"/>
      <c r="ADT83" s="195"/>
      <c r="ADU83" s="195"/>
      <c r="ADV83" s="195"/>
      <c r="ADW83" s="195"/>
      <c r="ADX83" s="195"/>
      <c r="ADY83" s="195"/>
      <c r="ADZ83" s="195"/>
      <c r="AEA83" s="195"/>
      <c r="AEB83" s="195"/>
      <c r="AEC83" s="195"/>
      <c r="AED83" s="195"/>
      <c r="AEE83" s="195"/>
      <c r="AEF83" s="195"/>
      <c r="AEG83" s="195"/>
      <c r="AEH83" s="195"/>
      <c r="AEI83" s="195"/>
      <c r="AEJ83" s="195"/>
      <c r="AEK83" s="195"/>
      <c r="AEL83" s="195"/>
      <c r="AEM83" s="195"/>
      <c r="AEN83" s="195"/>
      <c r="AEO83" s="195"/>
      <c r="AEP83" s="195"/>
      <c r="AEQ83" s="195"/>
      <c r="AER83" s="195"/>
      <c r="AES83" s="195"/>
      <c r="AET83" s="195"/>
      <c r="AEU83" s="195"/>
      <c r="AEV83" s="195"/>
      <c r="AEW83" s="195"/>
      <c r="AEX83" s="195"/>
      <c r="AEY83" s="195"/>
      <c r="AEZ83" s="195"/>
      <c r="AFA83" s="195"/>
      <c r="AFB83" s="195"/>
      <c r="AFC83" s="195"/>
      <c r="AFD83" s="195"/>
      <c r="AFE83" s="195"/>
      <c r="AFF83" s="195"/>
      <c r="AFG83" s="195"/>
      <c r="AFH83" s="195"/>
      <c r="AFI83" s="195"/>
      <c r="AFJ83" s="195"/>
      <c r="AFK83" s="195"/>
      <c r="AFL83" s="195"/>
      <c r="AFM83" s="195"/>
      <c r="AFN83" s="195"/>
      <c r="AFO83" s="195"/>
      <c r="AFP83" s="195"/>
      <c r="AFQ83" s="195"/>
      <c r="AFR83" s="195"/>
      <c r="AFS83" s="195"/>
      <c r="AFT83" s="195"/>
      <c r="AFU83" s="195"/>
      <c r="AFV83" s="195"/>
      <c r="AFW83" s="195"/>
      <c r="AFX83" s="195"/>
      <c r="AFY83" s="195"/>
      <c r="AFZ83" s="195"/>
      <c r="AGA83" s="195"/>
      <c r="AGB83" s="195"/>
      <c r="AGC83" s="195"/>
      <c r="AGD83" s="195"/>
      <c r="AGE83" s="195"/>
      <c r="AGF83" s="195"/>
      <c r="AGG83" s="195"/>
      <c r="AGH83" s="195"/>
      <c r="AGI83" s="195"/>
      <c r="AGJ83" s="195"/>
      <c r="AGK83" s="195"/>
      <c r="AGL83" s="195"/>
      <c r="AGM83" s="195"/>
      <c r="AGN83" s="195"/>
      <c r="AGO83" s="195"/>
      <c r="AGP83" s="195"/>
      <c r="AGQ83" s="195"/>
      <c r="AGR83" s="195"/>
      <c r="AGS83" s="195"/>
      <c r="AGT83" s="195"/>
      <c r="AGU83" s="195"/>
      <c r="AGV83" s="195"/>
      <c r="AGW83" s="195"/>
      <c r="AGX83" s="195"/>
      <c r="AGY83" s="195"/>
      <c r="AGZ83" s="195"/>
      <c r="AHA83" s="195"/>
      <c r="AHB83" s="195"/>
      <c r="AHC83" s="195"/>
      <c r="AHD83" s="195"/>
      <c r="AHE83" s="195"/>
      <c r="AHF83" s="195"/>
      <c r="AHG83" s="195"/>
      <c r="AHH83" s="195"/>
      <c r="AHI83" s="195"/>
      <c r="AHJ83" s="195"/>
      <c r="AHK83" s="195"/>
      <c r="AHL83" s="195"/>
      <c r="AHM83" s="195"/>
      <c r="AHN83" s="195"/>
      <c r="AHO83" s="195"/>
      <c r="AHP83" s="195"/>
      <c r="AHQ83" s="195"/>
      <c r="AHR83" s="195"/>
      <c r="AHS83" s="195"/>
      <c r="AHT83" s="195"/>
      <c r="AHU83" s="195"/>
      <c r="AHV83" s="195"/>
      <c r="AHW83" s="195"/>
      <c r="AHX83" s="195"/>
      <c r="AHY83" s="195"/>
      <c r="AHZ83" s="195"/>
      <c r="AIA83" s="195"/>
      <c r="AIB83" s="195"/>
      <c r="AIC83" s="195"/>
      <c r="AID83" s="195"/>
      <c r="AIE83" s="195"/>
      <c r="AIF83" s="195"/>
      <c r="AIG83" s="195"/>
      <c r="AIH83" s="195"/>
      <c r="AII83" s="195"/>
      <c r="AIJ83" s="195"/>
      <c r="AIK83" s="195"/>
      <c r="AIL83" s="195"/>
      <c r="AIM83" s="195"/>
      <c r="AIN83" s="195"/>
      <c r="AIO83" s="195"/>
      <c r="AIP83" s="195"/>
      <c r="AIQ83" s="195"/>
      <c r="AIR83" s="195"/>
      <c r="AIS83" s="195"/>
      <c r="AIT83" s="195"/>
      <c r="AIU83" s="195"/>
      <c r="AIV83" s="195"/>
      <c r="AIW83" s="195"/>
      <c r="AIX83" s="195"/>
      <c r="AIY83" s="195"/>
      <c r="AIZ83" s="195"/>
      <c r="AJA83" s="195"/>
      <c r="AJB83" s="195"/>
      <c r="AJC83" s="195"/>
      <c r="AJD83" s="195"/>
      <c r="AJE83" s="195"/>
      <c r="AJF83" s="195"/>
      <c r="AJG83" s="195"/>
      <c r="AJH83" s="195"/>
      <c r="AJI83" s="195"/>
      <c r="AJJ83" s="195"/>
      <c r="AJK83" s="195"/>
      <c r="AJL83" s="195"/>
      <c r="AJM83" s="195"/>
      <c r="AJN83" s="195"/>
      <c r="AJO83" s="195"/>
      <c r="AJP83" s="195"/>
      <c r="AJQ83" s="195"/>
      <c r="AJR83" s="195"/>
      <c r="AJS83" s="195"/>
      <c r="AJT83" s="195"/>
      <c r="AJU83" s="195"/>
      <c r="AJV83" s="195"/>
      <c r="AJW83" s="195"/>
      <c r="AJX83" s="195"/>
      <c r="AJY83" s="195"/>
      <c r="AJZ83" s="195"/>
      <c r="AKA83" s="195"/>
      <c r="AKB83" s="195"/>
      <c r="AKC83" s="195"/>
      <c r="AKD83" s="195"/>
      <c r="AKE83" s="195"/>
      <c r="AKF83" s="195"/>
      <c r="AKG83" s="195"/>
      <c r="AKH83" s="195"/>
      <c r="AKI83" s="195"/>
      <c r="AKJ83" s="195"/>
      <c r="AKK83" s="195"/>
      <c r="AKL83" s="195"/>
      <c r="AKM83" s="195"/>
      <c r="AKN83" s="195"/>
      <c r="AKO83" s="195"/>
      <c r="AKP83" s="195"/>
      <c r="AKQ83" s="195"/>
      <c r="AKR83" s="195"/>
      <c r="AKS83" s="195"/>
      <c r="AKT83" s="195"/>
      <c r="AKU83" s="195"/>
      <c r="AKV83" s="195"/>
      <c r="AKW83" s="195"/>
      <c r="AKX83" s="195"/>
      <c r="AKY83" s="195"/>
      <c r="AKZ83" s="195"/>
      <c r="ALA83" s="195"/>
      <c r="ALB83" s="195"/>
      <c r="ALC83" s="195"/>
      <c r="ALD83" s="195"/>
      <c r="ALE83" s="195"/>
      <c r="ALF83" s="195"/>
      <c r="ALG83" s="195"/>
      <c r="ALH83" s="195"/>
      <c r="ALI83" s="195"/>
      <c r="ALJ83" s="195"/>
      <c r="ALK83" s="195"/>
      <c r="ALL83" s="195"/>
      <c r="ALM83" s="195"/>
      <c r="ALN83" s="195"/>
      <c r="ALO83" s="195"/>
      <c r="ALP83" s="195"/>
      <c r="ALQ83" s="195"/>
      <c r="ALR83" s="195"/>
      <c r="ALS83" s="195"/>
      <c r="ALT83" s="195"/>
      <c r="ALU83" s="195"/>
      <c r="ALV83" s="195"/>
      <c r="ALW83" s="195"/>
      <c r="ALX83" s="195"/>
      <c r="ALY83" s="195"/>
      <c r="ALZ83" s="195"/>
      <c r="AMA83" s="195"/>
      <c r="AMB83" s="195"/>
      <c r="AMC83" s="195"/>
      <c r="AMD83" s="195"/>
      <c r="AME83" s="195"/>
      <c r="AMF83" s="195"/>
      <c r="AMG83" s="195"/>
      <c r="AMH83" s="195"/>
      <c r="AMI83" s="195"/>
      <c r="AMJ83" s="195"/>
      <c r="AMK83" s="195"/>
      <c r="AML83" s="195"/>
      <c r="AMM83" s="195"/>
      <c r="AMN83" s="195"/>
      <c r="AMO83" s="195"/>
      <c r="AMP83" s="195"/>
      <c r="AMQ83" s="195"/>
      <c r="AMR83" s="195"/>
      <c r="AMS83" s="195"/>
      <c r="AMT83" s="195"/>
      <c r="AMU83" s="195"/>
      <c r="AMV83" s="195"/>
      <c r="AMW83" s="195"/>
      <c r="AMX83" s="195"/>
      <c r="AMY83" s="195"/>
      <c r="AMZ83" s="195"/>
      <c r="ANA83" s="195"/>
      <c r="ANB83" s="195"/>
      <c r="ANC83" s="195"/>
      <c r="AND83" s="195"/>
      <c r="ANE83" s="195"/>
      <c r="ANF83" s="195"/>
      <c r="ANG83" s="195"/>
      <c r="ANH83" s="195"/>
      <c r="ANI83" s="195"/>
      <c r="ANJ83" s="195"/>
      <c r="ANK83" s="195"/>
      <c r="ANL83" s="195"/>
      <c r="ANM83" s="195"/>
      <c r="ANN83" s="195"/>
      <c r="ANO83" s="195"/>
      <c r="ANP83" s="195"/>
      <c r="ANQ83" s="195"/>
      <c r="ANR83" s="195"/>
      <c r="ANS83" s="195"/>
      <c r="ANT83" s="195"/>
      <c r="ANU83" s="195"/>
      <c r="ANV83" s="195"/>
      <c r="ANW83" s="195"/>
      <c r="ANX83" s="195"/>
      <c r="ANY83" s="195"/>
      <c r="ANZ83" s="195"/>
      <c r="AOA83" s="195"/>
      <c r="AOB83" s="195"/>
      <c r="AOC83" s="195"/>
      <c r="AOD83" s="195"/>
      <c r="AOE83" s="195"/>
      <c r="AOF83" s="195"/>
      <c r="AOG83" s="195"/>
      <c r="AOH83" s="195"/>
      <c r="AOI83" s="195"/>
      <c r="AOJ83" s="195"/>
      <c r="AOK83" s="195"/>
      <c r="AOL83" s="195"/>
      <c r="AOM83" s="195"/>
      <c r="AON83" s="195"/>
      <c r="AOO83" s="195"/>
      <c r="AOP83" s="195"/>
      <c r="AOQ83" s="195"/>
      <c r="AOR83" s="195"/>
      <c r="AOS83" s="195"/>
      <c r="AOT83" s="195"/>
      <c r="AOU83" s="195"/>
      <c r="AOV83" s="195"/>
      <c r="AOW83" s="195"/>
      <c r="AOX83" s="195"/>
      <c r="AOY83" s="195"/>
      <c r="AOZ83" s="195"/>
      <c r="APA83" s="195"/>
      <c r="APB83" s="195"/>
      <c r="APC83" s="195"/>
      <c r="APD83" s="195"/>
      <c r="APE83" s="195"/>
      <c r="APF83" s="195"/>
      <c r="APG83" s="195"/>
      <c r="APH83" s="195"/>
      <c r="API83" s="195"/>
      <c r="APJ83" s="195"/>
      <c r="APK83" s="195"/>
      <c r="APL83" s="195"/>
      <c r="APM83" s="195"/>
      <c r="APN83" s="195"/>
      <c r="APO83" s="195"/>
      <c r="APP83" s="195"/>
      <c r="APQ83" s="195"/>
      <c r="APR83" s="195"/>
      <c r="APS83" s="195"/>
      <c r="APT83" s="195"/>
      <c r="APU83" s="195"/>
      <c r="APV83" s="195"/>
      <c r="APW83" s="195"/>
      <c r="APX83" s="195"/>
      <c r="APY83" s="195"/>
      <c r="APZ83" s="195"/>
      <c r="AQA83" s="195"/>
      <c r="AQB83" s="195"/>
      <c r="AQC83" s="195"/>
      <c r="AQD83" s="195"/>
      <c r="AQE83" s="195"/>
      <c r="AQF83" s="195"/>
      <c r="AQG83" s="195"/>
      <c r="AQH83" s="195"/>
      <c r="AQI83" s="195"/>
      <c r="AQJ83" s="195"/>
      <c r="AQK83" s="195"/>
      <c r="AQL83" s="195"/>
      <c r="AQM83" s="195"/>
      <c r="AQN83" s="195"/>
      <c r="AQO83" s="195"/>
      <c r="AQP83" s="195"/>
      <c r="AQQ83" s="195"/>
      <c r="AQR83" s="195"/>
      <c r="AQS83" s="195"/>
      <c r="AQT83" s="195"/>
      <c r="AQU83" s="195"/>
      <c r="AQV83" s="195"/>
      <c r="AQW83" s="195"/>
      <c r="AQX83" s="195"/>
      <c r="AQY83" s="195"/>
      <c r="AQZ83" s="195"/>
      <c r="ARA83" s="195"/>
      <c r="ARB83" s="195"/>
      <c r="ARC83" s="195"/>
      <c r="ARD83" s="195"/>
      <c r="ARE83" s="195"/>
      <c r="ARF83" s="195"/>
      <c r="ARG83" s="195"/>
      <c r="ARH83" s="195"/>
      <c r="ARI83" s="195"/>
      <c r="ARJ83" s="195"/>
      <c r="ARK83" s="195"/>
      <c r="ARL83" s="195"/>
      <c r="ARM83" s="195"/>
      <c r="ARN83" s="195"/>
      <c r="ARO83" s="195"/>
      <c r="ARP83" s="195"/>
      <c r="ARQ83" s="195"/>
      <c r="ARR83" s="195"/>
      <c r="ARS83" s="195"/>
      <c r="ART83" s="195"/>
      <c r="ARU83" s="195"/>
      <c r="ARV83" s="195"/>
      <c r="ARW83" s="195"/>
      <c r="ARX83" s="195"/>
      <c r="ARY83" s="195"/>
      <c r="ARZ83" s="195"/>
      <c r="ASA83" s="195"/>
      <c r="ASB83" s="195"/>
      <c r="ASC83" s="195"/>
      <c r="ASD83" s="195"/>
      <c r="ASE83" s="195"/>
      <c r="ASF83" s="195"/>
      <c r="ASG83" s="195"/>
      <c r="ASH83" s="195"/>
      <c r="ASI83" s="195"/>
      <c r="ASJ83" s="195"/>
      <c r="ASK83" s="195"/>
      <c r="ASL83" s="195"/>
      <c r="ASM83" s="195"/>
      <c r="ASN83" s="195"/>
      <c r="ASO83" s="195"/>
      <c r="ASP83" s="195"/>
      <c r="ASQ83" s="195"/>
      <c r="ASR83" s="195"/>
      <c r="ASS83" s="195"/>
      <c r="AST83" s="195"/>
      <c r="ASU83" s="195"/>
      <c r="ASV83" s="195"/>
      <c r="ASW83" s="195"/>
      <c r="ASX83" s="195"/>
      <c r="ASY83" s="195"/>
      <c r="ASZ83" s="195"/>
      <c r="ATA83" s="195"/>
      <c r="ATB83" s="195"/>
      <c r="ATC83" s="195"/>
      <c r="ATD83" s="195"/>
      <c r="ATE83" s="195"/>
      <c r="ATF83" s="195"/>
      <c r="ATG83" s="195"/>
      <c r="ATH83" s="195"/>
      <c r="ATI83" s="195"/>
      <c r="ATJ83" s="195"/>
      <c r="ATK83" s="195"/>
      <c r="ATL83" s="195"/>
      <c r="ATM83" s="195"/>
      <c r="ATN83" s="195"/>
      <c r="ATO83" s="195"/>
      <c r="ATP83" s="195"/>
      <c r="ATQ83" s="195"/>
      <c r="ATR83" s="195"/>
      <c r="ATS83" s="195"/>
      <c r="ATT83" s="195"/>
      <c r="ATU83" s="195"/>
      <c r="ATV83" s="195"/>
      <c r="ATW83" s="195"/>
      <c r="ATX83" s="195"/>
      <c r="ATY83" s="195"/>
      <c r="ATZ83" s="195"/>
      <c r="AUA83" s="195"/>
      <c r="AUB83" s="195"/>
      <c r="AUC83" s="195"/>
      <c r="AUD83" s="195"/>
      <c r="AUE83" s="195"/>
      <c r="AUF83" s="195"/>
      <c r="AUG83" s="195"/>
      <c r="AUH83" s="195"/>
      <c r="AUI83" s="195"/>
      <c r="AUJ83" s="195"/>
      <c r="AUK83" s="195"/>
      <c r="AUL83" s="195"/>
      <c r="AUM83" s="195"/>
      <c r="AUN83" s="195"/>
      <c r="AUO83" s="195"/>
      <c r="AUP83" s="195"/>
      <c r="AUQ83" s="195"/>
      <c r="AUR83" s="195"/>
      <c r="AUS83" s="195"/>
      <c r="AUT83" s="195"/>
      <c r="AUU83" s="195"/>
      <c r="AUV83" s="195"/>
      <c r="AUW83" s="195"/>
      <c r="AUX83" s="195"/>
      <c r="AUY83" s="195"/>
      <c r="AUZ83" s="195"/>
      <c r="AVA83" s="195"/>
      <c r="AVB83" s="195"/>
      <c r="AVC83" s="195"/>
      <c r="AVD83" s="195"/>
      <c r="AVE83" s="195"/>
      <c r="AVF83" s="195"/>
      <c r="AVG83" s="195"/>
      <c r="AVH83" s="195"/>
      <c r="AVI83" s="195"/>
      <c r="AVJ83" s="195"/>
      <c r="AVK83" s="195"/>
      <c r="AVL83" s="195"/>
      <c r="AVM83" s="195"/>
      <c r="AVN83" s="195"/>
      <c r="AVO83" s="195"/>
      <c r="AVP83" s="195"/>
      <c r="AVQ83" s="195"/>
      <c r="AVR83" s="195"/>
      <c r="AVS83" s="195"/>
      <c r="AVT83" s="195"/>
      <c r="AVU83" s="195"/>
      <c r="AVV83" s="195"/>
      <c r="AVW83" s="195"/>
      <c r="AVX83" s="195"/>
      <c r="AVY83" s="195"/>
      <c r="AVZ83" s="195"/>
      <c r="AWA83" s="195"/>
      <c r="AWB83" s="195"/>
      <c r="AWC83" s="195"/>
      <c r="AWD83" s="195"/>
      <c r="AWE83" s="195"/>
      <c r="AWF83" s="195"/>
      <c r="AWG83" s="195"/>
      <c r="AWH83" s="195"/>
      <c r="AWI83" s="195"/>
      <c r="AWJ83" s="195"/>
      <c r="AWK83" s="195"/>
      <c r="AWL83" s="195"/>
      <c r="AWM83" s="195"/>
      <c r="AWN83" s="195"/>
      <c r="AWO83" s="195"/>
      <c r="AWP83" s="195"/>
      <c r="AWQ83" s="195"/>
      <c r="AWR83" s="195"/>
      <c r="AWS83" s="195"/>
      <c r="AWT83" s="195"/>
      <c r="AWU83" s="195"/>
      <c r="AWV83" s="195"/>
      <c r="AWW83" s="195"/>
      <c r="AWX83" s="195"/>
      <c r="AWY83" s="195"/>
      <c r="AWZ83" s="195"/>
      <c r="AXA83" s="195"/>
      <c r="AXB83" s="195"/>
      <c r="AXC83" s="195"/>
      <c r="AXD83" s="195"/>
      <c r="AXE83" s="195"/>
      <c r="AXF83" s="195"/>
      <c r="AXG83" s="195"/>
      <c r="AXH83" s="195"/>
      <c r="AXI83" s="195"/>
      <c r="AXJ83" s="195"/>
      <c r="AXK83" s="195"/>
      <c r="AXL83" s="195"/>
      <c r="AXM83" s="195"/>
      <c r="AXN83" s="195"/>
      <c r="AXO83" s="195"/>
      <c r="AXP83" s="195"/>
      <c r="AXQ83" s="195"/>
      <c r="AXR83" s="195"/>
      <c r="AXS83" s="195"/>
      <c r="AXT83" s="195"/>
      <c r="AXU83" s="195"/>
      <c r="AXV83" s="195"/>
      <c r="AXW83" s="195"/>
      <c r="AXX83" s="195"/>
      <c r="AXY83" s="195"/>
      <c r="AXZ83" s="195"/>
      <c r="AYA83" s="195"/>
      <c r="AYB83" s="195"/>
      <c r="AYC83" s="195"/>
      <c r="AYD83" s="195"/>
      <c r="AYE83" s="195"/>
      <c r="AYF83" s="195"/>
      <c r="AYG83" s="195"/>
      <c r="AYH83" s="195"/>
      <c r="AYI83" s="195"/>
      <c r="AYJ83" s="195"/>
      <c r="AYK83" s="195"/>
      <c r="AYL83" s="195"/>
      <c r="AYM83" s="195"/>
      <c r="AYN83" s="195"/>
      <c r="AYO83" s="195"/>
      <c r="AYP83" s="195"/>
      <c r="AYQ83" s="195"/>
      <c r="AYR83" s="195"/>
      <c r="AYS83" s="195"/>
      <c r="AYT83" s="195"/>
      <c r="AYU83" s="195"/>
      <c r="AYV83" s="195"/>
      <c r="AYW83" s="195"/>
      <c r="AYX83" s="195"/>
      <c r="AYY83" s="195"/>
      <c r="AYZ83" s="195"/>
      <c r="AZA83" s="195"/>
      <c r="AZB83" s="195"/>
      <c r="AZC83" s="195"/>
      <c r="AZD83" s="195"/>
      <c r="AZE83" s="195"/>
      <c r="AZF83" s="195"/>
      <c r="AZG83" s="195"/>
      <c r="AZH83" s="195"/>
      <c r="AZI83" s="195"/>
      <c r="AZJ83" s="195"/>
      <c r="AZK83" s="195"/>
      <c r="AZL83" s="195"/>
      <c r="AZM83" s="195"/>
      <c r="AZN83" s="195"/>
      <c r="AZO83" s="195"/>
      <c r="AZP83" s="195"/>
      <c r="AZQ83" s="195"/>
      <c r="AZR83" s="195"/>
      <c r="AZS83" s="195"/>
      <c r="AZT83" s="195"/>
      <c r="AZU83" s="195"/>
      <c r="AZV83" s="195"/>
      <c r="AZW83" s="195"/>
      <c r="AZX83" s="195"/>
      <c r="AZY83" s="195"/>
      <c r="AZZ83" s="195"/>
      <c r="BAA83" s="195"/>
      <c r="BAB83" s="195"/>
      <c r="BAC83" s="195"/>
      <c r="BAD83" s="195"/>
      <c r="BAE83" s="195"/>
      <c r="BAF83" s="195"/>
      <c r="BAG83" s="195"/>
      <c r="BAH83" s="195"/>
      <c r="BAI83" s="195"/>
      <c r="BAJ83" s="195"/>
      <c r="BAK83" s="195"/>
      <c r="BAL83" s="195"/>
      <c r="BAM83" s="195"/>
      <c r="BAN83" s="195"/>
      <c r="BAO83" s="195"/>
      <c r="BAP83" s="195"/>
      <c r="BAQ83" s="195"/>
      <c r="BAR83" s="195"/>
      <c r="BAS83" s="195"/>
      <c r="BAT83" s="195"/>
      <c r="BAU83" s="195"/>
      <c r="BAV83" s="195"/>
      <c r="BAW83" s="195"/>
      <c r="BAX83" s="195"/>
      <c r="BAY83" s="195"/>
      <c r="BAZ83" s="195"/>
      <c r="BBA83" s="195"/>
      <c r="BBB83" s="195"/>
      <c r="BBC83" s="195"/>
      <c r="BBD83" s="195"/>
      <c r="BBE83" s="195"/>
      <c r="BBF83" s="195"/>
      <c r="BBG83" s="195"/>
      <c r="BBH83" s="195"/>
      <c r="BBI83" s="195"/>
      <c r="BBJ83" s="195"/>
      <c r="BBK83" s="195"/>
      <c r="BBL83" s="195"/>
      <c r="BBM83" s="195"/>
      <c r="BBN83" s="195"/>
      <c r="BBO83" s="195"/>
      <c r="BBP83" s="195"/>
      <c r="BBQ83" s="195"/>
      <c r="BBR83" s="195"/>
      <c r="BBS83" s="195"/>
      <c r="BBT83" s="195"/>
      <c r="BBU83" s="195"/>
      <c r="BBV83" s="195"/>
      <c r="BBW83" s="195"/>
      <c r="BBX83" s="195"/>
      <c r="BBY83" s="195"/>
      <c r="BBZ83" s="195"/>
      <c r="BCA83" s="195"/>
      <c r="BCB83" s="195"/>
      <c r="BCC83" s="195"/>
      <c r="BCD83" s="195"/>
      <c r="BCE83" s="195"/>
      <c r="BCF83" s="195"/>
      <c r="BCG83" s="195"/>
      <c r="BCH83" s="195"/>
      <c r="BCI83" s="195"/>
      <c r="BCJ83" s="195"/>
      <c r="BCK83" s="195"/>
      <c r="BCL83" s="195"/>
      <c r="BCM83" s="195"/>
      <c r="BCN83" s="195"/>
      <c r="BCO83" s="195"/>
      <c r="BCP83" s="195"/>
      <c r="BCQ83" s="195"/>
      <c r="BCR83" s="195"/>
      <c r="BCS83" s="195"/>
      <c r="BCT83" s="195"/>
      <c r="BCU83" s="195"/>
      <c r="BCV83" s="195"/>
      <c r="BCW83" s="195"/>
      <c r="BCX83" s="195"/>
      <c r="BCY83" s="195"/>
      <c r="BCZ83" s="195"/>
      <c r="BDA83" s="195"/>
      <c r="BDB83" s="195"/>
      <c r="BDC83" s="195"/>
      <c r="BDD83" s="195"/>
      <c r="BDE83" s="195"/>
      <c r="BDF83" s="195"/>
      <c r="BDG83" s="195"/>
      <c r="BDH83" s="195"/>
      <c r="BDI83" s="195"/>
      <c r="BDJ83" s="195"/>
      <c r="BDK83" s="195"/>
      <c r="BDL83" s="195"/>
      <c r="BDM83" s="195"/>
      <c r="BDN83" s="195"/>
      <c r="BDO83" s="195"/>
      <c r="BDP83" s="195"/>
      <c r="BDQ83" s="195"/>
      <c r="BDR83" s="195"/>
      <c r="BDS83" s="195"/>
      <c r="BDT83" s="195"/>
      <c r="BDU83" s="195"/>
      <c r="BDV83" s="195"/>
      <c r="BDW83" s="195"/>
      <c r="BDX83" s="195"/>
      <c r="BDY83" s="195"/>
      <c r="BDZ83" s="195"/>
      <c r="BEA83" s="195"/>
      <c r="BEB83" s="195"/>
      <c r="BEC83" s="195"/>
      <c r="BED83" s="195"/>
      <c r="BEE83" s="195"/>
      <c r="BEF83" s="195"/>
      <c r="BEG83" s="195"/>
      <c r="BEH83" s="195"/>
      <c r="BEI83" s="195"/>
      <c r="BEJ83" s="195"/>
      <c r="BEK83" s="195"/>
      <c r="BEL83" s="195"/>
      <c r="BEM83" s="195"/>
      <c r="BEN83" s="195"/>
      <c r="BEO83" s="195"/>
      <c r="BEP83" s="195"/>
      <c r="BEQ83" s="195"/>
      <c r="BER83" s="195"/>
      <c r="BES83" s="195"/>
      <c r="BET83" s="195"/>
      <c r="BEU83" s="195"/>
      <c r="BEV83" s="195"/>
      <c r="BEW83" s="195"/>
      <c r="BEX83" s="195"/>
      <c r="BEY83" s="195"/>
      <c r="BEZ83" s="195"/>
      <c r="BFA83" s="195"/>
      <c r="BFB83" s="195"/>
      <c r="BFC83" s="195"/>
      <c r="BFD83" s="195"/>
      <c r="BFE83" s="195"/>
      <c r="BFF83" s="195"/>
      <c r="BFG83" s="195"/>
      <c r="BFH83" s="195"/>
      <c r="BFI83" s="195"/>
      <c r="BFJ83" s="195"/>
      <c r="BFK83" s="195"/>
      <c r="BFL83" s="195"/>
      <c r="BFM83" s="195"/>
      <c r="BFN83" s="195"/>
      <c r="BFO83" s="195"/>
      <c r="BFP83" s="195"/>
      <c r="BFQ83" s="195"/>
      <c r="BFR83" s="195"/>
      <c r="BFS83" s="195"/>
      <c r="BFT83" s="195"/>
      <c r="BFU83" s="195"/>
      <c r="BFV83" s="195"/>
      <c r="BFW83" s="195"/>
      <c r="BFX83" s="195"/>
      <c r="BFY83" s="195"/>
      <c r="BFZ83" s="195"/>
      <c r="BGA83" s="195"/>
      <c r="BGB83" s="195"/>
      <c r="BGC83" s="195"/>
      <c r="BGD83" s="195"/>
      <c r="BGE83" s="195"/>
      <c r="BGF83" s="195"/>
      <c r="BGG83" s="195"/>
      <c r="BGH83" s="195"/>
      <c r="BGI83" s="195"/>
      <c r="BGJ83" s="195"/>
      <c r="BGK83" s="195"/>
      <c r="BGL83" s="195"/>
      <c r="BGM83" s="195"/>
      <c r="BGN83" s="195"/>
      <c r="BGO83" s="195"/>
      <c r="BGP83" s="195"/>
      <c r="BGQ83" s="195"/>
      <c r="BGR83" s="195"/>
      <c r="BGS83" s="195"/>
      <c r="BGT83" s="195"/>
      <c r="BGU83" s="195"/>
      <c r="BGV83" s="195"/>
      <c r="BGW83" s="195"/>
      <c r="BGX83" s="195"/>
      <c r="BGY83" s="195"/>
      <c r="BGZ83" s="195"/>
      <c r="BHA83" s="195"/>
      <c r="BHB83" s="195"/>
      <c r="BHC83" s="195"/>
      <c r="BHD83" s="195"/>
      <c r="BHE83" s="195"/>
      <c r="BHF83" s="195"/>
      <c r="BHG83" s="195"/>
      <c r="BHH83" s="195"/>
      <c r="BHI83" s="195"/>
      <c r="BHJ83" s="195"/>
      <c r="BHK83" s="195"/>
      <c r="BHL83" s="195"/>
      <c r="BHM83" s="195"/>
      <c r="BHN83" s="195"/>
      <c r="BHO83" s="195"/>
      <c r="BHP83" s="195"/>
      <c r="BHQ83" s="195"/>
      <c r="BHR83" s="195"/>
      <c r="BHS83" s="195"/>
      <c r="BHT83" s="195"/>
      <c r="BHU83" s="195"/>
      <c r="BHV83" s="195"/>
      <c r="BHW83" s="195"/>
      <c r="BHX83" s="195"/>
      <c r="BHY83" s="195"/>
      <c r="BHZ83" s="195"/>
      <c r="BIA83" s="195"/>
      <c r="BIB83" s="195"/>
      <c r="BIC83" s="195"/>
      <c r="BID83" s="195"/>
      <c r="BIE83" s="195"/>
      <c r="BIF83" s="195"/>
      <c r="BIG83" s="195"/>
      <c r="BIH83" s="195"/>
      <c r="BII83" s="195"/>
      <c r="BIJ83" s="195"/>
      <c r="BIK83" s="195"/>
      <c r="BIL83" s="195"/>
      <c r="BIM83" s="195"/>
      <c r="BIN83" s="195"/>
      <c r="BIO83" s="195"/>
      <c r="BIP83" s="195"/>
      <c r="BIQ83" s="195"/>
      <c r="BIR83" s="195"/>
      <c r="BIS83" s="195"/>
      <c r="BIT83" s="195"/>
      <c r="BIU83" s="195"/>
      <c r="BIV83" s="195"/>
      <c r="BIW83" s="195"/>
      <c r="BIX83" s="195"/>
      <c r="BIY83" s="195"/>
      <c r="BIZ83" s="195"/>
      <c r="BJA83" s="195"/>
      <c r="BJB83" s="195"/>
      <c r="BJC83" s="195"/>
      <c r="BJD83" s="195"/>
      <c r="BJE83" s="195"/>
      <c r="BJF83" s="195"/>
      <c r="BJG83" s="195"/>
      <c r="BJH83" s="195"/>
      <c r="BJI83" s="195"/>
      <c r="BJJ83" s="195"/>
      <c r="BJK83" s="195"/>
      <c r="BJL83" s="195"/>
      <c r="BJM83" s="195"/>
      <c r="BJN83" s="195"/>
      <c r="BJO83" s="195"/>
      <c r="BJP83" s="195"/>
      <c r="BJQ83" s="195"/>
      <c r="BJR83" s="195"/>
      <c r="BJS83" s="195"/>
      <c r="BJT83" s="195"/>
      <c r="BJU83" s="195"/>
      <c r="BJV83" s="195"/>
      <c r="BJW83" s="195"/>
      <c r="BJX83" s="195"/>
      <c r="BJY83" s="195"/>
      <c r="BJZ83" s="195"/>
      <c r="BKA83" s="195"/>
      <c r="BKB83" s="195"/>
      <c r="BKC83" s="195"/>
      <c r="BKD83" s="195"/>
      <c r="BKE83" s="195"/>
      <c r="BKF83" s="195"/>
      <c r="BKG83" s="195"/>
      <c r="BKH83" s="195"/>
      <c r="BKI83" s="195"/>
      <c r="BKJ83" s="195"/>
      <c r="BKK83" s="195"/>
      <c r="BKL83" s="195"/>
      <c r="BKM83" s="195"/>
      <c r="BKN83" s="195"/>
      <c r="BKO83" s="195"/>
      <c r="BKP83" s="195"/>
      <c r="BKQ83" s="195"/>
      <c r="BKR83" s="195"/>
      <c r="BKS83" s="195"/>
      <c r="BKT83" s="195"/>
      <c r="BKU83" s="195"/>
      <c r="BKV83" s="195"/>
      <c r="BKW83" s="195"/>
      <c r="BKX83" s="195"/>
      <c r="BKY83" s="195"/>
      <c r="BKZ83" s="195"/>
      <c r="BLA83" s="195"/>
      <c r="BLB83" s="195"/>
      <c r="BLC83" s="195"/>
      <c r="BLD83" s="195"/>
      <c r="BLE83" s="195"/>
      <c r="BLF83" s="195"/>
      <c r="BLG83" s="195"/>
      <c r="BLH83" s="195"/>
      <c r="BLI83" s="195"/>
      <c r="BLJ83" s="195"/>
      <c r="BLK83" s="195"/>
      <c r="BLL83" s="195"/>
      <c r="BLM83" s="195"/>
      <c r="BLN83" s="195"/>
      <c r="BLO83" s="195"/>
      <c r="BLP83" s="195"/>
      <c r="BLQ83" s="195"/>
      <c r="BLR83" s="195"/>
      <c r="BLS83" s="195"/>
      <c r="BLT83" s="195"/>
      <c r="BLU83" s="195"/>
      <c r="BLV83" s="195"/>
      <c r="BLW83" s="195"/>
      <c r="BLX83" s="195"/>
      <c r="BLY83" s="195"/>
      <c r="BLZ83" s="195"/>
      <c r="BMA83" s="195"/>
      <c r="BMB83" s="195"/>
      <c r="BMC83" s="195"/>
      <c r="BMD83" s="195"/>
      <c r="BME83" s="195"/>
      <c r="BMF83" s="195"/>
      <c r="BMG83" s="195"/>
      <c r="BMH83" s="195"/>
      <c r="BMI83" s="195"/>
      <c r="BMJ83" s="195"/>
      <c r="BMK83" s="195"/>
      <c r="BML83" s="195"/>
      <c r="BMM83" s="195"/>
      <c r="BMN83" s="195"/>
      <c r="BMO83" s="195"/>
      <c r="BMP83" s="195"/>
      <c r="BMQ83" s="195"/>
      <c r="BMR83" s="195"/>
      <c r="BMS83" s="195"/>
      <c r="BMT83" s="195"/>
      <c r="BMU83" s="195"/>
      <c r="BMV83" s="195"/>
      <c r="BMW83" s="195"/>
      <c r="BMX83" s="195"/>
      <c r="BMY83" s="195"/>
      <c r="BMZ83" s="195"/>
      <c r="BNA83" s="195"/>
      <c r="BNB83" s="195"/>
      <c r="BNC83" s="195"/>
      <c r="BND83" s="195"/>
      <c r="BNE83" s="195"/>
      <c r="BNF83" s="195"/>
      <c r="BNG83" s="195"/>
      <c r="BNH83" s="195"/>
      <c r="BNI83" s="195"/>
      <c r="BNJ83" s="195"/>
      <c r="BNK83" s="195"/>
      <c r="BNL83" s="195"/>
      <c r="BNM83" s="195"/>
      <c r="BNN83" s="195"/>
      <c r="BNO83" s="195"/>
      <c r="BNP83" s="195"/>
      <c r="BNQ83" s="195"/>
      <c r="BNR83" s="195"/>
      <c r="BNS83" s="195"/>
      <c r="BNT83" s="195"/>
      <c r="BNU83" s="195"/>
      <c r="BNV83" s="195"/>
      <c r="BNW83" s="195"/>
      <c r="BNX83" s="195"/>
      <c r="BNY83" s="195"/>
      <c r="BNZ83" s="195"/>
      <c r="BOA83" s="195"/>
      <c r="BOB83" s="195"/>
      <c r="BOC83" s="195"/>
      <c r="BOD83" s="195"/>
      <c r="BOE83" s="195"/>
      <c r="BOF83" s="195"/>
      <c r="BOG83" s="195"/>
      <c r="BOH83" s="195"/>
      <c r="BOI83" s="195"/>
      <c r="BOJ83" s="195"/>
      <c r="BOK83" s="195"/>
      <c r="BOL83" s="195"/>
      <c r="BOM83" s="195"/>
      <c r="BON83" s="195"/>
      <c r="BOO83" s="195"/>
      <c r="BOP83" s="195"/>
      <c r="BOQ83" s="195"/>
      <c r="BOR83" s="195"/>
      <c r="BOS83" s="195"/>
      <c r="BOT83" s="195"/>
      <c r="BOU83" s="195"/>
      <c r="BOV83" s="195"/>
      <c r="BOW83" s="195"/>
      <c r="BOX83" s="195"/>
      <c r="BOY83" s="195"/>
      <c r="BOZ83" s="195"/>
      <c r="BPA83" s="195"/>
      <c r="BPB83" s="195"/>
      <c r="BPC83" s="195"/>
      <c r="BPD83" s="195"/>
      <c r="BPE83" s="195"/>
      <c r="BPF83" s="195"/>
      <c r="BPG83" s="195"/>
      <c r="BPH83" s="195"/>
      <c r="BPI83" s="195"/>
      <c r="BPJ83" s="195"/>
      <c r="BPK83" s="195"/>
      <c r="BPL83" s="195"/>
      <c r="BPM83" s="195"/>
      <c r="BPN83" s="195"/>
      <c r="BPO83" s="195"/>
      <c r="BPP83" s="195"/>
      <c r="BPQ83" s="195"/>
      <c r="BPR83" s="195"/>
      <c r="BPS83" s="195"/>
      <c r="BPT83" s="195"/>
      <c r="BPU83" s="195"/>
      <c r="BPV83" s="195"/>
      <c r="BPW83" s="195"/>
      <c r="BPX83" s="195"/>
      <c r="BPY83" s="195"/>
      <c r="BPZ83" s="195"/>
      <c r="BQA83" s="195"/>
      <c r="BQB83" s="195"/>
      <c r="BQC83" s="195"/>
      <c r="BQD83" s="195"/>
      <c r="BQE83" s="195"/>
      <c r="BQF83" s="195"/>
      <c r="BQG83" s="195"/>
      <c r="BQH83" s="195"/>
      <c r="BQI83" s="195"/>
      <c r="BQJ83" s="195"/>
      <c r="BQK83" s="195"/>
      <c r="BQL83" s="195"/>
      <c r="BQM83" s="195"/>
      <c r="BQN83" s="195"/>
      <c r="BQO83" s="195"/>
      <c r="BQP83" s="195"/>
      <c r="BQQ83" s="195"/>
      <c r="BQR83" s="195"/>
      <c r="BQS83" s="195"/>
      <c r="BQT83" s="195"/>
      <c r="BQU83" s="195"/>
      <c r="BQV83" s="195"/>
      <c r="BQW83" s="195"/>
      <c r="BQX83" s="195"/>
      <c r="BQY83" s="195"/>
      <c r="BQZ83" s="195"/>
      <c r="BRA83" s="195"/>
      <c r="BRB83" s="195"/>
      <c r="BRC83" s="195"/>
      <c r="BRD83" s="195"/>
      <c r="BRE83" s="195"/>
      <c r="BRF83" s="195"/>
      <c r="BRG83" s="195"/>
      <c r="BRH83" s="195"/>
      <c r="BRI83" s="195"/>
      <c r="BRJ83" s="195"/>
      <c r="BRK83" s="195"/>
      <c r="BRL83" s="195"/>
      <c r="BRM83" s="195"/>
      <c r="BRN83" s="195"/>
      <c r="BRO83" s="195"/>
      <c r="BRP83" s="195"/>
      <c r="BRQ83" s="195"/>
      <c r="BRR83" s="195"/>
      <c r="BRS83" s="195"/>
      <c r="BRT83" s="195"/>
      <c r="BRU83" s="195"/>
      <c r="BRV83" s="195"/>
      <c r="BRW83" s="195"/>
      <c r="BRX83" s="195"/>
      <c r="BRY83" s="195"/>
      <c r="BRZ83" s="195"/>
      <c r="BSA83" s="195"/>
      <c r="BSB83" s="195"/>
      <c r="BSC83" s="195"/>
      <c r="BSD83" s="195"/>
      <c r="BSE83" s="195"/>
      <c r="BSF83" s="195"/>
      <c r="BSG83" s="195"/>
      <c r="BSH83" s="195"/>
      <c r="BSI83" s="195"/>
      <c r="BSJ83" s="195"/>
      <c r="BSK83" s="195"/>
      <c r="BSL83" s="195"/>
      <c r="BSM83" s="195"/>
      <c r="BSN83" s="195"/>
      <c r="BSO83" s="195"/>
      <c r="BSP83" s="195"/>
      <c r="BSQ83" s="195"/>
      <c r="BSR83" s="195"/>
      <c r="BSS83" s="195"/>
      <c r="BST83" s="195"/>
      <c r="BSU83" s="195"/>
      <c r="BSV83" s="195"/>
      <c r="BSW83" s="195"/>
      <c r="BSX83" s="195"/>
      <c r="BSY83" s="195"/>
      <c r="BSZ83" s="195"/>
      <c r="BTA83" s="195"/>
      <c r="BTB83" s="195"/>
      <c r="BTC83" s="195"/>
      <c r="BTD83" s="195"/>
      <c r="BTE83" s="195"/>
      <c r="BTF83" s="195"/>
      <c r="BTG83" s="195"/>
      <c r="BTH83" s="195"/>
      <c r="BTI83" s="195"/>
      <c r="BTJ83" s="195"/>
      <c r="BTK83" s="195"/>
      <c r="BTL83" s="195"/>
      <c r="BTM83" s="195"/>
      <c r="BTN83" s="195"/>
      <c r="BTO83" s="195"/>
      <c r="BTP83" s="195"/>
      <c r="BTQ83" s="195"/>
      <c r="BTR83" s="195"/>
      <c r="BTS83" s="195"/>
      <c r="BTT83" s="195"/>
      <c r="BTU83" s="195"/>
      <c r="BTV83" s="195"/>
      <c r="BTW83" s="195"/>
      <c r="BTX83" s="195"/>
      <c r="BTY83" s="195"/>
      <c r="BTZ83" s="195"/>
      <c r="BUA83" s="195"/>
      <c r="BUB83" s="195"/>
      <c r="BUC83" s="195"/>
      <c r="BUD83" s="195"/>
      <c r="BUE83" s="195"/>
      <c r="BUF83" s="195"/>
      <c r="BUG83" s="195"/>
      <c r="BUH83" s="195"/>
      <c r="BUI83" s="195"/>
      <c r="BUJ83" s="195"/>
      <c r="BUK83" s="195"/>
      <c r="BUL83" s="195"/>
      <c r="BUM83" s="195"/>
      <c r="BUN83" s="195"/>
      <c r="BUO83" s="195"/>
      <c r="BUP83" s="195"/>
      <c r="BUQ83" s="195"/>
      <c r="BUR83" s="195"/>
      <c r="BUS83" s="195"/>
      <c r="BUT83" s="195"/>
      <c r="BUU83" s="195"/>
      <c r="BUV83" s="195"/>
      <c r="BUW83" s="195"/>
      <c r="BUX83" s="195"/>
      <c r="BUY83" s="195"/>
      <c r="BUZ83" s="195"/>
      <c r="BVA83" s="195"/>
      <c r="BVB83" s="195"/>
      <c r="BVC83" s="195"/>
      <c r="BVD83" s="195"/>
      <c r="BVE83" s="195"/>
      <c r="BVF83" s="195"/>
      <c r="BVG83" s="195"/>
      <c r="BVH83" s="195"/>
      <c r="BVI83" s="195"/>
      <c r="BVJ83" s="195"/>
      <c r="BVK83" s="195"/>
      <c r="BVL83" s="195"/>
      <c r="BVM83" s="195"/>
      <c r="BVN83" s="195"/>
      <c r="BVO83" s="195"/>
      <c r="BVP83" s="195"/>
      <c r="BVQ83" s="195"/>
      <c r="BVR83" s="195"/>
      <c r="BVS83" s="195"/>
      <c r="BVT83" s="195"/>
      <c r="BVU83" s="195"/>
      <c r="BVV83" s="195"/>
      <c r="BVW83" s="195"/>
      <c r="BVX83" s="195"/>
      <c r="BVY83" s="195"/>
      <c r="BVZ83" s="195"/>
      <c r="BWA83" s="195"/>
      <c r="BWB83" s="195"/>
      <c r="BWC83" s="195"/>
      <c r="BWD83" s="195"/>
      <c r="BWE83" s="195"/>
      <c r="BWF83" s="195"/>
      <c r="BWG83" s="195"/>
      <c r="BWH83" s="195"/>
      <c r="BWI83" s="195"/>
      <c r="BWJ83" s="195"/>
      <c r="BWK83" s="195"/>
      <c r="BWL83" s="195"/>
      <c r="BWM83" s="195"/>
      <c r="BWN83" s="195"/>
      <c r="BWO83" s="195"/>
      <c r="BWP83" s="195"/>
      <c r="BWQ83" s="195"/>
      <c r="BWR83" s="195"/>
      <c r="BWS83" s="195"/>
      <c r="BWT83" s="195"/>
      <c r="BWU83" s="195"/>
      <c r="BWV83" s="195"/>
      <c r="BWW83" s="195"/>
      <c r="BWX83" s="195"/>
      <c r="BWY83" s="195"/>
      <c r="BWZ83" s="195"/>
      <c r="BXA83" s="195"/>
      <c r="BXB83" s="195"/>
      <c r="BXC83" s="195"/>
      <c r="BXD83" s="195"/>
      <c r="BXE83" s="195"/>
      <c r="BXF83" s="195"/>
      <c r="BXG83" s="195"/>
      <c r="BXH83" s="195"/>
      <c r="BXI83" s="195"/>
      <c r="BXJ83" s="195"/>
      <c r="BXK83" s="195"/>
      <c r="BXL83" s="195"/>
      <c r="BXM83" s="195"/>
      <c r="BXN83" s="195"/>
      <c r="BXO83" s="195"/>
      <c r="BXP83" s="195"/>
      <c r="BXQ83" s="195"/>
      <c r="BXR83" s="195"/>
      <c r="BXS83" s="195"/>
      <c r="BXT83" s="195"/>
      <c r="BXU83" s="195"/>
      <c r="BXV83" s="195"/>
      <c r="BXW83" s="195"/>
      <c r="BXX83" s="195"/>
      <c r="BXY83" s="195"/>
      <c r="BXZ83" s="195"/>
      <c r="BYA83" s="195"/>
      <c r="BYB83" s="195"/>
      <c r="BYC83" s="195"/>
      <c r="BYD83" s="195"/>
      <c r="BYE83" s="195"/>
      <c r="BYF83" s="195"/>
      <c r="BYG83" s="195"/>
      <c r="BYH83" s="195"/>
      <c r="BYI83" s="195"/>
      <c r="BYJ83" s="195"/>
      <c r="BYK83" s="195"/>
      <c r="BYL83" s="195"/>
      <c r="BYM83" s="195"/>
      <c r="BYN83" s="195"/>
      <c r="BYO83" s="195"/>
      <c r="BYP83" s="195"/>
      <c r="BYQ83" s="195"/>
      <c r="BYR83" s="195"/>
      <c r="BYS83" s="195"/>
      <c r="BYT83" s="195"/>
      <c r="BYU83" s="195"/>
      <c r="BYV83" s="195"/>
      <c r="BYW83" s="195"/>
      <c r="BYX83" s="195"/>
      <c r="BYY83" s="195"/>
      <c r="BYZ83" s="195"/>
      <c r="BZA83" s="195"/>
      <c r="BZB83" s="195"/>
      <c r="BZC83" s="195"/>
      <c r="BZD83" s="195"/>
      <c r="BZE83" s="195"/>
      <c r="BZF83" s="195"/>
      <c r="BZG83" s="195"/>
      <c r="BZH83" s="195"/>
      <c r="BZI83" s="195"/>
      <c r="BZJ83" s="195"/>
      <c r="BZK83" s="195"/>
      <c r="BZL83" s="195"/>
      <c r="BZM83" s="195"/>
      <c r="BZN83" s="195"/>
      <c r="BZO83" s="195"/>
      <c r="BZP83" s="195"/>
      <c r="BZQ83" s="195"/>
      <c r="BZR83" s="195"/>
      <c r="BZS83" s="195"/>
      <c r="BZT83" s="195"/>
      <c r="BZU83" s="195"/>
      <c r="BZV83" s="195"/>
      <c r="BZW83" s="195"/>
      <c r="BZX83" s="195"/>
      <c r="BZY83" s="195"/>
      <c r="BZZ83" s="195"/>
      <c r="CAA83" s="195"/>
      <c r="CAB83" s="195"/>
      <c r="CAC83" s="195"/>
      <c r="CAD83" s="195"/>
      <c r="CAE83" s="195"/>
      <c r="CAF83" s="195"/>
      <c r="CAG83" s="195"/>
      <c r="CAH83" s="195"/>
      <c r="CAI83" s="195"/>
      <c r="CAJ83" s="195"/>
      <c r="CAK83" s="195"/>
      <c r="CAL83" s="195"/>
      <c r="CAM83" s="195"/>
      <c r="CAN83" s="195"/>
      <c r="CAO83" s="195"/>
      <c r="CAP83" s="195"/>
      <c r="CAQ83" s="195"/>
      <c r="CAR83" s="195"/>
      <c r="CAS83" s="195"/>
      <c r="CAT83" s="195"/>
      <c r="CAU83" s="195"/>
      <c r="CAV83" s="195"/>
      <c r="CAW83" s="195"/>
      <c r="CAX83" s="195"/>
      <c r="CAY83" s="195"/>
      <c r="CAZ83" s="195"/>
      <c r="CBA83" s="195"/>
      <c r="CBB83" s="195"/>
      <c r="CBC83" s="195"/>
      <c r="CBD83" s="195"/>
      <c r="CBE83" s="195"/>
      <c r="CBF83" s="195"/>
      <c r="CBG83" s="195"/>
      <c r="CBH83" s="195"/>
      <c r="CBI83" s="195"/>
      <c r="CBJ83" s="195"/>
      <c r="CBK83" s="195"/>
      <c r="CBL83" s="195"/>
      <c r="CBM83" s="195"/>
      <c r="CBN83" s="195"/>
      <c r="CBO83" s="195"/>
      <c r="CBP83" s="195"/>
      <c r="CBQ83" s="195"/>
      <c r="CBR83" s="195"/>
      <c r="CBS83" s="195"/>
      <c r="CBT83" s="195"/>
      <c r="CBU83" s="195"/>
      <c r="CBV83" s="195"/>
      <c r="CBW83" s="195"/>
      <c r="CBX83" s="195"/>
      <c r="CBY83" s="195"/>
      <c r="CBZ83" s="195"/>
      <c r="CCA83" s="195"/>
      <c r="CCB83" s="195"/>
      <c r="CCC83" s="195"/>
      <c r="CCD83" s="195"/>
      <c r="CCE83" s="195"/>
      <c r="CCF83" s="195"/>
      <c r="CCG83" s="195"/>
      <c r="CCH83" s="195"/>
      <c r="CCI83" s="195"/>
      <c r="CCJ83" s="195"/>
      <c r="CCK83" s="195"/>
      <c r="CCL83" s="195"/>
      <c r="CCM83" s="195"/>
      <c r="CCN83" s="195"/>
      <c r="CCO83" s="195"/>
      <c r="CCP83" s="195"/>
      <c r="CCQ83" s="195"/>
      <c r="CCR83" s="195"/>
      <c r="CCS83" s="195"/>
      <c r="CCT83" s="195"/>
      <c r="CCU83" s="195"/>
      <c r="CCV83" s="195"/>
      <c r="CCW83" s="195"/>
      <c r="CCX83" s="195"/>
      <c r="CCY83" s="195"/>
      <c r="CCZ83" s="195"/>
      <c r="CDA83" s="195"/>
      <c r="CDB83" s="195"/>
      <c r="CDC83" s="195"/>
      <c r="CDD83" s="195"/>
      <c r="CDE83" s="195"/>
      <c r="CDF83" s="195"/>
      <c r="CDG83" s="195"/>
      <c r="CDH83" s="195"/>
      <c r="CDI83" s="195"/>
      <c r="CDJ83" s="195"/>
      <c r="CDK83" s="195"/>
      <c r="CDL83" s="195"/>
      <c r="CDM83" s="195"/>
      <c r="CDN83" s="195"/>
      <c r="CDO83" s="195"/>
      <c r="CDP83" s="195"/>
      <c r="CDQ83" s="195"/>
      <c r="CDR83" s="195"/>
      <c r="CDS83" s="195"/>
      <c r="CDT83" s="195"/>
      <c r="CDU83" s="195"/>
      <c r="CDV83" s="195"/>
      <c r="CDW83" s="195"/>
      <c r="CDX83" s="195"/>
      <c r="CDY83" s="195"/>
      <c r="CDZ83" s="195"/>
      <c r="CEA83" s="195"/>
      <c r="CEB83" s="195"/>
      <c r="CEC83" s="195"/>
      <c r="CED83" s="195"/>
      <c r="CEE83" s="195"/>
      <c r="CEF83" s="195"/>
      <c r="CEG83" s="195"/>
      <c r="CEH83" s="195"/>
      <c r="CEI83" s="195"/>
      <c r="CEJ83" s="195"/>
      <c r="CEK83" s="195"/>
      <c r="CEL83" s="195"/>
      <c r="CEM83" s="195"/>
      <c r="CEN83" s="195"/>
      <c r="CEO83" s="195"/>
      <c r="CEP83" s="195"/>
      <c r="CEQ83" s="195"/>
      <c r="CER83" s="195"/>
      <c r="CES83" s="195"/>
      <c r="CET83" s="195"/>
      <c r="CEU83" s="195"/>
      <c r="CEV83" s="195"/>
      <c r="CEW83" s="195"/>
      <c r="CEX83" s="195"/>
      <c r="CEY83" s="195"/>
      <c r="CEZ83" s="195"/>
      <c r="CFA83" s="195"/>
      <c r="CFB83" s="195"/>
      <c r="CFC83" s="195"/>
      <c r="CFD83" s="195"/>
      <c r="CFE83" s="195"/>
      <c r="CFF83" s="195"/>
      <c r="CFG83" s="195"/>
      <c r="CFH83" s="195"/>
      <c r="CFI83" s="195"/>
      <c r="CFJ83" s="195"/>
      <c r="CFK83" s="195"/>
      <c r="CFL83" s="195"/>
      <c r="CFM83" s="195"/>
      <c r="CFN83" s="195"/>
      <c r="CFO83" s="195"/>
      <c r="CFP83" s="195"/>
      <c r="CFQ83" s="195"/>
      <c r="CFR83" s="195"/>
      <c r="CFS83" s="195"/>
      <c r="CFT83" s="195"/>
      <c r="CFU83" s="195"/>
      <c r="CFV83" s="195"/>
      <c r="CFW83" s="195"/>
      <c r="CFX83" s="195"/>
      <c r="CFY83" s="195"/>
      <c r="CFZ83" s="195"/>
      <c r="CGA83" s="195"/>
      <c r="CGB83" s="195"/>
      <c r="CGC83" s="195"/>
      <c r="CGD83" s="195"/>
      <c r="CGE83" s="195"/>
      <c r="CGF83" s="195"/>
      <c r="CGG83" s="195"/>
      <c r="CGH83" s="195"/>
      <c r="CGI83" s="195"/>
      <c r="CGJ83" s="195"/>
      <c r="CGK83" s="195"/>
      <c r="CGL83" s="195"/>
      <c r="CGM83" s="195"/>
      <c r="CGN83" s="195"/>
      <c r="CGO83" s="195"/>
      <c r="CGP83" s="195"/>
      <c r="CGQ83" s="195"/>
      <c r="CGR83" s="195"/>
      <c r="CGS83" s="195"/>
      <c r="CGT83" s="195"/>
      <c r="CGU83" s="195"/>
      <c r="CGV83" s="195"/>
      <c r="CGW83" s="195"/>
      <c r="CGX83" s="195"/>
      <c r="CGY83" s="195"/>
      <c r="CGZ83" s="195"/>
      <c r="CHA83" s="195"/>
      <c r="CHB83" s="195"/>
      <c r="CHC83" s="195"/>
      <c r="CHD83" s="195"/>
      <c r="CHE83" s="195"/>
      <c r="CHF83" s="195"/>
      <c r="CHG83" s="195"/>
      <c r="CHH83" s="195"/>
      <c r="CHI83" s="195"/>
      <c r="CHJ83" s="195"/>
      <c r="CHK83" s="195"/>
      <c r="CHL83" s="195"/>
      <c r="CHM83" s="195"/>
      <c r="CHN83" s="195"/>
      <c r="CHO83" s="195"/>
      <c r="CHP83" s="195"/>
      <c r="CHQ83" s="195"/>
      <c r="CHR83" s="195"/>
      <c r="CHS83" s="195"/>
      <c r="CHT83" s="195"/>
      <c r="CHU83" s="195"/>
      <c r="CHV83" s="195"/>
      <c r="CHW83" s="195"/>
      <c r="CHX83" s="195"/>
      <c r="CHY83" s="195"/>
      <c r="CHZ83" s="195"/>
      <c r="CIA83" s="195"/>
      <c r="CIB83" s="195"/>
      <c r="CIC83" s="195"/>
      <c r="CID83" s="195"/>
      <c r="CIE83" s="195"/>
      <c r="CIF83" s="195"/>
      <c r="CIG83" s="195"/>
      <c r="CIH83" s="195"/>
      <c r="CII83" s="195"/>
      <c r="CIJ83" s="195"/>
      <c r="CIK83" s="195"/>
      <c r="CIL83" s="195"/>
      <c r="CIM83" s="195"/>
      <c r="CIN83" s="195"/>
      <c r="CIO83" s="195"/>
      <c r="CIP83" s="195"/>
      <c r="CIQ83" s="195"/>
      <c r="CIR83" s="195"/>
      <c r="CIS83" s="195"/>
      <c r="CIT83" s="195"/>
      <c r="CIU83" s="195"/>
      <c r="CIV83" s="195"/>
      <c r="CIW83" s="195"/>
      <c r="CIX83" s="195"/>
      <c r="CIY83" s="195"/>
      <c r="CIZ83" s="195"/>
      <c r="CJA83" s="195"/>
      <c r="CJB83" s="195"/>
      <c r="CJC83" s="195"/>
      <c r="CJD83" s="195"/>
      <c r="CJE83" s="195"/>
      <c r="CJF83" s="195"/>
      <c r="CJG83" s="195"/>
      <c r="CJH83" s="195"/>
      <c r="CJI83" s="195"/>
      <c r="CJJ83" s="195"/>
      <c r="CJK83" s="195"/>
      <c r="CJL83" s="195"/>
      <c r="CJM83" s="195"/>
      <c r="CJN83" s="195"/>
      <c r="CJO83" s="195"/>
      <c r="CJP83" s="195"/>
      <c r="CJQ83" s="195"/>
      <c r="CJR83" s="195"/>
      <c r="CJS83" s="195"/>
      <c r="CJT83" s="195"/>
      <c r="CJU83" s="195"/>
      <c r="CJV83" s="195"/>
      <c r="CJW83" s="195"/>
      <c r="CJX83" s="195"/>
      <c r="CJY83" s="195"/>
      <c r="CJZ83" s="195"/>
      <c r="CKA83" s="195"/>
      <c r="CKB83" s="195"/>
      <c r="CKC83" s="195"/>
      <c r="CKD83" s="195"/>
      <c r="CKE83" s="195"/>
      <c r="CKF83" s="195"/>
      <c r="CKG83" s="195"/>
      <c r="CKH83" s="195"/>
      <c r="CKI83" s="195"/>
      <c r="CKJ83" s="195"/>
      <c r="CKK83" s="195"/>
      <c r="CKL83" s="195"/>
      <c r="CKM83" s="195"/>
      <c r="CKN83" s="195"/>
      <c r="CKO83" s="195"/>
      <c r="CKP83" s="195"/>
      <c r="CKQ83" s="195"/>
      <c r="CKR83" s="195"/>
      <c r="CKS83" s="195"/>
      <c r="CKT83" s="195"/>
      <c r="CKU83" s="195"/>
      <c r="CKV83" s="195"/>
      <c r="CKW83" s="195"/>
      <c r="CKX83" s="195"/>
      <c r="CKY83" s="195"/>
      <c r="CKZ83" s="195"/>
      <c r="CLA83" s="195"/>
      <c r="CLB83" s="195"/>
      <c r="CLC83" s="195"/>
      <c r="CLD83" s="195"/>
      <c r="CLE83" s="195"/>
      <c r="CLF83" s="195"/>
      <c r="CLG83" s="195"/>
      <c r="CLH83" s="195"/>
      <c r="CLI83" s="195"/>
      <c r="CLJ83" s="195"/>
      <c r="CLK83" s="195"/>
      <c r="CLL83" s="195"/>
      <c r="CLM83" s="195"/>
      <c r="CLN83" s="195"/>
      <c r="CLO83" s="195"/>
      <c r="CLP83" s="195"/>
      <c r="CLQ83" s="195"/>
      <c r="CLR83" s="195"/>
      <c r="CLS83" s="195"/>
      <c r="CLT83" s="195"/>
      <c r="CLU83" s="195"/>
      <c r="CLV83" s="195"/>
      <c r="CLW83" s="195"/>
      <c r="CLX83" s="195"/>
      <c r="CLY83" s="195"/>
      <c r="CLZ83" s="195"/>
      <c r="CMA83" s="195"/>
      <c r="CMB83" s="195"/>
      <c r="CMC83" s="195"/>
      <c r="CMD83" s="195"/>
      <c r="CME83" s="195"/>
      <c r="CMF83" s="195"/>
      <c r="CMG83" s="195"/>
      <c r="CMH83" s="195"/>
      <c r="CMI83" s="195"/>
      <c r="CMJ83" s="195"/>
      <c r="CMK83" s="195"/>
      <c r="CML83" s="195"/>
      <c r="CMM83" s="195"/>
      <c r="CMN83" s="195"/>
      <c r="CMO83" s="195"/>
      <c r="CMP83" s="195"/>
      <c r="CMQ83" s="195"/>
      <c r="CMR83" s="195"/>
      <c r="CMS83" s="195"/>
      <c r="CMT83" s="195"/>
      <c r="CMU83" s="195"/>
      <c r="CMV83" s="195"/>
      <c r="CMW83" s="195"/>
      <c r="CMX83" s="195"/>
      <c r="CMY83" s="195"/>
      <c r="CMZ83" s="195"/>
      <c r="CNA83" s="195"/>
      <c r="CNB83" s="195"/>
      <c r="CNC83" s="195"/>
      <c r="CND83" s="195"/>
      <c r="CNE83" s="195"/>
      <c r="CNF83" s="195"/>
      <c r="CNG83" s="195"/>
      <c r="CNH83" s="195"/>
      <c r="CNI83" s="195"/>
      <c r="CNJ83" s="195"/>
      <c r="CNK83" s="195"/>
      <c r="CNL83" s="195"/>
      <c r="CNM83" s="195"/>
      <c r="CNN83" s="195"/>
      <c r="CNO83" s="195"/>
      <c r="CNP83" s="195"/>
      <c r="CNQ83" s="195"/>
      <c r="CNR83" s="195"/>
      <c r="CNS83" s="195"/>
      <c r="CNT83" s="195"/>
      <c r="CNU83" s="195"/>
      <c r="CNV83" s="195"/>
      <c r="CNW83" s="195"/>
      <c r="CNX83" s="195"/>
      <c r="CNY83" s="195"/>
      <c r="CNZ83" s="195"/>
      <c r="COA83" s="195"/>
      <c r="COB83" s="195"/>
      <c r="COC83" s="195"/>
      <c r="COD83" s="195"/>
      <c r="COE83" s="195"/>
      <c r="COF83" s="195"/>
      <c r="COG83" s="195"/>
      <c r="COH83" s="195"/>
      <c r="COI83" s="195"/>
      <c r="COJ83" s="195"/>
      <c r="COK83" s="195"/>
      <c r="COL83" s="195"/>
      <c r="COM83" s="195"/>
      <c r="CON83" s="195"/>
      <c r="COO83" s="195"/>
      <c r="COP83" s="195"/>
      <c r="COQ83" s="195"/>
      <c r="COR83" s="195"/>
      <c r="COS83" s="195"/>
      <c r="COT83" s="195"/>
      <c r="COU83" s="195"/>
      <c r="COV83" s="195"/>
      <c r="COW83" s="195"/>
      <c r="COX83" s="195"/>
      <c r="COY83" s="195"/>
      <c r="COZ83" s="195"/>
      <c r="CPA83" s="195"/>
      <c r="CPB83" s="195"/>
      <c r="CPC83" s="195"/>
      <c r="CPD83" s="195"/>
      <c r="CPE83" s="195"/>
      <c r="CPF83" s="195"/>
      <c r="CPG83" s="195"/>
      <c r="CPH83" s="195"/>
      <c r="CPI83" s="195"/>
      <c r="CPJ83" s="195"/>
      <c r="CPK83" s="195"/>
      <c r="CPL83" s="195"/>
      <c r="CPM83" s="195"/>
      <c r="CPN83" s="195"/>
      <c r="CPO83" s="195"/>
      <c r="CPP83" s="195"/>
      <c r="CPQ83" s="195"/>
      <c r="CPR83" s="195"/>
      <c r="CPS83" s="195"/>
      <c r="CPT83" s="195"/>
      <c r="CPU83" s="195"/>
      <c r="CPV83" s="195"/>
      <c r="CPW83" s="195"/>
      <c r="CPX83" s="195"/>
      <c r="CPY83" s="195"/>
      <c r="CPZ83" s="195"/>
      <c r="CQA83" s="195"/>
      <c r="CQB83" s="195"/>
      <c r="CQC83" s="195"/>
      <c r="CQD83" s="195"/>
      <c r="CQE83" s="195"/>
      <c r="CQF83" s="195"/>
      <c r="CQG83" s="195"/>
      <c r="CQH83" s="195"/>
      <c r="CQI83" s="195"/>
      <c r="CQJ83" s="195"/>
      <c r="CQK83" s="195"/>
      <c r="CQL83" s="195"/>
      <c r="CQM83" s="195"/>
      <c r="CQN83" s="195"/>
      <c r="CQO83" s="195"/>
      <c r="CQP83" s="195"/>
      <c r="CQQ83" s="195"/>
      <c r="CQR83" s="195"/>
      <c r="CQS83" s="195"/>
      <c r="CQT83" s="195"/>
      <c r="CQU83" s="195"/>
      <c r="CQV83" s="195"/>
      <c r="CQW83" s="195"/>
      <c r="CQX83" s="195"/>
      <c r="CQY83" s="195"/>
      <c r="CQZ83" s="195"/>
      <c r="CRA83" s="195"/>
      <c r="CRB83" s="195"/>
      <c r="CRC83" s="195"/>
      <c r="CRD83" s="195"/>
      <c r="CRE83" s="195"/>
      <c r="CRF83" s="195"/>
      <c r="CRG83" s="195"/>
      <c r="CRH83" s="195"/>
      <c r="CRI83" s="195"/>
      <c r="CRJ83" s="195"/>
      <c r="CRK83" s="195"/>
      <c r="CRL83" s="195"/>
      <c r="CRM83" s="195"/>
      <c r="CRN83" s="195"/>
      <c r="CRO83" s="195"/>
      <c r="CRP83" s="195"/>
      <c r="CRQ83" s="195"/>
      <c r="CRR83" s="195"/>
      <c r="CRS83" s="195"/>
      <c r="CRT83" s="195"/>
      <c r="CRU83" s="195"/>
      <c r="CRV83" s="195"/>
      <c r="CRW83" s="195"/>
      <c r="CRX83" s="195"/>
      <c r="CRY83" s="195"/>
      <c r="CRZ83" s="195"/>
      <c r="CSA83" s="195"/>
      <c r="CSB83" s="195"/>
      <c r="CSC83" s="195"/>
      <c r="CSD83" s="195"/>
      <c r="CSE83" s="195"/>
      <c r="CSF83" s="195"/>
      <c r="CSG83" s="195"/>
      <c r="CSH83" s="195"/>
      <c r="CSI83" s="195"/>
      <c r="CSJ83" s="195"/>
      <c r="CSK83" s="195"/>
      <c r="CSL83" s="195"/>
      <c r="CSM83" s="195"/>
      <c r="CSN83" s="195"/>
      <c r="CSO83" s="195"/>
      <c r="CSP83" s="195"/>
      <c r="CSQ83" s="195"/>
      <c r="CSR83" s="195"/>
      <c r="CSS83" s="195"/>
      <c r="CST83" s="195"/>
      <c r="CSU83" s="195"/>
      <c r="CSV83" s="195"/>
      <c r="CSW83" s="195"/>
      <c r="CSX83" s="195"/>
      <c r="CSY83" s="195"/>
      <c r="CSZ83" s="195"/>
      <c r="CTA83" s="195"/>
      <c r="CTB83" s="195"/>
      <c r="CTC83" s="195"/>
      <c r="CTD83" s="195"/>
      <c r="CTE83" s="195"/>
      <c r="CTF83" s="195"/>
      <c r="CTG83" s="195"/>
      <c r="CTH83" s="195"/>
      <c r="CTI83" s="195"/>
      <c r="CTJ83" s="195"/>
      <c r="CTK83" s="195"/>
      <c r="CTL83" s="195"/>
      <c r="CTM83" s="195"/>
      <c r="CTN83" s="195"/>
      <c r="CTO83" s="195"/>
      <c r="CTP83" s="195"/>
      <c r="CTQ83" s="195"/>
      <c r="CTR83" s="195"/>
      <c r="CTS83" s="195"/>
      <c r="CTT83" s="195"/>
      <c r="CTU83" s="195"/>
      <c r="CTV83" s="195"/>
      <c r="CTW83" s="195"/>
      <c r="CTX83" s="195"/>
      <c r="CTY83" s="195"/>
      <c r="CTZ83" s="195"/>
      <c r="CUA83" s="195"/>
      <c r="CUB83" s="195"/>
      <c r="CUC83" s="195"/>
      <c r="CUD83" s="195"/>
      <c r="CUE83" s="195"/>
      <c r="CUF83" s="195"/>
      <c r="CUG83" s="195"/>
      <c r="CUH83" s="195"/>
      <c r="CUI83" s="195"/>
      <c r="CUJ83" s="195"/>
      <c r="CUK83" s="195"/>
      <c r="CUL83" s="195"/>
      <c r="CUM83" s="195"/>
      <c r="CUN83" s="195"/>
      <c r="CUO83" s="195"/>
      <c r="CUP83" s="195"/>
      <c r="CUQ83" s="195"/>
      <c r="CUR83" s="195"/>
      <c r="CUS83" s="195"/>
      <c r="CUT83" s="195"/>
      <c r="CUU83" s="195"/>
      <c r="CUV83" s="195"/>
      <c r="CUW83" s="195"/>
      <c r="CUX83" s="195"/>
      <c r="CUY83" s="195"/>
      <c r="CUZ83" s="195"/>
      <c r="CVA83" s="195"/>
      <c r="CVB83" s="195"/>
      <c r="CVC83" s="195"/>
      <c r="CVD83" s="195"/>
      <c r="CVE83" s="195"/>
      <c r="CVF83" s="195"/>
      <c r="CVG83" s="195"/>
      <c r="CVH83" s="195"/>
      <c r="CVI83" s="195"/>
      <c r="CVJ83" s="195"/>
      <c r="CVK83" s="195"/>
      <c r="CVL83" s="195"/>
      <c r="CVM83" s="195"/>
      <c r="CVN83" s="195"/>
      <c r="CVO83" s="195"/>
      <c r="CVP83" s="195"/>
      <c r="CVQ83" s="195"/>
      <c r="CVR83" s="195"/>
      <c r="CVS83" s="195"/>
      <c r="CVT83" s="195"/>
      <c r="CVU83" s="195"/>
      <c r="CVV83" s="195"/>
      <c r="CVW83" s="195"/>
      <c r="CVX83" s="195"/>
      <c r="CVY83" s="195"/>
      <c r="CVZ83" s="195"/>
      <c r="CWA83" s="195"/>
      <c r="CWB83" s="195"/>
      <c r="CWC83" s="195"/>
      <c r="CWD83" s="195"/>
      <c r="CWE83" s="195"/>
      <c r="CWF83" s="195"/>
      <c r="CWG83" s="195"/>
      <c r="CWH83" s="195"/>
      <c r="CWI83" s="195"/>
      <c r="CWJ83" s="195"/>
      <c r="CWK83" s="195"/>
      <c r="CWL83" s="195"/>
      <c r="CWM83" s="195"/>
      <c r="CWN83" s="195"/>
      <c r="CWO83" s="195"/>
      <c r="CWP83" s="195"/>
      <c r="CWQ83" s="195"/>
      <c r="CWR83" s="195"/>
      <c r="CWS83" s="195"/>
      <c r="CWT83" s="195"/>
      <c r="CWU83" s="195"/>
      <c r="CWV83" s="195"/>
      <c r="CWW83" s="195"/>
      <c r="CWX83" s="195"/>
      <c r="CWY83" s="195"/>
      <c r="CWZ83" s="195"/>
      <c r="CXA83" s="195"/>
      <c r="CXB83" s="195"/>
      <c r="CXC83" s="195"/>
      <c r="CXD83" s="195"/>
      <c r="CXE83" s="195"/>
      <c r="CXF83" s="195"/>
      <c r="CXG83" s="195"/>
      <c r="CXH83" s="195"/>
      <c r="CXI83" s="195"/>
      <c r="CXJ83" s="195"/>
      <c r="CXK83" s="195"/>
      <c r="CXL83" s="195"/>
      <c r="CXM83" s="195"/>
      <c r="CXN83" s="195"/>
      <c r="CXO83" s="195"/>
      <c r="CXP83" s="195"/>
      <c r="CXQ83" s="195"/>
      <c r="CXR83" s="195"/>
      <c r="CXS83" s="195"/>
      <c r="CXT83" s="195"/>
      <c r="CXU83" s="195"/>
      <c r="CXV83" s="195"/>
      <c r="CXW83" s="195"/>
      <c r="CXX83" s="195"/>
      <c r="CXY83" s="195"/>
      <c r="CXZ83" s="195"/>
      <c r="CYA83" s="195"/>
      <c r="CYB83" s="195"/>
      <c r="CYC83" s="195"/>
      <c r="CYD83" s="195"/>
      <c r="CYE83" s="195"/>
      <c r="CYF83" s="195"/>
      <c r="CYG83" s="195"/>
      <c r="CYH83" s="195"/>
      <c r="CYI83" s="195"/>
      <c r="CYJ83" s="195"/>
      <c r="CYK83" s="195"/>
      <c r="CYL83" s="195"/>
      <c r="CYM83" s="195"/>
      <c r="CYN83" s="195"/>
      <c r="CYO83" s="195"/>
      <c r="CYP83" s="195"/>
      <c r="CYQ83" s="195"/>
      <c r="CYR83" s="195"/>
      <c r="CYS83" s="195"/>
      <c r="CYT83" s="195"/>
      <c r="CYU83" s="195"/>
      <c r="CYV83" s="195"/>
      <c r="CYW83" s="195"/>
      <c r="CYX83" s="195"/>
      <c r="CYY83" s="195"/>
      <c r="CYZ83" s="195"/>
      <c r="CZA83" s="195"/>
      <c r="CZB83" s="195"/>
      <c r="CZC83" s="195"/>
      <c r="CZD83" s="195"/>
      <c r="CZE83" s="195"/>
      <c r="CZF83" s="195"/>
      <c r="CZG83" s="195"/>
      <c r="CZH83" s="195"/>
      <c r="CZI83" s="195"/>
      <c r="CZJ83" s="195"/>
      <c r="CZK83" s="195"/>
      <c r="CZL83" s="195"/>
      <c r="CZM83" s="195"/>
      <c r="CZN83" s="195"/>
      <c r="CZO83" s="195"/>
      <c r="CZP83" s="195"/>
      <c r="CZQ83" s="195"/>
      <c r="CZR83" s="195"/>
      <c r="CZS83" s="195"/>
      <c r="CZT83" s="195"/>
      <c r="CZU83" s="195"/>
      <c r="CZV83" s="195"/>
      <c r="CZW83" s="195"/>
      <c r="CZX83" s="195"/>
      <c r="CZY83" s="195"/>
      <c r="CZZ83" s="195"/>
      <c r="DAA83" s="195"/>
      <c r="DAB83" s="195"/>
      <c r="DAC83" s="195"/>
      <c r="DAD83" s="195"/>
      <c r="DAE83" s="195"/>
      <c r="DAF83" s="195"/>
      <c r="DAG83" s="195"/>
      <c r="DAH83" s="195"/>
      <c r="DAI83" s="195"/>
      <c r="DAJ83" s="195"/>
      <c r="DAK83" s="195"/>
      <c r="DAL83" s="195"/>
      <c r="DAM83" s="195"/>
      <c r="DAN83" s="195"/>
      <c r="DAO83" s="195"/>
      <c r="DAP83" s="195"/>
      <c r="DAQ83" s="195"/>
      <c r="DAR83" s="195"/>
      <c r="DAS83" s="195"/>
      <c r="DAT83" s="195"/>
      <c r="DAU83" s="195"/>
      <c r="DAV83" s="195"/>
      <c r="DAW83" s="195"/>
      <c r="DAX83" s="195"/>
      <c r="DAY83" s="195"/>
      <c r="DAZ83" s="195"/>
      <c r="DBA83" s="195"/>
      <c r="DBB83" s="195"/>
      <c r="DBC83" s="195"/>
      <c r="DBD83" s="195"/>
      <c r="DBE83" s="195"/>
      <c r="DBF83" s="195"/>
      <c r="DBG83" s="195"/>
      <c r="DBH83" s="195"/>
      <c r="DBI83" s="195"/>
      <c r="DBJ83" s="195"/>
      <c r="DBK83" s="195"/>
      <c r="DBL83" s="195"/>
      <c r="DBM83" s="195"/>
      <c r="DBN83" s="195"/>
      <c r="DBO83" s="195"/>
      <c r="DBP83" s="195"/>
      <c r="DBQ83" s="195"/>
      <c r="DBR83" s="195"/>
      <c r="DBS83" s="195"/>
      <c r="DBT83" s="195"/>
      <c r="DBU83" s="195"/>
      <c r="DBV83" s="195"/>
      <c r="DBW83" s="195"/>
      <c r="DBX83" s="195"/>
      <c r="DBY83" s="195"/>
      <c r="DBZ83" s="195"/>
      <c r="DCA83" s="195"/>
      <c r="DCB83" s="195"/>
      <c r="DCC83" s="195"/>
      <c r="DCD83" s="195"/>
      <c r="DCE83" s="195"/>
      <c r="DCF83" s="195"/>
      <c r="DCG83" s="195"/>
      <c r="DCH83" s="195"/>
      <c r="DCI83" s="195"/>
      <c r="DCJ83" s="195"/>
      <c r="DCK83" s="195"/>
      <c r="DCL83" s="195"/>
      <c r="DCM83" s="195"/>
      <c r="DCN83" s="195"/>
      <c r="DCO83" s="195"/>
      <c r="DCP83" s="195"/>
      <c r="DCQ83" s="195"/>
      <c r="DCR83" s="195"/>
      <c r="DCS83" s="195"/>
      <c r="DCT83" s="195"/>
      <c r="DCU83" s="195"/>
      <c r="DCV83" s="195"/>
      <c r="DCW83" s="195"/>
      <c r="DCX83" s="195"/>
      <c r="DCY83" s="195"/>
      <c r="DCZ83" s="195"/>
      <c r="DDA83" s="195"/>
      <c r="DDB83" s="195"/>
      <c r="DDC83" s="195"/>
      <c r="DDD83" s="195"/>
      <c r="DDE83" s="195"/>
      <c r="DDF83" s="195"/>
      <c r="DDG83" s="195"/>
      <c r="DDH83" s="195"/>
      <c r="DDI83" s="195"/>
      <c r="DDJ83" s="195"/>
      <c r="DDK83" s="195"/>
      <c r="DDL83" s="195"/>
      <c r="DDM83" s="195"/>
      <c r="DDN83" s="195"/>
      <c r="DDO83" s="195"/>
      <c r="DDP83" s="195"/>
      <c r="DDQ83" s="195"/>
      <c r="DDR83" s="195"/>
      <c r="DDS83" s="195"/>
      <c r="DDT83" s="195"/>
      <c r="DDU83" s="195"/>
      <c r="DDV83" s="195"/>
      <c r="DDW83" s="195"/>
      <c r="DDX83" s="195"/>
      <c r="DDY83" s="195"/>
      <c r="DDZ83" s="195"/>
      <c r="DEA83" s="195"/>
      <c r="DEB83" s="195"/>
      <c r="DEC83" s="195"/>
      <c r="DED83" s="195"/>
      <c r="DEE83" s="195"/>
      <c r="DEF83" s="195"/>
      <c r="DEG83" s="195"/>
      <c r="DEH83" s="195"/>
      <c r="DEI83" s="195"/>
      <c r="DEJ83" s="195"/>
      <c r="DEK83" s="195"/>
      <c r="DEL83" s="195"/>
      <c r="DEM83" s="195"/>
      <c r="DEN83" s="195"/>
      <c r="DEO83" s="195"/>
      <c r="DEP83" s="195"/>
      <c r="DEQ83" s="195"/>
      <c r="DER83" s="195"/>
      <c r="DES83" s="195"/>
      <c r="DET83" s="195"/>
      <c r="DEU83" s="195"/>
      <c r="DEV83" s="195"/>
      <c r="DEW83" s="195"/>
      <c r="DEX83" s="195"/>
      <c r="DEY83" s="195"/>
      <c r="DEZ83" s="195"/>
      <c r="DFA83" s="195"/>
      <c r="DFB83" s="195"/>
      <c r="DFC83" s="195"/>
      <c r="DFD83" s="195"/>
      <c r="DFE83" s="195"/>
      <c r="DFF83" s="195"/>
      <c r="DFG83" s="195"/>
      <c r="DFH83" s="195"/>
      <c r="DFI83" s="195"/>
      <c r="DFJ83" s="195"/>
      <c r="DFK83" s="195"/>
      <c r="DFL83" s="195"/>
      <c r="DFM83" s="195"/>
      <c r="DFN83" s="195"/>
      <c r="DFO83" s="195"/>
      <c r="DFP83" s="195"/>
      <c r="DFQ83" s="195"/>
      <c r="DFR83" s="195"/>
      <c r="DFS83" s="195"/>
      <c r="DFT83" s="195"/>
      <c r="DFU83" s="195"/>
      <c r="DFV83" s="195"/>
      <c r="DFW83" s="195"/>
      <c r="DFX83" s="195"/>
      <c r="DFY83" s="195"/>
      <c r="DFZ83" s="195"/>
      <c r="DGA83" s="195"/>
      <c r="DGB83" s="195"/>
      <c r="DGC83" s="195"/>
      <c r="DGD83" s="195"/>
      <c r="DGE83" s="195"/>
      <c r="DGF83" s="195"/>
      <c r="DGG83" s="195"/>
      <c r="DGH83" s="195"/>
      <c r="DGI83" s="195"/>
      <c r="DGJ83" s="195"/>
      <c r="DGK83" s="195"/>
      <c r="DGL83" s="195"/>
      <c r="DGM83" s="195"/>
      <c r="DGN83" s="195"/>
      <c r="DGO83" s="195"/>
      <c r="DGP83" s="195"/>
      <c r="DGQ83" s="195"/>
      <c r="DGR83" s="195"/>
      <c r="DGS83" s="195"/>
      <c r="DGT83" s="195"/>
      <c r="DGU83" s="195"/>
      <c r="DGV83" s="195"/>
      <c r="DGW83" s="195"/>
      <c r="DGX83" s="195"/>
      <c r="DGY83" s="195"/>
      <c r="DGZ83" s="195"/>
      <c r="DHA83" s="195"/>
      <c r="DHB83" s="195"/>
      <c r="DHC83" s="195"/>
      <c r="DHD83" s="195"/>
      <c r="DHE83" s="195"/>
      <c r="DHF83" s="195"/>
      <c r="DHG83" s="195"/>
      <c r="DHH83" s="195"/>
      <c r="DHI83" s="195"/>
      <c r="DHJ83" s="195"/>
      <c r="DHK83" s="195"/>
      <c r="DHL83" s="195"/>
      <c r="DHM83" s="195"/>
      <c r="DHN83" s="195"/>
      <c r="DHO83" s="195"/>
      <c r="DHP83" s="195"/>
      <c r="DHQ83" s="195"/>
      <c r="DHR83" s="195"/>
      <c r="DHS83" s="195"/>
      <c r="DHT83" s="195"/>
      <c r="DHU83" s="195"/>
      <c r="DHV83" s="195"/>
      <c r="DHW83" s="195"/>
      <c r="DHX83" s="195"/>
      <c r="DHY83" s="195"/>
      <c r="DHZ83" s="195"/>
      <c r="DIA83" s="195"/>
      <c r="DIB83" s="195"/>
      <c r="DIC83" s="195"/>
      <c r="DID83" s="195"/>
      <c r="DIE83" s="195"/>
      <c r="DIF83" s="195"/>
      <c r="DIG83" s="195"/>
      <c r="DIH83" s="195"/>
      <c r="DII83" s="195"/>
      <c r="DIJ83" s="195"/>
      <c r="DIK83" s="195"/>
      <c r="DIL83" s="195"/>
      <c r="DIM83" s="195"/>
      <c r="DIN83" s="195"/>
      <c r="DIO83" s="195"/>
      <c r="DIP83" s="195"/>
      <c r="DIQ83" s="195"/>
      <c r="DIR83" s="195"/>
      <c r="DIS83" s="195"/>
      <c r="DIT83" s="195"/>
      <c r="DIU83" s="195"/>
      <c r="DIV83" s="195"/>
      <c r="DIW83" s="195"/>
      <c r="DIX83" s="195"/>
      <c r="DIY83" s="195"/>
      <c r="DIZ83" s="195"/>
      <c r="DJA83" s="195"/>
      <c r="DJB83" s="195"/>
      <c r="DJC83" s="195"/>
      <c r="DJD83" s="195"/>
      <c r="DJE83" s="195"/>
      <c r="DJF83" s="195"/>
      <c r="DJG83" s="195"/>
      <c r="DJH83" s="195"/>
      <c r="DJI83" s="195"/>
      <c r="DJJ83" s="195"/>
      <c r="DJK83" s="195"/>
      <c r="DJL83" s="195"/>
      <c r="DJM83" s="195"/>
      <c r="DJN83" s="195"/>
      <c r="DJO83" s="195"/>
      <c r="DJP83" s="195"/>
      <c r="DJQ83" s="195"/>
      <c r="DJR83" s="195"/>
      <c r="DJS83" s="195"/>
      <c r="DJT83" s="195"/>
      <c r="DJU83" s="195"/>
      <c r="DJV83" s="195"/>
      <c r="DJW83" s="195"/>
      <c r="DJX83" s="195"/>
      <c r="DJY83" s="195"/>
      <c r="DJZ83" s="195"/>
      <c r="DKA83" s="195"/>
      <c r="DKB83" s="195"/>
      <c r="DKC83" s="195"/>
      <c r="DKD83" s="195"/>
      <c r="DKE83" s="195"/>
      <c r="DKF83" s="195"/>
      <c r="DKG83" s="195"/>
      <c r="DKH83" s="195"/>
      <c r="DKI83" s="195"/>
      <c r="DKJ83" s="195"/>
      <c r="DKK83" s="195"/>
      <c r="DKL83" s="195"/>
      <c r="DKM83" s="195"/>
      <c r="DKN83" s="195"/>
      <c r="DKO83" s="195"/>
      <c r="DKP83" s="195"/>
      <c r="DKQ83" s="195"/>
      <c r="DKR83" s="195"/>
      <c r="DKS83" s="195"/>
      <c r="DKT83" s="195"/>
      <c r="DKU83" s="195"/>
      <c r="DKV83" s="195"/>
      <c r="DKW83" s="195"/>
      <c r="DKX83" s="195"/>
      <c r="DKY83" s="195"/>
      <c r="DKZ83" s="195"/>
      <c r="DLA83" s="195"/>
      <c r="DLB83" s="195"/>
      <c r="DLC83" s="195"/>
      <c r="DLD83" s="195"/>
      <c r="DLE83" s="195"/>
      <c r="DLF83" s="195"/>
      <c r="DLG83" s="195"/>
      <c r="DLH83" s="195"/>
      <c r="DLI83" s="195"/>
      <c r="DLJ83" s="195"/>
      <c r="DLK83" s="195"/>
      <c r="DLL83" s="195"/>
      <c r="DLM83" s="195"/>
      <c r="DLN83" s="195"/>
      <c r="DLO83" s="195"/>
      <c r="DLP83" s="195"/>
      <c r="DLQ83" s="195"/>
      <c r="DLR83" s="195"/>
      <c r="DLS83" s="195"/>
      <c r="DLT83" s="195"/>
      <c r="DLU83" s="195"/>
      <c r="DLV83" s="195"/>
      <c r="DLW83" s="195"/>
      <c r="DLX83" s="195"/>
      <c r="DLY83" s="195"/>
      <c r="DLZ83" s="195"/>
      <c r="DMA83" s="195"/>
      <c r="DMB83" s="195"/>
      <c r="DMC83" s="195"/>
      <c r="DMD83" s="195"/>
      <c r="DME83" s="195"/>
      <c r="DMF83" s="195"/>
      <c r="DMG83" s="195"/>
      <c r="DMH83" s="195"/>
      <c r="DMI83" s="195"/>
      <c r="DMJ83" s="195"/>
      <c r="DMK83" s="195"/>
      <c r="DML83" s="195"/>
      <c r="DMM83" s="195"/>
      <c r="DMN83" s="195"/>
      <c r="DMO83" s="195"/>
      <c r="DMP83" s="195"/>
      <c r="DMQ83" s="195"/>
      <c r="DMR83" s="195"/>
      <c r="DMS83" s="195"/>
      <c r="DMT83" s="195"/>
      <c r="DMU83" s="195"/>
      <c r="DMV83" s="195"/>
      <c r="DMW83" s="195"/>
      <c r="DMX83" s="195"/>
      <c r="DMY83" s="195"/>
      <c r="DMZ83" s="195"/>
      <c r="DNA83" s="195"/>
      <c r="DNB83" s="195"/>
      <c r="DNC83" s="195"/>
      <c r="DND83" s="195"/>
      <c r="DNE83" s="195"/>
      <c r="DNF83" s="195"/>
      <c r="DNG83" s="195"/>
      <c r="DNH83" s="195"/>
      <c r="DNI83" s="195"/>
      <c r="DNJ83" s="195"/>
      <c r="DNK83" s="195"/>
      <c r="DNL83" s="195"/>
      <c r="DNM83" s="195"/>
      <c r="DNN83" s="195"/>
      <c r="DNO83" s="195"/>
      <c r="DNP83" s="195"/>
      <c r="DNQ83" s="195"/>
      <c r="DNR83" s="195"/>
      <c r="DNS83" s="195"/>
      <c r="DNT83" s="195"/>
      <c r="DNU83" s="195"/>
      <c r="DNV83" s="195"/>
      <c r="DNW83" s="195"/>
      <c r="DNX83" s="195"/>
      <c r="DNY83" s="195"/>
      <c r="DNZ83" s="195"/>
      <c r="DOA83" s="195"/>
      <c r="DOB83" s="195"/>
      <c r="DOC83" s="195"/>
      <c r="DOD83" s="195"/>
      <c r="DOE83" s="195"/>
      <c r="DOF83" s="195"/>
      <c r="DOG83" s="195"/>
      <c r="DOH83" s="195"/>
      <c r="DOI83" s="195"/>
      <c r="DOJ83" s="195"/>
      <c r="DOK83" s="195"/>
      <c r="DOL83" s="195"/>
      <c r="DOM83" s="195"/>
      <c r="DON83" s="195"/>
      <c r="DOO83" s="195"/>
      <c r="DOP83" s="195"/>
      <c r="DOQ83" s="195"/>
      <c r="DOR83" s="195"/>
      <c r="DOS83" s="195"/>
      <c r="DOT83" s="195"/>
      <c r="DOU83" s="195"/>
      <c r="DOV83" s="195"/>
      <c r="DOW83" s="195"/>
      <c r="DOX83" s="195"/>
      <c r="DOY83" s="195"/>
      <c r="DOZ83" s="195"/>
      <c r="DPA83" s="195"/>
      <c r="DPB83" s="195"/>
      <c r="DPC83" s="195"/>
      <c r="DPD83" s="195"/>
      <c r="DPE83" s="195"/>
      <c r="DPF83" s="195"/>
      <c r="DPG83" s="195"/>
      <c r="DPH83" s="195"/>
      <c r="DPI83" s="195"/>
      <c r="DPJ83" s="195"/>
      <c r="DPK83" s="195"/>
      <c r="DPL83" s="195"/>
      <c r="DPM83" s="195"/>
      <c r="DPN83" s="195"/>
      <c r="DPO83" s="195"/>
      <c r="DPP83" s="195"/>
      <c r="DPQ83" s="195"/>
      <c r="DPR83" s="195"/>
      <c r="DPS83" s="195"/>
      <c r="DPT83" s="195"/>
      <c r="DPU83" s="195"/>
      <c r="DPV83" s="195"/>
      <c r="DPW83" s="195"/>
      <c r="DPX83" s="195"/>
      <c r="DPY83" s="195"/>
      <c r="DPZ83" s="195"/>
      <c r="DQA83" s="195"/>
      <c r="DQB83" s="195"/>
      <c r="DQC83" s="195"/>
      <c r="DQD83" s="195"/>
      <c r="DQE83" s="195"/>
      <c r="DQF83" s="195"/>
      <c r="DQG83" s="195"/>
      <c r="DQH83" s="195"/>
      <c r="DQI83" s="195"/>
      <c r="DQJ83" s="195"/>
      <c r="DQK83" s="195"/>
      <c r="DQL83" s="195"/>
      <c r="DQM83" s="195"/>
      <c r="DQN83" s="195"/>
      <c r="DQO83" s="195"/>
      <c r="DQP83" s="195"/>
      <c r="DQQ83" s="195"/>
      <c r="DQR83" s="195"/>
      <c r="DQS83" s="195"/>
      <c r="DQT83" s="195"/>
      <c r="DQU83" s="195"/>
      <c r="DQV83" s="195"/>
      <c r="DQW83" s="195"/>
      <c r="DQX83" s="195"/>
      <c r="DQY83" s="195"/>
      <c r="DQZ83" s="195"/>
      <c r="DRA83" s="195"/>
      <c r="DRB83" s="195"/>
      <c r="DRC83" s="195"/>
      <c r="DRD83" s="195"/>
      <c r="DRE83" s="195"/>
      <c r="DRF83" s="195"/>
      <c r="DRG83" s="195"/>
      <c r="DRH83" s="195"/>
      <c r="DRI83" s="195"/>
      <c r="DRJ83" s="195"/>
      <c r="DRK83" s="195"/>
      <c r="DRL83" s="195"/>
      <c r="DRM83" s="195"/>
      <c r="DRN83" s="195"/>
      <c r="DRO83" s="195"/>
      <c r="DRP83" s="195"/>
      <c r="DRQ83" s="195"/>
      <c r="DRR83" s="195"/>
      <c r="DRS83" s="195"/>
      <c r="DRT83" s="195"/>
      <c r="DRU83" s="195"/>
      <c r="DRV83" s="195"/>
      <c r="DRW83" s="195"/>
      <c r="DRX83" s="195"/>
      <c r="DRY83" s="195"/>
      <c r="DRZ83" s="195"/>
      <c r="DSA83" s="195"/>
      <c r="DSB83" s="195"/>
      <c r="DSC83" s="195"/>
      <c r="DSD83" s="195"/>
      <c r="DSE83" s="195"/>
      <c r="DSF83" s="195"/>
      <c r="DSG83" s="195"/>
      <c r="DSH83" s="195"/>
      <c r="DSI83" s="195"/>
      <c r="DSJ83" s="195"/>
      <c r="DSK83" s="195"/>
      <c r="DSL83" s="195"/>
      <c r="DSM83" s="195"/>
      <c r="DSN83" s="195"/>
      <c r="DSO83" s="195"/>
      <c r="DSP83" s="195"/>
      <c r="DSQ83" s="195"/>
      <c r="DSR83" s="195"/>
      <c r="DSS83" s="195"/>
      <c r="DST83" s="195"/>
      <c r="DSU83" s="195"/>
      <c r="DSV83" s="195"/>
      <c r="DSW83" s="195"/>
      <c r="DSX83" s="195"/>
      <c r="DSY83" s="195"/>
      <c r="DSZ83" s="195"/>
      <c r="DTA83" s="195"/>
      <c r="DTB83" s="195"/>
      <c r="DTC83" s="195"/>
      <c r="DTD83" s="195"/>
      <c r="DTE83" s="195"/>
      <c r="DTF83" s="195"/>
      <c r="DTG83" s="195"/>
      <c r="DTH83" s="195"/>
      <c r="DTI83" s="195"/>
      <c r="DTJ83" s="195"/>
      <c r="DTK83" s="195"/>
      <c r="DTL83" s="195"/>
      <c r="DTM83" s="195"/>
      <c r="DTN83" s="195"/>
      <c r="DTO83" s="195"/>
      <c r="DTP83" s="195"/>
      <c r="DTQ83" s="195"/>
      <c r="DTR83" s="195"/>
      <c r="DTS83" s="195"/>
      <c r="DTT83" s="195"/>
      <c r="DTU83" s="195"/>
      <c r="DTV83" s="195"/>
      <c r="DTW83" s="195"/>
      <c r="DTX83" s="195"/>
      <c r="DTY83" s="195"/>
      <c r="DTZ83" s="195"/>
      <c r="DUA83" s="195"/>
      <c r="DUB83" s="195"/>
      <c r="DUC83" s="195"/>
      <c r="DUD83" s="195"/>
      <c r="DUE83" s="195"/>
      <c r="DUF83" s="195"/>
      <c r="DUG83" s="195"/>
      <c r="DUH83" s="195"/>
      <c r="DUI83" s="195"/>
      <c r="DUJ83" s="195"/>
      <c r="DUK83" s="195"/>
      <c r="DUL83" s="195"/>
      <c r="DUM83" s="195"/>
      <c r="DUN83" s="195"/>
      <c r="DUO83" s="195"/>
      <c r="DUP83" s="195"/>
      <c r="DUQ83" s="195"/>
      <c r="DUR83" s="195"/>
      <c r="DUS83" s="195"/>
      <c r="DUT83" s="195"/>
      <c r="DUU83" s="195"/>
      <c r="DUV83" s="195"/>
      <c r="DUW83" s="195"/>
      <c r="DUX83" s="195"/>
      <c r="DUY83" s="195"/>
      <c r="DUZ83" s="195"/>
      <c r="DVA83" s="195"/>
      <c r="DVB83" s="195"/>
      <c r="DVC83" s="195"/>
      <c r="DVD83" s="195"/>
      <c r="DVE83" s="195"/>
      <c r="DVF83" s="195"/>
      <c r="DVG83" s="195"/>
      <c r="DVH83" s="195"/>
      <c r="DVI83" s="195"/>
      <c r="DVJ83" s="195"/>
      <c r="DVK83" s="195"/>
      <c r="DVL83" s="195"/>
      <c r="DVM83" s="195"/>
      <c r="DVN83" s="195"/>
      <c r="DVO83" s="195"/>
      <c r="DVP83" s="195"/>
      <c r="DVQ83" s="195"/>
      <c r="DVR83" s="195"/>
      <c r="DVS83" s="195"/>
      <c r="DVT83" s="195"/>
      <c r="DVU83" s="195"/>
      <c r="DVV83" s="195"/>
      <c r="DVW83" s="195"/>
      <c r="DVX83" s="195"/>
      <c r="DVY83" s="195"/>
      <c r="DVZ83" s="195"/>
      <c r="DWA83" s="195"/>
      <c r="DWB83" s="195"/>
      <c r="DWC83" s="195"/>
      <c r="DWD83" s="195"/>
      <c r="DWE83" s="195"/>
      <c r="DWF83" s="195"/>
      <c r="DWG83" s="195"/>
      <c r="DWH83" s="195"/>
      <c r="DWI83" s="195"/>
      <c r="DWJ83" s="195"/>
      <c r="DWK83" s="195"/>
      <c r="DWL83" s="195"/>
      <c r="DWM83" s="195"/>
      <c r="DWN83" s="195"/>
      <c r="DWO83" s="195"/>
      <c r="DWP83" s="195"/>
      <c r="DWQ83" s="195"/>
      <c r="DWR83" s="195"/>
      <c r="DWS83" s="195"/>
      <c r="DWT83" s="195"/>
      <c r="DWU83" s="195"/>
      <c r="DWV83" s="195"/>
      <c r="DWW83" s="195"/>
      <c r="DWX83" s="195"/>
      <c r="DWY83" s="195"/>
      <c r="DWZ83" s="195"/>
      <c r="DXA83" s="195"/>
      <c r="DXB83" s="195"/>
      <c r="DXC83" s="195"/>
      <c r="DXD83" s="195"/>
      <c r="DXE83" s="195"/>
      <c r="DXF83" s="195"/>
      <c r="DXG83" s="195"/>
      <c r="DXH83" s="195"/>
      <c r="DXI83" s="195"/>
      <c r="DXJ83" s="195"/>
      <c r="DXK83" s="195"/>
      <c r="DXL83" s="195"/>
      <c r="DXM83" s="195"/>
      <c r="DXN83" s="195"/>
      <c r="DXO83" s="195"/>
      <c r="DXP83" s="195"/>
      <c r="DXQ83" s="195"/>
      <c r="DXR83" s="195"/>
      <c r="DXS83" s="195"/>
      <c r="DXT83" s="195"/>
      <c r="DXU83" s="195"/>
      <c r="DXV83" s="195"/>
      <c r="DXW83" s="195"/>
      <c r="DXX83" s="195"/>
      <c r="DXY83" s="195"/>
      <c r="DXZ83" s="195"/>
      <c r="DYA83" s="195"/>
      <c r="DYB83" s="195"/>
      <c r="DYC83" s="195"/>
      <c r="DYD83" s="195"/>
      <c r="DYE83" s="195"/>
      <c r="DYF83" s="195"/>
      <c r="DYG83" s="195"/>
      <c r="DYH83" s="195"/>
      <c r="DYI83" s="195"/>
      <c r="DYJ83" s="195"/>
      <c r="DYK83" s="195"/>
      <c r="DYL83" s="195"/>
      <c r="DYM83" s="195"/>
      <c r="DYN83" s="195"/>
      <c r="DYO83" s="195"/>
      <c r="DYP83" s="195"/>
      <c r="DYQ83" s="195"/>
      <c r="DYR83" s="195"/>
      <c r="DYS83" s="195"/>
      <c r="DYT83" s="195"/>
      <c r="DYU83" s="195"/>
      <c r="DYV83" s="195"/>
      <c r="DYW83" s="195"/>
      <c r="DYX83" s="195"/>
      <c r="DYY83" s="195"/>
      <c r="DYZ83" s="195"/>
      <c r="DZA83" s="195"/>
      <c r="DZB83" s="195"/>
      <c r="DZC83" s="195"/>
      <c r="DZD83" s="195"/>
      <c r="DZE83" s="195"/>
      <c r="DZF83" s="195"/>
      <c r="DZG83" s="195"/>
      <c r="DZH83" s="195"/>
      <c r="DZI83" s="195"/>
      <c r="DZJ83" s="195"/>
      <c r="DZK83" s="195"/>
      <c r="DZL83" s="195"/>
      <c r="DZM83" s="195"/>
      <c r="DZN83" s="195"/>
      <c r="DZO83" s="195"/>
      <c r="DZP83" s="195"/>
      <c r="DZQ83" s="195"/>
      <c r="DZR83" s="195"/>
      <c r="DZS83" s="195"/>
      <c r="DZT83" s="195"/>
      <c r="DZU83" s="195"/>
      <c r="DZV83" s="195"/>
      <c r="DZW83" s="195"/>
      <c r="DZX83" s="195"/>
      <c r="DZY83" s="195"/>
      <c r="DZZ83" s="195"/>
      <c r="EAA83" s="195"/>
      <c r="EAB83" s="195"/>
      <c r="EAC83" s="195"/>
      <c r="EAD83" s="195"/>
      <c r="EAE83" s="195"/>
      <c r="EAF83" s="195"/>
      <c r="EAG83" s="195"/>
      <c r="EAH83" s="195"/>
      <c r="EAI83" s="195"/>
      <c r="EAJ83" s="195"/>
      <c r="EAK83" s="195"/>
      <c r="EAL83" s="195"/>
      <c r="EAM83" s="195"/>
      <c r="EAN83" s="195"/>
      <c r="EAO83" s="195"/>
      <c r="EAP83" s="195"/>
      <c r="EAQ83" s="195"/>
      <c r="EAR83" s="195"/>
      <c r="EAS83" s="195"/>
      <c r="EAT83" s="195"/>
      <c r="EAU83" s="195"/>
      <c r="EAV83" s="195"/>
      <c r="EAW83" s="195"/>
      <c r="EAX83" s="195"/>
      <c r="EAY83" s="195"/>
      <c r="EAZ83" s="195"/>
      <c r="EBA83" s="195"/>
      <c r="EBB83" s="195"/>
      <c r="EBC83" s="195"/>
      <c r="EBD83" s="195"/>
      <c r="EBE83" s="195"/>
      <c r="EBF83" s="195"/>
      <c r="EBG83" s="195"/>
      <c r="EBH83" s="195"/>
      <c r="EBI83" s="195"/>
      <c r="EBJ83" s="195"/>
      <c r="EBK83" s="195"/>
      <c r="EBL83" s="195"/>
      <c r="EBM83" s="195"/>
      <c r="EBN83" s="195"/>
      <c r="EBO83" s="195"/>
      <c r="EBP83" s="195"/>
      <c r="EBQ83" s="195"/>
      <c r="EBR83" s="195"/>
      <c r="EBS83" s="195"/>
      <c r="EBT83" s="195"/>
      <c r="EBU83" s="195"/>
      <c r="EBV83" s="195"/>
      <c r="EBW83" s="195"/>
      <c r="EBX83" s="195"/>
      <c r="EBY83" s="195"/>
      <c r="EBZ83" s="195"/>
      <c r="ECA83" s="195"/>
      <c r="ECB83" s="195"/>
      <c r="ECC83" s="195"/>
      <c r="ECD83" s="195"/>
      <c r="ECE83" s="195"/>
      <c r="ECF83" s="195"/>
      <c r="ECG83" s="195"/>
      <c r="ECH83" s="195"/>
      <c r="ECI83" s="195"/>
      <c r="ECJ83" s="195"/>
      <c r="ECK83" s="195"/>
      <c r="ECL83" s="195"/>
      <c r="ECM83" s="195"/>
      <c r="ECN83" s="195"/>
      <c r="ECO83" s="195"/>
      <c r="ECP83" s="195"/>
      <c r="ECQ83" s="195"/>
      <c r="ECR83" s="195"/>
      <c r="ECS83" s="195"/>
      <c r="ECT83" s="195"/>
      <c r="ECU83" s="195"/>
      <c r="ECV83" s="195"/>
      <c r="ECW83" s="195"/>
      <c r="ECX83" s="195"/>
      <c r="ECY83" s="195"/>
      <c r="ECZ83" s="195"/>
      <c r="EDA83" s="195"/>
      <c r="EDB83" s="195"/>
      <c r="EDC83" s="195"/>
      <c r="EDD83" s="195"/>
      <c r="EDE83" s="195"/>
      <c r="EDF83" s="195"/>
      <c r="EDG83" s="195"/>
      <c r="EDH83" s="195"/>
      <c r="EDI83" s="195"/>
      <c r="EDJ83" s="195"/>
      <c r="EDK83" s="195"/>
      <c r="EDL83" s="195"/>
      <c r="EDM83" s="195"/>
      <c r="EDN83" s="195"/>
      <c r="EDO83" s="195"/>
      <c r="EDP83" s="195"/>
      <c r="EDQ83" s="195"/>
      <c r="EDR83" s="195"/>
      <c r="EDS83" s="195"/>
      <c r="EDT83" s="195"/>
      <c r="EDU83" s="195"/>
      <c r="EDV83" s="195"/>
      <c r="EDW83" s="195"/>
      <c r="EDX83" s="195"/>
      <c r="EDY83" s="195"/>
      <c r="EDZ83" s="195"/>
      <c r="EEA83" s="195"/>
      <c r="EEB83" s="195"/>
      <c r="EEC83" s="195"/>
      <c r="EED83" s="195"/>
      <c r="EEE83" s="195"/>
      <c r="EEF83" s="195"/>
      <c r="EEG83" s="195"/>
      <c r="EEH83" s="195"/>
      <c r="EEI83" s="195"/>
      <c r="EEJ83" s="195"/>
      <c r="EEK83" s="195"/>
      <c r="EEL83" s="195"/>
      <c r="EEM83" s="195"/>
      <c r="EEN83" s="195"/>
      <c r="EEO83" s="195"/>
      <c r="EEP83" s="195"/>
      <c r="EEQ83" s="195"/>
      <c r="EER83" s="195"/>
      <c r="EES83" s="195"/>
      <c r="EET83" s="195"/>
      <c r="EEU83" s="195"/>
      <c r="EEV83" s="195"/>
      <c r="EEW83" s="195"/>
      <c r="EEX83" s="195"/>
      <c r="EEY83" s="195"/>
      <c r="EEZ83" s="195"/>
      <c r="EFA83" s="195"/>
      <c r="EFB83" s="195"/>
      <c r="EFC83" s="195"/>
      <c r="EFD83" s="195"/>
      <c r="EFE83" s="195"/>
      <c r="EFF83" s="195"/>
      <c r="EFG83" s="195"/>
      <c r="EFH83" s="195"/>
      <c r="EFI83" s="195"/>
      <c r="EFJ83" s="195"/>
      <c r="EFK83" s="195"/>
      <c r="EFL83" s="195"/>
      <c r="EFM83" s="195"/>
      <c r="EFN83" s="195"/>
      <c r="EFO83" s="195"/>
      <c r="EFP83" s="195"/>
      <c r="EFQ83" s="195"/>
      <c r="EFR83" s="195"/>
      <c r="EFS83" s="195"/>
      <c r="EFT83" s="195"/>
      <c r="EFU83" s="195"/>
      <c r="EFV83" s="195"/>
      <c r="EFW83" s="195"/>
      <c r="EFX83" s="195"/>
      <c r="EFY83" s="195"/>
      <c r="EFZ83" s="195"/>
      <c r="EGA83" s="195"/>
      <c r="EGB83" s="195"/>
      <c r="EGC83" s="195"/>
      <c r="EGD83" s="195"/>
      <c r="EGE83" s="195"/>
      <c r="EGF83" s="195"/>
      <c r="EGG83" s="195"/>
      <c r="EGH83" s="195"/>
      <c r="EGI83" s="195"/>
      <c r="EGJ83" s="195"/>
      <c r="EGK83" s="195"/>
      <c r="EGL83" s="195"/>
      <c r="EGM83" s="195"/>
      <c r="EGN83" s="195"/>
      <c r="EGO83" s="195"/>
      <c r="EGP83" s="195"/>
      <c r="EGQ83" s="195"/>
      <c r="EGR83" s="195"/>
      <c r="EGS83" s="195"/>
      <c r="EGT83" s="195"/>
      <c r="EGU83" s="195"/>
      <c r="EGV83" s="195"/>
      <c r="EGW83" s="195"/>
      <c r="EGX83" s="195"/>
      <c r="EGY83" s="195"/>
      <c r="EGZ83" s="195"/>
      <c r="EHA83" s="195"/>
      <c r="EHB83" s="195"/>
      <c r="EHC83" s="195"/>
      <c r="EHD83" s="195"/>
      <c r="EHE83" s="195"/>
      <c r="EHF83" s="195"/>
      <c r="EHG83" s="195"/>
      <c r="EHH83" s="195"/>
      <c r="EHI83" s="195"/>
      <c r="EHJ83" s="195"/>
      <c r="EHK83" s="195"/>
      <c r="EHL83" s="195"/>
      <c r="EHM83" s="195"/>
      <c r="EHN83" s="195"/>
      <c r="EHO83" s="195"/>
      <c r="EHP83" s="195"/>
      <c r="EHQ83" s="195"/>
      <c r="EHR83" s="195"/>
      <c r="EHS83" s="195"/>
      <c r="EHT83" s="195"/>
      <c r="EHU83" s="195"/>
      <c r="EHV83" s="195"/>
      <c r="EHW83" s="195"/>
      <c r="EHX83" s="195"/>
      <c r="EHY83" s="195"/>
      <c r="EHZ83" s="195"/>
      <c r="EIA83" s="195"/>
      <c r="EIB83" s="195"/>
      <c r="EIC83" s="195"/>
      <c r="EID83" s="195"/>
      <c r="EIE83" s="195"/>
      <c r="EIF83" s="195"/>
      <c r="EIG83" s="195"/>
      <c r="EIH83" s="195"/>
      <c r="EII83" s="195"/>
      <c r="EIJ83" s="195"/>
      <c r="EIK83" s="195"/>
      <c r="EIL83" s="195"/>
      <c r="EIM83" s="195"/>
      <c r="EIN83" s="195"/>
      <c r="EIO83" s="195"/>
      <c r="EIP83" s="195"/>
      <c r="EIQ83" s="195"/>
      <c r="EIR83" s="195"/>
      <c r="EIS83" s="195"/>
      <c r="EIT83" s="195"/>
      <c r="EIU83" s="195"/>
      <c r="EIV83" s="195"/>
      <c r="EIW83" s="195"/>
      <c r="EIX83" s="195"/>
      <c r="EIY83" s="195"/>
      <c r="EIZ83" s="195"/>
      <c r="EJA83" s="195"/>
      <c r="EJB83" s="195"/>
      <c r="EJC83" s="195"/>
      <c r="EJD83" s="195"/>
      <c r="EJE83" s="195"/>
      <c r="EJF83" s="195"/>
      <c r="EJG83" s="195"/>
      <c r="EJH83" s="195"/>
      <c r="EJI83" s="195"/>
      <c r="EJJ83" s="195"/>
      <c r="EJK83" s="195"/>
      <c r="EJL83" s="195"/>
      <c r="EJM83" s="195"/>
      <c r="EJN83" s="195"/>
      <c r="EJO83" s="195"/>
      <c r="EJP83" s="195"/>
      <c r="EJQ83" s="195"/>
      <c r="EJR83" s="195"/>
      <c r="EJS83" s="195"/>
      <c r="EJT83" s="195"/>
      <c r="EJU83" s="195"/>
      <c r="EJV83" s="195"/>
      <c r="EJW83" s="195"/>
      <c r="EJX83" s="195"/>
      <c r="EJY83" s="195"/>
      <c r="EJZ83" s="195"/>
      <c r="EKA83" s="195"/>
      <c r="EKB83" s="195"/>
      <c r="EKC83" s="195"/>
      <c r="EKD83" s="195"/>
      <c r="EKE83" s="195"/>
      <c r="EKF83" s="195"/>
      <c r="EKG83" s="195"/>
      <c r="EKH83" s="195"/>
      <c r="EKI83" s="195"/>
      <c r="EKJ83" s="195"/>
      <c r="EKK83" s="195"/>
      <c r="EKL83" s="195"/>
      <c r="EKM83" s="195"/>
      <c r="EKN83" s="195"/>
      <c r="EKO83" s="195"/>
      <c r="EKP83" s="195"/>
      <c r="EKQ83" s="195"/>
      <c r="EKR83" s="195"/>
      <c r="EKS83" s="195"/>
      <c r="EKT83" s="195"/>
      <c r="EKU83" s="195"/>
      <c r="EKV83" s="195"/>
      <c r="EKW83" s="195"/>
      <c r="EKX83" s="195"/>
      <c r="EKY83" s="195"/>
      <c r="EKZ83" s="195"/>
      <c r="ELA83" s="195"/>
      <c r="ELB83" s="195"/>
      <c r="ELC83" s="195"/>
      <c r="ELD83" s="195"/>
      <c r="ELE83" s="195"/>
      <c r="ELF83" s="195"/>
      <c r="ELG83" s="195"/>
      <c r="ELH83" s="195"/>
      <c r="ELI83" s="195"/>
      <c r="ELJ83" s="195"/>
      <c r="ELK83" s="195"/>
      <c r="ELL83" s="195"/>
      <c r="ELM83" s="195"/>
      <c r="ELN83" s="195"/>
      <c r="ELO83" s="195"/>
      <c r="ELP83" s="195"/>
      <c r="ELQ83" s="195"/>
      <c r="ELR83" s="195"/>
      <c r="ELS83" s="195"/>
      <c r="ELT83" s="195"/>
      <c r="ELU83" s="195"/>
      <c r="ELV83" s="195"/>
      <c r="ELW83" s="195"/>
      <c r="ELX83" s="195"/>
      <c r="ELY83" s="195"/>
      <c r="ELZ83" s="195"/>
      <c r="EMA83" s="195"/>
      <c r="EMB83" s="195"/>
      <c r="EMC83" s="195"/>
      <c r="EMD83" s="195"/>
      <c r="EME83" s="195"/>
      <c r="EMF83" s="195"/>
      <c r="EMG83" s="195"/>
      <c r="EMH83" s="195"/>
      <c r="EMI83" s="195"/>
      <c r="EMJ83" s="195"/>
      <c r="EMK83" s="195"/>
      <c r="EML83" s="195"/>
      <c r="EMM83" s="195"/>
      <c r="EMN83" s="195"/>
      <c r="EMO83" s="195"/>
      <c r="EMP83" s="195"/>
      <c r="EMQ83" s="195"/>
      <c r="EMR83" s="195"/>
      <c r="EMS83" s="195"/>
      <c r="EMT83" s="195"/>
      <c r="EMU83" s="195"/>
      <c r="EMV83" s="195"/>
      <c r="EMW83" s="195"/>
      <c r="EMX83" s="195"/>
      <c r="EMY83" s="195"/>
      <c r="EMZ83" s="195"/>
      <c r="ENA83" s="195"/>
      <c r="ENB83" s="195"/>
      <c r="ENC83" s="195"/>
      <c r="END83" s="195"/>
      <c r="ENE83" s="195"/>
      <c r="ENF83" s="195"/>
      <c r="ENG83" s="195"/>
      <c r="ENH83" s="195"/>
      <c r="ENI83" s="195"/>
      <c r="ENJ83" s="195"/>
      <c r="ENK83" s="195"/>
      <c r="ENL83" s="195"/>
      <c r="ENM83" s="195"/>
      <c r="ENN83" s="195"/>
      <c r="ENO83" s="195"/>
      <c r="ENP83" s="195"/>
      <c r="ENQ83" s="195"/>
      <c r="ENR83" s="195"/>
      <c r="ENS83" s="195"/>
      <c r="ENT83" s="195"/>
      <c r="ENU83" s="195"/>
      <c r="ENV83" s="195"/>
      <c r="ENW83" s="195"/>
      <c r="ENX83" s="195"/>
      <c r="ENY83" s="195"/>
      <c r="ENZ83" s="195"/>
      <c r="EOA83" s="195"/>
      <c r="EOB83" s="195"/>
      <c r="EOC83" s="195"/>
      <c r="EOD83" s="195"/>
      <c r="EOE83" s="195"/>
      <c r="EOF83" s="195"/>
      <c r="EOG83" s="195"/>
      <c r="EOH83" s="195"/>
      <c r="EOI83" s="195"/>
      <c r="EOJ83" s="195"/>
      <c r="EOK83" s="195"/>
      <c r="EOL83" s="195"/>
      <c r="EOM83" s="195"/>
      <c r="EON83" s="195"/>
      <c r="EOO83" s="195"/>
      <c r="EOP83" s="195"/>
      <c r="EOQ83" s="195"/>
      <c r="EOR83" s="195"/>
      <c r="EOS83" s="195"/>
      <c r="EOT83" s="195"/>
      <c r="EOU83" s="195"/>
      <c r="EOV83" s="195"/>
      <c r="EOW83" s="195"/>
      <c r="EOX83" s="195"/>
      <c r="EOY83" s="195"/>
      <c r="EOZ83" s="195"/>
      <c r="EPA83" s="195"/>
      <c r="EPB83" s="195"/>
      <c r="EPC83" s="195"/>
      <c r="EPD83" s="195"/>
      <c r="EPE83" s="195"/>
      <c r="EPF83" s="195"/>
      <c r="EPG83" s="195"/>
      <c r="EPH83" s="195"/>
      <c r="EPI83" s="195"/>
      <c r="EPJ83" s="195"/>
      <c r="EPK83" s="195"/>
      <c r="EPL83" s="195"/>
      <c r="EPM83" s="195"/>
      <c r="EPN83" s="195"/>
      <c r="EPO83" s="195"/>
      <c r="EPP83" s="195"/>
      <c r="EPQ83" s="195"/>
      <c r="EPR83" s="195"/>
      <c r="EPS83" s="195"/>
      <c r="EPT83" s="195"/>
      <c r="EPU83" s="195"/>
      <c r="EPV83" s="195"/>
      <c r="EPW83" s="195"/>
      <c r="EPX83" s="195"/>
      <c r="EPY83" s="195"/>
      <c r="EPZ83" s="195"/>
      <c r="EQA83" s="195"/>
      <c r="EQB83" s="195"/>
      <c r="EQC83" s="195"/>
      <c r="EQD83" s="195"/>
      <c r="EQE83" s="195"/>
      <c r="EQF83" s="195"/>
      <c r="EQG83" s="195"/>
      <c r="EQH83" s="195"/>
      <c r="EQI83" s="195"/>
      <c r="EQJ83" s="195"/>
      <c r="EQK83" s="195"/>
      <c r="EQL83" s="195"/>
      <c r="EQM83" s="195"/>
      <c r="EQN83" s="195"/>
      <c r="EQO83" s="195"/>
      <c r="EQP83" s="195"/>
      <c r="EQQ83" s="195"/>
      <c r="EQR83" s="195"/>
      <c r="EQS83" s="195"/>
      <c r="EQT83" s="195"/>
      <c r="EQU83" s="195"/>
      <c r="EQV83" s="195"/>
      <c r="EQW83" s="195"/>
      <c r="EQX83" s="195"/>
      <c r="EQY83" s="195"/>
      <c r="EQZ83" s="195"/>
      <c r="ERA83" s="195"/>
      <c r="ERB83" s="195"/>
      <c r="ERC83" s="195"/>
      <c r="ERD83" s="195"/>
      <c r="ERE83" s="195"/>
      <c r="ERF83" s="195"/>
      <c r="ERG83" s="195"/>
      <c r="ERH83" s="195"/>
      <c r="ERI83" s="195"/>
      <c r="ERJ83" s="195"/>
      <c r="ERK83" s="195"/>
      <c r="ERL83" s="195"/>
      <c r="ERM83" s="195"/>
      <c r="ERN83" s="195"/>
      <c r="ERO83" s="195"/>
      <c r="ERP83" s="195"/>
      <c r="ERQ83" s="195"/>
      <c r="ERR83" s="195"/>
      <c r="ERS83" s="195"/>
      <c r="ERT83" s="195"/>
      <c r="ERU83" s="195"/>
      <c r="ERV83" s="195"/>
      <c r="ERW83" s="195"/>
      <c r="ERX83" s="195"/>
      <c r="ERY83" s="195"/>
      <c r="ERZ83" s="195"/>
      <c r="ESA83" s="195"/>
      <c r="ESB83" s="195"/>
      <c r="ESC83" s="195"/>
      <c r="ESD83" s="195"/>
      <c r="ESE83" s="195"/>
      <c r="ESF83" s="195"/>
      <c r="ESG83" s="195"/>
      <c r="ESH83" s="195"/>
      <c r="ESI83" s="195"/>
      <c r="ESJ83" s="195"/>
      <c r="ESK83" s="195"/>
      <c r="ESL83" s="195"/>
      <c r="ESM83" s="195"/>
      <c r="ESN83" s="195"/>
      <c r="ESO83" s="195"/>
      <c r="ESP83" s="195"/>
      <c r="ESQ83" s="195"/>
      <c r="ESR83" s="195"/>
      <c r="ESS83" s="195"/>
      <c r="EST83" s="195"/>
      <c r="ESU83" s="195"/>
      <c r="ESV83" s="195"/>
      <c r="ESW83" s="195"/>
      <c r="ESX83" s="195"/>
      <c r="ESY83" s="195"/>
      <c r="ESZ83" s="195"/>
      <c r="ETA83" s="195"/>
      <c r="ETB83" s="195"/>
      <c r="ETC83" s="195"/>
      <c r="ETD83" s="195"/>
      <c r="ETE83" s="195"/>
      <c r="ETF83" s="195"/>
      <c r="ETG83" s="195"/>
      <c r="ETH83" s="195"/>
      <c r="ETI83" s="195"/>
      <c r="ETJ83" s="195"/>
      <c r="ETK83" s="195"/>
      <c r="ETL83" s="195"/>
      <c r="ETM83" s="195"/>
      <c r="ETN83" s="195"/>
      <c r="ETO83" s="195"/>
      <c r="ETP83" s="195"/>
      <c r="ETQ83" s="195"/>
      <c r="ETR83" s="195"/>
      <c r="ETS83" s="195"/>
      <c r="ETT83" s="195"/>
      <c r="ETU83" s="195"/>
      <c r="ETV83" s="195"/>
      <c r="ETW83" s="195"/>
      <c r="ETX83" s="195"/>
      <c r="ETY83" s="195"/>
      <c r="ETZ83" s="195"/>
      <c r="EUA83" s="195"/>
      <c r="EUB83" s="195"/>
      <c r="EUC83" s="195"/>
      <c r="EUD83" s="195"/>
      <c r="EUE83" s="195"/>
      <c r="EUF83" s="195"/>
      <c r="EUG83" s="195"/>
      <c r="EUH83" s="195"/>
      <c r="EUI83" s="195"/>
      <c r="EUJ83" s="195"/>
      <c r="EUK83" s="195"/>
      <c r="EUL83" s="195"/>
      <c r="EUM83" s="195"/>
      <c r="EUN83" s="195"/>
      <c r="EUO83" s="195"/>
      <c r="EUP83" s="195"/>
      <c r="EUQ83" s="195"/>
      <c r="EUR83" s="195"/>
      <c r="EUS83" s="195"/>
      <c r="EUT83" s="195"/>
      <c r="EUU83" s="195"/>
      <c r="EUV83" s="195"/>
      <c r="EUW83" s="195"/>
      <c r="EUX83" s="195"/>
      <c r="EUY83" s="195"/>
      <c r="EUZ83" s="195"/>
      <c r="EVA83" s="195"/>
      <c r="EVB83" s="195"/>
      <c r="EVC83" s="195"/>
      <c r="EVD83" s="195"/>
      <c r="EVE83" s="195"/>
      <c r="EVF83" s="195"/>
      <c r="EVG83" s="195"/>
      <c r="EVH83" s="195"/>
      <c r="EVI83" s="195"/>
      <c r="EVJ83" s="195"/>
      <c r="EVK83" s="195"/>
      <c r="EVL83" s="195"/>
      <c r="EVM83" s="195"/>
      <c r="EVN83" s="195"/>
      <c r="EVO83" s="195"/>
      <c r="EVP83" s="195"/>
      <c r="EVQ83" s="195"/>
      <c r="EVR83" s="195"/>
      <c r="EVS83" s="195"/>
      <c r="EVT83" s="195"/>
      <c r="EVU83" s="195"/>
      <c r="EVV83" s="195"/>
      <c r="EVW83" s="195"/>
      <c r="EVX83" s="195"/>
      <c r="EVY83" s="195"/>
      <c r="EVZ83" s="195"/>
      <c r="EWA83" s="195"/>
      <c r="EWB83" s="195"/>
      <c r="EWC83" s="195"/>
      <c r="EWD83" s="195"/>
      <c r="EWE83" s="195"/>
      <c r="EWF83" s="195"/>
      <c r="EWG83" s="195"/>
      <c r="EWH83" s="195"/>
      <c r="EWI83" s="195"/>
      <c r="EWJ83" s="195"/>
      <c r="EWK83" s="195"/>
      <c r="EWL83" s="195"/>
      <c r="EWM83" s="195"/>
      <c r="EWN83" s="195"/>
      <c r="EWO83" s="195"/>
      <c r="EWP83" s="195"/>
      <c r="EWQ83" s="195"/>
      <c r="EWR83" s="195"/>
      <c r="EWS83" s="195"/>
      <c r="EWT83" s="195"/>
      <c r="EWU83" s="195"/>
      <c r="EWV83" s="195"/>
      <c r="EWW83" s="195"/>
      <c r="EWX83" s="195"/>
      <c r="EWY83" s="195"/>
      <c r="EWZ83" s="195"/>
      <c r="EXA83" s="195"/>
      <c r="EXB83" s="195"/>
      <c r="EXC83" s="195"/>
      <c r="EXD83" s="195"/>
      <c r="EXE83" s="195"/>
      <c r="EXF83" s="195"/>
      <c r="EXG83" s="195"/>
      <c r="EXH83" s="195"/>
      <c r="EXI83" s="195"/>
      <c r="EXJ83" s="195"/>
      <c r="EXK83" s="195"/>
      <c r="EXL83" s="195"/>
      <c r="EXM83" s="195"/>
      <c r="EXN83" s="195"/>
      <c r="EXO83" s="195"/>
      <c r="EXP83" s="195"/>
      <c r="EXQ83" s="195"/>
      <c r="EXR83" s="195"/>
      <c r="EXS83" s="195"/>
      <c r="EXT83" s="195"/>
      <c r="EXU83" s="195"/>
      <c r="EXV83" s="195"/>
      <c r="EXW83" s="195"/>
      <c r="EXX83" s="195"/>
      <c r="EXY83" s="195"/>
      <c r="EXZ83" s="195"/>
      <c r="EYA83" s="195"/>
      <c r="EYB83" s="195"/>
      <c r="EYC83" s="195"/>
      <c r="EYD83" s="195"/>
      <c r="EYE83" s="195"/>
      <c r="EYF83" s="195"/>
      <c r="EYG83" s="195"/>
      <c r="EYH83" s="195"/>
      <c r="EYI83" s="195"/>
      <c r="EYJ83" s="195"/>
      <c r="EYK83" s="195"/>
      <c r="EYL83" s="195"/>
      <c r="EYM83" s="195"/>
      <c r="EYN83" s="195"/>
      <c r="EYO83" s="195"/>
      <c r="EYP83" s="195"/>
      <c r="EYQ83" s="195"/>
      <c r="EYR83" s="195"/>
      <c r="EYS83" s="195"/>
      <c r="EYT83" s="195"/>
      <c r="EYU83" s="195"/>
      <c r="EYV83" s="195"/>
      <c r="EYW83" s="195"/>
      <c r="EYX83" s="195"/>
      <c r="EYY83" s="195"/>
      <c r="EYZ83" s="195"/>
      <c r="EZA83" s="195"/>
      <c r="EZB83" s="195"/>
      <c r="EZC83" s="195"/>
      <c r="EZD83" s="195"/>
      <c r="EZE83" s="195"/>
      <c r="EZF83" s="195"/>
      <c r="EZG83" s="195"/>
      <c r="EZH83" s="195"/>
      <c r="EZI83" s="195"/>
      <c r="EZJ83" s="195"/>
      <c r="EZK83" s="195"/>
      <c r="EZL83" s="195"/>
      <c r="EZM83" s="195"/>
      <c r="EZN83" s="195"/>
      <c r="EZO83" s="195"/>
      <c r="EZP83" s="195"/>
      <c r="EZQ83" s="195"/>
      <c r="EZR83" s="195"/>
      <c r="EZS83" s="195"/>
      <c r="EZT83" s="195"/>
      <c r="EZU83" s="195"/>
      <c r="EZV83" s="195"/>
      <c r="EZW83" s="195"/>
      <c r="EZX83" s="195"/>
      <c r="EZY83" s="195"/>
      <c r="EZZ83" s="195"/>
      <c r="FAA83" s="195"/>
      <c r="FAB83" s="195"/>
      <c r="FAC83" s="195"/>
      <c r="FAD83" s="195"/>
      <c r="FAE83" s="195"/>
      <c r="FAF83" s="195"/>
      <c r="FAG83" s="195"/>
      <c r="FAH83" s="195"/>
      <c r="FAI83" s="195"/>
      <c r="FAJ83" s="195"/>
      <c r="FAK83" s="195"/>
      <c r="FAL83" s="195"/>
      <c r="FAM83" s="195"/>
      <c r="FAN83" s="195"/>
      <c r="FAO83" s="195"/>
      <c r="FAP83" s="195"/>
      <c r="FAQ83" s="195"/>
      <c r="FAR83" s="195"/>
      <c r="FAS83" s="195"/>
      <c r="FAT83" s="195"/>
      <c r="FAU83" s="195"/>
      <c r="FAV83" s="195"/>
      <c r="FAW83" s="195"/>
      <c r="FAX83" s="195"/>
      <c r="FAY83" s="195"/>
      <c r="FAZ83" s="195"/>
      <c r="FBA83" s="195"/>
      <c r="FBB83" s="195"/>
      <c r="FBC83" s="195"/>
      <c r="FBD83" s="195"/>
      <c r="FBE83" s="195"/>
      <c r="FBF83" s="195"/>
      <c r="FBG83" s="195"/>
      <c r="FBH83" s="195"/>
      <c r="FBI83" s="195"/>
      <c r="FBJ83" s="195"/>
      <c r="FBK83" s="195"/>
      <c r="FBL83" s="195"/>
      <c r="FBM83" s="195"/>
      <c r="FBN83" s="195"/>
      <c r="FBO83" s="195"/>
      <c r="FBP83" s="195"/>
      <c r="FBQ83" s="195"/>
      <c r="FBR83" s="195"/>
      <c r="FBS83" s="195"/>
      <c r="FBT83" s="195"/>
      <c r="FBU83" s="195"/>
      <c r="FBV83" s="195"/>
      <c r="FBW83" s="195"/>
      <c r="FBX83" s="195"/>
      <c r="FBY83" s="195"/>
      <c r="FBZ83" s="195"/>
      <c r="FCA83" s="195"/>
      <c r="FCB83" s="195"/>
      <c r="FCC83" s="195"/>
      <c r="FCD83" s="195"/>
      <c r="FCE83" s="195"/>
      <c r="FCF83" s="195"/>
      <c r="FCG83" s="195"/>
      <c r="FCH83" s="195"/>
      <c r="FCI83" s="195"/>
      <c r="FCJ83" s="195"/>
      <c r="FCK83" s="195"/>
      <c r="FCL83" s="195"/>
      <c r="FCM83" s="195"/>
      <c r="FCN83" s="195"/>
      <c r="FCO83" s="195"/>
      <c r="FCP83" s="195"/>
      <c r="FCQ83" s="195"/>
      <c r="FCR83" s="195"/>
      <c r="FCS83" s="195"/>
      <c r="FCT83" s="195"/>
      <c r="FCU83" s="195"/>
      <c r="FCV83" s="195"/>
      <c r="FCW83" s="195"/>
      <c r="FCX83" s="195"/>
      <c r="FCY83" s="195"/>
      <c r="FCZ83" s="195"/>
      <c r="FDA83" s="195"/>
      <c r="FDB83" s="195"/>
      <c r="FDC83" s="195"/>
      <c r="FDD83" s="195"/>
      <c r="FDE83" s="195"/>
      <c r="FDF83" s="195"/>
      <c r="FDG83" s="195"/>
      <c r="FDH83" s="195"/>
      <c r="FDI83" s="195"/>
      <c r="FDJ83" s="195"/>
      <c r="FDK83" s="195"/>
      <c r="FDL83" s="195"/>
      <c r="FDM83" s="195"/>
      <c r="FDN83" s="195"/>
      <c r="FDO83" s="195"/>
      <c r="FDP83" s="195"/>
      <c r="FDQ83" s="195"/>
      <c r="FDR83" s="195"/>
      <c r="FDS83" s="195"/>
      <c r="FDT83" s="195"/>
      <c r="FDU83" s="195"/>
      <c r="FDV83" s="195"/>
      <c r="FDW83" s="195"/>
      <c r="FDX83" s="195"/>
      <c r="FDY83" s="195"/>
      <c r="FDZ83" s="195"/>
      <c r="FEA83" s="195"/>
      <c r="FEB83" s="195"/>
      <c r="FEC83" s="195"/>
      <c r="FED83" s="195"/>
      <c r="FEE83" s="195"/>
      <c r="FEF83" s="195"/>
      <c r="FEG83" s="195"/>
      <c r="FEH83" s="195"/>
      <c r="FEI83" s="195"/>
      <c r="FEJ83" s="195"/>
      <c r="FEK83" s="195"/>
      <c r="FEL83" s="195"/>
      <c r="FEM83" s="195"/>
      <c r="FEN83" s="195"/>
      <c r="FEO83" s="195"/>
      <c r="FEP83" s="195"/>
      <c r="FEQ83" s="195"/>
      <c r="FER83" s="195"/>
      <c r="FES83" s="195"/>
      <c r="FET83" s="195"/>
      <c r="FEU83" s="195"/>
      <c r="FEV83" s="195"/>
      <c r="FEW83" s="195"/>
      <c r="FEX83" s="195"/>
      <c r="FEY83" s="195"/>
      <c r="FEZ83" s="195"/>
      <c r="FFA83" s="195"/>
      <c r="FFB83" s="195"/>
      <c r="FFC83" s="195"/>
      <c r="FFD83" s="195"/>
      <c r="FFE83" s="195"/>
      <c r="FFF83" s="195"/>
      <c r="FFG83" s="195"/>
      <c r="FFH83" s="195"/>
      <c r="FFI83" s="195"/>
      <c r="FFJ83" s="195"/>
      <c r="FFK83" s="195"/>
      <c r="FFL83" s="195"/>
      <c r="FFM83" s="195"/>
      <c r="FFN83" s="195"/>
      <c r="FFO83" s="195"/>
      <c r="FFP83" s="195"/>
      <c r="FFQ83" s="195"/>
      <c r="FFR83" s="195"/>
      <c r="FFS83" s="195"/>
      <c r="FFT83" s="195"/>
      <c r="FFU83" s="195"/>
      <c r="FFV83" s="195"/>
      <c r="FFW83" s="195"/>
      <c r="FFX83" s="195"/>
      <c r="FFY83" s="195"/>
      <c r="FFZ83" s="195"/>
      <c r="FGA83" s="195"/>
      <c r="FGB83" s="195"/>
      <c r="FGC83" s="195"/>
      <c r="FGD83" s="195"/>
      <c r="FGE83" s="195"/>
      <c r="FGF83" s="195"/>
      <c r="FGG83" s="195"/>
      <c r="FGH83" s="195"/>
      <c r="FGI83" s="195"/>
      <c r="FGJ83" s="195"/>
      <c r="FGK83" s="195"/>
      <c r="FGL83" s="195"/>
      <c r="FGM83" s="195"/>
      <c r="FGN83" s="195"/>
      <c r="FGO83" s="195"/>
      <c r="FGP83" s="195"/>
      <c r="FGQ83" s="195"/>
      <c r="FGR83" s="195"/>
      <c r="FGS83" s="195"/>
      <c r="FGT83" s="195"/>
      <c r="FGU83" s="195"/>
      <c r="FGV83" s="195"/>
      <c r="FGW83" s="195"/>
      <c r="FGX83" s="195"/>
      <c r="FGY83" s="195"/>
      <c r="FGZ83" s="195"/>
      <c r="FHA83" s="195"/>
      <c r="FHB83" s="195"/>
      <c r="FHC83" s="195"/>
      <c r="FHD83" s="195"/>
      <c r="FHE83" s="195"/>
      <c r="FHF83" s="195"/>
      <c r="FHG83" s="195"/>
      <c r="FHH83" s="195"/>
      <c r="FHI83" s="195"/>
      <c r="FHJ83" s="195"/>
      <c r="FHK83" s="195"/>
      <c r="FHL83" s="195"/>
      <c r="FHM83" s="195"/>
      <c r="FHN83" s="195"/>
      <c r="FHO83" s="195"/>
      <c r="FHP83" s="195"/>
      <c r="FHQ83" s="195"/>
      <c r="FHR83" s="195"/>
      <c r="FHS83" s="195"/>
      <c r="FHT83" s="195"/>
      <c r="FHU83" s="195"/>
      <c r="FHV83" s="195"/>
      <c r="FHW83" s="195"/>
      <c r="FHX83" s="195"/>
      <c r="FHY83" s="195"/>
      <c r="FHZ83" s="195"/>
      <c r="FIA83" s="195"/>
      <c r="FIB83" s="195"/>
      <c r="FIC83" s="195"/>
      <c r="FID83" s="195"/>
      <c r="FIE83" s="195"/>
      <c r="FIF83" s="195"/>
      <c r="FIG83" s="195"/>
      <c r="FIH83" s="195"/>
      <c r="FII83" s="195"/>
      <c r="FIJ83" s="195"/>
      <c r="FIK83" s="195"/>
      <c r="FIL83" s="195"/>
      <c r="FIM83" s="195"/>
      <c r="FIN83" s="195"/>
      <c r="FIO83" s="195"/>
      <c r="FIP83" s="195"/>
      <c r="FIQ83" s="195"/>
      <c r="FIR83" s="195"/>
      <c r="FIS83" s="195"/>
      <c r="FIT83" s="195"/>
      <c r="FIU83" s="195"/>
      <c r="FIV83" s="195"/>
      <c r="FIW83" s="195"/>
      <c r="FIX83" s="195"/>
      <c r="FIY83" s="195"/>
      <c r="FIZ83" s="195"/>
      <c r="FJA83" s="195"/>
      <c r="FJB83" s="195"/>
      <c r="FJC83" s="195"/>
      <c r="FJD83" s="195"/>
      <c r="FJE83" s="195"/>
      <c r="FJF83" s="195"/>
      <c r="FJG83" s="195"/>
      <c r="FJH83" s="195"/>
      <c r="FJI83" s="195"/>
      <c r="FJJ83" s="195"/>
      <c r="FJK83" s="195"/>
      <c r="FJL83" s="195"/>
      <c r="FJM83" s="195"/>
      <c r="FJN83" s="195"/>
      <c r="FJO83" s="195"/>
      <c r="FJP83" s="195"/>
      <c r="FJQ83" s="195"/>
      <c r="FJR83" s="195"/>
      <c r="FJS83" s="195"/>
      <c r="FJT83" s="195"/>
      <c r="FJU83" s="195"/>
      <c r="FJV83" s="195"/>
      <c r="FJW83" s="195"/>
      <c r="FJX83" s="195"/>
      <c r="FJY83" s="195"/>
      <c r="FJZ83" s="195"/>
      <c r="FKA83" s="195"/>
      <c r="FKB83" s="195"/>
      <c r="FKC83" s="195"/>
      <c r="FKD83" s="195"/>
      <c r="FKE83" s="195"/>
      <c r="FKF83" s="195"/>
      <c r="FKG83" s="195"/>
      <c r="FKH83" s="195"/>
      <c r="FKI83" s="195"/>
      <c r="FKJ83" s="195"/>
      <c r="FKK83" s="195"/>
      <c r="FKL83" s="195"/>
      <c r="FKM83" s="195"/>
      <c r="FKN83" s="195"/>
      <c r="FKO83" s="195"/>
      <c r="FKP83" s="195"/>
      <c r="FKQ83" s="195"/>
      <c r="FKR83" s="195"/>
      <c r="FKS83" s="195"/>
      <c r="FKT83" s="195"/>
      <c r="FKU83" s="195"/>
      <c r="FKV83" s="195"/>
      <c r="FKW83" s="195"/>
      <c r="FKX83" s="195"/>
      <c r="FKY83" s="195"/>
      <c r="FKZ83" s="195"/>
      <c r="FLA83" s="195"/>
      <c r="FLB83" s="195"/>
      <c r="FLC83" s="195"/>
      <c r="FLD83" s="195"/>
      <c r="FLE83" s="195"/>
      <c r="FLF83" s="195"/>
      <c r="FLG83" s="195"/>
      <c r="FLH83" s="195"/>
      <c r="FLI83" s="195"/>
      <c r="FLJ83" s="195"/>
      <c r="FLK83" s="195"/>
      <c r="FLL83" s="195"/>
      <c r="FLM83" s="195"/>
      <c r="FLN83" s="195"/>
      <c r="FLO83" s="195"/>
      <c r="FLP83" s="195"/>
      <c r="FLQ83" s="195"/>
      <c r="FLR83" s="195"/>
      <c r="FLS83" s="195"/>
      <c r="FLT83" s="195"/>
      <c r="FLU83" s="195"/>
      <c r="FLV83" s="195"/>
      <c r="FLW83" s="195"/>
      <c r="FLX83" s="195"/>
      <c r="FLY83" s="195"/>
      <c r="FLZ83" s="195"/>
      <c r="FMA83" s="195"/>
      <c r="FMB83" s="195"/>
      <c r="FMC83" s="195"/>
      <c r="FMD83" s="195"/>
      <c r="FME83" s="195"/>
      <c r="FMF83" s="195"/>
      <c r="FMG83" s="195"/>
      <c r="FMH83" s="195"/>
      <c r="FMI83" s="195"/>
      <c r="FMJ83" s="195"/>
      <c r="FMK83" s="195"/>
      <c r="FML83" s="195"/>
      <c r="FMM83" s="195"/>
      <c r="FMN83" s="195"/>
      <c r="FMO83" s="195"/>
      <c r="FMP83" s="195"/>
      <c r="FMQ83" s="195"/>
      <c r="FMR83" s="195"/>
      <c r="FMS83" s="195"/>
      <c r="FMT83" s="195"/>
      <c r="FMU83" s="195"/>
      <c r="FMV83" s="195"/>
      <c r="FMW83" s="195"/>
      <c r="FMX83" s="195"/>
      <c r="FMY83" s="195"/>
      <c r="FMZ83" s="195"/>
      <c r="FNA83" s="195"/>
      <c r="FNB83" s="195"/>
      <c r="FNC83" s="195"/>
      <c r="FND83" s="195"/>
      <c r="FNE83" s="195"/>
      <c r="FNF83" s="195"/>
      <c r="FNG83" s="195"/>
      <c r="FNH83" s="195"/>
      <c r="FNI83" s="195"/>
      <c r="FNJ83" s="195"/>
      <c r="FNK83" s="195"/>
      <c r="FNL83" s="195"/>
      <c r="FNM83" s="195"/>
      <c r="FNN83" s="195"/>
      <c r="FNO83" s="195"/>
      <c r="FNP83" s="195"/>
      <c r="FNQ83" s="195"/>
      <c r="FNR83" s="195"/>
      <c r="FNS83" s="195"/>
      <c r="FNT83" s="195"/>
      <c r="FNU83" s="195"/>
      <c r="FNV83" s="195"/>
      <c r="FNW83" s="195"/>
      <c r="FNX83" s="195"/>
      <c r="FNY83" s="195"/>
      <c r="FNZ83" s="195"/>
      <c r="FOA83" s="195"/>
      <c r="FOB83" s="195"/>
      <c r="FOC83" s="195"/>
      <c r="FOD83" s="195"/>
      <c r="FOE83" s="195"/>
      <c r="FOF83" s="195"/>
      <c r="FOG83" s="195"/>
      <c r="FOH83" s="195"/>
      <c r="FOI83" s="195"/>
      <c r="FOJ83" s="195"/>
      <c r="FOK83" s="195"/>
      <c r="FOL83" s="195"/>
      <c r="FOM83" s="195"/>
      <c r="FON83" s="195"/>
      <c r="FOO83" s="195"/>
      <c r="FOP83" s="195"/>
      <c r="FOQ83" s="195"/>
      <c r="FOR83" s="195"/>
      <c r="FOS83" s="195"/>
      <c r="FOT83" s="195"/>
      <c r="FOU83" s="195"/>
      <c r="FOV83" s="195"/>
      <c r="FOW83" s="195"/>
      <c r="FOX83" s="195"/>
      <c r="FOY83" s="195"/>
      <c r="FOZ83" s="195"/>
      <c r="FPA83" s="195"/>
      <c r="FPB83" s="195"/>
      <c r="FPC83" s="195"/>
      <c r="FPD83" s="195"/>
      <c r="FPE83" s="195"/>
      <c r="FPF83" s="195"/>
      <c r="FPG83" s="195"/>
      <c r="FPH83" s="195"/>
      <c r="FPI83" s="195"/>
      <c r="FPJ83" s="195"/>
      <c r="FPK83" s="195"/>
      <c r="FPL83" s="195"/>
      <c r="FPM83" s="195"/>
      <c r="FPN83" s="195"/>
      <c r="FPO83" s="195"/>
      <c r="FPP83" s="195"/>
      <c r="FPQ83" s="195"/>
      <c r="FPR83" s="195"/>
      <c r="FPS83" s="195"/>
      <c r="FPT83" s="195"/>
      <c r="FPU83" s="195"/>
      <c r="FPV83" s="195"/>
      <c r="FPW83" s="195"/>
      <c r="FPX83" s="195"/>
      <c r="FPY83" s="195"/>
      <c r="FPZ83" s="195"/>
      <c r="FQA83" s="195"/>
      <c r="FQB83" s="195"/>
      <c r="FQC83" s="195"/>
      <c r="FQD83" s="195"/>
      <c r="FQE83" s="195"/>
      <c r="FQF83" s="195"/>
      <c r="FQG83" s="195"/>
      <c r="FQH83" s="195"/>
      <c r="FQI83" s="195"/>
      <c r="FQJ83" s="195"/>
      <c r="FQK83" s="195"/>
      <c r="FQL83" s="195"/>
      <c r="FQM83" s="195"/>
      <c r="FQN83" s="195"/>
      <c r="FQO83" s="195"/>
      <c r="FQP83" s="195"/>
      <c r="FQQ83" s="195"/>
      <c r="FQR83" s="195"/>
      <c r="FQS83" s="195"/>
      <c r="FQT83" s="195"/>
      <c r="FQU83" s="195"/>
      <c r="FQV83" s="195"/>
      <c r="FQW83" s="195"/>
      <c r="FQX83" s="195"/>
      <c r="FQY83" s="195"/>
      <c r="FQZ83" s="195"/>
      <c r="FRA83" s="195"/>
      <c r="FRB83" s="195"/>
      <c r="FRC83" s="195"/>
      <c r="FRD83" s="195"/>
      <c r="FRE83" s="195"/>
      <c r="FRF83" s="195"/>
      <c r="FRG83" s="195"/>
      <c r="FRH83" s="195"/>
      <c r="FRI83" s="195"/>
      <c r="FRJ83" s="195"/>
      <c r="FRK83" s="195"/>
      <c r="FRL83" s="195"/>
      <c r="FRM83" s="195"/>
      <c r="FRN83" s="195"/>
      <c r="FRO83" s="195"/>
      <c r="FRP83" s="195"/>
      <c r="FRQ83" s="195"/>
      <c r="FRR83" s="195"/>
      <c r="FRS83" s="195"/>
      <c r="FRT83" s="195"/>
      <c r="FRU83" s="195"/>
      <c r="FRV83" s="195"/>
      <c r="FRW83" s="195"/>
      <c r="FRX83" s="195"/>
      <c r="FRY83" s="195"/>
      <c r="FRZ83" s="195"/>
      <c r="FSA83" s="195"/>
      <c r="FSB83" s="195"/>
      <c r="FSC83" s="195"/>
      <c r="FSD83" s="195"/>
      <c r="FSE83" s="195"/>
      <c r="FSF83" s="195"/>
      <c r="FSG83" s="195"/>
      <c r="FSH83" s="195"/>
      <c r="FSI83" s="195"/>
      <c r="FSJ83" s="195"/>
      <c r="FSK83" s="195"/>
      <c r="FSL83" s="195"/>
      <c r="FSM83" s="195"/>
      <c r="FSN83" s="195"/>
      <c r="FSO83" s="195"/>
      <c r="FSP83" s="195"/>
      <c r="FSQ83" s="195"/>
      <c r="FSR83" s="195"/>
      <c r="FSS83" s="195"/>
      <c r="FST83" s="195"/>
      <c r="FSU83" s="195"/>
      <c r="FSV83" s="195"/>
      <c r="FSW83" s="195"/>
      <c r="FSX83" s="195"/>
      <c r="FSY83" s="195"/>
      <c r="FSZ83" s="195"/>
      <c r="FTA83" s="195"/>
      <c r="FTB83" s="195"/>
      <c r="FTC83" s="195"/>
      <c r="FTD83" s="195"/>
      <c r="FTE83" s="195"/>
      <c r="FTF83" s="195"/>
      <c r="FTG83" s="195"/>
      <c r="FTH83" s="195"/>
      <c r="FTI83" s="195"/>
      <c r="FTJ83" s="195"/>
      <c r="FTK83" s="195"/>
      <c r="FTL83" s="195"/>
      <c r="FTM83" s="195"/>
      <c r="FTN83" s="195"/>
      <c r="FTO83" s="195"/>
      <c r="FTP83" s="195"/>
      <c r="FTQ83" s="195"/>
      <c r="FTR83" s="195"/>
      <c r="FTS83" s="195"/>
      <c r="FTT83" s="195"/>
      <c r="FTU83" s="195"/>
      <c r="FTV83" s="195"/>
      <c r="FTW83" s="195"/>
      <c r="FTX83" s="195"/>
      <c r="FTY83" s="195"/>
      <c r="FTZ83" s="195"/>
      <c r="FUA83" s="195"/>
      <c r="FUB83" s="195"/>
      <c r="FUC83" s="195"/>
      <c r="FUD83" s="195"/>
      <c r="FUE83" s="195"/>
      <c r="FUF83" s="195"/>
      <c r="FUG83" s="195"/>
      <c r="FUH83" s="195"/>
      <c r="FUI83" s="195"/>
      <c r="FUJ83" s="195"/>
      <c r="FUK83" s="195"/>
      <c r="FUL83" s="195"/>
      <c r="FUM83" s="195"/>
      <c r="FUN83" s="195"/>
      <c r="FUO83" s="195"/>
      <c r="FUP83" s="195"/>
      <c r="FUQ83" s="195"/>
      <c r="FUR83" s="195"/>
      <c r="FUS83" s="195"/>
      <c r="FUT83" s="195"/>
      <c r="FUU83" s="195"/>
      <c r="FUV83" s="195"/>
      <c r="FUW83" s="195"/>
      <c r="FUX83" s="195"/>
      <c r="FUY83" s="195"/>
      <c r="FUZ83" s="195"/>
      <c r="FVA83" s="195"/>
      <c r="FVB83" s="195"/>
      <c r="FVC83" s="195"/>
      <c r="FVD83" s="195"/>
      <c r="FVE83" s="195"/>
      <c r="FVF83" s="195"/>
      <c r="FVG83" s="195"/>
      <c r="FVH83" s="195"/>
      <c r="FVI83" s="195"/>
      <c r="FVJ83" s="195"/>
      <c r="FVK83" s="195"/>
      <c r="FVL83" s="195"/>
      <c r="FVM83" s="195"/>
      <c r="FVN83" s="195"/>
      <c r="FVO83" s="195"/>
      <c r="FVP83" s="195"/>
      <c r="FVQ83" s="195"/>
      <c r="FVR83" s="195"/>
      <c r="FVS83" s="195"/>
      <c r="FVT83" s="195"/>
      <c r="FVU83" s="195"/>
      <c r="FVV83" s="195"/>
      <c r="FVW83" s="195"/>
      <c r="FVX83" s="195"/>
      <c r="FVY83" s="195"/>
      <c r="FVZ83" s="195"/>
      <c r="FWA83" s="195"/>
      <c r="FWB83" s="195"/>
      <c r="FWC83" s="195"/>
      <c r="FWD83" s="195"/>
      <c r="FWE83" s="195"/>
      <c r="FWF83" s="195"/>
      <c r="FWG83" s="195"/>
      <c r="FWH83" s="195"/>
      <c r="FWI83" s="195"/>
      <c r="FWJ83" s="195"/>
      <c r="FWK83" s="195"/>
      <c r="FWL83" s="195"/>
      <c r="FWM83" s="195"/>
      <c r="FWN83" s="195"/>
      <c r="FWO83" s="195"/>
      <c r="FWP83" s="195"/>
      <c r="FWQ83" s="195"/>
      <c r="FWR83" s="195"/>
      <c r="FWS83" s="195"/>
      <c r="FWT83" s="195"/>
      <c r="FWU83" s="195"/>
      <c r="FWV83" s="195"/>
      <c r="FWW83" s="195"/>
      <c r="FWX83" s="195"/>
      <c r="FWY83" s="195"/>
      <c r="FWZ83" s="195"/>
      <c r="FXA83" s="195"/>
      <c r="FXB83" s="195"/>
      <c r="FXC83" s="195"/>
      <c r="FXD83" s="195"/>
      <c r="FXE83" s="195"/>
      <c r="FXF83" s="195"/>
      <c r="FXG83" s="195"/>
      <c r="FXH83" s="195"/>
      <c r="FXI83" s="195"/>
      <c r="FXJ83" s="195"/>
      <c r="FXK83" s="195"/>
      <c r="FXL83" s="195"/>
      <c r="FXM83" s="195"/>
      <c r="FXN83" s="195"/>
      <c r="FXO83" s="195"/>
      <c r="FXP83" s="195"/>
      <c r="FXQ83" s="195"/>
      <c r="FXR83" s="195"/>
      <c r="FXS83" s="195"/>
      <c r="FXT83" s="195"/>
      <c r="FXU83" s="195"/>
      <c r="FXV83" s="195"/>
      <c r="FXW83" s="195"/>
      <c r="FXX83" s="195"/>
      <c r="FXY83" s="195"/>
      <c r="FXZ83" s="195"/>
      <c r="FYA83" s="195"/>
      <c r="FYB83" s="195"/>
      <c r="FYC83" s="195"/>
      <c r="FYD83" s="195"/>
      <c r="FYE83" s="195"/>
      <c r="FYF83" s="195"/>
      <c r="FYG83" s="195"/>
      <c r="FYH83" s="195"/>
      <c r="FYI83" s="195"/>
      <c r="FYJ83" s="195"/>
      <c r="FYK83" s="195"/>
      <c r="FYL83" s="195"/>
      <c r="FYM83" s="195"/>
      <c r="FYN83" s="195"/>
      <c r="FYO83" s="195"/>
      <c r="FYP83" s="195"/>
      <c r="FYQ83" s="195"/>
      <c r="FYR83" s="195"/>
      <c r="FYS83" s="195"/>
      <c r="FYT83" s="195"/>
      <c r="FYU83" s="195"/>
      <c r="FYV83" s="195"/>
      <c r="FYW83" s="195"/>
      <c r="FYX83" s="195"/>
      <c r="FYY83" s="195"/>
      <c r="FYZ83" s="195"/>
      <c r="FZA83" s="195"/>
      <c r="FZB83" s="195"/>
      <c r="FZC83" s="195"/>
      <c r="FZD83" s="195"/>
      <c r="FZE83" s="195"/>
      <c r="FZF83" s="195"/>
      <c r="FZG83" s="195"/>
      <c r="FZH83" s="195"/>
      <c r="FZI83" s="195"/>
      <c r="FZJ83" s="195"/>
      <c r="FZK83" s="195"/>
      <c r="FZL83" s="195"/>
      <c r="FZM83" s="195"/>
      <c r="FZN83" s="195"/>
      <c r="FZO83" s="195"/>
      <c r="FZP83" s="195"/>
      <c r="FZQ83" s="195"/>
      <c r="FZR83" s="195"/>
      <c r="FZS83" s="195"/>
      <c r="FZT83" s="195"/>
      <c r="FZU83" s="195"/>
      <c r="FZV83" s="195"/>
      <c r="FZW83" s="195"/>
      <c r="FZX83" s="195"/>
      <c r="FZY83" s="195"/>
      <c r="FZZ83" s="195"/>
      <c r="GAA83" s="195"/>
      <c r="GAB83" s="195"/>
      <c r="GAC83" s="195"/>
      <c r="GAD83" s="195"/>
      <c r="GAE83" s="195"/>
      <c r="GAF83" s="195"/>
      <c r="GAG83" s="195"/>
      <c r="GAH83" s="195"/>
      <c r="GAI83" s="195"/>
      <c r="GAJ83" s="195"/>
      <c r="GAK83" s="195"/>
      <c r="GAL83" s="195"/>
      <c r="GAM83" s="195"/>
      <c r="GAN83" s="195"/>
      <c r="GAO83" s="195"/>
      <c r="GAP83" s="195"/>
      <c r="GAQ83" s="195"/>
      <c r="GAR83" s="195"/>
      <c r="GAS83" s="195"/>
      <c r="GAT83" s="195"/>
      <c r="GAU83" s="195"/>
      <c r="GAV83" s="195"/>
      <c r="GAW83" s="195"/>
      <c r="GAX83" s="195"/>
      <c r="GAY83" s="195"/>
      <c r="GAZ83" s="195"/>
      <c r="GBA83" s="195"/>
      <c r="GBB83" s="195"/>
      <c r="GBC83" s="195"/>
      <c r="GBD83" s="195"/>
      <c r="GBE83" s="195"/>
      <c r="GBF83" s="195"/>
      <c r="GBG83" s="195"/>
      <c r="GBH83" s="195"/>
      <c r="GBI83" s="195"/>
      <c r="GBJ83" s="195"/>
      <c r="GBK83" s="195"/>
      <c r="GBL83" s="195"/>
      <c r="GBM83" s="195"/>
      <c r="GBN83" s="195"/>
      <c r="GBO83" s="195"/>
      <c r="GBP83" s="195"/>
      <c r="GBQ83" s="195"/>
      <c r="GBR83" s="195"/>
      <c r="GBS83" s="195"/>
      <c r="GBT83" s="195"/>
      <c r="GBU83" s="195"/>
      <c r="GBV83" s="195"/>
      <c r="GBW83" s="195"/>
      <c r="GBX83" s="195"/>
      <c r="GBY83" s="195"/>
      <c r="GBZ83" s="195"/>
      <c r="GCA83" s="195"/>
      <c r="GCB83" s="195"/>
      <c r="GCC83" s="195"/>
      <c r="GCD83" s="195"/>
      <c r="GCE83" s="195"/>
      <c r="GCF83" s="195"/>
      <c r="GCG83" s="195"/>
      <c r="GCH83" s="195"/>
      <c r="GCI83" s="195"/>
      <c r="GCJ83" s="195"/>
      <c r="GCK83" s="195"/>
      <c r="GCL83" s="195"/>
      <c r="GCM83" s="195"/>
      <c r="GCN83" s="195"/>
      <c r="GCO83" s="195"/>
      <c r="GCP83" s="195"/>
      <c r="GCQ83" s="195"/>
      <c r="GCR83" s="195"/>
      <c r="GCS83" s="195"/>
      <c r="GCT83" s="195"/>
      <c r="GCU83" s="195"/>
      <c r="GCV83" s="195"/>
      <c r="GCW83" s="195"/>
      <c r="GCX83" s="195"/>
      <c r="GCY83" s="195"/>
      <c r="GCZ83" s="195"/>
      <c r="GDA83" s="195"/>
      <c r="GDB83" s="195"/>
      <c r="GDC83" s="195"/>
      <c r="GDD83" s="195"/>
      <c r="GDE83" s="195"/>
      <c r="GDF83" s="195"/>
      <c r="GDG83" s="195"/>
      <c r="GDH83" s="195"/>
      <c r="GDI83" s="195"/>
      <c r="GDJ83" s="195"/>
      <c r="GDK83" s="195"/>
      <c r="GDL83" s="195"/>
      <c r="GDM83" s="195"/>
      <c r="GDN83" s="195"/>
      <c r="GDO83" s="195"/>
      <c r="GDP83" s="195"/>
      <c r="GDQ83" s="195"/>
      <c r="GDR83" s="195"/>
      <c r="GDS83" s="195"/>
      <c r="GDT83" s="195"/>
      <c r="GDU83" s="195"/>
      <c r="GDV83" s="195"/>
      <c r="GDW83" s="195"/>
      <c r="GDX83" s="195"/>
      <c r="GDY83" s="195"/>
      <c r="GDZ83" s="195"/>
      <c r="GEA83" s="195"/>
      <c r="GEB83" s="195"/>
      <c r="GEC83" s="195"/>
      <c r="GED83" s="195"/>
      <c r="GEE83" s="195"/>
      <c r="GEF83" s="195"/>
      <c r="GEG83" s="195"/>
      <c r="GEH83" s="195"/>
      <c r="GEI83" s="195"/>
      <c r="GEJ83" s="195"/>
      <c r="GEK83" s="195"/>
      <c r="GEL83" s="195"/>
      <c r="GEM83" s="195"/>
      <c r="GEN83" s="195"/>
      <c r="GEO83" s="195"/>
      <c r="GEP83" s="195"/>
      <c r="GEQ83" s="195"/>
      <c r="GER83" s="195"/>
      <c r="GES83" s="195"/>
      <c r="GET83" s="195"/>
      <c r="GEU83" s="195"/>
      <c r="GEV83" s="195"/>
      <c r="GEW83" s="195"/>
      <c r="GEX83" s="195"/>
      <c r="GEY83" s="195"/>
      <c r="GEZ83" s="195"/>
      <c r="GFA83" s="195"/>
      <c r="GFB83" s="195"/>
      <c r="GFC83" s="195"/>
      <c r="GFD83" s="195"/>
      <c r="GFE83" s="195"/>
      <c r="GFF83" s="195"/>
      <c r="GFG83" s="195"/>
      <c r="GFH83" s="195"/>
      <c r="GFI83" s="195"/>
      <c r="GFJ83" s="195"/>
      <c r="GFK83" s="195"/>
      <c r="GFL83" s="195"/>
      <c r="GFM83" s="195"/>
      <c r="GFN83" s="195"/>
      <c r="GFO83" s="195"/>
      <c r="GFP83" s="195"/>
      <c r="GFQ83" s="195"/>
      <c r="GFR83" s="195"/>
      <c r="GFS83" s="195"/>
      <c r="GFT83" s="195"/>
      <c r="GFU83" s="195"/>
      <c r="GFV83" s="195"/>
      <c r="GFW83" s="195"/>
      <c r="GFX83" s="195"/>
      <c r="GFY83" s="195"/>
      <c r="GFZ83" s="195"/>
      <c r="GGA83" s="195"/>
      <c r="GGB83" s="195"/>
      <c r="GGC83" s="195"/>
      <c r="GGD83" s="195"/>
      <c r="GGE83" s="195"/>
      <c r="GGF83" s="195"/>
      <c r="GGG83" s="195"/>
      <c r="GGH83" s="195"/>
      <c r="GGI83" s="195"/>
      <c r="GGJ83" s="195"/>
      <c r="GGK83" s="195"/>
      <c r="GGL83" s="195"/>
      <c r="GGM83" s="195"/>
      <c r="GGN83" s="195"/>
      <c r="GGO83" s="195"/>
      <c r="GGP83" s="195"/>
      <c r="GGQ83" s="195"/>
      <c r="GGR83" s="195"/>
      <c r="GGS83" s="195"/>
      <c r="GGT83" s="195"/>
      <c r="GGU83" s="195"/>
      <c r="GGV83" s="195"/>
      <c r="GGW83" s="195"/>
      <c r="GGX83" s="195"/>
      <c r="GGY83" s="195"/>
      <c r="GGZ83" s="195"/>
      <c r="GHA83" s="195"/>
      <c r="GHB83" s="195"/>
      <c r="GHC83" s="195"/>
      <c r="GHD83" s="195"/>
      <c r="GHE83" s="195"/>
      <c r="GHF83" s="195"/>
      <c r="GHG83" s="195"/>
      <c r="GHH83" s="195"/>
      <c r="GHI83" s="195"/>
      <c r="GHJ83" s="195"/>
      <c r="GHK83" s="195"/>
      <c r="GHL83" s="195"/>
      <c r="GHM83" s="195"/>
      <c r="GHN83" s="195"/>
      <c r="GHO83" s="195"/>
      <c r="GHP83" s="195"/>
      <c r="GHQ83" s="195"/>
      <c r="GHR83" s="195"/>
      <c r="GHS83" s="195"/>
      <c r="GHT83" s="195"/>
      <c r="GHU83" s="195"/>
      <c r="GHV83" s="195"/>
      <c r="GHW83" s="195"/>
      <c r="GHX83" s="195"/>
      <c r="GHY83" s="195"/>
      <c r="GHZ83" s="195"/>
      <c r="GIA83" s="195"/>
      <c r="GIB83" s="195"/>
      <c r="GIC83" s="195"/>
      <c r="GID83" s="195"/>
      <c r="GIE83" s="195"/>
      <c r="GIF83" s="195"/>
      <c r="GIG83" s="195"/>
      <c r="GIH83" s="195"/>
      <c r="GII83" s="195"/>
      <c r="GIJ83" s="195"/>
      <c r="GIK83" s="195"/>
      <c r="GIL83" s="195"/>
      <c r="GIM83" s="195"/>
      <c r="GIN83" s="195"/>
      <c r="GIO83" s="195"/>
      <c r="GIP83" s="195"/>
      <c r="GIQ83" s="195"/>
      <c r="GIR83" s="195"/>
      <c r="GIS83" s="195"/>
      <c r="GIT83" s="195"/>
      <c r="GIU83" s="195"/>
      <c r="GIV83" s="195"/>
      <c r="GIW83" s="195"/>
      <c r="GIX83" s="195"/>
      <c r="GIY83" s="195"/>
      <c r="GIZ83" s="195"/>
      <c r="GJA83" s="195"/>
      <c r="GJB83" s="195"/>
      <c r="GJC83" s="195"/>
      <c r="GJD83" s="195"/>
      <c r="GJE83" s="195"/>
      <c r="GJF83" s="195"/>
      <c r="GJG83" s="195"/>
      <c r="GJH83" s="195"/>
      <c r="GJI83" s="195"/>
      <c r="GJJ83" s="195"/>
      <c r="GJK83" s="195"/>
      <c r="GJL83" s="195"/>
      <c r="GJM83" s="195"/>
      <c r="GJN83" s="195"/>
      <c r="GJO83" s="195"/>
      <c r="GJP83" s="195"/>
      <c r="GJQ83" s="195"/>
      <c r="GJR83" s="195"/>
      <c r="GJS83" s="195"/>
      <c r="GJT83" s="195"/>
      <c r="GJU83" s="195"/>
      <c r="GJV83" s="195"/>
      <c r="GJW83" s="195"/>
      <c r="GJX83" s="195"/>
      <c r="GJY83" s="195"/>
      <c r="GJZ83" s="195"/>
      <c r="GKA83" s="195"/>
      <c r="GKB83" s="195"/>
      <c r="GKC83" s="195"/>
      <c r="GKD83" s="195"/>
      <c r="GKE83" s="195"/>
      <c r="GKF83" s="195"/>
      <c r="GKG83" s="195"/>
      <c r="GKH83" s="195"/>
      <c r="GKI83" s="195"/>
      <c r="GKJ83" s="195"/>
      <c r="GKK83" s="195"/>
      <c r="GKL83" s="195"/>
      <c r="GKM83" s="195"/>
      <c r="GKN83" s="195"/>
      <c r="GKO83" s="195"/>
      <c r="GKP83" s="195"/>
      <c r="GKQ83" s="195"/>
      <c r="GKR83" s="195"/>
      <c r="GKS83" s="195"/>
      <c r="GKT83" s="195"/>
      <c r="GKU83" s="195"/>
      <c r="GKV83" s="195"/>
      <c r="GKW83" s="195"/>
      <c r="GKX83" s="195"/>
      <c r="GKY83" s="195"/>
      <c r="GKZ83" s="195"/>
      <c r="GLA83" s="195"/>
      <c r="GLB83" s="195"/>
      <c r="GLC83" s="195"/>
      <c r="GLD83" s="195"/>
      <c r="GLE83" s="195"/>
      <c r="GLF83" s="195"/>
      <c r="GLG83" s="195"/>
      <c r="GLH83" s="195"/>
      <c r="GLI83" s="195"/>
      <c r="GLJ83" s="195"/>
      <c r="GLK83" s="195"/>
      <c r="GLL83" s="195"/>
      <c r="GLM83" s="195"/>
      <c r="GLN83" s="195"/>
      <c r="GLO83" s="195"/>
      <c r="GLP83" s="195"/>
      <c r="GLQ83" s="195"/>
      <c r="GLR83" s="195"/>
      <c r="GLS83" s="195"/>
      <c r="GLT83" s="195"/>
      <c r="GLU83" s="195"/>
      <c r="GLV83" s="195"/>
      <c r="GLW83" s="195"/>
      <c r="GLX83" s="195"/>
      <c r="GLY83" s="195"/>
      <c r="GLZ83" s="195"/>
      <c r="GMA83" s="195"/>
      <c r="GMB83" s="195"/>
      <c r="GMC83" s="195"/>
      <c r="GMD83" s="195"/>
      <c r="GME83" s="195"/>
      <c r="GMF83" s="195"/>
      <c r="GMG83" s="195"/>
      <c r="GMH83" s="195"/>
      <c r="GMI83" s="195"/>
      <c r="GMJ83" s="195"/>
      <c r="GMK83" s="195"/>
      <c r="GML83" s="195"/>
      <c r="GMM83" s="195"/>
      <c r="GMN83" s="195"/>
      <c r="GMO83" s="195"/>
      <c r="GMP83" s="195"/>
      <c r="GMQ83" s="195"/>
      <c r="GMR83" s="195"/>
      <c r="GMS83" s="195"/>
      <c r="GMT83" s="195"/>
      <c r="GMU83" s="195"/>
      <c r="GMV83" s="195"/>
      <c r="GMW83" s="195"/>
      <c r="GMX83" s="195"/>
      <c r="GMY83" s="195"/>
      <c r="GMZ83" s="195"/>
      <c r="GNA83" s="195"/>
      <c r="GNB83" s="195"/>
      <c r="GNC83" s="195"/>
      <c r="GND83" s="195"/>
      <c r="GNE83" s="195"/>
      <c r="GNF83" s="195"/>
      <c r="GNG83" s="195"/>
      <c r="GNH83" s="195"/>
      <c r="GNI83" s="195"/>
      <c r="GNJ83" s="195"/>
      <c r="GNK83" s="195"/>
      <c r="GNL83" s="195"/>
      <c r="GNM83" s="195"/>
      <c r="GNN83" s="195"/>
      <c r="GNO83" s="195"/>
      <c r="GNP83" s="195"/>
      <c r="GNQ83" s="195"/>
      <c r="GNR83" s="195"/>
      <c r="GNS83" s="195"/>
      <c r="GNT83" s="195"/>
      <c r="GNU83" s="195"/>
      <c r="GNV83" s="195"/>
      <c r="GNW83" s="195"/>
      <c r="GNX83" s="195"/>
      <c r="GNY83" s="195"/>
      <c r="GNZ83" s="195"/>
      <c r="GOA83" s="195"/>
      <c r="GOB83" s="195"/>
      <c r="GOC83" s="195"/>
      <c r="GOD83" s="195"/>
      <c r="GOE83" s="195"/>
      <c r="GOF83" s="195"/>
      <c r="GOG83" s="195"/>
      <c r="GOH83" s="195"/>
      <c r="GOI83" s="195"/>
      <c r="GOJ83" s="195"/>
      <c r="GOK83" s="195"/>
      <c r="GOL83" s="195"/>
      <c r="GOM83" s="195"/>
      <c r="GON83" s="195"/>
      <c r="GOO83" s="195"/>
      <c r="GOP83" s="195"/>
      <c r="GOQ83" s="195"/>
      <c r="GOR83" s="195"/>
      <c r="GOS83" s="195"/>
      <c r="GOT83" s="195"/>
      <c r="GOU83" s="195"/>
      <c r="GOV83" s="195"/>
      <c r="GOW83" s="195"/>
      <c r="GOX83" s="195"/>
      <c r="GOY83" s="195"/>
      <c r="GOZ83" s="195"/>
      <c r="GPA83" s="195"/>
      <c r="GPB83" s="195"/>
      <c r="GPC83" s="195"/>
      <c r="GPD83" s="195"/>
      <c r="GPE83" s="195"/>
      <c r="GPF83" s="195"/>
      <c r="GPG83" s="195"/>
      <c r="GPH83" s="195"/>
      <c r="GPI83" s="195"/>
      <c r="GPJ83" s="195"/>
      <c r="GPK83" s="195"/>
      <c r="GPL83" s="195"/>
      <c r="GPM83" s="195"/>
      <c r="GPN83" s="195"/>
      <c r="GPO83" s="195"/>
      <c r="GPP83" s="195"/>
      <c r="GPQ83" s="195"/>
      <c r="GPR83" s="195"/>
      <c r="GPS83" s="195"/>
      <c r="GPT83" s="195"/>
      <c r="GPU83" s="195"/>
      <c r="GPV83" s="195"/>
      <c r="GPW83" s="195"/>
      <c r="GPX83" s="195"/>
      <c r="GPY83" s="195"/>
      <c r="GPZ83" s="195"/>
      <c r="GQA83" s="195"/>
      <c r="GQB83" s="195"/>
      <c r="GQC83" s="195"/>
      <c r="GQD83" s="195"/>
      <c r="GQE83" s="195"/>
      <c r="GQF83" s="195"/>
      <c r="GQG83" s="195"/>
      <c r="GQH83" s="195"/>
      <c r="GQI83" s="195"/>
      <c r="GQJ83" s="195"/>
      <c r="GQK83" s="195"/>
      <c r="GQL83" s="195"/>
      <c r="GQM83" s="195"/>
      <c r="GQN83" s="195"/>
      <c r="GQO83" s="195"/>
      <c r="GQP83" s="195"/>
      <c r="GQQ83" s="195"/>
      <c r="GQR83" s="195"/>
      <c r="GQS83" s="195"/>
      <c r="GQT83" s="195"/>
      <c r="GQU83" s="195"/>
      <c r="GQV83" s="195"/>
      <c r="GQW83" s="195"/>
      <c r="GQX83" s="195"/>
      <c r="GQY83" s="195"/>
      <c r="GQZ83" s="195"/>
      <c r="GRA83" s="195"/>
      <c r="GRB83" s="195"/>
      <c r="GRC83" s="195"/>
      <c r="GRD83" s="195"/>
      <c r="GRE83" s="195"/>
      <c r="GRF83" s="195"/>
      <c r="GRG83" s="195"/>
      <c r="GRH83" s="195"/>
      <c r="GRI83" s="195"/>
      <c r="GRJ83" s="195"/>
      <c r="GRK83" s="195"/>
      <c r="GRL83" s="195"/>
      <c r="GRM83" s="195"/>
      <c r="GRN83" s="195"/>
      <c r="GRO83" s="195"/>
      <c r="GRP83" s="195"/>
      <c r="GRQ83" s="195"/>
      <c r="GRR83" s="195"/>
      <c r="GRS83" s="195"/>
      <c r="GRT83" s="195"/>
      <c r="GRU83" s="195"/>
      <c r="GRV83" s="195"/>
      <c r="GRW83" s="195"/>
      <c r="GRX83" s="195"/>
      <c r="GRY83" s="195"/>
      <c r="GRZ83" s="195"/>
      <c r="GSA83" s="195"/>
      <c r="GSB83" s="195"/>
      <c r="GSC83" s="195"/>
      <c r="GSD83" s="195"/>
      <c r="GSE83" s="195"/>
      <c r="GSF83" s="195"/>
      <c r="GSG83" s="195"/>
      <c r="GSH83" s="195"/>
      <c r="GSI83" s="195"/>
      <c r="GSJ83" s="195"/>
      <c r="GSK83" s="195"/>
      <c r="GSL83" s="195"/>
      <c r="GSM83" s="195"/>
      <c r="GSN83" s="195"/>
      <c r="GSO83" s="195"/>
      <c r="GSP83" s="195"/>
      <c r="GSQ83" s="195"/>
      <c r="GSR83" s="195"/>
      <c r="GSS83" s="195"/>
      <c r="GST83" s="195"/>
      <c r="GSU83" s="195"/>
      <c r="GSV83" s="195"/>
      <c r="GSW83" s="195"/>
      <c r="GSX83" s="195"/>
      <c r="GSY83" s="195"/>
      <c r="GSZ83" s="195"/>
      <c r="GTA83" s="195"/>
      <c r="GTB83" s="195"/>
      <c r="GTC83" s="195"/>
      <c r="GTD83" s="195"/>
      <c r="GTE83" s="195"/>
      <c r="GTF83" s="195"/>
      <c r="GTG83" s="195"/>
      <c r="GTH83" s="195"/>
      <c r="GTI83" s="195"/>
      <c r="GTJ83" s="195"/>
      <c r="GTK83" s="195"/>
      <c r="GTL83" s="195"/>
      <c r="GTM83" s="195"/>
      <c r="GTN83" s="195"/>
      <c r="GTO83" s="195"/>
      <c r="GTP83" s="195"/>
      <c r="GTQ83" s="195"/>
      <c r="GTR83" s="195"/>
      <c r="GTS83" s="195"/>
      <c r="GTT83" s="195"/>
      <c r="GTU83" s="195"/>
      <c r="GTV83" s="195"/>
      <c r="GTW83" s="195"/>
      <c r="GTX83" s="195"/>
      <c r="GTY83" s="195"/>
      <c r="GTZ83" s="195"/>
      <c r="GUA83" s="195"/>
      <c r="GUB83" s="195"/>
      <c r="GUC83" s="195"/>
      <c r="GUD83" s="195"/>
      <c r="GUE83" s="195"/>
      <c r="GUF83" s="195"/>
      <c r="GUG83" s="195"/>
      <c r="GUH83" s="195"/>
      <c r="GUI83" s="195"/>
      <c r="GUJ83" s="195"/>
      <c r="GUK83" s="195"/>
      <c r="GUL83" s="195"/>
      <c r="GUM83" s="195"/>
      <c r="GUN83" s="195"/>
      <c r="GUO83" s="195"/>
      <c r="GUP83" s="195"/>
      <c r="GUQ83" s="195"/>
      <c r="GUR83" s="195"/>
      <c r="GUS83" s="195"/>
      <c r="GUT83" s="195"/>
      <c r="GUU83" s="195"/>
      <c r="GUV83" s="195"/>
      <c r="GUW83" s="195"/>
      <c r="GUX83" s="195"/>
      <c r="GUY83" s="195"/>
      <c r="GUZ83" s="195"/>
      <c r="GVA83" s="195"/>
      <c r="GVB83" s="195"/>
      <c r="GVC83" s="195"/>
      <c r="GVD83" s="195"/>
      <c r="GVE83" s="195"/>
      <c r="GVF83" s="195"/>
      <c r="GVG83" s="195"/>
      <c r="GVH83" s="195"/>
      <c r="GVI83" s="195"/>
      <c r="GVJ83" s="195"/>
      <c r="GVK83" s="195"/>
      <c r="GVL83" s="195"/>
      <c r="GVM83" s="195"/>
      <c r="GVN83" s="195"/>
      <c r="GVO83" s="195"/>
      <c r="GVP83" s="195"/>
      <c r="GVQ83" s="195"/>
      <c r="GVR83" s="195"/>
      <c r="GVS83" s="195"/>
      <c r="GVT83" s="195"/>
      <c r="GVU83" s="195"/>
      <c r="GVV83" s="195"/>
      <c r="GVW83" s="195"/>
      <c r="GVX83" s="195"/>
      <c r="GVY83" s="195"/>
      <c r="GVZ83" s="195"/>
      <c r="GWA83" s="195"/>
      <c r="GWB83" s="195"/>
      <c r="GWC83" s="195"/>
      <c r="GWD83" s="195"/>
      <c r="GWE83" s="195"/>
      <c r="GWF83" s="195"/>
      <c r="GWG83" s="195"/>
      <c r="GWH83" s="195"/>
      <c r="GWI83" s="195"/>
      <c r="GWJ83" s="195"/>
      <c r="GWK83" s="195"/>
      <c r="GWL83" s="195"/>
      <c r="GWM83" s="195"/>
      <c r="GWN83" s="195"/>
      <c r="GWO83" s="195"/>
      <c r="GWP83" s="195"/>
      <c r="GWQ83" s="195"/>
      <c r="GWR83" s="195"/>
      <c r="GWS83" s="195"/>
      <c r="GWT83" s="195"/>
      <c r="GWU83" s="195"/>
      <c r="GWV83" s="195"/>
      <c r="GWW83" s="195"/>
      <c r="GWX83" s="195"/>
      <c r="GWY83" s="195"/>
      <c r="GWZ83" s="195"/>
      <c r="GXA83" s="195"/>
      <c r="GXB83" s="195"/>
      <c r="GXC83" s="195"/>
      <c r="GXD83" s="195"/>
      <c r="GXE83" s="195"/>
      <c r="GXF83" s="195"/>
      <c r="GXG83" s="195"/>
      <c r="GXH83" s="195"/>
      <c r="GXI83" s="195"/>
      <c r="GXJ83" s="195"/>
      <c r="GXK83" s="195"/>
      <c r="GXL83" s="195"/>
      <c r="GXM83" s="195"/>
      <c r="GXN83" s="195"/>
      <c r="GXO83" s="195"/>
      <c r="GXP83" s="195"/>
      <c r="GXQ83" s="195"/>
      <c r="GXR83" s="195"/>
      <c r="GXS83" s="195"/>
      <c r="GXT83" s="195"/>
      <c r="GXU83" s="195"/>
      <c r="GXV83" s="195"/>
      <c r="GXW83" s="195"/>
      <c r="GXX83" s="195"/>
      <c r="GXY83" s="195"/>
      <c r="GXZ83" s="195"/>
      <c r="GYA83" s="195"/>
      <c r="GYB83" s="195"/>
      <c r="GYC83" s="195"/>
      <c r="GYD83" s="195"/>
      <c r="GYE83" s="195"/>
      <c r="GYF83" s="195"/>
      <c r="GYG83" s="195"/>
      <c r="GYH83" s="195"/>
      <c r="GYI83" s="195"/>
      <c r="GYJ83" s="195"/>
      <c r="GYK83" s="195"/>
      <c r="GYL83" s="195"/>
      <c r="GYM83" s="195"/>
      <c r="GYN83" s="195"/>
      <c r="GYO83" s="195"/>
      <c r="GYP83" s="195"/>
      <c r="GYQ83" s="195"/>
      <c r="GYR83" s="195"/>
      <c r="GYS83" s="195"/>
      <c r="GYT83" s="195"/>
      <c r="GYU83" s="195"/>
      <c r="GYV83" s="195"/>
      <c r="GYW83" s="195"/>
      <c r="GYX83" s="195"/>
      <c r="GYY83" s="195"/>
      <c r="GYZ83" s="195"/>
      <c r="GZA83" s="195"/>
      <c r="GZB83" s="195"/>
      <c r="GZC83" s="195"/>
      <c r="GZD83" s="195"/>
      <c r="GZE83" s="195"/>
      <c r="GZF83" s="195"/>
      <c r="GZG83" s="195"/>
      <c r="GZH83" s="195"/>
      <c r="GZI83" s="195"/>
      <c r="GZJ83" s="195"/>
      <c r="GZK83" s="195"/>
      <c r="GZL83" s="195"/>
      <c r="GZM83" s="195"/>
      <c r="GZN83" s="195"/>
      <c r="GZO83" s="195"/>
      <c r="GZP83" s="195"/>
      <c r="GZQ83" s="195"/>
      <c r="GZR83" s="195"/>
      <c r="GZS83" s="195"/>
      <c r="GZT83" s="195"/>
      <c r="GZU83" s="195"/>
      <c r="GZV83" s="195"/>
      <c r="GZW83" s="195"/>
      <c r="GZX83" s="195"/>
      <c r="GZY83" s="195"/>
      <c r="GZZ83" s="195"/>
      <c r="HAA83" s="195"/>
      <c r="HAB83" s="195"/>
      <c r="HAC83" s="195"/>
      <c r="HAD83" s="195"/>
      <c r="HAE83" s="195"/>
      <c r="HAF83" s="195"/>
      <c r="HAG83" s="195"/>
      <c r="HAH83" s="195"/>
      <c r="HAI83" s="195"/>
      <c r="HAJ83" s="195"/>
      <c r="HAK83" s="195"/>
      <c r="HAL83" s="195"/>
      <c r="HAM83" s="195"/>
      <c r="HAN83" s="195"/>
      <c r="HAO83" s="195"/>
      <c r="HAP83" s="195"/>
      <c r="HAQ83" s="195"/>
      <c r="HAR83" s="195"/>
      <c r="HAS83" s="195"/>
      <c r="HAT83" s="195"/>
      <c r="HAU83" s="195"/>
      <c r="HAV83" s="195"/>
      <c r="HAW83" s="195"/>
      <c r="HAX83" s="195"/>
      <c r="HAY83" s="195"/>
      <c r="HAZ83" s="195"/>
      <c r="HBA83" s="195"/>
      <c r="HBB83" s="195"/>
      <c r="HBC83" s="195"/>
      <c r="HBD83" s="195"/>
      <c r="HBE83" s="195"/>
      <c r="HBF83" s="195"/>
      <c r="HBG83" s="195"/>
      <c r="HBH83" s="195"/>
      <c r="HBI83" s="195"/>
      <c r="HBJ83" s="195"/>
      <c r="HBK83" s="195"/>
      <c r="HBL83" s="195"/>
      <c r="HBM83" s="195"/>
      <c r="HBN83" s="195"/>
      <c r="HBO83" s="195"/>
      <c r="HBP83" s="195"/>
      <c r="HBQ83" s="195"/>
      <c r="HBR83" s="195"/>
      <c r="HBS83" s="195"/>
      <c r="HBT83" s="195"/>
      <c r="HBU83" s="195"/>
      <c r="HBV83" s="195"/>
      <c r="HBW83" s="195"/>
      <c r="HBX83" s="195"/>
      <c r="HBY83" s="195"/>
      <c r="HBZ83" s="195"/>
      <c r="HCA83" s="195"/>
      <c r="HCB83" s="195"/>
      <c r="HCC83" s="195"/>
      <c r="HCD83" s="195"/>
      <c r="HCE83" s="195"/>
      <c r="HCF83" s="195"/>
      <c r="HCG83" s="195"/>
      <c r="HCH83" s="195"/>
      <c r="HCI83" s="195"/>
      <c r="HCJ83" s="195"/>
      <c r="HCK83" s="195"/>
      <c r="HCL83" s="195"/>
      <c r="HCM83" s="195"/>
      <c r="HCN83" s="195"/>
      <c r="HCO83" s="195"/>
      <c r="HCP83" s="195"/>
      <c r="HCQ83" s="195"/>
      <c r="HCR83" s="195"/>
      <c r="HCS83" s="195"/>
      <c r="HCT83" s="195"/>
      <c r="HCU83" s="195"/>
      <c r="HCV83" s="195"/>
      <c r="HCW83" s="195"/>
      <c r="HCX83" s="195"/>
      <c r="HCY83" s="195"/>
      <c r="HCZ83" s="195"/>
      <c r="HDA83" s="195"/>
      <c r="HDB83" s="195"/>
      <c r="HDC83" s="195"/>
      <c r="HDD83" s="195"/>
      <c r="HDE83" s="195"/>
      <c r="HDF83" s="195"/>
      <c r="HDG83" s="195"/>
      <c r="HDH83" s="195"/>
      <c r="HDI83" s="195"/>
      <c r="HDJ83" s="195"/>
      <c r="HDK83" s="195"/>
      <c r="HDL83" s="195"/>
      <c r="HDM83" s="195"/>
      <c r="HDN83" s="195"/>
      <c r="HDO83" s="195"/>
      <c r="HDP83" s="195"/>
      <c r="HDQ83" s="195"/>
      <c r="HDR83" s="195"/>
      <c r="HDS83" s="195"/>
      <c r="HDT83" s="195"/>
      <c r="HDU83" s="195"/>
      <c r="HDV83" s="195"/>
      <c r="HDW83" s="195"/>
      <c r="HDX83" s="195"/>
      <c r="HDY83" s="195"/>
      <c r="HDZ83" s="195"/>
      <c r="HEA83" s="195"/>
      <c r="HEB83" s="195"/>
      <c r="HEC83" s="195"/>
      <c r="HED83" s="195"/>
      <c r="HEE83" s="195"/>
      <c r="HEF83" s="195"/>
      <c r="HEG83" s="195"/>
      <c r="HEH83" s="195"/>
      <c r="HEI83" s="195"/>
      <c r="HEJ83" s="195"/>
      <c r="HEK83" s="195"/>
      <c r="HEL83" s="195"/>
      <c r="HEM83" s="195"/>
      <c r="HEN83" s="195"/>
      <c r="HEO83" s="195"/>
      <c r="HEP83" s="195"/>
      <c r="HEQ83" s="195"/>
      <c r="HER83" s="195"/>
      <c r="HES83" s="195"/>
      <c r="HET83" s="195"/>
      <c r="HEU83" s="195"/>
      <c r="HEV83" s="195"/>
      <c r="HEW83" s="195"/>
      <c r="HEX83" s="195"/>
      <c r="HEY83" s="195"/>
      <c r="HEZ83" s="195"/>
      <c r="HFA83" s="195"/>
      <c r="HFB83" s="195"/>
      <c r="HFC83" s="195"/>
      <c r="HFD83" s="195"/>
      <c r="HFE83" s="195"/>
      <c r="HFF83" s="195"/>
      <c r="HFG83" s="195"/>
      <c r="HFH83" s="195"/>
      <c r="HFI83" s="195"/>
      <c r="HFJ83" s="195"/>
      <c r="HFK83" s="195"/>
      <c r="HFL83" s="195"/>
      <c r="HFM83" s="195"/>
      <c r="HFN83" s="195"/>
      <c r="HFO83" s="195"/>
      <c r="HFP83" s="195"/>
      <c r="HFQ83" s="195"/>
      <c r="HFR83" s="195"/>
      <c r="HFS83" s="195"/>
      <c r="HFT83" s="195"/>
      <c r="HFU83" s="195"/>
      <c r="HFV83" s="195"/>
      <c r="HFW83" s="195"/>
      <c r="HFX83" s="195"/>
      <c r="HFY83" s="195"/>
      <c r="HFZ83" s="195"/>
      <c r="HGA83" s="195"/>
      <c r="HGB83" s="195"/>
      <c r="HGC83" s="195"/>
      <c r="HGD83" s="195"/>
      <c r="HGE83" s="195"/>
      <c r="HGF83" s="195"/>
      <c r="HGG83" s="195"/>
      <c r="HGH83" s="195"/>
      <c r="HGI83" s="195"/>
      <c r="HGJ83" s="195"/>
      <c r="HGK83" s="195"/>
      <c r="HGL83" s="195"/>
      <c r="HGM83" s="195"/>
      <c r="HGN83" s="195"/>
      <c r="HGO83" s="195"/>
      <c r="HGP83" s="195"/>
      <c r="HGQ83" s="195"/>
      <c r="HGR83" s="195"/>
      <c r="HGS83" s="195"/>
      <c r="HGT83" s="195"/>
      <c r="HGU83" s="195"/>
      <c r="HGV83" s="195"/>
      <c r="HGW83" s="195"/>
      <c r="HGX83" s="195"/>
      <c r="HGY83" s="195"/>
      <c r="HGZ83" s="195"/>
      <c r="HHA83" s="195"/>
      <c r="HHB83" s="195"/>
      <c r="HHC83" s="195"/>
      <c r="HHD83" s="195"/>
      <c r="HHE83" s="195"/>
      <c r="HHF83" s="195"/>
      <c r="HHG83" s="195"/>
      <c r="HHH83" s="195"/>
      <c r="HHI83" s="195"/>
      <c r="HHJ83" s="195"/>
      <c r="HHK83" s="195"/>
      <c r="HHL83" s="195"/>
      <c r="HHM83" s="195"/>
      <c r="HHN83" s="195"/>
      <c r="HHO83" s="195"/>
      <c r="HHP83" s="195"/>
      <c r="HHQ83" s="195"/>
      <c r="HHR83" s="195"/>
      <c r="HHS83" s="195"/>
      <c r="HHT83" s="195"/>
      <c r="HHU83" s="195"/>
      <c r="HHV83" s="195"/>
      <c r="HHW83" s="195"/>
      <c r="HHX83" s="195"/>
      <c r="HHY83" s="195"/>
      <c r="HHZ83" s="195"/>
      <c r="HIA83" s="195"/>
      <c r="HIB83" s="195"/>
      <c r="HIC83" s="195"/>
      <c r="HID83" s="195"/>
      <c r="HIE83" s="195"/>
      <c r="HIF83" s="195"/>
      <c r="HIG83" s="195"/>
      <c r="HIH83" s="195"/>
      <c r="HII83" s="195"/>
      <c r="HIJ83" s="195"/>
      <c r="HIK83" s="195"/>
      <c r="HIL83" s="195"/>
      <c r="HIM83" s="195"/>
      <c r="HIN83" s="195"/>
      <c r="HIO83" s="195"/>
      <c r="HIP83" s="195"/>
      <c r="HIQ83" s="195"/>
      <c r="HIR83" s="195"/>
      <c r="HIS83" s="195"/>
      <c r="HIT83" s="195"/>
      <c r="HIU83" s="195"/>
      <c r="HIV83" s="195"/>
      <c r="HIW83" s="195"/>
      <c r="HIX83" s="195"/>
      <c r="HIY83" s="195"/>
      <c r="HIZ83" s="195"/>
      <c r="HJA83" s="195"/>
      <c r="HJB83" s="195"/>
      <c r="HJC83" s="195"/>
      <c r="HJD83" s="195"/>
      <c r="HJE83" s="195"/>
      <c r="HJF83" s="195"/>
      <c r="HJG83" s="195"/>
      <c r="HJH83" s="195"/>
      <c r="HJI83" s="195"/>
      <c r="HJJ83" s="195"/>
      <c r="HJK83" s="195"/>
      <c r="HJL83" s="195"/>
      <c r="HJM83" s="195"/>
      <c r="HJN83" s="195"/>
      <c r="HJO83" s="195"/>
      <c r="HJP83" s="195"/>
      <c r="HJQ83" s="195"/>
      <c r="HJR83" s="195"/>
      <c r="HJS83" s="195"/>
      <c r="HJT83" s="195"/>
      <c r="HJU83" s="195"/>
      <c r="HJV83" s="195"/>
      <c r="HJW83" s="195"/>
      <c r="HJX83" s="195"/>
      <c r="HJY83" s="195"/>
      <c r="HJZ83" s="195"/>
      <c r="HKA83" s="195"/>
      <c r="HKB83" s="195"/>
      <c r="HKC83" s="195"/>
      <c r="HKD83" s="195"/>
      <c r="HKE83" s="195"/>
      <c r="HKF83" s="195"/>
      <c r="HKG83" s="195"/>
      <c r="HKH83" s="195"/>
      <c r="HKI83" s="195"/>
      <c r="HKJ83" s="195"/>
      <c r="HKK83" s="195"/>
      <c r="HKL83" s="195"/>
      <c r="HKM83" s="195"/>
      <c r="HKN83" s="195"/>
      <c r="HKO83" s="195"/>
      <c r="HKP83" s="195"/>
      <c r="HKQ83" s="195"/>
      <c r="HKR83" s="195"/>
      <c r="HKS83" s="195"/>
      <c r="HKT83" s="195"/>
      <c r="HKU83" s="195"/>
      <c r="HKV83" s="195"/>
      <c r="HKW83" s="195"/>
      <c r="HKX83" s="195"/>
      <c r="HKY83" s="195"/>
      <c r="HKZ83" s="195"/>
      <c r="HLA83" s="195"/>
      <c r="HLB83" s="195"/>
      <c r="HLC83" s="195"/>
      <c r="HLD83" s="195"/>
      <c r="HLE83" s="195"/>
      <c r="HLF83" s="195"/>
      <c r="HLG83" s="195"/>
      <c r="HLH83" s="195"/>
      <c r="HLI83" s="195"/>
      <c r="HLJ83" s="195"/>
      <c r="HLK83" s="195"/>
      <c r="HLL83" s="195"/>
      <c r="HLM83" s="195"/>
      <c r="HLN83" s="195"/>
      <c r="HLO83" s="195"/>
      <c r="HLP83" s="195"/>
      <c r="HLQ83" s="195"/>
      <c r="HLR83" s="195"/>
      <c r="HLS83" s="195"/>
      <c r="HLT83" s="195"/>
      <c r="HLU83" s="195"/>
      <c r="HLV83" s="195"/>
      <c r="HLW83" s="195"/>
      <c r="HLX83" s="195"/>
      <c r="HLY83" s="195"/>
      <c r="HLZ83" s="195"/>
      <c r="HMA83" s="195"/>
      <c r="HMB83" s="195"/>
      <c r="HMC83" s="195"/>
      <c r="HMD83" s="195"/>
      <c r="HME83" s="195"/>
      <c r="HMF83" s="195"/>
      <c r="HMG83" s="195"/>
      <c r="HMH83" s="195"/>
      <c r="HMI83" s="195"/>
      <c r="HMJ83" s="195"/>
      <c r="HMK83" s="195"/>
      <c r="HML83" s="195"/>
      <c r="HMM83" s="195"/>
      <c r="HMN83" s="195"/>
      <c r="HMO83" s="195"/>
      <c r="HMP83" s="195"/>
      <c r="HMQ83" s="195"/>
      <c r="HMR83" s="195"/>
      <c r="HMS83" s="195"/>
      <c r="HMT83" s="195"/>
      <c r="HMU83" s="195"/>
      <c r="HMV83" s="195"/>
      <c r="HMW83" s="195"/>
      <c r="HMX83" s="195"/>
      <c r="HMY83" s="195"/>
      <c r="HMZ83" s="195"/>
      <c r="HNA83" s="195"/>
      <c r="HNB83" s="195"/>
      <c r="HNC83" s="195"/>
      <c r="HND83" s="195"/>
      <c r="HNE83" s="195"/>
      <c r="HNF83" s="195"/>
      <c r="HNG83" s="195"/>
      <c r="HNH83" s="195"/>
      <c r="HNI83" s="195"/>
      <c r="HNJ83" s="195"/>
      <c r="HNK83" s="195"/>
      <c r="HNL83" s="195"/>
      <c r="HNM83" s="195"/>
      <c r="HNN83" s="195"/>
      <c r="HNO83" s="195"/>
      <c r="HNP83" s="195"/>
      <c r="HNQ83" s="195"/>
      <c r="HNR83" s="195"/>
      <c r="HNS83" s="195"/>
      <c r="HNT83" s="195"/>
      <c r="HNU83" s="195"/>
      <c r="HNV83" s="195"/>
      <c r="HNW83" s="195"/>
      <c r="HNX83" s="195"/>
      <c r="HNY83" s="195"/>
      <c r="HNZ83" s="195"/>
      <c r="HOA83" s="195"/>
      <c r="HOB83" s="195"/>
      <c r="HOC83" s="195"/>
      <c r="HOD83" s="195"/>
      <c r="HOE83" s="195"/>
      <c r="HOF83" s="195"/>
      <c r="HOG83" s="195"/>
      <c r="HOH83" s="195"/>
      <c r="HOI83" s="195"/>
      <c r="HOJ83" s="195"/>
      <c r="HOK83" s="195"/>
      <c r="HOL83" s="195"/>
      <c r="HOM83" s="195"/>
      <c r="HON83" s="195"/>
      <c r="HOO83" s="195"/>
      <c r="HOP83" s="195"/>
      <c r="HOQ83" s="195"/>
      <c r="HOR83" s="195"/>
      <c r="HOS83" s="195"/>
      <c r="HOT83" s="195"/>
      <c r="HOU83" s="195"/>
      <c r="HOV83" s="195"/>
      <c r="HOW83" s="195"/>
      <c r="HOX83" s="195"/>
      <c r="HOY83" s="195"/>
      <c r="HOZ83" s="195"/>
      <c r="HPA83" s="195"/>
      <c r="HPB83" s="195"/>
      <c r="HPC83" s="195"/>
      <c r="HPD83" s="195"/>
      <c r="HPE83" s="195"/>
      <c r="HPF83" s="195"/>
      <c r="HPG83" s="195"/>
      <c r="HPH83" s="195"/>
      <c r="HPI83" s="195"/>
      <c r="HPJ83" s="195"/>
      <c r="HPK83" s="195"/>
      <c r="HPL83" s="195"/>
      <c r="HPM83" s="195"/>
      <c r="HPN83" s="195"/>
      <c r="HPO83" s="195"/>
      <c r="HPP83" s="195"/>
      <c r="HPQ83" s="195"/>
      <c r="HPR83" s="195"/>
      <c r="HPS83" s="195"/>
      <c r="HPT83" s="195"/>
      <c r="HPU83" s="195"/>
      <c r="HPV83" s="195"/>
      <c r="HPW83" s="195"/>
      <c r="HPX83" s="195"/>
      <c r="HPY83" s="195"/>
      <c r="HPZ83" s="195"/>
      <c r="HQA83" s="195"/>
      <c r="HQB83" s="195"/>
      <c r="HQC83" s="195"/>
      <c r="HQD83" s="195"/>
      <c r="HQE83" s="195"/>
      <c r="HQF83" s="195"/>
      <c r="HQG83" s="195"/>
      <c r="HQH83" s="195"/>
      <c r="HQI83" s="195"/>
      <c r="HQJ83" s="195"/>
      <c r="HQK83" s="195"/>
      <c r="HQL83" s="195"/>
      <c r="HQM83" s="195"/>
      <c r="HQN83" s="195"/>
      <c r="HQO83" s="195"/>
      <c r="HQP83" s="195"/>
      <c r="HQQ83" s="195"/>
      <c r="HQR83" s="195"/>
      <c r="HQS83" s="195"/>
      <c r="HQT83" s="195"/>
      <c r="HQU83" s="195"/>
      <c r="HQV83" s="195"/>
      <c r="HQW83" s="195"/>
      <c r="HQX83" s="195"/>
      <c r="HQY83" s="195"/>
      <c r="HQZ83" s="195"/>
      <c r="HRA83" s="195"/>
      <c r="HRB83" s="195"/>
      <c r="HRC83" s="195"/>
      <c r="HRD83" s="195"/>
      <c r="HRE83" s="195"/>
      <c r="HRF83" s="195"/>
      <c r="HRG83" s="195"/>
      <c r="HRH83" s="195"/>
      <c r="HRI83" s="195"/>
      <c r="HRJ83" s="195"/>
      <c r="HRK83" s="195"/>
      <c r="HRL83" s="195"/>
      <c r="HRM83" s="195"/>
      <c r="HRN83" s="195"/>
      <c r="HRO83" s="195"/>
      <c r="HRP83" s="195"/>
      <c r="HRQ83" s="195"/>
      <c r="HRR83" s="195"/>
      <c r="HRS83" s="195"/>
      <c r="HRT83" s="195"/>
      <c r="HRU83" s="195"/>
      <c r="HRV83" s="195"/>
      <c r="HRW83" s="195"/>
      <c r="HRX83" s="195"/>
      <c r="HRY83" s="195"/>
      <c r="HRZ83" s="195"/>
      <c r="HSA83" s="195"/>
      <c r="HSB83" s="195"/>
      <c r="HSC83" s="195"/>
      <c r="HSD83" s="195"/>
      <c r="HSE83" s="195"/>
      <c r="HSF83" s="195"/>
      <c r="HSG83" s="195"/>
      <c r="HSH83" s="195"/>
      <c r="HSI83" s="195"/>
      <c r="HSJ83" s="195"/>
      <c r="HSK83" s="195"/>
      <c r="HSL83" s="195"/>
      <c r="HSM83" s="195"/>
      <c r="HSN83" s="195"/>
      <c r="HSO83" s="195"/>
      <c r="HSP83" s="195"/>
      <c r="HSQ83" s="195"/>
      <c r="HSR83" s="195"/>
      <c r="HSS83" s="195"/>
      <c r="HST83" s="195"/>
      <c r="HSU83" s="195"/>
      <c r="HSV83" s="195"/>
      <c r="HSW83" s="195"/>
      <c r="HSX83" s="195"/>
      <c r="HSY83" s="195"/>
      <c r="HSZ83" s="195"/>
      <c r="HTA83" s="195"/>
      <c r="HTB83" s="195"/>
      <c r="HTC83" s="195"/>
      <c r="HTD83" s="195"/>
      <c r="HTE83" s="195"/>
      <c r="HTF83" s="195"/>
      <c r="HTG83" s="195"/>
      <c r="HTH83" s="195"/>
      <c r="HTI83" s="195"/>
      <c r="HTJ83" s="195"/>
      <c r="HTK83" s="195"/>
      <c r="HTL83" s="195"/>
      <c r="HTM83" s="195"/>
      <c r="HTN83" s="195"/>
      <c r="HTO83" s="195"/>
      <c r="HTP83" s="195"/>
      <c r="HTQ83" s="195"/>
      <c r="HTR83" s="195"/>
      <c r="HTS83" s="195"/>
      <c r="HTT83" s="195"/>
      <c r="HTU83" s="195"/>
      <c r="HTV83" s="195"/>
      <c r="HTW83" s="195"/>
      <c r="HTX83" s="195"/>
      <c r="HTY83" s="195"/>
      <c r="HTZ83" s="195"/>
      <c r="HUA83" s="195"/>
      <c r="HUB83" s="195"/>
      <c r="HUC83" s="195"/>
      <c r="HUD83" s="195"/>
      <c r="HUE83" s="195"/>
      <c r="HUF83" s="195"/>
      <c r="HUG83" s="195"/>
      <c r="HUH83" s="195"/>
      <c r="HUI83" s="195"/>
      <c r="HUJ83" s="195"/>
      <c r="HUK83" s="195"/>
      <c r="HUL83" s="195"/>
      <c r="HUM83" s="195"/>
      <c r="HUN83" s="195"/>
      <c r="HUO83" s="195"/>
      <c r="HUP83" s="195"/>
      <c r="HUQ83" s="195"/>
      <c r="HUR83" s="195"/>
      <c r="HUS83" s="195"/>
      <c r="HUT83" s="195"/>
      <c r="HUU83" s="195"/>
      <c r="HUV83" s="195"/>
      <c r="HUW83" s="195"/>
      <c r="HUX83" s="195"/>
      <c r="HUY83" s="195"/>
      <c r="HUZ83" s="195"/>
      <c r="HVA83" s="195"/>
      <c r="HVB83" s="195"/>
      <c r="HVC83" s="195"/>
      <c r="HVD83" s="195"/>
      <c r="HVE83" s="195"/>
      <c r="HVF83" s="195"/>
      <c r="HVG83" s="195"/>
      <c r="HVH83" s="195"/>
      <c r="HVI83" s="195"/>
      <c r="HVJ83" s="195"/>
      <c r="HVK83" s="195"/>
      <c r="HVL83" s="195"/>
      <c r="HVM83" s="195"/>
      <c r="HVN83" s="195"/>
      <c r="HVO83" s="195"/>
      <c r="HVP83" s="195"/>
      <c r="HVQ83" s="195"/>
      <c r="HVR83" s="195"/>
      <c r="HVS83" s="195"/>
      <c r="HVT83" s="195"/>
      <c r="HVU83" s="195"/>
      <c r="HVV83" s="195"/>
      <c r="HVW83" s="195"/>
      <c r="HVX83" s="195"/>
      <c r="HVY83" s="195"/>
      <c r="HVZ83" s="195"/>
      <c r="HWA83" s="195"/>
      <c r="HWB83" s="195"/>
      <c r="HWC83" s="195"/>
      <c r="HWD83" s="195"/>
      <c r="HWE83" s="195"/>
      <c r="HWF83" s="195"/>
      <c r="HWG83" s="195"/>
      <c r="HWH83" s="195"/>
      <c r="HWI83" s="195"/>
      <c r="HWJ83" s="195"/>
      <c r="HWK83" s="195"/>
      <c r="HWL83" s="195"/>
      <c r="HWM83" s="195"/>
      <c r="HWN83" s="195"/>
      <c r="HWO83" s="195"/>
      <c r="HWP83" s="195"/>
      <c r="HWQ83" s="195"/>
      <c r="HWR83" s="195"/>
      <c r="HWS83" s="195"/>
      <c r="HWT83" s="195"/>
      <c r="HWU83" s="195"/>
      <c r="HWV83" s="195"/>
      <c r="HWW83" s="195"/>
      <c r="HWX83" s="195"/>
      <c r="HWY83" s="195"/>
      <c r="HWZ83" s="195"/>
      <c r="HXA83" s="195"/>
      <c r="HXB83" s="195"/>
      <c r="HXC83" s="195"/>
      <c r="HXD83" s="195"/>
      <c r="HXE83" s="195"/>
      <c r="HXF83" s="195"/>
      <c r="HXG83" s="195"/>
      <c r="HXH83" s="195"/>
      <c r="HXI83" s="195"/>
      <c r="HXJ83" s="195"/>
      <c r="HXK83" s="195"/>
      <c r="HXL83" s="195"/>
      <c r="HXM83" s="195"/>
      <c r="HXN83" s="195"/>
      <c r="HXO83" s="195"/>
      <c r="HXP83" s="195"/>
      <c r="HXQ83" s="195"/>
      <c r="HXR83" s="195"/>
      <c r="HXS83" s="195"/>
      <c r="HXT83" s="195"/>
      <c r="HXU83" s="195"/>
      <c r="HXV83" s="195"/>
      <c r="HXW83" s="195"/>
      <c r="HXX83" s="195"/>
      <c r="HXY83" s="195"/>
      <c r="HXZ83" s="195"/>
      <c r="HYA83" s="195"/>
      <c r="HYB83" s="195"/>
      <c r="HYC83" s="195"/>
      <c r="HYD83" s="195"/>
      <c r="HYE83" s="195"/>
      <c r="HYF83" s="195"/>
      <c r="HYG83" s="195"/>
      <c r="HYH83" s="195"/>
      <c r="HYI83" s="195"/>
      <c r="HYJ83" s="195"/>
      <c r="HYK83" s="195"/>
      <c r="HYL83" s="195"/>
      <c r="HYM83" s="195"/>
      <c r="HYN83" s="195"/>
      <c r="HYO83" s="195"/>
      <c r="HYP83" s="195"/>
      <c r="HYQ83" s="195"/>
      <c r="HYR83" s="195"/>
      <c r="HYS83" s="195"/>
      <c r="HYT83" s="195"/>
      <c r="HYU83" s="195"/>
      <c r="HYV83" s="195"/>
      <c r="HYW83" s="195"/>
      <c r="HYX83" s="195"/>
      <c r="HYY83" s="195"/>
      <c r="HYZ83" s="195"/>
      <c r="HZA83" s="195"/>
      <c r="HZB83" s="195"/>
      <c r="HZC83" s="195"/>
      <c r="HZD83" s="195"/>
      <c r="HZE83" s="195"/>
      <c r="HZF83" s="195"/>
      <c r="HZG83" s="195"/>
      <c r="HZH83" s="195"/>
      <c r="HZI83" s="195"/>
      <c r="HZJ83" s="195"/>
      <c r="HZK83" s="195"/>
      <c r="HZL83" s="195"/>
      <c r="HZM83" s="195"/>
      <c r="HZN83" s="195"/>
      <c r="HZO83" s="195"/>
      <c r="HZP83" s="195"/>
      <c r="HZQ83" s="195"/>
      <c r="HZR83" s="195"/>
      <c r="HZS83" s="195"/>
      <c r="HZT83" s="195"/>
      <c r="HZU83" s="195"/>
      <c r="HZV83" s="195"/>
      <c r="HZW83" s="195"/>
      <c r="HZX83" s="195"/>
      <c r="HZY83" s="195"/>
      <c r="HZZ83" s="195"/>
      <c r="IAA83" s="195"/>
      <c r="IAB83" s="195"/>
      <c r="IAC83" s="195"/>
      <c r="IAD83" s="195"/>
      <c r="IAE83" s="195"/>
      <c r="IAF83" s="195"/>
      <c r="IAG83" s="195"/>
      <c r="IAH83" s="195"/>
      <c r="IAI83" s="195"/>
      <c r="IAJ83" s="195"/>
      <c r="IAK83" s="195"/>
      <c r="IAL83" s="195"/>
      <c r="IAM83" s="195"/>
      <c r="IAN83" s="195"/>
      <c r="IAO83" s="195"/>
      <c r="IAP83" s="195"/>
      <c r="IAQ83" s="195"/>
      <c r="IAR83" s="195"/>
      <c r="IAS83" s="195"/>
      <c r="IAT83" s="195"/>
      <c r="IAU83" s="195"/>
      <c r="IAV83" s="195"/>
      <c r="IAW83" s="195"/>
      <c r="IAX83" s="195"/>
      <c r="IAY83" s="195"/>
      <c r="IAZ83" s="195"/>
      <c r="IBA83" s="195"/>
      <c r="IBB83" s="195"/>
      <c r="IBC83" s="195"/>
      <c r="IBD83" s="195"/>
      <c r="IBE83" s="195"/>
      <c r="IBF83" s="195"/>
      <c r="IBG83" s="195"/>
      <c r="IBH83" s="195"/>
      <c r="IBI83" s="195"/>
      <c r="IBJ83" s="195"/>
      <c r="IBK83" s="195"/>
      <c r="IBL83" s="195"/>
      <c r="IBM83" s="195"/>
      <c r="IBN83" s="195"/>
      <c r="IBO83" s="195"/>
      <c r="IBP83" s="195"/>
      <c r="IBQ83" s="195"/>
      <c r="IBR83" s="195"/>
      <c r="IBS83" s="195"/>
      <c r="IBT83" s="195"/>
      <c r="IBU83" s="195"/>
      <c r="IBV83" s="195"/>
      <c r="IBW83" s="195"/>
      <c r="IBX83" s="195"/>
      <c r="IBY83" s="195"/>
      <c r="IBZ83" s="195"/>
      <c r="ICA83" s="195"/>
      <c r="ICB83" s="195"/>
      <c r="ICC83" s="195"/>
      <c r="ICD83" s="195"/>
      <c r="ICE83" s="195"/>
      <c r="ICF83" s="195"/>
      <c r="ICG83" s="195"/>
      <c r="ICH83" s="195"/>
      <c r="ICI83" s="195"/>
      <c r="ICJ83" s="195"/>
      <c r="ICK83" s="195"/>
      <c r="ICL83" s="195"/>
      <c r="ICM83" s="195"/>
      <c r="ICN83" s="195"/>
      <c r="ICO83" s="195"/>
      <c r="ICP83" s="195"/>
      <c r="ICQ83" s="195"/>
      <c r="ICR83" s="195"/>
      <c r="ICS83" s="195"/>
      <c r="ICT83" s="195"/>
      <c r="ICU83" s="195"/>
      <c r="ICV83" s="195"/>
      <c r="ICW83" s="195"/>
      <c r="ICX83" s="195"/>
      <c r="ICY83" s="195"/>
      <c r="ICZ83" s="195"/>
      <c r="IDA83" s="195"/>
      <c r="IDB83" s="195"/>
      <c r="IDC83" s="195"/>
      <c r="IDD83" s="195"/>
      <c r="IDE83" s="195"/>
      <c r="IDF83" s="195"/>
      <c r="IDG83" s="195"/>
      <c r="IDH83" s="195"/>
      <c r="IDI83" s="195"/>
      <c r="IDJ83" s="195"/>
      <c r="IDK83" s="195"/>
      <c r="IDL83" s="195"/>
      <c r="IDM83" s="195"/>
      <c r="IDN83" s="195"/>
      <c r="IDO83" s="195"/>
      <c r="IDP83" s="195"/>
      <c r="IDQ83" s="195"/>
      <c r="IDR83" s="195"/>
      <c r="IDS83" s="195"/>
      <c r="IDT83" s="195"/>
      <c r="IDU83" s="195"/>
      <c r="IDV83" s="195"/>
      <c r="IDW83" s="195"/>
      <c r="IDX83" s="195"/>
      <c r="IDY83" s="195"/>
      <c r="IDZ83" s="195"/>
      <c r="IEA83" s="195"/>
      <c r="IEB83" s="195"/>
      <c r="IEC83" s="195"/>
      <c r="IED83" s="195"/>
      <c r="IEE83" s="195"/>
      <c r="IEF83" s="195"/>
      <c r="IEG83" s="195"/>
      <c r="IEH83" s="195"/>
      <c r="IEI83" s="195"/>
      <c r="IEJ83" s="195"/>
      <c r="IEK83" s="195"/>
      <c r="IEL83" s="195"/>
      <c r="IEM83" s="195"/>
      <c r="IEN83" s="195"/>
      <c r="IEO83" s="195"/>
      <c r="IEP83" s="195"/>
      <c r="IEQ83" s="195"/>
      <c r="IER83" s="195"/>
      <c r="IES83" s="195"/>
      <c r="IET83" s="195"/>
      <c r="IEU83" s="195"/>
      <c r="IEV83" s="195"/>
      <c r="IEW83" s="195"/>
      <c r="IEX83" s="195"/>
      <c r="IEY83" s="195"/>
      <c r="IEZ83" s="195"/>
      <c r="IFA83" s="195"/>
      <c r="IFB83" s="195"/>
      <c r="IFC83" s="195"/>
      <c r="IFD83" s="195"/>
      <c r="IFE83" s="195"/>
      <c r="IFF83" s="195"/>
      <c r="IFG83" s="195"/>
      <c r="IFH83" s="195"/>
      <c r="IFI83" s="195"/>
      <c r="IFJ83" s="195"/>
      <c r="IFK83" s="195"/>
      <c r="IFL83" s="195"/>
      <c r="IFM83" s="195"/>
      <c r="IFN83" s="195"/>
      <c r="IFO83" s="195"/>
      <c r="IFP83" s="195"/>
      <c r="IFQ83" s="195"/>
      <c r="IFR83" s="195"/>
      <c r="IFS83" s="195"/>
      <c r="IFT83" s="195"/>
      <c r="IFU83" s="195"/>
      <c r="IFV83" s="195"/>
      <c r="IFW83" s="195"/>
      <c r="IFX83" s="195"/>
      <c r="IFY83" s="195"/>
      <c r="IFZ83" s="195"/>
      <c r="IGA83" s="195"/>
      <c r="IGB83" s="195"/>
      <c r="IGC83" s="195"/>
      <c r="IGD83" s="195"/>
      <c r="IGE83" s="195"/>
      <c r="IGF83" s="195"/>
      <c r="IGG83" s="195"/>
      <c r="IGH83" s="195"/>
      <c r="IGI83" s="195"/>
      <c r="IGJ83" s="195"/>
      <c r="IGK83" s="195"/>
      <c r="IGL83" s="195"/>
      <c r="IGM83" s="195"/>
      <c r="IGN83" s="195"/>
      <c r="IGO83" s="195"/>
      <c r="IGP83" s="195"/>
      <c r="IGQ83" s="195"/>
      <c r="IGR83" s="195"/>
      <c r="IGS83" s="195"/>
      <c r="IGT83" s="195"/>
      <c r="IGU83" s="195"/>
      <c r="IGV83" s="195"/>
      <c r="IGW83" s="195"/>
      <c r="IGX83" s="195"/>
      <c r="IGY83" s="195"/>
      <c r="IGZ83" s="195"/>
      <c r="IHA83" s="195"/>
      <c r="IHB83" s="195"/>
      <c r="IHC83" s="195"/>
      <c r="IHD83" s="195"/>
      <c r="IHE83" s="195"/>
      <c r="IHF83" s="195"/>
      <c r="IHG83" s="195"/>
      <c r="IHH83" s="195"/>
      <c r="IHI83" s="195"/>
      <c r="IHJ83" s="195"/>
      <c r="IHK83" s="195"/>
      <c r="IHL83" s="195"/>
      <c r="IHM83" s="195"/>
      <c r="IHN83" s="195"/>
      <c r="IHO83" s="195"/>
      <c r="IHP83" s="195"/>
      <c r="IHQ83" s="195"/>
      <c r="IHR83" s="195"/>
      <c r="IHS83" s="195"/>
      <c r="IHT83" s="195"/>
      <c r="IHU83" s="195"/>
      <c r="IHV83" s="195"/>
      <c r="IHW83" s="195"/>
      <c r="IHX83" s="195"/>
      <c r="IHY83" s="195"/>
      <c r="IHZ83" s="195"/>
      <c r="IIA83" s="195"/>
      <c r="IIB83" s="195"/>
      <c r="IIC83" s="195"/>
      <c r="IID83" s="195"/>
      <c r="IIE83" s="195"/>
      <c r="IIF83" s="195"/>
      <c r="IIG83" s="195"/>
      <c r="IIH83" s="195"/>
      <c r="III83" s="195"/>
      <c r="IIJ83" s="195"/>
      <c r="IIK83" s="195"/>
      <c r="IIL83" s="195"/>
      <c r="IIM83" s="195"/>
      <c r="IIN83" s="195"/>
      <c r="IIO83" s="195"/>
      <c r="IIP83" s="195"/>
      <c r="IIQ83" s="195"/>
      <c r="IIR83" s="195"/>
      <c r="IIS83" s="195"/>
      <c r="IIT83" s="195"/>
      <c r="IIU83" s="195"/>
      <c r="IIV83" s="195"/>
      <c r="IIW83" s="195"/>
      <c r="IIX83" s="195"/>
      <c r="IIY83" s="195"/>
      <c r="IIZ83" s="195"/>
      <c r="IJA83" s="195"/>
      <c r="IJB83" s="195"/>
      <c r="IJC83" s="195"/>
      <c r="IJD83" s="195"/>
      <c r="IJE83" s="195"/>
      <c r="IJF83" s="195"/>
      <c r="IJG83" s="195"/>
      <c r="IJH83" s="195"/>
      <c r="IJI83" s="195"/>
      <c r="IJJ83" s="195"/>
      <c r="IJK83" s="195"/>
      <c r="IJL83" s="195"/>
      <c r="IJM83" s="195"/>
      <c r="IJN83" s="195"/>
      <c r="IJO83" s="195"/>
      <c r="IJP83" s="195"/>
      <c r="IJQ83" s="195"/>
      <c r="IJR83" s="195"/>
      <c r="IJS83" s="195"/>
      <c r="IJT83" s="195"/>
      <c r="IJU83" s="195"/>
      <c r="IJV83" s="195"/>
      <c r="IJW83" s="195"/>
      <c r="IJX83" s="195"/>
      <c r="IJY83" s="195"/>
      <c r="IJZ83" s="195"/>
      <c r="IKA83" s="195"/>
      <c r="IKB83" s="195"/>
      <c r="IKC83" s="195"/>
      <c r="IKD83" s="195"/>
      <c r="IKE83" s="195"/>
      <c r="IKF83" s="195"/>
      <c r="IKG83" s="195"/>
      <c r="IKH83" s="195"/>
      <c r="IKI83" s="195"/>
      <c r="IKJ83" s="195"/>
      <c r="IKK83" s="195"/>
      <c r="IKL83" s="195"/>
      <c r="IKM83" s="195"/>
      <c r="IKN83" s="195"/>
      <c r="IKO83" s="195"/>
      <c r="IKP83" s="195"/>
      <c r="IKQ83" s="195"/>
      <c r="IKR83" s="195"/>
      <c r="IKS83" s="195"/>
      <c r="IKT83" s="195"/>
      <c r="IKU83" s="195"/>
      <c r="IKV83" s="195"/>
      <c r="IKW83" s="195"/>
      <c r="IKX83" s="195"/>
      <c r="IKY83" s="195"/>
      <c r="IKZ83" s="195"/>
      <c r="ILA83" s="195"/>
      <c r="ILB83" s="195"/>
      <c r="ILC83" s="195"/>
      <c r="ILD83" s="195"/>
      <c r="ILE83" s="195"/>
      <c r="ILF83" s="195"/>
      <c r="ILG83" s="195"/>
      <c r="ILH83" s="195"/>
      <c r="ILI83" s="195"/>
      <c r="ILJ83" s="195"/>
      <c r="ILK83" s="195"/>
      <c r="ILL83" s="195"/>
      <c r="ILM83" s="195"/>
      <c r="ILN83" s="195"/>
      <c r="ILO83" s="195"/>
      <c r="ILP83" s="195"/>
      <c r="ILQ83" s="195"/>
      <c r="ILR83" s="195"/>
      <c r="ILS83" s="195"/>
      <c r="ILT83" s="195"/>
      <c r="ILU83" s="195"/>
      <c r="ILV83" s="195"/>
      <c r="ILW83" s="195"/>
      <c r="ILX83" s="195"/>
      <c r="ILY83" s="195"/>
      <c r="ILZ83" s="195"/>
      <c r="IMA83" s="195"/>
      <c r="IMB83" s="195"/>
      <c r="IMC83" s="195"/>
      <c r="IMD83" s="195"/>
      <c r="IME83" s="195"/>
      <c r="IMF83" s="195"/>
      <c r="IMG83" s="195"/>
      <c r="IMH83" s="195"/>
      <c r="IMI83" s="195"/>
      <c r="IMJ83" s="195"/>
      <c r="IMK83" s="195"/>
      <c r="IML83" s="195"/>
      <c r="IMM83" s="195"/>
      <c r="IMN83" s="195"/>
      <c r="IMO83" s="195"/>
      <c r="IMP83" s="195"/>
      <c r="IMQ83" s="195"/>
      <c r="IMR83" s="195"/>
      <c r="IMS83" s="195"/>
      <c r="IMT83" s="195"/>
      <c r="IMU83" s="195"/>
      <c r="IMV83" s="195"/>
      <c r="IMW83" s="195"/>
      <c r="IMX83" s="195"/>
      <c r="IMY83" s="195"/>
      <c r="IMZ83" s="195"/>
      <c r="INA83" s="195"/>
      <c r="INB83" s="195"/>
      <c r="INC83" s="195"/>
      <c r="IND83" s="195"/>
      <c r="INE83" s="195"/>
      <c r="INF83" s="195"/>
      <c r="ING83" s="195"/>
      <c r="INH83" s="195"/>
      <c r="INI83" s="195"/>
      <c r="INJ83" s="195"/>
      <c r="INK83" s="195"/>
      <c r="INL83" s="195"/>
      <c r="INM83" s="195"/>
      <c r="INN83" s="195"/>
      <c r="INO83" s="195"/>
      <c r="INP83" s="195"/>
      <c r="INQ83" s="195"/>
      <c r="INR83" s="195"/>
      <c r="INS83" s="195"/>
      <c r="INT83" s="195"/>
      <c r="INU83" s="195"/>
      <c r="INV83" s="195"/>
      <c r="INW83" s="195"/>
      <c r="INX83" s="195"/>
      <c r="INY83" s="195"/>
      <c r="INZ83" s="195"/>
      <c r="IOA83" s="195"/>
      <c r="IOB83" s="195"/>
      <c r="IOC83" s="195"/>
      <c r="IOD83" s="195"/>
      <c r="IOE83" s="195"/>
      <c r="IOF83" s="195"/>
      <c r="IOG83" s="195"/>
      <c r="IOH83" s="195"/>
      <c r="IOI83" s="195"/>
      <c r="IOJ83" s="195"/>
      <c r="IOK83" s="195"/>
      <c r="IOL83" s="195"/>
      <c r="IOM83" s="195"/>
      <c r="ION83" s="195"/>
      <c r="IOO83" s="195"/>
      <c r="IOP83" s="195"/>
      <c r="IOQ83" s="195"/>
      <c r="IOR83" s="195"/>
      <c r="IOS83" s="195"/>
      <c r="IOT83" s="195"/>
      <c r="IOU83" s="195"/>
      <c r="IOV83" s="195"/>
      <c r="IOW83" s="195"/>
      <c r="IOX83" s="195"/>
      <c r="IOY83" s="195"/>
      <c r="IOZ83" s="195"/>
      <c r="IPA83" s="195"/>
      <c r="IPB83" s="195"/>
      <c r="IPC83" s="195"/>
      <c r="IPD83" s="195"/>
      <c r="IPE83" s="195"/>
      <c r="IPF83" s="195"/>
      <c r="IPG83" s="195"/>
      <c r="IPH83" s="195"/>
      <c r="IPI83" s="195"/>
      <c r="IPJ83" s="195"/>
      <c r="IPK83" s="195"/>
      <c r="IPL83" s="195"/>
      <c r="IPM83" s="195"/>
      <c r="IPN83" s="195"/>
      <c r="IPO83" s="195"/>
      <c r="IPP83" s="195"/>
      <c r="IPQ83" s="195"/>
      <c r="IPR83" s="195"/>
      <c r="IPS83" s="195"/>
      <c r="IPT83" s="195"/>
      <c r="IPU83" s="195"/>
      <c r="IPV83" s="195"/>
      <c r="IPW83" s="195"/>
      <c r="IPX83" s="195"/>
      <c r="IPY83" s="195"/>
      <c r="IPZ83" s="195"/>
      <c r="IQA83" s="195"/>
      <c r="IQB83" s="195"/>
      <c r="IQC83" s="195"/>
      <c r="IQD83" s="195"/>
      <c r="IQE83" s="195"/>
      <c r="IQF83" s="195"/>
      <c r="IQG83" s="195"/>
      <c r="IQH83" s="195"/>
      <c r="IQI83" s="195"/>
      <c r="IQJ83" s="195"/>
      <c r="IQK83" s="195"/>
      <c r="IQL83" s="195"/>
      <c r="IQM83" s="195"/>
      <c r="IQN83" s="195"/>
      <c r="IQO83" s="195"/>
      <c r="IQP83" s="195"/>
      <c r="IQQ83" s="195"/>
      <c r="IQR83" s="195"/>
      <c r="IQS83" s="195"/>
      <c r="IQT83" s="195"/>
      <c r="IQU83" s="195"/>
      <c r="IQV83" s="195"/>
      <c r="IQW83" s="195"/>
      <c r="IQX83" s="195"/>
      <c r="IQY83" s="195"/>
      <c r="IQZ83" s="195"/>
      <c r="IRA83" s="195"/>
      <c r="IRB83" s="195"/>
      <c r="IRC83" s="195"/>
      <c r="IRD83" s="195"/>
      <c r="IRE83" s="195"/>
      <c r="IRF83" s="195"/>
      <c r="IRG83" s="195"/>
      <c r="IRH83" s="195"/>
      <c r="IRI83" s="195"/>
      <c r="IRJ83" s="195"/>
      <c r="IRK83" s="195"/>
      <c r="IRL83" s="195"/>
      <c r="IRM83" s="195"/>
      <c r="IRN83" s="195"/>
      <c r="IRO83" s="195"/>
      <c r="IRP83" s="195"/>
      <c r="IRQ83" s="195"/>
      <c r="IRR83" s="195"/>
      <c r="IRS83" s="195"/>
      <c r="IRT83" s="195"/>
      <c r="IRU83" s="195"/>
      <c r="IRV83" s="195"/>
      <c r="IRW83" s="195"/>
      <c r="IRX83" s="195"/>
      <c r="IRY83" s="195"/>
      <c r="IRZ83" s="195"/>
      <c r="ISA83" s="195"/>
      <c r="ISB83" s="195"/>
      <c r="ISC83" s="195"/>
      <c r="ISD83" s="195"/>
      <c r="ISE83" s="195"/>
      <c r="ISF83" s="195"/>
      <c r="ISG83" s="195"/>
      <c r="ISH83" s="195"/>
      <c r="ISI83" s="195"/>
      <c r="ISJ83" s="195"/>
      <c r="ISK83" s="195"/>
      <c r="ISL83" s="195"/>
      <c r="ISM83" s="195"/>
      <c r="ISN83" s="195"/>
      <c r="ISO83" s="195"/>
      <c r="ISP83" s="195"/>
      <c r="ISQ83" s="195"/>
      <c r="ISR83" s="195"/>
      <c r="ISS83" s="195"/>
      <c r="IST83" s="195"/>
      <c r="ISU83" s="195"/>
      <c r="ISV83" s="195"/>
      <c r="ISW83" s="195"/>
      <c r="ISX83" s="195"/>
      <c r="ISY83" s="195"/>
      <c r="ISZ83" s="195"/>
      <c r="ITA83" s="195"/>
      <c r="ITB83" s="195"/>
      <c r="ITC83" s="195"/>
      <c r="ITD83" s="195"/>
      <c r="ITE83" s="195"/>
      <c r="ITF83" s="195"/>
      <c r="ITG83" s="195"/>
      <c r="ITH83" s="195"/>
      <c r="ITI83" s="195"/>
      <c r="ITJ83" s="195"/>
      <c r="ITK83" s="195"/>
      <c r="ITL83" s="195"/>
      <c r="ITM83" s="195"/>
      <c r="ITN83" s="195"/>
      <c r="ITO83" s="195"/>
      <c r="ITP83" s="195"/>
      <c r="ITQ83" s="195"/>
      <c r="ITR83" s="195"/>
      <c r="ITS83" s="195"/>
      <c r="ITT83" s="195"/>
      <c r="ITU83" s="195"/>
      <c r="ITV83" s="195"/>
      <c r="ITW83" s="195"/>
      <c r="ITX83" s="195"/>
      <c r="ITY83" s="195"/>
      <c r="ITZ83" s="195"/>
      <c r="IUA83" s="195"/>
      <c r="IUB83" s="195"/>
      <c r="IUC83" s="195"/>
      <c r="IUD83" s="195"/>
      <c r="IUE83" s="195"/>
      <c r="IUF83" s="195"/>
      <c r="IUG83" s="195"/>
      <c r="IUH83" s="195"/>
      <c r="IUI83" s="195"/>
      <c r="IUJ83" s="195"/>
      <c r="IUK83" s="195"/>
      <c r="IUL83" s="195"/>
      <c r="IUM83" s="195"/>
      <c r="IUN83" s="195"/>
      <c r="IUO83" s="195"/>
      <c r="IUP83" s="195"/>
      <c r="IUQ83" s="195"/>
      <c r="IUR83" s="195"/>
      <c r="IUS83" s="195"/>
      <c r="IUT83" s="195"/>
      <c r="IUU83" s="195"/>
      <c r="IUV83" s="195"/>
      <c r="IUW83" s="195"/>
      <c r="IUX83" s="195"/>
      <c r="IUY83" s="195"/>
      <c r="IUZ83" s="195"/>
      <c r="IVA83" s="195"/>
      <c r="IVB83" s="195"/>
      <c r="IVC83" s="195"/>
      <c r="IVD83" s="195"/>
      <c r="IVE83" s="195"/>
      <c r="IVF83" s="195"/>
      <c r="IVG83" s="195"/>
      <c r="IVH83" s="195"/>
      <c r="IVI83" s="195"/>
      <c r="IVJ83" s="195"/>
      <c r="IVK83" s="195"/>
      <c r="IVL83" s="195"/>
      <c r="IVM83" s="195"/>
      <c r="IVN83" s="195"/>
      <c r="IVO83" s="195"/>
      <c r="IVP83" s="195"/>
      <c r="IVQ83" s="195"/>
      <c r="IVR83" s="195"/>
      <c r="IVS83" s="195"/>
      <c r="IVT83" s="195"/>
      <c r="IVU83" s="195"/>
      <c r="IVV83" s="195"/>
      <c r="IVW83" s="195"/>
      <c r="IVX83" s="195"/>
      <c r="IVY83" s="195"/>
      <c r="IVZ83" s="195"/>
      <c r="IWA83" s="195"/>
      <c r="IWB83" s="195"/>
      <c r="IWC83" s="195"/>
      <c r="IWD83" s="195"/>
      <c r="IWE83" s="195"/>
      <c r="IWF83" s="195"/>
      <c r="IWG83" s="195"/>
      <c r="IWH83" s="195"/>
      <c r="IWI83" s="195"/>
      <c r="IWJ83" s="195"/>
      <c r="IWK83" s="195"/>
      <c r="IWL83" s="195"/>
      <c r="IWM83" s="195"/>
      <c r="IWN83" s="195"/>
      <c r="IWO83" s="195"/>
      <c r="IWP83" s="195"/>
      <c r="IWQ83" s="195"/>
      <c r="IWR83" s="195"/>
      <c r="IWS83" s="195"/>
      <c r="IWT83" s="195"/>
      <c r="IWU83" s="195"/>
      <c r="IWV83" s="195"/>
      <c r="IWW83" s="195"/>
      <c r="IWX83" s="195"/>
      <c r="IWY83" s="195"/>
      <c r="IWZ83" s="195"/>
      <c r="IXA83" s="195"/>
      <c r="IXB83" s="195"/>
      <c r="IXC83" s="195"/>
      <c r="IXD83" s="195"/>
      <c r="IXE83" s="195"/>
      <c r="IXF83" s="195"/>
      <c r="IXG83" s="195"/>
      <c r="IXH83" s="195"/>
      <c r="IXI83" s="195"/>
      <c r="IXJ83" s="195"/>
      <c r="IXK83" s="195"/>
      <c r="IXL83" s="195"/>
      <c r="IXM83" s="195"/>
      <c r="IXN83" s="195"/>
      <c r="IXO83" s="195"/>
      <c r="IXP83" s="195"/>
      <c r="IXQ83" s="195"/>
      <c r="IXR83" s="195"/>
      <c r="IXS83" s="195"/>
      <c r="IXT83" s="195"/>
      <c r="IXU83" s="195"/>
      <c r="IXV83" s="195"/>
      <c r="IXW83" s="195"/>
      <c r="IXX83" s="195"/>
      <c r="IXY83" s="195"/>
      <c r="IXZ83" s="195"/>
      <c r="IYA83" s="195"/>
      <c r="IYB83" s="195"/>
      <c r="IYC83" s="195"/>
      <c r="IYD83" s="195"/>
      <c r="IYE83" s="195"/>
      <c r="IYF83" s="195"/>
      <c r="IYG83" s="195"/>
      <c r="IYH83" s="195"/>
      <c r="IYI83" s="195"/>
      <c r="IYJ83" s="195"/>
      <c r="IYK83" s="195"/>
      <c r="IYL83" s="195"/>
      <c r="IYM83" s="195"/>
      <c r="IYN83" s="195"/>
      <c r="IYO83" s="195"/>
      <c r="IYP83" s="195"/>
      <c r="IYQ83" s="195"/>
      <c r="IYR83" s="195"/>
      <c r="IYS83" s="195"/>
      <c r="IYT83" s="195"/>
      <c r="IYU83" s="195"/>
      <c r="IYV83" s="195"/>
      <c r="IYW83" s="195"/>
      <c r="IYX83" s="195"/>
      <c r="IYY83" s="195"/>
      <c r="IYZ83" s="195"/>
      <c r="IZA83" s="195"/>
      <c r="IZB83" s="195"/>
      <c r="IZC83" s="195"/>
      <c r="IZD83" s="195"/>
      <c r="IZE83" s="195"/>
      <c r="IZF83" s="195"/>
      <c r="IZG83" s="195"/>
      <c r="IZH83" s="195"/>
      <c r="IZI83" s="195"/>
      <c r="IZJ83" s="195"/>
      <c r="IZK83" s="195"/>
      <c r="IZL83" s="195"/>
      <c r="IZM83" s="195"/>
      <c r="IZN83" s="195"/>
      <c r="IZO83" s="195"/>
      <c r="IZP83" s="195"/>
      <c r="IZQ83" s="195"/>
      <c r="IZR83" s="195"/>
      <c r="IZS83" s="195"/>
      <c r="IZT83" s="195"/>
      <c r="IZU83" s="195"/>
      <c r="IZV83" s="195"/>
      <c r="IZW83" s="195"/>
      <c r="IZX83" s="195"/>
      <c r="IZY83" s="195"/>
      <c r="IZZ83" s="195"/>
      <c r="JAA83" s="195"/>
      <c r="JAB83" s="195"/>
      <c r="JAC83" s="195"/>
      <c r="JAD83" s="195"/>
      <c r="JAE83" s="195"/>
      <c r="JAF83" s="195"/>
      <c r="JAG83" s="195"/>
      <c r="JAH83" s="195"/>
      <c r="JAI83" s="195"/>
      <c r="JAJ83" s="195"/>
      <c r="JAK83" s="195"/>
      <c r="JAL83" s="195"/>
      <c r="JAM83" s="195"/>
      <c r="JAN83" s="195"/>
      <c r="JAO83" s="195"/>
      <c r="JAP83" s="195"/>
      <c r="JAQ83" s="195"/>
      <c r="JAR83" s="195"/>
      <c r="JAS83" s="195"/>
      <c r="JAT83" s="195"/>
      <c r="JAU83" s="195"/>
      <c r="JAV83" s="195"/>
      <c r="JAW83" s="195"/>
      <c r="JAX83" s="195"/>
      <c r="JAY83" s="195"/>
      <c r="JAZ83" s="195"/>
      <c r="JBA83" s="195"/>
      <c r="JBB83" s="195"/>
      <c r="JBC83" s="195"/>
      <c r="JBD83" s="195"/>
      <c r="JBE83" s="195"/>
      <c r="JBF83" s="195"/>
      <c r="JBG83" s="195"/>
      <c r="JBH83" s="195"/>
      <c r="JBI83" s="195"/>
      <c r="JBJ83" s="195"/>
      <c r="JBK83" s="195"/>
      <c r="JBL83" s="195"/>
      <c r="JBM83" s="195"/>
      <c r="JBN83" s="195"/>
      <c r="JBO83" s="195"/>
      <c r="JBP83" s="195"/>
      <c r="JBQ83" s="195"/>
      <c r="JBR83" s="195"/>
      <c r="JBS83" s="195"/>
      <c r="JBT83" s="195"/>
      <c r="JBU83" s="195"/>
      <c r="JBV83" s="195"/>
      <c r="JBW83" s="195"/>
      <c r="JBX83" s="195"/>
      <c r="JBY83" s="195"/>
      <c r="JBZ83" s="195"/>
      <c r="JCA83" s="195"/>
      <c r="JCB83" s="195"/>
      <c r="JCC83" s="195"/>
      <c r="JCD83" s="195"/>
      <c r="JCE83" s="195"/>
      <c r="JCF83" s="195"/>
      <c r="JCG83" s="195"/>
      <c r="JCH83" s="195"/>
      <c r="JCI83" s="195"/>
      <c r="JCJ83" s="195"/>
      <c r="JCK83" s="195"/>
      <c r="JCL83" s="195"/>
      <c r="JCM83" s="195"/>
      <c r="JCN83" s="195"/>
      <c r="JCO83" s="195"/>
      <c r="JCP83" s="195"/>
      <c r="JCQ83" s="195"/>
      <c r="JCR83" s="195"/>
      <c r="JCS83" s="195"/>
      <c r="JCT83" s="195"/>
      <c r="JCU83" s="195"/>
      <c r="JCV83" s="195"/>
      <c r="JCW83" s="195"/>
      <c r="JCX83" s="195"/>
      <c r="JCY83" s="195"/>
      <c r="JCZ83" s="195"/>
      <c r="JDA83" s="195"/>
      <c r="JDB83" s="195"/>
      <c r="JDC83" s="195"/>
      <c r="JDD83" s="195"/>
      <c r="JDE83" s="195"/>
      <c r="JDF83" s="195"/>
      <c r="JDG83" s="195"/>
      <c r="JDH83" s="195"/>
      <c r="JDI83" s="195"/>
      <c r="JDJ83" s="195"/>
      <c r="JDK83" s="195"/>
      <c r="JDL83" s="195"/>
      <c r="JDM83" s="195"/>
      <c r="JDN83" s="195"/>
      <c r="JDO83" s="195"/>
      <c r="JDP83" s="195"/>
      <c r="JDQ83" s="195"/>
      <c r="JDR83" s="195"/>
      <c r="JDS83" s="195"/>
      <c r="JDT83" s="195"/>
      <c r="JDU83" s="195"/>
      <c r="JDV83" s="195"/>
      <c r="JDW83" s="195"/>
      <c r="JDX83" s="195"/>
      <c r="JDY83" s="195"/>
      <c r="JDZ83" s="195"/>
      <c r="JEA83" s="195"/>
      <c r="JEB83" s="195"/>
      <c r="JEC83" s="195"/>
      <c r="JED83" s="195"/>
      <c r="JEE83" s="195"/>
      <c r="JEF83" s="195"/>
      <c r="JEG83" s="195"/>
      <c r="JEH83" s="195"/>
      <c r="JEI83" s="195"/>
      <c r="JEJ83" s="195"/>
      <c r="JEK83" s="195"/>
      <c r="JEL83" s="195"/>
      <c r="JEM83" s="195"/>
      <c r="JEN83" s="195"/>
      <c r="JEO83" s="195"/>
      <c r="JEP83" s="195"/>
      <c r="JEQ83" s="195"/>
      <c r="JER83" s="195"/>
      <c r="JES83" s="195"/>
      <c r="JET83" s="195"/>
      <c r="JEU83" s="195"/>
      <c r="JEV83" s="195"/>
      <c r="JEW83" s="195"/>
      <c r="JEX83" s="195"/>
      <c r="JEY83" s="195"/>
      <c r="JEZ83" s="195"/>
      <c r="JFA83" s="195"/>
      <c r="JFB83" s="195"/>
      <c r="JFC83" s="195"/>
      <c r="JFD83" s="195"/>
      <c r="JFE83" s="195"/>
      <c r="JFF83" s="195"/>
      <c r="JFG83" s="195"/>
      <c r="JFH83" s="195"/>
      <c r="JFI83" s="195"/>
      <c r="JFJ83" s="195"/>
      <c r="JFK83" s="195"/>
      <c r="JFL83" s="195"/>
      <c r="JFM83" s="195"/>
      <c r="JFN83" s="195"/>
      <c r="JFO83" s="195"/>
      <c r="JFP83" s="195"/>
      <c r="JFQ83" s="195"/>
      <c r="JFR83" s="195"/>
      <c r="JFS83" s="195"/>
      <c r="JFT83" s="195"/>
      <c r="JFU83" s="195"/>
      <c r="JFV83" s="195"/>
      <c r="JFW83" s="195"/>
      <c r="JFX83" s="195"/>
      <c r="JFY83" s="195"/>
      <c r="JFZ83" s="195"/>
      <c r="JGA83" s="195"/>
      <c r="JGB83" s="195"/>
      <c r="JGC83" s="195"/>
      <c r="JGD83" s="195"/>
      <c r="JGE83" s="195"/>
      <c r="JGF83" s="195"/>
      <c r="JGG83" s="195"/>
      <c r="JGH83" s="195"/>
      <c r="JGI83" s="195"/>
      <c r="JGJ83" s="195"/>
      <c r="JGK83" s="195"/>
      <c r="JGL83" s="195"/>
      <c r="JGM83" s="195"/>
      <c r="JGN83" s="195"/>
      <c r="JGO83" s="195"/>
      <c r="JGP83" s="195"/>
      <c r="JGQ83" s="195"/>
      <c r="JGR83" s="195"/>
      <c r="JGS83" s="195"/>
      <c r="JGT83" s="195"/>
      <c r="JGU83" s="195"/>
      <c r="JGV83" s="195"/>
      <c r="JGW83" s="195"/>
      <c r="JGX83" s="195"/>
      <c r="JGY83" s="195"/>
      <c r="JGZ83" s="195"/>
      <c r="JHA83" s="195"/>
      <c r="JHB83" s="195"/>
      <c r="JHC83" s="195"/>
      <c r="JHD83" s="195"/>
      <c r="JHE83" s="195"/>
      <c r="JHF83" s="195"/>
      <c r="JHG83" s="195"/>
      <c r="JHH83" s="195"/>
      <c r="JHI83" s="195"/>
      <c r="JHJ83" s="195"/>
      <c r="JHK83" s="195"/>
      <c r="JHL83" s="195"/>
      <c r="JHM83" s="195"/>
      <c r="JHN83" s="195"/>
      <c r="JHO83" s="195"/>
      <c r="JHP83" s="195"/>
      <c r="JHQ83" s="195"/>
      <c r="JHR83" s="195"/>
      <c r="JHS83" s="195"/>
      <c r="JHT83" s="195"/>
      <c r="JHU83" s="195"/>
      <c r="JHV83" s="195"/>
      <c r="JHW83" s="195"/>
      <c r="JHX83" s="195"/>
      <c r="JHY83" s="195"/>
      <c r="JHZ83" s="195"/>
      <c r="JIA83" s="195"/>
      <c r="JIB83" s="195"/>
      <c r="JIC83" s="195"/>
      <c r="JID83" s="195"/>
      <c r="JIE83" s="195"/>
      <c r="JIF83" s="195"/>
      <c r="JIG83" s="195"/>
      <c r="JIH83" s="195"/>
      <c r="JII83" s="195"/>
      <c r="JIJ83" s="195"/>
      <c r="JIK83" s="195"/>
      <c r="JIL83" s="195"/>
      <c r="JIM83" s="195"/>
      <c r="JIN83" s="195"/>
      <c r="JIO83" s="195"/>
      <c r="JIP83" s="195"/>
      <c r="JIQ83" s="195"/>
      <c r="JIR83" s="195"/>
      <c r="JIS83" s="195"/>
      <c r="JIT83" s="195"/>
      <c r="JIU83" s="195"/>
      <c r="JIV83" s="195"/>
      <c r="JIW83" s="195"/>
      <c r="JIX83" s="195"/>
      <c r="JIY83" s="195"/>
      <c r="JIZ83" s="195"/>
      <c r="JJA83" s="195"/>
      <c r="JJB83" s="195"/>
      <c r="JJC83" s="195"/>
      <c r="JJD83" s="195"/>
      <c r="JJE83" s="195"/>
      <c r="JJF83" s="195"/>
      <c r="JJG83" s="195"/>
      <c r="JJH83" s="195"/>
      <c r="JJI83" s="195"/>
      <c r="JJJ83" s="195"/>
      <c r="JJK83" s="195"/>
      <c r="JJL83" s="195"/>
      <c r="JJM83" s="195"/>
      <c r="JJN83" s="195"/>
      <c r="JJO83" s="195"/>
      <c r="JJP83" s="195"/>
      <c r="JJQ83" s="195"/>
      <c r="JJR83" s="195"/>
      <c r="JJS83" s="195"/>
      <c r="JJT83" s="195"/>
      <c r="JJU83" s="195"/>
      <c r="JJV83" s="195"/>
      <c r="JJW83" s="195"/>
      <c r="JJX83" s="195"/>
      <c r="JJY83" s="195"/>
      <c r="JJZ83" s="195"/>
      <c r="JKA83" s="195"/>
      <c r="JKB83" s="195"/>
      <c r="JKC83" s="195"/>
      <c r="JKD83" s="195"/>
      <c r="JKE83" s="195"/>
      <c r="JKF83" s="195"/>
      <c r="JKG83" s="195"/>
      <c r="JKH83" s="195"/>
      <c r="JKI83" s="195"/>
      <c r="JKJ83" s="195"/>
      <c r="JKK83" s="195"/>
      <c r="JKL83" s="195"/>
      <c r="JKM83" s="195"/>
      <c r="JKN83" s="195"/>
      <c r="JKO83" s="195"/>
      <c r="JKP83" s="195"/>
      <c r="JKQ83" s="195"/>
      <c r="JKR83" s="195"/>
      <c r="JKS83" s="195"/>
      <c r="JKT83" s="195"/>
      <c r="JKU83" s="195"/>
      <c r="JKV83" s="195"/>
      <c r="JKW83" s="195"/>
      <c r="JKX83" s="195"/>
      <c r="JKY83" s="195"/>
      <c r="JKZ83" s="195"/>
      <c r="JLA83" s="195"/>
      <c r="JLB83" s="195"/>
      <c r="JLC83" s="195"/>
      <c r="JLD83" s="195"/>
      <c r="JLE83" s="195"/>
      <c r="JLF83" s="195"/>
      <c r="JLG83" s="195"/>
      <c r="JLH83" s="195"/>
      <c r="JLI83" s="195"/>
      <c r="JLJ83" s="195"/>
      <c r="JLK83" s="195"/>
      <c r="JLL83" s="195"/>
      <c r="JLM83" s="195"/>
      <c r="JLN83" s="195"/>
      <c r="JLO83" s="195"/>
      <c r="JLP83" s="195"/>
      <c r="JLQ83" s="195"/>
      <c r="JLR83" s="195"/>
      <c r="JLS83" s="195"/>
      <c r="JLT83" s="195"/>
      <c r="JLU83" s="195"/>
      <c r="JLV83" s="195"/>
      <c r="JLW83" s="195"/>
      <c r="JLX83" s="195"/>
      <c r="JLY83" s="195"/>
      <c r="JLZ83" s="195"/>
      <c r="JMA83" s="195"/>
      <c r="JMB83" s="195"/>
      <c r="JMC83" s="195"/>
      <c r="JMD83" s="195"/>
      <c r="JME83" s="195"/>
      <c r="JMF83" s="195"/>
      <c r="JMG83" s="195"/>
      <c r="JMH83" s="195"/>
      <c r="JMI83" s="195"/>
      <c r="JMJ83" s="195"/>
      <c r="JMK83" s="195"/>
      <c r="JML83" s="195"/>
      <c r="JMM83" s="195"/>
      <c r="JMN83" s="195"/>
      <c r="JMO83" s="195"/>
      <c r="JMP83" s="195"/>
      <c r="JMQ83" s="195"/>
      <c r="JMR83" s="195"/>
      <c r="JMS83" s="195"/>
      <c r="JMT83" s="195"/>
      <c r="JMU83" s="195"/>
      <c r="JMV83" s="195"/>
      <c r="JMW83" s="195"/>
      <c r="JMX83" s="195"/>
      <c r="JMY83" s="195"/>
      <c r="JMZ83" s="195"/>
      <c r="JNA83" s="195"/>
      <c r="JNB83" s="195"/>
      <c r="JNC83" s="195"/>
      <c r="JND83" s="195"/>
      <c r="JNE83" s="195"/>
      <c r="JNF83" s="195"/>
      <c r="JNG83" s="195"/>
      <c r="JNH83" s="195"/>
      <c r="JNI83" s="195"/>
      <c r="JNJ83" s="195"/>
      <c r="JNK83" s="195"/>
      <c r="JNL83" s="195"/>
      <c r="JNM83" s="195"/>
      <c r="JNN83" s="195"/>
      <c r="JNO83" s="195"/>
      <c r="JNP83" s="195"/>
      <c r="JNQ83" s="195"/>
      <c r="JNR83" s="195"/>
      <c r="JNS83" s="195"/>
      <c r="JNT83" s="195"/>
      <c r="JNU83" s="195"/>
      <c r="JNV83" s="195"/>
      <c r="JNW83" s="195"/>
      <c r="JNX83" s="195"/>
      <c r="JNY83" s="195"/>
      <c r="JNZ83" s="195"/>
      <c r="JOA83" s="195"/>
      <c r="JOB83" s="195"/>
      <c r="JOC83" s="195"/>
      <c r="JOD83" s="195"/>
      <c r="JOE83" s="195"/>
      <c r="JOF83" s="195"/>
      <c r="JOG83" s="195"/>
      <c r="JOH83" s="195"/>
      <c r="JOI83" s="195"/>
      <c r="JOJ83" s="195"/>
      <c r="JOK83" s="195"/>
      <c r="JOL83" s="195"/>
      <c r="JOM83" s="195"/>
      <c r="JON83" s="195"/>
      <c r="JOO83" s="195"/>
      <c r="JOP83" s="195"/>
      <c r="JOQ83" s="195"/>
      <c r="JOR83" s="195"/>
      <c r="JOS83" s="195"/>
      <c r="JOT83" s="195"/>
      <c r="JOU83" s="195"/>
      <c r="JOV83" s="195"/>
      <c r="JOW83" s="195"/>
      <c r="JOX83" s="195"/>
      <c r="JOY83" s="195"/>
      <c r="JOZ83" s="195"/>
      <c r="JPA83" s="195"/>
      <c r="JPB83" s="195"/>
      <c r="JPC83" s="195"/>
      <c r="JPD83" s="195"/>
      <c r="JPE83" s="195"/>
      <c r="JPF83" s="195"/>
      <c r="JPG83" s="195"/>
      <c r="JPH83" s="195"/>
      <c r="JPI83" s="195"/>
      <c r="JPJ83" s="195"/>
      <c r="JPK83" s="195"/>
      <c r="JPL83" s="195"/>
      <c r="JPM83" s="195"/>
      <c r="JPN83" s="195"/>
      <c r="JPO83" s="195"/>
      <c r="JPP83" s="195"/>
      <c r="JPQ83" s="195"/>
      <c r="JPR83" s="195"/>
      <c r="JPS83" s="195"/>
      <c r="JPT83" s="195"/>
      <c r="JPU83" s="195"/>
      <c r="JPV83" s="195"/>
      <c r="JPW83" s="195"/>
      <c r="JPX83" s="195"/>
      <c r="JPY83" s="195"/>
      <c r="JPZ83" s="195"/>
      <c r="JQA83" s="195"/>
      <c r="JQB83" s="195"/>
      <c r="JQC83" s="195"/>
      <c r="JQD83" s="195"/>
      <c r="JQE83" s="195"/>
      <c r="JQF83" s="195"/>
      <c r="JQG83" s="195"/>
      <c r="JQH83" s="195"/>
      <c r="JQI83" s="195"/>
      <c r="JQJ83" s="195"/>
      <c r="JQK83" s="195"/>
      <c r="JQL83" s="195"/>
      <c r="JQM83" s="195"/>
      <c r="JQN83" s="195"/>
      <c r="JQO83" s="195"/>
      <c r="JQP83" s="195"/>
      <c r="JQQ83" s="195"/>
      <c r="JQR83" s="195"/>
      <c r="JQS83" s="195"/>
      <c r="JQT83" s="195"/>
      <c r="JQU83" s="195"/>
      <c r="JQV83" s="195"/>
      <c r="JQW83" s="195"/>
      <c r="JQX83" s="195"/>
      <c r="JQY83" s="195"/>
      <c r="JQZ83" s="195"/>
      <c r="JRA83" s="195"/>
      <c r="JRB83" s="195"/>
      <c r="JRC83" s="195"/>
      <c r="JRD83" s="195"/>
      <c r="JRE83" s="195"/>
      <c r="JRF83" s="195"/>
      <c r="JRG83" s="195"/>
      <c r="JRH83" s="195"/>
      <c r="JRI83" s="195"/>
      <c r="JRJ83" s="195"/>
      <c r="JRK83" s="195"/>
      <c r="JRL83" s="195"/>
      <c r="JRM83" s="195"/>
      <c r="JRN83" s="195"/>
      <c r="JRO83" s="195"/>
      <c r="JRP83" s="195"/>
      <c r="JRQ83" s="195"/>
      <c r="JRR83" s="195"/>
      <c r="JRS83" s="195"/>
      <c r="JRT83" s="195"/>
      <c r="JRU83" s="195"/>
      <c r="JRV83" s="195"/>
      <c r="JRW83" s="195"/>
      <c r="JRX83" s="195"/>
      <c r="JRY83" s="195"/>
      <c r="JRZ83" s="195"/>
      <c r="JSA83" s="195"/>
      <c r="JSB83" s="195"/>
      <c r="JSC83" s="195"/>
      <c r="JSD83" s="195"/>
      <c r="JSE83" s="195"/>
      <c r="JSF83" s="195"/>
      <c r="JSG83" s="195"/>
      <c r="JSH83" s="195"/>
      <c r="JSI83" s="195"/>
      <c r="JSJ83" s="195"/>
      <c r="JSK83" s="195"/>
      <c r="JSL83" s="195"/>
      <c r="JSM83" s="195"/>
      <c r="JSN83" s="195"/>
      <c r="JSO83" s="195"/>
      <c r="JSP83" s="195"/>
      <c r="JSQ83" s="195"/>
      <c r="JSR83" s="195"/>
      <c r="JSS83" s="195"/>
      <c r="JST83" s="195"/>
      <c r="JSU83" s="195"/>
      <c r="JSV83" s="195"/>
      <c r="JSW83" s="195"/>
      <c r="JSX83" s="195"/>
      <c r="JSY83" s="195"/>
      <c r="JSZ83" s="195"/>
      <c r="JTA83" s="195"/>
      <c r="JTB83" s="195"/>
      <c r="JTC83" s="195"/>
      <c r="JTD83" s="195"/>
      <c r="JTE83" s="195"/>
      <c r="JTF83" s="195"/>
      <c r="JTG83" s="195"/>
      <c r="JTH83" s="195"/>
      <c r="JTI83" s="195"/>
      <c r="JTJ83" s="195"/>
      <c r="JTK83" s="195"/>
      <c r="JTL83" s="195"/>
      <c r="JTM83" s="195"/>
      <c r="JTN83" s="195"/>
      <c r="JTO83" s="195"/>
      <c r="JTP83" s="195"/>
      <c r="JTQ83" s="195"/>
      <c r="JTR83" s="195"/>
      <c r="JTS83" s="195"/>
      <c r="JTT83" s="195"/>
      <c r="JTU83" s="195"/>
      <c r="JTV83" s="195"/>
      <c r="JTW83" s="195"/>
      <c r="JTX83" s="195"/>
      <c r="JTY83" s="195"/>
      <c r="JTZ83" s="195"/>
      <c r="JUA83" s="195"/>
      <c r="JUB83" s="195"/>
      <c r="JUC83" s="195"/>
      <c r="JUD83" s="195"/>
      <c r="JUE83" s="195"/>
      <c r="JUF83" s="195"/>
      <c r="JUG83" s="195"/>
      <c r="JUH83" s="195"/>
      <c r="JUI83" s="195"/>
      <c r="JUJ83" s="195"/>
      <c r="JUK83" s="195"/>
      <c r="JUL83" s="195"/>
      <c r="JUM83" s="195"/>
      <c r="JUN83" s="195"/>
      <c r="JUO83" s="195"/>
      <c r="JUP83" s="195"/>
      <c r="JUQ83" s="195"/>
      <c r="JUR83" s="195"/>
      <c r="JUS83" s="195"/>
      <c r="JUT83" s="195"/>
      <c r="JUU83" s="195"/>
      <c r="JUV83" s="195"/>
      <c r="JUW83" s="195"/>
      <c r="JUX83" s="195"/>
      <c r="JUY83" s="195"/>
      <c r="JUZ83" s="195"/>
      <c r="JVA83" s="195"/>
      <c r="JVB83" s="195"/>
      <c r="JVC83" s="195"/>
      <c r="JVD83" s="195"/>
      <c r="JVE83" s="195"/>
      <c r="JVF83" s="195"/>
      <c r="JVG83" s="195"/>
      <c r="JVH83" s="195"/>
      <c r="JVI83" s="195"/>
      <c r="JVJ83" s="195"/>
      <c r="JVK83" s="195"/>
      <c r="JVL83" s="195"/>
      <c r="JVM83" s="195"/>
      <c r="JVN83" s="195"/>
      <c r="JVO83" s="195"/>
      <c r="JVP83" s="195"/>
      <c r="JVQ83" s="195"/>
      <c r="JVR83" s="195"/>
      <c r="JVS83" s="195"/>
      <c r="JVT83" s="195"/>
      <c r="JVU83" s="195"/>
      <c r="JVV83" s="195"/>
      <c r="JVW83" s="195"/>
      <c r="JVX83" s="195"/>
      <c r="JVY83" s="195"/>
      <c r="JVZ83" s="195"/>
      <c r="JWA83" s="195"/>
      <c r="JWB83" s="195"/>
      <c r="JWC83" s="195"/>
      <c r="JWD83" s="195"/>
      <c r="JWE83" s="195"/>
      <c r="JWF83" s="195"/>
      <c r="JWG83" s="195"/>
      <c r="JWH83" s="195"/>
      <c r="JWI83" s="195"/>
      <c r="JWJ83" s="195"/>
      <c r="JWK83" s="195"/>
      <c r="JWL83" s="195"/>
      <c r="JWM83" s="195"/>
      <c r="JWN83" s="195"/>
      <c r="JWO83" s="195"/>
      <c r="JWP83" s="195"/>
      <c r="JWQ83" s="195"/>
      <c r="JWR83" s="195"/>
      <c r="JWS83" s="195"/>
      <c r="JWT83" s="195"/>
      <c r="JWU83" s="195"/>
      <c r="JWV83" s="195"/>
      <c r="JWW83" s="195"/>
      <c r="JWX83" s="195"/>
      <c r="JWY83" s="195"/>
      <c r="JWZ83" s="195"/>
      <c r="JXA83" s="195"/>
      <c r="JXB83" s="195"/>
      <c r="JXC83" s="195"/>
      <c r="JXD83" s="195"/>
      <c r="JXE83" s="195"/>
      <c r="JXF83" s="195"/>
      <c r="JXG83" s="195"/>
      <c r="JXH83" s="195"/>
      <c r="JXI83" s="195"/>
      <c r="JXJ83" s="195"/>
      <c r="JXK83" s="195"/>
      <c r="JXL83" s="195"/>
      <c r="JXM83" s="195"/>
      <c r="JXN83" s="195"/>
      <c r="JXO83" s="195"/>
      <c r="JXP83" s="195"/>
      <c r="JXQ83" s="195"/>
      <c r="JXR83" s="195"/>
      <c r="JXS83" s="195"/>
      <c r="JXT83" s="195"/>
      <c r="JXU83" s="195"/>
      <c r="JXV83" s="195"/>
      <c r="JXW83" s="195"/>
      <c r="JXX83" s="195"/>
      <c r="JXY83" s="195"/>
      <c r="JXZ83" s="195"/>
      <c r="JYA83" s="195"/>
      <c r="JYB83" s="195"/>
      <c r="JYC83" s="195"/>
      <c r="JYD83" s="195"/>
      <c r="JYE83" s="195"/>
      <c r="JYF83" s="195"/>
      <c r="JYG83" s="195"/>
      <c r="JYH83" s="195"/>
      <c r="JYI83" s="195"/>
      <c r="JYJ83" s="195"/>
      <c r="JYK83" s="195"/>
      <c r="JYL83" s="195"/>
      <c r="JYM83" s="195"/>
      <c r="JYN83" s="195"/>
      <c r="JYO83" s="195"/>
      <c r="JYP83" s="195"/>
      <c r="JYQ83" s="195"/>
      <c r="JYR83" s="195"/>
      <c r="JYS83" s="195"/>
      <c r="JYT83" s="195"/>
      <c r="JYU83" s="195"/>
      <c r="JYV83" s="195"/>
      <c r="JYW83" s="195"/>
      <c r="JYX83" s="195"/>
      <c r="JYY83" s="195"/>
      <c r="JYZ83" s="195"/>
      <c r="JZA83" s="195"/>
      <c r="JZB83" s="195"/>
      <c r="JZC83" s="195"/>
      <c r="JZD83" s="195"/>
      <c r="JZE83" s="195"/>
      <c r="JZF83" s="195"/>
      <c r="JZG83" s="195"/>
      <c r="JZH83" s="195"/>
      <c r="JZI83" s="195"/>
      <c r="JZJ83" s="195"/>
      <c r="JZK83" s="195"/>
      <c r="JZL83" s="195"/>
      <c r="JZM83" s="195"/>
      <c r="JZN83" s="195"/>
      <c r="JZO83" s="195"/>
      <c r="JZP83" s="195"/>
      <c r="JZQ83" s="195"/>
      <c r="JZR83" s="195"/>
      <c r="JZS83" s="195"/>
      <c r="JZT83" s="195"/>
      <c r="JZU83" s="195"/>
      <c r="JZV83" s="195"/>
      <c r="JZW83" s="195"/>
      <c r="JZX83" s="195"/>
      <c r="JZY83" s="195"/>
      <c r="JZZ83" s="195"/>
      <c r="KAA83" s="195"/>
      <c r="KAB83" s="195"/>
      <c r="KAC83" s="195"/>
      <c r="KAD83" s="195"/>
      <c r="KAE83" s="195"/>
      <c r="KAF83" s="195"/>
      <c r="KAG83" s="195"/>
      <c r="KAH83" s="195"/>
      <c r="KAI83" s="195"/>
      <c r="KAJ83" s="195"/>
      <c r="KAK83" s="195"/>
      <c r="KAL83" s="195"/>
      <c r="KAM83" s="195"/>
      <c r="KAN83" s="195"/>
      <c r="KAO83" s="195"/>
      <c r="KAP83" s="195"/>
      <c r="KAQ83" s="195"/>
      <c r="KAR83" s="195"/>
      <c r="KAS83" s="195"/>
      <c r="KAT83" s="195"/>
      <c r="KAU83" s="195"/>
      <c r="KAV83" s="195"/>
      <c r="KAW83" s="195"/>
      <c r="KAX83" s="195"/>
      <c r="KAY83" s="195"/>
      <c r="KAZ83" s="195"/>
      <c r="KBA83" s="195"/>
      <c r="KBB83" s="195"/>
      <c r="KBC83" s="195"/>
      <c r="KBD83" s="195"/>
      <c r="KBE83" s="195"/>
      <c r="KBF83" s="195"/>
      <c r="KBG83" s="195"/>
      <c r="KBH83" s="195"/>
      <c r="KBI83" s="195"/>
      <c r="KBJ83" s="195"/>
      <c r="KBK83" s="195"/>
      <c r="KBL83" s="195"/>
      <c r="KBM83" s="195"/>
      <c r="KBN83" s="195"/>
      <c r="KBO83" s="195"/>
      <c r="KBP83" s="195"/>
      <c r="KBQ83" s="195"/>
      <c r="KBR83" s="195"/>
      <c r="KBS83" s="195"/>
      <c r="KBT83" s="195"/>
      <c r="KBU83" s="195"/>
      <c r="KBV83" s="195"/>
      <c r="KBW83" s="195"/>
      <c r="KBX83" s="195"/>
      <c r="KBY83" s="195"/>
      <c r="KBZ83" s="195"/>
      <c r="KCA83" s="195"/>
      <c r="KCB83" s="195"/>
      <c r="KCC83" s="195"/>
      <c r="KCD83" s="195"/>
      <c r="KCE83" s="195"/>
      <c r="KCF83" s="195"/>
      <c r="KCG83" s="195"/>
      <c r="KCH83" s="195"/>
      <c r="KCI83" s="195"/>
      <c r="KCJ83" s="195"/>
      <c r="KCK83" s="195"/>
      <c r="KCL83" s="195"/>
      <c r="KCM83" s="195"/>
      <c r="KCN83" s="195"/>
      <c r="KCO83" s="195"/>
      <c r="KCP83" s="195"/>
      <c r="KCQ83" s="195"/>
      <c r="KCR83" s="195"/>
      <c r="KCS83" s="195"/>
      <c r="KCT83" s="195"/>
      <c r="KCU83" s="195"/>
      <c r="KCV83" s="195"/>
      <c r="KCW83" s="195"/>
      <c r="KCX83" s="195"/>
      <c r="KCY83" s="195"/>
      <c r="KCZ83" s="195"/>
      <c r="KDA83" s="195"/>
      <c r="KDB83" s="195"/>
      <c r="KDC83" s="195"/>
      <c r="KDD83" s="195"/>
      <c r="KDE83" s="195"/>
      <c r="KDF83" s="195"/>
      <c r="KDG83" s="195"/>
      <c r="KDH83" s="195"/>
      <c r="KDI83" s="195"/>
      <c r="KDJ83" s="195"/>
      <c r="KDK83" s="195"/>
      <c r="KDL83" s="195"/>
      <c r="KDM83" s="195"/>
      <c r="KDN83" s="195"/>
      <c r="KDO83" s="195"/>
      <c r="KDP83" s="195"/>
      <c r="KDQ83" s="195"/>
      <c r="KDR83" s="195"/>
      <c r="KDS83" s="195"/>
      <c r="KDT83" s="195"/>
      <c r="KDU83" s="195"/>
      <c r="KDV83" s="195"/>
      <c r="KDW83" s="195"/>
      <c r="KDX83" s="195"/>
      <c r="KDY83" s="195"/>
      <c r="KDZ83" s="195"/>
      <c r="KEA83" s="195"/>
      <c r="KEB83" s="195"/>
      <c r="KEC83" s="195"/>
      <c r="KED83" s="195"/>
      <c r="KEE83" s="195"/>
      <c r="KEF83" s="195"/>
      <c r="KEG83" s="195"/>
      <c r="KEH83" s="195"/>
      <c r="KEI83" s="195"/>
      <c r="KEJ83" s="195"/>
      <c r="KEK83" s="195"/>
      <c r="KEL83" s="195"/>
      <c r="KEM83" s="195"/>
      <c r="KEN83" s="195"/>
      <c r="KEO83" s="195"/>
      <c r="KEP83" s="195"/>
      <c r="KEQ83" s="195"/>
      <c r="KER83" s="195"/>
      <c r="KES83" s="195"/>
      <c r="KET83" s="195"/>
      <c r="KEU83" s="195"/>
      <c r="KEV83" s="195"/>
      <c r="KEW83" s="195"/>
      <c r="KEX83" s="195"/>
      <c r="KEY83" s="195"/>
      <c r="KEZ83" s="195"/>
      <c r="KFA83" s="195"/>
      <c r="KFB83" s="195"/>
      <c r="KFC83" s="195"/>
      <c r="KFD83" s="195"/>
      <c r="KFE83" s="195"/>
      <c r="KFF83" s="195"/>
      <c r="KFG83" s="195"/>
      <c r="KFH83" s="195"/>
      <c r="KFI83" s="195"/>
      <c r="KFJ83" s="195"/>
      <c r="KFK83" s="195"/>
      <c r="KFL83" s="195"/>
      <c r="KFM83" s="195"/>
      <c r="KFN83" s="195"/>
      <c r="KFO83" s="195"/>
      <c r="KFP83" s="195"/>
      <c r="KFQ83" s="195"/>
      <c r="KFR83" s="195"/>
      <c r="KFS83" s="195"/>
      <c r="KFT83" s="195"/>
      <c r="KFU83" s="195"/>
      <c r="KFV83" s="195"/>
      <c r="KFW83" s="195"/>
      <c r="KFX83" s="195"/>
      <c r="KFY83" s="195"/>
      <c r="KFZ83" s="195"/>
      <c r="KGA83" s="195"/>
      <c r="KGB83" s="195"/>
      <c r="KGC83" s="195"/>
      <c r="KGD83" s="195"/>
      <c r="KGE83" s="195"/>
      <c r="KGF83" s="195"/>
      <c r="KGG83" s="195"/>
      <c r="KGH83" s="195"/>
      <c r="KGI83" s="195"/>
      <c r="KGJ83" s="195"/>
      <c r="KGK83" s="195"/>
      <c r="KGL83" s="195"/>
      <c r="KGM83" s="195"/>
      <c r="KGN83" s="195"/>
      <c r="KGO83" s="195"/>
      <c r="KGP83" s="195"/>
      <c r="KGQ83" s="195"/>
      <c r="KGR83" s="195"/>
      <c r="KGS83" s="195"/>
      <c r="KGT83" s="195"/>
      <c r="KGU83" s="195"/>
      <c r="KGV83" s="195"/>
      <c r="KGW83" s="195"/>
      <c r="KGX83" s="195"/>
      <c r="KGY83" s="195"/>
      <c r="KGZ83" s="195"/>
      <c r="KHA83" s="195"/>
      <c r="KHB83" s="195"/>
      <c r="KHC83" s="195"/>
      <c r="KHD83" s="195"/>
      <c r="KHE83" s="195"/>
      <c r="KHF83" s="195"/>
      <c r="KHG83" s="195"/>
      <c r="KHH83" s="195"/>
      <c r="KHI83" s="195"/>
      <c r="KHJ83" s="195"/>
      <c r="KHK83" s="195"/>
      <c r="KHL83" s="195"/>
      <c r="KHM83" s="195"/>
      <c r="KHN83" s="195"/>
      <c r="KHO83" s="195"/>
      <c r="KHP83" s="195"/>
      <c r="KHQ83" s="195"/>
      <c r="KHR83" s="195"/>
      <c r="KHS83" s="195"/>
      <c r="KHT83" s="195"/>
      <c r="KHU83" s="195"/>
      <c r="KHV83" s="195"/>
      <c r="KHW83" s="195"/>
      <c r="KHX83" s="195"/>
      <c r="KHY83" s="195"/>
      <c r="KHZ83" s="195"/>
      <c r="KIA83" s="195"/>
      <c r="KIB83" s="195"/>
      <c r="KIC83" s="195"/>
      <c r="KID83" s="195"/>
      <c r="KIE83" s="195"/>
      <c r="KIF83" s="195"/>
      <c r="KIG83" s="195"/>
      <c r="KIH83" s="195"/>
      <c r="KII83" s="195"/>
      <c r="KIJ83" s="195"/>
      <c r="KIK83" s="195"/>
      <c r="KIL83" s="195"/>
      <c r="KIM83" s="195"/>
      <c r="KIN83" s="195"/>
      <c r="KIO83" s="195"/>
      <c r="KIP83" s="195"/>
      <c r="KIQ83" s="195"/>
      <c r="KIR83" s="195"/>
      <c r="KIS83" s="195"/>
      <c r="KIT83" s="195"/>
      <c r="KIU83" s="195"/>
      <c r="KIV83" s="195"/>
      <c r="KIW83" s="195"/>
      <c r="KIX83" s="195"/>
      <c r="KIY83" s="195"/>
      <c r="KIZ83" s="195"/>
      <c r="KJA83" s="195"/>
      <c r="KJB83" s="195"/>
      <c r="KJC83" s="195"/>
      <c r="KJD83" s="195"/>
      <c r="KJE83" s="195"/>
      <c r="KJF83" s="195"/>
      <c r="KJG83" s="195"/>
      <c r="KJH83" s="195"/>
      <c r="KJI83" s="195"/>
      <c r="KJJ83" s="195"/>
      <c r="KJK83" s="195"/>
      <c r="KJL83" s="195"/>
      <c r="KJM83" s="195"/>
      <c r="KJN83" s="195"/>
      <c r="KJO83" s="195"/>
      <c r="KJP83" s="195"/>
      <c r="KJQ83" s="195"/>
      <c r="KJR83" s="195"/>
      <c r="KJS83" s="195"/>
      <c r="KJT83" s="195"/>
      <c r="KJU83" s="195"/>
      <c r="KJV83" s="195"/>
      <c r="KJW83" s="195"/>
      <c r="KJX83" s="195"/>
      <c r="KJY83" s="195"/>
      <c r="KJZ83" s="195"/>
      <c r="KKA83" s="195"/>
      <c r="KKB83" s="195"/>
      <c r="KKC83" s="195"/>
      <c r="KKD83" s="195"/>
      <c r="KKE83" s="195"/>
      <c r="KKF83" s="195"/>
      <c r="KKG83" s="195"/>
      <c r="KKH83" s="195"/>
      <c r="KKI83" s="195"/>
      <c r="KKJ83" s="195"/>
      <c r="KKK83" s="195"/>
      <c r="KKL83" s="195"/>
      <c r="KKM83" s="195"/>
      <c r="KKN83" s="195"/>
      <c r="KKO83" s="195"/>
      <c r="KKP83" s="195"/>
      <c r="KKQ83" s="195"/>
      <c r="KKR83" s="195"/>
      <c r="KKS83" s="195"/>
      <c r="KKT83" s="195"/>
      <c r="KKU83" s="195"/>
      <c r="KKV83" s="195"/>
      <c r="KKW83" s="195"/>
      <c r="KKX83" s="195"/>
      <c r="KKY83" s="195"/>
      <c r="KKZ83" s="195"/>
      <c r="KLA83" s="195"/>
      <c r="KLB83" s="195"/>
      <c r="KLC83" s="195"/>
      <c r="KLD83" s="195"/>
      <c r="KLE83" s="195"/>
      <c r="KLF83" s="195"/>
      <c r="KLG83" s="195"/>
      <c r="KLH83" s="195"/>
      <c r="KLI83" s="195"/>
      <c r="KLJ83" s="195"/>
      <c r="KLK83" s="195"/>
      <c r="KLL83" s="195"/>
      <c r="KLM83" s="195"/>
      <c r="KLN83" s="195"/>
      <c r="KLO83" s="195"/>
      <c r="KLP83" s="195"/>
      <c r="KLQ83" s="195"/>
      <c r="KLR83" s="195"/>
      <c r="KLS83" s="195"/>
      <c r="KLT83" s="195"/>
      <c r="KLU83" s="195"/>
      <c r="KLV83" s="195"/>
      <c r="KLW83" s="195"/>
      <c r="KLX83" s="195"/>
      <c r="KLY83" s="195"/>
      <c r="KLZ83" s="195"/>
      <c r="KMA83" s="195"/>
      <c r="KMB83" s="195"/>
      <c r="KMC83" s="195"/>
      <c r="KMD83" s="195"/>
      <c r="KME83" s="195"/>
      <c r="KMF83" s="195"/>
      <c r="KMG83" s="195"/>
      <c r="KMH83" s="195"/>
      <c r="KMI83" s="195"/>
      <c r="KMJ83" s="195"/>
      <c r="KMK83" s="195"/>
      <c r="KML83" s="195"/>
      <c r="KMM83" s="195"/>
      <c r="KMN83" s="195"/>
      <c r="KMO83" s="195"/>
      <c r="KMP83" s="195"/>
      <c r="KMQ83" s="195"/>
      <c r="KMR83" s="195"/>
      <c r="KMS83" s="195"/>
      <c r="KMT83" s="195"/>
      <c r="KMU83" s="195"/>
      <c r="KMV83" s="195"/>
      <c r="KMW83" s="195"/>
      <c r="KMX83" s="195"/>
      <c r="KMY83" s="195"/>
      <c r="KMZ83" s="195"/>
      <c r="KNA83" s="195"/>
      <c r="KNB83" s="195"/>
      <c r="KNC83" s="195"/>
      <c r="KND83" s="195"/>
      <c r="KNE83" s="195"/>
      <c r="KNF83" s="195"/>
      <c r="KNG83" s="195"/>
      <c r="KNH83" s="195"/>
      <c r="KNI83" s="195"/>
      <c r="KNJ83" s="195"/>
      <c r="KNK83" s="195"/>
      <c r="KNL83" s="195"/>
      <c r="KNM83" s="195"/>
      <c r="KNN83" s="195"/>
      <c r="KNO83" s="195"/>
      <c r="KNP83" s="195"/>
      <c r="KNQ83" s="195"/>
      <c r="KNR83" s="195"/>
      <c r="KNS83" s="195"/>
      <c r="KNT83" s="195"/>
      <c r="KNU83" s="195"/>
      <c r="KNV83" s="195"/>
      <c r="KNW83" s="195"/>
      <c r="KNX83" s="195"/>
      <c r="KNY83" s="195"/>
      <c r="KNZ83" s="195"/>
      <c r="KOA83" s="195"/>
      <c r="KOB83" s="195"/>
      <c r="KOC83" s="195"/>
      <c r="KOD83" s="195"/>
      <c r="KOE83" s="195"/>
      <c r="KOF83" s="195"/>
      <c r="KOG83" s="195"/>
      <c r="KOH83" s="195"/>
      <c r="KOI83" s="195"/>
      <c r="KOJ83" s="195"/>
      <c r="KOK83" s="195"/>
      <c r="KOL83" s="195"/>
      <c r="KOM83" s="195"/>
      <c r="KON83" s="195"/>
      <c r="KOO83" s="195"/>
      <c r="KOP83" s="195"/>
      <c r="KOQ83" s="195"/>
      <c r="KOR83" s="195"/>
      <c r="KOS83" s="195"/>
      <c r="KOT83" s="195"/>
      <c r="KOU83" s="195"/>
      <c r="KOV83" s="195"/>
      <c r="KOW83" s="195"/>
      <c r="KOX83" s="195"/>
      <c r="KOY83" s="195"/>
      <c r="KOZ83" s="195"/>
      <c r="KPA83" s="195"/>
      <c r="KPB83" s="195"/>
      <c r="KPC83" s="195"/>
      <c r="KPD83" s="195"/>
      <c r="KPE83" s="195"/>
      <c r="KPF83" s="195"/>
      <c r="KPG83" s="195"/>
      <c r="KPH83" s="195"/>
      <c r="KPI83" s="195"/>
      <c r="KPJ83" s="195"/>
      <c r="KPK83" s="195"/>
      <c r="KPL83" s="195"/>
      <c r="KPM83" s="195"/>
      <c r="KPN83" s="195"/>
      <c r="KPO83" s="195"/>
      <c r="KPP83" s="195"/>
      <c r="KPQ83" s="195"/>
      <c r="KPR83" s="195"/>
      <c r="KPS83" s="195"/>
      <c r="KPT83" s="195"/>
      <c r="KPU83" s="195"/>
      <c r="KPV83" s="195"/>
      <c r="KPW83" s="195"/>
      <c r="KPX83" s="195"/>
      <c r="KPY83" s="195"/>
      <c r="KPZ83" s="195"/>
      <c r="KQA83" s="195"/>
      <c r="KQB83" s="195"/>
      <c r="KQC83" s="195"/>
      <c r="KQD83" s="195"/>
      <c r="KQE83" s="195"/>
      <c r="KQF83" s="195"/>
      <c r="KQG83" s="195"/>
      <c r="KQH83" s="195"/>
      <c r="KQI83" s="195"/>
      <c r="KQJ83" s="195"/>
      <c r="KQK83" s="195"/>
      <c r="KQL83" s="195"/>
      <c r="KQM83" s="195"/>
      <c r="KQN83" s="195"/>
      <c r="KQO83" s="195"/>
      <c r="KQP83" s="195"/>
      <c r="KQQ83" s="195"/>
      <c r="KQR83" s="195"/>
      <c r="KQS83" s="195"/>
      <c r="KQT83" s="195"/>
      <c r="KQU83" s="195"/>
      <c r="KQV83" s="195"/>
      <c r="KQW83" s="195"/>
      <c r="KQX83" s="195"/>
      <c r="KQY83" s="195"/>
      <c r="KQZ83" s="195"/>
      <c r="KRA83" s="195"/>
      <c r="KRB83" s="195"/>
      <c r="KRC83" s="195"/>
      <c r="KRD83" s="195"/>
      <c r="KRE83" s="195"/>
      <c r="KRF83" s="195"/>
      <c r="KRG83" s="195"/>
      <c r="KRH83" s="195"/>
      <c r="KRI83" s="195"/>
      <c r="KRJ83" s="195"/>
      <c r="KRK83" s="195"/>
      <c r="KRL83" s="195"/>
      <c r="KRM83" s="195"/>
      <c r="KRN83" s="195"/>
      <c r="KRO83" s="195"/>
      <c r="KRP83" s="195"/>
      <c r="KRQ83" s="195"/>
      <c r="KRR83" s="195"/>
      <c r="KRS83" s="195"/>
      <c r="KRT83" s="195"/>
      <c r="KRU83" s="195"/>
      <c r="KRV83" s="195"/>
      <c r="KRW83" s="195"/>
      <c r="KRX83" s="195"/>
      <c r="KRY83" s="195"/>
      <c r="KRZ83" s="195"/>
      <c r="KSA83" s="195"/>
      <c r="KSB83" s="195"/>
      <c r="KSC83" s="195"/>
      <c r="KSD83" s="195"/>
      <c r="KSE83" s="195"/>
      <c r="KSF83" s="195"/>
      <c r="KSG83" s="195"/>
      <c r="KSH83" s="195"/>
      <c r="KSI83" s="195"/>
      <c r="KSJ83" s="195"/>
      <c r="KSK83" s="195"/>
      <c r="KSL83" s="195"/>
      <c r="KSM83" s="195"/>
      <c r="KSN83" s="195"/>
      <c r="KSO83" s="195"/>
      <c r="KSP83" s="195"/>
      <c r="KSQ83" s="195"/>
      <c r="KSR83" s="195"/>
      <c r="KSS83" s="195"/>
      <c r="KST83" s="195"/>
      <c r="KSU83" s="195"/>
      <c r="KSV83" s="195"/>
      <c r="KSW83" s="195"/>
      <c r="KSX83" s="195"/>
      <c r="KSY83" s="195"/>
      <c r="KSZ83" s="195"/>
      <c r="KTA83" s="195"/>
      <c r="KTB83" s="195"/>
      <c r="KTC83" s="195"/>
      <c r="KTD83" s="195"/>
      <c r="KTE83" s="195"/>
      <c r="KTF83" s="195"/>
      <c r="KTG83" s="195"/>
      <c r="KTH83" s="195"/>
      <c r="KTI83" s="195"/>
      <c r="KTJ83" s="195"/>
      <c r="KTK83" s="195"/>
      <c r="KTL83" s="195"/>
      <c r="KTM83" s="195"/>
      <c r="KTN83" s="195"/>
      <c r="KTO83" s="195"/>
      <c r="KTP83" s="195"/>
      <c r="KTQ83" s="195"/>
      <c r="KTR83" s="195"/>
      <c r="KTS83" s="195"/>
      <c r="KTT83" s="195"/>
      <c r="KTU83" s="195"/>
      <c r="KTV83" s="195"/>
      <c r="KTW83" s="195"/>
      <c r="KTX83" s="195"/>
      <c r="KTY83" s="195"/>
      <c r="KTZ83" s="195"/>
      <c r="KUA83" s="195"/>
      <c r="KUB83" s="195"/>
      <c r="KUC83" s="195"/>
      <c r="KUD83" s="195"/>
      <c r="KUE83" s="195"/>
      <c r="KUF83" s="195"/>
      <c r="KUG83" s="195"/>
      <c r="KUH83" s="195"/>
      <c r="KUI83" s="195"/>
      <c r="KUJ83" s="195"/>
      <c r="KUK83" s="195"/>
      <c r="KUL83" s="195"/>
      <c r="KUM83" s="195"/>
      <c r="KUN83" s="195"/>
      <c r="KUO83" s="195"/>
      <c r="KUP83" s="195"/>
      <c r="KUQ83" s="195"/>
      <c r="KUR83" s="195"/>
      <c r="KUS83" s="195"/>
      <c r="KUT83" s="195"/>
      <c r="KUU83" s="195"/>
      <c r="KUV83" s="195"/>
      <c r="KUW83" s="195"/>
      <c r="KUX83" s="195"/>
      <c r="KUY83" s="195"/>
      <c r="KUZ83" s="195"/>
      <c r="KVA83" s="195"/>
      <c r="KVB83" s="195"/>
      <c r="KVC83" s="195"/>
      <c r="KVD83" s="195"/>
      <c r="KVE83" s="195"/>
      <c r="KVF83" s="195"/>
      <c r="KVG83" s="195"/>
      <c r="KVH83" s="195"/>
      <c r="KVI83" s="195"/>
      <c r="KVJ83" s="195"/>
      <c r="KVK83" s="195"/>
      <c r="KVL83" s="195"/>
      <c r="KVM83" s="195"/>
      <c r="KVN83" s="195"/>
      <c r="KVO83" s="195"/>
      <c r="KVP83" s="195"/>
      <c r="KVQ83" s="195"/>
      <c r="KVR83" s="195"/>
      <c r="KVS83" s="195"/>
      <c r="KVT83" s="195"/>
      <c r="KVU83" s="195"/>
      <c r="KVV83" s="195"/>
      <c r="KVW83" s="195"/>
      <c r="KVX83" s="195"/>
      <c r="KVY83" s="195"/>
      <c r="KVZ83" s="195"/>
      <c r="KWA83" s="195"/>
      <c r="KWB83" s="195"/>
      <c r="KWC83" s="195"/>
      <c r="KWD83" s="195"/>
      <c r="KWE83" s="195"/>
      <c r="KWF83" s="195"/>
      <c r="KWG83" s="195"/>
      <c r="KWH83" s="195"/>
      <c r="KWI83" s="195"/>
      <c r="KWJ83" s="195"/>
      <c r="KWK83" s="195"/>
      <c r="KWL83" s="195"/>
      <c r="KWM83" s="195"/>
      <c r="KWN83" s="195"/>
      <c r="KWO83" s="195"/>
      <c r="KWP83" s="195"/>
      <c r="KWQ83" s="195"/>
      <c r="KWR83" s="195"/>
      <c r="KWS83" s="195"/>
      <c r="KWT83" s="195"/>
      <c r="KWU83" s="195"/>
      <c r="KWV83" s="195"/>
      <c r="KWW83" s="195"/>
      <c r="KWX83" s="195"/>
      <c r="KWY83" s="195"/>
      <c r="KWZ83" s="195"/>
      <c r="KXA83" s="195"/>
      <c r="KXB83" s="195"/>
      <c r="KXC83" s="195"/>
      <c r="KXD83" s="195"/>
      <c r="KXE83" s="195"/>
      <c r="KXF83" s="195"/>
      <c r="KXG83" s="195"/>
      <c r="KXH83" s="195"/>
      <c r="KXI83" s="195"/>
      <c r="KXJ83" s="195"/>
      <c r="KXK83" s="195"/>
      <c r="KXL83" s="195"/>
      <c r="KXM83" s="195"/>
      <c r="KXN83" s="195"/>
      <c r="KXO83" s="195"/>
      <c r="KXP83" s="195"/>
      <c r="KXQ83" s="195"/>
      <c r="KXR83" s="195"/>
      <c r="KXS83" s="195"/>
      <c r="KXT83" s="195"/>
      <c r="KXU83" s="195"/>
      <c r="KXV83" s="195"/>
      <c r="KXW83" s="195"/>
      <c r="KXX83" s="195"/>
      <c r="KXY83" s="195"/>
      <c r="KXZ83" s="195"/>
      <c r="KYA83" s="195"/>
      <c r="KYB83" s="195"/>
      <c r="KYC83" s="195"/>
      <c r="KYD83" s="195"/>
      <c r="KYE83" s="195"/>
      <c r="KYF83" s="195"/>
      <c r="KYG83" s="195"/>
      <c r="KYH83" s="195"/>
      <c r="KYI83" s="195"/>
      <c r="KYJ83" s="195"/>
      <c r="KYK83" s="195"/>
      <c r="KYL83" s="195"/>
      <c r="KYM83" s="195"/>
      <c r="KYN83" s="195"/>
      <c r="KYO83" s="195"/>
      <c r="KYP83" s="195"/>
      <c r="KYQ83" s="195"/>
      <c r="KYR83" s="195"/>
      <c r="KYS83" s="195"/>
      <c r="KYT83" s="195"/>
      <c r="KYU83" s="195"/>
      <c r="KYV83" s="195"/>
      <c r="KYW83" s="195"/>
      <c r="KYX83" s="195"/>
      <c r="KYY83" s="195"/>
      <c r="KYZ83" s="195"/>
      <c r="KZA83" s="195"/>
      <c r="KZB83" s="195"/>
      <c r="KZC83" s="195"/>
      <c r="KZD83" s="195"/>
      <c r="KZE83" s="195"/>
      <c r="KZF83" s="195"/>
      <c r="KZG83" s="195"/>
      <c r="KZH83" s="195"/>
      <c r="KZI83" s="195"/>
      <c r="KZJ83" s="195"/>
      <c r="KZK83" s="195"/>
      <c r="KZL83" s="195"/>
      <c r="KZM83" s="195"/>
      <c r="KZN83" s="195"/>
      <c r="KZO83" s="195"/>
      <c r="KZP83" s="195"/>
      <c r="KZQ83" s="195"/>
      <c r="KZR83" s="195"/>
      <c r="KZS83" s="195"/>
      <c r="KZT83" s="195"/>
      <c r="KZU83" s="195"/>
      <c r="KZV83" s="195"/>
      <c r="KZW83" s="195"/>
      <c r="KZX83" s="195"/>
      <c r="KZY83" s="195"/>
      <c r="KZZ83" s="195"/>
      <c r="LAA83" s="195"/>
      <c r="LAB83" s="195"/>
      <c r="LAC83" s="195"/>
      <c r="LAD83" s="195"/>
      <c r="LAE83" s="195"/>
      <c r="LAF83" s="195"/>
      <c r="LAG83" s="195"/>
      <c r="LAH83" s="195"/>
      <c r="LAI83" s="195"/>
      <c r="LAJ83" s="195"/>
      <c r="LAK83" s="195"/>
      <c r="LAL83" s="195"/>
      <c r="LAM83" s="195"/>
      <c r="LAN83" s="195"/>
      <c r="LAO83" s="195"/>
      <c r="LAP83" s="195"/>
      <c r="LAQ83" s="195"/>
      <c r="LAR83" s="195"/>
      <c r="LAS83" s="195"/>
      <c r="LAT83" s="195"/>
      <c r="LAU83" s="195"/>
      <c r="LAV83" s="195"/>
      <c r="LAW83" s="195"/>
      <c r="LAX83" s="195"/>
      <c r="LAY83" s="195"/>
      <c r="LAZ83" s="195"/>
      <c r="LBA83" s="195"/>
      <c r="LBB83" s="195"/>
      <c r="LBC83" s="195"/>
      <c r="LBD83" s="195"/>
      <c r="LBE83" s="195"/>
      <c r="LBF83" s="195"/>
      <c r="LBG83" s="195"/>
      <c r="LBH83" s="195"/>
      <c r="LBI83" s="195"/>
      <c r="LBJ83" s="195"/>
      <c r="LBK83" s="195"/>
      <c r="LBL83" s="195"/>
      <c r="LBM83" s="195"/>
      <c r="LBN83" s="195"/>
      <c r="LBO83" s="195"/>
      <c r="LBP83" s="195"/>
      <c r="LBQ83" s="195"/>
      <c r="LBR83" s="195"/>
      <c r="LBS83" s="195"/>
      <c r="LBT83" s="195"/>
      <c r="LBU83" s="195"/>
      <c r="LBV83" s="195"/>
      <c r="LBW83" s="195"/>
      <c r="LBX83" s="195"/>
      <c r="LBY83" s="195"/>
      <c r="LBZ83" s="195"/>
      <c r="LCA83" s="195"/>
      <c r="LCB83" s="195"/>
      <c r="LCC83" s="195"/>
      <c r="LCD83" s="195"/>
      <c r="LCE83" s="195"/>
      <c r="LCF83" s="195"/>
      <c r="LCG83" s="195"/>
      <c r="LCH83" s="195"/>
      <c r="LCI83" s="195"/>
      <c r="LCJ83" s="195"/>
      <c r="LCK83" s="195"/>
      <c r="LCL83" s="195"/>
      <c r="LCM83" s="195"/>
      <c r="LCN83" s="195"/>
      <c r="LCO83" s="195"/>
      <c r="LCP83" s="195"/>
      <c r="LCQ83" s="195"/>
      <c r="LCR83" s="195"/>
      <c r="LCS83" s="195"/>
      <c r="LCT83" s="195"/>
      <c r="LCU83" s="195"/>
      <c r="LCV83" s="195"/>
      <c r="LCW83" s="195"/>
      <c r="LCX83" s="195"/>
      <c r="LCY83" s="195"/>
      <c r="LCZ83" s="195"/>
      <c r="LDA83" s="195"/>
      <c r="LDB83" s="195"/>
      <c r="LDC83" s="195"/>
      <c r="LDD83" s="195"/>
      <c r="LDE83" s="195"/>
      <c r="LDF83" s="195"/>
      <c r="LDG83" s="195"/>
      <c r="LDH83" s="195"/>
      <c r="LDI83" s="195"/>
      <c r="LDJ83" s="195"/>
      <c r="LDK83" s="195"/>
      <c r="LDL83" s="195"/>
      <c r="LDM83" s="195"/>
      <c r="LDN83" s="195"/>
      <c r="LDO83" s="195"/>
      <c r="LDP83" s="195"/>
      <c r="LDQ83" s="195"/>
      <c r="LDR83" s="195"/>
      <c r="LDS83" s="195"/>
      <c r="LDT83" s="195"/>
      <c r="LDU83" s="195"/>
      <c r="LDV83" s="195"/>
      <c r="LDW83" s="195"/>
      <c r="LDX83" s="195"/>
      <c r="LDY83" s="195"/>
      <c r="LDZ83" s="195"/>
      <c r="LEA83" s="195"/>
      <c r="LEB83" s="195"/>
      <c r="LEC83" s="195"/>
      <c r="LED83" s="195"/>
      <c r="LEE83" s="195"/>
      <c r="LEF83" s="195"/>
      <c r="LEG83" s="195"/>
      <c r="LEH83" s="195"/>
      <c r="LEI83" s="195"/>
      <c r="LEJ83" s="195"/>
      <c r="LEK83" s="195"/>
      <c r="LEL83" s="195"/>
      <c r="LEM83" s="195"/>
      <c r="LEN83" s="195"/>
      <c r="LEO83" s="195"/>
      <c r="LEP83" s="195"/>
      <c r="LEQ83" s="195"/>
      <c r="LER83" s="195"/>
      <c r="LES83" s="195"/>
      <c r="LET83" s="195"/>
      <c r="LEU83" s="195"/>
      <c r="LEV83" s="195"/>
      <c r="LEW83" s="195"/>
      <c r="LEX83" s="195"/>
      <c r="LEY83" s="195"/>
      <c r="LEZ83" s="195"/>
      <c r="LFA83" s="195"/>
      <c r="LFB83" s="195"/>
      <c r="LFC83" s="195"/>
      <c r="LFD83" s="195"/>
      <c r="LFE83" s="195"/>
      <c r="LFF83" s="195"/>
      <c r="LFG83" s="195"/>
      <c r="LFH83" s="195"/>
      <c r="LFI83" s="195"/>
      <c r="LFJ83" s="195"/>
      <c r="LFK83" s="195"/>
      <c r="LFL83" s="195"/>
      <c r="LFM83" s="195"/>
      <c r="LFN83" s="195"/>
      <c r="LFO83" s="195"/>
      <c r="LFP83" s="195"/>
      <c r="LFQ83" s="195"/>
      <c r="LFR83" s="195"/>
      <c r="LFS83" s="195"/>
      <c r="LFT83" s="195"/>
      <c r="LFU83" s="195"/>
      <c r="LFV83" s="195"/>
      <c r="LFW83" s="195"/>
      <c r="LFX83" s="195"/>
      <c r="LFY83" s="195"/>
      <c r="LFZ83" s="195"/>
      <c r="LGA83" s="195"/>
      <c r="LGB83" s="195"/>
      <c r="LGC83" s="195"/>
      <c r="LGD83" s="195"/>
      <c r="LGE83" s="195"/>
      <c r="LGF83" s="195"/>
      <c r="LGG83" s="195"/>
      <c r="LGH83" s="195"/>
      <c r="LGI83" s="195"/>
      <c r="LGJ83" s="195"/>
      <c r="LGK83" s="195"/>
      <c r="LGL83" s="195"/>
      <c r="LGM83" s="195"/>
      <c r="LGN83" s="195"/>
      <c r="LGO83" s="195"/>
      <c r="LGP83" s="195"/>
      <c r="LGQ83" s="195"/>
      <c r="LGR83" s="195"/>
      <c r="LGS83" s="195"/>
      <c r="LGT83" s="195"/>
      <c r="LGU83" s="195"/>
      <c r="LGV83" s="195"/>
      <c r="LGW83" s="195"/>
      <c r="LGX83" s="195"/>
      <c r="LGY83" s="195"/>
      <c r="LGZ83" s="195"/>
      <c r="LHA83" s="195"/>
      <c r="LHB83" s="195"/>
      <c r="LHC83" s="195"/>
      <c r="LHD83" s="195"/>
      <c r="LHE83" s="195"/>
      <c r="LHF83" s="195"/>
      <c r="LHG83" s="195"/>
      <c r="LHH83" s="195"/>
      <c r="LHI83" s="195"/>
      <c r="LHJ83" s="195"/>
      <c r="LHK83" s="195"/>
      <c r="LHL83" s="195"/>
      <c r="LHM83" s="195"/>
      <c r="LHN83" s="195"/>
      <c r="LHO83" s="195"/>
      <c r="LHP83" s="195"/>
      <c r="LHQ83" s="195"/>
      <c r="LHR83" s="195"/>
      <c r="LHS83" s="195"/>
      <c r="LHT83" s="195"/>
      <c r="LHU83" s="195"/>
      <c r="LHV83" s="195"/>
      <c r="LHW83" s="195"/>
      <c r="LHX83" s="195"/>
      <c r="LHY83" s="195"/>
      <c r="LHZ83" s="195"/>
      <c r="LIA83" s="195"/>
      <c r="LIB83" s="195"/>
      <c r="LIC83" s="195"/>
      <c r="LID83" s="195"/>
      <c r="LIE83" s="195"/>
      <c r="LIF83" s="195"/>
      <c r="LIG83" s="195"/>
      <c r="LIH83" s="195"/>
      <c r="LII83" s="195"/>
      <c r="LIJ83" s="195"/>
      <c r="LIK83" s="195"/>
      <c r="LIL83" s="195"/>
      <c r="LIM83" s="195"/>
      <c r="LIN83" s="195"/>
      <c r="LIO83" s="195"/>
      <c r="LIP83" s="195"/>
      <c r="LIQ83" s="195"/>
      <c r="LIR83" s="195"/>
      <c r="LIS83" s="195"/>
      <c r="LIT83" s="195"/>
      <c r="LIU83" s="195"/>
      <c r="LIV83" s="195"/>
      <c r="LIW83" s="195"/>
      <c r="LIX83" s="195"/>
      <c r="LIY83" s="195"/>
      <c r="LIZ83" s="195"/>
      <c r="LJA83" s="195"/>
      <c r="LJB83" s="195"/>
      <c r="LJC83" s="195"/>
      <c r="LJD83" s="195"/>
      <c r="LJE83" s="195"/>
      <c r="LJF83" s="195"/>
      <c r="LJG83" s="195"/>
      <c r="LJH83" s="195"/>
      <c r="LJI83" s="195"/>
      <c r="LJJ83" s="195"/>
      <c r="LJK83" s="195"/>
      <c r="LJL83" s="195"/>
      <c r="LJM83" s="195"/>
      <c r="LJN83" s="195"/>
      <c r="LJO83" s="195"/>
      <c r="LJP83" s="195"/>
      <c r="LJQ83" s="195"/>
      <c r="LJR83" s="195"/>
      <c r="LJS83" s="195"/>
      <c r="LJT83" s="195"/>
      <c r="LJU83" s="195"/>
      <c r="LJV83" s="195"/>
      <c r="LJW83" s="195"/>
      <c r="LJX83" s="195"/>
      <c r="LJY83" s="195"/>
      <c r="LJZ83" s="195"/>
      <c r="LKA83" s="195"/>
      <c r="LKB83" s="195"/>
      <c r="LKC83" s="195"/>
      <c r="LKD83" s="195"/>
      <c r="LKE83" s="195"/>
      <c r="LKF83" s="195"/>
      <c r="LKG83" s="195"/>
      <c r="LKH83" s="195"/>
      <c r="LKI83" s="195"/>
      <c r="LKJ83" s="195"/>
      <c r="LKK83" s="195"/>
      <c r="LKL83" s="195"/>
      <c r="LKM83" s="195"/>
      <c r="LKN83" s="195"/>
      <c r="LKO83" s="195"/>
      <c r="LKP83" s="195"/>
      <c r="LKQ83" s="195"/>
      <c r="LKR83" s="195"/>
      <c r="LKS83" s="195"/>
      <c r="LKT83" s="195"/>
      <c r="LKU83" s="195"/>
      <c r="LKV83" s="195"/>
      <c r="LKW83" s="195"/>
      <c r="LKX83" s="195"/>
      <c r="LKY83" s="195"/>
      <c r="LKZ83" s="195"/>
      <c r="LLA83" s="195"/>
      <c r="LLB83" s="195"/>
      <c r="LLC83" s="195"/>
      <c r="LLD83" s="195"/>
      <c r="LLE83" s="195"/>
      <c r="LLF83" s="195"/>
      <c r="LLG83" s="195"/>
      <c r="LLH83" s="195"/>
      <c r="LLI83" s="195"/>
      <c r="LLJ83" s="195"/>
      <c r="LLK83" s="195"/>
      <c r="LLL83" s="195"/>
      <c r="LLM83" s="195"/>
      <c r="LLN83" s="195"/>
      <c r="LLO83" s="195"/>
      <c r="LLP83" s="195"/>
      <c r="LLQ83" s="195"/>
      <c r="LLR83" s="195"/>
      <c r="LLS83" s="195"/>
      <c r="LLT83" s="195"/>
      <c r="LLU83" s="195"/>
      <c r="LLV83" s="195"/>
      <c r="LLW83" s="195"/>
      <c r="LLX83" s="195"/>
      <c r="LLY83" s="195"/>
      <c r="LLZ83" s="195"/>
      <c r="LMA83" s="195"/>
      <c r="LMB83" s="195"/>
      <c r="LMC83" s="195"/>
      <c r="LMD83" s="195"/>
      <c r="LME83" s="195"/>
      <c r="LMF83" s="195"/>
      <c r="LMG83" s="195"/>
      <c r="LMH83" s="195"/>
      <c r="LMI83" s="195"/>
      <c r="LMJ83" s="195"/>
      <c r="LMK83" s="195"/>
      <c r="LML83" s="195"/>
      <c r="LMM83" s="195"/>
      <c r="LMN83" s="195"/>
      <c r="LMO83" s="195"/>
      <c r="LMP83" s="195"/>
      <c r="LMQ83" s="195"/>
      <c r="LMR83" s="195"/>
      <c r="LMS83" s="195"/>
      <c r="LMT83" s="195"/>
      <c r="LMU83" s="195"/>
      <c r="LMV83" s="195"/>
      <c r="LMW83" s="195"/>
      <c r="LMX83" s="195"/>
      <c r="LMY83" s="195"/>
      <c r="LMZ83" s="195"/>
      <c r="LNA83" s="195"/>
      <c r="LNB83" s="195"/>
      <c r="LNC83" s="195"/>
      <c r="LND83" s="195"/>
      <c r="LNE83" s="195"/>
      <c r="LNF83" s="195"/>
      <c r="LNG83" s="195"/>
      <c r="LNH83" s="195"/>
      <c r="LNI83" s="195"/>
      <c r="LNJ83" s="195"/>
      <c r="LNK83" s="195"/>
      <c r="LNL83" s="195"/>
      <c r="LNM83" s="195"/>
      <c r="LNN83" s="195"/>
      <c r="LNO83" s="195"/>
      <c r="LNP83" s="195"/>
      <c r="LNQ83" s="195"/>
      <c r="LNR83" s="195"/>
      <c r="LNS83" s="195"/>
      <c r="LNT83" s="195"/>
      <c r="LNU83" s="195"/>
      <c r="LNV83" s="195"/>
      <c r="LNW83" s="195"/>
      <c r="LNX83" s="195"/>
      <c r="LNY83" s="195"/>
      <c r="LNZ83" s="195"/>
      <c r="LOA83" s="195"/>
      <c r="LOB83" s="195"/>
      <c r="LOC83" s="195"/>
      <c r="LOD83" s="195"/>
      <c r="LOE83" s="195"/>
      <c r="LOF83" s="195"/>
      <c r="LOG83" s="195"/>
      <c r="LOH83" s="195"/>
      <c r="LOI83" s="195"/>
      <c r="LOJ83" s="195"/>
      <c r="LOK83" s="195"/>
      <c r="LOL83" s="195"/>
      <c r="LOM83" s="195"/>
      <c r="LON83" s="195"/>
      <c r="LOO83" s="195"/>
      <c r="LOP83" s="195"/>
      <c r="LOQ83" s="195"/>
      <c r="LOR83" s="195"/>
      <c r="LOS83" s="195"/>
      <c r="LOT83" s="195"/>
      <c r="LOU83" s="195"/>
      <c r="LOV83" s="195"/>
      <c r="LOW83" s="195"/>
      <c r="LOX83" s="195"/>
      <c r="LOY83" s="195"/>
      <c r="LOZ83" s="195"/>
      <c r="LPA83" s="195"/>
      <c r="LPB83" s="195"/>
      <c r="LPC83" s="195"/>
      <c r="LPD83" s="195"/>
      <c r="LPE83" s="195"/>
      <c r="LPF83" s="195"/>
      <c r="LPG83" s="195"/>
      <c r="LPH83" s="195"/>
      <c r="LPI83" s="195"/>
      <c r="LPJ83" s="195"/>
      <c r="LPK83" s="195"/>
      <c r="LPL83" s="195"/>
      <c r="LPM83" s="195"/>
      <c r="LPN83" s="195"/>
      <c r="LPO83" s="195"/>
      <c r="LPP83" s="195"/>
      <c r="LPQ83" s="195"/>
      <c r="LPR83" s="195"/>
      <c r="LPS83" s="195"/>
      <c r="LPT83" s="195"/>
      <c r="LPU83" s="195"/>
      <c r="LPV83" s="195"/>
      <c r="LPW83" s="195"/>
      <c r="LPX83" s="195"/>
      <c r="LPY83" s="195"/>
      <c r="LPZ83" s="195"/>
      <c r="LQA83" s="195"/>
      <c r="LQB83" s="195"/>
      <c r="LQC83" s="195"/>
      <c r="LQD83" s="195"/>
      <c r="LQE83" s="195"/>
      <c r="LQF83" s="195"/>
      <c r="LQG83" s="195"/>
      <c r="LQH83" s="195"/>
      <c r="LQI83" s="195"/>
      <c r="LQJ83" s="195"/>
      <c r="LQK83" s="195"/>
      <c r="LQL83" s="195"/>
      <c r="LQM83" s="195"/>
      <c r="LQN83" s="195"/>
      <c r="LQO83" s="195"/>
      <c r="LQP83" s="195"/>
      <c r="LQQ83" s="195"/>
      <c r="LQR83" s="195"/>
      <c r="LQS83" s="195"/>
      <c r="LQT83" s="195"/>
      <c r="LQU83" s="195"/>
      <c r="LQV83" s="195"/>
      <c r="LQW83" s="195"/>
      <c r="LQX83" s="195"/>
      <c r="LQY83" s="195"/>
      <c r="LQZ83" s="195"/>
      <c r="LRA83" s="195"/>
      <c r="LRB83" s="195"/>
      <c r="LRC83" s="195"/>
      <c r="LRD83" s="195"/>
      <c r="LRE83" s="195"/>
      <c r="LRF83" s="195"/>
      <c r="LRG83" s="195"/>
      <c r="LRH83" s="195"/>
      <c r="LRI83" s="195"/>
      <c r="LRJ83" s="195"/>
      <c r="LRK83" s="195"/>
      <c r="LRL83" s="195"/>
      <c r="LRM83" s="195"/>
      <c r="LRN83" s="195"/>
      <c r="LRO83" s="195"/>
      <c r="LRP83" s="195"/>
      <c r="LRQ83" s="195"/>
      <c r="LRR83" s="195"/>
      <c r="LRS83" s="195"/>
      <c r="LRT83" s="195"/>
      <c r="LRU83" s="195"/>
      <c r="LRV83" s="195"/>
      <c r="LRW83" s="195"/>
      <c r="LRX83" s="195"/>
      <c r="LRY83" s="195"/>
      <c r="LRZ83" s="195"/>
      <c r="LSA83" s="195"/>
      <c r="LSB83" s="195"/>
      <c r="LSC83" s="195"/>
      <c r="LSD83" s="195"/>
      <c r="LSE83" s="195"/>
      <c r="LSF83" s="195"/>
      <c r="LSG83" s="195"/>
      <c r="LSH83" s="195"/>
      <c r="LSI83" s="195"/>
      <c r="LSJ83" s="195"/>
      <c r="LSK83" s="195"/>
      <c r="LSL83" s="195"/>
      <c r="LSM83" s="195"/>
      <c r="LSN83" s="195"/>
      <c r="LSO83" s="195"/>
      <c r="LSP83" s="195"/>
      <c r="LSQ83" s="195"/>
      <c r="LSR83" s="195"/>
      <c r="LSS83" s="195"/>
      <c r="LST83" s="195"/>
      <c r="LSU83" s="195"/>
      <c r="LSV83" s="195"/>
      <c r="LSW83" s="195"/>
      <c r="LSX83" s="195"/>
      <c r="LSY83" s="195"/>
      <c r="LSZ83" s="195"/>
      <c r="LTA83" s="195"/>
      <c r="LTB83" s="195"/>
      <c r="LTC83" s="195"/>
      <c r="LTD83" s="195"/>
      <c r="LTE83" s="195"/>
      <c r="LTF83" s="195"/>
      <c r="LTG83" s="195"/>
      <c r="LTH83" s="195"/>
      <c r="LTI83" s="195"/>
      <c r="LTJ83" s="195"/>
      <c r="LTK83" s="195"/>
      <c r="LTL83" s="195"/>
      <c r="LTM83" s="195"/>
      <c r="LTN83" s="195"/>
      <c r="LTO83" s="195"/>
      <c r="LTP83" s="195"/>
      <c r="LTQ83" s="195"/>
      <c r="LTR83" s="195"/>
      <c r="LTS83" s="195"/>
      <c r="LTT83" s="195"/>
      <c r="LTU83" s="195"/>
      <c r="LTV83" s="195"/>
      <c r="LTW83" s="195"/>
      <c r="LTX83" s="195"/>
      <c r="LTY83" s="195"/>
      <c r="LTZ83" s="195"/>
      <c r="LUA83" s="195"/>
      <c r="LUB83" s="195"/>
      <c r="LUC83" s="195"/>
      <c r="LUD83" s="195"/>
      <c r="LUE83" s="195"/>
      <c r="LUF83" s="195"/>
      <c r="LUG83" s="195"/>
      <c r="LUH83" s="195"/>
      <c r="LUI83" s="195"/>
      <c r="LUJ83" s="195"/>
      <c r="LUK83" s="195"/>
      <c r="LUL83" s="195"/>
      <c r="LUM83" s="195"/>
      <c r="LUN83" s="195"/>
      <c r="LUO83" s="195"/>
      <c r="LUP83" s="195"/>
      <c r="LUQ83" s="195"/>
      <c r="LUR83" s="195"/>
      <c r="LUS83" s="195"/>
      <c r="LUT83" s="195"/>
      <c r="LUU83" s="195"/>
      <c r="LUV83" s="195"/>
      <c r="LUW83" s="195"/>
      <c r="LUX83" s="195"/>
      <c r="LUY83" s="195"/>
      <c r="LUZ83" s="195"/>
      <c r="LVA83" s="195"/>
      <c r="LVB83" s="195"/>
      <c r="LVC83" s="195"/>
      <c r="LVD83" s="195"/>
      <c r="LVE83" s="195"/>
      <c r="LVF83" s="195"/>
      <c r="LVG83" s="195"/>
      <c r="LVH83" s="195"/>
      <c r="LVI83" s="195"/>
      <c r="LVJ83" s="195"/>
      <c r="LVK83" s="195"/>
      <c r="LVL83" s="195"/>
      <c r="LVM83" s="195"/>
      <c r="LVN83" s="195"/>
      <c r="LVO83" s="195"/>
      <c r="LVP83" s="195"/>
      <c r="LVQ83" s="195"/>
      <c r="LVR83" s="195"/>
      <c r="LVS83" s="195"/>
      <c r="LVT83" s="195"/>
      <c r="LVU83" s="195"/>
      <c r="LVV83" s="195"/>
      <c r="LVW83" s="195"/>
      <c r="LVX83" s="195"/>
      <c r="LVY83" s="195"/>
      <c r="LVZ83" s="195"/>
      <c r="LWA83" s="195"/>
      <c r="LWB83" s="195"/>
      <c r="LWC83" s="195"/>
      <c r="LWD83" s="195"/>
      <c r="LWE83" s="195"/>
      <c r="LWF83" s="195"/>
      <c r="LWG83" s="195"/>
      <c r="LWH83" s="195"/>
      <c r="LWI83" s="195"/>
      <c r="LWJ83" s="195"/>
      <c r="LWK83" s="195"/>
      <c r="LWL83" s="195"/>
      <c r="LWM83" s="195"/>
      <c r="LWN83" s="195"/>
      <c r="LWO83" s="195"/>
      <c r="LWP83" s="195"/>
      <c r="LWQ83" s="195"/>
      <c r="LWR83" s="195"/>
      <c r="LWS83" s="195"/>
      <c r="LWT83" s="195"/>
      <c r="LWU83" s="195"/>
      <c r="LWV83" s="195"/>
      <c r="LWW83" s="195"/>
      <c r="LWX83" s="195"/>
      <c r="LWY83" s="195"/>
      <c r="LWZ83" s="195"/>
      <c r="LXA83" s="195"/>
      <c r="LXB83" s="195"/>
      <c r="LXC83" s="195"/>
      <c r="LXD83" s="195"/>
      <c r="LXE83" s="195"/>
      <c r="LXF83" s="195"/>
      <c r="LXG83" s="195"/>
      <c r="LXH83" s="195"/>
      <c r="LXI83" s="195"/>
      <c r="LXJ83" s="195"/>
      <c r="LXK83" s="195"/>
      <c r="LXL83" s="195"/>
      <c r="LXM83" s="195"/>
      <c r="LXN83" s="195"/>
      <c r="LXO83" s="195"/>
      <c r="LXP83" s="195"/>
      <c r="LXQ83" s="195"/>
      <c r="LXR83" s="195"/>
      <c r="LXS83" s="195"/>
      <c r="LXT83" s="195"/>
      <c r="LXU83" s="195"/>
      <c r="LXV83" s="195"/>
      <c r="LXW83" s="195"/>
      <c r="LXX83" s="195"/>
      <c r="LXY83" s="195"/>
      <c r="LXZ83" s="195"/>
      <c r="LYA83" s="195"/>
      <c r="LYB83" s="195"/>
      <c r="LYC83" s="195"/>
      <c r="LYD83" s="195"/>
      <c r="LYE83" s="195"/>
      <c r="LYF83" s="195"/>
      <c r="LYG83" s="195"/>
      <c r="LYH83" s="195"/>
      <c r="LYI83" s="195"/>
      <c r="LYJ83" s="195"/>
      <c r="LYK83" s="195"/>
      <c r="LYL83" s="195"/>
      <c r="LYM83" s="195"/>
      <c r="LYN83" s="195"/>
      <c r="LYO83" s="195"/>
      <c r="LYP83" s="195"/>
      <c r="LYQ83" s="195"/>
      <c r="LYR83" s="195"/>
      <c r="LYS83" s="195"/>
      <c r="LYT83" s="195"/>
      <c r="LYU83" s="195"/>
      <c r="LYV83" s="195"/>
      <c r="LYW83" s="195"/>
      <c r="LYX83" s="195"/>
      <c r="LYY83" s="195"/>
      <c r="LYZ83" s="195"/>
      <c r="LZA83" s="195"/>
      <c r="LZB83" s="195"/>
      <c r="LZC83" s="195"/>
      <c r="LZD83" s="195"/>
      <c r="LZE83" s="195"/>
      <c r="LZF83" s="195"/>
      <c r="LZG83" s="195"/>
      <c r="LZH83" s="195"/>
      <c r="LZI83" s="195"/>
      <c r="LZJ83" s="195"/>
      <c r="LZK83" s="195"/>
      <c r="LZL83" s="195"/>
      <c r="LZM83" s="195"/>
      <c r="LZN83" s="195"/>
      <c r="LZO83" s="195"/>
      <c r="LZP83" s="195"/>
      <c r="LZQ83" s="195"/>
      <c r="LZR83" s="195"/>
      <c r="LZS83" s="195"/>
      <c r="LZT83" s="195"/>
      <c r="LZU83" s="195"/>
      <c r="LZV83" s="195"/>
      <c r="LZW83" s="195"/>
      <c r="LZX83" s="195"/>
      <c r="LZY83" s="195"/>
      <c r="LZZ83" s="195"/>
      <c r="MAA83" s="195"/>
      <c r="MAB83" s="195"/>
      <c r="MAC83" s="195"/>
      <c r="MAD83" s="195"/>
      <c r="MAE83" s="195"/>
      <c r="MAF83" s="195"/>
      <c r="MAG83" s="195"/>
      <c r="MAH83" s="195"/>
      <c r="MAI83" s="195"/>
      <c r="MAJ83" s="195"/>
      <c r="MAK83" s="195"/>
      <c r="MAL83" s="195"/>
      <c r="MAM83" s="195"/>
      <c r="MAN83" s="195"/>
      <c r="MAO83" s="195"/>
      <c r="MAP83" s="195"/>
      <c r="MAQ83" s="195"/>
      <c r="MAR83" s="195"/>
      <c r="MAS83" s="195"/>
      <c r="MAT83" s="195"/>
      <c r="MAU83" s="195"/>
      <c r="MAV83" s="195"/>
      <c r="MAW83" s="195"/>
      <c r="MAX83" s="195"/>
      <c r="MAY83" s="195"/>
      <c r="MAZ83" s="195"/>
      <c r="MBA83" s="195"/>
      <c r="MBB83" s="195"/>
      <c r="MBC83" s="195"/>
      <c r="MBD83" s="195"/>
      <c r="MBE83" s="195"/>
      <c r="MBF83" s="195"/>
      <c r="MBG83" s="195"/>
      <c r="MBH83" s="195"/>
      <c r="MBI83" s="195"/>
      <c r="MBJ83" s="195"/>
      <c r="MBK83" s="195"/>
      <c r="MBL83" s="195"/>
      <c r="MBM83" s="195"/>
      <c r="MBN83" s="195"/>
      <c r="MBO83" s="195"/>
      <c r="MBP83" s="195"/>
      <c r="MBQ83" s="195"/>
      <c r="MBR83" s="195"/>
      <c r="MBS83" s="195"/>
      <c r="MBT83" s="195"/>
      <c r="MBU83" s="195"/>
      <c r="MBV83" s="195"/>
      <c r="MBW83" s="195"/>
      <c r="MBX83" s="195"/>
      <c r="MBY83" s="195"/>
      <c r="MBZ83" s="195"/>
      <c r="MCA83" s="195"/>
      <c r="MCB83" s="195"/>
      <c r="MCC83" s="195"/>
      <c r="MCD83" s="195"/>
      <c r="MCE83" s="195"/>
      <c r="MCF83" s="195"/>
      <c r="MCG83" s="195"/>
      <c r="MCH83" s="195"/>
      <c r="MCI83" s="195"/>
      <c r="MCJ83" s="195"/>
      <c r="MCK83" s="195"/>
      <c r="MCL83" s="195"/>
      <c r="MCM83" s="195"/>
      <c r="MCN83" s="195"/>
      <c r="MCO83" s="195"/>
      <c r="MCP83" s="195"/>
      <c r="MCQ83" s="195"/>
      <c r="MCR83" s="195"/>
      <c r="MCS83" s="195"/>
      <c r="MCT83" s="195"/>
      <c r="MCU83" s="195"/>
      <c r="MCV83" s="195"/>
      <c r="MCW83" s="195"/>
      <c r="MCX83" s="195"/>
      <c r="MCY83" s="195"/>
      <c r="MCZ83" s="195"/>
      <c r="MDA83" s="195"/>
      <c r="MDB83" s="195"/>
      <c r="MDC83" s="195"/>
      <c r="MDD83" s="195"/>
      <c r="MDE83" s="195"/>
      <c r="MDF83" s="195"/>
      <c r="MDG83" s="195"/>
      <c r="MDH83" s="195"/>
      <c r="MDI83" s="195"/>
      <c r="MDJ83" s="195"/>
      <c r="MDK83" s="195"/>
      <c r="MDL83" s="195"/>
      <c r="MDM83" s="195"/>
      <c r="MDN83" s="195"/>
      <c r="MDO83" s="195"/>
      <c r="MDP83" s="195"/>
      <c r="MDQ83" s="195"/>
      <c r="MDR83" s="195"/>
      <c r="MDS83" s="195"/>
      <c r="MDT83" s="195"/>
      <c r="MDU83" s="195"/>
      <c r="MDV83" s="195"/>
      <c r="MDW83" s="195"/>
      <c r="MDX83" s="195"/>
      <c r="MDY83" s="195"/>
      <c r="MDZ83" s="195"/>
      <c r="MEA83" s="195"/>
      <c r="MEB83" s="195"/>
      <c r="MEC83" s="195"/>
      <c r="MED83" s="195"/>
      <c r="MEE83" s="195"/>
      <c r="MEF83" s="195"/>
      <c r="MEG83" s="195"/>
      <c r="MEH83" s="195"/>
      <c r="MEI83" s="195"/>
      <c r="MEJ83" s="195"/>
      <c r="MEK83" s="195"/>
      <c r="MEL83" s="195"/>
      <c r="MEM83" s="195"/>
      <c r="MEN83" s="195"/>
      <c r="MEO83" s="195"/>
      <c r="MEP83" s="195"/>
      <c r="MEQ83" s="195"/>
      <c r="MER83" s="195"/>
      <c r="MES83" s="195"/>
      <c r="MET83" s="195"/>
      <c r="MEU83" s="195"/>
      <c r="MEV83" s="195"/>
      <c r="MEW83" s="195"/>
      <c r="MEX83" s="195"/>
      <c r="MEY83" s="195"/>
      <c r="MEZ83" s="195"/>
      <c r="MFA83" s="195"/>
      <c r="MFB83" s="195"/>
      <c r="MFC83" s="195"/>
      <c r="MFD83" s="195"/>
      <c r="MFE83" s="195"/>
      <c r="MFF83" s="195"/>
      <c r="MFG83" s="195"/>
      <c r="MFH83" s="195"/>
      <c r="MFI83" s="195"/>
      <c r="MFJ83" s="195"/>
      <c r="MFK83" s="195"/>
      <c r="MFL83" s="195"/>
      <c r="MFM83" s="195"/>
      <c r="MFN83" s="195"/>
      <c r="MFO83" s="195"/>
      <c r="MFP83" s="195"/>
      <c r="MFQ83" s="195"/>
      <c r="MFR83" s="195"/>
      <c r="MFS83" s="195"/>
      <c r="MFT83" s="195"/>
      <c r="MFU83" s="195"/>
      <c r="MFV83" s="195"/>
      <c r="MFW83" s="195"/>
      <c r="MFX83" s="195"/>
      <c r="MFY83" s="195"/>
      <c r="MFZ83" s="195"/>
      <c r="MGA83" s="195"/>
      <c r="MGB83" s="195"/>
      <c r="MGC83" s="195"/>
      <c r="MGD83" s="195"/>
      <c r="MGE83" s="195"/>
      <c r="MGF83" s="195"/>
      <c r="MGG83" s="195"/>
      <c r="MGH83" s="195"/>
      <c r="MGI83" s="195"/>
      <c r="MGJ83" s="195"/>
      <c r="MGK83" s="195"/>
      <c r="MGL83" s="195"/>
      <c r="MGM83" s="195"/>
      <c r="MGN83" s="195"/>
      <c r="MGO83" s="195"/>
      <c r="MGP83" s="195"/>
      <c r="MGQ83" s="195"/>
      <c r="MGR83" s="195"/>
      <c r="MGS83" s="195"/>
      <c r="MGT83" s="195"/>
      <c r="MGU83" s="195"/>
      <c r="MGV83" s="195"/>
      <c r="MGW83" s="195"/>
      <c r="MGX83" s="195"/>
      <c r="MGY83" s="195"/>
      <c r="MGZ83" s="195"/>
      <c r="MHA83" s="195"/>
      <c r="MHB83" s="195"/>
      <c r="MHC83" s="195"/>
      <c r="MHD83" s="195"/>
      <c r="MHE83" s="195"/>
      <c r="MHF83" s="195"/>
      <c r="MHG83" s="195"/>
      <c r="MHH83" s="195"/>
      <c r="MHI83" s="195"/>
      <c r="MHJ83" s="195"/>
      <c r="MHK83" s="195"/>
      <c r="MHL83" s="195"/>
      <c r="MHM83" s="195"/>
      <c r="MHN83" s="195"/>
      <c r="MHO83" s="195"/>
      <c r="MHP83" s="195"/>
      <c r="MHQ83" s="195"/>
      <c r="MHR83" s="195"/>
      <c r="MHS83" s="195"/>
      <c r="MHT83" s="195"/>
      <c r="MHU83" s="195"/>
      <c r="MHV83" s="195"/>
      <c r="MHW83" s="195"/>
      <c r="MHX83" s="195"/>
      <c r="MHY83" s="195"/>
      <c r="MHZ83" s="195"/>
      <c r="MIA83" s="195"/>
      <c r="MIB83" s="195"/>
      <c r="MIC83" s="195"/>
      <c r="MID83" s="195"/>
      <c r="MIE83" s="195"/>
      <c r="MIF83" s="195"/>
      <c r="MIG83" s="195"/>
      <c r="MIH83" s="195"/>
      <c r="MII83" s="195"/>
      <c r="MIJ83" s="195"/>
      <c r="MIK83" s="195"/>
      <c r="MIL83" s="195"/>
      <c r="MIM83" s="195"/>
      <c r="MIN83" s="195"/>
      <c r="MIO83" s="195"/>
      <c r="MIP83" s="195"/>
      <c r="MIQ83" s="195"/>
      <c r="MIR83" s="195"/>
      <c r="MIS83" s="195"/>
      <c r="MIT83" s="195"/>
      <c r="MIU83" s="195"/>
      <c r="MIV83" s="195"/>
      <c r="MIW83" s="195"/>
      <c r="MIX83" s="195"/>
      <c r="MIY83" s="195"/>
      <c r="MIZ83" s="195"/>
      <c r="MJA83" s="195"/>
      <c r="MJB83" s="195"/>
      <c r="MJC83" s="195"/>
      <c r="MJD83" s="195"/>
      <c r="MJE83" s="195"/>
      <c r="MJF83" s="195"/>
      <c r="MJG83" s="195"/>
      <c r="MJH83" s="195"/>
      <c r="MJI83" s="195"/>
      <c r="MJJ83" s="195"/>
      <c r="MJK83" s="195"/>
      <c r="MJL83" s="195"/>
      <c r="MJM83" s="195"/>
      <c r="MJN83" s="195"/>
      <c r="MJO83" s="195"/>
      <c r="MJP83" s="195"/>
      <c r="MJQ83" s="195"/>
      <c r="MJR83" s="195"/>
      <c r="MJS83" s="195"/>
      <c r="MJT83" s="195"/>
      <c r="MJU83" s="195"/>
      <c r="MJV83" s="195"/>
      <c r="MJW83" s="195"/>
      <c r="MJX83" s="195"/>
      <c r="MJY83" s="195"/>
      <c r="MJZ83" s="195"/>
      <c r="MKA83" s="195"/>
      <c r="MKB83" s="195"/>
      <c r="MKC83" s="195"/>
      <c r="MKD83" s="195"/>
      <c r="MKE83" s="195"/>
      <c r="MKF83" s="195"/>
      <c r="MKG83" s="195"/>
      <c r="MKH83" s="195"/>
      <c r="MKI83" s="195"/>
      <c r="MKJ83" s="195"/>
      <c r="MKK83" s="195"/>
      <c r="MKL83" s="195"/>
      <c r="MKM83" s="195"/>
      <c r="MKN83" s="195"/>
      <c r="MKO83" s="195"/>
      <c r="MKP83" s="195"/>
      <c r="MKQ83" s="195"/>
      <c r="MKR83" s="195"/>
      <c r="MKS83" s="195"/>
      <c r="MKT83" s="195"/>
      <c r="MKU83" s="195"/>
      <c r="MKV83" s="195"/>
      <c r="MKW83" s="195"/>
      <c r="MKX83" s="195"/>
      <c r="MKY83" s="195"/>
      <c r="MKZ83" s="195"/>
      <c r="MLA83" s="195"/>
      <c r="MLB83" s="195"/>
      <c r="MLC83" s="195"/>
      <c r="MLD83" s="195"/>
      <c r="MLE83" s="195"/>
      <c r="MLF83" s="195"/>
      <c r="MLG83" s="195"/>
      <c r="MLH83" s="195"/>
      <c r="MLI83" s="195"/>
      <c r="MLJ83" s="195"/>
      <c r="MLK83" s="195"/>
      <c r="MLL83" s="195"/>
      <c r="MLM83" s="195"/>
      <c r="MLN83" s="195"/>
      <c r="MLO83" s="195"/>
      <c r="MLP83" s="195"/>
      <c r="MLQ83" s="195"/>
      <c r="MLR83" s="195"/>
      <c r="MLS83" s="195"/>
      <c r="MLT83" s="195"/>
      <c r="MLU83" s="195"/>
      <c r="MLV83" s="195"/>
      <c r="MLW83" s="195"/>
      <c r="MLX83" s="195"/>
      <c r="MLY83" s="195"/>
      <c r="MLZ83" s="195"/>
      <c r="MMA83" s="195"/>
      <c r="MMB83" s="195"/>
      <c r="MMC83" s="195"/>
      <c r="MMD83" s="195"/>
      <c r="MME83" s="195"/>
      <c r="MMF83" s="195"/>
      <c r="MMG83" s="195"/>
      <c r="MMH83" s="195"/>
      <c r="MMI83" s="195"/>
      <c r="MMJ83" s="195"/>
      <c r="MMK83" s="195"/>
      <c r="MML83" s="195"/>
      <c r="MMM83" s="195"/>
      <c r="MMN83" s="195"/>
      <c r="MMO83" s="195"/>
      <c r="MMP83" s="195"/>
      <c r="MMQ83" s="195"/>
      <c r="MMR83" s="195"/>
      <c r="MMS83" s="195"/>
      <c r="MMT83" s="195"/>
      <c r="MMU83" s="195"/>
      <c r="MMV83" s="195"/>
      <c r="MMW83" s="195"/>
      <c r="MMX83" s="195"/>
      <c r="MMY83" s="195"/>
      <c r="MMZ83" s="195"/>
      <c r="MNA83" s="195"/>
      <c r="MNB83" s="195"/>
      <c r="MNC83" s="195"/>
      <c r="MND83" s="195"/>
      <c r="MNE83" s="195"/>
      <c r="MNF83" s="195"/>
      <c r="MNG83" s="195"/>
      <c r="MNH83" s="195"/>
      <c r="MNI83" s="195"/>
      <c r="MNJ83" s="195"/>
      <c r="MNK83" s="195"/>
      <c r="MNL83" s="195"/>
      <c r="MNM83" s="195"/>
      <c r="MNN83" s="195"/>
      <c r="MNO83" s="195"/>
      <c r="MNP83" s="195"/>
      <c r="MNQ83" s="195"/>
      <c r="MNR83" s="195"/>
      <c r="MNS83" s="195"/>
      <c r="MNT83" s="195"/>
      <c r="MNU83" s="195"/>
      <c r="MNV83" s="195"/>
      <c r="MNW83" s="195"/>
      <c r="MNX83" s="195"/>
      <c r="MNY83" s="195"/>
      <c r="MNZ83" s="195"/>
      <c r="MOA83" s="195"/>
      <c r="MOB83" s="195"/>
      <c r="MOC83" s="195"/>
      <c r="MOD83" s="195"/>
      <c r="MOE83" s="195"/>
      <c r="MOF83" s="195"/>
      <c r="MOG83" s="195"/>
      <c r="MOH83" s="195"/>
      <c r="MOI83" s="195"/>
      <c r="MOJ83" s="195"/>
      <c r="MOK83" s="195"/>
      <c r="MOL83" s="195"/>
      <c r="MOM83" s="195"/>
      <c r="MON83" s="195"/>
      <c r="MOO83" s="195"/>
      <c r="MOP83" s="195"/>
      <c r="MOQ83" s="195"/>
      <c r="MOR83" s="195"/>
      <c r="MOS83" s="195"/>
      <c r="MOT83" s="195"/>
      <c r="MOU83" s="195"/>
      <c r="MOV83" s="195"/>
      <c r="MOW83" s="195"/>
      <c r="MOX83" s="195"/>
      <c r="MOY83" s="195"/>
      <c r="MOZ83" s="195"/>
      <c r="MPA83" s="195"/>
      <c r="MPB83" s="195"/>
      <c r="MPC83" s="195"/>
      <c r="MPD83" s="195"/>
      <c r="MPE83" s="195"/>
      <c r="MPF83" s="195"/>
      <c r="MPG83" s="195"/>
      <c r="MPH83" s="195"/>
      <c r="MPI83" s="195"/>
      <c r="MPJ83" s="195"/>
      <c r="MPK83" s="195"/>
      <c r="MPL83" s="195"/>
      <c r="MPM83" s="195"/>
      <c r="MPN83" s="195"/>
      <c r="MPO83" s="195"/>
      <c r="MPP83" s="195"/>
      <c r="MPQ83" s="195"/>
      <c r="MPR83" s="195"/>
      <c r="MPS83" s="195"/>
      <c r="MPT83" s="195"/>
      <c r="MPU83" s="195"/>
      <c r="MPV83" s="195"/>
      <c r="MPW83" s="195"/>
      <c r="MPX83" s="195"/>
      <c r="MPY83" s="195"/>
      <c r="MPZ83" s="195"/>
      <c r="MQA83" s="195"/>
      <c r="MQB83" s="195"/>
      <c r="MQC83" s="195"/>
      <c r="MQD83" s="195"/>
      <c r="MQE83" s="195"/>
      <c r="MQF83" s="195"/>
      <c r="MQG83" s="195"/>
      <c r="MQH83" s="195"/>
      <c r="MQI83" s="195"/>
      <c r="MQJ83" s="195"/>
      <c r="MQK83" s="195"/>
      <c r="MQL83" s="195"/>
      <c r="MQM83" s="195"/>
      <c r="MQN83" s="195"/>
      <c r="MQO83" s="195"/>
      <c r="MQP83" s="195"/>
      <c r="MQQ83" s="195"/>
      <c r="MQR83" s="195"/>
      <c r="MQS83" s="195"/>
      <c r="MQT83" s="195"/>
      <c r="MQU83" s="195"/>
      <c r="MQV83" s="195"/>
      <c r="MQW83" s="195"/>
      <c r="MQX83" s="195"/>
      <c r="MQY83" s="195"/>
      <c r="MQZ83" s="195"/>
      <c r="MRA83" s="195"/>
      <c r="MRB83" s="195"/>
      <c r="MRC83" s="195"/>
      <c r="MRD83" s="195"/>
      <c r="MRE83" s="195"/>
      <c r="MRF83" s="195"/>
      <c r="MRG83" s="195"/>
      <c r="MRH83" s="195"/>
      <c r="MRI83" s="195"/>
      <c r="MRJ83" s="195"/>
      <c r="MRK83" s="195"/>
      <c r="MRL83" s="195"/>
      <c r="MRM83" s="195"/>
      <c r="MRN83" s="195"/>
      <c r="MRO83" s="195"/>
      <c r="MRP83" s="195"/>
      <c r="MRQ83" s="195"/>
      <c r="MRR83" s="195"/>
      <c r="MRS83" s="195"/>
      <c r="MRT83" s="195"/>
      <c r="MRU83" s="195"/>
      <c r="MRV83" s="195"/>
      <c r="MRW83" s="195"/>
      <c r="MRX83" s="195"/>
      <c r="MRY83" s="195"/>
      <c r="MRZ83" s="195"/>
      <c r="MSA83" s="195"/>
      <c r="MSB83" s="195"/>
      <c r="MSC83" s="195"/>
      <c r="MSD83" s="195"/>
      <c r="MSE83" s="195"/>
      <c r="MSF83" s="195"/>
      <c r="MSG83" s="195"/>
      <c r="MSH83" s="195"/>
      <c r="MSI83" s="195"/>
      <c r="MSJ83" s="195"/>
      <c r="MSK83" s="195"/>
      <c r="MSL83" s="195"/>
      <c r="MSM83" s="195"/>
      <c r="MSN83" s="195"/>
      <c r="MSO83" s="195"/>
      <c r="MSP83" s="195"/>
      <c r="MSQ83" s="195"/>
      <c r="MSR83" s="195"/>
      <c r="MSS83" s="195"/>
      <c r="MST83" s="195"/>
      <c r="MSU83" s="195"/>
      <c r="MSV83" s="195"/>
      <c r="MSW83" s="195"/>
      <c r="MSX83" s="195"/>
      <c r="MSY83" s="195"/>
      <c r="MSZ83" s="195"/>
      <c r="MTA83" s="195"/>
      <c r="MTB83" s="195"/>
      <c r="MTC83" s="195"/>
      <c r="MTD83" s="195"/>
      <c r="MTE83" s="195"/>
      <c r="MTF83" s="195"/>
      <c r="MTG83" s="195"/>
      <c r="MTH83" s="195"/>
      <c r="MTI83" s="195"/>
      <c r="MTJ83" s="195"/>
      <c r="MTK83" s="195"/>
      <c r="MTL83" s="195"/>
      <c r="MTM83" s="195"/>
      <c r="MTN83" s="195"/>
      <c r="MTO83" s="195"/>
      <c r="MTP83" s="195"/>
      <c r="MTQ83" s="195"/>
      <c r="MTR83" s="195"/>
      <c r="MTS83" s="195"/>
      <c r="MTT83" s="195"/>
      <c r="MTU83" s="195"/>
      <c r="MTV83" s="195"/>
      <c r="MTW83" s="195"/>
      <c r="MTX83" s="195"/>
      <c r="MTY83" s="195"/>
      <c r="MTZ83" s="195"/>
      <c r="MUA83" s="195"/>
      <c r="MUB83" s="195"/>
      <c r="MUC83" s="195"/>
      <c r="MUD83" s="195"/>
      <c r="MUE83" s="195"/>
      <c r="MUF83" s="195"/>
      <c r="MUG83" s="195"/>
      <c r="MUH83" s="195"/>
      <c r="MUI83" s="195"/>
      <c r="MUJ83" s="195"/>
      <c r="MUK83" s="195"/>
      <c r="MUL83" s="195"/>
      <c r="MUM83" s="195"/>
      <c r="MUN83" s="195"/>
      <c r="MUO83" s="195"/>
      <c r="MUP83" s="195"/>
      <c r="MUQ83" s="195"/>
      <c r="MUR83" s="195"/>
      <c r="MUS83" s="195"/>
      <c r="MUT83" s="195"/>
      <c r="MUU83" s="195"/>
      <c r="MUV83" s="195"/>
      <c r="MUW83" s="195"/>
      <c r="MUX83" s="195"/>
      <c r="MUY83" s="195"/>
      <c r="MUZ83" s="195"/>
      <c r="MVA83" s="195"/>
      <c r="MVB83" s="195"/>
      <c r="MVC83" s="195"/>
      <c r="MVD83" s="195"/>
      <c r="MVE83" s="195"/>
      <c r="MVF83" s="195"/>
      <c r="MVG83" s="195"/>
      <c r="MVH83" s="195"/>
      <c r="MVI83" s="195"/>
      <c r="MVJ83" s="195"/>
      <c r="MVK83" s="195"/>
      <c r="MVL83" s="195"/>
      <c r="MVM83" s="195"/>
      <c r="MVN83" s="195"/>
      <c r="MVO83" s="195"/>
      <c r="MVP83" s="195"/>
      <c r="MVQ83" s="195"/>
      <c r="MVR83" s="195"/>
      <c r="MVS83" s="195"/>
      <c r="MVT83" s="195"/>
      <c r="MVU83" s="195"/>
      <c r="MVV83" s="195"/>
      <c r="MVW83" s="195"/>
      <c r="MVX83" s="195"/>
      <c r="MVY83" s="195"/>
      <c r="MVZ83" s="195"/>
      <c r="MWA83" s="195"/>
      <c r="MWB83" s="195"/>
      <c r="MWC83" s="195"/>
      <c r="MWD83" s="195"/>
      <c r="MWE83" s="195"/>
      <c r="MWF83" s="195"/>
      <c r="MWG83" s="195"/>
      <c r="MWH83" s="195"/>
      <c r="MWI83" s="195"/>
      <c r="MWJ83" s="195"/>
      <c r="MWK83" s="195"/>
      <c r="MWL83" s="195"/>
      <c r="MWM83" s="195"/>
      <c r="MWN83" s="195"/>
      <c r="MWO83" s="195"/>
      <c r="MWP83" s="195"/>
      <c r="MWQ83" s="195"/>
      <c r="MWR83" s="195"/>
      <c r="MWS83" s="195"/>
      <c r="MWT83" s="195"/>
      <c r="MWU83" s="195"/>
      <c r="MWV83" s="195"/>
      <c r="MWW83" s="195"/>
      <c r="MWX83" s="195"/>
      <c r="MWY83" s="195"/>
      <c r="MWZ83" s="195"/>
      <c r="MXA83" s="195"/>
      <c r="MXB83" s="195"/>
      <c r="MXC83" s="195"/>
      <c r="MXD83" s="195"/>
      <c r="MXE83" s="195"/>
      <c r="MXF83" s="195"/>
      <c r="MXG83" s="195"/>
      <c r="MXH83" s="195"/>
      <c r="MXI83" s="195"/>
      <c r="MXJ83" s="195"/>
      <c r="MXK83" s="195"/>
      <c r="MXL83" s="195"/>
      <c r="MXM83" s="195"/>
      <c r="MXN83" s="195"/>
      <c r="MXO83" s="195"/>
      <c r="MXP83" s="195"/>
      <c r="MXQ83" s="195"/>
      <c r="MXR83" s="195"/>
      <c r="MXS83" s="195"/>
      <c r="MXT83" s="195"/>
      <c r="MXU83" s="195"/>
      <c r="MXV83" s="195"/>
      <c r="MXW83" s="195"/>
      <c r="MXX83" s="195"/>
      <c r="MXY83" s="195"/>
      <c r="MXZ83" s="195"/>
      <c r="MYA83" s="195"/>
      <c r="MYB83" s="195"/>
      <c r="MYC83" s="195"/>
      <c r="MYD83" s="195"/>
      <c r="MYE83" s="195"/>
      <c r="MYF83" s="195"/>
      <c r="MYG83" s="195"/>
      <c r="MYH83" s="195"/>
      <c r="MYI83" s="195"/>
      <c r="MYJ83" s="195"/>
      <c r="MYK83" s="195"/>
      <c r="MYL83" s="195"/>
      <c r="MYM83" s="195"/>
      <c r="MYN83" s="195"/>
      <c r="MYO83" s="195"/>
      <c r="MYP83" s="195"/>
      <c r="MYQ83" s="195"/>
      <c r="MYR83" s="195"/>
      <c r="MYS83" s="195"/>
      <c r="MYT83" s="195"/>
      <c r="MYU83" s="195"/>
      <c r="MYV83" s="195"/>
      <c r="MYW83" s="195"/>
      <c r="MYX83" s="195"/>
      <c r="MYY83" s="195"/>
      <c r="MYZ83" s="195"/>
      <c r="MZA83" s="195"/>
      <c r="MZB83" s="195"/>
      <c r="MZC83" s="195"/>
      <c r="MZD83" s="195"/>
      <c r="MZE83" s="195"/>
      <c r="MZF83" s="195"/>
      <c r="MZG83" s="195"/>
      <c r="MZH83" s="195"/>
      <c r="MZI83" s="195"/>
      <c r="MZJ83" s="195"/>
      <c r="MZK83" s="195"/>
      <c r="MZL83" s="195"/>
      <c r="MZM83" s="195"/>
      <c r="MZN83" s="195"/>
      <c r="MZO83" s="195"/>
      <c r="MZP83" s="195"/>
      <c r="MZQ83" s="195"/>
      <c r="MZR83" s="195"/>
      <c r="MZS83" s="195"/>
      <c r="MZT83" s="195"/>
      <c r="MZU83" s="195"/>
      <c r="MZV83" s="195"/>
      <c r="MZW83" s="195"/>
      <c r="MZX83" s="195"/>
      <c r="MZY83" s="195"/>
      <c r="MZZ83" s="195"/>
      <c r="NAA83" s="195"/>
      <c r="NAB83" s="195"/>
      <c r="NAC83" s="195"/>
      <c r="NAD83" s="195"/>
      <c r="NAE83" s="195"/>
      <c r="NAF83" s="195"/>
      <c r="NAG83" s="195"/>
      <c r="NAH83" s="195"/>
      <c r="NAI83" s="195"/>
      <c r="NAJ83" s="195"/>
      <c r="NAK83" s="195"/>
      <c r="NAL83" s="195"/>
      <c r="NAM83" s="195"/>
      <c r="NAN83" s="195"/>
      <c r="NAO83" s="195"/>
      <c r="NAP83" s="195"/>
      <c r="NAQ83" s="195"/>
      <c r="NAR83" s="195"/>
      <c r="NAS83" s="195"/>
      <c r="NAT83" s="195"/>
      <c r="NAU83" s="195"/>
      <c r="NAV83" s="195"/>
      <c r="NAW83" s="195"/>
      <c r="NAX83" s="195"/>
      <c r="NAY83" s="195"/>
      <c r="NAZ83" s="195"/>
      <c r="NBA83" s="195"/>
      <c r="NBB83" s="195"/>
      <c r="NBC83" s="195"/>
      <c r="NBD83" s="195"/>
      <c r="NBE83" s="195"/>
      <c r="NBF83" s="195"/>
      <c r="NBG83" s="195"/>
      <c r="NBH83" s="195"/>
      <c r="NBI83" s="195"/>
      <c r="NBJ83" s="195"/>
      <c r="NBK83" s="195"/>
      <c r="NBL83" s="195"/>
      <c r="NBM83" s="195"/>
      <c r="NBN83" s="195"/>
      <c r="NBO83" s="195"/>
      <c r="NBP83" s="195"/>
      <c r="NBQ83" s="195"/>
      <c r="NBR83" s="195"/>
      <c r="NBS83" s="195"/>
      <c r="NBT83" s="195"/>
      <c r="NBU83" s="195"/>
      <c r="NBV83" s="195"/>
      <c r="NBW83" s="195"/>
      <c r="NBX83" s="195"/>
      <c r="NBY83" s="195"/>
      <c r="NBZ83" s="195"/>
      <c r="NCA83" s="195"/>
      <c r="NCB83" s="195"/>
      <c r="NCC83" s="195"/>
      <c r="NCD83" s="195"/>
      <c r="NCE83" s="195"/>
      <c r="NCF83" s="195"/>
      <c r="NCG83" s="195"/>
      <c r="NCH83" s="195"/>
      <c r="NCI83" s="195"/>
      <c r="NCJ83" s="195"/>
      <c r="NCK83" s="195"/>
      <c r="NCL83" s="195"/>
      <c r="NCM83" s="195"/>
      <c r="NCN83" s="195"/>
      <c r="NCO83" s="195"/>
      <c r="NCP83" s="195"/>
      <c r="NCQ83" s="195"/>
      <c r="NCR83" s="195"/>
      <c r="NCS83" s="195"/>
      <c r="NCT83" s="195"/>
      <c r="NCU83" s="195"/>
      <c r="NCV83" s="195"/>
      <c r="NCW83" s="195"/>
      <c r="NCX83" s="195"/>
      <c r="NCY83" s="195"/>
      <c r="NCZ83" s="195"/>
      <c r="NDA83" s="195"/>
      <c r="NDB83" s="195"/>
      <c r="NDC83" s="195"/>
      <c r="NDD83" s="195"/>
      <c r="NDE83" s="195"/>
      <c r="NDF83" s="195"/>
      <c r="NDG83" s="195"/>
      <c r="NDH83" s="195"/>
      <c r="NDI83" s="195"/>
      <c r="NDJ83" s="195"/>
      <c r="NDK83" s="195"/>
      <c r="NDL83" s="195"/>
      <c r="NDM83" s="195"/>
      <c r="NDN83" s="195"/>
      <c r="NDO83" s="195"/>
      <c r="NDP83" s="195"/>
      <c r="NDQ83" s="195"/>
      <c r="NDR83" s="195"/>
      <c r="NDS83" s="195"/>
      <c r="NDT83" s="195"/>
      <c r="NDU83" s="195"/>
      <c r="NDV83" s="195"/>
      <c r="NDW83" s="195"/>
      <c r="NDX83" s="195"/>
      <c r="NDY83" s="195"/>
      <c r="NDZ83" s="195"/>
      <c r="NEA83" s="195"/>
      <c r="NEB83" s="195"/>
      <c r="NEC83" s="195"/>
      <c r="NED83" s="195"/>
      <c r="NEE83" s="195"/>
      <c r="NEF83" s="195"/>
      <c r="NEG83" s="195"/>
      <c r="NEH83" s="195"/>
      <c r="NEI83" s="195"/>
      <c r="NEJ83" s="195"/>
      <c r="NEK83" s="195"/>
      <c r="NEL83" s="195"/>
      <c r="NEM83" s="195"/>
      <c r="NEN83" s="195"/>
      <c r="NEO83" s="195"/>
      <c r="NEP83" s="195"/>
      <c r="NEQ83" s="195"/>
      <c r="NER83" s="195"/>
      <c r="NES83" s="195"/>
      <c r="NET83" s="195"/>
      <c r="NEU83" s="195"/>
      <c r="NEV83" s="195"/>
      <c r="NEW83" s="195"/>
      <c r="NEX83" s="195"/>
      <c r="NEY83" s="195"/>
      <c r="NEZ83" s="195"/>
      <c r="NFA83" s="195"/>
      <c r="NFB83" s="195"/>
      <c r="NFC83" s="195"/>
      <c r="NFD83" s="195"/>
      <c r="NFE83" s="195"/>
      <c r="NFF83" s="195"/>
      <c r="NFG83" s="195"/>
      <c r="NFH83" s="195"/>
      <c r="NFI83" s="195"/>
      <c r="NFJ83" s="195"/>
      <c r="NFK83" s="195"/>
      <c r="NFL83" s="195"/>
      <c r="NFM83" s="195"/>
      <c r="NFN83" s="195"/>
      <c r="NFO83" s="195"/>
      <c r="NFP83" s="195"/>
      <c r="NFQ83" s="195"/>
      <c r="NFR83" s="195"/>
      <c r="NFS83" s="195"/>
      <c r="NFT83" s="195"/>
      <c r="NFU83" s="195"/>
      <c r="NFV83" s="195"/>
      <c r="NFW83" s="195"/>
      <c r="NFX83" s="195"/>
      <c r="NFY83" s="195"/>
      <c r="NFZ83" s="195"/>
      <c r="NGA83" s="195"/>
      <c r="NGB83" s="195"/>
      <c r="NGC83" s="195"/>
      <c r="NGD83" s="195"/>
      <c r="NGE83" s="195"/>
      <c r="NGF83" s="195"/>
      <c r="NGG83" s="195"/>
      <c r="NGH83" s="195"/>
      <c r="NGI83" s="195"/>
      <c r="NGJ83" s="195"/>
      <c r="NGK83" s="195"/>
      <c r="NGL83" s="195"/>
      <c r="NGM83" s="195"/>
      <c r="NGN83" s="195"/>
      <c r="NGO83" s="195"/>
      <c r="NGP83" s="195"/>
      <c r="NGQ83" s="195"/>
      <c r="NGR83" s="195"/>
      <c r="NGS83" s="195"/>
      <c r="NGT83" s="195"/>
      <c r="NGU83" s="195"/>
      <c r="NGV83" s="195"/>
      <c r="NGW83" s="195"/>
      <c r="NGX83" s="195"/>
      <c r="NGY83" s="195"/>
      <c r="NGZ83" s="195"/>
      <c r="NHA83" s="195"/>
      <c r="NHB83" s="195"/>
      <c r="NHC83" s="195"/>
      <c r="NHD83" s="195"/>
      <c r="NHE83" s="195"/>
      <c r="NHF83" s="195"/>
      <c r="NHG83" s="195"/>
      <c r="NHH83" s="195"/>
      <c r="NHI83" s="195"/>
      <c r="NHJ83" s="195"/>
      <c r="NHK83" s="195"/>
      <c r="NHL83" s="195"/>
      <c r="NHM83" s="195"/>
      <c r="NHN83" s="195"/>
      <c r="NHO83" s="195"/>
      <c r="NHP83" s="195"/>
      <c r="NHQ83" s="195"/>
      <c r="NHR83" s="195"/>
      <c r="NHS83" s="195"/>
      <c r="NHT83" s="195"/>
      <c r="NHU83" s="195"/>
      <c r="NHV83" s="195"/>
      <c r="NHW83" s="195"/>
      <c r="NHX83" s="195"/>
      <c r="NHY83" s="195"/>
      <c r="NHZ83" s="195"/>
      <c r="NIA83" s="195"/>
      <c r="NIB83" s="195"/>
      <c r="NIC83" s="195"/>
      <c r="NID83" s="195"/>
      <c r="NIE83" s="195"/>
      <c r="NIF83" s="195"/>
      <c r="NIG83" s="195"/>
      <c r="NIH83" s="195"/>
      <c r="NII83" s="195"/>
      <c r="NIJ83" s="195"/>
      <c r="NIK83" s="195"/>
      <c r="NIL83" s="195"/>
      <c r="NIM83" s="195"/>
      <c r="NIN83" s="195"/>
      <c r="NIO83" s="195"/>
      <c r="NIP83" s="195"/>
      <c r="NIQ83" s="195"/>
      <c r="NIR83" s="195"/>
      <c r="NIS83" s="195"/>
      <c r="NIT83" s="195"/>
      <c r="NIU83" s="195"/>
      <c r="NIV83" s="195"/>
      <c r="NIW83" s="195"/>
      <c r="NIX83" s="195"/>
      <c r="NIY83" s="195"/>
      <c r="NIZ83" s="195"/>
      <c r="NJA83" s="195"/>
      <c r="NJB83" s="195"/>
      <c r="NJC83" s="195"/>
      <c r="NJD83" s="195"/>
      <c r="NJE83" s="195"/>
      <c r="NJF83" s="195"/>
      <c r="NJG83" s="195"/>
      <c r="NJH83" s="195"/>
      <c r="NJI83" s="195"/>
      <c r="NJJ83" s="195"/>
      <c r="NJK83" s="195"/>
      <c r="NJL83" s="195"/>
      <c r="NJM83" s="195"/>
      <c r="NJN83" s="195"/>
      <c r="NJO83" s="195"/>
      <c r="NJP83" s="195"/>
      <c r="NJQ83" s="195"/>
      <c r="NJR83" s="195"/>
      <c r="NJS83" s="195"/>
      <c r="NJT83" s="195"/>
      <c r="NJU83" s="195"/>
      <c r="NJV83" s="195"/>
      <c r="NJW83" s="195"/>
      <c r="NJX83" s="195"/>
      <c r="NJY83" s="195"/>
      <c r="NJZ83" s="195"/>
      <c r="NKA83" s="195"/>
      <c r="NKB83" s="195"/>
      <c r="NKC83" s="195"/>
      <c r="NKD83" s="195"/>
      <c r="NKE83" s="195"/>
      <c r="NKF83" s="195"/>
      <c r="NKG83" s="195"/>
      <c r="NKH83" s="195"/>
      <c r="NKI83" s="195"/>
      <c r="NKJ83" s="195"/>
      <c r="NKK83" s="195"/>
      <c r="NKL83" s="195"/>
      <c r="NKM83" s="195"/>
      <c r="NKN83" s="195"/>
      <c r="NKO83" s="195"/>
      <c r="NKP83" s="195"/>
      <c r="NKQ83" s="195"/>
      <c r="NKR83" s="195"/>
      <c r="NKS83" s="195"/>
      <c r="NKT83" s="195"/>
      <c r="NKU83" s="195"/>
      <c r="NKV83" s="195"/>
      <c r="NKW83" s="195"/>
      <c r="NKX83" s="195"/>
      <c r="NKY83" s="195"/>
      <c r="NKZ83" s="195"/>
      <c r="NLA83" s="195"/>
      <c r="NLB83" s="195"/>
      <c r="NLC83" s="195"/>
      <c r="NLD83" s="195"/>
      <c r="NLE83" s="195"/>
      <c r="NLF83" s="195"/>
      <c r="NLG83" s="195"/>
      <c r="NLH83" s="195"/>
      <c r="NLI83" s="195"/>
      <c r="NLJ83" s="195"/>
      <c r="NLK83" s="195"/>
      <c r="NLL83" s="195"/>
      <c r="NLM83" s="195"/>
      <c r="NLN83" s="195"/>
      <c r="NLO83" s="195"/>
      <c r="NLP83" s="195"/>
      <c r="NLQ83" s="195"/>
      <c r="NLR83" s="195"/>
      <c r="NLS83" s="195"/>
      <c r="NLT83" s="195"/>
      <c r="NLU83" s="195"/>
      <c r="NLV83" s="195"/>
      <c r="NLW83" s="195"/>
      <c r="NLX83" s="195"/>
      <c r="NLY83" s="195"/>
      <c r="NLZ83" s="195"/>
      <c r="NMA83" s="195"/>
      <c r="NMB83" s="195"/>
      <c r="NMC83" s="195"/>
      <c r="NMD83" s="195"/>
      <c r="NME83" s="195"/>
      <c r="NMF83" s="195"/>
      <c r="NMG83" s="195"/>
      <c r="NMH83" s="195"/>
      <c r="NMI83" s="195"/>
      <c r="NMJ83" s="195"/>
      <c r="NMK83" s="195"/>
      <c r="NML83" s="195"/>
      <c r="NMM83" s="195"/>
      <c r="NMN83" s="195"/>
      <c r="NMO83" s="195"/>
      <c r="NMP83" s="195"/>
      <c r="NMQ83" s="195"/>
      <c r="NMR83" s="195"/>
      <c r="NMS83" s="195"/>
      <c r="NMT83" s="195"/>
      <c r="NMU83" s="195"/>
      <c r="NMV83" s="195"/>
      <c r="NMW83" s="195"/>
      <c r="NMX83" s="195"/>
      <c r="NMY83" s="195"/>
      <c r="NMZ83" s="195"/>
      <c r="NNA83" s="195"/>
      <c r="NNB83" s="195"/>
      <c r="NNC83" s="195"/>
      <c r="NND83" s="195"/>
      <c r="NNE83" s="195"/>
      <c r="NNF83" s="195"/>
      <c r="NNG83" s="195"/>
      <c r="NNH83" s="195"/>
      <c r="NNI83" s="195"/>
      <c r="NNJ83" s="195"/>
      <c r="NNK83" s="195"/>
      <c r="NNL83" s="195"/>
      <c r="NNM83" s="195"/>
      <c r="NNN83" s="195"/>
      <c r="NNO83" s="195"/>
      <c r="NNP83" s="195"/>
      <c r="NNQ83" s="195"/>
      <c r="NNR83" s="195"/>
      <c r="NNS83" s="195"/>
      <c r="NNT83" s="195"/>
      <c r="NNU83" s="195"/>
      <c r="NNV83" s="195"/>
      <c r="NNW83" s="195"/>
      <c r="NNX83" s="195"/>
      <c r="NNY83" s="195"/>
      <c r="NNZ83" s="195"/>
      <c r="NOA83" s="195"/>
      <c r="NOB83" s="195"/>
      <c r="NOC83" s="195"/>
      <c r="NOD83" s="195"/>
      <c r="NOE83" s="195"/>
      <c r="NOF83" s="195"/>
      <c r="NOG83" s="195"/>
      <c r="NOH83" s="195"/>
      <c r="NOI83" s="195"/>
      <c r="NOJ83" s="195"/>
      <c r="NOK83" s="195"/>
      <c r="NOL83" s="195"/>
      <c r="NOM83" s="195"/>
      <c r="NON83" s="195"/>
      <c r="NOO83" s="195"/>
      <c r="NOP83" s="195"/>
      <c r="NOQ83" s="195"/>
      <c r="NOR83" s="195"/>
      <c r="NOS83" s="195"/>
      <c r="NOT83" s="195"/>
      <c r="NOU83" s="195"/>
      <c r="NOV83" s="195"/>
      <c r="NOW83" s="195"/>
      <c r="NOX83" s="195"/>
      <c r="NOY83" s="195"/>
      <c r="NOZ83" s="195"/>
      <c r="NPA83" s="195"/>
      <c r="NPB83" s="195"/>
      <c r="NPC83" s="195"/>
      <c r="NPD83" s="195"/>
      <c r="NPE83" s="195"/>
      <c r="NPF83" s="195"/>
      <c r="NPG83" s="195"/>
      <c r="NPH83" s="195"/>
      <c r="NPI83" s="195"/>
      <c r="NPJ83" s="195"/>
      <c r="NPK83" s="195"/>
      <c r="NPL83" s="195"/>
      <c r="NPM83" s="195"/>
      <c r="NPN83" s="195"/>
      <c r="NPO83" s="195"/>
      <c r="NPP83" s="195"/>
      <c r="NPQ83" s="195"/>
      <c r="NPR83" s="195"/>
      <c r="NPS83" s="195"/>
      <c r="NPT83" s="195"/>
      <c r="NPU83" s="195"/>
      <c r="NPV83" s="195"/>
      <c r="NPW83" s="195"/>
      <c r="NPX83" s="195"/>
      <c r="NPY83" s="195"/>
      <c r="NPZ83" s="195"/>
      <c r="NQA83" s="195"/>
      <c r="NQB83" s="195"/>
      <c r="NQC83" s="195"/>
      <c r="NQD83" s="195"/>
      <c r="NQE83" s="195"/>
      <c r="NQF83" s="195"/>
      <c r="NQG83" s="195"/>
      <c r="NQH83" s="195"/>
      <c r="NQI83" s="195"/>
      <c r="NQJ83" s="195"/>
      <c r="NQK83" s="195"/>
      <c r="NQL83" s="195"/>
      <c r="NQM83" s="195"/>
      <c r="NQN83" s="195"/>
      <c r="NQO83" s="195"/>
      <c r="NQP83" s="195"/>
      <c r="NQQ83" s="195"/>
      <c r="NQR83" s="195"/>
      <c r="NQS83" s="195"/>
      <c r="NQT83" s="195"/>
      <c r="NQU83" s="195"/>
      <c r="NQV83" s="195"/>
      <c r="NQW83" s="195"/>
      <c r="NQX83" s="195"/>
      <c r="NQY83" s="195"/>
      <c r="NQZ83" s="195"/>
      <c r="NRA83" s="195"/>
      <c r="NRB83" s="195"/>
      <c r="NRC83" s="195"/>
      <c r="NRD83" s="195"/>
      <c r="NRE83" s="195"/>
      <c r="NRF83" s="195"/>
      <c r="NRG83" s="195"/>
      <c r="NRH83" s="195"/>
      <c r="NRI83" s="195"/>
      <c r="NRJ83" s="195"/>
      <c r="NRK83" s="195"/>
      <c r="NRL83" s="195"/>
      <c r="NRM83" s="195"/>
      <c r="NRN83" s="195"/>
      <c r="NRO83" s="195"/>
      <c r="NRP83" s="195"/>
      <c r="NRQ83" s="195"/>
      <c r="NRR83" s="195"/>
      <c r="NRS83" s="195"/>
      <c r="NRT83" s="195"/>
      <c r="NRU83" s="195"/>
      <c r="NRV83" s="195"/>
      <c r="NRW83" s="195"/>
      <c r="NRX83" s="195"/>
      <c r="NRY83" s="195"/>
      <c r="NRZ83" s="195"/>
      <c r="NSA83" s="195"/>
      <c r="NSB83" s="195"/>
      <c r="NSC83" s="195"/>
      <c r="NSD83" s="195"/>
      <c r="NSE83" s="195"/>
      <c r="NSF83" s="195"/>
      <c r="NSG83" s="195"/>
      <c r="NSH83" s="195"/>
      <c r="NSI83" s="195"/>
      <c r="NSJ83" s="195"/>
      <c r="NSK83" s="195"/>
      <c r="NSL83" s="195"/>
      <c r="NSM83" s="195"/>
      <c r="NSN83" s="195"/>
      <c r="NSO83" s="195"/>
      <c r="NSP83" s="195"/>
      <c r="NSQ83" s="195"/>
      <c r="NSR83" s="195"/>
      <c r="NSS83" s="195"/>
      <c r="NST83" s="195"/>
      <c r="NSU83" s="195"/>
      <c r="NSV83" s="195"/>
      <c r="NSW83" s="195"/>
      <c r="NSX83" s="195"/>
      <c r="NSY83" s="195"/>
      <c r="NSZ83" s="195"/>
      <c r="NTA83" s="195"/>
      <c r="NTB83" s="195"/>
      <c r="NTC83" s="195"/>
      <c r="NTD83" s="195"/>
      <c r="NTE83" s="195"/>
      <c r="NTF83" s="195"/>
      <c r="NTG83" s="195"/>
      <c r="NTH83" s="195"/>
      <c r="NTI83" s="195"/>
      <c r="NTJ83" s="195"/>
      <c r="NTK83" s="195"/>
      <c r="NTL83" s="195"/>
      <c r="NTM83" s="195"/>
      <c r="NTN83" s="195"/>
      <c r="NTO83" s="195"/>
      <c r="NTP83" s="195"/>
      <c r="NTQ83" s="195"/>
      <c r="NTR83" s="195"/>
      <c r="NTS83" s="195"/>
      <c r="NTT83" s="195"/>
      <c r="NTU83" s="195"/>
      <c r="NTV83" s="195"/>
      <c r="NTW83" s="195"/>
      <c r="NTX83" s="195"/>
      <c r="NTY83" s="195"/>
      <c r="NTZ83" s="195"/>
      <c r="NUA83" s="195"/>
      <c r="NUB83" s="195"/>
      <c r="NUC83" s="195"/>
      <c r="NUD83" s="195"/>
      <c r="NUE83" s="195"/>
      <c r="NUF83" s="195"/>
      <c r="NUG83" s="195"/>
      <c r="NUH83" s="195"/>
      <c r="NUI83" s="195"/>
      <c r="NUJ83" s="195"/>
      <c r="NUK83" s="195"/>
      <c r="NUL83" s="195"/>
      <c r="NUM83" s="195"/>
      <c r="NUN83" s="195"/>
      <c r="NUO83" s="195"/>
      <c r="NUP83" s="195"/>
      <c r="NUQ83" s="195"/>
      <c r="NUR83" s="195"/>
      <c r="NUS83" s="195"/>
      <c r="NUT83" s="195"/>
      <c r="NUU83" s="195"/>
      <c r="NUV83" s="195"/>
      <c r="NUW83" s="195"/>
      <c r="NUX83" s="195"/>
      <c r="NUY83" s="195"/>
      <c r="NUZ83" s="195"/>
      <c r="NVA83" s="195"/>
      <c r="NVB83" s="195"/>
      <c r="NVC83" s="195"/>
      <c r="NVD83" s="195"/>
      <c r="NVE83" s="195"/>
      <c r="NVF83" s="195"/>
      <c r="NVG83" s="195"/>
      <c r="NVH83" s="195"/>
      <c r="NVI83" s="195"/>
      <c r="NVJ83" s="195"/>
      <c r="NVK83" s="195"/>
      <c r="NVL83" s="195"/>
      <c r="NVM83" s="195"/>
      <c r="NVN83" s="195"/>
      <c r="NVO83" s="195"/>
      <c r="NVP83" s="195"/>
      <c r="NVQ83" s="195"/>
      <c r="NVR83" s="195"/>
      <c r="NVS83" s="195"/>
      <c r="NVT83" s="195"/>
      <c r="NVU83" s="195"/>
      <c r="NVV83" s="195"/>
      <c r="NVW83" s="195"/>
      <c r="NVX83" s="195"/>
      <c r="NVY83" s="195"/>
      <c r="NVZ83" s="195"/>
      <c r="NWA83" s="195"/>
      <c r="NWB83" s="195"/>
      <c r="NWC83" s="195"/>
      <c r="NWD83" s="195"/>
      <c r="NWE83" s="195"/>
      <c r="NWF83" s="195"/>
      <c r="NWG83" s="195"/>
      <c r="NWH83" s="195"/>
      <c r="NWI83" s="195"/>
      <c r="NWJ83" s="195"/>
      <c r="NWK83" s="195"/>
      <c r="NWL83" s="195"/>
      <c r="NWM83" s="195"/>
      <c r="NWN83" s="195"/>
      <c r="NWO83" s="195"/>
      <c r="NWP83" s="195"/>
      <c r="NWQ83" s="195"/>
      <c r="NWR83" s="195"/>
      <c r="NWS83" s="195"/>
      <c r="NWT83" s="195"/>
      <c r="NWU83" s="195"/>
      <c r="NWV83" s="195"/>
      <c r="NWW83" s="195"/>
      <c r="NWX83" s="195"/>
      <c r="NWY83" s="195"/>
      <c r="NWZ83" s="195"/>
      <c r="NXA83" s="195"/>
      <c r="NXB83" s="195"/>
      <c r="NXC83" s="195"/>
      <c r="NXD83" s="195"/>
      <c r="NXE83" s="195"/>
      <c r="NXF83" s="195"/>
      <c r="NXG83" s="195"/>
      <c r="NXH83" s="195"/>
      <c r="NXI83" s="195"/>
      <c r="NXJ83" s="195"/>
      <c r="NXK83" s="195"/>
      <c r="NXL83" s="195"/>
      <c r="NXM83" s="195"/>
      <c r="NXN83" s="195"/>
      <c r="NXO83" s="195"/>
      <c r="NXP83" s="195"/>
      <c r="NXQ83" s="195"/>
      <c r="NXR83" s="195"/>
      <c r="NXS83" s="195"/>
      <c r="NXT83" s="195"/>
      <c r="NXU83" s="195"/>
      <c r="NXV83" s="195"/>
      <c r="NXW83" s="195"/>
      <c r="NXX83" s="195"/>
      <c r="NXY83" s="195"/>
      <c r="NXZ83" s="195"/>
      <c r="NYA83" s="195"/>
      <c r="NYB83" s="195"/>
      <c r="NYC83" s="195"/>
      <c r="NYD83" s="195"/>
      <c r="NYE83" s="195"/>
      <c r="NYF83" s="195"/>
      <c r="NYG83" s="195"/>
      <c r="NYH83" s="195"/>
      <c r="NYI83" s="195"/>
      <c r="NYJ83" s="195"/>
      <c r="NYK83" s="195"/>
      <c r="NYL83" s="195"/>
      <c r="NYM83" s="195"/>
      <c r="NYN83" s="195"/>
      <c r="NYO83" s="195"/>
      <c r="NYP83" s="195"/>
      <c r="NYQ83" s="195"/>
      <c r="NYR83" s="195"/>
      <c r="NYS83" s="195"/>
      <c r="NYT83" s="195"/>
      <c r="NYU83" s="195"/>
      <c r="NYV83" s="195"/>
      <c r="NYW83" s="195"/>
      <c r="NYX83" s="195"/>
      <c r="NYY83" s="195"/>
      <c r="NYZ83" s="195"/>
      <c r="NZA83" s="195"/>
      <c r="NZB83" s="195"/>
      <c r="NZC83" s="195"/>
      <c r="NZD83" s="195"/>
      <c r="NZE83" s="195"/>
      <c r="NZF83" s="195"/>
      <c r="NZG83" s="195"/>
      <c r="NZH83" s="195"/>
      <c r="NZI83" s="195"/>
      <c r="NZJ83" s="195"/>
      <c r="NZK83" s="195"/>
      <c r="NZL83" s="195"/>
      <c r="NZM83" s="195"/>
      <c r="NZN83" s="195"/>
      <c r="NZO83" s="195"/>
      <c r="NZP83" s="195"/>
      <c r="NZQ83" s="195"/>
      <c r="NZR83" s="195"/>
      <c r="NZS83" s="195"/>
      <c r="NZT83" s="195"/>
      <c r="NZU83" s="195"/>
      <c r="NZV83" s="195"/>
      <c r="NZW83" s="195"/>
      <c r="NZX83" s="195"/>
      <c r="NZY83" s="195"/>
      <c r="NZZ83" s="195"/>
      <c r="OAA83" s="195"/>
      <c r="OAB83" s="195"/>
      <c r="OAC83" s="195"/>
      <c r="OAD83" s="195"/>
      <c r="OAE83" s="195"/>
      <c r="OAF83" s="195"/>
      <c r="OAG83" s="195"/>
      <c r="OAH83" s="195"/>
      <c r="OAI83" s="195"/>
      <c r="OAJ83" s="195"/>
      <c r="OAK83" s="195"/>
      <c r="OAL83" s="195"/>
      <c r="OAM83" s="195"/>
      <c r="OAN83" s="195"/>
      <c r="OAO83" s="195"/>
      <c r="OAP83" s="195"/>
      <c r="OAQ83" s="195"/>
      <c r="OAR83" s="195"/>
      <c r="OAS83" s="195"/>
      <c r="OAT83" s="195"/>
      <c r="OAU83" s="195"/>
      <c r="OAV83" s="195"/>
      <c r="OAW83" s="195"/>
      <c r="OAX83" s="195"/>
      <c r="OAY83" s="195"/>
      <c r="OAZ83" s="195"/>
      <c r="OBA83" s="195"/>
      <c r="OBB83" s="195"/>
      <c r="OBC83" s="195"/>
      <c r="OBD83" s="195"/>
      <c r="OBE83" s="195"/>
      <c r="OBF83" s="195"/>
      <c r="OBG83" s="195"/>
      <c r="OBH83" s="195"/>
      <c r="OBI83" s="195"/>
      <c r="OBJ83" s="195"/>
      <c r="OBK83" s="195"/>
      <c r="OBL83" s="195"/>
      <c r="OBM83" s="195"/>
      <c r="OBN83" s="195"/>
      <c r="OBO83" s="195"/>
      <c r="OBP83" s="195"/>
      <c r="OBQ83" s="195"/>
      <c r="OBR83" s="195"/>
      <c r="OBS83" s="195"/>
      <c r="OBT83" s="195"/>
      <c r="OBU83" s="195"/>
      <c r="OBV83" s="195"/>
      <c r="OBW83" s="195"/>
      <c r="OBX83" s="195"/>
      <c r="OBY83" s="195"/>
      <c r="OBZ83" s="195"/>
      <c r="OCA83" s="195"/>
      <c r="OCB83" s="195"/>
      <c r="OCC83" s="195"/>
      <c r="OCD83" s="195"/>
      <c r="OCE83" s="195"/>
      <c r="OCF83" s="195"/>
      <c r="OCG83" s="195"/>
      <c r="OCH83" s="195"/>
      <c r="OCI83" s="195"/>
      <c r="OCJ83" s="195"/>
      <c r="OCK83" s="195"/>
      <c r="OCL83" s="195"/>
      <c r="OCM83" s="195"/>
      <c r="OCN83" s="195"/>
      <c r="OCO83" s="195"/>
      <c r="OCP83" s="195"/>
      <c r="OCQ83" s="195"/>
      <c r="OCR83" s="195"/>
      <c r="OCS83" s="195"/>
      <c r="OCT83" s="195"/>
      <c r="OCU83" s="195"/>
      <c r="OCV83" s="195"/>
      <c r="OCW83" s="195"/>
      <c r="OCX83" s="195"/>
      <c r="OCY83" s="195"/>
      <c r="OCZ83" s="195"/>
      <c r="ODA83" s="195"/>
      <c r="ODB83" s="195"/>
      <c r="ODC83" s="195"/>
      <c r="ODD83" s="195"/>
      <c r="ODE83" s="195"/>
      <c r="ODF83" s="195"/>
      <c r="ODG83" s="195"/>
      <c r="ODH83" s="195"/>
      <c r="ODI83" s="195"/>
      <c r="ODJ83" s="195"/>
      <c r="ODK83" s="195"/>
      <c r="ODL83" s="195"/>
      <c r="ODM83" s="195"/>
      <c r="ODN83" s="195"/>
      <c r="ODO83" s="195"/>
      <c r="ODP83" s="195"/>
      <c r="ODQ83" s="195"/>
      <c r="ODR83" s="195"/>
      <c r="ODS83" s="195"/>
      <c r="ODT83" s="195"/>
      <c r="ODU83" s="195"/>
      <c r="ODV83" s="195"/>
      <c r="ODW83" s="195"/>
      <c r="ODX83" s="195"/>
      <c r="ODY83" s="195"/>
      <c r="ODZ83" s="195"/>
      <c r="OEA83" s="195"/>
      <c r="OEB83" s="195"/>
      <c r="OEC83" s="195"/>
      <c r="OED83" s="195"/>
      <c r="OEE83" s="195"/>
      <c r="OEF83" s="195"/>
      <c r="OEG83" s="195"/>
      <c r="OEH83" s="195"/>
      <c r="OEI83" s="195"/>
      <c r="OEJ83" s="195"/>
      <c r="OEK83" s="195"/>
      <c r="OEL83" s="195"/>
      <c r="OEM83" s="195"/>
      <c r="OEN83" s="195"/>
      <c r="OEO83" s="195"/>
      <c r="OEP83" s="195"/>
      <c r="OEQ83" s="195"/>
      <c r="OER83" s="195"/>
      <c r="OES83" s="195"/>
      <c r="OET83" s="195"/>
      <c r="OEU83" s="195"/>
      <c r="OEV83" s="195"/>
      <c r="OEW83" s="195"/>
      <c r="OEX83" s="195"/>
      <c r="OEY83" s="195"/>
      <c r="OEZ83" s="195"/>
      <c r="OFA83" s="195"/>
      <c r="OFB83" s="195"/>
      <c r="OFC83" s="195"/>
      <c r="OFD83" s="195"/>
      <c r="OFE83" s="195"/>
      <c r="OFF83" s="195"/>
      <c r="OFG83" s="195"/>
      <c r="OFH83" s="195"/>
      <c r="OFI83" s="195"/>
      <c r="OFJ83" s="195"/>
      <c r="OFK83" s="195"/>
      <c r="OFL83" s="195"/>
      <c r="OFM83" s="195"/>
      <c r="OFN83" s="195"/>
      <c r="OFO83" s="195"/>
      <c r="OFP83" s="195"/>
      <c r="OFQ83" s="195"/>
      <c r="OFR83" s="195"/>
      <c r="OFS83" s="195"/>
      <c r="OFT83" s="195"/>
      <c r="OFU83" s="195"/>
      <c r="OFV83" s="195"/>
      <c r="OFW83" s="195"/>
      <c r="OFX83" s="195"/>
      <c r="OFY83" s="195"/>
      <c r="OFZ83" s="195"/>
      <c r="OGA83" s="195"/>
      <c r="OGB83" s="195"/>
      <c r="OGC83" s="195"/>
      <c r="OGD83" s="195"/>
      <c r="OGE83" s="195"/>
      <c r="OGF83" s="195"/>
      <c r="OGG83" s="195"/>
      <c r="OGH83" s="195"/>
      <c r="OGI83" s="195"/>
      <c r="OGJ83" s="195"/>
      <c r="OGK83" s="195"/>
      <c r="OGL83" s="195"/>
      <c r="OGM83" s="195"/>
      <c r="OGN83" s="195"/>
      <c r="OGO83" s="195"/>
      <c r="OGP83" s="195"/>
      <c r="OGQ83" s="195"/>
      <c r="OGR83" s="195"/>
      <c r="OGS83" s="195"/>
      <c r="OGT83" s="195"/>
      <c r="OGU83" s="195"/>
      <c r="OGV83" s="195"/>
      <c r="OGW83" s="195"/>
      <c r="OGX83" s="195"/>
      <c r="OGY83" s="195"/>
      <c r="OGZ83" s="195"/>
      <c r="OHA83" s="195"/>
      <c r="OHB83" s="195"/>
      <c r="OHC83" s="195"/>
      <c r="OHD83" s="195"/>
      <c r="OHE83" s="195"/>
      <c r="OHF83" s="195"/>
      <c r="OHG83" s="195"/>
      <c r="OHH83" s="195"/>
      <c r="OHI83" s="195"/>
      <c r="OHJ83" s="195"/>
      <c r="OHK83" s="195"/>
      <c r="OHL83" s="195"/>
      <c r="OHM83" s="195"/>
      <c r="OHN83" s="195"/>
      <c r="OHO83" s="195"/>
      <c r="OHP83" s="195"/>
      <c r="OHQ83" s="195"/>
      <c r="OHR83" s="195"/>
      <c r="OHS83" s="195"/>
      <c r="OHT83" s="195"/>
      <c r="OHU83" s="195"/>
      <c r="OHV83" s="195"/>
      <c r="OHW83" s="195"/>
      <c r="OHX83" s="195"/>
      <c r="OHY83" s="195"/>
      <c r="OHZ83" s="195"/>
      <c r="OIA83" s="195"/>
      <c r="OIB83" s="195"/>
      <c r="OIC83" s="195"/>
      <c r="OID83" s="195"/>
      <c r="OIE83" s="195"/>
      <c r="OIF83" s="195"/>
      <c r="OIG83" s="195"/>
      <c r="OIH83" s="195"/>
      <c r="OII83" s="195"/>
      <c r="OIJ83" s="195"/>
      <c r="OIK83" s="195"/>
      <c r="OIL83" s="195"/>
      <c r="OIM83" s="195"/>
      <c r="OIN83" s="195"/>
      <c r="OIO83" s="195"/>
      <c r="OIP83" s="195"/>
      <c r="OIQ83" s="195"/>
      <c r="OIR83" s="195"/>
      <c r="OIS83" s="195"/>
      <c r="OIT83" s="195"/>
      <c r="OIU83" s="195"/>
      <c r="OIV83" s="195"/>
      <c r="OIW83" s="195"/>
      <c r="OIX83" s="195"/>
      <c r="OIY83" s="195"/>
      <c r="OIZ83" s="195"/>
      <c r="OJA83" s="195"/>
      <c r="OJB83" s="195"/>
      <c r="OJC83" s="195"/>
      <c r="OJD83" s="195"/>
      <c r="OJE83" s="195"/>
      <c r="OJF83" s="195"/>
      <c r="OJG83" s="195"/>
      <c r="OJH83" s="195"/>
      <c r="OJI83" s="195"/>
      <c r="OJJ83" s="195"/>
      <c r="OJK83" s="195"/>
      <c r="OJL83" s="195"/>
      <c r="OJM83" s="195"/>
      <c r="OJN83" s="195"/>
      <c r="OJO83" s="195"/>
      <c r="OJP83" s="195"/>
      <c r="OJQ83" s="195"/>
      <c r="OJR83" s="195"/>
      <c r="OJS83" s="195"/>
      <c r="OJT83" s="195"/>
      <c r="OJU83" s="195"/>
      <c r="OJV83" s="195"/>
      <c r="OJW83" s="195"/>
      <c r="OJX83" s="195"/>
      <c r="OJY83" s="195"/>
      <c r="OJZ83" s="195"/>
      <c r="OKA83" s="195"/>
      <c r="OKB83" s="195"/>
      <c r="OKC83" s="195"/>
      <c r="OKD83" s="195"/>
      <c r="OKE83" s="195"/>
      <c r="OKF83" s="195"/>
      <c r="OKG83" s="195"/>
      <c r="OKH83" s="195"/>
      <c r="OKI83" s="195"/>
      <c r="OKJ83" s="195"/>
      <c r="OKK83" s="195"/>
      <c r="OKL83" s="195"/>
      <c r="OKM83" s="195"/>
      <c r="OKN83" s="195"/>
      <c r="OKO83" s="195"/>
      <c r="OKP83" s="195"/>
      <c r="OKQ83" s="195"/>
      <c r="OKR83" s="195"/>
      <c r="OKS83" s="195"/>
      <c r="OKT83" s="195"/>
      <c r="OKU83" s="195"/>
      <c r="OKV83" s="195"/>
      <c r="OKW83" s="195"/>
      <c r="OKX83" s="195"/>
      <c r="OKY83" s="195"/>
      <c r="OKZ83" s="195"/>
      <c r="OLA83" s="195"/>
      <c r="OLB83" s="195"/>
      <c r="OLC83" s="195"/>
      <c r="OLD83" s="195"/>
      <c r="OLE83" s="195"/>
      <c r="OLF83" s="195"/>
      <c r="OLG83" s="195"/>
      <c r="OLH83" s="195"/>
      <c r="OLI83" s="195"/>
      <c r="OLJ83" s="195"/>
      <c r="OLK83" s="195"/>
      <c r="OLL83" s="195"/>
      <c r="OLM83" s="195"/>
      <c r="OLN83" s="195"/>
      <c r="OLO83" s="195"/>
      <c r="OLP83" s="195"/>
      <c r="OLQ83" s="195"/>
      <c r="OLR83" s="195"/>
      <c r="OLS83" s="195"/>
      <c r="OLT83" s="195"/>
      <c r="OLU83" s="195"/>
      <c r="OLV83" s="195"/>
      <c r="OLW83" s="195"/>
      <c r="OLX83" s="195"/>
      <c r="OLY83" s="195"/>
      <c r="OLZ83" s="195"/>
      <c r="OMA83" s="195"/>
      <c r="OMB83" s="195"/>
      <c r="OMC83" s="195"/>
      <c r="OMD83" s="195"/>
      <c r="OME83" s="195"/>
      <c r="OMF83" s="195"/>
      <c r="OMG83" s="195"/>
      <c r="OMH83" s="195"/>
      <c r="OMI83" s="195"/>
      <c r="OMJ83" s="195"/>
      <c r="OMK83" s="195"/>
      <c r="OML83" s="195"/>
      <c r="OMM83" s="195"/>
      <c r="OMN83" s="195"/>
      <c r="OMO83" s="195"/>
      <c r="OMP83" s="195"/>
      <c r="OMQ83" s="195"/>
      <c r="OMR83" s="195"/>
      <c r="OMS83" s="195"/>
      <c r="OMT83" s="195"/>
      <c r="OMU83" s="195"/>
      <c r="OMV83" s="195"/>
      <c r="OMW83" s="195"/>
      <c r="OMX83" s="195"/>
      <c r="OMY83" s="195"/>
      <c r="OMZ83" s="195"/>
      <c r="ONA83" s="195"/>
      <c r="ONB83" s="195"/>
      <c r="ONC83" s="195"/>
      <c r="OND83" s="195"/>
      <c r="ONE83" s="195"/>
      <c r="ONF83" s="195"/>
      <c r="ONG83" s="195"/>
      <c r="ONH83" s="195"/>
      <c r="ONI83" s="195"/>
      <c r="ONJ83" s="195"/>
      <c r="ONK83" s="195"/>
      <c r="ONL83" s="195"/>
      <c r="ONM83" s="195"/>
      <c r="ONN83" s="195"/>
      <c r="ONO83" s="195"/>
      <c r="ONP83" s="195"/>
      <c r="ONQ83" s="195"/>
      <c r="ONR83" s="195"/>
      <c r="ONS83" s="195"/>
      <c r="ONT83" s="195"/>
      <c r="ONU83" s="195"/>
      <c r="ONV83" s="195"/>
      <c r="ONW83" s="195"/>
      <c r="ONX83" s="195"/>
      <c r="ONY83" s="195"/>
      <c r="ONZ83" s="195"/>
      <c r="OOA83" s="195"/>
      <c r="OOB83" s="195"/>
      <c r="OOC83" s="195"/>
      <c r="OOD83" s="195"/>
      <c r="OOE83" s="195"/>
      <c r="OOF83" s="195"/>
      <c r="OOG83" s="195"/>
      <c r="OOH83" s="195"/>
      <c r="OOI83" s="195"/>
      <c r="OOJ83" s="195"/>
      <c r="OOK83" s="195"/>
      <c r="OOL83" s="195"/>
      <c r="OOM83" s="195"/>
      <c r="OON83" s="195"/>
      <c r="OOO83" s="195"/>
      <c r="OOP83" s="195"/>
      <c r="OOQ83" s="195"/>
      <c r="OOR83" s="195"/>
      <c r="OOS83" s="195"/>
      <c r="OOT83" s="195"/>
      <c r="OOU83" s="195"/>
      <c r="OOV83" s="195"/>
      <c r="OOW83" s="195"/>
      <c r="OOX83" s="195"/>
      <c r="OOY83" s="195"/>
      <c r="OOZ83" s="195"/>
      <c r="OPA83" s="195"/>
      <c r="OPB83" s="195"/>
      <c r="OPC83" s="195"/>
      <c r="OPD83" s="195"/>
      <c r="OPE83" s="195"/>
      <c r="OPF83" s="195"/>
      <c r="OPG83" s="195"/>
      <c r="OPH83" s="195"/>
      <c r="OPI83" s="195"/>
      <c r="OPJ83" s="195"/>
      <c r="OPK83" s="195"/>
      <c r="OPL83" s="195"/>
      <c r="OPM83" s="195"/>
      <c r="OPN83" s="195"/>
      <c r="OPO83" s="195"/>
      <c r="OPP83" s="195"/>
      <c r="OPQ83" s="195"/>
      <c r="OPR83" s="195"/>
      <c r="OPS83" s="195"/>
      <c r="OPT83" s="195"/>
      <c r="OPU83" s="195"/>
      <c r="OPV83" s="195"/>
      <c r="OPW83" s="195"/>
      <c r="OPX83" s="195"/>
      <c r="OPY83" s="195"/>
      <c r="OPZ83" s="195"/>
      <c r="OQA83" s="195"/>
      <c r="OQB83" s="195"/>
      <c r="OQC83" s="195"/>
      <c r="OQD83" s="195"/>
      <c r="OQE83" s="195"/>
      <c r="OQF83" s="195"/>
      <c r="OQG83" s="195"/>
      <c r="OQH83" s="195"/>
      <c r="OQI83" s="195"/>
      <c r="OQJ83" s="195"/>
      <c r="OQK83" s="195"/>
      <c r="OQL83" s="195"/>
      <c r="OQM83" s="195"/>
      <c r="OQN83" s="195"/>
      <c r="OQO83" s="195"/>
      <c r="OQP83" s="195"/>
      <c r="OQQ83" s="195"/>
      <c r="OQR83" s="195"/>
      <c r="OQS83" s="195"/>
      <c r="OQT83" s="195"/>
      <c r="OQU83" s="195"/>
      <c r="OQV83" s="195"/>
      <c r="OQW83" s="195"/>
      <c r="OQX83" s="195"/>
      <c r="OQY83" s="195"/>
      <c r="OQZ83" s="195"/>
      <c r="ORA83" s="195"/>
      <c r="ORB83" s="195"/>
      <c r="ORC83" s="195"/>
      <c r="ORD83" s="195"/>
      <c r="ORE83" s="195"/>
      <c r="ORF83" s="195"/>
      <c r="ORG83" s="195"/>
      <c r="ORH83" s="195"/>
      <c r="ORI83" s="195"/>
      <c r="ORJ83" s="195"/>
      <c r="ORK83" s="195"/>
      <c r="ORL83" s="195"/>
      <c r="ORM83" s="195"/>
      <c r="ORN83" s="195"/>
      <c r="ORO83" s="195"/>
      <c r="ORP83" s="195"/>
      <c r="ORQ83" s="195"/>
      <c r="ORR83" s="195"/>
      <c r="ORS83" s="195"/>
      <c r="ORT83" s="195"/>
      <c r="ORU83" s="195"/>
      <c r="ORV83" s="195"/>
      <c r="ORW83" s="195"/>
      <c r="ORX83" s="195"/>
      <c r="ORY83" s="195"/>
      <c r="ORZ83" s="195"/>
      <c r="OSA83" s="195"/>
      <c r="OSB83" s="195"/>
      <c r="OSC83" s="195"/>
      <c r="OSD83" s="195"/>
      <c r="OSE83" s="195"/>
      <c r="OSF83" s="195"/>
      <c r="OSG83" s="195"/>
      <c r="OSH83" s="195"/>
      <c r="OSI83" s="195"/>
      <c r="OSJ83" s="195"/>
      <c r="OSK83" s="195"/>
      <c r="OSL83" s="195"/>
      <c r="OSM83" s="195"/>
      <c r="OSN83" s="195"/>
      <c r="OSO83" s="195"/>
      <c r="OSP83" s="195"/>
      <c r="OSQ83" s="195"/>
      <c r="OSR83" s="195"/>
      <c r="OSS83" s="195"/>
      <c r="OST83" s="195"/>
      <c r="OSU83" s="195"/>
      <c r="OSV83" s="195"/>
      <c r="OSW83" s="195"/>
      <c r="OSX83" s="195"/>
      <c r="OSY83" s="195"/>
      <c r="OSZ83" s="195"/>
      <c r="OTA83" s="195"/>
      <c r="OTB83" s="195"/>
      <c r="OTC83" s="195"/>
      <c r="OTD83" s="195"/>
      <c r="OTE83" s="195"/>
      <c r="OTF83" s="195"/>
      <c r="OTG83" s="195"/>
      <c r="OTH83" s="195"/>
      <c r="OTI83" s="195"/>
      <c r="OTJ83" s="195"/>
      <c r="OTK83" s="195"/>
      <c r="OTL83" s="195"/>
      <c r="OTM83" s="195"/>
      <c r="OTN83" s="195"/>
      <c r="OTO83" s="195"/>
      <c r="OTP83" s="195"/>
      <c r="OTQ83" s="195"/>
      <c r="OTR83" s="195"/>
      <c r="OTS83" s="195"/>
      <c r="OTT83" s="195"/>
      <c r="OTU83" s="195"/>
      <c r="OTV83" s="195"/>
      <c r="OTW83" s="195"/>
      <c r="OTX83" s="195"/>
      <c r="OTY83" s="195"/>
      <c r="OTZ83" s="195"/>
      <c r="OUA83" s="195"/>
      <c r="OUB83" s="195"/>
      <c r="OUC83" s="195"/>
      <c r="OUD83" s="195"/>
      <c r="OUE83" s="195"/>
      <c r="OUF83" s="195"/>
      <c r="OUG83" s="195"/>
      <c r="OUH83" s="195"/>
      <c r="OUI83" s="195"/>
      <c r="OUJ83" s="195"/>
      <c r="OUK83" s="195"/>
      <c r="OUL83" s="195"/>
      <c r="OUM83" s="195"/>
      <c r="OUN83" s="195"/>
      <c r="OUO83" s="195"/>
      <c r="OUP83" s="195"/>
      <c r="OUQ83" s="195"/>
      <c r="OUR83" s="195"/>
      <c r="OUS83" s="195"/>
      <c r="OUT83" s="195"/>
      <c r="OUU83" s="195"/>
      <c r="OUV83" s="195"/>
      <c r="OUW83" s="195"/>
      <c r="OUX83" s="195"/>
      <c r="OUY83" s="195"/>
      <c r="OUZ83" s="195"/>
      <c r="OVA83" s="195"/>
      <c r="OVB83" s="195"/>
      <c r="OVC83" s="195"/>
      <c r="OVD83" s="195"/>
      <c r="OVE83" s="195"/>
      <c r="OVF83" s="195"/>
      <c r="OVG83" s="195"/>
      <c r="OVH83" s="195"/>
      <c r="OVI83" s="195"/>
      <c r="OVJ83" s="195"/>
      <c r="OVK83" s="195"/>
      <c r="OVL83" s="195"/>
      <c r="OVM83" s="195"/>
      <c r="OVN83" s="195"/>
      <c r="OVO83" s="195"/>
      <c r="OVP83" s="195"/>
      <c r="OVQ83" s="195"/>
      <c r="OVR83" s="195"/>
      <c r="OVS83" s="195"/>
      <c r="OVT83" s="195"/>
      <c r="OVU83" s="195"/>
      <c r="OVV83" s="195"/>
      <c r="OVW83" s="195"/>
      <c r="OVX83" s="195"/>
      <c r="OVY83" s="195"/>
      <c r="OVZ83" s="195"/>
      <c r="OWA83" s="195"/>
      <c r="OWB83" s="195"/>
      <c r="OWC83" s="195"/>
      <c r="OWD83" s="195"/>
      <c r="OWE83" s="195"/>
      <c r="OWF83" s="195"/>
      <c r="OWG83" s="195"/>
      <c r="OWH83" s="195"/>
      <c r="OWI83" s="195"/>
      <c r="OWJ83" s="195"/>
      <c r="OWK83" s="195"/>
      <c r="OWL83" s="195"/>
      <c r="OWM83" s="195"/>
      <c r="OWN83" s="195"/>
      <c r="OWO83" s="195"/>
      <c r="OWP83" s="195"/>
      <c r="OWQ83" s="195"/>
      <c r="OWR83" s="195"/>
      <c r="OWS83" s="195"/>
      <c r="OWT83" s="195"/>
      <c r="OWU83" s="195"/>
      <c r="OWV83" s="195"/>
      <c r="OWW83" s="195"/>
      <c r="OWX83" s="195"/>
      <c r="OWY83" s="195"/>
      <c r="OWZ83" s="195"/>
      <c r="OXA83" s="195"/>
      <c r="OXB83" s="195"/>
      <c r="OXC83" s="195"/>
      <c r="OXD83" s="195"/>
      <c r="OXE83" s="195"/>
      <c r="OXF83" s="195"/>
      <c r="OXG83" s="195"/>
      <c r="OXH83" s="195"/>
      <c r="OXI83" s="195"/>
      <c r="OXJ83" s="195"/>
      <c r="OXK83" s="195"/>
      <c r="OXL83" s="195"/>
      <c r="OXM83" s="195"/>
      <c r="OXN83" s="195"/>
      <c r="OXO83" s="195"/>
      <c r="OXP83" s="195"/>
      <c r="OXQ83" s="195"/>
      <c r="OXR83" s="195"/>
      <c r="OXS83" s="195"/>
      <c r="OXT83" s="195"/>
      <c r="OXU83" s="195"/>
      <c r="OXV83" s="195"/>
      <c r="OXW83" s="195"/>
      <c r="OXX83" s="195"/>
      <c r="OXY83" s="195"/>
      <c r="OXZ83" s="195"/>
      <c r="OYA83" s="195"/>
      <c r="OYB83" s="195"/>
      <c r="OYC83" s="195"/>
      <c r="OYD83" s="195"/>
      <c r="OYE83" s="195"/>
      <c r="OYF83" s="195"/>
      <c r="OYG83" s="195"/>
      <c r="OYH83" s="195"/>
      <c r="OYI83" s="195"/>
      <c r="OYJ83" s="195"/>
      <c r="OYK83" s="195"/>
      <c r="OYL83" s="195"/>
      <c r="OYM83" s="195"/>
      <c r="OYN83" s="195"/>
      <c r="OYO83" s="195"/>
      <c r="OYP83" s="195"/>
      <c r="OYQ83" s="195"/>
      <c r="OYR83" s="195"/>
      <c r="OYS83" s="195"/>
      <c r="OYT83" s="195"/>
      <c r="OYU83" s="195"/>
      <c r="OYV83" s="195"/>
      <c r="OYW83" s="195"/>
      <c r="OYX83" s="195"/>
      <c r="OYY83" s="195"/>
      <c r="OYZ83" s="195"/>
      <c r="OZA83" s="195"/>
      <c r="OZB83" s="195"/>
      <c r="OZC83" s="195"/>
      <c r="OZD83" s="195"/>
      <c r="OZE83" s="195"/>
      <c r="OZF83" s="195"/>
      <c r="OZG83" s="195"/>
      <c r="OZH83" s="195"/>
      <c r="OZI83" s="195"/>
      <c r="OZJ83" s="195"/>
      <c r="OZK83" s="195"/>
      <c r="OZL83" s="195"/>
      <c r="OZM83" s="195"/>
      <c r="OZN83" s="195"/>
      <c r="OZO83" s="195"/>
      <c r="OZP83" s="195"/>
      <c r="OZQ83" s="195"/>
      <c r="OZR83" s="195"/>
      <c r="OZS83" s="195"/>
      <c r="OZT83" s="195"/>
      <c r="OZU83" s="195"/>
      <c r="OZV83" s="195"/>
      <c r="OZW83" s="195"/>
      <c r="OZX83" s="195"/>
      <c r="OZY83" s="195"/>
      <c r="OZZ83" s="195"/>
      <c r="PAA83" s="195"/>
      <c r="PAB83" s="195"/>
      <c r="PAC83" s="195"/>
      <c r="PAD83" s="195"/>
      <c r="PAE83" s="195"/>
      <c r="PAF83" s="195"/>
      <c r="PAG83" s="195"/>
      <c r="PAH83" s="195"/>
      <c r="PAI83" s="195"/>
      <c r="PAJ83" s="195"/>
      <c r="PAK83" s="195"/>
      <c r="PAL83" s="195"/>
      <c r="PAM83" s="195"/>
      <c r="PAN83" s="195"/>
      <c r="PAO83" s="195"/>
      <c r="PAP83" s="195"/>
      <c r="PAQ83" s="195"/>
      <c r="PAR83" s="195"/>
      <c r="PAS83" s="195"/>
      <c r="PAT83" s="195"/>
      <c r="PAU83" s="195"/>
      <c r="PAV83" s="195"/>
      <c r="PAW83" s="195"/>
      <c r="PAX83" s="195"/>
      <c r="PAY83" s="195"/>
      <c r="PAZ83" s="195"/>
      <c r="PBA83" s="195"/>
      <c r="PBB83" s="195"/>
      <c r="PBC83" s="195"/>
      <c r="PBD83" s="195"/>
      <c r="PBE83" s="195"/>
      <c r="PBF83" s="195"/>
      <c r="PBG83" s="195"/>
      <c r="PBH83" s="195"/>
      <c r="PBI83" s="195"/>
      <c r="PBJ83" s="195"/>
      <c r="PBK83" s="195"/>
      <c r="PBL83" s="195"/>
      <c r="PBM83" s="195"/>
      <c r="PBN83" s="195"/>
      <c r="PBO83" s="195"/>
      <c r="PBP83" s="195"/>
      <c r="PBQ83" s="195"/>
      <c r="PBR83" s="195"/>
      <c r="PBS83" s="195"/>
      <c r="PBT83" s="195"/>
      <c r="PBU83" s="195"/>
      <c r="PBV83" s="195"/>
      <c r="PBW83" s="195"/>
      <c r="PBX83" s="195"/>
      <c r="PBY83" s="195"/>
      <c r="PBZ83" s="195"/>
      <c r="PCA83" s="195"/>
      <c r="PCB83" s="195"/>
      <c r="PCC83" s="195"/>
      <c r="PCD83" s="195"/>
      <c r="PCE83" s="195"/>
      <c r="PCF83" s="195"/>
      <c r="PCG83" s="195"/>
      <c r="PCH83" s="195"/>
      <c r="PCI83" s="195"/>
      <c r="PCJ83" s="195"/>
      <c r="PCK83" s="195"/>
      <c r="PCL83" s="195"/>
      <c r="PCM83" s="195"/>
      <c r="PCN83" s="195"/>
      <c r="PCO83" s="195"/>
      <c r="PCP83" s="195"/>
      <c r="PCQ83" s="195"/>
      <c r="PCR83" s="195"/>
      <c r="PCS83" s="195"/>
      <c r="PCT83" s="195"/>
      <c r="PCU83" s="195"/>
      <c r="PCV83" s="195"/>
      <c r="PCW83" s="195"/>
      <c r="PCX83" s="195"/>
      <c r="PCY83" s="195"/>
      <c r="PCZ83" s="195"/>
      <c r="PDA83" s="195"/>
      <c r="PDB83" s="195"/>
      <c r="PDC83" s="195"/>
      <c r="PDD83" s="195"/>
      <c r="PDE83" s="195"/>
      <c r="PDF83" s="195"/>
      <c r="PDG83" s="195"/>
      <c r="PDH83" s="195"/>
      <c r="PDI83" s="195"/>
      <c r="PDJ83" s="195"/>
      <c r="PDK83" s="195"/>
      <c r="PDL83" s="195"/>
      <c r="PDM83" s="195"/>
      <c r="PDN83" s="195"/>
      <c r="PDO83" s="195"/>
      <c r="PDP83" s="195"/>
      <c r="PDQ83" s="195"/>
      <c r="PDR83" s="195"/>
      <c r="PDS83" s="195"/>
      <c r="PDT83" s="195"/>
      <c r="PDU83" s="195"/>
      <c r="PDV83" s="195"/>
      <c r="PDW83" s="195"/>
      <c r="PDX83" s="195"/>
      <c r="PDY83" s="195"/>
      <c r="PDZ83" s="195"/>
      <c r="PEA83" s="195"/>
      <c r="PEB83" s="195"/>
      <c r="PEC83" s="195"/>
      <c r="PED83" s="195"/>
      <c r="PEE83" s="195"/>
      <c r="PEF83" s="195"/>
      <c r="PEG83" s="195"/>
      <c r="PEH83" s="195"/>
      <c r="PEI83" s="195"/>
      <c r="PEJ83" s="195"/>
      <c r="PEK83" s="195"/>
      <c r="PEL83" s="195"/>
      <c r="PEM83" s="195"/>
      <c r="PEN83" s="195"/>
      <c r="PEO83" s="195"/>
      <c r="PEP83" s="195"/>
      <c r="PEQ83" s="195"/>
      <c r="PER83" s="195"/>
      <c r="PES83" s="195"/>
      <c r="PET83" s="195"/>
      <c r="PEU83" s="195"/>
      <c r="PEV83" s="195"/>
      <c r="PEW83" s="195"/>
      <c r="PEX83" s="195"/>
      <c r="PEY83" s="195"/>
      <c r="PEZ83" s="195"/>
      <c r="PFA83" s="195"/>
      <c r="PFB83" s="195"/>
      <c r="PFC83" s="195"/>
      <c r="PFD83" s="195"/>
      <c r="PFE83" s="195"/>
      <c r="PFF83" s="195"/>
      <c r="PFG83" s="195"/>
      <c r="PFH83" s="195"/>
      <c r="PFI83" s="195"/>
      <c r="PFJ83" s="195"/>
      <c r="PFK83" s="195"/>
      <c r="PFL83" s="195"/>
      <c r="PFM83" s="195"/>
      <c r="PFN83" s="195"/>
      <c r="PFO83" s="195"/>
      <c r="PFP83" s="195"/>
      <c r="PFQ83" s="195"/>
      <c r="PFR83" s="195"/>
      <c r="PFS83" s="195"/>
      <c r="PFT83" s="195"/>
      <c r="PFU83" s="195"/>
      <c r="PFV83" s="195"/>
      <c r="PFW83" s="195"/>
      <c r="PFX83" s="195"/>
      <c r="PFY83" s="195"/>
      <c r="PFZ83" s="195"/>
      <c r="PGA83" s="195"/>
      <c r="PGB83" s="195"/>
      <c r="PGC83" s="195"/>
      <c r="PGD83" s="195"/>
      <c r="PGE83" s="195"/>
      <c r="PGF83" s="195"/>
      <c r="PGG83" s="195"/>
      <c r="PGH83" s="195"/>
      <c r="PGI83" s="195"/>
      <c r="PGJ83" s="195"/>
      <c r="PGK83" s="195"/>
      <c r="PGL83" s="195"/>
      <c r="PGM83" s="195"/>
      <c r="PGN83" s="195"/>
      <c r="PGO83" s="195"/>
      <c r="PGP83" s="195"/>
      <c r="PGQ83" s="195"/>
      <c r="PGR83" s="195"/>
      <c r="PGS83" s="195"/>
      <c r="PGT83" s="195"/>
      <c r="PGU83" s="195"/>
      <c r="PGV83" s="195"/>
      <c r="PGW83" s="195"/>
      <c r="PGX83" s="195"/>
      <c r="PGY83" s="195"/>
      <c r="PGZ83" s="195"/>
      <c r="PHA83" s="195"/>
      <c r="PHB83" s="195"/>
      <c r="PHC83" s="195"/>
      <c r="PHD83" s="195"/>
      <c r="PHE83" s="195"/>
      <c r="PHF83" s="195"/>
      <c r="PHG83" s="195"/>
      <c r="PHH83" s="195"/>
      <c r="PHI83" s="195"/>
      <c r="PHJ83" s="195"/>
      <c r="PHK83" s="195"/>
      <c r="PHL83" s="195"/>
      <c r="PHM83" s="195"/>
      <c r="PHN83" s="195"/>
      <c r="PHO83" s="195"/>
      <c r="PHP83" s="195"/>
      <c r="PHQ83" s="195"/>
      <c r="PHR83" s="195"/>
      <c r="PHS83" s="195"/>
      <c r="PHT83" s="195"/>
      <c r="PHU83" s="195"/>
      <c r="PHV83" s="195"/>
      <c r="PHW83" s="195"/>
      <c r="PHX83" s="195"/>
      <c r="PHY83" s="195"/>
      <c r="PHZ83" s="195"/>
      <c r="PIA83" s="195"/>
      <c r="PIB83" s="195"/>
      <c r="PIC83" s="195"/>
      <c r="PID83" s="195"/>
      <c r="PIE83" s="195"/>
      <c r="PIF83" s="195"/>
      <c r="PIG83" s="195"/>
      <c r="PIH83" s="195"/>
      <c r="PII83" s="195"/>
      <c r="PIJ83" s="195"/>
      <c r="PIK83" s="195"/>
      <c r="PIL83" s="195"/>
      <c r="PIM83" s="195"/>
      <c r="PIN83" s="195"/>
      <c r="PIO83" s="195"/>
      <c r="PIP83" s="195"/>
      <c r="PIQ83" s="195"/>
      <c r="PIR83" s="195"/>
      <c r="PIS83" s="195"/>
      <c r="PIT83" s="195"/>
      <c r="PIU83" s="195"/>
      <c r="PIV83" s="195"/>
      <c r="PIW83" s="195"/>
      <c r="PIX83" s="195"/>
      <c r="PIY83" s="195"/>
      <c r="PIZ83" s="195"/>
      <c r="PJA83" s="195"/>
      <c r="PJB83" s="195"/>
      <c r="PJC83" s="195"/>
      <c r="PJD83" s="195"/>
      <c r="PJE83" s="195"/>
      <c r="PJF83" s="195"/>
      <c r="PJG83" s="195"/>
      <c r="PJH83" s="195"/>
      <c r="PJI83" s="195"/>
      <c r="PJJ83" s="195"/>
      <c r="PJK83" s="195"/>
      <c r="PJL83" s="195"/>
      <c r="PJM83" s="195"/>
      <c r="PJN83" s="195"/>
      <c r="PJO83" s="195"/>
      <c r="PJP83" s="195"/>
      <c r="PJQ83" s="195"/>
      <c r="PJR83" s="195"/>
      <c r="PJS83" s="195"/>
      <c r="PJT83" s="195"/>
      <c r="PJU83" s="195"/>
      <c r="PJV83" s="195"/>
      <c r="PJW83" s="195"/>
      <c r="PJX83" s="195"/>
      <c r="PJY83" s="195"/>
      <c r="PJZ83" s="195"/>
      <c r="PKA83" s="195"/>
      <c r="PKB83" s="195"/>
      <c r="PKC83" s="195"/>
      <c r="PKD83" s="195"/>
      <c r="PKE83" s="195"/>
      <c r="PKF83" s="195"/>
      <c r="PKG83" s="195"/>
      <c r="PKH83" s="195"/>
      <c r="PKI83" s="195"/>
      <c r="PKJ83" s="195"/>
      <c r="PKK83" s="195"/>
      <c r="PKL83" s="195"/>
      <c r="PKM83" s="195"/>
      <c r="PKN83" s="195"/>
      <c r="PKO83" s="195"/>
      <c r="PKP83" s="195"/>
      <c r="PKQ83" s="195"/>
      <c r="PKR83" s="195"/>
      <c r="PKS83" s="195"/>
      <c r="PKT83" s="195"/>
      <c r="PKU83" s="195"/>
      <c r="PKV83" s="195"/>
      <c r="PKW83" s="195"/>
      <c r="PKX83" s="195"/>
      <c r="PKY83" s="195"/>
      <c r="PKZ83" s="195"/>
      <c r="PLA83" s="195"/>
      <c r="PLB83" s="195"/>
      <c r="PLC83" s="195"/>
      <c r="PLD83" s="195"/>
      <c r="PLE83" s="195"/>
      <c r="PLF83" s="195"/>
      <c r="PLG83" s="195"/>
      <c r="PLH83" s="195"/>
      <c r="PLI83" s="195"/>
      <c r="PLJ83" s="195"/>
      <c r="PLK83" s="195"/>
      <c r="PLL83" s="195"/>
      <c r="PLM83" s="195"/>
      <c r="PLN83" s="195"/>
      <c r="PLO83" s="195"/>
      <c r="PLP83" s="195"/>
      <c r="PLQ83" s="195"/>
      <c r="PLR83" s="195"/>
      <c r="PLS83" s="195"/>
      <c r="PLT83" s="195"/>
      <c r="PLU83" s="195"/>
      <c r="PLV83" s="195"/>
      <c r="PLW83" s="195"/>
      <c r="PLX83" s="195"/>
      <c r="PLY83" s="195"/>
      <c r="PLZ83" s="195"/>
      <c r="PMA83" s="195"/>
      <c r="PMB83" s="195"/>
      <c r="PMC83" s="195"/>
      <c r="PMD83" s="195"/>
      <c r="PME83" s="195"/>
      <c r="PMF83" s="195"/>
      <c r="PMG83" s="195"/>
      <c r="PMH83" s="195"/>
      <c r="PMI83" s="195"/>
      <c r="PMJ83" s="195"/>
      <c r="PMK83" s="195"/>
      <c r="PML83" s="195"/>
      <c r="PMM83" s="195"/>
      <c r="PMN83" s="195"/>
      <c r="PMO83" s="195"/>
      <c r="PMP83" s="195"/>
      <c r="PMQ83" s="195"/>
      <c r="PMR83" s="195"/>
      <c r="PMS83" s="195"/>
      <c r="PMT83" s="195"/>
      <c r="PMU83" s="195"/>
      <c r="PMV83" s="195"/>
      <c r="PMW83" s="195"/>
      <c r="PMX83" s="195"/>
      <c r="PMY83" s="195"/>
      <c r="PMZ83" s="195"/>
      <c r="PNA83" s="195"/>
      <c r="PNB83" s="195"/>
      <c r="PNC83" s="195"/>
      <c r="PND83" s="195"/>
      <c r="PNE83" s="195"/>
      <c r="PNF83" s="195"/>
      <c r="PNG83" s="195"/>
      <c r="PNH83" s="195"/>
      <c r="PNI83" s="195"/>
      <c r="PNJ83" s="195"/>
      <c r="PNK83" s="195"/>
      <c r="PNL83" s="195"/>
      <c r="PNM83" s="195"/>
      <c r="PNN83" s="195"/>
      <c r="PNO83" s="195"/>
      <c r="PNP83" s="195"/>
      <c r="PNQ83" s="195"/>
      <c r="PNR83" s="195"/>
      <c r="PNS83" s="195"/>
      <c r="PNT83" s="195"/>
      <c r="PNU83" s="195"/>
      <c r="PNV83" s="195"/>
      <c r="PNW83" s="195"/>
      <c r="PNX83" s="195"/>
      <c r="PNY83" s="195"/>
      <c r="PNZ83" s="195"/>
      <c r="POA83" s="195"/>
      <c r="POB83" s="195"/>
      <c r="POC83" s="195"/>
      <c r="POD83" s="195"/>
      <c r="POE83" s="195"/>
      <c r="POF83" s="195"/>
      <c r="POG83" s="195"/>
      <c r="POH83" s="195"/>
      <c r="POI83" s="195"/>
      <c r="POJ83" s="195"/>
      <c r="POK83" s="195"/>
      <c r="POL83" s="195"/>
      <c r="POM83" s="195"/>
      <c r="PON83" s="195"/>
      <c r="POO83" s="195"/>
      <c r="POP83" s="195"/>
      <c r="POQ83" s="195"/>
      <c r="POR83" s="195"/>
      <c r="POS83" s="195"/>
      <c r="POT83" s="195"/>
      <c r="POU83" s="195"/>
      <c r="POV83" s="195"/>
      <c r="POW83" s="195"/>
      <c r="POX83" s="195"/>
      <c r="POY83" s="195"/>
      <c r="POZ83" s="195"/>
      <c r="PPA83" s="195"/>
      <c r="PPB83" s="195"/>
      <c r="PPC83" s="195"/>
      <c r="PPD83" s="195"/>
      <c r="PPE83" s="195"/>
      <c r="PPF83" s="195"/>
      <c r="PPG83" s="195"/>
      <c r="PPH83" s="195"/>
      <c r="PPI83" s="195"/>
      <c r="PPJ83" s="195"/>
      <c r="PPK83" s="195"/>
      <c r="PPL83" s="195"/>
      <c r="PPM83" s="195"/>
      <c r="PPN83" s="195"/>
      <c r="PPO83" s="195"/>
      <c r="PPP83" s="195"/>
      <c r="PPQ83" s="195"/>
      <c r="PPR83" s="195"/>
      <c r="PPS83" s="195"/>
      <c r="PPT83" s="195"/>
      <c r="PPU83" s="195"/>
      <c r="PPV83" s="195"/>
      <c r="PPW83" s="195"/>
      <c r="PPX83" s="195"/>
      <c r="PPY83" s="195"/>
      <c r="PPZ83" s="195"/>
      <c r="PQA83" s="195"/>
      <c r="PQB83" s="195"/>
      <c r="PQC83" s="195"/>
      <c r="PQD83" s="195"/>
      <c r="PQE83" s="195"/>
      <c r="PQF83" s="195"/>
      <c r="PQG83" s="195"/>
      <c r="PQH83" s="195"/>
      <c r="PQI83" s="195"/>
      <c r="PQJ83" s="195"/>
      <c r="PQK83" s="195"/>
      <c r="PQL83" s="195"/>
      <c r="PQM83" s="195"/>
      <c r="PQN83" s="195"/>
      <c r="PQO83" s="195"/>
      <c r="PQP83" s="195"/>
      <c r="PQQ83" s="195"/>
      <c r="PQR83" s="195"/>
      <c r="PQS83" s="195"/>
      <c r="PQT83" s="195"/>
      <c r="PQU83" s="195"/>
      <c r="PQV83" s="195"/>
      <c r="PQW83" s="195"/>
      <c r="PQX83" s="195"/>
      <c r="PQY83" s="195"/>
      <c r="PQZ83" s="195"/>
      <c r="PRA83" s="195"/>
      <c r="PRB83" s="195"/>
      <c r="PRC83" s="195"/>
      <c r="PRD83" s="195"/>
      <c r="PRE83" s="195"/>
      <c r="PRF83" s="195"/>
      <c r="PRG83" s="195"/>
      <c r="PRH83" s="195"/>
      <c r="PRI83" s="195"/>
      <c r="PRJ83" s="195"/>
      <c r="PRK83" s="195"/>
      <c r="PRL83" s="195"/>
      <c r="PRM83" s="195"/>
      <c r="PRN83" s="195"/>
      <c r="PRO83" s="195"/>
      <c r="PRP83" s="195"/>
      <c r="PRQ83" s="195"/>
      <c r="PRR83" s="195"/>
      <c r="PRS83" s="195"/>
      <c r="PRT83" s="195"/>
      <c r="PRU83" s="195"/>
      <c r="PRV83" s="195"/>
      <c r="PRW83" s="195"/>
      <c r="PRX83" s="195"/>
      <c r="PRY83" s="195"/>
      <c r="PRZ83" s="195"/>
      <c r="PSA83" s="195"/>
      <c r="PSB83" s="195"/>
      <c r="PSC83" s="195"/>
      <c r="PSD83" s="195"/>
      <c r="PSE83" s="195"/>
      <c r="PSF83" s="195"/>
      <c r="PSG83" s="195"/>
      <c r="PSH83" s="195"/>
      <c r="PSI83" s="195"/>
      <c r="PSJ83" s="195"/>
      <c r="PSK83" s="195"/>
      <c r="PSL83" s="195"/>
      <c r="PSM83" s="195"/>
      <c r="PSN83" s="195"/>
      <c r="PSO83" s="195"/>
      <c r="PSP83" s="195"/>
      <c r="PSQ83" s="195"/>
      <c r="PSR83" s="195"/>
      <c r="PSS83" s="195"/>
      <c r="PST83" s="195"/>
      <c r="PSU83" s="195"/>
      <c r="PSV83" s="195"/>
      <c r="PSW83" s="195"/>
      <c r="PSX83" s="195"/>
      <c r="PSY83" s="195"/>
      <c r="PSZ83" s="195"/>
      <c r="PTA83" s="195"/>
      <c r="PTB83" s="195"/>
      <c r="PTC83" s="195"/>
      <c r="PTD83" s="195"/>
      <c r="PTE83" s="195"/>
      <c r="PTF83" s="195"/>
      <c r="PTG83" s="195"/>
      <c r="PTH83" s="195"/>
      <c r="PTI83" s="195"/>
      <c r="PTJ83" s="195"/>
      <c r="PTK83" s="195"/>
      <c r="PTL83" s="195"/>
      <c r="PTM83" s="195"/>
      <c r="PTN83" s="195"/>
      <c r="PTO83" s="195"/>
      <c r="PTP83" s="195"/>
      <c r="PTQ83" s="195"/>
      <c r="PTR83" s="195"/>
      <c r="PTS83" s="195"/>
      <c r="PTT83" s="195"/>
      <c r="PTU83" s="195"/>
      <c r="PTV83" s="195"/>
      <c r="PTW83" s="195"/>
      <c r="PTX83" s="195"/>
      <c r="PTY83" s="195"/>
      <c r="PTZ83" s="195"/>
      <c r="PUA83" s="195"/>
      <c r="PUB83" s="195"/>
      <c r="PUC83" s="195"/>
      <c r="PUD83" s="195"/>
      <c r="PUE83" s="195"/>
      <c r="PUF83" s="195"/>
      <c r="PUG83" s="195"/>
      <c r="PUH83" s="195"/>
      <c r="PUI83" s="195"/>
      <c r="PUJ83" s="195"/>
      <c r="PUK83" s="195"/>
      <c r="PUL83" s="195"/>
      <c r="PUM83" s="195"/>
      <c r="PUN83" s="195"/>
      <c r="PUO83" s="195"/>
      <c r="PUP83" s="195"/>
      <c r="PUQ83" s="195"/>
      <c r="PUR83" s="195"/>
      <c r="PUS83" s="195"/>
      <c r="PUT83" s="195"/>
      <c r="PUU83" s="195"/>
      <c r="PUV83" s="195"/>
      <c r="PUW83" s="195"/>
      <c r="PUX83" s="195"/>
      <c r="PUY83" s="195"/>
      <c r="PUZ83" s="195"/>
      <c r="PVA83" s="195"/>
      <c r="PVB83" s="195"/>
      <c r="PVC83" s="195"/>
      <c r="PVD83" s="195"/>
      <c r="PVE83" s="195"/>
      <c r="PVF83" s="195"/>
      <c r="PVG83" s="195"/>
      <c r="PVH83" s="195"/>
      <c r="PVI83" s="195"/>
      <c r="PVJ83" s="195"/>
      <c r="PVK83" s="195"/>
      <c r="PVL83" s="195"/>
      <c r="PVM83" s="195"/>
      <c r="PVN83" s="195"/>
      <c r="PVO83" s="195"/>
      <c r="PVP83" s="195"/>
      <c r="PVQ83" s="195"/>
      <c r="PVR83" s="195"/>
      <c r="PVS83" s="195"/>
      <c r="PVT83" s="195"/>
      <c r="PVU83" s="195"/>
      <c r="PVV83" s="195"/>
      <c r="PVW83" s="195"/>
      <c r="PVX83" s="195"/>
      <c r="PVY83" s="195"/>
      <c r="PVZ83" s="195"/>
      <c r="PWA83" s="195"/>
      <c r="PWB83" s="195"/>
      <c r="PWC83" s="195"/>
      <c r="PWD83" s="195"/>
      <c r="PWE83" s="195"/>
      <c r="PWF83" s="195"/>
      <c r="PWG83" s="195"/>
      <c r="PWH83" s="195"/>
      <c r="PWI83" s="195"/>
      <c r="PWJ83" s="195"/>
      <c r="PWK83" s="195"/>
      <c r="PWL83" s="195"/>
      <c r="PWM83" s="195"/>
      <c r="PWN83" s="195"/>
      <c r="PWO83" s="195"/>
      <c r="PWP83" s="195"/>
      <c r="PWQ83" s="195"/>
      <c r="PWR83" s="195"/>
      <c r="PWS83" s="195"/>
      <c r="PWT83" s="195"/>
      <c r="PWU83" s="195"/>
      <c r="PWV83" s="195"/>
      <c r="PWW83" s="195"/>
      <c r="PWX83" s="195"/>
      <c r="PWY83" s="195"/>
      <c r="PWZ83" s="195"/>
      <c r="PXA83" s="195"/>
      <c r="PXB83" s="195"/>
      <c r="PXC83" s="195"/>
      <c r="PXD83" s="195"/>
      <c r="PXE83" s="195"/>
      <c r="PXF83" s="195"/>
      <c r="PXG83" s="195"/>
      <c r="PXH83" s="195"/>
      <c r="PXI83" s="195"/>
      <c r="PXJ83" s="195"/>
      <c r="PXK83" s="195"/>
      <c r="PXL83" s="195"/>
      <c r="PXM83" s="195"/>
      <c r="PXN83" s="195"/>
      <c r="PXO83" s="195"/>
      <c r="PXP83" s="195"/>
      <c r="PXQ83" s="195"/>
      <c r="PXR83" s="195"/>
      <c r="PXS83" s="195"/>
      <c r="PXT83" s="195"/>
      <c r="PXU83" s="195"/>
      <c r="PXV83" s="195"/>
      <c r="PXW83" s="195"/>
      <c r="PXX83" s="195"/>
      <c r="PXY83" s="195"/>
      <c r="PXZ83" s="195"/>
      <c r="PYA83" s="195"/>
      <c r="PYB83" s="195"/>
      <c r="PYC83" s="195"/>
      <c r="PYD83" s="195"/>
      <c r="PYE83" s="195"/>
      <c r="PYF83" s="195"/>
      <c r="PYG83" s="195"/>
      <c r="PYH83" s="195"/>
      <c r="PYI83" s="195"/>
      <c r="PYJ83" s="195"/>
      <c r="PYK83" s="195"/>
      <c r="PYL83" s="195"/>
      <c r="PYM83" s="195"/>
      <c r="PYN83" s="195"/>
      <c r="PYO83" s="195"/>
      <c r="PYP83" s="195"/>
      <c r="PYQ83" s="195"/>
      <c r="PYR83" s="195"/>
      <c r="PYS83" s="195"/>
      <c r="PYT83" s="195"/>
      <c r="PYU83" s="195"/>
      <c r="PYV83" s="195"/>
      <c r="PYW83" s="195"/>
      <c r="PYX83" s="195"/>
      <c r="PYY83" s="195"/>
      <c r="PYZ83" s="195"/>
      <c r="PZA83" s="195"/>
      <c r="PZB83" s="195"/>
      <c r="PZC83" s="195"/>
      <c r="PZD83" s="195"/>
      <c r="PZE83" s="195"/>
      <c r="PZF83" s="195"/>
      <c r="PZG83" s="195"/>
      <c r="PZH83" s="195"/>
      <c r="PZI83" s="195"/>
      <c r="PZJ83" s="195"/>
      <c r="PZK83" s="195"/>
      <c r="PZL83" s="195"/>
      <c r="PZM83" s="195"/>
      <c r="PZN83" s="195"/>
      <c r="PZO83" s="195"/>
      <c r="PZP83" s="195"/>
      <c r="PZQ83" s="195"/>
      <c r="PZR83" s="195"/>
      <c r="PZS83" s="195"/>
      <c r="PZT83" s="195"/>
      <c r="PZU83" s="195"/>
      <c r="PZV83" s="195"/>
      <c r="PZW83" s="195"/>
      <c r="PZX83" s="195"/>
      <c r="PZY83" s="195"/>
      <c r="PZZ83" s="195"/>
      <c r="QAA83" s="195"/>
      <c r="QAB83" s="195"/>
      <c r="QAC83" s="195"/>
      <c r="QAD83" s="195"/>
      <c r="QAE83" s="195"/>
      <c r="QAF83" s="195"/>
      <c r="QAG83" s="195"/>
      <c r="QAH83" s="195"/>
      <c r="QAI83" s="195"/>
      <c r="QAJ83" s="195"/>
      <c r="QAK83" s="195"/>
      <c r="QAL83" s="195"/>
      <c r="QAM83" s="195"/>
      <c r="QAN83" s="195"/>
      <c r="QAO83" s="195"/>
      <c r="QAP83" s="195"/>
      <c r="QAQ83" s="195"/>
      <c r="QAR83" s="195"/>
      <c r="QAS83" s="195"/>
      <c r="QAT83" s="195"/>
      <c r="QAU83" s="195"/>
      <c r="QAV83" s="195"/>
      <c r="QAW83" s="195"/>
      <c r="QAX83" s="195"/>
      <c r="QAY83" s="195"/>
      <c r="QAZ83" s="195"/>
      <c r="QBA83" s="195"/>
      <c r="QBB83" s="195"/>
      <c r="QBC83" s="195"/>
      <c r="QBD83" s="195"/>
      <c r="QBE83" s="195"/>
      <c r="QBF83" s="195"/>
      <c r="QBG83" s="195"/>
      <c r="QBH83" s="195"/>
      <c r="QBI83" s="195"/>
      <c r="QBJ83" s="195"/>
      <c r="QBK83" s="195"/>
      <c r="QBL83" s="195"/>
      <c r="QBM83" s="195"/>
      <c r="QBN83" s="195"/>
      <c r="QBO83" s="195"/>
      <c r="QBP83" s="195"/>
      <c r="QBQ83" s="195"/>
      <c r="QBR83" s="195"/>
      <c r="QBS83" s="195"/>
      <c r="QBT83" s="195"/>
      <c r="QBU83" s="195"/>
      <c r="QBV83" s="195"/>
      <c r="QBW83" s="195"/>
      <c r="QBX83" s="195"/>
      <c r="QBY83" s="195"/>
      <c r="QBZ83" s="195"/>
      <c r="QCA83" s="195"/>
      <c r="QCB83" s="195"/>
      <c r="QCC83" s="195"/>
      <c r="QCD83" s="195"/>
      <c r="QCE83" s="195"/>
      <c r="QCF83" s="195"/>
      <c r="QCG83" s="195"/>
      <c r="QCH83" s="195"/>
      <c r="QCI83" s="195"/>
      <c r="QCJ83" s="195"/>
      <c r="QCK83" s="195"/>
      <c r="QCL83" s="195"/>
      <c r="QCM83" s="195"/>
      <c r="QCN83" s="195"/>
      <c r="QCO83" s="195"/>
      <c r="QCP83" s="195"/>
      <c r="QCQ83" s="195"/>
      <c r="QCR83" s="195"/>
      <c r="QCS83" s="195"/>
      <c r="QCT83" s="195"/>
      <c r="QCU83" s="195"/>
      <c r="QCV83" s="195"/>
      <c r="QCW83" s="195"/>
      <c r="QCX83" s="195"/>
      <c r="QCY83" s="195"/>
      <c r="QCZ83" s="195"/>
      <c r="QDA83" s="195"/>
      <c r="QDB83" s="195"/>
      <c r="QDC83" s="195"/>
      <c r="QDD83" s="195"/>
      <c r="QDE83" s="195"/>
      <c r="QDF83" s="195"/>
      <c r="QDG83" s="195"/>
      <c r="QDH83" s="195"/>
      <c r="QDI83" s="195"/>
      <c r="QDJ83" s="195"/>
      <c r="QDK83" s="195"/>
      <c r="QDL83" s="195"/>
      <c r="QDM83" s="195"/>
      <c r="QDN83" s="195"/>
      <c r="QDO83" s="195"/>
      <c r="QDP83" s="195"/>
      <c r="QDQ83" s="195"/>
      <c r="QDR83" s="195"/>
      <c r="QDS83" s="195"/>
      <c r="QDT83" s="195"/>
      <c r="QDU83" s="195"/>
      <c r="QDV83" s="195"/>
      <c r="QDW83" s="195"/>
      <c r="QDX83" s="195"/>
      <c r="QDY83" s="195"/>
      <c r="QDZ83" s="195"/>
      <c r="QEA83" s="195"/>
      <c r="QEB83" s="195"/>
      <c r="QEC83" s="195"/>
      <c r="QED83" s="195"/>
      <c r="QEE83" s="195"/>
      <c r="QEF83" s="195"/>
      <c r="QEG83" s="195"/>
      <c r="QEH83" s="195"/>
      <c r="QEI83" s="195"/>
      <c r="QEJ83" s="195"/>
      <c r="QEK83" s="195"/>
      <c r="QEL83" s="195"/>
      <c r="QEM83" s="195"/>
      <c r="QEN83" s="195"/>
      <c r="QEO83" s="195"/>
      <c r="QEP83" s="195"/>
      <c r="QEQ83" s="195"/>
      <c r="QER83" s="195"/>
      <c r="QES83" s="195"/>
      <c r="QET83" s="195"/>
      <c r="QEU83" s="195"/>
      <c r="QEV83" s="195"/>
      <c r="QEW83" s="195"/>
      <c r="QEX83" s="195"/>
      <c r="QEY83" s="195"/>
      <c r="QEZ83" s="195"/>
      <c r="QFA83" s="195"/>
      <c r="QFB83" s="195"/>
      <c r="QFC83" s="195"/>
      <c r="QFD83" s="195"/>
      <c r="QFE83" s="195"/>
      <c r="QFF83" s="195"/>
      <c r="QFG83" s="195"/>
      <c r="QFH83" s="195"/>
      <c r="QFI83" s="195"/>
      <c r="QFJ83" s="195"/>
      <c r="QFK83" s="195"/>
      <c r="QFL83" s="195"/>
      <c r="QFM83" s="195"/>
      <c r="QFN83" s="195"/>
      <c r="QFO83" s="195"/>
      <c r="QFP83" s="195"/>
      <c r="QFQ83" s="195"/>
      <c r="QFR83" s="195"/>
      <c r="QFS83" s="195"/>
      <c r="QFT83" s="195"/>
      <c r="QFU83" s="195"/>
      <c r="QFV83" s="195"/>
      <c r="QFW83" s="195"/>
      <c r="QFX83" s="195"/>
      <c r="QFY83" s="195"/>
      <c r="QFZ83" s="195"/>
      <c r="QGA83" s="195"/>
      <c r="QGB83" s="195"/>
      <c r="QGC83" s="195"/>
      <c r="QGD83" s="195"/>
      <c r="QGE83" s="195"/>
      <c r="QGF83" s="195"/>
      <c r="QGG83" s="195"/>
      <c r="QGH83" s="195"/>
      <c r="QGI83" s="195"/>
      <c r="QGJ83" s="195"/>
      <c r="QGK83" s="195"/>
      <c r="QGL83" s="195"/>
      <c r="QGM83" s="195"/>
      <c r="QGN83" s="195"/>
      <c r="QGO83" s="195"/>
      <c r="QGP83" s="195"/>
      <c r="QGQ83" s="195"/>
      <c r="QGR83" s="195"/>
      <c r="QGS83" s="195"/>
      <c r="QGT83" s="195"/>
      <c r="QGU83" s="195"/>
      <c r="QGV83" s="195"/>
      <c r="QGW83" s="195"/>
      <c r="QGX83" s="195"/>
      <c r="QGY83" s="195"/>
      <c r="QGZ83" s="195"/>
      <c r="QHA83" s="195"/>
      <c r="QHB83" s="195"/>
      <c r="QHC83" s="195"/>
      <c r="QHD83" s="195"/>
      <c r="QHE83" s="195"/>
      <c r="QHF83" s="195"/>
      <c r="QHG83" s="195"/>
      <c r="QHH83" s="195"/>
      <c r="QHI83" s="195"/>
      <c r="QHJ83" s="195"/>
      <c r="QHK83" s="195"/>
      <c r="QHL83" s="195"/>
      <c r="QHM83" s="195"/>
      <c r="QHN83" s="195"/>
      <c r="QHO83" s="195"/>
      <c r="QHP83" s="195"/>
      <c r="QHQ83" s="195"/>
      <c r="QHR83" s="195"/>
      <c r="QHS83" s="195"/>
      <c r="QHT83" s="195"/>
      <c r="QHU83" s="195"/>
      <c r="QHV83" s="195"/>
      <c r="QHW83" s="195"/>
      <c r="QHX83" s="195"/>
      <c r="QHY83" s="195"/>
      <c r="QHZ83" s="195"/>
      <c r="QIA83" s="195"/>
      <c r="QIB83" s="195"/>
      <c r="QIC83" s="195"/>
      <c r="QID83" s="195"/>
      <c r="QIE83" s="195"/>
      <c r="QIF83" s="195"/>
      <c r="QIG83" s="195"/>
      <c r="QIH83" s="195"/>
      <c r="QII83" s="195"/>
      <c r="QIJ83" s="195"/>
      <c r="QIK83" s="195"/>
      <c r="QIL83" s="195"/>
      <c r="QIM83" s="195"/>
      <c r="QIN83" s="195"/>
      <c r="QIO83" s="195"/>
      <c r="QIP83" s="195"/>
      <c r="QIQ83" s="195"/>
      <c r="QIR83" s="195"/>
      <c r="QIS83" s="195"/>
      <c r="QIT83" s="195"/>
      <c r="QIU83" s="195"/>
      <c r="QIV83" s="195"/>
      <c r="QIW83" s="195"/>
      <c r="QIX83" s="195"/>
      <c r="QIY83" s="195"/>
      <c r="QIZ83" s="195"/>
      <c r="QJA83" s="195"/>
      <c r="QJB83" s="195"/>
      <c r="QJC83" s="195"/>
      <c r="QJD83" s="195"/>
      <c r="QJE83" s="195"/>
      <c r="QJF83" s="195"/>
      <c r="QJG83" s="195"/>
      <c r="QJH83" s="195"/>
      <c r="QJI83" s="195"/>
      <c r="QJJ83" s="195"/>
      <c r="QJK83" s="195"/>
      <c r="QJL83" s="195"/>
      <c r="QJM83" s="195"/>
      <c r="QJN83" s="195"/>
      <c r="QJO83" s="195"/>
      <c r="QJP83" s="195"/>
      <c r="QJQ83" s="195"/>
      <c r="QJR83" s="195"/>
      <c r="QJS83" s="195"/>
      <c r="QJT83" s="195"/>
      <c r="QJU83" s="195"/>
      <c r="QJV83" s="195"/>
      <c r="QJW83" s="195"/>
      <c r="QJX83" s="195"/>
      <c r="QJY83" s="195"/>
      <c r="QJZ83" s="195"/>
      <c r="QKA83" s="195"/>
      <c r="QKB83" s="195"/>
      <c r="QKC83" s="195"/>
      <c r="QKD83" s="195"/>
      <c r="QKE83" s="195"/>
      <c r="QKF83" s="195"/>
      <c r="QKG83" s="195"/>
      <c r="QKH83" s="195"/>
      <c r="QKI83" s="195"/>
      <c r="QKJ83" s="195"/>
      <c r="QKK83" s="195"/>
      <c r="QKL83" s="195"/>
      <c r="QKM83" s="195"/>
      <c r="QKN83" s="195"/>
      <c r="QKO83" s="195"/>
      <c r="QKP83" s="195"/>
      <c r="QKQ83" s="195"/>
      <c r="QKR83" s="195"/>
      <c r="QKS83" s="195"/>
      <c r="QKT83" s="195"/>
      <c r="QKU83" s="195"/>
      <c r="QKV83" s="195"/>
      <c r="QKW83" s="195"/>
      <c r="QKX83" s="195"/>
      <c r="QKY83" s="195"/>
      <c r="QKZ83" s="195"/>
      <c r="QLA83" s="195"/>
      <c r="QLB83" s="195"/>
      <c r="QLC83" s="195"/>
      <c r="QLD83" s="195"/>
      <c r="QLE83" s="195"/>
      <c r="QLF83" s="195"/>
      <c r="QLG83" s="195"/>
      <c r="QLH83" s="195"/>
      <c r="QLI83" s="195"/>
      <c r="QLJ83" s="195"/>
      <c r="QLK83" s="195"/>
      <c r="QLL83" s="195"/>
      <c r="QLM83" s="195"/>
      <c r="QLN83" s="195"/>
      <c r="QLO83" s="195"/>
      <c r="QLP83" s="195"/>
      <c r="QLQ83" s="195"/>
      <c r="QLR83" s="195"/>
      <c r="QLS83" s="195"/>
      <c r="QLT83" s="195"/>
      <c r="QLU83" s="195"/>
      <c r="QLV83" s="195"/>
      <c r="QLW83" s="195"/>
      <c r="QLX83" s="195"/>
      <c r="QLY83" s="195"/>
      <c r="QLZ83" s="195"/>
      <c r="QMA83" s="195"/>
      <c r="QMB83" s="195"/>
      <c r="QMC83" s="195"/>
      <c r="QMD83" s="195"/>
      <c r="QME83" s="195"/>
      <c r="QMF83" s="195"/>
      <c r="QMG83" s="195"/>
      <c r="QMH83" s="195"/>
      <c r="QMI83" s="195"/>
      <c r="QMJ83" s="195"/>
      <c r="QMK83" s="195"/>
      <c r="QML83" s="195"/>
      <c r="QMM83" s="195"/>
      <c r="QMN83" s="195"/>
      <c r="QMO83" s="195"/>
      <c r="QMP83" s="195"/>
      <c r="QMQ83" s="195"/>
      <c r="QMR83" s="195"/>
      <c r="QMS83" s="195"/>
      <c r="QMT83" s="195"/>
      <c r="QMU83" s="195"/>
      <c r="QMV83" s="195"/>
      <c r="QMW83" s="195"/>
      <c r="QMX83" s="195"/>
      <c r="QMY83" s="195"/>
      <c r="QMZ83" s="195"/>
      <c r="QNA83" s="195"/>
      <c r="QNB83" s="195"/>
      <c r="QNC83" s="195"/>
      <c r="QND83" s="195"/>
      <c r="QNE83" s="195"/>
      <c r="QNF83" s="195"/>
      <c r="QNG83" s="195"/>
      <c r="QNH83" s="195"/>
      <c r="QNI83" s="195"/>
      <c r="QNJ83" s="195"/>
      <c r="QNK83" s="195"/>
      <c r="QNL83" s="195"/>
      <c r="QNM83" s="195"/>
      <c r="QNN83" s="195"/>
      <c r="QNO83" s="195"/>
      <c r="QNP83" s="195"/>
      <c r="QNQ83" s="195"/>
      <c r="QNR83" s="195"/>
      <c r="QNS83" s="195"/>
      <c r="QNT83" s="195"/>
      <c r="QNU83" s="195"/>
      <c r="QNV83" s="195"/>
      <c r="QNW83" s="195"/>
      <c r="QNX83" s="195"/>
      <c r="QNY83" s="195"/>
      <c r="QNZ83" s="195"/>
      <c r="QOA83" s="195"/>
      <c r="QOB83" s="195"/>
      <c r="QOC83" s="195"/>
      <c r="QOD83" s="195"/>
      <c r="QOE83" s="195"/>
      <c r="QOF83" s="195"/>
      <c r="QOG83" s="195"/>
      <c r="QOH83" s="195"/>
      <c r="QOI83" s="195"/>
      <c r="QOJ83" s="195"/>
      <c r="QOK83" s="195"/>
      <c r="QOL83" s="195"/>
      <c r="QOM83" s="195"/>
      <c r="QON83" s="195"/>
      <c r="QOO83" s="195"/>
      <c r="QOP83" s="195"/>
      <c r="QOQ83" s="195"/>
      <c r="QOR83" s="195"/>
      <c r="QOS83" s="195"/>
      <c r="QOT83" s="195"/>
      <c r="QOU83" s="195"/>
      <c r="QOV83" s="195"/>
      <c r="QOW83" s="195"/>
      <c r="QOX83" s="195"/>
      <c r="QOY83" s="195"/>
      <c r="QOZ83" s="195"/>
      <c r="QPA83" s="195"/>
      <c r="QPB83" s="195"/>
      <c r="QPC83" s="195"/>
      <c r="QPD83" s="195"/>
      <c r="QPE83" s="195"/>
      <c r="QPF83" s="195"/>
      <c r="QPG83" s="195"/>
      <c r="QPH83" s="195"/>
      <c r="QPI83" s="195"/>
      <c r="QPJ83" s="195"/>
      <c r="QPK83" s="195"/>
      <c r="QPL83" s="195"/>
      <c r="QPM83" s="195"/>
      <c r="QPN83" s="195"/>
      <c r="QPO83" s="195"/>
      <c r="QPP83" s="195"/>
      <c r="QPQ83" s="195"/>
      <c r="QPR83" s="195"/>
      <c r="QPS83" s="195"/>
      <c r="QPT83" s="195"/>
      <c r="QPU83" s="195"/>
      <c r="QPV83" s="195"/>
      <c r="QPW83" s="195"/>
      <c r="QPX83" s="195"/>
      <c r="QPY83" s="195"/>
      <c r="QPZ83" s="195"/>
      <c r="QQA83" s="195"/>
      <c r="QQB83" s="195"/>
      <c r="QQC83" s="195"/>
      <c r="QQD83" s="195"/>
      <c r="QQE83" s="195"/>
      <c r="QQF83" s="195"/>
      <c r="QQG83" s="195"/>
      <c r="QQH83" s="195"/>
      <c r="QQI83" s="195"/>
      <c r="QQJ83" s="195"/>
      <c r="QQK83" s="195"/>
      <c r="QQL83" s="195"/>
      <c r="QQM83" s="195"/>
      <c r="QQN83" s="195"/>
      <c r="QQO83" s="195"/>
      <c r="QQP83" s="195"/>
      <c r="QQQ83" s="195"/>
      <c r="QQR83" s="195"/>
      <c r="QQS83" s="195"/>
      <c r="QQT83" s="195"/>
      <c r="QQU83" s="195"/>
      <c r="QQV83" s="195"/>
      <c r="QQW83" s="195"/>
      <c r="QQX83" s="195"/>
      <c r="QQY83" s="195"/>
      <c r="QQZ83" s="195"/>
      <c r="QRA83" s="195"/>
      <c r="QRB83" s="195"/>
      <c r="QRC83" s="195"/>
      <c r="QRD83" s="195"/>
      <c r="QRE83" s="195"/>
      <c r="QRF83" s="195"/>
      <c r="QRG83" s="195"/>
      <c r="QRH83" s="195"/>
      <c r="QRI83" s="195"/>
      <c r="QRJ83" s="195"/>
      <c r="QRK83" s="195"/>
      <c r="QRL83" s="195"/>
      <c r="QRM83" s="195"/>
      <c r="QRN83" s="195"/>
      <c r="QRO83" s="195"/>
      <c r="QRP83" s="195"/>
      <c r="QRQ83" s="195"/>
      <c r="QRR83" s="195"/>
      <c r="QRS83" s="195"/>
      <c r="QRT83" s="195"/>
      <c r="QRU83" s="195"/>
      <c r="QRV83" s="195"/>
      <c r="QRW83" s="195"/>
      <c r="QRX83" s="195"/>
      <c r="QRY83" s="195"/>
      <c r="QRZ83" s="195"/>
      <c r="QSA83" s="195"/>
      <c r="QSB83" s="195"/>
      <c r="QSC83" s="195"/>
      <c r="QSD83" s="195"/>
      <c r="QSE83" s="195"/>
      <c r="QSF83" s="195"/>
      <c r="QSG83" s="195"/>
      <c r="QSH83" s="195"/>
      <c r="QSI83" s="195"/>
      <c r="QSJ83" s="195"/>
      <c r="QSK83" s="195"/>
      <c r="QSL83" s="195"/>
      <c r="QSM83" s="195"/>
      <c r="QSN83" s="195"/>
      <c r="QSO83" s="195"/>
      <c r="QSP83" s="195"/>
      <c r="QSQ83" s="195"/>
      <c r="QSR83" s="195"/>
      <c r="QSS83" s="195"/>
      <c r="QST83" s="195"/>
      <c r="QSU83" s="195"/>
      <c r="QSV83" s="195"/>
      <c r="QSW83" s="195"/>
      <c r="QSX83" s="195"/>
      <c r="QSY83" s="195"/>
      <c r="QSZ83" s="195"/>
      <c r="QTA83" s="195"/>
      <c r="QTB83" s="195"/>
      <c r="QTC83" s="195"/>
      <c r="QTD83" s="195"/>
      <c r="QTE83" s="195"/>
      <c r="QTF83" s="195"/>
      <c r="QTG83" s="195"/>
      <c r="QTH83" s="195"/>
      <c r="QTI83" s="195"/>
      <c r="QTJ83" s="195"/>
      <c r="QTK83" s="195"/>
      <c r="QTL83" s="195"/>
      <c r="QTM83" s="195"/>
      <c r="QTN83" s="195"/>
      <c r="QTO83" s="195"/>
      <c r="QTP83" s="195"/>
      <c r="QTQ83" s="195"/>
      <c r="QTR83" s="195"/>
      <c r="QTS83" s="195"/>
      <c r="QTT83" s="195"/>
      <c r="QTU83" s="195"/>
      <c r="QTV83" s="195"/>
      <c r="QTW83" s="195"/>
      <c r="QTX83" s="195"/>
      <c r="QTY83" s="195"/>
      <c r="QTZ83" s="195"/>
      <c r="QUA83" s="195"/>
      <c r="QUB83" s="195"/>
      <c r="QUC83" s="195"/>
      <c r="QUD83" s="195"/>
      <c r="QUE83" s="195"/>
      <c r="QUF83" s="195"/>
      <c r="QUG83" s="195"/>
      <c r="QUH83" s="195"/>
      <c r="QUI83" s="195"/>
      <c r="QUJ83" s="195"/>
      <c r="QUK83" s="195"/>
      <c r="QUL83" s="195"/>
      <c r="QUM83" s="195"/>
      <c r="QUN83" s="195"/>
      <c r="QUO83" s="195"/>
      <c r="QUP83" s="195"/>
      <c r="QUQ83" s="195"/>
      <c r="QUR83" s="195"/>
      <c r="QUS83" s="195"/>
      <c r="QUT83" s="195"/>
      <c r="QUU83" s="195"/>
      <c r="QUV83" s="195"/>
      <c r="QUW83" s="195"/>
      <c r="QUX83" s="195"/>
      <c r="QUY83" s="195"/>
      <c r="QUZ83" s="195"/>
      <c r="QVA83" s="195"/>
      <c r="QVB83" s="195"/>
      <c r="QVC83" s="195"/>
      <c r="QVD83" s="195"/>
      <c r="QVE83" s="195"/>
      <c r="QVF83" s="195"/>
      <c r="QVG83" s="195"/>
      <c r="QVH83" s="195"/>
      <c r="QVI83" s="195"/>
      <c r="QVJ83" s="195"/>
      <c r="QVK83" s="195"/>
      <c r="QVL83" s="195"/>
      <c r="QVM83" s="195"/>
      <c r="QVN83" s="195"/>
      <c r="QVO83" s="195"/>
      <c r="QVP83" s="195"/>
      <c r="QVQ83" s="195"/>
      <c r="QVR83" s="195"/>
      <c r="QVS83" s="195"/>
      <c r="QVT83" s="195"/>
      <c r="QVU83" s="195"/>
      <c r="QVV83" s="195"/>
      <c r="QVW83" s="195"/>
      <c r="QVX83" s="195"/>
      <c r="QVY83" s="195"/>
      <c r="QVZ83" s="195"/>
      <c r="QWA83" s="195"/>
      <c r="QWB83" s="195"/>
      <c r="QWC83" s="195"/>
      <c r="QWD83" s="195"/>
      <c r="QWE83" s="195"/>
      <c r="QWF83" s="195"/>
      <c r="QWG83" s="195"/>
      <c r="QWH83" s="195"/>
      <c r="QWI83" s="195"/>
      <c r="QWJ83" s="195"/>
      <c r="QWK83" s="195"/>
      <c r="QWL83" s="195"/>
      <c r="QWM83" s="195"/>
      <c r="QWN83" s="195"/>
      <c r="QWO83" s="195"/>
      <c r="QWP83" s="195"/>
      <c r="QWQ83" s="195"/>
      <c r="QWR83" s="195"/>
      <c r="QWS83" s="195"/>
      <c r="QWT83" s="195"/>
      <c r="QWU83" s="195"/>
      <c r="QWV83" s="195"/>
      <c r="QWW83" s="195"/>
      <c r="QWX83" s="195"/>
      <c r="QWY83" s="195"/>
      <c r="QWZ83" s="195"/>
      <c r="QXA83" s="195"/>
      <c r="QXB83" s="195"/>
      <c r="QXC83" s="195"/>
      <c r="QXD83" s="195"/>
      <c r="QXE83" s="195"/>
      <c r="QXF83" s="195"/>
      <c r="QXG83" s="195"/>
      <c r="QXH83" s="195"/>
      <c r="QXI83" s="195"/>
      <c r="QXJ83" s="195"/>
      <c r="QXK83" s="195"/>
      <c r="QXL83" s="195"/>
      <c r="QXM83" s="195"/>
      <c r="QXN83" s="195"/>
      <c r="QXO83" s="195"/>
      <c r="QXP83" s="195"/>
      <c r="QXQ83" s="195"/>
      <c r="QXR83" s="195"/>
      <c r="QXS83" s="195"/>
      <c r="QXT83" s="195"/>
      <c r="QXU83" s="195"/>
      <c r="QXV83" s="195"/>
      <c r="QXW83" s="195"/>
      <c r="QXX83" s="195"/>
      <c r="QXY83" s="195"/>
      <c r="QXZ83" s="195"/>
      <c r="QYA83" s="195"/>
      <c r="QYB83" s="195"/>
      <c r="QYC83" s="195"/>
      <c r="QYD83" s="195"/>
      <c r="QYE83" s="195"/>
      <c r="QYF83" s="195"/>
      <c r="QYG83" s="195"/>
      <c r="QYH83" s="195"/>
      <c r="QYI83" s="195"/>
      <c r="QYJ83" s="195"/>
      <c r="QYK83" s="195"/>
      <c r="QYL83" s="195"/>
      <c r="QYM83" s="195"/>
      <c r="QYN83" s="195"/>
      <c r="QYO83" s="195"/>
      <c r="QYP83" s="195"/>
      <c r="QYQ83" s="195"/>
      <c r="QYR83" s="195"/>
      <c r="QYS83" s="195"/>
      <c r="QYT83" s="195"/>
      <c r="QYU83" s="195"/>
      <c r="QYV83" s="195"/>
      <c r="QYW83" s="195"/>
      <c r="QYX83" s="195"/>
      <c r="QYY83" s="195"/>
      <c r="QYZ83" s="195"/>
      <c r="QZA83" s="195"/>
      <c r="QZB83" s="195"/>
      <c r="QZC83" s="195"/>
      <c r="QZD83" s="195"/>
      <c r="QZE83" s="195"/>
      <c r="QZF83" s="195"/>
      <c r="QZG83" s="195"/>
      <c r="QZH83" s="195"/>
      <c r="QZI83" s="195"/>
      <c r="QZJ83" s="195"/>
      <c r="QZK83" s="195"/>
      <c r="QZL83" s="195"/>
      <c r="QZM83" s="195"/>
      <c r="QZN83" s="195"/>
      <c r="QZO83" s="195"/>
      <c r="QZP83" s="195"/>
      <c r="QZQ83" s="195"/>
      <c r="QZR83" s="195"/>
      <c r="QZS83" s="195"/>
      <c r="QZT83" s="195"/>
      <c r="QZU83" s="195"/>
      <c r="QZV83" s="195"/>
      <c r="QZW83" s="195"/>
      <c r="QZX83" s="195"/>
      <c r="QZY83" s="195"/>
      <c r="QZZ83" s="195"/>
      <c r="RAA83" s="195"/>
      <c r="RAB83" s="195"/>
      <c r="RAC83" s="195"/>
      <c r="RAD83" s="195"/>
      <c r="RAE83" s="195"/>
      <c r="RAF83" s="195"/>
      <c r="RAG83" s="195"/>
      <c r="RAH83" s="195"/>
      <c r="RAI83" s="195"/>
      <c r="RAJ83" s="195"/>
      <c r="RAK83" s="195"/>
      <c r="RAL83" s="195"/>
      <c r="RAM83" s="195"/>
      <c r="RAN83" s="195"/>
      <c r="RAO83" s="195"/>
      <c r="RAP83" s="195"/>
      <c r="RAQ83" s="195"/>
      <c r="RAR83" s="195"/>
      <c r="RAS83" s="195"/>
      <c r="RAT83" s="195"/>
      <c r="RAU83" s="195"/>
      <c r="RAV83" s="195"/>
      <c r="RAW83" s="195"/>
      <c r="RAX83" s="195"/>
      <c r="RAY83" s="195"/>
      <c r="RAZ83" s="195"/>
      <c r="RBA83" s="195"/>
      <c r="RBB83" s="195"/>
      <c r="RBC83" s="195"/>
      <c r="RBD83" s="195"/>
      <c r="RBE83" s="195"/>
      <c r="RBF83" s="195"/>
      <c r="RBG83" s="195"/>
      <c r="RBH83" s="195"/>
      <c r="RBI83" s="195"/>
      <c r="RBJ83" s="195"/>
      <c r="RBK83" s="195"/>
      <c r="RBL83" s="195"/>
      <c r="RBM83" s="195"/>
      <c r="RBN83" s="195"/>
      <c r="RBO83" s="195"/>
      <c r="RBP83" s="195"/>
      <c r="RBQ83" s="195"/>
      <c r="RBR83" s="195"/>
      <c r="RBS83" s="195"/>
      <c r="RBT83" s="195"/>
      <c r="RBU83" s="195"/>
      <c r="RBV83" s="195"/>
      <c r="RBW83" s="195"/>
      <c r="RBX83" s="195"/>
      <c r="RBY83" s="195"/>
      <c r="RBZ83" s="195"/>
      <c r="RCA83" s="195"/>
      <c r="RCB83" s="195"/>
      <c r="RCC83" s="195"/>
      <c r="RCD83" s="195"/>
      <c r="RCE83" s="195"/>
      <c r="RCF83" s="195"/>
      <c r="RCG83" s="195"/>
      <c r="RCH83" s="195"/>
      <c r="RCI83" s="195"/>
      <c r="RCJ83" s="195"/>
      <c r="RCK83" s="195"/>
      <c r="RCL83" s="195"/>
      <c r="RCM83" s="195"/>
      <c r="RCN83" s="195"/>
      <c r="RCO83" s="195"/>
      <c r="RCP83" s="195"/>
      <c r="RCQ83" s="195"/>
      <c r="RCR83" s="195"/>
      <c r="RCS83" s="195"/>
      <c r="RCT83" s="195"/>
      <c r="RCU83" s="195"/>
      <c r="RCV83" s="195"/>
      <c r="RCW83" s="195"/>
      <c r="RCX83" s="195"/>
      <c r="RCY83" s="195"/>
      <c r="RCZ83" s="195"/>
      <c r="RDA83" s="195"/>
      <c r="RDB83" s="195"/>
      <c r="RDC83" s="195"/>
      <c r="RDD83" s="195"/>
      <c r="RDE83" s="195"/>
      <c r="RDF83" s="195"/>
      <c r="RDG83" s="195"/>
      <c r="RDH83" s="195"/>
      <c r="RDI83" s="195"/>
      <c r="RDJ83" s="195"/>
      <c r="RDK83" s="195"/>
      <c r="RDL83" s="195"/>
      <c r="RDM83" s="195"/>
      <c r="RDN83" s="195"/>
      <c r="RDO83" s="195"/>
      <c r="RDP83" s="195"/>
      <c r="RDQ83" s="195"/>
      <c r="RDR83" s="195"/>
      <c r="RDS83" s="195"/>
      <c r="RDT83" s="195"/>
      <c r="RDU83" s="195"/>
      <c r="RDV83" s="195"/>
      <c r="RDW83" s="195"/>
      <c r="RDX83" s="195"/>
      <c r="RDY83" s="195"/>
      <c r="RDZ83" s="195"/>
      <c r="REA83" s="195"/>
      <c r="REB83" s="195"/>
      <c r="REC83" s="195"/>
      <c r="RED83" s="195"/>
      <c r="REE83" s="195"/>
      <c r="REF83" s="195"/>
      <c r="REG83" s="195"/>
      <c r="REH83" s="195"/>
      <c r="REI83" s="195"/>
      <c r="REJ83" s="195"/>
      <c r="REK83" s="195"/>
      <c r="REL83" s="195"/>
      <c r="REM83" s="195"/>
      <c r="REN83" s="195"/>
      <c r="REO83" s="195"/>
      <c r="REP83" s="195"/>
      <c r="REQ83" s="195"/>
      <c r="RER83" s="195"/>
      <c r="RES83" s="195"/>
      <c r="RET83" s="195"/>
      <c r="REU83" s="195"/>
      <c r="REV83" s="195"/>
      <c r="REW83" s="195"/>
      <c r="REX83" s="195"/>
      <c r="REY83" s="195"/>
      <c r="REZ83" s="195"/>
      <c r="RFA83" s="195"/>
      <c r="RFB83" s="195"/>
      <c r="RFC83" s="195"/>
      <c r="RFD83" s="195"/>
      <c r="RFE83" s="195"/>
      <c r="RFF83" s="195"/>
      <c r="RFG83" s="195"/>
      <c r="RFH83" s="195"/>
      <c r="RFI83" s="195"/>
      <c r="RFJ83" s="195"/>
      <c r="RFK83" s="195"/>
      <c r="RFL83" s="195"/>
      <c r="RFM83" s="195"/>
      <c r="RFN83" s="195"/>
      <c r="RFO83" s="195"/>
      <c r="RFP83" s="195"/>
      <c r="RFQ83" s="195"/>
      <c r="RFR83" s="195"/>
      <c r="RFS83" s="195"/>
      <c r="RFT83" s="195"/>
      <c r="RFU83" s="195"/>
      <c r="RFV83" s="195"/>
      <c r="RFW83" s="195"/>
      <c r="RFX83" s="195"/>
      <c r="RFY83" s="195"/>
      <c r="RFZ83" s="195"/>
      <c r="RGA83" s="195"/>
      <c r="RGB83" s="195"/>
      <c r="RGC83" s="195"/>
      <c r="RGD83" s="195"/>
      <c r="RGE83" s="195"/>
      <c r="RGF83" s="195"/>
      <c r="RGG83" s="195"/>
      <c r="RGH83" s="195"/>
      <c r="RGI83" s="195"/>
      <c r="RGJ83" s="195"/>
      <c r="RGK83" s="195"/>
      <c r="RGL83" s="195"/>
      <c r="RGM83" s="195"/>
      <c r="RGN83" s="195"/>
      <c r="RGO83" s="195"/>
      <c r="RGP83" s="195"/>
      <c r="RGQ83" s="195"/>
      <c r="RGR83" s="195"/>
      <c r="RGS83" s="195"/>
      <c r="RGT83" s="195"/>
      <c r="RGU83" s="195"/>
      <c r="RGV83" s="195"/>
      <c r="RGW83" s="195"/>
      <c r="RGX83" s="195"/>
      <c r="RGY83" s="195"/>
      <c r="RGZ83" s="195"/>
      <c r="RHA83" s="195"/>
      <c r="RHB83" s="195"/>
      <c r="RHC83" s="195"/>
      <c r="RHD83" s="195"/>
      <c r="RHE83" s="195"/>
      <c r="RHF83" s="195"/>
      <c r="RHG83" s="195"/>
      <c r="RHH83" s="195"/>
      <c r="RHI83" s="195"/>
      <c r="RHJ83" s="195"/>
      <c r="RHK83" s="195"/>
      <c r="RHL83" s="195"/>
      <c r="RHM83" s="195"/>
      <c r="RHN83" s="195"/>
      <c r="RHO83" s="195"/>
      <c r="RHP83" s="195"/>
      <c r="RHQ83" s="195"/>
      <c r="RHR83" s="195"/>
      <c r="RHS83" s="195"/>
      <c r="RHT83" s="195"/>
      <c r="RHU83" s="195"/>
      <c r="RHV83" s="195"/>
      <c r="RHW83" s="195"/>
      <c r="RHX83" s="195"/>
      <c r="RHY83" s="195"/>
      <c r="RHZ83" s="195"/>
      <c r="RIA83" s="195"/>
      <c r="RIB83" s="195"/>
      <c r="RIC83" s="195"/>
      <c r="RID83" s="195"/>
      <c r="RIE83" s="195"/>
      <c r="RIF83" s="195"/>
      <c r="RIG83" s="195"/>
      <c r="RIH83" s="195"/>
      <c r="RII83" s="195"/>
      <c r="RIJ83" s="195"/>
      <c r="RIK83" s="195"/>
      <c r="RIL83" s="195"/>
      <c r="RIM83" s="195"/>
      <c r="RIN83" s="195"/>
      <c r="RIO83" s="195"/>
      <c r="RIP83" s="195"/>
      <c r="RIQ83" s="195"/>
      <c r="RIR83" s="195"/>
      <c r="RIS83" s="195"/>
      <c r="RIT83" s="195"/>
      <c r="RIU83" s="195"/>
      <c r="RIV83" s="195"/>
      <c r="RIW83" s="195"/>
      <c r="RIX83" s="195"/>
      <c r="RIY83" s="195"/>
      <c r="RIZ83" s="195"/>
      <c r="RJA83" s="195"/>
      <c r="RJB83" s="195"/>
      <c r="RJC83" s="195"/>
      <c r="RJD83" s="195"/>
      <c r="RJE83" s="195"/>
      <c r="RJF83" s="195"/>
      <c r="RJG83" s="195"/>
      <c r="RJH83" s="195"/>
      <c r="RJI83" s="195"/>
      <c r="RJJ83" s="195"/>
      <c r="RJK83" s="195"/>
      <c r="RJL83" s="195"/>
      <c r="RJM83" s="195"/>
      <c r="RJN83" s="195"/>
      <c r="RJO83" s="195"/>
      <c r="RJP83" s="195"/>
      <c r="RJQ83" s="195"/>
      <c r="RJR83" s="195"/>
      <c r="RJS83" s="195"/>
      <c r="RJT83" s="195"/>
      <c r="RJU83" s="195"/>
      <c r="RJV83" s="195"/>
      <c r="RJW83" s="195"/>
      <c r="RJX83" s="195"/>
      <c r="RJY83" s="195"/>
      <c r="RJZ83" s="195"/>
      <c r="RKA83" s="195"/>
      <c r="RKB83" s="195"/>
      <c r="RKC83" s="195"/>
      <c r="RKD83" s="195"/>
      <c r="RKE83" s="195"/>
      <c r="RKF83" s="195"/>
      <c r="RKG83" s="195"/>
      <c r="RKH83" s="195"/>
      <c r="RKI83" s="195"/>
      <c r="RKJ83" s="195"/>
      <c r="RKK83" s="195"/>
      <c r="RKL83" s="195"/>
      <c r="RKM83" s="195"/>
      <c r="RKN83" s="195"/>
      <c r="RKO83" s="195"/>
      <c r="RKP83" s="195"/>
      <c r="RKQ83" s="195"/>
      <c r="RKR83" s="195"/>
      <c r="RKS83" s="195"/>
      <c r="RKT83" s="195"/>
      <c r="RKU83" s="195"/>
      <c r="RKV83" s="195"/>
      <c r="RKW83" s="195"/>
      <c r="RKX83" s="195"/>
      <c r="RKY83" s="195"/>
      <c r="RKZ83" s="195"/>
      <c r="RLA83" s="195"/>
      <c r="RLB83" s="195"/>
      <c r="RLC83" s="195"/>
      <c r="RLD83" s="195"/>
      <c r="RLE83" s="195"/>
      <c r="RLF83" s="195"/>
      <c r="RLG83" s="195"/>
      <c r="RLH83" s="195"/>
      <c r="RLI83" s="195"/>
      <c r="RLJ83" s="195"/>
      <c r="RLK83" s="195"/>
      <c r="RLL83" s="195"/>
      <c r="RLM83" s="195"/>
      <c r="RLN83" s="195"/>
      <c r="RLO83" s="195"/>
      <c r="RLP83" s="195"/>
      <c r="RLQ83" s="195"/>
      <c r="RLR83" s="195"/>
      <c r="RLS83" s="195"/>
      <c r="RLT83" s="195"/>
      <c r="RLU83" s="195"/>
      <c r="RLV83" s="195"/>
      <c r="RLW83" s="195"/>
      <c r="RLX83" s="195"/>
      <c r="RLY83" s="195"/>
      <c r="RLZ83" s="195"/>
      <c r="RMA83" s="195"/>
      <c r="RMB83" s="195"/>
      <c r="RMC83" s="195"/>
      <c r="RMD83" s="195"/>
      <c r="RME83" s="195"/>
      <c r="RMF83" s="195"/>
      <c r="RMG83" s="195"/>
      <c r="RMH83" s="195"/>
      <c r="RMI83" s="195"/>
      <c r="RMJ83" s="195"/>
      <c r="RMK83" s="195"/>
      <c r="RML83" s="195"/>
      <c r="RMM83" s="195"/>
      <c r="RMN83" s="195"/>
      <c r="RMO83" s="195"/>
      <c r="RMP83" s="195"/>
      <c r="RMQ83" s="195"/>
      <c r="RMR83" s="195"/>
      <c r="RMS83" s="195"/>
      <c r="RMT83" s="195"/>
      <c r="RMU83" s="195"/>
      <c r="RMV83" s="195"/>
      <c r="RMW83" s="195"/>
      <c r="RMX83" s="195"/>
      <c r="RMY83" s="195"/>
      <c r="RMZ83" s="195"/>
      <c r="RNA83" s="195"/>
      <c r="RNB83" s="195"/>
      <c r="RNC83" s="195"/>
      <c r="RND83" s="195"/>
      <c r="RNE83" s="195"/>
      <c r="RNF83" s="195"/>
      <c r="RNG83" s="195"/>
      <c r="RNH83" s="195"/>
      <c r="RNI83" s="195"/>
      <c r="RNJ83" s="195"/>
      <c r="RNK83" s="195"/>
      <c r="RNL83" s="195"/>
      <c r="RNM83" s="195"/>
      <c r="RNN83" s="195"/>
      <c r="RNO83" s="195"/>
      <c r="RNP83" s="195"/>
      <c r="RNQ83" s="195"/>
      <c r="RNR83" s="195"/>
      <c r="RNS83" s="195"/>
      <c r="RNT83" s="195"/>
      <c r="RNU83" s="195"/>
      <c r="RNV83" s="195"/>
      <c r="RNW83" s="195"/>
      <c r="RNX83" s="195"/>
      <c r="RNY83" s="195"/>
      <c r="RNZ83" s="195"/>
      <c r="ROA83" s="195"/>
      <c r="ROB83" s="195"/>
      <c r="ROC83" s="195"/>
      <c r="ROD83" s="195"/>
      <c r="ROE83" s="195"/>
      <c r="ROF83" s="195"/>
      <c r="ROG83" s="195"/>
      <c r="ROH83" s="195"/>
      <c r="ROI83" s="195"/>
      <c r="ROJ83" s="195"/>
      <c r="ROK83" s="195"/>
      <c r="ROL83" s="195"/>
      <c r="ROM83" s="195"/>
      <c r="RON83" s="195"/>
      <c r="ROO83" s="195"/>
      <c r="ROP83" s="195"/>
      <c r="ROQ83" s="195"/>
      <c r="ROR83" s="195"/>
      <c r="ROS83" s="195"/>
      <c r="ROT83" s="195"/>
      <c r="ROU83" s="195"/>
      <c r="ROV83" s="195"/>
      <c r="ROW83" s="195"/>
      <c r="ROX83" s="195"/>
      <c r="ROY83" s="195"/>
      <c r="ROZ83" s="195"/>
      <c r="RPA83" s="195"/>
      <c r="RPB83" s="195"/>
      <c r="RPC83" s="195"/>
      <c r="RPD83" s="195"/>
      <c r="RPE83" s="195"/>
      <c r="RPF83" s="195"/>
      <c r="RPG83" s="195"/>
      <c r="RPH83" s="195"/>
      <c r="RPI83" s="195"/>
      <c r="RPJ83" s="195"/>
      <c r="RPK83" s="195"/>
      <c r="RPL83" s="195"/>
      <c r="RPM83" s="195"/>
      <c r="RPN83" s="195"/>
      <c r="RPO83" s="195"/>
      <c r="RPP83" s="195"/>
      <c r="RPQ83" s="195"/>
      <c r="RPR83" s="195"/>
      <c r="RPS83" s="195"/>
      <c r="RPT83" s="195"/>
      <c r="RPU83" s="195"/>
      <c r="RPV83" s="195"/>
      <c r="RPW83" s="195"/>
      <c r="RPX83" s="195"/>
      <c r="RPY83" s="195"/>
      <c r="RPZ83" s="195"/>
      <c r="RQA83" s="195"/>
      <c r="RQB83" s="195"/>
      <c r="RQC83" s="195"/>
      <c r="RQD83" s="195"/>
      <c r="RQE83" s="195"/>
      <c r="RQF83" s="195"/>
      <c r="RQG83" s="195"/>
      <c r="RQH83" s="195"/>
      <c r="RQI83" s="195"/>
      <c r="RQJ83" s="195"/>
      <c r="RQK83" s="195"/>
      <c r="RQL83" s="195"/>
      <c r="RQM83" s="195"/>
      <c r="RQN83" s="195"/>
      <c r="RQO83" s="195"/>
      <c r="RQP83" s="195"/>
      <c r="RQQ83" s="195"/>
      <c r="RQR83" s="195"/>
      <c r="RQS83" s="195"/>
      <c r="RQT83" s="195"/>
      <c r="RQU83" s="195"/>
      <c r="RQV83" s="195"/>
      <c r="RQW83" s="195"/>
      <c r="RQX83" s="195"/>
      <c r="RQY83" s="195"/>
      <c r="RQZ83" s="195"/>
      <c r="RRA83" s="195"/>
      <c r="RRB83" s="195"/>
      <c r="RRC83" s="195"/>
      <c r="RRD83" s="195"/>
      <c r="RRE83" s="195"/>
      <c r="RRF83" s="195"/>
      <c r="RRG83" s="195"/>
      <c r="RRH83" s="195"/>
      <c r="RRI83" s="195"/>
      <c r="RRJ83" s="195"/>
      <c r="RRK83" s="195"/>
      <c r="RRL83" s="195"/>
      <c r="RRM83" s="195"/>
      <c r="RRN83" s="195"/>
      <c r="RRO83" s="195"/>
      <c r="RRP83" s="195"/>
      <c r="RRQ83" s="195"/>
      <c r="RRR83" s="195"/>
      <c r="RRS83" s="195"/>
      <c r="RRT83" s="195"/>
      <c r="RRU83" s="195"/>
      <c r="RRV83" s="195"/>
      <c r="RRW83" s="195"/>
      <c r="RRX83" s="195"/>
      <c r="RRY83" s="195"/>
      <c r="RRZ83" s="195"/>
      <c r="RSA83" s="195"/>
      <c r="RSB83" s="195"/>
      <c r="RSC83" s="195"/>
      <c r="RSD83" s="195"/>
      <c r="RSE83" s="195"/>
      <c r="RSF83" s="195"/>
      <c r="RSG83" s="195"/>
      <c r="RSH83" s="195"/>
      <c r="RSI83" s="195"/>
      <c r="RSJ83" s="195"/>
      <c r="RSK83" s="195"/>
      <c r="RSL83" s="195"/>
      <c r="RSM83" s="195"/>
      <c r="RSN83" s="195"/>
      <c r="RSO83" s="195"/>
      <c r="RSP83" s="195"/>
      <c r="RSQ83" s="195"/>
      <c r="RSR83" s="195"/>
      <c r="RSS83" s="195"/>
      <c r="RST83" s="195"/>
      <c r="RSU83" s="195"/>
      <c r="RSV83" s="195"/>
      <c r="RSW83" s="195"/>
      <c r="RSX83" s="195"/>
      <c r="RSY83" s="195"/>
      <c r="RSZ83" s="195"/>
      <c r="RTA83" s="195"/>
      <c r="RTB83" s="195"/>
      <c r="RTC83" s="195"/>
      <c r="RTD83" s="195"/>
      <c r="RTE83" s="195"/>
      <c r="RTF83" s="195"/>
      <c r="RTG83" s="195"/>
      <c r="RTH83" s="195"/>
      <c r="RTI83" s="195"/>
      <c r="RTJ83" s="195"/>
      <c r="RTK83" s="195"/>
      <c r="RTL83" s="195"/>
      <c r="RTM83" s="195"/>
      <c r="RTN83" s="195"/>
      <c r="RTO83" s="195"/>
      <c r="RTP83" s="195"/>
      <c r="RTQ83" s="195"/>
      <c r="RTR83" s="195"/>
      <c r="RTS83" s="195"/>
      <c r="RTT83" s="195"/>
      <c r="RTU83" s="195"/>
      <c r="RTV83" s="195"/>
      <c r="RTW83" s="195"/>
      <c r="RTX83" s="195"/>
      <c r="RTY83" s="195"/>
      <c r="RTZ83" s="195"/>
      <c r="RUA83" s="195"/>
      <c r="RUB83" s="195"/>
      <c r="RUC83" s="195"/>
      <c r="RUD83" s="195"/>
      <c r="RUE83" s="195"/>
      <c r="RUF83" s="195"/>
      <c r="RUG83" s="195"/>
      <c r="RUH83" s="195"/>
      <c r="RUI83" s="195"/>
      <c r="RUJ83" s="195"/>
      <c r="RUK83" s="195"/>
      <c r="RUL83" s="195"/>
      <c r="RUM83" s="195"/>
      <c r="RUN83" s="195"/>
      <c r="RUO83" s="195"/>
      <c r="RUP83" s="195"/>
      <c r="RUQ83" s="195"/>
      <c r="RUR83" s="195"/>
      <c r="RUS83" s="195"/>
      <c r="RUT83" s="195"/>
      <c r="RUU83" s="195"/>
      <c r="RUV83" s="195"/>
      <c r="RUW83" s="195"/>
      <c r="RUX83" s="195"/>
      <c r="RUY83" s="195"/>
      <c r="RUZ83" s="195"/>
      <c r="RVA83" s="195"/>
      <c r="RVB83" s="195"/>
      <c r="RVC83" s="195"/>
      <c r="RVD83" s="195"/>
      <c r="RVE83" s="195"/>
      <c r="RVF83" s="195"/>
      <c r="RVG83" s="195"/>
      <c r="RVH83" s="195"/>
      <c r="RVI83" s="195"/>
      <c r="RVJ83" s="195"/>
      <c r="RVK83" s="195"/>
      <c r="RVL83" s="195"/>
      <c r="RVM83" s="195"/>
      <c r="RVN83" s="195"/>
      <c r="RVO83" s="195"/>
      <c r="RVP83" s="195"/>
      <c r="RVQ83" s="195"/>
      <c r="RVR83" s="195"/>
      <c r="RVS83" s="195"/>
      <c r="RVT83" s="195"/>
      <c r="RVU83" s="195"/>
      <c r="RVV83" s="195"/>
      <c r="RVW83" s="195"/>
      <c r="RVX83" s="195"/>
      <c r="RVY83" s="195"/>
      <c r="RVZ83" s="195"/>
      <c r="RWA83" s="195"/>
      <c r="RWB83" s="195"/>
      <c r="RWC83" s="195"/>
      <c r="RWD83" s="195"/>
      <c r="RWE83" s="195"/>
      <c r="RWF83" s="195"/>
      <c r="RWG83" s="195"/>
      <c r="RWH83" s="195"/>
      <c r="RWI83" s="195"/>
      <c r="RWJ83" s="195"/>
      <c r="RWK83" s="195"/>
      <c r="RWL83" s="195"/>
      <c r="RWM83" s="195"/>
      <c r="RWN83" s="195"/>
      <c r="RWO83" s="195"/>
      <c r="RWP83" s="195"/>
      <c r="RWQ83" s="195"/>
      <c r="RWR83" s="195"/>
      <c r="RWS83" s="195"/>
      <c r="RWT83" s="195"/>
      <c r="RWU83" s="195"/>
      <c r="RWV83" s="195"/>
      <c r="RWW83" s="195"/>
      <c r="RWX83" s="195"/>
      <c r="RWY83" s="195"/>
      <c r="RWZ83" s="195"/>
      <c r="RXA83" s="195"/>
      <c r="RXB83" s="195"/>
      <c r="RXC83" s="195"/>
      <c r="RXD83" s="195"/>
      <c r="RXE83" s="195"/>
      <c r="RXF83" s="195"/>
      <c r="RXG83" s="195"/>
      <c r="RXH83" s="195"/>
      <c r="RXI83" s="195"/>
      <c r="RXJ83" s="195"/>
      <c r="RXK83" s="195"/>
      <c r="RXL83" s="195"/>
      <c r="RXM83" s="195"/>
      <c r="RXN83" s="195"/>
      <c r="RXO83" s="195"/>
      <c r="RXP83" s="195"/>
      <c r="RXQ83" s="195"/>
      <c r="RXR83" s="195"/>
      <c r="RXS83" s="195"/>
      <c r="RXT83" s="195"/>
      <c r="RXU83" s="195"/>
      <c r="RXV83" s="195"/>
      <c r="RXW83" s="195"/>
      <c r="RXX83" s="195"/>
      <c r="RXY83" s="195"/>
      <c r="RXZ83" s="195"/>
      <c r="RYA83" s="195"/>
      <c r="RYB83" s="195"/>
      <c r="RYC83" s="195"/>
      <c r="RYD83" s="195"/>
      <c r="RYE83" s="195"/>
      <c r="RYF83" s="195"/>
      <c r="RYG83" s="195"/>
      <c r="RYH83" s="195"/>
      <c r="RYI83" s="195"/>
      <c r="RYJ83" s="195"/>
      <c r="RYK83" s="195"/>
      <c r="RYL83" s="195"/>
      <c r="RYM83" s="195"/>
      <c r="RYN83" s="195"/>
      <c r="RYO83" s="195"/>
      <c r="RYP83" s="195"/>
      <c r="RYQ83" s="195"/>
      <c r="RYR83" s="195"/>
      <c r="RYS83" s="195"/>
      <c r="RYT83" s="195"/>
      <c r="RYU83" s="195"/>
      <c r="RYV83" s="195"/>
      <c r="RYW83" s="195"/>
      <c r="RYX83" s="195"/>
      <c r="RYY83" s="195"/>
      <c r="RYZ83" s="195"/>
      <c r="RZA83" s="195"/>
      <c r="RZB83" s="195"/>
      <c r="RZC83" s="195"/>
      <c r="RZD83" s="195"/>
      <c r="RZE83" s="195"/>
      <c r="RZF83" s="195"/>
      <c r="RZG83" s="195"/>
      <c r="RZH83" s="195"/>
      <c r="RZI83" s="195"/>
      <c r="RZJ83" s="195"/>
      <c r="RZK83" s="195"/>
      <c r="RZL83" s="195"/>
      <c r="RZM83" s="195"/>
      <c r="RZN83" s="195"/>
      <c r="RZO83" s="195"/>
      <c r="RZP83" s="195"/>
      <c r="RZQ83" s="195"/>
      <c r="RZR83" s="195"/>
      <c r="RZS83" s="195"/>
      <c r="RZT83" s="195"/>
      <c r="RZU83" s="195"/>
      <c r="RZV83" s="195"/>
      <c r="RZW83" s="195"/>
      <c r="RZX83" s="195"/>
      <c r="RZY83" s="195"/>
      <c r="RZZ83" s="195"/>
      <c r="SAA83" s="195"/>
      <c r="SAB83" s="195"/>
      <c r="SAC83" s="195"/>
      <c r="SAD83" s="195"/>
      <c r="SAE83" s="195"/>
      <c r="SAF83" s="195"/>
      <c r="SAG83" s="195"/>
      <c r="SAH83" s="195"/>
      <c r="SAI83" s="195"/>
      <c r="SAJ83" s="195"/>
      <c r="SAK83" s="195"/>
      <c r="SAL83" s="195"/>
      <c r="SAM83" s="195"/>
      <c r="SAN83" s="195"/>
      <c r="SAO83" s="195"/>
      <c r="SAP83" s="195"/>
      <c r="SAQ83" s="195"/>
      <c r="SAR83" s="195"/>
      <c r="SAS83" s="195"/>
      <c r="SAT83" s="195"/>
      <c r="SAU83" s="195"/>
      <c r="SAV83" s="195"/>
      <c r="SAW83" s="195"/>
      <c r="SAX83" s="195"/>
      <c r="SAY83" s="195"/>
      <c r="SAZ83" s="195"/>
      <c r="SBA83" s="195"/>
      <c r="SBB83" s="195"/>
      <c r="SBC83" s="195"/>
      <c r="SBD83" s="195"/>
      <c r="SBE83" s="195"/>
      <c r="SBF83" s="195"/>
      <c r="SBG83" s="195"/>
      <c r="SBH83" s="195"/>
      <c r="SBI83" s="195"/>
      <c r="SBJ83" s="195"/>
      <c r="SBK83" s="195"/>
      <c r="SBL83" s="195"/>
      <c r="SBM83" s="195"/>
      <c r="SBN83" s="195"/>
      <c r="SBO83" s="195"/>
      <c r="SBP83" s="195"/>
      <c r="SBQ83" s="195"/>
      <c r="SBR83" s="195"/>
      <c r="SBS83" s="195"/>
      <c r="SBT83" s="195"/>
      <c r="SBU83" s="195"/>
      <c r="SBV83" s="195"/>
      <c r="SBW83" s="195"/>
      <c r="SBX83" s="195"/>
      <c r="SBY83" s="195"/>
      <c r="SBZ83" s="195"/>
      <c r="SCA83" s="195"/>
      <c r="SCB83" s="195"/>
      <c r="SCC83" s="195"/>
      <c r="SCD83" s="195"/>
      <c r="SCE83" s="195"/>
      <c r="SCF83" s="195"/>
      <c r="SCG83" s="195"/>
      <c r="SCH83" s="195"/>
      <c r="SCI83" s="195"/>
      <c r="SCJ83" s="195"/>
      <c r="SCK83" s="195"/>
      <c r="SCL83" s="195"/>
      <c r="SCM83" s="195"/>
      <c r="SCN83" s="195"/>
      <c r="SCO83" s="195"/>
      <c r="SCP83" s="195"/>
      <c r="SCQ83" s="195"/>
      <c r="SCR83" s="195"/>
      <c r="SCS83" s="195"/>
      <c r="SCT83" s="195"/>
      <c r="SCU83" s="195"/>
      <c r="SCV83" s="195"/>
      <c r="SCW83" s="195"/>
      <c r="SCX83" s="195"/>
      <c r="SCY83" s="195"/>
      <c r="SCZ83" s="195"/>
      <c r="SDA83" s="195"/>
      <c r="SDB83" s="195"/>
      <c r="SDC83" s="195"/>
      <c r="SDD83" s="195"/>
      <c r="SDE83" s="195"/>
      <c r="SDF83" s="195"/>
      <c r="SDG83" s="195"/>
      <c r="SDH83" s="195"/>
      <c r="SDI83" s="195"/>
      <c r="SDJ83" s="195"/>
      <c r="SDK83" s="195"/>
      <c r="SDL83" s="195"/>
      <c r="SDM83" s="195"/>
      <c r="SDN83" s="195"/>
      <c r="SDO83" s="195"/>
      <c r="SDP83" s="195"/>
      <c r="SDQ83" s="195"/>
      <c r="SDR83" s="195"/>
      <c r="SDS83" s="195"/>
      <c r="SDT83" s="195"/>
      <c r="SDU83" s="195"/>
      <c r="SDV83" s="195"/>
      <c r="SDW83" s="195"/>
      <c r="SDX83" s="195"/>
      <c r="SDY83" s="195"/>
      <c r="SDZ83" s="195"/>
      <c r="SEA83" s="195"/>
      <c r="SEB83" s="195"/>
      <c r="SEC83" s="195"/>
      <c r="SED83" s="195"/>
      <c r="SEE83" s="195"/>
      <c r="SEF83" s="195"/>
      <c r="SEG83" s="195"/>
      <c r="SEH83" s="195"/>
      <c r="SEI83" s="195"/>
      <c r="SEJ83" s="195"/>
      <c r="SEK83" s="195"/>
      <c r="SEL83" s="195"/>
      <c r="SEM83" s="195"/>
      <c r="SEN83" s="195"/>
      <c r="SEO83" s="195"/>
      <c r="SEP83" s="195"/>
      <c r="SEQ83" s="195"/>
      <c r="SER83" s="195"/>
      <c r="SES83" s="195"/>
      <c r="SET83" s="195"/>
      <c r="SEU83" s="195"/>
      <c r="SEV83" s="195"/>
      <c r="SEW83" s="195"/>
      <c r="SEX83" s="195"/>
      <c r="SEY83" s="195"/>
      <c r="SEZ83" s="195"/>
      <c r="SFA83" s="195"/>
      <c r="SFB83" s="195"/>
      <c r="SFC83" s="195"/>
      <c r="SFD83" s="195"/>
      <c r="SFE83" s="195"/>
      <c r="SFF83" s="195"/>
      <c r="SFG83" s="195"/>
      <c r="SFH83" s="195"/>
      <c r="SFI83" s="195"/>
      <c r="SFJ83" s="195"/>
      <c r="SFK83" s="195"/>
      <c r="SFL83" s="195"/>
      <c r="SFM83" s="195"/>
      <c r="SFN83" s="195"/>
      <c r="SFO83" s="195"/>
      <c r="SFP83" s="195"/>
      <c r="SFQ83" s="195"/>
      <c r="SFR83" s="195"/>
      <c r="SFS83" s="195"/>
      <c r="SFT83" s="195"/>
      <c r="SFU83" s="195"/>
      <c r="SFV83" s="195"/>
      <c r="SFW83" s="195"/>
      <c r="SFX83" s="195"/>
      <c r="SFY83" s="195"/>
      <c r="SFZ83" s="195"/>
      <c r="SGA83" s="195"/>
      <c r="SGB83" s="195"/>
      <c r="SGC83" s="195"/>
      <c r="SGD83" s="195"/>
      <c r="SGE83" s="195"/>
      <c r="SGF83" s="195"/>
      <c r="SGG83" s="195"/>
      <c r="SGH83" s="195"/>
      <c r="SGI83" s="195"/>
      <c r="SGJ83" s="195"/>
      <c r="SGK83" s="195"/>
      <c r="SGL83" s="195"/>
      <c r="SGM83" s="195"/>
      <c r="SGN83" s="195"/>
      <c r="SGO83" s="195"/>
      <c r="SGP83" s="195"/>
      <c r="SGQ83" s="195"/>
      <c r="SGR83" s="195"/>
      <c r="SGS83" s="195"/>
      <c r="SGT83" s="195"/>
      <c r="SGU83" s="195"/>
      <c r="SGV83" s="195"/>
      <c r="SGW83" s="195"/>
      <c r="SGX83" s="195"/>
      <c r="SGY83" s="195"/>
      <c r="SGZ83" s="195"/>
      <c r="SHA83" s="195"/>
      <c r="SHB83" s="195"/>
      <c r="SHC83" s="195"/>
      <c r="SHD83" s="195"/>
      <c r="SHE83" s="195"/>
      <c r="SHF83" s="195"/>
      <c r="SHG83" s="195"/>
      <c r="SHH83" s="195"/>
      <c r="SHI83" s="195"/>
      <c r="SHJ83" s="195"/>
      <c r="SHK83" s="195"/>
      <c r="SHL83" s="195"/>
      <c r="SHM83" s="195"/>
      <c r="SHN83" s="195"/>
      <c r="SHO83" s="195"/>
      <c r="SHP83" s="195"/>
      <c r="SHQ83" s="195"/>
      <c r="SHR83" s="195"/>
      <c r="SHS83" s="195"/>
      <c r="SHT83" s="195"/>
      <c r="SHU83" s="195"/>
      <c r="SHV83" s="195"/>
      <c r="SHW83" s="195"/>
      <c r="SHX83" s="195"/>
      <c r="SHY83" s="195"/>
      <c r="SHZ83" s="195"/>
      <c r="SIA83" s="195"/>
      <c r="SIB83" s="195"/>
      <c r="SIC83" s="195"/>
      <c r="SID83" s="195"/>
      <c r="SIE83" s="195"/>
      <c r="SIF83" s="195"/>
      <c r="SIG83" s="195"/>
      <c r="SIH83" s="195"/>
      <c r="SII83" s="195"/>
      <c r="SIJ83" s="195"/>
      <c r="SIK83" s="195"/>
      <c r="SIL83" s="195"/>
      <c r="SIM83" s="195"/>
      <c r="SIN83" s="195"/>
      <c r="SIO83" s="195"/>
      <c r="SIP83" s="195"/>
      <c r="SIQ83" s="195"/>
      <c r="SIR83" s="195"/>
      <c r="SIS83" s="195"/>
      <c r="SIT83" s="195"/>
      <c r="SIU83" s="195"/>
      <c r="SIV83" s="195"/>
      <c r="SIW83" s="195"/>
      <c r="SIX83" s="195"/>
      <c r="SIY83" s="195"/>
      <c r="SIZ83" s="195"/>
      <c r="SJA83" s="195"/>
      <c r="SJB83" s="195"/>
      <c r="SJC83" s="195"/>
      <c r="SJD83" s="195"/>
      <c r="SJE83" s="195"/>
      <c r="SJF83" s="195"/>
      <c r="SJG83" s="195"/>
      <c r="SJH83" s="195"/>
      <c r="SJI83" s="195"/>
      <c r="SJJ83" s="195"/>
      <c r="SJK83" s="195"/>
      <c r="SJL83" s="195"/>
      <c r="SJM83" s="195"/>
      <c r="SJN83" s="195"/>
      <c r="SJO83" s="195"/>
      <c r="SJP83" s="195"/>
      <c r="SJQ83" s="195"/>
      <c r="SJR83" s="195"/>
      <c r="SJS83" s="195"/>
      <c r="SJT83" s="195"/>
      <c r="SJU83" s="195"/>
      <c r="SJV83" s="195"/>
      <c r="SJW83" s="195"/>
      <c r="SJX83" s="195"/>
      <c r="SJY83" s="195"/>
      <c r="SJZ83" s="195"/>
      <c r="SKA83" s="195"/>
      <c r="SKB83" s="195"/>
      <c r="SKC83" s="195"/>
      <c r="SKD83" s="195"/>
      <c r="SKE83" s="195"/>
      <c r="SKF83" s="195"/>
      <c r="SKG83" s="195"/>
      <c r="SKH83" s="195"/>
      <c r="SKI83" s="195"/>
      <c r="SKJ83" s="195"/>
      <c r="SKK83" s="195"/>
      <c r="SKL83" s="195"/>
      <c r="SKM83" s="195"/>
      <c r="SKN83" s="195"/>
      <c r="SKO83" s="195"/>
      <c r="SKP83" s="195"/>
      <c r="SKQ83" s="195"/>
      <c r="SKR83" s="195"/>
      <c r="SKS83" s="195"/>
      <c r="SKT83" s="195"/>
      <c r="SKU83" s="195"/>
      <c r="SKV83" s="195"/>
      <c r="SKW83" s="195"/>
      <c r="SKX83" s="195"/>
      <c r="SKY83" s="195"/>
      <c r="SKZ83" s="195"/>
      <c r="SLA83" s="195"/>
      <c r="SLB83" s="195"/>
      <c r="SLC83" s="195"/>
      <c r="SLD83" s="195"/>
      <c r="SLE83" s="195"/>
      <c r="SLF83" s="195"/>
      <c r="SLG83" s="195"/>
      <c r="SLH83" s="195"/>
      <c r="SLI83" s="195"/>
      <c r="SLJ83" s="195"/>
      <c r="SLK83" s="195"/>
      <c r="SLL83" s="195"/>
      <c r="SLM83" s="195"/>
      <c r="SLN83" s="195"/>
      <c r="SLO83" s="195"/>
      <c r="SLP83" s="195"/>
      <c r="SLQ83" s="195"/>
      <c r="SLR83" s="195"/>
      <c r="SLS83" s="195"/>
      <c r="SLT83" s="195"/>
      <c r="SLU83" s="195"/>
      <c r="SLV83" s="195"/>
      <c r="SLW83" s="195"/>
      <c r="SLX83" s="195"/>
      <c r="SLY83" s="195"/>
      <c r="SLZ83" s="195"/>
      <c r="SMA83" s="195"/>
      <c r="SMB83" s="195"/>
      <c r="SMC83" s="195"/>
      <c r="SMD83" s="195"/>
      <c r="SME83" s="195"/>
      <c r="SMF83" s="195"/>
      <c r="SMG83" s="195"/>
      <c r="SMH83" s="195"/>
      <c r="SMI83" s="195"/>
      <c r="SMJ83" s="195"/>
      <c r="SMK83" s="195"/>
      <c r="SML83" s="195"/>
      <c r="SMM83" s="195"/>
      <c r="SMN83" s="195"/>
      <c r="SMO83" s="195"/>
      <c r="SMP83" s="195"/>
      <c r="SMQ83" s="195"/>
      <c r="SMR83" s="195"/>
      <c r="SMS83" s="195"/>
      <c r="SMT83" s="195"/>
      <c r="SMU83" s="195"/>
      <c r="SMV83" s="195"/>
      <c r="SMW83" s="195"/>
      <c r="SMX83" s="195"/>
      <c r="SMY83" s="195"/>
      <c r="SMZ83" s="195"/>
      <c r="SNA83" s="195"/>
      <c r="SNB83" s="195"/>
      <c r="SNC83" s="195"/>
      <c r="SND83" s="195"/>
      <c r="SNE83" s="195"/>
      <c r="SNF83" s="195"/>
      <c r="SNG83" s="195"/>
      <c r="SNH83" s="195"/>
      <c r="SNI83" s="195"/>
      <c r="SNJ83" s="195"/>
      <c r="SNK83" s="195"/>
      <c r="SNL83" s="195"/>
      <c r="SNM83" s="195"/>
      <c r="SNN83" s="195"/>
      <c r="SNO83" s="195"/>
      <c r="SNP83" s="195"/>
      <c r="SNQ83" s="195"/>
      <c r="SNR83" s="195"/>
      <c r="SNS83" s="195"/>
      <c r="SNT83" s="195"/>
      <c r="SNU83" s="195"/>
      <c r="SNV83" s="195"/>
      <c r="SNW83" s="195"/>
      <c r="SNX83" s="195"/>
      <c r="SNY83" s="195"/>
      <c r="SNZ83" s="195"/>
      <c r="SOA83" s="195"/>
      <c r="SOB83" s="195"/>
      <c r="SOC83" s="195"/>
      <c r="SOD83" s="195"/>
      <c r="SOE83" s="195"/>
      <c r="SOF83" s="195"/>
      <c r="SOG83" s="195"/>
      <c r="SOH83" s="195"/>
      <c r="SOI83" s="195"/>
      <c r="SOJ83" s="195"/>
      <c r="SOK83" s="195"/>
      <c r="SOL83" s="195"/>
      <c r="SOM83" s="195"/>
      <c r="SON83" s="195"/>
      <c r="SOO83" s="195"/>
      <c r="SOP83" s="195"/>
      <c r="SOQ83" s="195"/>
      <c r="SOR83" s="195"/>
      <c r="SOS83" s="195"/>
      <c r="SOT83" s="195"/>
      <c r="SOU83" s="195"/>
      <c r="SOV83" s="195"/>
      <c r="SOW83" s="195"/>
      <c r="SOX83" s="195"/>
      <c r="SOY83" s="195"/>
      <c r="SOZ83" s="195"/>
      <c r="SPA83" s="195"/>
      <c r="SPB83" s="195"/>
      <c r="SPC83" s="195"/>
      <c r="SPD83" s="195"/>
      <c r="SPE83" s="195"/>
      <c r="SPF83" s="195"/>
      <c r="SPG83" s="195"/>
      <c r="SPH83" s="195"/>
      <c r="SPI83" s="195"/>
      <c r="SPJ83" s="195"/>
      <c r="SPK83" s="195"/>
      <c r="SPL83" s="195"/>
      <c r="SPM83" s="195"/>
      <c r="SPN83" s="195"/>
      <c r="SPO83" s="195"/>
      <c r="SPP83" s="195"/>
      <c r="SPQ83" s="195"/>
      <c r="SPR83" s="195"/>
      <c r="SPS83" s="195"/>
      <c r="SPT83" s="195"/>
      <c r="SPU83" s="195"/>
      <c r="SPV83" s="195"/>
      <c r="SPW83" s="195"/>
      <c r="SPX83" s="195"/>
      <c r="SPY83" s="195"/>
      <c r="SPZ83" s="195"/>
      <c r="SQA83" s="195"/>
      <c r="SQB83" s="195"/>
      <c r="SQC83" s="195"/>
      <c r="SQD83" s="195"/>
      <c r="SQE83" s="195"/>
      <c r="SQF83" s="195"/>
      <c r="SQG83" s="195"/>
      <c r="SQH83" s="195"/>
      <c r="SQI83" s="195"/>
      <c r="SQJ83" s="195"/>
      <c r="SQK83" s="195"/>
      <c r="SQL83" s="195"/>
      <c r="SQM83" s="195"/>
      <c r="SQN83" s="195"/>
      <c r="SQO83" s="195"/>
      <c r="SQP83" s="195"/>
      <c r="SQQ83" s="195"/>
      <c r="SQR83" s="195"/>
      <c r="SQS83" s="195"/>
      <c r="SQT83" s="195"/>
      <c r="SQU83" s="195"/>
      <c r="SQV83" s="195"/>
      <c r="SQW83" s="195"/>
      <c r="SQX83" s="195"/>
      <c r="SQY83" s="195"/>
      <c r="SQZ83" s="195"/>
      <c r="SRA83" s="195"/>
      <c r="SRB83" s="195"/>
      <c r="SRC83" s="195"/>
      <c r="SRD83" s="195"/>
      <c r="SRE83" s="195"/>
      <c r="SRF83" s="195"/>
      <c r="SRG83" s="195"/>
      <c r="SRH83" s="195"/>
      <c r="SRI83" s="195"/>
      <c r="SRJ83" s="195"/>
      <c r="SRK83" s="195"/>
      <c r="SRL83" s="195"/>
      <c r="SRM83" s="195"/>
      <c r="SRN83" s="195"/>
      <c r="SRO83" s="195"/>
      <c r="SRP83" s="195"/>
      <c r="SRQ83" s="195"/>
      <c r="SRR83" s="195"/>
      <c r="SRS83" s="195"/>
      <c r="SRT83" s="195"/>
      <c r="SRU83" s="195"/>
      <c r="SRV83" s="195"/>
      <c r="SRW83" s="195"/>
      <c r="SRX83" s="195"/>
      <c r="SRY83" s="195"/>
      <c r="SRZ83" s="195"/>
      <c r="SSA83" s="195"/>
      <c r="SSB83" s="195"/>
      <c r="SSC83" s="195"/>
      <c r="SSD83" s="195"/>
      <c r="SSE83" s="195"/>
      <c r="SSF83" s="195"/>
      <c r="SSG83" s="195"/>
      <c r="SSH83" s="195"/>
      <c r="SSI83" s="195"/>
      <c r="SSJ83" s="195"/>
      <c r="SSK83" s="195"/>
      <c r="SSL83" s="195"/>
      <c r="SSM83" s="195"/>
      <c r="SSN83" s="195"/>
      <c r="SSO83" s="195"/>
      <c r="SSP83" s="195"/>
      <c r="SSQ83" s="195"/>
      <c r="SSR83" s="195"/>
      <c r="SSS83" s="195"/>
      <c r="SST83" s="195"/>
      <c r="SSU83" s="195"/>
      <c r="SSV83" s="195"/>
      <c r="SSW83" s="195"/>
      <c r="SSX83" s="195"/>
      <c r="SSY83" s="195"/>
      <c r="SSZ83" s="195"/>
      <c r="STA83" s="195"/>
      <c r="STB83" s="195"/>
      <c r="STC83" s="195"/>
      <c r="STD83" s="195"/>
      <c r="STE83" s="195"/>
      <c r="STF83" s="195"/>
      <c r="STG83" s="195"/>
      <c r="STH83" s="195"/>
      <c r="STI83" s="195"/>
      <c r="STJ83" s="195"/>
      <c r="STK83" s="195"/>
      <c r="STL83" s="195"/>
      <c r="STM83" s="195"/>
      <c r="STN83" s="195"/>
      <c r="STO83" s="195"/>
      <c r="STP83" s="195"/>
      <c r="STQ83" s="195"/>
      <c r="STR83" s="195"/>
      <c r="STS83" s="195"/>
      <c r="STT83" s="195"/>
      <c r="STU83" s="195"/>
      <c r="STV83" s="195"/>
      <c r="STW83" s="195"/>
      <c r="STX83" s="195"/>
      <c r="STY83" s="195"/>
      <c r="STZ83" s="195"/>
      <c r="SUA83" s="195"/>
      <c r="SUB83" s="195"/>
      <c r="SUC83" s="195"/>
      <c r="SUD83" s="195"/>
      <c r="SUE83" s="195"/>
      <c r="SUF83" s="195"/>
      <c r="SUG83" s="195"/>
      <c r="SUH83" s="195"/>
      <c r="SUI83" s="195"/>
      <c r="SUJ83" s="195"/>
      <c r="SUK83" s="195"/>
      <c r="SUL83" s="195"/>
      <c r="SUM83" s="195"/>
      <c r="SUN83" s="195"/>
      <c r="SUO83" s="195"/>
      <c r="SUP83" s="195"/>
      <c r="SUQ83" s="195"/>
      <c r="SUR83" s="195"/>
      <c r="SUS83" s="195"/>
      <c r="SUT83" s="195"/>
      <c r="SUU83" s="195"/>
      <c r="SUV83" s="195"/>
      <c r="SUW83" s="195"/>
      <c r="SUX83" s="195"/>
      <c r="SUY83" s="195"/>
      <c r="SUZ83" s="195"/>
      <c r="SVA83" s="195"/>
      <c r="SVB83" s="195"/>
      <c r="SVC83" s="195"/>
      <c r="SVD83" s="195"/>
      <c r="SVE83" s="195"/>
      <c r="SVF83" s="195"/>
      <c r="SVG83" s="195"/>
      <c r="SVH83" s="195"/>
      <c r="SVI83" s="195"/>
      <c r="SVJ83" s="195"/>
      <c r="SVK83" s="195"/>
      <c r="SVL83" s="195"/>
      <c r="SVM83" s="195"/>
      <c r="SVN83" s="195"/>
      <c r="SVO83" s="195"/>
      <c r="SVP83" s="195"/>
      <c r="SVQ83" s="195"/>
      <c r="SVR83" s="195"/>
      <c r="SVS83" s="195"/>
      <c r="SVT83" s="195"/>
      <c r="SVU83" s="195"/>
      <c r="SVV83" s="195"/>
      <c r="SVW83" s="195"/>
      <c r="SVX83" s="195"/>
      <c r="SVY83" s="195"/>
      <c r="SVZ83" s="195"/>
      <c r="SWA83" s="195"/>
      <c r="SWB83" s="195"/>
      <c r="SWC83" s="195"/>
      <c r="SWD83" s="195"/>
      <c r="SWE83" s="195"/>
      <c r="SWF83" s="195"/>
      <c r="SWG83" s="195"/>
      <c r="SWH83" s="195"/>
      <c r="SWI83" s="195"/>
      <c r="SWJ83" s="195"/>
      <c r="SWK83" s="195"/>
      <c r="SWL83" s="195"/>
      <c r="SWM83" s="195"/>
      <c r="SWN83" s="195"/>
      <c r="SWO83" s="195"/>
      <c r="SWP83" s="195"/>
      <c r="SWQ83" s="195"/>
      <c r="SWR83" s="195"/>
      <c r="SWS83" s="195"/>
      <c r="SWT83" s="195"/>
      <c r="SWU83" s="195"/>
      <c r="SWV83" s="195"/>
      <c r="SWW83" s="195"/>
      <c r="SWX83" s="195"/>
      <c r="SWY83" s="195"/>
      <c r="SWZ83" s="195"/>
      <c r="SXA83" s="195"/>
      <c r="SXB83" s="195"/>
      <c r="SXC83" s="195"/>
      <c r="SXD83" s="195"/>
      <c r="SXE83" s="195"/>
      <c r="SXF83" s="195"/>
      <c r="SXG83" s="195"/>
      <c r="SXH83" s="195"/>
      <c r="SXI83" s="195"/>
      <c r="SXJ83" s="195"/>
      <c r="SXK83" s="195"/>
      <c r="SXL83" s="195"/>
      <c r="SXM83" s="195"/>
      <c r="SXN83" s="195"/>
      <c r="SXO83" s="195"/>
      <c r="SXP83" s="195"/>
      <c r="SXQ83" s="195"/>
      <c r="SXR83" s="195"/>
      <c r="SXS83" s="195"/>
      <c r="SXT83" s="195"/>
      <c r="SXU83" s="195"/>
      <c r="SXV83" s="195"/>
      <c r="SXW83" s="195"/>
      <c r="SXX83" s="195"/>
      <c r="SXY83" s="195"/>
      <c r="SXZ83" s="195"/>
      <c r="SYA83" s="195"/>
      <c r="SYB83" s="195"/>
      <c r="SYC83" s="195"/>
      <c r="SYD83" s="195"/>
      <c r="SYE83" s="195"/>
      <c r="SYF83" s="195"/>
      <c r="SYG83" s="195"/>
      <c r="SYH83" s="195"/>
      <c r="SYI83" s="195"/>
      <c r="SYJ83" s="195"/>
      <c r="SYK83" s="195"/>
      <c r="SYL83" s="195"/>
      <c r="SYM83" s="195"/>
      <c r="SYN83" s="195"/>
      <c r="SYO83" s="195"/>
      <c r="SYP83" s="195"/>
      <c r="SYQ83" s="195"/>
      <c r="SYR83" s="195"/>
      <c r="SYS83" s="195"/>
      <c r="SYT83" s="195"/>
      <c r="SYU83" s="195"/>
      <c r="SYV83" s="195"/>
      <c r="SYW83" s="195"/>
      <c r="SYX83" s="195"/>
      <c r="SYY83" s="195"/>
      <c r="SYZ83" s="195"/>
      <c r="SZA83" s="195"/>
      <c r="SZB83" s="195"/>
      <c r="SZC83" s="195"/>
      <c r="SZD83" s="195"/>
      <c r="SZE83" s="195"/>
      <c r="SZF83" s="195"/>
      <c r="SZG83" s="195"/>
      <c r="SZH83" s="195"/>
      <c r="SZI83" s="195"/>
      <c r="SZJ83" s="195"/>
      <c r="SZK83" s="195"/>
      <c r="SZL83" s="195"/>
      <c r="SZM83" s="195"/>
      <c r="SZN83" s="195"/>
      <c r="SZO83" s="195"/>
      <c r="SZP83" s="195"/>
      <c r="SZQ83" s="195"/>
      <c r="SZR83" s="195"/>
      <c r="SZS83" s="195"/>
      <c r="SZT83" s="195"/>
      <c r="SZU83" s="195"/>
      <c r="SZV83" s="195"/>
      <c r="SZW83" s="195"/>
      <c r="SZX83" s="195"/>
      <c r="SZY83" s="195"/>
      <c r="SZZ83" s="195"/>
      <c r="TAA83" s="195"/>
      <c r="TAB83" s="195"/>
      <c r="TAC83" s="195"/>
      <c r="TAD83" s="195"/>
      <c r="TAE83" s="195"/>
      <c r="TAF83" s="195"/>
      <c r="TAG83" s="195"/>
      <c r="TAH83" s="195"/>
      <c r="TAI83" s="195"/>
      <c r="TAJ83" s="195"/>
      <c r="TAK83" s="195"/>
      <c r="TAL83" s="195"/>
      <c r="TAM83" s="195"/>
      <c r="TAN83" s="195"/>
      <c r="TAO83" s="195"/>
      <c r="TAP83" s="195"/>
      <c r="TAQ83" s="195"/>
      <c r="TAR83" s="195"/>
      <c r="TAS83" s="195"/>
      <c r="TAT83" s="195"/>
      <c r="TAU83" s="195"/>
      <c r="TAV83" s="195"/>
      <c r="TAW83" s="195"/>
      <c r="TAX83" s="195"/>
      <c r="TAY83" s="195"/>
      <c r="TAZ83" s="195"/>
      <c r="TBA83" s="195"/>
      <c r="TBB83" s="195"/>
      <c r="TBC83" s="195"/>
      <c r="TBD83" s="195"/>
      <c r="TBE83" s="195"/>
      <c r="TBF83" s="195"/>
      <c r="TBG83" s="195"/>
      <c r="TBH83" s="195"/>
      <c r="TBI83" s="195"/>
      <c r="TBJ83" s="195"/>
      <c r="TBK83" s="195"/>
      <c r="TBL83" s="195"/>
      <c r="TBM83" s="195"/>
      <c r="TBN83" s="195"/>
      <c r="TBO83" s="195"/>
      <c r="TBP83" s="195"/>
      <c r="TBQ83" s="195"/>
      <c r="TBR83" s="195"/>
      <c r="TBS83" s="195"/>
      <c r="TBT83" s="195"/>
      <c r="TBU83" s="195"/>
      <c r="TBV83" s="195"/>
      <c r="TBW83" s="195"/>
      <c r="TBX83" s="195"/>
      <c r="TBY83" s="195"/>
      <c r="TBZ83" s="195"/>
      <c r="TCA83" s="195"/>
      <c r="TCB83" s="195"/>
      <c r="TCC83" s="195"/>
      <c r="TCD83" s="195"/>
      <c r="TCE83" s="195"/>
      <c r="TCF83" s="195"/>
      <c r="TCG83" s="195"/>
      <c r="TCH83" s="195"/>
      <c r="TCI83" s="195"/>
      <c r="TCJ83" s="195"/>
      <c r="TCK83" s="195"/>
      <c r="TCL83" s="195"/>
      <c r="TCM83" s="195"/>
      <c r="TCN83" s="195"/>
      <c r="TCO83" s="195"/>
      <c r="TCP83" s="195"/>
      <c r="TCQ83" s="195"/>
      <c r="TCR83" s="195"/>
      <c r="TCS83" s="195"/>
      <c r="TCT83" s="195"/>
      <c r="TCU83" s="195"/>
      <c r="TCV83" s="195"/>
      <c r="TCW83" s="195"/>
      <c r="TCX83" s="195"/>
      <c r="TCY83" s="195"/>
      <c r="TCZ83" s="195"/>
      <c r="TDA83" s="195"/>
      <c r="TDB83" s="195"/>
      <c r="TDC83" s="195"/>
      <c r="TDD83" s="195"/>
      <c r="TDE83" s="195"/>
      <c r="TDF83" s="195"/>
      <c r="TDG83" s="195"/>
      <c r="TDH83" s="195"/>
      <c r="TDI83" s="195"/>
      <c r="TDJ83" s="195"/>
      <c r="TDK83" s="195"/>
      <c r="TDL83" s="195"/>
      <c r="TDM83" s="195"/>
      <c r="TDN83" s="195"/>
      <c r="TDO83" s="195"/>
      <c r="TDP83" s="195"/>
      <c r="TDQ83" s="195"/>
      <c r="TDR83" s="195"/>
      <c r="TDS83" s="195"/>
      <c r="TDT83" s="195"/>
      <c r="TDU83" s="195"/>
      <c r="TDV83" s="195"/>
      <c r="TDW83" s="195"/>
      <c r="TDX83" s="195"/>
      <c r="TDY83" s="195"/>
      <c r="TDZ83" s="195"/>
      <c r="TEA83" s="195"/>
      <c r="TEB83" s="195"/>
      <c r="TEC83" s="195"/>
      <c r="TED83" s="195"/>
      <c r="TEE83" s="195"/>
      <c r="TEF83" s="195"/>
      <c r="TEG83" s="195"/>
      <c r="TEH83" s="195"/>
      <c r="TEI83" s="195"/>
      <c r="TEJ83" s="195"/>
      <c r="TEK83" s="195"/>
      <c r="TEL83" s="195"/>
      <c r="TEM83" s="195"/>
      <c r="TEN83" s="195"/>
      <c r="TEO83" s="195"/>
      <c r="TEP83" s="195"/>
      <c r="TEQ83" s="195"/>
      <c r="TER83" s="195"/>
      <c r="TES83" s="195"/>
      <c r="TET83" s="195"/>
      <c r="TEU83" s="195"/>
      <c r="TEV83" s="195"/>
      <c r="TEW83" s="195"/>
      <c r="TEX83" s="195"/>
      <c r="TEY83" s="195"/>
      <c r="TEZ83" s="195"/>
      <c r="TFA83" s="195"/>
      <c r="TFB83" s="195"/>
      <c r="TFC83" s="195"/>
      <c r="TFD83" s="195"/>
      <c r="TFE83" s="195"/>
      <c r="TFF83" s="195"/>
      <c r="TFG83" s="195"/>
      <c r="TFH83" s="195"/>
      <c r="TFI83" s="195"/>
      <c r="TFJ83" s="195"/>
      <c r="TFK83" s="195"/>
      <c r="TFL83" s="195"/>
      <c r="TFM83" s="195"/>
      <c r="TFN83" s="195"/>
      <c r="TFO83" s="195"/>
      <c r="TFP83" s="195"/>
      <c r="TFQ83" s="195"/>
      <c r="TFR83" s="195"/>
      <c r="TFS83" s="195"/>
      <c r="TFT83" s="195"/>
      <c r="TFU83" s="195"/>
      <c r="TFV83" s="195"/>
      <c r="TFW83" s="195"/>
      <c r="TFX83" s="195"/>
      <c r="TFY83" s="195"/>
      <c r="TFZ83" s="195"/>
      <c r="TGA83" s="195"/>
      <c r="TGB83" s="195"/>
      <c r="TGC83" s="195"/>
      <c r="TGD83" s="195"/>
      <c r="TGE83" s="195"/>
      <c r="TGF83" s="195"/>
      <c r="TGG83" s="195"/>
      <c r="TGH83" s="195"/>
      <c r="TGI83" s="195"/>
      <c r="TGJ83" s="195"/>
      <c r="TGK83" s="195"/>
      <c r="TGL83" s="195"/>
      <c r="TGM83" s="195"/>
      <c r="TGN83" s="195"/>
      <c r="TGO83" s="195"/>
      <c r="TGP83" s="195"/>
      <c r="TGQ83" s="195"/>
      <c r="TGR83" s="195"/>
      <c r="TGS83" s="195"/>
      <c r="TGT83" s="195"/>
      <c r="TGU83" s="195"/>
      <c r="TGV83" s="195"/>
      <c r="TGW83" s="195"/>
      <c r="TGX83" s="195"/>
      <c r="TGY83" s="195"/>
      <c r="TGZ83" s="195"/>
      <c r="THA83" s="195"/>
      <c r="THB83" s="195"/>
      <c r="THC83" s="195"/>
      <c r="THD83" s="195"/>
      <c r="THE83" s="195"/>
      <c r="THF83" s="195"/>
      <c r="THG83" s="195"/>
      <c r="THH83" s="195"/>
      <c r="THI83" s="195"/>
      <c r="THJ83" s="195"/>
      <c r="THK83" s="195"/>
      <c r="THL83" s="195"/>
      <c r="THM83" s="195"/>
      <c r="THN83" s="195"/>
      <c r="THO83" s="195"/>
      <c r="THP83" s="195"/>
      <c r="THQ83" s="195"/>
      <c r="THR83" s="195"/>
      <c r="THS83" s="195"/>
      <c r="THT83" s="195"/>
      <c r="THU83" s="195"/>
      <c r="THV83" s="195"/>
      <c r="THW83" s="195"/>
      <c r="THX83" s="195"/>
      <c r="THY83" s="195"/>
      <c r="THZ83" s="195"/>
      <c r="TIA83" s="195"/>
      <c r="TIB83" s="195"/>
      <c r="TIC83" s="195"/>
      <c r="TID83" s="195"/>
      <c r="TIE83" s="195"/>
      <c r="TIF83" s="195"/>
      <c r="TIG83" s="195"/>
      <c r="TIH83" s="195"/>
      <c r="TII83" s="195"/>
      <c r="TIJ83" s="195"/>
      <c r="TIK83" s="195"/>
      <c r="TIL83" s="195"/>
      <c r="TIM83" s="195"/>
      <c r="TIN83" s="195"/>
      <c r="TIO83" s="195"/>
      <c r="TIP83" s="195"/>
      <c r="TIQ83" s="195"/>
      <c r="TIR83" s="195"/>
      <c r="TIS83" s="195"/>
      <c r="TIT83" s="195"/>
      <c r="TIU83" s="195"/>
      <c r="TIV83" s="195"/>
      <c r="TIW83" s="195"/>
      <c r="TIX83" s="195"/>
      <c r="TIY83" s="195"/>
      <c r="TIZ83" s="195"/>
      <c r="TJA83" s="195"/>
      <c r="TJB83" s="195"/>
      <c r="TJC83" s="195"/>
      <c r="TJD83" s="195"/>
      <c r="TJE83" s="195"/>
      <c r="TJF83" s="195"/>
      <c r="TJG83" s="195"/>
      <c r="TJH83" s="195"/>
      <c r="TJI83" s="195"/>
      <c r="TJJ83" s="195"/>
      <c r="TJK83" s="195"/>
      <c r="TJL83" s="195"/>
      <c r="TJM83" s="195"/>
      <c r="TJN83" s="195"/>
      <c r="TJO83" s="195"/>
      <c r="TJP83" s="195"/>
      <c r="TJQ83" s="195"/>
      <c r="TJR83" s="195"/>
      <c r="TJS83" s="195"/>
      <c r="TJT83" s="195"/>
      <c r="TJU83" s="195"/>
      <c r="TJV83" s="195"/>
      <c r="TJW83" s="195"/>
      <c r="TJX83" s="195"/>
      <c r="TJY83" s="195"/>
      <c r="TJZ83" s="195"/>
      <c r="TKA83" s="195"/>
      <c r="TKB83" s="195"/>
      <c r="TKC83" s="195"/>
      <c r="TKD83" s="195"/>
      <c r="TKE83" s="195"/>
      <c r="TKF83" s="195"/>
      <c r="TKG83" s="195"/>
      <c r="TKH83" s="195"/>
      <c r="TKI83" s="195"/>
      <c r="TKJ83" s="195"/>
      <c r="TKK83" s="195"/>
      <c r="TKL83" s="195"/>
      <c r="TKM83" s="195"/>
      <c r="TKN83" s="195"/>
      <c r="TKO83" s="195"/>
      <c r="TKP83" s="195"/>
      <c r="TKQ83" s="195"/>
      <c r="TKR83" s="195"/>
      <c r="TKS83" s="195"/>
      <c r="TKT83" s="195"/>
      <c r="TKU83" s="195"/>
      <c r="TKV83" s="195"/>
      <c r="TKW83" s="195"/>
      <c r="TKX83" s="195"/>
      <c r="TKY83" s="195"/>
      <c r="TKZ83" s="195"/>
      <c r="TLA83" s="195"/>
      <c r="TLB83" s="195"/>
      <c r="TLC83" s="195"/>
      <c r="TLD83" s="195"/>
      <c r="TLE83" s="195"/>
      <c r="TLF83" s="195"/>
      <c r="TLG83" s="195"/>
      <c r="TLH83" s="195"/>
      <c r="TLI83" s="195"/>
      <c r="TLJ83" s="195"/>
      <c r="TLK83" s="195"/>
      <c r="TLL83" s="195"/>
      <c r="TLM83" s="195"/>
      <c r="TLN83" s="195"/>
      <c r="TLO83" s="195"/>
      <c r="TLP83" s="195"/>
      <c r="TLQ83" s="195"/>
      <c r="TLR83" s="195"/>
      <c r="TLS83" s="195"/>
      <c r="TLT83" s="195"/>
      <c r="TLU83" s="195"/>
      <c r="TLV83" s="195"/>
      <c r="TLW83" s="195"/>
      <c r="TLX83" s="195"/>
      <c r="TLY83" s="195"/>
      <c r="TLZ83" s="195"/>
      <c r="TMA83" s="195"/>
      <c r="TMB83" s="195"/>
      <c r="TMC83" s="195"/>
      <c r="TMD83" s="195"/>
      <c r="TME83" s="195"/>
      <c r="TMF83" s="195"/>
      <c r="TMG83" s="195"/>
      <c r="TMH83" s="195"/>
      <c r="TMI83" s="195"/>
      <c r="TMJ83" s="195"/>
      <c r="TMK83" s="195"/>
      <c r="TML83" s="195"/>
      <c r="TMM83" s="195"/>
      <c r="TMN83" s="195"/>
      <c r="TMO83" s="195"/>
      <c r="TMP83" s="195"/>
      <c r="TMQ83" s="195"/>
      <c r="TMR83" s="195"/>
      <c r="TMS83" s="195"/>
      <c r="TMT83" s="195"/>
      <c r="TMU83" s="195"/>
      <c r="TMV83" s="195"/>
      <c r="TMW83" s="195"/>
      <c r="TMX83" s="195"/>
      <c r="TMY83" s="195"/>
      <c r="TMZ83" s="195"/>
      <c r="TNA83" s="195"/>
      <c r="TNB83" s="195"/>
      <c r="TNC83" s="195"/>
      <c r="TND83" s="195"/>
      <c r="TNE83" s="195"/>
      <c r="TNF83" s="195"/>
      <c r="TNG83" s="195"/>
      <c r="TNH83" s="195"/>
      <c r="TNI83" s="195"/>
      <c r="TNJ83" s="195"/>
      <c r="TNK83" s="195"/>
      <c r="TNL83" s="195"/>
      <c r="TNM83" s="195"/>
      <c r="TNN83" s="195"/>
      <c r="TNO83" s="195"/>
      <c r="TNP83" s="195"/>
      <c r="TNQ83" s="195"/>
      <c r="TNR83" s="195"/>
      <c r="TNS83" s="195"/>
      <c r="TNT83" s="195"/>
      <c r="TNU83" s="195"/>
      <c r="TNV83" s="195"/>
      <c r="TNW83" s="195"/>
      <c r="TNX83" s="195"/>
      <c r="TNY83" s="195"/>
      <c r="TNZ83" s="195"/>
      <c r="TOA83" s="195"/>
      <c r="TOB83" s="195"/>
      <c r="TOC83" s="195"/>
      <c r="TOD83" s="195"/>
      <c r="TOE83" s="195"/>
      <c r="TOF83" s="195"/>
      <c r="TOG83" s="195"/>
      <c r="TOH83" s="195"/>
      <c r="TOI83" s="195"/>
      <c r="TOJ83" s="195"/>
      <c r="TOK83" s="195"/>
      <c r="TOL83" s="195"/>
      <c r="TOM83" s="195"/>
      <c r="TON83" s="195"/>
      <c r="TOO83" s="195"/>
      <c r="TOP83" s="195"/>
      <c r="TOQ83" s="195"/>
      <c r="TOR83" s="195"/>
      <c r="TOS83" s="195"/>
      <c r="TOT83" s="195"/>
      <c r="TOU83" s="195"/>
      <c r="TOV83" s="195"/>
      <c r="TOW83" s="195"/>
      <c r="TOX83" s="195"/>
      <c r="TOY83" s="195"/>
      <c r="TOZ83" s="195"/>
      <c r="TPA83" s="195"/>
      <c r="TPB83" s="195"/>
      <c r="TPC83" s="195"/>
      <c r="TPD83" s="195"/>
      <c r="TPE83" s="195"/>
      <c r="TPF83" s="195"/>
      <c r="TPG83" s="195"/>
      <c r="TPH83" s="195"/>
      <c r="TPI83" s="195"/>
      <c r="TPJ83" s="195"/>
      <c r="TPK83" s="195"/>
      <c r="TPL83" s="195"/>
      <c r="TPM83" s="195"/>
      <c r="TPN83" s="195"/>
      <c r="TPO83" s="195"/>
      <c r="TPP83" s="195"/>
      <c r="TPQ83" s="195"/>
      <c r="TPR83" s="195"/>
      <c r="TPS83" s="195"/>
      <c r="TPT83" s="195"/>
      <c r="TPU83" s="195"/>
      <c r="TPV83" s="195"/>
      <c r="TPW83" s="195"/>
      <c r="TPX83" s="195"/>
      <c r="TPY83" s="195"/>
      <c r="TPZ83" s="195"/>
      <c r="TQA83" s="195"/>
      <c r="TQB83" s="195"/>
      <c r="TQC83" s="195"/>
      <c r="TQD83" s="195"/>
      <c r="TQE83" s="195"/>
      <c r="TQF83" s="195"/>
      <c r="TQG83" s="195"/>
      <c r="TQH83" s="195"/>
      <c r="TQI83" s="195"/>
      <c r="TQJ83" s="195"/>
      <c r="TQK83" s="195"/>
      <c r="TQL83" s="195"/>
      <c r="TQM83" s="195"/>
      <c r="TQN83" s="195"/>
      <c r="TQO83" s="195"/>
      <c r="TQP83" s="195"/>
      <c r="TQQ83" s="195"/>
      <c r="TQR83" s="195"/>
      <c r="TQS83" s="195"/>
      <c r="TQT83" s="195"/>
      <c r="TQU83" s="195"/>
      <c r="TQV83" s="195"/>
      <c r="TQW83" s="195"/>
      <c r="TQX83" s="195"/>
      <c r="TQY83" s="195"/>
      <c r="TQZ83" s="195"/>
      <c r="TRA83" s="195"/>
      <c r="TRB83" s="195"/>
      <c r="TRC83" s="195"/>
      <c r="TRD83" s="195"/>
      <c r="TRE83" s="195"/>
      <c r="TRF83" s="195"/>
      <c r="TRG83" s="195"/>
      <c r="TRH83" s="195"/>
      <c r="TRI83" s="195"/>
      <c r="TRJ83" s="195"/>
      <c r="TRK83" s="195"/>
      <c r="TRL83" s="195"/>
      <c r="TRM83" s="195"/>
      <c r="TRN83" s="195"/>
      <c r="TRO83" s="195"/>
      <c r="TRP83" s="195"/>
      <c r="TRQ83" s="195"/>
      <c r="TRR83" s="195"/>
      <c r="TRS83" s="195"/>
      <c r="TRT83" s="195"/>
      <c r="TRU83" s="195"/>
      <c r="TRV83" s="195"/>
      <c r="TRW83" s="195"/>
      <c r="TRX83" s="195"/>
      <c r="TRY83" s="195"/>
      <c r="TRZ83" s="195"/>
      <c r="TSA83" s="195"/>
      <c r="TSB83" s="195"/>
      <c r="TSC83" s="195"/>
      <c r="TSD83" s="195"/>
      <c r="TSE83" s="195"/>
      <c r="TSF83" s="195"/>
      <c r="TSG83" s="195"/>
      <c r="TSH83" s="195"/>
      <c r="TSI83" s="195"/>
      <c r="TSJ83" s="195"/>
      <c r="TSK83" s="195"/>
      <c r="TSL83" s="195"/>
      <c r="TSM83" s="195"/>
      <c r="TSN83" s="195"/>
      <c r="TSO83" s="195"/>
      <c r="TSP83" s="195"/>
      <c r="TSQ83" s="195"/>
      <c r="TSR83" s="195"/>
      <c r="TSS83" s="195"/>
      <c r="TST83" s="195"/>
      <c r="TSU83" s="195"/>
      <c r="TSV83" s="195"/>
      <c r="TSW83" s="195"/>
      <c r="TSX83" s="195"/>
      <c r="TSY83" s="195"/>
      <c r="TSZ83" s="195"/>
      <c r="TTA83" s="195"/>
      <c r="TTB83" s="195"/>
      <c r="TTC83" s="195"/>
      <c r="TTD83" s="195"/>
      <c r="TTE83" s="195"/>
      <c r="TTF83" s="195"/>
      <c r="TTG83" s="195"/>
      <c r="TTH83" s="195"/>
      <c r="TTI83" s="195"/>
      <c r="TTJ83" s="195"/>
      <c r="TTK83" s="195"/>
      <c r="TTL83" s="195"/>
      <c r="TTM83" s="195"/>
      <c r="TTN83" s="195"/>
      <c r="TTO83" s="195"/>
      <c r="TTP83" s="195"/>
      <c r="TTQ83" s="195"/>
      <c r="TTR83" s="195"/>
      <c r="TTS83" s="195"/>
      <c r="TTT83" s="195"/>
      <c r="TTU83" s="195"/>
      <c r="TTV83" s="195"/>
      <c r="TTW83" s="195"/>
      <c r="TTX83" s="195"/>
      <c r="TTY83" s="195"/>
      <c r="TTZ83" s="195"/>
      <c r="TUA83" s="195"/>
      <c r="TUB83" s="195"/>
      <c r="TUC83" s="195"/>
      <c r="TUD83" s="195"/>
      <c r="TUE83" s="195"/>
      <c r="TUF83" s="195"/>
      <c r="TUG83" s="195"/>
      <c r="TUH83" s="195"/>
      <c r="TUI83" s="195"/>
      <c r="TUJ83" s="195"/>
      <c r="TUK83" s="195"/>
      <c r="TUL83" s="195"/>
      <c r="TUM83" s="195"/>
      <c r="TUN83" s="195"/>
      <c r="TUO83" s="195"/>
      <c r="TUP83" s="195"/>
      <c r="TUQ83" s="195"/>
      <c r="TUR83" s="195"/>
      <c r="TUS83" s="195"/>
      <c r="TUT83" s="195"/>
      <c r="TUU83" s="195"/>
      <c r="TUV83" s="195"/>
      <c r="TUW83" s="195"/>
      <c r="TUX83" s="195"/>
      <c r="TUY83" s="195"/>
      <c r="TUZ83" s="195"/>
      <c r="TVA83" s="195"/>
      <c r="TVB83" s="195"/>
      <c r="TVC83" s="195"/>
      <c r="TVD83" s="195"/>
      <c r="TVE83" s="195"/>
      <c r="TVF83" s="195"/>
      <c r="TVG83" s="195"/>
      <c r="TVH83" s="195"/>
      <c r="TVI83" s="195"/>
      <c r="TVJ83" s="195"/>
      <c r="TVK83" s="195"/>
      <c r="TVL83" s="195"/>
      <c r="TVM83" s="195"/>
      <c r="TVN83" s="195"/>
      <c r="TVO83" s="195"/>
      <c r="TVP83" s="195"/>
      <c r="TVQ83" s="195"/>
      <c r="TVR83" s="195"/>
      <c r="TVS83" s="195"/>
      <c r="TVT83" s="195"/>
      <c r="TVU83" s="195"/>
      <c r="TVV83" s="195"/>
      <c r="TVW83" s="195"/>
      <c r="TVX83" s="195"/>
      <c r="TVY83" s="195"/>
      <c r="TVZ83" s="195"/>
      <c r="TWA83" s="195"/>
      <c r="TWB83" s="195"/>
      <c r="TWC83" s="195"/>
      <c r="TWD83" s="195"/>
      <c r="TWE83" s="195"/>
      <c r="TWF83" s="195"/>
      <c r="TWG83" s="195"/>
      <c r="TWH83" s="195"/>
      <c r="TWI83" s="195"/>
      <c r="TWJ83" s="195"/>
      <c r="TWK83" s="195"/>
      <c r="TWL83" s="195"/>
      <c r="TWM83" s="195"/>
      <c r="TWN83" s="195"/>
      <c r="TWO83" s="195"/>
      <c r="TWP83" s="195"/>
      <c r="TWQ83" s="195"/>
      <c r="TWR83" s="195"/>
      <c r="TWS83" s="195"/>
      <c r="TWT83" s="195"/>
      <c r="TWU83" s="195"/>
      <c r="TWV83" s="195"/>
      <c r="TWW83" s="195"/>
      <c r="TWX83" s="195"/>
      <c r="TWY83" s="195"/>
      <c r="TWZ83" s="195"/>
      <c r="TXA83" s="195"/>
      <c r="TXB83" s="195"/>
      <c r="TXC83" s="195"/>
      <c r="TXD83" s="195"/>
      <c r="TXE83" s="195"/>
      <c r="TXF83" s="195"/>
      <c r="TXG83" s="195"/>
      <c r="TXH83" s="195"/>
      <c r="TXI83" s="195"/>
      <c r="TXJ83" s="195"/>
      <c r="TXK83" s="195"/>
      <c r="TXL83" s="195"/>
      <c r="TXM83" s="195"/>
      <c r="TXN83" s="195"/>
      <c r="TXO83" s="195"/>
      <c r="TXP83" s="195"/>
      <c r="TXQ83" s="195"/>
      <c r="TXR83" s="195"/>
      <c r="TXS83" s="195"/>
      <c r="TXT83" s="195"/>
      <c r="TXU83" s="195"/>
      <c r="TXV83" s="195"/>
      <c r="TXW83" s="195"/>
      <c r="TXX83" s="195"/>
      <c r="TXY83" s="195"/>
      <c r="TXZ83" s="195"/>
      <c r="TYA83" s="195"/>
      <c r="TYB83" s="195"/>
      <c r="TYC83" s="195"/>
      <c r="TYD83" s="195"/>
      <c r="TYE83" s="195"/>
      <c r="TYF83" s="195"/>
      <c r="TYG83" s="195"/>
      <c r="TYH83" s="195"/>
      <c r="TYI83" s="195"/>
      <c r="TYJ83" s="195"/>
      <c r="TYK83" s="195"/>
      <c r="TYL83" s="195"/>
      <c r="TYM83" s="195"/>
      <c r="TYN83" s="195"/>
      <c r="TYO83" s="195"/>
      <c r="TYP83" s="195"/>
      <c r="TYQ83" s="195"/>
      <c r="TYR83" s="195"/>
      <c r="TYS83" s="195"/>
      <c r="TYT83" s="195"/>
      <c r="TYU83" s="195"/>
      <c r="TYV83" s="195"/>
      <c r="TYW83" s="195"/>
      <c r="TYX83" s="195"/>
      <c r="TYY83" s="195"/>
      <c r="TYZ83" s="195"/>
      <c r="TZA83" s="195"/>
      <c r="TZB83" s="195"/>
      <c r="TZC83" s="195"/>
      <c r="TZD83" s="195"/>
      <c r="TZE83" s="195"/>
      <c r="TZF83" s="195"/>
      <c r="TZG83" s="195"/>
      <c r="TZH83" s="195"/>
      <c r="TZI83" s="195"/>
      <c r="TZJ83" s="195"/>
      <c r="TZK83" s="195"/>
      <c r="TZL83" s="195"/>
      <c r="TZM83" s="195"/>
      <c r="TZN83" s="195"/>
      <c r="TZO83" s="195"/>
      <c r="TZP83" s="195"/>
      <c r="TZQ83" s="195"/>
      <c r="TZR83" s="195"/>
      <c r="TZS83" s="195"/>
      <c r="TZT83" s="195"/>
      <c r="TZU83" s="195"/>
      <c r="TZV83" s="195"/>
      <c r="TZW83" s="195"/>
      <c r="TZX83" s="195"/>
      <c r="TZY83" s="195"/>
      <c r="TZZ83" s="195"/>
      <c r="UAA83" s="195"/>
      <c r="UAB83" s="195"/>
      <c r="UAC83" s="195"/>
      <c r="UAD83" s="195"/>
      <c r="UAE83" s="195"/>
      <c r="UAF83" s="195"/>
      <c r="UAG83" s="195"/>
      <c r="UAH83" s="195"/>
      <c r="UAI83" s="195"/>
      <c r="UAJ83" s="195"/>
      <c r="UAK83" s="195"/>
      <c r="UAL83" s="195"/>
      <c r="UAM83" s="195"/>
      <c r="UAN83" s="195"/>
      <c r="UAO83" s="195"/>
      <c r="UAP83" s="195"/>
      <c r="UAQ83" s="195"/>
      <c r="UAR83" s="195"/>
      <c r="UAS83" s="195"/>
      <c r="UAT83" s="195"/>
      <c r="UAU83" s="195"/>
      <c r="UAV83" s="195"/>
      <c r="UAW83" s="195"/>
      <c r="UAX83" s="195"/>
      <c r="UAY83" s="195"/>
      <c r="UAZ83" s="195"/>
      <c r="UBA83" s="195"/>
      <c r="UBB83" s="195"/>
      <c r="UBC83" s="195"/>
      <c r="UBD83" s="195"/>
      <c r="UBE83" s="195"/>
      <c r="UBF83" s="195"/>
      <c r="UBG83" s="195"/>
      <c r="UBH83" s="195"/>
      <c r="UBI83" s="195"/>
      <c r="UBJ83" s="195"/>
      <c r="UBK83" s="195"/>
      <c r="UBL83" s="195"/>
      <c r="UBM83" s="195"/>
      <c r="UBN83" s="195"/>
      <c r="UBO83" s="195"/>
      <c r="UBP83" s="195"/>
      <c r="UBQ83" s="195"/>
      <c r="UBR83" s="195"/>
      <c r="UBS83" s="195"/>
      <c r="UBT83" s="195"/>
      <c r="UBU83" s="195"/>
      <c r="UBV83" s="195"/>
      <c r="UBW83" s="195"/>
      <c r="UBX83" s="195"/>
      <c r="UBY83" s="195"/>
      <c r="UBZ83" s="195"/>
      <c r="UCA83" s="195"/>
      <c r="UCB83" s="195"/>
      <c r="UCC83" s="195"/>
      <c r="UCD83" s="195"/>
      <c r="UCE83" s="195"/>
      <c r="UCF83" s="195"/>
      <c r="UCG83" s="195"/>
      <c r="UCH83" s="195"/>
      <c r="UCI83" s="195"/>
      <c r="UCJ83" s="195"/>
      <c r="UCK83" s="195"/>
      <c r="UCL83" s="195"/>
      <c r="UCM83" s="195"/>
      <c r="UCN83" s="195"/>
      <c r="UCO83" s="195"/>
      <c r="UCP83" s="195"/>
      <c r="UCQ83" s="195"/>
      <c r="UCR83" s="195"/>
      <c r="UCS83" s="195"/>
      <c r="UCT83" s="195"/>
      <c r="UCU83" s="195"/>
      <c r="UCV83" s="195"/>
      <c r="UCW83" s="195"/>
      <c r="UCX83" s="195"/>
      <c r="UCY83" s="195"/>
      <c r="UCZ83" s="195"/>
      <c r="UDA83" s="195"/>
      <c r="UDB83" s="195"/>
      <c r="UDC83" s="195"/>
      <c r="UDD83" s="195"/>
      <c r="UDE83" s="195"/>
      <c r="UDF83" s="195"/>
      <c r="UDG83" s="195"/>
      <c r="UDH83" s="195"/>
      <c r="UDI83" s="195"/>
      <c r="UDJ83" s="195"/>
      <c r="UDK83" s="195"/>
      <c r="UDL83" s="195"/>
      <c r="UDM83" s="195"/>
      <c r="UDN83" s="195"/>
      <c r="UDO83" s="195"/>
      <c r="UDP83" s="195"/>
      <c r="UDQ83" s="195"/>
      <c r="UDR83" s="195"/>
      <c r="UDS83" s="195"/>
      <c r="UDT83" s="195"/>
      <c r="UDU83" s="195"/>
      <c r="UDV83" s="195"/>
      <c r="UDW83" s="195"/>
      <c r="UDX83" s="195"/>
      <c r="UDY83" s="195"/>
      <c r="UDZ83" s="195"/>
      <c r="UEA83" s="195"/>
      <c r="UEB83" s="195"/>
      <c r="UEC83" s="195"/>
      <c r="UED83" s="195"/>
      <c r="UEE83" s="195"/>
      <c r="UEF83" s="195"/>
      <c r="UEG83" s="195"/>
      <c r="UEH83" s="195"/>
      <c r="UEI83" s="195"/>
      <c r="UEJ83" s="195"/>
      <c r="UEK83" s="195"/>
      <c r="UEL83" s="195"/>
      <c r="UEM83" s="195"/>
      <c r="UEN83" s="195"/>
      <c r="UEO83" s="195"/>
      <c r="UEP83" s="195"/>
      <c r="UEQ83" s="195"/>
      <c r="UER83" s="195"/>
      <c r="UES83" s="195"/>
      <c r="UET83" s="195"/>
      <c r="UEU83" s="195"/>
      <c r="UEV83" s="195"/>
      <c r="UEW83" s="195"/>
      <c r="UEX83" s="195"/>
      <c r="UEY83" s="195"/>
      <c r="UEZ83" s="195"/>
      <c r="UFA83" s="195"/>
      <c r="UFB83" s="195"/>
      <c r="UFC83" s="195"/>
      <c r="UFD83" s="195"/>
      <c r="UFE83" s="195"/>
      <c r="UFF83" s="195"/>
      <c r="UFG83" s="195"/>
      <c r="UFH83" s="195"/>
      <c r="UFI83" s="195"/>
      <c r="UFJ83" s="195"/>
      <c r="UFK83" s="195"/>
      <c r="UFL83" s="195"/>
      <c r="UFM83" s="195"/>
      <c r="UFN83" s="195"/>
      <c r="UFO83" s="195"/>
      <c r="UFP83" s="195"/>
      <c r="UFQ83" s="195"/>
      <c r="UFR83" s="195"/>
      <c r="UFS83" s="195"/>
      <c r="UFT83" s="195"/>
      <c r="UFU83" s="195"/>
      <c r="UFV83" s="195"/>
      <c r="UFW83" s="195"/>
      <c r="UFX83" s="195"/>
      <c r="UFY83" s="195"/>
      <c r="UFZ83" s="195"/>
      <c r="UGA83" s="195"/>
      <c r="UGB83" s="195"/>
      <c r="UGC83" s="195"/>
      <c r="UGD83" s="195"/>
      <c r="UGE83" s="195"/>
      <c r="UGF83" s="195"/>
      <c r="UGG83" s="195"/>
      <c r="UGH83" s="195"/>
      <c r="UGI83" s="195"/>
      <c r="UGJ83" s="195"/>
      <c r="UGK83" s="195"/>
      <c r="UGL83" s="195"/>
      <c r="UGM83" s="195"/>
      <c r="UGN83" s="195"/>
      <c r="UGO83" s="195"/>
      <c r="UGP83" s="195"/>
      <c r="UGQ83" s="195"/>
      <c r="UGR83" s="195"/>
      <c r="UGS83" s="195"/>
      <c r="UGT83" s="195"/>
      <c r="UGU83" s="195"/>
      <c r="UGV83" s="195"/>
      <c r="UGW83" s="195"/>
      <c r="UGX83" s="195"/>
      <c r="UGY83" s="195"/>
      <c r="UGZ83" s="195"/>
      <c r="UHA83" s="195"/>
      <c r="UHB83" s="195"/>
      <c r="UHC83" s="195"/>
      <c r="UHD83" s="195"/>
      <c r="UHE83" s="195"/>
      <c r="UHF83" s="195"/>
      <c r="UHG83" s="195"/>
      <c r="UHH83" s="195"/>
      <c r="UHI83" s="195"/>
      <c r="UHJ83" s="195"/>
      <c r="UHK83" s="195"/>
      <c r="UHL83" s="195"/>
      <c r="UHM83" s="195"/>
      <c r="UHN83" s="195"/>
      <c r="UHO83" s="195"/>
      <c r="UHP83" s="195"/>
      <c r="UHQ83" s="195"/>
      <c r="UHR83" s="195"/>
      <c r="UHS83" s="195"/>
      <c r="UHT83" s="195"/>
      <c r="UHU83" s="195"/>
      <c r="UHV83" s="195"/>
      <c r="UHW83" s="195"/>
      <c r="UHX83" s="195"/>
      <c r="UHY83" s="195"/>
      <c r="UHZ83" s="195"/>
      <c r="UIA83" s="195"/>
      <c r="UIB83" s="195"/>
      <c r="UIC83" s="195"/>
      <c r="UID83" s="195"/>
      <c r="UIE83" s="195"/>
      <c r="UIF83" s="195"/>
      <c r="UIG83" s="195"/>
      <c r="UIH83" s="195"/>
      <c r="UII83" s="195"/>
      <c r="UIJ83" s="195"/>
      <c r="UIK83" s="195"/>
      <c r="UIL83" s="195"/>
      <c r="UIM83" s="195"/>
      <c r="UIN83" s="195"/>
      <c r="UIO83" s="195"/>
      <c r="UIP83" s="195"/>
      <c r="UIQ83" s="195"/>
      <c r="UIR83" s="195"/>
      <c r="UIS83" s="195"/>
      <c r="UIT83" s="195"/>
      <c r="UIU83" s="195"/>
      <c r="UIV83" s="195"/>
      <c r="UIW83" s="195"/>
      <c r="UIX83" s="195"/>
      <c r="UIY83" s="195"/>
      <c r="UIZ83" s="195"/>
      <c r="UJA83" s="195"/>
      <c r="UJB83" s="195"/>
      <c r="UJC83" s="195"/>
      <c r="UJD83" s="195"/>
      <c r="UJE83" s="195"/>
      <c r="UJF83" s="195"/>
      <c r="UJG83" s="195"/>
      <c r="UJH83" s="195"/>
      <c r="UJI83" s="195"/>
      <c r="UJJ83" s="195"/>
      <c r="UJK83" s="195"/>
      <c r="UJL83" s="195"/>
      <c r="UJM83" s="195"/>
      <c r="UJN83" s="195"/>
      <c r="UJO83" s="195"/>
      <c r="UJP83" s="195"/>
      <c r="UJQ83" s="195"/>
      <c r="UJR83" s="195"/>
      <c r="UJS83" s="195"/>
      <c r="UJT83" s="195"/>
      <c r="UJU83" s="195"/>
      <c r="UJV83" s="195"/>
      <c r="UJW83" s="195"/>
      <c r="UJX83" s="195"/>
      <c r="UJY83" s="195"/>
      <c r="UJZ83" s="195"/>
      <c r="UKA83" s="195"/>
      <c r="UKB83" s="195"/>
      <c r="UKC83" s="195"/>
      <c r="UKD83" s="195"/>
      <c r="UKE83" s="195"/>
      <c r="UKF83" s="195"/>
      <c r="UKG83" s="195"/>
      <c r="UKH83" s="195"/>
      <c r="UKI83" s="195"/>
      <c r="UKJ83" s="195"/>
      <c r="UKK83" s="195"/>
      <c r="UKL83" s="195"/>
      <c r="UKM83" s="195"/>
      <c r="UKN83" s="195"/>
      <c r="UKO83" s="195"/>
      <c r="UKP83" s="195"/>
      <c r="UKQ83" s="195"/>
      <c r="UKR83" s="195"/>
      <c r="UKS83" s="195"/>
      <c r="UKT83" s="195"/>
      <c r="UKU83" s="195"/>
      <c r="UKV83" s="195"/>
      <c r="UKW83" s="195"/>
      <c r="UKX83" s="195"/>
      <c r="UKY83" s="195"/>
      <c r="UKZ83" s="195"/>
      <c r="ULA83" s="195"/>
      <c r="ULB83" s="195"/>
      <c r="ULC83" s="195"/>
      <c r="ULD83" s="195"/>
      <c r="ULE83" s="195"/>
      <c r="ULF83" s="195"/>
      <c r="ULG83" s="195"/>
      <c r="ULH83" s="195"/>
      <c r="ULI83" s="195"/>
      <c r="ULJ83" s="195"/>
      <c r="ULK83" s="195"/>
      <c r="ULL83" s="195"/>
      <c r="ULM83" s="195"/>
      <c r="ULN83" s="195"/>
      <c r="ULO83" s="195"/>
      <c r="ULP83" s="195"/>
      <c r="ULQ83" s="195"/>
      <c r="ULR83" s="195"/>
      <c r="ULS83" s="195"/>
      <c r="ULT83" s="195"/>
      <c r="ULU83" s="195"/>
      <c r="ULV83" s="195"/>
      <c r="ULW83" s="195"/>
      <c r="ULX83" s="195"/>
      <c r="ULY83" s="195"/>
      <c r="ULZ83" s="195"/>
      <c r="UMA83" s="195"/>
      <c r="UMB83" s="195"/>
      <c r="UMC83" s="195"/>
      <c r="UMD83" s="195"/>
      <c r="UME83" s="195"/>
      <c r="UMF83" s="195"/>
      <c r="UMG83" s="195"/>
      <c r="UMH83" s="195"/>
      <c r="UMI83" s="195"/>
      <c r="UMJ83" s="195"/>
      <c r="UMK83" s="195"/>
      <c r="UML83" s="195"/>
      <c r="UMM83" s="195"/>
      <c r="UMN83" s="195"/>
      <c r="UMO83" s="195"/>
      <c r="UMP83" s="195"/>
      <c r="UMQ83" s="195"/>
      <c r="UMR83" s="195"/>
      <c r="UMS83" s="195"/>
      <c r="UMT83" s="195"/>
      <c r="UMU83" s="195"/>
      <c r="UMV83" s="195"/>
      <c r="UMW83" s="195"/>
      <c r="UMX83" s="195"/>
      <c r="UMY83" s="195"/>
      <c r="UMZ83" s="195"/>
      <c r="UNA83" s="195"/>
      <c r="UNB83" s="195"/>
      <c r="UNC83" s="195"/>
      <c r="UND83" s="195"/>
      <c r="UNE83" s="195"/>
      <c r="UNF83" s="195"/>
      <c r="UNG83" s="195"/>
      <c r="UNH83" s="195"/>
      <c r="UNI83" s="195"/>
      <c r="UNJ83" s="195"/>
      <c r="UNK83" s="195"/>
      <c r="UNL83" s="195"/>
      <c r="UNM83" s="195"/>
      <c r="UNN83" s="195"/>
      <c r="UNO83" s="195"/>
      <c r="UNP83" s="195"/>
      <c r="UNQ83" s="195"/>
      <c r="UNR83" s="195"/>
      <c r="UNS83" s="195"/>
      <c r="UNT83" s="195"/>
      <c r="UNU83" s="195"/>
      <c r="UNV83" s="195"/>
      <c r="UNW83" s="195"/>
      <c r="UNX83" s="195"/>
      <c r="UNY83" s="195"/>
      <c r="UNZ83" s="195"/>
      <c r="UOA83" s="195"/>
      <c r="UOB83" s="195"/>
      <c r="UOC83" s="195"/>
      <c r="UOD83" s="195"/>
      <c r="UOE83" s="195"/>
      <c r="UOF83" s="195"/>
      <c r="UOG83" s="195"/>
      <c r="UOH83" s="195"/>
      <c r="UOI83" s="195"/>
      <c r="UOJ83" s="195"/>
      <c r="UOK83" s="195"/>
      <c r="UOL83" s="195"/>
      <c r="UOM83" s="195"/>
      <c r="UON83" s="195"/>
      <c r="UOO83" s="195"/>
      <c r="UOP83" s="195"/>
      <c r="UOQ83" s="195"/>
      <c r="UOR83" s="195"/>
      <c r="UOS83" s="195"/>
      <c r="UOT83" s="195"/>
      <c r="UOU83" s="195"/>
      <c r="UOV83" s="195"/>
      <c r="UOW83" s="195"/>
      <c r="UOX83" s="195"/>
      <c r="UOY83" s="195"/>
      <c r="UOZ83" s="195"/>
      <c r="UPA83" s="195"/>
      <c r="UPB83" s="195"/>
      <c r="UPC83" s="195"/>
      <c r="UPD83" s="195"/>
      <c r="UPE83" s="195"/>
      <c r="UPF83" s="195"/>
      <c r="UPG83" s="195"/>
      <c r="UPH83" s="195"/>
      <c r="UPI83" s="195"/>
      <c r="UPJ83" s="195"/>
      <c r="UPK83" s="195"/>
      <c r="UPL83" s="195"/>
      <c r="UPM83" s="195"/>
      <c r="UPN83" s="195"/>
      <c r="UPO83" s="195"/>
      <c r="UPP83" s="195"/>
      <c r="UPQ83" s="195"/>
      <c r="UPR83" s="195"/>
      <c r="UPS83" s="195"/>
      <c r="UPT83" s="195"/>
      <c r="UPU83" s="195"/>
      <c r="UPV83" s="195"/>
      <c r="UPW83" s="195"/>
      <c r="UPX83" s="195"/>
      <c r="UPY83" s="195"/>
      <c r="UPZ83" s="195"/>
      <c r="UQA83" s="195"/>
      <c r="UQB83" s="195"/>
      <c r="UQC83" s="195"/>
      <c r="UQD83" s="195"/>
      <c r="UQE83" s="195"/>
      <c r="UQF83" s="195"/>
      <c r="UQG83" s="195"/>
      <c r="UQH83" s="195"/>
      <c r="UQI83" s="195"/>
      <c r="UQJ83" s="195"/>
      <c r="UQK83" s="195"/>
      <c r="UQL83" s="195"/>
      <c r="UQM83" s="195"/>
      <c r="UQN83" s="195"/>
      <c r="UQO83" s="195"/>
      <c r="UQP83" s="195"/>
      <c r="UQQ83" s="195"/>
      <c r="UQR83" s="195"/>
      <c r="UQS83" s="195"/>
      <c r="UQT83" s="195"/>
      <c r="UQU83" s="195"/>
      <c r="UQV83" s="195"/>
      <c r="UQW83" s="195"/>
      <c r="UQX83" s="195"/>
      <c r="UQY83" s="195"/>
      <c r="UQZ83" s="195"/>
      <c r="URA83" s="195"/>
      <c r="URB83" s="195"/>
      <c r="URC83" s="195"/>
      <c r="URD83" s="195"/>
      <c r="URE83" s="195"/>
      <c r="URF83" s="195"/>
      <c r="URG83" s="195"/>
      <c r="URH83" s="195"/>
      <c r="URI83" s="195"/>
      <c r="URJ83" s="195"/>
      <c r="URK83" s="195"/>
      <c r="URL83" s="195"/>
      <c r="URM83" s="195"/>
      <c r="URN83" s="195"/>
      <c r="URO83" s="195"/>
      <c r="URP83" s="195"/>
      <c r="URQ83" s="195"/>
      <c r="URR83" s="195"/>
      <c r="URS83" s="195"/>
      <c r="URT83" s="195"/>
      <c r="URU83" s="195"/>
      <c r="URV83" s="195"/>
      <c r="URW83" s="195"/>
      <c r="URX83" s="195"/>
      <c r="URY83" s="195"/>
      <c r="URZ83" s="195"/>
      <c r="USA83" s="195"/>
      <c r="USB83" s="195"/>
      <c r="USC83" s="195"/>
      <c r="USD83" s="195"/>
      <c r="USE83" s="195"/>
      <c r="USF83" s="195"/>
      <c r="USG83" s="195"/>
      <c r="USH83" s="195"/>
      <c r="USI83" s="195"/>
      <c r="USJ83" s="195"/>
      <c r="USK83" s="195"/>
      <c r="USL83" s="195"/>
      <c r="USM83" s="195"/>
      <c r="USN83" s="195"/>
      <c r="USO83" s="195"/>
      <c r="USP83" s="195"/>
      <c r="USQ83" s="195"/>
      <c r="USR83" s="195"/>
      <c r="USS83" s="195"/>
      <c r="UST83" s="195"/>
      <c r="USU83" s="195"/>
      <c r="USV83" s="195"/>
      <c r="USW83" s="195"/>
      <c r="USX83" s="195"/>
      <c r="USY83" s="195"/>
      <c r="USZ83" s="195"/>
      <c r="UTA83" s="195"/>
      <c r="UTB83" s="195"/>
      <c r="UTC83" s="195"/>
      <c r="UTD83" s="195"/>
      <c r="UTE83" s="195"/>
      <c r="UTF83" s="195"/>
      <c r="UTG83" s="195"/>
      <c r="UTH83" s="195"/>
      <c r="UTI83" s="195"/>
      <c r="UTJ83" s="195"/>
      <c r="UTK83" s="195"/>
      <c r="UTL83" s="195"/>
      <c r="UTM83" s="195"/>
      <c r="UTN83" s="195"/>
      <c r="UTO83" s="195"/>
      <c r="UTP83" s="195"/>
      <c r="UTQ83" s="195"/>
      <c r="UTR83" s="195"/>
      <c r="UTS83" s="195"/>
      <c r="UTT83" s="195"/>
      <c r="UTU83" s="195"/>
      <c r="UTV83" s="195"/>
      <c r="UTW83" s="195"/>
      <c r="UTX83" s="195"/>
      <c r="UTY83" s="195"/>
      <c r="UTZ83" s="195"/>
      <c r="UUA83" s="195"/>
      <c r="UUB83" s="195"/>
      <c r="UUC83" s="195"/>
      <c r="UUD83" s="195"/>
      <c r="UUE83" s="195"/>
      <c r="UUF83" s="195"/>
      <c r="UUG83" s="195"/>
      <c r="UUH83" s="195"/>
      <c r="UUI83" s="195"/>
      <c r="UUJ83" s="195"/>
      <c r="UUK83" s="195"/>
      <c r="UUL83" s="195"/>
      <c r="UUM83" s="195"/>
      <c r="UUN83" s="195"/>
      <c r="UUO83" s="195"/>
      <c r="UUP83" s="195"/>
      <c r="UUQ83" s="195"/>
      <c r="UUR83" s="195"/>
      <c r="UUS83" s="195"/>
      <c r="UUT83" s="195"/>
      <c r="UUU83" s="195"/>
      <c r="UUV83" s="195"/>
      <c r="UUW83" s="195"/>
      <c r="UUX83" s="195"/>
      <c r="UUY83" s="195"/>
      <c r="UUZ83" s="195"/>
      <c r="UVA83" s="195"/>
      <c r="UVB83" s="195"/>
      <c r="UVC83" s="195"/>
      <c r="UVD83" s="195"/>
      <c r="UVE83" s="195"/>
      <c r="UVF83" s="195"/>
      <c r="UVG83" s="195"/>
      <c r="UVH83" s="195"/>
      <c r="UVI83" s="195"/>
      <c r="UVJ83" s="195"/>
      <c r="UVK83" s="195"/>
      <c r="UVL83" s="195"/>
      <c r="UVM83" s="195"/>
      <c r="UVN83" s="195"/>
      <c r="UVO83" s="195"/>
      <c r="UVP83" s="195"/>
      <c r="UVQ83" s="195"/>
      <c r="UVR83" s="195"/>
      <c r="UVS83" s="195"/>
      <c r="UVT83" s="195"/>
      <c r="UVU83" s="195"/>
      <c r="UVV83" s="195"/>
      <c r="UVW83" s="195"/>
      <c r="UVX83" s="195"/>
      <c r="UVY83" s="195"/>
      <c r="UVZ83" s="195"/>
      <c r="UWA83" s="195"/>
      <c r="UWB83" s="195"/>
      <c r="UWC83" s="195"/>
      <c r="UWD83" s="195"/>
      <c r="UWE83" s="195"/>
      <c r="UWF83" s="195"/>
      <c r="UWG83" s="195"/>
      <c r="UWH83" s="195"/>
      <c r="UWI83" s="195"/>
      <c r="UWJ83" s="195"/>
      <c r="UWK83" s="195"/>
      <c r="UWL83" s="195"/>
      <c r="UWM83" s="195"/>
      <c r="UWN83" s="195"/>
      <c r="UWO83" s="195"/>
      <c r="UWP83" s="195"/>
      <c r="UWQ83" s="195"/>
      <c r="UWR83" s="195"/>
      <c r="UWS83" s="195"/>
      <c r="UWT83" s="195"/>
      <c r="UWU83" s="195"/>
      <c r="UWV83" s="195"/>
      <c r="UWW83" s="195"/>
      <c r="UWX83" s="195"/>
      <c r="UWY83" s="195"/>
      <c r="UWZ83" s="195"/>
      <c r="UXA83" s="195"/>
      <c r="UXB83" s="195"/>
      <c r="UXC83" s="195"/>
      <c r="UXD83" s="195"/>
      <c r="UXE83" s="195"/>
      <c r="UXF83" s="195"/>
      <c r="UXG83" s="195"/>
      <c r="UXH83" s="195"/>
      <c r="UXI83" s="195"/>
      <c r="UXJ83" s="195"/>
      <c r="UXK83" s="195"/>
      <c r="UXL83" s="195"/>
      <c r="UXM83" s="195"/>
      <c r="UXN83" s="195"/>
      <c r="UXO83" s="195"/>
      <c r="UXP83" s="195"/>
      <c r="UXQ83" s="195"/>
      <c r="UXR83" s="195"/>
      <c r="UXS83" s="195"/>
      <c r="UXT83" s="195"/>
      <c r="UXU83" s="195"/>
      <c r="UXV83" s="195"/>
      <c r="UXW83" s="195"/>
      <c r="UXX83" s="195"/>
      <c r="UXY83" s="195"/>
      <c r="UXZ83" s="195"/>
      <c r="UYA83" s="195"/>
      <c r="UYB83" s="195"/>
      <c r="UYC83" s="195"/>
      <c r="UYD83" s="195"/>
      <c r="UYE83" s="195"/>
      <c r="UYF83" s="195"/>
      <c r="UYG83" s="195"/>
      <c r="UYH83" s="195"/>
      <c r="UYI83" s="195"/>
      <c r="UYJ83" s="195"/>
      <c r="UYK83" s="195"/>
      <c r="UYL83" s="195"/>
      <c r="UYM83" s="195"/>
      <c r="UYN83" s="195"/>
      <c r="UYO83" s="195"/>
      <c r="UYP83" s="195"/>
      <c r="UYQ83" s="195"/>
      <c r="UYR83" s="195"/>
      <c r="UYS83" s="195"/>
      <c r="UYT83" s="195"/>
      <c r="UYU83" s="195"/>
      <c r="UYV83" s="195"/>
      <c r="UYW83" s="195"/>
      <c r="UYX83" s="195"/>
      <c r="UYY83" s="195"/>
      <c r="UYZ83" s="195"/>
      <c r="UZA83" s="195"/>
      <c r="UZB83" s="195"/>
      <c r="UZC83" s="195"/>
      <c r="UZD83" s="195"/>
      <c r="UZE83" s="195"/>
      <c r="UZF83" s="195"/>
      <c r="UZG83" s="195"/>
      <c r="UZH83" s="195"/>
      <c r="UZI83" s="195"/>
      <c r="UZJ83" s="195"/>
      <c r="UZK83" s="195"/>
      <c r="UZL83" s="195"/>
      <c r="UZM83" s="195"/>
      <c r="UZN83" s="195"/>
      <c r="UZO83" s="195"/>
      <c r="UZP83" s="195"/>
      <c r="UZQ83" s="195"/>
      <c r="UZR83" s="195"/>
      <c r="UZS83" s="195"/>
      <c r="UZT83" s="195"/>
      <c r="UZU83" s="195"/>
      <c r="UZV83" s="195"/>
      <c r="UZW83" s="195"/>
      <c r="UZX83" s="195"/>
      <c r="UZY83" s="195"/>
      <c r="UZZ83" s="195"/>
      <c r="VAA83" s="195"/>
      <c r="VAB83" s="195"/>
      <c r="VAC83" s="195"/>
      <c r="VAD83" s="195"/>
      <c r="VAE83" s="195"/>
      <c r="VAF83" s="195"/>
      <c r="VAG83" s="195"/>
      <c r="VAH83" s="195"/>
      <c r="VAI83" s="195"/>
      <c r="VAJ83" s="195"/>
      <c r="VAK83" s="195"/>
      <c r="VAL83" s="195"/>
      <c r="VAM83" s="195"/>
      <c r="VAN83" s="195"/>
      <c r="VAO83" s="195"/>
      <c r="VAP83" s="195"/>
      <c r="VAQ83" s="195"/>
      <c r="VAR83" s="195"/>
      <c r="VAS83" s="195"/>
      <c r="VAT83" s="195"/>
      <c r="VAU83" s="195"/>
      <c r="VAV83" s="195"/>
      <c r="VAW83" s="195"/>
      <c r="VAX83" s="195"/>
      <c r="VAY83" s="195"/>
      <c r="VAZ83" s="195"/>
      <c r="VBA83" s="195"/>
      <c r="VBB83" s="195"/>
      <c r="VBC83" s="195"/>
      <c r="VBD83" s="195"/>
      <c r="VBE83" s="195"/>
      <c r="VBF83" s="195"/>
      <c r="VBG83" s="195"/>
      <c r="VBH83" s="195"/>
      <c r="VBI83" s="195"/>
      <c r="VBJ83" s="195"/>
      <c r="VBK83" s="195"/>
      <c r="VBL83" s="195"/>
      <c r="VBM83" s="195"/>
      <c r="VBN83" s="195"/>
      <c r="VBO83" s="195"/>
      <c r="VBP83" s="195"/>
      <c r="VBQ83" s="195"/>
      <c r="VBR83" s="195"/>
      <c r="VBS83" s="195"/>
      <c r="VBT83" s="195"/>
      <c r="VBU83" s="195"/>
      <c r="VBV83" s="195"/>
      <c r="VBW83" s="195"/>
      <c r="VBX83" s="195"/>
      <c r="VBY83" s="195"/>
      <c r="VBZ83" s="195"/>
      <c r="VCA83" s="195"/>
      <c r="VCB83" s="195"/>
      <c r="VCC83" s="195"/>
      <c r="VCD83" s="195"/>
      <c r="VCE83" s="195"/>
      <c r="VCF83" s="195"/>
      <c r="VCG83" s="195"/>
      <c r="VCH83" s="195"/>
      <c r="VCI83" s="195"/>
      <c r="VCJ83" s="195"/>
      <c r="VCK83" s="195"/>
      <c r="VCL83" s="195"/>
      <c r="VCM83" s="195"/>
      <c r="VCN83" s="195"/>
      <c r="VCO83" s="195"/>
      <c r="VCP83" s="195"/>
      <c r="VCQ83" s="195"/>
      <c r="VCR83" s="195"/>
      <c r="VCS83" s="195"/>
      <c r="VCT83" s="195"/>
      <c r="VCU83" s="195"/>
      <c r="VCV83" s="195"/>
      <c r="VCW83" s="195"/>
      <c r="VCX83" s="195"/>
      <c r="VCY83" s="195"/>
      <c r="VCZ83" s="195"/>
      <c r="VDA83" s="195"/>
      <c r="VDB83" s="195"/>
      <c r="VDC83" s="195"/>
      <c r="VDD83" s="195"/>
      <c r="VDE83" s="195"/>
      <c r="VDF83" s="195"/>
      <c r="VDG83" s="195"/>
      <c r="VDH83" s="195"/>
      <c r="VDI83" s="195"/>
      <c r="VDJ83" s="195"/>
      <c r="VDK83" s="195"/>
      <c r="VDL83" s="195"/>
      <c r="VDM83" s="195"/>
      <c r="VDN83" s="195"/>
      <c r="VDO83" s="195"/>
      <c r="VDP83" s="195"/>
      <c r="VDQ83" s="195"/>
      <c r="VDR83" s="195"/>
      <c r="VDS83" s="195"/>
      <c r="VDT83" s="195"/>
      <c r="VDU83" s="195"/>
      <c r="VDV83" s="195"/>
      <c r="VDW83" s="195"/>
      <c r="VDX83" s="195"/>
      <c r="VDY83" s="195"/>
      <c r="VDZ83" s="195"/>
      <c r="VEA83" s="195"/>
      <c r="VEB83" s="195"/>
      <c r="VEC83" s="195"/>
      <c r="VED83" s="195"/>
      <c r="VEE83" s="195"/>
      <c r="VEF83" s="195"/>
      <c r="VEG83" s="195"/>
      <c r="VEH83" s="195"/>
      <c r="VEI83" s="195"/>
      <c r="VEJ83" s="195"/>
      <c r="VEK83" s="195"/>
      <c r="VEL83" s="195"/>
      <c r="VEM83" s="195"/>
      <c r="VEN83" s="195"/>
      <c r="VEO83" s="195"/>
      <c r="VEP83" s="195"/>
      <c r="VEQ83" s="195"/>
      <c r="VER83" s="195"/>
      <c r="VES83" s="195"/>
      <c r="VET83" s="195"/>
      <c r="VEU83" s="195"/>
      <c r="VEV83" s="195"/>
      <c r="VEW83" s="195"/>
      <c r="VEX83" s="195"/>
      <c r="VEY83" s="195"/>
      <c r="VEZ83" s="195"/>
      <c r="VFA83" s="195"/>
      <c r="VFB83" s="195"/>
      <c r="VFC83" s="195"/>
      <c r="VFD83" s="195"/>
      <c r="VFE83" s="195"/>
      <c r="VFF83" s="195"/>
      <c r="VFG83" s="195"/>
      <c r="VFH83" s="195"/>
      <c r="VFI83" s="195"/>
      <c r="VFJ83" s="195"/>
      <c r="VFK83" s="195"/>
      <c r="VFL83" s="195"/>
      <c r="VFM83" s="195"/>
      <c r="VFN83" s="195"/>
      <c r="VFO83" s="195"/>
      <c r="VFP83" s="195"/>
      <c r="VFQ83" s="195"/>
      <c r="VFR83" s="195"/>
      <c r="VFS83" s="195"/>
      <c r="VFT83" s="195"/>
      <c r="VFU83" s="195"/>
      <c r="VFV83" s="195"/>
      <c r="VFW83" s="195"/>
      <c r="VFX83" s="195"/>
      <c r="VFY83" s="195"/>
      <c r="VFZ83" s="195"/>
      <c r="VGA83" s="195"/>
      <c r="VGB83" s="195"/>
      <c r="VGC83" s="195"/>
      <c r="VGD83" s="195"/>
      <c r="VGE83" s="195"/>
      <c r="VGF83" s="195"/>
      <c r="VGG83" s="195"/>
      <c r="VGH83" s="195"/>
      <c r="VGI83" s="195"/>
      <c r="VGJ83" s="195"/>
      <c r="VGK83" s="195"/>
      <c r="VGL83" s="195"/>
      <c r="VGM83" s="195"/>
      <c r="VGN83" s="195"/>
      <c r="VGO83" s="195"/>
      <c r="VGP83" s="195"/>
      <c r="VGQ83" s="195"/>
      <c r="VGR83" s="195"/>
      <c r="VGS83" s="195"/>
      <c r="VGT83" s="195"/>
      <c r="VGU83" s="195"/>
      <c r="VGV83" s="195"/>
      <c r="VGW83" s="195"/>
      <c r="VGX83" s="195"/>
      <c r="VGY83" s="195"/>
      <c r="VGZ83" s="195"/>
      <c r="VHA83" s="195"/>
      <c r="VHB83" s="195"/>
      <c r="VHC83" s="195"/>
      <c r="VHD83" s="195"/>
      <c r="VHE83" s="195"/>
      <c r="VHF83" s="195"/>
      <c r="VHG83" s="195"/>
      <c r="VHH83" s="195"/>
      <c r="VHI83" s="195"/>
      <c r="VHJ83" s="195"/>
      <c r="VHK83" s="195"/>
      <c r="VHL83" s="195"/>
      <c r="VHM83" s="195"/>
      <c r="VHN83" s="195"/>
      <c r="VHO83" s="195"/>
      <c r="VHP83" s="195"/>
      <c r="VHQ83" s="195"/>
      <c r="VHR83" s="195"/>
      <c r="VHS83" s="195"/>
      <c r="VHT83" s="195"/>
      <c r="VHU83" s="195"/>
      <c r="VHV83" s="195"/>
      <c r="VHW83" s="195"/>
      <c r="VHX83" s="195"/>
      <c r="VHY83" s="195"/>
      <c r="VHZ83" s="195"/>
      <c r="VIA83" s="195"/>
      <c r="VIB83" s="195"/>
      <c r="VIC83" s="195"/>
      <c r="VID83" s="195"/>
      <c r="VIE83" s="195"/>
      <c r="VIF83" s="195"/>
      <c r="VIG83" s="195"/>
      <c r="VIH83" s="195"/>
      <c r="VII83" s="195"/>
      <c r="VIJ83" s="195"/>
      <c r="VIK83" s="195"/>
      <c r="VIL83" s="195"/>
      <c r="VIM83" s="195"/>
      <c r="VIN83" s="195"/>
      <c r="VIO83" s="195"/>
      <c r="VIP83" s="195"/>
      <c r="VIQ83" s="195"/>
      <c r="VIR83" s="195"/>
      <c r="VIS83" s="195"/>
      <c r="VIT83" s="195"/>
      <c r="VIU83" s="195"/>
      <c r="VIV83" s="195"/>
      <c r="VIW83" s="195"/>
      <c r="VIX83" s="195"/>
      <c r="VIY83" s="195"/>
      <c r="VIZ83" s="195"/>
      <c r="VJA83" s="195"/>
      <c r="VJB83" s="195"/>
      <c r="VJC83" s="195"/>
      <c r="VJD83" s="195"/>
      <c r="VJE83" s="195"/>
      <c r="VJF83" s="195"/>
      <c r="VJG83" s="195"/>
      <c r="VJH83" s="195"/>
      <c r="VJI83" s="195"/>
      <c r="VJJ83" s="195"/>
      <c r="VJK83" s="195"/>
      <c r="VJL83" s="195"/>
      <c r="VJM83" s="195"/>
      <c r="VJN83" s="195"/>
      <c r="VJO83" s="195"/>
      <c r="VJP83" s="195"/>
      <c r="VJQ83" s="195"/>
      <c r="VJR83" s="195"/>
      <c r="VJS83" s="195"/>
      <c r="VJT83" s="195"/>
      <c r="VJU83" s="195"/>
      <c r="VJV83" s="195"/>
      <c r="VJW83" s="195"/>
      <c r="VJX83" s="195"/>
      <c r="VJY83" s="195"/>
      <c r="VJZ83" s="195"/>
      <c r="VKA83" s="195"/>
      <c r="VKB83" s="195"/>
      <c r="VKC83" s="195"/>
      <c r="VKD83" s="195"/>
      <c r="VKE83" s="195"/>
      <c r="VKF83" s="195"/>
      <c r="VKG83" s="195"/>
      <c r="VKH83" s="195"/>
      <c r="VKI83" s="195"/>
      <c r="VKJ83" s="195"/>
      <c r="VKK83" s="195"/>
      <c r="VKL83" s="195"/>
      <c r="VKM83" s="195"/>
      <c r="VKN83" s="195"/>
      <c r="VKO83" s="195"/>
      <c r="VKP83" s="195"/>
      <c r="VKQ83" s="195"/>
      <c r="VKR83" s="195"/>
      <c r="VKS83" s="195"/>
      <c r="VKT83" s="195"/>
      <c r="VKU83" s="195"/>
      <c r="VKV83" s="195"/>
      <c r="VKW83" s="195"/>
      <c r="VKX83" s="195"/>
      <c r="VKY83" s="195"/>
      <c r="VKZ83" s="195"/>
      <c r="VLA83" s="195"/>
      <c r="VLB83" s="195"/>
      <c r="VLC83" s="195"/>
      <c r="VLD83" s="195"/>
      <c r="VLE83" s="195"/>
      <c r="VLF83" s="195"/>
      <c r="VLG83" s="195"/>
      <c r="VLH83" s="195"/>
      <c r="VLI83" s="195"/>
      <c r="VLJ83" s="195"/>
      <c r="VLK83" s="195"/>
      <c r="VLL83" s="195"/>
      <c r="VLM83" s="195"/>
      <c r="VLN83" s="195"/>
      <c r="VLO83" s="195"/>
      <c r="VLP83" s="195"/>
      <c r="VLQ83" s="195"/>
      <c r="VLR83" s="195"/>
      <c r="VLS83" s="195"/>
      <c r="VLT83" s="195"/>
      <c r="VLU83" s="195"/>
      <c r="VLV83" s="195"/>
      <c r="VLW83" s="195"/>
      <c r="VLX83" s="195"/>
      <c r="VLY83" s="195"/>
      <c r="VLZ83" s="195"/>
      <c r="VMA83" s="195"/>
      <c r="VMB83" s="195"/>
      <c r="VMC83" s="195"/>
      <c r="VMD83" s="195"/>
      <c r="VME83" s="195"/>
      <c r="VMF83" s="195"/>
      <c r="VMG83" s="195"/>
      <c r="VMH83" s="195"/>
      <c r="VMI83" s="195"/>
      <c r="VMJ83" s="195"/>
      <c r="VMK83" s="195"/>
      <c r="VML83" s="195"/>
      <c r="VMM83" s="195"/>
      <c r="VMN83" s="195"/>
      <c r="VMO83" s="195"/>
      <c r="VMP83" s="195"/>
      <c r="VMQ83" s="195"/>
      <c r="VMR83" s="195"/>
      <c r="VMS83" s="195"/>
      <c r="VMT83" s="195"/>
      <c r="VMU83" s="195"/>
      <c r="VMV83" s="195"/>
      <c r="VMW83" s="195"/>
      <c r="VMX83" s="195"/>
      <c r="VMY83" s="195"/>
      <c r="VMZ83" s="195"/>
      <c r="VNA83" s="195"/>
      <c r="VNB83" s="195"/>
      <c r="VNC83" s="195"/>
      <c r="VND83" s="195"/>
      <c r="VNE83" s="195"/>
      <c r="VNF83" s="195"/>
      <c r="VNG83" s="195"/>
      <c r="VNH83" s="195"/>
      <c r="VNI83" s="195"/>
      <c r="VNJ83" s="195"/>
      <c r="VNK83" s="195"/>
      <c r="VNL83" s="195"/>
      <c r="VNM83" s="195"/>
      <c r="VNN83" s="195"/>
      <c r="VNO83" s="195"/>
      <c r="VNP83" s="195"/>
      <c r="VNQ83" s="195"/>
      <c r="VNR83" s="195"/>
      <c r="VNS83" s="195"/>
      <c r="VNT83" s="195"/>
      <c r="VNU83" s="195"/>
      <c r="VNV83" s="195"/>
      <c r="VNW83" s="195"/>
      <c r="VNX83" s="195"/>
      <c r="VNY83" s="195"/>
      <c r="VNZ83" s="195"/>
      <c r="VOA83" s="195"/>
      <c r="VOB83" s="195"/>
      <c r="VOC83" s="195"/>
      <c r="VOD83" s="195"/>
      <c r="VOE83" s="195"/>
      <c r="VOF83" s="195"/>
      <c r="VOG83" s="195"/>
      <c r="VOH83" s="195"/>
      <c r="VOI83" s="195"/>
      <c r="VOJ83" s="195"/>
      <c r="VOK83" s="195"/>
      <c r="VOL83" s="195"/>
      <c r="VOM83" s="195"/>
      <c r="VON83" s="195"/>
      <c r="VOO83" s="195"/>
      <c r="VOP83" s="195"/>
      <c r="VOQ83" s="195"/>
      <c r="VOR83" s="195"/>
      <c r="VOS83" s="195"/>
      <c r="VOT83" s="195"/>
      <c r="VOU83" s="195"/>
      <c r="VOV83" s="195"/>
      <c r="VOW83" s="195"/>
      <c r="VOX83" s="195"/>
      <c r="VOY83" s="195"/>
      <c r="VOZ83" s="195"/>
      <c r="VPA83" s="195"/>
      <c r="VPB83" s="195"/>
      <c r="VPC83" s="195"/>
      <c r="VPD83" s="195"/>
      <c r="VPE83" s="195"/>
      <c r="VPF83" s="195"/>
      <c r="VPG83" s="195"/>
      <c r="VPH83" s="195"/>
      <c r="VPI83" s="195"/>
      <c r="VPJ83" s="195"/>
      <c r="VPK83" s="195"/>
      <c r="VPL83" s="195"/>
      <c r="VPM83" s="195"/>
      <c r="VPN83" s="195"/>
      <c r="VPO83" s="195"/>
      <c r="VPP83" s="195"/>
      <c r="VPQ83" s="195"/>
      <c r="VPR83" s="195"/>
      <c r="VPS83" s="195"/>
      <c r="VPT83" s="195"/>
      <c r="VPU83" s="195"/>
      <c r="VPV83" s="195"/>
      <c r="VPW83" s="195"/>
      <c r="VPX83" s="195"/>
      <c r="VPY83" s="195"/>
      <c r="VPZ83" s="195"/>
      <c r="VQA83" s="195"/>
      <c r="VQB83" s="195"/>
      <c r="VQC83" s="195"/>
      <c r="VQD83" s="195"/>
      <c r="VQE83" s="195"/>
      <c r="VQF83" s="195"/>
      <c r="VQG83" s="195"/>
      <c r="VQH83" s="195"/>
      <c r="VQI83" s="195"/>
      <c r="VQJ83" s="195"/>
      <c r="VQK83" s="195"/>
      <c r="VQL83" s="195"/>
      <c r="VQM83" s="195"/>
      <c r="VQN83" s="195"/>
      <c r="VQO83" s="195"/>
      <c r="VQP83" s="195"/>
      <c r="VQQ83" s="195"/>
      <c r="VQR83" s="195"/>
      <c r="VQS83" s="195"/>
      <c r="VQT83" s="195"/>
      <c r="VQU83" s="195"/>
      <c r="VQV83" s="195"/>
      <c r="VQW83" s="195"/>
      <c r="VQX83" s="195"/>
      <c r="VQY83" s="195"/>
      <c r="VQZ83" s="195"/>
      <c r="VRA83" s="195"/>
      <c r="VRB83" s="195"/>
      <c r="VRC83" s="195"/>
      <c r="VRD83" s="195"/>
      <c r="VRE83" s="195"/>
      <c r="VRF83" s="195"/>
      <c r="VRG83" s="195"/>
      <c r="VRH83" s="195"/>
      <c r="VRI83" s="195"/>
      <c r="VRJ83" s="195"/>
      <c r="VRK83" s="195"/>
      <c r="VRL83" s="195"/>
      <c r="VRM83" s="195"/>
      <c r="VRN83" s="195"/>
      <c r="VRO83" s="195"/>
      <c r="VRP83" s="195"/>
      <c r="VRQ83" s="195"/>
      <c r="VRR83" s="195"/>
      <c r="VRS83" s="195"/>
      <c r="VRT83" s="195"/>
      <c r="VRU83" s="195"/>
      <c r="VRV83" s="195"/>
      <c r="VRW83" s="195"/>
      <c r="VRX83" s="195"/>
      <c r="VRY83" s="195"/>
      <c r="VRZ83" s="195"/>
      <c r="VSA83" s="195"/>
      <c r="VSB83" s="195"/>
      <c r="VSC83" s="195"/>
      <c r="VSD83" s="195"/>
      <c r="VSE83" s="195"/>
      <c r="VSF83" s="195"/>
      <c r="VSG83" s="195"/>
      <c r="VSH83" s="195"/>
      <c r="VSI83" s="195"/>
      <c r="VSJ83" s="195"/>
      <c r="VSK83" s="195"/>
      <c r="VSL83" s="195"/>
      <c r="VSM83" s="195"/>
      <c r="VSN83" s="195"/>
      <c r="VSO83" s="195"/>
      <c r="VSP83" s="195"/>
      <c r="VSQ83" s="195"/>
      <c r="VSR83" s="195"/>
      <c r="VSS83" s="195"/>
      <c r="VST83" s="195"/>
      <c r="VSU83" s="195"/>
      <c r="VSV83" s="195"/>
      <c r="VSW83" s="195"/>
      <c r="VSX83" s="195"/>
      <c r="VSY83" s="195"/>
      <c r="VSZ83" s="195"/>
      <c r="VTA83" s="195"/>
      <c r="VTB83" s="195"/>
      <c r="VTC83" s="195"/>
      <c r="VTD83" s="195"/>
      <c r="VTE83" s="195"/>
      <c r="VTF83" s="195"/>
      <c r="VTG83" s="195"/>
      <c r="VTH83" s="195"/>
      <c r="VTI83" s="195"/>
      <c r="VTJ83" s="195"/>
      <c r="VTK83" s="195"/>
      <c r="VTL83" s="195"/>
      <c r="VTM83" s="195"/>
      <c r="VTN83" s="195"/>
      <c r="VTO83" s="195"/>
      <c r="VTP83" s="195"/>
      <c r="VTQ83" s="195"/>
      <c r="VTR83" s="195"/>
      <c r="VTS83" s="195"/>
      <c r="VTT83" s="195"/>
      <c r="VTU83" s="195"/>
      <c r="VTV83" s="195"/>
      <c r="VTW83" s="195"/>
      <c r="VTX83" s="195"/>
      <c r="VTY83" s="195"/>
      <c r="VTZ83" s="195"/>
      <c r="VUA83" s="195"/>
      <c r="VUB83" s="195"/>
      <c r="VUC83" s="195"/>
      <c r="VUD83" s="195"/>
      <c r="VUE83" s="195"/>
      <c r="VUF83" s="195"/>
      <c r="VUG83" s="195"/>
      <c r="VUH83" s="195"/>
      <c r="VUI83" s="195"/>
      <c r="VUJ83" s="195"/>
      <c r="VUK83" s="195"/>
      <c r="VUL83" s="195"/>
      <c r="VUM83" s="195"/>
      <c r="VUN83" s="195"/>
      <c r="VUO83" s="195"/>
      <c r="VUP83" s="195"/>
      <c r="VUQ83" s="195"/>
      <c r="VUR83" s="195"/>
      <c r="VUS83" s="195"/>
      <c r="VUT83" s="195"/>
      <c r="VUU83" s="195"/>
      <c r="VUV83" s="195"/>
      <c r="VUW83" s="195"/>
      <c r="VUX83" s="195"/>
      <c r="VUY83" s="195"/>
      <c r="VUZ83" s="195"/>
      <c r="VVA83" s="195"/>
      <c r="VVB83" s="195"/>
      <c r="VVC83" s="195"/>
      <c r="VVD83" s="195"/>
      <c r="VVE83" s="195"/>
      <c r="VVF83" s="195"/>
      <c r="VVG83" s="195"/>
      <c r="VVH83" s="195"/>
      <c r="VVI83" s="195"/>
      <c r="VVJ83" s="195"/>
      <c r="VVK83" s="195"/>
      <c r="VVL83" s="195"/>
      <c r="VVM83" s="195"/>
      <c r="VVN83" s="195"/>
      <c r="VVO83" s="195"/>
      <c r="VVP83" s="195"/>
      <c r="VVQ83" s="195"/>
      <c r="VVR83" s="195"/>
      <c r="VVS83" s="195"/>
      <c r="VVT83" s="195"/>
      <c r="VVU83" s="195"/>
      <c r="VVV83" s="195"/>
      <c r="VVW83" s="195"/>
      <c r="VVX83" s="195"/>
      <c r="VVY83" s="195"/>
      <c r="VVZ83" s="195"/>
      <c r="VWA83" s="195"/>
      <c r="VWB83" s="195"/>
      <c r="VWC83" s="195"/>
      <c r="VWD83" s="195"/>
      <c r="VWE83" s="195"/>
      <c r="VWF83" s="195"/>
      <c r="VWG83" s="195"/>
      <c r="VWH83" s="195"/>
      <c r="VWI83" s="195"/>
      <c r="VWJ83" s="195"/>
      <c r="VWK83" s="195"/>
      <c r="VWL83" s="195"/>
      <c r="VWM83" s="195"/>
      <c r="VWN83" s="195"/>
      <c r="VWO83" s="195"/>
      <c r="VWP83" s="195"/>
      <c r="VWQ83" s="195"/>
      <c r="VWR83" s="195"/>
      <c r="VWS83" s="195"/>
      <c r="VWT83" s="195"/>
      <c r="VWU83" s="195"/>
      <c r="VWV83" s="195"/>
      <c r="VWW83" s="195"/>
      <c r="VWX83" s="195"/>
      <c r="VWY83" s="195"/>
      <c r="VWZ83" s="195"/>
      <c r="VXA83" s="195"/>
      <c r="VXB83" s="195"/>
      <c r="VXC83" s="195"/>
      <c r="VXD83" s="195"/>
      <c r="VXE83" s="195"/>
      <c r="VXF83" s="195"/>
      <c r="VXG83" s="195"/>
      <c r="VXH83" s="195"/>
      <c r="VXI83" s="195"/>
      <c r="VXJ83" s="195"/>
      <c r="VXK83" s="195"/>
      <c r="VXL83" s="195"/>
      <c r="VXM83" s="195"/>
      <c r="VXN83" s="195"/>
      <c r="VXO83" s="195"/>
      <c r="VXP83" s="195"/>
      <c r="VXQ83" s="195"/>
      <c r="VXR83" s="195"/>
      <c r="VXS83" s="195"/>
      <c r="VXT83" s="195"/>
      <c r="VXU83" s="195"/>
      <c r="VXV83" s="195"/>
      <c r="VXW83" s="195"/>
      <c r="VXX83" s="195"/>
      <c r="VXY83" s="195"/>
      <c r="VXZ83" s="195"/>
      <c r="VYA83" s="195"/>
      <c r="VYB83" s="195"/>
      <c r="VYC83" s="195"/>
      <c r="VYD83" s="195"/>
      <c r="VYE83" s="195"/>
      <c r="VYF83" s="195"/>
      <c r="VYG83" s="195"/>
      <c r="VYH83" s="195"/>
      <c r="VYI83" s="195"/>
      <c r="VYJ83" s="195"/>
      <c r="VYK83" s="195"/>
      <c r="VYL83" s="195"/>
      <c r="VYM83" s="195"/>
      <c r="VYN83" s="195"/>
      <c r="VYO83" s="195"/>
      <c r="VYP83" s="195"/>
      <c r="VYQ83" s="195"/>
      <c r="VYR83" s="195"/>
      <c r="VYS83" s="195"/>
      <c r="VYT83" s="195"/>
      <c r="VYU83" s="195"/>
      <c r="VYV83" s="195"/>
      <c r="VYW83" s="195"/>
      <c r="VYX83" s="195"/>
      <c r="VYY83" s="195"/>
      <c r="VYZ83" s="195"/>
      <c r="VZA83" s="195"/>
      <c r="VZB83" s="195"/>
      <c r="VZC83" s="195"/>
      <c r="VZD83" s="195"/>
      <c r="VZE83" s="195"/>
      <c r="VZF83" s="195"/>
      <c r="VZG83" s="195"/>
      <c r="VZH83" s="195"/>
      <c r="VZI83" s="195"/>
      <c r="VZJ83" s="195"/>
      <c r="VZK83" s="195"/>
      <c r="VZL83" s="195"/>
      <c r="VZM83" s="195"/>
      <c r="VZN83" s="195"/>
      <c r="VZO83" s="195"/>
      <c r="VZP83" s="195"/>
      <c r="VZQ83" s="195"/>
      <c r="VZR83" s="195"/>
      <c r="VZS83" s="195"/>
      <c r="VZT83" s="195"/>
      <c r="VZU83" s="195"/>
      <c r="VZV83" s="195"/>
      <c r="VZW83" s="195"/>
      <c r="VZX83" s="195"/>
      <c r="VZY83" s="195"/>
      <c r="VZZ83" s="195"/>
      <c r="WAA83" s="195"/>
      <c r="WAB83" s="195"/>
      <c r="WAC83" s="195"/>
      <c r="WAD83" s="195"/>
      <c r="WAE83" s="195"/>
      <c r="WAF83" s="195"/>
      <c r="WAG83" s="195"/>
      <c r="WAH83" s="195"/>
      <c r="WAI83" s="195"/>
      <c r="WAJ83" s="195"/>
      <c r="WAK83" s="195"/>
      <c r="WAL83" s="195"/>
      <c r="WAM83" s="195"/>
      <c r="WAN83" s="195"/>
      <c r="WAO83" s="195"/>
      <c r="WAP83" s="195"/>
      <c r="WAQ83" s="195"/>
      <c r="WAR83" s="195"/>
      <c r="WAS83" s="195"/>
      <c r="WAT83" s="195"/>
      <c r="WAU83" s="195"/>
      <c r="WAV83" s="195"/>
      <c r="WAW83" s="195"/>
      <c r="WAX83" s="195"/>
      <c r="WAY83" s="195"/>
      <c r="WAZ83" s="195"/>
      <c r="WBA83" s="195"/>
      <c r="WBB83" s="195"/>
      <c r="WBC83" s="195"/>
      <c r="WBD83" s="195"/>
      <c r="WBE83" s="195"/>
      <c r="WBF83" s="195"/>
      <c r="WBG83" s="195"/>
      <c r="WBH83" s="195"/>
      <c r="WBI83" s="195"/>
      <c r="WBJ83" s="195"/>
      <c r="WBK83" s="195"/>
      <c r="WBL83" s="195"/>
      <c r="WBM83" s="195"/>
      <c r="WBN83" s="195"/>
      <c r="WBO83" s="195"/>
      <c r="WBP83" s="195"/>
      <c r="WBQ83" s="195"/>
      <c r="WBR83" s="195"/>
      <c r="WBS83" s="195"/>
      <c r="WBT83" s="195"/>
      <c r="WBU83" s="195"/>
      <c r="WBV83" s="195"/>
      <c r="WBW83" s="195"/>
      <c r="WBX83" s="195"/>
      <c r="WBY83" s="195"/>
      <c r="WBZ83" s="195"/>
      <c r="WCA83" s="195"/>
      <c r="WCB83" s="195"/>
      <c r="WCC83" s="195"/>
      <c r="WCD83" s="195"/>
      <c r="WCE83" s="195"/>
      <c r="WCF83" s="195"/>
      <c r="WCG83" s="195"/>
      <c r="WCH83" s="195"/>
      <c r="WCI83" s="195"/>
      <c r="WCJ83" s="195"/>
      <c r="WCK83" s="195"/>
      <c r="WCL83" s="195"/>
      <c r="WCM83" s="195"/>
      <c r="WCN83" s="195"/>
      <c r="WCO83" s="195"/>
      <c r="WCP83" s="195"/>
      <c r="WCQ83" s="195"/>
      <c r="WCR83" s="195"/>
      <c r="WCS83" s="195"/>
      <c r="WCT83" s="195"/>
      <c r="WCU83" s="195"/>
      <c r="WCV83" s="195"/>
      <c r="WCW83" s="195"/>
      <c r="WCX83" s="195"/>
      <c r="WCY83" s="195"/>
      <c r="WCZ83" s="195"/>
      <c r="WDA83" s="195"/>
      <c r="WDB83" s="195"/>
      <c r="WDC83" s="195"/>
      <c r="WDD83" s="195"/>
      <c r="WDE83" s="195"/>
      <c r="WDF83" s="195"/>
      <c r="WDG83" s="195"/>
      <c r="WDH83" s="195"/>
      <c r="WDI83" s="195"/>
      <c r="WDJ83" s="195"/>
      <c r="WDK83" s="195"/>
      <c r="WDL83" s="195"/>
      <c r="WDM83" s="195"/>
      <c r="WDN83" s="195"/>
      <c r="WDO83" s="195"/>
      <c r="WDP83" s="195"/>
      <c r="WDQ83" s="195"/>
      <c r="WDR83" s="195"/>
      <c r="WDS83" s="195"/>
      <c r="WDT83" s="195"/>
      <c r="WDU83" s="195"/>
      <c r="WDV83" s="195"/>
      <c r="WDW83" s="195"/>
      <c r="WDX83" s="195"/>
      <c r="WDY83" s="195"/>
      <c r="WDZ83" s="195"/>
      <c r="WEA83" s="195"/>
      <c r="WEB83" s="195"/>
      <c r="WEC83" s="195"/>
      <c r="WED83" s="195"/>
      <c r="WEE83" s="195"/>
      <c r="WEF83" s="195"/>
      <c r="WEG83" s="195"/>
      <c r="WEH83" s="195"/>
      <c r="WEI83" s="195"/>
      <c r="WEJ83" s="195"/>
      <c r="WEK83" s="195"/>
      <c r="WEL83" s="195"/>
      <c r="WEM83" s="195"/>
      <c r="WEN83" s="195"/>
      <c r="WEO83" s="195"/>
      <c r="WEP83" s="195"/>
      <c r="WEQ83" s="195"/>
      <c r="WER83" s="195"/>
      <c r="WES83" s="195"/>
      <c r="WET83" s="195"/>
      <c r="WEU83" s="195"/>
      <c r="WEV83" s="195"/>
      <c r="WEW83" s="195"/>
      <c r="WEX83" s="195"/>
      <c r="WEY83" s="195"/>
      <c r="WEZ83" s="195"/>
      <c r="WFA83" s="195"/>
      <c r="WFB83" s="195"/>
      <c r="WFC83" s="195"/>
      <c r="WFD83" s="195"/>
      <c r="WFE83" s="195"/>
      <c r="WFF83" s="195"/>
      <c r="WFG83" s="195"/>
      <c r="WFH83" s="195"/>
      <c r="WFI83" s="195"/>
      <c r="WFJ83" s="195"/>
      <c r="WFK83" s="195"/>
      <c r="WFL83" s="195"/>
      <c r="WFM83" s="195"/>
      <c r="WFN83" s="195"/>
      <c r="WFO83" s="195"/>
      <c r="WFP83" s="195"/>
      <c r="WFQ83" s="195"/>
      <c r="WFR83" s="195"/>
      <c r="WFS83" s="195"/>
      <c r="WFT83" s="195"/>
      <c r="WFU83" s="195"/>
      <c r="WFV83" s="195"/>
      <c r="WFW83" s="195"/>
      <c r="WFX83" s="195"/>
      <c r="WFY83" s="195"/>
      <c r="WFZ83" s="195"/>
      <c r="WGA83" s="195"/>
      <c r="WGB83" s="195"/>
      <c r="WGC83" s="195"/>
      <c r="WGD83" s="195"/>
      <c r="WGE83" s="195"/>
      <c r="WGF83" s="195"/>
      <c r="WGG83" s="195"/>
      <c r="WGH83" s="195"/>
      <c r="WGI83" s="195"/>
      <c r="WGJ83" s="195"/>
      <c r="WGK83" s="195"/>
      <c r="WGL83" s="195"/>
      <c r="WGM83" s="195"/>
      <c r="WGN83" s="195"/>
      <c r="WGO83" s="195"/>
      <c r="WGP83" s="195"/>
      <c r="WGQ83" s="195"/>
      <c r="WGR83" s="195"/>
      <c r="WGS83" s="195"/>
      <c r="WGT83" s="195"/>
      <c r="WGU83" s="195"/>
      <c r="WGV83" s="195"/>
      <c r="WGW83" s="195"/>
      <c r="WGX83" s="195"/>
      <c r="WGY83" s="195"/>
      <c r="WGZ83" s="195"/>
      <c r="WHA83" s="195"/>
      <c r="WHB83" s="195"/>
      <c r="WHC83" s="195"/>
      <c r="WHD83" s="195"/>
      <c r="WHE83" s="195"/>
      <c r="WHF83" s="195"/>
      <c r="WHG83" s="195"/>
      <c r="WHH83" s="195"/>
      <c r="WHI83" s="195"/>
      <c r="WHJ83" s="195"/>
      <c r="WHK83" s="195"/>
      <c r="WHL83" s="195"/>
      <c r="WHM83" s="195"/>
      <c r="WHN83" s="195"/>
      <c r="WHO83" s="195"/>
      <c r="WHP83" s="195"/>
      <c r="WHQ83" s="195"/>
      <c r="WHR83" s="195"/>
      <c r="WHS83" s="195"/>
      <c r="WHT83" s="195"/>
      <c r="WHU83" s="195"/>
      <c r="WHV83" s="195"/>
      <c r="WHW83" s="195"/>
      <c r="WHX83" s="195"/>
      <c r="WHY83" s="195"/>
      <c r="WHZ83" s="195"/>
      <c r="WIA83" s="195"/>
      <c r="WIB83" s="195"/>
      <c r="WIC83" s="195"/>
      <c r="WID83" s="195"/>
      <c r="WIE83" s="195"/>
      <c r="WIF83" s="195"/>
      <c r="WIG83" s="195"/>
      <c r="WIH83" s="195"/>
      <c r="WII83" s="195"/>
      <c r="WIJ83" s="195"/>
      <c r="WIK83" s="195"/>
      <c r="WIL83" s="195"/>
      <c r="WIM83" s="195"/>
      <c r="WIN83" s="195"/>
      <c r="WIO83" s="195"/>
      <c r="WIP83" s="195"/>
      <c r="WIQ83" s="195"/>
      <c r="WIR83" s="195"/>
      <c r="WIS83" s="195"/>
      <c r="WIT83" s="195"/>
      <c r="WIU83" s="195"/>
      <c r="WIV83" s="195"/>
      <c r="WIW83" s="195"/>
      <c r="WIX83" s="195"/>
      <c r="WIY83" s="195"/>
      <c r="WIZ83" s="195"/>
      <c r="WJA83" s="195"/>
      <c r="WJB83" s="195"/>
      <c r="WJC83" s="195"/>
      <c r="WJD83" s="195"/>
      <c r="WJE83" s="195"/>
      <c r="WJF83" s="195"/>
      <c r="WJG83" s="195"/>
      <c r="WJH83" s="195"/>
      <c r="WJI83" s="195"/>
      <c r="WJJ83" s="195"/>
      <c r="WJK83" s="195"/>
      <c r="WJL83" s="195"/>
      <c r="WJM83" s="195"/>
      <c r="WJN83" s="195"/>
      <c r="WJO83" s="195"/>
      <c r="WJP83" s="195"/>
      <c r="WJQ83" s="195"/>
      <c r="WJR83" s="195"/>
      <c r="WJS83" s="195"/>
      <c r="WJT83" s="195"/>
      <c r="WJU83" s="195"/>
      <c r="WJV83" s="195"/>
      <c r="WJW83" s="195"/>
      <c r="WJX83" s="195"/>
      <c r="WJY83" s="195"/>
      <c r="WJZ83" s="195"/>
      <c r="WKA83" s="195"/>
      <c r="WKB83" s="195"/>
      <c r="WKC83" s="195"/>
      <c r="WKD83" s="195"/>
      <c r="WKE83" s="195"/>
      <c r="WKF83" s="195"/>
      <c r="WKG83" s="195"/>
      <c r="WKH83" s="195"/>
      <c r="WKI83" s="195"/>
      <c r="WKJ83" s="195"/>
      <c r="WKK83" s="195"/>
      <c r="WKL83" s="195"/>
      <c r="WKM83" s="195"/>
      <c r="WKN83" s="195"/>
      <c r="WKO83" s="195"/>
      <c r="WKP83" s="195"/>
      <c r="WKQ83" s="195"/>
      <c r="WKR83" s="195"/>
      <c r="WKS83" s="195"/>
      <c r="WKT83" s="195"/>
      <c r="WKU83" s="195"/>
      <c r="WKV83" s="195"/>
      <c r="WKW83" s="195"/>
      <c r="WKX83" s="195"/>
      <c r="WKY83" s="195"/>
      <c r="WKZ83" s="195"/>
      <c r="WLA83" s="195"/>
      <c r="WLB83" s="195"/>
      <c r="WLC83" s="195"/>
      <c r="WLD83" s="195"/>
      <c r="WLE83" s="195"/>
      <c r="WLF83" s="195"/>
      <c r="WLG83" s="195"/>
      <c r="WLH83" s="195"/>
      <c r="WLI83" s="195"/>
      <c r="WLJ83" s="195"/>
      <c r="WLK83" s="195"/>
      <c r="WLL83" s="195"/>
      <c r="WLM83" s="195"/>
      <c r="WLN83" s="195"/>
      <c r="WLO83" s="195"/>
      <c r="WLP83" s="195"/>
      <c r="WLQ83" s="195"/>
      <c r="WLR83" s="195"/>
      <c r="WLS83" s="195"/>
      <c r="WLT83" s="195"/>
      <c r="WLU83" s="195"/>
      <c r="WLV83" s="195"/>
      <c r="WLW83" s="195"/>
      <c r="WLX83" s="195"/>
      <c r="WLY83" s="195"/>
      <c r="WLZ83" s="195"/>
      <c r="WMA83" s="195"/>
      <c r="WMB83" s="195"/>
      <c r="WMC83" s="195"/>
      <c r="WMD83" s="195"/>
      <c r="WME83" s="195"/>
      <c r="WMF83" s="195"/>
      <c r="WMG83" s="195"/>
      <c r="WMH83" s="195"/>
      <c r="WMI83" s="195"/>
      <c r="WMJ83" s="195"/>
      <c r="WMK83" s="195"/>
      <c r="WML83" s="195"/>
      <c r="WMM83" s="195"/>
      <c r="WMN83" s="195"/>
      <c r="WMO83" s="195"/>
      <c r="WMP83" s="195"/>
      <c r="WMQ83" s="195"/>
      <c r="WMR83" s="195"/>
      <c r="WMS83" s="195"/>
      <c r="WMT83" s="195"/>
      <c r="WMU83" s="195"/>
      <c r="WMV83" s="195"/>
      <c r="WMW83" s="195"/>
      <c r="WMX83" s="195"/>
      <c r="WMY83" s="195"/>
      <c r="WMZ83" s="195"/>
      <c r="WNA83" s="195"/>
      <c r="WNB83" s="195"/>
      <c r="WNC83" s="195"/>
      <c r="WND83" s="195"/>
      <c r="WNE83" s="195"/>
      <c r="WNF83" s="195"/>
      <c r="WNG83" s="195"/>
      <c r="WNH83" s="195"/>
      <c r="WNI83" s="195"/>
      <c r="WNJ83" s="195"/>
      <c r="WNK83" s="195"/>
      <c r="WNL83" s="195"/>
      <c r="WNM83" s="195"/>
      <c r="WNN83" s="195"/>
      <c r="WNO83" s="195"/>
      <c r="WNP83" s="195"/>
      <c r="WNQ83" s="195"/>
      <c r="WNR83" s="195"/>
      <c r="WNS83" s="195"/>
      <c r="WNT83" s="195"/>
      <c r="WNU83" s="195"/>
      <c r="WNV83" s="195"/>
      <c r="WNW83" s="195"/>
      <c r="WNX83" s="195"/>
      <c r="WNY83" s="195"/>
      <c r="WNZ83" s="195"/>
      <c r="WOA83" s="195"/>
      <c r="WOB83" s="195"/>
      <c r="WOC83" s="195"/>
      <c r="WOD83" s="195"/>
      <c r="WOE83" s="195"/>
      <c r="WOF83" s="195"/>
      <c r="WOG83" s="195"/>
      <c r="WOH83" s="195"/>
      <c r="WOI83" s="195"/>
      <c r="WOJ83" s="195"/>
      <c r="WOK83" s="195"/>
      <c r="WOL83" s="195"/>
      <c r="WOM83" s="195"/>
      <c r="WON83" s="195"/>
      <c r="WOO83" s="195"/>
      <c r="WOP83" s="195"/>
      <c r="WOQ83" s="195"/>
      <c r="WOR83" s="195"/>
      <c r="WOS83" s="195"/>
      <c r="WOT83" s="195"/>
      <c r="WOU83" s="195"/>
      <c r="WOV83" s="195"/>
      <c r="WOW83" s="195"/>
      <c r="WOX83" s="195"/>
      <c r="WOY83" s="195"/>
      <c r="WOZ83" s="195"/>
      <c r="WPA83" s="195"/>
      <c r="WPB83" s="195"/>
      <c r="WPC83" s="195"/>
      <c r="WPD83" s="195"/>
      <c r="WPE83" s="195"/>
      <c r="WPF83" s="195"/>
      <c r="WPG83" s="195"/>
      <c r="WPH83" s="195"/>
      <c r="WPI83" s="195"/>
      <c r="WPJ83" s="195"/>
      <c r="WPK83" s="195"/>
      <c r="WPL83" s="195"/>
      <c r="WPM83" s="195"/>
      <c r="WPN83" s="195"/>
      <c r="WPO83" s="195"/>
      <c r="WPP83" s="195"/>
      <c r="WPQ83" s="195"/>
      <c r="WPR83" s="195"/>
      <c r="WPS83" s="195"/>
      <c r="WPT83" s="195"/>
      <c r="WPU83" s="195"/>
      <c r="WPV83" s="195"/>
      <c r="WPW83" s="195"/>
      <c r="WPX83" s="195"/>
      <c r="WPY83" s="195"/>
      <c r="WPZ83" s="195"/>
      <c r="WQA83" s="195"/>
      <c r="WQB83" s="195"/>
      <c r="WQC83" s="195"/>
      <c r="WQD83" s="195"/>
      <c r="WQE83" s="195"/>
      <c r="WQF83" s="195"/>
      <c r="WQG83" s="195"/>
      <c r="WQH83" s="195"/>
      <c r="WQI83" s="195"/>
      <c r="WQJ83" s="195"/>
      <c r="WQK83" s="195"/>
      <c r="WQL83" s="195"/>
      <c r="WQM83" s="195"/>
      <c r="WQN83" s="195"/>
      <c r="WQO83" s="195"/>
      <c r="WQP83" s="195"/>
      <c r="WQQ83" s="195"/>
      <c r="WQR83" s="195"/>
      <c r="WQS83" s="195"/>
      <c r="WQT83" s="195"/>
      <c r="WQU83" s="195"/>
      <c r="WQV83" s="195"/>
      <c r="WQW83" s="195"/>
      <c r="WQX83" s="195"/>
      <c r="WQY83" s="195"/>
      <c r="WQZ83" s="195"/>
      <c r="WRA83" s="195"/>
      <c r="WRB83" s="195"/>
      <c r="WRC83" s="195"/>
      <c r="WRD83" s="195"/>
      <c r="WRE83" s="195"/>
      <c r="WRF83" s="195"/>
      <c r="WRG83" s="195"/>
      <c r="WRH83" s="195"/>
      <c r="WRI83" s="195"/>
      <c r="WRJ83" s="195"/>
      <c r="WRK83" s="195"/>
      <c r="WRL83" s="195"/>
      <c r="WRM83" s="195"/>
      <c r="WRN83" s="195"/>
      <c r="WRO83" s="195"/>
      <c r="WRP83" s="195"/>
      <c r="WRQ83" s="195"/>
      <c r="WRR83" s="195"/>
      <c r="WRS83" s="195"/>
      <c r="WRT83" s="195"/>
      <c r="WRU83" s="195"/>
      <c r="WRV83" s="195"/>
      <c r="WRW83" s="195"/>
      <c r="WRX83" s="195"/>
      <c r="WRY83" s="195"/>
      <c r="WRZ83" s="195"/>
      <c r="WSA83" s="195"/>
      <c r="WSB83" s="195"/>
      <c r="WSC83" s="195"/>
      <c r="WSD83" s="195"/>
      <c r="WSE83" s="195"/>
      <c r="WSF83" s="195"/>
      <c r="WSG83" s="195"/>
      <c r="WSH83" s="195"/>
      <c r="WSI83" s="195"/>
      <c r="WSJ83" s="195"/>
      <c r="WSK83" s="195"/>
      <c r="WSL83" s="195"/>
      <c r="WSM83" s="195"/>
      <c r="WSN83" s="195"/>
      <c r="WSO83" s="195"/>
      <c r="WSP83" s="195"/>
      <c r="WSQ83" s="195"/>
      <c r="WSR83" s="195"/>
      <c r="WSS83" s="195"/>
      <c r="WST83" s="195"/>
      <c r="WSU83" s="195"/>
      <c r="WSV83" s="195"/>
      <c r="WSW83" s="195"/>
      <c r="WSX83" s="195"/>
      <c r="WSY83" s="195"/>
      <c r="WSZ83" s="195"/>
      <c r="WTA83" s="195"/>
      <c r="WTB83" s="195"/>
      <c r="WTC83" s="195"/>
      <c r="WTD83" s="195"/>
      <c r="WTE83" s="195"/>
      <c r="WTF83" s="195"/>
      <c r="WTG83" s="195"/>
      <c r="WTH83" s="195"/>
      <c r="WTI83" s="195"/>
      <c r="WTJ83" s="195"/>
      <c r="WTK83" s="195"/>
      <c r="WTL83" s="195"/>
      <c r="WTM83" s="195"/>
      <c r="WTN83" s="195"/>
      <c r="WTO83" s="195"/>
      <c r="WTP83" s="195"/>
      <c r="WTQ83" s="195"/>
      <c r="WTR83" s="195"/>
      <c r="WTS83" s="195"/>
      <c r="WTT83" s="195"/>
      <c r="WTU83" s="195"/>
      <c r="WTV83" s="195"/>
      <c r="WTW83" s="195"/>
      <c r="WTX83" s="195"/>
      <c r="WTY83" s="195"/>
      <c r="WTZ83" s="195"/>
      <c r="WUA83" s="195"/>
      <c r="WUB83" s="195"/>
      <c r="WUC83" s="195"/>
      <c r="WUD83" s="195"/>
      <c r="WUE83" s="195"/>
      <c r="WUF83" s="195"/>
      <c r="WUG83" s="195"/>
      <c r="WUH83" s="195"/>
      <c r="WUI83" s="195"/>
      <c r="WUJ83" s="195"/>
      <c r="WUK83" s="195"/>
      <c r="WUL83" s="195"/>
      <c r="WUM83" s="195"/>
      <c r="WUN83" s="195"/>
      <c r="WUO83" s="195"/>
      <c r="WUP83" s="195"/>
      <c r="WUQ83" s="195"/>
      <c r="WUR83" s="195"/>
      <c r="WUS83" s="195"/>
      <c r="WUT83" s="195"/>
      <c r="WUU83" s="195"/>
      <c r="WUV83" s="195"/>
      <c r="WUW83" s="195"/>
      <c r="WUX83" s="195"/>
      <c r="WUY83" s="195"/>
      <c r="WUZ83" s="195"/>
      <c r="WVA83" s="195"/>
      <c r="WVB83" s="195"/>
      <c r="WVC83" s="195"/>
      <c r="WVD83" s="195"/>
      <c r="WVE83" s="195"/>
      <c r="WVF83" s="195"/>
      <c r="WVG83" s="195"/>
      <c r="WVH83" s="195"/>
      <c r="WVI83" s="195"/>
      <c r="WVJ83" s="195"/>
      <c r="WVK83" s="195"/>
      <c r="WVL83" s="195"/>
      <c r="WVM83" s="195"/>
      <c r="WVN83" s="195"/>
      <c r="WVO83" s="195"/>
      <c r="WVP83" s="195"/>
      <c r="WVQ83" s="195"/>
      <c r="WVR83" s="195"/>
      <c r="WVS83" s="195"/>
      <c r="WVT83" s="195"/>
      <c r="WVU83" s="195"/>
      <c r="WVV83" s="195"/>
      <c r="WVW83" s="195"/>
      <c r="WVX83" s="195"/>
      <c r="WVY83" s="195"/>
      <c r="WVZ83" s="195"/>
      <c r="WWA83" s="195"/>
      <c r="WWB83" s="195"/>
      <c r="WWC83" s="195"/>
      <c r="WWD83" s="195"/>
      <c r="WWE83" s="195"/>
      <c r="WWF83" s="195"/>
    </row>
    <row r="84" spans="1:16152" s="197" customFormat="1" x14ac:dyDescent="0.3">
      <c r="A84" s="195"/>
      <c r="B84" s="196"/>
      <c r="C84" s="195"/>
      <c r="D84" s="296"/>
      <c r="E84" s="906"/>
      <c r="F84" s="910"/>
      <c r="G84" s="259"/>
      <c r="I84" s="195"/>
      <c r="J84" s="195"/>
      <c r="K84" s="195"/>
      <c r="L84" s="195"/>
      <c r="M84" s="195"/>
      <c r="N84" s="195"/>
      <c r="O84" s="195"/>
      <c r="P84" s="195"/>
      <c r="Q84" s="195"/>
      <c r="R84" s="195"/>
      <c r="S84" s="195"/>
      <c r="T84" s="195"/>
      <c r="U84" s="195"/>
      <c r="V84" s="195"/>
      <c r="W84" s="195"/>
      <c r="X84" s="553"/>
      <c r="Y84" s="195"/>
      <c r="Z84" s="195"/>
      <c r="AA84" s="195"/>
      <c r="AB84" s="195"/>
      <c r="AC84" s="195"/>
      <c r="AD84" s="195"/>
      <c r="AE84" s="195"/>
      <c r="AF84" s="195"/>
      <c r="AG84" s="195"/>
      <c r="AH84" s="195"/>
      <c r="AI84" s="195"/>
      <c r="AJ84" s="195"/>
      <c r="AK84" s="195"/>
      <c r="AL84" s="195"/>
      <c r="AM84" s="195"/>
      <c r="AN84" s="195"/>
      <c r="AO84" s="195"/>
      <c r="AP84" s="195"/>
      <c r="AQ84" s="195"/>
      <c r="AR84" s="195"/>
      <c r="AS84" s="195"/>
      <c r="AT84" s="195"/>
      <c r="AU84" s="195"/>
      <c r="AV84" s="195"/>
      <c r="AW84" s="195"/>
      <c r="AX84" s="195"/>
      <c r="AY84" s="195"/>
      <c r="AZ84" s="195"/>
      <c r="BA84" s="195"/>
      <c r="BB84" s="195"/>
      <c r="BC84" s="195"/>
      <c r="BD84" s="195"/>
      <c r="BE84" s="195"/>
      <c r="BF84" s="195"/>
      <c r="BG84" s="195"/>
      <c r="BH84" s="195"/>
      <c r="BI84" s="195"/>
      <c r="BJ84" s="195"/>
      <c r="BK84" s="195"/>
      <c r="BL84" s="195"/>
      <c r="BM84" s="195"/>
      <c r="BN84" s="195"/>
      <c r="BO84" s="195"/>
      <c r="BP84" s="195"/>
      <c r="BQ84" s="195"/>
      <c r="BR84" s="195"/>
      <c r="BS84" s="195"/>
      <c r="BT84" s="195"/>
      <c r="BU84" s="195"/>
      <c r="BV84" s="195"/>
      <c r="BW84" s="195"/>
      <c r="BX84" s="195"/>
      <c r="BY84" s="195"/>
      <c r="BZ84" s="195"/>
      <c r="CA84" s="195"/>
      <c r="CB84" s="195"/>
      <c r="CC84" s="195"/>
      <c r="CD84" s="195"/>
      <c r="CE84" s="195"/>
      <c r="CF84" s="195"/>
      <c r="CG84" s="195"/>
      <c r="CH84" s="195"/>
      <c r="CI84" s="195"/>
      <c r="CJ84" s="195"/>
      <c r="CK84" s="195"/>
      <c r="CL84" s="195"/>
      <c r="CM84" s="195"/>
      <c r="CN84" s="195"/>
      <c r="CO84" s="195"/>
      <c r="CP84" s="195"/>
      <c r="CQ84" s="195"/>
      <c r="CR84" s="195"/>
      <c r="CS84" s="195"/>
      <c r="CT84" s="195"/>
      <c r="CU84" s="195"/>
      <c r="CV84" s="195"/>
      <c r="CW84" s="195"/>
      <c r="CX84" s="195"/>
      <c r="CY84" s="195"/>
      <c r="CZ84" s="195"/>
      <c r="DA84" s="195"/>
      <c r="DB84" s="195"/>
      <c r="DC84" s="195"/>
      <c r="DD84" s="195"/>
      <c r="DE84" s="195"/>
      <c r="DF84" s="195"/>
      <c r="DG84" s="195"/>
      <c r="DH84" s="195"/>
      <c r="DI84" s="195"/>
      <c r="DJ84" s="195"/>
      <c r="DK84" s="195"/>
      <c r="DL84" s="195"/>
      <c r="DM84" s="195"/>
      <c r="DN84" s="195"/>
      <c r="DO84" s="195"/>
      <c r="DP84" s="195"/>
      <c r="DQ84" s="195"/>
      <c r="DR84" s="195"/>
      <c r="DS84" s="195"/>
      <c r="DT84" s="195"/>
      <c r="DU84" s="195"/>
      <c r="DV84" s="195"/>
      <c r="DW84" s="195"/>
      <c r="DX84" s="195"/>
      <c r="DY84" s="195"/>
      <c r="DZ84" s="195"/>
      <c r="EA84" s="195"/>
      <c r="EB84" s="195"/>
      <c r="EC84" s="195"/>
      <c r="ED84" s="195"/>
      <c r="EE84" s="195"/>
      <c r="EF84" s="195"/>
      <c r="EG84" s="195"/>
      <c r="EH84" s="195"/>
      <c r="EI84" s="195"/>
      <c r="EJ84" s="195"/>
      <c r="EK84" s="195"/>
      <c r="EL84" s="195"/>
      <c r="EM84" s="195"/>
      <c r="EN84" s="195"/>
      <c r="EO84" s="195"/>
      <c r="EP84" s="195"/>
      <c r="EQ84" s="195"/>
      <c r="ER84" s="195"/>
      <c r="ES84" s="195"/>
      <c r="ET84" s="195"/>
      <c r="EU84" s="195"/>
      <c r="EV84" s="195"/>
      <c r="EW84" s="195"/>
      <c r="EX84" s="195"/>
      <c r="EY84" s="195"/>
      <c r="EZ84" s="195"/>
      <c r="FA84" s="195"/>
      <c r="FB84" s="195"/>
      <c r="FC84" s="195"/>
      <c r="FD84" s="195"/>
      <c r="FE84" s="195"/>
      <c r="FF84" s="195"/>
      <c r="FG84" s="195"/>
      <c r="FH84" s="195"/>
      <c r="FI84" s="195"/>
      <c r="FJ84" s="195"/>
      <c r="FK84" s="195"/>
      <c r="FL84" s="195"/>
      <c r="FM84" s="195"/>
      <c r="FN84" s="195"/>
      <c r="FO84" s="195"/>
      <c r="FP84" s="195"/>
      <c r="FQ84" s="195"/>
      <c r="FR84" s="195"/>
      <c r="FS84" s="195"/>
      <c r="FT84" s="195"/>
      <c r="FU84" s="195"/>
      <c r="FV84" s="195"/>
      <c r="FW84" s="195"/>
      <c r="FX84" s="195"/>
      <c r="FY84" s="195"/>
      <c r="FZ84" s="195"/>
      <c r="GA84" s="195"/>
      <c r="GB84" s="195"/>
      <c r="GC84" s="195"/>
      <c r="GD84" s="195"/>
      <c r="GE84" s="195"/>
      <c r="GF84" s="195"/>
      <c r="GG84" s="195"/>
      <c r="GH84" s="195"/>
      <c r="GI84" s="195"/>
      <c r="GJ84" s="195"/>
      <c r="GK84" s="195"/>
      <c r="GL84" s="195"/>
      <c r="GM84" s="195"/>
      <c r="GN84" s="195"/>
      <c r="GO84" s="195"/>
      <c r="GP84" s="195"/>
      <c r="GQ84" s="195"/>
      <c r="GR84" s="195"/>
      <c r="GS84" s="195"/>
      <c r="GT84" s="195"/>
      <c r="GU84" s="195"/>
      <c r="GV84" s="195"/>
      <c r="GW84" s="195"/>
      <c r="GX84" s="195"/>
      <c r="GY84" s="195"/>
      <c r="GZ84" s="195"/>
      <c r="HA84" s="195"/>
      <c r="HB84" s="195"/>
      <c r="HC84" s="195"/>
      <c r="HD84" s="195"/>
      <c r="HE84" s="195"/>
      <c r="HF84" s="195"/>
      <c r="HG84" s="195"/>
      <c r="HH84" s="195"/>
      <c r="HI84" s="195"/>
      <c r="HJ84" s="195"/>
      <c r="HK84" s="195"/>
      <c r="HL84" s="195"/>
      <c r="HM84" s="195"/>
      <c r="HN84" s="195"/>
      <c r="HO84" s="195"/>
      <c r="HP84" s="195"/>
      <c r="HQ84" s="195"/>
      <c r="HR84" s="195"/>
      <c r="HS84" s="195"/>
      <c r="HT84" s="195"/>
      <c r="HU84" s="195"/>
      <c r="HV84" s="195"/>
      <c r="HW84" s="195"/>
      <c r="HX84" s="195"/>
      <c r="HY84" s="195"/>
      <c r="HZ84" s="195"/>
      <c r="IA84" s="195"/>
      <c r="IB84" s="195"/>
      <c r="IC84" s="195"/>
      <c r="ID84" s="195"/>
      <c r="IE84" s="195"/>
      <c r="IF84" s="195"/>
      <c r="IG84" s="195"/>
      <c r="IH84" s="195"/>
      <c r="II84" s="195"/>
      <c r="IJ84" s="195"/>
      <c r="IK84" s="195"/>
      <c r="IL84" s="195"/>
      <c r="IM84" s="195"/>
      <c r="IN84" s="195"/>
      <c r="IO84" s="195"/>
      <c r="IP84" s="195"/>
      <c r="IQ84" s="195"/>
      <c r="IR84" s="195"/>
      <c r="IS84" s="195"/>
      <c r="IT84" s="195"/>
      <c r="IU84" s="195"/>
      <c r="IV84" s="195"/>
      <c r="IW84" s="195"/>
      <c r="IX84" s="195"/>
      <c r="IY84" s="195"/>
      <c r="IZ84" s="195"/>
      <c r="JA84" s="195"/>
      <c r="JB84" s="195"/>
      <c r="JC84" s="195"/>
      <c r="JD84" s="195"/>
      <c r="JE84" s="195"/>
      <c r="JF84" s="195"/>
      <c r="JG84" s="195"/>
      <c r="JH84" s="195"/>
      <c r="JI84" s="195"/>
      <c r="JJ84" s="195"/>
      <c r="JK84" s="195"/>
      <c r="JL84" s="195"/>
      <c r="JM84" s="195"/>
      <c r="JN84" s="195"/>
      <c r="JO84" s="195"/>
      <c r="JP84" s="195"/>
      <c r="JQ84" s="195"/>
      <c r="JR84" s="195"/>
      <c r="JS84" s="195"/>
      <c r="JT84" s="195"/>
      <c r="JU84" s="195"/>
      <c r="JV84" s="195"/>
      <c r="JW84" s="195"/>
      <c r="JX84" s="195"/>
      <c r="JY84" s="195"/>
      <c r="JZ84" s="195"/>
      <c r="KA84" s="195"/>
      <c r="KB84" s="195"/>
      <c r="KC84" s="195"/>
      <c r="KD84" s="195"/>
      <c r="KE84" s="195"/>
      <c r="KF84" s="195"/>
      <c r="KG84" s="195"/>
      <c r="KH84" s="195"/>
      <c r="KI84" s="195"/>
      <c r="KJ84" s="195"/>
      <c r="KK84" s="195"/>
      <c r="KL84" s="195"/>
      <c r="KM84" s="195"/>
      <c r="KN84" s="195"/>
      <c r="KO84" s="195"/>
      <c r="KP84" s="195"/>
      <c r="KQ84" s="195"/>
      <c r="KR84" s="195"/>
      <c r="KS84" s="195"/>
      <c r="KT84" s="195"/>
      <c r="KU84" s="195"/>
      <c r="KV84" s="195"/>
      <c r="KW84" s="195"/>
      <c r="KX84" s="195"/>
      <c r="KY84" s="195"/>
      <c r="KZ84" s="195"/>
      <c r="LA84" s="195"/>
      <c r="LB84" s="195"/>
      <c r="LC84" s="195"/>
      <c r="LD84" s="195"/>
      <c r="LE84" s="195"/>
      <c r="LF84" s="195"/>
      <c r="LG84" s="195"/>
      <c r="LH84" s="195"/>
      <c r="LI84" s="195"/>
      <c r="LJ84" s="195"/>
      <c r="LK84" s="195"/>
      <c r="LL84" s="195"/>
      <c r="LM84" s="195"/>
      <c r="LN84" s="195"/>
      <c r="LO84" s="195"/>
      <c r="LP84" s="195"/>
      <c r="LQ84" s="195"/>
      <c r="LR84" s="195"/>
      <c r="LS84" s="195"/>
      <c r="LT84" s="195"/>
      <c r="LU84" s="195"/>
      <c r="LV84" s="195"/>
      <c r="LW84" s="195"/>
      <c r="LX84" s="195"/>
      <c r="LY84" s="195"/>
      <c r="LZ84" s="195"/>
      <c r="MA84" s="195"/>
      <c r="MB84" s="195"/>
      <c r="MC84" s="195"/>
      <c r="MD84" s="195"/>
      <c r="ME84" s="195"/>
      <c r="MF84" s="195"/>
      <c r="MG84" s="195"/>
      <c r="MH84" s="195"/>
      <c r="MI84" s="195"/>
      <c r="MJ84" s="195"/>
      <c r="MK84" s="195"/>
      <c r="ML84" s="195"/>
      <c r="MM84" s="195"/>
      <c r="MN84" s="195"/>
      <c r="MO84" s="195"/>
      <c r="MP84" s="195"/>
      <c r="MQ84" s="195"/>
      <c r="MR84" s="195"/>
      <c r="MS84" s="195"/>
      <c r="MT84" s="195"/>
      <c r="MU84" s="195"/>
      <c r="MV84" s="195"/>
      <c r="MW84" s="195"/>
      <c r="MX84" s="195"/>
      <c r="MY84" s="195"/>
      <c r="MZ84" s="195"/>
      <c r="NA84" s="195"/>
      <c r="NB84" s="195"/>
      <c r="NC84" s="195"/>
      <c r="ND84" s="195"/>
      <c r="NE84" s="195"/>
      <c r="NF84" s="195"/>
      <c r="NG84" s="195"/>
      <c r="NH84" s="195"/>
      <c r="NI84" s="195"/>
      <c r="NJ84" s="195"/>
      <c r="NK84" s="195"/>
      <c r="NL84" s="195"/>
      <c r="NM84" s="195"/>
      <c r="NN84" s="195"/>
      <c r="NO84" s="195"/>
      <c r="NP84" s="195"/>
      <c r="NQ84" s="195"/>
      <c r="NR84" s="195"/>
      <c r="NS84" s="195"/>
      <c r="NT84" s="195"/>
      <c r="NU84" s="195"/>
      <c r="NV84" s="195"/>
      <c r="NW84" s="195"/>
      <c r="NX84" s="195"/>
      <c r="NY84" s="195"/>
      <c r="NZ84" s="195"/>
      <c r="OA84" s="195"/>
      <c r="OB84" s="195"/>
      <c r="OC84" s="195"/>
      <c r="OD84" s="195"/>
      <c r="OE84" s="195"/>
      <c r="OF84" s="195"/>
      <c r="OG84" s="195"/>
      <c r="OH84" s="195"/>
      <c r="OI84" s="195"/>
      <c r="OJ84" s="195"/>
      <c r="OK84" s="195"/>
      <c r="OL84" s="195"/>
      <c r="OM84" s="195"/>
      <c r="ON84" s="195"/>
      <c r="OO84" s="195"/>
      <c r="OP84" s="195"/>
      <c r="OQ84" s="195"/>
      <c r="OR84" s="195"/>
      <c r="OS84" s="195"/>
      <c r="OT84" s="195"/>
      <c r="OU84" s="195"/>
      <c r="OV84" s="195"/>
      <c r="OW84" s="195"/>
      <c r="OX84" s="195"/>
      <c r="OY84" s="195"/>
      <c r="OZ84" s="195"/>
      <c r="PA84" s="195"/>
      <c r="PB84" s="195"/>
      <c r="PC84" s="195"/>
      <c r="PD84" s="195"/>
      <c r="PE84" s="195"/>
      <c r="PF84" s="195"/>
      <c r="PG84" s="195"/>
      <c r="PH84" s="195"/>
      <c r="PI84" s="195"/>
      <c r="PJ84" s="195"/>
      <c r="PK84" s="195"/>
      <c r="PL84" s="195"/>
      <c r="PM84" s="195"/>
      <c r="PN84" s="195"/>
      <c r="PO84" s="195"/>
      <c r="PP84" s="195"/>
      <c r="PQ84" s="195"/>
      <c r="PR84" s="195"/>
      <c r="PS84" s="195"/>
      <c r="PT84" s="195"/>
      <c r="PU84" s="195"/>
      <c r="PV84" s="195"/>
      <c r="PW84" s="195"/>
      <c r="PX84" s="195"/>
      <c r="PY84" s="195"/>
      <c r="PZ84" s="195"/>
      <c r="QA84" s="195"/>
      <c r="QB84" s="195"/>
      <c r="QC84" s="195"/>
      <c r="QD84" s="195"/>
      <c r="QE84" s="195"/>
      <c r="QF84" s="195"/>
      <c r="QG84" s="195"/>
      <c r="QH84" s="195"/>
      <c r="QI84" s="195"/>
      <c r="QJ84" s="195"/>
      <c r="QK84" s="195"/>
      <c r="QL84" s="195"/>
      <c r="QM84" s="195"/>
      <c r="QN84" s="195"/>
      <c r="QO84" s="195"/>
      <c r="QP84" s="195"/>
      <c r="QQ84" s="195"/>
      <c r="QR84" s="195"/>
      <c r="QS84" s="195"/>
      <c r="QT84" s="195"/>
      <c r="QU84" s="195"/>
      <c r="QV84" s="195"/>
      <c r="QW84" s="195"/>
      <c r="QX84" s="195"/>
      <c r="QY84" s="195"/>
      <c r="QZ84" s="195"/>
      <c r="RA84" s="195"/>
      <c r="RB84" s="195"/>
      <c r="RC84" s="195"/>
      <c r="RD84" s="195"/>
      <c r="RE84" s="195"/>
      <c r="RF84" s="195"/>
      <c r="RG84" s="195"/>
      <c r="RH84" s="195"/>
      <c r="RI84" s="195"/>
      <c r="RJ84" s="195"/>
      <c r="RK84" s="195"/>
      <c r="RL84" s="195"/>
      <c r="RM84" s="195"/>
      <c r="RN84" s="195"/>
      <c r="RO84" s="195"/>
      <c r="RP84" s="195"/>
      <c r="RQ84" s="195"/>
      <c r="RR84" s="195"/>
      <c r="RS84" s="195"/>
      <c r="RT84" s="195"/>
      <c r="RU84" s="195"/>
      <c r="RV84" s="195"/>
      <c r="RW84" s="195"/>
      <c r="RX84" s="195"/>
      <c r="RY84" s="195"/>
      <c r="RZ84" s="195"/>
      <c r="SA84" s="195"/>
      <c r="SB84" s="195"/>
      <c r="SC84" s="195"/>
      <c r="SD84" s="195"/>
      <c r="SE84" s="195"/>
      <c r="SF84" s="195"/>
      <c r="SG84" s="195"/>
      <c r="SH84" s="195"/>
      <c r="SI84" s="195"/>
      <c r="SJ84" s="195"/>
      <c r="SK84" s="195"/>
      <c r="SL84" s="195"/>
      <c r="SM84" s="195"/>
      <c r="SN84" s="195"/>
      <c r="SO84" s="195"/>
      <c r="SP84" s="195"/>
      <c r="SQ84" s="195"/>
      <c r="SR84" s="195"/>
      <c r="SS84" s="195"/>
      <c r="ST84" s="195"/>
      <c r="SU84" s="195"/>
      <c r="SV84" s="195"/>
      <c r="SW84" s="195"/>
      <c r="SX84" s="195"/>
      <c r="SY84" s="195"/>
      <c r="SZ84" s="195"/>
      <c r="TA84" s="195"/>
      <c r="TB84" s="195"/>
      <c r="TC84" s="195"/>
      <c r="TD84" s="195"/>
      <c r="TE84" s="195"/>
      <c r="TF84" s="195"/>
      <c r="TG84" s="195"/>
      <c r="TH84" s="195"/>
      <c r="TI84" s="195"/>
      <c r="TJ84" s="195"/>
      <c r="TK84" s="195"/>
      <c r="TL84" s="195"/>
      <c r="TM84" s="195"/>
      <c r="TN84" s="195"/>
      <c r="TO84" s="195"/>
      <c r="TP84" s="195"/>
      <c r="TQ84" s="195"/>
      <c r="TR84" s="195"/>
      <c r="TS84" s="195"/>
      <c r="TT84" s="195"/>
      <c r="TU84" s="195"/>
      <c r="TV84" s="195"/>
      <c r="TW84" s="195"/>
      <c r="TX84" s="195"/>
      <c r="TY84" s="195"/>
      <c r="TZ84" s="195"/>
      <c r="UA84" s="195"/>
      <c r="UB84" s="195"/>
      <c r="UC84" s="195"/>
      <c r="UD84" s="195"/>
      <c r="UE84" s="195"/>
      <c r="UF84" s="195"/>
      <c r="UG84" s="195"/>
      <c r="UH84" s="195"/>
      <c r="UI84" s="195"/>
      <c r="UJ84" s="195"/>
      <c r="UK84" s="195"/>
      <c r="UL84" s="195"/>
      <c r="UM84" s="195"/>
      <c r="UN84" s="195"/>
      <c r="UO84" s="195"/>
      <c r="UP84" s="195"/>
      <c r="UQ84" s="195"/>
      <c r="UR84" s="195"/>
      <c r="US84" s="195"/>
      <c r="UT84" s="195"/>
      <c r="UU84" s="195"/>
      <c r="UV84" s="195"/>
      <c r="UW84" s="195"/>
      <c r="UX84" s="195"/>
      <c r="UY84" s="195"/>
      <c r="UZ84" s="195"/>
      <c r="VA84" s="195"/>
      <c r="VB84" s="195"/>
      <c r="VC84" s="195"/>
      <c r="VD84" s="195"/>
      <c r="VE84" s="195"/>
      <c r="VF84" s="195"/>
      <c r="VG84" s="195"/>
      <c r="VH84" s="195"/>
      <c r="VI84" s="195"/>
      <c r="VJ84" s="195"/>
      <c r="VK84" s="195"/>
      <c r="VL84" s="195"/>
      <c r="VM84" s="195"/>
      <c r="VN84" s="195"/>
      <c r="VO84" s="195"/>
      <c r="VP84" s="195"/>
      <c r="VQ84" s="195"/>
      <c r="VR84" s="195"/>
      <c r="VS84" s="195"/>
      <c r="VT84" s="195"/>
      <c r="VU84" s="195"/>
      <c r="VV84" s="195"/>
      <c r="VW84" s="195"/>
      <c r="VX84" s="195"/>
      <c r="VY84" s="195"/>
      <c r="VZ84" s="195"/>
      <c r="WA84" s="195"/>
      <c r="WB84" s="195"/>
      <c r="WC84" s="195"/>
      <c r="WD84" s="195"/>
      <c r="WE84" s="195"/>
      <c r="WF84" s="195"/>
      <c r="WG84" s="195"/>
      <c r="WH84" s="195"/>
      <c r="WI84" s="195"/>
      <c r="WJ84" s="195"/>
      <c r="WK84" s="195"/>
      <c r="WL84" s="195"/>
      <c r="WM84" s="195"/>
      <c r="WN84" s="195"/>
      <c r="WO84" s="195"/>
      <c r="WP84" s="195"/>
      <c r="WQ84" s="195"/>
      <c r="WR84" s="195"/>
      <c r="WS84" s="195"/>
      <c r="WT84" s="195"/>
      <c r="WU84" s="195"/>
      <c r="WV84" s="195"/>
      <c r="WW84" s="195"/>
      <c r="WX84" s="195"/>
      <c r="WY84" s="195"/>
      <c r="WZ84" s="195"/>
      <c r="XA84" s="195"/>
      <c r="XB84" s="195"/>
      <c r="XC84" s="195"/>
      <c r="XD84" s="195"/>
      <c r="XE84" s="195"/>
      <c r="XF84" s="195"/>
      <c r="XG84" s="195"/>
      <c r="XH84" s="195"/>
      <c r="XI84" s="195"/>
      <c r="XJ84" s="195"/>
      <c r="XK84" s="195"/>
      <c r="XL84" s="195"/>
      <c r="XM84" s="195"/>
      <c r="XN84" s="195"/>
      <c r="XO84" s="195"/>
      <c r="XP84" s="195"/>
      <c r="XQ84" s="195"/>
      <c r="XR84" s="195"/>
      <c r="XS84" s="195"/>
      <c r="XT84" s="195"/>
      <c r="XU84" s="195"/>
      <c r="XV84" s="195"/>
      <c r="XW84" s="195"/>
      <c r="XX84" s="195"/>
      <c r="XY84" s="195"/>
      <c r="XZ84" s="195"/>
      <c r="YA84" s="195"/>
      <c r="YB84" s="195"/>
      <c r="YC84" s="195"/>
      <c r="YD84" s="195"/>
      <c r="YE84" s="195"/>
      <c r="YF84" s="195"/>
      <c r="YG84" s="195"/>
      <c r="YH84" s="195"/>
      <c r="YI84" s="195"/>
      <c r="YJ84" s="195"/>
      <c r="YK84" s="195"/>
      <c r="YL84" s="195"/>
      <c r="YM84" s="195"/>
      <c r="YN84" s="195"/>
      <c r="YO84" s="195"/>
      <c r="YP84" s="195"/>
      <c r="YQ84" s="195"/>
      <c r="YR84" s="195"/>
      <c r="YS84" s="195"/>
      <c r="YT84" s="195"/>
      <c r="YU84" s="195"/>
      <c r="YV84" s="195"/>
      <c r="YW84" s="195"/>
      <c r="YX84" s="195"/>
      <c r="YY84" s="195"/>
      <c r="YZ84" s="195"/>
      <c r="ZA84" s="195"/>
      <c r="ZB84" s="195"/>
      <c r="ZC84" s="195"/>
      <c r="ZD84" s="195"/>
      <c r="ZE84" s="195"/>
      <c r="ZF84" s="195"/>
      <c r="ZG84" s="195"/>
      <c r="ZH84" s="195"/>
      <c r="ZI84" s="195"/>
      <c r="ZJ84" s="195"/>
      <c r="ZK84" s="195"/>
      <c r="ZL84" s="195"/>
      <c r="ZM84" s="195"/>
      <c r="ZN84" s="195"/>
      <c r="ZO84" s="195"/>
      <c r="ZP84" s="195"/>
      <c r="ZQ84" s="195"/>
      <c r="ZR84" s="195"/>
      <c r="ZS84" s="195"/>
      <c r="ZT84" s="195"/>
      <c r="ZU84" s="195"/>
      <c r="ZV84" s="195"/>
      <c r="ZW84" s="195"/>
      <c r="ZX84" s="195"/>
      <c r="ZY84" s="195"/>
      <c r="ZZ84" s="195"/>
      <c r="AAA84" s="195"/>
      <c r="AAB84" s="195"/>
      <c r="AAC84" s="195"/>
      <c r="AAD84" s="195"/>
      <c r="AAE84" s="195"/>
      <c r="AAF84" s="195"/>
      <c r="AAG84" s="195"/>
      <c r="AAH84" s="195"/>
      <c r="AAI84" s="195"/>
      <c r="AAJ84" s="195"/>
      <c r="AAK84" s="195"/>
      <c r="AAL84" s="195"/>
      <c r="AAM84" s="195"/>
      <c r="AAN84" s="195"/>
      <c r="AAO84" s="195"/>
      <c r="AAP84" s="195"/>
      <c r="AAQ84" s="195"/>
      <c r="AAR84" s="195"/>
      <c r="AAS84" s="195"/>
      <c r="AAT84" s="195"/>
      <c r="AAU84" s="195"/>
      <c r="AAV84" s="195"/>
      <c r="AAW84" s="195"/>
      <c r="AAX84" s="195"/>
      <c r="AAY84" s="195"/>
      <c r="AAZ84" s="195"/>
      <c r="ABA84" s="195"/>
      <c r="ABB84" s="195"/>
      <c r="ABC84" s="195"/>
      <c r="ABD84" s="195"/>
      <c r="ABE84" s="195"/>
      <c r="ABF84" s="195"/>
      <c r="ABG84" s="195"/>
      <c r="ABH84" s="195"/>
      <c r="ABI84" s="195"/>
      <c r="ABJ84" s="195"/>
      <c r="ABK84" s="195"/>
      <c r="ABL84" s="195"/>
      <c r="ABM84" s="195"/>
      <c r="ABN84" s="195"/>
      <c r="ABO84" s="195"/>
      <c r="ABP84" s="195"/>
      <c r="ABQ84" s="195"/>
      <c r="ABR84" s="195"/>
      <c r="ABS84" s="195"/>
      <c r="ABT84" s="195"/>
      <c r="ABU84" s="195"/>
      <c r="ABV84" s="195"/>
      <c r="ABW84" s="195"/>
      <c r="ABX84" s="195"/>
      <c r="ABY84" s="195"/>
      <c r="ABZ84" s="195"/>
      <c r="ACA84" s="195"/>
      <c r="ACB84" s="195"/>
      <c r="ACC84" s="195"/>
      <c r="ACD84" s="195"/>
      <c r="ACE84" s="195"/>
      <c r="ACF84" s="195"/>
      <c r="ACG84" s="195"/>
      <c r="ACH84" s="195"/>
      <c r="ACI84" s="195"/>
      <c r="ACJ84" s="195"/>
      <c r="ACK84" s="195"/>
      <c r="ACL84" s="195"/>
      <c r="ACM84" s="195"/>
      <c r="ACN84" s="195"/>
      <c r="ACO84" s="195"/>
      <c r="ACP84" s="195"/>
      <c r="ACQ84" s="195"/>
      <c r="ACR84" s="195"/>
      <c r="ACS84" s="195"/>
      <c r="ACT84" s="195"/>
      <c r="ACU84" s="195"/>
      <c r="ACV84" s="195"/>
      <c r="ACW84" s="195"/>
      <c r="ACX84" s="195"/>
      <c r="ACY84" s="195"/>
      <c r="ACZ84" s="195"/>
      <c r="ADA84" s="195"/>
      <c r="ADB84" s="195"/>
      <c r="ADC84" s="195"/>
      <c r="ADD84" s="195"/>
      <c r="ADE84" s="195"/>
      <c r="ADF84" s="195"/>
      <c r="ADG84" s="195"/>
      <c r="ADH84" s="195"/>
      <c r="ADI84" s="195"/>
      <c r="ADJ84" s="195"/>
      <c r="ADK84" s="195"/>
      <c r="ADL84" s="195"/>
      <c r="ADM84" s="195"/>
      <c r="ADN84" s="195"/>
      <c r="ADO84" s="195"/>
      <c r="ADP84" s="195"/>
      <c r="ADQ84" s="195"/>
      <c r="ADR84" s="195"/>
      <c r="ADS84" s="195"/>
      <c r="ADT84" s="195"/>
      <c r="ADU84" s="195"/>
      <c r="ADV84" s="195"/>
      <c r="ADW84" s="195"/>
      <c r="ADX84" s="195"/>
      <c r="ADY84" s="195"/>
      <c r="ADZ84" s="195"/>
      <c r="AEA84" s="195"/>
      <c r="AEB84" s="195"/>
      <c r="AEC84" s="195"/>
      <c r="AED84" s="195"/>
      <c r="AEE84" s="195"/>
      <c r="AEF84" s="195"/>
      <c r="AEG84" s="195"/>
      <c r="AEH84" s="195"/>
      <c r="AEI84" s="195"/>
      <c r="AEJ84" s="195"/>
      <c r="AEK84" s="195"/>
      <c r="AEL84" s="195"/>
      <c r="AEM84" s="195"/>
      <c r="AEN84" s="195"/>
      <c r="AEO84" s="195"/>
      <c r="AEP84" s="195"/>
      <c r="AEQ84" s="195"/>
      <c r="AER84" s="195"/>
      <c r="AES84" s="195"/>
      <c r="AET84" s="195"/>
      <c r="AEU84" s="195"/>
      <c r="AEV84" s="195"/>
      <c r="AEW84" s="195"/>
      <c r="AEX84" s="195"/>
      <c r="AEY84" s="195"/>
      <c r="AEZ84" s="195"/>
      <c r="AFA84" s="195"/>
      <c r="AFB84" s="195"/>
      <c r="AFC84" s="195"/>
      <c r="AFD84" s="195"/>
      <c r="AFE84" s="195"/>
      <c r="AFF84" s="195"/>
      <c r="AFG84" s="195"/>
      <c r="AFH84" s="195"/>
      <c r="AFI84" s="195"/>
      <c r="AFJ84" s="195"/>
      <c r="AFK84" s="195"/>
      <c r="AFL84" s="195"/>
      <c r="AFM84" s="195"/>
      <c r="AFN84" s="195"/>
      <c r="AFO84" s="195"/>
      <c r="AFP84" s="195"/>
      <c r="AFQ84" s="195"/>
      <c r="AFR84" s="195"/>
      <c r="AFS84" s="195"/>
      <c r="AFT84" s="195"/>
      <c r="AFU84" s="195"/>
      <c r="AFV84" s="195"/>
      <c r="AFW84" s="195"/>
      <c r="AFX84" s="195"/>
      <c r="AFY84" s="195"/>
      <c r="AFZ84" s="195"/>
      <c r="AGA84" s="195"/>
      <c r="AGB84" s="195"/>
      <c r="AGC84" s="195"/>
      <c r="AGD84" s="195"/>
      <c r="AGE84" s="195"/>
      <c r="AGF84" s="195"/>
      <c r="AGG84" s="195"/>
      <c r="AGH84" s="195"/>
      <c r="AGI84" s="195"/>
      <c r="AGJ84" s="195"/>
      <c r="AGK84" s="195"/>
      <c r="AGL84" s="195"/>
      <c r="AGM84" s="195"/>
      <c r="AGN84" s="195"/>
      <c r="AGO84" s="195"/>
      <c r="AGP84" s="195"/>
      <c r="AGQ84" s="195"/>
      <c r="AGR84" s="195"/>
      <c r="AGS84" s="195"/>
      <c r="AGT84" s="195"/>
      <c r="AGU84" s="195"/>
      <c r="AGV84" s="195"/>
      <c r="AGW84" s="195"/>
      <c r="AGX84" s="195"/>
      <c r="AGY84" s="195"/>
      <c r="AGZ84" s="195"/>
      <c r="AHA84" s="195"/>
      <c r="AHB84" s="195"/>
      <c r="AHC84" s="195"/>
      <c r="AHD84" s="195"/>
      <c r="AHE84" s="195"/>
      <c r="AHF84" s="195"/>
      <c r="AHG84" s="195"/>
      <c r="AHH84" s="195"/>
      <c r="AHI84" s="195"/>
      <c r="AHJ84" s="195"/>
      <c r="AHK84" s="195"/>
      <c r="AHL84" s="195"/>
      <c r="AHM84" s="195"/>
      <c r="AHN84" s="195"/>
      <c r="AHO84" s="195"/>
      <c r="AHP84" s="195"/>
      <c r="AHQ84" s="195"/>
      <c r="AHR84" s="195"/>
      <c r="AHS84" s="195"/>
      <c r="AHT84" s="195"/>
      <c r="AHU84" s="195"/>
      <c r="AHV84" s="195"/>
      <c r="AHW84" s="195"/>
      <c r="AHX84" s="195"/>
      <c r="AHY84" s="195"/>
      <c r="AHZ84" s="195"/>
      <c r="AIA84" s="195"/>
      <c r="AIB84" s="195"/>
      <c r="AIC84" s="195"/>
      <c r="AID84" s="195"/>
      <c r="AIE84" s="195"/>
      <c r="AIF84" s="195"/>
      <c r="AIG84" s="195"/>
      <c r="AIH84" s="195"/>
      <c r="AII84" s="195"/>
      <c r="AIJ84" s="195"/>
      <c r="AIK84" s="195"/>
      <c r="AIL84" s="195"/>
      <c r="AIM84" s="195"/>
      <c r="AIN84" s="195"/>
      <c r="AIO84" s="195"/>
      <c r="AIP84" s="195"/>
      <c r="AIQ84" s="195"/>
      <c r="AIR84" s="195"/>
      <c r="AIS84" s="195"/>
      <c r="AIT84" s="195"/>
      <c r="AIU84" s="195"/>
      <c r="AIV84" s="195"/>
      <c r="AIW84" s="195"/>
      <c r="AIX84" s="195"/>
      <c r="AIY84" s="195"/>
      <c r="AIZ84" s="195"/>
      <c r="AJA84" s="195"/>
      <c r="AJB84" s="195"/>
      <c r="AJC84" s="195"/>
      <c r="AJD84" s="195"/>
      <c r="AJE84" s="195"/>
      <c r="AJF84" s="195"/>
      <c r="AJG84" s="195"/>
      <c r="AJH84" s="195"/>
      <c r="AJI84" s="195"/>
      <c r="AJJ84" s="195"/>
      <c r="AJK84" s="195"/>
      <c r="AJL84" s="195"/>
      <c r="AJM84" s="195"/>
      <c r="AJN84" s="195"/>
      <c r="AJO84" s="195"/>
      <c r="AJP84" s="195"/>
      <c r="AJQ84" s="195"/>
      <c r="AJR84" s="195"/>
      <c r="AJS84" s="195"/>
      <c r="AJT84" s="195"/>
      <c r="AJU84" s="195"/>
      <c r="AJV84" s="195"/>
      <c r="AJW84" s="195"/>
      <c r="AJX84" s="195"/>
      <c r="AJY84" s="195"/>
      <c r="AJZ84" s="195"/>
      <c r="AKA84" s="195"/>
      <c r="AKB84" s="195"/>
      <c r="AKC84" s="195"/>
      <c r="AKD84" s="195"/>
      <c r="AKE84" s="195"/>
      <c r="AKF84" s="195"/>
      <c r="AKG84" s="195"/>
      <c r="AKH84" s="195"/>
      <c r="AKI84" s="195"/>
      <c r="AKJ84" s="195"/>
      <c r="AKK84" s="195"/>
      <c r="AKL84" s="195"/>
      <c r="AKM84" s="195"/>
      <c r="AKN84" s="195"/>
      <c r="AKO84" s="195"/>
      <c r="AKP84" s="195"/>
      <c r="AKQ84" s="195"/>
      <c r="AKR84" s="195"/>
      <c r="AKS84" s="195"/>
      <c r="AKT84" s="195"/>
      <c r="AKU84" s="195"/>
      <c r="AKV84" s="195"/>
      <c r="AKW84" s="195"/>
      <c r="AKX84" s="195"/>
      <c r="AKY84" s="195"/>
      <c r="AKZ84" s="195"/>
      <c r="ALA84" s="195"/>
      <c r="ALB84" s="195"/>
      <c r="ALC84" s="195"/>
      <c r="ALD84" s="195"/>
      <c r="ALE84" s="195"/>
      <c r="ALF84" s="195"/>
      <c r="ALG84" s="195"/>
      <c r="ALH84" s="195"/>
      <c r="ALI84" s="195"/>
      <c r="ALJ84" s="195"/>
      <c r="ALK84" s="195"/>
      <c r="ALL84" s="195"/>
      <c r="ALM84" s="195"/>
      <c r="ALN84" s="195"/>
      <c r="ALO84" s="195"/>
      <c r="ALP84" s="195"/>
      <c r="ALQ84" s="195"/>
      <c r="ALR84" s="195"/>
      <c r="ALS84" s="195"/>
      <c r="ALT84" s="195"/>
      <c r="ALU84" s="195"/>
      <c r="ALV84" s="195"/>
      <c r="ALW84" s="195"/>
      <c r="ALX84" s="195"/>
      <c r="ALY84" s="195"/>
      <c r="ALZ84" s="195"/>
      <c r="AMA84" s="195"/>
      <c r="AMB84" s="195"/>
      <c r="AMC84" s="195"/>
      <c r="AMD84" s="195"/>
      <c r="AME84" s="195"/>
      <c r="AMF84" s="195"/>
      <c r="AMG84" s="195"/>
      <c r="AMH84" s="195"/>
      <c r="AMI84" s="195"/>
      <c r="AMJ84" s="195"/>
      <c r="AMK84" s="195"/>
      <c r="AML84" s="195"/>
      <c r="AMM84" s="195"/>
      <c r="AMN84" s="195"/>
      <c r="AMO84" s="195"/>
      <c r="AMP84" s="195"/>
      <c r="AMQ84" s="195"/>
      <c r="AMR84" s="195"/>
      <c r="AMS84" s="195"/>
      <c r="AMT84" s="195"/>
      <c r="AMU84" s="195"/>
      <c r="AMV84" s="195"/>
      <c r="AMW84" s="195"/>
      <c r="AMX84" s="195"/>
      <c r="AMY84" s="195"/>
      <c r="AMZ84" s="195"/>
      <c r="ANA84" s="195"/>
      <c r="ANB84" s="195"/>
      <c r="ANC84" s="195"/>
      <c r="AND84" s="195"/>
      <c r="ANE84" s="195"/>
      <c r="ANF84" s="195"/>
      <c r="ANG84" s="195"/>
      <c r="ANH84" s="195"/>
      <c r="ANI84" s="195"/>
      <c r="ANJ84" s="195"/>
      <c r="ANK84" s="195"/>
      <c r="ANL84" s="195"/>
      <c r="ANM84" s="195"/>
      <c r="ANN84" s="195"/>
      <c r="ANO84" s="195"/>
      <c r="ANP84" s="195"/>
      <c r="ANQ84" s="195"/>
      <c r="ANR84" s="195"/>
      <c r="ANS84" s="195"/>
      <c r="ANT84" s="195"/>
      <c r="ANU84" s="195"/>
      <c r="ANV84" s="195"/>
      <c r="ANW84" s="195"/>
      <c r="ANX84" s="195"/>
      <c r="ANY84" s="195"/>
      <c r="ANZ84" s="195"/>
      <c r="AOA84" s="195"/>
      <c r="AOB84" s="195"/>
      <c r="AOC84" s="195"/>
      <c r="AOD84" s="195"/>
      <c r="AOE84" s="195"/>
      <c r="AOF84" s="195"/>
      <c r="AOG84" s="195"/>
      <c r="AOH84" s="195"/>
      <c r="AOI84" s="195"/>
      <c r="AOJ84" s="195"/>
      <c r="AOK84" s="195"/>
      <c r="AOL84" s="195"/>
      <c r="AOM84" s="195"/>
      <c r="AON84" s="195"/>
      <c r="AOO84" s="195"/>
      <c r="AOP84" s="195"/>
      <c r="AOQ84" s="195"/>
      <c r="AOR84" s="195"/>
      <c r="AOS84" s="195"/>
      <c r="AOT84" s="195"/>
      <c r="AOU84" s="195"/>
      <c r="AOV84" s="195"/>
      <c r="AOW84" s="195"/>
      <c r="AOX84" s="195"/>
      <c r="AOY84" s="195"/>
      <c r="AOZ84" s="195"/>
      <c r="APA84" s="195"/>
      <c r="APB84" s="195"/>
      <c r="APC84" s="195"/>
      <c r="APD84" s="195"/>
      <c r="APE84" s="195"/>
      <c r="APF84" s="195"/>
      <c r="APG84" s="195"/>
      <c r="APH84" s="195"/>
      <c r="API84" s="195"/>
      <c r="APJ84" s="195"/>
      <c r="APK84" s="195"/>
      <c r="APL84" s="195"/>
      <c r="APM84" s="195"/>
      <c r="APN84" s="195"/>
      <c r="APO84" s="195"/>
      <c r="APP84" s="195"/>
      <c r="APQ84" s="195"/>
      <c r="APR84" s="195"/>
      <c r="APS84" s="195"/>
      <c r="APT84" s="195"/>
      <c r="APU84" s="195"/>
      <c r="APV84" s="195"/>
      <c r="APW84" s="195"/>
      <c r="APX84" s="195"/>
      <c r="APY84" s="195"/>
      <c r="APZ84" s="195"/>
      <c r="AQA84" s="195"/>
      <c r="AQB84" s="195"/>
      <c r="AQC84" s="195"/>
      <c r="AQD84" s="195"/>
      <c r="AQE84" s="195"/>
      <c r="AQF84" s="195"/>
      <c r="AQG84" s="195"/>
      <c r="AQH84" s="195"/>
      <c r="AQI84" s="195"/>
      <c r="AQJ84" s="195"/>
      <c r="AQK84" s="195"/>
      <c r="AQL84" s="195"/>
      <c r="AQM84" s="195"/>
      <c r="AQN84" s="195"/>
      <c r="AQO84" s="195"/>
      <c r="AQP84" s="195"/>
      <c r="AQQ84" s="195"/>
      <c r="AQR84" s="195"/>
      <c r="AQS84" s="195"/>
      <c r="AQT84" s="195"/>
      <c r="AQU84" s="195"/>
      <c r="AQV84" s="195"/>
      <c r="AQW84" s="195"/>
      <c r="AQX84" s="195"/>
      <c r="AQY84" s="195"/>
      <c r="AQZ84" s="195"/>
      <c r="ARA84" s="195"/>
      <c r="ARB84" s="195"/>
      <c r="ARC84" s="195"/>
      <c r="ARD84" s="195"/>
      <c r="ARE84" s="195"/>
      <c r="ARF84" s="195"/>
      <c r="ARG84" s="195"/>
      <c r="ARH84" s="195"/>
      <c r="ARI84" s="195"/>
      <c r="ARJ84" s="195"/>
      <c r="ARK84" s="195"/>
      <c r="ARL84" s="195"/>
      <c r="ARM84" s="195"/>
      <c r="ARN84" s="195"/>
      <c r="ARO84" s="195"/>
      <c r="ARP84" s="195"/>
      <c r="ARQ84" s="195"/>
      <c r="ARR84" s="195"/>
      <c r="ARS84" s="195"/>
      <c r="ART84" s="195"/>
      <c r="ARU84" s="195"/>
      <c r="ARV84" s="195"/>
      <c r="ARW84" s="195"/>
      <c r="ARX84" s="195"/>
      <c r="ARY84" s="195"/>
      <c r="ARZ84" s="195"/>
      <c r="ASA84" s="195"/>
      <c r="ASB84" s="195"/>
      <c r="ASC84" s="195"/>
      <c r="ASD84" s="195"/>
      <c r="ASE84" s="195"/>
      <c r="ASF84" s="195"/>
      <c r="ASG84" s="195"/>
      <c r="ASH84" s="195"/>
      <c r="ASI84" s="195"/>
      <c r="ASJ84" s="195"/>
      <c r="ASK84" s="195"/>
      <c r="ASL84" s="195"/>
      <c r="ASM84" s="195"/>
      <c r="ASN84" s="195"/>
      <c r="ASO84" s="195"/>
      <c r="ASP84" s="195"/>
      <c r="ASQ84" s="195"/>
      <c r="ASR84" s="195"/>
      <c r="ASS84" s="195"/>
      <c r="AST84" s="195"/>
      <c r="ASU84" s="195"/>
      <c r="ASV84" s="195"/>
      <c r="ASW84" s="195"/>
      <c r="ASX84" s="195"/>
      <c r="ASY84" s="195"/>
      <c r="ASZ84" s="195"/>
      <c r="ATA84" s="195"/>
      <c r="ATB84" s="195"/>
      <c r="ATC84" s="195"/>
      <c r="ATD84" s="195"/>
      <c r="ATE84" s="195"/>
      <c r="ATF84" s="195"/>
      <c r="ATG84" s="195"/>
      <c r="ATH84" s="195"/>
      <c r="ATI84" s="195"/>
      <c r="ATJ84" s="195"/>
      <c r="ATK84" s="195"/>
      <c r="ATL84" s="195"/>
      <c r="ATM84" s="195"/>
      <c r="ATN84" s="195"/>
      <c r="ATO84" s="195"/>
      <c r="ATP84" s="195"/>
      <c r="ATQ84" s="195"/>
      <c r="ATR84" s="195"/>
      <c r="ATS84" s="195"/>
      <c r="ATT84" s="195"/>
      <c r="ATU84" s="195"/>
      <c r="ATV84" s="195"/>
      <c r="ATW84" s="195"/>
      <c r="ATX84" s="195"/>
      <c r="ATY84" s="195"/>
      <c r="ATZ84" s="195"/>
      <c r="AUA84" s="195"/>
      <c r="AUB84" s="195"/>
      <c r="AUC84" s="195"/>
      <c r="AUD84" s="195"/>
      <c r="AUE84" s="195"/>
      <c r="AUF84" s="195"/>
      <c r="AUG84" s="195"/>
      <c r="AUH84" s="195"/>
      <c r="AUI84" s="195"/>
      <c r="AUJ84" s="195"/>
      <c r="AUK84" s="195"/>
      <c r="AUL84" s="195"/>
      <c r="AUM84" s="195"/>
      <c r="AUN84" s="195"/>
      <c r="AUO84" s="195"/>
      <c r="AUP84" s="195"/>
      <c r="AUQ84" s="195"/>
      <c r="AUR84" s="195"/>
      <c r="AUS84" s="195"/>
      <c r="AUT84" s="195"/>
      <c r="AUU84" s="195"/>
      <c r="AUV84" s="195"/>
      <c r="AUW84" s="195"/>
      <c r="AUX84" s="195"/>
      <c r="AUY84" s="195"/>
      <c r="AUZ84" s="195"/>
      <c r="AVA84" s="195"/>
      <c r="AVB84" s="195"/>
      <c r="AVC84" s="195"/>
      <c r="AVD84" s="195"/>
      <c r="AVE84" s="195"/>
      <c r="AVF84" s="195"/>
      <c r="AVG84" s="195"/>
      <c r="AVH84" s="195"/>
      <c r="AVI84" s="195"/>
      <c r="AVJ84" s="195"/>
      <c r="AVK84" s="195"/>
      <c r="AVL84" s="195"/>
      <c r="AVM84" s="195"/>
      <c r="AVN84" s="195"/>
      <c r="AVO84" s="195"/>
      <c r="AVP84" s="195"/>
      <c r="AVQ84" s="195"/>
      <c r="AVR84" s="195"/>
      <c r="AVS84" s="195"/>
      <c r="AVT84" s="195"/>
      <c r="AVU84" s="195"/>
      <c r="AVV84" s="195"/>
      <c r="AVW84" s="195"/>
      <c r="AVX84" s="195"/>
      <c r="AVY84" s="195"/>
      <c r="AVZ84" s="195"/>
      <c r="AWA84" s="195"/>
      <c r="AWB84" s="195"/>
      <c r="AWC84" s="195"/>
      <c r="AWD84" s="195"/>
      <c r="AWE84" s="195"/>
      <c r="AWF84" s="195"/>
      <c r="AWG84" s="195"/>
      <c r="AWH84" s="195"/>
      <c r="AWI84" s="195"/>
      <c r="AWJ84" s="195"/>
      <c r="AWK84" s="195"/>
      <c r="AWL84" s="195"/>
      <c r="AWM84" s="195"/>
      <c r="AWN84" s="195"/>
      <c r="AWO84" s="195"/>
      <c r="AWP84" s="195"/>
      <c r="AWQ84" s="195"/>
      <c r="AWR84" s="195"/>
      <c r="AWS84" s="195"/>
      <c r="AWT84" s="195"/>
      <c r="AWU84" s="195"/>
      <c r="AWV84" s="195"/>
      <c r="AWW84" s="195"/>
      <c r="AWX84" s="195"/>
      <c r="AWY84" s="195"/>
      <c r="AWZ84" s="195"/>
      <c r="AXA84" s="195"/>
      <c r="AXB84" s="195"/>
      <c r="AXC84" s="195"/>
      <c r="AXD84" s="195"/>
      <c r="AXE84" s="195"/>
      <c r="AXF84" s="195"/>
      <c r="AXG84" s="195"/>
      <c r="AXH84" s="195"/>
      <c r="AXI84" s="195"/>
      <c r="AXJ84" s="195"/>
      <c r="AXK84" s="195"/>
      <c r="AXL84" s="195"/>
      <c r="AXM84" s="195"/>
      <c r="AXN84" s="195"/>
      <c r="AXO84" s="195"/>
      <c r="AXP84" s="195"/>
      <c r="AXQ84" s="195"/>
      <c r="AXR84" s="195"/>
      <c r="AXS84" s="195"/>
      <c r="AXT84" s="195"/>
      <c r="AXU84" s="195"/>
      <c r="AXV84" s="195"/>
      <c r="AXW84" s="195"/>
      <c r="AXX84" s="195"/>
      <c r="AXY84" s="195"/>
      <c r="AXZ84" s="195"/>
      <c r="AYA84" s="195"/>
      <c r="AYB84" s="195"/>
      <c r="AYC84" s="195"/>
      <c r="AYD84" s="195"/>
      <c r="AYE84" s="195"/>
      <c r="AYF84" s="195"/>
      <c r="AYG84" s="195"/>
      <c r="AYH84" s="195"/>
      <c r="AYI84" s="195"/>
      <c r="AYJ84" s="195"/>
      <c r="AYK84" s="195"/>
      <c r="AYL84" s="195"/>
      <c r="AYM84" s="195"/>
      <c r="AYN84" s="195"/>
      <c r="AYO84" s="195"/>
      <c r="AYP84" s="195"/>
      <c r="AYQ84" s="195"/>
      <c r="AYR84" s="195"/>
      <c r="AYS84" s="195"/>
      <c r="AYT84" s="195"/>
      <c r="AYU84" s="195"/>
      <c r="AYV84" s="195"/>
      <c r="AYW84" s="195"/>
      <c r="AYX84" s="195"/>
      <c r="AYY84" s="195"/>
      <c r="AYZ84" s="195"/>
      <c r="AZA84" s="195"/>
      <c r="AZB84" s="195"/>
      <c r="AZC84" s="195"/>
      <c r="AZD84" s="195"/>
      <c r="AZE84" s="195"/>
      <c r="AZF84" s="195"/>
      <c r="AZG84" s="195"/>
      <c r="AZH84" s="195"/>
      <c r="AZI84" s="195"/>
      <c r="AZJ84" s="195"/>
      <c r="AZK84" s="195"/>
      <c r="AZL84" s="195"/>
      <c r="AZM84" s="195"/>
      <c r="AZN84" s="195"/>
      <c r="AZO84" s="195"/>
      <c r="AZP84" s="195"/>
      <c r="AZQ84" s="195"/>
      <c r="AZR84" s="195"/>
      <c r="AZS84" s="195"/>
      <c r="AZT84" s="195"/>
      <c r="AZU84" s="195"/>
      <c r="AZV84" s="195"/>
      <c r="AZW84" s="195"/>
      <c r="AZX84" s="195"/>
      <c r="AZY84" s="195"/>
      <c r="AZZ84" s="195"/>
      <c r="BAA84" s="195"/>
      <c r="BAB84" s="195"/>
      <c r="BAC84" s="195"/>
      <c r="BAD84" s="195"/>
      <c r="BAE84" s="195"/>
      <c r="BAF84" s="195"/>
      <c r="BAG84" s="195"/>
      <c r="BAH84" s="195"/>
      <c r="BAI84" s="195"/>
      <c r="BAJ84" s="195"/>
      <c r="BAK84" s="195"/>
      <c r="BAL84" s="195"/>
      <c r="BAM84" s="195"/>
      <c r="BAN84" s="195"/>
      <c r="BAO84" s="195"/>
      <c r="BAP84" s="195"/>
      <c r="BAQ84" s="195"/>
      <c r="BAR84" s="195"/>
      <c r="BAS84" s="195"/>
      <c r="BAT84" s="195"/>
      <c r="BAU84" s="195"/>
      <c r="BAV84" s="195"/>
      <c r="BAW84" s="195"/>
      <c r="BAX84" s="195"/>
      <c r="BAY84" s="195"/>
      <c r="BAZ84" s="195"/>
      <c r="BBA84" s="195"/>
      <c r="BBB84" s="195"/>
      <c r="BBC84" s="195"/>
      <c r="BBD84" s="195"/>
      <c r="BBE84" s="195"/>
      <c r="BBF84" s="195"/>
      <c r="BBG84" s="195"/>
      <c r="BBH84" s="195"/>
      <c r="BBI84" s="195"/>
      <c r="BBJ84" s="195"/>
      <c r="BBK84" s="195"/>
      <c r="BBL84" s="195"/>
      <c r="BBM84" s="195"/>
      <c r="BBN84" s="195"/>
      <c r="BBO84" s="195"/>
      <c r="BBP84" s="195"/>
      <c r="BBQ84" s="195"/>
      <c r="BBR84" s="195"/>
      <c r="BBS84" s="195"/>
      <c r="BBT84" s="195"/>
      <c r="BBU84" s="195"/>
      <c r="BBV84" s="195"/>
      <c r="BBW84" s="195"/>
      <c r="BBX84" s="195"/>
      <c r="BBY84" s="195"/>
      <c r="BBZ84" s="195"/>
      <c r="BCA84" s="195"/>
      <c r="BCB84" s="195"/>
      <c r="BCC84" s="195"/>
      <c r="BCD84" s="195"/>
      <c r="BCE84" s="195"/>
      <c r="BCF84" s="195"/>
      <c r="BCG84" s="195"/>
      <c r="BCH84" s="195"/>
      <c r="BCI84" s="195"/>
      <c r="BCJ84" s="195"/>
      <c r="BCK84" s="195"/>
      <c r="BCL84" s="195"/>
      <c r="BCM84" s="195"/>
      <c r="BCN84" s="195"/>
      <c r="BCO84" s="195"/>
      <c r="BCP84" s="195"/>
      <c r="BCQ84" s="195"/>
      <c r="BCR84" s="195"/>
      <c r="BCS84" s="195"/>
      <c r="BCT84" s="195"/>
      <c r="BCU84" s="195"/>
      <c r="BCV84" s="195"/>
      <c r="BCW84" s="195"/>
      <c r="BCX84" s="195"/>
      <c r="BCY84" s="195"/>
      <c r="BCZ84" s="195"/>
      <c r="BDA84" s="195"/>
      <c r="BDB84" s="195"/>
      <c r="BDC84" s="195"/>
      <c r="BDD84" s="195"/>
      <c r="BDE84" s="195"/>
      <c r="BDF84" s="195"/>
      <c r="BDG84" s="195"/>
      <c r="BDH84" s="195"/>
      <c r="BDI84" s="195"/>
      <c r="BDJ84" s="195"/>
      <c r="BDK84" s="195"/>
      <c r="BDL84" s="195"/>
      <c r="BDM84" s="195"/>
      <c r="BDN84" s="195"/>
      <c r="BDO84" s="195"/>
      <c r="BDP84" s="195"/>
      <c r="BDQ84" s="195"/>
      <c r="BDR84" s="195"/>
      <c r="BDS84" s="195"/>
      <c r="BDT84" s="195"/>
      <c r="BDU84" s="195"/>
      <c r="BDV84" s="195"/>
      <c r="BDW84" s="195"/>
      <c r="BDX84" s="195"/>
      <c r="BDY84" s="195"/>
      <c r="BDZ84" s="195"/>
      <c r="BEA84" s="195"/>
      <c r="BEB84" s="195"/>
      <c r="BEC84" s="195"/>
      <c r="BED84" s="195"/>
      <c r="BEE84" s="195"/>
      <c r="BEF84" s="195"/>
      <c r="BEG84" s="195"/>
      <c r="BEH84" s="195"/>
      <c r="BEI84" s="195"/>
      <c r="BEJ84" s="195"/>
      <c r="BEK84" s="195"/>
      <c r="BEL84" s="195"/>
      <c r="BEM84" s="195"/>
      <c r="BEN84" s="195"/>
      <c r="BEO84" s="195"/>
      <c r="BEP84" s="195"/>
      <c r="BEQ84" s="195"/>
      <c r="BER84" s="195"/>
      <c r="BES84" s="195"/>
      <c r="BET84" s="195"/>
      <c r="BEU84" s="195"/>
      <c r="BEV84" s="195"/>
      <c r="BEW84" s="195"/>
      <c r="BEX84" s="195"/>
      <c r="BEY84" s="195"/>
      <c r="BEZ84" s="195"/>
      <c r="BFA84" s="195"/>
      <c r="BFB84" s="195"/>
      <c r="BFC84" s="195"/>
      <c r="BFD84" s="195"/>
      <c r="BFE84" s="195"/>
      <c r="BFF84" s="195"/>
      <c r="BFG84" s="195"/>
      <c r="BFH84" s="195"/>
      <c r="BFI84" s="195"/>
      <c r="BFJ84" s="195"/>
      <c r="BFK84" s="195"/>
      <c r="BFL84" s="195"/>
      <c r="BFM84" s="195"/>
      <c r="BFN84" s="195"/>
      <c r="BFO84" s="195"/>
      <c r="BFP84" s="195"/>
      <c r="BFQ84" s="195"/>
      <c r="BFR84" s="195"/>
      <c r="BFS84" s="195"/>
      <c r="BFT84" s="195"/>
      <c r="BFU84" s="195"/>
      <c r="BFV84" s="195"/>
      <c r="BFW84" s="195"/>
      <c r="BFX84" s="195"/>
      <c r="BFY84" s="195"/>
      <c r="BFZ84" s="195"/>
      <c r="BGA84" s="195"/>
      <c r="BGB84" s="195"/>
      <c r="BGC84" s="195"/>
      <c r="BGD84" s="195"/>
      <c r="BGE84" s="195"/>
      <c r="BGF84" s="195"/>
      <c r="BGG84" s="195"/>
      <c r="BGH84" s="195"/>
      <c r="BGI84" s="195"/>
      <c r="BGJ84" s="195"/>
      <c r="BGK84" s="195"/>
      <c r="BGL84" s="195"/>
      <c r="BGM84" s="195"/>
      <c r="BGN84" s="195"/>
      <c r="BGO84" s="195"/>
      <c r="BGP84" s="195"/>
      <c r="BGQ84" s="195"/>
      <c r="BGR84" s="195"/>
      <c r="BGS84" s="195"/>
      <c r="BGT84" s="195"/>
      <c r="BGU84" s="195"/>
      <c r="BGV84" s="195"/>
      <c r="BGW84" s="195"/>
      <c r="BGX84" s="195"/>
      <c r="BGY84" s="195"/>
      <c r="BGZ84" s="195"/>
      <c r="BHA84" s="195"/>
      <c r="BHB84" s="195"/>
      <c r="BHC84" s="195"/>
      <c r="BHD84" s="195"/>
      <c r="BHE84" s="195"/>
      <c r="BHF84" s="195"/>
      <c r="BHG84" s="195"/>
      <c r="BHH84" s="195"/>
      <c r="BHI84" s="195"/>
      <c r="BHJ84" s="195"/>
      <c r="BHK84" s="195"/>
      <c r="BHL84" s="195"/>
      <c r="BHM84" s="195"/>
      <c r="BHN84" s="195"/>
      <c r="BHO84" s="195"/>
      <c r="BHP84" s="195"/>
      <c r="BHQ84" s="195"/>
      <c r="BHR84" s="195"/>
      <c r="BHS84" s="195"/>
      <c r="BHT84" s="195"/>
      <c r="BHU84" s="195"/>
      <c r="BHV84" s="195"/>
      <c r="BHW84" s="195"/>
      <c r="BHX84" s="195"/>
      <c r="BHY84" s="195"/>
      <c r="BHZ84" s="195"/>
      <c r="BIA84" s="195"/>
      <c r="BIB84" s="195"/>
      <c r="BIC84" s="195"/>
      <c r="BID84" s="195"/>
      <c r="BIE84" s="195"/>
      <c r="BIF84" s="195"/>
      <c r="BIG84" s="195"/>
      <c r="BIH84" s="195"/>
      <c r="BII84" s="195"/>
      <c r="BIJ84" s="195"/>
      <c r="BIK84" s="195"/>
      <c r="BIL84" s="195"/>
      <c r="BIM84" s="195"/>
      <c r="BIN84" s="195"/>
      <c r="BIO84" s="195"/>
      <c r="BIP84" s="195"/>
      <c r="BIQ84" s="195"/>
      <c r="BIR84" s="195"/>
      <c r="BIS84" s="195"/>
      <c r="BIT84" s="195"/>
      <c r="BIU84" s="195"/>
      <c r="BIV84" s="195"/>
      <c r="BIW84" s="195"/>
      <c r="BIX84" s="195"/>
      <c r="BIY84" s="195"/>
      <c r="BIZ84" s="195"/>
      <c r="BJA84" s="195"/>
      <c r="BJB84" s="195"/>
      <c r="BJC84" s="195"/>
      <c r="BJD84" s="195"/>
      <c r="BJE84" s="195"/>
      <c r="BJF84" s="195"/>
      <c r="BJG84" s="195"/>
      <c r="BJH84" s="195"/>
      <c r="BJI84" s="195"/>
      <c r="BJJ84" s="195"/>
      <c r="BJK84" s="195"/>
      <c r="BJL84" s="195"/>
      <c r="BJM84" s="195"/>
      <c r="BJN84" s="195"/>
      <c r="BJO84" s="195"/>
      <c r="BJP84" s="195"/>
      <c r="BJQ84" s="195"/>
      <c r="BJR84" s="195"/>
      <c r="BJS84" s="195"/>
      <c r="BJT84" s="195"/>
      <c r="BJU84" s="195"/>
      <c r="BJV84" s="195"/>
      <c r="BJW84" s="195"/>
      <c r="BJX84" s="195"/>
      <c r="BJY84" s="195"/>
      <c r="BJZ84" s="195"/>
      <c r="BKA84" s="195"/>
      <c r="BKB84" s="195"/>
      <c r="BKC84" s="195"/>
      <c r="BKD84" s="195"/>
      <c r="BKE84" s="195"/>
      <c r="BKF84" s="195"/>
      <c r="BKG84" s="195"/>
      <c r="BKH84" s="195"/>
      <c r="BKI84" s="195"/>
      <c r="BKJ84" s="195"/>
      <c r="BKK84" s="195"/>
      <c r="BKL84" s="195"/>
      <c r="BKM84" s="195"/>
      <c r="BKN84" s="195"/>
      <c r="BKO84" s="195"/>
      <c r="BKP84" s="195"/>
      <c r="BKQ84" s="195"/>
      <c r="BKR84" s="195"/>
      <c r="BKS84" s="195"/>
      <c r="BKT84" s="195"/>
      <c r="BKU84" s="195"/>
      <c r="BKV84" s="195"/>
      <c r="BKW84" s="195"/>
      <c r="BKX84" s="195"/>
      <c r="BKY84" s="195"/>
      <c r="BKZ84" s="195"/>
      <c r="BLA84" s="195"/>
      <c r="BLB84" s="195"/>
      <c r="BLC84" s="195"/>
      <c r="BLD84" s="195"/>
      <c r="BLE84" s="195"/>
      <c r="BLF84" s="195"/>
      <c r="BLG84" s="195"/>
      <c r="BLH84" s="195"/>
      <c r="BLI84" s="195"/>
      <c r="BLJ84" s="195"/>
      <c r="BLK84" s="195"/>
      <c r="BLL84" s="195"/>
      <c r="BLM84" s="195"/>
      <c r="BLN84" s="195"/>
      <c r="BLO84" s="195"/>
      <c r="BLP84" s="195"/>
      <c r="BLQ84" s="195"/>
      <c r="BLR84" s="195"/>
      <c r="BLS84" s="195"/>
      <c r="BLT84" s="195"/>
      <c r="BLU84" s="195"/>
      <c r="BLV84" s="195"/>
      <c r="BLW84" s="195"/>
      <c r="BLX84" s="195"/>
      <c r="BLY84" s="195"/>
      <c r="BLZ84" s="195"/>
      <c r="BMA84" s="195"/>
      <c r="BMB84" s="195"/>
      <c r="BMC84" s="195"/>
      <c r="BMD84" s="195"/>
      <c r="BME84" s="195"/>
      <c r="BMF84" s="195"/>
      <c r="BMG84" s="195"/>
      <c r="BMH84" s="195"/>
      <c r="BMI84" s="195"/>
      <c r="BMJ84" s="195"/>
      <c r="BMK84" s="195"/>
      <c r="BML84" s="195"/>
      <c r="BMM84" s="195"/>
      <c r="BMN84" s="195"/>
      <c r="BMO84" s="195"/>
      <c r="BMP84" s="195"/>
      <c r="BMQ84" s="195"/>
      <c r="BMR84" s="195"/>
      <c r="BMS84" s="195"/>
      <c r="BMT84" s="195"/>
      <c r="BMU84" s="195"/>
      <c r="BMV84" s="195"/>
      <c r="BMW84" s="195"/>
      <c r="BMX84" s="195"/>
      <c r="BMY84" s="195"/>
      <c r="BMZ84" s="195"/>
      <c r="BNA84" s="195"/>
      <c r="BNB84" s="195"/>
      <c r="BNC84" s="195"/>
      <c r="BND84" s="195"/>
      <c r="BNE84" s="195"/>
      <c r="BNF84" s="195"/>
      <c r="BNG84" s="195"/>
      <c r="BNH84" s="195"/>
      <c r="BNI84" s="195"/>
      <c r="BNJ84" s="195"/>
      <c r="BNK84" s="195"/>
      <c r="BNL84" s="195"/>
      <c r="BNM84" s="195"/>
      <c r="BNN84" s="195"/>
      <c r="BNO84" s="195"/>
      <c r="BNP84" s="195"/>
      <c r="BNQ84" s="195"/>
      <c r="BNR84" s="195"/>
      <c r="BNS84" s="195"/>
      <c r="BNT84" s="195"/>
      <c r="BNU84" s="195"/>
      <c r="BNV84" s="195"/>
      <c r="BNW84" s="195"/>
      <c r="BNX84" s="195"/>
      <c r="BNY84" s="195"/>
      <c r="BNZ84" s="195"/>
      <c r="BOA84" s="195"/>
      <c r="BOB84" s="195"/>
      <c r="BOC84" s="195"/>
      <c r="BOD84" s="195"/>
      <c r="BOE84" s="195"/>
      <c r="BOF84" s="195"/>
      <c r="BOG84" s="195"/>
      <c r="BOH84" s="195"/>
      <c r="BOI84" s="195"/>
      <c r="BOJ84" s="195"/>
      <c r="BOK84" s="195"/>
      <c r="BOL84" s="195"/>
      <c r="BOM84" s="195"/>
      <c r="BON84" s="195"/>
      <c r="BOO84" s="195"/>
      <c r="BOP84" s="195"/>
      <c r="BOQ84" s="195"/>
      <c r="BOR84" s="195"/>
      <c r="BOS84" s="195"/>
      <c r="BOT84" s="195"/>
      <c r="BOU84" s="195"/>
      <c r="BOV84" s="195"/>
      <c r="BOW84" s="195"/>
      <c r="BOX84" s="195"/>
      <c r="BOY84" s="195"/>
      <c r="BOZ84" s="195"/>
      <c r="BPA84" s="195"/>
      <c r="BPB84" s="195"/>
      <c r="BPC84" s="195"/>
      <c r="BPD84" s="195"/>
      <c r="BPE84" s="195"/>
      <c r="BPF84" s="195"/>
      <c r="BPG84" s="195"/>
      <c r="BPH84" s="195"/>
      <c r="BPI84" s="195"/>
      <c r="BPJ84" s="195"/>
      <c r="BPK84" s="195"/>
      <c r="BPL84" s="195"/>
      <c r="BPM84" s="195"/>
      <c r="BPN84" s="195"/>
      <c r="BPO84" s="195"/>
      <c r="BPP84" s="195"/>
      <c r="BPQ84" s="195"/>
      <c r="BPR84" s="195"/>
      <c r="BPS84" s="195"/>
      <c r="BPT84" s="195"/>
      <c r="BPU84" s="195"/>
      <c r="BPV84" s="195"/>
      <c r="BPW84" s="195"/>
      <c r="BPX84" s="195"/>
      <c r="BPY84" s="195"/>
      <c r="BPZ84" s="195"/>
      <c r="BQA84" s="195"/>
      <c r="BQB84" s="195"/>
      <c r="BQC84" s="195"/>
      <c r="BQD84" s="195"/>
      <c r="BQE84" s="195"/>
      <c r="BQF84" s="195"/>
      <c r="BQG84" s="195"/>
      <c r="BQH84" s="195"/>
      <c r="BQI84" s="195"/>
      <c r="BQJ84" s="195"/>
      <c r="BQK84" s="195"/>
      <c r="BQL84" s="195"/>
      <c r="BQM84" s="195"/>
      <c r="BQN84" s="195"/>
      <c r="BQO84" s="195"/>
      <c r="BQP84" s="195"/>
      <c r="BQQ84" s="195"/>
      <c r="BQR84" s="195"/>
      <c r="BQS84" s="195"/>
      <c r="BQT84" s="195"/>
      <c r="BQU84" s="195"/>
      <c r="BQV84" s="195"/>
      <c r="BQW84" s="195"/>
      <c r="BQX84" s="195"/>
      <c r="BQY84" s="195"/>
      <c r="BQZ84" s="195"/>
      <c r="BRA84" s="195"/>
      <c r="BRB84" s="195"/>
      <c r="BRC84" s="195"/>
      <c r="BRD84" s="195"/>
      <c r="BRE84" s="195"/>
      <c r="BRF84" s="195"/>
      <c r="BRG84" s="195"/>
      <c r="BRH84" s="195"/>
      <c r="BRI84" s="195"/>
      <c r="BRJ84" s="195"/>
      <c r="BRK84" s="195"/>
      <c r="BRL84" s="195"/>
      <c r="BRM84" s="195"/>
      <c r="BRN84" s="195"/>
      <c r="BRO84" s="195"/>
      <c r="BRP84" s="195"/>
      <c r="BRQ84" s="195"/>
      <c r="BRR84" s="195"/>
      <c r="BRS84" s="195"/>
      <c r="BRT84" s="195"/>
      <c r="BRU84" s="195"/>
      <c r="BRV84" s="195"/>
      <c r="BRW84" s="195"/>
      <c r="BRX84" s="195"/>
      <c r="BRY84" s="195"/>
      <c r="BRZ84" s="195"/>
      <c r="BSA84" s="195"/>
      <c r="BSB84" s="195"/>
      <c r="BSC84" s="195"/>
      <c r="BSD84" s="195"/>
      <c r="BSE84" s="195"/>
      <c r="BSF84" s="195"/>
      <c r="BSG84" s="195"/>
      <c r="BSH84" s="195"/>
      <c r="BSI84" s="195"/>
      <c r="BSJ84" s="195"/>
      <c r="BSK84" s="195"/>
      <c r="BSL84" s="195"/>
      <c r="BSM84" s="195"/>
      <c r="BSN84" s="195"/>
      <c r="BSO84" s="195"/>
      <c r="BSP84" s="195"/>
      <c r="BSQ84" s="195"/>
      <c r="BSR84" s="195"/>
      <c r="BSS84" s="195"/>
      <c r="BST84" s="195"/>
      <c r="BSU84" s="195"/>
      <c r="BSV84" s="195"/>
      <c r="BSW84" s="195"/>
      <c r="BSX84" s="195"/>
      <c r="BSY84" s="195"/>
      <c r="BSZ84" s="195"/>
      <c r="BTA84" s="195"/>
      <c r="BTB84" s="195"/>
      <c r="BTC84" s="195"/>
      <c r="BTD84" s="195"/>
      <c r="BTE84" s="195"/>
      <c r="BTF84" s="195"/>
      <c r="BTG84" s="195"/>
      <c r="BTH84" s="195"/>
      <c r="BTI84" s="195"/>
      <c r="BTJ84" s="195"/>
      <c r="BTK84" s="195"/>
      <c r="BTL84" s="195"/>
      <c r="BTM84" s="195"/>
      <c r="BTN84" s="195"/>
      <c r="BTO84" s="195"/>
      <c r="BTP84" s="195"/>
      <c r="BTQ84" s="195"/>
      <c r="BTR84" s="195"/>
      <c r="BTS84" s="195"/>
      <c r="BTT84" s="195"/>
      <c r="BTU84" s="195"/>
      <c r="BTV84" s="195"/>
      <c r="BTW84" s="195"/>
      <c r="BTX84" s="195"/>
      <c r="BTY84" s="195"/>
      <c r="BTZ84" s="195"/>
      <c r="BUA84" s="195"/>
      <c r="BUB84" s="195"/>
      <c r="BUC84" s="195"/>
      <c r="BUD84" s="195"/>
      <c r="BUE84" s="195"/>
      <c r="BUF84" s="195"/>
      <c r="BUG84" s="195"/>
      <c r="BUH84" s="195"/>
      <c r="BUI84" s="195"/>
      <c r="BUJ84" s="195"/>
      <c r="BUK84" s="195"/>
      <c r="BUL84" s="195"/>
      <c r="BUM84" s="195"/>
      <c r="BUN84" s="195"/>
      <c r="BUO84" s="195"/>
      <c r="BUP84" s="195"/>
      <c r="BUQ84" s="195"/>
      <c r="BUR84" s="195"/>
      <c r="BUS84" s="195"/>
      <c r="BUT84" s="195"/>
      <c r="BUU84" s="195"/>
      <c r="BUV84" s="195"/>
      <c r="BUW84" s="195"/>
      <c r="BUX84" s="195"/>
      <c r="BUY84" s="195"/>
      <c r="BUZ84" s="195"/>
      <c r="BVA84" s="195"/>
      <c r="BVB84" s="195"/>
      <c r="BVC84" s="195"/>
      <c r="BVD84" s="195"/>
      <c r="BVE84" s="195"/>
      <c r="BVF84" s="195"/>
      <c r="BVG84" s="195"/>
      <c r="BVH84" s="195"/>
      <c r="BVI84" s="195"/>
      <c r="BVJ84" s="195"/>
      <c r="BVK84" s="195"/>
      <c r="BVL84" s="195"/>
      <c r="BVM84" s="195"/>
      <c r="BVN84" s="195"/>
      <c r="BVO84" s="195"/>
      <c r="BVP84" s="195"/>
      <c r="BVQ84" s="195"/>
      <c r="BVR84" s="195"/>
      <c r="BVS84" s="195"/>
      <c r="BVT84" s="195"/>
      <c r="BVU84" s="195"/>
      <c r="BVV84" s="195"/>
      <c r="BVW84" s="195"/>
      <c r="BVX84" s="195"/>
      <c r="BVY84" s="195"/>
      <c r="BVZ84" s="195"/>
      <c r="BWA84" s="195"/>
      <c r="BWB84" s="195"/>
      <c r="BWC84" s="195"/>
      <c r="BWD84" s="195"/>
      <c r="BWE84" s="195"/>
      <c r="BWF84" s="195"/>
      <c r="BWG84" s="195"/>
      <c r="BWH84" s="195"/>
      <c r="BWI84" s="195"/>
      <c r="BWJ84" s="195"/>
      <c r="BWK84" s="195"/>
      <c r="BWL84" s="195"/>
      <c r="BWM84" s="195"/>
      <c r="BWN84" s="195"/>
      <c r="BWO84" s="195"/>
      <c r="BWP84" s="195"/>
      <c r="BWQ84" s="195"/>
      <c r="BWR84" s="195"/>
      <c r="BWS84" s="195"/>
      <c r="BWT84" s="195"/>
      <c r="BWU84" s="195"/>
      <c r="BWV84" s="195"/>
      <c r="BWW84" s="195"/>
      <c r="BWX84" s="195"/>
      <c r="BWY84" s="195"/>
      <c r="BWZ84" s="195"/>
      <c r="BXA84" s="195"/>
      <c r="BXB84" s="195"/>
      <c r="BXC84" s="195"/>
      <c r="BXD84" s="195"/>
      <c r="BXE84" s="195"/>
      <c r="BXF84" s="195"/>
      <c r="BXG84" s="195"/>
      <c r="BXH84" s="195"/>
      <c r="BXI84" s="195"/>
      <c r="BXJ84" s="195"/>
      <c r="BXK84" s="195"/>
      <c r="BXL84" s="195"/>
      <c r="BXM84" s="195"/>
      <c r="BXN84" s="195"/>
      <c r="BXO84" s="195"/>
      <c r="BXP84" s="195"/>
      <c r="BXQ84" s="195"/>
      <c r="BXR84" s="195"/>
      <c r="BXS84" s="195"/>
      <c r="BXT84" s="195"/>
      <c r="BXU84" s="195"/>
      <c r="BXV84" s="195"/>
      <c r="BXW84" s="195"/>
      <c r="BXX84" s="195"/>
      <c r="BXY84" s="195"/>
      <c r="BXZ84" s="195"/>
      <c r="BYA84" s="195"/>
      <c r="BYB84" s="195"/>
      <c r="BYC84" s="195"/>
      <c r="BYD84" s="195"/>
      <c r="BYE84" s="195"/>
      <c r="BYF84" s="195"/>
      <c r="BYG84" s="195"/>
      <c r="BYH84" s="195"/>
      <c r="BYI84" s="195"/>
      <c r="BYJ84" s="195"/>
      <c r="BYK84" s="195"/>
      <c r="BYL84" s="195"/>
      <c r="BYM84" s="195"/>
      <c r="BYN84" s="195"/>
      <c r="BYO84" s="195"/>
      <c r="BYP84" s="195"/>
      <c r="BYQ84" s="195"/>
      <c r="BYR84" s="195"/>
      <c r="BYS84" s="195"/>
      <c r="BYT84" s="195"/>
      <c r="BYU84" s="195"/>
      <c r="BYV84" s="195"/>
      <c r="BYW84" s="195"/>
      <c r="BYX84" s="195"/>
      <c r="BYY84" s="195"/>
      <c r="BYZ84" s="195"/>
      <c r="BZA84" s="195"/>
      <c r="BZB84" s="195"/>
      <c r="BZC84" s="195"/>
      <c r="BZD84" s="195"/>
      <c r="BZE84" s="195"/>
      <c r="BZF84" s="195"/>
      <c r="BZG84" s="195"/>
      <c r="BZH84" s="195"/>
      <c r="BZI84" s="195"/>
      <c r="BZJ84" s="195"/>
      <c r="BZK84" s="195"/>
      <c r="BZL84" s="195"/>
      <c r="BZM84" s="195"/>
      <c r="BZN84" s="195"/>
      <c r="BZO84" s="195"/>
      <c r="BZP84" s="195"/>
      <c r="BZQ84" s="195"/>
      <c r="BZR84" s="195"/>
      <c r="BZS84" s="195"/>
      <c r="BZT84" s="195"/>
      <c r="BZU84" s="195"/>
      <c r="BZV84" s="195"/>
      <c r="BZW84" s="195"/>
      <c r="BZX84" s="195"/>
      <c r="BZY84" s="195"/>
      <c r="BZZ84" s="195"/>
      <c r="CAA84" s="195"/>
      <c r="CAB84" s="195"/>
      <c r="CAC84" s="195"/>
      <c r="CAD84" s="195"/>
      <c r="CAE84" s="195"/>
      <c r="CAF84" s="195"/>
      <c r="CAG84" s="195"/>
      <c r="CAH84" s="195"/>
      <c r="CAI84" s="195"/>
      <c r="CAJ84" s="195"/>
      <c r="CAK84" s="195"/>
      <c r="CAL84" s="195"/>
      <c r="CAM84" s="195"/>
      <c r="CAN84" s="195"/>
      <c r="CAO84" s="195"/>
      <c r="CAP84" s="195"/>
      <c r="CAQ84" s="195"/>
      <c r="CAR84" s="195"/>
      <c r="CAS84" s="195"/>
      <c r="CAT84" s="195"/>
      <c r="CAU84" s="195"/>
      <c r="CAV84" s="195"/>
      <c r="CAW84" s="195"/>
      <c r="CAX84" s="195"/>
      <c r="CAY84" s="195"/>
      <c r="CAZ84" s="195"/>
      <c r="CBA84" s="195"/>
      <c r="CBB84" s="195"/>
      <c r="CBC84" s="195"/>
      <c r="CBD84" s="195"/>
      <c r="CBE84" s="195"/>
      <c r="CBF84" s="195"/>
      <c r="CBG84" s="195"/>
      <c r="CBH84" s="195"/>
      <c r="CBI84" s="195"/>
      <c r="CBJ84" s="195"/>
      <c r="CBK84" s="195"/>
      <c r="CBL84" s="195"/>
      <c r="CBM84" s="195"/>
      <c r="CBN84" s="195"/>
      <c r="CBO84" s="195"/>
      <c r="CBP84" s="195"/>
      <c r="CBQ84" s="195"/>
      <c r="CBR84" s="195"/>
      <c r="CBS84" s="195"/>
      <c r="CBT84" s="195"/>
      <c r="CBU84" s="195"/>
      <c r="CBV84" s="195"/>
      <c r="CBW84" s="195"/>
      <c r="CBX84" s="195"/>
      <c r="CBY84" s="195"/>
      <c r="CBZ84" s="195"/>
      <c r="CCA84" s="195"/>
      <c r="CCB84" s="195"/>
      <c r="CCC84" s="195"/>
      <c r="CCD84" s="195"/>
      <c r="CCE84" s="195"/>
      <c r="CCF84" s="195"/>
      <c r="CCG84" s="195"/>
      <c r="CCH84" s="195"/>
      <c r="CCI84" s="195"/>
      <c r="CCJ84" s="195"/>
      <c r="CCK84" s="195"/>
      <c r="CCL84" s="195"/>
      <c r="CCM84" s="195"/>
      <c r="CCN84" s="195"/>
      <c r="CCO84" s="195"/>
      <c r="CCP84" s="195"/>
      <c r="CCQ84" s="195"/>
      <c r="CCR84" s="195"/>
      <c r="CCS84" s="195"/>
      <c r="CCT84" s="195"/>
      <c r="CCU84" s="195"/>
      <c r="CCV84" s="195"/>
      <c r="CCW84" s="195"/>
      <c r="CCX84" s="195"/>
      <c r="CCY84" s="195"/>
      <c r="CCZ84" s="195"/>
      <c r="CDA84" s="195"/>
      <c r="CDB84" s="195"/>
      <c r="CDC84" s="195"/>
      <c r="CDD84" s="195"/>
      <c r="CDE84" s="195"/>
      <c r="CDF84" s="195"/>
      <c r="CDG84" s="195"/>
      <c r="CDH84" s="195"/>
      <c r="CDI84" s="195"/>
      <c r="CDJ84" s="195"/>
      <c r="CDK84" s="195"/>
      <c r="CDL84" s="195"/>
      <c r="CDM84" s="195"/>
      <c r="CDN84" s="195"/>
      <c r="CDO84" s="195"/>
      <c r="CDP84" s="195"/>
      <c r="CDQ84" s="195"/>
      <c r="CDR84" s="195"/>
      <c r="CDS84" s="195"/>
      <c r="CDT84" s="195"/>
      <c r="CDU84" s="195"/>
      <c r="CDV84" s="195"/>
      <c r="CDW84" s="195"/>
      <c r="CDX84" s="195"/>
      <c r="CDY84" s="195"/>
      <c r="CDZ84" s="195"/>
      <c r="CEA84" s="195"/>
      <c r="CEB84" s="195"/>
      <c r="CEC84" s="195"/>
      <c r="CED84" s="195"/>
      <c r="CEE84" s="195"/>
      <c r="CEF84" s="195"/>
      <c r="CEG84" s="195"/>
      <c r="CEH84" s="195"/>
      <c r="CEI84" s="195"/>
      <c r="CEJ84" s="195"/>
      <c r="CEK84" s="195"/>
      <c r="CEL84" s="195"/>
      <c r="CEM84" s="195"/>
      <c r="CEN84" s="195"/>
      <c r="CEO84" s="195"/>
      <c r="CEP84" s="195"/>
      <c r="CEQ84" s="195"/>
      <c r="CER84" s="195"/>
      <c r="CES84" s="195"/>
      <c r="CET84" s="195"/>
      <c r="CEU84" s="195"/>
      <c r="CEV84" s="195"/>
      <c r="CEW84" s="195"/>
      <c r="CEX84" s="195"/>
      <c r="CEY84" s="195"/>
      <c r="CEZ84" s="195"/>
      <c r="CFA84" s="195"/>
      <c r="CFB84" s="195"/>
      <c r="CFC84" s="195"/>
      <c r="CFD84" s="195"/>
      <c r="CFE84" s="195"/>
      <c r="CFF84" s="195"/>
      <c r="CFG84" s="195"/>
      <c r="CFH84" s="195"/>
      <c r="CFI84" s="195"/>
      <c r="CFJ84" s="195"/>
      <c r="CFK84" s="195"/>
      <c r="CFL84" s="195"/>
      <c r="CFM84" s="195"/>
      <c r="CFN84" s="195"/>
      <c r="CFO84" s="195"/>
      <c r="CFP84" s="195"/>
      <c r="CFQ84" s="195"/>
      <c r="CFR84" s="195"/>
      <c r="CFS84" s="195"/>
      <c r="CFT84" s="195"/>
      <c r="CFU84" s="195"/>
      <c r="CFV84" s="195"/>
      <c r="CFW84" s="195"/>
      <c r="CFX84" s="195"/>
      <c r="CFY84" s="195"/>
      <c r="CFZ84" s="195"/>
      <c r="CGA84" s="195"/>
      <c r="CGB84" s="195"/>
      <c r="CGC84" s="195"/>
      <c r="CGD84" s="195"/>
      <c r="CGE84" s="195"/>
      <c r="CGF84" s="195"/>
      <c r="CGG84" s="195"/>
      <c r="CGH84" s="195"/>
      <c r="CGI84" s="195"/>
      <c r="CGJ84" s="195"/>
      <c r="CGK84" s="195"/>
      <c r="CGL84" s="195"/>
      <c r="CGM84" s="195"/>
      <c r="CGN84" s="195"/>
      <c r="CGO84" s="195"/>
      <c r="CGP84" s="195"/>
      <c r="CGQ84" s="195"/>
      <c r="CGR84" s="195"/>
      <c r="CGS84" s="195"/>
      <c r="CGT84" s="195"/>
      <c r="CGU84" s="195"/>
      <c r="CGV84" s="195"/>
      <c r="CGW84" s="195"/>
      <c r="CGX84" s="195"/>
      <c r="CGY84" s="195"/>
      <c r="CGZ84" s="195"/>
      <c r="CHA84" s="195"/>
      <c r="CHB84" s="195"/>
      <c r="CHC84" s="195"/>
      <c r="CHD84" s="195"/>
      <c r="CHE84" s="195"/>
      <c r="CHF84" s="195"/>
      <c r="CHG84" s="195"/>
      <c r="CHH84" s="195"/>
      <c r="CHI84" s="195"/>
      <c r="CHJ84" s="195"/>
      <c r="CHK84" s="195"/>
      <c r="CHL84" s="195"/>
      <c r="CHM84" s="195"/>
      <c r="CHN84" s="195"/>
      <c r="CHO84" s="195"/>
      <c r="CHP84" s="195"/>
      <c r="CHQ84" s="195"/>
      <c r="CHR84" s="195"/>
      <c r="CHS84" s="195"/>
      <c r="CHT84" s="195"/>
      <c r="CHU84" s="195"/>
      <c r="CHV84" s="195"/>
      <c r="CHW84" s="195"/>
      <c r="CHX84" s="195"/>
      <c r="CHY84" s="195"/>
      <c r="CHZ84" s="195"/>
      <c r="CIA84" s="195"/>
      <c r="CIB84" s="195"/>
      <c r="CIC84" s="195"/>
      <c r="CID84" s="195"/>
      <c r="CIE84" s="195"/>
      <c r="CIF84" s="195"/>
      <c r="CIG84" s="195"/>
      <c r="CIH84" s="195"/>
      <c r="CII84" s="195"/>
      <c r="CIJ84" s="195"/>
      <c r="CIK84" s="195"/>
      <c r="CIL84" s="195"/>
      <c r="CIM84" s="195"/>
      <c r="CIN84" s="195"/>
      <c r="CIO84" s="195"/>
      <c r="CIP84" s="195"/>
      <c r="CIQ84" s="195"/>
      <c r="CIR84" s="195"/>
      <c r="CIS84" s="195"/>
      <c r="CIT84" s="195"/>
      <c r="CIU84" s="195"/>
      <c r="CIV84" s="195"/>
      <c r="CIW84" s="195"/>
      <c r="CIX84" s="195"/>
      <c r="CIY84" s="195"/>
      <c r="CIZ84" s="195"/>
      <c r="CJA84" s="195"/>
      <c r="CJB84" s="195"/>
      <c r="CJC84" s="195"/>
      <c r="CJD84" s="195"/>
      <c r="CJE84" s="195"/>
      <c r="CJF84" s="195"/>
      <c r="CJG84" s="195"/>
      <c r="CJH84" s="195"/>
      <c r="CJI84" s="195"/>
      <c r="CJJ84" s="195"/>
      <c r="CJK84" s="195"/>
      <c r="CJL84" s="195"/>
      <c r="CJM84" s="195"/>
      <c r="CJN84" s="195"/>
      <c r="CJO84" s="195"/>
      <c r="CJP84" s="195"/>
      <c r="CJQ84" s="195"/>
      <c r="CJR84" s="195"/>
      <c r="CJS84" s="195"/>
      <c r="CJT84" s="195"/>
      <c r="CJU84" s="195"/>
      <c r="CJV84" s="195"/>
      <c r="CJW84" s="195"/>
      <c r="CJX84" s="195"/>
      <c r="CJY84" s="195"/>
      <c r="CJZ84" s="195"/>
      <c r="CKA84" s="195"/>
      <c r="CKB84" s="195"/>
      <c r="CKC84" s="195"/>
      <c r="CKD84" s="195"/>
      <c r="CKE84" s="195"/>
      <c r="CKF84" s="195"/>
      <c r="CKG84" s="195"/>
      <c r="CKH84" s="195"/>
      <c r="CKI84" s="195"/>
      <c r="CKJ84" s="195"/>
      <c r="CKK84" s="195"/>
      <c r="CKL84" s="195"/>
      <c r="CKM84" s="195"/>
      <c r="CKN84" s="195"/>
      <c r="CKO84" s="195"/>
      <c r="CKP84" s="195"/>
      <c r="CKQ84" s="195"/>
      <c r="CKR84" s="195"/>
      <c r="CKS84" s="195"/>
      <c r="CKT84" s="195"/>
      <c r="CKU84" s="195"/>
      <c r="CKV84" s="195"/>
      <c r="CKW84" s="195"/>
      <c r="CKX84" s="195"/>
      <c r="CKY84" s="195"/>
      <c r="CKZ84" s="195"/>
      <c r="CLA84" s="195"/>
      <c r="CLB84" s="195"/>
      <c r="CLC84" s="195"/>
      <c r="CLD84" s="195"/>
      <c r="CLE84" s="195"/>
      <c r="CLF84" s="195"/>
      <c r="CLG84" s="195"/>
      <c r="CLH84" s="195"/>
      <c r="CLI84" s="195"/>
      <c r="CLJ84" s="195"/>
      <c r="CLK84" s="195"/>
      <c r="CLL84" s="195"/>
      <c r="CLM84" s="195"/>
      <c r="CLN84" s="195"/>
      <c r="CLO84" s="195"/>
      <c r="CLP84" s="195"/>
      <c r="CLQ84" s="195"/>
      <c r="CLR84" s="195"/>
      <c r="CLS84" s="195"/>
      <c r="CLT84" s="195"/>
      <c r="CLU84" s="195"/>
      <c r="CLV84" s="195"/>
      <c r="CLW84" s="195"/>
      <c r="CLX84" s="195"/>
      <c r="CLY84" s="195"/>
      <c r="CLZ84" s="195"/>
      <c r="CMA84" s="195"/>
      <c r="CMB84" s="195"/>
      <c r="CMC84" s="195"/>
      <c r="CMD84" s="195"/>
      <c r="CME84" s="195"/>
      <c r="CMF84" s="195"/>
      <c r="CMG84" s="195"/>
      <c r="CMH84" s="195"/>
      <c r="CMI84" s="195"/>
      <c r="CMJ84" s="195"/>
      <c r="CMK84" s="195"/>
      <c r="CML84" s="195"/>
      <c r="CMM84" s="195"/>
      <c r="CMN84" s="195"/>
      <c r="CMO84" s="195"/>
      <c r="CMP84" s="195"/>
      <c r="CMQ84" s="195"/>
      <c r="CMR84" s="195"/>
      <c r="CMS84" s="195"/>
      <c r="CMT84" s="195"/>
      <c r="CMU84" s="195"/>
      <c r="CMV84" s="195"/>
      <c r="CMW84" s="195"/>
      <c r="CMX84" s="195"/>
      <c r="CMY84" s="195"/>
      <c r="CMZ84" s="195"/>
      <c r="CNA84" s="195"/>
      <c r="CNB84" s="195"/>
      <c r="CNC84" s="195"/>
      <c r="CND84" s="195"/>
      <c r="CNE84" s="195"/>
      <c r="CNF84" s="195"/>
      <c r="CNG84" s="195"/>
      <c r="CNH84" s="195"/>
      <c r="CNI84" s="195"/>
      <c r="CNJ84" s="195"/>
      <c r="CNK84" s="195"/>
      <c r="CNL84" s="195"/>
      <c r="CNM84" s="195"/>
      <c r="CNN84" s="195"/>
      <c r="CNO84" s="195"/>
      <c r="CNP84" s="195"/>
      <c r="CNQ84" s="195"/>
      <c r="CNR84" s="195"/>
      <c r="CNS84" s="195"/>
      <c r="CNT84" s="195"/>
      <c r="CNU84" s="195"/>
      <c r="CNV84" s="195"/>
      <c r="CNW84" s="195"/>
      <c r="CNX84" s="195"/>
      <c r="CNY84" s="195"/>
      <c r="CNZ84" s="195"/>
      <c r="COA84" s="195"/>
      <c r="COB84" s="195"/>
      <c r="COC84" s="195"/>
      <c r="COD84" s="195"/>
      <c r="COE84" s="195"/>
      <c r="COF84" s="195"/>
      <c r="COG84" s="195"/>
      <c r="COH84" s="195"/>
      <c r="COI84" s="195"/>
      <c r="COJ84" s="195"/>
      <c r="COK84" s="195"/>
      <c r="COL84" s="195"/>
      <c r="COM84" s="195"/>
      <c r="CON84" s="195"/>
      <c r="COO84" s="195"/>
      <c r="COP84" s="195"/>
      <c r="COQ84" s="195"/>
      <c r="COR84" s="195"/>
      <c r="COS84" s="195"/>
      <c r="COT84" s="195"/>
      <c r="COU84" s="195"/>
      <c r="COV84" s="195"/>
      <c r="COW84" s="195"/>
      <c r="COX84" s="195"/>
      <c r="COY84" s="195"/>
      <c r="COZ84" s="195"/>
      <c r="CPA84" s="195"/>
      <c r="CPB84" s="195"/>
      <c r="CPC84" s="195"/>
      <c r="CPD84" s="195"/>
      <c r="CPE84" s="195"/>
      <c r="CPF84" s="195"/>
      <c r="CPG84" s="195"/>
      <c r="CPH84" s="195"/>
      <c r="CPI84" s="195"/>
      <c r="CPJ84" s="195"/>
      <c r="CPK84" s="195"/>
      <c r="CPL84" s="195"/>
      <c r="CPM84" s="195"/>
      <c r="CPN84" s="195"/>
      <c r="CPO84" s="195"/>
      <c r="CPP84" s="195"/>
      <c r="CPQ84" s="195"/>
      <c r="CPR84" s="195"/>
      <c r="CPS84" s="195"/>
      <c r="CPT84" s="195"/>
      <c r="CPU84" s="195"/>
      <c r="CPV84" s="195"/>
      <c r="CPW84" s="195"/>
      <c r="CPX84" s="195"/>
      <c r="CPY84" s="195"/>
      <c r="CPZ84" s="195"/>
      <c r="CQA84" s="195"/>
      <c r="CQB84" s="195"/>
      <c r="CQC84" s="195"/>
      <c r="CQD84" s="195"/>
      <c r="CQE84" s="195"/>
      <c r="CQF84" s="195"/>
      <c r="CQG84" s="195"/>
      <c r="CQH84" s="195"/>
      <c r="CQI84" s="195"/>
      <c r="CQJ84" s="195"/>
      <c r="CQK84" s="195"/>
      <c r="CQL84" s="195"/>
      <c r="CQM84" s="195"/>
      <c r="CQN84" s="195"/>
      <c r="CQO84" s="195"/>
      <c r="CQP84" s="195"/>
      <c r="CQQ84" s="195"/>
      <c r="CQR84" s="195"/>
      <c r="CQS84" s="195"/>
      <c r="CQT84" s="195"/>
      <c r="CQU84" s="195"/>
      <c r="CQV84" s="195"/>
      <c r="CQW84" s="195"/>
      <c r="CQX84" s="195"/>
      <c r="CQY84" s="195"/>
      <c r="CQZ84" s="195"/>
      <c r="CRA84" s="195"/>
      <c r="CRB84" s="195"/>
      <c r="CRC84" s="195"/>
      <c r="CRD84" s="195"/>
      <c r="CRE84" s="195"/>
      <c r="CRF84" s="195"/>
      <c r="CRG84" s="195"/>
      <c r="CRH84" s="195"/>
      <c r="CRI84" s="195"/>
      <c r="CRJ84" s="195"/>
      <c r="CRK84" s="195"/>
      <c r="CRL84" s="195"/>
      <c r="CRM84" s="195"/>
      <c r="CRN84" s="195"/>
      <c r="CRO84" s="195"/>
      <c r="CRP84" s="195"/>
      <c r="CRQ84" s="195"/>
      <c r="CRR84" s="195"/>
      <c r="CRS84" s="195"/>
      <c r="CRT84" s="195"/>
      <c r="CRU84" s="195"/>
      <c r="CRV84" s="195"/>
      <c r="CRW84" s="195"/>
      <c r="CRX84" s="195"/>
      <c r="CRY84" s="195"/>
      <c r="CRZ84" s="195"/>
      <c r="CSA84" s="195"/>
      <c r="CSB84" s="195"/>
      <c r="CSC84" s="195"/>
      <c r="CSD84" s="195"/>
      <c r="CSE84" s="195"/>
      <c r="CSF84" s="195"/>
      <c r="CSG84" s="195"/>
      <c r="CSH84" s="195"/>
      <c r="CSI84" s="195"/>
      <c r="CSJ84" s="195"/>
      <c r="CSK84" s="195"/>
      <c r="CSL84" s="195"/>
      <c r="CSM84" s="195"/>
      <c r="CSN84" s="195"/>
      <c r="CSO84" s="195"/>
      <c r="CSP84" s="195"/>
      <c r="CSQ84" s="195"/>
      <c r="CSR84" s="195"/>
      <c r="CSS84" s="195"/>
      <c r="CST84" s="195"/>
      <c r="CSU84" s="195"/>
      <c r="CSV84" s="195"/>
      <c r="CSW84" s="195"/>
      <c r="CSX84" s="195"/>
      <c r="CSY84" s="195"/>
      <c r="CSZ84" s="195"/>
      <c r="CTA84" s="195"/>
      <c r="CTB84" s="195"/>
      <c r="CTC84" s="195"/>
      <c r="CTD84" s="195"/>
      <c r="CTE84" s="195"/>
      <c r="CTF84" s="195"/>
      <c r="CTG84" s="195"/>
      <c r="CTH84" s="195"/>
      <c r="CTI84" s="195"/>
      <c r="CTJ84" s="195"/>
      <c r="CTK84" s="195"/>
      <c r="CTL84" s="195"/>
      <c r="CTM84" s="195"/>
      <c r="CTN84" s="195"/>
      <c r="CTO84" s="195"/>
      <c r="CTP84" s="195"/>
      <c r="CTQ84" s="195"/>
      <c r="CTR84" s="195"/>
      <c r="CTS84" s="195"/>
      <c r="CTT84" s="195"/>
      <c r="CTU84" s="195"/>
      <c r="CTV84" s="195"/>
      <c r="CTW84" s="195"/>
      <c r="CTX84" s="195"/>
      <c r="CTY84" s="195"/>
      <c r="CTZ84" s="195"/>
      <c r="CUA84" s="195"/>
      <c r="CUB84" s="195"/>
      <c r="CUC84" s="195"/>
      <c r="CUD84" s="195"/>
      <c r="CUE84" s="195"/>
      <c r="CUF84" s="195"/>
      <c r="CUG84" s="195"/>
      <c r="CUH84" s="195"/>
      <c r="CUI84" s="195"/>
      <c r="CUJ84" s="195"/>
      <c r="CUK84" s="195"/>
      <c r="CUL84" s="195"/>
      <c r="CUM84" s="195"/>
      <c r="CUN84" s="195"/>
      <c r="CUO84" s="195"/>
      <c r="CUP84" s="195"/>
      <c r="CUQ84" s="195"/>
      <c r="CUR84" s="195"/>
      <c r="CUS84" s="195"/>
      <c r="CUT84" s="195"/>
      <c r="CUU84" s="195"/>
      <c r="CUV84" s="195"/>
      <c r="CUW84" s="195"/>
      <c r="CUX84" s="195"/>
      <c r="CUY84" s="195"/>
      <c r="CUZ84" s="195"/>
      <c r="CVA84" s="195"/>
      <c r="CVB84" s="195"/>
      <c r="CVC84" s="195"/>
      <c r="CVD84" s="195"/>
      <c r="CVE84" s="195"/>
      <c r="CVF84" s="195"/>
      <c r="CVG84" s="195"/>
      <c r="CVH84" s="195"/>
      <c r="CVI84" s="195"/>
      <c r="CVJ84" s="195"/>
      <c r="CVK84" s="195"/>
      <c r="CVL84" s="195"/>
      <c r="CVM84" s="195"/>
      <c r="CVN84" s="195"/>
      <c r="CVO84" s="195"/>
      <c r="CVP84" s="195"/>
      <c r="CVQ84" s="195"/>
      <c r="CVR84" s="195"/>
      <c r="CVS84" s="195"/>
      <c r="CVT84" s="195"/>
      <c r="CVU84" s="195"/>
      <c r="CVV84" s="195"/>
      <c r="CVW84" s="195"/>
      <c r="CVX84" s="195"/>
      <c r="CVY84" s="195"/>
      <c r="CVZ84" s="195"/>
      <c r="CWA84" s="195"/>
      <c r="CWB84" s="195"/>
      <c r="CWC84" s="195"/>
      <c r="CWD84" s="195"/>
      <c r="CWE84" s="195"/>
      <c r="CWF84" s="195"/>
      <c r="CWG84" s="195"/>
      <c r="CWH84" s="195"/>
      <c r="CWI84" s="195"/>
      <c r="CWJ84" s="195"/>
      <c r="CWK84" s="195"/>
      <c r="CWL84" s="195"/>
      <c r="CWM84" s="195"/>
      <c r="CWN84" s="195"/>
      <c r="CWO84" s="195"/>
      <c r="CWP84" s="195"/>
      <c r="CWQ84" s="195"/>
      <c r="CWR84" s="195"/>
      <c r="CWS84" s="195"/>
      <c r="CWT84" s="195"/>
      <c r="CWU84" s="195"/>
      <c r="CWV84" s="195"/>
      <c r="CWW84" s="195"/>
      <c r="CWX84" s="195"/>
      <c r="CWY84" s="195"/>
      <c r="CWZ84" s="195"/>
      <c r="CXA84" s="195"/>
      <c r="CXB84" s="195"/>
      <c r="CXC84" s="195"/>
      <c r="CXD84" s="195"/>
      <c r="CXE84" s="195"/>
      <c r="CXF84" s="195"/>
      <c r="CXG84" s="195"/>
      <c r="CXH84" s="195"/>
      <c r="CXI84" s="195"/>
      <c r="CXJ84" s="195"/>
      <c r="CXK84" s="195"/>
      <c r="CXL84" s="195"/>
      <c r="CXM84" s="195"/>
      <c r="CXN84" s="195"/>
      <c r="CXO84" s="195"/>
      <c r="CXP84" s="195"/>
      <c r="CXQ84" s="195"/>
      <c r="CXR84" s="195"/>
      <c r="CXS84" s="195"/>
      <c r="CXT84" s="195"/>
      <c r="CXU84" s="195"/>
      <c r="CXV84" s="195"/>
      <c r="CXW84" s="195"/>
      <c r="CXX84" s="195"/>
      <c r="CXY84" s="195"/>
      <c r="CXZ84" s="195"/>
      <c r="CYA84" s="195"/>
      <c r="CYB84" s="195"/>
      <c r="CYC84" s="195"/>
      <c r="CYD84" s="195"/>
      <c r="CYE84" s="195"/>
      <c r="CYF84" s="195"/>
      <c r="CYG84" s="195"/>
      <c r="CYH84" s="195"/>
      <c r="CYI84" s="195"/>
      <c r="CYJ84" s="195"/>
      <c r="CYK84" s="195"/>
      <c r="CYL84" s="195"/>
      <c r="CYM84" s="195"/>
      <c r="CYN84" s="195"/>
      <c r="CYO84" s="195"/>
      <c r="CYP84" s="195"/>
      <c r="CYQ84" s="195"/>
      <c r="CYR84" s="195"/>
      <c r="CYS84" s="195"/>
      <c r="CYT84" s="195"/>
      <c r="CYU84" s="195"/>
      <c r="CYV84" s="195"/>
      <c r="CYW84" s="195"/>
      <c r="CYX84" s="195"/>
      <c r="CYY84" s="195"/>
      <c r="CYZ84" s="195"/>
      <c r="CZA84" s="195"/>
      <c r="CZB84" s="195"/>
      <c r="CZC84" s="195"/>
      <c r="CZD84" s="195"/>
      <c r="CZE84" s="195"/>
      <c r="CZF84" s="195"/>
      <c r="CZG84" s="195"/>
      <c r="CZH84" s="195"/>
      <c r="CZI84" s="195"/>
      <c r="CZJ84" s="195"/>
      <c r="CZK84" s="195"/>
      <c r="CZL84" s="195"/>
      <c r="CZM84" s="195"/>
      <c r="CZN84" s="195"/>
      <c r="CZO84" s="195"/>
      <c r="CZP84" s="195"/>
      <c r="CZQ84" s="195"/>
      <c r="CZR84" s="195"/>
      <c r="CZS84" s="195"/>
      <c r="CZT84" s="195"/>
      <c r="CZU84" s="195"/>
      <c r="CZV84" s="195"/>
      <c r="CZW84" s="195"/>
      <c r="CZX84" s="195"/>
      <c r="CZY84" s="195"/>
      <c r="CZZ84" s="195"/>
      <c r="DAA84" s="195"/>
      <c r="DAB84" s="195"/>
      <c r="DAC84" s="195"/>
      <c r="DAD84" s="195"/>
      <c r="DAE84" s="195"/>
      <c r="DAF84" s="195"/>
      <c r="DAG84" s="195"/>
      <c r="DAH84" s="195"/>
      <c r="DAI84" s="195"/>
      <c r="DAJ84" s="195"/>
      <c r="DAK84" s="195"/>
      <c r="DAL84" s="195"/>
      <c r="DAM84" s="195"/>
      <c r="DAN84" s="195"/>
      <c r="DAO84" s="195"/>
      <c r="DAP84" s="195"/>
      <c r="DAQ84" s="195"/>
      <c r="DAR84" s="195"/>
      <c r="DAS84" s="195"/>
      <c r="DAT84" s="195"/>
      <c r="DAU84" s="195"/>
      <c r="DAV84" s="195"/>
      <c r="DAW84" s="195"/>
      <c r="DAX84" s="195"/>
      <c r="DAY84" s="195"/>
      <c r="DAZ84" s="195"/>
      <c r="DBA84" s="195"/>
      <c r="DBB84" s="195"/>
      <c r="DBC84" s="195"/>
      <c r="DBD84" s="195"/>
      <c r="DBE84" s="195"/>
      <c r="DBF84" s="195"/>
      <c r="DBG84" s="195"/>
      <c r="DBH84" s="195"/>
      <c r="DBI84" s="195"/>
      <c r="DBJ84" s="195"/>
      <c r="DBK84" s="195"/>
      <c r="DBL84" s="195"/>
      <c r="DBM84" s="195"/>
      <c r="DBN84" s="195"/>
      <c r="DBO84" s="195"/>
      <c r="DBP84" s="195"/>
      <c r="DBQ84" s="195"/>
      <c r="DBR84" s="195"/>
      <c r="DBS84" s="195"/>
      <c r="DBT84" s="195"/>
      <c r="DBU84" s="195"/>
      <c r="DBV84" s="195"/>
      <c r="DBW84" s="195"/>
      <c r="DBX84" s="195"/>
      <c r="DBY84" s="195"/>
      <c r="DBZ84" s="195"/>
      <c r="DCA84" s="195"/>
      <c r="DCB84" s="195"/>
      <c r="DCC84" s="195"/>
      <c r="DCD84" s="195"/>
      <c r="DCE84" s="195"/>
      <c r="DCF84" s="195"/>
      <c r="DCG84" s="195"/>
      <c r="DCH84" s="195"/>
      <c r="DCI84" s="195"/>
      <c r="DCJ84" s="195"/>
      <c r="DCK84" s="195"/>
      <c r="DCL84" s="195"/>
      <c r="DCM84" s="195"/>
      <c r="DCN84" s="195"/>
      <c r="DCO84" s="195"/>
      <c r="DCP84" s="195"/>
      <c r="DCQ84" s="195"/>
      <c r="DCR84" s="195"/>
      <c r="DCS84" s="195"/>
      <c r="DCT84" s="195"/>
      <c r="DCU84" s="195"/>
      <c r="DCV84" s="195"/>
      <c r="DCW84" s="195"/>
      <c r="DCX84" s="195"/>
      <c r="DCY84" s="195"/>
      <c r="DCZ84" s="195"/>
      <c r="DDA84" s="195"/>
      <c r="DDB84" s="195"/>
      <c r="DDC84" s="195"/>
      <c r="DDD84" s="195"/>
      <c r="DDE84" s="195"/>
      <c r="DDF84" s="195"/>
      <c r="DDG84" s="195"/>
      <c r="DDH84" s="195"/>
      <c r="DDI84" s="195"/>
      <c r="DDJ84" s="195"/>
      <c r="DDK84" s="195"/>
      <c r="DDL84" s="195"/>
      <c r="DDM84" s="195"/>
      <c r="DDN84" s="195"/>
      <c r="DDO84" s="195"/>
      <c r="DDP84" s="195"/>
      <c r="DDQ84" s="195"/>
      <c r="DDR84" s="195"/>
      <c r="DDS84" s="195"/>
      <c r="DDT84" s="195"/>
      <c r="DDU84" s="195"/>
      <c r="DDV84" s="195"/>
      <c r="DDW84" s="195"/>
      <c r="DDX84" s="195"/>
      <c r="DDY84" s="195"/>
      <c r="DDZ84" s="195"/>
      <c r="DEA84" s="195"/>
      <c r="DEB84" s="195"/>
      <c r="DEC84" s="195"/>
      <c r="DED84" s="195"/>
      <c r="DEE84" s="195"/>
      <c r="DEF84" s="195"/>
      <c r="DEG84" s="195"/>
      <c r="DEH84" s="195"/>
      <c r="DEI84" s="195"/>
      <c r="DEJ84" s="195"/>
      <c r="DEK84" s="195"/>
      <c r="DEL84" s="195"/>
      <c r="DEM84" s="195"/>
      <c r="DEN84" s="195"/>
      <c r="DEO84" s="195"/>
      <c r="DEP84" s="195"/>
      <c r="DEQ84" s="195"/>
      <c r="DER84" s="195"/>
      <c r="DES84" s="195"/>
      <c r="DET84" s="195"/>
      <c r="DEU84" s="195"/>
      <c r="DEV84" s="195"/>
      <c r="DEW84" s="195"/>
      <c r="DEX84" s="195"/>
      <c r="DEY84" s="195"/>
      <c r="DEZ84" s="195"/>
      <c r="DFA84" s="195"/>
      <c r="DFB84" s="195"/>
      <c r="DFC84" s="195"/>
      <c r="DFD84" s="195"/>
      <c r="DFE84" s="195"/>
      <c r="DFF84" s="195"/>
      <c r="DFG84" s="195"/>
      <c r="DFH84" s="195"/>
      <c r="DFI84" s="195"/>
      <c r="DFJ84" s="195"/>
      <c r="DFK84" s="195"/>
      <c r="DFL84" s="195"/>
      <c r="DFM84" s="195"/>
      <c r="DFN84" s="195"/>
      <c r="DFO84" s="195"/>
      <c r="DFP84" s="195"/>
      <c r="DFQ84" s="195"/>
      <c r="DFR84" s="195"/>
      <c r="DFS84" s="195"/>
      <c r="DFT84" s="195"/>
      <c r="DFU84" s="195"/>
      <c r="DFV84" s="195"/>
      <c r="DFW84" s="195"/>
      <c r="DFX84" s="195"/>
      <c r="DFY84" s="195"/>
      <c r="DFZ84" s="195"/>
      <c r="DGA84" s="195"/>
      <c r="DGB84" s="195"/>
      <c r="DGC84" s="195"/>
      <c r="DGD84" s="195"/>
      <c r="DGE84" s="195"/>
      <c r="DGF84" s="195"/>
      <c r="DGG84" s="195"/>
      <c r="DGH84" s="195"/>
      <c r="DGI84" s="195"/>
      <c r="DGJ84" s="195"/>
      <c r="DGK84" s="195"/>
      <c r="DGL84" s="195"/>
      <c r="DGM84" s="195"/>
      <c r="DGN84" s="195"/>
      <c r="DGO84" s="195"/>
      <c r="DGP84" s="195"/>
      <c r="DGQ84" s="195"/>
      <c r="DGR84" s="195"/>
      <c r="DGS84" s="195"/>
      <c r="DGT84" s="195"/>
      <c r="DGU84" s="195"/>
      <c r="DGV84" s="195"/>
      <c r="DGW84" s="195"/>
      <c r="DGX84" s="195"/>
      <c r="DGY84" s="195"/>
      <c r="DGZ84" s="195"/>
      <c r="DHA84" s="195"/>
      <c r="DHB84" s="195"/>
      <c r="DHC84" s="195"/>
      <c r="DHD84" s="195"/>
      <c r="DHE84" s="195"/>
      <c r="DHF84" s="195"/>
      <c r="DHG84" s="195"/>
      <c r="DHH84" s="195"/>
      <c r="DHI84" s="195"/>
      <c r="DHJ84" s="195"/>
      <c r="DHK84" s="195"/>
      <c r="DHL84" s="195"/>
      <c r="DHM84" s="195"/>
      <c r="DHN84" s="195"/>
      <c r="DHO84" s="195"/>
      <c r="DHP84" s="195"/>
      <c r="DHQ84" s="195"/>
      <c r="DHR84" s="195"/>
      <c r="DHS84" s="195"/>
      <c r="DHT84" s="195"/>
      <c r="DHU84" s="195"/>
      <c r="DHV84" s="195"/>
      <c r="DHW84" s="195"/>
      <c r="DHX84" s="195"/>
      <c r="DHY84" s="195"/>
      <c r="DHZ84" s="195"/>
      <c r="DIA84" s="195"/>
      <c r="DIB84" s="195"/>
      <c r="DIC84" s="195"/>
      <c r="DID84" s="195"/>
      <c r="DIE84" s="195"/>
      <c r="DIF84" s="195"/>
      <c r="DIG84" s="195"/>
      <c r="DIH84" s="195"/>
      <c r="DII84" s="195"/>
      <c r="DIJ84" s="195"/>
      <c r="DIK84" s="195"/>
      <c r="DIL84" s="195"/>
      <c r="DIM84" s="195"/>
      <c r="DIN84" s="195"/>
      <c r="DIO84" s="195"/>
      <c r="DIP84" s="195"/>
      <c r="DIQ84" s="195"/>
      <c r="DIR84" s="195"/>
      <c r="DIS84" s="195"/>
      <c r="DIT84" s="195"/>
      <c r="DIU84" s="195"/>
      <c r="DIV84" s="195"/>
      <c r="DIW84" s="195"/>
      <c r="DIX84" s="195"/>
      <c r="DIY84" s="195"/>
      <c r="DIZ84" s="195"/>
      <c r="DJA84" s="195"/>
      <c r="DJB84" s="195"/>
      <c r="DJC84" s="195"/>
      <c r="DJD84" s="195"/>
      <c r="DJE84" s="195"/>
      <c r="DJF84" s="195"/>
      <c r="DJG84" s="195"/>
      <c r="DJH84" s="195"/>
      <c r="DJI84" s="195"/>
      <c r="DJJ84" s="195"/>
      <c r="DJK84" s="195"/>
      <c r="DJL84" s="195"/>
      <c r="DJM84" s="195"/>
      <c r="DJN84" s="195"/>
      <c r="DJO84" s="195"/>
      <c r="DJP84" s="195"/>
      <c r="DJQ84" s="195"/>
      <c r="DJR84" s="195"/>
      <c r="DJS84" s="195"/>
      <c r="DJT84" s="195"/>
      <c r="DJU84" s="195"/>
      <c r="DJV84" s="195"/>
      <c r="DJW84" s="195"/>
      <c r="DJX84" s="195"/>
      <c r="DJY84" s="195"/>
      <c r="DJZ84" s="195"/>
      <c r="DKA84" s="195"/>
      <c r="DKB84" s="195"/>
      <c r="DKC84" s="195"/>
      <c r="DKD84" s="195"/>
      <c r="DKE84" s="195"/>
      <c r="DKF84" s="195"/>
      <c r="DKG84" s="195"/>
      <c r="DKH84" s="195"/>
      <c r="DKI84" s="195"/>
      <c r="DKJ84" s="195"/>
      <c r="DKK84" s="195"/>
      <c r="DKL84" s="195"/>
      <c r="DKM84" s="195"/>
      <c r="DKN84" s="195"/>
      <c r="DKO84" s="195"/>
      <c r="DKP84" s="195"/>
      <c r="DKQ84" s="195"/>
      <c r="DKR84" s="195"/>
      <c r="DKS84" s="195"/>
      <c r="DKT84" s="195"/>
      <c r="DKU84" s="195"/>
      <c r="DKV84" s="195"/>
      <c r="DKW84" s="195"/>
      <c r="DKX84" s="195"/>
      <c r="DKY84" s="195"/>
      <c r="DKZ84" s="195"/>
      <c r="DLA84" s="195"/>
      <c r="DLB84" s="195"/>
      <c r="DLC84" s="195"/>
      <c r="DLD84" s="195"/>
      <c r="DLE84" s="195"/>
      <c r="DLF84" s="195"/>
      <c r="DLG84" s="195"/>
      <c r="DLH84" s="195"/>
      <c r="DLI84" s="195"/>
      <c r="DLJ84" s="195"/>
      <c r="DLK84" s="195"/>
      <c r="DLL84" s="195"/>
      <c r="DLM84" s="195"/>
      <c r="DLN84" s="195"/>
      <c r="DLO84" s="195"/>
      <c r="DLP84" s="195"/>
      <c r="DLQ84" s="195"/>
      <c r="DLR84" s="195"/>
      <c r="DLS84" s="195"/>
      <c r="DLT84" s="195"/>
      <c r="DLU84" s="195"/>
      <c r="DLV84" s="195"/>
      <c r="DLW84" s="195"/>
      <c r="DLX84" s="195"/>
      <c r="DLY84" s="195"/>
      <c r="DLZ84" s="195"/>
      <c r="DMA84" s="195"/>
      <c r="DMB84" s="195"/>
      <c r="DMC84" s="195"/>
      <c r="DMD84" s="195"/>
      <c r="DME84" s="195"/>
      <c r="DMF84" s="195"/>
      <c r="DMG84" s="195"/>
      <c r="DMH84" s="195"/>
      <c r="DMI84" s="195"/>
      <c r="DMJ84" s="195"/>
      <c r="DMK84" s="195"/>
      <c r="DML84" s="195"/>
      <c r="DMM84" s="195"/>
      <c r="DMN84" s="195"/>
      <c r="DMO84" s="195"/>
      <c r="DMP84" s="195"/>
      <c r="DMQ84" s="195"/>
      <c r="DMR84" s="195"/>
      <c r="DMS84" s="195"/>
      <c r="DMT84" s="195"/>
      <c r="DMU84" s="195"/>
      <c r="DMV84" s="195"/>
      <c r="DMW84" s="195"/>
      <c r="DMX84" s="195"/>
      <c r="DMY84" s="195"/>
      <c r="DMZ84" s="195"/>
      <c r="DNA84" s="195"/>
      <c r="DNB84" s="195"/>
      <c r="DNC84" s="195"/>
      <c r="DND84" s="195"/>
      <c r="DNE84" s="195"/>
      <c r="DNF84" s="195"/>
      <c r="DNG84" s="195"/>
      <c r="DNH84" s="195"/>
      <c r="DNI84" s="195"/>
      <c r="DNJ84" s="195"/>
      <c r="DNK84" s="195"/>
      <c r="DNL84" s="195"/>
      <c r="DNM84" s="195"/>
      <c r="DNN84" s="195"/>
      <c r="DNO84" s="195"/>
      <c r="DNP84" s="195"/>
      <c r="DNQ84" s="195"/>
      <c r="DNR84" s="195"/>
      <c r="DNS84" s="195"/>
      <c r="DNT84" s="195"/>
      <c r="DNU84" s="195"/>
      <c r="DNV84" s="195"/>
      <c r="DNW84" s="195"/>
      <c r="DNX84" s="195"/>
      <c r="DNY84" s="195"/>
      <c r="DNZ84" s="195"/>
      <c r="DOA84" s="195"/>
      <c r="DOB84" s="195"/>
      <c r="DOC84" s="195"/>
      <c r="DOD84" s="195"/>
      <c r="DOE84" s="195"/>
      <c r="DOF84" s="195"/>
      <c r="DOG84" s="195"/>
      <c r="DOH84" s="195"/>
      <c r="DOI84" s="195"/>
      <c r="DOJ84" s="195"/>
      <c r="DOK84" s="195"/>
      <c r="DOL84" s="195"/>
      <c r="DOM84" s="195"/>
      <c r="DON84" s="195"/>
      <c r="DOO84" s="195"/>
      <c r="DOP84" s="195"/>
      <c r="DOQ84" s="195"/>
      <c r="DOR84" s="195"/>
      <c r="DOS84" s="195"/>
      <c r="DOT84" s="195"/>
      <c r="DOU84" s="195"/>
      <c r="DOV84" s="195"/>
      <c r="DOW84" s="195"/>
      <c r="DOX84" s="195"/>
      <c r="DOY84" s="195"/>
      <c r="DOZ84" s="195"/>
      <c r="DPA84" s="195"/>
      <c r="DPB84" s="195"/>
      <c r="DPC84" s="195"/>
      <c r="DPD84" s="195"/>
      <c r="DPE84" s="195"/>
      <c r="DPF84" s="195"/>
      <c r="DPG84" s="195"/>
      <c r="DPH84" s="195"/>
      <c r="DPI84" s="195"/>
      <c r="DPJ84" s="195"/>
      <c r="DPK84" s="195"/>
      <c r="DPL84" s="195"/>
      <c r="DPM84" s="195"/>
      <c r="DPN84" s="195"/>
      <c r="DPO84" s="195"/>
      <c r="DPP84" s="195"/>
      <c r="DPQ84" s="195"/>
      <c r="DPR84" s="195"/>
      <c r="DPS84" s="195"/>
      <c r="DPT84" s="195"/>
      <c r="DPU84" s="195"/>
      <c r="DPV84" s="195"/>
      <c r="DPW84" s="195"/>
      <c r="DPX84" s="195"/>
      <c r="DPY84" s="195"/>
      <c r="DPZ84" s="195"/>
      <c r="DQA84" s="195"/>
      <c r="DQB84" s="195"/>
      <c r="DQC84" s="195"/>
      <c r="DQD84" s="195"/>
      <c r="DQE84" s="195"/>
      <c r="DQF84" s="195"/>
      <c r="DQG84" s="195"/>
      <c r="DQH84" s="195"/>
      <c r="DQI84" s="195"/>
      <c r="DQJ84" s="195"/>
      <c r="DQK84" s="195"/>
      <c r="DQL84" s="195"/>
      <c r="DQM84" s="195"/>
      <c r="DQN84" s="195"/>
      <c r="DQO84" s="195"/>
      <c r="DQP84" s="195"/>
      <c r="DQQ84" s="195"/>
      <c r="DQR84" s="195"/>
      <c r="DQS84" s="195"/>
      <c r="DQT84" s="195"/>
      <c r="DQU84" s="195"/>
      <c r="DQV84" s="195"/>
      <c r="DQW84" s="195"/>
      <c r="DQX84" s="195"/>
      <c r="DQY84" s="195"/>
      <c r="DQZ84" s="195"/>
      <c r="DRA84" s="195"/>
      <c r="DRB84" s="195"/>
      <c r="DRC84" s="195"/>
      <c r="DRD84" s="195"/>
      <c r="DRE84" s="195"/>
      <c r="DRF84" s="195"/>
      <c r="DRG84" s="195"/>
      <c r="DRH84" s="195"/>
      <c r="DRI84" s="195"/>
      <c r="DRJ84" s="195"/>
      <c r="DRK84" s="195"/>
      <c r="DRL84" s="195"/>
      <c r="DRM84" s="195"/>
      <c r="DRN84" s="195"/>
      <c r="DRO84" s="195"/>
      <c r="DRP84" s="195"/>
      <c r="DRQ84" s="195"/>
      <c r="DRR84" s="195"/>
      <c r="DRS84" s="195"/>
      <c r="DRT84" s="195"/>
      <c r="DRU84" s="195"/>
      <c r="DRV84" s="195"/>
      <c r="DRW84" s="195"/>
      <c r="DRX84" s="195"/>
      <c r="DRY84" s="195"/>
      <c r="DRZ84" s="195"/>
      <c r="DSA84" s="195"/>
      <c r="DSB84" s="195"/>
      <c r="DSC84" s="195"/>
      <c r="DSD84" s="195"/>
      <c r="DSE84" s="195"/>
      <c r="DSF84" s="195"/>
      <c r="DSG84" s="195"/>
      <c r="DSH84" s="195"/>
      <c r="DSI84" s="195"/>
      <c r="DSJ84" s="195"/>
      <c r="DSK84" s="195"/>
      <c r="DSL84" s="195"/>
      <c r="DSM84" s="195"/>
      <c r="DSN84" s="195"/>
      <c r="DSO84" s="195"/>
      <c r="DSP84" s="195"/>
      <c r="DSQ84" s="195"/>
      <c r="DSR84" s="195"/>
      <c r="DSS84" s="195"/>
      <c r="DST84" s="195"/>
      <c r="DSU84" s="195"/>
      <c r="DSV84" s="195"/>
      <c r="DSW84" s="195"/>
      <c r="DSX84" s="195"/>
      <c r="DSY84" s="195"/>
      <c r="DSZ84" s="195"/>
      <c r="DTA84" s="195"/>
      <c r="DTB84" s="195"/>
      <c r="DTC84" s="195"/>
      <c r="DTD84" s="195"/>
      <c r="DTE84" s="195"/>
      <c r="DTF84" s="195"/>
      <c r="DTG84" s="195"/>
      <c r="DTH84" s="195"/>
      <c r="DTI84" s="195"/>
      <c r="DTJ84" s="195"/>
      <c r="DTK84" s="195"/>
      <c r="DTL84" s="195"/>
      <c r="DTM84" s="195"/>
      <c r="DTN84" s="195"/>
      <c r="DTO84" s="195"/>
      <c r="DTP84" s="195"/>
      <c r="DTQ84" s="195"/>
      <c r="DTR84" s="195"/>
      <c r="DTS84" s="195"/>
      <c r="DTT84" s="195"/>
      <c r="DTU84" s="195"/>
      <c r="DTV84" s="195"/>
      <c r="DTW84" s="195"/>
      <c r="DTX84" s="195"/>
      <c r="DTY84" s="195"/>
      <c r="DTZ84" s="195"/>
      <c r="DUA84" s="195"/>
      <c r="DUB84" s="195"/>
      <c r="DUC84" s="195"/>
      <c r="DUD84" s="195"/>
      <c r="DUE84" s="195"/>
      <c r="DUF84" s="195"/>
      <c r="DUG84" s="195"/>
      <c r="DUH84" s="195"/>
      <c r="DUI84" s="195"/>
      <c r="DUJ84" s="195"/>
      <c r="DUK84" s="195"/>
      <c r="DUL84" s="195"/>
      <c r="DUM84" s="195"/>
      <c r="DUN84" s="195"/>
      <c r="DUO84" s="195"/>
      <c r="DUP84" s="195"/>
      <c r="DUQ84" s="195"/>
      <c r="DUR84" s="195"/>
      <c r="DUS84" s="195"/>
      <c r="DUT84" s="195"/>
      <c r="DUU84" s="195"/>
      <c r="DUV84" s="195"/>
      <c r="DUW84" s="195"/>
      <c r="DUX84" s="195"/>
      <c r="DUY84" s="195"/>
      <c r="DUZ84" s="195"/>
      <c r="DVA84" s="195"/>
      <c r="DVB84" s="195"/>
      <c r="DVC84" s="195"/>
      <c r="DVD84" s="195"/>
      <c r="DVE84" s="195"/>
      <c r="DVF84" s="195"/>
      <c r="DVG84" s="195"/>
      <c r="DVH84" s="195"/>
      <c r="DVI84" s="195"/>
      <c r="DVJ84" s="195"/>
      <c r="DVK84" s="195"/>
      <c r="DVL84" s="195"/>
      <c r="DVM84" s="195"/>
      <c r="DVN84" s="195"/>
      <c r="DVO84" s="195"/>
      <c r="DVP84" s="195"/>
      <c r="DVQ84" s="195"/>
      <c r="DVR84" s="195"/>
      <c r="DVS84" s="195"/>
      <c r="DVT84" s="195"/>
      <c r="DVU84" s="195"/>
      <c r="DVV84" s="195"/>
      <c r="DVW84" s="195"/>
      <c r="DVX84" s="195"/>
      <c r="DVY84" s="195"/>
      <c r="DVZ84" s="195"/>
      <c r="DWA84" s="195"/>
      <c r="DWB84" s="195"/>
      <c r="DWC84" s="195"/>
      <c r="DWD84" s="195"/>
      <c r="DWE84" s="195"/>
      <c r="DWF84" s="195"/>
      <c r="DWG84" s="195"/>
      <c r="DWH84" s="195"/>
      <c r="DWI84" s="195"/>
      <c r="DWJ84" s="195"/>
      <c r="DWK84" s="195"/>
      <c r="DWL84" s="195"/>
      <c r="DWM84" s="195"/>
      <c r="DWN84" s="195"/>
      <c r="DWO84" s="195"/>
      <c r="DWP84" s="195"/>
      <c r="DWQ84" s="195"/>
      <c r="DWR84" s="195"/>
      <c r="DWS84" s="195"/>
      <c r="DWT84" s="195"/>
      <c r="DWU84" s="195"/>
      <c r="DWV84" s="195"/>
      <c r="DWW84" s="195"/>
      <c r="DWX84" s="195"/>
      <c r="DWY84" s="195"/>
      <c r="DWZ84" s="195"/>
      <c r="DXA84" s="195"/>
      <c r="DXB84" s="195"/>
      <c r="DXC84" s="195"/>
      <c r="DXD84" s="195"/>
      <c r="DXE84" s="195"/>
      <c r="DXF84" s="195"/>
      <c r="DXG84" s="195"/>
      <c r="DXH84" s="195"/>
      <c r="DXI84" s="195"/>
      <c r="DXJ84" s="195"/>
      <c r="DXK84" s="195"/>
      <c r="DXL84" s="195"/>
      <c r="DXM84" s="195"/>
      <c r="DXN84" s="195"/>
      <c r="DXO84" s="195"/>
      <c r="DXP84" s="195"/>
      <c r="DXQ84" s="195"/>
      <c r="DXR84" s="195"/>
      <c r="DXS84" s="195"/>
      <c r="DXT84" s="195"/>
      <c r="DXU84" s="195"/>
      <c r="DXV84" s="195"/>
      <c r="DXW84" s="195"/>
      <c r="DXX84" s="195"/>
      <c r="DXY84" s="195"/>
      <c r="DXZ84" s="195"/>
      <c r="DYA84" s="195"/>
      <c r="DYB84" s="195"/>
      <c r="DYC84" s="195"/>
      <c r="DYD84" s="195"/>
      <c r="DYE84" s="195"/>
      <c r="DYF84" s="195"/>
      <c r="DYG84" s="195"/>
      <c r="DYH84" s="195"/>
      <c r="DYI84" s="195"/>
      <c r="DYJ84" s="195"/>
      <c r="DYK84" s="195"/>
      <c r="DYL84" s="195"/>
      <c r="DYM84" s="195"/>
      <c r="DYN84" s="195"/>
      <c r="DYO84" s="195"/>
      <c r="DYP84" s="195"/>
      <c r="DYQ84" s="195"/>
      <c r="DYR84" s="195"/>
      <c r="DYS84" s="195"/>
      <c r="DYT84" s="195"/>
      <c r="DYU84" s="195"/>
      <c r="DYV84" s="195"/>
      <c r="DYW84" s="195"/>
      <c r="DYX84" s="195"/>
      <c r="DYY84" s="195"/>
      <c r="DYZ84" s="195"/>
      <c r="DZA84" s="195"/>
      <c r="DZB84" s="195"/>
      <c r="DZC84" s="195"/>
      <c r="DZD84" s="195"/>
      <c r="DZE84" s="195"/>
      <c r="DZF84" s="195"/>
      <c r="DZG84" s="195"/>
      <c r="DZH84" s="195"/>
      <c r="DZI84" s="195"/>
      <c r="DZJ84" s="195"/>
      <c r="DZK84" s="195"/>
      <c r="DZL84" s="195"/>
      <c r="DZM84" s="195"/>
      <c r="DZN84" s="195"/>
      <c r="DZO84" s="195"/>
      <c r="DZP84" s="195"/>
      <c r="DZQ84" s="195"/>
      <c r="DZR84" s="195"/>
      <c r="DZS84" s="195"/>
      <c r="DZT84" s="195"/>
      <c r="DZU84" s="195"/>
      <c r="DZV84" s="195"/>
      <c r="DZW84" s="195"/>
      <c r="DZX84" s="195"/>
      <c r="DZY84" s="195"/>
      <c r="DZZ84" s="195"/>
      <c r="EAA84" s="195"/>
      <c r="EAB84" s="195"/>
      <c r="EAC84" s="195"/>
      <c r="EAD84" s="195"/>
      <c r="EAE84" s="195"/>
      <c r="EAF84" s="195"/>
      <c r="EAG84" s="195"/>
      <c r="EAH84" s="195"/>
      <c r="EAI84" s="195"/>
      <c r="EAJ84" s="195"/>
      <c r="EAK84" s="195"/>
      <c r="EAL84" s="195"/>
      <c r="EAM84" s="195"/>
      <c r="EAN84" s="195"/>
      <c r="EAO84" s="195"/>
      <c r="EAP84" s="195"/>
      <c r="EAQ84" s="195"/>
      <c r="EAR84" s="195"/>
      <c r="EAS84" s="195"/>
      <c r="EAT84" s="195"/>
      <c r="EAU84" s="195"/>
      <c r="EAV84" s="195"/>
      <c r="EAW84" s="195"/>
      <c r="EAX84" s="195"/>
      <c r="EAY84" s="195"/>
      <c r="EAZ84" s="195"/>
      <c r="EBA84" s="195"/>
      <c r="EBB84" s="195"/>
      <c r="EBC84" s="195"/>
      <c r="EBD84" s="195"/>
      <c r="EBE84" s="195"/>
      <c r="EBF84" s="195"/>
      <c r="EBG84" s="195"/>
      <c r="EBH84" s="195"/>
      <c r="EBI84" s="195"/>
      <c r="EBJ84" s="195"/>
      <c r="EBK84" s="195"/>
      <c r="EBL84" s="195"/>
      <c r="EBM84" s="195"/>
      <c r="EBN84" s="195"/>
      <c r="EBO84" s="195"/>
      <c r="EBP84" s="195"/>
      <c r="EBQ84" s="195"/>
      <c r="EBR84" s="195"/>
      <c r="EBS84" s="195"/>
      <c r="EBT84" s="195"/>
      <c r="EBU84" s="195"/>
      <c r="EBV84" s="195"/>
      <c r="EBW84" s="195"/>
      <c r="EBX84" s="195"/>
      <c r="EBY84" s="195"/>
      <c r="EBZ84" s="195"/>
      <c r="ECA84" s="195"/>
      <c r="ECB84" s="195"/>
      <c r="ECC84" s="195"/>
      <c r="ECD84" s="195"/>
      <c r="ECE84" s="195"/>
      <c r="ECF84" s="195"/>
      <c r="ECG84" s="195"/>
      <c r="ECH84" s="195"/>
      <c r="ECI84" s="195"/>
      <c r="ECJ84" s="195"/>
      <c r="ECK84" s="195"/>
      <c r="ECL84" s="195"/>
      <c r="ECM84" s="195"/>
      <c r="ECN84" s="195"/>
      <c r="ECO84" s="195"/>
      <c r="ECP84" s="195"/>
      <c r="ECQ84" s="195"/>
      <c r="ECR84" s="195"/>
      <c r="ECS84" s="195"/>
      <c r="ECT84" s="195"/>
      <c r="ECU84" s="195"/>
      <c r="ECV84" s="195"/>
      <c r="ECW84" s="195"/>
      <c r="ECX84" s="195"/>
      <c r="ECY84" s="195"/>
      <c r="ECZ84" s="195"/>
      <c r="EDA84" s="195"/>
      <c r="EDB84" s="195"/>
      <c r="EDC84" s="195"/>
      <c r="EDD84" s="195"/>
      <c r="EDE84" s="195"/>
      <c r="EDF84" s="195"/>
      <c r="EDG84" s="195"/>
      <c r="EDH84" s="195"/>
      <c r="EDI84" s="195"/>
      <c r="EDJ84" s="195"/>
      <c r="EDK84" s="195"/>
      <c r="EDL84" s="195"/>
      <c r="EDM84" s="195"/>
      <c r="EDN84" s="195"/>
      <c r="EDO84" s="195"/>
      <c r="EDP84" s="195"/>
      <c r="EDQ84" s="195"/>
      <c r="EDR84" s="195"/>
      <c r="EDS84" s="195"/>
      <c r="EDT84" s="195"/>
      <c r="EDU84" s="195"/>
      <c r="EDV84" s="195"/>
      <c r="EDW84" s="195"/>
      <c r="EDX84" s="195"/>
      <c r="EDY84" s="195"/>
      <c r="EDZ84" s="195"/>
      <c r="EEA84" s="195"/>
      <c r="EEB84" s="195"/>
      <c r="EEC84" s="195"/>
      <c r="EED84" s="195"/>
      <c r="EEE84" s="195"/>
      <c r="EEF84" s="195"/>
      <c r="EEG84" s="195"/>
      <c r="EEH84" s="195"/>
      <c r="EEI84" s="195"/>
      <c r="EEJ84" s="195"/>
      <c r="EEK84" s="195"/>
      <c r="EEL84" s="195"/>
      <c r="EEM84" s="195"/>
      <c r="EEN84" s="195"/>
      <c r="EEO84" s="195"/>
      <c r="EEP84" s="195"/>
      <c r="EEQ84" s="195"/>
      <c r="EER84" s="195"/>
      <c r="EES84" s="195"/>
      <c r="EET84" s="195"/>
      <c r="EEU84" s="195"/>
      <c r="EEV84" s="195"/>
      <c r="EEW84" s="195"/>
      <c r="EEX84" s="195"/>
      <c r="EEY84" s="195"/>
      <c r="EEZ84" s="195"/>
      <c r="EFA84" s="195"/>
      <c r="EFB84" s="195"/>
      <c r="EFC84" s="195"/>
      <c r="EFD84" s="195"/>
      <c r="EFE84" s="195"/>
      <c r="EFF84" s="195"/>
      <c r="EFG84" s="195"/>
      <c r="EFH84" s="195"/>
      <c r="EFI84" s="195"/>
      <c r="EFJ84" s="195"/>
      <c r="EFK84" s="195"/>
      <c r="EFL84" s="195"/>
      <c r="EFM84" s="195"/>
      <c r="EFN84" s="195"/>
      <c r="EFO84" s="195"/>
      <c r="EFP84" s="195"/>
      <c r="EFQ84" s="195"/>
      <c r="EFR84" s="195"/>
      <c r="EFS84" s="195"/>
      <c r="EFT84" s="195"/>
      <c r="EFU84" s="195"/>
      <c r="EFV84" s="195"/>
      <c r="EFW84" s="195"/>
      <c r="EFX84" s="195"/>
      <c r="EFY84" s="195"/>
      <c r="EFZ84" s="195"/>
      <c r="EGA84" s="195"/>
      <c r="EGB84" s="195"/>
      <c r="EGC84" s="195"/>
      <c r="EGD84" s="195"/>
      <c r="EGE84" s="195"/>
      <c r="EGF84" s="195"/>
      <c r="EGG84" s="195"/>
      <c r="EGH84" s="195"/>
      <c r="EGI84" s="195"/>
      <c r="EGJ84" s="195"/>
      <c r="EGK84" s="195"/>
      <c r="EGL84" s="195"/>
      <c r="EGM84" s="195"/>
      <c r="EGN84" s="195"/>
      <c r="EGO84" s="195"/>
      <c r="EGP84" s="195"/>
      <c r="EGQ84" s="195"/>
      <c r="EGR84" s="195"/>
      <c r="EGS84" s="195"/>
      <c r="EGT84" s="195"/>
      <c r="EGU84" s="195"/>
      <c r="EGV84" s="195"/>
      <c r="EGW84" s="195"/>
      <c r="EGX84" s="195"/>
      <c r="EGY84" s="195"/>
      <c r="EGZ84" s="195"/>
      <c r="EHA84" s="195"/>
      <c r="EHB84" s="195"/>
      <c r="EHC84" s="195"/>
      <c r="EHD84" s="195"/>
      <c r="EHE84" s="195"/>
      <c r="EHF84" s="195"/>
      <c r="EHG84" s="195"/>
      <c r="EHH84" s="195"/>
      <c r="EHI84" s="195"/>
      <c r="EHJ84" s="195"/>
      <c r="EHK84" s="195"/>
      <c r="EHL84" s="195"/>
      <c r="EHM84" s="195"/>
      <c r="EHN84" s="195"/>
      <c r="EHO84" s="195"/>
      <c r="EHP84" s="195"/>
      <c r="EHQ84" s="195"/>
      <c r="EHR84" s="195"/>
      <c r="EHS84" s="195"/>
      <c r="EHT84" s="195"/>
      <c r="EHU84" s="195"/>
      <c r="EHV84" s="195"/>
      <c r="EHW84" s="195"/>
      <c r="EHX84" s="195"/>
      <c r="EHY84" s="195"/>
      <c r="EHZ84" s="195"/>
      <c r="EIA84" s="195"/>
      <c r="EIB84" s="195"/>
      <c r="EIC84" s="195"/>
      <c r="EID84" s="195"/>
      <c r="EIE84" s="195"/>
      <c r="EIF84" s="195"/>
      <c r="EIG84" s="195"/>
      <c r="EIH84" s="195"/>
      <c r="EII84" s="195"/>
      <c r="EIJ84" s="195"/>
      <c r="EIK84" s="195"/>
      <c r="EIL84" s="195"/>
      <c r="EIM84" s="195"/>
      <c r="EIN84" s="195"/>
      <c r="EIO84" s="195"/>
      <c r="EIP84" s="195"/>
      <c r="EIQ84" s="195"/>
      <c r="EIR84" s="195"/>
      <c r="EIS84" s="195"/>
      <c r="EIT84" s="195"/>
      <c r="EIU84" s="195"/>
      <c r="EIV84" s="195"/>
      <c r="EIW84" s="195"/>
      <c r="EIX84" s="195"/>
      <c r="EIY84" s="195"/>
      <c r="EIZ84" s="195"/>
      <c r="EJA84" s="195"/>
      <c r="EJB84" s="195"/>
      <c r="EJC84" s="195"/>
      <c r="EJD84" s="195"/>
      <c r="EJE84" s="195"/>
      <c r="EJF84" s="195"/>
      <c r="EJG84" s="195"/>
      <c r="EJH84" s="195"/>
      <c r="EJI84" s="195"/>
      <c r="EJJ84" s="195"/>
      <c r="EJK84" s="195"/>
      <c r="EJL84" s="195"/>
      <c r="EJM84" s="195"/>
      <c r="EJN84" s="195"/>
      <c r="EJO84" s="195"/>
      <c r="EJP84" s="195"/>
      <c r="EJQ84" s="195"/>
      <c r="EJR84" s="195"/>
      <c r="EJS84" s="195"/>
      <c r="EJT84" s="195"/>
      <c r="EJU84" s="195"/>
      <c r="EJV84" s="195"/>
      <c r="EJW84" s="195"/>
      <c r="EJX84" s="195"/>
      <c r="EJY84" s="195"/>
      <c r="EJZ84" s="195"/>
      <c r="EKA84" s="195"/>
      <c r="EKB84" s="195"/>
      <c r="EKC84" s="195"/>
      <c r="EKD84" s="195"/>
      <c r="EKE84" s="195"/>
      <c r="EKF84" s="195"/>
      <c r="EKG84" s="195"/>
      <c r="EKH84" s="195"/>
      <c r="EKI84" s="195"/>
      <c r="EKJ84" s="195"/>
      <c r="EKK84" s="195"/>
      <c r="EKL84" s="195"/>
      <c r="EKM84" s="195"/>
      <c r="EKN84" s="195"/>
      <c r="EKO84" s="195"/>
      <c r="EKP84" s="195"/>
      <c r="EKQ84" s="195"/>
      <c r="EKR84" s="195"/>
      <c r="EKS84" s="195"/>
      <c r="EKT84" s="195"/>
      <c r="EKU84" s="195"/>
      <c r="EKV84" s="195"/>
      <c r="EKW84" s="195"/>
      <c r="EKX84" s="195"/>
      <c r="EKY84" s="195"/>
      <c r="EKZ84" s="195"/>
      <c r="ELA84" s="195"/>
      <c r="ELB84" s="195"/>
      <c r="ELC84" s="195"/>
      <c r="ELD84" s="195"/>
      <c r="ELE84" s="195"/>
      <c r="ELF84" s="195"/>
      <c r="ELG84" s="195"/>
      <c r="ELH84" s="195"/>
      <c r="ELI84" s="195"/>
      <c r="ELJ84" s="195"/>
      <c r="ELK84" s="195"/>
      <c r="ELL84" s="195"/>
      <c r="ELM84" s="195"/>
      <c r="ELN84" s="195"/>
      <c r="ELO84" s="195"/>
      <c r="ELP84" s="195"/>
      <c r="ELQ84" s="195"/>
      <c r="ELR84" s="195"/>
      <c r="ELS84" s="195"/>
      <c r="ELT84" s="195"/>
      <c r="ELU84" s="195"/>
      <c r="ELV84" s="195"/>
      <c r="ELW84" s="195"/>
      <c r="ELX84" s="195"/>
      <c r="ELY84" s="195"/>
      <c r="ELZ84" s="195"/>
      <c r="EMA84" s="195"/>
      <c r="EMB84" s="195"/>
      <c r="EMC84" s="195"/>
      <c r="EMD84" s="195"/>
      <c r="EME84" s="195"/>
      <c r="EMF84" s="195"/>
      <c r="EMG84" s="195"/>
      <c r="EMH84" s="195"/>
      <c r="EMI84" s="195"/>
      <c r="EMJ84" s="195"/>
      <c r="EMK84" s="195"/>
      <c r="EML84" s="195"/>
      <c r="EMM84" s="195"/>
      <c r="EMN84" s="195"/>
      <c r="EMO84" s="195"/>
      <c r="EMP84" s="195"/>
      <c r="EMQ84" s="195"/>
      <c r="EMR84" s="195"/>
      <c r="EMS84" s="195"/>
      <c r="EMT84" s="195"/>
      <c r="EMU84" s="195"/>
      <c r="EMV84" s="195"/>
      <c r="EMW84" s="195"/>
      <c r="EMX84" s="195"/>
      <c r="EMY84" s="195"/>
      <c r="EMZ84" s="195"/>
      <c r="ENA84" s="195"/>
      <c r="ENB84" s="195"/>
      <c r="ENC84" s="195"/>
      <c r="END84" s="195"/>
      <c r="ENE84" s="195"/>
      <c r="ENF84" s="195"/>
      <c r="ENG84" s="195"/>
      <c r="ENH84" s="195"/>
      <c r="ENI84" s="195"/>
      <c r="ENJ84" s="195"/>
      <c r="ENK84" s="195"/>
      <c r="ENL84" s="195"/>
      <c r="ENM84" s="195"/>
      <c r="ENN84" s="195"/>
      <c r="ENO84" s="195"/>
      <c r="ENP84" s="195"/>
      <c r="ENQ84" s="195"/>
      <c r="ENR84" s="195"/>
      <c r="ENS84" s="195"/>
      <c r="ENT84" s="195"/>
      <c r="ENU84" s="195"/>
      <c r="ENV84" s="195"/>
      <c r="ENW84" s="195"/>
      <c r="ENX84" s="195"/>
      <c r="ENY84" s="195"/>
      <c r="ENZ84" s="195"/>
      <c r="EOA84" s="195"/>
      <c r="EOB84" s="195"/>
      <c r="EOC84" s="195"/>
      <c r="EOD84" s="195"/>
      <c r="EOE84" s="195"/>
      <c r="EOF84" s="195"/>
      <c r="EOG84" s="195"/>
      <c r="EOH84" s="195"/>
      <c r="EOI84" s="195"/>
      <c r="EOJ84" s="195"/>
      <c r="EOK84" s="195"/>
      <c r="EOL84" s="195"/>
      <c r="EOM84" s="195"/>
      <c r="EON84" s="195"/>
      <c r="EOO84" s="195"/>
      <c r="EOP84" s="195"/>
      <c r="EOQ84" s="195"/>
      <c r="EOR84" s="195"/>
      <c r="EOS84" s="195"/>
      <c r="EOT84" s="195"/>
      <c r="EOU84" s="195"/>
      <c r="EOV84" s="195"/>
      <c r="EOW84" s="195"/>
      <c r="EOX84" s="195"/>
      <c r="EOY84" s="195"/>
      <c r="EOZ84" s="195"/>
      <c r="EPA84" s="195"/>
      <c r="EPB84" s="195"/>
      <c r="EPC84" s="195"/>
      <c r="EPD84" s="195"/>
      <c r="EPE84" s="195"/>
      <c r="EPF84" s="195"/>
      <c r="EPG84" s="195"/>
      <c r="EPH84" s="195"/>
      <c r="EPI84" s="195"/>
      <c r="EPJ84" s="195"/>
      <c r="EPK84" s="195"/>
      <c r="EPL84" s="195"/>
      <c r="EPM84" s="195"/>
      <c r="EPN84" s="195"/>
      <c r="EPO84" s="195"/>
      <c r="EPP84" s="195"/>
      <c r="EPQ84" s="195"/>
      <c r="EPR84" s="195"/>
      <c r="EPS84" s="195"/>
      <c r="EPT84" s="195"/>
      <c r="EPU84" s="195"/>
      <c r="EPV84" s="195"/>
      <c r="EPW84" s="195"/>
      <c r="EPX84" s="195"/>
      <c r="EPY84" s="195"/>
      <c r="EPZ84" s="195"/>
      <c r="EQA84" s="195"/>
      <c r="EQB84" s="195"/>
      <c r="EQC84" s="195"/>
      <c r="EQD84" s="195"/>
      <c r="EQE84" s="195"/>
      <c r="EQF84" s="195"/>
      <c r="EQG84" s="195"/>
      <c r="EQH84" s="195"/>
      <c r="EQI84" s="195"/>
      <c r="EQJ84" s="195"/>
      <c r="EQK84" s="195"/>
      <c r="EQL84" s="195"/>
      <c r="EQM84" s="195"/>
      <c r="EQN84" s="195"/>
      <c r="EQO84" s="195"/>
      <c r="EQP84" s="195"/>
      <c r="EQQ84" s="195"/>
      <c r="EQR84" s="195"/>
      <c r="EQS84" s="195"/>
      <c r="EQT84" s="195"/>
      <c r="EQU84" s="195"/>
      <c r="EQV84" s="195"/>
      <c r="EQW84" s="195"/>
      <c r="EQX84" s="195"/>
      <c r="EQY84" s="195"/>
      <c r="EQZ84" s="195"/>
      <c r="ERA84" s="195"/>
      <c r="ERB84" s="195"/>
      <c r="ERC84" s="195"/>
      <c r="ERD84" s="195"/>
      <c r="ERE84" s="195"/>
      <c r="ERF84" s="195"/>
      <c r="ERG84" s="195"/>
      <c r="ERH84" s="195"/>
      <c r="ERI84" s="195"/>
      <c r="ERJ84" s="195"/>
      <c r="ERK84" s="195"/>
      <c r="ERL84" s="195"/>
      <c r="ERM84" s="195"/>
      <c r="ERN84" s="195"/>
      <c r="ERO84" s="195"/>
      <c r="ERP84" s="195"/>
      <c r="ERQ84" s="195"/>
      <c r="ERR84" s="195"/>
      <c r="ERS84" s="195"/>
      <c r="ERT84" s="195"/>
      <c r="ERU84" s="195"/>
      <c r="ERV84" s="195"/>
      <c r="ERW84" s="195"/>
      <c r="ERX84" s="195"/>
      <c r="ERY84" s="195"/>
      <c r="ERZ84" s="195"/>
      <c r="ESA84" s="195"/>
      <c r="ESB84" s="195"/>
      <c r="ESC84" s="195"/>
      <c r="ESD84" s="195"/>
      <c r="ESE84" s="195"/>
      <c r="ESF84" s="195"/>
      <c r="ESG84" s="195"/>
      <c r="ESH84" s="195"/>
      <c r="ESI84" s="195"/>
      <c r="ESJ84" s="195"/>
      <c r="ESK84" s="195"/>
      <c r="ESL84" s="195"/>
      <c r="ESM84" s="195"/>
      <c r="ESN84" s="195"/>
      <c r="ESO84" s="195"/>
      <c r="ESP84" s="195"/>
      <c r="ESQ84" s="195"/>
      <c r="ESR84" s="195"/>
      <c r="ESS84" s="195"/>
      <c r="EST84" s="195"/>
      <c r="ESU84" s="195"/>
      <c r="ESV84" s="195"/>
      <c r="ESW84" s="195"/>
      <c r="ESX84" s="195"/>
      <c r="ESY84" s="195"/>
      <c r="ESZ84" s="195"/>
      <c r="ETA84" s="195"/>
      <c r="ETB84" s="195"/>
      <c r="ETC84" s="195"/>
      <c r="ETD84" s="195"/>
      <c r="ETE84" s="195"/>
      <c r="ETF84" s="195"/>
      <c r="ETG84" s="195"/>
      <c r="ETH84" s="195"/>
      <c r="ETI84" s="195"/>
      <c r="ETJ84" s="195"/>
      <c r="ETK84" s="195"/>
      <c r="ETL84" s="195"/>
      <c r="ETM84" s="195"/>
      <c r="ETN84" s="195"/>
      <c r="ETO84" s="195"/>
      <c r="ETP84" s="195"/>
      <c r="ETQ84" s="195"/>
      <c r="ETR84" s="195"/>
      <c r="ETS84" s="195"/>
      <c r="ETT84" s="195"/>
      <c r="ETU84" s="195"/>
      <c r="ETV84" s="195"/>
      <c r="ETW84" s="195"/>
      <c r="ETX84" s="195"/>
      <c r="ETY84" s="195"/>
      <c r="ETZ84" s="195"/>
      <c r="EUA84" s="195"/>
      <c r="EUB84" s="195"/>
      <c r="EUC84" s="195"/>
      <c r="EUD84" s="195"/>
      <c r="EUE84" s="195"/>
      <c r="EUF84" s="195"/>
      <c r="EUG84" s="195"/>
      <c r="EUH84" s="195"/>
      <c r="EUI84" s="195"/>
      <c r="EUJ84" s="195"/>
      <c r="EUK84" s="195"/>
      <c r="EUL84" s="195"/>
      <c r="EUM84" s="195"/>
      <c r="EUN84" s="195"/>
      <c r="EUO84" s="195"/>
      <c r="EUP84" s="195"/>
      <c r="EUQ84" s="195"/>
      <c r="EUR84" s="195"/>
      <c r="EUS84" s="195"/>
      <c r="EUT84" s="195"/>
      <c r="EUU84" s="195"/>
      <c r="EUV84" s="195"/>
      <c r="EUW84" s="195"/>
      <c r="EUX84" s="195"/>
      <c r="EUY84" s="195"/>
      <c r="EUZ84" s="195"/>
      <c r="EVA84" s="195"/>
      <c r="EVB84" s="195"/>
      <c r="EVC84" s="195"/>
      <c r="EVD84" s="195"/>
      <c r="EVE84" s="195"/>
      <c r="EVF84" s="195"/>
      <c r="EVG84" s="195"/>
      <c r="EVH84" s="195"/>
      <c r="EVI84" s="195"/>
      <c r="EVJ84" s="195"/>
      <c r="EVK84" s="195"/>
      <c r="EVL84" s="195"/>
      <c r="EVM84" s="195"/>
      <c r="EVN84" s="195"/>
      <c r="EVO84" s="195"/>
      <c r="EVP84" s="195"/>
      <c r="EVQ84" s="195"/>
      <c r="EVR84" s="195"/>
      <c r="EVS84" s="195"/>
      <c r="EVT84" s="195"/>
      <c r="EVU84" s="195"/>
      <c r="EVV84" s="195"/>
      <c r="EVW84" s="195"/>
      <c r="EVX84" s="195"/>
      <c r="EVY84" s="195"/>
      <c r="EVZ84" s="195"/>
      <c r="EWA84" s="195"/>
      <c r="EWB84" s="195"/>
      <c r="EWC84" s="195"/>
      <c r="EWD84" s="195"/>
      <c r="EWE84" s="195"/>
      <c r="EWF84" s="195"/>
      <c r="EWG84" s="195"/>
      <c r="EWH84" s="195"/>
      <c r="EWI84" s="195"/>
      <c r="EWJ84" s="195"/>
      <c r="EWK84" s="195"/>
      <c r="EWL84" s="195"/>
      <c r="EWM84" s="195"/>
      <c r="EWN84" s="195"/>
      <c r="EWO84" s="195"/>
      <c r="EWP84" s="195"/>
      <c r="EWQ84" s="195"/>
      <c r="EWR84" s="195"/>
      <c r="EWS84" s="195"/>
      <c r="EWT84" s="195"/>
      <c r="EWU84" s="195"/>
      <c r="EWV84" s="195"/>
      <c r="EWW84" s="195"/>
      <c r="EWX84" s="195"/>
      <c r="EWY84" s="195"/>
      <c r="EWZ84" s="195"/>
      <c r="EXA84" s="195"/>
      <c r="EXB84" s="195"/>
      <c r="EXC84" s="195"/>
      <c r="EXD84" s="195"/>
      <c r="EXE84" s="195"/>
      <c r="EXF84" s="195"/>
      <c r="EXG84" s="195"/>
      <c r="EXH84" s="195"/>
      <c r="EXI84" s="195"/>
      <c r="EXJ84" s="195"/>
      <c r="EXK84" s="195"/>
      <c r="EXL84" s="195"/>
      <c r="EXM84" s="195"/>
      <c r="EXN84" s="195"/>
      <c r="EXO84" s="195"/>
      <c r="EXP84" s="195"/>
      <c r="EXQ84" s="195"/>
      <c r="EXR84" s="195"/>
      <c r="EXS84" s="195"/>
      <c r="EXT84" s="195"/>
      <c r="EXU84" s="195"/>
      <c r="EXV84" s="195"/>
      <c r="EXW84" s="195"/>
      <c r="EXX84" s="195"/>
      <c r="EXY84" s="195"/>
      <c r="EXZ84" s="195"/>
      <c r="EYA84" s="195"/>
      <c r="EYB84" s="195"/>
      <c r="EYC84" s="195"/>
      <c r="EYD84" s="195"/>
      <c r="EYE84" s="195"/>
      <c r="EYF84" s="195"/>
      <c r="EYG84" s="195"/>
      <c r="EYH84" s="195"/>
      <c r="EYI84" s="195"/>
      <c r="EYJ84" s="195"/>
      <c r="EYK84" s="195"/>
      <c r="EYL84" s="195"/>
      <c r="EYM84" s="195"/>
      <c r="EYN84" s="195"/>
      <c r="EYO84" s="195"/>
      <c r="EYP84" s="195"/>
      <c r="EYQ84" s="195"/>
      <c r="EYR84" s="195"/>
      <c r="EYS84" s="195"/>
      <c r="EYT84" s="195"/>
      <c r="EYU84" s="195"/>
      <c r="EYV84" s="195"/>
      <c r="EYW84" s="195"/>
      <c r="EYX84" s="195"/>
      <c r="EYY84" s="195"/>
      <c r="EYZ84" s="195"/>
      <c r="EZA84" s="195"/>
      <c r="EZB84" s="195"/>
      <c r="EZC84" s="195"/>
      <c r="EZD84" s="195"/>
      <c r="EZE84" s="195"/>
      <c r="EZF84" s="195"/>
      <c r="EZG84" s="195"/>
      <c r="EZH84" s="195"/>
      <c r="EZI84" s="195"/>
      <c r="EZJ84" s="195"/>
      <c r="EZK84" s="195"/>
      <c r="EZL84" s="195"/>
      <c r="EZM84" s="195"/>
      <c r="EZN84" s="195"/>
      <c r="EZO84" s="195"/>
      <c r="EZP84" s="195"/>
      <c r="EZQ84" s="195"/>
      <c r="EZR84" s="195"/>
      <c r="EZS84" s="195"/>
      <c r="EZT84" s="195"/>
      <c r="EZU84" s="195"/>
      <c r="EZV84" s="195"/>
      <c r="EZW84" s="195"/>
      <c r="EZX84" s="195"/>
      <c r="EZY84" s="195"/>
      <c r="EZZ84" s="195"/>
      <c r="FAA84" s="195"/>
      <c r="FAB84" s="195"/>
      <c r="FAC84" s="195"/>
      <c r="FAD84" s="195"/>
      <c r="FAE84" s="195"/>
      <c r="FAF84" s="195"/>
      <c r="FAG84" s="195"/>
      <c r="FAH84" s="195"/>
      <c r="FAI84" s="195"/>
      <c r="FAJ84" s="195"/>
      <c r="FAK84" s="195"/>
      <c r="FAL84" s="195"/>
      <c r="FAM84" s="195"/>
      <c r="FAN84" s="195"/>
      <c r="FAO84" s="195"/>
      <c r="FAP84" s="195"/>
      <c r="FAQ84" s="195"/>
      <c r="FAR84" s="195"/>
      <c r="FAS84" s="195"/>
      <c r="FAT84" s="195"/>
      <c r="FAU84" s="195"/>
      <c r="FAV84" s="195"/>
      <c r="FAW84" s="195"/>
      <c r="FAX84" s="195"/>
      <c r="FAY84" s="195"/>
      <c r="FAZ84" s="195"/>
      <c r="FBA84" s="195"/>
      <c r="FBB84" s="195"/>
      <c r="FBC84" s="195"/>
      <c r="FBD84" s="195"/>
      <c r="FBE84" s="195"/>
      <c r="FBF84" s="195"/>
      <c r="FBG84" s="195"/>
      <c r="FBH84" s="195"/>
      <c r="FBI84" s="195"/>
      <c r="FBJ84" s="195"/>
      <c r="FBK84" s="195"/>
      <c r="FBL84" s="195"/>
      <c r="FBM84" s="195"/>
      <c r="FBN84" s="195"/>
      <c r="FBO84" s="195"/>
      <c r="FBP84" s="195"/>
      <c r="FBQ84" s="195"/>
      <c r="FBR84" s="195"/>
      <c r="FBS84" s="195"/>
      <c r="FBT84" s="195"/>
      <c r="FBU84" s="195"/>
      <c r="FBV84" s="195"/>
      <c r="FBW84" s="195"/>
      <c r="FBX84" s="195"/>
      <c r="FBY84" s="195"/>
      <c r="FBZ84" s="195"/>
      <c r="FCA84" s="195"/>
      <c r="FCB84" s="195"/>
      <c r="FCC84" s="195"/>
      <c r="FCD84" s="195"/>
      <c r="FCE84" s="195"/>
      <c r="FCF84" s="195"/>
      <c r="FCG84" s="195"/>
      <c r="FCH84" s="195"/>
      <c r="FCI84" s="195"/>
      <c r="FCJ84" s="195"/>
      <c r="FCK84" s="195"/>
      <c r="FCL84" s="195"/>
      <c r="FCM84" s="195"/>
      <c r="FCN84" s="195"/>
      <c r="FCO84" s="195"/>
      <c r="FCP84" s="195"/>
      <c r="FCQ84" s="195"/>
      <c r="FCR84" s="195"/>
      <c r="FCS84" s="195"/>
      <c r="FCT84" s="195"/>
      <c r="FCU84" s="195"/>
      <c r="FCV84" s="195"/>
      <c r="FCW84" s="195"/>
      <c r="FCX84" s="195"/>
      <c r="FCY84" s="195"/>
      <c r="FCZ84" s="195"/>
      <c r="FDA84" s="195"/>
      <c r="FDB84" s="195"/>
      <c r="FDC84" s="195"/>
      <c r="FDD84" s="195"/>
      <c r="FDE84" s="195"/>
      <c r="FDF84" s="195"/>
      <c r="FDG84" s="195"/>
      <c r="FDH84" s="195"/>
      <c r="FDI84" s="195"/>
      <c r="FDJ84" s="195"/>
      <c r="FDK84" s="195"/>
      <c r="FDL84" s="195"/>
      <c r="FDM84" s="195"/>
      <c r="FDN84" s="195"/>
      <c r="FDO84" s="195"/>
      <c r="FDP84" s="195"/>
      <c r="FDQ84" s="195"/>
      <c r="FDR84" s="195"/>
      <c r="FDS84" s="195"/>
      <c r="FDT84" s="195"/>
      <c r="FDU84" s="195"/>
      <c r="FDV84" s="195"/>
      <c r="FDW84" s="195"/>
      <c r="FDX84" s="195"/>
      <c r="FDY84" s="195"/>
      <c r="FDZ84" s="195"/>
      <c r="FEA84" s="195"/>
      <c r="FEB84" s="195"/>
      <c r="FEC84" s="195"/>
      <c r="FED84" s="195"/>
      <c r="FEE84" s="195"/>
      <c r="FEF84" s="195"/>
      <c r="FEG84" s="195"/>
      <c r="FEH84" s="195"/>
      <c r="FEI84" s="195"/>
      <c r="FEJ84" s="195"/>
      <c r="FEK84" s="195"/>
      <c r="FEL84" s="195"/>
      <c r="FEM84" s="195"/>
      <c r="FEN84" s="195"/>
      <c r="FEO84" s="195"/>
      <c r="FEP84" s="195"/>
      <c r="FEQ84" s="195"/>
      <c r="FER84" s="195"/>
      <c r="FES84" s="195"/>
      <c r="FET84" s="195"/>
      <c r="FEU84" s="195"/>
      <c r="FEV84" s="195"/>
      <c r="FEW84" s="195"/>
      <c r="FEX84" s="195"/>
      <c r="FEY84" s="195"/>
      <c r="FEZ84" s="195"/>
      <c r="FFA84" s="195"/>
      <c r="FFB84" s="195"/>
      <c r="FFC84" s="195"/>
      <c r="FFD84" s="195"/>
      <c r="FFE84" s="195"/>
      <c r="FFF84" s="195"/>
      <c r="FFG84" s="195"/>
      <c r="FFH84" s="195"/>
      <c r="FFI84" s="195"/>
      <c r="FFJ84" s="195"/>
      <c r="FFK84" s="195"/>
      <c r="FFL84" s="195"/>
      <c r="FFM84" s="195"/>
      <c r="FFN84" s="195"/>
      <c r="FFO84" s="195"/>
      <c r="FFP84" s="195"/>
      <c r="FFQ84" s="195"/>
      <c r="FFR84" s="195"/>
      <c r="FFS84" s="195"/>
      <c r="FFT84" s="195"/>
      <c r="FFU84" s="195"/>
      <c r="FFV84" s="195"/>
      <c r="FFW84" s="195"/>
      <c r="FFX84" s="195"/>
      <c r="FFY84" s="195"/>
      <c r="FFZ84" s="195"/>
      <c r="FGA84" s="195"/>
      <c r="FGB84" s="195"/>
      <c r="FGC84" s="195"/>
      <c r="FGD84" s="195"/>
      <c r="FGE84" s="195"/>
      <c r="FGF84" s="195"/>
      <c r="FGG84" s="195"/>
      <c r="FGH84" s="195"/>
      <c r="FGI84" s="195"/>
      <c r="FGJ84" s="195"/>
      <c r="FGK84" s="195"/>
      <c r="FGL84" s="195"/>
      <c r="FGM84" s="195"/>
      <c r="FGN84" s="195"/>
      <c r="FGO84" s="195"/>
      <c r="FGP84" s="195"/>
      <c r="FGQ84" s="195"/>
      <c r="FGR84" s="195"/>
      <c r="FGS84" s="195"/>
      <c r="FGT84" s="195"/>
      <c r="FGU84" s="195"/>
      <c r="FGV84" s="195"/>
      <c r="FGW84" s="195"/>
      <c r="FGX84" s="195"/>
      <c r="FGY84" s="195"/>
      <c r="FGZ84" s="195"/>
      <c r="FHA84" s="195"/>
      <c r="FHB84" s="195"/>
      <c r="FHC84" s="195"/>
      <c r="FHD84" s="195"/>
      <c r="FHE84" s="195"/>
      <c r="FHF84" s="195"/>
      <c r="FHG84" s="195"/>
      <c r="FHH84" s="195"/>
      <c r="FHI84" s="195"/>
      <c r="FHJ84" s="195"/>
      <c r="FHK84" s="195"/>
      <c r="FHL84" s="195"/>
      <c r="FHM84" s="195"/>
      <c r="FHN84" s="195"/>
      <c r="FHO84" s="195"/>
      <c r="FHP84" s="195"/>
      <c r="FHQ84" s="195"/>
      <c r="FHR84" s="195"/>
      <c r="FHS84" s="195"/>
      <c r="FHT84" s="195"/>
      <c r="FHU84" s="195"/>
      <c r="FHV84" s="195"/>
      <c r="FHW84" s="195"/>
      <c r="FHX84" s="195"/>
      <c r="FHY84" s="195"/>
      <c r="FHZ84" s="195"/>
      <c r="FIA84" s="195"/>
      <c r="FIB84" s="195"/>
      <c r="FIC84" s="195"/>
      <c r="FID84" s="195"/>
      <c r="FIE84" s="195"/>
      <c r="FIF84" s="195"/>
      <c r="FIG84" s="195"/>
      <c r="FIH84" s="195"/>
      <c r="FII84" s="195"/>
      <c r="FIJ84" s="195"/>
      <c r="FIK84" s="195"/>
      <c r="FIL84" s="195"/>
      <c r="FIM84" s="195"/>
      <c r="FIN84" s="195"/>
      <c r="FIO84" s="195"/>
      <c r="FIP84" s="195"/>
      <c r="FIQ84" s="195"/>
      <c r="FIR84" s="195"/>
      <c r="FIS84" s="195"/>
      <c r="FIT84" s="195"/>
      <c r="FIU84" s="195"/>
      <c r="FIV84" s="195"/>
      <c r="FIW84" s="195"/>
      <c r="FIX84" s="195"/>
      <c r="FIY84" s="195"/>
      <c r="FIZ84" s="195"/>
      <c r="FJA84" s="195"/>
      <c r="FJB84" s="195"/>
      <c r="FJC84" s="195"/>
      <c r="FJD84" s="195"/>
      <c r="FJE84" s="195"/>
      <c r="FJF84" s="195"/>
      <c r="FJG84" s="195"/>
      <c r="FJH84" s="195"/>
      <c r="FJI84" s="195"/>
      <c r="FJJ84" s="195"/>
      <c r="FJK84" s="195"/>
      <c r="FJL84" s="195"/>
      <c r="FJM84" s="195"/>
      <c r="FJN84" s="195"/>
      <c r="FJO84" s="195"/>
      <c r="FJP84" s="195"/>
      <c r="FJQ84" s="195"/>
      <c r="FJR84" s="195"/>
      <c r="FJS84" s="195"/>
      <c r="FJT84" s="195"/>
      <c r="FJU84" s="195"/>
      <c r="FJV84" s="195"/>
      <c r="FJW84" s="195"/>
      <c r="FJX84" s="195"/>
      <c r="FJY84" s="195"/>
      <c r="FJZ84" s="195"/>
      <c r="FKA84" s="195"/>
      <c r="FKB84" s="195"/>
      <c r="FKC84" s="195"/>
      <c r="FKD84" s="195"/>
      <c r="FKE84" s="195"/>
      <c r="FKF84" s="195"/>
      <c r="FKG84" s="195"/>
      <c r="FKH84" s="195"/>
      <c r="FKI84" s="195"/>
      <c r="FKJ84" s="195"/>
      <c r="FKK84" s="195"/>
      <c r="FKL84" s="195"/>
      <c r="FKM84" s="195"/>
      <c r="FKN84" s="195"/>
      <c r="FKO84" s="195"/>
      <c r="FKP84" s="195"/>
      <c r="FKQ84" s="195"/>
      <c r="FKR84" s="195"/>
      <c r="FKS84" s="195"/>
      <c r="FKT84" s="195"/>
      <c r="FKU84" s="195"/>
      <c r="FKV84" s="195"/>
      <c r="FKW84" s="195"/>
      <c r="FKX84" s="195"/>
      <c r="FKY84" s="195"/>
      <c r="FKZ84" s="195"/>
      <c r="FLA84" s="195"/>
      <c r="FLB84" s="195"/>
      <c r="FLC84" s="195"/>
      <c r="FLD84" s="195"/>
      <c r="FLE84" s="195"/>
      <c r="FLF84" s="195"/>
      <c r="FLG84" s="195"/>
      <c r="FLH84" s="195"/>
      <c r="FLI84" s="195"/>
      <c r="FLJ84" s="195"/>
      <c r="FLK84" s="195"/>
      <c r="FLL84" s="195"/>
      <c r="FLM84" s="195"/>
      <c r="FLN84" s="195"/>
      <c r="FLO84" s="195"/>
      <c r="FLP84" s="195"/>
      <c r="FLQ84" s="195"/>
      <c r="FLR84" s="195"/>
      <c r="FLS84" s="195"/>
      <c r="FLT84" s="195"/>
      <c r="FLU84" s="195"/>
      <c r="FLV84" s="195"/>
      <c r="FLW84" s="195"/>
      <c r="FLX84" s="195"/>
      <c r="FLY84" s="195"/>
      <c r="FLZ84" s="195"/>
      <c r="FMA84" s="195"/>
      <c r="FMB84" s="195"/>
      <c r="FMC84" s="195"/>
      <c r="FMD84" s="195"/>
      <c r="FME84" s="195"/>
      <c r="FMF84" s="195"/>
      <c r="FMG84" s="195"/>
      <c r="FMH84" s="195"/>
      <c r="FMI84" s="195"/>
      <c r="FMJ84" s="195"/>
      <c r="FMK84" s="195"/>
      <c r="FML84" s="195"/>
      <c r="FMM84" s="195"/>
      <c r="FMN84" s="195"/>
      <c r="FMO84" s="195"/>
      <c r="FMP84" s="195"/>
      <c r="FMQ84" s="195"/>
      <c r="FMR84" s="195"/>
      <c r="FMS84" s="195"/>
      <c r="FMT84" s="195"/>
      <c r="FMU84" s="195"/>
      <c r="FMV84" s="195"/>
      <c r="FMW84" s="195"/>
      <c r="FMX84" s="195"/>
      <c r="FMY84" s="195"/>
      <c r="FMZ84" s="195"/>
      <c r="FNA84" s="195"/>
      <c r="FNB84" s="195"/>
      <c r="FNC84" s="195"/>
      <c r="FND84" s="195"/>
      <c r="FNE84" s="195"/>
      <c r="FNF84" s="195"/>
      <c r="FNG84" s="195"/>
      <c r="FNH84" s="195"/>
      <c r="FNI84" s="195"/>
      <c r="FNJ84" s="195"/>
      <c r="FNK84" s="195"/>
      <c r="FNL84" s="195"/>
      <c r="FNM84" s="195"/>
      <c r="FNN84" s="195"/>
      <c r="FNO84" s="195"/>
      <c r="FNP84" s="195"/>
      <c r="FNQ84" s="195"/>
      <c r="FNR84" s="195"/>
      <c r="FNS84" s="195"/>
      <c r="FNT84" s="195"/>
      <c r="FNU84" s="195"/>
      <c r="FNV84" s="195"/>
      <c r="FNW84" s="195"/>
      <c r="FNX84" s="195"/>
      <c r="FNY84" s="195"/>
      <c r="FNZ84" s="195"/>
      <c r="FOA84" s="195"/>
      <c r="FOB84" s="195"/>
      <c r="FOC84" s="195"/>
      <c r="FOD84" s="195"/>
      <c r="FOE84" s="195"/>
      <c r="FOF84" s="195"/>
      <c r="FOG84" s="195"/>
      <c r="FOH84" s="195"/>
      <c r="FOI84" s="195"/>
      <c r="FOJ84" s="195"/>
      <c r="FOK84" s="195"/>
      <c r="FOL84" s="195"/>
      <c r="FOM84" s="195"/>
      <c r="FON84" s="195"/>
      <c r="FOO84" s="195"/>
      <c r="FOP84" s="195"/>
      <c r="FOQ84" s="195"/>
      <c r="FOR84" s="195"/>
      <c r="FOS84" s="195"/>
      <c r="FOT84" s="195"/>
      <c r="FOU84" s="195"/>
      <c r="FOV84" s="195"/>
      <c r="FOW84" s="195"/>
      <c r="FOX84" s="195"/>
      <c r="FOY84" s="195"/>
      <c r="FOZ84" s="195"/>
      <c r="FPA84" s="195"/>
      <c r="FPB84" s="195"/>
      <c r="FPC84" s="195"/>
      <c r="FPD84" s="195"/>
      <c r="FPE84" s="195"/>
      <c r="FPF84" s="195"/>
      <c r="FPG84" s="195"/>
      <c r="FPH84" s="195"/>
      <c r="FPI84" s="195"/>
      <c r="FPJ84" s="195"/>
      <c r="FPK84" s="195"/>
      <c r="FPL84" s="195"/>
      <c r="FPM84" s="195"/>
      <c r="FPN84" s="195"/>
      <c r="FPO84" s="195"/>
      <c r="FPP84" s="195"/>
      <c r="FPQ84" s="195"/>
      <c r="FPR84" s="195"/>
      <c r="FPS84" s="195"/>
      <c r="FPT84" s="195"/>
      <c r="FPU84" s="195"/>
      <c r="FPV84" s="195"/>
      <c r="FPW84" s="195"/>
      <c r="FPX84" s="195"/>
      <c r="FPY84" s="195"/>
      <c r="FPZ84" s="195"/>
      <c r="FQA84" s="195"/>
      <c r="FQB84" s="195"/>
      <c r="FQC84" s="195"/>
      <c r="FQD84" s="195"/>
      <c r="FQE84" s="195"/>
      <c r="FQF84" s="195"/>
      <c r="FQG84" s="195"/>
      <c r="FQH84" s="195"/>
      <c r="FQI84" s="195"/>
      <c r="FQJ84" s="195"/>
      <c r="FQK84" s="195"/>
      <c r="FQL84" s="195"/>
      <c r="FQM84" s="195"/>
      <c r="FQN84" s="195"/>
      <c r="FQO84" s="195"/>
      <c r="FQP84" s="195"/>
      <c r="FQQ84" s="195"/>
      <c r="FQR84" s="195"/>
      <c r="FQS84" s="195"/>
      <c r="FQT84" s="195"/>
      <c r="FQU84" s="195"/>
      <c r="FQV84" s="195"/>
      <c r="FQW84" s="195"/>
      <c r="FQX84" s="195"/>
      <c r="FQY84" s="195"/>
      <c r="FQZ84" s="195"/>
      <c r="FRA84" s="195"/>
      <c r="FRB84" s="195"/>
      <c r="FRC84" s="195"/>
      <c r="FRD84" s="195"/>
      <c r="FRE84" s="195"/>
      <c r="FRF84" s="195"/>
      <c r="FRG84" s="195"/>
      <c r="FRH84" s="195"/>
      <c r="FRI84" s="195"/>
      <c r="FRJ84" s="195"/>
      <c r="FRK84" s="195"/>
      <c r="FRL84" s="195"/>
      <c r="FRM84" s="195"/>
      <c r="FRN84" s="195"/>
      <c r="FRO84" s="195"/>
      <c r="FRP84" s="195"/>
      <c r="FRQ84" s="195"/>
      <c r="FRR84" s="195"/>
      <c r="FRS84" s="195"/>
      <c r="FRT84" s="195"/>
      <c r="FRU84" s="195"/>
      <c r="FRV84" s="195"/>
      <c r="FRW84" s="195"/>
      <c r="FRX84" s="195"/>
      <c r="FRY84" s="195"/>
      <c r="FRZ84" s="195"/>
      <c r="FSA84" s="195"/>
      <c r="FSB84" s="195"/>
      <c r="FSC84" s="195"/>
      <c r="FSD84" s="195"/>
      <c r="FSE84" s="195"/>
      <c r="FSF84" s="195"/>
      <c r="FSG84" s="195"/>
      <c r="FSH84" s="195"/>
      <c r="FSI84" s="195"/>
      <c r="FSJ84" s="195"/>
      <c r="FSK84" s="195"/>
      <c r="FSL84" s="195"/>
      <c r="FSM84" s="195"/>
      <c r="FSN84" s="195"/>
      <c r="FSO84" s="195"/>
      <c r="FSP84" s="195"/>
      <c r="FSQ84" s="195"/>
      <c r="FSR84" s="195"/>
      <c r="FSS84" s="195"/>
      <c r="FST84" s="195"/>
      <c r="FSU84" s="195"/>
      <c r="FSV84" s="195"/>
      <c r="FSW84" s="195"/>
      <c r="FSX84" s="195"/>
      <c r="FSY84" s="195"/>
      <c r="FSZ84" s="195"/>
      <c r="FTA84" s="195"/>
      <c r="FTB84" s="195"/>
      <c r="FTC84" s="195"/>
      <c r="FTD84" s="195"/>
      <c r="FTE84" s="195"/>
      <c r="FTF84" s="195"/>
      <c r="FTG84" s="195"/>
      <c r="FTH84" s="195"/>
      <c r="FTI84" s="195"/>
      <c r="FTJ84" s="195"/>
      <c r="FTK84" s="195"/>
      <c r="FTL84" s="195"/>
      <c r="FTM84" s="195"/>
      <c r="FTN84" s="195"/>
      <c r="FTO84" s="195"/>
      <c r="FTP84" s="195"/>
      <c r="FTQ84" s="195"/>
      <c r="FTR84" s="195"/>
      <c r="FTS84" s="195"/>
      <c r="FTT84" s="195"/>
      <c r="FTU84" s="195"/>
      <c r="FTV84" s="195"/>
      <c r="FTW84" s="195"/>
      <c r="FTX84" s="195"/>
      <c r="FTY84" s="195"/>
      <c r="FTZ84" s="195"/>
      <c r="FUA84" s="195"/>
      <c r="FUB84" s="195"/>
      <c r="FUC84" s="195"/>
      <c r="FUD84" s="195"/>
      <c r="FUE84" s="195"/>
      <c r="FUF84" s="195"/>
      <c r="FUG84" s="195"/>
      <c r="FUH84" s="195"/>
      <c r="FUI84" s="195"/>
      <c r="FUJ84" s="195"/>
      <c r="FUK84" s="195"/>
      <c r="FUL84" s="195"/>
      <c r="FUM84" s="195"/>
      <c r="FUN84" s="195"/>
      <c r="FUO84" s="195"/>
      <c r="FUP84" s="195"/>
      <c r="FUQ84" s="195"/>
      <c r="FUR84" s="195"/>
      <c r="FUS84" s="195"/>
      <c r="FUT84" s="195"/>
      <c r="FUU84" s="195"/>
      <c r="FUV84" s="195"/>
      <c r="FUW84" s="195"/>
      <c r="FUX84" s="195"/>
      <c r="FUY84" s="195"/>
      <c r="FUZ84" s="195"/>
      <c r="FVA84" s="195"/>
      <c r="FVB84" s="195"/>
      <c r="FVC84" s="195"/>
      <c r="FVD84" s="195"/>
      <c r="FVE84" s="195"/>
      <c r="FVF84" s="195"/>
      <c r="FVG84" s="195"/>
      <c r="FVH84" s="195"/>
      <c r="FVI84" s="195"/>
      <c r="FVJ84" s="195"/>
      <c r="FVK84" s="195"/>
      <c r="FVL84" s="195"/>
      <c r="FVM84" s="195"/>
      <c r="FVN84" s="195"/>
      <c r="FVO84" s="195"/>
      <c r="FVP84" s="195"/>
      <c r="FVQ84" s="195"/>
      <c r="FVR84" s="195"/>
      <c r="FVS84" s="195"/>
      <c r="FVT84" s="195"/>
      <c r="FVU84" s="195"/>
      <c r="FVV84" s="195"/>
      <c r="FVW84" s="195"/>
      <c r="FVX84" s="195"/>
      <c r="FVY84" s="195"/>
      <c r="FVZ84" s="195"/>
      <c r="FWA84" s="195"/>
      <c r="FWB84" s="195"/>
      <c r="FWC84" s="195"/>
      <c r="FWD84" s="195"/>
      <c r="FWE84" s="195"/>
      <c r="FWF84" s="195"/>
      <c r="FWG84" s="195"/>
      <c r="FWH84" s="195"/>
      <c r="FWI84" s="195"/>
      <c r="FWJ84" s="195"/>
      <c r="FWK84" s="195"/>
      <c r="FWL84" s="195"/>
      <c r="FWM84" s="195"/>
      <c r="FWN84" s="195"/>
      <c r="FWO84" s="195"/>
      <c r="FWP84" s="195"/>
      <c r="FWQ84" s="195"/>
      <c r="FWR84" s="195"/>
      <c r="FWS84" s="195"/>
      <c r="FWT84" s="195"/>
      <c r="FWU84" s="195"/>
      <c r="FWV84" s="195"/>
      <c r="FWW84" s="195"/>
      <c r="FWX84" s="195"/>
      <c r="FWY84" s="195"/>
      <c r="FWZ84" s="195"/>
      <c r="FXA84" s="195"/>
      <c r="FXB84" s="195"/>
      <c r="FXC84" s="195"/>
      <c r="FXD84" s="195"/>
      <c r="FXE84" s="195"/>
      <c r="FXF84" s="195"/>
      <c r="FXG84" s="195"/>
      <c r="FXH84" s="195"/>
      <c r="FXI84" s="195"/>
      <c r="FXJ84" s="195"/>
      <c r="FXK84" s="195"/>
      <c r="FXL84" s="195"/>
      <c r="FXM84" s="195"/>
      <c r="FXN84" s="195"/>
      <c r="FXO84" s="195"/>
      <c r="FXP84" s="195"/>
      <c r="FXQ84" s="195"/>
      <c r="FXR84" s="195"/>
      <c r="FXS84" s="195"/>
      <c r="FXT84" s="195"/>
      <c r="FXU84" s="195"/>
      <c r="FXV84" s="195"/>
      <c r="FXW84" s="195"/>
      <c r="FXX84" s="195"/>
      <c r="FXY84" s="195"/>
      <c r="FXZ84" s="195"/>
      <c r="FYA84" s="195"/>
      <c r="FYB84" s="195"/>
      <c r="FYC84" s="195"/>
      <c r="FYD84" s="195"/>
      <c r="FYE84" s="195"/>
      <c r="FYF84" s="195"/>
      <c r="FYG84" s="195"/>
      <c r="FYH84" s="195"/>
      <c r="FYI84" s="195"/>
      <c r="FYJ84" s="195"/>
      <c r="FYK84" s="195"/>
      <c r="FYL84" s="195"/>
      <c r="FYM84" s="195"/>
      <c r="FYN84" s="195"/>
      <c r="FYO84" s="195"/>
      <c r="FYP84" s="195"/>
      <c r="FYQ84" s="195"/>
      <c r="FYR84" s="195"/>
      <c r="FYS84" s="195"/>
      <c r="FYT84" s="195"/>
      <c r="FYU84" s="195"/>
      <c r="FYV84" s="195"/>
      <c r="FYW84" s="195"/>
      <c r="FYX84" s="195"/>
      <c r="FYY84" s="195"/>
      <c r="FYZ84" s="195"/>
      <c r="FZA84" s="195"/>
      <c r="FZB84" s="195"/>
      <c r="FZC84" s="195"/>
      <c r="FZD84" s="195"/>
      <c r="FZE84" s="195"/>
      <c r="FZF84" s="195"/>
      <c r="FZG84" s="195"/>
      <c r="FZH84" s="195"/>
      <c r="FZI84" s="195"/>
      <c r="FZJ84" s="195"/>
      <c r="FZK84" s="195"/>
      <c r="FZL84" s="195"/>
      <c r="FZM84" s="195"/>
      <c r="FZN84" s="195"/>
      <c r="FZO84" s="195"/>
      <c r="FZP84" s="195"/>
      <c r="FZQ84" s="195"/>
      <c r="FZR84" s="195"/>
      <c r="FZS84" s="195"/>
      <c r="FZT84" s="195"/>
      <c r="FZU84" s="195"/>
      <c r="FZV84" s="195"/>
      <c r="FZW84" s="195"/>
      <c r="FZX84" s="195"/>
      <c r="FZY84" s="195"/>
      <c r="FZZ84" s="195"/>
      <c r="GAA84" s="195"/>
      <c r="GAB84" s="195"/>
      <c r="GAC84" s="195"/>
      <c r="GAD84" s="195"/>
      <c r="GAE84" s="195"/>
      <c r="GAF84" s="195"/>
      <c r="GAG84" s="195"/>
      <c r="GAH84" s="195"/>
      <c r="GAI84" s="195"/>
      <c r="GAJ84" s="195"/>
      <c r="GAK84" s="195"/>
      <c r="GAL84" s="195"/>
      <c r="GAM84" s="195"/>
      <c r="GAN84" s="195"/>
      <c r="GAO84" s="195"/>
      <c r="GAP84" s="195"/>
      <c r="GAQ84" s="195"/>
      <c r="GAR84" s="195"/>
      <c r="GAS84" s="195"/>
      <c r="GAT84" s="195"/>
      <c r="GAU84" s="195"/>
      <c r="GAV84" s="195"/>
      <c r="GAW84" s="195"/>
      <c r="GAX84" s="195"/>
      <c r="GAY84" s="195"/>
      <c r="GAZ84" s="195"/>
      <c r="GBA84" s="195"/>
      <c r="GBB84" s="195"/>
      <c r="GBC84" s="195"/>
      <c r="GBD84" s="195"/>
      <c r="GBE84" s="195"/>
      <c r="GBF84" s="195"/>
      <c r="GBG84" s="195"/>
      <c r="GBH84" s="195"/>
      <c r="GBI84" s="195"/>
      <c r="GBJ84" s="195"/>
      <c r="GBK84" s="195"/>
      <c r="GBL84" s="195"/>
      <c r="GBM84" s="195"/>
      <c r="GBN84" s="195"/>
      <c r="GBO84" s="195"/>
      <c r="GBP84" s="195"/>
      <c r="GBQ84" s="195"/>
      <c r="GBR84" s="195"/>
      <c r="GBS84" s="195"/>
      <c r="GBT84" s="195"/>
      <c r="GBU84" s="195"/>
      <c r="GBV84" s="195"/>
      <c r="GBW84" s="195"/>
      <c r="GBX84" s="195"/>
      <c r="GBY84" s="195"/>
      <c r="GBZ84" s="195"/>
      <c r="GCA84" s="195"/>
      <c r="GCB84" s="195"/>
      <c r="GCC84" s="195"/>
      <c r="GCD84" s="195"/>
      <c r="GCE84" s="195"/>
      <c r="GCF84" s="195"/>
      <c r="GCG84" s="195"/>
      <c r="GCH84" s="195"/>
      <c r="GCI84" s="195"/>
      <c r="GCJ84" s="195"/>
      <c r="GCK84" s="195"/>
      <c r="GCL84" s="195"/>
      <c r="GCM84" s="195"/>
      <c r="GCN84" s="195"/>
      <c r="GCO84" s="195"/>
      <c r="GCP84" s="195"/>
      <c r="GCQ84" s="195"/>
      <c r="GCR84" s="195"/>
      <c r="GCS84" s="195"/>
      <c r="GCT84" s="195"/>
      <c r="GCU84" s="195"/>
      <c r="GCV84" s="195"/>
      <c r="GCW84" s="195"/>
      <c r="GCX84" s="195"/>
      <c r="GCY84" s="195"/>
      <c r="GCZ84" s="195"/>
      <c r="GDA84" s="195"/>
      <c r="GDB84" s="195"/>
      <c r="GDC84" s="195"/>
      <c r="GDD84" s="195"/>
      <c r="GDE84" s="195"/>
      <c r="GDF84" s="195"/>
      <c r="GDG84" s="195"/>
      <c r="GDH84" s="195"/>
      <c r="GDI84" s="195"/>
      <c r="GDJ84" s="195"/>
      <c r="GDK84" s="195"/>
      <c r="GDL84" s="195"/>
      <c r="GDM84" s="195"/>
      <c r="GDN84" s="195"/>
      <c r="GDO84" s="195"/>
      <c r="GDP84" s="195"/>
      <c r="GDQ84" s="195"/>
      <c r="GDR84" s="195"/>
      <c r="GDS84" s="195"/>
      <c r="GDT84" s="195"/>
      <c r="GDU84" s="195"/>
      <c r="GDV84" s="195"/>
      <c r="GDW84" s="195"/>
      <c r="GDX84" s="195"/>
      <c r="GDY84" s="195"/>
      <c r="GDZ84" s="195"/>
      <c r="GEA84" s="195"/>
      <c r="GEB84" s="195"/>
      <c r="GEC84" s="195"/>
      <c r="GED84" s="195"/>
      <c r="GEE84" s="195"/>
      <c r="GEF84" s="195"/>
      <c r="GEG84" s="195"/>
      <c r="GEH84" s="195"/>
      <c r="GEI84" s="195"/>
      <c r="GEJ84" s="195"/>
      <c r="GEK84" s="195"/>
      <c r="GEL84" s="195"/>
      <c r="GEM84" s="195"/>
      <c r="GEN84" s="195"/>
      <c r="GEO84" s="195"/>
      <c r="GEP84" s="195"/>
      <c r="GEQ84" s="195"/>
      <c r="GER84" s="195"/>
      <c r="GES84" s="195"/>
      <c r="GET84" s="195"/>
      <c r="GEU84" s="195"/>
      <c r="GEV84" s="195"/>
      <c r="GEW84" s="195"/>
      <c r="GEX84" s="195"/>
      <c r="GEY84" s="195"/>
      <c r="GEZ84" s="195"/>
      <c r="GFA84" s="195"/>
      <c r="GFB84" s="195"/>
      <c r="GFC84" s="195"/>
      <c r="GFD84" s="195"/>
      <c r="GFE84" s="195"/>
      <c r="GFF84" s="195"/>
      <c r="GFG84" s="195"/>
      <c r="GFH84" s="195"/>
      <c r="GFI84" s="195"/>
      <c r="GFJ84" s="195"/>
      <c r="GFK84" s="195"/>
      <c r="GFL84" s="195"/>
      <c r="GFM84" s="195"/>
      <c r="GFN84" s="195"/>
      <c r="GFO84" s="195"/>
      <c r="GFP84" s="195"/>
      <c r="GFQ84" s="195"/>
      <c r="GFR84" s="195"/>
      <c r="GFS84" s="195"/>
      <c r="GFT84" s="195"/>
      <c r="GFU84" s="195"/>
      <c r="GFV84" s="195"/>
      <c r="GFW84" s="195"/>
      <c r="GFX84" s="195"/>
      <c r="GFY84" s="195"/>
      <c r="GFZ84" s="195"/>
      <c r="GGA84" s="195"/>
      <c r="GGB84" s="195"/>
      <c r="GGC84" s="195"/>
      <c r="GGD84" s="195"/>
      <c r="GGE84" s="195"/>
      <c r="GGF84" s="195"/>
      <c r="GGG84" s="195"/>
      <c r="GGH84" s="195"/>
      <c r="GGI84" s="195"/>
      <c r="GGJ84" s="195"/>
      <c r="GGK84" s="195"/>
      <c r="GGL84" s="195"/>
      <c r="GGM84" s="195"/>
      <c r="GGN84" s="195"/>
      <c r="GGO84" s="195"/>
      <c r="GGP84" s="195"/>
      <c r="GGQ84" s="195"/>
      <c r="GGR84" s="195"/>
      <c r="GGS84" s="195"/>
      <c r="GGT84" s="195"/>
      <c r="GGU84" s="195"/>
      <c r="GGV84" s="195"/>
      <c r="GGW84" s="195"/>
      <c r="GGX84" s="195"/>
      <c r="GGY84" s="195"/>
      <c r="GGZ84" s="195"/>
      <c r="GHA84" s="195"/>
      <c r="GHB84" s="195"/>
      <c r="GHC84" s="195"/>
      <c r="GHD84" s="195"/>
      <c r="GHE84" s="195"/>
      <c r="GHF84" s="195"/>
      <c r="GHG84" s="195"/>
      <c r="GHH84" s="195"/>
      <c r="GHI84" s="195"/>
      <c r="GHJ84" s="195"/>
      <c r="GHK84" s="195"/>
      <c r="GHL84" s="195"/>
      <c r="GHM84" s="195"/>
      <c r="GHN84" s="195"/>
      <c r="GHO84" s="195"/>
      <c r="GHP84" s="195"/>
      <c r="GHQ84" s="195"/>
      <c r="GHR84" s="195"/>
      <c r="GHS84" s="195"/>
      <c r="GHT84" s="195"/>
      <c r="GHU84" s="195"/>
      <c r="GHV84" s="195"/>
      <c r="GHW84" s="195"/>
      <c r="GHX84" s="195"/>
      <c r="GHY84" s="195"/>
      <c r="GHZ84" s="195"/>
      <c r="GIA84" s="195"/>
      <c r="GIB84" s="195"/>
      <c r="GIC84" s="195"/>
      <c r="GID84" s="195"/>
      <c r="GIE84" s="195"/>
      <c r="GIF84" s="195"/>
      <c r="GIG84" s="195"/>
      <c r="GIH84" s="195"/>
      <c r="GII84" s="195"/>
      <c r="GIJ84" s="195"/>
      <c r="GIK84" s="195"/>
      <c r="GIL84" s="195"/>
      <c r="GIM84" s="195"/>
      <c r="GIN84" s="195"/>
      <c r="GIO84" s="195"/>
      <c r="GIP84" s="195"/>
      <c r="GIQ84" s="195"/>
      <c r="GIR84" s="195"/>
      <c r="GIS84" s="195"/>
      <c r="GIT84" s="195"/>
      <c r="GIU84" s="195"/>
      <c r="GIV84" s="195"/>
      <c r="GIW84" s="195"/>
      <c r="GIX84" s="195"/>
      <c r="GIY84" s="195"/>
      <c r="GIZ84" s="195"/>
      <c r="GJA84" s="195"/>
      <c r="GJB84" s="195"/>
      <c r="GJC84" s="195"/>
      <c r="GJD84" s="195"/>
      <c r="GJE84" s="195"/>
      <c r="GJF84" s="195"/>
      <c r="GJG84" s="195"/>
      <c r="GJH84" s="195"/>
      <c r="GJI84" s="195"/>
      <c r="GJJ84" s="195"/>
      <c r="GJK84" s="195"/>
      <c r="GJL84" s="195"/>
      <c r="GJM84" s="195"/>
      <c r="GJN84" s="195"/>
      <c r="GJO84" s="195"/>
      <c r="GJP84" s="195"/>
      <c r="GJQ84" s="195"/>
      <c r="GJR84" s="195"/>
      <c r="GJS84" s="195"/>
      <c r="GJT84" s="195"/>
      <c r="GJU84" s="195"/>
      <c r="GJV84" s="195"/>
      <c r="GJW84" s="195"/>
      <c r="GJX84" s="195"/>
      <c r="GJY84" s="195"/>
      <c r="GJZ84" s="195"/>
      <c r="GKA84" s="195"/>
      <c r="GKB84" s="195"/>
      <c r="GKC84" s="195"/>
      <c r="GKD84" s="195"/>
      <c r="GKE84" s="195"/>
      <c r="GKF84" s="195"/>
      <c r="GKG84" s="195"/>
      <c r="GKH84" s="195"/>
      <c r="GKI84" s="195"/>
      <c r="GKJ84" s="195"/>
      <c r="GKK84" s="195"/>
      <c r="GKL84" s="195"/>
      <c r="GKM84" s="195"/>
      <c r="GKN84" s="195"/>
      <c r="GKO84" s="195"/>
      <c r="GKP84" s="195"/>
      <c r="GKQ84" s="195"/>
      <c r="GKR84" s="195"/>
      <c r="GKS84" s="195"/>
      <c r="GKT84" s="195"/>
      <c r="GKU84" s="195"/>
      <c r="GKV84" s="195"/>
      <c r="GKW84" s="195"/>
      <c r="GKX84" s="195"/>
      <c r="GKY84" s="195"/>
      <c r="GKZ84" s="195"/>
      <c r="GLA84" s="195"/>
      <c r="GLB84" s="195"/>
      <c r="GLC84" s="195"/>
      <c r="GLD84" s="195"/>
      <c r="GLE84" s="195"/>
      <c r="GLF84" s="195"/>
      <c r="GLG84" s="195"/>
      <c r="GLH84" s="195"/>
      <c r="GLI84" s="195"/>
      <c r="GLJ84" s="195"/>
      <c r="GLK84" s="195"/>
      <c r="GLL84" s="195"/>
      <c r="GLM84" s="195"/>
      <c r="GLN84" s="195"/>
      <c r="GLO84" s="195"/>
      <c r="GLP84" s="195"/>
      <c r="GLQ84" s="195"/>
      <c r="GLR84" s="195"/>
      <c r="GLS84" s="195"/>
      <c r="GLT84" s="195"/>
      <c r="GLU84" s="195"/>
      <c r="GLV84" s="195"/>
      <c r="GLW84" s="195"/>
      <c r="GLX84" s="195"/>
      <c r="GLY84" s="195"/>
      <c r="GLZ84" s="195"/>
      <c r="GMA84" s="195"/>
      <c r="GMB84" s="195"/>
      <c r="GMC84" s="195"/>
      <c r="GMD84" s="195"/>
      <c r="GME84" s="195"/>
      <c r="GMF84" s="195"/>
      <c r="GMG84" s="195"/>
      <c r="GMH84" s="195"/>
      <c r="GMI84" s="195"/>
      <c r="GMJ84" s="195"/>
      <c r="GMK84" s="195"/>
      <c r="GML84" s="195"/>
      <c r="GMM84" s="195"/>
      <c r="GMN84" s="195"/>
      <c r="GMO84" s="195"/>
      <c r="GMP84" s="195"/>
      <c r="GMQ84" s="195"/>
      <c r="GMR84" s="195"/>
      <c r="GMS84" s="195"/>
      <c r="GMT84" s="195"/>
      <c r="GMU84" s="195"/>
      <c r="GMV84" s="195"/>
      <c r="GMW84" s="195"/>
      <c r="GMX84" s="195"/>
      <c r="GMY84" s="195"/>
      <c r="GMZ84" s="195"/>
      <c r="GNA84" s="195"/>
      <c r="GNB84" s="195"/>
      <c r="GNC84" s="195"/>
      <c r="GND84" s="195"/>
      <c r="GNE84" s="195"/>
      <c r="GNF84" s="195"/>
      <c r="GNG84" s="195"/>
      <c r="GNH84" s="195"/>
      <c r="GNI84" s="195"/>
      <c r="GNJ84" s="195"/>
      <c r="GNK84" s="195"/>
      <c r="GNL84" s="195"/>
      <c r="GNM84" s="195"/>
      <c r="GNN84" s="195"/>
      <c r="GNO84" s="195"/>
      <c r="GNP84" s="195"/>
      <c r="GNQ84" s="195"/>
      <c r="GNR84" s="195"/>
      <c r="GNS84" s="195"/>
      <c r="GNT84" s="195"/>
      <c r="GNU84" s="195"/>
      <c r="GNV84" s="195"/>
      <c r="GNW84" s="195"/>
      <c r="GNX84" s="195"/>
      <c r="GNY84" s="195"/>
      <c r="GNZ84" s="195"/>
      <c r="GOA84" s="195"/>
      <c r="GOB84" s="195"/>
      <c r="GOC84" s="195"/>
      <c r="GOD84" s="195"/>
      <c r="GOE84" s="195"/>
      <c r="GOF84" s="195"/>
      <c r="GOG84" s="195"/>
      <c r="GOH84" s="195"/>
      <c r="GOI84" s="195"/>
      <c r="GOJ84" s="195"/>
      <c r="GOK84" s="195"/>
      <c r="GOL84" s="195"/>
      <c r="GOM84" s="195"/>
      <c r="GON84" s="195"/>
      <c r="GOO84" s="195"/>
      <c r="GOP84" s="195"/>
      <c r="GOQ84" s="195"/>
      <c r="GOR84" s="195"/>
      <c r="GOS84" s="195"/>
      <c r="GOT84" s="195"/>
      <c r="GOU84" s="195"/>
      <c r="GOV84" s="195"/>
      <c r="GOW84" s="195"/>
      <c r="GOX84" s="195"/>
      <c r="GOY84" s="195"/>
      <c r="GOZ84" s="195"/>
      <c r="GPA84" s="195"/>
      <c r="GPB84" s="195"/>
      <c r="GPC84" s="195"/>
      <c r="GPD84" s="195"/>
      <c r="GPE84" s="195"/>
      <c r="GPF84" s="195"/>
      <c r="GPG84" s="195"/>
      <c r="GPH84" s="195"/>
      <c r="GPI84" s="195"/>
      <c r="GPJ84" s="195"/>
      <c r="GPK84" s="195"/>
      <c r="GPL84" s="195"/>
      <c r="GPM84" s="195"/>
      <c r="GPN84" s="195"/>
      <c r="GPO84" s="195"/>
      <c r="GPP84" s="195"/>
      <c r="GPQ84" s="195"/>
      <c r="GPR84" s="195"/>
      <c r="GPS84" s="195"/>
      <c r="GPT84" s="195"/>
      <c r="GPU84" s="195"/>
      <c r="GPV84" s="195"/>
      <c r="GPW84" s="195"/>
      <c r="GPX84" s="195"/>
      <c r="GPY84" s="195"/>
      <c r="GPZ84" s="195"/>
      <c r="GQA84" s="195"/>
      <c r="GQB84" s="195"/>
      <c r="GQC84" s="195"/>
      <c r="GQD84" s="195"/>
      <c r="GQE84" s="195"/>
      <c r="GQF84" s="195"/>
      <c r="GQG84" s="195"/>
      <c r="GQH84" s="195"/>
      <c r="GQI84" s="195"/>
      <c r="GQJ84" s="195"/>
      <c r="GQK84" s="195"/>
      <c r="GQL84" s="195"/>
      <c r="GQM84" s="195"/>
      <c r="GQN84" s="195"/>
      <c r="GQO84" s="195"/>
      <c r="GQP84" s="195"/>
      <c r="GQQ84" s="195"/>
      <c r="GQR84" s="195"/>
      <c r="GQS84" s="195"/>
      <c r="GQT84" s="195"/>
      <c r="GQU84" s="195"/>
      <c r="GQV84" s="195"/>
      <c r="GQW84" s="195"/>
      <c r="GQX84" s="195"/>
      <c r="GQY84" s="195"/>
      <c r="GQZ84" s="195"/>
      <c r="GRA84" s="195"/>
      <c r="GRB84" s="195"/>
      <c r="GRC84" s="195"/>
      <c r="GRD84" s="195"/>
      <c r="GRE84" s="195"/>
      <c r="GRF84" s="195"/>
      <c r="GRG84" s="195"/>
      <c r="GRH84" s="195"/>
      <c r="GRI84" s="195"/>
      <c r="GRJ84" s="195"/>
      <c r="GRK84" s="195"/>
      <c r="GRL84" s="195"/>
      <c r="GRM84" s="195"/>
      <c r="GRN84" s="195"/>
      <c r="GRO84" s="195"/>
      <c r="GRP84" s="195"/>
      <c r="GRQ84" s="195"/>
      <c r="GRR84" s="195"/>
      <c r="GRS84" s="195"/>
      <c r="GRT84" s="195"/>
      <c r="GRU84" s="195"/>
      <c r="GRV84" s="195"/>
      <c r="GRW84" s="195"/>
      <c r="GRX84" s="195"/>
      <c r="GRY84" s="195"/>
      <c r="GRZ84" s="195"/>
      <c r="GSA84" s="195"/>
      <c r="GSB84" s="195"/>
      <c r="GSC84" s="195"/>
      <c r="GSD84" s="195"/>
      <c r="GSE84" s="195"/>
      <c r="GSF84" s="195"/>
      <c r="GSG84" s="195"/>
      <c r="GSH84" s="195"/>
      <c r="GSI84" s="195"/>
      <c r="GSJ84" s="195"/>
      <c r="GSK84" s="195"/>
      <c r="GSL84" s="195"/>
      <c r="GSM84" s="195"/>
      <c r="GSN84" s="195"/>
      <c r="GSO84" s="195"/>
      <c r="GSP84" s="195"/>
      <c r="GSQ84" s="195"/>
      <c r="GSR84" s="195"/>
      <c r="GSS84" s="195"/>
      <c r="GST84" s="195"/>
      <c r="GSU84" s="195"/>
      <c r="GSV84" s="195"/>
      <c r="GSW84" s="195"/>
      <c r="GSX84" s="195"/>
      <c r="GSY84" s="195"/>
      <c r="GSZ84" s="195"/>
      <c r="GTA84" s="195"/>
      <c r="GTB84" s="195"/>
      <c r="GTC84" s="195"/>
      <c r="GTD84" s="195"/>
      <c r="GTE84" s="195"/>
      <c r="GTF84" s="195"/>
      <c r="GTG84" s="195"/>
      <c r="GTH84" s="195"/>
      <c r="GTI84" s="195"/>
      <c r="GTJ84" s="195"/>
      <c r="GTK84" s="195"/>
      <c r="GTL84" s="195"/>
      <c r="GTM84" s="195"/>
      <c r="GTN84" s="195"/>
      <c r="GTO84" s="195"/>
      <c r="GTP84" s="195"/>
      <c r="GTQ84" s="195"/>
      <c r="GTR84" s="195"/>
      <c r="GTS84" s="195"/>
      <c r="GTT84" s="195"/>
      <c r="GTU84" s="195"/>
      <c r="GTV84" s="195"/>
      <c r="GTW84" s="195"/>
      <c r="GTX84" s="195"/>
      <c r="GTY84" s="195"/>
      <c r="GTZ84" s="195"/>
      <c r="GUA84" s="195"/>
      <c r="GUB84" s="195"/>
      <c r="GUC84" s="195"/>
      <c r="GUD84" s="195"/>
      <c r="GUE84" s="195"/>
      <c r="GUF84" s="195"/>
      <c r="GUG84" s="195"/>
      <c r="GUH84" s="195"/>
      <c r="GUI84" s="195"/>
      <c r="GUJ84" s="195"/>
      <c r="GUK84" s="195"/>
      <c r="GUL84" s="195"/>
      <c r="GUM84" s="195"/>
      <c r="GUN84" s="195"/>
      <c r="GUO84" s="195"/>
      <c r="GUP84" s="195"/>
      <c r="GUQ84" s="195"/>
      <c r="GUR84" s="195"/>
      <c r="GUS84" s="195"/>
      <c r="GUT84" s="195"/>
      <c r="GUU84" s="195"/>
      <c r="GUV84" s="195"/>
      <c r="GUW84" s="195"/>
      <c r="GUX84" s="195"/>
      <c r="GUY84" s="195"/>
      <c r="GUZ84" s="195"/>
      <c r="GVA84" s="195"/>
      <c r="GVB84" s="195"/>
      <c r="GVC84" s="195"/>
      <c r="GVD84" s="195"/>
      <c r="GVE84" s="195"/>
      <c r="GVF84" s="195"/>
      <c r="GVG84" s="195"/>
      <c r="GVH84" s="195"/>
      <c r="GVI84" s="195"/>
      <c r="GVJ84" s="195"/>
      <c r="GVK84" s="195"/>
      <c r="GVL84" s="195"/>
      <c r="GVM84" s="195"/>
      <c r="GVN84" s="195"/>
      <c r="GVO84" s="195"/>
      <c r="GVP84" s="195"/>
      <c r="GVQ84" s="195"/>
      <c r="GVR84" s="195"/>
      <c r="GVS84" s="195"/>
      <c r="GVT84" s="195"/>
      <c r="GVU84" s="195"/>
      <c r="GVV84" s="195"/>
      <c r="GVW84" s="195"/>
      <c r="GVX84" s="195"/>
      <c r="GVY84" s="195"/>
      <c r="GVZ84" s="195"/>
      <c r="GWA84" s="195"/>
      <c r="GWB84" s="195"/>
      <c r="GWC84" s="195"/>
      <c r="GWD84" s="195"/>
      <c r="GWE84" s="195"/>
      <c r="GWF84" s="195"/>
      <c r="GWG84" s="195"/>
      <c r="GWH84" s="195"/>
      <c r="GWI84" s="195"/>
      <c r="GWJ84" s="195"/>
      <c r="GWK84" s="195"/>
      <c r="GWL84" s="195"/>
      <c r="GWM84" s="195"/>
      <c r="GWN84" s="195"/>
      <c r="GWO84" s="195"/>
      <c r="GWP84" s="195"/>
      <c r="GWQ84" s="195"/>
      <c r="GWR84" s="195"/>
      <c r="GWS84" s="195"/>
      <c r="GWT84" s="195"/>
      <c r="GWU84" s="195"/>
      <c r="GWV84" s="195"/>
      <c r="GWW84" s="195"/>
      <c r="GWX84" s="195"/>
      <c r="GWY84" s="195"/>
      <c r="GWZ84" s="195"/>
      <c r="GXA84" s="195"/>
      <c r="GXB84" s="195"/>
      <c r="GXC84" s="195"/>
      <c r="GXD84" s="195"/>
      <c r="GXE84" s="195"/>
      <c r="GXF84" s="195"/>
      <c r="GXG84" s="195"/>
      <c r="GXH84" s="195"/>
      <c r="GXI84" s="195"/>
      <c r="GXJ84" s="195"/>
      <c r="GXK84" s="195"/>
      <c r="GXL84" s="195"/>
      <c r="GXM84" s="195"/>
      <c r="GXN84" s="195"/>
      <c r="GXO84" s="195"/>
      <c r="GXP84" s="195"/>
      <c r="GXQ84" s="195"/>
      <c r="GXR84" s="195"/>
      <c r="GXS84" s="195"/>
      <c r="GXT84" s="195"/>
      <c r="GXU84" s="195"/>
      <c r="GXV84" s="195"/>
      <c r="GXW84" s="195"/>
      <c r="GXX84" s="195"/>
      <c r="GXY84" s="195"/>
      <c r="GXZ84" s="195"/>
      <c r="GYA84" s="195"/>
      <c r="GYB84" s="195"/>
      <c r="GYC84" s="195"/>
      <c r="GYD84" s="195"/>
      <c r="GYE84" s="195"/>
      <c r="GYF84" s="195"/>
      <c r="GYG84" s="195"/>
      <c r="GYH84" s="195"/>
      <c r="GYI84" s="195"/>
      <c r="GYJ84" s="195"/>
      <c r="GYK84" s="195"/>
      <c r="GYL84" s="195"/>
      <c r="GYM84" s="195"/>
      <c r="GYN84" s="195"/>
      <c r="GYO84" s="195"/>
      <c r="GYP84" s="195"/>
      <c r="GYQ84" s="195"/>
      <c r="GYR84" s="195"/>
      <c r="GYS84" s="195"/>
      <c r="GYT84" s="195"/>
      <c r="GYU84" s="195"/>
      <c r="GYV84" s="195"/>
      <c r="GYW84" s="195"/>
      <c r="GYX84" s="195"/>
      <c r="GYY84" s="195"/>
      <c r="GYZ84" s="195"/>
      <c r="GZA84" s="195"/>
      <c r="GZB84" s="195"/>
      <c r="GZC84" s="195"/>
      <c r="GZD84" s="195"/>
      <c r="GZE84" s="195"/>
      <c r="GZF84" s="195"/>
      <c r="GZG84" s="195"/>
      <c r="GZH84" s="195"/>
      <c r="GZI84" s="195"/>
      <c r="GZJ84" s="195"/>
      <c r="GZK84" s="195"/>
      <c r="GZL84" s="195"/>
      <c r="GZM84" s="195"/>
      <c r="GZN84" s="195"/>
      <c r="GZO84" s="195"/>
      <c r="GZP84" s="195"/>
      <c r="GZQ84" s="195"/>
      <c r="GZR84" s="195"/>
      <c r="GZS84" s="195"/>
      <c r="GZT84" s="195"/>
      <c r="GZU84" s="195"/>
      <c r="GZV84" s="195"/>
      <c r="GZW84" s="195"/>
      <c r="GZX84" s="195"/>
      <c r="GZY84" s="195"/>
      <c r="GZZ84" s="195"/>
      <c r="HAA84" s="195"/>
      <c r="HAB84" s="195"/>
      <c r="HAC84" s="195"/>
      <c r="HAD84" s="195"/>
      <c r="HAE84" s="195"/>
      <c r="HAF84" s="195"/>
      <c r="HAG84" s="195"/>
      <c r="HAH84" s="195"/>
      <c r="HAI84" s="195"/>
      <c r="HAJ84" s="195"/>
      <c r="HAK84" s="195"/>
      <c r="HAL84" s="195"/>
      <c r="HAM84" s="195"/>
      <c r="HAN84" s="195"/>
      <c r="HAO84" s="195"/>
      <c r="HAP84" s="195"/>
      <c r="HAQ84" s="195"/>
      <c r="HAR84" s="195"/>
      <c r="HAS84" s="195"/>
      <c r="HAT84" s="195"/>
      <c r="HAU84" s="195"/>
      <c r="HAV84" s="195"/>
      <c r="HAW84" s="195"/>
      <c r="HAX84" s="195"/>
      <c r="HAY84" s="195"/>
      <c r="HAZ84" s="195"/>
      <c r="HBA84" s="195"/>
      <c r="HBB84" s="195"/>
      <c r="HBC84" s="195"/>
      <c r="HBD84" s="195"/>
      <c r="HBE84" s="195"/>
      <c r="HBF84" s="195"/>
      <c r="HBG84" s="195"/>
      <c r="HBH84" s="195"/>
      <c r="HBI84" s="195"/>
      <c r="HBJ84" s="195"/>
      <c r="HBK84" s="195"/>
      <c r="HBL84" s="195"/>
      <c r="HBM84" s="195"/>
      <c r="HBN84" s="195"/>
      <c r="HBO84" s="195"/>
      <c r="HBP84" s="195"/>
      <c r="HBQ84" s="195"/>
      <c r="HBR84" s="195"/>
      <c r="HBS84" s="195"/>
      <c r="HBT84" s="195"/>
      <c r="HBU84" s="195"/>
      <c r="HBV84" s="195"/>
      <c r="HBW84" s="195"/>
      <c r="HBX84" s="195"/>
      <c r="HBY84" s="195"/>
      <c r="HBZ84" s="195"/>
      <c r="HCA84" s="195"/>
      <c r="HCB84" s="195"/>
      <c r="HCC84" s="195"/>
      <c r="HCD84" s="195"/>
      <c r="HCE84" s="195"/>
      <c r="HCF84" s="195"/>
      <c r="HCG84" s="195"/>
      <c r="HCH84" s="195"/>
      <c r="HCI84" s="195"/>
      <c r="HCJ84" s="195"/>
      <c r="HCK84" s="195"/>
      <c r="HCL84" s="195"/>
      <c r="HCM84" s="195"/>
      <c r="HCN84" s="195"/>
      <c r="HCO84" s="195"/>
      <c r="HCP84" s="195"/>
      <c r="HCQ84" s="195"/>
      <c r="HCR84" s="195"/>
      <c r="HCS84" s="195"/>
      <c r="HCT84" s="195"/>
      <c r="HCU84" s="195"/>
      <c r="HCV84" s="195"/>
      <c r="HCW84" s="195"/>
      <c r="HCX84" s="195"/>
      <c r="HCY84" s="195"/>
      <c r="HCZ84" s="195"/>
      <c r="HDA84" s="195"/>
      <c r="HDB84" s="195"/>
      <c r="HDC84" s="195"/>
      <c r="HDD84" s="195"/>
      <c r="HDE84" s="195"/>
      <c r="HDF84" s="195"/>
      <c r="HDG84" s="195"/>
      <c r="HDH84" s="195"/>
      <c r="HDI84" s="195"/>
      <c r="HDJ84" s="195"/>
      <c r="HDK84" s="195"/>
      <c r="HDL84" s="195"/>
      <c r="HDM84" s="195"/>
      <c r="HDN84" s="195"/>
      <c r="HDO84" s="195"/>
      <c r="HDP84" s="195"/>
      <c r="HDQ84" s="195"/>
      <c r="HDR84" s="195"/>
      <c r="HDS84" s="195"/>
      <c r="HDT84" s="195"/>
      <c r="HDU84" s="195"/>
      <c r="HDV84" s="195"/>
      <c r="HDW84" s="195"/>
      <c r="HDX84" s="195"/>
      <c r="HDY84" s="195"/>
      <c r="HDZ84" s="195"/>
      <c r="HEA84" s="195"/>
      <c r="HEB84" s="195"/>
      <c r="HEC84" s="195"/>
      <c r="HED84" s="195"/>
      <c r="HEE84" s="195"/>
      <c r="HEF84" s="195"/>
      <c r="HEG84" s="195"/>
      <c r="HEH84" s="195"/>
      <c r="HEI84" s="195"/>
      <c r="HEJ84" s="195"/>
      <c r="HEK84" s="195"/>
      <c r="HEL84" s="195"/>
      <c r="HEM84" s="195"/>
      <c r="HEN84" s="195"/>
      <c r="HEO84" s="195"/>
      <c r="HEP84" s="195"/>
      <c r="HEQ84" s="195"/>
      <c r="HER84" s="195"/>
      <c r="HES84" s="195"/>
      <c r="HET84" s="195"/>
      <c r="HEU84" s="195"/>
      <c r="HEV84" s="195"/>
      <c r="HEW84" s="195"/>
      <c r="HEX84" s="195"/>
      <c r="HEY84" s="195"/>
      <c r="HEZ84" s="195"/>
      <c r="HFA84" s="195"/>
      <c r="HFB84" s="195"/>
      <c r="HFC84" s="195"/>
      <c r="HFD84" s="195"/>
      <c r="HFE84" s="195"/>
      <c r="HFF84" s="195"/>
      <c r="HFG84" s="195"/>
      <c r="HFH84" s="195"/>
      <c r="HFI84" s="195"/>
      <c r="HFJ84" s="195"/>
      <c r="HFK84" s="195"/>
      <c r="HFL84" s="195"/>
      <c r="HFM84" s="195"/>
      <c r="HFN84" s="195"/>
      <c r="HFO84" s="195"/>
      <c r="HFP84" s="195"/>
      <c r="HFQ84" s="195"/>
      <c r="HFR84" s="195"/>
      <c r="HFS84" s="195"/>
      <c r="HFT84" s="195"/>
      <c r="HFU84" s="195"/>
      <c r="HFV84" s="195"/>
      <c r="HFW84" s="195"/>
      <c r="HFX84" s="195"/>
      <c r="HFY84" s="195"/>
      <c r="HFZ84" s="195"/>
      <c r="HGA84" s="195"/>
      <c r="HGB84" s="195"/>
      <c r="HGC84" s="195"/>
      <c r="HGD84" s="195"/>
      <c r="HGE84" s="195"/>
      <c r="HGF84" s="195"/>
      <c r="HGG84" s="195"/>
      <c r="HGH84" s="195"/>
      <c r="HGI84" s="195"/>
      <c r="HGJ84" s="195"/>
      <c r="HGK84" s="195"/>
      <c r="HGL84" s="195"/>
      <c r="HGM84" s="195"/>
      <c r="HGN84" s="195"/>
      <c r="HGO84" s="195"/>
      <c r="HGP84" s="195"/>
      <c r="HGQ84" s="195"/>
      <c r="HGR84" s="195"/>
      <c r="HGS84" s="195"/>
      <c r="HGT84" s="195"/>
      <c r="HGU84" s="195"/>
      <c r="HGV84" s="195"/>
      <c r="HGW84" s="195"/>
      <c r="HGX84" s="195"/>
      <c r="HGY84" s="195"/>
      <c r="HGZ84" s="195"/>
      <c r="HHA84" s="195"/>
      <c r="HHB84" s="195"/>
      <c r="HHC84" s="195"/>
      <c r="HHD84" s="195"/>
      <c r="HHE84" s="195"/>
      <c r="HHF84" s="195"/>
      <c r="HHG84" s="195"/>
      <c r="HHH84" s="195"/>
      <c r="HHI84" s="195"/>
      <c r="HHJ84" s="195"/>
      <c r="HHK84" s="195"/>
      <c r="HHL84" s="195"/>
      <c r="HHM84" s="195"/>
      <c r="HHN84" s="195"/>
      <c r="HHO84" s="195"/>
      <c r="HHP84" s="195"/>
      <c r="HHQ84" s="195"/>
      <c r="HHR84" s="195"/>
      <c r="HHS84" s="195"/>
      <c r="HHT84" s="195"/>
      <c r="HHU84" s="195"/>
      <c r="HHV84" s="195"/>
      <c r="HHW84" s="195"/>
      <c r="HHX84" s="195"/>
      <c r="HHY84" s="195"/>
      <c r="HHZ84" s="195"/>
      <c r="HIA84" s="195"/>
      <c r="HIB84" s="195"/>
      <c r="HIC84" s="195"/>
      <c r="HID84" s="195"/>
      <c r="HIE84" s="195"/>
      <c r="HIF84" s="195"/>
      <c r="HIG84" s="195"/>
      <c r="HIH84" s="195"/>
      <c r="HII84" s="195"/>
      <c r="HIJ84" s="195"/>
      <c r="HIK84" s="195"/>
      <c r="HIL84" s="195"/>
      <c r="HIM84" s="195"/>
      <c r="HIN84" s="195"/>
      <c r="HIO84" s="195"/>
      <c r="HIP84" s="195"/>
      <c r="HIQ84" s="195"/>
      <c r="HIR84" s="195"/>
      <c r="HIS84" s="195"/>
      <c r="HIT84" s="195"/>
      <c r="HIU84" s="195"/>
      <c r="HIV84" s="195"/>
      <c r="HIW84" s="195"/>
      <c r="HIX84" s="195"/>
      <c r="HIY84" s="195"/>
      <c r="HIZ84" s="195"/>
      <c r="HJA84" s="195"/>
      <c r="HJB84" s="195"/>
      <c r="HJC84" s="195"/>
      <c r="HJD84" s="195"/>
      <c r="HJE84" s="195"/>
      <c r="HJF84" s="195"/>
      <c r="HJG84" s="195"/>
      <c r="HJH84" s="195"/>
      <c r="HJI84" s="195"/>
      <c r="HJJ84" s="195"/>
      <c r="HJK84" s="195"/>
      <c r="HJL84" s="195"/>
      <c r="HJM84" s="195"/>
      <c r="HJN84" s="195"/>
      <c r="HJO84" s="195"/>
      <c r="HJP84" s="195"/>
      <c r="HJQ84" s="195"/>
      <c r="HJR84" s="195"/>
      <c r="HJS84" s="195"/>
      <c r="HJT84" s="195"/>
      <c r="HJU84" s="195"/>
      <c r="HJV84" s="195"/>
      <c r="HJW84" s="195"/>
      <c r="HJX84" s="195"/>
      <c r="HJY84" s="195"/>
      <c r="HJZ84" s="195"/>
      <c r="HKA84" s="195"/>
      <c r="HKB84" s="195"/>
      <c r="HKC84" s="195"/>
      <c r="HKD84" s="195"/>
      <c r="HKE84" s="195"/>
      <c r="HKF84" s="195"/>
      <c r="HKG84" s="195"/>
      <c r="HKH84" s="195"/>
      <c r="HKI84" s="195"/>
      <c r="HKJ84" s="195"/>
      <c r="HKK84" s="195"/>
      <c r="HKL84" s="195"/>
      <c r="HKM84" s="195"/>
      <c r="HKN84" s="195"/>
      <c r="HKO84" s="195"/>
      <c r="HKP84" s="195"/>
      <c r="HKQ84" s="195"/>
      <c r="HKR84" s="195"/>
      <c r="HKS84" s="195"/>
      <c r="HKT84" s="195"/>
      <c r="HKU84" s="195"/>
      <c r="HKV84" s="195"/>
      <c r="HKW84" s="195"/>
      <c r="HKX84" s="195"/>
      <c r="HKY84" s="195"/>
      <c r="HKZ84" s="195"/>
      <c r="HLA84" s="195"/>
      <c r="HLB84" s="195"/>
      <c r="HLC84" s="195"/>
      <c r="HLD84" s="195"/>
      <c r="HLE84" s="195"/>
      <c r="HLF84" s="195"/>
      <c r="HLG84" s="195"/>
      <c r="HLH84" s="195"/>
      <c r="HLI84" s="195"/>
      <c r="HLJ84" s="195"/>
      <c r="HLK84" s="195"/>
      <c r="HLL84" s="195"/>
      <c r="HLM84" s="195"/>
      <c r="HLN84" s="195"/>
      <c r="HLO84" s="195"/>
      <c r="HLP84" s="195"/>
      <c r="HLQ84" s="195"/>
      <c r="HLR84" s="195"/>
      <c r="HLS84" s="195"/>
      <c r="HLT84" s="195"/>
      <c r="HLU84" s="195"/>
      <c r="HLV84" s="195"/>
      <c r="HLW84" s="195"/>
      <c r="HLX84" s="195"/>
      <c r="HLY84" s="195"/>
      <c r="HLZ84" s="195"/>
      <c r="HMA84" s="195"/>
      <c r="HMB84" s="195"/>
      <c r="HMC84" s="195"/>
      <c r="HMD84" s="195"/>
      <c r="HME84" s="195"/>
      <c r="HMF84" s="195"/>
      <c r="HMG84" s="195"/>
      <c r="HMH84" s="195"/>
      <c r="HMI84" s="195"/>
      <c r="HMJ84" s="195"/>
      <c r="HMK84" s="195"/>
      <c r="HML84" s="195"/>
      <c r="HMM84" s="195"/>
      <c r="HMN84" s="195"/>
      <c r="HMO84" s="195"/>
      <c r="HMP84" s="195"/>
      <c r="HMQ84" s="195"/>
      <c r="HMR84" s="195"/>
      <c r="HMS84" s="195"/>
      <c r="HMT84" s="195"/>
      <c r="HMU84" s="195"/>
      <c r="HMV84" s="195"/>
      <c r="HMW84" s="195"/>
      <c r="HMX84" s="195"/>
      <c r="HMY84" s="195"/>
      <c r="HMZ84" s="195"/>
      <c r="HNA84" s="195"/>
      <c r="HNB84" s="195"/>
      <c r="HNC84" s="195"/>
      <c r="HND84" s="195"/>
      <c r="HNE84" s="195"/>
      <c r="HNF84" s="195"/>
      <c r="HNG84" s="195"/>
      <c r="HNH84" s="195"/>
      <c r="HNI84" s="195"/>
      <c r="HNJ84" s="195"/>
      <c r="HNK84" s="195"/>
      <c r="HNL84" s="195"/>
      <c r="HNM84" s="195"/>
      <c r="HNN84" s="195"/>
      <c r="HNO84" s="195"/>
      <c r="HNP84" s="195"/>
      <c r="HNQ84" s="195"/>
      <c r="HNR84" s="195"/>
      <c r="HNS84" s="195"/>
      <c r="HNT84" s="195"/>
      <c r="HNU84" s="195"/>
      <c r="HNV84" s="195"/>
      <c r="HNW84" s="195"/>
      <c r="HNX84" s="195"/>
      <c r="HNY84" s="195"/>
      <c r="HNZ84" s="195"/>
      <c r="HOA84" s="195"/>
      <c r="HOB84" s="195"/>
      <c r="HOC84" s="195"/>
      <c r="HOD84" s="195"/>
      <c r="HOE84" s="195"/>
      <c r="HOF84" s="195"/>
      <c r="HOG84" s="195"/>
      <c r="HOH84" s="195"/>
      <c r="HOI84" s="195"/>
      <c r="HOJ84" s="195"/>
      <c r="HOK84" s="195"/>
      <c r="HOL84" s="195"/>
      <c r="HOM84" s="195"/>
      <c r="HON84" s="195"/>
      <c r="HOO84" s="195"/>
      <c r="HOP84" s="195"/>
      <c r="HOQ84" s="195"/>
      <c r="HOR84" s="195"/>
      <c r="HOS84" s="195"/>
      <c r="HOT84" s="195"/>
      <c r="HOU84" s="195"/>
      <c r="HOV84" s="195"/>
      <c r="HOW84" s="195"/>
      <c r="HOX84" s="195"/>
      <c r="HOY84" s="195"/>
      <c r="HOZ84" s="195"/>
      <c r="HPA84" s="195"/>
      <c r="HPB84" s="195"/>
      <c r="HPC84" s="195"/>
      <c r="HPD84" s="195"/>
      <c r="HPE84" s="195"/>
      <c r="HPF84" s="195"/>
      <c r="HPG84" s="195"/>
      <c r="HPH84" s="195"/>
      <c r="HPI84" s="195"/>
      <c r="HPJ84" s="195"/>
      <c r="HPK84" s="195"/>
      <c r="HPL84" s="195"/>
      <c r="HPM84" s="195"/>
      <c r="HPN84" s="195"/>
      <c r="HPO84" s="195"/>
      <c r="HPP84" s="195"/>
      <c r="HPQ84" s="195"/>
      <c r="HPR84" s="195"/>
      <c r="HPS84" s="195"/>
      <c r="HPT84" s="195"/>
      <c r="HPU84" s="195"/>
      <c r="HPV84" s="195"/>
      <c r="HPW84" s="195"/>
      <c r="HPX84" s="195"/>
      <c r="HPY84" s="195"/>
      <c r="HPZ84" s="195"/>
      <c r="HQA84" s="195"/>
      <c r="HQB84" s="195"/>
      <c r="HQC84" s="195"/>
      <c r="HQD84" s="195"/>
      <c r="HQE84" s="195"/>
      <c r="HQF84" s="195"/>
      <c r="HQG84" s="195"/>
      <c r="HQH84" s="195"/>
      <c r="HQI84" s="195"/>
      <c r="HQJ84" s="195"/>
      <c r="HQK84" s="195"/>
      <c r="HQL84" s="195"/>
      <c r="HQM84" s="195"/>
      <c r="HQN84" s="195"/>
      <c r="HQO84" s="195"/>
      <c r="HQP84" s="195"/>
      <c r="HQQ84" s="195"/>
      <c r="HQR84" s="195"/>
      <c r="HQS84" s="195"/>
      <c r="HQT84" s="195"/>
      <c r="HQU84" s="195"/>
      <c r="HQV84" s="195"/>
      <c r="HQW84" s="195"/>
      <c r="HQX84" s="195"/>
      <c r="HQY84" s="195"/>
      <c r="HQZ84" s="195"/>
      <c r="HRA84" s="195"/>
      <c r="HRB84" s="195"/>
      <c r="HRC84" s="195"/>
      <c r="HRD84" s="195"/>
      <c r="HRE84" s="195"/>
      <c r="HRF84" s="195"/>
      <c r="HRG84" s="195"/>
      <c r="HRH84" s="195"/>
      <c r="HRI84" s="195"/>
      <c r="HRJ84" s="195"/>
      <c r="HRK84" s="195"/>
      <c r="HRL84" s="195"/>
      <c r="HRM84" s="195"/>
      <c r="HRN84" s="195"/>
      <c r="HRO84" s="195"/>
      <c r="HRP84" s="195"/>
      <c r="HRQ84" s="195"/>
      <c r="HRR84" s="195"/>
      <c r="HRS84" s="195"/>
      <c r="HRT84" s="195"/>
      <c r="HRU84" s="195"/>
      <c r="HRV84" s="195"/>
      <c r="HRW84" s="195"/>
      <c r="HRX84" s="195"/>
      <c r="HRY84" s="195"/>
      <c r="HRZ84" s="195"/>
      <c r="HSA84" s="195"/>
      <c r="HSB84" s="195"/>
      <c r="HSC84" s="195"/>
      <c r="HSD84" s="195"/>
      <c r="HSE84" s="195"/>
      <c r="HSF84" s="195"/>
      <c r="HSG84" s="195"/>
      <c r="HSH84" s="195"/>
      <c r="HSI84" s="195"/>
      <c r="HSJ84" s="195"/>
      <c r="HSK84" s="195"/>
      <c r="HSL84" s="195"/>
      <c r="HSM84" s="195"/>
      <c r="HSN84" s="195"/>
      <c r="HSO84" s="195"/>
      <c r="HSP84" s="195"/>
      <c r="HSQ84" s="195"/>
      <c r="HSR84" s="195"/>
      <c r="HSS84" s="195"/>
      <c r="HST84" s="195"/>
      <c r="HSU84" s="195"/>
      <c r="HSV84" s="195"/>
      <c r="HSW84" s="195"/>
      <c r="HSX84" s="195"/>
      <c r="HSY84" s="195"/>
      <c r="HSZ84" s="195"/>
      <c r="HTA84" s="195"/>
      <c r="HTB84" s="195"/>
      <c r="HTC84" s="195"/>
      <c r="HTD84" s="195"/>
      <c r="HTE84" s="195"/>
      <c r="HTF84" s="195"/>
      <c r="HTG84" s="195"/>
      <c r="HTH84" s="195"/>
      <c r="HTI84" s="195"/>
      <c r="HTJ84" s="195"/>
      <c r="HTK84" s="195"/>
      <c r="HTL84" s="195"/>
      <c r="HTM84" s="195"/>
      <c r="HTN84" s="195"/>
      <c r="HTO84" s="195"/>
      <c r="HTP84" s="195"/>
      <c r="HTQ84" s="195"/>
      <c r="HTR84" s="195"/>
      <c r="HTS84" s="195"/>
      <c r="HTT84" s="195"/>
      <c r="HTU84" s="195"/>
      <c r="HTV84" s="195"/>
      <c r="HTW84" s="195"/>
      <c r="HTX84" s="195"/>
      <c r="HTY84" s="195"/>
      <c r="HTZ84" s="195"/>
      <c r="HUA84" s="195"/>
      <c r="HUB84" s="195"/>
      <c r="HUC84" s="195"/>
      <c r="HUD84" s="195"/>
      <c r="HUE84" s="195"/>
      <c r="HUF84" s="195"/>
      <c r="HUG84" s="195"/>
      <c r="HUH84" s="195"/>
      <c r="HUI84" s="195"/>
      <c r="HUJ84" s="195"/>
      <c r="HUK84" s="195"/>
      <c r="HUL84" s="195"/>
      <c r="HUM84" s="195"/>
      <c r="HUN84" s="195"/>
      <c r="HUO84" s="195"/>
      <c r="HUP84" s="195"/>
      <c r="HUQ84" s="195"/>
      <c r="HUR84" s="195"/>
      <c r="HUS84" s="195"/>
      <c r="HUT84" s="195"/>
      <c r="HUU84" s="195"/>
      <c r="HUV84" s="195"/>
      <c r="HUW84" s="195"/>
      <c r="HUX84" s="195"/>
      <c r="HUY84" s="195"/>
      <c r="HUZ84" s="195"/>
      <c r="HVA84" s="195"/>
      <c r="HVB84" s="195"/>
      <c r="HVC84" s="195"/>
      <c r="HVD84" s="195"/>
      <c r="HVE84" s="195"/>
      <c r="HVF84" s="195"/>
      <c r="HVG84" s="195"/>
      <c r="HVH84" s="195"/>
      <c r="HVI84" s="195"/>
      <c r="HVJ84" s="195"/>
      <c r="HVK84" s="195"/>
      <c r="HVL84" s="195"/>
      <c r="HVM84" s="195"/>
      <c r="HVN84" s="195"/>
      <c r="HVO84" s="195"/>
      <c r="HVP84" s="195"/>
      <c r="HVQ84" s="195"/>
      <c r="HVR84" s="195"/>
      <c r="HVS84" s="195"/>
      <c r="HVT84" s="195"/>
      <c r="HVU84" s="195"/>
      <c r="HVV84" s="195"/>
      <c r="HVW84" s="195"/>
      <c r="HVX84" s="195"/>
      <c r="HVY84" s="195"/>
      <c r="HVZ84" s="195"/>
      <c r="HWA84" s="195"/>
      <c r="HWB84" s="195"/>
      <c r="HWC84" s="195"/>
      <c r="HWD84" s="195"/>
      <c r="HWE84" s="195"/>
      <c r="HWF84" s="195"/>
      <c r="HWG84" s="195"/>
      <c r="HWH84" s="195"/>
      <c r="HWI84" s="195"/>
      <c r="HWJ84" s="195"/>
      <c r="HWK84" s="195"/>
      <c r="HWL84" s="195"/>
      <c r="HWM84" s="195"/>
      <c r="HWN84" s="195"/>
      <c r="HWO84" s="195"/>
      <c r="HWP84" s="195"/>
      <c r="HWQ84" s="195"/>
      <c r="HWR84" s="195"/>
      <c r="HWS84" s="195"/>
      <c r="HWT84" s="195"/>
      <c r="HWU84" s="195"/>
      <c r="HWV84" s="195"/>
      <c r="HWW84" s="195"/>
      <c r="HWX84" s="195"/>
      <c r="HWY84" s="195"/>
      <c r="HWZ84" s="195"/>
      <c r="HXA84" s="195"/>
      <c r="HXB84" s="195"/>
      <c r="HXC84" s="195"/>
      <c r="HXD84" s="195"/>
      <c r="HXE84" s="195"/>
      <c r="HXF84" s="195"/>
      <c r="HXG84" s="195"/>
      <c r="HXH84" s="195"/>
      <c r="HXI84" s="195"/>
      <c r="HXJ84" s="195"/>
      <c r="HXK84" s="195"/>
      <c r="HXL84" s="195"/>
      <c r="HXM84" s="195"/>
      <c r="HXN84" s="195"/>
      <c r="HXO84" s="195"/>
      <c r="HXP84" s="195"/>
      <c r="HXQ84" s="195"/>
      <c r="HXR84" s="195"/>
      <c r="HXS84" s="195"/>
      <c r="HXT84" s="195"/>
      <c r="HXU84" s="195"/>
      <c r="HXV84" s="195"/>
      <c r="HXW84" s="195"/>
      <c r="HXX84" s="195"/>
      <c r="HXY84" s="195"/>
      <c r="HXZ84" s="195"/>
      <c r="HYA84" s="195"/>
      <c r="HYB84" s="195"/>
      <c r="HYC84" s="195"/>
      <c r="HYD84" s="195"/>
      <c r="HYE84" s="195"/>
      <c r="HYF84" s="195"/>
      <c r="HYG84" s="195"/>
      <c r="HYH84" s="195"/>
      <c r="HYI84" s="195"/>
      <c r="HYJ84" s="195"/>
      <c r="HYK84" s="195"/>
      <c r="HYL84" s="195"/>
      <c r="HYM84" s="195"/>
      <c r="HYN84" s="195"/>
      <c r="HYO84" s="195"/>
      <c r="HYP84" s="195"/>
      <c r="HYQ84" s="195"/>
      <c r="HYR84" s="195"/>
      <c r="HYS84" s="195"/>
      <c r="HYT84" s="195"/>
      <c r="HYU84" s="195"/>
      <c r="HYV84" s="195"/>
      <c r="HYW84" s="195"/>
      <c r="HYX84" s="195"/>
      <c r="HYY84" s="195"/>
      <c r="HYZ84" s="195"/>
      <c r="HZA84" s="195"/>
      <c r="HZB84" s="195"/>
      <c r="HZC84" s="195"/>
      <c r="HZD84" s="195"/>
      <c r="HZE84" s="195"/>
      <c r="HZF84" s="195"/>
      <c r="HZG84" s="195"/>
      <c r="HZH84" s="195"/>
      <c r="HZI84" s="195"/>
      <c r="HZJ84" s="195"/>
      <c r="HZK84" s="195"/>
      <c r="HZL84" s="195"/>
      <c r="HZM84" s="195"/>
      <c r="HZN84" s="195"/>
      <c r="HZO84" s="195"/>
      <c r="HZP84" s="195"/>
      <c r="HZQ84" s="195"/>
      <c r="HZR84" s="195"/>
      <c r="HZS84" s="195"/>
      <c r="HZT84" s="195"/>
      <c r="HZU84" s="195"/>
      <c r="HZV84" s="195"/>
      <c r="HZW84" s="195"/>
      <c r="HZX84" s="195"/>
      <c r="HZY84" s="195"/>
      <c r="HZZ84" s="195"/>
      <c r="IAA84" s="195"/>
      <c r="IAB84" s="195"/>
      <c r="IAC84" s="195"/>
      <c r="IAD84" s="195"/>
      <c r="IAE84" s="195"/>
      <c r="IAF84" s="195"/>
      <c r="IAG84" s="195"/>
      <c r="IAH84" s="195"/>
      <c r="IAI84" s="195"/>
      <c r="IAJ84" s="195"/>
      <c r="IAK84" s="195"/>
      <c r="IAL84" s="195"/>
      <c r="IAM84" s="195"/>
      <c r="IAN84" s="195"/>
      <c r="IAO84" s="195"/>
      <c r="IAP84" s="195"/>
      <c r="IAQ84" s="195"/>
      <c r="IAR84" s="195"/>
      <c r="IAS84" s="195"/>
      <c r="IAT84" s="195"/>
      <c r="IAU84" s="195"/>
      <c r="IAV84" s="195"/>
      <c r="IAW84" s="195"/>
      <c r="IAX84" s="195"/>
      <c r="IAY84" s="195"/>
      <c r="IAZ84" s="195"/>
      <c r="IBA84" s="195"/>
      <c r="IBB84" s="195"/>
      <c r="IBC84" s="195"/>
      <c r="IBD84" s="195"/>
      <c r="IBE84" s="195"/>
      <c r="IBF84" s="195"/>
      <c r="IBG84" s="195"/>
      <c r="IBH84" s="195"/>
      <c r="IBI84" s="195"/>
      <c r="IBJ84" s="195"/>
      <c r="IBK84" s="195"/>
      <c r="IBL84" s="195"/>
      <c r="IBM84" s="195"/>
      <c r="IBN84" s="195"/>
      <c r="IBO84" s="195"/>
      <c r="IBP84" s="195"/>
      <c r="IBQ84" s="195"/>
      <c r="IBR84" s="195"/>
      <c r="IBS84" s="195"/>
      <c r="IBT84" s="195"/>
      <c r="IBU84" s="195"/>
      <c r="IBV84" s="195"/>
      <c r="IBW84" s="195"/>
      <c r="IBX84" s="195"/>
      <c r="IBY84" s="195"/>
      <c r="IBZ84" s="195"/>
      <c r="ICA84" s="195"/>
      <c r="ICB84" s="195"/>
      <c r="ICC84" s="195"/>
      <c r="ICD84" s="195"/>
      <c r="ICE84" s="195"/>
      <c r="ICF84" s="195"/>
      <c r="ICG84" s="195"/>
      <c r="ICH84" s="195"/>
      <c r="ICI84" s="195"/>
      <c r="ICJ84" s="195"/>
      <c r="ICK84" s="195"/>
      <c r="ICL84" s="195"/>
      <c r="ICM84" s="195"/>
      <c r="ICN84" s="195"/>
      <c r="ICO84" s="195"/>
      <c r="ICP84" s="195"/>
      <c r="ICQ84" s="195"/>
      <c r="ICR84" s="195"/>
      <c r="ICS84" s="195"/>
      <c r="ICT84" s="195"/>
      <c r="ICU84" s="195"/>
      <c r="ICV84" s="195"/>
      <c r="ICW84" s="195"/>
      <c r="ICX84" s="195"/>
      <c r="ICY84" s="195"/>
      <c r="ICZ84" s="195"/>
      <c r="IDA84" s="195"/>
      <c r="IDB84" s="195"/>
      <c r="IDC84" s="195"/>
      <c r="IDD84" s="195"/>
      <c r="IDE84" s="195"/>
      <c r="IDF84" s="195"/>
      <c r="IDG84" s="195"/>
      <c r="IDH84" s="195"/>
      <c r="IDI84" s="195"/>
      <c r="IDJ84" s="195"/>
      <c r="IDK84" s="195"/>
      <c r="IDL84" s="195"/>
      <c r="IDM84" s="195"/>
      <c r="IDN84" s="195"/>
      <c r="IDO84" s="195"/>
      <c r="IDP84" s="195"/>
      <c r="IDQ84" s="195"/>
      <c r="IDR84" s="195"/>
      <c r="IDS84" s="195"/>
      <c r="IDT84" s="195"/>
      <c r="IDU84" s="195"/>
      <c r="IDV84" s="195"/>
      <c r="IDW84" s="195"/>
      <c r="IDX84" s="195"/>
      <c r="IDY84" s="195"/>
      <c r="IDZ84" s="195"/>
      <c r="IEA84" s="195"/>
      <c r="IEB84" s="195"/>
      <c r="IEC84" s="195"/>
      <c r="IED84" s="195"/>
      <c r="IEE84" s="195"/>
      <c r="IEF84" s="195"/>
      <c r="IEG84" s="195"/>
      <c r="IEH84" s="195"/>
      <c r="IEI84" s="195"/>
      <c r="IEJ84" s="195"/>
      <c r="IEK84" s="195"/>
      <c r="IEL84" s="195"/>
      <c r="IEM84" s="195"/>
      <c r="IEN84" s="195"/>
      <c r="IEO84" s="195"/>
      <c r="IEP84" s="195"/>
      <c r="IEQ84" s="195"/>
      <c r="IER84" s="195"/>
      <c r="IES84" s="195"/>
      <c r="IET84" s="195"/>
      <c r="IEU84" s="195"/>
      <c r="IEV84" s="195"/>
      <c r="IEW84" s="195"/>
      <c r="IEX84" s="195"/>
      <c r="IEY84" s="195"/>
      <c r="IEZ84" s="195"/>
      <c r="IFA84" s="195"/>
      <c r="IFB84" s="195"/>
      <c r="IFC84" s="195"/>
      <c r="IFD84" s="195"/>
      <c r="IFE84" s="195"/>
      <c r="IFF84" s="195"/>
      <c r="IFG84" s="195"/>
      <c r="IFH84" s="195"/>
      <c r="IFI84" s="195"/>
      <c r="IFJ84" s="195"/>
      <c r="IFK84" s="195"/>
      <c r="IFL84" s="195"/>
      <c r="IFM84" s="195"/>
      <c r="IFN84" s="195"/>
      <c r="IFO84" s="195"/>
      <c r="IFP84" s="195"/>
      <c r="IFQ84" s="195"/>
      <c r="IFR84" s="195"/>
      <c r="IFS84" s="195"/>
      <c r="IFT84" s="195"/>
      <c r="IFU84" s="195"/>
      <c r="IFV84" s="195"/>
      <c r="IFW84" s="195"/>
      <c r="IFX84" s="195"/>
      <c r="IFY84" s="195"/>
      <c r="IFZ84" s="195"/>
      <c r="IGA84" s="195"/>
      <c r="IGB84" s="195"/>
      <c r="IGC84" s="195"/>
      <c r="IGD84" s="195"/>
      <c r="IGE84" s="195"/>
      <c r="IGF84" s="195"/>
      <c r="IGG84" s="195"/>
      <c r="IGH84" s="195"/>
      <c r="IGI84" s="195"/>
      <c r="IGJ84" s="195"/>
      <c r="IGK84" s="195"/>
      <c r="IGL84" s="195"/>
      <c r="IGM84" s="195"/>
      <c r="IGN84" s="195"/>
      <c r="IGO84" s="195"/>
      <c r="IGP84" s="195"/>
      <c r="IGQ84" s="195"/>
      <c r="IGR84" s="195"/>
      <c r="IGS84" s="195"/>
      <c r="IGT84" s="195"/>
      <c r="IGU84" s="195"/>
      <c r="IGV84" s="195"/>
      <c r="IGW84" s="195"/>
      <c r="IGX84" s="195"/>
      <c r="IGY84" s="195"/>
      <c r="IGZ84" s="195"/>
      <c r="IHA84" s="195"/>
      <c r="IHB84" s="195"/>
      <c r="IHC84" s="195"/>
      <c r="IHD84" s="195"/>
      <c r="IHE84" s="195"/>
      <c r="IHF84" s="195"/>
      <c r="IHG84" s="195"/>
      <c r="IHH84" s="195"/>
      <c r="IHI84" s="195"/>
      <c r="IHJ84" s="195"/>
      <c r="IHK84" s="195"/>
      <c r="IHL84" s="195"/>
      <c r="IHM84" s="195"/>
      <c r="IHN84" s="195"/>
      <c r="IHO84" s="195"/>
      <c r="IHP84" s="195"/>
      <c r="IHQ84" s="195"/>
      <c r="IHR84" s="195"/>
      <c r="IHS84" s="195"/>
      <c r="IHT84" s="195"/>
      <c r="IHU84" s="195"/>
      <c r="IHV84" s="195"/>
      <c r="IHW84" s="195"/>
      <c r="IHX84" s="195"/>
      <c r="IHY84" s="195"/>
      <c r="IHZ84" s="195"/>
      <c r="IIA84" s="195"/>
      <c r="IIB84" s="195"/>
      <c r="IIC84" s="195"/>
      <c r="IID84" s="195"/>
      <c r="IIE84" s="195"/>
      <c r="IIF84" s="195"/>
      <c r="IIG84" s="195"/>
      <c r="IIH84" s="195"/>
      <c r="III84" s="195"/>
      <c r="IIJ84" s="195"/>
      <c r="IIK84" s="195"/>
      <c r="IIL84" s="195"/>
      <c r="IIM84" s="195"/>
      <c r="IIN84" s="195"/>
      <c r="IIO84" s="195"/>
      <c r="IIP84" s="195"/>
      <c r="IIQ84" s="195"/>
      <c r="IIR84" s="195"/>
      <c r="IIS84" s="195"/>
      <c r="IIT84" s="195"/>
      <c r="IIU84" s="195"/>
      <c r="IIV84" s="195"/>
      <c r="IIW84" s="195"/>
      <c r="IIX84" s="195"/>
      <c r="IIY84" s="195"/>
      <c r="IIZ84" s="195"/>
      <c r="IJA84" s="195"/>
      <c r="IJB84" s="195"/>
      <c r="IJC84" s="195"/>
      <c r="IJD84" s="195"/>
      <c r="IJE84" s="195"/>
      <c r="IJF84" s="195"/>
      <c r="IJG84" s="195"/>
      <c r="IJH84" s="195"/>
      <c r="IJI84" s="195"/>
      <c r="IJJ84" s="195"/>
      <c r="IJK84" s="195"/>
      <c r="IJL84" s="195"/>
      <c r="IJM84" s="195"/>
      <c r="IJN84" s="195"/>
      <c r="IJO84" s="195"/>
      <c r="IJP84" s="195"/>
      <c r="IJQ84" s="195"/>
      <c r="IJR84" s="195"/>
      <c r="IJS84" s="195"/>
      <c r="IJT84" s="195"/>
      <c r="IJU84" s="195"/>
      <c r="IJV84" s="195"/>
      <c r="IJW84" s="195"/>
      <c r="IJX84" s="195"/>
      <c r="IJY84" s="195"/>
      <c r="IJZ84" s="195"/>
      <c r="IKA84" s="195"/>
      <c r="IKB84" s="195"/>
      <c r="IKC84" s="195"/>
      <c r="IKD84" s="195"/>
      <c r="IKE84" s="195"/>
      <c r="IKF84" s="195"/>
      <c r="IKG84" s="195"/>
      <c r="IKH84" s="195"/>
      <c r="IKI84" s="195"/>
      <c r="IKJ84" s="195"/>
      <c r="IKK84" s="195"/>
      <c r="IKL84" s="195"/>
      <c r="IKM84" s="195"/>
      <c r="IKN84" s="195"/>
      <c r="IKO84" s="195"/>
      <c r="IKP84" s="195"/>
      <c r="IKQ84" s="195"/>
      <c r="IKR84" s="195"/>
      <c r="IKS84" s="195"/>
      <c r="IKT84" s="195"/>
      <c r="IKU84" s="195"/>
      <c r="IKV84" s="195"/>
      <c r="IKW84" s="195"/>
      <c r="IKX84" s="195"/>
      <c r="IKY84" s="195"/>
      <c r="IKZ84" s="195"/>
      <c r="ILA84" s="195"/>
      <c r="ILB84" s="195"/>
      <c r="ILC84" s="195"/>
      <c r="ILD84" s="195"/>
      <c r="ILE84" s="195"/>
      <c r="ILF84" s="195"/>
      <c r="ILG84" s="195"/>
      <c r="ILH84" s="195"/>
      <c r="ILI84" s="195"/>
      <c r="ILJ84" s="195"/>
      <c r="ILK84" s="195"/>
      <c r="ILL84" s="195"/>
      <c r="ILM84" s="195"/>
      <c r="ILN84" s="195"/>
      <c r="ILO84" s="195"/>
      <c r="ILP84" s="195"/>
      <c r="ILQ84" s="195"/>
      <c r="ILR84" s="195"/>
      <c r="ILS84" s="195"/>
      <c r="ILT84" s="195"/>
      <c r="ILU84" s="195"/>
      <c r="ILV84" s="195"/>
      <c r="ILW84" s="195"/>
      <c r="ILX84" s="195"/>
      <c r="ILY84" s="195"/>
      <c r="ILZ84" s="195"/>
      <c r="IMA84" s="195"/>
      <c r="IMB84" s="195"/>
      <c r="IMC84" s="195"/>
      <c r="IMD84" s="195"/>
      <c r="IME84" s="195"/>
      <c r="IMF84" s="195"/>
      <c r="IMG84" s="195"/>
      <c r="IMH84" s="195"/>
      <c r="IMI84" s="195"/>
      <c r="IMJ84" s="195"/>
      <c r="IMK84" s="195"/>
      <c r="IML84" s="195"/>
      <c r="IMM84" s="195"/>
      <c r="IMN84" s="195"/>
      <c r="IMO84" s="195"/>
      <c r="IMP84" s="195"/>
      <c r="IMQ84" s="195"/>
      <c r="IMR84" s="195"/>
      <c r="IMS84" s="195"/>
      <c r="IMT84" s="195"/>
      <c r="IMU84" s="195"/>
      <c r="IMV84" s="195"/>
      <c r="IMW84" s="195"/>
      <c r="IMX84" s="195"/>
      <c r="IMY84" s="195"/>
      <c r="IMZ84" s="195"/>
      <c r="INA84" s="195"/>
      <c r="INB84" s="195"/>
      <c r="INC84" s="195"/>
      <c r="IND84" s="195"/>
      <c r="INE84" s="195"/>
      <c r="INF84" s="195"/>
      <c r="ING84" s="195"/>
      <c r="INH84" s="195"/>
      <c r="INI84" s="195"/>
      <c r="INJ84" s="195"/>
      <c r="INK84" s="195"/>
      <c r="INL84" s="195"/>
      <c r="INM84" s="195"/>
      <c r="INN84" s="195"/>
      <c r="INO84" s="195"/>
      <c r="INP84" s="195"/>
      <c r="INQ84" s="195"/>
      <c r="INR84" s="195"/>
      <c r="INS84" s="195"/>
      <c r="INT84" s="195"/>
      <c r="INU84" s="195"/>
      <c r="INV84" s="195"/>
      <c r="INW84" s="195"/>
      <c r="INX84" s="195"/>
      <c r="INY84" s="195"/>
      <c r="INZ84" s="195"/>
      <c r="IOA84" s="195"/>
      <c r="IOB84" s="195"/>
      <c r="IOC84" s="195"/>
      <c r="IOD84" s="195"/>
      <c r="IOE84" s="195"/>
      <c r="IOF84" s="195"/>
      <c r="IOG84" s="195"/>
      <c r="IOH84" s="195"/>
      <c r="IOI84" s="195"/>
      <c r="IOJ84" s="195"/>
      <c r="IOK84" s="195"/>
      <c r="IOL84" s="195"/>
      <c r="IOM84" s="195"/>
      <c r="ION84" s="195"/>
      <c r="IOO84" s="195"/>
      <c r="IOP84" s="195"/>
      <c r="IOQ84" s="195"/>
      <c r="IOR84" s="195"/>
      <c r="IOS84" s="195"/>
      <c r="IOT84" s="195"/>
      <c r="IOU84" s="195"/>
      <c r="IOV84" s="195"/>
      <c r="IOW84" s="195"/>
      <c r="IOX84" s="195"/>
      <c r="IOY84" s="195"/>
      <c r="IOZ84" s="195"/>
      <c r="IPA84" s="195"/>
      <c r="IPB84" s="195"/>
      <c r="IPC84" s="195"/>
      <c r="IPD84" s="195"/>
      <c r="IPE84" s="195"/>
      <c r="IPF84" s="195"/>
      <c r="IPG84" s="195"/>
      <c r="IPH84" s="195"/>
      <c r="IPI84" s="195"/>
      <c r="IPJ84" s="195"/>
      <c r="IPK84" s="195"/>
      <c r="IPL84" s="195"/>
      <c r="IPM84" s="195"/>
      <c r="IPN84" s="195"/>
      <c r="IPO84" s="195"/>
      <c r="IPP84" s="195"/>
      <c r="IPQ84" s="195"/>
      <c r="IPR84" s="195"/>
      <c r="IPS84" s="195"/>
      <c r="IPT84" s="195"/>
      <c r="IPU84" s="195"/>
      <c r="IPV84" s="195"/>
      <c r="IPW84" s="195"/>
      <c r="IPX84" s="195"/>
      <c r="IPY84" s="195"/>
      <c r="IPZ84" s="195"/>
      <c r="IQA84" s="195"/>
      <c r="IQB84" s="195"/>
      <c r="IQC84" s="195"/>
      <c r="IQD84" s="195"/>
      <c r="IQE84" s="195"/>
      <c r="IQF84" s="195"/>
      <c r="IQG84" s="195"/>
      <c r="IQH84" s="195"/>
      <c r="IQI84" s="195"/>
      <c r="IQJ84" s="195"/>
      <c r="IQK84" s="195"/>
      <c r="IQL84" s="195"/>
      <c r="IQM84" s="195"/>
      <c r="IQN84" s="195"/>
      <c r="IQO84" s="195"/>
      <c r="IQP84" s="195"/>
      <c r="IQQ84" s="195"/>
      <c r="IQR84" s="195"/>
      <c r="IQS84" s="195"/>
      <c r="IQT84" s="195"/>
      <c r="IQU84" s="195"/>
      <c r="IQV84" s="195"/>
      <c r="IQW84" s="195"/>
      <c r="IQX84" s="195"/>
      <c r="IQY84" s="195"/>
      <c r="IQZ84" s="195"/>
      <c r="IRA84" s="195"/>
      <c r="IRB84" s="195"/>
      <c r="IRC84" s="195"/>
      <c r="IRD84" s="195"/>
      <c r="IRE84" s="195"/>
      <c r="IRF84" s="195"/>
      <c r="IRG84" s="195"/>
      <c r="IRH84" s="195"/>
      <c r="IRI84" s="195"/>
      <c r="IRJ84" s="195"/>
      <c r="IRK84" s="195"/>
      <c r="IRL84" s="195"/>
      <c r="IRM84" s="195"/>
      <c r="IRN84" s="195"/>
      <c r="IRO84" s="195"/>
      <c r="IRP84" s="195"/>
      <c r="IRQ84" s="195"/>
      <c r="IRR84" s="195"/>
      <c r="IRS84" s="195"/>
      <c r="IRT84" s="195"/>
      <c r="IRU84" s="195"/>
      <c r="IRV84" s="195"/>
      <c r="IRW84" s="195"/>
      <c r="IRX84" s="195"/>
      <c r="IRY84" s="195"/>
      <c r="IRZ84" s="195"/>
      <c r="ISA84" s="195"/>
      <c r="ISB84" s="195"/>
      <c r="ISC84" s="195"/>
      <c r="ISD84" s="195"/>
      <c r="ISE84" s="195"/>
      <c r="ISF84" s="195"/>
      <c r="ISG84" s="195"/>
      <c r="ISH84" s="195"/>
      <c r="ISI84" s="195"/>
      <c r="ISJ84" s="195"/>
      <c r="ISK84" s="195"/>
      <c r="ISL84" s="195"/>
      <c r="ISM84" s="195"/>
      <c r="ISN84" s="195"/>
      <c r="ISO84" s="195"/>
      <c r="ISP84" s="195"/>
      <c r="ISQ84" s="195"/>
      <c r="ISR84" s="195"/>
      <c r="ISS84" s="195"/>
      <c r="IST84" s="195"/>
      <c r="ISU84" s="195"/>
      <c r="ISV84" s="195"/>
      <c r="ISW84" s="195"/>
      <c r="ISX84" s="195"/>
      <c r="ISY84" s="195"/>
      <c r="ISZ84" s="195"/>
      <c r="ITA84" s="195"/>
      <c r="ITB84" s="195"/>
      <c r="ITC84" s="195"/>
      <c r="ITD84" s="195"/>
      <c r="ITE84" s="195"/>
      <c r="ITF84" s="195"/>
      <c r="ITG84" s="195"/>
      <c r="ITH84" s="195"/>
      <c r="ITI84" s="195"/>
      <c r="ITJ84" s="195"/>
      <c r="ITK84" s="195"/>
      <c r="ITL84" s="195"/>
      <c r="ITM84" s="195"/>
      <c r="ITN84" s="195"/>
      <c r="ITO84" s="195"/>
      <c r="ITP84" s="195"/>
      <c r="ITQ84" s="195"/>
      <c r="ITR84" s="195"/>
      <c r="ITS84" s="195"/>
      <c r="ITT84" s="195"/>
      <c r="ITU84" s="195"/>
      <c r="ITV84" s="195"/>
      <c r="ITW84" s="195"/>
      <c r="ITX84" s="195"/>
      <c r="ITY84" s="195"/>
      <c r="ITZ84" s="195"/>
      <c r="IUA84" s="195"/>
      <c r="IUB84" s="195"/>
      <c r="IUC84" s="195"/>
      <c r="IUD84" s="195"/>
      <c r="IUE84" s="195"/>
      <c r="IUF84" s="195"/>
      <c r="IUG84" s="195"/>
      <c r="IUH84" s="195"/>
      <c r="IUI84" s="195"/>
      <c r="IUJ84" s="195"/>
      <c r="IUK84" s="195"/>
      <c r="IUL84" s="195"/>
      <c r="IUM84" s="195"/>
      <c r="IUN84" s="195"/>
      <c r="IUO84" s="195"/>
      <c r="IUP84" s="195"/>
      <c r="IUQ84" s="195"/>
      <c r="IUR84" s="195"/>
      <c r="IUS84" s="195"/>
      <c r="IUT84" s="195"/>
      <c r="IUU84" s="195"/>
      <c r="IUV84" s="195"/>
      <c r="IUW84" s="195"/>
      <c r="IUX84" s="195"/>
      <c r="IUY84" s="195"/>
      <c r="IUZ84" s="195"/>
      <c r="IVA84" s="195"/>
      <c r="IVB84" s="195"/>
      <c r="IVC84" s="195"/>
      <c r="IVD84" s="195"/>
      <c r="IVE84" s="195"/>
      <c r="IVF84" s="195"/>
      <c r="IVG84" s="195"/>
      <c r="IVH84" s="195"/>
      <c r="IVI84" s="195"/>
      <c r="IVJ84" s="195"/>
      <c r="IVK84" s="195"/>
      <c r="IVL84" s="195"/>
      <c r="IVM84" s="195"/>
      <c r="IVN84" s="195"/>
      <c r="IVO84" s="195"/>
      <c r="IVP84" s="195"/>
      <c r="IVQ84" s="195"/>
      <c r="IVR84" s="195"/>
      <c r="IVS84" s="195"/>
      <c r="IVT84" s="195"/>
      <c r="IVU84" s="195"/>
      <c r="IVV84" s="195"/>
      <c r="IVW84" s="195"/>
      <c r="IVX84" s="195"/>
      <c r="IVY84" s="195"/>
      <c r="IVZ84" s="195"/>
      <c r="IWA84" s="195"/>
      <c r="IWB84" s="195"/>
      <c r="IWC84" s="195"/>
      <c r="IWD84" s="195"/>
      <c r="IWE84" s="195"/>
      <c r="IWF84" s="195"/>
      <c r="IWG84" s="195"/>
      <c r="IWH84" s="195"/>
      <c r="IWI84" s="195"/>
      <c r="IWJ84" s="195"/>
      <c r="IWK84" s="195"/>
      <c r="IWL84" s="195"/>
      <c r="IWM84" s="195"/>
      <c r="IWN84" s="195"/>
      <c r="IWO84" s="195"/>
      <c r="IWP84" s="195"/>
      <c r="IWQ84" s="195"/>
      <c r="IWR84" s="195"/>
      <c r="IWS84" s="195"/>
      <c r="IWT84" s="195"/>
      <c r="IWU84" s="195"/>
      <c r="IWV84" s="195"/>
      <c r="IWW84" s="195"/>
      <c r="IWX84" s="195"/>
      <c r="IWY84" s="195"/>
      <c r="IWZ84" s="195"/>
      <c r="IXA84" s="195"/>
      <c r="IXB84" s="195"/>
      <c r="IXC84" s="195"/>
      <c r="IXD84" s="195"/>
      <c r="IXE84" s="195"/>
      <c r="IXF84" s="195"/>
      <c r="IXG84" s="195"/>
      <c r="IXH84" s="195"/>
      <c r="IXI84" s="195"/>
      <c r="IXJ84" s="195"/>
      <c r="IXK84" s="195"/>
      <c r="IXL84" s="195"/>
      <c r="IXM84" s="195"/>
      <c r="IXN84" s="195"/>
      <c r="IXO84" s="195"/>
      <c r="IXP84" s="195"/>
      <c r="IXQ84" s="195"/>
      <c r="IXR84" s="195"/>
      <c r="IXS84" s="195"/>
      <c r="IXT84" s="195"/>
      <c r="IXU84" s="195"/>
      <c r="IXV84" s="195"/>
      <c r="IXW84" s="195"/>
      <c r="IXX84" s="195"/>
      <c r="IXY84" s="195"/>
      <c r="IXZ84" s="195"/>
      <c r="IYA84" s="195"/>
      <c r="IYB84" s="195"/>
      <c r="IYC84" s="195"/>
      <c r="IYD84" s="195"/>
      <c r="IYE84" s="195"/>
      <c r="IYF84" s="195"/>
      <c r="IYG84" s="195"/>
      <c r="IYH84" s="195"/>
      <c r="IYI84" s="195"/>
      <c r="IYJ84" s="195"/>
      <c r="IYK84" s="195"/>
      <c r="IYL84" s="195"/>
      <c r="IYM84" s="195"/>
      <c r="IYN84" s="195"/>
      <c r="IYO84" s="195"/>
      <c r="IYP84" s="195"/>
      <c r="IYQ84" s="195"/>
      <c r="IYR84" s="195"/>
      <c r="IYS84" s="195"/>
      <c r="IYT84" s="195"/>
      <c r="IYU84" s="195"/>
      <c r="IYV84" s="195"/>
      <c r="IYW84" s="195"/>
      <c r="IYX84" s="195"/>
      <c r="IYY84" s="195"/>
      <c r="IYZ84" s="195"/>
      <c r="IZA84" s="195"/>
      <c r="IZB84" s="195"/>
      <c r="IZC84" s="195"/>
      <c r="IZD84" s="195"/>
      <c r="IZE84" s="195"/>
      <c r="IZF84" s="195"/>
      <c r="IZG84" s="195"/>
      <c r="IZH84" s="195"/>
      <c r="IZI84" s="195"/>
      <c r="IZJ84" s="195"/>
      <c r="IZK84" s="195"/>
      <c r="IZL84" s="195"/>
      <c r="IZM84" s="195"/>
      <c r="IZN84" s="195"/>
      <c r="IZO84" s="195"/>
      <c r="IZP84" s="195"/>
      <c r="IZQ84" s="195"/>
      <c r="IZR84" s="195"/>
      <c r="IZS84" s="195"/>
      <c r="IZT84" s="195"/>
      <c r="IZU84" s="195"/>
      <c r="IZV84" s="195"/>
      <c r="IZW84" s="195"/>
      <c r="IZX84" s="195"/>
      <c r="IZY84" s="195"/>
      <c r="IZZ84" s="195"/>
      <c r="JAA84" s="195"/>
      <c r="JAB84" s="195"/>
      <c r="JAC84" s="195"/>
      <c r="JAD84" s="195"/>
      <c r="JAE84" s="195"/>
      <c r="JAF84" s="195"/>
      <c r="JAG84" s="195"/>
      <c r="JAH84" s="195"/>
      <c r="JAI84" s="195"/>
      <c r="JAJ84" s="195"/>
      <c r="JAK84" s="195"/>
      <c r="JAL84" s="195"/>
      <c r="JAM84" s="195"/>
      <c r="JAN84" s="195"/>
      <c r="JAO84" s="195"/>
      <c r="JAP84" s="195"/>
      <c r="JAQ84" s="195"/>
      <c r="JAR84" s="195"/>
      <c r="JAS84" s="195"/>
      <c r="JAT84" s="195"/>
      <c r="JAU84" s="195"/>
      <c r="JAV84" s="195"/>
      <c r="JAW84" s="195"/>
      <c r="JAX84" s="195"/>
      <c r="JAY84" s="195"/>
      <c r="JAZ84" s="195"/>
      <c r="JBA84" s="195"/>
      <c r="JBB84" s="195"/>
      <c r="JBC84" s="195"/>
      <c r="JBD84" s="195"/>
      <c r="JBE84" s="195"/>
      <c r="JBF84" s="195"/>
      <c r="JBG84" s="195"/>
      <c r="JBH84" s="195"/>
      <c r="JBI84" s="195"/>
      <c r="JBJ84" s="195"/>
      <c r="JBK84" s="195"/>
      <c r="JBL84" s="195"/>
      <c r="JBM84" s="195"/>
      <c r="JBN84" s="195"/>
      <c r="JBO84" s="195"/>
      <c r="JBP84" s="195"/>
      <c r="JBQ84" s="195"/>
      <c r="JBR84" s="195"/>
      <c r="JBS84" s="195"/>
      <c r="JBT84" s="195"/>
      <c r="JBU84" s="195"/>
      <c r="JBV84" s="195"/>
      <c r="JBW84" s="195"/>
      <c r="JBX84" s="195"/>
      <c r="JBY84" s="195"/>
      <c r="JBZ84" s="195"/>
      <c r="JCA84" s="195"/>
      <c r="JCB84" s="195"/>
      <c r="JCC84" s="195"/>
      <c r="JCD84" s="195"/>
      <c r="JCE84" s="195"/>
      <c r="JCF84" s="195"/>
      <c r="JCG84" s="195"/>
      <c r="JCH84" s="195"/>
      <c r="JCI84" s="195"/>
      <c r="JCJ84" s="195"/>
      <c r="JCK84" s="195"/>
      <c r="JCL84" s="195"/>
      <c r="JCM84" s="195"/>
      <c r="JCN84" s="195"/>
      <c r="JCO84" s="195"/>
      <c r="JCP84" s="195"/>
      <c r="JCQ84" s="195"/>
      <c r="JCR84" s="195"/>
      <c r="JCS84" s="195"/>
      <c r="JCT84" s="195"/>
      <c r="JCU84" s="195"/>
      <c r="JCV84" s="195"/>
      <c r="JCW84" s="195"/>
      <c r="JCX84" s="195"/>
      <c r="JCY84" s="195"/>
      <c r="JCZ84" s="195"/>
      <c r="JDA84" s="195"/>
      <c r="JDB84" s="195"/>
      <c r="JDC84" s="195"/>
      <c r="JDD84" s="195"/>
      <c r="JDE84" s="195"/>
      <c r="JDF84" s="195"/>
      <c r="JDG84" s="195"/>
      <c r="JDH84" s="195"/>
      <c r="JDI84" s="195"/>
      <c r="JDJ84" s="195"/>
      <c r="JDK84" s="195"/>
      <c r="JDL84" s="195"/>
      <c r="JDM84" s="195"/>
      <c r="JDN84" s="195"/>
      <c r="JDO84" s="195"/>
      <c r="JDP84" s="195"/>
      <c r="JDQ84" s="195"/>
      <c r="JDR84" s="195"/>
      <c r="JDS84" s="195"/>
      <c r="JDT84" s="195"/>
      <c r="JDU84" s="195"/>
      <c r="JDV84" s="195"/>
      <c r="JDW84" s="195"/>
      <c r="JDX84" s="195"/>
      <c r="JDY84" s="195"/>
      <c r="JDZ84" s="195"/>
      <c r="JEA84" s="195"/>
      <c r="JEB84" s="195"/>
      <c r="JEC84" s="195"/>
      <c r="JED84" s="195"/>
      <c r="JEE84" s="195"/>
      <c r="JEF84" s="195"/>
      <c r="JEG84" s="195"/>
      <c r="JEH84" s="195"/>
      <c r="JEI84" s="195"/>
      <c r="JEJ84" s="195"/>
      <c r="JEK84" s="195"/>
      <c r="JEL84" s="195"/>
      <c r="JEM84" s="195"/>
      <c r="JEN84" s="195"/>
      <c r="JEO84" s="195"/>
      <c r="JEP84" s="195"/>
      <c r="JEQ84" s="195"/>
      <c r="JER84" s="195"/>
      <c r="JES84" s="195"/>
      <c r="JET84" s="195"/>
      <c r="JEU84" s="195"/>
      <c r="JEV84" s="195"/>
      <c r="JEW84" s="195"/>
      <c r="JEX84" s="195"/>
      <c r="JEY84" s="195"/>
      <c r="JEZ84" s="195"/>
      <c r="JFA84" s="195"/>
      <c r="JFB84" s="195"/>
      <c r="JFC84" s="195"/>
      <c r="JFD84" s="195"/>
      <c r="JFE84" s="195"/>
      <c r="JFF84" s="195"/>
      <c r="JFG84" s="195"/>
      <c r="JFH84" s="195"/>
      <c r="JFI84" s="195"/>
      <c r="JFJ84" s="195"/>
      <c r="JFK84" s="195"/>
      <c r="JFL84" s="195"/>
      <c r="JFM84" s="195"/>
      <c r="JFN84" s="195"/>
      <c r="JFO84" s="195"/>
      <c r="JFP84" s="195"/>
      <c r="JFQ84" s="195"/>
      <c r="JFR84" s="195"/>
      <c r="JFS84" s="195"/>
      <c r="JFT84" s="195"/>
      <c r="JFU84" s="195"/>
      <c r="JFV84" s="195"/>
      <c r="JFW84" s="195"/>
      <c r="JFX84" s="195"/>
      <c r="JFY84" s="195"/>
      <c r="JFZ84" s="195"/>
      <c r="JGA84" s="195"/>
      <c r="JGB84" s="195"/>
      <c r="JGC84" s="195"/>
      <c r="JGD84" s="195"/>
      <c r="JGE84" s="195"/>
      <c r="JGF84" s="195"/>
      <c r="JGG84" s="195"/>
      <c r="JGH84" s="195"/>
      <c r="JGI84" s="195"/>
      <c r="JGJ84" s="195"/>
      <c r="JGK84" s="195"/>
      <c r="JGL84" s="195"/>
      <c r="JGM84" s="195"/>
      <c r="JGN84" s="195"/>
      <c r="JGO84" s="195"/>
      <c r="JGP84" s="195"/>
      <c r="JGQ84" s="195"/>
      <c r="JGR84" s="195"/>
      <c r="JGS84" s="195"/>
      <c r="JGT84" s="195"/>
      <c r="JGU84" s="195"/>
      <c r="JGV84" s="195"/>
      <c r="JGW84" s="195"/>
      <c r="JGX84" s="195"/>
      <c r="JGY84" s="195"/>
      <c r="JGZ84" s="195"/>
      <c r="JHA84" s="195"/>
      <c r="JHB84" s="195"/>
      <c r="JHC84" s="195"/>
      <c r="JHD84" s="195"/>
      <c r="JHE84" s="195"/>
      <c r="JHF84" s="195"/>
      <c r="JHG84" s="195"/>
      <c r="JHH84" s="195"/>
      <c r="JHI84" s="195"/>
      <c r="JHJ84" s="195"/>
      <c r="JHK84" s="195"/>
      <c r="JHL84" s="195"/>
      <c r="JHM84" s="195"/>
      <c r="JHN84" s="195"/>
      <c r="JHO84" s="195"/>
      <c r="JHP84" s="195"/>
      <c r="JHQ84" s="195"/>
      <c r="JHR84" s="195"/>
      <c r="JHS84" s="195"/>
      <c r="JHT84" s="195"/>
      <c r="JHU84" s="195"/>
      <c r="JHV84" s="195"/>
      <c r="JHW84" s="195"/>
      <c r="JHX84" s="195"/>
      <c r="JHY84" s="195"/>
      <c r="JHZ84" s="195"/>
      <c r="JIA84" s="195"/>
      <c r="JIB84" s="195"/>
      <c r="JIC84" s="195"/>
      <c r="JID84" s="195"/>
      <c r="JIE84" s="195"/>
      <c r="JIF84" s="195"/>
      <c r="JIG84" s="195"/>
      <c r="JIH84" s="195"/>
      <c r="JII84" s="195"/>
      <c r="JIJ84" s="195"/>
      <c r="JIK84" s="195"/>
      <c r="JIL84" s="195"/>
      <c r="JIM84" s="195"/>
      <c r="JIN84" s="195"/>
      <c r="JIO84" s="195"/>
      <c r="JIP84" s="195"/>
      <c r="JIQ84" s="195"/>
      <c r="JIR84" s="195"/>
      <c r="JIS84" s="195"/>
      <c r="JIT84" s="195"/>
      <c r="JIU84" s="195"/>
      <c r="JIV84" s="195"/>
      <c r="JIW84" s="195"/>
      <c r="JIX84" s="195"/>
      <c r="JIY84" s="195"/>
      <c r="JIZ84" s="195"/>
      <c r="JJA84" s="195"/>
      <c r="JJB84" s="195"/>
      <c r="JJC84" s="195"/>
      <c r="JJD84" s="195"/>
      <c r="JJE84" s="195"/>
      <c r="JJF84" s="195"/>
      <c r="JJG84" s="195"/>
      <c r="JJH84" s="195"/>
      <c r="JJI84" s="195"/>
      <c r="JJJ84" s="195"/>
      <c r="JJK84" s="195"/>
      <c r="JJL84" s="195"/>
      <c r="JJM84" s="195"/>
      <c r="JJN84" s="195"/>
      <c r="JJO84" s="195"/>
      <c r="JJP84" s="195"/>
      <c r="JJQ84" s="195"/>
      <c r="JJR84" s="195"/>
      <c r="JJS84" s="195"/>
      <c r="JJT84" s="195"/>
      <c r="JJU84" s="195"/>
      <c r="JJV84" s="195"/>
      <c r="JJW84" s="195"/>
      <c r="JJX84" s="195"/>
      <c r="JJY84" s="195"/>
      <c r="JJZ84" s="195"/>
      <c r="JKA84" s="195"/>
      <c r="JKB84" s="195"/>
      <c r="JKC84" s="195"/>
      <c r="JKD84" s="195"/>
      <c r="JKE84" s="195"/>
      <c r="JKF84" s="195"/>
      <c r="JKG84" s="195"/>
      <c r="JKH84" s="195"/>
      <c r="JKI84" s="195"/>
      <c r="JKJ84" s="195"/>
      <c r="JKK84" s="195"/>
      <c r="JKL84" s="195"/>
      <c r="JKM84" s="195"/>
      <c r="JKN84" s="195"/>
      <c r="JKO84" s="195"/>
      <c r="JKP84" s="195"/>
      <c r="JKQ84" s="195"/>
      <c r="JKR84" s="195"/>
      <c r="JKS84" s="195"/>
      <c r="JKT84" s="195"/>
      <c r="JKU84" s="195"/>
      <c r="JKV84" s="195"/>
      <c r="JKW84" s="195"/>
      <c r="JKX84" s="195"/>
      <c r="JKY84" s="195"/>
      <c r="JKZ84" s="195"/>
      <c r="JLA84" s="195"/>
      <c r="JLB84" s="195"/>
      <c r="JLC84" s="195"/>
      <c r="JLD84" s="195"/>
      <c r="JLE84" s="195"/>
      <c r="JLF84" s="195"/>
      <c r="JLG84" s="195"/>
      <c r="JLH84" s="195"/>
      <c r="JLI84" s="195"/>
      <c r="JLJ84" s="195"/>
      <c r="JLK84" s="195"/>
      <c r="JLL84" s="195"/>
      <c r="JLM84" s="195"/>
      <c r="JLN84" s="195"/>
      <c r="JLO84" s="195"/>
      <c r="JLP84" s="195"/>
      <c r="JLQ84" s="195"/>
      <c r="JLR84" s="195"/>
      <c r="JLS84" s="195"/>
      <c r="JLT84" s="195"/>
      <c r="JLU84" s="195"/>
      <c r="JLV84" s="195"/>
      <c r="JLW84" s="195"/>
      <c r="JLX84" s="195"/>
      <c r="JLY84" s="195"/>
      <c r="JLZ84" s="195"/>
      <c r="JMA84" s="195"/>
      <c r="JMB84" s="195"/>
      <c r="JMC84" s="195"/>
      <c r="JMD84" s="195"/>
      <c r="JME84" s="195"/>
      <c r="JMF84" s="195"/>
      <c r="JMG84" s="195"/>
      <c r="JMH84" s="195"/>
      <c r="JMI84" s="195"/>
      <c r="JMJ84" s="195"/>
      <c r="JMK84" s="195"/>
      <c r="JML84" s="195"/>
      <c r="JMM84" s="195"/>
      <c r="JMN84" s="195"/>
      <c r="JMO84" s="195"/>
      <c r="JMP84" s="195"/>
      <c r="JMQ84" s="195"/>
      <c r="JMR84" s="195"/>
      <c r="JMS84" s="195"/>
      <c r="JMT84" s="195"/>
      <c r="JMU84" s="195"/>
      <c r="JMV84" s="195"/>
      <c r="JMW84" s="195"/>
      <c r="JMX84" s="195"/>
      <c r="JMY84" s="195"/>
      <c r="JMZ84" s="195"/>
      <c r="JNA84" s="195"/>
      <c r="JNB84" s="195"/>
      <c r="JNC84" s="195"/>
      <c r="JND84" s="195"/>
      <c r="JNE84" s="195"/>
      <c r="JNF84" s="195"/>
      <c r="JNG84" s="195"/>
      <c r="JNH84" s="195"/>
      <c r="JNI84" s="195"/>
      <c r="JNJ84" s="195"/>
      <c r="JNK84" s="195"/>
      <c r="JNL84" s="195"/>
      <c r="JNM84" s="195"/>
      <c r="JNN84" s="195"/>
      <c r="JNO84" s="195"/>
      <c r="JNP84" s="195"/>
      <c r="JNQ84" s="195"/>
      <c r="JNR84" s="195"/>
      <c r="JNS84" s="195"/>
      <c r="JNT84" s="195"/>
      <c r="JNU84" s="195"/>
      <c r="JNV84" s="195"/>
      <c r="JNW84" s="195"/>
      <c r="JNX84" s="195"/>
      <c r="JNY84" s="195"/>
      <c r="JNZ84" s="195"/>
      <c r="JOA84" s="195"/>
      <c r="JOB84" s="195"/>
      <c r="JOC84" s="195"/>
      <c r="JOD84" s="195"/>
      <c r="JOE84" s="195"/>
      <c r="JOF84" s="195"/>
      <c r="JOG84" s="195"/>
      <c r="JOH84" s="195"/>
      <c r="JOI84" s="195"/>
      <c r="JOJ84" s="195"/>
      <c r="JOK84" s="195"/>
      <c r="JOL84" s="195"/>
      <c r="JOM84" s="195"/>
      <c r="JON84" s="195"/>
      <c r="JOO84" s="195"/>
      <c r="JOP84" s="195"/>
      <c r="JOQ84" s="195"/>
      <c r="JOR84" s="195"/>
      <c r="JOS84" s="195"/>
      <c r="JOT84" s="195"/>
      <c r="JOU84" s="195"/>
      <c r="JOV84" s="195"/>
      <c r="JOW84" s="195"/>
      <c r="JOX84" s="195"/>
      <c r="JOY84" s="195"/>
      <c r="JOZ84" s="195"/>
      <c r="JPA84" s="195"/>
      <c r="JPB84" s="195"/>
      <c r="JPC84" s="195"/>
      <c r="JPD84" s="195"/>
      <c r="JPE84" s="195"/>
      <c r="JPF84" s="195"/>
      <c r="JPG84" s="195"/>
      <c r="JPH84" s="195"/>
      <c r="JPI84" s="195"/>
      <c r="JPJ84" s="195"/>
      <c r="JPK84" s="195"/>
      <c r="JPL84" s="195"/>
      <c r="JPM84" s="195"/>
      <c r="JPN84" s="195"/>
      <c r="JPO84" s="195"/>
      <c r="JPP84" s="195"/>
      <c r="JPQ84" s="195"/>
      <c r="JPR84" s="195"/>
      <c r="JPS84" s="195"/>
      <c r="JPT84" s="195"/>
      <c r="JPU84" s="195"/>
      <c r="JPV84" s="195"/>
      <c r="JPW84" s="195"/>
      <c r="JPX84" s="195"/>
      <c r="JPY84" s="195"/>
      <c r="JPZ84" s="195"/>
      <c r="JQA84" s="195"/>
      <c r="JQB84" s="195"/>
      <c r="JQC84" s="195"/>
      <c r="JQD84" s="195"/>
      <c r="JQE84" s="195"/>
      <c r="JQF84" s="195"/>
      <c r="JQG84" s="195"/>
      <c r="JQH84" s="195"/>
      <c r="JQI84" s="195"/>
      <c r="JQJ84" s="195"/>
      <c r="JQK84" s="195"/>
      <c r="JQL84" s="195"/>
      <c r="JQM84" s="195"/>
      <c r="JQN84" s="195"/>
      <c r="JQO84" s="195"/>
      <c r="JQP84" s="195"/>
      <c r="JQQ84" s="195"/>
      <c r="JQR84" s="195"/>
      <c r="JQS84" s="195"/>
      <c r="JQT84" s="195"/>
      <c r="JQU84" s="195"/>
      <c r="JQV84" s="195"/>
      <c r="JQW84" s="195"/>
      <c r="JQX84" s="195"/>
      <c r="JQY84" s="195"/>
      <c r="JQZ84" s="195"/>
      <c r="JRA84" s="195"/>
      <c r="JRB84" s="195"/>
      <c r="JRC84" s="195"/>
      <c r="JRD84" s="195"/>
      <c r="JRE84" s="195"/>
      <c r="JRF84" s="195"/>
      <c r="JRG84" s="195"/>
      <c r="JRH84" s="195"/>
      <c r="JRI84" s="195"/>
      <c r="JRJ84" s="195"/>
      <c r="JRK84" s="195"/>
      <c r="JRL84" s="195"/>
      <c r="JRM84" s="195"/>
      <c r="JRN84" s="195"/>
      <c r="JRO84" s="195"/>
      <c r="JRP84" s="195"/>
      <c r="JRQ84" s="195"/>
      <c r="JRR84" s="195"/>
      <c r="JRS84" s="195"/>
      <c r="JRT84" s="195"/>
      <c r="JRU84" s="195"/>
      <c r="JRV84" s="195"/>
      <c r="JRW84" s="195"/>
      <c r="JRX84" s="195"/>
      <c r="JRY84" s="195"/>
      <c r="JRZ84" s="195"/>
      <c r="JSA84" s="195"/>
      <c r="JSB84" s="195"/>
      <c r="JSC84" s="195"/>
      <c r="JSD84" s="195"/>
      <c r="JSE84" s="195"/>
      <c r="JSF84" s="195"/>
      <c r="JSG84" s="195"/>
      <c r="JSH84" s="195"/>
      <c r="JSI84" s="195"/>
      <c r="JSJ84" s="195"/>
      <c r="JSK84" s="195"/>
      <c r="JSL84" s="195"/>
      <c r="JSM84" s="195"/>
      <c r="JSN84" s="195"/>
      <c r="JSO84" s="195"/>
      <c r="JSP84" s="195"/>
      <c r="JSQ84" s="195"/>
      <c r="JSR84" s="195"/>
      <c r="JSS84" s="195"/>
      <c r="JST84" s="195"/>
      <c r="JSU84" s="195"/>
      <c r="JSV84" s="195"/>
      <c r="JSW84" s="195"/>
      <c r="JSX84" s="195"/>
      <c r="JSY84" s="195"/>
      <c r="JSZ84" s="195"/>
      <c r="JTA84" s="195"/>
      <c r="JTB84" s="195"/>
      <c r="JTC84" s="195"/>
      <c r="JTD84" s="195"/>
      <c r="JTE84" s="195"/>
      <c r="JTF84" s="195"/>
      <c r="JTG84" s="195"/>
      <c r="JTH84" s="195"/>
      <c r="JTI84" s="195"/>
      <c r="JTJ84" s="195"/>
      <c r="JTK84" s="195"/>
      <c r="JTL84" s="195"/>
      <c r="JTM84" s="195"/>
      <c r="JTN84" s="195"/>
      <c r="JTO84" s="195"/>
      <c r="JTP84" s="195"/>
      <c r="JTQ84" s="195"/>
      <c r="JTR84" s="195"/>
      <c r="JTS84" s="195"/>
      <c r="JTT84" s="195"/>
      <c r="JTU84" s="195"/>
      <c r="JTV84" s="195"/>
      <c r="JTW84" s="195"/>
      <c r="JTX84" s="195"/>
      <c r="JTY84" s="195"/>
      <c r="JTZ84" s="195"/>
      <c r="JUA84" s="195"/>
      <c r="JUB84" s="195"/>
      <c r="JUC84" s="195"/>
      <c r="JUD84" s="195"/>
      <c r="JUE84" s="195"/>
      <c r="JUF84" s="195"/>
      <c r="JUG84" s="195"/>
      <c r="JUH84" s="195"/>
      <c r="JUI84" s="195"/>
      <c r="JUJ84" s="195"/>
      <c r="JUK84" s="195"/>
      <c r="JUL84" s="195"/>
      <c r="JUM84" s="195"/>
      <c r="JUN84" s="195"/>
      <c r="JUO84" s="195"/>
      <c r="JUP84" s="195"/>
      <c r="JUQ84" s="195"/>
      <c r="JUR84" s="195"/>
      <c r="JUS84" s="195"/>
      <c r="JUT84" s="195"/>
      <c r="JUU84" s="195"/>
      <c r="JUV84" s="195"/>
      <c r="JUW84" s="195"/>
      <c r="JUX84" s="195"/>
      <c r="JUY84" s="195"/>
      <c r="JUZ84" s="195"/>
      <c r="JVA84" s="195"/>
      <c r="JVB84" s="195"/>
      <c r="JVC84" s="195"/>
      <c r="JVD84" s="195"/>
      <c r="JVE84" s="195"/>
      <c r="JVF84" s="195"/>
      <c r="JVG84" s="195"/>
      <c r="JVH84" s="195"/>
      <c r="JVI84" s="195"/>
      <c r="JVJ84" s="195"/>
      <c r="JVK84" s="195"/>
      <c r="JVL84" s="195"/>
      <c r="JVM84" s="195"/>
      <c r="JVN84" s="195"/>
      <c r="JVO84" s="195"/>
      <c r="JVP84" s="195"/>
      <c r="JVQ84" s="195"/>
      <c r="JVR84" s="195"/>
      <c r="JVS84" s="195"/>
      <c r="JVT84" s="195"/>
      <c r="JVU84" s="195"/>
      <c r="JVV84" s="195"/>
      <c r="JVW84" s="195"/>
      <c r="JVX84" s="195"/>
      <c r="JVY84" s="195"/>
      <c r="JVZ84" s="195"/>
      <c r="JWA84" s="195"/>
      <c r="JWB84" s="195"/>
      <c r="JWC84" s="195"/>
      <c r="JWD84" s="195"/>
      <c r="JWE84" s="195"/>
      <c r="JWF84" s="195"/>
      <c r="JWG84" s="195"/>
      <c r="JWH84" s="195"/>
      <c r="JWI84" s="195"/>
      <c r="JWJ84" s="195"/>
      <c r="JWK84" s="195"/>
      <c r="JWL84" s="195"/>
      <c r="JWM84" s="195"/>
      <c r="JWN84" s="195"/>
      <c r="JWO84" s="195"/>
      <c r="JWP84" s="195"/>
      <c r="JWQ84" s="195"/>
      <c r="JWR84" s="195"/>
      <c r="JWS84" s="195"/>
      <c r="JWT84" s="195"/>
      <c r="JWU84" s="195"/>
      <c r="JWV84" s="195"/>
      <c r="JWW84" s="195"/>
      <c r="JWX84" s="195"/>
      <c r="JWY84" s="195"/>
      <c r="JWZ84" s="195"/>
      <c r="JXA84" s="195"/>
      <c r="JXB84" s="195"/>
      <c r="JXC84" s="195"/>
      <c r="JXD84" s="195"/>
      <c r="JXE84" s="195"/>
      <c r="JXF84" s="195"/>
      <c r="JXG84" s="195"/>
      <c r="JXH84" s="195"/>
      <c r="JXI84" s="195"/>
      <c r="JXJ84" s="195"/>
      <c r="JXK84" s="195"/>
      <c r="JXL84" s="195"/>
      <c r="JXM84" s="195"/>
      <c r="JXN84" s="195"/>
      <c r="JXO84" s="195"/>
      <c r="JXP84" s="195"/>
      <c r="JXQ84" s="195"/>
      <c r="JXR84" s="195"/>
      <c r="JXS84" s="195"/>
      <c r="JXT84" s="195"/>
      <c r="JXU84" s="195"/>
      <c r="JXV84" s="195"/>
      <c r="JXW84" s="195"/>
      <c r="JXX84" s="195"/>
      <c r="JXY84" s="195"/>
      <c r="JXZ84" s="195"/>
      <c r="JYA84" s="195"/>
      <c r="JYB84" s="195"/>
      <c r="JYC84" s="195"/>
      <c r="JYD84" s="195"/>
      <c r="JYE84" s="195"/>
      <c r="JYF84" s="195"/>
      <c r="JYG84" s="195"/>
      <c r="JYH84" s="195"/>
      <c r="JYI84" s="195"/>
      <c r="JYJ84" s="195"/>
      <c r="JYK84" s="195"/>
      <c r="JYL84" s="195"/>
      <c r="JYM84" s="195"/>
      <c r="JYN84" s="195"/>
      <c r="JYO84" s="195"/>
      <c r="JYP84" s="195"/>
      <c r="JYQ84" s="195"/>
      <c r="JYR84" s="195"/>
      <c r="JYS84" s="195"/>
      <c r="JYT84" s="195"/>
      <c r="JYU84" s="195"/>
      <c r="JYV84" s="195"/>
      <c r="JYW84" s="195"/>
      <c r="JYX84" s="195"/>
      <c r="JYY84" s="195"/>
      <c r="JYZ84" s="195"/>
      <c r="JZA84" s="195"/>
      <c r="JZB84" s="195"/>
      <c r="JZC84" s="195"/>
      <c r="JZD84" s="195"/>
      <c r="JZE84" s="195"/>
      <c r="JZF84" s="195"/>
      <c r="JZG84" s="195"/>
      <c r="JZH84" s="195"/>
      <c r="JZI84" s="195"/>
      <c r="JZJ84" s="195"/>
      <c r="JZK84" s="195"/>
      <c r="JZL84" s="195"/>
      <c r="JZM84" s="195"/>
      <c r="JZN84" s="195"/>
      <c r="JZO84" s="195"/>
      <c r="JZP84" s="195"/>
      <c r="JZQ84" s="195"/>
      <c r="JZR84" s="195"/>
      <c r="JZS84" s="195"/>
      <c r="JZT84" s="195"/>
      <c r="JZU84" s="195"/>
      <c r="JZV84" s="195"/>
      <c r="JZW84" s="195"/>
      <c r="JZX84" s="195"/>
      <c r="JZY84" s="195"/>
      <c r="JZZ84" s="195"/>
      <c r="KAA84" s="195"/>
      <c r="KAB84" s="195"/>
      <c r="KAC84" s="195"/>
      <c r="KAD84" s="195"/>
      <c r="KAE84" s="195"/>
      <c r="KAF84" s="195"/>
      <c r="KAG84" s="195"/>
      <c r="KAH84" s="195"/>
      <c r="KAI84" s="195"/>
      <c r="KAJ84" s="195"/>
      <c r="KAK84" s="195"/>
      <c r="KAL84" s="195"/>
      <c r="KAM84" s="195"/>
      <c r="KAN84" s="195"/>
      <c r="KAO84" s="195"/>
      <c r="KAP84" s="195"/>
      <c r="KAQ84" s="195"/>
      <c r="KAR84" s="195"/>
      <c r="KAS84" s="195"/>
      <c r="KAT84" s="195"/>
      <c r="KAU84" s="195"/>
      <c r="KAV84" s="195"/>
      <c r="KAW84" s="195"/>
      <c r="KAX84" s="195"/>
      <c r="KAY84" s="195"/>
      <c r="KAZ84" s="195"/>
      <c r="KBA84" s="195"/>
      <c r="KBB84" s="195"/>
      <c r="KBC84" s="195"/>
      <c r="KBD84" s="195"/>
      <c r="KBE84" s="195"/>
      <c r="KBF84" s="195"/>
      <c r="KBG84" s="195"/>
      <c r="KBH84" s="195"/>
      <c r="KBI84" s="195"/>
      <c r="KBJ84" s="195"/>
      <c r="KBK84" s="195"/>
      <c r="KBL84" s="195"/>
      <c r="KBM84" s="195"/>
      <c r="KBN84" s="195"/>
      <c r="KBO84" s="195"/>
      <c r="KBP84" s="195"/>
      <c r="KBQ84" s="195"/>
      <c r="KBR84" s="195"/>
      <c r="KBS84" s="195"/>
      <c r="KBT84" s="195"/>
      <c r="KBU84" s="195"/>
      <c r="KBV84" s="195"/>
      <c r="KBW84" s="195"/>
      <c r="KBX84" s="195"/>
      <c r="KBY84" s="195"/>
      <c r="KBZ84" s="195"/>
      <c r="KCA84" s="195"/>
      <c r="KCB84" s="195"/>
      <c r="KCC84" s="195"/>
      <c r="KCD84" s="195"/>
      <c r="KCE84" s="195"/>
      <c r="KCF84" s="195"/>
      <c r="KCG84" s="195"/>
      <c r="KCH84" s="195"/>
      <c r="KCI84" s="195"/>
      <c r="KCJ84" s="195"/>
      <c r="KCK84" s="195"/>
      <c r="KCL84" s="195"/>
      <c r="KCM84" s="195"/>
      <c r="KCN84" s="195"/>
      <c r="KCO84" s="195"/>
      <c r="KCP84" s="195"/>
      <c r="KCQ84" s="195"/>
      <c r="KCR84" s="195"/>
      <c r="KCS84" s="195"/>
      <c r="KCT84" s="195"/>
      <c r="KCU84" s="195"/>
      <c r="KCV84" s="195"/>
      <c r="KCW84" s="195"/>
      <c r="KCX84" s="195"/>
      <c r="KCY84" s="195"/>
      <c r="KCZ84" s="195"/>
      <c r="KDA84" s="195"/>
      <c r="KDB84" s="195"/>
      <c r="KDC84" s="195"/>
      <c r="KDD84" s="195"/>
      <c r="KDE84" s="195"/>
      <c r="KDF84" s="195"/>
      <c r="KDG84" s="195"/>
      <c r="KDH84" s="195"/>
      <c r="KDI84" s="195"/>
      <c r="KDJ84" s="195"/>
      <c r="KDK84" s="195"/>
      <c r="KDL84" s="195"/>
      <c r="KDM84" s="195"/>
      <c r="KDN84" s="195"/>
      <c r="KDO84" s="195"/>
      <c r="KDP84" s="195"/>
      <c r="KDQ84" s="195"/>
      <c r="KDR84" s="195"/>
      <c r="KDS84" s="195"/>
      <c r="KDT84" s="195"/>
      <c r="KDU84" s="195"/>
      <c r="KDV84" s="195"/>
      <c r="KDW84" s="195"/>
      <c r="KDX84" s="195"/>
      <c r="KDY84" s="195"/>
      <c r="KDZ84" s="195"/>
      <c r="KEA84" s="195"/>
      <c r="KEB84" s="195"/>
      <c r="KEC84" s="195"/>
      <c r="KED84" s="195"/>
      <c r="KEE84" s="195"/>
      <c r="KEF84" s="195"/>
      <c r="KEG84" s="195"/>
      <c r="KEH84" s="195"/>
      <c r="KEI84" s="195"/>
      <c r="KEJ84" s="195"/>
      <c r="KEK84" s="195"/>
      <c r="KEL84" s="195"/>
      <c r="KEM84" s="195"/>
      <c r="KEN84" s="195"/>
      <c r="KEO84" s="195"/>
      <c r="KEP84" s="195"/>
      <c r="KEQ84" s="195"/>
      <c r="KER84" s="195"/>
      <c r="KES84" s="195"/>
      <c r="KET84" s="195"/>
      <c r="KEU84" s="195"/>
      <c r="KEV84" s="195"/>
      <c r="KEW84" s="195"/>
      <c r="KEX84" s="195"/>
      <c r="KEY84" s="195"/>
      <c r="KEZ84" s="195"/>
      <c r="KFA84" s="195"/>
      <c r="KFB84" s="195"/>
      <c r="KFC84" s="195"/>
      <c r="KFD84" s="195"/>
      <c r="KFE84" s="195"/>
      <c r="KFF84" s="195"/>
      <c r="KFG84" s="195"/>
      <c r="KFH84" s="195"/>
      <c r="KFI84" s="195"/>
      <c r="KFJ84" s="195"/>
      <c r="KFK84" s="195"/>
      <c r="KFL84" s="195"/>
      <c r="KFM84" s="195"/>
      <c r="KFN84" s="195"/>
      <c r="KFO84" s="195"/>
      <c r="KFP84" s="195"/>
      <c r="KFQ84" s="195"/>
      <c r="KFR84" s="195"/>
      <c r="KFS84" s="195"/>
      <c r="KFT84" s="195"/>
      <c r="KFU84" s="195"/>
      <c r="KFV84" s="195"/>
      <c r="KFW84" s="195"/>
      <c r="KFX84" s="195"/>
      <c r="KFY84" s="195"/>
      <c r="KFZ84" s="195"/>
      <c r="KGA84" s="195"/>
      <c r="KGB84" s="195"/>
      <c r="KGC84" s="195"/>
      <c r="KGD84" s="195"/>
      <c r="KGE84" s="195"/>
      <c r="KGF84" s="195"/>
      <c r="KGG84" s="195"/>
      <c r="KGH84" s="195"/>
      <c r="KGI84" s="195"/>
      <c r="KGJ84" s="195"/>
      <c r="KGK84" s="195"/>
      <c r="KGL84" s="195"/>
      <c r="KGM84" s="195"/>
      <c r="KGN84" s="195"/>
      <c r="KGO84" s="195"/>
      <c r="KGP84" s="195"/>
      <c r="KGQ84" s="195"/>
      <c r="KGR84" s="195"/>
      <c r="KGS84" s="195"/>
      <c r="KGT84" s="195"/>
      <c r="KGU84" s="195"/>
      <c r="KGV84" s="195"/>
      <c r="KGW84" s="195"/>
      <c r="KGX84" s="195"/>
      <c r="KGY84" s="195"/>
      <c r="KGZ84" s="195"/>
      <c r="KHA84" s="195"/>
      <c r="KHB84" s="195"/>
      <c r="KHC84" s="195"/>
      <c r="KHD84" s="195"/>
      <c r="KHE84" s="195"/>
      <c r="KHF84" s="195"/>
      <c r="KHG84" s="195"/>
      <c r="KHH84" s="195"/>
      <c r="KHI84" s="195"/>
      <c r="KHJ84" s="195"/>
      <c r="KHK84" s="195"/>
      <c r="KHL84" s="195"/>
      <c r="KHM84" s="195"/>
      <c r="KHN84" s="195"/>
      <c r="KHO84" s="195"/>
      <c r="KHP84" s="195"/>
      <c r="KHQ84" s="195"/>
      <c r="KHR84" s="195"/>
      <c r="KHS84" s="195"/>
      <c r="KHT84" s="195"/>
      <c r="KHU84" s="195"/>
      <c r="KHV84" s="195"/>
      <c r="KHW84" s="195"/>
      <c r="KHX84" s="195"/>
      <c r="KHY84" s="195"/>
      <c r="KHZ84" s="195"/>
      <c r="KIA84" s="195"/>
      <c r="KIB84" s="195"/>
      <c r="KIC84" s="195"/>
      <c r="KID84" s="195"/>
      <c r="KIE84" s="195"/>
      <c r="KIF84" s="195"/>
      <c r="KIG84" s="195"/>
      <c r="KIH84" s="195"/>
      <c r="KII84" s="195"/>
      <c r="KIJ84" s="195"/>
      <c r="KIK84" s="195"/>
      <c r="KIL84" s="195"/>
      <c r="KIM84" s="195"/>
      <c r="KIN84" s="195"/>
      <c r="KIO84" s="195"/>
      <c r="KIP84" s="195"/>
      <c r="KIQ84" s="195"/>
      <c r="KIR84" s="195"/>
      <c r="KIS84" s="195"/>
      <c r="KIT84" s="195"/>
      <c r="KIU84" s="195"/>
      <c r="KIV84" s="195"/>
      <c r="KIW84" s="195"/>
      <c r="KIX84" s="195"/>
      <c r="KIY84" s="195"/>
      <c r="KIZ84" s="195"/>
      <c r="KJA84" s="195"/>
      <c r="KJB84" s="195"/>
      <c r="KJC84" s="195"/>
      <c r="KJD84" s="195"/>
      <c r="KJE84" s="195"/>
      <c r="KJF84" s="195"/>
      <c r="KJG84" s="195"/>
      <c r="KJH84" s="195"/>
      <c r="KJI84" s="195"/>
      <c r="KJJ84" s="195"/>
      <c r="KJK84" s="195"/>
      <c r="KJL84" s="195"/>
      <c r="KJM84" s="195"/>
      <c r="KJN84" s="195"/>
      <c r="KJO84" s="195"/>
      <c r="KJP84" s="195"/>
      <c r="KJQ84" s="195"/>
      <c r="KJR84" s="195"/>
      <c r="KJS84" s="195"/>
      <c r="KJT84" s="195"/>
      <c r="KJU84" s="195"/>
      <c r="KJV84" s="195"/>
      <c r="KJW84" s="195"/>
      <c r="KJX84" s="195"/>
      <c r="KJY84" s="195"/>
      <c r="KJZ84" s="195"/>
      <c r="KKA84" s="195"/>
      <c r="KKB84" s="195"/>
      <c r="KKC84" s="195"/>
      <c r="KKD84" s="195"/>
      <c r="KKE84" s="195"/>
      <c r="KKF84" s="195"/>
      <c r="KKG84" s="195"/>
      <c r="KKH84" s="195"/>
      <c r="KKI84" s="195"/>
      <c r="KKJ84" s="195"/>
      <c r="KKK84" s="195"/>
      <c r="KKL84" s="195"/>
      <c r="KKM84" s="195"/>
      <c r="KKN84" s="195"/>
      <c r="KKO84" s="195"/>
      <c r="KKP84" s="195"/>
      <c r="KKQ84" s="195"/>
      <c r="KKR84" s="195"/>
      <c r="KKS84" s="195"/>
      <c r="KKT84" s="195"/>
      <c r="KKU84" s="195"/>
      <c r="KKV84" s="195"/>
      <c r="KKW84" s="195"/>
      <c r="KKX84" s="195"/>
      <c r="KKY84" s="195"/>
      <c r="KKZ84" s="195"/>
      <c r="KLA84" s="195"/>
      <c r="KLB84" s="195"/>
      <c r="KLC84" s="195"/>
      <c r="KLD84" s="195"/>
      <c r="KLE84" s="195"/>
      <c r="KLF84" s="195"/>
      <c r="KLG84" s="195"/>
      <c r="KLH84" s="195"/>
      <c r="KLI84" s="195"/>
      <c r="KLJ84" s="195"/>
      <c r="KLK84" s="195"/>
      <c r="KLL84" s="195"/>
      <c r="KLM84" s="195"/>
      <c r="KLN84" s="195"/>
      <c r="KLO84" s="195"/>
      <c r="KLP84" s="195"/>
      <c r="KLQ84" s="195"/>
      <c r="KLR84" s="195"/>
      <c r="KLS84" s="195"/>
      <c r="KLT84" s="195"/>
      <c r="KLU84" s="195"/>
      <c r="KLV84" s="195"/>
      <c r="KLW84" s="195"/>
      <c r="KLX84" s="195"/>
      <c r="KLY84" s="195"/>
      <c r="KLZ84" s="195"/>
      <c r="KMA84" s="195"/>
      <c r="KMB84" s="195"/>
      <c r="KMC84" s="195"/>
      <c r="KMD84" s="195"/>
      <c r="KME84" s="195"/>
      <c r="KMF84" s="195"/>
      <c r="KMG84" s="195"/>
      <c r="KMH84" s="195"/>
      <c r="KMI84" s="195"/>
      <c r="KMJ84" s="195"/>
      <c r="KMK84" s="195"/>
      <c r="KML84" s="195"/>
      <c r="KMM84" s="195"/>
      <c r="KMN84" s="195"/>
      <c r="KMO84" s="195"/>
      <c r="KMP84" s="195"/>
      <c r="KMQ84" s="195"/>
      <c r="KMR84" s="195"/>
      <c r="KMS84" s="195"/>
      <c r="KMT84" s="195"/>
      <c r="KMU84" s="195"/>
      <c r="KMV84" s="195"/>
      <c r="KMW84" s="195"/>
      <c r="KMX84" s="195"/>
      <c r="KMY84" s="195"/>
      <c r="KMZ84" s="195"/>
      <c r="KNA84" s="195"/>
      <c r="KNB84" s="195"/>
      <c r="KNC84" s="195"/>
      <c r="KND84" s="195"/>
      <c r="KNE84" s="195"/>
      <c r="KNF84" s="195"/>
      <c r="KNG84" s="195"/>
      <c r="KNH84" s="195"/>
      <c r="KNI84" s="195"/>
      <c r="KNJ84" s="195"/>
      <c r="KNK84" s="195"/>
      <c r="KNL84" s="195"/>
      <c r="KNM84" s="195"/>
      <c r="KNN84" s="195"/>
      <c r="KNO84" s="195"/>
      <c r="KNP84" s="195"/>
      <c r="KNQ84" s="195"/>
      <c r="KNR84" s="195"/>
      <c r="KNS84" s="195"/>
      <c r="KNT84" s="195"/>
      <c r="KNU84" s="195"/>
      <c r="KNV84" s="195"/>
      <c r="KNW84" s="195"/>
      <c r="KNX84" s="195"/>
      <c r="KNY84" s="195"/>
      <c r="KNZ84" s="195"/>
      <c r="KOA84" s="195"/>
      <c r="KOB84" s="195"/>
      <c r="KOC84" s="195"/>
      <c r="KOD84" s="195"/>
      <c r="KOE84" s="195"/>
      <c r="KOF84" s="195"/>
      <c r="KOG84" s="195"/>
      <c r="KOH84" s="195"/>
      <c r="KOI84" s="195"/>
      <c r="KOJ84" s="195"/>
      <c r="KOK84" s="195"/>
      <c r="KOL84" s="195"/>
      <c r="KOM84" s="195"/>
      <c r="KON84" s="195"/>
      <c r="KOO84" s="195"/>
      <c r="KOP84" s="195"/>
      <c r="KOQ84" s="195"/>
      <c r="KOR84" s="195"/>
      <c r="KOS84" s="195"/>
      <c r="KOT84" s="195"/>
      <c r="KOU84" s="195"/>
      <c r="KOV84" s="195"/>
      <c r="KOW84" s="195"/>
      <c r="KOX84" s="195"/>
      <c r="KOY84" s="195"/>
      <c r="KOZ84" s="195"/>
      <c r="KPA84" s="195"/>
      <c r="KPB84" s="195"/>
      <c r="KPC84" s="195"/>
      <c r="KPD84" s="195"/>
      <c r="KPE84" s="195"/>
      <c r="KPF84" s="195"/>
      <c r="KPG84" s="195"/>
      <c r="KPH84" s="195"/>
      <c r="KPI84" s="195"/>
      <c r="KPJ84" s="195"/>
      <c r="KPK84" s="195"/>
      <c r="KPL84" s="195"/>
      <c r="KPM84" s="195"/>
      <c r="KPN84" s="195"/>
      <c r="KPO84" s="195"/>
      <c r="KPP84" s="195"/>
      <c r="KPQ84" s="195"/>
      <c r="KPR84" s="195"/>
      <c r="KPS84" s="195"/>
      <c r="KPT84" s="195"/>
      <c r="KPU84" s="195"/>
      <c r="KPV84" s="195"/>
      <c r="KPW84" s="195"/>
      <c r="KPX84" s="195"/>
      <c r="KPY84" s="195"/>
      <c r="KPZ84" s="195"/>
      <c r="KQA84" s="195"/>
      <c r="KQB84" s="195"/>
      <c r="KQC84" s="195"/>
      <c r="KQD84" s="195"/>
      <c r="KQE84" s="195"/>
      <c r="KQF84" s="195"/>
      <c r="KQG84" s="195"/>
      <c r="KQH84" s="195"/>
      <c r="KQI84" s="195"/>
      <c r="KQJ84" s="195"/>
      <c r="KQK84" s="195"/>
      <c r="KQL84" s="195"/>
      <c r="KQM84" s="195"/>
      <c r="KQN84" s="195"/>
      <c r="KQO84" s="195"/>
      <c r="KQP84" s="195"/>
      <c r="KQQ84" s="195"/>
      <c r="KQR84" s="195"/>
      <c r="KQS84" s="195"/>
      <c r="KQT84" s="195"/>
      <c r="KQU84" s="195"/>
      <c r="KQV84" s="195"/>
      <c r="KQW84" s="195"/>
      <c r="KQX84" s="195"/>
      <c r="KQY84" s="195"/>
      <c r="KQZ84" s="195"/>
      <c r="KRA84" s="195"/>
      <c r="KRB84" s="195"/>
      <c r="KRC84" s="195"/>
      <c r="KRD84" s="195"/>
      <c r="KRE84" s="195"/>
      <c r="KRF84" s="195"/>
      <c r="KRG84" s="195"/>
      <c r="KRH84" s="195"/>
      <c r="KRI84" s="195"/>
      <c r="KRJ84" s="195"/>
      <c r="KRK84" s="195"/>
      <c r="KRL84" s="195"/>
      <c r="KRM84" s="195"/>
      <c r="KRN84" s="195"/>
      <c r="KRO84" s="195"/>
      <c r="KRP84" s="195"/>
      <c r="KRQ84" s="195"/>
      <c r="KRR84" s="195"/>
      <c r="KRS84" s="195"/>
      <c r="KRT84" s="195"/>
      <c r="KRU84" s="195"/>
      <c r="KRV84" s="195"/>
      <c r="KRW84" s="195"/>
      <c r="KRX84" s="195"/>
      <c r="KRY84" s="195"/>
      <c r="KRZ84" s="195"/>
      <c r="KSA84" s="195"/>
      <c r="KSB84" s="195"/>
      <c r="KSC84" s="195"/>
      <c r="KSD84" s="195"/>
      <c r="KSE84" s="195"/>
      <c r="KSF84" s="195"/>
      <c r="KSG84" s="195"/>
      <c r="KSH84" s="195"/>
      <c r="KSI84" s="195"/>
      <c r="KSJ84" s="195"/>
      <c r="KSK84" s="195"/>
      <c r="KSL84" s="195"/>
      <c r="KSM84" s="195"/>
      <c r="KSN84" s="195"/>
      <c r="KSO84" s="195"/>
      <c r="KSP84" s="195"/>
      <c r="KSQ84" s="195"/>
      <c r="KSR84" s="195"/>
      <c r="KSS84" s="195"/>
      <c r="KST84" s="195"/>
      <c r="KSU84" s="195"/>
      <c r="KSV84" s="195"/>
      <c r="KSW84" s="195"/>
      <c r="KSX84" s="195"/>
      <c r="KSY84" s="195"/>
      <c r="KSZ84" s="195"/>
      <c r="KTA84" s="195"/>
      <c r="KTB84" s="195"/>
      <c r="KTC84" s="195"/>
      <c r="KTD84" s="195"/>
      <c r="KTE84" s="195"/>
      <c r="KTF84" s="195"/>
      <c r="KTG84" s="195"/>
      <c r="KTH84" s="195"/>
      <c r="KTI84" s="195"/>
      <c r="KTJ84" s="195"/>
      <c r="KTK84" s="195"/>
      <c r="KTL84" s="195"/>
      <c r="KTM84" s="195"/>
      <c r="KTN84" s="195"/>
      <c r="KTO84" s="195"/>
      <c r="KTP84" s="195"/>
      <c r="KTQ84" s="195"/>
      <c r="KTR84" s="195"/>
      <c r="KTS84" s="195"/>
      <c r="KTT84" s="195"/>
      <c r="KTU84" s="195"/>
      <c r="KTV84" s="195"/>
      <c r="KTW84" s="195"/>
      <c r="KTX84" s="195"/>
      <c r="KTY84" s="195"/>
      <c r="KTZ84" s="195"/>
      <c r="KUA84" s="195"/>
      <c r="KUB84" s="195"/>
      <c r="KUC84" s="195"/>
      <c r="KUD84" s="195"/>
      <c r="KUE84" s="195"/>
      <c r="KUF84" s="195"/>
      <c r="KUG84" s="195"/>
      <c r="KUH84" s="195"/>
      <c r="KUI84" s="195"/>
      <c r="KUJ84" s="195"/>
      <c r="KUK84" s="195"/>
      <c r="KUL84" s="195"/>
      <c r="KUM84" s="195"/>
      <c r="KUN84" s="195"/>
      <c r="KUO84" s="195"/>
      <c r="KUP84" s="195"/>
      <c r="KUQ84" s="195"/>
      <c r="KUR84" s="195"/>
      <c r="KUS84" s="195"/>
      <c r="KUT84" s="195"/>
      <c r="KUU84" s="195"/>
      <c r="KUV84" s="195"/>
      <c r="KUW84" s="195"/>
      <c r="KUX84" s="195"/>
      <c r="KUY84" s="195"/>
      <c r="KUZ84" s="195"/>
      <c r="KVA84" s="195"/>
      <c r="KVB84" s="195"/>
      <c r="KVC84" s="195"/>
      <c r="KVD84" s="195"/>
      <c r="KVE84" s="195"/>
      <c r="KVF84" s="195"/>
      <c r="KVG84" s="195"/>
      <c r="KVH84" s="195"/>
      <c r="KVI84" s="195"/>
      <c r="KVJ84" s="195"/>
      <c r="KVK84" s="195"/>
      <c r="KVL84" s="195"/>
      <c r="KVM84" s="195"/>
      <c r="KVN84" s="195"/>
      <c r="KVO84" s="195"/>
      <c r="KVP84" s="195"/>
      <c r="KVQ84" s="195"/>
      <c r="KVR84" s="195"/>
      <c r="KVS84" s="195"/>
      <c r="KVT84" s="195"/>
      <c r="KVU84" s="195"/>
      <c r="KVV84" s="195"/>
      <c r="KVW84" s="195"/>
      <c r="KVX84" s="195"/>
      <c r="KVY84" s="195"/>
      <c r="KVZ84" s="195"/>
      <c r="KWA84" s="195"/>
      <c r="KWB84" s="195"/>
      <c r="KWC84" s="195"/>
      <c r="KWD84" s="195"/>
      <c r="KWE84" s="195"/>
      <c r="KWF84" s="195"/>
      <c r="KWG84" s="195"/>
      <c r="KWH84" s="195"/>
      <c r="KWI84" s="195"/>
      <c r="KWJ84" s="195"/>
      <c r="KWK84" s="195"/>
      <c r="KWL84" s="195"/>
      <c r="KWM84" s="195"/>
      <c r="KWN84" s="195"/>
      <c r="KWO84" s="195"/>
      <c r="KWP84" s="195"/>
      <c r="KWQ84" s="195"/>
      <c r="KWR84" s="195"/>
      <c r="KWS84" s="195"/>
      <c r="KWT84" s="195"/>
      <c r="KWU84" s="195"/>
      <c r="KWV84" s="195"/>
      <c r="KWW84" s="195"/>
      <c r="KWX84" s="195"/>
      <c r="KWY84" s="195"/>
      <c r="KWZ84" s="195"/>
      <c r="KXA84" s="195"/>
      <c r="KXB84" s="195"/>
      <c r="KXC84" s="195"/>
      <c r="KXD84" s="195"/>
      <c r="KXE84" s="195"/>
      <c r="KXF84" s="195"/>
      <c r="KXG84" s="195"/>
      <c r="KXH84" s="195"/>
      <c r="KXI84" s="195"/>
      <c r="KXJ84" s="195"/>
      <c r="KXK84" s="195"/>
      <c r="KXL84" s="195"/>
      <c r="KXM84" s="195"/>
      <c r="KXN84" s="195"/>
      <c r="KXO84" s="195"/>
      <c r="KXP84" s="195"/>
      <c r="KXQ84" s="195"/>
      <c r="KXR84" s="195"/>
      <c r="KXS84" s="195"/>
      <c r="KXT84" s="195"/>
      <c r="KXU84" s="195"/>
      <c r="KXV84" s="195"/>
      <c r="KXW84" s="195"/>
      <c r="KXX84" s="195"/>
      <c r="KXY84" s="195"/>
      <c r="KXZ84" s="195"/>
      <c r="KYA84" s="195"/>
      <c r="KYB84" s="195"/>
      <c r="KYC84" s="195"/>
      <c r="KYD84" s="195"/>
      <c r="KYE84" s="195"/>
      <c r="KYF84" s="195"/>
      <c r="KYG84" s="195"/>
      <c r="KYH84" s="195"/>
      <c r="KYI84" s="195"/>
      <c r="KYJ84" s="195"/>
      <c r="KYK84" s="195"/>
      <c r="KYL84" s="195"/>
      <c r="KYM84" s="195"/>
      <c r="KYN84" s="195"/>
      <c r="KYO84" s="195"/>
      <c r="KYP84" s="195"/>
      <c r="KYQ84" s="195"/>
      <c r="KYR84" s="195"/>
      <c r="KYS84" s="195"/>
      <c r="KYT84" s="195"/>
      <c r="KYU84" s="195"/>
      <c r="KYV84" s="195"/>
      <c r="KYW84" s="195"/>
      <c r="KYX84" s="195"/>
      <c r="KYY84" s="195"/>
      <c r="KYZ84" s="195"/>
      <c r="KZA84" s="195"/>
      <c r="KZB84" s="195"/>
      <c r="KZC84" s="195"/>
      <c r="KZD84" s="195"/>
      <c r="KZE84" s="195"/>
      <c r="KZF84" s="195"/>
      <c r="KZG84" s="195"/>
      <c r="KZH84" s="195"/>
      <c r="KZI84" s="195"/>
      <c r="KZJ84" s="195"/>
      <c r="KZK84" s="195"/>
      <c r="KZL84" s="195"/>
      <c r="KZM84" s="195"/>
      <c r="KZN84" s="195"/>
      <c r="KZO84" s="195"/>
      <c r="KZP84" s="195"/>
      <c r="KZQ84" s="195"/>
      <c r="KZR84" s="195"/>
      <c r="KZS84" s="195"/>
      <c r="KZT84" s="195"/>
      <c r="KZU84" s="195"/>
      <c r="KZV84" s="195"/>
      <c r="KZW84" s="195"/>
      <c r="KZX84" s="195"/>
      <c r="KZY84" s="195"/>
      <c r="KZZ84" s="195"/>
      <c r="LAA84" s="195"/>
      <c r="LAB84" s="195"/>
      <c r="LAC84" s="195"/>
      <c r="LAD84" s="195"/>
      <c r="LAE84" s="195"/>
      <c r="LAF84" s="195"/>
      <c r="LAG84" s="195"/>
      <c r="LAH84" s="195"/>
      <c r="LAI84" s="195"/>
      <c r="LAJ84" s="195"/>
      <c r="LAK84" s="195"/>
      <c r="LAL84" s="195"/>
      <c r="LAM84" s="195"/>
      <c r="LAN84" s="195"/>
      <c r="LAO84" s="195"/>
      <c r="LAP84" s="195"/>
      <c r="LAQ84" s="195"/>
      <c r="LAR84" s="195"/>
      <c r="LAS84" s="195"/>
      <c r="LAT84" s="195"/>
      <c r="LAU84" s="195"/>
      <c r="LAV84" s="195"/>
      <c r="LAW84" s="195"/>
      <c r="LAX84" s="195"/>
      <c r="LAY84" s="195"/>
      <c r="LAZ84" s="195"/>
      <c r="LBA84" s="195"/>
      <c r="LBB84" s="195"/>
      <c r="LBC84" s="195"/>
      <c r="LBD84" s="195"/>
      <c r="LBE84" s="195"/>
      <c r="LBF84" s="195"/>
      <c r="LBG84" s="195"/>
      <c r="LBH84" s="195"/>
      <c r="LBI84" s="195"/>
      <c r="LBJ84" s="195"/>
      <c r="LBK84" s="195"/>
      <c r="LBL84" s="195"/>
      <c r="LBM84" s="195"/>
      <c r="LBN84" s="195"/>
      <c r="LBO84" s="195"/>
      <c r="LBP84" s="195"/>
      <c r="LBQ84" s="195"/>
      <c r="LBR84" s="195"/>
      <c r="LBS84" s="195"/>
      <c r="LBT84" s="195"/>
      <c r="LBU84" s="195"/>
      <c r="LBV84" s="195"/>
      <c r="LBW84" s="195"/>
      <c r="LBX84" s="195"/>
      <c r="LBY84" s="195"/>
      <c r="LBZ84" s="195"/>
      <c r="LCA84" s="195"/>
      <c r="LCB84" s="195"/>
      <c r="LCC84" s="195"/>
      <c r="LCD84" s="195"/>
      <c r="LCE84" s="195"/>
      <c r="LCF84" s="195"/>
      <c r="LCG84" s="195"/>
      <c r="LCH84" s="195"/>
      <c r="LCI84" s="195"/>
      <c r="LCJ84" s="195"/>
      <c r="LCK84" s="195"/>
      <c r="LCL84" s="195"/>
      <c r="LCM84" s="195"/>
      <c r="LCN84" s="195"/>
      <c r="LCO84" s="195"/>
      <c r="LCP84" s="195"/>
      <c r="LCQ84" s="195"/>
      <c r="LCR84" s="195"/>
      <c r="LCS84" s="195"/>
      <c r="LCT84" s="195"/>
      <c r="LCU84" s="195"/>
      <c r="LCV84" s="195"/>
      <c r="LCW84" s="195"/>
      <c r="LCX84" s="195"/>
      <c r="LCY84" s="195"/>
      <c r="LCZ84" s="195"/>
      <c r="LDA84" s="195"/>
      <c r="LDB84" s="195"/>
      <c r="LDC84" s="195"/>
      <c r="LDD84" s="195"/>
      <c r="LDE84" s="195"/>
      <c r="LDF84" s="195"/>
      <c r="LDG84" s="195"/>
      <c r="LDH84" s="195"/>
      <c r="LDI84" s="195"/>
      <c r="LDJ84" s="195"/>
      <c r="LDK84" s="195"/>
      <c r="LDL84" s="195"/>
      <c r="LDM84" s="195"/>
      <c r="LDN84" s="195"/>
      <c r="LDO84" s="195"/>
      <c r="LDP84" s="195"/>
      <c r="LDQ84" s="195"/>
      <c r="LDR84" s="195"/>
      <c r="LDS84" s="195"/>
      <c r="LDT84" s="195"/>
      <c r="LDU84" s="195"/>
      <c r="LDV84" s="195"/>
      <c r="LDW84" s="195"/>
      <c r="LDX84" s="195"/>
      <c r="LDY84" s="195"/>
      <c r="LDZ84" s="195"/>
      <c r="LEA84" s="195"/>
      <c r="LEB84" s="195"/>
      <c r="LEC84" s="195"/>
      <c r="LED84" s="195"/>
      <c r="LEE84" s="195"/>
      <c r="LEF84" s="195"/>
      <c r="LEG84" s="195"/>
      <c r="LEH84" s="195"/>
      <c r="LEI84" s="195"/>
      <c r="LEJ84" s="195"/>
      <c r="LEK84" s="195"/>
      <c r="LEL84" s="195"/>
      <c r="LEM84" s="195"/>
      <c r="LEN84" s="195"/>
      <c r="LEO84" s="195"/>
      <c r="LEP84" s="195"/>
      <c r="LEQ84" s="195"/>
      <c r="LER84" s="195"/>
      <c r="LES84" s="195"/>
      <c r="LET84" s="195"/>
      <c r="LEU84" s="195"/>
      <c r="LEV84" s="195"/>
      <c r="LEW84" s="195"/>
      <c r="LEX84" s="195"/>
      <c r="LEY84" s="195"/>
      <c r="LEZ84" s="195"/>
      <c r="LFA84" s="195"/>
      <c r="LFB84" s="195"/>
      <c r="LFC84" s="195"/>
      <c r="LFD84" s="195"/>
      <c r="LFE84" s="195"/>
      <c r="LFF84" s="195"/>
      <c r="LFG84" s="195"/>
      <c r="LFH84" s="195"/>
      <c r="LFI84" s="195"/>
      <c r="LFJ84" s="195"/>
      <c r="LFK84" s="195"/>
      <c r="LFL84" s="195"/>
      <c r="LFM84" s="195"/>
      <c r="LFN84" s="195"/>
      <c r="LFO84" s="195"/>
      <c r="LFP84" s="195"/>
      <c r="LFQ84" s="195"/>
      <c r="LFR84" s="195"/>
      <c r="LFS84" s="195"/>
      <c r="LFT84" s="195"/>
      <c r="LFU84" s="195"/>
      <c r="LFV84" s="195"/>
      <c r="LFW84" s="195"/>
      <c r="LFX84" s="195"/>
      <c r="LFY84" s="195"/>
      <c r="LFZ84" s="195"/>
      <c r="LGA84" s="195"/>
      <c r="LGB84" s="195"/>
      <c r="LGC84" s="195"/>
      <c r="LGD84" s="195"/>
      <c r="LGE84" s="195"/>
      <c r="LGF84" s="195"/>
      <c r="LGG84" s="195"/>
      <c r="LGH84" s="195"/>
      <c r="LGI84" s="195"/>
      <c r="LGJ84" s="195"/>
      <c r="LGK84" s="195"/>
      <c r="LGL84" s="195"/>
      <c r="LGM84" s="195"/>
      <c r="LGN84" s="195"/>
      <c r="LGO84" s="195"/>
      <c r="LGP84" s="195"/>
      <c r="LGQ84" s="195"/>
      <c r="LGR84" s="195"/>
      <c r="LGS84" s="195"/>
      <c r="LGT84" s="195"/>
      <c r="LGU84" s="195"/>
      <c r="LGV84" s="195"/>
      <c r="LGW84" s="195"/>
      <c r="LGX84" s="195"/>
      <c r="LGY84" s="195"/>
      <c r="LGZ84" s="195"/>
      <c r="LHA84" s="195"/>
      <c r="LHB84" s="195"/>
      <c r="LHC84" s="195"/>
      <c r="LHD84" s="195"/>
      <c r="LHE84" s="195"/>
      <c r="LHF84" s="195"/>
      <c r="LHG84" s="195"/>
      <c r="LHH84" s="195"/>
      <c r="LHI84" s="195"/>
      <c r="LHJ84" s="195"/>
      <c r="LHK84" s="195"/>
      <c r="LHL84" s="195"/>
      <c r="LHM84" s="195"/>
      <c r="LHN84" s="195"/>
      <c r="LHO84" s="195"/>
      <c r="LHP84" s="195"/>
      <c r="LHQ84" s="195"/>
      <c r="LHR84" s="195"/>
      <c r="LHS84" s="195"/>
      <c r="LHT84" s="195"/>
      <c r="LHU84" s="195"/>
      <c r="LHV84" s="195"/>
      <c r="LHW84" s="195"/>
      <c r="LHX84" s="195"/>
      <c r="LHY84" s="195"/>
      <c r="LHZ84" s="195"/>
      <c r="LIA84" s="195"/>
      <c r="LIB84" s="195"/>
      <c r="LIC84" s="195"/>
      <c r="LID84" s="195"/>
      <c r="LIE84" s="195"/>
      <c r="LIF84" s="195"/>
      <c r="LIG84" s="195"/>
      <c r="LIH84" s="195"/>
      <c r="LII84" s="195"/>
      <c r="LIJ84" s="195"/>
      <c r="LIK84" s="195"/>
      <c r="LIL84" s="195"/>
      <c r="LIM84" s="195"/>
      <c r="LIN84" s="195"/>
      <c r="LIO84" s="195"/>
      <c r="LIP84" s="195"/>
      <c r="LIQ84" s="195"/>
      <c r="LIR84" s="195"/>
      <c r="LIS84" s="195"/>
      <c r="LIT84" s="195"/>
      <c r="LIU84" s="195"/>
      <c r="LIV84" s="195"/>
      <c r="LIW84" s="195"/>
      <c r="LIX84" s="195"/>
      <c r="LIY84" s="195"/>
      <c r="LIZ84" s="195"/>
      <c r="LJA84" s="195"/>
      <c r="LJB84" s="195"/>
      <c r="LJC84" s="195"/>
      <c r="LJD84" s="195"/>
      <c r="LJE84" s="195"/>
      <c r="LJF84" s="195"/>
      <c r="LJG84" s="195"/>
      <c r="LJH84" s="195"/>
      <c r="LJI84" s="195"/>
      <c r="LJJ84" s="195"/>
      <c r="LJK84" s="195"/>
      <c r="LJL84" s="195"/>
      <c r="LJM84" s="195"/>
      <c r="LJN84" s="195"/>
      <c r="LJO84" s="195"/>
      <c r="LJP84" s="195"/>
      <c r="LJQ84" s="195"/>
      <c r="LJR84" s="195"/>
      <c r="LJS84" s="195"/>
      <c r="LJT84" s="195"/>
      <c r="LJU84" s="195"/>
      <c r="LJV84" s="195"/>
      <c r="LJW84" s="195"/>
      <c r="LJX84" s="195"/>
      <c r="LJY84" s="195"/>
      <c r="LJZ84" s="195"/>
      <c r="LKA84" s="195"/>
      <c r="LKB84" s="195"/>
      <c r="LKC84" s="195"/>
      <c r="LKD84" s="195"/>
      <c r="LKE84" s="195"/>
      <c r="LKF84" s="195"/>
      <c r="LKG84" s="195"/>
      <c r="LKH84" s="195"/>
      <c r="LKI84" s="195"/>
      <c r="LKJ84" s="195"/>
      <c r="LKK84" s="195"/>
      <c r="LKL84" s="195"/>
      <c r="LKM84" s="195"/>
      <c r="LKN84" s="195"/>
      <c r="LKO84" s="195"/>
      <c r="LKP84" s="195"/>
      <c r="LKQ84" s="195"/>
      <c r="LKR84" s="195"/>
      <c r="LKS84" s="195"/>
      <c r="LKT84" s="195"/>
      <c r="LKU84" s="195"/>
      <c r="LKV84" s="195"/>
      <c r="LKW84" s="195"/>
      <c r="LKX84" s="195"/>
      <c r="LKY84" s="195"/>
      <c r="LKZ84" s="195"/>
      <c r="LLA84" s="195"/>
      <c r="LLB84" s="195"/>
      <c r="LLC84" s="195"/>
      <c r="LLD84" s="195"/>
      <c r="LLE84" s="195"/>
      <c r="LLF84" s="195"/>
      <c r="LLG84" s="195"/>
      <c r="LLH84" s="195"/>
      <c r="LLI84" s="195"/>
      <c r="LLJ84" s="195"/>
      <c r="LLK84" s="195"/>
      <c r="LLL84" s="195"/>
      <c r="LLM84" s="195"/>
      <c r="LLN84" s="195"/>
      <c r="LLO84" s="195"/>
      <c r="LLP84" s="195"/>
      <c r="LLQ84" s="195"/>
      <c r="LLR84" s="195"/>
      <c r="LLS84" s="195"/>
      <c r="LLT84" s="195"/>
      <c r="LLU84" s="195"/>
      <c r="LLV84" s="195"/>
      <c r="LLW84" s="195"/>
      <c r="LLX84" s="195"/>
      <c r="LLY84" s="195"/>
      <c r="LLZ84" s="195"/>
      <c r="LMA84" s="195"/>
      <c r="LMB84" s="195"/>
      <c r="LMC84" s="195"/>
      <c r="LMD84" s="195"/>
      <c r="LME84" s="195"/>
      <c r="LMF84" s="195"/>
      <c r="LMG84" s="195"/>
      <c r="LMH84" s="195"/>
      <c r="LMI84" s="195"/>
      <c r="LMJ84" s="195"/>
      <c r="LMK84" s="195"/>
      <c r="LML84" s="195"/>
      <c r="LMM84" s="195"/>
      <c r="LMN84" s="195"/>
      <c r="LMO84" s="195"/>
      <c r="LMP84" s="195"/>
      <c r="LMQ84" s="195"/>
      <c r="LMR84" s="195"/>
      <c r="LMS84" s="195"/>
      <c r="LMT84" s="195"/>
      <c r="LMU84" s="195"/>
      <c r="LMV84" s="195"/>
      <c r="LMW84" s="195"/>
      <c r="LMX84" s="195"/>
      <c r="LMY84" s="195"/>
      <c r="LMZ84" s="195"/>
      <c r="LNA84" s="195"/>
      <c r="LNB84" s="195"/>
      <c r="LNC84" s="195"/>
      <c r="LND84" s="195"/>
      <c r="LNE84" s="195"/>
      <c r="LNF84" s="195"/>
      <c r="LNG84" s="195"/>
      <c r="LNH84" s="195"/>
      <c r="LNI84" s="195"/>
      <c r="LNJ84" s="195"/>
      <c r="LNK84" s="195"/>
      <c r="LNL84" s="195"/>
      <c r="LNM84" s="195"/>
      <c r="LNN84" s="195"/>
      <c r="LNO84" s="195"/>
      <c r="LNP84" s="195"/>
      <c r="LNQ84" s="195"/>
      <c r="LNR84" s="195"/>
      <c r="LNS84" s="195"/>
      <c r="LNT84" s="195"/>
      <c r="LNU84" s="195"/>
      <c r="LNV84" s="195"/>
      <c r="LNW84" s="195"/>
      <c r="LNX84" s="195"/>
      <c r="LNY84" s="195"/>
      <c r="LNZ84" s="195"/>
      <c r="LOA84" s="195"/>
      <c r="LOB84" s="195"/>
      <c r="LOC84" s="195"/>
      <c r="LOD84" s="195"/>
      <c r="LOE84" s="195"/>
      <c r="LOF84" s="195"/>
      <c r="LOG84" s="195"/>
      <c r="LOH84" s="195"/>
      <c r="LOI84" s="195"/>
      <c r="LOJ84" s="195"/>
      <c r="LOK84" s="195"/>
      <c r="LOL84" s="195"/>
      <c r="LOM84" s="195"/>
      <c r="LON84" s="195"/>
      <c r="LOO84" s="195"/>
      <c r="LOP84" s="195"/>
      <c r="LOQ84" s="195"/>
      <c r="LOR84" s="195"/>
      <c r="LOS84" s="195"/>
      <c r="LOT84" s="195"/>
      <c r="LOU84" s="195"/>
      <c r="LOV84" s="195"/>
      <c r="LOW84" s="195"/>
      <c r="LOX84" s="195"/>
      <c r="LOY84" s="195"/>
      <c r="LOZ84" s="195"/>
      <c r="LPA84" s="195"/>
      <c r="LPB84" s="195"/>
      <c r="LPC84" s="195"/>
      <c r="LPD84" s="195"/>
      <c r="LPE84" s="195"/>
      <c r="LPF84" s="195"/>
      <c r="LPG84" s="195"/>
      <c r="LPH84" s="195"/>
      <c r="LPI84" s="195"/>
      <c r="LPJ84" s="195"/>
      <c r="LPK84" s="195"/>
      <c r="LPL84" s="195"/>
      <c r="LPM84" s="195"/>
      <c r="LPN84" s="195"/>
      <c r="LPO84" s="195"/>
      <c r="LPP84" s="195"/>
      <c r="LPQ84" s="195"/>
      <c r="LPR84" s="195"/>
      <c r="LPS84" s="195"/>
      <c r="LPT84" s="195"/>
      <c r="LPU84" s="195"/>
      <c r="LPV84" s="195"/>
      <c r="LPW84" s="195"/>
      <c r="LPX84" s="195"/>
      <c r="LPY84" s="195"/>
      <c r="LPZ84" s="195"/>
      <c r="LQA84" s="195"/>
      <c r="LQB84" s="195"/>
      <c r="LQC84" s="195"/>
      <c r="LQD84" s="195"/>
      <c r="LQE84" s="195"/>
      <c r="LQF84" s="195"/>
      <c r="LQG84" s="195"/>
      <c r="LQH84" s="195"/>
      <c r="LQI84" s="195"/>
      <c r="LQJ84" s="195"/>
      <c r="LQK84" s="195"/>
      <c r="LQL84" s="195"/>
      <c r="LQM84" s="195"/>
      <c r="LQN84" s="195"/>
      <c r="LQO84" s="195"/>
      <c r="LQP84" s="195"/>
      <c r="LQQ84" s="195"/>
      <c r="LQR84" s="195"/>
      <c r="LQS84" s="195"/>
      <c r="LQT84" s="195"/>
      <c r="LQU84" s="195"/>
      <c r="LQV84" s="195"/>
      <c r="LQW84" s="195"/>
      <c r="LQX84" s="195"/>
      <c r="LQY84" s="195"/>
      <c r="LQZ84" s="195"/>
      <c r="LRA84" s="195"/>
      <c r="LRB84" s="195"/>
      <c r="LRC84" s="195"/>
      <c r="LRD84" s="195"/>
      <c r="LRE84" s="195"/>
      <c r="LRF84" s="195"/>
      <c r="LRG84" s="195"/>
      <c r="LRH84" s="195"/>
      <c r="LRI84" s="195"/>
      <c r="LRJ84" s="195"/>
      <c r="LRK84" s="195"/>
      <c r="LRL84" s="195"/>
      <c r="LRM84" s="195"/>
      <c r="LRN84" s="195"/>
      <c r="LRO84" s="195"/>
      <c r="LRP84" s="195"/>
      <c r="LRQ84" s="195"/>
      <c r="LRR84" s="195"/>
      <c r="LRS84" s="195"/>
      <c r="LRT84" s="195"/>
      <c r="LRU84" s="195"/>
      <c r="LRV84" s="195"/>
      <c r="LRW84" s="195"/>
      <c r="LRX84" s="195"/>
      <c r="LRY84" s="195"/>
      <c r="LRZ84" s="195"/>
      <c r="LSA84" s="195"/>
      <c r="LSB84" s="195"/>
      <c r="LSC84" s="195"/>
      <c r="LSD84" s="195"/>
      <c r="LSE84" s="195"/>
      <c r="LSF84" s="195"/>
      <c r="LSG84" s="195"/>
      <c r="LSH84" s="195"/>
      <c r="LSI84" s="195"/>
      <c r="LSJ84" s="195"/>
      <c r="LSK84" s="195"/>
      <c r="LSL84" s="195"/>
      <c r="LSM84" s="195"/>
      <c r="LSN84" s="195"/>
      <c r="LSO84" s="195"/>
      <c r="LSP84" s="195"/>
      <c r="LSQ84" s="195"/>
      <c r="LSR84" s="195"/>
      <c r="LSS84" s="195"/>
      <c r="LST84" s="195"/>
      <c r="LSU84" s="195"/>
      <c r="LSV84" s="195"/>
      <c r="LSW84" s="195"/>
      <c r="LSX84" s="195"/>
      <c r="LSY84" s="195"/>
      <c r="LSZ84" s="195"/>
      <c r="LTA84" s="195"/>
      <c r="LTB84" s="195"/>
      <c r="LTC84" s="195"/>
      <c r="LTD84" s="195"/>
      <c r="LTE84" s="195"/>
      <c r="LTF84" s="195"/>
      <c r="LTG84" s="195"/>
      <c r="LTH84" s="195"/>
      <c r="LTI84" s="195"/>
      <c r="LTJ84" s="195"/>
      <c r="LTK84" s="195"/>
      <c r="LTL84" s="195"/>
      <c r="LTM84" s="195"/>
      <c r="LTN84" s="195"/>
      <c r="LTO84" s="195"/>
      <c r="LTP84" s="195"/>
      <c r="LTQ84" s="195"/>
      <c r="LTR84" s="195"/>
      <c r="LTS84" s="195"/>
      <c r="LTT84" s="195"/>
      <c r="LTU84" s="195"/>
      <c r="LTV84" s="195"/>
      <c r="LTW84" s="195"/>
      <c r="LTX84" s="195"/>
      <c r="LTY84" s="195"/>
      <c r="LTZ84" s="195"/>
      <c r="LUA84" s="195"/>
      <c r="LUB84" s="195"/>
      <c r="LUC84" s="195"/>
      <c r="LUD84" s="195"/>
      <c r="LUE84" s="195"/>
      <c r="LUF84" s="195"/>
      <c r="LUG84" s="195"/>
      <c r="LUH84" s="195"/>
      <c r="LUI84" s="195"/>
      <c r="LUJ84" s="195"/>
      <c r="LUK84" s="195"/>
      <c r="LUL84" s="195"/>
      <c r="LUM84" s="195"/>
      <c r="LUN84" s="195"/>
      <c r="LUO84" s="195"/>
      <c r="LUP84" s="195"/>
      <c r="LUQ84" s="195"/>
      <c r="LUR84" s="195"/>
      <c r="LUS84" s="195"/>
      <c r="LUT84" s="195"/>
      <c r="LUU84" s="195"/>
      <c r="LUV84" s="195"/>
      <c r="LUW84" s="195"/>
      <c r="LUX84" s="195"/>
      <c r="LUY84" s="195"/>
      <c r="LUZ84" s="195"/>
      <c r="LVA84" s="195"/>
      <c r="LVB84" s="195"/>
      <c r="LVC84" s="195"/>
      <c r="LVD84" s="195"/>
      <c r="LVE84" s="195"/>
      <c r="LVF84" s="195"/>
      <c r="LVG84" s="195"/>
      <c r="LVH84" s="195"/>
      <c r="LVI84" s="195"/>
      <c r="LVJ84" s="195"/>
      <c r="LVK84" s="195"/>
      <c r="LVL84" s="195"/>
      <c r="LVM84" s="195"/>
      <c r="LVN84" s="195"/>
      <c r="LVO84" s="195"/>
      <c r="LVP84" s="195"/>
      <c r="LVQ84" s="195"/>
      <c r="LVR84" s="195"/>
      <c r="LVS84" s="195"/>
      <c r="LVT84" s="195"/>
      <c r="LVU84" s="195"/>
      <c r="LVV84" s="195"/>
      <c r="LVW84" s="195"/>
      <c r="LVX84" s="195"/>
      <c r="LVY84" s="195"/>
      <c r="LVZ84" s="195"/>
      <c r="LWA84" s="195"/>
      <c r="LWB84" s="195"/>
      <c r="LWC84" s="195"/>
      <c r="LWD84" s="195"/>
      <c r="LWE84" s="195"/>
      <c r="LWF84" s="195"/>
      <c r="LWG84" s="195"/>
      <c r="LWH84" s="195"/>
      <c r="LWI84" s="195"/>
      <c r="LWJ84" s="195"/>
      <c r="LWK84" s="195"/>
      <c r="LWL84" s="195"/>
      <c r="LWM84" s="195"/>
      <c r="LWN84" s="195"/>
      <c r="LWO84" s="195"/>
      <c r="LWP84" s="195"/>
      <c r="LWQ84" s="195"/>
      <c r="LWR84" s="195"/>
      <c r="LWS84" s="195"/>
      <c r="LWT84" s="195"/>
      <c r="LWU84" s="195"/>
      <c r="LWV84" s="195"/>
      <c r="LWW84" s="195"/>
      <c r="LWX84" s="195"/>
      <c r="LWY84" s="195"/>
      <c r="LWZ84" s="195"/>
      <c r="LXA84" s="195"/>
      <c r="LXB84" s="195"/>
      <c r="LXC84" s="195"/>
      <c r="LXD84" s="195"/>
      <c r="LXE84" s="195"/>
      <c r="LXF84" s="195"/>
      <c r="LXG84" s="195"/>
      <c r="LXH84" s="195"/>
      <c r="LXI84" s="195"/>
      <c r="LXJ84" s="195"/>
      <c r="LXK84" s="195"/>
      <c r="LXL84" s="195"/>
      <c r="LXM84" s="195"/>
      <c r="LXN84" s="195"/>
      <c r="LXO84" s="195"/>
      <c r="LXP84" s="195"/>
      <c r="LXQ84" s="195"/>
      <c r="LXR84" s="195"/>
      <c r="LXS84" s="195"/>
      <c r="LXT84" s="195"/>
      <c r="LXU84" s="195"/>
      <c r="LXV84" s="195"/>
      <c r="LXW84" s="195"/>
      <c r="LXX84" s="195"/>
      <c r="LXY84" s="195"/>
      <c r="LXZ84" s="195"/>
      <c r="LYA84" s="195"/>
      <c r="LYB84" s="195"/>
      <c r="LYC84" s="195"/>
      <c r="LYD84" s="195"/>
      <c r="LYE84" s="195"/>
      <c r="LYF84" s="195"/>
      <c r="LYG84" s="195"/>
      <c r="LYH84" s="195"/>
      <c r="LYI84" s="195"/>
      <c r="LYJ84" s="195"/>
      <c r="LYK84" s="195"/>
      <c r="LYL84" s="195"/>
      <c r="LYM84" s="195"/>
      <c r="LYN84" s="195"/>
      <c r="LYO84" s="195"/>
      <c r="LYP84" s="195"/>
      <c r="LYQ84" s="195"/>
      <c r="LYR84" s="195"/>
      <c r="LYS84" s="195"/>
      <c r="LYT84" s="195"/>
      <c r="LYU84" s="195"/>
      <c r="LYV84" s="195"/>
      <c r="LYW84" s="195"/>
      <c r="LYX84" s="195"/>
      <c r="LYY84" s="195"/>
      <c r="LYZ84" s="195"/>
      <c r="LZA84" s="195"/>
      <c r="LZB84" s="195"/>
      <c r="LZC84" s="195"/>
      <c r="LZD84" s="195"/>
      <c r="LZE84" s="195"/>
      <c r="LZF84" s="195"/>
      <c r="LZG84" s="195"/>
      <c r="LZH84" s="195"/>
      <c r="LZI84" s="195"/>
      <c r="LZJ84" s="195"/>
      <c r="LZK84" s="195"/>
      <c r="LZL84" s="195"/>
      <c r="LZM84" s="195"/>
      <c r="LZN84" s="195"/>
      <c r="LZO84" s="195"/>
      <c r="LZP84" s="195"/>
      <c r="LZQ84" s="195"/>
      <c r="LZR84" s="195"/>
      <c r="LZS84" s="195"/>
      <c r="LZT84" s="195"/>
      <c r="LZU84" s="195"/>
      <c r="LZV84" s="195"/>
      <c r="LZW84" s="195"/>
      <c r="LZX84" s="195"/>
      <c r="LZY84" s="195"/>
      <c r="LZZ84" s="195"/>
      <c r="MAA84" s="195"/>
      <c r="MAB84" s="195"/>
      <c r="MAC84" s="195"/>
      <c r="MAD84" s="195"/>
      <c r="MAE84" s="195"/>
      <c r="MAF84" s="195"/>
      <c r="MAG84" s="195"/>
      <c r="MAH84" s="195"/>
      <c r="MAI84" s="195"/>
      <c r="MAJ84" s="195"/>
      <c r="MAK84" s="195"/>
      <c r="MAL84" s="195"/>
      <c r="MAM84" s="195"/>
      <c r="MAN84" s="195"/>
      <c r="MAO84" s="195"/>
      <c r="MAP84" s="195"/>
      <c r="MAQ84" s="195"/>
      <c r="MAR84" s="195"/>
      <c r="MAS84" s="195"/>
      <c r="MAT84" s="195"/>
      <c r="MAU84" s="195"/>
      <c r="MAV84" s="195"/>
      <c r="MAW84" s="195"/>
      <c r="MAX84" s="195"/>
      <c r="MAY84" s="195"/>
      <c r="MAZ84" s="195"/>
      <c r="MBA84" s="195"/>
      <c r="MBB84" s="195"/>
      <c r="MBC84" s="195"/>
      <c r="MBD84" s="195"/>
      <c r="MBE84" s="195"/>
      <c r="MBF84" s="195"/>
      <c r="MBG84" s="195"/>
      <c r="MBH84" s="195"/>
      <c r="MBI84" s="195"/>
      <c r="MBJ84" s="195"/>
      <c r="MBK84" s="195"/>
      <c r="MBL84" s="195"/>
      <c r="MBM84" s="195"/>
      <c r="MBN84" s="195"/>
      <c r="MBO84" s="195"/>
      <c r="MBP84" s="195"/>
      <c r="MBQ84" s="195"/>
      <c r="MBR84" s="195"/>
      <c r="MBS84" s="195"/>
      <c r="MBT84" s="195"/>
      <c r="MBU84" s="195"/>
      <c r="MBV84" s="195"/>
      <c r="MBW84" s="195"/>
      <c r="MBX84" s="195"/>
      <c r="MBY84" s="195"/>
      <c r="MBZ84" s="195"/>
      <c r="MCA84" s="195"/>
      <c r="MCB84" s="195"/>
      <c r="MCC84" s="195"/>
      <c r="MCD84" s="195"/>
      <c r="MCE84" s="195"/>
      <c r="MCF84" s="195"/>
      <c r="MCG84" s="195"/>
      <c r="MCH84" s="195"/>
      <c r="MCI84" s="195"/>
      <c r="MCJ84" s="195"/>
      <c r="MCK84" s="195"/>
      <c r="MCL84" s="195"/>
      <c r="MCM84" s="195"/>
      <c r="MCN84" s="195"/>
      <c r="MCO84" s="195"/>
      <c r="MCP84" s="195"/>
      <c r="MCQ84" s="195"/>
      <c r="MCR84" s="195"/>
      <c r="MCS84" s="195"/>
      <c r="MCT84" s="195"/>
      <c r="MCU84" s="195"/>
      <c r="MCV84" s="195"/>
      <c r="MCW84" s="195"/>
      <c r="MCX84" s="195"/>
      <c r="MCY84" s="195"/>
      <c r="MCZ84" s="195"/>
      <c r="MDA84" s="195"/>
      <c r="MDB84" s="195"/>
      <c r="MDC84" s="195"/>
      <c r="MDD84" s="195"/>
      <c r="MDE84" s="195"/>
      <c r="MDF84" s="195"/>
      <c r="MDG84" s="195"/>
      <c r="MDH84" s="195"/>
      <c r="MDI84" s="195"/>
      <c r="MDJ84" s="195"/>
      <c r="MDK84" s="195"/>
      <c r="MDL84" s="195"/>
      <c r="MDM84" s="195"/>
      <c r="MDN84" s="195"/>
      <c r="MDO84" s="195"/>
      <c r="MDP84" s="195"/>
      <c r="MDQ84" s="195"/>
      <c r="MDR84" s="195"/>
      <c r="MDS84" s="195"/>
      <c r="MDT84" s="195"/>
      <c r="MDU84" s="195"/>
      <c r="MDV84" s="195"/>
      <c r="MDW84" s="195"/>
      <c r="MDX84" s="195"/>
      <c r="MDY84" s="195"/>
      <c r="MDZ84" s="195"/>
      <c r="MEA84" s="195"/>
      <c r="MEB84" s="195"/>
      <c r="MEC84" s="195"/>
      <c r="MED84" s="195"/>
      <c r="MEE84" s="195"/>
      <c r="MEF84" s="195"/>
      <c r="MEG84" s="195"/>
      <c r="MEH84" s="195"/>
      <c r="MEI84" s="195"/>
      <c r="MEJ84" s="195"/>
      <c r="MEK84" s="195"/>
      <c r="MEL84" s="195"/>
      <c r="MEM84" s="195"/>
      <c r="MEN84" s="195"/>
      <c r="MEO84" s="195"/>
      <c r="MEP84" s="195"/>
      <c r="MEQ84" s="195"/>
      <c r="MER84" s="195"/>
      <c r="MES84" s="195"/>
      <c r="MET84" s="195"/>
      <c r="MEU84" s="195"/>
      <c r="MEV84" s="195"/>
      <c r="MEW84" s="195"/>
      <c r="MEX84" s="195"/>
      <c r="MEY84" s="195"/>
      <c r="MEZ84" s="195"/>
      <c r="MFA84" s="195"/>
      <c r="MFB84" s="195"/>
      <c r="MFC84" s="195"/>
      <c r="MFD84" s="195"/>
      <c r="MFE84" s="195"/>
      <c r="MFF84" s="195"/>
      <c r="MFG84" s="195"/>
      <c r="MFH84" s="195"/>
      <c r="MFI84" s="195"/>
      <c r="MFJ84" s="195"/>
      <c r="MFK84" s="195"/>
      <c r="MFL84" s="195"/>
      <c r="MFM84" s="195"/>
      <c r="MFN84" s="195"/>
      <c r="MFO84" s="195"/>
      <c r="MFP84" s="195"/>
      <c r="MFQ84" s="195"/>
      <c r="MFR84" s="195"/>
      <c r="MFS84" s="195"/>
      <c r="MFT84" s="195"/>
      <c r="MFU84" s="195"/>
      <c r="MFV84" s="195"/>
      <c r="MFW84" s="195"/>
      <c r="MFX84" s="195"/>
      <c r="MFY84" s="195"/>
      <c r="MFZ84" s="195"/>
      <c r="MGA84" s="195"/>
      <c r="MGB84" s="195"/>
      <c r="MGC84" s="195"/>
      <c r="MGD84" s="195"/>
      <c r="MGE84" s="195"/>
      <c r="MGF84" s="195"/>
      <c r="MGG84" s="195"/>
      <c r="MGH84" s="195"/>
      <c r="MGI84" s="195"/>
      <c r="MGJ84" s="195"/>
      <c r="MGK84" s="195"/>
      <c r="MGL84" s="195"/>
      <c r="MGM84" s="195"/>
      <c r="MGN84" s="195"/>
      <c r="MGO84" s="195"/>
      <c r="MGP84" s="195"/>
      <c r="MGQ84" s="195"/>
      <c r="MGR84" s="195"/>
      <c r="MGS84" s="195"/>
      <c r="MGT84" s="195"/>
      <c r="MGU84" s="195"/>
      <c r="MGV84" s="195"/>
      <c r="MGW84" s="195"/>
      <c r="MGX84" s="195"/>
      <c r="MGY84" s="195"/>
      <c r="MGZ84" s="195"/>
      <c r="MHA84" s="195"/>
      <c r="MHB84" s="195"/>
      <c r="MHC84" s="195"/>
      <c r="MHD84" s="195"/>
      <c r="MHE84" s="195"/>
      <c r="MHF84" s="195"/>
      <c r="MHG84" s="195"/>
      <c r="MHH84" s="195"/>
      <c r="MHI84" s="195"/>
      <c r="MHJ84" s="195"/>
      <c r="MHK84" s="195"/>
      <c r="MHL84" s="195"/>
      <c r="MHM84" s="195"/>
      <c r="MHN84" s="195"/>
      <c r="MHO84" s="195"/>
      <c r="MHP84" s="195"/>
      <c r="MHQ84" s="195"/>
      <c r="MHR84" s="195"/>
      <c r="MHS84" s="195"/>
      <c r="MHT84" s="195"/>
      <c r="MHU84" s="195"/>
      <c r="MHV84" s="195"/>
      <c r="MHW84" s="195"/>
      <c r="MHX84" s="195"/>
      <c r="MHY84" s="195"/>
      <c r="MHZ84" s="195"/>
      <c r="MIA84" s="195"/>
      <c r="MIB84" s="195"/>
      <c r="MIC84" s="195"/>
      <c r="MID84" s="195"/>
      <c r="MIE84" s="195"/>
      <c r="MIF84" s="195"/>
      <c r="MIG84" s="195"/>
      <c r="MIH84" s="195"/>
      <c r="MII84" s="195"/>
      <c r="MIJ84" s="195"/>
      <c r="MIK84" s="195"/>
      <c r="MIL84" s="195"/>
      <c r="MIM84" s="195"/>
      <c r="MIN84" s="195"/>
      <c r="MIO84" s="195"/>
      <c r="MIP84" s="195"/>
      <c r="MIQ84" s="195"/>
      <c r="MIR84" s="195"/>
      <c r="MIS84" s="195"/>
      <c r="MIT84" s="195"/>
      <c r="MIU84" s="195"/>
      <c r="MIV84" s="195"/>
      <c r="MIW84" s="195"/>
      <c r="MIX84" s="195"/>
      <c r="MIY84" s="195"/>
      <c r="MIZ84" s="195"/>
      <c r="MJA84" s="195"/>
      <c r="MJB84" s="195"/>
      <c r="MJC84" s="195"/>
      <c r="MJD84" s="195"/>
      <c r="MJE84" s="195"/>
      <c r="MJF84" s="195"/>
      <c r="MJG84" s="195"/>
      <c r="MJH84" s="195"/>
      <c r="MJI84" s="195"/>
      <c r="MJJ84" s="195"/>
      <c r="MJK84" s="195"/>
      <c r="MJL84" s="195"/>
      <c r="MJM84" s="195"/>
      <c r="MJN84" s="195"/>
      <c r="MJO84" s="195"/>
      <c r="MJP84" s="195"/>
      <c r="MJQ84" s="195"/>
      <c r="MJR84" s="195"/>
      <c r="MJS84" s="195"/>
      <c r="MJT84" s="195"/>
      <c r="MJU84" s="195"/>
      <c r="MJV84" s="195"/>
      <c r="MJW84" s="195"/>
      <c r="MJX84" s="195"/>
      <c r="MJY84" s="195"/>
      <c r="MJZ84" s="195"/>
      <c r="MKA84" s="195"/>
      <c r="MKB84" s="195"/>
      <c r="MKC84" s="195"/>
      <c r="MKD84" s="195"/>
      <c r="MKE84" s="195"/>
      <c r="MKF84" s="195"/>
      <c r="MKG84" s="195"/>
      <c r="MKH84" s="195"/>
      <c r="MKI84" s="195"/>
      <c r="MKJ84" s="195"/>
      <c r="MKK84" s="195"/>
      <c r="MKL84" s="195"/>
      <c r="MKM84" s="195"/>
      <c r="MKN84" s="195"/>
      <c r="MKO84" s="195"/>
      <c r="MKP84" s="195"/>
      <c r="MKQ84" s="195"/>
      <c r="MKR84" s="195"/>
      <c r="MKS84" s="195"/>
      <c r="MKT84" s="195"/>
      <c r="MKU84" s="195"/>
      <c r="MKV84" s="195"/>
      <c r="MKW84" s="195"/>
      <c r="MKX84" s="195"/>
      <c r="MKY84" s="195"/>
      <c r="MKZ84" s="195"/>
      <c r="MLA84" s="195"/>
      <c r="MLB84" s="195"/>
      <c r="MLC84" s="195"/>
      <c r="MLD84" s="195"/>
      <c r="MLE84" s="195"/>
      <c r="MLF84" s="195"/>
      <c r="MLG84" s="195"/>
      <c r="MLH84" s="195"/>
      <c r="MLI84" s="195"/>
      <c r="MLJ84" s="195"/>
      <c r="MLK84" s="195"/>
      <c r="MLL84" s="195"/>
      <c r="MLM84" s="195"/>
      <c r="MLN84" s="195"/>
      <c r="MLO84" s="195"/>
      <c r="MLP84" s="195"/>
      <c r="MLQ84" s="195"/>
      <c r="MLR84" s="195"/>
      <c r="MLS84" s="195"/>
      <c r="MLT84" s="195"/>
      <c r="MLU84" s="195"/>
      <c r="MLV84" s="195"/>
      <c r="MLW84" s="195"/>
      <c r="MLX84" s="195"/>
      <c r="MLY84" s="195"/>
      <c r="MLZ84" s="195"/>
      <c r="MMA84" s="195"/>
      <c r="MMB84" s="195"/>
      <c r="MMC84" s="195"/>
      <c r="MMD84" s="195"/>
      <c r="MME84" s="195"/>
      <c r="MMF84" s="195"/>
      <c r="MMG84" s="195"/>
      <c r="MMH84" s="195"/>
      <c r="MMI84" s="195"/>
      <c r="MMJ84" s="195"/>
      <c r="MMK84" s="195"/>
      <c r="MML84" s="195"/>
      <c r="MMM84" s="195"/>
      <c r="MMN84" s="195"/>
      <c r="MMO84" s="195"/>
      <c r="MMP84" s="195"/>
      <c r="MMQ84" s="195"/>
      <c r="MMR84" s="195"/>
      <c r="MMS84" s="195"/>
      <c r="MMT84" s="195"/>
      <c r="MMU84" s="195"/>
      <c r="MMV84" s="195"/>
      <c r="MMW84" s="195"/>
      <c r="MMX84" s="195"/>
      <c r="MMY84" s="195"/>
      <c r="MMZ84" s="195"/>
      <c r="MNA84" s="195"/>
      <c r="MNB84" s="195"/>
      <c r="MNC84" s="195"/>
      <c r="MND84" s="195"/>
      <c r="MNE84" s="195"/>
      <c r="MNF84" s="195"/>
      <c r="MNG84" s="195"/>
      <c r="MNH84" s="195"/>
      <c r="MNI84" s="195"/>
      <c r="MNJ84" s="195"/>
      <c r="MNK84" s="195"/>
      <c r="MNL84" s="195"/>
      <c r="MNM84" s="195"/>
      <c r="MNN84" s="195"/>
      <c r="MNO84" s="195"/>
      <c r="MNP84" s="195"/>
      <c r="MNQ84" s="195"/>
      <c r="MNR84" s="195"/>
      <c r="MNS84" s="195"/>
      <c r="MNT84" s="195"/>
      <c r="MNU84" s="195"/>
      <c r="MNV84" s="195"/>
      <c r="MNW84" s="195"/>
      <c r="MNX84" s="195"/>
      <c r="MNY84" s="195"/>
      <c r="MNZ84" s="195"/>
      <c r="MOA84" s="195"/>
      <c r="MOB84" s="195"/>
      <c r="MOC84" s="195"/>
      <c r="MOD84" s="195"/>
      <c r="MOE84" s="195"/>
      <c r="MOF84" s="195"/>
      <c r="MOG84" s="195"/>
      <c r="MOH84" s="195"/>
      <c r="MOI84" s="195"/>
      <c r="MOJ84" s="195"/>
      <c r="MOK84" s="195"/>
      <c r="MOL84" s="195"/>
      <c r="MOM84" s="195"/>
      <c r="MON84" s="195"/>
      <c r="MOO84" s="195"/>
      <c r="MOP84" s="195"/>
      <c r="MOQ84" s="195"/>
      <c r="MOR84" s="195"/>
      <c r="MOS84" s="195"/>
      <c r="MOT84" s="195"/>
      <c r="MOU84" s="195"/>
      <c r="MOV84" s="195"/>
      <c r="MOW84" s="195"/>
      <c r="MOX84" s="195"/>
      <c r="MOY84" s="195"/>
      <c r="MOZ84" s="195"/>
      <c r="MPA84" s="195"/>
      <c r="MPB84" s="195"/>
      <c r="MPC84" s="195"/>
      <c r="MPD84" s="195"/>
      <c r="MPE84" s="195"/>
      <c r="MPF84" s="195"/>
      <c r="MPG84" s="195"/>
      <c r="MPH84" s="195"/>
      <c r="MPI84" s="195"/>
      <c r="MPJ84" s="195"/>
      <c r="MPK84" s="195"/>
      <c r="MPL84" s="195"/>
      <c r="MPM84" s="195"/>
      <c r="MPN84" s="195"/>
      <c r="MPO84" s="195"/>
      <c r="MPP84" s="195"/>
      <c r="MPQ84" s="195"/>
      <c r="MPR84" s="195"/>
      <c r="MPS84" s="195"/>
      <c r="MPT84" s="195"/>
      <c r="MPU84" s="195"/>
      <c r="MPV84" s="195"/>
      <c r="MPW84" s="195"/>
      <c r="MPX84" s="195"/>
      <c r="MPY84" s="195"/>
      <c r="MPZ84" s="195"/>
      <c r="MQA84" s="195"/>
      <c r="MQB84" s="195"/>
      <c r="MQC84" s="195"/>
      <c r="MQD84" s="195"/>
      <c r="MQE84" s="195"/>
      <c r="MQF84" s="195"/>
      <c r="MQG84" s="195"/>
      <c r="MQH84" s="195"/>
      <c r="MQI84" s="195"/>
      <c r="MQJ84" s="195"/>
      <c r="MQK84" s="195"/>
      <c r="MQL84" s="195"/>
      <c r="MQM84" s="195"/>
      <c r="MQN84" s="195"/>
      <c r="MQO84" s="195"/>
      <c r="MQP84" s="195"/>
      <c r="MQQ84" s="195"/>
      <c r="MQR84" s="195"/>
      <c r="MQS84" s="195"/>
      <c r="MQT84" s="195"/>
      <c r="MQU84" s="195"/>
      <c r="MQV84" s="195"/>
      <c r="MQW84" s="195"/>
      <c r="MQX84" s="195"/>
      <c r="MQY84" s="195"/>
      <c r="MQZ84" s="195"/>
      <c r="MRA84" s="195"/>
      <c r="MRB84" s="195"/>
      <c r="MRC84" s="195"/>
      <c r="MRD84" s="195"/>
      <c r="MRE84" s="195"/>
      <c r="MRF84" s="195"/>
      <c r="MRG84" s="195"/>
      <c r="MRH84" s="195"/>
      <c r="MRI84" s="195"/>
      <c r="MRJ84" s="195"/>
      <c r="MRK84" s="195"/>
      <c r="MRL84" s="195"/>
      <c r="MRM84" s="195"/>
      <c r="MRN84" s="195"/>
      <c r="MRO84" s="195"/>
      <c r="MRP84" s="195"/>
      <c r="MRQ84" s="195"/>
      <c r="MRR84" s="195"/>
      <c r="MRS84" s="195"/>
      <c r="MRT84" s="195"/>
      <c r="MRU84" s="195"/>
      <c r="MRV84" s="195"/>
      <c r="MRW84" s="195"/>
      <c r="MRX84" s="195"/>
      <c r="MRY84" s="195"/>
      <c r="MRZ84" s="195"/>
      <c r="MSA84" s="195"/>
      <c r="MSB84" s="195"/>
      <c r="MSC84" s="195"/>
      <c r="MSD84" s="195"/>
      <c r="MSE84" s="195"/>
      <c r="MSF84" s="195"/>
      <c r="MSG84" s="195"/>
      <c r="MSH84" s="195"/>
      <c r="MSI84" s="195"/>
      <c r="MSJ84" s="195"/>
      <c r="MSK84" s="195"/>
      <c r="MSL84" s="195"/>
      <c r="MSM84" s="195"/>
      <c r="MSN84" s="195"/>
      <c r="MSO84" s="195"/>
      <c r="MSP84" s="195"/>
      <c r="MSQ84" s="195"/>
      <c r="MSR84" s="195"/>
      <c r="MSS84" s="195"/>
      <c r="MST84" s="195"/>
      <c r="MSU84" s="195"/>
      <c r="MSV84" s="195"/>
      <c r="MSW84" s="195"/>
      <c r="MSX84" s="195"/>
      <c r="MSY84" s="195"/>
      <c r="MSZ84" s="195"/>
      <c r="MTA84" s="195"/>
      <c r="MTB84" s="195"/>
      <c r="MTC84" s="195"/>
      <c r="MTD84" s="195"/>
      <c r="MTE84" s="195"/>
      <c r="MTF84" s="195"/>
      <c r="MTG84" s="195"/>
      <c r="MTH84" s="195"/>
      <c r="MTI84" s="195"/>
      <c r="MTJ84" s="195"/>
      <c r="MTK84" s="195"/>
      <c r="MTL84" s="195"/>
      <c r="MTM84" s="195"/>
      <c r="MTN84" s="195"/>
      <c r="MTO84" s="195"/>
      <c r="MTP84" s="195"/>
      <c r="MTQ84" s="195"/>
      <c r="MTR84" s="195"/>
      <c r="MTS84" s="195"/>
      <c r="MTT84" s="195"/>
      <c r="MTU84" s="195"/>
      <c r="MTV84" s="195"/>
      <c r="MTW84" s="195"/>
      <c r="MTX84" s="195"/>
      <c r="MTY84" s="195"/>
      <c r="MTZ84" s="195"/>
      <c r="MUA84" s="195"/>
      <c r="MUB84" s="195"/>
      <c r="MUC84" s="195"/>
      <c r="MUD84" s="195"/>
      <c r="MUE84" s="195"/>
      <c r="MUF84" s="195"/>
      <c r="MUG84" s="195"/>
      <c r="MUH84" s="195"/>
      <c r="MUI84" s="195"/>
      <c r="MUJ84" s="195"/>
      <c r="MUK84" s="195"/>
      <c r="MUL84" s="195"/>
      <c r="MUM84" s="195"/>
      <c r="MUN84" s="195"/>
      <c r="MUO84" s="195"/>
      <c r="MUP84" s="195"/>
      <c r="MUQ84" s="195"/>
      <c r="MUR84" s="195"/>
      <c r="MUS84" s="195"/>
      <c r="MUT84" s="195"/>
      <c r="MUU84" s="195"/>
      <c r="MUV84" s="195"/>
      <c r="MUW84" s="195"/>
      <c r="MUX84" s="195"/>
      <c r="MUY84" s="195"/>
      <c r="MUZ84" s="195"/>
      <c r="MVA84" s="195"/>
      <c r="MVB84" s="195"/>
      <c r="MVC84" s="195"/>
      <c r="MVD84" s="195"/>
      <c r="MVE84" s="195"/>
      <c r="MVF84" s="195"/>
      <c r="MVG84" s="195"/>
      <c r="MVH84" s="195"/>
      <c r="MVI84" s="195"/>
      <c r="MVJ84" s="195"/>
      <c r="MVK84" s="195"/>
      <c r="MVL84" s="195"/>
      <c r="MVM84" s="195"/>
      <c r="MVN84" s="195"/>
      <c r="MVO84" s="195"/>
      <c r="MVP84" s="195"/>
      <c r="MVQ84" s="195"/>
      <c r="MVR84" s="195"/>
      <c r="MVS84" s="195"/>
      <c r="MVT84" s="195"/>
      <c r="MVU84" s="195"/>
      <c r="MVV84" s="195"/>
      <c r="MVW84" s="195"/>
      <c r="MVX84" s="195"/>
      <c r="MVY84" s="195"/>
      <c r="MVZ84" s="195"/>
      <c r="MWA84" s="195"/>
      <c r="MWB84" s="195"/>
      <c r="MWC84" s="195"/>
      <c r="MWD84" s="195"/>
      <c r="MWE84" s="195"/>
      <c r="MWF84" s="195"/>
      <c r="MWG84" s="195"/>
      <c r="MWH84" s="195"/>
      <c r="MWI84" s="195"/>
      <c r="MWJ84" s="195"/>
      <c r="MWK84" s="195"/>
      <c r="MWL84" s="195"/>
      <c r="MWM84" s="195"/>
      <c r="MWN84" s="195"/>
      <c r="MWO84" s="195"/>
      <c r="MWP84" s="195"/>
      <c r="MWQ84" s="195"/>
      <c r="MWR84" s="195"/>
      <c r="MWS84" s="195"/>
      <c r="MWT84" s="195"/>
      <c r="MWU84" s="195"/>
      <c r="MWV84" s="195"/>
      <c r="MWW84" s="195"/>
      <c r="MWX84" s="195"/>
      <c r="MWY84" s="195"/>
      <c r="MWZ84" s="195"/>
      <c r="MXA84" s="195"/>
      <c r="MXB84" s="195"/>
      <c r="MXC84" s="195"/>
      <c r="MXD84" s="195"/>
      <c r="MXE84" s="195"/>
      <c r="MXF84" s="195"/>
      <c r="MXG84" s="195"/>
      <c r="MXH84" s="195"/>
      <c r="MXI84" s="195"/>
      <c r="MXJ84" s="195"/>
      <c r="MXK84" s="195"/>
      <c r="MXL84" s="195"/>
      <c r="MXM84" s="195"/>
      <c r="MXN84" s="195"/>
      <c r="MXO84" s="195"/>
      <c r="MXP84" s="195"/>
      <c r="MXQ84" s="195"/>
      <c r="MXR84" s="195"/>
      <c r="MXS84" s="195"/>
      <c r="MXT84" s="195"/>
      <c r="MXU84" s="195"/>
      <c r="MXV84" s="195"/>
      <c r="MXW84" s="195"/>
      <c r="MXX84" s="195"/>
      <c r="MXY84" s="195"/>
      <c r="MXZ84" s="195"/>
      <c r="MYA84" s="195"/>
      <c r="MYB84" s="195"/>
      <c r="MYC84" s="195"/>
      <c r="MYD84" s="195"/>
      <c r="MYE84" s="195"/>
      <c r="MYF84" s="195"/>
      <c r="MYG84" s="195"/>
      <c r="MYH84" s="195"/>
      <c r="MYI84" s="195"/>
      <c r="MYJ84" s="195"/>
      <c r="MYK84" s="195"/>
      <c r="MYL84" s="195"/>
      <c r="MYM84" s="195"/>
      <c r="MYN84" s="195"/>
      <c r="MYO84" s="195"/>
      <c r="MYP84" s="195"/>
      <c r="MYQ84" s="195"/>
      <c r="MYR84" s="195"/>
      <c r="MYS84" s="195"/>
      <c r="MYT84" s="195"/>
      <c r="MYU84" s="195"/>
      <c r="MYV84" s="195"/>
      <c r="MYW84" s="195"/>
      <c r="MYX84" s="195"/>
      <c r="MYY84" s="195"/>
      <c r="MYZ84" s="195"/>
      <c r="MZA84" s="195"/>
      <c r="MZB84" s="195"/>
      <c r="MZC84" s="195"/>
      <c r="MZD84" s="195"/>
      <c r="MZE84" s="195"/>
      <c r="MZF84" s="195"/>
      <c r="MZG84" s="195"/>
      <c r="MZH84" s="195"/>
      <c r="MZI84" s="195"/>
      <c r="MZJ84" s="195"/>
      <c r="MZK84" s="195"/>
      <c r="MZL84" s="195"/>
      <c r="MZM84" s="195"/>
      <c r="MZN84" s="195"/>
      <c r="MZO84" s="195"/>
      <c r="MZP84" s="195"/>
      <c r="MZQ84" s="195"/>
      <c r="MZR84" s="195"/>
      <c r="MZS84" s="195"/>
      <c r="MZT84" s="195"/>
      <c r="MZU84" s="195"/>
      <c r="MZV84" s="195"/>
      <c r="MZW84" s="195"/>
      <c r="MZX84" s="195"/>
      <c r="MZY84" s="195"/>
      <c r="MZZ84" s="195"/>
      <c r="NAA84" s="195"/>
      <c r="NAB84" s="195"/>
      <c r="NAC84" s="195"/>
      <c r="NAD84" s="195"/>
      <c r="NAE84" s="195"/>
      <c r="NAF84" s="195"/>
      <c r="NAG84" s="195"/>
      <c r="NAH84" s="195"/>
      <c r="NAI84" s="195"/>
      <c r="NAJ84" s="195"/>
      <c r="NAK84" s="195"/>
      <c r="NAL84" s="195"/>
      <c r="NAM84" s="195"/>
      <c r="NAN84" s="195"/>
      <c r="NAO84" s="195"/>
      <c r="NAP84" s="195"/>
      <c r="NAQ84" s="195"/>
      <c r="NAR84" s="195"/>
      <c r="NAS84" s="195"/>
      <c r="NAT84" s="195"/>
      <c r="NAU84" s="195"/>
      <c r="NAV84" s="195"/>
      <c r="NAW84" s="195"/>
      <c r="NAX84" s="195"/>
      <c r="NAY84" s="195"/>
      <c r="NAZ84" s="195"/>
      <c r="NBA84" s="195"/>
      <c r="NBB84" s="195"/>
      <c r="NBC84" s="195"/>
      <c r="NBD84" s="195"/>
      <c r="NBE84" s="195"/>
      <c r="NBF84" s="195"/>
      <c r="NBG84" s="195"/>
      <c r="NBH84" s="195"/>
      <c r="NBI84" s="195"/>
      <c r="NBJ84" s="195"/>
      <c r="NBK84" s="195"/>
      <c r="NBL84" s="195"/>
      <c r="NBM84" s="195"/>
      <c r="NBN84" s="195"/>
      <c r="NBO84" s="195"/>
      <c r="NBP84" s="195"/>
      <c r="NBQ84" s="195"/>
      <c r="NBR84" s="195"/>
      <c r="NBS84" s="195"/>
      <c r="NBT84" s="195"/>
      <c r="NBU84" s="195"/>
      <c r="NBV84" s="195"/>
      <c r="NBW84" s="195"/>
      <c r="NBX84" s="195"/>
      <c r="NBY84" s="195"/>
      <c r="NBZ84" s="195"/>
      <c r="NCA84" s="195"/>
      <c r="NCB84" s="195"/>
      <c r="NCC84" s="195"/>
      <c r="NCD84" s="195"/>
      <c r="NCE84" s="195"/>
      <c r="NCF84" s="195"/>
      <c r="NCG84" s="195"/>
      <c r="NCH84" s="195"/>
      <c r="NCI84" s="195"/>
      <c r="NCJ84" s="195"/>
      <c r="NCK84" s="195"/>
      <c r="NCL84" s="195"/>
      <c r="NCM84" s="195"/>
      <c r="NCN84" s="195"/>
      <c r="NCO84" s="195"/>
      <c r="NCP84" s="195"/>
      <c r="NCQ84" s="195"/>
      <c r="NCR84" s="195"/>
      <c r="NCS84" s="195"/>
      <c r="NCT84" s="195"/>
      <c r="NCU84" s="195"/>
      <c r="NCV84" s="195"/>
      <c r="NCW84" s="195"/>
      <c r="NCX84" s="195"/>
      <c r="NCY84" s="195"/>
      <c r="NCZ84" s="195"/>
      <c r="NDA84" s="195"/>
      <c r="NDB84" s="195"/>
      <c r="NDC84" s="195"/>
      <c r="NDD84" s="195"/>
      <c r="NDE84" s="195"/>
      <c r="NDF84" s="195"/>
      <c r="NDG84" s="195"/>
      <c r="NDH84" s="195"/>
      <c r="NDI84" s="195"/>
      <c r="NDJ84" s="195"/>
      <c r="NDK84" s="195"/>
      <c r="NDL84" s="195"/>
      <c r="NDM84" s="195"/>
      <c r="NDN84" s="195"/>
      <c r="NDO84" s="195"/>
      <c r="NDP84" s="195"/>
      <c r="NDQ84" s="195"/>
      <c r="NDR84" s="195"/>
      <c r="NDS84" s="195"/>
      <c r="NDT84" s="195"/>
      <c r="NDU84" s="195"/>
      <c r="NDV84" s="195"/>
      <c r="NDW84" s="195"/>
      <c r="NDX84" s="195"/>
      <c r="NDY84" s="195"/>
      <c r="NDZ84" s="195"/>
      <c r="NEA84" s="195"/>
      <c r="NEB84" s="195"/>
      <c r="NEC84" s="195"/>
      <c r="NED84" s="195"/>
      <c r="NEE84" s="195"/>
      <c r="NEF84" s="195"/>
      <c r="NEG84" s="195"/>
      <c r="NEH84" s="195"/>
      <c r="NEI84" s="195"/>
      <c r="NEJ84" s="195"/>
      <c r="NEK84" s="195"/>
      <c r="NEL84" s="195"/>
      <c r="NEM84" s="195"/>
      <c r="NEN84" s="195"/>
      <c r="NEO84" s="195"/>
      <c r="NEP84" s="195"/>
      <c r="NEQ84" s="195"/>
      <c r="NER84" s="195"/>
      <c r="NES84" s="195"/>
      <c r="NET84" s="195"/>
      <c r="NEU84" s="195"/>
      <c r="NEV84" s="195"/>
      <c r="NEW84" s="195"/>
      <c r="NEX84" s="195"/>
      <c r="NEY84" s="195"/>
      <c r="NEZ84" s="195"/>
      <c r="NFA84" s="195"/>
      <c r="NFB84" s="195"/>
      <c r="NFC84" s="195"/>
      <c r="NFD84" s="195"/>
      <c r="NFE84" s="195"/>
      <c r="NFF84" s="195"/>
      <c r="NFG84" s="195"/>
      <c r="NFH84" s="195"/>
      <c r="NFI84" s="195"/>
      <c r="NFJ84" s="195"/>
      <c r="NFK84" s="195"/>
      <c r="NFL84" s="195"/>
      <c r="NFM84" s="195"/>
      <c r="NFN84" s="195"/>
      <c r="NFO84" s="195"/>
      <c r="NFP84" s="195"/>
      <c r="NFQ84" s="195"/>
      <c r="NFR84" s="195"/>
      <c r="NFS84" s="195"/>
      <c r="NFT84" s="195"/>
      <c r="NFU84" s="195"/>
      <c r="NFV84" s="195"/>
      <c r="NFW84" s="195"/>
      <c r="NFX84" s="195"/>
      <c r="NFY84" s="195"/>
      <c r="NFZ84" s="195"/>
      <c r="NGA84" s="195"/>
      <c r="NGB84" s="195"/>
      <c r="NGC84" s="195"/>
      <c r="NGD84" s="195"/>
      <c r="NGE84" s="195"/>
      <c r="NGF84" s="195"/>
      <c r="NGG84" s="195"/>
      <c r="NGH84" s="195"/>
      <c r="NGI84" s="195"/>
      <c r="NGJ84" s="195"/>
      <c r="NGK84" s="195"/>
      <c r="NGL84" s="195"/>
      <c r="NGM84" s="195"/>
      <c r="NGN84" s="195"/>
      <c r="NGO84" s="195"/>
      <c r="NGP84" s="195"/>
      <c r="NGQ84" s="195"/>
      <c r="NGR84" s="195"/>
      <c r="NGS84" s="195"/>
      <c r="NGT84" s="195"/>
      <c r="NGU84" s="195"/>
      <c r="NGV84" s="195"/>
      <c r="NGW84" s="195"/>
      <c r="NGX84" s="195"/>
      <c r="NGY84" s="195"/>
      <c r="NGZ84" s="195"/>
      <c r="NHA84" s="195"/>
      <c r="NHB84" s="195"/>
      <c r="NHC84" s="195"/>
      <c r="NHD84" s="195"/>
      <c r="NHE84" s="195"/>
      <c r="NHF84" s="195"/>
      <c r="NHG84" s="195"/>
      <c r="NHH84" s="195"/>
      <c r="NHI84" s="195"/>
      <c r="NHJ84" s="195"/>
      <c r="NHK84" s="195"/>
      <c r="NHL84" s="195"/>
      <c r="NHM84" s="195"/>
      <c r="NHN84" s="195"/>
      <c r="NHO84" s="195"/>
      <c r="NHP84" s="195"/>
      <c r="NHQ84" s="195"/>
      <c r="NHR84" s="195"/>
      <c r="NHS84" s="195"/>
      <c r="NHT84" s="195"/>
      <c r="NHU84" s="195"/>
      <c r="NHV84" s="195"/>
      <c r="NHW84" s="195"/>
      <c r="NHX84" s="195"/>
      <c r="NHY84" s="195"/>
      <c r="NHZ84" s="195"/>
      <c r="NIA84" s="195"/>
      <c r="NIB84" s="195"/>
      <c r="NIC84" s="195"/>
      <c r="NID84" s="195"/>
      <c r="NIE84" s="195"/>
      <c r="NIF84" s="195"/>
      <c r="NIG84" s="195"/>
      <c r="NIH84" s="195"/>
      <c r="NII84" s="195"/>
      <c r="NIJ84" s="195"/>
      <c r="NIK84" s="195"/>
      <c r="NIL84" s="195"/>
      <c r="NIM84" s="195"/>
      <c r="NIN84" s="195"/>
      <c r="NIO84" s="195"/>
      <c r="NIP84" s="195"/>
      <c r="NIQ84" s="195"/>
      <c r="NIR84" s="195"/>
      <c r="NIS84" s="195"/>
      <c r="NIT84" s="195"/>
      <c r="NIU84" s="195"/>
      <c r="NIV84" s="195"/>
      <c r="NIW84" s="195"/>
      <c r="NIX84" s="195"/>
      <c r="NIY84" s="195"/>
      <c r="NIZ84" s="195"/>
      <c r="NJA84" s="195"/>
      <c r="NJB84" s="195"/>
      <c r="NJC84" s="195"/>
      <c r="NJD84" s="195"/>
      <c r="NJE84" s="195"/>
      <c r="NJF84" s="195"/>
      <c r="NJG84" s="195"/>
      <c r="NJH84" s="195"/>
      <c r="NJI84" s="195"/>
      <c r="NJJ84" s="195"/>
      <c r="NJK84" s="195"/>
      <c r="NJL84" s="195"/>
      <c r="NJM84" s="195"/>
      <c r="NJN84" s="195"/>
      <c r="NJO84" s="195"/>
      <c r="NJP84" s="195"/>
      <c r="NJQ84" s="195"/>
      <c r="NJR84" s="195"/>
      <c r="NJS84" s="195"/>
      <c r="NJT84" s="195"/>
      <c r="NJU84" s="195"/>
      <c r="NJV84" s="195"/>
      <c r="NJW84" s="195"/>
      <c r="NJX84" s="195"/>
      <c r="NJY84" s="195"/>
      <c r="NJZ84" s="195"/>
      <c r="NKA84" s="195"/>
      <c r="NKB84" s="195"/>
      <c r="NKC84" s="195"/>
      <c r="NKD84" s="195"/>
      <c r="NKE84" s="195"/>
      <c r="NKF84" s="195"/>
      <c r="NKG84" s="195"/>
      <c r="NKH84" s="195"/>
      <c r="NKI84" s="195"/>
      <c r="NKJ84" s="195"/>
      <c r="NKK84" s="195"/>
      <c r="NKL84" s="195"/>
      <c r="NKM84" s="195"/>
      <c r="NKN84" s="195"/>
      <c r="NKO84" s="195"/>
      <c r="NKP84" s="195"/>
      <c r="NKQ84" s="195"/>
      <c r="NKR84" s="195"/>
      <c r="NKS84" s="195"/>
      <c r="NKT84" s="195"/>
      <c r="NKU84" s="195"/>
      <c r="NKV84" s="195"/>
      <c r="NKW84" s="195"/>
      <c r="NKX84" s="195"/>
      <c r="NKY84" s="195"/>
      <c r="NKZ84" s="195"/>
      <c r="NLA84" s="195"/>
      <c r="NLB84" s="195"/>
      <c r="NLC84" s="195"/>
      <c r="NLD84" s="195"/>
      <c r="NLE84" s="195"/>
      <c r="NLF84" s="195"/>
      <c r="NLG84" s="195"/>
      <c r="NLH84" s="195"/>
      <c r="NLI84" s="195"/>
      <c r="NLJ84" s="195"/>
      <c r="NLK84" s="195"/>
      <c r="NLL84" s="195"/>
      <c r="NLM84" s="195"/>
      <c r="NLN84" s="195"/>
      <c r="NLO84" s="195"/>
      <c r="NLP84" s="195"/>
      <c r="NLQ84" s="195"/>
      <c r="NLR84" s="195"/>
      <c r="NLS84" s="195"/>
      <c r="NLT84" s="195"/>
      <c r="NLU84" s="195"/>
      <c r="NLV84" s="195"/>
      <c r="NLW84" s="195"/>
      <c r="NLX84" s="195"/>
      <c r="NLY84" s="195"/>
      <c r="NLZ84" s="195"/>
      <c r="NMA84" s="195"/>
      <c r="NMB84" s="195"/>
      <c r="NMC84" s="195"/>
      <c r="NMD84" s="195"/>
      <c r="NME84" s="195"/>
      <c r="NMF84" s="195"/>
      <c r="NMG84" s="195"/>
      <c r="NMH84" s="195"/>
      <c r="NMI84" s="195"/>
      <c r="NMJ84" s="195"/>
      <c r="NMK84" s="195"/>
      <c r="NML84" s="195"/>
      <c r="NMM84" s="195"/>
      <c r="NMN84" s="195"/>
      <c r="NMO84" s="195"/>
      <c r="NMP84" s="195"/>
      <c r="NMQ84" s="195"/>
      <c r="NMR84" s="195"/>
      <c r="NMS84" s="195"/>
      <c r="NMT84" s="195"/>
      <c r="NMU84" s="195"/>
      <c r="NMV84" s="195"/>
      <c r="NMW84" s="195"/>
      <c r="NMX84" s="195"/>
      <c r="NMY84" s="195"/>
      <c r="NMZ84" s="195"/>
      <c r="NNA84" s="195"/>
      <c r="NNB84" s="195"/>
      <c r="NNC84" s="195"/>
      <c r="NND84" s="195"/>
      <c r="NNE84" s="195"/>
      <c r="NNF84" s="195"/>
      <c r="NNG84" s="195"/>
      <c r="NNH84" s="195"/>
      <c r="NNI84" s="195"/>
      <c r="NNJ84" s="195"/>
      <c r="NNK84" s="195"/>
      <c r="NNL84" s="195"/>
      <c r="NNM84" s="195"/>
      <c r="NNN84" s="195"/>
      <c r="NNO84" s="195"/>
      <c r="NNP84" s="195"/>
      <c r="NNQ84" s="195"/>
      <c r="NNR84" s="195"/>
      <c r="NNS84" s="195"/>
      <c r="NNT84" s="195"/>
      <c r="NNU84" s="195"/>
      <c r="NNV84" s="195"/>
      <c r="NNW84" s="195"/>
      <c r="NNX84" s="195"/>
      <c r="NNY84" s="195"/>
      <c r="NNZ84" s="195"/>
      <c r="NOA84" s="195"/>
      <c r="NOB84" s="195"/>
      <c r="NOC84" s="195"/>
      <c r="NOD84" s="195"/>
      <c r="NOE84" s="195"/>
      <c r="NOF84" s="195"/>
      <c r="NOG84" s="195"/>
      <c r="NOH84" s="195"/>
      <c r="NOI84" s="195"/>
      <c r="NOJ84" s="195"/>
      <c r="NOK84" s="195"/>
      <c r="NOL84" s="195"/>
      <c r="NOM84" s="195"/>
      <c r="NON84" s="195"/>
      <c r="NOO84" s="195"/>
      <c r="NOP84" s="195"/>
      <c r="NOQ84" s="195"/>
      <c r="NOR84" s="195"/>
      <c r="NOS84" s="195"/>
      <c r="NOT84" s="195"/>
      <c r="NOU84" s="195"/>
      <c r="NOV84" s="195"/>
      <c r="NOW84" s="195"/>
      <c r="NOX84" s="195"/>
      <c r="NOY84" s="195"/>
      <c r="NOZ84" s="195"/>
      <c r="NPA84" s="195"/>
      <c r="NPB84" s="195"/>
      <c r="NPC84" s="195"/>
      <c r="NPD84" s="195"/>
      <c r="NPE84" s="195"/>
      <c r="NPF84" s="195"/>
      <c r="NPG84" s="195"/>
      <c r="NPH84" s="195"/>
      <c r="NPI84" s="195"/>
      <c r="NPJ84" s="195"/>
      <c r="NPK84" s="195"/>
      <c r="NPL84" s="195"/>
      <c r="NPM84" s="195"/>
      <c r="NPN84" s="195"/>
      <c r="NPO84" s="195"/>
      <c r="NPP84" s="195"/>
      <c r="NPQ84" s="195"/>
      <c r="NPR84" s="195"/>
      <c r="NPS84" s="195"/>
      <c r="NPT84" s="195"/>
      <c r="NPU84" s="195"/>
      <c r="NPV84" s="195"/>
      <c r="NPW84" s="195"/>
      <c r="NPX84" s="195"/>
      <c r="NPY84" s="195"/>
      <c r="NPZ84" s="195"/>
      <c r="NQA84" s="195"/>
      <c r="NQB84" s="195"/>
      <c r="NQC84" s="195"/>
      <c r="NQD84" s="195"/>
      <c r="NQE84" s="195"/>
      <c r="NQF84" s="195"/>
      <c r="NQG84" s="195"/>
      <c r="NQH84" s="195"/>
      <c r="NQI84" s="195"/>
      <c r="NQJ84" s="195"/>
      <c r="NQK84" s="195"/>
      <c r="NQL84" s="195"/>
      <c r="NQM84" s="195"/>
      <c r="NQN84" s="195"/>
      <c r="NQO84" s="195"/>
      <c r="NQP84" s="195"/>
      <c r="NQQ84" s="195"/>
      <c r="NQR84" s="195"/>
      <c r="NQS84" s="195"/>
      <c r="NQT84" s="195"/>
      <c r="NQU84" s="195"/>
      <c r="NQV84" s="195"/>
      <c r="NQW84" s="195"/>
      <c r="NQX84" s="195"/>
      <c r="NQY84" s="195"/>
      <c r="NQZ84" s="195"/>
      <c r="NRA84" s="195"/>
      <c r="NRB84" s="195"/>
      <c r="NRC84" s="195"/>
      <c r="NRD84" s="195"/>
      <c r="NRE84" s="195"/>
      <c r="NRF84" s="195"/>
      <c r="NRG84" s="195"/>
      <c r="NRH84" s="195"/>
      <c r="NRI84" s="195"/>
      <c r="NRJ84" s="195"/>
      <c r="NRK84" s="195"/>
      <c r="NRL84" s="195"/>
      <c r="NRM84" s="195"/>
      <c r="NRN84" s="195"/>
      <c r="NRO84" s="195"/>
      <c r="NRP84" s="195"/>
      <c r="NRQ84" s="195"/>
      <c r="NRR84" s="195"/>
      <c r="NRS84" s="195"/>
      <c r="NRT84" s="195"/>
      <c r="NRU84" s="195"/>
      <c r="NRV84" s="195"/>
      <c r="NRW84" s="195"/>
      <c r="NRX84" s="195"/>
      <c r="NRY84" s="195"/>
      <c r="NRZ84" s="195"/>
      <c r="NSA84" s="195"/>
      <c r="NSB84" s="195"/>
      <c r="NSC84" s="195"/>
      <c r="NSD84" s="195"/>
      <c r="NSE84" s="195"/>
      <c r="NSF84" s="195"/>
      <c r="NSG84" s="195"/>
      <c r="NSH84" s="195"/>
      <c r="NSI84" s="195"/>
      <c r="NSJ84" s="195"/>
      <c r="NSK84" s="195"/>
      <c r="NSL84" s="195"/>
      <c r="NSM84" s="195"/>
      <c r="NSN84" s="195"/>
      <c r="NSO84" s="195"/>
      <c r="NSP84" s="195"/>
      <c r="NSQ84" s="195"/>
      <c r="NSR84" s="195"/>
      <c r="NSS84" s="195"/>
      <c r="NST84" s="195"/>
      <c r="NSU84" s="195"/>
      <c r="NSV84" s="195"/>
      <c r="NSW84" s="195"/>
      <c r="NSX84" s="195"/>
      <c r="NSY84" s="195"/>
      <c r="NSZ84" s="195"/>
      <c r="NTA84" s="195"/>
      <c r="NTB84" s="195"/>
      <c r="NTC84" s="195"/>
      <c r="NTD84" s="195"/>
      <c r="NTE84" s="195"/>
      <c r="NTF84" s="195"/>
      <c r="NTG84" s="195"/>
      <c r="NTH84" s="195"/>
      <c r="NTI84" s="195"/>
      <c r="NTJ84" s="195"/>
      <c r="NTK84" s="195"/>
      <c r="NTL84" s="195"/>
      <c r="NTM84" s="195"/>
      <c r="NTN84" s="195"/>
      <c r="NTO84" s="195"/>
      <c r="NTP84" s="195"/>
      <c r="NTQ84" s="195"/>
      <c r="NTR84" s="195"/>
      <c r="NTS84" s="195"/>
      <c r="NTT84" s="195"/>
      <c r="NTU84" s="195"/>
      <c r="NTV84" s="195"/>
      <c r="NTW84" s="195"/>
      <c r="NTX84" s="195"/>
      <c r="NTY84" s="195"/>
      <c r="NTZ84" s="195"/>
      <c r="NUA84" s="195"/>
      <c r="NUB84" s="195"/>
      <c r="NUC84" s="195"/>
      <c r="NUD84" s="195"/>
      <c r="NUE84" s="195"/>
      <c r="NUF84" s="195"/>
      <c r="NUG84" s="195"/>
      <c r="NUH84" s="195"/>
      <c r="NUI84" s="195"/>
      <c r="NUJ84" s="195"/>
      <c r="NUK84" s="195"/>
      <c r="NUL84" s="195"/>
      <c r="NUM84" s="195"/>
      <c r="NUN84" s="195"/>
      <c r="NUO84" s="195"/>
      <c r="NUP84" s="195"/>
      <c r="NUQ84" s="195"/>
      <c r="NUR84" s="195"/>
      <c r="NUS84" s="195"/>
      <c r="NUT84" s="195"/>
      <c r="NUU84" s="195"/>
      <c r="NUV84" s="195"/>
      <c r="NUW84" s="195"/>
      <c r="NUX84" s="195"/>
      <c r="NUY84" s="195"/>
      <c r="NUZ84" s="195"/>
      <c r="NVA84" s="195"/>
      <c r="NVB84" s="195"/>
      <c r="NVC84" s="195"/>
      <c r="NVD84" s="195"/>
      <c r="NVE84" s="195"/>
      <c r="NVF84" s="195"/>
      <c r="NVG84" s="195"/>
      <c r="NVH84" s="195"/>
      <c r="NVI84" s="195"/>
      <c r="NVJ84" s="195"/>
      <c r="NVK84" s="195"/>
      <c r="NVL84" s="195"/>
      <c r="NVM84" s="195"/>
      <c r="NVN84" s="195"/>
      <c r="NVO84" s="195"/>
      <c r="NVP84" s="195"/>
      <c r="NVQ84" s="195"/>
      <c r="NVR84" s="195"/>
      <c r="NVS84" s="195"/>
      <c r="NVT84" s="195"/>
      <c r="NVU84" s="195"/>
      <c r="NVV84" s="195"/>
      <c r="NVW84" s="195"/>
      <c r="NVX84" s="195"/>
      <c r="NVY84" s="195"/>
      <c r="NVZ84" s="195"/>
      <c r="NWA84" s="195"/>
      <c r="NWB84" s="195"/>
      <c r="NWC84" s="195"/>
      <c r="NWD84" s="195"/>
      <c r="NWE84" s="195"/>
      <c r="NWF84" s="195"/>
      <c r="NWG84" s="195"/>
      <c r="NWH84" s="195"/>
      <c r="NWI84" s="195"/>
      <c r="NWJ84" s="195"/>
      <c r="NWK84" s="195"/>
      <c r="NWL84" s="195"/>
      <c r="NWM84" s="195"/>
      <c r="NWN84" s="195"/>
      <c r="NWO84" s="195"/>
      <c r="NWP84" s="195"/>
      <c r="NWQ84" s="195"/>
      <c r="NWR84" s="195"/>
      <c r="NWS84" s="195"/>
      <c r="NWT84" s="195"/>
      <c r="NWU84" s="195"/>
      <c r="NWV84" s="195"/>
      <c r="NWW84" s="195"/>
      <c r="NWX84" s="195"/>
      <c r="NWY84" s="195"/>
      <c r="NWZ84" s="195"/>
      <c r="NXA84" s="195"/>
      <c r="NXB84" s="195"/>
      <c r="NXC84" s="195"/>
      <c r="NXD84" s="195"/>
      <c r="NXE84" s="195"/>
      <c r="NXF84" s="195"/>
      <c r="NXG84" s="195"/>
      <c r="NXH84" s="195"/>
      <c r="NXI84" s="195"/>
      <c r="NXJ84" s="195"/>
      <c r="NXK84" s="195"/>
      <c r="NXL84" s="195"/>
      <c r="NXM84" s="195"/>
      <c r="NXN84" s="195"/>
      <c r="NXO84" s="195"/>
      <c r="NXP84" s="195"/>
      <c r="NXQ84" s="195"/>
      <c r="NXR84" s="195"/>
      <c r="NXS84" s="195"/>
      <c r="NXT84" s="195"/>
      <c r="NXU84" s="195"/>
      <c r="NXV84" s="195"/>
      <c r="NXW84" s="195"/>
      <c r="NXX84" s="195"/>
      <c r="NXY84" s="195"/>
      <c r="NXZ84" s="195"/>
      <c r="NYA84" s="195"/>
      <c r="NYB84" s="195"/>
      <c r="NYC84" s="195"/>
      <c r="NYD84" s="195"/>
      <c r="NYE84" s="195"/>
      <c r="NYF84" s="195"/>
      <c r="NYG84" s="195"/>
      <c r="NYH84" s="195"/>
      <c r="NYI84" s="195"/>
      <c r="NYJ84" s="195"/>
      <c r="NYK84" s="195"/>
      <c r="NYL84" s="195"/>
      <c r="NYM84" s="195"/>
      <c r="NYN84" s="195"/>
      <c r="NYO84" s="195"/>
      <c r="NYP84" s="195"/>
      <c r="NYQ84" s="195"/>
      <c r="NYR84" s="195"/>
      <c r="NYS84" s="195"/>
      <c r="NYT84" s="195"/>
      <c r="NYU84" s="195"/>
      <c r="NYV84" s="195"/>
      <c r="NYW84" s="195"/>
      <c r="NYX84" s="195"/>
      <c r="NYY84" s="195"/>
      <c r="NYZ84" s="195"/>
      <c r="NZA84" s="195"/>
      <c r="NZB84" s="195"/>
      <c r="NZC84" s="195"/>
      <c r="NZD84" s="195"/>
      <c r="NZE84" s="195"/>
      <c r="NZF84" s="195"/>
      <c r="NZG84" s="195"/>
      <c r="NZH84" s="195"/>
      <c r="NZI84" s="195"/>
      <c r="NZJ84" s="195"/>
      <c r="NZK84" s="195"/>
      <c r="NZL84" s="195"/>
      <c r="NZM84" s="195"/>
      <c r="NZN84" s="195"/>
      <c r="NZO84" s="195"/>
      <c r="NZP84" s="195"/>
      <c r="NZQ84" s="195"/>
      <c r="NZR84" s="195"/>
      <c r="NZS84" s="195"/>
      <c r="NZT84" s="195"/>
      <c r="NZU84" s="195"/>
      <c r="NZV84" s="195"/>
      <c r="NZW84" s="195"/>
      <c r="NZX84" s="195"/>
      <c r="NZY84" s="195"/>
      <c r="NZZ84" s="195"/>
      <c r="OAA84" s="195"/>
      <c r="OAB84" s="195"/>
      <c r="OAC84" s="195"/>
      <c r="OAD84" s="195"/>
      <c r="OAE84" s="195"/>
      <c r="OAF84" s="195"/>
      <c r="OAG84" s="195"/>
      <c r="OAH84" s="195"/>
      <c r="OAI84" s="195"/>
      <c r="OAJ84" s="195"/>
      <c r="OAK84" s="195"/>
      <c r="OAL84" s="195"/>
      <c r="OAM84" s="195"/>
      <c r="OAN84" s="195"/>
      <c r="OAO84" s="195"/>
      <c r="OAP84" s="195"/>
      <c r="OAQ84" s="195"/>
      <c r="OAR84" s="195"/>
      <c r="OAS84" s="195"/>
      <c r="OAT84" s="195"/>
      <c r="OAU84" s="195"/>
      <c r="OAV84" s="195"/>
      <c r="OAW84" s="195"/>
      <c r="OAX84" s="195"/>
      <c r="OAY84" s="195"/>
      <c r="OAZ84" s="195"/>
      <c r="OBA84" s="195"/>
      <c r="OBB84" s="195"/>
      <c r="OBC84" s="195"/>
      <c r="OBD84" s="195"/>
      <c r="OBE84" s="195"/>
      <c r="OBF84" s="195"/>
      <c r="OBG84" s="195"/>
      <c r="OBH84" s="195"/>
      <c r="OBI84" s="195"/>
      <c r="OBJ84" s="195"/>
      <c r="OBK84" s="195"/>
      <c r="OBL84" s="195"/>
      <c r="OBM84" s="195"/>
      <c r="OBN84" s="195"/>
      <c r="OBO84" s="195"/>
      <c r="OBP84" s="195"/>
      <c r="OBQ84" s="195"/>
      <c r="OBR84" s="195"/>
      <c r="OBS84" s="195"/>
      <c r="OBT84" s="195"/>
      <c r="OBU84" s="195"/>
      <c r="OBV84" s="195"/>
      <c r="OBW84" s="195"/>
      <c r="OBX84" s="195"/>
      <c r="OBY84" s="195"/>
      <c r="OBZ84" s="195"/>
      <c r="OCA84" s="195"/>
      <c r="OCB84" s="195"/>
      <c r="OCC84" s="195"/>
      <c r="OCD84" s="195"/>
      <c r="OCE84" s="195"/>
      <c r="OCF84" s="195"/>
      <c r="OCG84" s="195"/>
      <c r="OCH84" s="195"/>
      <c r="OCI84" s="195"/>
      <c r="OCJ84" s="195"/>
      <c r="OCK84" s="195"/>
      <c r="OCL84" s="195"/>
      <c r="OCM84" s="195"/>
      <c r="OCN84" s="195"/>
      <c r="OCO84" s="195"/>
      <c r="OCP84" s="195"/>
      <c r="OCQ84" s="195"/>
      <c r="OCR84" s="195"/>
      <c r="OCS84" s="195"/>
      <c r="OCT84" s="195"/>
      <c r="OCU84" s="195"/>
      <c r="OCV84" s="195"/>
      <c r="OCW84" s="195"/>
      <c r="OCX84" s="195"/>
      <c r="OCY84" s="195"/>
      <c r="OCZ84" s="195"/>
      <c r="ODA84" s="195"/>
      <c r="ODB84" s="195"/>
      <c r="ODC84" s="195"/>
      <c r="ODD84" s="195"/>
      <c r="ODE84" s="195"/>
      <c r="ODF84" s="195"/>
      <c r="ODG84" s="195"/>
      <c r="ODH84" s="195"/>
      <c r="ODI84" s="195"/>
      <c r="ODJ84" s="195"/>
      <c r="ODK84" s="195"/>
      <c r="ODL84" s="195"/>
      <c r="ODM84" s="195"/>
      <c r="ODN84" s="195"/>
      <c r="ODO84" s="195"/>
      <c r="ODP84" s="195"/>
      <c r="ODQ84" s="195"/>
      <c r="ODR84" s="195"/>
      <c r="ODS84" s="195"/>
      <c r="ODT84" s="195"/>
      <c r="ODU84" s="195"/>
      <c r="ODV84" s="195"/>
      <c r="ODW84" s="195"/>
      <c r="ODX84" s="195"/>
      <c r="ODY84" s="195"/>
      <c r="ODZ84" s="195"/>
      <c r="OEA84" s="195"/>
      <c r="OEB84" s="195"/>
      <c r="OEC84" s="195"/>
      <c r="OED84" s="195"/>
      <c r="OEE84" s="195"/>
      <c r="OEF84" s="195"/>
      <c r="OEG84" s="195"/>
      <c r="OEH84" s="195"/>
      <c r="OEI84" s="195"/>
      <c r="OEJ84" s="195"/>
      <c r="OEK84" s="195"/>
      <c r="OEL84" s="195"/>
      <c r="OEM84" s="195"/>
      <c r="OEN84" s="195"/>
      <c r="OEO84" s="195"/>
      <c r="OEP84" s="195"/>
      <c r="OEQ84" s="195"/>
      <c r="OER84" s="195"/>
      <c r="OES84" s="195"/>
      <c r="OET84" s="195"/>
      <c r="OEU84" s="195"/>
      <c r="OEV84" s="195"/>
      <c r="OEW84" s="195"/>
      <c r="OEX84" s="195"/>
      <c r="OEY84" s="195"/>
      <c r="OEZ84" s="195"/>
      <c r="OFA84" s="195"/>
      <c r="OFB84" s="195"/>
      <c r="OFC84" s="195"/>
      <c r="OFD84" s="195"/>
      <c r="OFE84" s="195"/>
      <c r="OFF84" s="195"/>
      <c r="OFG84" s="195"/>
      <c r="OFH84" s="195"/>
      <c r="OFI84" s="195"/>
      <c r="OFJ84" s="195"/>
      <c r="OFK84" s="195"/>
      <c r="OFL84" s="195"/>
      <c r="OFM84" s="195"/>
      <c r="OFN84" s="195"/>
      <c r="OFO84" s="195"/>
      <c r="OFP84" s="195"/>
      <c r="OFQ84" s="195"/>
      <c r="OFR84" s="195"/>
      <c r="OFS84" s="195"/>
      <c r="OFT84" s="195"/>
      <c r="OFU84" s="195"/>
      <c r="OFV84" s="195"/>
      <c r="OFW84" s="195"/>
      <c r="OFX84" s="195"/>
      <c r="OFY84" s="195"/>
      <c r="OFZ84" s="195"/>
      <c r="OGA84" s="195"/>
      <c r="OGB84" s="195"/>
      <c r="OGC84" s="195"/>
      <c r="OGD84" s="195"/>
      <c r="OGE84" s="195"/>
      <c r="OGF84" s="195"/>
      <c r="OGG84" s="195"/>
      <c r="OGH84" s="195"/>
      <c r="OGI84" s="195"/>
      <c r="OGJ84" s="195"/>
      <c r="OGK84" s="195"/>
      <c r="OGL84" s="195"/>
      <c r="OGM84" s="195"/>
      <c r="OGN84" s="195"/>
      <c r="OGO84" s="195"/>
      <c r="OGP84" s="195"/>
      <c r="OGQ84" s="195"/>
      <c r="OGR84" s="195"/>
      <c r="OGS84" s="195"/>
      <c r="OGT84" s="195"/>
      <c r="OGU84" s="195"/>
      <c r="OGV84" s="195"/>
      <c r="OGW84" s="195"/>
      <c r="OGX84" s="195"/>
      <c r="OGY84" s="195"/>
      <c r="OGZ84" s="195"/>
      <c r="OHA84" s="195"/>
      <c r="OHB84" s="195"/>
      <c r="OHC84" s="195"/>
      <c r="OHD84" s="195"/>
      <c r="OHE84" s="195"/>
      <c r="OHF84" s="195"/>
      <c r="OHG84" s="195"/>
      <c r="OHH84" s="195"/>
      <c r="OHI84" s="195"/>
      <c r="OHJ84" s="195"/>
      <c r="OHK84" s="195"/>
      <c r="OHL84" s="195"/>
      <c r="OHM84" s="195"/>
      <c r="OHN84" s="195"/>
      <c r="OHO84" s="195"/>
      <c r="OHP84" s="195"/>
      <c r="OHQ84" s="195"/>
      <c r="OHR84" s="195"/>
      <c r="OHS84" s="195"/>
      <c r="OHT84" s="195"/>
      <c r="OHU84" s="195"/>
      <c r="OHV84" s="195"/>
      <c r="OHW84" s="195"/>
      <c r="OHX84" s="195"/>
      <c r="OHY84" s="195"/>
      <c r="OHZ84" s="195"/>
      <c r="OIA84" s="195"/>
      <c r="OIB84" s="195"/>
      <c r="OIC84" s="195"/>
      <c r="OID84" s="195"/>
      <c r="OIE84" s="195"/>
      <c r="OIF84" s="195"/>
      <c r="OIG84" s="195"/>
      <c r="OIH84" s="195"/>
      <c r="OII84" s="195"/>
      <c r="OIJ84" s="195"/>
      <c r="OIK84" s="195"/>
      <c r="OIL84" s="195"/>
      <c r="OIM84" s="195"/>
      <c r="OIN84" s="195"/>
      <c r="OIO84" s="195"/>
      <c r="OIP84" s="195"/>
      <c r="OIQ84" s="195"/>
      <c r="OIR84" s="195"/>
      <c r="OIS84" s="195"/>
      <c r="OIT84" s="195"/>
      <c r="OIU84" s="195"/>
      <c r="OIV84" s="195"/>
      <c r="OIW84" s="195"/>
      <c r="OIX84" s="195"/>
      <c r="OIY84" s="195"/>
      <c r="OIZ84" s="195"/>
      <c r="OJA84" s="195"/>
      <c r="OJB84" s="195"/>
      <c r="OJC84" s="195"/>
      <c r="OJD84" s="195"/>
      <c r="OJE84" s="195"/>
      <c r="OJF84" s="195"/>
      <c r="OJG84" s="195"/>
      <c r="OJH84" s="195"/>
      <c r="OJI84" s="195"/>
      <c r="OJJ84" s="195"/>
      <c r="OJK84" s="195"/>
      <c r="OJL84" s="195"/>
      <c r="OJM84" s="195"/>
      <c r="OJN84" s="195"/>
      <c r="OJO84" s="195"/>
      <c r="OJP84" s="195"/>
      <c r="OJQ84" s="195"/>
      <c r="OJR84" s="195"/>
      <c r="OJS84" s="195"/>
      <c r="OJT84" s="195"/>
      <c r="OJU84" s="195"/>
      <c r="OJV84" s="195"/>
      <c r="OJW84" s="195"/>
      <c r="OJX84" s="195"/>
      <c r="OJY84" s="195"/>
      <c r="OJZ84" s="195"/>
      <c r="OKA84" s="195"/>
      <c r="OKB84" s="195"/>
      <c r="OKC84" s="195"/>
      <c r="OKD84" s="195"/>
      <c r="OKE84" s="195"/>
      <c r="OKF84" s="195"/>
      <c r="OKG84" s="195"/>
      <c r="OKH84" s="195"/>
      <c r="OKI84" s="195"/>
      <c r="OKJ84" s="195"/>
      <c r="OKK84" s="195"/>
      <c r="OKL84" s="195"/>
      <c r="OKM84" s="195"/>
      <c r="OKN84" s="195"/>
      <c r="OKO84" s="195"/>
      <c r="OKP84" s="195"/>
      <c r="OKQ84" s="195"/>
      <c r="OKR84" s="195"/>
      <c r="OKS84" s="195"/>
      <c r="OKT84" s="195"/>
      <c r="OKU84" s="195"/>
      <c r="OKV84" s="195"/>
      <c r="OKW84" s="195"/>
      <c r="OKX84" s="195"/>
      <c r="OKY84" s="195"/>
      <c r="OKZ84" s="195"/>
      <c r="OLA84" s="195"/>
      <c r="OLB84" s="195"/>
      <c r="OLC84" s="195"/>
      <c r="OLD84" s="195"/>
      <c r="OLE84" s="195"/>
      <c r="OLF84" s="195"/>
      <c r="OLG84" s="195"/>
      <c r="OLH84" s="195"/>
      <c r="OLI84" s="195"/>
      <c r="OLJ84" s="195"/>
      <c r="OLK84" s="195"/>
      <c r="OLL84" s="195"/>
      <c r="OLM84" s="195"/>
      <c r="OLN84" s="195"/>
      <c r="OLO84" s="195"/>
      <c r="OLP84" s="195"/>
      <c r="OLQ84" s="195"/>
      <c r="OLR84" s="195"/>
      <c r="OLS84" s="195"/>
      <c r="OLT84" s="195"/>
      <c r="OLU84" s="195"/>
      <c r="OLV84" s="195"/>
      <c r="OLW84" s="195"/>
      <c r="OLX84" s="195"/>
      <c r="OLY84" s="195"/>
      <c r="OLZ84" s="195"/>
      <c r="OMA84" s="195"/>
      <c r="OMB84" s="195"/>
      <c r="OMC84" s="195"/>
      <c r="OMD84" s="195"/>
      <c r="OME84" s="195"/>
      <c r="OMF84" s="195"/>
      <c r="OMG84" s="195"/>
      <c r="OMH84" s="195"/>
      <c r="OMI84" s="195"/>
      <c r="OMJ84" s="195"/>
      <c r="OMK84" s="195"/>
      <c r="OML84" s="195"/>
      <c r="OMM84" s="195"/>
      <c r="OMN84" s="195"/>
      <c r="OMO84" s="195"/>
      <c r="OMP84" s="195"/>
      <c r="OMQ84" s="195"/>
      <c r="OMR84" s="195"/>
      <c r="OMS84" s="195"/>
      <c r="OMT84" s="195"/>
      <c r="OMU84" s="195"/>
      <c r="OMV84" s="195"/>
      <c r="OMW84" s="195"/>
      <c r="OMX84" s="195"/>
      <c r="OMY84" s="195"/>
      <c r="OMZ84" s="195"/>
      <c r="ONA84" s="195"/>
      <c r="ONB84" s="195"/>
      <c r="ONC84" s="195"/>
      <c r="OND84" s="195"/>
      <c r="ONE84" s="195"/>
      <c r="ONF84" s="195"/>
      <c r="ONG84" s="195"/>
      <c r="ONH84" s="195"/>
      <c r="ONI84" s="195"/>
      <c r="ONJ84" s="195"/>
      <c r="ONK84" s="195"/>
      <c r="ONL84" s="195"/>
      <c r="ONM84" s="195"/>
      <c r="ONN84" s="195"/>
      <c r="ONO84" s="195"/>
      <c r="ONP84" s="195"/>
      <c r="ONQ84" s="195"/>
      <c r="ONR84" s="195"/>
      <c r="ONS84" s="195"/>
      <c r="ONT84" s="195"/>
      <c r="ONU84" s="195"/>
      <c r="ONV84" s="195"/>
      <c r="ONW84" s="195"/>
      <c r="ONX84" s="195"/>
      <c r="ONY84" s="195"/>
      <c r="ONZ84" s="195"/>
      <c r="OOA84" s="195"/>
      <c r="OOB84" s="195"/>
      <c r="OOC84" s="195"/>
      <c r="OOD84" s="195"/>
      <c r="OOE84" s="195"/>
      <c r="OOF84" s="195"/>
      <c r="OOG84" s="195"/>
      <c r="OOH84" s="195"/>
      <c r="OOI84" s="195"/>
      <c r="OOJ84" s="195"/>
      <c r="OOK84" s="195"/>
      <c r="OOL84" s="195"/>
      <c r="OOM84" s="195"/>
      <c r="OON84" s="195"/>
      <c r="OOO84" s="195"/>
      <c r="OOP84" s="195"/>
      <c r="OOQ84" s="195"/>
      <c r="OOR84" s="195"/>
      <c r="OOS84" s="195"/>
      <c r="OOT84" s="195"/>
      <c r="OOU84" s="195"/>
      <c r="OOV84" s="195"/>
      <c r="OOW84" s="195"/>
      <c r="OOX84" s="195"/>
      <c r="OOY84" s="195"/>
      <c r="OOZ84" s="195"/>
      <c r="OPA84" s="195"/>
      <c r="OPB84" s="195"/>
      <c r="OPC84" s="195"/>
      <c r="OPD84" s="195"/>
      <c r="OPE84" s="195"/>
      <c r="OPF84" s="195"/>
      <c r="OPG84" s="195"/>
      <c r="OPH84" s="195"/>
      <c r="OPI84" s="195"/>
      <c r="OPJ84" s="195"/>
      <c r="OPK84" s="195"/>
      <c r="OPL84" s="195"/>
      <c r="OPM84" s="195"/>
      <c r="OPN84" s="195"/>
      <c r="OPO84" s="195"/>
      <c r="OPP84" s="195"/>
      <c r="OPQ84" s="195"/>
      <c r="OPR84" s="195"/>
      <c r="OPS84" s="195"/>
      <c r="OPT84" s="195"/>
      <c r="OPU84" s="195"/>
      <c r="OPV84" s="195"/>
      <c r="OPW84" s="195"/>
      <c r="OPX84" s="195"/>
      <c r="OPY84" s="195"/>
      <c r="OPZ84" s="195"/>
      <c r="OQA84" s="195"/>
      <c r="OQB84" s="195"/>
      <c r="OQC84" s="195"/>
      <c r="OQD84" s="195"/>
      <c r="OQE84" s="195"/>
      <c r="OQF84" s="195"/>
      <c r="OQG84" s="195"/>
      <c r="OQH84" s="195"/>
      <c r="OQI84" s="195"/>
      <c r="OQJ84" s="195"/>
      <c r="OQK84" s="195"/>
      <c r="OQL84" s="195"/>
      <c r="OQM84" s="195"/>
      <c r="OQN84" s="195"/>
      <c r="OQO84" s="195"/>
      <c r="OQP84" s="195"/>
      <c r="OQQ84" s="195"/>
      <c r="OQR84" s="195"/>
      <c r="OQS84" s="195"/>
      <c r="OQT84" s="195"/>
      <c r="OQU84" s="195"/>
      <c r="OQV84" s="195"/>
      <c r="OQW84" s="195"/>
      <c r="OQX84" s="195"/>
      <c r="OQY84" s="195"/>
      <c r="OQZ84" s="195"/>
      <c r="ORA84" s="195"/>
      <c r="ORB84" s="195"/>
      <c r="ORC84" s="195"/>
      <c r="ORD84" s="195"/>
      <c r="ORE84" s="195"/>
      <c r="ORF84" s="195"/>
      <c r="ORG84" s="195"/>
      <c r="ORH84" s="195"/>
      <c r="ORI84" s="195"/>
      <c r="ORJ84" s="195"/>
      <c r="ORK84" s="195"/>
      <c r="ORL84" s="195"/>
      <c r="ORM84" s="195"/>
      <c r="ORN84" s="195"/>
      <c r="ORO84" s="195"/>
      <c r="ORP84" s="195"/>
      <c r="ORQ84" s="195"/>
      <c r="ORR84" s="195"/>
      <c r="ORS84" s="195"/>
      <c r="ORT84" s="195"/>
      <c r="ORU84" s="195"/>
      <c r="ORV84" s="195"/>
      <c r="ORW84" s="195"/>
      <c r="ORX84" s="195"/>
      <c r="ORY84" s="195"/>
      <c r="ORZ84" s="195"/>
      <c r="OSA84" s="195"/>
      <c r="OSB84" s="195"/>
      <c r="OSC84" s="195"/>
      <c r="OSD84" s="195"/>
      <c r="OSE84" s="195"/>
      <c r="OSF84" s="195"/>
      <c r="OSG84" s="195"/>
      <c r="OSH84" s="195"/>
      <c r="OSI84" s="195"/>
      <c r="OSJ84" s="195"/>
      <c r="OSK84" s="195"/>
      <c r="OSL84" s="195"/>
      <c r="OSM84" s="195"/>
      <c r="OSN84" s="195"/>
      <c r="OSO84" s="195"/>
      <c r="OSP84" s="195"/>
      <c r="OSQ84" s="195"/>
      <c r="OSR84" s="195"/>
      <c r="OSS84" s="195"/>
      <c r="OST84" s="195"/>
      <c r="OSU84" s="195"/>
      <c r="OSV84" s="195"/>
      <c r="OSW84" s="195"/>
      <c r="OSX84" s="195"/>
      <c r="OSY84" s="195"/>
      <c r="OSZ84" s="195"/>
      <c r="OTA84" s="195"/>
      <c r="OTB84" s="195"/>
      <c r="OTC84" s="195"/>
      <c r="OTD84" s="195"/>
      <c r="OTE84" s="195"/>
      <c r="OTF84" s="195"/>
      <c r="OTG84" s="195"/>
      <c r="OTH84" s="195"/>
      <c r="OTI84" s="195"/>
      <c r="OTJ84" s="195"/>
      <c r="OTK84" s="195"/>
      <c r="OTL84" s="195"/>
      <c r="OTM84" s="195"/>
      <c r="OTN84" s="195"/>
      <c r="OTO84" s="195"/>
      <c r="OTP84" s="195"/>
      <c r="OTQ84" s="195"/>
      <c r="OTR84" s="195"/>
      <c r="OTS84" s="195"/>
      <c r="OTT84" s="195"/>
      <c r="OTU84" s="195"/>
      <c r="OTV84" s="195"/>
      <c r="OTW84" s="195"/>
      <c r="OTX84" s="195"/>
      <c r="OTY84" s="195"/>
      <c r="OTZ84" s="195"/>
      <c r="OUA84" s="195"/>
      <c r="OUB84" s="195"/>
      <c r="OUC84" s="195"/>
      <c r="OUD84" s="195"/>
      <c r="OUE84" s="195"/>
      <c r="OUF84" s="195"/>
      <c r="OUG84" s="195"/>
      <c r="OUH84" s="195"/>
      <c r="OUI84" s="195"/>
      <c r="OUJ84" s="195"/>
      <c r="OUK84" s="195"/>
      <c r="OUL84" s="195"/>
      <c r="OUM84" s="195"/>
      <c r="OUN84" s="195"/>
      <c r="OUO84" s="195"/>
      <c r="OUP84" s="195"/>
      <c r="OUQ84" s="195"/>
      <c r="OUR84" s="195"/>
      <c r="OUS84" s="195"/>
      <c r="OUT84" s="195"/>
      <c r="OUU84" s="195"/>
      <c r="OUV84" s="195"/>
      <c r="OUW84" s="195"/>
      <c r="OUX84" s="195"/>
      <c r="OUY84" s="195"/>
      <c r="OUZ84" s="195"/>
      <c r="OVA84" s="195"/>
      <c r="OVB84" s="195"/>
      <c r="OVC84" s="195"/>
      <c r="OVD84" s="195"/>
      <c r="OVE84" s="195"/>
      <c r="OVF84" s="195"/>
      <c r="OVG84" s="195"/>
      <c r="OVH84" s="195"/>
      <c r="OVI84" s="195"/>
      <c r="OVJ84" s="195"/>
      <c r="OVK84" s="195"/>
      <c r="OVL84" s="195"/>
      <c r="OVM84" s="195"/>
      <c r="OVN84" s="195"/>
      <c r="OVO84" s="195"/>
      <c r="OVP84" s="195"/>
      <c r="OVQ84" s="195"/>
      <c r="OVR84" s="195"/>
      <c r="OVS84" s="195"/>
      <c r="OVT84" s="195"/>
      <c r="OVU84" s="195"/>
      <c r="OVV84" s="195"/>
      <c r="OVW84" s="195"/>
      <c r="OVX84" s="195"/>
      <c r="OVY84" s="195"/>
      <c r="OVZ84" s="195"/>
      <c r="OWA84" s="195"/>
      <c r="OWB84" s="195"/>
      <c r="OWC84" s="195"/>
      <c r="OWD84" s="195"/>
      <c r="OWE84" s="195"/>
      <c r="OWF84" s="195"/>
      <c r="OWG84" s="195"/>
      <c r="OWH84" s="195"/>
      <c r="OWI84" s="195"/>
      <c r="OWJ84" s="195"/>
      <c r="OWK84" s="195"/>
      <c r="OWL84" s="195"/>
      <c r="OWM84" s="195"/>
      <c r="OWN84" s="195"/>
      <c r="OWO84" s="195"/>
      <c r="OWP84" s="195"/>
      <c r="OWQ84" s="195"/>
      <c r="OWR84" s="195"/>
      <c r="OWS84" s="195"/>
      <c r="OWT84" s="195"/>
      <c r="OWU84" s="195"/>
      <c r="OWV84" s="195"/>
      <c r="OWW84" s="195"/>
      <c r="OWX84" s="195"/>
      <c r="OWY84" s="195"/>
      <c r="OWZ84" s="195"/>
      <c r="OXA84" s="195"/>
      <c r="OXB84" s="195"/>
      <c r="OXC84" s="195"/>
      <c r="OXD84" s="195"/>
      <c r="OXE84" s="195"/>
      <c r="OXF84" s="195"/>
      <c r="OXG84" s="195"/>
      <c r="OXH84" s="195"/>
      <c r="OXI84" s="195"/>
      <c r="OXJ84" s="195"/>
      <c r="OXK84" s="195"/>
      <c r="OXL84" s="195"/>
      <c r="OXM84" s="195"/>
      <c r="OXN84" s="195"/>
      <c r="OXO84" s="195"/>
      <c r="OXP84" s="195"/>
      <c r="OXQ84" s="195"/>
      <c r="OXR84" s="195"/>
      <c r="OXS84" s="195"/>
      <c r="OXT84" s="195"/>
      <c r="OXU84" s="195"/>
      <c r="OXV84" s="195"/>
      <c r="OXW84" s="195"/>
      <c r="OXX84" s="195"/>
      <c r="OXY84" s="195"/>
      <c r="OXZ84" s="195"/>
      <c r="OYA84" s="195"/>
      <c r="OYB84" s="195"/>
      <c r="OYC84" s="195"/>
      <c r="OYD84" s="195"/>
      <c r="OYE84" s="195"/>
      <c r="OYF84" s="195"/>
      <c r="OYG84" s="195"/>
      <c r="OYH84" s="195"/>
      <c r="OYI84" s="195"/>
      <c r="OYJ84" s="195"/>
      <c r="OYK84" s="195"/>
      <c r="OYL84" s="195"/>
      <c r="OYM84" s="195"/>
      <c r="OYN84" s="195"/>
      <c r="OYO84" s="195"/>
      <c r="OYP84" s="195"/>
      <c r="OYQ84" s="195"/>
      <c r="OYR84" s="195"/>
      <c r="OYS84" s="195"/>
      <c r="OYT84" s="195"/>
      <c r="OYU84" s="195"/>
      <c r="OYV84" s="195"/>
      <c r="OYW84" s="195"/>
      <c r="OYX84" s="195"/>
      <c r="OYY84" s="195"/>
      <c r="OYZ84" s="195"/>
      <c r="OZA84" s="195"/>
      <c r="OZB84" s="195"/>
      <c r="OZC84" s="195"/>
      <c r="OZD84" s="195"/>
      <c r="OZE84" s="195"/>
      <c r="OZF84" s="195"/>
      <c r="OZG84" s="195"/>
      <c r="OZH84" s="195"/>
      <c r="OZI84" s="195"/>
      <c r="OZJ84" s="195"/>
      <c r="OZK84" s="195"/>
      <c r="OZL84" s="195"/>
      <c r="OZM84" s="195"/>
      <c r="OZN84" s="195"/>
      <c r="OZO84" s="195"/>
      <c r="OZP84" s="195"/>
      <c r="OZQ84" s="195"/>
      <c r="OZR84" s="195"/>
      <c r="OZS84" s="195"/>
      <c r="OZT84" s="195"/>
      <c r="OZU84" s="195"/>
      <c r="OZV84" s="195"/>
      <c r="OZW84" s="195"/>
      <c r="OZX84" s="195"/>
      <c r="OZY84" s="195"/>
      <c r="OZZ84" s="195"/>
      <c r="PAA84" s="195"/>
      <c r="PAB84" s="195"/>
      <c r="PAC84" s="195"/>
      <c r="PAD84" s="195"/>
      <c r="PAE84" s="195"/>
      <c r="PAF84" s="195"/>
      <c r="PAG84" s="195"/>
      <c r="PAH84" s="195"/>
      <c r="PAI84" s="195"/>
      <c r="PAJ84" s="195"/>
      <c r="PAK84" s="195"/>
      <c r="PAL84" s="195"/>
      <c r="PAM84" s="195"/>
      <c r="PAN84" s="195"/>
      <c r="PAO84" s="195"/>
      <c r="PAP84" s="195"/>
      <c r="PAQ84" s="195"/>
      <c r="PAR84" s="195"/>
      <c r="PAS84" s="195"/>
      <c r="PAT84" s="195"/>
      <c r="PAU84" s="195"/>
      <c r="PAV84" s="195"/>
      <c r="PAW84" s="195"/>
      <c r="PAX84" s="195"/>
      <c r="PAY84" s="195"/>
      <c r="PAZ84" s="195"/>
      <c r="PBA84" s="195"/>
      <c r="PBB84" s="195"/>
      <c r="PBC84" s="195"/>
      <c r="PBD84" s="195"/>
      <c r="PBE84" s="195"/>
      <c r="PBF84" s="195"/>
      <c r="PBG84" s="195"/>
      <c r="PBH84" s="195"/>
      <c r="PBI84" s="195"/>
      <c r="PBJ84" s="195"/>
      <c r="PBK84" s="195"/>
      <c r="PBL84" s="195"/>
      <c r="PBM84" s="195"/>
      <c r="PBN84" s="195"/>
      <c r="PBO84" s="195"/>
      <c r="PBP84" s="195"/>
      <c r="PBQ84" s="195"/>
      <c r="PBR84" s="195"/>
      <c r="PBS84" s="195"/>
      <c r="PBT84" s="195"/>
      <c r="PBU84" s="195"/>
      <c r="PBV84" s="195"/>
      <c r="PBW84" s="195"/>
      <c r="PBX84" s="195"/>
      <c r="PBY84" s="195"/>
      <c r="PBZ84" s="195"/>
      <c r="PCA84" s="195"/>
      <c r="PCB84" s="195"/>
      <c r="PCC84" s="195"/>
      <c r="PCD84" s="195"/>
      <c r="PCE84" s="195"/>
      <c r="PCF84" s="195"/>
      <c r="PCG84" s="195"/>
      <c r="PCH84" s="195"/>
      <c r="PCI84" s="195"/>
      <c r="PCJ84" s="195"/>
      <c r="PCK84" s="195"/>
      <c r="PCL84" s="195"/>
      <c r="PCM84" s="195"/>
      <c r="PCN84" s="195"/>
      <c r="PCO84" s="195"/>
      <c r="PCP84" s="195"/>
      <c r="PCQ84" s="195"/>
      <c r="PCR84" s="195"/>
      <c r="PCS84" s="195"/>
      <c r="PCT84" s="195"/>
      <c r="PCU84" s="195"/>
      <c r="PCV84" s="195"/>
      <c r="PCW84" s="195"/>
      <c r="PCX84" s="195"/>
      <c r="PCY84" s="195"/>
      <c r="PCZ84" s="195"/>
      <c r="PDA84" s="195"/>
      <c r="PDB84" s="195"/>
      <c r="PDC84" s="195"/>
      <c r="PDD84" s="195"/>
      <c r="PDE84" s="195"/>
      <c r="PDF84" s="195"/>
      <c r="PDG84" s="195"/>
      <c r="PDH84" s="195"/>
      <c r="PDI84" s="195"/>
      <c r="PDJ84" s="195"/>
      <c r="PDK84" s="195"/>
      <c r="PDL84" s="195"/>
      <c r="PDM84" s="195"/>
      <c r="PDN84" s="195"/>
      <c r="PDO84" s="195"/>
      <c r="PDP84" s="195"/>
      <c r="PDQ84" s="195"/>
      <c r="PDR84" s="195"/>
      <c r="PDS84" s="195"/>
      <c r="PDT84" s="195"/>
      <c r="PDU84" s="195"/>
      <c r="PDV84" s="195"/>
      <c r="PDW84" s="195"/>
      <c r="PDX84" s="195"/>
      <c r="PDY84" s="195"/>
      <c r="PDZ84" s="195"/>
      <c r="PEA84" s="195"/>
      <c r="PEB84" s="195"/>
      <c r="PEC84" s="195"/>
      <c r="PED84" s="195"/>
      <c r="PEE84" s="195"/>
      <c r="PEF84" s="195"/>
      <c r="PEG84" s="195"/>
      <c r="PEH84" s="195"/>
      <c r="PEI84" s="195"/>
      <c r="PEJ84" s="195"/>
      <c r="PEK84" s="195"/>
      <c r="PEL84" s="195"/>
      <c r="PEM84" s="195"/>
      <c r="PEN84" s="195"/>
      <c r="PEO84" s="195"/>
      <c r="PEP84" s="195"/>
      <c r="PEQ84" s="195"/>
      <c r="PER84" s="195"/>
      <c r="PES84" s="195"/>
      <c r="PET84" s="195"/>
      <c r="PEU84" s="195"/>
      <c r="PEV84" s="195"/>
      <c r="PEW84" s="195"/>
      <c r="PEX84" s="195"/>
      <c r="PEY84" s="195"/>
      <c r="PEZ84" s="195"/>
      <c r="PFA84" s="195"/>
      <c r="PFB84" s="195"/>
      <c r="PFC84" s="195"/>
      <c r="PFD84" s="195"/>
      <c r="PFE84" s="195"/>
      <c r="PFF84" s="195"/>
      <c r="PFG84" s="195"/>
      <c r="PFH84" s="195"/>
      <c r="PFI84" s="195"/>
      <c r="PFJ84" s="195"/>
      <c r="PFK84" s="195"/>
      <c r="PFL84" s="195"/>
      <c r="PFM84" s="195"/>
      <c r="PFN84" s="195"/>
      <c r="PFO84" s="195"/>
      <c r="PFP84" s="195"/>
      <c r="PFQ84" s="195"/>
      <c r="PFR84" s="195"/>
      <c r="PFS84" s="195"/>
      <c r="PFT84" s="195"/>
      <c r="PFU84" s="195"/>
      <c r="PFV84" s="195"/>
      <c r="PFW84" s="195"/>
      <c r="PFX84" s="195"/>
      <c r="PFY84" s="195"/>
      <c r="PFZ84" s="195"/>
      <c r="PGA84" s="195"/>
      <c r="PGB84" s="195"/>
      <c r="PGC84" s="195"/>
      <c r="PGD84" s="195"/>
      <c r="PGE84" s="195"/>
      <c r="PGF84" s="195"/>
      <c r="PGG84" s="195"/>
      <c r="PGH84" s="195"/>
      <c r="PGI84" s="195"/>
      <c r="PGJ84" s="195"/>
      <c r="PGK84" s="195"/>
      <c r="PGL84" s="195"/>
      <c r="PGM84" s="195"/>
      <c r="PGN84" s="195"/>
      <c r="PGO84" s="195"/>
      <c r="PGP84" s="195"/>
      <c r="PGQ84" s="195"/>
      <c r="PGR84" s="195"/>
      <c r="PGS84" s="195"/>
      <c r="PGT84" s="195"/>
      <c r="PGU84" s="195"/>
      <c r="PGV84" s="195"/>
      <c r="PGW84" s="195"/>
      <c r="PGX84" s="195"/>
      <c r="PGY84" s="195"/>
      <c r="PGZ84" s="195"/>
      <c r="PHA84" s="195"/>
      <c r="PHB84" s="195"/>
      <c r="PHC84" s="195"/>
      <c r="PHD84" s="195"/>
      <c r="PHE84" s="195"/>
      <c r="PHF84" s="195"/>
      <c r="PHG84" s="195"/>
      <c r="PHH84" s="195"/>
      <c r="PHI84" s="195"/>
      <c r="PHJ84" s="195"/>
      <c r="PHK84" s="195"/>
      <c r="PHL84" s="195"/>
      <c r="PHM84" s="195"/>
      <c r="PHN84" s="195"/>
      <c r="PHO84" s="195"/>
      <c r="PHP84" s="195"/>
      <c r="PHQ84" s="195"/>
      <c r="PHR84" s="195"/>
      <c r="PHS84" s="195"/>
      <c r="PHT84" s="195"/>
      <c r="PHU84" s="195"/>
      <c r="PHV84" s="195"/>
      <c r="PHW84" s="195"/>
      <c r="PHX84" s="195"/>
      <c r="PHY84" s="195"/>
      <c r="PHZ84" s="195"/>
      <c r="PIA84" s="195"/>
      <c r="PIB84" s="195"/>
      <c r="PIC84" s="195"/>
      <c r="PID84" s="195"/>
      <c r="PIE84" s="195"/>
      <c r="PIF84" s="195"/>
      <c r="PIG84" s="195"/>
      <c r="PIH84" s="195"/>
      <c r="PII84" s="195"/>
      <c r="PIJ84" s="195"/>
      <c r="PIK84" s="195"/>
      <c r="PIL84" s="195"/>
      <c r="PIM84" s="195"/>
      <c r="PIN84" s="195"/>
      <c r="PIO84" s="195"/>
      <c r="PIP84" s="195"/>
      <c r="PIQ84" s="195"/>
      <c r="PIR84" s="195"/>
      <c r="PIS84" s="195"/>
      <c r="PIT84" s="195"/>
      <c r="PIU84" s="195"/>
      <c r="PIV84" s="195"/>
      <c r="PIW84" s="195"/>
      <c r="PIX84" s="195"/>
      <c r="PIY84" s="195"/>
      <c r="PIZ84" s="195"/>
      <c r="PJA84" s="195"/>
      <c r="PJB84" s="195"/>
      <c r="PJC84" s="195"/>
      <c r="PJD84" s="195"/>
      <c r="PJE84" s="195"/>
      <c r="PJF84" s="195"/>
      <c r="PJG84" s="195"/>
      <c r="PJH84" s="195"/>
      <c r="PJI84" s="195"/>
      <c r="PJJ84" s="195"/>
      <c r="PJK84" s="195"/>
      <c r="PJL84" s="195"/>
      <c r="PJM84" s="195"/>
      <c r="PJN84" s="195"/>
      <c r="PJO84" s="195"/>
      <c r="PJP84" s="195"/>
      <c r="PJQ84" s="195"/>
      <c r="PJR84" s="195"/>
      <c r="PJS84" s="195"/>
      <c r="PJT84" s="195"/>
      <c r="PJU84" s="195"/>
      <c r="PJV84" s="195"/>
      <c r="PJW84" s="195"/>
      <c r="PJX84" s="195"/>
      <c r="PJY84" s="195"/>
      <c r="PJZ84" s="195"/>
      <c r="PKA84" s="195"/>
      <c r="PKB84" s="195"/>
      <c r="PKC84" s="195"/>
      <c r="PKD84" s="195"/>
      <c r="PKE84" s="195"/>
      <c r="PKF84" s="195"/>
      <c r="PKG84" s="195"/>
      <c r="PKH84" s="195"/>
      <c r="PKI84" s="195"/>
      <c r="PKJ84" s="195"/>
      <c r="PKK84" s="195"/>
      <c r="PKL84" s="195"/>
      <c r="PKM84" s="195"/>
      <c r="PKN84" s="195"/>
      <c r="PKO84" s="195"/>
      <c r="PKP84" s="195"/>
      <c r="PKQ84" s="195"/>
      <c r="PKR84" s="195"/>
      <c r="PKS84" s="195"/>
      <c r="PKT84" s="195"/>
      <c r="PKU84" s="195"/>
      <c r="PKV84" s="195"/>
      <c r="PKW84" s="195"/>
      <c r="PKX84" s="195"/>
      <c r="PKY84" s="195"/>
      <c r="PKZ84" s="195"/>
      <c r="PLA84" s="195"/>
      <c r="PLB84" s="195"/>
      <c r="PLC84" s="195"/>
      <c r="PLD84" s="195"/>
      <c r="PLE84" s="195"/>
      <c r="PLF84" s="195"/>
      <c r="PLG84" s="195"/>
      <c r="PLH84" s="195"/>
      <c r="PLI84" s="195"/>
      <c r="PLJ84" s="195"/>
      <c r="PLK84" s="195"/>
      <c r="PLL84" s="195"/>
      <c r="PLM84" s="195"/>
      <c r="PLN84" s="195"/>
      <c r="PLO84" s="195"/>
      <c r="PLP84" s="195"/>
      <c r="PLQ84" s="195"/>
      <c r="PLR84" s="195"/>
      <c r="PLS84" s="195"/>
      <c r="PLT84" s="195"/>
      <c r="PLU84" s="195"/>
      <c r="PLV84" s="195"/>
      <c r="PLW84" s="195"/>
      <c r="PLX84" s="195"/>
      <c r="PLY84" s="195"/>
      <c r="PLZ84" s="195"/>
      <c r="PMA84" s="195"/>
      <c r="PMB84" s="195"/>
      <c r="PMC84" s="195"/>
      <c r="PMD84" s="195"/>
      <c r="PME84" s="195"/>
      <c r="PMF84" s="195"/>
      <c r="PMG84" s="195"/>
      <c r="PMH84" s="195"/>
      <c r="PMI84" s="195"/>
      <c r="PMJ84" s="195"/>
      <c r="PMK84" s="195"/>
      <c r="PML84" s="195"/>
      <c r="PMM84" s="195"/>
      <c r="PMN84" s="195"/>
      <c r="PMO84" s="195"/>
      <c r="PMP84" s="195"/>
      <c r="PMQ84" s="195"/>
      <c r="PMR84" s="195"/>
      <c r="PMS84" s="195"/>
      <c r="PMT84" s="195"/>
      <c r="PMU84" s="195"/>
      <c r="PMV84" s="195"/>
      <c r="PMW84" s="195"/>
      <c r="PMX84" s="195"/>
      <c r="PMY84" s="195"/>
      <c r="PMZ84" s="195"/>
      <c r="PNA84" s="195"/>
      <c r="PNB84" s="195"/>
      <c r="PNC84" s="195"/>
      <c r="PND84" s="195"/>
      <c r="PNE84" s="195"/>
      <c r="PNF84" s="195"/>
      <c r="PNG84" s="195"/>
      <c r="PNH84" s="195"/>
      <c r="PNI84" s="195"/>
      <c r="PNJ84" s="195"/>
      <c r="PNK84" s="195"/>
      <c r="PNL84" s="195"/>
      <c r="PNM84" s="195"/>
      <c r="PNN84" s="195"/>
      <c r="PNO84" s="195"/>
      <c r="PNP84" s="195"/>
      <c r="PNQ84" s="195"/>
      <c r="PNR84" s="195"/>
      <c r="PNS84" s="195"/>
      <c r="PNT84" s="195"/>
      <c r="PNU84" s="195"/>
      <c r="PNV84" s="195"/>
      <c r="PNW84" s="195"/>
      <c r="PNX84" s="195"/>
      <c r="PNY84" s="195"/>
      <c r="PNZ84" s="195"/>
      <c r="POA84" s="195"/>
      <c r="POB84" s="195"/>
      <c r="POC84" s="195"/>
      <c r="POD84" s="195"/>
      <c r="POE84" s="195"/>
      <c r="POF84" s="195"/>
      <c r="POG84" s="195"/>
      <c r="POH84" s="195"/>
      <c r="POI84" s="195"/>
      <c r="POJ84" s="195"/>
      <c r="POK84" s="195"/>
      <c r="POL84" s="195"/>
      <c r="POM84" s="195"/>
      <c r="PON84" s="195"/>
      <c r="POO84" s="195"/>
      <c r="POP84" s="195"/>
      <c r="POQ84" s="195"/>
      <c r="POR84" s="195"/>
      <c r="POS84" s="195"/>
      <c r="POT84" s="195"/>
      <c r="POU84" s="195"/>
      <c r="POV84" s="195"/>
      <c r="POW84" s="195"/>
      <c r="POX84" s="195"/>
      <c r="POY84" s="195"/>
      <c r="POZ84" s="195"/>
      <c r="PPA84" s="195"/>
      <c r="PPB84" s="195"/>
      <c r="PPC84" s="195"/>
      <c r="PPD84" s="195"/>
      <c r="PPE84" s="195"/>
      <c r="PPF84" s="195"/>
      <c r="PPG84" s="195"/>
      <c r="PPH84" s="195"/>
      <c r="PPI84" s="195"/>
      <c r="PPJ84" s="195"/>
      <c r="PPK84" s="195"/>
      <c r="PPL84" s="195"/>
      <c r="PPM84" s="195"/>
      <c r="PPN84" s="195"/>
      <c r="PPO84" s="195"/>
      <c r="PPP84" s="195"/>
      <c r="PPQ84" s="195"/>
      <c r="PPR84" s="195"/>
      <c r="PPS84" s="195"/>
      <c r="PPT84" s="195"/>
      <c r="PPU84" s="195"/>
      <c r="PPV84" s="195"/>
      <c r="PPW84" s="195"/>
      <c r="PPX84" s="195"/>
      <c r="PPY84" s="195"/>
      <c r="PPZ84" s="195"/>
      <c r="PQA84" s="195"/>
      <c r="PQB84" s="195"/>
      <c r="PQC84" s="195"/>
      <c r="PQD84" s="195"/>
      <c r="PQE84" s="195"/>
      <c r="PQF84" s="195"/>
      <c r="PQG84" s="195"/>
      <c r="PQH84" s="195"/>
      <c r="PQI84" s="195"/>
      <c r="PQJ84" s="195"/>
      <c r="PQK84" s="195"/>
      <c r="PQL84" s="195"/>
      <c r="PQM84" s="195"/>
      <c r="PQN84" s="195"/>
      <c r="PQO84" s="195"/>
      <c r="PQP84" s="195"/>
      <c r="PQQ84" s="195"/>
      <c r="PQR84" s="195"/>
      <c r="PQS84" s="195"/>
      <c r="PQT84" s="195"/>
      <c r="PQU84" s="195"/>
      <c r="PQV84" s="195"/>
      <c r="PQW84" s="195"/>
      <c r="PQX84" s="195"/>
      <c r="PQY84" s="195"/>
      <c r="PQZ84" s="195"/>
      <c r="PRA84" s="195"/>
      <c r="PRB84" s="195"/>
      <c r="PRC84" s="195"/>
      <c r="PRD84" s="195"/>
      <c r="PRE84" s="195"/>
      <c r="PRF84" s="195"/>
      <c r="PRG84" s="195"/>
      <c r="PRH84" s="195"/>
      <c r="PRI84" s="195"/>
      <c r="PRJ84" s="195"/>
      <c r="PRK84" s="195"/>
      <c r="PRL84" s="195"/>
      <c r="PRM84" s="195"/>
      <c r="PRN84" s="195"/>
      <c r="PRO84" s="195"/>
      <c r="PRP84" s="195"/>
      <c r="PRQ84" s="195"/>
      <c r="PRR84" s="195"/>
      <c r="PRS84" s="195"/>
      <c r="PRT84" s="195"/>
      <c r="PRU84" s="195"/>
      <c r="PRV84" s="195"/>
      <c r="PRW84" s="195"/>
      <c r="PRX84" s="195"/>
      <c r="PRY84" s="195"/>
      <c r="PRZ84" s="195"/>
      <c r="PSA84" s="195"/>
      <c r="PSB84" s="195"/>
      <c r="PSC84" s="195"/>
      <c r="PSD84" s="195"/>
      <c r="PSE84" s="195"/>
      <c r="PSF84" s="195"/>
      <c r="PSG84" s="195"/>
      <c r="PSH84" s="195"/>
      <c r="PSI84" s="195"/>
      <c r="PSJ84" s="195"/>
      <c r="PSK84" s="195"/>
      <c r="PSL84" s="195"/>
      <c r="PSM84" s="195"/>
      <c r="PSN84" s="195"/>
      <c r="PSO84" s="195"/>
      <c r="PSP84" s="195"/>
      <c r="PSQ84" s="195"/>
      <c r="PSR84" s="195"/>
      <c r="PSS84" s="195"/>
      <c r="PST84" s="195"/>
      <c r="PSU84" s="195"/>
      <c r="PSV84" s="195"/>
      <c r="PSW84" s="195"/>
      <c r="PSX84" s="195"/>
      <c r="PSY84" s="195"/>
      <c r="PSZ84" s="195"/>
      <c r="PTA84" s="195"/>
      <c r="PTB84" s="195"/>
      <c r="PTC84" s="195"/>
      <c r="PTD84" s="195"/>
      <c r="PTE84" s="195"/>
      <c r="PTF84" s="195"/>
      <c r="PTG84" s="195"/>
      <c r="PTH84" s="195"/>
      <c r="PTI84" s="195"/>
      <c r="PTJ84" s="195"/>
      <c r="PTK84" s="195"/>
      <c r="PTL84" s="195"/>
      <c r="PTM84" s="195"/>
      <c r="PTN84" s="195"/>
      <c r="PTO84" s="195"/>
      <c r="PTP84" s="195"/>
      <c r="PTQ84" s="195"/>
      <c r="PTR84" s="195"/>
      <c r="PTS84" s="195"/>
      <c r="PTT84" s="195"/>
      <c r="PTU84" s="195"/>
      <c r="PTV84" s="195"/>
      <c r="PTW84" s="195"/>
      <c r="PTX84" s="195"/>
      <c r="PTY84" s="195"/>
      <c r="PTZ84" s="195"/>
      <c r="PUA84" s="195"/>
      <c r="PUB84" s="195"/>
      <c r="PUC84" s="195"/>
      <c r="PUD84" s="195"/>
      <c r="PUE84" s="195"/>
      <c r="PUF84" s="195"/>
      <c r="PUG84" s="195"/>
      <c r="PUH84" s="195"/>
      <c r="PUI84" s="195"/>
      <c r="PUJ84" s="195"/>
      <c r="PUK84" s="195"/>
      <c r="PUL84" s="195"/>
      <c r="PUM84" s="195"/>
      <c r="PUN84" s="195"/>
      <c r="PUO84" s="195"/>
      <c r="PUP84" s="195"/>
      <c r="PUQ84" s="195"/>
      <c r="PUR84" s="195"/>
      <c r="PUS84" s="195"/>
      <c r="PUT84" s="195"/>
      <c r="PUU84" s="195"/>
      <c r="PUV84" s="195"/>
      <c r="PUW84" s="195"/>
      <c r="PUX84" s="195"/>
      <c r="PUY84" s="195"/>
      <c r="PUZ84" s="195"/>
      <c r="PVA84" s="195"/>
      <c r="PVB84" s="195"/>
      <c r="PVC84" s="195"/>
      <c r="PVD84" s="195"/>
      <c r="PVE84" s="195"/>
      <c r="PVF84" s="195"/>
      <c r="PVG84" s="195"/>
      <c r="PVH84" s="195"/>
      <c r="PVI84" s="195"/>
      <c r="PVJ84" s="195"/>
      <c r="PVK84" s="195"/>
      <c r="PVL84" s="195"/>
      <c r="PVM84" s="195"/>
      <c r="PVN84" s="195"/>
      <c r="PVO84" s="195"/>
      <c r="PVP84" s="195"/>
      <c r="PVQ84" s="195"/>
      <c r="PVR84" s="195"/>
      <c r="PVS84" s="195"/>
      <c r="PVT84" s="195"/>
      <c r="PVU84" s="195"/>
      <c r="PVV84" s="195"/>
      <c r="PVW84" s="195"/>
      <c r="PVX84" s="195"/>
      <c r="PVY84" s="195"/>
      <c r="PVZ84" s="195"/>
      <c r="PWA84" s="195"/>
      <c r="PWB84" s="195"/>
      <c r="PWC84" s="195"/>
      <c r="PWD84" s="195"/>
      <c r="PWE84" s="195"/>
      <c r="PWF84" s="195"/>
      <c r="PWG84" s="195"/>
      <c r="PWH84" s="195"/>
      <c r="PWI84" s="195"/>
      <c r="PWJ84" s="195"/>
      <c r="PWK84" s="195"/>
      <c r="PWL84" s="195"/>
      <c r="PWM84" s="195"/>
      <c r="PWN84" s="195"/>
      <c r="PWO84" s="195"/>
      <c r="PWP84" s="195"/>
      <c r="PWQ84" s="195"/>
      <c r="PWR84" s="195"/>
      <c r="PWS84" s="195"/>
      <c r="PWT84" s="195"/>
      <c r="PWU84" s="195"/>
      <c r="PWV84" s="195"/>
      <c r="PWW84" s="195"/>
      <c r="PWX84" s="195"/>
      <c r="PWY84" s="195"/>
      <c r="PWZ84" s="195"/>
      <c r="PXA84" s="195"/>
      <c r="PXB84" s="195"/>
      <c r="PXC84" s="195"/>
      <c r="PXD84" s="195"/>
      <c r="PXE84" s="195"/>
      <c r="PXF84" s="195"/>
      <c r="PXG84" s="195"/>
      <c r="PXH84" s="195"/>
      <c r="PXI84" s="195"/>
      <c r="PXJ84" s="195"/>
      <c r="PXK84" s="195"/>
      <c r="PXL84" s="195"/>
      <c r="PXM84" s="195"/>
      <c r="PXN84" s="195"/>
      <c r="PXO84" s="195"/>
      <c r="PXP84" s="195"/>
      <c r="PXQ84" s="195"/>
      <c r="PXR84" s="195"/>
      <c r="PXS84" s="195"/>
      <c r="PXT84" s="195"/>
      <c r="PXU84" s="195"/>
      <c r="PXV84" s="195"/>
      <c r="PXW84" s="195"/>
      <c r="PXX84" s="195"/>
      <c r="PXY84" s="195"/>
      <c r="PXZ84" s="195"/>
      <c r="PYA84" s="195"/>
      <c r="PYB84" s="195"/>
      <c r="PYC84" s="195"/>
      <c r="PYD84" s="195"/>
      <c r="PYE84" s="195"/>
      <c r="PYF84" s="195"/>
      <c r="PYG84" s="195"/>
      <c r="PYH84" s="195"/>
      <c r="PYI84" s="195"/>
      <c r="PYJ84" s="195"/>
      <c r="PYK84" s="195"/>
      <c r="PYL84" s="195"/>
      <c r="PYM84" s="195"/>
      <c r="PYN84" s="195"/>
      <c r="PYO84" s="195"/>
      <c r="PYP84" s="195"/>
      <c r="PYQ84" s="195"/>
      <c r="PYR84" s="195"/>
      <c r="PYS84" s="195"/>
      <c r="PYT84" s="195"/>
      <c r="PYU84" s="195"/>
      <c r="PYV84" s="195"/>
      <c r="PYW84" s="195"/>
      <c r="PYX84" s="195"/>
      <c r="PYY84" s="195"/>
      <c r="PYZ84" s="195"/>
      <c r="PZA84" s="195"/>
      <c r="PZB84" s="195"/>
      <c r="PZC84" s="195"/>
      <c r="PZD84" s="195"/>
      <c r="PZE84" s="195"/>
      <c r="PZF84" s="195"/>
      <c r="PZG84" s="195"/>
      <c r="PZH84" s="195"/>
      <c r="PZI84" s="195"/>
      <c r="PZJ84" s="195"/>
      <c r="PZK84" s="195"/>
      <c r="PZL84" s="195"/>
      <c r="PZM84" s="195"/>
      <c r="PZN84" s="195"/>
      <c r="PZO84" s="195"/>
      <c r="PZP84" s="195"/>
      <c r="PZQ84" s="195"/>
      <c r="PZR84" s="195"/>
      <c r="PZS84" s="195"/>
      <c r="PZT84" s="195"/>
      <c r="PZU84" s="195"/>
      <c r="PZV84" s="195"/>
      <c r="PZW84" s="195"/>
      <c r="PZX84" s="195"/>
      <c r="PZY84" s="195"/>
      <c r="PZZ84" s="195"/>
      <c r="QAA84" s="195"/>
      <c r="QAB84" s="195"/>
      <c r="QAC84" s="195"/>
      <c r="QAD84" s="195"/>
      <c r="QAE84" s="195"/>
      <c r="QAF84" s="195"/>
      <c r="QAG84" s="195"/>
      <c r="QAH84" s="195"/>
      <c r="QAI84" s="195"/>
      <c r="QAJ84" s="195"/>
      <c r="QAK84" s="195"/>
      <c r="QAL84" s="195"/>
      <c r="QAM84" s="195"/>
      <c r="QAN84" s="195"/>
      <c r="QAO84" s="195"/>
      <c r="QAP84" s="195"/>
      <c r="QAQ84" s="195"/>
      <c r="QAR84" s="195"/>
      <c r="QAS84" s="195"/>
      <c r="QAT84" s="195"/>
      <c r="QAU84" s="195"/>
      <c r="QAV84" s="195"/>
      <c r="QAW84" s="195"/>
      <c r="QAX84" s="195"/>
      <c r="QAY84" s="195"/>
      <c r="QAZ84" s="195"/>
      <c r="QBA84" s="195"/>
      <c r="QBB84" s="195"/>
      <c r="QBC84" s="195"/>
      <c r="QBD84" s="195"/>
      <c r="QBE84" s="195"/>
      <c r="QBF84" s="195"/>
      <c r="QBG84" s="195"/>
      <c r="QBH84" s="195"/>
      <c r="QBI84" s="195"/>
      <c r="QBJ84" s="195"/>
      <c r="QBK84" s="195"/>
      <c r="QBL84" s="195"/>
      <c r="QBM84" s="195"/>
      <c r="QBN84" s="195"/>
      <c r="QBO84" s="195"/>
      <c r="QBP84" s="195"/>
      <c r="QBQ84" s="195"/>
      <c r="QBR84" s="195"/>
      <c r="QBS84" s="195"/>
      <c r="QBT84" s="195"/>
      <c r="QBU84" s="195"/>
      <c r="QBV84" s="195"/>
      <c r="QBW84" s="195"/>
      <c r="QBX84" s="195"/>
      <c r="QBY84" s="195"/>
      <c r="QBZ84" s="195"/>
      <c r="QCA84" s="195"/>
      <c r="QCB84" s="195"/>
      <c r="QCC84" s="195"/>
      <c r="QCD84" s="195"/>
      <c r="QCE84" s="195"/>
      <c r="QCF84" s="195"/>
      <c r="QCG84" s="195"/>
      <c r="QCH84" s="195"/>
      <c r="QCI84" s="195"/>
      <c r="QCJ84" s="195"/>
      <c r="QCK84" s="195"/>
      <c r="QCL84" s="195"/>
      <c r="QCM84" s="195"/>
      <c r="QCN84" s="195"/>
      <c r="QCO84" s="195"/>
      <c r="QCP84" s="195"/>
      <c r="QCQ84" s="195"/>
      <c r="QCR84" s="195"/>
      <c r="QCS84" s="195"/>
      <c r="QCT84" s="195"/>
      <c r="QCU84" s="195"/>
      <c r="QCV84" s="195"/>
      <c r="QCW84" s="195"/>
      <c r="QCX84" s="195"/>
      <c r="QCY84" s="195"/>
      <c r="QCZ84" s="195"/>
      <c r="QDA84" s="195"/>
      <c r="QDB84" s="195"/>
      <c r="QDC84" s="195"/>
      <c r="QDD84" s="195"/>
      <c r="QDE84" s="195"/>
      <c r="QDF84" s="195"/>
      <c r="QDG84" s="195"/>
      <c r="QDH84" s="195"/>
      <c r="QDI84" s="195"/>
      <c r="QDJ84" s="195"/>
      <c r="QDK84" s="195"/>
      <c r="QDL84" s="195"/>
      <c r="QDM84" s="195"/>
      <c r="QDN84" s="195"/>
      <c r="QDO84" s="195"/>
      <c r="QDP84" s="195"/>
      <c r="QDQ84" s="195"/>
      <c r="QDR84" s="195"/>
      <c r="QDS84" s="195"/>
      <c r="QDT84" s="195"/>
      <c r="QDU84" s="195"/>
      <c r="QDV84" s="195"/>
      <c r="QDW84" s="195"/>
      <c r="QDX84" s="195"/>
      <c r="QDY84" s="195"/>
      <c r="QDZ84" s="195"/>
      <c r="QEA84" s="195"/>
      <c r="QEB84" s="195"/>
      <c r="QEC84" s="195"/>
      <c r="QED84" s="195"/>
      <c r="QEE84" s="195"/>
      <c r="QEF84" s="195"/>
      <c r="QEG84" s="195"/>
      <c r="QEH84" s="195"/>
      <c r="QEI84" s="195"/>
      <c r="QEJ84" s="195"/>
      <c r="QEK84" s="195"/>
      <c r="QEL84" s="195"/>
      <c r="QEM84" s="195"/>
      <c r="QEN84" s="195"/>
      <c r="QEO84" s="195"/>
      <c r="QEP84" s="195"/>
      <c r="QEQ84" s="195"/>
      <c r="QER84" s="195"/>
      <c r="QES84" s="195"/>
      <c r="QET84" s="195"/>
      <c r="QEU84" s="195"/>
      <c r="QEV84" s="195"/>
      <c r="QEW84" s="195"/>
      <c r="QEX84" s="195"/>
      <c r="QEY84" s="195"/>
      <c r="QEZ84" s="195"/>
      <c r="QFA84" s="195"/>
      <c r="QFB84" s="195"/>
      <c r="QFC84" s="195"/>
      <c r="QFD84" s="195"/>
      <c r="QFE84" s="195"/>
      <c r="QFF84" s="195"/>
      <c r="QFG84" s="195"/>
      <c r="QFH84" s="195"/>
      <c r="QFI84" s="195"/>
      <c r="QFJ84" s="195"/>
      <c r="QFK84" s="195"/>
      <c r="QFL84" s="195"/>
      <c r="QFM84" s="195"/>
      <c r="QFN84" s="195"/>
      <c r="QFO84" s="195"/>
      <c r="QFP84" s="195"/>
      <c r="QFQ84" s="195"/>
      <c r="QFR84" s="195"/>
      <c r="QFS84" s="195"/>
      <c r="QFT84" s="195"/>
      <c r="QFU84" s="195"/>
      <c r="QFV84" s="195"/>
      <c r="QFW84" s="195"/>
      <c r="QFX84" s="195"/>
      <c r="QFY84" s="195"/>
      <c r="QFZ84" s="195"/>
      <c r="QGA84" s="195"/>
      <c r="QGB84" s="195"/>
      <c r="QGC84" s="195"/>
      <c r="QGD84" s="195"/>
      <c r="QGE84" s="195"/>
      <c r="QGF84" s="195"/>
      <c r="QGG84" s="195"/>
      <c r="QGH84" s="195"/>
      <c r="QGI84" s="195"/>
      <c r="QGJ84" s="195"/>
      <c r="QGK84" s="195"/>
      <c r="QGL84" s="195"/>
      <c r="QGM84" s="195"/>
      <c r="QGN84" s="195"/>
      <c r="QGO84" s="195"/>
      <c r="QGP84" s="195"/>
      <c r="QGQ84" s="195"/>
      <c r="QGR84" s="195"/>
      <c r="QGS84" s="195"/>
      <c r="QGT84" s="195"/>
      <c r="QGU84" s="195"/>
      <c r="QGV84" s="195"/>
      <c r="QGW84" s="195"/>
      <c r="QGX84" s="195"/>
      <c r="QGY84" s="195"/>
      <c r="QGZ84" s="195"/>
      <c r="QHA84" s="195"/>
      <c r="QHB84" s="195"/>
      <c r="QHC84" s="195"/>
      <c r="QHD84" s="195"/>
      <c r="QHE84" s="195"/>
      <c r="QHF84" s="195"/>
      <c r="QHG84" s="195"/>
      <c r="QHH84" s="195"/>
      <c r="QHI84" s="195"/>
      <c r="QHJ84" s="195"/>
      <c r="QHK84" s="195"/>
      <c r="QHL84" s="195"/>
      <c r="QHM84" s="195"/>
      <c r="QHN84" s="195"/>
      <c r="QHO84" s="195"/>
      <c r="QHP84" s="195"/>
      <c r="QHQ84" s="195"/>
      <c r="QHR84" s="195"/>
      <c r="QHS84" s="195"/>
      <c r="QHT84" s="195"/>
      <c r="QHU84" s="195"/>
      <c r="QHV84" s="195"/>
      <c r="QHW84" s="195"/>
      <c r="QHX84" s="195"/>
      <c r="QHY84" s="195"/>
      <c r="QHZ84" s="195"/>
      <c r="QIA84" s="195"/>
      <c r="QIB84" s="195"/>
      <c r="QIC84" s="195"/>
      <c r="QID84" s="195"/>
      <c r="QIE84" s="195"/>
      <c r="QIF84" s="195"/>
      <c r="QIG84" s="195"/>
      <c r="QIH84" s="195"/>
      <c r="QII84" s="195"/>
      <c r="QIJ84" s="195"/>
      <c r="QIK84" s="195"/>
      <c r="QIL84" s="195"/>
      <c r="QIM84" s="195"/>
      <c r="QIN84" s="195"/>
      <c r="QIO84" s="195"/>
      <c r="QIP84" s="195"/>
      <c r="QIQ84" s="195"/>
      <c r="QIR84" s="195"/>
      <c r="QIS84" s="195"/>
      <c r="QIT84" s="195"/>
      <c r="QIU84" s="195"/>
      <c r="QIV84" s="195"/>
      <c r="QIW84" s="195"/>
      <c r="QIX84" s="195"/>
      <c r="QIY84" s="195"/>
      <c r="QIZ84" s="195"/>
      <c r="QJA84" s="195"/>
      <c r="QJB84" s="195"/>
      <c r="QJC84" s="195"/>
      <c r="QJD84" s="195"/>
      <c r="QJE84" s="195"/>
      <c r="QJF84" s="195"/>
      <c r="QJG84" s="195"/>
      <c r="QJH84" s="195"/>
      <c r="QJI84" s="195"/>
      <c r="QJJ84" s="195"/>
      <c r="QJK84" s="195"/>
      <c r="QJL84" s="195"/>
      <c r="QJM84" s="195"/>
      <c r="QJN84" s="195"/>
      <c r="QJO84" s="195"/>
      <c r="QJP84" s="195"/>
      <c r="QJQ84" s="195"/>
      <c r="QJR84" s="195"/>
      <c r="QJS84" s="195"/>
      <c r="QJT84" s="195"/>
      <c r="QJU84" s="195"/>
      <c r="QJV84" s="195"/>
      <c r="QJW84" s="195"/>
      <c r="QJX84" s="195"/>
      <c r="QJY84" s="195"/>
      <c r="QJZ84" s="195"/>
      <c r="QKA84" s="195"/>
      <c r="QKB84" s="195"/>
      <c r="QKC84" s="195"/>
      <c r="QKD84" s="195"/>
      <c r="QKE84" s="195"/>
      <c r="QKF84" s="195"/>
      <c r="QKG84" s="195"/>
      <c r="QKH84" s="195"/>
      <c r="QKI84" s="195"/>
      <c r="QKJ84" s="195"/>
      <c r="QKK84" s="195"/>
      <c r="QKL84" s="195"/>
      <c r="QKM84" s="195"/>
      <c r="QKN84" s="195"/>
      <c r="QKO84" s="195"/>
      <c r="QKP84" s="195"/>
      <c r="QKQ84" s="195"/>
      <c r="QKR84" s="195"/>
      <c r="QKS84" s="195"/>
      <c r="QKT84" s="195"/>
      <c r="QKU84" s="195"/>
      <c r="QKV84" s="195"/>
      <c r="QKW84" s="195"/>
      <c r="QKX84" s="195"/>
      <c r="QKY84" s="195"/>
      <c r="QKZ84" s="195"/>
      <c r="QLA84" s="195"/>
      <c r="QLB84" s="195"/>
      <c r="QLC84" s="195"/>
      <c r="QLD84" s="195"/>
      <c r="QLE84" s="195"/>
      <c r="QLF84" s="195"/>
      <c r="QLG84" s="195"/>
      <c r="QLH84" s="195"/>
      <c r="QLI84" s="195"/>
      <c r="QLJ84" s="195"/>
      <c r="QLK84" s="195"/>
      <c r="QLL84" s="195"/>
      <c r="QLM84" s="195"/>
      <c r="QLN84" s="195"/>
      <c r="QLO84" s="195"/>
      <c r="QLP84" s="195"/>
      <c r="QLQ84" s="195"/>
      <c r="QLR84" s="195"/>
      <c r="QLS84" s="195"/>
      <c r="QLT84" s="195"/>
      <c r="QLU84" s="195"/>
      <c r="QLV84" s="195"/>
      <c r="QLW84" s="195"/>
      <c r="QLX84" s="195"/>
      <c r="QLY84" s="195"/>
      <c r="QLZ84" s="195"/>
      <c r="QMA84" s="195"/>
      <c r="QMB84" s="195"/>
      <c r="QMC84" s="195"/>
      <c r="QMD84" s="195"/>
      <c r="QME84" s="195"/>
      <c r="QMF84" s="195"/>
      <c r="QMG84" s="195"/>
      <c r="QMH84" s="195"/>
      <c r="QMI84" s="195"/>
      <c r="QMJ84" s="195"/>
      <c r="QMK84" s="195"/>
      <c r="QML84" s="195"/>
      <c r="QMM84" s="195"/>
      <c r="QMN84" s="195"/>
      <c r="QMO84" s="195"/>
      <c r="QMP84" s="195"/>
      <c r="QMQ84" s="195"/>
      <c r="QMR84" s="195"/>
      <c r="QMS84" s="195"/>
      <c r="QMT84" s="195"/>
      <c r="QMU84" s="195"/>
      <c r="QMV84" s="195"/>
      <c r="QMW84" s="195"/>
      <c r="QMX84" s="195"/>
      <c r="QMY84" s="195"/>
      <c r="QMZ84" s="195"/>
      <c r="QNA84" s="195"/>
      <c r="QNB84" s="195"/>
      <c r="QNC84" s="195"/>
      <c r="QND84" s="195"/>
      <c r="QNE84" s="195"/>
      <c r="QNF84" s="195"/>
      <c r="QNG84" s="195"/>
      <c r="QNH84" s="195"/>
      <c r="QNI84" s="195"/>
      <c r="QNJ84" s="195"/>
      <c r="QNK84" s="195"/>
      <c r="QNL84" s="195"/>
      <c r="QNM84" s="195"/>
      <c r="QNN84" s="195"/>
      <c r="QNO84" s="195"/>
      <c r="QNP84" s="195"/>
      <c r="QNQ84" s="195"/>
      <c r="QNR84" s="195"/>
      <c r="QNS84" s="195"/>
      <c r="QNT84" s="195"/>
      <c r="QNU84" s="195"/>
      <c r="QNV84" s="195"/>
      <c r="QNW84" s="195"/>
      <c r="QNX84" s="195"/>
      <c r="QNY84" s="195"/>
      <c r="QNZ84" s="195"/>
      <c r="QOA84" s="195"/>
      <c r="QOB84" s="195"/>
      <c r="QOC84" s="195"/>
      <c r="QOD84" s="195"/>
      <c r="QOE84" s="195"/>
      <c r="QOF84" s="195"/>
      <c r="QOG84" s="195"/>
      <c r="QOH84" s="195"/>
      <c r="QOI84" s="195"/>
      <c r="QOJ84" s="195"/>
      <c r="QOK84" s="195"/>
      <c r="QOL84" s="195"/>
      <c r="QOM84" s="195"/>
      <c r="QON84" s="195"/>
      <c r="QOO84" s="195"/>
      <c r="QOP84" s="195"/>
      <c r="QOQ84" s="195"/>
      <c r="QOR84" s="195"/>
      <c r="QOS84" s="195"/>
      <c r="QOT84" s="195"/>
      <c r="QOU84" s="195"/>
      <c r="QOV84" s="195"/>
      <c r="QOW84" s="195"/>
      <c r="QOX84" s="195"/>
      <c r="QOY84" s="195"/>
      <c r="QOZ84" s="195"/>
      <c r="QPA84" s="195"/>
      <c r="QPB84" s="195"/>
      <c r="QPC84" s="195"/>
      <c r="QPD84" s="195"/>
      <c r="QPE84" s="195"/>
      <c r="QPF84" s="195"/>
      <c r="QPG84" s="195"/>
      <c r="QPH84" s="195"/>
      <c r="QPI84" s="195"/>
      <c r="QPJ84" s="195"/>
      <c r="QPK84" s="195"/>
      <c r="QPL84" s="195"/>
      <c r="QPM84" s="195"/>
      <c r="QPN84" s="195"/>
      <c r="QPO84" s="195"/>
      <c r="QPP84" s="195"/>
      <c r="QPQ84" s="195"/>
      <c r="QPR84" s="195"/>
      <c r="QPS84" s="195"/>
      <c r="QPT84" s="195"/>
      <c r="QPU84" s="195"/>
      <c r="QPV84" s="195"/>
      <c r="QPW84" s="195"/>
      <c r="QPX84" s="195"/>
      <c r="QPY84" s="195"/>
      <c r="QPZ84" s="195"/>
      <c r="QQA84" s="195"/>
      <c r="QQB84" s="195"/>
      <c r="QQC84" s="195"/>
      <c r="QQD84" s="195"/>
      <c r="QQE84" s="195"/>
      <c r="QQF84" s="195"/>
      <c r="QQG84" s="195"/>
      <c r="QQH84" s="195"/>
      <c r="QQI84" s="195"/>
      <c r="QQJ84" s="195"/>
      <c r="QQK84" s="195"/>
      <c r="QQL84" s="195"/>
      <c r="QQM84" s="195"/>
      <c r="QQN84" s="195"/>
      <c r="QQO84" s="195"/>
      <c r="QQP84" s="195"/>
      <c r="QQQ84" s="195"/>
      <c r="QQR84" s="195"/>
      <c r="QQS84" s="195"/>
      <c r="QQT84" s="195"/>
      <c r="QQU84" s="195"/>
      <c r="QQV84" s="195"/>
      <c r="QQW84" s="195"/>
      <c r="QQX84" s="195"/>
      <c r="QQY84" s="195"/>
      <c r="QQZ84" s="195"/>
      <c r="QRA84" s="195"/>
      <c r="QRB84" s="195"/>
      <c r="QRC84" s="195"/>
      <c r="QRD84" s="195"/>
      <c r="QRE84" s="195"/>
      <c r="QRF84" s="195"/>
      <c r="QRG84" s="195"/>
      <c r="QRH84" s="195"/>
      <c r="QRI84" s="195"/>
      <c r="QRJ84" s="195"/>
      <c r="QRK84" s="195"/>
      <c r="QRL84" s="195"/>
      <c r="QRM84" s="195"/>
      <c r="QRN84" s="195"/>
      <c r="QRO84" s="195"/>
      <c r="QRP84" s="195"/>
      <c r="QRQ84" s="195"/>
      <c r="QRR84" s="195"/>
      <c r="QRS84" s="195"/>
      <c r="QRT84" s="195"/>
      <c r="QRU84" s="195"/>
      <c r="QRV84" s="195"/>
      <c r="QRW84" s="195"/>
      <c r="QRX84" s="195"/>
      <c r="QRY84" s="195"/>
      <c r="QRZ84" s="195"/>
      <c r="QSA84" s="195"/>
      <c r="QSB84" s="195"/>
      <c r="QSC84" s="195"/>
      <c r="QSD84" s="195"/>
      <c r="QSE84" s="195"/>
      <c r="QSF84" s="195"/>
      <c r="QSG84" s="195"/>
      <c r="QSH84" s="195"/>
      <c r="QSI84" s="195"/>
      <c r="QSJ84" s="195"/>
      <c r="QSK84" s="195"/>
      <c r="QSL84" s="195"/>
      <c r="QSM84" s="195"/>
      <c r="QSN84" s="195"/>
      <c r="QSO84" s="195"/>
      <c r="QSP84" s="195"/>
      <c r="QSQ84" s="195"/>
      <c r="QSR84" s="195"/>
      <c r="QSS84" s="195"/>
      <c r="QST84" s="195"/>
      <c r="QSU84" s="195"/>
      <c r="QSV84" s="195"/>
      <c r="QSW84" s="195"/>
      <c r="QSX84" s="195"/>
      <c r="QSY84" s="195"/>
      <c r="QSZ84" s="195"/>
      <c r="QTA84" s="195"/>
      <c r="QTB84" s="195"/>
      <c r="QTC84" s="195"/>
      <c r="QTD84" s="195"/>
      <c r="QTE84" s="195"/>
      <c r="QTF84" s="195"/>
      <c r="QTG84" s="195"/>
      <c r="QTH84" s="195"/>
      <c r="QTI84" s="195"/>
      <c r="QTJ84" s="195"/>
      <c r="QTK84" s="195"/>
      <c r="QTL84" s="195"/>
      <c r="QTM84" s="195"/>
      <c r="QTN84" s="195"/>
      <c r="QTO84" s="195"/>
      <c r="QTP84" s="195"/>
      <c r="QTQ84" s="195"/>
      <c r="QTR84" s="195"/>
      <c r="QTS84" s="195"/>
      <c r="QTT84" s="195"/>
      <c r="QTU84" s="195"/>
      <c r="QTV84" s="195"/>
      <c r="QTW84" s="195"/>
      <c r="QTX84" s="195"/>
      <c r="QTY84" s="195"/>
      <c r="QTZ84" s="195"/>
      <c r="QUA84" s="195"/>
      <c r="QUB84" s="195"/>
      <c r="QUC84" s="195"/>
      <c r="QUD84" s="195"/>
      <c r="QUE84" s="195"/>
      <c r="QUF84" s="195"/>
      <c r="QUG84" s="195"/>
      <c r="QUH84" s="195"/>
      <c r="QUI84" s="195"/>
      <c r="QUJ84" s="195"/>
      <c r="QUK84" s="195"/>
      <c r="QUL84" s="195"/>
      <c r="QUM84" s="195"/>
      <c r="QUN84" s="195"/>
      <c r="QUO84" s="195"/>
      <c r="QUP84" s="195"/>
      <c r="QUQ84" s="195"/>
      <c r="QUR84" s="195"/>
      <c r="QUS84" s="195"/>
      <c r="QUT84" s="195"/>
      <c r="QUU84" s="195"/>
      <c r="QUV84" s="195"/>
      <c r="QUW84" s="195"/>
      <c r="QUX84" s="195"/>
      <c r="QUY84" s="195"/>
      <c r="QUZ84" s="195"/>
      <c r="QVA84" s="195"/>
      <c r="QVB84" s="195"/>
      <c r="QVC84" s="195"/>
      <c r="QVD84" s="195"/>
      <c r="QVE84" s="195"/>
      <c r="QVF84" s="195"/>
      <c r="QVG84" s="195"/>
      <c r="QVH84" s="195"/>
      <c r="QVI84" s="195"/>
      <c r="QVJ84" s="195"/>
      <c r="QVK84" s="195"/>
      <c r="QVL84" s="195"/>
      <c r="QVM84" s="195"/>
      <c r="QVN84" s="195"/>
      <c r="QVO84" s="195"/>
      <c r="QVP84" s="195"/>
      <c r="QVQ84" s="195"/>
      <c r="QVR84" s="195"/>
      <c r="QVS84" s="195"/>
      <c r="QVT84" s="195"/>
      <c r="QVU84" s="195"/>
      <c r="QVV84" s="195"/>
      <c r="QVW84" s="195"/>
      <c r="QVX84" s="195"/>
      <c r="QVY84" s="195"/>
      <c r="QVZ84" s="195"/>
      <c r="QWA84" s="195"/>
      <c r="QWB84" s="195"/>
      <c r="QWC84" s="195"/>
      <c r="QWD84" s="195"/>
      <c r="QWE84" s="195"/>
      <c r="QWF84" s="195"/>
      <c r="QWG84" s="195"/>
      <c r="QWH84" s="195"/>
      <c r="QWI84" s="195"/>
      <c r="QWJ84" s="195"/>
      <c r="QWK84" s="195"/>
      <c r="QWL84" s="195"/>
      <c r="QWM84" s="195"/>
      <c r="QWN84" s="195"/>
      <c r="QWO84" s="195"/>
      <c r="QWP84" s="195"/>
      <c r="QWQ84" s="195"/>
      <c r="QWR84" s="195"/>
      <c r="QWS84" s="195"/>
      <c r="QWT84" s="195"/>
      <c r="QWU84" s="195"/>
      <c r="QWV84" s="195"/>
      <c r="QWW84" s="195"/>
      <c r="QWX84" s="195"/>
      <c r="QWY84" s="195"/>
      <c r="QWZ84" s="195"/>
      <c r="QXA84" s="195"/>
      <c r="QXB84" s="195"/>
      <c r="QXC84" s="195"/>
      <c r="QXD84" s="195"/>
      <c r="QXE84" s="195"/>
      <c r="QXF84" s="195"/>
      <c r="QXG84" s="195"/>
      <c r="QXH84" s="195"/>
      <c r="QXI84" s="195"/>
      <c r="QXJ84" s="195"/>
      <c r="QXK84" s="195"/>
      <c r="QXL84" s="195"/>
      <c r="QXM84" s="195"/>
      <c r="QXN84" s="195"/>
      <c r="QXO84" s="195"/>
      <c r="QXP84" s="195"/>
      <c r="QXQ84" s="195"/>
      <c r="QXR84" s="195"/>
      <c r="QXS84" s="195"/>
      <c r="QXT84" s="195"/>
      <c r="QXU84" s="195"/>
      <c r="QXV84" s="195"/>
      <c r="QXW84" s="195"/>
      <c r="QXX84" s="195"/>
      <c r="QXY84" s="195"/>
      <c r="QXZ84" s="195"/>
      <c r="QYA84" s="195"/>
      <c r="QYB84" s="195"/>
      <c r="QYC84" s="195"/>
      <c r="QYD84" s="195"/>
      <c r="QYE84" s="195"/>
      <c r="QYF84" s="195"/>
      <c r="QYG84" s="195"/>
      <c r="QYH84" s="195"/>
      <c r="QYI84" s="195"/>
      <c r="QYJ84" s="195"/>
      <c r="QYK84" s="195"/>
      <c r="QYL84" s="195"/>
      <c r="QYM84" s="195"/>
      <c r="QYN84" s="195"/>
      <c r="QYO84" s="195"/>
      <c r="QYP84" s="195"/>
      <c r="QYQ84" s="195"/>
      <c r="QYR84" s="195"/>
      <c r="QYS84" s="195"/>
      <c r="QYT84" s="195"/>
      <c r="QYU84" s="195"/>
      <c r="QYV84" s="195"/>
      <c r="QYW84" s="195"/>
      <c r="QYX84" s="195"/>
      <c r="QYY84" s="195"/>
      <c r="QYZ84" s="195"/>
      <c r="QZA84" s="195"/>
      <c r="QZB84" s="195"/>
      <c r="QZC84" s="195"/>
      <c r="QZD84" s="195"/>
      <c r="QZE84" s="195"/>
      <c r="QZF84" s="195"/>
      <c r="QZG84" s="195"/>
      <c r="QZH84" s="195"/>
      <c r="QZI84" s="195"/>
      <c r="QZJ84" s="195"/>
      <c r="QZK84" s="195"/>
      <c r="QZL84" s="195"/>
      <c r="QZM84" s="195"/>
      <c r="QZN84" s="195"/>
      <c r="QZO84" s="195"/>
      <c r="QZP84" s="195"/>
      <c r="QZQ84" s="195"/>
      <c r="QZR84" s="195"/>
      <c r="QZS84" s="195"/>
      <c r="QZT84" s="195"/>
      <c r="QZU84" s="195"/>
      <c r="QZV84" s="195"/>
      <c r="QZW84" s="195"/>
      <c r="QZX84" s="195"/>
      <c r="QZY84" s="195"/>
      <c r="QZZ84" s="195"/>
      <c r="RAA84" s="195"/>
      <c r="RAB84" s="195"/>
      <c r="RAC84" s="195"/>
      <c r="RAD84" s="195"/>
      <c r="RAE84" s="195"/>
      <c r="RAF84" s="195"/>
      <c r="RAG84" s="195"/>
      <c r="RAH84" s="195"/>
      <c r="RAI84" s="195"/>
      <c r="RAJ84" s="195"/>
      <c r="RAK84" s="195"/>
      <c r="RAL84" s="195"/>
      <c r="RAM84" s="195"/>
      <c r="RAN84" s="195"/>
      <c r="RAO84" s="195"/>
      <c r="RAP84" s="195"/>
      <c r="RAQ84" s="195"/>
      <c r="RAR84" s="195"/>
      <c r="RAS84" s="195"/>
      <c r="RAT84" s="195"/>
      <c r="RAU84" s="195"/>
      <c r="RAV84" s="195"/>
      <c r="RAW84" s="195"/>
      <c r="RAX84" s="195"/>
      <c r="RAY84" s="195"/>
      <c r="RAZ84" s="195"/>
      <c r="RBA84" s="195"/>
      <c r="RBB84" s="195"/>
      <c r="RBC84" s="195"/>
      <c r="RBD84" s="195"/>
      <c r="RBE84" s="195"/>
      <c r="RBF84" s="195"/>
      <c r="RBG84" s="195"/>
      <c r="RBH84" s="195"/>
      <c r="RBI84" s="195"/>
      <c r="RBJ84" s="195"/>
      <c r="RBK84" s="195"/>
      <c r="RBL84" s="195"/>
      <c r="RBM84" s="195"/>
      <c r="RBN84" s="195"/>
      <c r="RBO84" s="195"/>
      <c r="RBP84" s="195"/>
      <c r="RBQ84" s="195"/>
      <c r="RBR84" s="195"/>
      <c r="RBS84" s="195"/>
      <c r="RBT84" s="195"/>
      <c r="RBU84" s="195"/>
      <c r="RBV84" s="195"/>
      <c r="RBW84" s="195"/>
      <c r="RBX84" s="195"/>
      <c r="RBY84" s="195"/>
      <c r="RBZ84" s="195"/>
      <c r="RCA84" s="195"/>
      <c r="RCB84" s="195"/>
      <c r="RCC84" s="195"/>
      <c r="RCD84" s="195"/>
      <c r="RCE84" s="195"/>
      <c r="RCF84" s="195"/>
      <c r="RCG84" s="195"/>
      <c r="RCH84" s="195"/>
      <c r="RCI84" s="195"/>
      <c r="RCJ84" s="195"/>
      <c r="RCK84" s="195"/>
      <c r="RCL84" s="195"/>
      <c r="RCM84" s="195"/>
      <c r="RCN84" s="195"/>
      <c r="RCO84" s="195"/>
      <c r="RCP84" s="195"/>
      <c r="RCQ84" s="195"/>
      <c r="RCR84" s="195"/>
      <c r="RCS84" s="195"/>
      <c r="RCT84" s="195"/>
      <c r="RCU84" s="195"/>
      <c r="RCV84" s="195"/>
      <c r="RCW84" s="195"/>
      <c r="RCX84" s="195"/>
      <c r="RCY84" s="195"/>
      <c r="RCZ84" s="195"/>
      <c r="RDA84" s="195"/>
      <c r="RDB84" s="195"/>
      <c r="RDC84" s="195"/>
      <c r="RDD84" s="195"/>
      <c r="RDE84" s="195"/>
      <c r="RDF84" s="195"/>
      <c r="RDG84" s="195"/>
      <c r="RDH84" s="195"/>
      <c r="RDI84" s="195"/>
      <c r="RDJ84" s="195"/>
      <c r="RDK84" s="195"/>
      <c r="RDL84" s="195"/>
      <c r="RDM84" s="195"/>
      <c r="RDN84" s="195"/>
      <c r="RDO84" s="195"/>
      <c r="RDP84" s="195"/>
      <c r="RDQ84" s="195"/>
      <c r="RDR84" s="195"/>
      <c r="RDS84" s="195"/>
      <c r="RDT84" s="195"/>
      <c r="RDU84" s="195"/>
      <c r="RDV84" s="195"/>
      <c r="RDW84" s="195"/>
      <c r="RDX84" s="195"/>
      <c r="RDY84" s="195"/>
      <c r="RDZ84" s="195"/>
      <c r="REA84" s="195"/>
      <c r="REB84" s="195"/>
      <c r="REC84" s="195"/>
      <c r="RED84" s="195"/>
      <c r="REE84" s="195"/>
      <c r="REF84" s="195"/>
      <c r="REG84" s="195"/>
      <c r="REH84" s="195"/>
      <c r="REI84" s="195"/>
      <c r="REJ84" s="195"/>
      <c r="REK84" s="195"/>
      <c r="REL84" s="195"/>
      <c r="REM84" s="195"/>
      <c r="REN84" s="195"/>
      <c r="REO84" s="195"/>
      <c r="REP84" s="195"/>
      <c r="REQ84" s="195"/>
      <c r="RER84" s="195"/>
      <c r="RES84" s="195"/>
      <c r="RET84" s="195"/>
      <c r="REU84" s="195"/>
      <c r="REV84" s="195"/>
      <c r="REW84" s="195"/>
      <c r="REX84" s="195"/>
      <c r="REY84" s="195"/>
      <c r="REZ84" s="195"/>
      <c r="RFA84" s="195"/>
      <c r="RFB84" s="195"/>
      <c r="RFC84" s="195"/>
      <c r="RFD84" s="195"/>
      <c r="RFE84" s="195"/>
      <c r="RFF84" s="195"/>
      <c r="RFG84" s="195"/>
      <c r="RFH84" s="195"/>
      <c r="RFI84" s="195"/>
      <c r="RFJ84" s="195"/>
      <c r="RFK84" s="195"/>
      <c r="RFL84" s="195"/>
      <c r="RFM84" s="195"/>
      <c r="RFN84" s="195"/>
      <c r="RFO84" s="195"/>
      <c r="RFP84" s="195"/>
      <c r="RFQ84" s="195"/>
      <c r="RFR84" s="195"/>
      <c r="RFS84" s="195"/>
      <c r="RFT84" s="195"/>
      <c r="RFU84" s="195"/>
      <c r="RFV84" s="195"/>
      <c r="RFW84" s="195"/>
      <c r="RFX84" s="195"/>
      <c r="RFY84" s="195"/>
      <c r="RFZ84" s="195"/>
      <c r="RGA84" s="195"/>
      <c r="RGB84" s="195"/>
      <c r="RGC84" s="195"/>
      <c r="RGD84" s="195"/>
      <c r="RGE84" s="195"/>
      <c r="RGF84" s="195"/>
      <c r="RGG84" s="195"/>
      <c r="RGH84" s="195"/>
      <c r="RGI84" s="195"/>
      <c r="RGJ84" s="195"/>
      <c r="RGK84" s="195"/>
      <c r="RGL84" s="195"/>
      <c r="RGM84" s="195"/>
      <c r="RGN84" s="195"/>
      <c r="RGO84" s="195"/>
      <c r="RGP84" s="195"/>
      <c r="RGQ84" s="195"/>
      <c r="RGR84" s="195"/>
      <c r="RGS84" s="195"/>
      <c r="RGT84" s="195"/>
      <c r="RGU84" s="195"/>
      <c r="RGV84" s="195"/>
      <c r="RGW84" s="195"/>
      <c r="RGX84" s="195"/>
      <c r="RGY84" s="195"/>
      <c r="RGZ84" s="195"/>
      <c r="RHA84" s="195"/>
      <c r="RHB84" s="195"/>
      <c r="RHC84" s="195"/>
      <c r="RHD84" s="195"/>
      <c r="RHE84" s="195"/>
      <c r="RHF84" s="195"/>
      <c r="RHG84" s="195"/>
      <c r="RHH84" s="195"/>
      <c r="RHI84" s="195"/>
      <c r="RHJ84" s="195"/>
      <c r="RHK84" s="195"/>
      <c r="RHL84" s="195"/>
      <c r="RHM84" s="195"/>
      <c r="RHN84" s="195"/>
      <c r="RHO84" s="195"/>
      <c r="RHP84" s="195"/>
      <c r="RHQ84" s="195"/>
      <c r="RHR84" s="195"/>
      <c r="RHS84" s="195"/>
      <c r="RHT84" s="195"/>
      <c r="RHU84" s="195"/>
      <c r="RHV84" s="195"/>
      <c r="RHW84" s="195"/>
      <c r="RHX84" s="195"/>
      <c r="RHY84" s="195"/>
      <c r="RHZ84" s="195"/>
      <c r="RIA84" s="195"/>
      <c r="RIB84" s="195"/>
      <c r="RIC84" s="195"/>
      <c r="RID84" s="195"/>
      <c r="RIE84" s="195"/>
      <c r="RIF84" s="195"/>
      <c r="RIG84" s="195"/>
      <c r="RIH84" s="195"/>
      <c r="RII84" s="195"/>
      <c r="RIJ84" s="195"/>
      <c r="RIK84" s="195"/>
      <c r="RIL84" s="195"/>
      <c r="RIM84" s="195"/>
      <c r="RIN84" s="195"/>
      <c r="RIO84" s="195"/>
      <c r="RIP84" s="195"/>
      <c r="RIQ84" s="195"/>
      <c r="RIR84" s="195"/>
      <c r="RIS84" s="195"/>
      <c r="RIT84" s="195"/>
      <c r="RIU84" s="195"/>
      <c r="RIV84" s="195"/>
      <c r="RIW84" s="195"/>
      <c r="RIX84" s="195"/>
      <c r="RIY84" s="195"/>
      <c r="RIZ84" s="195"/>
      <c r="RJA84" s="195"/>
      <c r="RJB84" s="195"/>
      <c r="RJC84" s="195"/>
      <c r="RJD84" s="195"/>
      <c r="RJE84" s="195"/>
      <c r="RJF84" s="195"/>
      <c r="RJG84" s="195"/>
      <c r="RJH84" s="195"/>
      <c r="RJI84" s="195"/>
      <c r="RJJ84" s="195"/>
      <c r="RJK84" s="195"/>
      <c r="RJL84" s="195"/>
      <c r="RJM84" s="195"/>
      <c r="RJN84" s="195"/>
      <c r="RJO84" s="195"/>
      <c r="RJP84" s="195"/>
      <c r="RJQ84" s="195"/>
      <c r="RJR84" s="195"/>
      <c r="RJS84" s="195"/>
      <c r="RJT84" s="195"/>
      <c r="RJU84" s="195"/>
      <c r="RJV84" s="195"/>
      <c r="RJW84" s="195"/>
      <c r="RJX84" s="195"/>
      <c r="RJY84" s="195"/>
      <c r="RJZ84" s="195"/>
      <c r="RKA84" s="195"/>
      <c r="RKB84" s="195"/>
      <c r="RKC84" s="195"/>
      <c r="RKD84" s="195"/>
      <c r="RKE84" s="195"/>
      <c r="RKF84" s="195"/>
      <c r="RKG84" s="195"/>
      <c r="RKH84" s="195"/>
      <c r="RKI84" s="195"/>
      <c r="RKJ84" s="195"/>
      <c r="RKK84" s="195"/>
      <c r="RKL84" s="195"/>
      <c r="RKM84" s="195"/>
      <c r="RKN84" s="195"/>
      <c r="RKO84" s="195"/>
      <c r="RKP84" s="195"/>
      <c r="RKQ84" s="195"/>
      <c r="RKR84" s="195"/>
      <c r="RKS84" s="195"/>
      <c r="RKT84" s="195"/>
      <c r="RKU84" s="195"/>
      <c r="RKV84" s="195"/>
      <c r="RKW84" s="195"/>
      <c r="RKX84" s="195"/>
      <c r="RKY84" s="195"/>
      <c r="RKZ84" s="195"/>
      <c r="RLA84" s="195"/>
      <c r="RLB84" s="195"/>
      <c r="RLC84" s="195"/>
      <c r="RLD84" s="195"/>
      <c r="RLE84" s="195"/>
      <c r="RLF84" s="195"/>
      <c r="RLG84" s="195"/>
      <c r="RLH84" s="195"/>
      <c r="RLI84" s="195"/>
      <c r="RLJ84" s="195"/>
      <c r="RLK84" s="195"/>
      <c r="RLL84" s="195"/>
      <c r="RLM84" s="195"/>
      <c r="RLN84" s="195"/>
      <c r="RLO84" s="195"/>
      <c r="RLP84" s="195"/>
      <c r="RLQ84" s="195"/>
      <c r="RLR84" s="195"/>
      <c r="RLS84" s="195"/>
      <c r="RLT84" s="195"/>
      <c r="RLU84" s="195"/>
      <c r="RLV84" s="195"/>
      <c r="RLW84" s="195"/>
      <c r="RLX84" s="195"/>
      <c r="RLY84" s="195"/>
      <c r="RLZ84" s="195"/>
      <c r="RMA84" s="195"/>
      <c r="RMB84" s="195"/>
      <c r="RMC84" s="195"/>
      <c r="RMD84" s="195"/>
      <c r="RME84" s="195"/>
      <c r="RMF84" s="195"/>
      <c r="RMG84" s="195"/>
      <c r="RMH84" s="195"/>
      <c r="RMI84" s="195"/>
      <c r="RMJ84" s="195"/>
      <c r="RMK84" s="195"/>
      <c r="RML84" s="195"/>
      <c r="RMM84" s="195"/>
      <c r="RMN84" s="195"/>
      <c r="RMO84" s="195"/>
      <c r="RMP84" s="195"/>
      <c r="RMQ84" s="195"/>
      <c r="RMR84" s="195"/>
      <c r="RMS84" s="195"/>
      <c r="RMT84" s="195"/>
      <c r="RMU84" s="195"/>
      <c r="RMV84" s="195"/>
      <c r="RMW84" s="195"/>
      <c r="RMX84" s="195"/>
      <c r="RMY84" s="195"/>
      <c r="RMZ84" s="195"/>
      <c r="RNA84" s="195"/>
      <c r="RNB84" s="195"/>
      <c r="RNC84" s="195"/>
      <c r="RND84" s="195"/>
      <c r="RNE84" s="195"/>
      <c r="RNF84" s="195"/>
      <c r="RNG84" s="195"/>
      <c r="RNH84" s="195"/>
      <c r="RNI84" s="195"/>
      <c r="RNJ84" s="195"/>
      <c r="RNK84" s="195"/>
      <c r="RNL84" s="195"/>
      <c r="RNM84" s="195"/>
      <c r="RNN84" s="195"/>
      <c r="RNO84" s="195"/>
      <c r="RNP84" s="195"/>
      <c r="RNQ84" s="195"/>
      <c r="RNR84" s="195"/>
      <c r="RNS84" s="195"/>
      <c r="RNT84" s="195"/>
      <c r="RNU84" s="195"/>
      <c r="RNV84" s="195"/>
      <c r="RNW84" s="195"/>
      <c r="RNX84" s="195"/>
      <c r="RNY84" s="195"/>
      <c r="RNZ84" s="195"/>
      <c r="ROA84" s="195"/>
      <c r="ROB84" s="195"/>
      <c r="ROC84" s="195"/>
      <c r="ROD84" s="195"/>
      <c r="ROE84" s="195"/>
      <c r="ROF84" s="195"/>
      <c r="ROG84" s="195"/>
      <c r="ROH84" s="195"/>
      <c r="ROI84" s="195"/>
      <c r="ROJ84" s="195"/>
      <c r="ROK84" s="195"/>
      <c r="ROL84" s="195"/>
      <c r="ROM84" s="195"/>
      <c r="RON84" s="195"/>
      <c r="ROO84" s="195"/>
      <c r="ROP84" s="195"/>
      <c r="ROQ84" s="195"/>
      <c r="ROR84" s="195"/>
      <c r="ROS84" s="195"/>
      <c r="ROT84" s="195"/>
      <c r="ROU84" s="195"/>
      <c r="ROV84" s="195"/>
      <c r="ROW84" s="195"/>
      <c r="ROX84" s="195"/>
      <c r="ROY84" s="195"/>
      <c r="ROZ84" s="195"/>
      <c r="RPA84" s="195"/>
      <c r="RPB84" s="195"/>
      <c r="RPC84" s="195"/>
      <c r="RPD84" s="195"/>
      <c r="RPE84" s="195"/>
      <c r="RPF84" s="195"/>
      <c r="RPG84" s="195"/>
      <c r="RPH84" s="195"/>
      <c r="RPI84" s="195"/>
      <c r="RPJ84" s="195"/>
      <c r="RPK84" s="195"/>
      <c r="RPL84" s="195"/>
      <c r="RPM84" s="195"/>
      <c r="RPN84" s="195"/>
      <c r="RPO84" s="195"/>
      <c r="RPP84" s="195"/>
      <c r="RPQ84" s="195"/>
      <c r="RPR84" s="195"/>
      <c r="RPS84" s="195"/>
      <c r="RPT84" s="195"/>
      <c r="RPU84" s="195"/>
      <c r="RPV84" s="195"/>
      <c r="RPW84" s="195"/>
      <c r="RPX84" s="195"/>
      <c r="RPY84" s="195"/>
      <c r="RPZ84" s="195"/>
      <c r="RQA84" s="195"/>
      <c r="RQB84" s="195"/>
      <c r="RQC84" s="195"/>
      <c r="RQD84" s="195"/>
      <c r="RQE84" s="195"/>
      <c r="RQF84" s="195"/>
      <c r="RQG84" s="195"/>
      <c r="RQH84" s="195"/>
      <c r="RQI84" s="195"/>
      <c r="RQJ84" s="195"/>
      <c r="RQK84" s="195"/>
      <c r="RQL84" s="195"/>
      <c r="RQM84" s="195"/>
      <c r="RQN84" s="195"/>
      <c r="RQO84" s="195"/>
      <c r="RQP84" s="195"/>
      <c r="RQQ84" s="195"/>
      <c r="RQR84" s="195"/>
      <c r="RQS84" s="195"/>
      <c r="RQT84" s="195"/>
      <c r="RQU84" s="195"/>
      <c r="RQV84" s="195"/>
      <c r="RQW84" s="195"/>
      <c r="RQX84" s="195"/>
      <c r="RQY84" s="195"/>
      <c r="RQZ84" s="195"/>
      <c r="RRA84" s="195"/>
      <c r="RRB84" s="195"/>
      <c r="RRC84" s="195"/>
      <c r="RRD84" s="195"/>
      <c r="RRE84" s="195"/>
      <c r="RRF84" s="195"/>
      <c r="RRG84" s="195"/>
      <c r="RRH84" s="195"/>
      <c r="RRI84" s="195"/>
      <c r="RRJ84" s="195"/>
      <c r="RRK84" s="195"/>
      <c r="RRL84" s="195"/>
      <c r="RRM84" s="195"/>
      <c r="RRN84" s="195"/>
      <c r="RRO84" s="195"/>
      <c r="RRP84" s="195"/>
      <c r="RRQ84" s="195"/>
      <c r="RRR84" s="195"/>
      <c r="RRS84" s="195"/>
      <c r="RRT84" s="195"/>
      <c r="RRU84" s="195"/>
      <c r="RRV84" s="195"/>
      <c r="RRW84" s="195"/>
      <c r="RRX84" s="195"/>
      <c r="RRY84" s="195"/>
      <c r="RRZ84" s="195"/>
      <c r="RSA84" s="195"/>
      <c r="RSB84" s="195"/>
      <c r="RSC84" s="195"/>
      <c r="RSD84" s="195"/>
      <c r="RSE84" s="195"/>
      <c r="RSF84" s="195"/>
      <c r="RSG84" s="195"/>
      <c r="RSH84" s="195"/>
      <c r="RSI84" s="195"/>
      <c r="RSJ84" s="195"/>
      <c r="RSK84" s="195"/>
      <c r="RSL84" s="195"/>
      <c r="RSM84" s="195"/>
      <c r="RSN84" s="195"/>
      <c r="RSO84" s="195"/>
      <c r="RSP84" s="195"/>
      <c r="RSQ84" s="195"/>
      <c r="RSR84" s="195"/>
      <c r="RSS84" s="195"/>
      <c r="RST84" s="195"/>
      <c r="RSU84" s="195"/>
      <c r="RSV84" s="195"/>
      <c r="RSW84" s="195"/>
      <c r="RSX84" s="195"/>
      <c r="RSY84" s="195"/>
      <c r="RSZ84" s="195"/>
      <c r="RTA84" s="195"/>
      <c r="RTB84" s="195"/>
      <c r="RTC84" s="195"/>
      <c r="RTD84" s="195"/>
      <c r="RTE84" s="195"/>
      <c r="RTF84" s="195"/>
      <c r="RTG84" s="195"/>
      <c r="RTH84" s="195"/>
      <c r="RTI84" s="195"/>
      <c r="RTJ84" s="195"/>
      <c r="RTK84" s="195"/>
      <c r="RTL84" s="195"/>
      <c r="RTM84" s="195"/>
      <c r="RTN84" s="195"/>
      <c r="RTO84" s="195"/>
      <c r="RTP84" s="195"/>
      <c r="RTQ84" s="195"/>
      <c r="RTR84" s="195"/>
      <c r="RTS84" s="195"/>
      <c r="RTT84" s="195"/>
      <c r="RTU84" s="195"/>
      <c r="RTV84" s="195"/>
      <c r="RTW84" s="195"/>
      <c r="RTX84" s="195"/>
      <c r="RTY84" s="195"/>
      <c r="RTZ84" s="195"/>
      <c r="RUA84" s="195"/>
      <c r="RUB84" s="195"/>
      <c r="RUC84" s="195"/>
      <c r="RUD84" s="195"/>
      <c r="RUE84" s="195"/>
      <c r="RUF84" s="195"/>
      <c r="RUG84" s="195"/>
      <c r="RUH84" s="195"/>
      <c r="RUI84" s="195"/>
      <c r="RUJ84" s="195"/>
      <c r="RUK84" s="195"/>
      <c r="RUL84" s="195"/>
      <c r="RUM84" s="195"/>
      <c r="RUN84" s="195"/>
      <c r="RUO84" s="195"/>
      <c r="RUP84" s="195"/>
      <c r="RUQ84" s="195"/>
      <c r="RUR84" s="195"/>
      <c r="RUS84" s="195"/>
      <c r="RUT84" s="195"/>
      <c r="RUU84" s="195"/>
      <c r="RUV84" s="195"/>
      <c r="RUW84" s="195"/>
      <c r="RUX84" s="195"/>
      <c r="RUY84" s="195"/>
      <c r="RUZ84" s="195"/>
      <c r="RVA84" s="195"/>
      <c r="RVB84" s="195"/>
      <c r="RVC84" s="195"/>
      <c r="RVD84" s="195"/>
      <c r="RVE84" s="195"/>
      <c r="RVF84" s="195"/>
      <c r="RVG84" s="195"/>
      <c r="RVH84" s="195"/>
      <c r="RVI84" s="195"/>
      <c r="RVJ84" s="195"/>
      <c r="RVK84" s="195"/>
      <c r="RVL84" s="195"/>
      <c r="RVM84" s="195"/>
      <c r="RVN84" s="195"/>
      <c r="RVO84" s="195"/>
      <c r="RVP84" s="195"/>
      <c r="RVQ84" s="195"/>
      <c r="RVR84" s="195"/>
      <c r="RVS84" s="195"/>
      <c r="RVT84" s="195"/>
      <c r="RVU84" s="195"/>
      <c r="RVV84" s="195"/>
      <c r="RVW84" s="195"/>
      <c r="RVX84" s="195"/>
      <c r="RVY84" s="195"/>
      <c r="RVZ84" s="195"/>
      <c r="RWA84" s="195"/>
      <c r="RWB84" s="195"/>
      <c r="RWC84" s="195"/>
      <c r="RWD84" s="195"/>
      <c r="RWE84" s="195"/>
      <c r="RWF84" s="195"/>
      <c r="RWG84" s="195"/>
      <c r="RWH84" s="195"/>
      <c r="RWI84" s="195"/>
      <c r="RWJ84" s="195"/>
      <c r="RWK84" s="195"/>
      <c r="RWL84" s="195"/>
      <c r="RWM84" s="195"/>
      <c r="RWN84" s="195"/>
      <c r="RWO84" s="195"/>
      <c r="RWP84" s="195"/>
      <c r="RWQ84" s="195"/>
      <c r="RWR84" s="195"/>
      <c r="RWS84" s="195"/>
      <c r="RWT84" s="195"/>
      <c r="RWU84" s="195"/>
      <c r="RWV84" s="195"/>
      <c r="RWW84" s="195"/>
      <c r="RWX84" s="195"/>
      <c r="RWY84" s="195"/>
      <c r="RWZ84" s="195"/>
      <c r="RXA84" s="195"/>
      <c r="RXB84" s="195"/>
      <c r="RXC84" s="195"/>
      <c r="RXD84" s="195"/>
      <c r="RXE84" s="195"/>
      <c r="RXF84" s="195"/>
      <c r="RXG84" s="195"/>
      <c r="RXH84" s="195"/>
      <c r="RXI84" s="195"/>
      <c r="RXJ84" s="195"/>
      <c r="RXK84" s="195"/>
      <c r="RXL84" s="195"/>
      <c r="RXM84" s="195"/>
      <c r="RXN84" s="195"/>
      <c r="RXO84" s="195"/>
      <c r="RXP84" s="195"/>
      <c r="RXQ84" s="195"/>
      <c r="RXR84" s="195"/>
      <c r="RXS84" s="195"/>
      <c r="RXT84" s="195"/>
      <c r="RXU84" s="195"/>
      <c r="RXV84" s="195"/>
      <c r="RXW84" s="195"/>
      <c r="RXX84" s="195"/>
      <c r="RXY84" s="195"/>
      <c r="RXZ84" s="195"/>
      <c r="RYA84" s="195"/>
      <c r="RYB84" s="195"/>
      <c r="RYC84" s="195"/>
      <c r="RYD84" s="195"/>
      <c r="RYE84" s="195"/>
      <c r="RYF84" s="195"/>
      <c r="RYG84" s="195"/>
      <c r="RYH84" s="195"/>
      <c r="RYI84" s="195"/>
      <c r="RYJ84" s="195"/>
      <c r="RYK84" s="195"/>
      <c r="RYL84" s="195"/>
      <c r="RYM84" s="195"/>
      <c r="RYN84" s="195"/>
      <c r="RYO84" s="195"/>
      <c r="RYP84" s="195"/>
      <c r="RYQ84" s="195"/>
      <c r="RYR84" s="195"/>
      <c r="RYS84" s="195"/>
      <c r="RYT84" s="195"/>
      <c r="RYU84" s="195"/>
      <c r="RYV84" s="195"/>
      <c r="RYW84" s="195"/>
      <c r="RYX84" s="195"/>
      <c r="RYY84" s="195"/>
      <c r="RYZ84" s="195"/>
      <c r="RZA84" s="195"/>
      <c r="RZB84" s="195"/>
      <c r="RZC84" s="195"/>
      <c r="RZD84" s="195"/>
      <c r="RZE84" s="195"/>
      <c r="RZF84" s="195"/>
      <c r="RZG84" s="195"/>
      <c r="RZH84" s="195"/>
      <c r="RZI84" s="195"/>
      <c r="RZJ84" s="195"/>
      <c r="RZK84" s="195"/>
      <c r="RZL84" s="195"/>
      <c r="RZM84" s="195"/>
      <c r="RZN84" s="195"/>
      <c r="RZO84" s="195"/>
      <c r="RZP84" s="195"/>
      <c r="RZQ84" s="195"/>
      <c r="RZR84" s="195"/>
      <c r="RZS84" s="195"/>
      <c r="RZT84" s="195"/>
      <c r="RZU84" s="195"/>
      <c r="RZV84" s="195"/>
      <c r="RZW84" s="195"/>
      <c r="RZX84" s="195"/>
      <c r="RZY84" s="195"/>
      <c r="RZZ84" s="195"/>
      <c r="SAA84" s="195"/>
      <c r="SAB84" s="195"/>
      <c r="SAC84" s="195"/>
      <c r="SAD84" s="195"/>
      <c r="SAE84" s="195"/>
      <c r="SAF84" s="195"/>
      <c r="SAG84" s="195"/>
      <c r="SAH84" s="195"/>
      <c r="SAI84" s="195"/>
      <c r="SAJ84" s="195"/>
      <c r="SAK84" s="195"/>
      <c r="SAL84" s="195"/>
      <c r="SAM84" s="195"/>
      <c r="SAN84" s="195"/>
      <c r="SAO84" s="195"/>
      <c r="SAP84" s="195"/>
      <c r="SAQ84" s="195"/>
      <c r="SAR84" s="195"/>
      <c r="SAS84" s="195"/>
      <c r="SAT84" s="195"/>
      <c r="SAU84" s="195"/>
      <c r="SAV84" s="195"/>
      <c r="SAW84" s="195"/>
      <c r="SAX84" s="195"/>
      <c r="SAY84" s="195"/>
      <c r="SAZ84" s="195"/>
      <c r="SBA84" s="195"/>
      <c r="SBB84" s="195"/>
      <c r="SBC84" s="195"/>
      <c r="SBD84" s="195"/>
      <c r="SBE84" s="195"/>
      <c r="SBF84" s="195"/>
      <c r="SBG84" s="195"/>
      <c r="SBH84" s="195"/>
      <c r="SBI84" s="195"/>
      <c r="SBJ84" s="195"/>
      <c r="SBK84" s="195"/>
      <c r="SBL84" s="195"/>
      <c r="SBM84" s="195"/>
      <c r="SBN84" s="195"/>
      <c r="SBO84" s="195"/>
      <c r="SBP84" s="195"/>
      <c r="SBQ84" s="195"/>
      <c r="SBR84" s="195"/>
      <c r="SBS84" s="195"/>
      <c r="SBT84" s="195"/>
      <c r="SBU84" s="195"/>
      <c r="SBV84" s="195"/>
      <c r="SBW84" s="195"/>
      <c r="SBX84" s="195"/>
      <c r="SBY84" s="195"/>
      <c r="SBZ84" s="195"/>
      <c r="SCA84" s="195"/>
      <c r="SCB84" s="195"/>
      <c r="SCC84" s="195"/>
      <c r="SCD84" s="195"/>
      <c r="SCE84" s="195"/>
      <c r="SCF84" s="195"/>
      <c r="SCG84" s="195"/>
      <c r="SCH84" s="195"/>
      <c r="SCI84" s="195"/>
      <c r="SCJ84" s="195"/>
      <c r="SCK84" s="195"/>
      <c r="SCL84" s="195"/>
      <c r="SCM84" s="195"/>
      <c r="SCN84" s="195"/>
      <c r="SCO84" s="195"/>
      <c r="SCP84" s="195"/>
      <c r="SCQ84" s="195"/>
      <c r="SCR84" s="195"/>
      <c r="SCS84" s="195"/>
      <c r="SCT84" s="195"/>
      <c r="SCU84" s="195"/>
      <c r="SCV84" s="195"/>
      <c r="SCW84" s="195"/>
      <c r="SCX84" s="195"/>
      <c r="SCY84" s="195"/>
      <c r="SCZ84" s="195"/>
      <c r="SDA84" s="195"/>
      <c r="SDB84" s="195"/>
      <c r="SDC84" s="195"/>
      <c r="SDD84" s="195"/>
      <c r="SDE84" s="195"/>
      <c r="SDF84" s="195"/>
      <c r="SDG84" s="195"/>
      <c r="SDH84" s="195"/>
      <c r="SDI84" s="195"/>
      <c r="SDJ84" s="195"/>
      <c r="SDK84" s="195"/>
      <c r="SDL84" s="195"/>
      <c r="SDM84" s="195"/>
      <c r="SDN84" s="195"/>
      <c r="SDO84" s="195"/>
      <c r="SDP84" s="195"/>
      <c r="SDQ84" s="195"/>
      <c r="SDR84" s="195"/>
      <c r="SDS84" s="195"/>
      <c r="SDT84" s="195"/>
      <c r="SDU84" s="195"/>
      <c r="SDV84" s="195"/>
      <c r="SDW84" s="195"/>
      <c r="SDX84" s="195"/>
      <c r="SDY84" s="195"/>
      <c r="SDZ84" s="195"/>
      <c r="SEA84" s="195"/>
      <c r="SEB84" s="195"/>
      <c r="SEC84" s="195"/>
      <c r="SED84" s="195"/>
      <c r="SEE84" s="195"/>
      <c r="SEF84" s="195"/>
      <c r="SEG84" s="195"/>
      <c r="SEH84" s="195"/>
      <c r="SEI84" s="195"/>
      <c r="SEJ84" s="195"/>
      <c r="SEK84" s="195"/>
      <c r="SEL84" s="195"/>
      <c r="SEM84" s="195"/>
      <c r="SEN84" s="195"/>
      <c r="SEO84" s="195"/>
      <c r="SEP84" s="195"/>
      <c r="SEQ84" s="195"/>
      <c r="SER84" s="195"/>
      <c r="SES84" s="195"/>
      <c r="SET84" s="195"/>
      <c r="SEU84" s="195"/>
      <c r="SEV84" s="195"/>
      <c r="SEW84" s="195"/>
      <c r="SEX84" s="195"/>
      <c r="SEY84" s="195"/>
      <c r="SEZ84" s="195"/>
      <c r="SFA84" s="195"/>
      <c r="SFB84" s="195"/>
      <c r="SFC84" s="195"/>
      <c r="SFD84" s="195"/>
      <c r="SFE84" s="195"/>
      <c r="SFF84" s="195"/>
      <c r="SFG84" s="195"/>
      <c r="SFH84" s="195"/>
      <c r="SFI84" s="195"/>
      <c r="SFJ84" s="195"/>
      <c r="SFK84" s="195"/>
      <c r="SFL84" s="195"/>
      <c r="SFM84" s="195"/>
      <c r="SFN84" s="195"/>
      <c r="SFO84" s="195"/>
      <c r="SFP84" s="195"/>
      <c r="SFQ84" s="195"/>
      <c r="SFR84" s="195"/>
      <c r="SFS84" s="195"/>
      <c r="SFT84" s="195"/>
      <c r="SFU84" s="195"/>
      <c r="SFV84" s="195"/>
      <c r="SFW84" s="195"/>
      <c r="SFX84" s="195"/>
      <c r="SFY84" s="195"/>
      <c r="SFZ84" s="195"/>
      <c r="SGA84" s="195"/>
      <c r="SGB84" s="195"/>
      <c r="SGC84" s="195"/>
      <c r="SGD84" s="195"/>
      <c r="SGE84" s="195"/>
      <c r="SGF84" s="195"/>
      <c r="SGG84" s="195"/>
      <c r="SGH84" s="195"/>
      <c r="SGI84" s="195"/>
      <c r="SGJ84" s="195"/>
      <c r="SGK84" s="195"/>
      <c r="SGL84" s="195"/>
      <c r="SGM84" s="195"/>
      <c r="SGN84" s="195"/>
      <c r="SGO84" s="195"/>
      <c r="SGP84" s="195"/>
      <c r="SGQ84" s="195"/>
      <c r="SGR84" s="195"/>
      <c r="SGS84" s="195"/>
      <c r="SGT84" s="195"/>
      <c r="SGU84" s="195"/>
      <c r="SGV84" s="195"/>
      <c r="SGW84" s="195"/>
      <c r="SGX84" s="195"/>
      <c r="SGY84" s="195"/>
      <c r="SGZ84" s="195"/>
      <c r="SHA84" s="195"/>
      <c r="SHB84" s="195"/>
      <c r="SHC84" s="195"/>
      <c r="SHD84" s="195"/>
      <c r="SHE84" s="195"/>
      <c r="SHF84" s="195"/>
      <c r="SHG84" s="195"/>
      <c r="SHH84" s="195"/>
      <c r="SHI84" s="195"/>
      <c r="SHJ84" s="195"/>
      <c r="SHK84" s="195"/>
      <c r="SHL84" s="195"/>
      <c r="SHM84" s="195"/>
      <c r="SHN84" s="195"/>
      <c r="SHO84" s="195"/>
      <c r="SHP84" s="195"/>
      <c r="SHQ84" s="195"/>
      <c r="SHR84" s="195"/>
      <c r="SHS84" s="195"/>
      <c r="SHT84" s="195"/>
      <c r="SHU84" s="195"/>
      <c r="SHV84" s="195"/>
      <c r="SHW84" s="195"/>
      <c r="SHX84" s="195"/>
      <c r="SHY84" s="195"/>
      <c r="SHZ84" s="195"/>
      <c r="SIA84" s="195"/>
      <c r="SIB84" s="195"/>
      <c r="SIC84" s="195"/>
      <c r="SID84" s="195"/>
      <c r="SIE84" s="195"/>
      <c r="SIF84" s="195"/>
      <c r="SIG84" s="195"/>
      <c r="SIH84" s="195"/>
      <c r="SII84" s="195"/>
      <c r="SIJ84" s="195"/>
      <c r="SIK84" s="195"/>
      <c r="SIL84" s="195"/>
      <c r="SIM84" s="195"/>
      <c r="SIN84" s="195"/>
      <c r="SIO84" s="195"/>
      <c r="SIP84" s="195"/>
      <c r="SIQ84" s="195"/>
      <c r="SIR84" s="195"/>
      <c r="SIS84" s="195"/>
      <c r="SIT84" s="195"/>
      <c r="SIU84" s="195"/>
      <c r="SIV84" s="195"/>
      <c r="SIW84" s="195"/>
      <c r="SIX84" s="195"/>
      <c r="SIY84" s="195"/>
      <c r="SIZ84" s="195"/>
      <c r="SJA84" s="195"/>
      <c r="SJB84" s="195"/>
      <c r="SJC84" s="195"/>
      <c r="SJD84" s="195"/>
      <c r="SJE84" s="195"/>
      <c r="SJF84" s="195"/>
      <c r="SJG84" s="195"/>
      <c r="SJH84" s="195"/>
      <c r="SJI84" s="195"/>
      <c r="SJJ84" s="195"/>
      <c r="SJK84" s="195"/>
      <c r="SJL84" s="195"/>
      <c r="SJM84" s="195"/>
      <c r="SJN84" s="195"/>
      <c r="SJO84" s="195"/>
      <c r="SJP84" s="195"/>
      <c r="SJQ84" s="195"/>
      <c r="SJR84" s="195"/>
      <c r="SJS84" s="195"/>
      <c r="SJT84" s="195"/>
      <c r="SJU84" s="195"/>
      <c r="SJV84" s="195"/>
      <c r="SJW84" s="195"/>
      <c r="SJX84" s="195"/>
      <c r="SJY84" s="195"/>
      <c r="SJZ84" s="195"/>
      <c r="SKA84" s="195"/>
      <c r="SKB84" s="195"/>
      <c r="SKC84" s="195"/>
      <c r="SKD84" s="195"/>
      <c r="SKE84" s="195"/>
      <c r="SKF84" s="195"/>
      <c r="SKG84" s="195"/>
      <c r="SKH84" s="195"/>
      <c r="SKI84" s="195"/>
      <c r="SKJ84" s="195"/>
      <c r="SKK84" s="195"/>
      <c r="SKL84" s="195"/>
      <c r="SKM84" s="195"/>
      <c r="SKN84" s="195"/>
      <c r="SKO84" s="195"/>
      <c r="SKP84" s="195"/>
      <c r="SKQ84" s="195"/>
      <c r="SKR84" s="195"/>
      <c r="SKS84" s="195"/>
      <c r="SKT84" s="195"/>
      <c r="SKU84" s="195"/>
      <c r="SKV84" s="195"/>
      <c r="SKW84" s="195"/>
      <c r="SKX84" s="195"/>
      <c r="SKY84" s="195"/>
      <c r="SKZ84" s="195"/>
      <c r="SLA84" s="195"/>
      <c r="SLB84" s="195"/>
      <c r="SLC84" s="195"/>
      <c r="SLD84" s="195"/>
      <c r="SLE84" s="195"/>
      <c r="SLF84" s="195"/>
      <c r="SLG84" s="195"/>
      <c r="SLH84" s="195"/>
      <c r="SLI84" s="195"/>
      <c r="SLJ84" s="195"/>
      <c r="SLK84" s="195"/>
      <c r="SLL84" s="195"/>
      <c r="SLM84" s="195"/>
      <c r="SLN84" s="195"/>
      <c r="SLO84" s="195"/>
      <c r="SLP84" s="195"/>
      <c r="SLQ84" s="195"/>
      <c r="SLR84" s="195"/>
      <c r="SLS84" s="195"/>
      <c r="SLT84" s="195"/>
      <c r="SLU84" s="195"/>
      <c r="SLV84" s="195"/>
      <c r="SLW84" s="195"/>
      <c r="SLX84" s="195"/>
      <c r="SLY84" s="195"/>
      <c r="SLZ84" s="195"/>
      <c r="SMA84" s="195"/>
      <c r="SMB84" s="195"/>
      <c r="SMC84" s="195"/>
      <c r="SMD84" s="195"/>
      <c r="SME84" s="195"/>
      <c r="SMF84" s="195"/>
      <c r="SMG84" s="195"/>
      <c r="SMH84" s="195"/>
      <c r="SMI84" s="195"/>
      <c r="SMJ84" s="195"/>
      <c r="SMK84" s="195"/>
      <c r="SML84" s="195"/>
      <c r="SMM84" s="195"/>
      <c r="SMN84" s="195"/>
      <c r="SMO84" s="195"/>
      <c r="SMP84" s="195"/>
      <c r="SMQ84" s="195"/>
      <c r="SMR84" s="195"/>
      <c r="SMS84" s="195"/>
      <c r="SMT84" s="195"/>
      <c r="SMU84" s="195"/>
      <c r="SMV84" s="195"/>
      <c r="SMW84" s="195"/>
      <c r="SMX84" s="195"/>
      <c r="SMY84" s="195"/>
      <c r="SMZ84" s="195"/>
      <c r="SNA84" s="195"/>
      <c r="SNB84" s="195"/>
      <c r="SNC84" s="195"/>
      <c r="SND84" s="195"/>
      <c r="SNE84" s="195"/>
      <c r="SNF84" s="195"/>
      <c r="SNG84" s="195"/>
      <c r="SNH84" s="195"/>
      <c r="SNI84" s="195"/>
      <c r="SNJ84" s="195"/>
      <c r="SNK84" s="195"/>
      <c r="SNL84" s="195"/>
      <c r="SNM84" s="195"/>
      <c r="SNN84" s="195"/>
      <c r="SNO84" s="195"/>
      <c r="SNP84" s="195"/>
      <c r="SNQ84" s="195"/>
      <c r="SNR84" s="195"/>
      <c r="SNS84" s="195"/>
      <c r="SNT84" s="195"/>
      <c r="SNU84" s="195"/>
      <c r="SNV84" s="195"/>
      <c r="SNW84" s="195"/>
      <c r="SNX84" s="195"/>
      <c r="SNY84" s="195"/>
      <c r="SNZ84" s="195"/>
      <c r="SOA84" s="195"/>
      <c r="SOB84" s="195"/>
      <c r="SOC84" s="195"/>
      <c r="SOD84" s="195"/>
      <c r="SOE84" s="195"/>
      <c r="SOF84" s="195"/>
      <c r="SOG84" s="195"/>
      <c r="SOH84" s="195"/>
      <c r="SOI84" s="195"/>
      <c r="SOJ84" s="195"/>
      <c r="SOK84" s="195"/>
      <c r="SOL84" s="195"/>
      <c r="SOM84" s="195"/>
      <c r="SON84" s="195"/>
      <c r="SOO84" s="195"/>
      <c r="SOP84" s="195"/>
      <c r="SOQ84" s="195"/>
      <c r="SOR84" s="195"/>
      <c r="SOS84" s="195"/>
      <c r="SOT84" s="195"/>
      <c r="SOU84" s="195"/>
      <c r="SOV84" s="195"/>
      <c r="SOW84" s="195"/>
      <c r="SOX84" s="195"/>
      <c r="SOY84" s="195"/>
      <c r="SOZ84" s="195"/>
      <c r="SPA84" s="195"/>
      <c r="SPB84" s="195"/>
      <c r="SPC84" s="195"/>
      <c r="SPD84" s="195"/>
      <c r="SPE84" s="195"/>
      <c r="SPF84" s="195"/>
      <c r="SPG84" s="195"/>
      <c r="SPH84" s="195"/>
      <c r="SPI84" s="195"/>
      <c r="SPJ84" s="195"/>
      <c r="SPK84" s="195"/>
      <c r="SPL84" s="195"/>
      <c r="SPM84" s="195"/>
      <c r="SPN84" s="195"/>
      <c r="SPO84" s="195"/>
      <c r="SPP84" s="195"/>
      <c r="SPQ84" s="195"/>
      <c r="SPR84" s="195"/>
      <c r="SPS84" s="195"/>
      <c r="SPT84" s="195"/>
      <c r="SPU84" s="195"/>
      <c r="SPV84" s="195"/>
      <c r="SPW84" s="195"/>
      <c r="SPX84" s="195"/>
      <c r="SPY84" s="195"/>
      <c r="SPZ84" s="195"/>
      <c r="SQA84" s="195"/>
      <c r="SQB84" s="195"/>
      <c r="SQC84" s="195"/>
      <c r="SQD84" s="195"/>
      <c r="SQE84" s="195"/>
      <c r="SQF84" s="195"/>
      <c r="SQG84" s="195"/>
      <c r="SQH84" s="195"/>
      <c r="SQI84" s="195"/>
      <c r="SQJ84" s="195"/>
      <c r="SQK84" s="195"/>
      <c r="SQL84" s="195"/>
      <c r="SQM84" s="195"/>
      <c r="SQN84" s="195"/>
      <c r="SQO84" s="195"/>
      <c r="SQP84" s="195"/>
      <c r="SQQ84" s="195"/>
      <c r="SQR84" s="195"/>
      <c r="SQS84" s="195"/>
      <c r="SQT84" s="195"/>
      <c r="SQU84" s="195"/>
      <c r="SQV84" s="195"/>
      <c r="SQW84" s="195"/>
      <c r="SQX84" s="195"/>
      <c r="SQY84" s="195"/>
      <c r="SQZ84" s="195"/>
      <c r="SRA84" s="195"/>
      <c r="SRB84" s="195"/>
      <c r="SRC84" s="195"/>
      <c r="SRD84" s="195"/>
      <c r="SRE84" s="195"/>
      <c r="SRF84" s="195"/>
      <c r="SRG84" s="195"/>
      <c r="SRH84" s="195"/>
      <c r="SRI84" s="195"/>
      <c r="SRJ84" s="195"/>
      <c r="SRK84" s="195"/>
      <c r="SRL84" s="195"/>
      <c r="SRM84" s="195"/>
      <c r="SRN84" s="195"/>
      <c r="SRO84" s="195"/>
      <c r="SRP84" s="195"/>
      <c r="SRQ84" s="195"/>
      <c r="SRR84" s="195"/>
      <c r="SRS84" s="195"/>
      <c r="SRT84" s="195"/>
      <c r="SRU84" s="195"/>
      <c r="SRV84" s="195"/>
      <c r="SRW84" s="195"/>
      <c r="SRX84" s="195"/>
      <c r="SRY84" s="195"/>
      <c r="SRZ84" s="195"/>
      <c r="SSA84" s="195"/>
      <c r="SSB84" s="195"/>
      <c r="SSC84" s="195"/>
      <c r="SSD84" s="195"/>
      <c r="SSE84" s="195"/>
      <c r="SSF84" s="195"/>
      <c r="SSG84" s="195"/>
      <c r="SSH84" s="195"/>
      <c r="SSI84" s="195"/>
      <c r="SSJ84" s="195"/>
      <c r="SSK84" s="195"/>
      <c r="SSL84" s="195"/>
      <c r="SSM84" s="195"/>
      <c r="SSN84" s="195"/>
      <c r="SSO84" s="195"/>
      <c r="SSP84" s="195"/>
      <c r="SSQ84" s="195"/>
      <c r="SSR84" s="195"/>
      <c r="SSS84" s="195"/>
      <c r="SST84" s="195"/>
      <c r="SSU84" s="195"/>
      <c r="SSV84" s="195"/>
      <c r="SSW84" s="195"/>
      <c r="SSX84" s="195"/>
      <c r="SSY84" s="195"/>
      <c r="SSZ84" s="195"/>
      <c r="STA84" s="195"/>
      <c r="STB84" s="195"/>
      <c r="STC84" s="195"/>
      <c r="STD84" s="195"/>
      <c r="STE84" s="195"/>
      <c r="STF84" s="195"/>
      <c r="STG84" s="195"/>
      <c r="STH84" s="195"/>
      <c r="STI84" s="195"/>
      <c r="STJ84" s="195"/>
      <c r="STK84" s="195"/>
      <c r="STL84" s="195"/>
      <c r="STM84" s="195"/>
      <c r="STN84" s="195"/>
      <c r="STO84" s="195"/>
      <c r="STP84" s="195"/>
      <c r="STQ84" s="195"/>
      <c r="STR84" s="195"/>
      <c r="STS84" s="195"/>
      <c r="STT84" s="195"/>
      <c r="STU84" s="195"/>
      <c r="STV84" s="195"/>
      <c r="STW84" s="195"/>
      <c r="STX84" s="195"/>
      <c r="STY84" s="195"/>
      <c r="STZ84" s="195"/>
      <c r="SUA84" s="195"/>
      <c r="SUB84" s="195"/>
      <c r="SUC84" s="195"/>
      <c r="SUD84" s="195"/>
      <c r="SUE84" s="195"/>
      <c r="SUF84" s="195"/>
      <c r="SUG84" s="195"/>
      <c r="SUH84" s="195"/>
      <c r="SUI84" s="195"/>
      <c r="SUJ84" s="195"/>
      <c r="SUK84" s="195"/>
      <c r="SUL84" s="195"/>
      <c r="SUM84" s="195"/>
      <c r="SUN84" s="195"/>
      <c r="SUO84" s="195"/>
      <c r="SUP84" s="195"/>
      <c r="SUQ84" s="195"/>
      <c r="SUR84" s="195"/>
      <c r="SUS84" s="195"/>
      <c r="SUT84" s="195"/>
      <c r="SUU84" s="195"/>
      <c r="SUV84" s="195"/>
      <c r="SUW84" s="195"/>
      <c r="SUX84" s="195"/>
      <c r="SUY84" s="195"/>
      <c r="SUZ84" s="195"/>
      <c r="SVA84" s="195"/>
      <c r="SVB84" s="195"/>
      <c r="SVC84" s="195"/>
      <c r="SVD84" s="195"/>
      <c r="SVE84" s="195"/>
      <c r="SVF84" s="195"/>
      <c r="SVG84" s="195"/>
      <c r="SVH84" s="195"/>
      <c r="SVI84" s="195"/>
      <c r="SVJ84" s="195"/>
      <c r="SVK84" s="195"/>
      <c r="SVL84" s="195"/>
      <c r="SVM84" s="195"/>
      <c r="SVN84" s="195"/>
      <c r="SVO84" s="195"/>
      <c r="SVP84" s="195"/>
      <c r="SVQ84" s="195"/>
      <c r="SVR84" s="195"/>
      <c r="SVS84" s="195"/>
      <c r="SVT84" s="195"/>
      <c r="SVU84" s="195"/>
      <c r="SVV84" s="195"/>
      <c r="SVW84" s="195"/>
      <c r="SVX84" s="195"/>
      <c r="SVY84" s="195"/>
      <c r="SVZ84" s="195"/>
      <c r="SWA84" s="195"/>
      <c r="SWB84" s="195"/>
      <c r="SWC84" s="195"/>
      <c r="SWD84" s="195"/>
      <c r="SWE84" s="195"/>
      <c r="SWF84" s="195"/>
      <c r="SWG84" s="195"/>
      <c r="SWH84" s="195"/>
      <c r="SWI84" s="195"/>
      <c r="SWJ84" s="195"/>
      <c r="SWK84" s="195"/>
      <c r="SWL84" s="195"/>
      <c r="SWM84" s="195"/>
      <c r="SWN84" s="195"/>
      <c r="SWO84" s="195"/>
      <c r="SWP84" s="195"/>
      <c r="SWQ84" s="195"/>
      <c r="SWR84" s="195"/>
      <c r="SWS84" s="195"/>
      <c r="SWT84" s="195"/>
      <c r="SWU84" s="195"/>
      <c r="SWV84" s="195"/>
      <c r="SWW84" s="195"/>
      <c r="SWX84" s="195"/>
      <c r="SWY84" s="195"/>
      <c r="SWZ84" s="195"/>
      <c r="SXA84" s="195"/>
      <c r="SXB84" s="195"/>
      <c r="SXC84" s="195"/>
      <c r="SXD84" s="195"/>
      <c r="SXE84" s="195"/>
      <c r="SXF84" s="195"/>
      <c r="SXG84" s="195"/>
      <c r="SXH84" s="195"/>
      <c r="SXI84" s="195"/>
      <c r="SXJ84" s="195"/>
      <c r="SXK84" s="195"/>
      <c r="SXL84" s="195"/>
      <c r="SXM84" s="195"/>
      <c r="SXN84" s="195"/>
      <c r="SXO84" s="195"/>
      <c r="SXP84" s="195"/>
      <c r="SXQ84" s="195"/>
      <c r="SXR84" s="195"/>
      <c r="SXS84" s="195"/>
      <c r="SXT84" s="195"/>
      <c r="SXU84" s="195"/>
      <c r="SXV84" s="195"/>
      <c r="SXW84" s="195"/>
      <c r="SXX84" s="195"/>
      <c r="SXY84" s="195"/>
      <c r="SXZ84" s="195"/>
      <c r="SYA84" s="195"/>
      <c r="SYB84" s="195"/>
      <c r="SYC84" s="195"/>
      <c r="SYD84" s="195"/>
      <c r="SYE84" s="195"/>
      <c r="SYF84" s="195"/>
      <c r="SYG84" s="195"/>
      <c r="SYH84" s="195"/>
      <c r="SYI84" s="195"/>
      <c r="SYJ84" s="195"/>
      <c r="SYK84" s="195"/>
      <c r="SYL84" s="195"/>
      <c r="SYM84" s="195"/>
      <c r="SYN84" s="195"/>
      <c r="SYO84" s="195"/>
      <c r="SYP84" s="195"/>
      <c r="SYQ84" s="195"/>
      <c r="SYR84" s="195"/>
      <c r="SYS84" s="195"/>
      <c r="SYT84" s="195"/>
      <c r="SYU84" s="195"/>
      <c r="SYV84" s="195"/>
      <c r="SYW84" s="195"/>
      <c r="SYX84" s="195"/>
      <c r="SYY84" s="195"/>
      <c r="SYZ84" s="195"/>
      <c r="SZA84" s="195"/>
      <c r="SZB84" s="195"/>
      <c r="SZC84" s="195"/>
      <c r="SZD84" s="195"/>
      <c r="SZE84" s="195"/>
      <c r="SZF84" s="195"/>
      <c r="SZG84" s="195"/>
      <c r="SZH84" s="195"/>
      <c r="SZI84" s="195"/>
      <c r="SZJ84" s="195"/>
      <c r="SZK84" s="195"/>
      <c r="SZL84" s="195"/>
      <c r="SZM84" s="195"/>
      <c r="SZN84" s="195"/>
      <c r="SZO84" s="195"/>
      <c r="SZP84" s="195"/>
      <c r="SZQ84" s="195"/>
      <c r="SZR84" s="195"/>
      <c r="SZS84" s="195"/>
      <c r="SZT84" s="195"/>
      <c r="SZU84" s="195"/>
      <c r="SZV84" s="195"/>
      <c r="SZW84" s="195"/>
      <c r="SZX84" s="195"/>
      <c r="SZY84" s="195"/>
      <c r="SZZ84" s="195"/>
      <c r="TAA84" s="195"/>
      <c r="TAB84" s="195"/>
      <c r="TAC84" s="195"/>
      <c r="TAD84" s="195"/>
      <c r="TAE84" s="195"/>
      <c r="TAF84" s="195"/>
      <c r="TAG84" s="195"/>
      <c r="TAH84" s="195"/>
      <c r="TAI84" s="195"/>
      <c r="TAJ84" s="195"/>
      <c r="TAK84" s="195"/>
      <c r="TAL84" s="195"/>
      <c r="TAM84" s="195"/>
      <c r="TAN84" s="195"/>
      <c r="TAO84" s="195"/>
      <c r="TAP84" s="195"/>
      <c r="TAQ84" s="195"/>
      <c r="TAR84" s="195"/>
      <c r="TAS84" s="195"/>
      <c r="TAT84" s="195"/>
      <c r="TAU84" s="195"/>
      <c r="TAV84" s="195"/>
      <c r="TAW84" s="195"/>
      <c r="TAX84" s="195"/>
      <c r="TAY84" s="195"/>
      <c r="TAZ84" s="195"/>
      <c r="TBA84" s="195"/>
      <c r="TBB84" s="195"/>
      <c r="TBC84" s="195"/>
      <c r="TBD84" s="195"/>
      <c r="TBE84" s="195"/>
      <c r="TBF84" s="195"/>
      <c r="TBG84" s="195"/>
      <c r="TBH84" s="195"/>
      <c r="TBI84" s="195"/>
      <c r="TBJ84" s="195"/>
      <c r="TBK84" s="195"/>
      <c r="TBL84" s="195"/>
      <c r="TBM84" s="195"/>
      <c r="TBN84" s="195"/>
      <c r="TBO84" s="195"/>
      <c r="TBP84" s="195"/>
      <c r="TBQ84" s="195"/>
      <c r="TBR84" s="195"/>
      <c r="TBS84" s="195"/>
      <c r="TBT84" s="195"/>
      <c r="TBU84" s="195"/>
      <c r="TBV84" s="195"/>
      <c r="TBW84" s="195"/>
      <c r="TBX84" s="195"/>
      <c r="TBY84" s="195"/>
      <c r="TBZ84" s="195"/>
      <c r="TCA84" s="195"/>
      <c r="TCB84" s="195"/>
      <c r="TCC84" s="195"/>
      <c r="TCD84" s="195"/>
      <c r="TCE84" s="195"/>
      <c r="TCF84" s="195"/>
      <c r="TCG84" s="195"/>
      <c r="TCH84" s="195"/>
      <c r="TCI84" s="195"/>
      <c r="TCJ84" s="195"/>
      <c r="TCK84" s="195"/>
      <c r="TCL84" s="195"/>
      <c r="TCM84" s="195"/>
      <c r="TCN84" s="195"/>
      <c r="TCO84" s="195"/>
      <c r="TCP84" s="195"/>
      <c r="TCQ84" s="195"/>
      <c r="TCR84" s="195"/>
      <c r="TCS84" s="195"/>
      <c r="TCT84" s="195"/>
      <c r="TCU84" s="195"/>
      <c r="TCV84" s="195"/>
      <c r="TCW84" s="195"/>
      <c r="TCX84" s="195"/>
      <c r="TCY84" s="195"/>
      <c r="TCZ84" s="195"/>
      <c r="TDA84" s="195"/>
      <c r="TDB84" s="195"/>
      <c r="TDC84" s="195"/>
      <c r="TDD84" s="195"/>
      <c r="TDE84" s="195"/>
      <c r="TDF84" s="195"/>
      <c r="TDG84" s="195"/>
      <c r="TDH84" s="195"/>
      <c r="TDI84" s="195"/>
      <c r="TDJ84" s="195"/>
      <c r="TDK84" s="195"/>
      <c r="TDL84" s="195"/>
      <c r="TDM84" s="195"/>
      <c r="TDN84" s="195"/>
      <c r="TDO84" s="195"/>
      <c r="TDP84" s="195"/>
      <c r="TDQ84" s="195"/>
      <c r="TDR84" s="195"/>
      <c r="TDS84" s="195"/>
      <c r="TDT84" s="195"/>
      <c r="TDU84" s="195"/>
      <c r="TDV84" s="195"/>
      <c r="TDW84" s="195"/>
      <c r="TDX84" s="195"/>
      <c r="TDY84" s="195"/>
      <c r="TDZ84" s="195"/>
      <c r="TEA84" s="195"/>
      <c r="TEB84" s="195"/>
      <c r="TEC84" s="195"/>
      <c r="TED84" s="195"/>
      <c r="TEE84" s="195"/>
      <c r="TEF84" s="195"/>
      <c r="TEG84" s="195"/>
      <c r="TEH84" s="195"/>
      <c r="TEI84" s="195"/>
      <c r="TEJ84" s="195"/>
      <c r="TEK84" s="195"/>
      <c r="TEL84" s="195"/>
      <c r="TEM84" s="195"/>
      <c r="TEN84" s="195"/>
      <c r="TEO84" s="195"/>
      <c r="TEP84" s="195"/>
      <c r="TEQ84" s="195"/>
      <c r="TER84" s="195"/>
      <c r="TES84" s="195"/>
      <c r="TET84" s="195"/>
      <c r="TEU84" s="195"/>
      <c r="TEV84" s="195"/>
      <c r="TEW84" s="195"/>
      <c r="TEX84" s="195"/>
      <c r="TEY84" s="195"/>
      <c r="TEZ84" s="195"/>
      <c r="TFA84" s="195"/>
      <c r="TFB84" s="195"/>
      <c r="TFC84" s="195"/>
      <c r="TFD84" s="195"/>
      <c r="TFE84" s="195"/>
      <c r="TFF84" s="195"/>
      <c r="TFG84" s="195"/>
      <c r="TFH84" s="195"/>
      <c r="TFI84" s="195"/>
      <c r="TFJ84" s="195"/>
      <c r="TFK84" s="195"/>
      <c r="TFL84" s="195"/>
      <c r="TFM84" s="195"/>
      <c r="TFN84" s="195"/>
      <c r="TFO84" s="195"/>
      <c r="TFP84" s="195"/>
      <c r="TFQ84" s="195"/>
      <c r="TFR84" s="195"/>
      <c r="TFS84" s="195"/>
      <c r="TFT84" s="195"/>
      <c r="TFU84" s="195"/>
      <c r="TFV84" s="195"/>
      <c r="TFW84" s="195"/>
      <c r="TFX84" s="195"/>
      <c r="TFY84" s="195"/>
      <c r="TFZ84" s="195"/>
      <c r="TGA84" s="195"/>
      <c r="TGB84" s="195"/>
      <c r="TGC84" s="195"/>
      <c r="TGD84" s="195"/>
      <c r="TGE84" s="195"/>
      <c r="TGF84" s="195"/>
      <c r="TGG84" s="195"/>
      <c r="TGH84" s="195"/>
      <c r="TGI84" s="195"/>
      <c r="TGJ84" s="195"/>
      <c r="TGK84" s="195"/>
      <c r="TGL84" s="195"/>
      <c r="TGM84" s="195"/>
      <c r="TGN84" s="195"/>
      <c r="TGO84" s="195"/>
      <c r="TGP84" s="195"/>
      <c r="TGQ84" s="195"/>
      <c r="TGR84" s="195"/>
      <c r="TGS84" s="195"/>
      <c r="TGT84" s="195"/>
      <c r="TGU84" s="195"/>
      <c r="TGV84" s="195"/>
      <c r="TGW84" s="195"/>
      <c r="TGX84" s="195"/>
      <c r="TGY84" s="195"/>
      <c r="TGZ84" s="195"/>
      <c r="THA84" s="195"/>
      <c r="THB84" s="195"/>
      <c r="THC84" s="195"/>
      <c r="THD84" s="195"/>
      <c r="THE84" s="195"/>
      <c r="THF84" s="195"/>
      <c r="THG84" s="195"/>
      <c r="THH84" s="195"/>
      <c r="THI84" s="195"/>
      <c r="THJ84" s="195"/>
      <c r="THK84" s="195"/>
      <c r="THL84" s="195"/>
      <c r="THM84" s="195"/>
      <c r="THN84" s="195"/>
      <c r="THO84" s="195"/>
      <c r="THP84" s="195"/>
      <c r="THQ84" s="195"/>
      <c r="THR84" s="195"/>
      <c r="THS84" s="195"/>
      <c r="THT84" s="195"/>
      <c r="THU84" s="195"/>
      <c r="THV84" s="195"/>
      <c r="THW84" s="195"/>
      <c r="THX84" s="195"/>
      <c r="THY84" s="195"/>
      <c r="THZ84" s="195"/>
      <c r="TIA84" s="195"/>
      <c r="TIB84" s="195"/>
      <c r="TIC84" s="195"/>
      <c r="TID84" s="195"/>
      <c r="TIE84" s="195"/>
      <c r="TIF84" s="195"/>
      <c r="TIG84" s="195"/>
      <c r="TIH84" s="195"/>
      <c r="TII84" s="195"/>
      <c r="TIJ84" s="195"/>
      <c r="TIK84" s="195"/>
      <c r="TIL84" s="195"/>
      <c r="TIM84" s="195"/>
      <c r="TIN84" s="195"/>
      <c r="TIO84" s="195"/>
      <c r="TIP84" s="195"/>
      <c r="TIQ84" s="195"/>
      <c r="TIR84" s="195"/>
      <c r="TIS84" s="195"/>
      <c r="TIT84" s="195"/>
      <c r="TIU84" s="195"/>
      <c r="TIV84" s="195"/>
      <c r="TIW84" s="195"/>
      <c r="TIX84" s="195"/>
      <c r="TIY84" s="195"/>
      <c r="TIZ84" s="195"/>
      <c r="TJA84" s="195"/>
      <c r="TJB84" s="195"/>
      <c r="TJC84" s="195"/>
      <c r="TJD84" s="195"/>
      <c r="TJE84" s="195"/>
      <c r="TJF84" s="195"/>
      <c r="TJG84" s="195"/>
      <c r="TJH84" s="195"/>
      <c r="TJI84" s="195"/>
      <c r="TJJ84" s="195"/>
      <c r="TJK84" s="195"/>
      <c r="TJL84" s="195"/>
      <c r="TJM84" s="195"/>
      <c r="TJN84" s="195"/>
      <c r="TJO84" s="195"/>
      <c r="TJP84" s="195"/>
      <c r="TJQ84" s="195"/>
      <c r="TJR84" s="195"/>
      <c r="TJS84" s="195"/>
      <c r="TJT84" s="195"/>
      <c r="TJU84" s="195"/>
      <c r="TJV84" s="195"/>
      <c r="TJW84" s="195"/>
      <c r="TJX84" s="195"/>
      <c r="TJY84" s="195"/>
      <c r="TJZ84" s="195"/>
      <c r="TKA84" s="195"/>
      <c r="TKB84" s="195"/>
      <c r="TKC84" s="195"/>
      <c r="TKD84" s="195"/>
      <c r="TKE84" s="195"/>
      <c r="TKF84" s="195"/>
      <c r="TKG84" s="195"/>
      <c r="TKH84" s="195"/>
      <c r="TKI84" s="195"/>
      <c r="TKJ84" s="195"/>
      <c r="TKK84" s="195"/>
      <c r="TKL84" s="195"/>
      <c r="TKM84" s="195"/>
      <c r="TKN84" s="195"/>
      <c r="TKO84" s="195"/>
      <c r="TKP84" s="195"/>
      <c r="TKQ84" s="195"/>
      <c r="TKR84" s="195"/>
      <c r="TKS84" s="195"/>
      <c r="TKT84" s="195"/>
      <c r="TKU84" s="195"/>
      <c r="TKV84" s="195"/>
      <c r="TKW84" s="195"/>
      <c r="TKX84" s="195"/>
      <c r="TKY84" s="195"/>
      <c r="TKZ84" s="195"/>
      <c r="TLA84" s="195"/>
      <c r="TLB84" s="195"/>
      <c r="TLC84" s="195"/>
      <c r="TLD84" s="195"/>
      <c r="TLE84" s="195"/>
      <c r="TLF84" s="195"/>
      <c r="TLG84" s="195"/>
      <c r="TLH84" s="195"/>
      <c r="TLI84" s="195"/>
      <c r="TLJ84" s="195"/>
      <c r="TLK84" s="195"/>
      <c r="TLL84" s="195"/>
      <c r="TLM84" s="195"/>
      <c r="TLN84" s="195"/>
      <c r="TLO84" s="195"/>
      <c r="TLP84" s="195"/>
      <c r="TLQ84" s="195"/>
      <c r="TLR84" s="195"/>
      <c r="TLS84" s="195"/>
      <c r="TLT84" s="195"/>
      <c r="TLU84" s="195"/>
      <c r="TLV84" s="195"/>
      <c r="TLW84" s="195"/>
      <c r="TLX84" s="195"/>
      <c r="TLY84" s="195"/>
      <c r="TLZ84" s="195"/>
      <c r="TMA84" s="195"/>
      <c r="TMB84" s="195"/>
      <c r="TMC84" s="195"/>
      <c r="TMD84" s="195"/>
      <c r="TME84" s="195"/>
      <c r="TMF84" s="195"/>
      <c r="TMG84" s="195"/>
      <c r="TMH84" s="195"/>
      <c r="TMI84" s="195"/>
      <c r="TMJ84" s="195"/>
      <c r="TMK84" s="195"/>
      <c r="TML84" s="195"/>
      <c r="TMM84" s="195"/>
      <c r="TMN84" s="195"/>
      <c r="TMO84" s="195"/>
      <c r="TMP84" s="195"/>
      <c r="TMQ84" s="195"/>
      <c r="TMR84" s="195"/>
      <c r="TMS84" s="195"/>
      <c r="TMT84" s="195"/>
      <c r="TMU84" s="195"/>
      <c r="TMV84" s="195"/>
      <c r="TMW84" s="195"/>
      <c r="TMX84" s="195"/>
      <c r="TMY84" s="195"/>
      <c r="TMZ84" s="195"/>
      <c r="TNA84" s="195"/>
      <c r="TNB84" s="195"/>
      <c r="TNC84" s="195"/>
      <c r="TND84" s="195"/>
      <c r="TNE84" s="195"/>
      <c r="TNF84" s="195"/>
      <c r="TNG84" s="195"/>
      <c r="TNH84" s="195"/>
      <c r="TNI84" s="195"/>
      <c r="TNJ84" s="195"/>
      <c r="TNK84" s="195"/>
      <c r="TNL84" s="195"/>
      <c r="TNM84" s="195"/>
      <c r="TNN84" s="195"/>
      <c r="TNO84" s="195"/>
      <c r="TNP84" s="195"/>
      <c r="TNQ84" s="195"/>
      <c r="TNR84" s="195"/>
      <c r="TNS84" s="195"/>
      <c r="TNT84" s="195"/>
      <c r="TNU84" s="195"/>
      <c r="TNV84" s="195"/>
      <c r="TNW84" s="195"/>
      <c r="TNX84" s="195"/>
      <c r="TNY84" s="195"/>
      <c r="TNZ84" s="195"/>
      <c r="TOA84" s="195"/>
      <c r="TOB84" s="195"/>
      <c r="TOC84" s="195"/>
      <c r="TOD84" s="195"/>
      <c r="TOE84" s="195"/>
      <c r="TOF84" s="195"/>
      <c r="TOG84" s="195"/>
      <c r="TOH84" s="195"/>
      <c r="TOI84" s="195"/>
      <c r="TOJ84" s="195"/>
      <c r="TOK84" s="195"/>
      <c r="TOL84" s="195"/>
      <c r="TOM84" s="195"/>
      <c r="TON84" s="195"/>
      <c r="TOO84" s="195"/>
      <c r="TOP84" s="195"/>
      <c r="TOQ84" s="195"/>
      <c r="TOR84" s="195"/>
      <c r="TOS84" s="195"/>
      <c r="TOT84" s="195"/>
      <c r="TOU84" s="195"/>
      <c r="TOV84" s="195"/>
      <c r="TOW84" s="195"/>
      <c r="TOX84" s="195"/>
      <c r="TOY84" s="195"/>
      <c r="TOZ84" s="195"/>
      <c r="TPA84" s="195"/>
      <c r="TPB84" s="195"/>
      <c r="TPC84" s="195"/>
      <c r="TPD84" s="195"/>
      <c r="TPE84" s="195"/>
      <c r="TPF84" s="195"/>
      <c r="TPG84" s="195"/>
      <c r="TPH84" s="195"/>
      <c r="TPI84" s="195"/>
      <c r="TPJ84" s="195"/>
      <c r="TPK84" s="195"/>
      <c r="TPL84" s="195"/>
      <c r="TPM84" s="195"/>
      <c r="TPN84" s="195"/>
      <c r="TPO84" s="195"/>
      <c r="TPP84" s="195"/>
      <c r="TPQ84" s="195"/>
      <c r="TPR84" s="195"/>
      <c r="TPS84" s="195"/>
      <c r="TPT84" s="195"/>
      <c r="TPU84" s="195"/>
      <c r="TPV84" s="195"/>
      <c r="TPW84" s="195"/>
      <c r="TPX84" s="195"/>
      <c r="TPY84" s="195"/>
      <c r="TPZ84" s="195"/>
      <c r="TQA84" s="195"/>
      <c r="TQB84" s="195"/>
      <c r="TQC84" s="195"/>
      <c r="TQD84" s="195"/>
      <c r="TQE84" s="195"/>
      <c r="TQF84" s="195"/>
      <c r="TQG84" s="195"/>
      <c r="TQH84" s="195"/>
      <c r="TQI84" s="195"/>
      <c r="TQJ84" s="195"/>
      <c r="TQK84" s="195"/>
      <c r="TQL84" s="195"/>
      <c r="TQM84" s="195"/>
      <c r="TQN84" s="195"/>
      <c r="TQO84" s="195"/>
      <c r="TQP84" s="195"/>
      <c r="TQQ84" s="195"/>
      <c r="TQR84" s="195"/>
      <c r="TQS84" s="195"/>
      <c r="TQT84" s="195"/>
      <c r="TQU84" s="195"/>
      <c r="TQV84" s="195"/>
      <c r="TQW84" s="195"/>
      <c r="TQX84" s="195"/>
      <c r="TQY84" s="195"/>
      <c r="TQZ84" s="195"/>
      <c r="TRA84" s="195"/>
      <c r="TRB84" s="195"/>
      <c r="TRC84" s="195"/>
      <c r="TRD84" s="195"/>
      <c r="TRE84" s="195"/>
      <c r="TRF84" s="195"/>
      <c r="TRG84" s="195"/>
      <c r="TRH84" s="195"/>
      <c r="TRI84" s="195"/>
      <c r="TRJ84" s="195"/>
      <c r="TRK84" s="195"/>
      <c r="TRL84" s="195"/>
      <c r="TRM84" s="195"/>
      <c r="TRN84" s="195"/>
      <c r="TRO84" s="195"/>
      <c r="TRP84" s="195"/>
      <c r="TRQ84" s="195"/>
      <c r="TRR84" s="195"/>
      <c r="TRS84" s="195"/>
      <c r="TRT84" s="195"/>
      <c r="TRU84" s="195"/>
      <c r="TRV84" s="195"/>
      <c r="TRW84" s="195"/>
      <c r="TRX84" s="195"/>
      <c r="TRY84" s="195"/>
      <c r="TRZ84" s="195"/>
      <c r="TSA84" s="195"/>
      <c r="TSB84" s="195"/>
      <c r="TSC84" s="195"/>
      <c r="TSD84" s="195"/>
      <c r="TSE84" s="195"/>
      <c r="TSF84" s="195"/>
      <c r="TSG84" s="195"/>
      <c r="TSH84" s="195"/>
      <c r="TSI84" s="195"/>
      <c r="TSJ84" s="195"/>
      <c r="TSK84" s="195"/>
      <c r="TSL84" s="195"/>
      <c r="TSM84" s="195"/>
      <c r="TSN84" s="195"/>
      <c r="TSO84" s="195"/>
      <c r="TSP84" s="195"/>
      <c r="TSQ84" s="195"/>
      <c r="TSR84" s="195"/>
      <c r="TSS84" s="195"/>
      <c r="TST84" s="195"/>
      <c r="TSU84" s="195"/>
      <c r="TSV84" s="195"/>
      <c r="TSW84" s="195"/>
      <c r="TSX84" s="195"/>
      <c r="TSY84" s="195"/>
      <c r="TSZ84" s="195"/>
      <c r="TTA84" s="195"/>
      <c r="TTB84" s="195"/>
      <c r="TTC84" s="195"/>
      <c r="TTD84" s="195"/>
      <c r="TTE84" s="195"/>
      <c r="TTF84" s="195"/>
      <c r="TTG84" s="195"/>
      <c r="TTH84" s="195"/>
      <c r="TTI84" s="195"/>
      <c r="TTJ84" s="195"/>
      <c r="TTK84" s="195"/>
      <c r="TTL84" s="195"/>
      <c r="TTM84" s="195"/>
      <c r="TTN84" s="195"/>
      <c r="TTO84" s="195"/>
      <c r="TTP84" s="195"/>
      <c r="TTQ84" s="195"/>
      <c r="TTR84" s="195"/>
      <c r="TTS84" s="195"/>
      <c r="TTT84" s="195"/>
      <c r="TTU84" s="195"/>
      <c r="TTV84" s="195"/>
      <c r="TTW84" s="195"/>
      <c r="TTX84" s="195"/>
      <c r="TTY84" s="195"/>
      <c r="TTZ84" s="195"/>
      <c r="TUA84" s="195"/>
      <c r="TUB84" s="195"/>
      <c r="TUC84" s="195"/>
      <c r="TUD84" s="195"/>
      <c r="TUE84" s="195"/>
      <c r="TUF84" s="195"/>
      <c r="TUG84" s="195"/>
      <c r="TUH84" s="195"/>
      <c r="TUI84" s="195"/>
      <c r="TUJ84" s="195"/>
      <c r="TUK84" s="195"/>
      <c r="TUL84" s="195"/>
      <c r="TUM84" s="195"/>
      <c r="TUN84" s="195"/>
      <c r="TUO84" s="195"/>
      <c r="TUP84" s="195"/>
      <c r="TUQ84" s="195"/>
      <c r="TUR84" s="195"/>
      <c r="TUS84" s="195"/>
      <c r="TUT84" s="195"/>
      <c r="TUU84" s="195"/>
      <c r="TUV84" s="195"/>
      <c r="TUW84" s="195"/>
      <c r="TUX84" s="195"/>
      <c r="TUY84" s="195"/>
      <c r="TUZ84" s="195"/>
      <c r="TVA84" s="195"/>
      <c r="TVB84" s="195"/>
      <c r="TVC84" s="195"/>
      <c r="TVD84" s="195"/>
      <c r="TVE84" s="195"/>
      <c r="TVF84" s="195"/>
      <c r="TVG84" s="195"/>
      <c r="TVH84" s="195"/>
      <c r="TVI84" s="195"/>
      <c r="TVJ84" s="195"/>
      <c r="TVK84" s="195"/>
      <c r="TVL84" s="195"/>
      <c r="TVM84" s="195"/>
      <c r="TVN84" s="195"/>
      <c r="TVO84" s="195"/>
      <c r="TVP84" s="195"/>
      <c r="TVQ84" s="195"/>
      <c r="TVR84" s="195"/>
      <c r="TVS84" s="195"/>
      <c r="TVT84" s="195"/>
      <c r="TVU84" s="195"/>
      <c r="TVV84" s="195"/>
      <c r="TVW84" s="195"/>
      <c r="TVX84" s="195"/>
      <c r="TVY84" s="195"/>
      <c r="TVZ84" s="195"/>
      <c r="TWA84" s="195"/>
      <c r="TWB84" s="195"/>
      <c r="TWC84" s="195"/>
      <c r="TWD84" s="195"/>
      <c r="TWE84" s="195"/>
      <c r="TWF84" s="195"/>
      <c r="TWG84" s="195"/>
      <c r="TWH84" s="195"/>
      <c r="TWI84" s="195"/>
      <c r="TWJ84" s="195"/>
      <c r="TWK84" s="195"/>
      <c r="TWL84" s="195"/>
      <c r="TWM84" s="195"/>
      <c r="TWN84" s="195"/>
      <c r="TWO84" s="195"/>
      <c r="TWP84" s="195"/>
      <c r="TWQ84" s="195"/>
      <c r="TWR84" s="195"/>
      <c r="TWS84" s="195"/>
      <c r="TWT84" s="195"/>
      <c r="TWU84" s="195"/>
      <c r="TWV84" s="195"/>
      <c r="TWW84" s="195"/>
      <c r="TWX84" s="195"/>
      <c r="TWY84" s="195"/>
      <c r="TWZ84" s="195"/>
      <c r="TXA84" s="195"/>
      <c r="TXB84" s="195"/>
      <c r="TXC84" s="195"/>
      <c r="TXD84" s="195"/>
      <c r="TXE84" s="195"/>
      <c r="TXF84" s="195"/>
      <c r="TXG84" s="195"/>
      <c r="TXH84" s="195"/>
      <c r="TXI84" s="195"/>
      <c r="TXJ84" s="195"/>
      <c r="TXK84" s="195"/>
      <c r="TXL84" s="195"/>
      <c r="TXM84" s="195"/>
      <c r="TXN84" s="195"/>
      <c r="TXO84" s="195"/>
      <c r="TXP84" s="195"/>
      <c r="TXQ84" s="195"/>
      <c r="TXR84" s="195"/>
      <c r="TXS84" s="195"/>
      <c r="TXT84" s="195"/>
      <c r="TXU84" s="195"/>
      <c r="TXV84" s="195"/>
      <c r="TXW84" s="195"/>
      <c r="TXX84" s="195"/>
      <c r="TXY84" s="195"/>
      <c r="TXZ84" s="195"/>
      <c r="TYA84" s="195"/>
      <c r="TYB84" s="195"/>
      <c r="TYC84" s="195"/>
      <c r="TYD84" s="195"/>
      <c r="TYE84" s="195"/>
      <c r="TYF84" s="195"/>
      <c r="TYG84" s="195"/>
      <c r="TYH84" s="195"/>
      <c r="TYI84" s="195"/>
      <c r="TYJ84" s="195"/>
      <c r="TYK84" s="195"/>
      <c r="TYL84" s="195"/>
      <c r="TYM84" s="195"/>
      <c r="TYN84" s="195"/>
      <c r="TYO84" s="195"/>
      <c r="TYP84" s="195"/>
      <c r="TYQ84" s="195"/>
      <c r="TYR84" s="195"/>
      <c r="TYS84" s="195"/>
      <c r="TYT84" s="195"/>
      <c r="TYU84" s="195"/>
      <c r="TYV84" s="195"/>
      <c r="TYW84" s="195"/>
      <c r="TYX84" s="195"/>
      <c r="TYY84" s="195"/>
      <c r="TYZ84" s="195"/>
      <c r="TZA84" s="195"/>
      <c r="TZB84" s="195"/>
      <c r="TZC84" s="195"/>
      <c r="TZD84" s="195"/>
      <c r="TZE84" s="195"/>
      <c r="TZF84" s="195"/>
      <c r="TZG84" s="195"/>
      <c r="TZH84" s="195"/>
      <c r="TZI84" s="195"/>
      <c r="TZJ84" s="195"/>
      <c r="TZK84" s="195"/>
      <c r="TZL84" s="195"/>
      <c r="TZM84" s="195"/>
      <c r="TZN84" s="195"/>
      <c r="TZO84" s="195"/>
      <c r="TZP84" s="195"/>
      <c r="TZQ84" s="195"/>
      <c r="TZR84" s="195"/>
      <c r="TZS84" s="195"/>
      <c r="TZT84" s="195"/>
      <c r="TZU84" s="195"/>
      <c r="TZV84" s="195"/>
      <c r="TZW84" s="195"/>
      <c r="TZX84" s="195"/>
      <c r="TZY84" s="195"/>
      <c r="TZZ84" s="195"/>
      <c r="UAA84" s="195"/>
      <c r="UAB84" s="195"/>
      <c r="UAC84" s="195"/>
      <c r="UAD84" s="195"/>
      <c r="UAE84" s="195"/>
      <c r="UAF84" s="195"/>
      <c r="UAG84" s="195"/>
      <c r="UAH84" s="195"/>
      <c r="UAI84" s="195"/>
      <c r="UAJ84" s="195"/>
      <c r="UAK84" s="195"/>
      <c r="UAL84" s="195"/>
      <c r="UAM84" s="195"/>
      <c r="UAN84" s="195"/>
      <c r="UAO84" s="195"/>
      <c r="UAP84" s="195"/>
      <c r="UAQ84" s="195"/>
      <c r="UAR84" s="195"/>
      <c r="UAS84" s="195"/>
      <c r="UAT84" s="195"/>
      <c r="UAU84" s="195"/>
      <c r="UAV84" s="195"/>
      <c r="UAW84" s="195"/>
      <c r="UAX84" s="195"/>
      <c r="UAY84" s="195"/>
      <c r="UAZ84" s="195"/>
      <c r="UBA84" s="195"/>
      <c r="UBB84" s="195"/>
      <c r="UBC84" s="195"/>
      <c r="UBD84" s="195"/>
      <c r="UBE84" s="195"/>
      <c r="UBF84" s="195"/>
      <c r="UBG84" s="195"/>
      <c r="UBH84" s="195"/>
      <c r="UBI84" s="195"/>
      <c r="UBJ84" s="195"/>
      <c r="UBK84" s="195"/>
      <c r="UBL84" s="195"/>
      <c r="UBM84" s="195"/>
      <c r="UBN84" s="195"/>
      <c r="UBO84" s="195"/>
      <c r="UBP84" s="195"/>
      <c r="UBQ84" s="195"/>
      <c r="UBR84" s="195"/>
      <c r="UBS84" s="195"/>
      <c r="UBT84" s="195"/>
      <c r="UBU84" s="195"/>
      <c r="UBV84" s="195"/>
      <c r="UBW84" s="195"/>
      <c r="UBX84" s="195"/>
      <c r="UBY84" s="195"/>
      <c r="UBZ84" s="195"/>
      <c r="UCA84" s="195"/>
      <c r="UCB84" s="195"/>
      <c r="UCC84" s="195"/>
      <c r="UCD84" s="195"/>
      <c r="UCE84" s="195"/>
      <c r="UCF84" s="195"/>
      <c r="UCG84" s="195"/>
      <c r="UCH84" s="195"/>
      <c r="UCI84" s="195"/>
      <c r="UCJ84" s="195"/>
      <c r="UCK84" s="195"/>
      <c r="UCL84" s="195"/>
      <c r="UCM84" s="195"/>
      <c r="UCN84" s="195"/>
      <c r="UCO84" s="195"/>
      <c r="UCP84" s="195"/>
      <c r="UCQ84" s="195"/>
      <c r="UCR84" s="195"/>
      <c r="UCS84" s="195"/>
      <c r="UCT84" s="195"/>
      <c r="UCU84" s="195"/>
      <c r="UCV84" s="195"/>
      <c r="UCW84" s="195"/>
      <c r="UCX84" s="195"/>
      <c r="UCY84" s="195"/>
      <c r="UCZ84" s="195"/>
      <c r="UDA84" s="195"/>
      <c r="UDB84" s="195"/>
      <c r="UDC84" s="195"/>
      <c r="UDD84" s="195"/>
      <c r="UDE84" s="195"/>
      <c r="UDF84" s="195"/>
      <c r="UDG84" s="195"/>
      <c r="UDH84" s="195"/>
      <c r="UDI84" s="195"/>
      <c r="UDJ84" s="195"/>
      <c r="UDK84" s="195"/>
      <c r="UDL84" s="195"/>
      <c r="UDM84" s="195"/>
      <c r="UDN84" s="195"/>
      <c r="UDO84" s="195"/>
      <c r="UDP84" s="195"/>
      <c r="UDQ84" s="195"/>
      <c r="UDR84" s="195"/>
      <c r="UDS84" s="195"/>
      <c r="UDT84" s="195"/>
      <c r="UDU84" s="195"/>
      <c r="UDV84" s="195"/>
      <c r="UDW84" s="195"/>
      <c r="UDX84" s="195"/>
      <c r="UDY84" s="195"/>
      <c r="UDZ84" s="195"/>
      <c r="UEA84" s="195"/>
      <c r="UEB84" s="195"/>
      <c r="UEC84" s="195"/>
      <c r="UED84" s="195"/>
      <c r="UEE84" s="195"/>
      <c r="UEF84" s="195"/>
      <c r="UEG84" s="195"/>
      <c r="UEH84" s="195"/>
      <c r="UEI84" s="195"/>
      <c r="UEJ84" s="195"/>
      <c r="UEK84" s="195"/>
      <c r="UEL84" s="195"/>
      <c r="UEM84" s="195"/>
      <c r="UEN84" s="195"/>
      <c r="UEO84" s="195"/>
      <c r="UEP84" s="195"/>
      <c r="UEQ84" s="195"/>
      <c r="UER84" s="195"/>
      <c r="UES84" s="195"/>
      <c r="UET84" s="195"/>
      <c r="UEU84" s="195"/>
      <c r="UEV84" s="195"/>
      <c r="UEW84" s="195"/>
      <c r="UEX84" s="195"/>
      <c r="UEY84" s="195"/>
      <c r="UEZ84" s="195"/>
      <c r="UFA84" s="195"/>
      <c r="UFB84" s="195"/>
      <c r="UFC84" s="195"/>
      <c r="UFD84" s="195"/>
      <c r="UFE84" s="195"/>
      <c r="UFF84" s="195"/>
      <c r="UFG84" s="195"/>
      <c r="UFH84" s="195"/>
      <c r="UFI84" s="195"/>
      <c r="UFJ84" s="195"/>
      <c r="UFK84" s="195"/>
      <c r="UFL84" s="195"/>
      <c r="UFM84" s="195"/>
      <c r="UFN84" s="195"/>
      <c r="UFO84" s="195"/>
      <c r="UFP84" s="195"/>
      <c r="UFQ84" s="195"/>
      <c r="UFR84" s="195"/>
      <c r="UFS84" s="195"/>
      <c r="UFT84" s="195"/>
      <c r="UFU84" s="195"/>
      <c r="UFV84" s="195"/>
      <c r="UFW84" s="195"/>
      <c r="UFX84" s="195"/>
      <c r="UFY84" s="195"/>
      <c r="UFZ84" s="195"/>
      <c r="UGA84" s="195"/>
      <c r="UGB84" s="195"/>
      <c r="UGC84" s="195"/>
      <c r="UGD84" s="195"/>
      <c r="UGE84" s="195"/>
      <c r="UGF84" s="195"/>
      <c r="UGG84" s="195"/>
      <c r="UGH84" s="195"/>
      <c r="UGI84" s="195"/>
      <c r="UGJ84" s="195"/>
      <c r="UGK84" s="195"/>
      <c r="UGL84" s="195"/>
      <c r="UGM84" s="195"/>
      <c r="UGN84" s="195"/>
      <c r="UGO84" s="195"/>
      <c r="UGP84" s="195"/>
      <c r="UGQ84" s="195"/>
      <c r="UGR84" s="195"/>
      <c r="UGS84" s="195"/>
      <c r="UGT84" s="195"/>
      <c r="UGU84" s="195"/>
      <c r="UGV84" s="195"/>
      <c r="UGW84" s="195"/>
      <c r="UGX84" s="195"/>
      <c r="UGY84" s="195"/>
      <c r="UGZ84" s="195"/>
      <c r="UHA84" s="195"/>
      <c r="UHB84" s="195"/>
      <c r="UHC84" s="195"/>
      <c r="UHD84" s="195"/>
      <c r="UHE84" s="195"/>
      <c r="UHF84" s="195"/>
      <c r="UHG84" s="195"/>
      <c r="UHH84" s="195"/>
      <c r="UHI84" s="195"/>
      <c r="UHJ84" s="195"/>
      <c r="UHK84" s="195"/>
      <c r="UHL84" s="195"/>
      <c r="UHM84" s="195"/>
      <c r="UHN84" s="195"/>
      <c r="UHO84" s="195"/>
      <c r="UHP84" s="195"/>
      <c r="UHQ84" s="195"/>
      <c r="UHR84" s="195"/>
      <c r="UHS84" s="195"/>
      <c r="UHT84" s="195"/>
      <c r="UHU84" s="195"/>
      <c r="UHV84" s="195"/>
      <c r="UHW84" s="195"/>
      <c r="UHX84" s="195"/>
      <c r="UHY84" s="195"/>
      <c r="UHZ84" s="195"/>
      <c r="UIA84" s="195"/>
      <c r="UIB84" s="195"/>
      <c r="UIC84" s="195"/>
      <c r="UID84" s="195"/>
      <c r="UIE84" s="195"/>
      <c r="UIF84" s="195"/>
      <c r="UIG84" s="195"/>
      <c r="UIH84" s="195"/>
      <c r="UII84" s="195"/>
      <c r="UIJ84" s="195"/>
      <c r="UIK84" s="195"/>
      <c r="UIL84" s="195"/>
      <c r="UIM84" s="195"/>
      <c r="UIN84" s="195"/>
      <c r="UIO84" s="195"/>
      <c r="UIP84" s="195"/>
      <c r="UIQ84" s="195"/>
      <c r="UIR84" s="195"/>
      <c r="UIS84" s="195"/>
      <c r="UIT84" s="195"/>
      <c r="UIU84" s="195"/>
      <c r="UIV84" s="195"/>
      <c r="UIW84" s="195"/>
      <c r="UIX84" s="195"/>
      <c r="UIY84" s="195"/>
      <c r="UIZ84" s="195"/>
      <c r="UJA84" s="195"/>
      <c r="UJB84" s="195"/>
      <c r="UJC84" s="195"/>
      <c r="UJD84" s="195"/>
      <c r="UJE84" s="195"/>
      <c r="UJF84" s="195"/>
      <c r="UJG84" s="195"/>
      <c r="UJH84" s="195"/>
      <c r="UJI84" s="195"/>
      <c r="UJJ84" s="195"/>
      <c r="UJK84" s="195"/>
      <c r="UJL84" s="195"/>
      <c r="UJM84" s="195"/>
      <c r="UJN84" s="195"/>
      <c r="UJO84" s="195"/>
      <c r="UJP84" s="195"/>
      <c r="UJQ84" s="195"/>
      <c r="UJR84" s="195"/>
      <c r="UJS84" s="195"/>
      <c r="UJT84" s="195"/>
      <c r="UJU84" s="195"/>
      <c r="UJV84" s="195"/>
      <c r="UJW84" s="195"/>
      <c r="UJX84" s="195"/>
      <c r="UJY84" s="195"/>
      <c r="UJZ84" s="195"/>
      <c r="UKA84" s="195"/>
      <c r="UKB84" s="195"/>
      <c r="UKC84" s="195"/>
      <c r="UKD84" s="195"/>
      <c r="UKE84" s="195"/>
      <c r="UKF84" s="195"/>
      <c r="UKG84" s="195"/>
      <c r="UKH84" s="195"/>
      <c r="UKI84" s="195"/>
      <c r="UKJ84" s="195"/>
      <c r="UKK84" s="195"/>
      <c r="UKL84" s="195"/>
      <c r="UKM84" s="195"/>
      <c r="UKN84" s="195"/>
      <c r="UKO84" s="195"/>
      <c r="UKP84" s="195"/>
      <c r="UKQ84" s="195"/>
      <c r="UKR84" s="195"/>
      <c r="UKS84" s="195"/>
      <c r="UKT84" s="195"/>
      <c r="UKU84" s="195"/>
      <c r="UKV84" s="195"/>
      <c r="UKW84" s="195"/>
      <c r="UKX84" s="195"/>
      <c r="UKY84" s="195"/>
      <c r="UKZ84" s="195"/>
      <c r="ULA84" s="195"/>
      <c r="ULB84" s="195"/>
      <c r="ULC84" s="195"/>
      <c r="ULD84" s="195"/>
      <c r="ULE84" s="195"/>
      <c r="ULF84" s="195"/>
      <c r="ULG84" s="195"/>
      <c r="ULH84" s="195"/>
      <c r="ULI84" s="195"/>
      <c r="ULJ84" s="195"/>
      <c r="ULK84" s="195"/>
      <c r="ULL84" s="195"/>
      <c r="ULM84" s="195"/>
      <c r="ULN84" s="195"/>
      <c r="ULO84" s="195"/>
      <c r="ULP84" s="195"/>
      <c r="ULQ84" s="195"/>
      <c r="ULR84" s="195"/>
      <c r="ULS84" s="195"/>
      <c r="ULT84" s="195"/>
      <c r="ULU84" s="195"/>
      <c r="ULV84" s="195"/>
      <c r="ULW84" s="195"/>
      <c r="ULX84" s="195"/>
      <c r="ULY84" s="195"/>
      <c r="ULZ84" s="195"/>
      <c r="UMA84" s="195"/>
      <c r="UMB84" s="195"/>
      <c r="UMC84" s="195"/>
      <c r="UMD84" s="195"/>
      <c r="UME84" s="195"/>
      <c r="UMF84" s="195"/>
      <c r="UMG84" s="195"/>
      <c r="UMH84" s="195"/>
      <c r="UMI84" s="195"/>
      <c r="UMJ84" s="195"/>
      <c r="UMK84" s="195"/>
      <c r="UML84" s="195"/>
      <c r="UMM84" s="195"/>
      <c r="UMN84" s="195"/>
      <c r="UMO84" s="195"/>
      <c r="UMP84" s="195"/>
      <c r="UMQ84" s="195"/>
      <c r="UMR84" s="195"/>
      <c r="UMS84" s="195"/>
      <c r="UMT84" s="195"/>
      <c r="UMU84" s="195"/>
      <c r="UMV84" s="195"/>
      <c r="UMW84" s="195"/>
      <c r="UMX84" s="195"/>
      <c r="UMY84" s="195"/>
      <c r="UMZ84" s="195"/>
      <c r="UNA84" s="195"/>
      <c r="UNB84" s="195"/>
      <c r="UNC84" s="195"/>
      <c r="UND84" s="195"/>
      <c r="UNE84" s="195"/>
      <c r="UNF84" s="195"/>
      <c r="UNG84" s="195"/>
      <c r="UNH84" s="195"/>
      <c r="UNI84" s="195"/>
      <c r="UNJ84" s="195"/>
      <c r="UNK84" s="195"/>
      <c r="UNL84" s="195"/>
      <c r="UNM84" s="195"/>
      <c r="UNN84" s="195"/>
      <c r="UNO84" s="195"/>
      <c r="UNP84" s="195"/>
      <c r="UNQ84" s="195"/>
      <c r="UNR84" s="195"/>
      <c r="UNS84" s="195"/>
      <c r="UNT84" s="195"/>
      <c r="UNU84" s="195"/>
      <c r="UNV84" s="195"/>
      <c r="UNW84" s="195"/>
      <c r="UNX84" s="195"/>
      <c r="UNY84" s="195"/>
      <c r="UNZ84" s="195"/>
      <c r="UOA84" s="195"/>
      <c r="UOB84" s="195"/>
      <c r="UOC84" s="195"/>
      <c r="UOD84" s="195"/>
      <c r="UOE84" s="195"/>
      <c r="UOF84" s="195"/>
      <c r="UOG84" s="195"/>
      <c r="UOH84" s="195"/>
      <c r="UOI84" s="195"/>
      <c r="UOJ84" s="195"/>
      <c r="UOK84" s="195"/>
      <c r="UOL84" s="195"/>
      <c r="UOM84" s="195"/>
      <c r="UON84" s="195"/>
      <c r="UOO84" s="195"/>
      <c r="UOP84" s="195"/>
      <c r="UOQ84" s="195"/>
      <c r="UOR84" s="195"/>
      <c r="UOS84" s="195"/>
      <c r="UOT84" s="195"/>
      <c r="UOU84" s="195"/>
      <c r="UOV84" s="195"/>
      <c r="UOW84" s="195"/>
      <c r="UOX84" s="195"/>
      <c r="UOY84" s="195"/>
      <c r="UOZ84" s="195"/>
      <c r="UPA84" s="195"/>
      <c r="UPB84" s="195"/>
      <c r="UPC84" s="195"/>
      <c r="UPD84" s="195"/>
      <c r="UPE84" s="195"/>
      <c r="UPF84" s="195"/>
      <c r="UPG84" s="195"/>
      <c r="UPH84" s="195"/>
      <c r="UPI84" s="195"/>
      <c r="UPJ84" s="195"/>
      <c r="UPK84" s="195"/>
      <c r="UPL84" s="195"/>
      <c r="UPM84" s="195"/>
      <c r="UPN84" s="195"/>
      <c r="UPO84" s="195"/>
      <c r="UPP84" s="195"/>
      <c r="UPQ84" s="195"/>
      <c r="UPR84" s="195"/>
      <c r="UPS84" s="195"/>
      <c r="UPT84" s="195"/>
      <c r="UPU84" s="195"/>
      <c r="UPV84" s="195"/>
      <c r="UPW84" s="195"/>
      <c r="UPX84" s="195"/>
      <c r="UPY84" s="195"/>
      <c r="UPZ84" s="195"/>
      <c r="UQA84" s="195"/>
      <c r="UQB84" s="195"/>
      <c r="UQC84" s="195"/>
      <c r="UQD84" s="195"/>
      <c r="UQE84" s="195"/>
      <c r="UQF84" s="195"/>
      <c r="UQG84" s="195"/>
      <c r="UQH84" s="195"/>
      <c r="UQI84" s="195"/>
      <c r="UQJ84" s="195"/>
      <c r="UQK84" s="195"/>
      <c r="UQL84" s="195"/>
      <c r="UQM84" s="195"/>
      <c r="UQN84" s="195"/>
      <c r="UQO84" s="195"/>
      <c r="UQP84" s="195"/>
      <c r="UQQ84" s="195"/>
      <c r="UQR84" s="195"/>
      <c r="UQS84" s="195"/>
      <c r="UQT84" s="195"/>
      <c r="UQU84" s="195"/>
      <c r="UQV84" s="195"/>
      <c r="UQW84" s="195"/>
      <c r="UQX84" s="195"/>
      <c r="UQY84" s="195"/>
      <c r="UQZ84" s="195"/>
      <c r="URA84" s="195"/>
      <c r="URB84" s="195"/>
      <c r="URC84" s="195"/>
      <c r="URD84" s="195"/>
      <c r="URE84" s="195"/>
      <c r="URF84" s="195"/>
      <c r="URG84" s="195"/>
      <c r="URH84" s="195"/>
      <c r="URI84" s="195"/>
      <c r="URJ84" s="195"/>
      <c r="URK84" s="195"/>
      <c r="URL84" s="195"/>
      <c r="URM84" s="195"/>
      <c r="URN84" s="195"/>
      <c r="URO84" s="195"/>
      <c r="URP84" s="195"/>
      <c r="URQ84" s="195"/>
      <c r="URR84" s="195"/>
      <c r="URS84" s="195"/>
      <c r="URT84" s="195"/>
      <c r="URU84" s="195"/>
      <c r="URV84" s="195"/>
      <c r="URW84" s="195"/>
      <c r="URX84" s="195"/>
      <c r="URY84" s="195"/>
      <c r="URZ84" s="195"/>
      <c r="USA84" s="195"/>
      <c r="USB84" s="195"/>
      <c r="USC84" s="195"/>
      <c r="USD84" s="195"/>
      <c r="USE84" s="195"/>
      <c r="USF84" s="195"/>
      <c r="USG84" s="195"/>
      <c r="USH84" s="195"/>
      <c r="USI84" s="195"/>
      <c r="USJ84" s="195"/>
      <c r="USK84" s="195"/>
      <c r="USL84" s="195"/>
      <c r="USM84" s="195"/>
      <c r="USN84" s="195"/>
      <c r="USO84" s="195"/>
      <c r="USP84" s="195"/>
      <c r="USQ84" s="195"/>
      <c r="USR84" s="195"/>
      <c r="USS84" s="195"/>
      <c r="UST84" s="195"/>
      <c r="USU84" s="195"/>
      <c r="USV84" s="195"/>
      <c r="USW84" s="195"/>
      <c r="USX84" s="195"/>
      <c r="USY84" s="195"/>
      <c r="USZ84" s="195"/>
      <c r="UTA84" s="195"/>
      <c r="UTB84" s="195"/>
      <c r="UTC84" s="195"/>
      <c r="UTD84" s="195"/>
      <c r="UTE84" s="195"/>
      <c r="UTF84" s="195"/>
      <c r="UTG84" s="195"/>
      <c r="UTH84" s="195"/>
      <c r="UTI84" s="195"/>
      <c r="UTJ84" s="195"/>
      <c r="UTK84" s="195"/>
      <c r="UTL84" s="195"/>
      <c r="UTM84" s="195"/>
      <c r="UTN84" s="195"/>
      <c r="UTO84" s="195"/>
      <c r="UTP84" s="195"/>
      <c r="UTQ84" s="195"/>
      <c r="UTR84" s="195"/>
      <c r="UTS84" s="195"/>
      <c r="UTT84" s="195"/>
      <c r="UTU84" s="195"/>
      <c r="UTV84" s="195"/>
      <c r="UTW84" s="195"/>
      <c r="UTX84" s="195"/>
      <c r="UTY84" s="195"/>
      <c r="UTZ84" s="195"/>
      <c r="UUA84" s="195"/>
      <c r="UUB84" s="195"/>
      <c r="UUC84" s="195"/>
      <c r="UUD84" s="195"/>
      <c r="UUE84" s="195"/>
      <c r="UUF84" s="195"/>
      <c r="UUG84" s="195"/>
      <c r="UUH84" s="195"/>
      <c r="UUI84" s="195"/>
      <c r="UUJ84" s="195"/>
      <c r="UUK84" s="195"/>
      <c r="UUL84" s="195"/>
      <c r="UUM84" s="195"/>
      <c r="UUN84" s="195"/>
      <c r="UUO84" s="195"/>
      <c r="UUP84" s="195"/>
      <c r="UUQ84" s="195"/>
      <c r="UUR84" s="195"/>
      <c r="UUS84" s="195"/>
      <c r="UUT84" s="195"/>
      <c r="UUU84" s="195"/>
      <c r="UUV84" s="195"/>
      <c r="UUW84" s="195"/>
      <c r="UUX84" s="195"/>
      <c r="UUY84" s="195"/>
      <c r="UUZ84" s="195"/>
      <c r="UVA84" s="195"/>
      <c r="UVB84" s="195"/>
      <c r="UVC84" s="195"/>
      <c r="UVD84" s="195"/>
      <c r="UVE84" s="195"/>
      <c r="UVF84" s="195"/>
      <c r="UVG84" s="195"/>
      <c r="UVH84" s="195"/>
      <c r="UVI84" s="195"/>
      <c r="UVJ84" s="195"/>
      <c r="UVK84" s="195"/>
      <c r="UVL84" s="195"/>
      <c r="UVM84" s="195"/>
      <c r="UVN84" s="195"/>
      <c r="UVO84" s="195"/>
      <c r="UVP84" s="195"/>
      <c r="UVQ84" s="195"/>
      <c r="UVR84" s="195"/>
      <c r="UVS84" s="195"/>
      <c r="UVT84" s="195"/>
      <c r="UVU84" s="195"/>
      <c r="UVV84" s="195"/>
      <c r="UVW84" s="195"/>
      <c r="UVX84" s="195"/>
      <c r="UVY84" s="195"/>
      <c r="UVZ84" s="195"/>
      <c r="UWA84" s="195"/>
      <c r="UWB84" s="195"/>
      <c r="UWC84" s="195"/>
      <c r="UWD84" s="195"/>
      <c r="UWE84" s="195"/>
      <c r="UWF84" s="195"/>
      <c r="UWG84" s="195"/>
      <c r="UWH84" s="195"/>
      <c r="UWI84" s="195"/>
      <c r="UWJ84" s="195"/>
      <c r="UWK84" s="195"/>
      <c r="UWL84" s="195"/>
      <c r="UWM84" s="195"/>
      <c r="UWN84" s="195"/>
      <c r="UWO84" s="195"/>
      <c r="UWP84" s="195"/>
      <c r="UWQ84" s="195"/>
      <c r="UWR84" s="195"/>
      <c r="UWS84" s="195"/>
      <c r="UWT84" s="195"/>
      <c r="UWU84" s="195"/>
      <c r="UWV84" s="195"/>
      <c r="UWW84" s="195"/>
      <c r="UWX84" s="195"/>
      <c r="UWY84" s="195"/>
      <c r="UWZ84" s="195"/>
      <c r="UXA84" s="195"/>
      <c r="UXB84" s="195"/>
      <c r="UXC84" s="195"/>
      <c r="UXD84" s="195"/>
      <c r="UXE84" s="195"/>
      <c r="UXF84" s="195"/>
      <c r="UXG84" s="195"/>
      <c r="UXH84" s="195"/>
      <c r="UXI84" s="195"/>
      <c r="UXJ84" s="195"/>
      <c r="UXK84" s="195"/>
      <c r="UXL84" s="195"/>
      <c r="UXM84" s="195"/>
      <c r="UXN84" s="195"/>
      <c r="UXO84" s="195"/>
      <c r="UXP84" s="195"/>
      <c r="UXQ84" s="195"/>
      <c r="UXR84" s="195"/>
      <c r="UXS84" s="195"/>
      <c r="UXT84" s="195"/>
      <c r="UXU84" s="195"/>
      <c r="UXV84" s="195"/>
      <c r="UXW84" s="195"/>
      <c r="UXX84" s="195"/>
      <c r="UXY84" s="195"/>
      <c r="UXZ84" s="195"/>
      <c r="UYA84" s="195"/>
      <c r="UYB84" s="195"/>
      <c r="UYC84" s="195"/>
      <c r="UYD84" s="195"/>
      <c r="UYE84" s="195"/>
      <c r="UYF84" s="195"/>
      <c r="UYG84" s="195"/>
      <c r="UYH84" s="195"/>
      <c r="UYI84" s="195"/>
      <c r="UYJ84" s="195"/>
      <c r="UYK84" s="195"/>
      <c r="UYL84" s="195"/>
      <c r="UYM84" s="195"/>
      <c r="UYN84" s="195"/>
      <c r="UYO84" s="195"/>
      <c r="UYP84" s="195"/>
      <c r="UYQ84" s="195"/>
      <c r="UYR84" s="195"/>
      <c r="UYS84" s="195"/>
      <c r="UYT84" s="195"/>
      <c r="UYU84" s="195"/>
      <c r="UYV84" s="195"/>
      <c r="UYW84" s="195"/>
      <c r="UYX84" s="195"/>
      <c r="UYY84" s="195"/>
      <c r="UYZ84" s="195"/>
      <c r="UZA84" s="195"/>
      <c r="UZB84" s="195"/>
      <c r="UZC84" s="195"/>
      <c r="UZD84" s="195"/>
      <c r="UZE84" s="195"/>
      <c r="UZF84" s="195"/>
      <c r="UZG84" s="195"/>
      <c r="UZH84" s="195"/>
      <c r="UZI84" s="195"/>
      <c r="UZJ84" s="195"/>
      <c r="UZK84" s="195"/>
      <c r="UZL84" s="195"/>
      <c r="UZM84" s="195"/>
      <c r="UZN84" s="195"/>
      <c r="UZO84" s="195"/>
      <c r="UZP84" s="195"/>
      <c r="UZQ84" s="195"/>
      <c r="UZR84" s="195"/>
      <c r="UZS84" s="195"/>
      <c r="UZT84" s="195"/>
      <c r="UZU84" s="195"/>
      <c r="UZV84" s="195"/>
      <c r="UZW84" s="195"/>
      <c r="UZX84" s="195"/>
      <c r="UZY84" s="195"/>
      <c r="UZZ84" s="195"/>
      <c r="VAA84" s="195"/>
      <c r="VAB84" s="195"/>
      <c r="VAC84" s="195"/>
      <c r="VAD84" s="195"/>
      <c r="VAE84" s="195"/>
      <c r="VAF84" s="195"/>
      <c r="VAG84" s="195"/>
      <c r="VAH84" s="195"/>
      <c r="VAI84" s="195"/>
      <c r="VAJ84" s="195"/>
      <c r="VAK84" s="195"/>
      <c r="VAL84" s="195"/>
      <c r="VAM84" s="195"/>
      <c r="VAN84" s="195"/>
      <c r="VAO84" s="195"/>
      <c r="VAP84" s="195"/>
      <c r="VAQ84" s="195"/>
      <c r="VAR84" s="195"/>
      <c r="VAS84" s="195"/>
      <c r="VAT84" s="195"/>
      <c r="VAU84" s="195"/>
      <c r="VAV84" s="195"/>
      <c r="VAW84" s="195"/>
      <c r="VAX84" s="195"/>
      <c r="VAY84" s="195"/>
      <c r="VAZ84" s="195"/>
      <c r="VBA84" s="195"/>
      <c r="VBB84" s="195"/>
      <c r="VBC84" s="195"/>
      <c r="VBD84" s="195"/>
      <c r="VBE84" s="195"/>
      <c r="VBF84" s="195"/>
      <c r="VBG84" s="195"/>
      <c r="VBH84" s="195"/>
      <c r="VBI84" s="195"/>
      <c r="VBJ84" s="195"/>
      <c r="VBK84" s="195"/>
      <c r="VBL84" s="195"/>
      <c r="VBM84" s="195"/>
      <c r="VBN84" s="195"/>
      <c r="VBO84" s="195"/>
      <c r="VBP84" s="195"/>
      <c r="VBQ84" s="195"/>
      <c r="VBR84" s="195"/>
      <c r="VBS84" s="195"/>
      <c r="VBT84" s="195"/>
      <c r="VBU84" s="195"/>
      <c r="VBV84" s="195"/>
      <c r="VBW84" s="195"/>
      <c r="VBX84" s="195"/>
      <c r="VBY84" s="195"/>
      <c r="VBZ84" s="195"/>
      <c r="VCA84" s="195"/>
      <c r="VCB84" s="195"/>
      <c r="VCC84" s="195"/>
      <c r="VCD84" s="195"/>
      <c r="VCE84" s="195"/>
      <c r="VCF84" s="195"/>
      <c r="VCG84" s="195"/>
      <c r="VCH84" s="195"/>
      <c r="VCI84" s="195"/>
      <c r="VCJ84" s="195"/>
      <c r="VCK84" s="195"/>
      <c r="VCL84" s="195"/>
      <c r="VCM84" s="195"/>
      <c r="VCN84" s="195"/>
      <c r="VCO84" s="195"/>
      <c r="VCP84" s="195"/>
      <c r="VCQ84" s="195"/>
      <c r="VCR84" s="195"/>
      <c r="VCS84" s="195"/>
      <c r="VCT84" s="195"/>
      <c r="VCU84" s="195"/>
      <c r="VCV84" s="195"/>
      <c r="VCW84" s="195"/>
      <c r="VCX84" s="195"/>
      <c r="VCY84" s="195"/>
      <c r="VCZ84" s="195"/>
      <c r="VDA84" s="195"/>
      <c r="VDB84" s="195"/>
      <c r="VDC84" s="195"/>
      <c r="VDD84" s="195"/>
      <c r="VDE84" s="195"/>
      <c r="VDF84" s="195"/>
      <c r="VDG84" s="195"/>
      <c r="VDH84" s="195"/>
      <c r="VDI84" s="195"/>
      <c r="VDJ84" s="195"/>
      <c r="VDK84" s="195"/>
      <c r="VDL84" s="195"/>
      <c r="VDM84" s="195"/>
      <c r="VDN84" s="195"/>
      <c r="VDO84" s="195"/>
      <c r="VDP84" s="195"/>
      <c r="VDQ84" s="195"/>
      <c r="VDR84" s="195"/>
      <c r="VDS84" s="195"/>
      <c r="VDT84" s="195"/>
      <c r="VDU84" s="195"/>
      <c r="VDV84" s="195"/>
      <c r="VDW84" s="195"/>
      <c r="VDX84" s="195"/>
      <c r="VDY84" s="195"/>
      <c r="VDZ84" s="195"/>
      <c r="VEA84" s="195"/>
      <c r="VEB84" s="195"/>
      <c r="VEC84" s="195"/>
      <c r="VED84" s="195"/>
      <c r="VEE84" s="195"/>
      <c r="VEF84" s="195"/>
      <c r="VEG84" s="195"/>
      <c r="VEH84" s="195"/>
      <c r="VEI84" s="195"/>
      <c r="VEJ84" s="195"/>
      <c r="VEK84" s="195"/>
      <c r="VEL84" s="195"/>
      <c r="VEM84" s="195"/>
      <c r="VEN84" s="195"/>
      <c r="VEO84" s="195"/>
      <c r="VEP84" s="195"/>
      <c r="VEQ84" s="195"/>
      <c r="VER84" s="195"/>
      <c r="VES84" s="195"/>
      <c r="VET84" s="195"/>
      <c r="VEU84" s="195"/>
      <c r="VEV84" s="195"/>
      <c r="VEW84" s="195"/>
      <c r="VEX84" s="195"/>
      <c r="VEY84" s="195"/>
      <c r="VEZ84" s="195"/>
      <c r="VFA84" s="195"/>
      <c r="VFB84" s="195"/>
      <c r="VFC84" s="195"/>
      <c r="VFD84" s="195"/>
      <c r="VFE84" s="195"/>
      <c r="VFF84" s="195"/>
      <c r="VFG84" s="195"/>
      <c r="VFH84" s="195"/>
      <c r="VFI84" s="195"/>
      <c r="VFJ84" s="195"/>
      <c r="VFK84" s="195"/>
      <c r="VFL84" s="195"/>
      <c r="VFM84" s="195"/>
      <c r="VFN84" s="195"/>
      <c r="VFO84" s="195"/>
      <c r="VFP84" s="195"/>
      <c r="VFQ84" s="195"/>
      <c r="VFR84" s="195"/>
      <c r="VFS84" s="195"/>
      <c r="VFT84" s="195"/>
      <c r="VFU84" s="195"/>
      <c r="VFV84" s="195"/>
      <c r="VFW84" s="195"/>
      <c r="VFX84" s="195"/>
      <c r="VFY84" s="195"/>
      <c r="VFZ84" s="195"/>
      <c r="VGA84" s="195"/>
      <c r="VGB84" s="195"/>
      <c r="VGC84" s="195"/>
      <c r="VGD84" s="195"/>
      <c r="VGE84" s="195"/>
      <c r="VGF84" s="195"/>
      <c r="VGG84" s="195"/>
      <c r="VGH84" s="195"/>
      <c r="VGI84" s="195"/>
      <c r="VGJ84" s="195"/>
      <c r="VGK84" s="195"/>
      <c r="VGL84" s="195"/>
      <c r="VGM84" s="195"/>
      <c r="VGN84" s="195"/>
      <c r="VGO84" s="195"/>
      <c r="VGP84" s="195"/>
      <c r="VGQ84" s="195"/>
      <c r="VGR84" s="195"/>
      <c r="VGS84" s="195"/>
      <c r="VGT84" s="195"/>
      <c r="VGU84" s="195"/>
      <c r="VGV84" s="195"/>
      <c r="VGW84" s="195"/>
      <c r="VGX84" s="195"/>
      <c r="VGY84" s="195"/>
      <c r="VGZ84" s="195"/>
      <c r="VHA84" s="195"/>
      <c r="VHB84" s="195"/>
      <c r="VHC84" s="195"/>
      <c r="VHD84" s="195"/>
      <c r="VHE84" s="195"/>
      <c r="VHF84" s="195"/>
      <c r="VHG84" s="195"/>
      <c r="VHH84" s="195"/>
      <c r="VHI84" s="195"/>
      <c r="VHJ84" s="195"/>
      <c r="VHK84" s="195"/>
      <c r="VHL84" s="195"/>
      <c r="VHM84" s="195"/>
      <c r="VHN84" s="195"/>
      <c r="VHO84" s="195"/>
      <c r="VHP84" s="195"/>
      <c r="VHQ84" s="195"/>
      <c r="VHR84" s="195"/>
      <c r="VHS84" s="195"/>
      <c r="VHT84" s="195"/>
      <c r="VHU84" s="195"/>
      <c r="VHV84" s="195"/>
      <c r="VHW84" s="195"/>
      <c r="VHX84" s="195"/>
      <c r="VHY84" s="195"/>
      <c r="VHZ84" s="195"/>
      <c r="VIA84" s="195"/>
      <c r="VIB84" s="195"/>
      <c r="VIC84" s="195"/>
      <c r="VID84" s="195"/>
      <c r="VIE84" s="195"/>
      <c r="VIF84" s="195"/>
      <c r="VIG84" s="195"/>
      <c r="VIH84" s="195"/>
      <c r="VII84" s="195"/>
      <c r="VIJ84" s="195"/>
      <c r="VIK84" s="195"/>
      <c r="VIL84" s="195"/>
      <c r="VIM84" s="195"/>
      <c r="VIN84" s="195"/>
      <c r="VIO84" s="195"/>
      <c r="VIP84" s="195"/>
      <c r="VIQ84" s="195"/>
      <c r="VIR84" s="195"/>
      <c r="VIS84" s="195"/>
      <c r="VIT84" s="195"/>
      <c r="VIU84" s="195"/>
      <c r="VIV84" s="195"/>
      <c r="VIW84" s="195"/>
      <c r="VIX84" s="195"/>
      <c r="VIY84" s="195"/>
      <c r="VIZ84" s="195"/>
      <c r="VJA84" s="195"/>
      <c r="VJB84" s="195"/>
      <c r="VJC84" s="195"/>
      <c r="VJD84" s="195"/>
      <c r="VJE84" s="195"/>
      <c r="VJF84" s="195"/>
      <c r="VJG84" s="195"/>
      <c r="VJH84" s="195"/>
      <c r="VJI84" s="195"/>
      <c r="VJJ84" s="195"/>
      <c r="VJK84" s="195"/>
      <c r="VJL84" s="195"/>
      <c r="VJM84" s="195"/>
      <c r="VJN84" s="195"/>
      <c r="VJO84" s="195"/>
      <c r="VJP84" s="195"/>
      <c r="VJQ84" s="195"/>
      <c r="VJR84" s="195"/>
      <c r="VJS84" s="195"/>
      <c r="VJT84" s="195"/>
      <c r="VJU84" s="195"/>
      <c r="VJV84" s="195"/>
      <c r="VJW84" s="195"/>
      <c r="VJX84" s="195"/>
      <c r="VJY84" s="195"/>
      <c r="VJZ84" s="195"/>
      <c r="VKA84" s="195"/>
      <c r="VKB84" s="195"/>
      <c r="VKC84" s="195"/>
      <c r="VKD84" s="195"/>
      <c r="VKE84" s="195"/>
      <c r="VKF84" s="195"/>
      <c r="VKG84" s="195"/>
      <c r="VKH84" s="195"/>
      <c r="VKI84" s="195"/>
      <c r="VKJ84" s="195"/>
      <c r="VKK84" s="195"/>
      <c r="VKL84" s="195"/>
      <c r="VKM84" s="195"/>
      <c r="VKN84" s="195"/>
      <c r="VKO84" s="195"/>
      <c r="VKP84" s="195"/>
      <c r="VKQ84" s="195"/>
      <c r="VKR84" s="195"/>
      <c r="VKS84" s="195"/>
      <c r="VKT84" s="195"/>
      <c r="VKU84" s="195"/>
      <c r="VKV84" s="195"/>
      <c r="VKW84" s="195"/>
      <c r="VKX84" s="195"/>
      <c r="VKY84" s="195"/>
      <c r="VKZ84" s="195"/>
      <c r="VLA84" s="195"/>
      <c r="VLB84" s="195"/>
      <c r="VLC84" s="195"/>
      <c r="VLD84" s="195"/>
      <c r="VLE84" s="195"/>
      <c r="VLF84" s="195"/>
      <c r="VLG84" s="195"/>
      <c r="VLH84" s="195"/>
      <c r="VLI84" s="195"/>
      <c r="VLJ84" s="195"/>
      <c r="VLK84" s="195"/>
      <c r="VLL84" s="195"/>
      <c r="VLM84" s="195"/>
      <c r="VLN84" s="195"/>
      <c r="VLO84" s="195"/>
      <c r="VLP84" s="195"/>
      <c r="VLQ84" s="195"/>
      <c r="VLR84" s="195"/>
      <c r="VLS84" s="195"/>
      <c r="VLT84" s="195"/>
      <c r="VLU84" s="195"/>
      <c r="VLV84" s="195"/>
      <c r="VLW84" s="195"/>
      <c r="VLX84" s="195"/>
      <c r="VLY84" s="195"/>
      <c r="VLZ84" s="195"/>
      <c r="VMA84" s="195"/>
      <c r="VMB84" s="195"/>
      <c r="VMC84" s="195"/>
      <c r="VMD84" s="195"/>
      <c r="VME84" s="195"/>
      <c r="VMF84" s="195"/>
      <c r="VMG84" s="195"/>
      <c r="VMH84" s="195"/>
      <c r="VMI84" s="195"/>
      <c r="VMJ84" s="195"/>
      <c r="VMK84" s="195"/>
      <c r="VML84" s="195"/>
      <c r="VMM84" s="195"/>
      <c r="VMN84" s="195"/>
      <c r="VMO84" s="195"/>
      <c r="VMP84" s="195"/>
      <c r="VMQ84" s="195"/>
      <c r="VMR84" s="195"/>
      <c r="VMS84" s="195"/>
      <c r="VMT84" s="195"/>
      <c r="VMU84" s="195"/>
      <c r="VMV84" s="195"/>
      <c r="VMW84" s="195"/>
      <c r="VMX84" s="195"/>
      <c r="VMY84" s="195"/>
      <c r="VMZ84" s="195"/>
      <c r="VNA84" s="195"/>
      <c r="VNB84" s="195"/>
      <c r="VNC84" s="195"/>
      <c r="VND84" s="195"/>
      <c r="VNE84" s="195"/>
      <c r="VNF84" s="195"/>
      <c r="VNG84" s="195"/>
      <c r="VNH84" s="195"/>
      <c r="VNI84" s="195"/>
      <c r="VNJ84" s="195"/>
      <c r="VNK84" s="195"/>
      <c r="VNL84" s="195"/>
      <c r="VNM84" s="195"/>
      <c r="VNN84" s="195"/>
      <c r="VNO84" s="195"/>
      <c r="VNP84" s="195"/>
      <c r="VNQ84" s="195"/>
      <c r="VNR84" s="195"/>
      <c r="VNS84" s="195"/>
      <c r="VNT84" s="195"/>
      <c r="VNU84" s="195"/>
      <c r="VNV84" s="195"/>
      <c r="VNW84" s="195"/>
      <c r="VNX84" s="195"/>
      <c r="VNY84" s="195"/>
      <c r="VNZ84" s="195"/>
      <c r="VOA84" s="195"/>
      <c r="VOB84" s="195"/>
      <c r="VOC84" s="195"/>
      <c r="VOD84" s="195"/>
      <c r="VOE84" s="195"/>
      <c r="VOF84" s="195"/>
      <c r="VOG84" s="195"/>
      <c r="VOH84" s="195"/>
      <c r="VOI84" s="195"/>
      <c r="VOJ84" s="195"/>
      <c r="VOK84" s="195"/>
      <c r="VOL84" s="195"/>
      <c r="VOM84" s="195"/>
      <c r="VON84" s="195"/>
      <c r="VOO84" s="195"/>
      <c r="VOP84" s="195"/>
      <c r="VOQ84" s="195"/>
      <c r="VOR84" s="195"/>
      <c r="VOS84" s="195"/>
      <c r="VOT84" s="195"/>
      <c r="VOU84" s="195"/>
      <c r="VOV84" s="195"/>
      <c r="VOW84" s="195"/>
      <c r="VOX84" s="195"/>
      <c r="VOY84" s="195"/>
      <c r="VOZ84" s="195"/>
      <c r="VPA84" s="195"/>
      <c r="VPB84" s="195"/>
      <c r="VPC84" s="195"/>
      <c r="VPD84" s="195"/>
      <c r="VPE84" s="195"/>
      <c r="VPF84" s="195"/>
      <c r="VPG84" s="195"/>
      <c r="VPH84" s="195"/>
      <c r="VPI84" s="195"/>
      <c r="VPJ84" s="195"/>
      <c r="VPK84" s="195"/>
      <c r="VPL84" s="195"/>
      <c r="VPM84" s="195"/>
      <c r="VPN84" s="195"/>
      <c r="VPO84" s="195"/>
      <c r="VPP84" s="195"/>
      <c r="VPQ84" s="195"/>
      <c r="VPR84" s="195"/>
      <c r="VPS84" s="195"/>
      <c r="VPT84" s="195"/>
      <c r="VPU84" s="195"/>
      <c r="VPV84" s="195"/>
      <c r="VPW84" s="195"/>
      <c r="VPX84" s="195"/>
      <c r="VPY84" s="195"/>
      <c r="VPZ84" s="195"/>
      <c r="VQA84" s="195"/>
      <c r="VQB84" s="195"/>
      <c r="VQC84" s="195"/>
      <c r="VQD84" s="195"/>
      <c r="VQE84" s="195"/>
      <c r="VQF84" s="195"/>
      <c r="VQG84" s="195"/>
      <c r="VQH84" s="195"/>
      <c r="VQI84" s="195"/>
      <c r="VQJ84" s="195"/>
      <c r="VQK84" s="195"/>
      <c r="VQL84" s="195"/>
      <c r="VQM84" s="195"/>
      <c r="VQN84" s="195"/>
      <c r="VQO84" s="195"/>
      <c r="VQP84" s="195"/>
      <c r="VQQ84" s="195"/>
      <c r="VQR84" s="195"/>
      <c r="VQS84" s="195"/>
      <c r="VQT84" s="195"/>
      <c r="VQU84" s="195"/>
      <c r="VQV84" s="195"/>
      <c r="VQW84" s="195"/>
      <c r="VQX84" s="195"/>
      <c r="VQY84" s="195"/>
      <c r="VQZ84" s="195"/>
      <c r="VRA84" s="195"/>
      <c r="VRB84" s="195"/>
      <c r="VRC84" s="195"/>
      <c r="VRD84" s="195"/>
      <c r="VRE84" s="195"/>
      <c r="VRF84" s="195"/>
      <c r="VRG84" s="195"/>
      <c r="VRH84" s="195"/>
      <c r="VRI84" s="195"/>
      <c r="VRJ84" s="195"/>
      <c r="VRK84" s="195"/>
      <c r="VRL84" s="195"/>
      <c r="VRM84" s="195"/>
      <c r="VRN84" s="195"/>
      <c r="VRO84" s="195"/>
      <c r="VRP84" s="195"/>
      <c r="VRQ84" s="195"/>
      <c r="VRR84" s="195"/>
      <c r="VRS84" s="195"/>
      <c r="VRT84" s="195"/>
      <c r="VRU84" s="195"/>
      <c r="VRV84" s="195"/>
      <c r="VRW84" s="195"/>
      <c r="VRX84" s="195"/>
      <c r="VRY84" s="195"/>
      <c r="VRZ84" s="195"/>
      <c r="VSA84" s="195"/>
      <c r="VSB84" s="195"/>
      <c r="VSC84" s="195"/>
      <c r="VSD84" s="195"/>
      <c r="VSE84" s="195"/>
      <c r="VSF84" s="195"/>
      <c r="VSG84" s="195"/>
      <c r="VSH84" s="195"/>
      <c r="VSI84" s="195"/>
      <c r="VSJ84" s="195"/>
      <c r="VSK84" s="195"/>
      <c r="VSL84" s="195"/>
      <c r="VSM84" s="195"/>
      <c r="VSN84" s="195"/>
      <c r="VSO84" s="195"/>
      <c r="VSP84" s="195"/>
      <c r="VSQ84" s="195"/>
      <c r="VSR84" s="195"/>
      <c r="VSS84" s="195"/>
      <c r="VST84" s="195"/>
      <c r="VSU84" s="195"/>
      <c r="VSV84" s="195"/>
      <c r="VSW84" s="195"/>
      <c r="VSX84" s="195"/>
      <c r="VSY84" s="195"/>
      <c r="VSZ84" s="195"/>
      <c r="VTA84" s="195"/>
      <c r="VTB84" s="195"/>
      <c r="VTC84" s="195"/>
      <c r="VTD84" s="195"/>
      <c r="VTE84" s="195"/>
      <c r="VTF84" s="195"/>
      <c r="VTG84" s="195"/>
      <c r="VTH84" s="195"/>
      <c r="VTI84" s="195"/>
      <c r="VTJ84" s="195"/>
      <c r="VTK84" s="195"/>
      <c r="VTL84" s="195"/>
      <c r="VTM84" s="195"/>
      <c r="VTN84" s="195"/>
      <c r="VTO84" s="195"/>
      <c r="VTP84" s="195"/>
      <c r="VTQ84" s="195"/>
      <c r="VTR84" s="195"/>
      <c r="VTS84" s="195"/>
      <c r="VTT84" s="195"/>
      <c r="VTU84" s="195"/>
      <c r="VTV84" s="195"/>
      <c r="VTW84" s="195"/>
      <c r="VTX84" s="195"/>
      <c r="VTY84" s="195"/>
      <c r="VTZ84" s="195"/>
      <c r="VUA84" s="195"/>
      <c r="VUB84" s="195"/>
      <c r="VUC84" s="195"/>
      <c r="VUD84" s="195"/>
      <c r="VUE84" s="195"/>
      <c r="VUF84" s="195"/>
      <c r="VUG84" s="195"/>
      <c r="VUH84" s="195"/>
      <c r="VUI84" s="195"/>
      <c r="VUJ84" s="195"/>
      <c r="VUK84" s="195"/>
      <c r="VUL84" s="195"/>
      <c r="VUM84" s="195"/>
      <c r="VUN84" s="195"/>
      <c r="VUO84" s="195"/>
      <c r="VUP84" s="195"/>
      <c r="VUQ84" s="195"/>
      <c r="VUR84" s="195"/>
      <c r="VUS84" s="195"/>
      <c r="VUT84" s="195"/>
      <c r="VUU84" s="195"/>
      <c r="VUV84" s="195"/>
      <c r="VUW84" s="195"/>
      <c r="VUX84" s="195"/>
      <c r="VUY84" s="195"/>
      <c r="VUZ84" s="195"/>
      <c r="VVA84" s="195"/>
      <c r="VVB84" s="195"/>
      <c r="VVC84" s="195"/>
      <c r="VVD84" s="195"/>
      <c r="VVE84" s="195"/>
      <c r="VVF84" s="195"/>
      <c r="VVG84" s="195"/>
      <c r="VVH84" s="195"/>
      <c r="VVI84" s="195"/>
      <c r="VVJ84" s="195"/>
      <c r="VVK84" s="195"/>
      <c r="VVL84" s="195"/>
      <c r="VVM84" s="195"/>
      <c r="VVN84" s="195"/>
      <c r="VVO84" s="195"/>
      <c r="VVP84" s="195"/>
      <c r="VVQ84" s="195"/>
      <c r="VVR84" s="195"/>
      <c r="VVS84" s="195"/>
      <c r="VVT84" s="195"/>
      <c r="VVU84" s="195"/>
      <c r="VVV84" s="195"/>
      <c r="VVW84" s="195"/>
      <c r="VVX84" s="195"/>
      <c r="VVY84" s="195"/>
      <c r="VVZ84" s="195"/>
      <c r="VWA84" s="195"/>
      <c r="VWB84" s="195"/>
      <c r="VWC84" s="195"/>
      <c r="VWD84" s="195"/>
      <c r="VWE84" s="195"/>
      <c r="VWF84" s="195"/>
      <c r="VWG84" s="195"/>
      <c r="VWH84" s="195"/>
      <c r="VWI84" s="195"/>
      <c r="VWJ84" s="195"/>
      <c r="VWK84" s="195"/>
      <c r="VWL84" s="195"/>
      <c r="VWM84" s="195"/>
      <c r="VWN84" s="195"/>
      <c r="VWO84" s="195"/>
      <c r="VWP84" s="195"/>
      <c r="VWQ84" s="195"/>
      <c r="VWR84" s="195"/>
      <c r="VWS84" s="195"/>
      <c r="VWT84" s="195"/>
      <c r="VWU84" s="195"/>
      <c r="VWV84" s="195"/>
      <c r="VWW84" s="195"/>
      <c r="VWX84" s="195"/>
      <c r="VWY84" s="195"/>
      <c r="VWZ84" s="195"/>
      <c r="VXA84" s="195"/>
      <c r="VXB84" s="195"/>
      <c r="VXC84" s="195"/>
      <c r="VXD84" s="195"/>
      <c r="VXE84" s="195"/>
      <c r="VXF84" s="195"/>
      <c r="VXG84" s="195"/>
      <c r="VXH84" s="195"/>
      <c r="VXI84" s="195"/>
      <c r="VXJ84" s="195"/>
      <c r="VXK84" s="195"/>
      <c r="VXL84" s="195"/>
      <c r="VXM84" s="195"/>
      <c r="VXN84" s="195"/>
      <c r="VXO84" s="195"/>
      <c r="VXP84" s="195"/>
      <c r="VXQ84" s="195"/>
      <c r="VXR84" s="195"/>
      <c r="VXS84" s="195"/>
      <c r="VXT84" s="195"/>
      <c r="VXU84" s="195"/>
      <c r="VXV84" s="195"/>
      <c r="VXW84" s="195"/>
      <c r="VXX84" s="195"/>
      <c r="VXY84" s="195"/>
      <c r="VXZ84" s="195"/>
      <c r="VYA84" s="195"/>
      <c r="VYB84" s="195"/>
      <c r="VYC84" s="195"/>
      <c r="VYD84" s="195"/>
      <c r="VYE84" s="195"/>
      <c r="VYF84" s="195"/>
      <c r="VYG84" s="195"/>
      <c r="VYH84" s="195"/>
      <c r="VYI84" s="195"/>
      <c r="VYJ84" s="195"/>
      <c r="VYK84" s="195"/>
      <c r="VYL84" s="195"/>
      <c r="VYM84" s="195"/>
      <c r="VYN84" s="195"/>
      <c r="VYO84" s="195"/>
      <c r="VYP84" s="195"/>
      <c r="VYQ84" s="195"/>
      <c r="VYR84" s="195"/>
      <c r="VYS84" s="195"/>
      <c r="VYT84" s="195"/>
      <c r="VYU84" s="195"/>
      <c r="VYV84" s="195"/>
      <c r="VYW84" s="195"/>
      <c r="VYX84" s="195"/>
      <c r="VYY84" s="195"/>
      <c r="VYZ84" s="195"/>
      <c r="VZA84" s="195"/>
      <c r="VZB84" s="195"/>
      <c r="VZC84" s="195"/>
      <c r="VZD84" s="195"/>
      <c r="VZE84" s="195"/>
      <c r="VZF84" s="195"/>
      <c r="VZG84" s="195"/>
      <c r="VZH84" s="195"/>
      <c r="VZI84" s="195"/>
      <c r="VZJ84" s="195"/>
      <c r="VZK84" s="195"/>
      <c r="VZL84" s="195"/>
      <c r="VZM84" s="195"/>
      <c r="VZN84" s="195"/>
      <c r="VZO84" s="195"/>
      <c r="VZP84" s="195"/>
      <c r="VZQ84" s="195"/>
      <c r="VZR84" s="195"/>
      <c r="VZS84" s="195"/>
      <c r="VZT84" s="195"/>
      <c r="VZU84" s="195"/>
      <c r="VZV84" s="195"/>
      <c r="VZW84" s="195"/>
      <c r="VZX84" s="195"/>
      <c r="VZY84" s="195"/>
      <c r="VZZ84" s="195"/>
      <c r="WAA84" s="195"/>
      <c r="WAB84" s="195"/>
      <c r="WAC84" s="195"/>
      <c r="WAD84" s="195"/>
      <c r="WAE84" s="195"/>
      <c r="WAF84" s="195"/>
      <c r="WAG84" s="195"/>
      <c r="WAH84" s="195"/>
      <c r="WAI84" s="195"/>
      <c r="WAJ84" s="195"/>
      <c r="WAK84" s="195"/>
      <c r="WAL84" s="195"/>
      <c r="WAM84" s="195"/>
      <c r="WAN84" s="195"/>
      <c r="WAO84" s="195"/>
      <c r="WAP84" s="195"/>
      <c r="WAQ84" s="195"/>
      <c r="WAR84" s="195"/>
      <c r="WAS84" s="195"/>
      <c r="WAT84" s="195"/>
      <c r="WAU84" s="195"/>
      <c r="WAV84" s="195"/>
      <c r="WAW84" s="195"/>
      <c r="WAX84" s="195"/>
      <c r="WAY84" s="195"/>
      <c r="WAZ84" s="195"/>
      <c r="WBA84" s="195"/>
      <c r="WBB84" s="195"/>
      <c r="WBC84" s="195"/>
      <c r="WBD84" s="195"/>
      <c r="WBE84" s="195"/>
      <c r="WBF84" s="195"/>
      <c r="WBG84" s="195"/>
      <c r="WBH84" s="195"/>
      <c r="WBI84" s="195"/>
      <c r="WBJ84" s="195"/>
      <c r="WBK84" s="195"/>
      <c r="WBL84" s="195"/>
      <c r="WBM84" s="195"/>
      <c r="WBN84" s="195"/>
      <c r="WBO84" s="195"/>
      <c r="WBP84" s="195"/>
      <c r="WBQ84" s="195"/>
      <c r="WBR84" s="195"/>
      <c r="WBS84" s="195"/>
      <c r="WBT84" s="195"/>
      <c r="WBU84" s="195"/>
      <c r="WBV84" s="195"/>
      <c r="WBW84" s="195"/>
      <c r="WBX84" s="195"/>
      <c r="WBY84" s="195"/>
      <c r="WBZ84" s="195"/>
      <c r="WCA84" s="195"/>
      <c r="WCB84" s="195"/>
      <c r="WCC84" s="195"/>
      <c r="WCD84" s="195"/>
      <c r="WCE84" s="195"/>
      <c r="WCF84" s="195"/>
      <c r="WCG84" s="195"/>
      <c r="WCH84" s="195"/>
      <c r="WCI84" s="195"/>
      <c r="WCJ84" s="195"/>
      <c r="WCK84" s="195"/>
      <c r="WCL84" s="195"/>
      <c r="WCM84" s="195"/>
      <c r="WCN84" s="195"/>
      <c r="WCO84" s="195"/>
      <c r="WCP84" s="195"/>
      <c r="WCQ84" s="195"/>
      <c r="WCR84" s="195"/>
      <c r="WCS84" s="195"/>
      <c r="WCT84" s="195"/>
      <c r="WCU84" s="195"/>
      <c r="WCV84" s="195"/>
      <c r="WCW84" s="195"/>
      <c r="WCX84" s="195"/>
      <c r="WCY84" s="195"/>
      <c r="WCZ84" s="195"/>
      <c r="WDA84" s="195"/>
      <c r="WDB84" s="195"/>
      <c r="WDC84" s="195"/>
      <c r="WDD84" s="195"/>
      <c r="WDE84" s="195"/>
      <c r="WDF84" s="195"/>
      <c r="WDG84" s="195"/>
      <c r="WDH84" s="195"/>
      <c r="WDI84" s="195"/>
      <c r="WDJ84" s="195"/>
      <c r="WDK84" s="195"/>
      <c r="WDL84" s="195"/>
      <c r="WDM84" s="195"/>
      <c r="WDN84" s="195"/>
      <c r="WDO84" s="195"/>
      <c r="WDP84" s="195"/>
      <c r="WDQ84" s="195"/>
      <c r="WDR84" s="195"/>
      <c r="WDS84" s="195"/>
      <c r="WDT84" s="195"/>
      <c r="WDU84" s="195"/>
      <c r="WDV84" s="195"/>
      <c r="WDW84" s="195"/>
      <c r="WDX84" s="195"/>
      <c r="WDY84" s="195"/>
      <c r="WDZ84" s="195"/>
      <c r="WEA84" s="195"/>
      <c r="WEB84" s="195"/>
      <c r="WEC84" s="195"/>
      <c r="WED84" s="195"/>
      <c r="WEE84" s="195"/>
      <c r="WEF84" s="195"/>
      <c r="WEG84" s="195"/>
      <c r="WEH84" s="195"/>
      <c r="WEI84" s="195"/>
      <c r="WEJ84" s="195"/>
      <c r="WEK84" s="195"/>
      <c r="WEL84" s="195"/>
      <c r="WEM84" s="195"/>
      <c r="WEN84" s="195"/>
      <c r="WEO84" s="195"/>
      <c r="WEP84" s="195"/>
      <c r="WEQ84" s="195"/>
      <c r="WER84" s="195"/>
      <c r="WES84" s="195"/>
      <c r="WET84" s="195"/>
      <c r="WEU84" s="195"/>
      <c r="WEV84" s="195"/>
      <c r="WEW84" s="195"/>
      <c r="WEX84" s="195"/>
      <c r="WEY84" s="195"/>
      <c r="WEZ84" s="195"/>
      <c r="WFA84" s="195"/>
      <c r="WFB84" s="195"/>
      <c r="WFC84" s="195"/>
      <c r="WFD84" s="195"/>
      <c r="WFE84" s="195"/>
      <c r="WFF84" s="195"/>
      <c r="WFG84" s="195"/>
      <c r="WFH84" s="195"/>
      <c r="WFI84" s="195"/>
      <c r="WFJ84" s="195"/>
      <c r="WFK84" s="195"/>
      <c r="WFL84" s="195"/>
      <c r="WFM84" s="195"/>
      <c r="WFN84" s="195"/>
      <c r="WFO84" s="195"/>
      <c r="WFP84" s="195"/>
      <c r="WFQ84" s="195"/>
      <c r="WFR84" s="195"/>
      <c r="WFS84" s="195"/>
      <c r="WFT84" s="195"/>
      <c r="WFU84" s="195"/>
      <c r="WFV84" s="195"/>
      <c r="WFW84" s="195"/>
      <c r="WFX84" s="195"/>
      <c r="WFY84" s="195"/>
      <c r="WFZ84" s="195"/>
      <c r="WGA84" s="195"/>
      <c r="WGB84" s="195"/>
      <c r="WGC84" s="195"/>
      <c r="WGD84" s="195"/>
      <c r="WGE84" s="195"/>
      <c r="WGF84" s="195"/>
      <c r="WGG84" s="195"/>
      <c r="WGH84" s="195"/>
      <c r="WGI84" s="195"/>
      <c r="WGJ84" s="195"/>
      <c r="WGK84" s="195"/>
      <c r="WGL84" s="195"/>
      <c r="WGM84" s="195"/>
      <c r="WGN84" s="195"/>
      <c r="WGO84" s="195"/>
      <c r="WGP84" s="195"/>
      <c r="WGQ84" s="195"/>
      <c r="WGR84" s="195"/>
      <c r="WGS84" s="195"/>
      <c r="WGT84" s="195"/>
      <c r="WGU84" s="195"/>
      <c r="WGV84" s="195"/>
      <c r="WGW84" s="195"/>
      <c r="WGX84" s="195"/>
      <c r="WGY84" s="195"/>
      <c r="WGZ84" s="195"/>
      <c r="WHA84" s="195"/>
      <c r="WHB84" s="195"/>
      <c r="WHC84" s="195"/>
      <c r="WHD84" s="195"/>
      <c r="WHE84" s="195"/>
      <c r="WHF84" s="195"/>
      <c r="WHG84" s="195"/>
      <c r="WHH84" s="195"/>
      <c r="WHI84" s="195"/>
      <c r="WHJ84" s="195"/>
      <c r="WHK84" s="195"/>
      <c r="WHL84" s="195"/>
      <c r="WHM84" s="195"/>
      <c r="WHN84" s="195"/>
      <c r="WHO84" s="195"/>
      <c r="WHP84" s="195"/>
      <c r="WHQ84" s="195"/>
      <c r="WHR84" s="195"/>
      <c r="WHS84" s="195"/>
      <c r="WHT84" s="195"/>
      <c r="WHU84" s="195"/>
      <c r="WHV84" s="195"/>
      <c r="WHW84" s="195"/>
      <c r="WHX84" s="195"/>
      <c r="WHY84" s="195"/>
      <c r="WHZ84" s="195"/>
      <c r="WIA84" s="195"/>
      <c r="WIB84" s="195"/>
      <c r="WIC84" s="195"/>
      <c r="WID84" s="195"/>
      <c r="WIE84" s="195"/>
      <c r="WIF84" s="195"/>
      <c r="WIG84" s="195"/>
      <c r="WIH84" s="195"/>
      <c r="WII84" s="195"/>
      <c r="WIJ84" s="195"/>
      <c r="WIK84" s="195"/>
      <c r="WIL84" s="195"/>
      <c r="WIM84" s="195"/>
      <c r="WIN84" s="195"/>
      <c r="WIO84" s="195"/>
      <c r="WIP84" s="195"/>
      <c r="WIQ84" s="195"/>
      <c r="WIR84" s="195"/>
      <c r="WIS84" s="195"/>
      <c r="WIT84" s="195"/>
      <c r="WIU84" s="195"/>
      <c r="WIV84" s="195"/>
      <c r="WIW84" s="195"/>
      <c r="WIX84" s="195"/>
      <c r="WIY84" s="195"/>
      <c r="WIZ84" s="195"/>
      <c r="WJA84" s="195"/>
      <c r="WJB84" s="195"/>
      <c r="WJC84" s="195"/>
      <c r="WJD84" s="195"/>
      <c r="WJE84" s="195"/>
      <c r="WJF84" s="195"/>
      <c r="WJG84" s="195"/>
      <c r="WJH84" s="195"/>
      <c r="WJI84" s="195"/>
      <c r="WJJ84" s="195"/>
      <c r="WJK84" s="195"/>
      <c r="WJL84" s="195"/>
      <c r="WJM84" s="195"/>
      <c r="WJN84" s="195"/>
      <c r="WJO84" s="195"/>
      <c r="WJP84" s="195"/>
      <c r="WJQ84" s="195"/>
      <c r="WJR84" s="195"/>
      <c r="WJS84" s="195"/>
      <c r="WJT84" s="195"/>
      <c r="WJU84" s="195"/>
      <c r="WJV84" s="195"/>
      <c r="WJW84" s="195"/>
      <c r="WJX84" s="195"/>
      <c r="WJY84" s="195"/>
      <c r="WJZ84" s="195"/>
      <c r="WKA84" s="195"/>
      <c r="WKB84" s="195"/>
      <c r="WKC84" s="195"/>
      <c r="WKD84" s="195"/>
      <c r="WKE84" s="195"/>
      <c r="WKF84" s="195"/>
      <c r="WKG84" s="195"/>
      <c r="WKH84" s="195"/>
      <c r="WKI84" s="195"/>
      <c r="WKJ84" s="195"/>
      <c r="WKK84" s="195"/>
      <c r="WKL84" s="195"/>
      <c r="WKM84" s="195"/>
      <c r="WKN84" s="195"/>
      <c r="WKO84" s="195"/>
      <c r="WKP84" s="195"/>
      <c r="WKQ84" s="195"/>
      <c r="WKR84" s="195"/>
      <c r="WKS84" s="195"/>
      <c r="WKT84" s="195"/>
      <c r="WKU84" s="195"/>
      <c r="WKV84" s="195"/>
      <c r="WKW84" s="195"/>
      <c r="WKX84" s="195"/>
      <c r="WKY84" s="195"/>
      <c r="WKZ84" s="195"/>
      <c r="WLA84" s="195"/>
      <c r="WLB84" s="195"/>
      <c r="WLC84" s="195"/>
      <c r="WLD84" s="195"/>
      <c r="WLE84" s="195"/>
      <c r="WLF84" s="195"/>
      <c r="WLG84" s="195"/>
      <c r="WLH84" s="195"/>
      <c r="WLI84" s="195"/>
      <c r="WLJ84" s="195"/>
      <c r="WLK84" s="195"/>
      <c r="WLL84" s="195"/>
      <c r="WLM84" s="195"/>
      <c r="WLN84" s="195"/>
      <c r="WLO84" s="195"/>
      <c r="WLP84" s="195"/>
      <c r="WLQ84" s="195"/>
      <c r="WLR84" s="195"/>
      <c r="WLS84" s="195"/>
      <c r="WLT84" s="195"/>
      <c r="WLU84" s="195"/>
      <c r="WLV84" s="195"/>
      <c r="WLW84" s="195"/>
      <c r="WLX84" s="195"/>
      <c r="WLY84" s="195"/>
      <c r="WLZ84" s="195"/>
      <c r="WMA84" s="195"/>
      <c r="WMB84" s="195"/>
      <c r="WMC84" s="195"/>
      <c r="WMD84" s="195"/>
      <c r="WME84" s="195"/>
      <c r="WMF84" s="195"/>
      <c r="WMG84" s="195"/>
      <c r="WMH84" s="195"/>
      <c r="WMI84" s="195"/>
      <c r="WMJ84" s="195"/>
      <c r="WMK84" s="195"/>
      <c r="WML84" s="195"/>
      <c r="WMM84" s="195"/>
      <c r="WMN84" s="195"/>
      <c r="WMO84" s="195"/>
      <c r="WMP84" s="195"/>
      <c r="WMQ84" s="195"/>
      <c r="WMR84" s="195"/>
      <c r="WMS84" s="195"/>
      <c r="WMT84" s="195"/>
      <c r="WMU84" s="195"/>
      <c r="WMV84" s="195"/>
      <c r="WMW84" s="195"/>
      <c r="WMX84" s="195"/>
      <c r="WMY84" s="195"/>
      <c r="WMZ84" s="195"/>
      <c r="WNA84" s="195"/>
      <c r="WNB84" s="195"/>
      <c r="WNC84" s="195"/>
      <c r="WND84" s="195"/>
      <c r="WNE84" s="195"/>
      <c r="WNF84" s="195"/>
      <c r="WNG84" s="195"/>
      <c r="WNH84" s="195"/>
      <c r="WNI84" s="195"/>
      <c r="WNJ84" s="195"/>
      <c r="WNK84" s="195"/>
      <c r="WNL84" s="195"/>
      <c r="WNM84" s="195"/>
      <c r="WNN84" s="195"/>
      <c r="WNO84" s="195"/>
      <c r="WNP84" s="195"/>
      <c r="WNQ84" s="195"/>
      <c r="WNR84" s="195"/>
      <c r="WNS84" s="195"/>
      <c r="WNT84" s="195"/>
      <c r="WNU84" s="195"/>
      <c r="WNV84" s="195"/>
      <c r="WNW84" s="195"/>
      <c r="WNX84" s="195"/>
      <c r="WNY84" s="195"/>
      <c r="WNZ84" s="195"/>
      <c r="WOA84" s="195"/>
      <c r="WOB84" s="195"/>
      <c r="WOC84" s="195"/>
      <c r="WOD84" s="195"/>
      <c r="WOE84" s="195"/>
      <c r="WOF84" s="195"/>
      <c r="WOG84" s="195"/>
      <c r="WOH84" s="195"/>
      <c r="WOI84" s="195"/>
      <c r="WOJ84" s="195"/>
      <c r="WOK84" s="195"/>
      <c r="WOL84" s="195"/>
      <c r="WOM84" s="195"/>
      <c r="WON84" s="195"/>
      <c r="WOO84" s="195"/>
      <c r="WOP84" s="195"/>
      <c r="WOQ84" s="195"/>
      <c r="WOR84" s="195"/>
      <c r="WOS84" s="195"/>
      <c r="WOT84" s="195"/>
      <c r="WOU84" s="195"/>
      <c r="WOV84" s="195"/>
      <c r="WOW84" s="195"/>
      <c r="WOX84" s="195"/>
      <c r="WOY84" s="195"/>
      <c r="WOZ84" s="195"/>
      <c r="WPA84" s="195"/>
      <c r="WPB84" s="195"/>
      <c r="WPC84" s="195"/>
      <c r="WPD84" s="195"/>
      <c r="WPE84" s="195"/>
      <c r="WPF84" s="195"/>
      <c r="WPG84" s="195"/>
      <c r="WPH84" s="195"/>
      <c r="WPI84" s="195"/>
      <c r="WPJ84" s="195"/>
      <c r="WPK84" s="195"/>
      <c r="WPL84" s="195"/>
      <c r="WPM84" s="195"/>
      <c r="WPN84" s="195"/>
      <c r="WPO84" s="195"/>
      <c r="WPP84" s="195"/>
      <c r="WPQ84" s="195"/>
      <c r="WPR84" s="195"/>
      <c r="WPS84" s="195"/>
      <c r="WPT84" s="195"/>
      <c r="WPU84" s="195"/>
      <c r="WPV84" s="195"/>
      <c r="WPW84" s="195"/>
      <c r="WPX84" s="195"/>
      <c r="WPY84" s="195"/>
      <c r="WPZ84" s="195"/>
      <c r="WQA84" s="195"/>
      <c r="WQB84" s="195"/>
      <c r="WQC84" s="195"/>
      <c r="WQD84" s="195"/>
      <c r="WQE84" s="195"/>
      <c r="WQF84" s="195"/>
      <c r="WQG84" s="195"/>
      <c r="WQH84" s="195"/>
      <c r="WQI84" s="195"/>
      <c r="WQJ84" s="195"/>
      <c r="WQK84" s="195"/>
      <c r="WQL84" s="195"/>
      <c r="WQM84" s="195"/>
      <c r="WQN84" s="195"/>
      <c r="WQO84" s="195"/>
      <c r="WQP84" s="195"/>
      <c r="WQQ84" s="195"/>
      <c r="WQR84" s="195"/>
      <c r="WQS84" s="195"/>
      <c r="WQT84" s="195"/>
      <c r="WQU84" s="195"/>
      <c r="WQV84" s="195"/>
      <c r="WQW84" s="195"/>
      <c r="WQX84" s="195"/>
      <c r="WQY84" s="195"/>
      <c r="WQZ84" s="195"/>
      <c r="WRA84" s="195"/>
      <c r="WRB84" s="195"/>
      <c r="WRC84" s="195"/>
      <c r="WRD84" s="195"/>
      <c r="WRE84" s="195"/>
      <c r="WRF84" s="195"/>
      <c r="WRG84" s="195"/>
      <c r="WRH84" s="195"/>
      <c r="WRI84" s="195"/>
      <c r="WRJ84" s="195"/>
      <c r="WRK84" s="195"/>
      <c r="WRL84" s="195"/>
      <c r="WRM84" s="195"/>
      <c r="WRN84" s="195"/>
      <c r="WRO84" s="195"/>
      <c r="WRP84" s="195"/>
      <c r="WRQ84" s="195"/>
      <c r="WRR84" s="195"/>
      <c r="WRS84" s="195"/>
      <c r="WRT84" s="195"/>
      <c r="WRU84" s="195"/>
      <c r="WRV84" s="195"/>
      <c r="WRW84" s="195"/>
      <c r="WRX84" s="195"/>
      <c r="WRY84" s="195"/>
      <c r="WRZ84" s="195"/>
      <c r="WSA84" s="195"/>
      <c r="WSB84" s="195"/>
      <c r="WSC84" s="195"/>
      <c r="WSD84" s="195"/>
      <c r="WSE84" s="195"/>
      <c r="WSF84" s="195"/>
      <c r="WSG84" s="195"/>
      <c r="WSH84" s="195"/>
      <c r="WSI84" s="195"/>
      <c r="WSJ84" s="195"/>
      <c r="WSK84" s="195"/>
      <c r="WSL84" s="195"/>
      <c r="WSM84" s="195"/>
      <c r="WSN84" s="195"/>
      <c r="WSO84" s="195"/>
      <c r="WSP84" s="195"/>
      <c r="WSQ84" s="195"/>
      <c r="WSR84" s="195"/>
      <c r="WSS84" s="195"/>
      <c r="WST84" s="195"/>
      <c r="WSU84" s="195"/>
      <c r="WSV84" s="195"/>
      <c r="WSW84" s="195"/>
      <c r="WSX84" s="195"/>
      <c r="WSY84" s="195"/>
      <c r="WSZ84" s="195"/>
      <c r="WTA84" s="195"/>
      <c r="WTB84" s="195"/>
      <c r="WTC84" s="195"/>
      <c r="WTD84" s="195"/>
      <c r="WTE84" s="195"/>
      <c r="WTF84" s="195"/>
      <c r="WTG84" s="195"/>
      <c r="WTH84" s="195"/>
      <c r="WTI84" s="195"/>
      <c r="WTJ84" s="195"/>
      <c r="WTK84" s="195"/>
      <c r="WTL84" s="195"/>
      <c r="WTM84" s="195"/>
      <c r="WTN84" s="195"/>
      <c r="WTO84" s="195"/>
      <c r="WTP84" s="195"/>
      <c r="WTQ84" s="195"/>
      <c r="WTR84" s="195"/>
      <c r="WTS84" s="195"/>
      <c r="WTT84" s="195"/>
      <c r="WTU84" s="195"/>
      <c r="WTV84" s="195"/>
      <c r="WTW84" s="195"/>
      <c r="WTX84" s="195"/>
      <c r="WTY84" s="195"/>
      <c r="WTZ84" s="195"/>
      <c r="WUA84" s="195"/>
      <c r="WUB84" s="195"/>
      <c r="WUC84" s="195"/>
      <c r="WUD84" s="195"/>
      <c r="WUE84" s="195"/>
      <c r="WUF84" s="195"/>
      <c r="WUG84" s="195"/>
      <c r="WUH84" s="195"/>
      <c r="WUI84" s="195"/>
      <c r="WUJ84" s="195"/>
      <c r="WUK84" s="195"/>
      <c r="WUL84" s="195"/>
      <c r="WUM84" s="195"/>
      <c r="WUN84" s="195"/>
      <c r="WUO84" s="195"/>
      <c r="WUP84" s="195"/>
      <c r="WUQ84" s="195"/>
      <c r="WUR84" s="195"/>
      <c r="WUS84" s="195"/>
      <c r="WUT84" s="195"/>
      <c r="WUU84" s="195"/>
      <c r="WUV84" s="195"/>
      <c r="WUW84" s="195"/>
      <c r="WUX84" s="195"/>
      <c r="WUY84" s="195"/>
      <c r="WUZ84" s="195"/>
      <c r="WVA84" s="195"/>
      <c r="WVB84" s="195"/>
      <c r="WVC84" s="195"/>
      <c r="WVD84" s="195"/>
      <c r="WVE84" s="195"/>
      <c r="WVF84" s="195"/>
      <c r="WVG84" s="195"/>
      <c r="WVH84" s="195"/>
      <c r="WVI84" s="195"/>
      <c r="WVJ84" s="195"/>
      <c r="WVK84" s="195"/>
      <c r="WVL84" s="195"/>
      <c r="WVM84" s="195"/>
      <c r="WVN84" s="195"/>
      <c r="WVO84" s="195"/>
      <c r="WVP84" s="195"/>
      <c r="WVQ84" s="195"/>
      <c r="WVR84" s="195"/>
      <c r="WVS84" s="195"/>
      <c r="WVT84" s="195"/>
      <c r="WVU84" s="195"/>
      <c r="WVV84" s="195"/>
      <c r="WVW84" s="195"/>
      <c r="WVX84" s="195"/>
      <c r="WVY84" s="195"/>
      <c r="WVZ84" s="195"/>
      <c r="WWA84" s="195"/>
      <c r="WWB84" s="195"/>
      <c r="WWC84" s="195"/>
      <c r="WWD84" s="195"/>
      <c r="WWE84" s="195"/>
      <c r="WWF84" s="195"/>
    </row>
    <row r="85" spans="1:16152" s="197" customFormat="1" x14ac:dyDescent="0.3">
      <c r="A85" s="195"/>
      <c r="B85" s="196"/>
      <c r="C85" s="195"/>
      <c r="D85" s="296"/>
      <c r="E85" s="906"/>
      <c r="F85" s="910"/>
      <c r="G85" s="259"/>
      <c r="I85" s="195"/>
      <c r="J85" s="195"/>
      <c r="K85" s="195"/>
      <c r="L85" s="195"/>
      <c r="M85" s="195"/>
      <c r="N85" s="195"/>
      <c r="O85" s="195"/>
      <c r="P85" s="195"/>
      <c r="Q85" s="195"/>
      <c r="R85" s="195"/>
      <c r="S85" s="195"/>
      <c r="T85" s="195"/>
      <c r="U85" s="195"/>
      <c r="V85" s="195"/>
      <c r="W85" s="195"/>
      <c r="X85" s="553"/>
      <c r="Y85" s="195"/>
      <c r="Z85" s="195"/>
      <c r="AA85" s="195"/>
      <c r="AB85" s="195"/>
      <c r="AC85" s="195"/>
      <c r="AD85" s="195"/>
      <c r="AE85" s="195"/>
      <c r="AF85" s="195"/>
      <c r="AG85" s="195"/>
      <c r="AH85" s="195"/>
      <c r="AI85" s="195"/>
      <c r="AJ85" s="195"/>
      <c r="AK85" s="195"/>
      <c r="AL85" s="195"/>
      <c r="AM85" s="195"/>
      <c r="AN85" s="195"/>
      <c r="AO85" s="195"/>
      <c r="AP85" s="195"/>
      <c r="AQ85" s="195"/>
      <c r="AR85" s="195"/>
      <c r="AS85" s="195"/>
      <c r="AT85" s="195"/>
      <c r="AU85" s="195"/>
      <c r="AV85" s="195"/>
      <c r="AW85" s="195"/>
      <c r="AX85" s="195"/>
      <c r="AY85" s="195"/>
      <c r="AZ85" s="195"/>
      <c r="BA85" s="195"/>
      <c r="BB85" s="195"/>
      <c r="BC85" s="195"/>
      <c r="BD85" s="195"/>
      <c r="BE85" s="195"/>
      <c r="BF85" s="195"/>
      <c r="BG85" s="195"/>
      <c r="BH85" s="195"/>
      <c r="BI85" s="195"/>
      <c r="BJ85" s="195"/>
      <c r="BK85" s="195"/>
      <c r="BL85" s="195"/>
      <c r="BM85" s="195"/>
      <c r="BN85" s="195"/>
      <c r="BO85" s="195"/>
      <c r="BP85" s="195"/>
      <c r="BQ85" s="195"/>
      <c r="BR85" s="195"/>
      <c r="BS85" s="195"/>
      <c r="BT85" s="195"/>
      <c r="BU85" s="195"/>
      <c r="BV85" s="195"/>
      <c r="BW85" s="195"/>
      <c r="BX85" s="195"/>
      <c r="BY85" s="195"/>
      <c r="BZ85" s="195"/>
      <c r="CA85" s="195"/>
      <c r="CB85" s="195"/>
      <c r="CC85" s="195"/>
      <c r="CD85" s="195"/>
      <c r="CE85" s="195"/>
      <c r="CF85" s="195"/>
      <c r="CG85" s="195"/>
      <c r="CH85" s="195"/>
      <c r="CI85" s="195"/>
      <c r="CJ85" s="195"/>
      <c r="CK85" s="195"/>
      <c r="CL85" s="195"/>
      <c r="CM85" s="195"/>
      <c r="CN85" s="195"/>
      <c r="CO85" s="195"/>
      <c r="CP85" s="195"/>
      <c r="CQ85" s="195"/>
      <c r="CR85" s="195"/>
      <c r="CS85" s="195"/>
      <c r="CT85" s="195"/>
      <c r="CU85" s="195"/>
      <c r="CV85" s="195"/>
      <c r="CW85" s="195"/>
      <c r="CX85" s="195"/>
      <c r="CY85" s="195"/>
      <c r="CZ85" s="195"/>
      <c r="DA85" s="195"/>
      <c r="DB85" s="195"/>
      <c r="DC85" s="195"/>
      <c r="DD85" s="195"/>
      <c r="DE85" s="195"/>
      <c r="DF85" s="195"/>
      <c r="DG85" s="195"/>
      <c r="DH85" s="195"/>
      <c r="DI85" s="195"/>
      <c r="DJ85" s="195"/>
      <c r="DK85" s="195"/>
      <c r="DL85" s="195"/>
      <c r="DM85" s="195"/>
      <c r="DN85" s="195"/>
      <c r="DO85" s="195"/>
      <c r="DP85" s="195"/>
      <c r="DQ85" s="195"/>
      <c r="DR85" s="195"/>
      <c r="DS85" s="195"/>
      <c r="DT85" s="195"/>
      <c r="DU85" s="195"/>
      <c r="DV85" s="195"/>
      <c r="DW85" s="195"/>
      <c r="DX85" s="195"/>
      <c r="DY85" s="195"/>
      <c r="DZ85" s="195"/>
      <c r="EA85" s="195"/>
      <c r="EB85" s="195"/>
      <c r="EC85" s="195"/>
      <c r="ED85" s="195"/>
      <c r="EE85" s="195"/>
      <c r="EF85" s="195"/>
      <c r="EG85" s="195"/>
      <c r="EH85" s="195"/>
      <c r="EI85" s="195"/>
      <c r="EJ85" s="195"/>
      <c r="EK85" s="195"/>
      <c r="EL85" s="195"/>
      <c r="EM85" s="195"/>
      <c r="EN85" s="195"/>
      <c r="EO85" s="195"/>
      <c r="EP85" s="195"/>
      <c r="EQ85" s="195"/>
      <c r="ER85" s="195"/>
      <c r="ES85" s="195"/>
      <c r="ET85" s="195"/>
      <c r="EU85" s="195"/>
      <c r="EV85" s="195"/>
      <c r="EW85" s="195"/>
      <c r="EX85" s="195"/>
      <c r="EY85" s="195"/>
      <c r="EZ85" s="195"/>
      <c r="FA85" s="195"/>
      <c r="FB85" s="195"/>
      <c r="FC85" s="195"/>
      <c r="FD85" s="195"/>
      <c r="FE85" s="195"/>
      <c r="FF85" s="195"/>
      <c r="FG85" s="195"/>
      <c r="FH85" s="195"/>
      <c r="FI85" s="195"/>
      <c r="FJ85" s="195"/>
      <c r="FK85" s="195"/>
      <c r="FL85" s="195"/>
      <c r="FM85" s="195"/>
      <c r="FN85" s="195"/>
      <c r="FO85" s="195"/>
      <c r="FP85" s="195"/>
      <c r="FQ85" s="195"/>
      <c r="FR85" s="195"/>
      <c r="FS85" s="195"/>
      <c r="FT85" s="195"/>
      <c r="FU85" s="195"/>
      <c r="FV85" s="195"/>
      <c r="FW85" s="195"/>
      <c r="FX85" s="195"/>
      <c r="FY85" s="195"/>
      <c r="FZ85" s="195"/>
      <c r="GA85" s="195"/>
      <c r="GB85" s="195"/>
      <c r="GC85" s="195"/>
      <c r="GD85" s="195"/>
      <c r="GE85" s="195"/>
      <c r="GF85" s="195"/>
      <c r="GG85" s="195"/>
      <c r="GH85" s="195"/>
      <c r="GI85" s="195"/>
      <c r="GJ85" s="195"/>
      <c r="GK85" s="195"/>
      <c r="GL85" s="195"/>
      <c r="GM85" s="195"/>
      <c r="GN85" s="195"/>
      <c r="GO85" s="195"/>
      <c r="GP85" s="195"/>
      <c r="GQ85" s="195"/>
      <c r="GR85" s="195"/>
      <c r="GS85" s="195"/>
      <c r="GT85" s="195"/>
      <c r="GU85" s="195"/>
      <c r="GV85" s="195"/>
      <c r="GW85" s="195"/>
      <c r="GX85" s="195"/>
      <c r="GY85" s="195"/>
      <c r="GZ85" s="195"/>
      <c r="HA85" s="195"/>
      <c r="HB85" s="195"/>
      <c r="HC85" s="195"/>
      <c r="HD85" s="195"/>
      <c r="HE85" s="195"/>
      <c r="HF85" s="195"/>
      <c r="HG85" s="195"/>
      <c r="HH85" s="195"/>
      <c r="HI85" s="195"/>
      <c r="HJ85" s="195"/>
      <c r="HK85" s="195"/>
      <c r="HL85" s="195"/>
      <c r="HM85" s="195"/>
      <c r="HN85" s="195"/>
      <c r="HO85" s="195"/>
      <c r="HP85" s="195"/>
      <c r="HQ85" s="195"/>
      <c r="HR85" s="195"/>
      <c r="HS85" s="195"/>
      <c r="HT85" s="195"/>
      <c r="HU85" s="195"/>
      <c r="HV85" s="195"/>
      <c r="HW85" s="195"/>
      <c r="HX85" s="195"/>
      <c r="HY85" s="195"/>
      <c r="HZ85" s="195"/>
      <c r="IA85" s="195"/>
      <c r="IB85" s="195"/>
      <c r="IC85" s="195"/>
      <c r="ID85" s="195"/>
      <c r="IE85" s="195"/>
      <c r="IF85" s="195"/>
      <c r="IG85" s="195"/>
      <c r="IH85" s="195"/>
      <c r="II85" s="195"/>
      <c r="IJ85" s="195"/>
      <c r="IK85" s="195"/>
      <c r="IL85" s="195"/>
      <c r="IM85" s="195"/>
      <c r="IN85" s="195"/>
      <c r="IO85" s="195"/>
      <c r="IP85" s="195"/>
      <c r="IQ85" s="195"/>
      <c r="IR85" s="195"/>
      <c r="IS85" s="195"/>
      <c r="IT85" s="195"/>
      <c r="IU85" s="195"/>
      <c r="IV85" s="195"/>
      <c r="IW85" s="195"/>
      <c r="IX85" s="195"/>
      <c r="IY85" s="195"/>
      <c r="IZ85" s="195"/>
      <c r="JA85" s="195"/>
      <c r="JB85" s="195"/>
      <c r="JC85" s="195"/>
      <c r="JD85" s="195"/>
      <c r="JE85" s="195"/>
      <c r="JF85" s="195"/>
      <c r="JG85" s="195"/>
      <c r="JH85" s="195"/>
      <c r="JI85" s="195"/>
      <c r="JJ85" s="195"/>
      <c r="JK85" s="195"/>
      <c r="JL85" s="195"/>
      <c r="JM85" s="195"/>
      <c r="JN85" s="195"/>
      <c r="JO85" s="195"/>
      <c r="JP85" s="195"/>
      <c r="JQ85" s="195"/>
      <c r="JR85" s="195"/>
      <c r="JS85" s="195"/>
      <c r="JT85" s="195"/>
      <c r="JU85" s="195"/>
      <c r="JV85" s="195"/>
      <c r="JW85" s="195"/>
      <c r="JX85" s="195"/>
      <c r="JY85" s="195"/>
      <c r="JZ85" s="195"/>
      <c r="KA85" s="195"/>
      <c r="KB85" s="195"/>
      <c r="KC85" s="195"/>
      <c r="KD85" s="195"/>
      <c r="KE85" s="195"/>
      <c r="KF85" s="195"/>
      <c r="KG85" s="195"/>
      <c r="KH85" s="195"/>
      <c r="KI85" s="195"/>
      <c r="KJ85" s="195"/>
      <c r="KK85" s="195"/>
      <c r="KL85" s="195"/>
      <c r="KM85" s="195"/>
      <c r="KN85" s="195"/>
      <c r="KO85" s="195"/>
      <c r="KP85" s="195"/>
      <c r="KQ85" s="195"/>
      <c r="KR85" s="195"/>
      <c r="KS85" s="195"/>
      <c r="KT85" s="195"/>
      <c r="KU85" s="195"/>
      <c r="KV85" s="195"/>
      <c r="KW85" s="195"/>
      <c r="KX85" s="195"/>
      <c r="KY85" s="195"/>
      <c r="KZ85" s="195"/>
      <c r="LA85" s="195"/>
      <c r="LB85" s="195"/>
      <c r="LC85" s="195"/>
      <c r="LD85" s="195"/>
      <c r="LE85" s="195"/>
      <c r="LF85" s="195"/>
      <c r="LG85" s="195"/>
      <c r="LH85" s="195"/>
      <c r="LI85" s="195"/>
      <c r="LJ85" s="195"/>
      <c r="LK85" s="195"/>
      <c r="LL85" s="195"/>
      <c r="LM85" s="195"/>
      <c r="LN85" s="195"/>
      <c r="LO85" s="195"/>
      <c r="LP85" s="195"/>
      <c r="LQ85" s="195"/>
      <c r="LR85" s="195"/>
      <c r="LS85" s="195"/>
      <c r="LT85" s="195"/>
      <c r="LU85" s="195"/>
      <c r="LV85" s="195"/>
      <c r="LW85" s="195"/>
      <c r="LX85" s="195"/>
      <c r="LY85" s="195"/>
      <c r="LZ85" s="195"/>
      <c r="MA85" s="195"/>
      <c r="MB85" s="195"/>
      <c r="MC85" s="195"/>
      <c r="MD85" s="195"/>
      <c r="ME85" s="195"/>
      <c r="MF85" s="195"/>
      <c r="MG85" s="195"/>
      <c r="MH85" s="195"/>
      <c r="MI85" s="195"/>
      <c r="MJ85" s="195"/>
      <c r="MK85" s="195"/>
      <c r="ML85" s="195"/>
      <c r="MM85" s="195"/>
      <c r="MN85" s="195"/>
      <c r="MO85" s="195"/>
      <c r="MP85" s="195"/>
      <c r="MQ85" s="195"/>
      <c r="MR85" s="195"/>
      <c r="MS85" s="195"/>
      <c r="MT85" s="195"/>
      <c r="MU85" s="195"/>
      <c r="MV85" s="195"/>
      <c r="MW85" s="195"/>
      <c r="MX85" s="195"/>
      <c r="MY85" s="195"/>
      <c r="MZ85" s="195"/>
      <c r="NA85" s="195"/>
      <c r="NB85" s="195"/>
      <c r="NC85" s="195"/>
      <c r="ND85" s="195"/>
      <c r="NE85" s="195"/>
      <c r="NF85" s="195"/>
      <c r="NG85" s="195"/>
      <c r="NH85" s="195"/>
      <c r="NI85" s="195"/>
      <c r="NJ85" s="195"/>
      <c r="NK85" s="195"/>
      <c r="NL85" s="195"/>
      <c r="NM85" s="195"/>
      <c r="NN85" s="195"/>
      <c r="NO85" s="195"/>
      <c r="NP85" s="195"/>
      <c r="NQ85" s="195"/>
      <c r="NR85" s="195"/>
      <c r="NS85" s="195"/>
      <c r="NT85" s="195"/>
      <c r="NU85" s="195"/>
      <c r="NV85" s="195"/>
      <c r="NW85" s="195"/>
      <c r="NX85" s="195"/>
      <c r="NY85" s="195"/>
      <c r="NZ85" s="195"/>
      <c r="OA85" s="195"/>
      <c r="OB85" s="195"/>
      <c r="OC85" s="195"/>
      <c r="OD85" s="195"/>
      <c r="OE85" s="195"/>
      <c r="OF85" s="195"/>
      <c r="OG85" s="195"/>
      <c r="OH85" s="195"/>
      <c r="OI85" s="195"/>
      <c r="OJ85" s="195"/>
      <c r="OK85" s="195"/>
      <c r="OL85" s="195"/>
      <c r="OM85" s="195"/>
      <c r="ON85" s="195"/>
      <c r="OO85" s="195"/>
      <c r="OP85" s="195"/>
      <c r="OQ85" s="195"/>
      <c r="OR85" s="195"/>
      <c r="OS85" s="195"/>
      <c r="OT85" s="195"/>
      <c r="OU85" s="195"/>
      <c r="OV85" s="195"/>
      <c r="OW85" s="195"/>
      <c r="OX85" s="195"/>
      <c r="OY85" s="195"/>
      <c r="OZ85" s="195"/>
      <c r="PA85" s="195"/>
      <c r="PB85" s="195"/>
      <c r="PC85" s="195"/>
      <c r="PD85" s="195"/>
      <c r="PE85" s="195"/>
      <c r="PF85" s="195"/>
      <c r="PG85" s="195"/>
      <c r="PH85" s="195"/>
      <c r="PI85" s="195"/>
      <c r="PJ85" s="195"/>
      <c r="PK85" s="195"/>
      <c r="PL85" s="195"/>
      <c r="PM85" s="195"/>
      <c r="PN85" s="195"/>
      <c r="PO85" s="195"/>
      <c r="PP85" s="195"/>
      <c r="PQ85" s="195"/>
      <c r="PR85" s="195"/>
      <c r="PS85" s="195"/>
      <c r="PT85" s="195"/>
      <c r="PU85" s="195"/>
      <c r="PV85" s="195"/>
      <c r="PW85" s="195"/>
      <c r="PX85" s="195"/>
      <c r="PY85" s="195"/>
      <c r="PZ85" s="195"/>
      <c r="QA85" s="195"/>
      <c r="QB85" s="195"/>
      <c r="QC85" s="195"/>
      <c r="QD85" s="195"/>
      <c r="QE85" s="195"/>
      <c r="QF85" s="195"/>
      <c r="QG85" s="195"/>
      <c r="QH85" s="195"/>
      <c r="QI85" s="195"/>
      <c r="QJ85" s="195"/>
      <c r="QK85" s="195"/>
      <c r="QL85" s="195"/>
      <c r="QM85" s="195"/>
      <c r="QN85" s="195"/>
      <c r="QO85" s="195"/>
      <c r="QP85" s="195"/>
      <c r="QQ85" s="195"/>
      <c r="QR85" s="195"/>
      <c r="QS85" s="195"/>
      <c r="QT85" s="195"/>
      <c r="QU85" s="195"/>
      <c r="QV85" s="195"/>
      <c r="QW85" s="195"/>
      <c r="QX85" s="195"/>
      <c r="QY85" s="195"/>
      <c r="QZ85" s="195"/>
      <c r="RA85" s="195"/>
      <c r="RB85" s="195"/>
      <c r="RC85" s="195"/>
      <c r="RD85" s="195"/>
      <c r="RE85" s="195"/>
      <c r="RF85" s="195"/>
      <c r="RG85" s="195"/>
      <c r="RH85" s="195"/>
      <c r="RI85" s="195"/>
      <c r="RJ85" s="195"/>
      <c r="RK85" s="195"/>
      <c r="RL85" s="195"/>
      <c r="RM85" s="195"/>
      <c r="RN85" s="195"/>
      <c r="RO85" s="195"/>
      <c r="RP85" s="195"/>
      <c r="RQ85" s="195"/>
      <c r="RR85" s="195"/>
      <c r="RS85" s="195"/>
      <c r="RT85" s="195"/>
      <c r="RU85" s="195"/>
      <c r="RV85" s="195"/>
      <c r="RW85" s="195"/>
      <c r="RX85" s="195"/>
      <c r="RY85" s="195"/>
      <c r="RZ85" s="195"/>
      <c r="SA85" s="195"/>
      <c r="SB85" s="195"/>
      <c r="SC85" s="195"/>
      <c r="SD85" s="195"/>
      <c r="SE85" s="195"/>
      <c r="SF85" s="195"/>
      <c r="SG85" s="195"/>
      <c r="SH85" s="195"/>
      <c r="SI85" s="195"/>
      <c r="SJ85" s="195"/>
      <c r="SK85" s="195"/>
      <c r="SL85" s="195"/>
      <c r="SM85" s="195"/>
      <c r="SN85" s="195"/>
      <c r="SO85" s="195"/>
      <c r="SP85" s="195"/>
      <c r="SQ85" s="195"/>
      <c r="SR85" s="195"/>
      <c r="SS85" s="195"/>
      <c r="ST85" s="195"/>
      <c r="SU85" s="195"/>
      <c r="SV85" s="195"/>
      <c r="SW85" s="195"/>
      <c r="SX85" s="195"/>
      <c r="SY85" s="195"/>
      <c r="SZ85" s="195"/>
      <c r="TA85" s="195"/>
      <c r="TB85" s="195"/>
      <c r="TC85" s="195"/>
      <c r="TD85" s="195"/>
      <c r="TE85" s="195"/>
      <c r="TF85" s="195"/>
      <c r="TG85" s="195"/>
      <c r="TH85" s="195"/>
      <c r="TI85" s="195"/>
      <c r="TJ85" s="195"/>
      <c r="TK85" s="195"/>
      <c r="TL85" s="195"/>
      <c r="TM85" s="195"/>
      <c r="TN85" s="195"/>
      <c r="TO85" s="195"/>
      <c r="TP85" s="195"/>
      <c r="TQ85" s="195"/>
      <c r="TR85" s="195"/>
      <c r="TS85" s="195"/>
      <c r="TT85" s="195"/>
      <c r="TU85" s="195"/>
      <c r="TV85" s="195"/>
      <c r="TW85" s="195"/>
      <c r="TX85" s="195"/>
      <c r="TY85" s="195"/>
      <c r="TZ85" s="195"/>
      <c r="UA85" s="195"/>
      <c r="UB85" s="195"/>
      <c r="UC85" s="195"/>
      <c r="UD85" s="195"/>
      <c r="UE85" s="195"/>
      <c r="UF85" s="195"/>
      <c r="UG85" s="195"/>
      <c r="UH85" s="195"/>
      <c r="UI85" s="195"/>
      <c r="UJ85" s="195"/>
      <c r="UK85" s="195"/>
      <c r="UL85" s="195"/>
      <c r="UM85" s="195"/>
      <c r="UN85" s="195"/>
      <c r="UO85" s="195"/>
      <c r="UP85" s="195"/>
      <c r="UQ85" s="195"/>
      <c r="UR85" s="195"/>
      <c r="US85" s="195"/>
      <c r="UT85" s="195"/>
      <c r="UU85" s="195"/>
      <c r="UV85" s="195"/>
      <c r="UW85" s="195"/>
      <c r="UX85" s="195"/>
      <c r="UY85" s="195"/>
      <c r="UZ85" s="195"/>
      <c r="VA85" s="195"/>
      <c r="VB85" s="195"/>
      <c r="VC85" s="195"/>
      <c r="VD85" s="195"/>
      <c r="VE85" s="195"/>
      <c r="VF85" s="195"/>
      <c r="VG85" s="195"/>
      <c r="VH85" s="195"/>
      <c r="VI85" s="195"/>
      <c r="VJ85" s="195"/>
      <c r="VK85" s="195"/>
      <c r="VL85" s="195"/>
      <c r="VM85" s="195"/>
      <c r="VN85" s="195"/>
      <c r="VO85" s="195"/>
      <c r="VP85" s="195"/>
      <c r="VQ85" s="195"/>
      <c r="VR85" s="195"/>
      <c r="VS85" s="195"/>
      <c r="VT85" s="195"/>
      <c r="VU85" s="195"/>
      <c r="VV85" s="195"/>
      <c r="VW85" s="195"/>
      <c r="VX85" s="195"/>
      <c r="VY85" s="195"/>
      <c r="VZ85" s="195"/>
      <c r="WA85" s="195"/>
      <c r="WB85" s="195"/>
      <c r="WC85" s="195"/>
      <c r="WD85" s="195"/>
      <c r="WE85" s="195"/>
      <c r="WF85" s="195"/>
      <c r="WG85" s="195"/>
      <c r="WH85" s="195"/>
      <c r="WI85" s="195"/>
      <c r="WJ85" s="195"/>
      <c r="WK85" s="195"/>
      <c r="WL85" s="195"/>
      <c r="WM85" s="195"/>
      <c r="WN85" s="195"/>
      <c r="WO85" s="195"/>
      <c r="WP85" s="195"/>
      <c r="WQ85" s="195"/>
      <c r="WR85" s="195"/>
      <c r="WS85" s="195"/>
      <c r="WT85" s="195"/>
      <c r="WU85" s="195"/>
      <c r="WV85" s="195"/>
      <c r="WW85" s="195"/>
      <c r="WX85" s="195"/>
      <c r="WY85" s="195"/>
      <c r="WZ85" s="195"/>
      <c r="XA85" s="195"/>
      <c r="XB85" s="195"/>
      <c r="XC85" s="195"/>
      <c r="XD85" s="195"/>
      <c r="XE85" s="195"/>
      <c r="XF85" s="195"/>
      <c r="XG85" s="195"/>
      <c r="XH85" s="195"/>
      <c r="XI85" s="195"/>
      <c r="XJ85" s="195"/>
      <c r="XK85" s="195"/>
      <c r="XL85" s="195"/>
      <c r="XM85" s="195"/>
      <c r="XN85" s="195"/>
      <c r="XO85" s="195"/>
      <c r="XP85" s="195"/>
      <c r="XQ85" s="195"/>
      <c r="XR85" s="195"/>
      <c r="XS85" s="195"/>
      <c r="XT85" s="195"/>
      <c r="XU85" s="195"/>
      <c r="XV85" s="195"/>
      <c r="XW85" s="195"/>
      <c r="XX85" s="195"/>
      <c r="XY85" s="195"/>
      <c r="XZ85" s="195"/>
      <c r="YA85" s="195"/>
      <c r="YB85" s="195"/>
      <c r="YC85" s="195"/>
      <c r="YD85" s="195"/>
      <c r="YE85" s="195"/>
      <c r="YF85" s="195"/>
      <c r="YG85" s="195"/>
      <c r="YH85" s="195"/>
      <c r="YI85" s="195"/>
      <c r="YJ85" s="195"/>
      <c r="YK85" s="195"/>
      <c r="YL85" s="195"/>
      <c r="YM85" s="195"/>
      <c r="YN85" s="195"/>
      <c r="YO85" s="195"/>
      <c r="YP85" s="195"/>
      <c r="YQ85" s="195"/>
      <c r="YR85" s="195"/>
      <c r="YS85" s="195"/>
      <c r="YT85" s="195"/>
      <c r="YU85" s="195"/>
      <c r="YV85" s="195"/>
      <c r="YW85" s="195"/>
      <c r="YX85" s="195"/>
      <c r="YY85" s="195"/>
      <c r="YZ85" s="195"/>
      <c r="ZA85" s="195"/>
      <c r="ZB85" s="195"/>
      <c r="ZC85" s="195"/>
      <c r="ZD85" s="195"/>
      <c r="ZE85" s="195"/>
      <c r="ZF85" s="195"/>
      <c r="ZG85" s="195"/>
      <c r="ZH85" s="195"/>
      <c r="ZI85" s="195"/>
      <c r="ZJ85" s="195"/>
      <c r="ZK85" s="195"/>
      <c r="ZL85" s="195"/>
      <c r="ZM85" s="195"/>
      <c r="ZN85" s="195"/>
      <c r="ZO85" s="195"/>
      <c r="ZP85" s="195"/>
      <c r="ZQ85" s="195"/>
      <c r="ZR85" s="195"/>
      <c r="ZS85" s="195"/>
      <c r="ZT85" s="195"/>
      <c r="ZU85" s="195"/>
      <c r="ZV85" s="195"/>
      <c r="ZW85" s="195"/>
      <c r="ZX85" s="195"/>
      <c r="ZY85" s="195"/>
      <c r="ZZ85" s="195"/>
      <c r="AAA85" s="195"/>
      <c r="AAB85" s="195"/>
      <c r="AAC85" s="195"/>
      <c r="AAD85" s="195"/>
      <c r="AAE85" s="195"/>
      <c r="AAF85" s="195"/>
      <c r="AAG85" s="195"/>
      <c r="AAH85" s="195"/>
      <c r="AAI85" s="195"/>
      <c r="AAJ85" s="195"/>
      <c r="AAK85" s="195"/>
      <c r="AAL85" s="195"/>
      <c r="AAM85" s="195"/>
      <c r="AAN85" s="195"/>
      <c r="AAO85" s="195"/>
      <c r="AAP85" s="195"/>
      <c r="AAQ85" s="195"/>
      <c r="AAR85" s="195"/>
      <c r="AAS85" s="195"/>
      <c r="AAT85" s="195"/>
      <c r="AAU85" s="195"/>
      <c r="AAV85" s="195"/>
      <c r="AAW85" s="195"/>
      <c r="AAX85" s="195"/>
      <c r="AAY85" s="195"/>
      <c r="AAZ85" s="195"/>
      <c r="ABA85" s="195"/>
      <c r="ABB85" s="195"/>
      <c r="ABC85" s="195"/>
      <c r="ABD85" s="195"/>
      <c r="ABE85" s="195"/>
      <c r="ABF85" s="195"/>
      <c r="ABG85" s="195"/>
      <c r="ABH85" s="195"/>
      <c r="ABI85" s="195"/>
      <c r="ABJ85" s="195"/>
      <c r="ABK85" s="195"/>
      <c r="ABL85" s="195"/>
      <c r="ABM85" s="195"/>
      <c r="ABN85" s="195"/>
      <c r="ABO85" s="195"/>
      <c r="ABP85" s="195"/>
      <c r="ABQ85" s="195"/>
      <c r="ABR85" s="195"/>
      <c r="ABS85" s="195"/>
      <c r="ABT85" s="195"/>
      <c r="ABU85" s="195"/>
      <c r="ABV85" s="195"/>
      <c r="ABW85" s="195"/>
      <c r="ABX85" s="195"/>
      <c r="ABY85" s="195"/>
      <c r="ABZ85" s="195"/>
      <c r="ACA85" s="195"/>
      <c r="ACB85" s="195"/>
      <c r="ACC85" s="195"/>
      <c r="ACD85" s="195"/>
      <c r="ACE85" s="195"/>
      <c r="ACF85" s="195"/>
      <c r="ACG85" s="195"/>
      <c r="ACH85" s="195"/>
      <c r="ACI85" s="195"/>
      <c r="ACJ85" s="195"/>
      <c r="ACK85" s="195"/>
      <c r="ACL85" s="195"/>
      <c r="ACM85" s="195"/>
      <c r="ACN85" s="195"/>
      <c r="ACO85" s="195"/>
      <c r="ACP85" s="195"/>
      <c r="ACQ85" s="195"/>
      <c r="ACR85" s="195"/>
      <c r="ACS85" s="195"/>
      <c r="ACT85" s="195"/>
      <c r="ACU85" s="195"/>
      <c r="ACV85" s="195"/>
      <c r="ACW85" s="195"/>
      <c r="ACX85" s="195"/>
      <c r="ACY85" s="195"/>
      <c r="ACZ85" s="195"/>
      <c r="ADA85" s="195"/>
      <c r="ADB85" s="195"/>
      <c r="ADC85" s="195"/>
      <c r="ADD85" s="195"/>
      <c r="ADE85" s="195"/>
      <c r="ADF85" s="195"/>
      <c r="ADG85" s="195"/>
      <c r="ADH85" s="195"/>
      <c r="ADI85" s="195"/>
      <c r="ADJ85" s="195"/>
      <c r="ADK85" s="195"/>
      <c r="ADL85" s="195"/>
      <c r="ADM85" s="195"/>
      <c r="ADN85" s="195"/>
      <c r="ADO85" s="195"/>
      <c r="ADP85" s="195"/>
      <c r="ADQ85" s="195"/>
      <c r="ADR85" s="195"/>
      <c r="ADS85" s="195"/>
      <c r="ADT85" s="195"/>
      <c r="ADU85" s="195"/>
      <c r="ADV85" s="195"/>
      <c r="ADW85" s="195"/>
      <c r="ADX85" s="195"/>
      <c r="ADY85" s="195"/>
      <c r="ADZ85" s="195"/>
      <c r="AEA85" s="195"/>
      <c r="AEB85" s="195"/>
      <c r="AEC85" s="195"/>
      <c r="AED85" s="195"/>
      <c r="AEE85" s="195"/>
      <c r="AEF85" s="195"/>
      <c r="AEG85" s="195"/>
      <c r="AEH85" s="195"/>
      <c r="AEI85" s="195"/>
      <c r="AEJ85" s="195"/>
      <c r="AEK85" s="195"/>
      <c r="AEL85" s="195"/>
      <c r="AEM85" s="195"/>
      <c r="AEN85" s="195"/>
      <c r="AEO85" s="195"/>
      <c r="AEP85" s="195"/>
      <c r="AEQ85" s="195"/>
      <c r="AER85" s="195"/>
      <c r="AES85" s="195"/>
      <c r="AET85" s="195"/>
      <c r="AEU85" s="195"/>
      <c r="AEV85" s="195"/>
      <c r="AEW85" s="195"/>
      <c r="AEX85" s="195"/>
      <c r="AEY85" s="195"/>
      <c r="AEZ85" s="195"/>
      <c r="AFA85" s="195"/>
      <c r="AFB85" s="195"/>
      <c r="AFC85" s="195"/>
      <c r="AFD85" s="195"/>
      <c r="AFE85" s="195"/>
      <c r="AFF85" s="195"/>
      <c r="AFG85" s="195"/>
      <c r="AFH85" s="195"/>
      <c r="AFI85" s="195"/>
      <c r="AFJ85" s="195"/>
      <c r="AFK85" s="195"/>
      <c r="AFL85" s="195"/>
      <c r="AFM85" s="195"/>
      <c r="AFN85" s="195"/>
      <c r="AFO85" s="195"/>
      <c r="AFP85" s="195"/>
      <c r="AFQ85" s="195"/>
      <c r="AFR85" s="195"/>
      <c r="AFS85" s="195"/>
      <c r="AFT85" s="195"/>
      <c r="AFU85" s="195"/>
      <c r="AFV85" s="195"/>
      <c r="AFW85" s="195"/>
      <c r="AFX85" s="195"/>
      <c r="AFY85" s="195"/>
      <c r="AFZ85" s="195"/>
      <c r="AGA85" s="195"/>
      <c r="AGB85" s="195"/>
      <c r="AGC85" s="195"/>
      <c r="AGD85" s="195"/>
      <c r="AGE85" s="195"/>
      <c r="AGF85" s="195"/>
      <c r="AGG85" s="195"/>
      <c r="AGH85" s="195"/>
      <c r="AGI85" s="195"/>
      <c r="AGJ85" s="195"/>
      <c r="AGK85" s="195"/>
      <c r="AGL85" s="195"/>
      <c r="AGM85" s="195"/>
      <c r="AGN85" s="195"/>
      <c r="AGO85" s="195"/>
      <c r="AGP85" s="195"/>
      <c r="AGQ85" s="195"/>
      <c r="AGR85" s="195"/>
      <c r="AGS85" s="195"/>
      <c r="AGT85" s="195"/>
      <c r="AGU85" s="195"/>
      <c r="AGV85" s="195"/>
      <c r="AGW85" s="195"/>
      <c r="AGX85" s="195"/>
      <c r="AGY85" s="195"/>
      <c r="AGZ85" s="195"/>
      <c r="AHA85" s="195"/>
      <c r="AHB85" s="195"/>
      <c r="AHC85" s="195"/>
      <c r="AHD85" s="195"/>
      <c r="AHE85" s="195"/>
      <c r="AHF85" s="195"/>
      <c r="AHG85" s="195"/>
      <c r="AHH85" s="195"/>
      <c r="AHI85" s="195"/>
      <c r="AHJ85" s="195"/>
      <c r="AHK85" s="195"/>
      <c r="AHL85" s="195"/>
      <c r="AHM85" s="195"/>
      <c r="AHN85" s="195"/>
      <c r="AHO85" s="195"/>
      <c r="AHP85" s="195"/>
      <c r="AHQ85" s="195"/>
      <c r="AHR85" s="195"/>
      <c r="AHS85" s="195"/>
      <c r="AHT85" s="195"/>
      <c r="AHU85" s="195"/>
      <c r="AHV85" s="195"/>
      <c r="AHW85" s="195"/>
      <c r="AHX85" s="195"/>
      <c r="AHY85" s="195"/>
      <c r="AHZ85" s="195"/>
      <c r="AIA85" s="195"/>
      <c r="AIB85" s="195"/>
      <c r="AIC85" s="195"/>
      <c r="AID85" s="195"/>
      <c r="AIE85" s="195"/>
      <c r="AIF85" s="195"/>
      <c r="AIG85" s="195"/>
      <c r="AIH85" s="195"/>
      <c r="AII85" s="195"/>
      <c r="AIJ85" s="195"/>
      <c r="AIK85" s="195"/>
      <c r="AIL85" s="195"/>
      <c r="AIM85" s="195"/>
      <c r="AIN85" s="195"/>
      <c r="AIO85" s="195"/>
      <c r="AIP85" s="195"/>
      <c r="AIQ85" s="195"/>
      <c r="AIR85" s="195"/>
      <c r="AIS85" s="195"/>
      <c r="AIT85" s="195"/>
      <c r="AIU85" s="195"/>
      <c r="AIV85" s="195"/>
      <c r="AIW85" s="195"/>
      <c r="AIX85" s="195"/>
      <c r="AIY85" s="195"/>
      <c r="AIZ85" s="195"/>
      <c r="AJA85" s="195"/>
      <c r="AJB85" s="195"/>
      <c r="AJC85" s="195"/>
      <c r="AJD85" s="195"/>
      <c r="AJE85" s="195"/>
      <c r="AJF85" s="195"/>
      <c r="AJG85" s="195"/>
      <c r="AJH85" s="195"/>
      <c r="AJI85" s="195"/>
      <c r="AJJ85" s="195"/>
      <c r="AJK85" s="195"/>
      <c r="AJL85" s="195"/>
      <c r="AJM85" s="195"/>
      <c r="AJN85" s="195"/>
      <c r="AJO85" s="195"/>
      <c r="AJP85" s="195"/>
      <c r="AJQ85" s="195"/>
      <c r="AJR85" s="195"/>
      <c r="AJS85" s="195"/>
      <c r="AJT85" s="195"/>
      <c r="AJU85" s="195"/>
      <c r="AJV85" s="195"/>
      <c r="AJW85" s="195"/>
      <c r="AJX85" s="195"/>
      <c r="AJY85" s="195"/>
      <c r="AJZ85" s="195"/>
      <c r="AKA85" s="195"/>
      <c r="AKB85" s="195"/>
      <c r="AKC85" s="195"/>
      <c r="AKD85" s="195"/>
      <c r="AKE85" s="195"/>
      <c r="AKF85" s="195"/>
      <c r="AKG85" s="195"/>
      <c r="AKH85" s="195"/>
      <c r="AKI85" s="195"/>
      <c r="AKJ85" s="195"/>
      <c r="AKK85" s="195"/>
      <c r="AKL85" s="195"/>
      <c r="AKM85" s="195"/>
      <c r="AKN85" s="195"/>
      <c r="AKO85" s="195"/>
      <c r="AKP85" s="195"/>
      <c r="AKQ85" s="195"/>
      <c r="AKR85" s="195"/>
      <c r="AKS85" s="195"/>
      <c r="AKT85" s="195"/>
      <c r="AKU85" s="195"/>
      <c r="AKV85" s="195"/>
      <c r="AKW85" s="195"/>
      <c r="AKX85" s="195"/>
      <c r="AKY85" s="195"/>
      <c r="AKZ85" s="195"/>
      <c r="ALA85" s="195"/>
      <c r="ALB85" s="195"/>
      <c r="ALC85" s="195"/>
      <c r="ALD85" s="195"/>
      <c r="ALE85" s="195"/>
      <c r="ALF85" s="195"/>
      <c r="ALG85" s="195"/>
      <c r="ALH85" s="195"/>
      <c r="ALI85" s="195"/>
      <c r="ALJ85" s="195"/>
      <c r="ALK85" s="195"/>
      <c r="ALL85" s="195"/>
      <c r="ALM85" s="195"/>
      <c r="ALN85" s="195"/>
      <c r="ALO85" s="195"/>
      <c r="ALP85" s="195"/>
      <c r="ALQ85" s="195"/>
      <c r="ALR85" s="195"/>
      <c r="ALS85" s="195"/>
      <c r="ALT85" s="195"/>
      <c r="ALU85" s="195"/>
      <c r="ALV85" s="195"/>
      <c r="ALW85" s="195"/>
      <c r="ALX85" s="195"/>
      <c r="ALY85" s="195"/>
      <c r="ALZ85" s="195"/>
      <c r="AMA85" s="195"/>
      <c r="AMB85" s="195"/>
      <c r="AMC85" s="195"/>
      <c r="AMD85" s="195"/>
      <c r="AME85" s="195"/>
      <c r="AMF85" s="195"/>
      <c r="AMG85" s="195"/>
      <c r="AMH85" s="195"/>
      <c r="AMI85" s="195"/>
      <c r="AMJ85" s="195"/>
      <c r="AMK85" s="195"/>
      <c r="AML85" s="195"/>
      <c r="AMM85" s="195"/>
      <c r="AMN85" s="195"/>
      <c r="AMO85" s="195"/>
      <c r="AMP85" s="195"/>
      <c r="AMQ85" s="195"/>
      <c r="AMR85" s="195"/>
      <c r="AMS85" s="195"/>
      <c r="AMT85" s="195"/>
      <c r="AMU85" s="195"/>
      <c r="AMV85" s="195"/>
      <c r="AMW85" s="195"/>
      <c r="AMX85" s="195"/>
      <c r="AMY85" s="195"/>
      <c r="AMZ85" s="195"/>
      <c r="ANA85" s="195"/>
      <c r="ANB85" s="195"/>
      <c r="ANC85" s="195"/>
      <c r="AND85" s="195"/>
      <c r="ANE85" s="195"/>
      <c r="ANF85" s="195"/>
      <c r="ANG85" s="195"/>
      <c r="ANH85" s="195"/>
      <c r="ANI85" s="195"/>
      <c r="ANJ85" s="195"/>
      <c r="ANK85" s="195"/>
      <c r="ANL85" s="195"/>
      <c r="ANM85" s="195"/>
      <c r="ANN85" s="195"/>
      <c r="ANO85" s="195"/>
      <c r="ANP85" s="195"/>
      <c r="ANQ85" s="195"/>
      <c r="ANR85" s="195"/>
      <c r="ANS85" s="195"/>
      <c r="ANT85" s="195"/>
      <c r="ANU85" s="195"/>
      <c r="ANV85" s="195"/>
      <c r="ANW85" s="195"/>
      <c r="ANX85" s="195"/>
      <c r="ANY85" s="195"/>
      <c r="ANZ85" s="195"/>
      <c r="AOA85" s="195"/>
      <c r="AOB85" s="195"/>
      <c r="AOC85" s="195"/>
      <c r="AOD85" s="195"/>
      <c r="AOE85" s="195"/>
      <c r="AOF85" s="195"/>
      <c r="AOG85" s="195"/>
      <c r="AOH85" s="195"/>
      <c r="AOI85" s="195"/>
      <c r="AOJ85" s="195"/>
      <c r="AOK85" s="195"/>
      <c r="AOL85" s="195"/>
      <c r="AOM85" s="195"/>
      <c r="AON85" s="195"/>
      <c r="AOO85" s="195"/>
      <c r="AOP85" s="195"/>
      <c r="AOQ85" s="195"/>
      <c r="AOR85" s="195"/>
      <c r="AOS85" s="195"/>
      <c r="AOT85" s="195"/>
      <c r="AOU85" s="195"/>
      <c r="AOV85" s="195"/>
      <c r="AOW85" s="195"/>
      <c r="AOX85" s="195"/>
      <c r="AOY85" s="195"/>
      <c r="AOZ85" s="195"/>
      <c r="APA85" s="195"/>
      <c r="APB85" s="195"/>
      <c r="APC85" s="195"/>
      <c r="APD85" s="195"/>
      <c r="APE85" s="195"/>
      <c r="APF85" s="195"/>
      <c r="APG85" s="195"/>
      <c r="APH85" s="195"/>
      <c r="API85" s="195"/>
      <c r="APJ85" s="195"/>
      <c r="APK85" s="195"/>
      <c r="APL85" s="195"/>
      <c r="APM85" s="195"/>
      <c r="APN85" s="195"/>
      <c r="APO85" s="195"/>
      <c r="APP85" s="195"/>
      <c r="APQ85" s="195"/>
      <c r="APR85" s="195"/>
      <c r="APS85" s="195"/>
      <c r="APT85" s="195"/>
      <c r="APU85" s="195"/>
      <c r="APV85" s="195"/>
      <c r="APW85" s="195"/>
      <c r="APX85" s="195"/>
      <c r="APY85" s="195"/>
      <c r="APZ85" s="195"/>
      <c r="AQA85" s="195"/>
      <c r="AQB85" s="195"/>
      <c r="AQC85" s="195"/>
      <c r="AQD85" s="195"/>
      <c r="AQE85" s="195"/>
      <c r="AQF85" s="195"/>
      <c r="AQG85" s="195"/>
      <c r="AQH85" s="195"/>
      <c r="AQI85" s="195"/>
      <c r="AQJ85" s="195"/>
      <c r="AQK85" s="195"/>
      <c r="AQL85" s="195"/>
      <c r="AQM85" s="195"/>
      <c r="AQN85" s="195"/>
      <c r="AQO85" s="195"/>
      <c r="AQP85" s="195"/>
      <c r="AQQ85" s="195"/>
      <c r="AQR85" s="195"/>
      <c r="AQS85" s="195"/>
      <c r="AQT85" s="195"/>
      <c r="AQU85" s="195"/>
      <c r="AQV85" s="195"/>
      <c r="AQW85" s="195"/>
      <c r="AQX85" s="195"/>
      <c r="AQY85" s="195"/>
      <c r="AQZ85" s="195"/>
      <c r="ARA85" s="195"/>
      <c r="ARB85" s="195"/>
      <c r="ARC85" s="195"/>
      <c r="ARD85" s="195"/>
      <c r="ARE85" s="195"/>
      <c r="ARF85" s="195"/>
      <c r="ARG85" s="195"/>
      <c r="ARH85" s="195"/>
      <c r="ARI85" s="195"/>
      <c r="ARJ85" s="195"/>
      <c r="ARK85" s="195"/>
      <c r="ARL85" s="195"/>
      <c r="ARM85" s="195"/>
      <c r="ARN85" s="195"/>
      <c r="ARO85" s="195"/>
      <c r="ARP85" s="195"/>
      <c r="ARQ85" s="195"/>
      <c r="ARR85" s="195"/>
      <c r="ARS85" s="195"/>
      <c r="ART85" s="195"/>
      <c r="ARU85" s="195"/>
      <c r="ARV85" s="195"/>
      <c r="ARW85" s="195"/>
      <c r="ARX85" s="195"/>
      <c r="ARY85" s="195"/>
      <c r="ARZ85" s="195"/>
      <c r="ASA85" s="195"/>
      <c r="ASB85" s="195"/>
      <c r="ASC85" s="195"/>
      <c r="ASD85" s="195"/>
      <c r="ASE85" s="195"/>
      <c r="ASF85" s="195"/>
      <c r="ASG85" s="195"/>
      <c r="ASH85" s="195"/>
      <c r="ASI85" s="195"/>
      <c r="ASJ85" s="195"/>
      <c r="ASK85" s="195"/>
      <c r="ASL85" s="195"/>
      <c r="ASM85" s="195"/>
      <c r="ASN85" s="195"/>
      <c r="ASO85" s="195"/>
      <c r="ASP85" s="195"/>
      <c r="ASQ85" s="195"/>
      <c r="ASR85" s="195"/>
      <c r="ASS85" s="195"/>
      <c r="AST85" s="195"/>
      <c r="ASU85" s="195"/>
      <c r="ASV85" s="195"/>
      <c r="ASW85" s="195"/>
      <c r="ASX85" s="195"/>
      <c r="ASY85" s="195"/>
      <c r="ASZ85" s="195"/>
      <c r="ATA85" s="195"/>
      <c r="ATB85" s="195"/>
      <c r="ATC85" s="195"/>
      <c r="ATD85" s="195"/>
      <c r="ATE85" s="195"/>
      <c r="ATF85" s="195"/>
      <c r="ATG85" s="195"/>
      <c r="ATH85" s="195"/>
      <c r="ATI85" s="195"/>
      <c r="ATJ85" s="195"/>
      <c r="ATK85" s="195"/>
      <c r="ATL85" s="195"/>
      <c r="ATM85" s="195"/>
      <c r="ATN85" s="195"/>
      <c r="ATO85" s="195"/>
      <c r="ATP85" s="195"/>
      <c r="ATQ85" s="195"/>
      <c r="ATR85" s="195"/>
      <c r="ATS85" s="195"/>
      <c r="ATT85" s="195"/>
      <c r="ATU85" s="195"/>
      <c r="ATV85" s="195"/>
      <c r="ATW85" s="195"/>
      <c r="ATX85" s="195"/>
      <c r="ATY85" s="195"/>
      <c r="ATZ85" s="195"/>
      <c r="AUA85" s="195"/>
      <c r="AUB85" s="195"/>
      <c r="AUC85" s="195"/>
      <c r="AUD85" s="195"/>
      <c r="AUE85" s="195"/>
      <c r="AUF85" s="195"/>
      <c r="AUG85" s="195"/>
      <c r="AUH85" s="195"/>
      <c r="AUI85" s="195"/>
      <c r="AUJ85" s="195"/>
      <c r="AUK85" s="195"/>
      <c r="AUL85" s="195"/>
      <c r="AUM85" s="195"/>
      <c r="AUN85" s="195"/>
      <c r="AUO85" s="195"/>
      <c r="AUP85" s="195"/>
      <c r="AUQ85" s="195"/>
      <c r="AUR85" s="195"/>
      <c r="AUS85" s="195"/>
      <c r="AUT85" s="195"/>
      <c r="AUU85" s="195"/>
      <c r="AUV85" s="195"/>
      <c r="AUW85" s="195"/>
      <c r="AUX85" s="195"/>
      <c r="AUY85" s="195"/>
      <c r="AUZ85" s="195"/>
      <c r="AVA85" s="195"/>
      <c r="AVB85" s="195"/>
      <c r="AVC85" s="195"/>
      <c r="AVD85" s="195"/>
      <c r="AVE85" s="195"/>
      <c r="AVF85" s="195"/>
      <c r="AVG85" s="195"/>
      <c r="AVH85" s="195"/>
      <c r="AVI85" s="195"/>
      <c r="AVJ85" s="195"/>
      <c r="AVK85" s="195"/>
      <c r="AVL85" s="195"/>
      <c r="AVM85" s="195"/>
      <c r="AVN85" s="195"/>
      <c r="AVO85" s="195"/>
      <c r="AVP85" s="195"/>
      <c r="AVQ85" s="195"/>
      <c r="AVR85" s="195"/>
      <c r="AVS85" s="195"/>
      <c r="AVT85" s="195"/>
      <c r="AVU85" s="195"/>
      <c r="AVV85" s="195"/>
      <c r="AVW85" s="195"/>
      <c r="AVX85" s="195"/>
      <c r="AVY85" s="195"/>
      <c r="AVZ85" s="195"/>
      <c r="AWA85" s="195"/>
      <c r="AWB85" s="195"/>
      <c r="AWC85" s="195"/>
      <c r="AWD85" s="195"/>
      <c r="AWE85" s="195"/>
      <c r="AWF85" s="195"/>
      <c r="AWG85" s="195"/>
      <c r="AWH85" s="195"/>
      <c r="AWI85" s="195"/>
      <c r="AWJ85" s="195"/>
      <c r="AWK85" s="195"/>
      <c r="AWL85" s="195"/>
      <c r="AWM85" s="195"/>
      <c r="AWN85" s="195"/>
      <c r="AWO85" s="195"/>
      <c r="AWP85" s="195"/>
      <c r="AWQ85" s="195"/>
      <c r="AWR85" s="195"/>
      <c r="AWS85" s="195"/>
      <c r="AWT85" s="195"/>
      <c r="AWU85" s="195"/>
      <c r="AWV85" s="195"/>
      <c r="AWW85" s="195"/>
      <c r="AWX85" s="195"/>
      <c r="AWY85" s="195"/>
      <c r="AWZ85" s="195"/>
      <c r="AXA85" s="195"/>
      <c r="AXB85" s="195"/>
      <c r="AXC85" s="195"/>
      <c r="AXD85" s="195"/>
      <c r="AXE85" s="195"/>
      <c r="AXF85" s="195"/>
      <c r="AXG85" s="195"/>
      <c r="AXH85" s="195"/>
      <c r="AXI85" s="195"/>
      <c r="AXJ85" s="195"/>
      <c r="AXK85" s="195"/>
      <c r="AXL85" s="195"/>
      <c r="AXM85" s="195"/>
      <c r="AXN85" s="195"/>
      <c r="AXO85" s="195"/>
      <c r="AXP85" s="195"/>
      <c r="AXQ85" s="195"/>
      <c r="AXR85" s="195"/>
      <c r="AXS85" s="195"/>
      <c r="AXT85" s="195"/>
      <c r="AXU85" s="195"/>
      <c r="AXV85" s="195"/>
      <c r="AXW85" s="195"/>
      <c r="AXX85" s="195"/>
      <c r="AXY85" s="195"/>
      <c r="AXZ85" s="195"/>
      <c r="AYA85" s="195"/>
      <c r="AYB85" s="195"/>
      <c r="AYC85" s="195"/>
      <c r="AYD85" s="195"/>
      <c r="AYE85" s="195"/>
      <c r="AYF85" s="195"/>
      <c r="AYG85" s="195"/>
      <c r="AYH85" s="195"/>
      <c r="AYI85" s="195"/>
      <c r="AYJ85" s="195"/>
      <c r="AYK85" s="195"/>
      <c r="AYL85" s="195"/>
      <c r="AYM85" s="195"/>
      <c r="AYN85" s="195"/>
      <c r="AYO85" s="195"/>
      <c r="AYP85" s="195"/>
      <c r="AYQ85" s="195"/>
      <c r="AYR85" s="195"/>
      <c r="AYS85" s="195"/>
      <c r="AYT85" s="195"/>
      <c r="AYU85" s="195"/>
      <c r="AYV85" s="195"/>
      <c r="AYW85" s="195"/>
      <c r="AYX85" s="195"/>
      <c r="AYY85" s="195"/>
      <c r="AYZ85" s="195"/>
      <c r="AZA85" s="195"/>
      <c r="AZB85" s="195"/>
      <c r="AZC85" s="195"/>
      <c r="AZD85" s="195"/>
      <c r="AZE85" s="195"/>
      <c r="AZF85" s="195"/>
      <c r="AZG85" s="195"/>
      <c r="AZH85" s="195"/>
      <c r="AZI85" s="195"/>
      <c r="AZJ85" s="195"/>
      <c r="AZK85" s="195"/>
      <c r="AZL85" s="195"/>
      <c r="AZM85" s="195"/>
      <c r="AZN85" s="195"/>
      <c r="AZO85" s="195"/>
      <c r="AZP85" s="195"/>
      <c r="AZQ85" s="195"/>
      <c r="AZR85" s="195"/>
      <c r="AZS85" s="195"/>
      <c r="AZT85" s="195"/>
      <c r="AZU85" s="195"/>
      <c r="AZV85" s="195"/>
      <c r="AZW85" s="195"/>
      <c r="AZX85" s="195"/>
      <c r="AZY85" s="195"/>
      <c r="AZZ85" s="195"/>
      <c r="BAA85" s="195"/>
      <c r="BAB85" s="195"/>
      <c r="BAC85" s="195"/>
      <c r="BAD85" s="195"/>
      <c r="BAE85" s="195"/>
      <c r="BAF85" s="195"/>
      <c r="BAG85" s="195"/>
      <c r="BAH85" s="195"/>
      <c r="BAI85" s="195"/>
      <c r="BAJ85" s="195"/>
      <c r="BAK85" s="195"/>
      <c r="BAL85" s="195"/>
      <c r="BAM85" s="195"/>
      <c r="BAN85" s="195"/>
      <c r="BAO85" s="195"/>
      <c r="BAP85" s="195"/>
      <c r="BAQ85" s="195"/>
      <c r="BAR85" s="195"/>
      <c r="BAS85" s="195"/>
      <c r="BAT85" s="195"/>
      <c r="BAU85" s="195"/>
      <c r="BAV85" s="195"/>
      <c r="BAW85" s="195"/>
      <c r="BAX85" s="195"/>
      <c r="BAY85" s="195"/>
      <c r="BAZ85" s="195"/>
      <c r="BBA85" s="195"/>
      <c r="BBB85" s="195"/>
      <c r="BBC85" s="195"/>
      <c r="BBD85" s="195"/>
      <c r="BBE85" s="195"/>
      <c r="BBF85" s="195"/>
      <c r="BBG85" s="195"/>
      <c r="BBH85" s="195"/>
      <c r="BBI85" s="195"/>
      <c r="BBJ85" s="195"/>
      <c r="BBK85" s="195"/>
      <c r="BBL85" s="195"/>
      <c r="BBM85" s="195"/>
      <c r="BBN85" s="195"/>
      <c r="BBO85" s="195"/>
      <c r="BBP85" s="195"/>
      <c r="BBQ85" s="195"/>
      <c r="BBR85" s="195"/>
      <c r="BBS85" s="195"/>
      <c r="BBT85" s="195"/>
      <c r="BBU85" s="195"/>
      <c r="BBV85" s="195"/>
      <c r="BBW85" s="195"/>
      <c r="BBX85" s="195"/>
      <c r="BBY85" s="195"/>
      <c r="BBZ85" s="195"/>
      <c r="BCA85" s="195"/>
      <c r="BCB85" s="195"/>
      <c r="BCC85" s="195"/>
      <c r="BCD85" s="195"/>
      <c r="BCE85" s="195"/>
      <c r="BCF85" s="195"/>
      <c r="BCG85" s="195"/>
      <c r="BCH85" s="195"/>
      <c r="BCI85" s="195"/>
      <c r="BCJ85" s="195"/>
      <c r="BCK85" s="195"/>
      <c r="BCL85" s="195"/>
      <c r="BCM85" s="195"/>
      <c r="BCN85" s="195"/>
      <c r="BCO85" s="195"/>
      <c r="BCP85" s="195"/>
      <c r="BCQ85" s="195"/>
      <c r="BCR85" s="195"/>
      <c r="BCS85" s="195"/>
      <c r="BCT85" s="195"/>
      <c r="BCU85" s="195"/>
      <c r="BCV85" s="195"/>
      <c r="BCW85" s="195"/>
      <c r="BCX85" s="195"/>
      <c r="BCY85" s="195"/>
      <c r="BCZ85" s="195"/>
      <c r="BDA85" s="195"/>
      <c r="BDB85" s="195"/>
      <c r="BDC85" s="195"/>
      <c r="BDD85" s="195"/>
      <c r="BDE85" s="195"/>
      <c r="BDF85" s="195"/>
      <c r="BDG85" s="195"/>
      <c r="BDH85" s="195"/>
      <c r="BDI85" s="195"/>
      <c r="BDJ85" s="195"/>
      <c r="BDK85" s="195"/>
      <c r="BDL85" s="195"/>
      <c r="BDM85" s="195"/>
      <c r="BDN85" s="195"/>
      <c r="BDO85" s="195"/>
      <c r="BDP85" s="195"/>
      <c r="BDQ85" s="195"/>
      <c r="BDR85" s="195"/>
      <c r="BDS85" s="195"/>
      <c r="BDT85" s="195"/>
      <c r="BDU85" s="195"/>
      <c r="BDV85" s="195"/>
      <c r="BDW85" s="195"/>
      <c r="BDX85" s="195"/>
      <c r="BDY85" s="195"/>
      <c r="BDZ85" s="195"/>
      <c r="BEA85" s="195"/>
      <c r="BEB85" s="195"/>
      <c r="BEC85" s="195"/>
      <c r="BED85" s="195"/>
      <c r="BEE85" s="195"/>
      <c r="BEF85" s="195"/>
      <c r="BEG85" s="195"/>
      <c r="BEH85" s="195"/>
      <c r="BEI85" s="195"/>
      <c r="BEJ85" s="195"/>
      <c r="BEK85" s="195"/>
      <c r="BEL85" s="195"/>
      <c r="BEM85" s="195"/>
      <c r="BEN85" s="195"/>
      <c r="BEO85" s="195"/>
      <c r="BEP85" s="195"/>
      <c r="BEQ85" s="195"/>
      <c r="BER85" s="195"/>
      <c r="BES85" s="195"/>
      <c r="BET85" s="195"/>
      <c r="BEU85" s="195"/>
      <c r="BEV85" s="195"/>
      <c r="BEW85" s="195"/>
      <c r="BEX85" s="195"/>
      <c r="BEY85" s="195"/>
      <c r="BEZ85" s="195"/>
      <c r="BFA85" s="195"/>
      <c r="BFB85" s="195"/>
      <c r="BFC85" s="195"/>
      <c r="BFD85" s="195"/>
      <c r="BFE85" s="195"/>
      <c r="BFF85" s="195"/>
      <c r="BFG85" s="195"/>
      <c r="BFH85" s="195"/>
      <c r="BFI85" s="195"/>
      <c r="BFJ85" s="195"/>
      <c r="BFK85" s="195"/>
      <c r="BFL85" s="195"/>
      <c r="BFM85" s="195"/>
      <c r="BFN85" s="195"/>
      <c r="BFO85" s="195"/>
      <c r="BFP85" s="195"/>
      <c r="BFQ85" s="195"/>
      <c r="BFR85" s="195"/>
      <c r="BFS85" s="195"/>
      <c r="BFT85" s="195"/>
      <c r="BFU85" s="195"/>
      <c r="BFV85" s="195"/>
      <c r="BFW85" s="195"/>
      <c r="BFX85" s="195"/>
      <c r="BFY85" s="195"/>
      <c r="BFZ85" s="195"/>
      <c r="BGA85" s="195"/>
      <c r="BGB85" s="195"/>
      <c r="BGC85" s="195"/>
      <c r="BGD85" s="195"/>
      <c r="BGE85" s="195"/>
      <c r="BGF85" s="195"/>
      <c r="BGG85" s="195"/>
      <c r="BGH85" s="195"/>
      <c r="BGI85" s="195"/>
      <c r="BGJ85" s="195"/>
      <c r="BGK85" s="195"/>
      <c r="BGL85" s="195"/>
      <c r="BGM85" s="195"/>
      <c r="BGN85" s="195"/>
      <c r="BGO85" s="195"/>
      <c r="BGP85" s="195"/>
      <c r="BGQ85" s="195"/>
      <c r="BGR85" s="195"/>
      <c r="BGS85" s="195"/>
      <c r="BGT85" s="195"/>
      <c r="BGU85" s="195"/>
      <c r="BGV85" s="195"/>
      <c r="BGW85" s="195"/>
      <c r="BGX85" s="195"/>
      <c r="BGY85" s="195"/>
      <c r="BGZ85" s="195"/>
      <c r="BHA85" s="195"/>
      <c r="BHB85" s="195"/>
      <c r="BHC85" s="195"/>
      <c r="BHD85" s="195"/>
      <c r="BHE85" s="195"/>
      <c r="BHF85" s="195"/>
      <c r="BHG85" s="195"/>
      <c r="BHH85" s="195"/>
      <c r="BHI85" s="195"/>
      <c r="BHJ85" s="195"/>
      <c r="BHK85" s="195"/>
      <c r="BHL85" s="195"/>
      <c r="BHM85" s="195"/>
      <c r="BHN85" s="195"/>
      <c r="BHO85" s="195"/>
      <c r="BHP85" s="195"/>
      <c r="BHQ85" s="195"/>
      <c r="BHR85" s="195"/>
      <c r="BHS85" s="195"/>
      <c r="BHT85" s="195"/>
      <c r="BHU85" s="195"/>
      <c r="BHV85" s="195"/>
      <c r="BHW85" s="195"/>
      <c r="BHX85" s="195"/>
      <c r="BHY85" s="195"/>
      <c r="BHZ85" s="195"/>
      <c r="BIA85" s="195"/>
      <c r="BIB85" s="195"/>
      <c r="BIC85" s="195"/>
      <c r="BID85" s="195"/>
      <c r="BIE85" s="195"/>
      <c r="BIF85" s="195"/>
      <c r="BIG85" s="195"/>
      <c r="BIH85" s="195"/>
      <c r="BII85" s="195"/>
      <c r="BIJ85" s="195"/>
      <c r="BIK85" s="195"/>
      <c r="BIL85" s="195"/>
      <c r="BIM85" s="195"/>
      <c r="BIN85" s="195"/>
      <c r="BIO85" s="195"/>
      <c r="BIP85" s="195"/>
      <c r="BIQ85" s="195"/>
      <c r="BIR85" s="195"/>
      <c r="BIS85" s="195"/>
      <c r="BIT85" s="195"/>
      <c r="BIU85" s="195"/>
      <c r="BIV85" s="195"/>
      <c r="BIW85" s="195"/>
      <c r="BIX85" s="195"/>
      <c r="BIY85" s="195"/>
      <c r="BIZ85" s="195"/>
      <c r="BJA85" s="195"/>
      <c r="BJB85" s="195"/>
      <c r="BJC85" s="195"/>
      <c r="BJD85" s="195"/>
      <c r="BJE85" s="195"/>
      <c r="BJF85" s="195"/>
      <c r="BJG85" s="195"/>
      <c r="BJH85" s="195"/>
      <c r="BJI85" s="195"/>
      <c r="BJJ85" s="195"/>
      <c r="BJK85" s="195"/>
      <c r="BJL85" s="195"/>
      <c r="BJM85" s="195"/>
      <c r="BJN85" s="195"/>
      <c r="BJO85" s="195"/>
      <c r="BJP85" s="195"/>
      <c r="BJQ85" s="195"/>
      <c r="BJR85" s="195"/>
      <c r="BJS85" s="195"/>
      <c r="BJT85" s="195"/>
      <c r="BJU85" s="195"/>
      <c r="BJV85" s="195"/>
      <c r="BJW85" s="195"/>
      <c r="BJX85" s="195"/>
      <c r="BJY85" s="195"/>
      <c r="BJZ85" s="195"/>
      <c r="BKA85" s="195"/>
      <c r="BKB85" s="195"/>
      <c r="BKC85" s="195"/>
      <c r="BKD85" s="195"/>
      <c r="BKE85" s="195"/>
      <c r="BKF85" s="195"/>
      <c r="BKG85" s="195"/>
      <c r="BKH85" s="195"/>
      <c r="BKI85" s="195"/>
      <c r="BKJ85" s="195"/>
      <c r="BKK85" s="195"/>
      <c r="BKL85" s="195"/>
      <c r="BKM85" s="195"/>
      <c r="BKN85" s="195"/>
      <c r="BKO85" s="195"/>
      <c r="BKP85" s="195"/>
      <c r="BKQ85" s="195"/>
      <c r="BKR85" s="195"/>
      <c r="BKS85" s="195"/>
      <c r="BKT85" s="195"/>
      <c r="BKU85" s="195"/>
      <c r="BKV85" s="195"/>
      <c r="BKW85" s="195"/>
      <c r="BKX85" s="195"/>
      <c r="BKY85" s="195"/>
      <c r="BKZ85" s="195"/>
      <c r="BLA85" s="195"/>
      <c r="BLB85" s="195"/>
      <c r="BLC85" s="195"/>
      <c r="BLD85" s="195"/>
      <c r="BLE85" s="195"/>
      <c r="BLF85" s="195"/>
      <c r="BLG85" s="195"/>
      <c r="BLH85" s="195"/>
      <c r="BLI85" s="195"/>
      <c r="BLJ85" s="195"/>
      <c r="BLK85" s="195"/>
      <c r="BLL85" s="195"/>
      <c r="BLM85" s="195"/>
      <c r="BLN85" s="195"/>
      <c r="BLO85" s="195"/>
      <c r="BLP85" s="195"/>
      <c r="BLQ85" s="195"/>
      <c r="BLR85" s="195"/>
      <c r="BLS85" s="195"/>
      <c r="BLT85" s="195"/>
      <c r="BLU85" s="195"/>
      <c r="BLV85" s="195"/>
      <c r="BLW85" s="195"/>
      <c r="BLX85" s="195"/>
      <c r="BLY85" s="195"/>
      <c r="BLZ85" s="195"/>
      <c r="BMA85" s="195"/>
      <c r="BMB85" s="195"/>
      <c r="BMC85" s="195"/>
      <c r="BMD85" s="195"/>
      <c r="BME85" s="195"/>
      <c r="BMF85" s="195"/>
      <c r="BMG85" s="195"/>
      <c r="BMH85" s="195"/>
      <c r="BMI85" s="195"/>
      <c r="BMJ85" s="195"/>
      <c r="BMK85" s="195"/>
      <c r="BML85" s="195"/>
      <c r="BMM85" s="195"/>
      <c r="BMN85" s="195"/>
      <c r="BMO85" s="195"/>
      <c r="BMP85" s="195"/>
      <c r="BMQ85" s="195"/>
      <c r="BMR85" s="195"/>
      <c r="BMS85" s="195"/>
      <c r="BMT85" s="195"/>
      <c r="BMU85" s="195"/>
      <c r="BMV85" s="195"/>
      <c r="BMW85" s="195"/>
      <c r="BMX85" s="195"/>
      <c r="BMY85" s="195"/>
      <c r="BMZ85" s="195"/>
      <c r="BNA85" s="195"/>
      <c r="BNB85" s="195"/>
      <c r="BNC85" s="195"/>
      <c r="BND85" s="195"/>
      <c r="BNE85" s="195"/>
      <c r="BNF85" s="195"/>
      <c r="BNG85" s="195"/>
      <c r="BNH85" s="195"/>
      <c r="BNI85" s="195"/>
      <c r="BNJ85" s="195"/>
      <c r="BNK85" s="195"/>
      <c r="BNL85" s="195"/>
      <c r="BNM85" s="195"/>
      <c r="BNN85" s="195"/>
      <c r="BNO85" s="195"/>
      <c r="BNP85" s="195"/>
      <c r="BNQ85" s="195"/>
      <c r="BNR85" s="195"/>
      <c r="BNS85" s="195"/>
      <c r="BNT85" s="195"/>
      <c r="BNU85" s="195"/>
      <c r="BNV85" s="195"/>
      <c r="BNW85" s="195"/>
      <c r="BNX85" s="195"/>
      <c r="BNY85" s="195"/>
      <c r="BNZ85" s="195"/>
      <c r="BOA85" s="195"/>
      <c r="BOB85" s="195"/>
      <c r="BOC85" s="195"/>
      <c r="BOD85" s="195"/>
      <c r="BOE85" s="195"/>
      <c r="BOF85" s="195"/>
      <c r="BOG85" s="195"/>
      <c r="BOH85" s="195"/>
      <c r="BOI85" s="195"/>
      <c r="BOJ85" s="195"/>
      <c r="BOK85" s="195"/>
      <c r="BOL85" s="195"/>
      <c r="BOM85" s="195"/>
      <c r="BON85" s="195"/>
      <c r="BOO85" s="195"/>
      <c r="BOP85" s="195"/>
      <c r="BOQ85" s="195"/>
      <c r="BOR85" s="195"/>
      <c r="BOS85" s="195"/>
      <c r="BOT85" s="195"/>
      <c r="BOU85" s="195"/>
      <c r="BOV85" s="195"/>
      <c r="BOW85" s="195"/>
      <c r="BOX85" s="195"/>
      <c r="BOY85" s="195"/>
      <c r="BOZ85" s="195"/>
      <c r="BPA85" s="195"/>
      <c r="BPB85" s="195"/>
      <c r="BPC85" s="195"/>
      <c r="BPD85" s="195"/>
      <c r="BPE85" s="195"/>
      <c r="BPF85" s="195"/>
      <c r="BPG85" s="195"/>
      <c r="BPH85" s="195"/>
      <c r="BPI85" s="195"/>
      <c r="BPJ85" s="195"/>
      <c r="BPK85" s="195"/>
      <c r="BPL85" s="195"/>
      <c r="BPM85" s="195"/>
      <c r="BPN85" s="195"/>
      <c r="BPO85" s="195"/>
      <c r="BPP85" s="195"/>
      <c r="BPQ85" s="195"/>
      <c r="BPR85" s="195"/>
      <c r="BPS85" s="195"/>
      <c r="BPT85" s="195"/>
      <c r="BPU85" s="195"/>
      <c r="BPV85" s="195"/>
      <c r="BPW85" s="195"/>
      <c r="BPX85" s="195"/>
      <c r="BPY85" s="195"/>
      <c r="BPZ85" s="195"/>
      <c r="BQA85" s="195"/>
      <c r="BQB85" s="195"/>
      <c r="BQC85" s="195"/>
      <c r="BQD85" s="195"/>
      <c r="BQE85" s="195"/>
      <c r="BQF85" s="195"/>
      <c r="BQG85" s="195"/>
      <c r="BQH85" s="195"/>
      <c r="BQI85" s="195"/>
      <c r="BQJ85" s="195"/>
      <c r="BQK85" s="195"/>
      <c r="BQL85" s="195"/>
      <c r="BQM85" s="195"/>
      <c r="BQN85" s="195"/>
      <c r="BQO85" s="195"/>
      <c r="BQP85" s="195"/>
      <c r="BQQ85" s="195"/>
      <c r="BQR85" s="195"/>
      <c r="BQS85" s="195"/>
      <c r="BQT85" s="195"/>
      <c r="BQU85" s="195"/>
      <c r="BQV85" s="195"/>
      <c r="BQW85" s="195"/>
      <c r="BQX85" s="195"/>
      <c r="BQY85" s="195"/>
      <c r="BQZ85" s="195"/>
      <c r="BRA85" s="195"/>
      <c r="BRB85" s="195"/>
      <c r="BRC85" s="195"/>
      <c r="BRD85" s="195"/>
      <c r="BRE85" s="195"/>
      <c r="BRF85" s="195"/>
      <c r="BRG85" s="195"/>
      <c r="BRH85" s="195"/>
      <c r="BRI85" s="195"/>
      <c r="BRJ85" s="195"/>
      <c r="BRK85" s="195"/>
      <c r="BRL85" s="195"/>
      <c r="BRM85" s="195"/>
      <c r="BRN85" s="195"/>
      <c r="BRO85" s="195"/>
      <c r="BRP85" s="195"/>
      <c r="BRQ85" s="195"/>
      <c r="BRR85" s="195"/>
      <c r="BRS85" s="195"/>
      <c r="BRT85" s="195"/>
      <c r="BRU85" s="195"/>
      <c r="BRV85" s="195"/>
      <c r="BRW85" s="195"/>
      <c r="BRX85" s="195"/>
      <c r="BRY85" s="195"/>
      <c r="BRZ85" s="195"/>
      <c r="BSA85" s="195"/>
      <c r="BSB85" s="195"/>
      <c r="BSC85" s="195"/>
      <c r="BSD85" s="195"/>
      <c r="BSE85" s="195"/>
      <c r="BSF85" s="195"/>
      <c r="BSG85" s="195"/>
      <c r="BSH85" s="195"/>
      <c r="BSI85" s="195"/>
      <c r="BSJ85" s="195"/>
      <c r="BSK85" s="195"/>
      <c r="BSL85" s="195"/>
      <c r="BSM85" s="195"/>
      <c r="BSN85" s="195"/>
      <c r="BSO85" s="195"/>
      <c r="BSP85" s="195"/>
      <c r="BSQ85" s="195"/>
      <c r="BSR85" s="195"/>
      <c r="BSS85" s="195"/>
      <c r="BST85" s="195"/>
      <c r="BSU85" s="195"/>
      <c r="BSV85" s="195"/>
      <c r="BSW85" s="195"/>
      <c r="BSX85" s="195"/>
      <c r="BSY85" s="195"/>
      <c r="BSZ85" s="195"/>
      <c r="BTA85" s="195"/>
      <c r="BTB85" s="195"/>
      <c r="BTC85" s="195"/>
      <c r="BTD85" s="195"/>
      <c r="BTE85" s="195"/>
      <c r="BTF85" s="195"/>
      <c r="BTG85" s="195"/>
      <c r="BTH85" s="195"/>
      <c r="BTI85" s="195"/>
      <c r="BTJ85" s="195"/>
      <c r="BTK85" s="195"/>
      <c r="BTL85" s="195"/>
      <c r="BTM85" s="195"/>
      <c r="BTN85" s="195"/>
      <c r="BTO85" s="195"/>
      <c r="BTP85" s="195"/>
      <c r="BTQ85" s="195"/>
      <c r="BTR85" s="195"/>
      <c r="BTS85" s="195"/>
      <c r="BTT85" s="195"/>
      <c r="BTU85" s="195"/>
      <c r="BTV85" s="195"/>
      <c r="BTW85" s="195"/>
      <c r="BTX85" s="195"/>
      <c r="BTY85" s="195"/>
      <c r="BTZ85" s="195"/>
      <c r="BUA85" s="195"/>
      <c r="BUB85" s="195"/>
      <c r="BUC85" s="195"/>
      <c r="BUD85" s="195"/>
      <c r="BUE85" s="195"/>
      <c r="BUF85" s="195"/>
      <c r="BUG85" s="195"/>
      <c r="BUH85" s="195"/>
      <c r="BUI85" s="195"/>
      <c r="BUJ85" s="195"/>
      <c r="BUK85" s="195"/>
      <c r="BUL85" s="195"/>
      <c r="BUM85" s="195"/>
      <c r="BUN85" s="195"/>
      <c r="BUO85" s="195"/>
      <c r="BUP85" s="195"/>
      <c r="BUQ85" s="195"/>
      <c r="BUR85" s="195"/>
      <c r="BUS85" s="195"/>
      <c r="BUT85" s="195"/>
      <c r="BUU85" s="195"/>
      <c r="BUV85" s="195"/>
      <c r="BUW85" s="195"/>
      <c r="BUX85" s="195"/>
      <c r="BUY85" s="195"/>
      <c r="BUZ85" s="195"/>
      <c r="BVA85" s="195"/>
      <c r="BVB85" s="195"/>
      <c r="BVC85" s="195"/>
      <c r="BVD85" s="195"/>
      <c r="BVE85" s="195"/>
      <c r="BVF85" s="195"/>
      <c r="BVG85" s="195"/>
      <c r="BVH85" s="195"/>
      <c r="BVI85" s="195"/>
      <c r="BVJ85" s="195"/>
      <c r="BVK85" s="195"/>
      <c r="BVL85" s="195"/>
      <c r="BVM85" s="195"/>
      <c r="BVN85" s="195"/>
      <c r="BVO85" s="195"/>
      <c r="BVP85" s="195"/>
      <c r="BVQ85" s="195"/>
      <c r="BVR85" s="195"/>
      <c r="BVS85" s="195"/>
      <c r="BVT85" s="195"/>
      <c r="BVU85" s="195"/>
      <c r="BVV85" s="195"/>
      <c r="BVW85" s="195"/>
      <c r="BVX85" s="195"/>
      <c r="BVY85" s="195"/>
      <c r="BVZ85" s="195"/>
      <c r="BWA85" s="195"/>
      <c r="BWB85" s="195"/>
      <c r="BWC85" s="195"/>
      <c r="BWD85" s="195"/>
      <c r="BWE85" s="195"/>
      <c r="BWF85" s="195"/>
      <c r="BWG85" s="195"/>
      <c r="BWH85" s="195"/>
      <c r="BWI85" s="195"/>
      <c r="BWJ85" s="195"/>
      <c r="BWK85" s="195"/>
      <c r="BWL85" s="195"/>
      <c r="BWM85" s="195"/>
      <c r="BWN85" s="195"/>
      <c r="BWO85" s="195"/>
      <c r="BWP85" s="195"/>
      <c r="BWQ85" s="195"/>
      <c r="BWR85" s="195"/>
      <c r="BWS85" s="195"/>
      <c r="BWT85" s="195"/>
      <c r="BWU85" s="195"/>
      <c r="BWV85" s="195"/>
      <c r="BWW85" s="195"/>
      <c r="BWX85" s="195"/>
      <c r="BWY85" s="195"/>
      <c r="BWZ85" s="195"/>
      <c r="BXA85" s="195"/>
      <c r="BXB85" s="195"/>
      <c r="BXC85" s="195"/>
      <c r="BXD85" s="195"/>
      <c r="BXE85" s="195"/>
      <c r="BXF85" s="195"/>
      <c r="BXG85" s="195"/>
      <c r="BXH85" s="195"/>
      <c r="BXI85" s="195"/>
      <c r="BXJ85" s="195"/>
      <c r="BXK85" s="195"/>
      <c r="BXL85" s="195"/>
      <c r="BXM85" s="195"/>
      <c r="BXN85" s="195"/>
      <c r="BXO85" s="195"/>
      <c r="BXP85" s="195"/>
      <c r="BXQ85" s="195"/>
      <c r="BXR85" s="195"/>
      <c r="BXS85" s="195"/>
      <c r="BXT85" s="195"/>
      <c r="BXU85" s="195"/>
      <c r="BXV85" s="195"/>
      <c r="BXW85" s="195"/>
      <c r="BXX85" s="195"/>
      <c r="BXY85" s="195"/>
      <c r="BXZ85" s="195"/>
      <c r="BYA85" s="195"/>
      <c r="BYB85" s="195"/>
      <c r="BYC85" s="195"/>
      <c r="BYD85" s="195"/>
      <c r="BYE85" s="195"/>
      <c r="BYF85" s="195"/>
      <c r="BYG85" s="195"/>
      <c r="BYH85" s="195"/>
      <c r="BYI85" s="195"/>
      <c r="BYJ85" s="195"/>
      <c r="BYK85" s="195"/>
      <c r="BYL85" s="195"/>
      <c r="BYM85" s="195"/>
      <c r="BYN85" s="195"/>
      <c r="BYO85" s="195"/>
      <c r="BYP85" s="195"/>
      <c r="BYQ85" s="195"/>
      <c r="BYR85" s="195"/>
      <c r="BYS85" s="195"/>
      <c r="BYT85" s="195"/>
      <c r="BYU85" s="195"/>
      <c r="BYV85" s="195"/>
      <c r="BYW85" s="195"/>
      <c r="BYX85" s="195"/>
      <c r="BYY85" s="195"/>
      <c r="BYZ85" s="195"/>
      <c r="BZA85" s="195"/>
      <c r="BZB85" s="195"/>
      <c r="BZC85" s="195"/>
      <c r="BZD85" s="195"/>
      <c r="BZE85" s="195"/>
      <c r="BZF85" s="195"/>
      <c r="BZG85" s="195"/>
      <c r="BZH85" s="195"/>
      <c r="BZI85" s="195"/>
      <c r="BZJ85" s="195"/>
      <c r="BZK85" s="195"/>
      <c r="BZL85" s="195"/>
      <c r="BZM85" s="195"/>
      <c r="BZN85" s="195"/>
      <c r="BZO85" s="195"/>
      <c r="BZP85" s="195"/>
      <c r="BZQ85" s="195"/>
      <c r="BZR85" s="195"/>
      <c r="BZS85" s="195"/>
      <c r="BZT85" s="195"/>
      <c r="BZU85" s="195"/>
      <c r="BZV85" s="195"/>
      <c r="BZW85" s="195"/>
      <c r="BZX85" s="195"/>
      <c r="BZY85" s="195"/>
      <c r="BZZ85" s="195"/>
      <c r="CAA85" s="195"/>
      <c r="CAB85" s="195"/>
      <c r="CAC85" s="195"/>
      <c r="CAD85" s="195"/>
      <c r="CAE85" s="195"/>
      <c r="CAF85" s="195"/>
      <c r="CAG85" s="195"/>
      <c r="CAH85" s="195"/>
      <c r="CAI85" s="195"/>
      <c r="CAJ85" s="195"/>
      <c r="CAK85" s="195"/>
      <c r="CAL85" s="195"/>
      <c r="CAM85" s="195"/>
      <c r="CAN85" s="195"/>
      <c r="CAO85" s="195"/>
      <c r="CAP85" s="195"/>
      <c r="CAQ85" s="195"/>
      <c r="CAR85" s="195"/>
      <c r="CAS85" s="195"/>
      <c r="CAT85" s="195"/>
      <c r="CAU85" s="195"/>
      <c r="CAV85" s="195"/>
      <c r="CAW85" s="195"/>
      <c r="CAX85" s="195"/>
      <c r="CAY85" s="195"/>
      <c r="CAZ85" s="195"/>
      <c r="CBA85" s="195"/>
      <c r="CBB85" s="195"/>
      <c r="CBC85" s="195"/>
      <c r="CBD85" s="195"/>
      <c r="CBE85" s="195"/>
      <c r="CBF85" s="195"/>
      <c r="CBG85" s="195"/>
      <c r="CBH85" s="195"/>
      <c r="CBI85" s="195"/>
      <c r="CBJ85" s="195"/>
      <c r="CBK85" s="195"/>
      <c r="CBL85" s="195"/>
      <c r="CBM85" s="195"/>
      <c r="CBN85" s="195"/>
      <c r="CBO85" s="195"/>
      <c r="CBP85" s="195"/>
      <c r="CBQ85" s="195"/>
      <c r="CBR85" s="195"/>
      <c r="CBS85" s="195"/>
      <c r="CBT85" s="195"/>
      <c r="CBU85" s="195"/>
      <c r="CBV85" s="195"/>
      <c r="CBW85" s="195"/>
      <c r="CBX85" s="195"/>
      <c r="CBY85" s="195"/>
      <c r="CBZ85" s="195"/>
      <c r="CCA85" s="195"/>
      <c r="CCB85" s="195"/>
      <c r="CCC85" s="195"/>
      <c r="CCD85" s="195"/>
      <c r="CCE85" s="195"/>
      <c r="CCF85" s="195"/>
      <c r="CCG85" s="195"/>
      <c r="CCH85" s="195"/>
      <c r="CCI85" s="195"/>
      <c r="CCJ85" s="195"/>
      <c r="CCK85" s="195"/>
      <c r="CCL85" s="195"/>
      <c r="CCM85" s="195"/>
      <c r="CCN85" s="195"/>
      <c r="CCO85" s="195"/>
      <c r="CCP85" s="195"/>
      <c r="CCQ85" s="195"/>
      <c r="CCR85" s="195"/>
      <c r="CCS85" s="195"/>
      <c r="CCT85" s="195"/>
      <c r="CCU85" s="195"/>
      <c r="CCV85" s="195"/>
      <c r="CCW85" s="195"/>
      <c r="CCX85" s="195"/>
      <c r="CCY85" s="195"/>
      <c r="CCZ85" s="195"/>
      <c r="CDA85" s="195"/>
      <c r="CDB85" s="195"/>
      <c r="CDC85" s="195"/>
      <c r="CDD85" s="195"/>
      <c r="CDE85" s="195"/>
      <c r="CDF85" s="195"/>
      <c r="CDG85" s="195"/>
      <c r="CDH85" s="195"/>
      <c r="CDI85" s="195"/>
      <c r="CDJ85" s="195"/>
      <c r="CDK85" s="195"/>
      <c r="CDL85" s="195"/>
      <c r="CDM85" s="195"/>
      <c r="CDN85" s="195"/>
      <c r="CDO85" s="195"/>
      <c r="CDP85" s="195"/>
      <c r="CDQ85" s="195"/>
      <c r="CDR85" s="195"/>
      <c r="CDS85" s="195"/>
      <c r="CDT85" s="195"/>
      <c r="CDU85" s="195"/>
      <c r="CDV85" s="195"/>
      <c r="CDW85" s="195"/>
      <c r="CDX85" s="195"/>
      <c r="CDY85" s="195"/>
      <c r="CDZ85" s="195"/>
      <c r="CEA85" s="195"/>
      <c r="CEB85" s="195"/>
      <c r="CEC85" s="195"/>
      <c r="CED85" s="195"/>
      <c r="CEE85" s="195"/>
      <c r="CEF85" s="195"/>
      <c r="CEG85" s="195"/>
      <c r="CEH85" s="195"/>
      <c r="CEI85" s="195"/>
      <c r="CEJ85" s="195"/>
      <c r="CEK85" s="195"/>
      <c r="CEL85" s="195"/>
      <c r="CEM85" s="195"/>
      <c r="CEN85" s="195"/>
      <c r="CEO85" s="195"/>
      <c r="CEP85" s="195"/>
      <c r="CEQ85" s="195"/>
      <c r="CER85" s="195"/>
      <c r="CES85" s="195"/>
      <c r="CET85" s="195"/>
      <c r="CEU85" s="195"/>
      <c r="CEV85" s="195"/>
      <c r="CEW85" s="195"/>
      <c r="CEX85" s="195"/>
      <c r="CEY85" s="195"/>
      <c r="CEZ85" s="195"/>
      <c r="CFA85" s="195"/>
      <c r="CFB85" s="195"/>
      <c r="CFC85" s="195"/>
      <c r="CFD85" s="195"/>
      <c r="CFE85" s="195"/>
      <c r="CFF85" s="195"/>
      <c r="CFG85" s="195"/>
      <c r="CFH85" s="195"/>
      <c r="CFI85" s="195"/>
      <c r="CFJ85" s="195"/>
      <c r="CFK85" s="195"/>
      <c r="CFL85" s="195"/>
      <c r="CFM85" s="195"/>
      <c r="CFN85" s="195"/>
      <c r="CFO85" s="195"/>
      <c r="CFP85" s="195"/>
      <c r="CFQ85" s="195"/>
      <c r="CFR85" s="195"/>
      <c r="CFS85" s="195"/>
      <c r="CFT85" s="195"/>
      <c r="CFU85" s="195"/>
      <c r="CFV85" s="195"/>
      <c r="CFW85" s="195"/>
      <c r="CFX85" s="195"/>
      <c r="CFY85" s="195"/>
      <c r="CFZ85" s="195"/>
      <c r="CGA85" s="195"/>
      <c r="CGB85" s="195"/>
      <c r="CGC85" s="195"/>
      <c r="CGD85" s="195"/>
      <c r="CGE85" s="195"/>
      <c r="CGF85" s="195"/>
      <c r="CGG85" s="195"/>
      <c r="CGH85" s="195"/>
      <c r="CGI85" s="195"/>
      <c r="CGJ85" s="195"/>
      <c r="CGK85" s="195"/>
      <c r="CGL85" s="195"/>
      <c r="CGM85" s="195"/>
      <c r="CGN85" s="195"/>
      <c r="CGO85" s="195"/>
      <c r="CGP85" s="195"/>
      <c r="CGQ85" s="195"/>
      <c r="CGR85" s="195"/>
      <c r="CGS85" s="195"/>
      <c r="CGT85" s="195"/>
      <c r="CGU85" s="195"/>
      <c r="CGV85" s="195"/>
      <c r="CGW85" s="195"/>
      <c r="CGX85" s="195"/>
      <c r="CGY85" s="195"/>
      <c r="CGZ85" s="195"/>
      <c r="CHA85" s="195"/>
      <c r="CHB85" s="195"/>
      <c r="CHC85" s="195"/>
      <c r="CHD85" s="195"/>
      <c r="CHE85" s="195"/>
      <c r="CHF85" s="195"/>
      <c r="CHG85" s="195"/>
      <c r="CHH85" s="195"/>
      <c r="CHI85" s="195"/>
      <c r="CHJ85" s="195"/>
      <c r="CHK85" s="195"/>
      <c r="CHL85" s="195"/>
      <c r="CHM85" s="195"/>
      <c r="CHN85" s="195"/>
      <c r="CHO85" s="195"/>
      <c r="CHP85" s="195"/>
      <c r="CHQ85" s="195"/>
      <c r="CHR85" s="195"/>
      <c r="CHS85" s="195"/>
      <c r="CHT85" s="195"/>
      <c r="CHU85" s="195"/>
      <c r="CHV85" s="195"/>
      <c r="CHW85" s="195"/>
      <c r="CHX85" s="195"/>
      <c r="CHY85" s="195"/>
      <c r="CHZ85" s="195"/>
      <c r="CIA85" s="195"/>
      <c r="CIB85" s="195"/>
      <c r="CIC85" s="195"/>
      <c r="CID85" s="195"/>
      <c r="CIE85" s="195"/>
      <c r="CIF85" s="195"/>
      <c r="CIG85" s="195"/>
      <c r="CIH85" s="195"/>
      <c r="CII85" s="195"/>
      <c r="CIJ85" s="195"/>
      <c r="CIK85" s="195"/>
      <c r="CIL85" s="195"/>
      <c r="CIM85" s="195"/>
      <c r="CIN85" s="195"/>
      <c r="CIO85" s="195"/>
      <c r="CIP85" s="195"/>
      <c r="CIQ85" s="195"/>
      <c r="CIR85" s="195"/>
      <c r="CIS85" s="195"/>
      <c r="CIT85" s="195"/>
      <c r="CIU85" s="195"/>
      <c r="CIV85" s="195"/>
      <c r="CIW85" s="195"/>
      <c r="CIX85" s="195"/>
      <c r="CIY85" s="195"/>
      <c r="CIZ85" s="195"/>
      <c r="CJA85" s="195"/>
      <c r="CJB85" s="195"/>
      <c r="CJC85" s="195"/>
      <c r="CJD85" s="195"/>
      <c r="CJE85" s="195"/>
      <c r="CJF85" s="195"/>
      <c r="CJG85" s="195"/>
      <c r="CJH85" s="195"/>
      <c r="CJI85" s="195"/>
      <c r="CJJ85" s="195"/>
      <c r="CJK85" s="195"/>
      <c r="CJL85" s="195"/>
      <c r="CJM85" s="195"/>
      <c r="CJN85" s="195"/>
      <c r="CJO85" s="195"/>
      <c r="CJP85" s="195"/>
      <c r="CJQ85" s="195"/>
      <c r="CJR85" s="195"/>
      <c r="CJS85" s="195"/>
      <c r="CJT85" s="195"/>
      <c r="CJU85" s="195"/>
      <c r="CJV85" s="195"/>
      <c r="CJW85" s="195"/>
      <c r="CJX85" s="195"/>
      <c r="CJY85" s="195"/>
      <c r="CJZ85" s="195"/>
      <c r="CKA85" s="195"/>
      <c r="CKB85" s="195"/>
      <c r="CKC85" s="195"/>
      <c r="CKD85" s="195"/>
      <c r="CKE85" s="195"/>
      <c r="CKF85" s="195"/>
      <c r="CKG85" s="195"/>
      <c r="CKH85" s="195"/>
      <c r="CKI85" s="195"/>
      <c r="CKJ85" s="195"/>
      <c r="CKK85" s="195"/>
      <c r="CKL85" s="195"/>
      <c r="CKM85" s="195"/>
      <c r="CKN85" s="195"/>
      <c r="CKO85" s="195"/>
      <c r="CKP85" s="195"/>
      <c r="CKQ85" s="195"/>
      <c r="CKR85" s="195"/>
      <c r="CKS85" s="195"/>
      <c r="CKT85" s="195"/>
      <c r="CKU85" s="195"/>
      <c r="CKV85" s="195"/>
      <c r="CKW85" s="195"/>
      <c r="CKX85" s="195"/>
      <c r="CKY85" s="195"/>
      <c r="CKZ85" s="195"/>
      <c r="CLA85" s="195"/>
      <c r="CLB85" s="195"/>
      <c r="CLC85" s="195"/>
      <c r="CLD85" s="195"/>
      <c r="CLE85" s="195"/>
      <c r="CLF85" s="195"/>
      <c r="CLG85" s="195"/>
      <c r="CLH85" s="195"/>
      <c r="CLI85" s="195"/>
      <c r="CLJ85" s="195"/>
      <c r="CLK85" s="195"/>
      <c r="CLL85" s="195"/>
      <c r="CLM85" s="195"/>
      <c r="CLN85" s="195"/>
      <c r="CLO85" s="195"/>
      <c r="CLP85" s="195"/>
      <c r="CLQ85" s="195"/>
      <c r="CLR85" s="195"/>
      <c r="CLS85" s="195"/>
      <c r="CLT85" s="195"/>
      <c r="CLU85" s="195"/>
      <c r="CLV85" s="195"/>
      <c r="CLW85" s="195"/>
      <c r="CLX85" s="195"/>
      <c r="CLY85" s="195"/>
      <c r="CLZ85" s="195"/>
      <c r="CMA85" s="195"/>
      <c r="CMB85" s="195"/>
      <c r="CMC85" s="195"/>
      <c r="CMD85" s="195"/>
      <c r="CME85" s="195"/>
      <c r="CMF85" s="195"/>
      <c r="CMG85" s="195"/>
      <c r="CMH85" s="195"/>
      <c r="CMI85" s="195"/>
      <c r="CMJ85" s="195"/>
      <c r="CMK85" s="195"/>
      <c r="CML85" s="195"/>
      <c r="CMM85" s="195"/>
      <c r="CMN85" s="195"/>
      <c r="CMO85" s="195"/>
      <c r="CMP85" s="195"/>
      <c r="CMQ85" s="195"/>
      <c r="CMR85" s="195"/>
      <c r="CMS85" s="195"/>
      <c r="CMT85" s="195"/>
      <c r="CMU85" s="195"/>
      <c r="CMV85" s="195"/>
      <c r="CMW85" s="195"/>
      <c r="CMX85" s="195"/>
      <c r="CMY85" s="195"/>
      <c r="CMZ85" s="195"/>
      <c r="CNA85" s="195"/>
      <c r="CNB85" s="195"/>
      <c r="CNC85" s="195"/>
      <c r="CND85" s="195"/>
      <c r="CNE85" s="195"/>
      <c r="CNF85" s="195"/>
      <c r="CNG85" s="195"/>
      <c r="CNH85" s="195"/>
      <c r="CNI85" s="195"/>
      <c r="CNJ85" s="195"/>
      <c r="CNK85" s="195"/>
      <c r="CNL85" s="195"/>
      <c r="CNM85" s="195"/>
      <c r="CNN85" s="195"/>
      <c r="CNO85" s="195"/>
      <c r="CNP85" s="195"/>
      <c r="CNQ85" s="195"/>
      <c r="CNR85" s="195"/>
      <c r="CNS85" s="195"/>
      <c r="CNT85" s="195"/>
      <c r="CNU85" s="195"/>
      <c r="CNV85" s="195"/>
      <c r="CNW85" s="195"/>
      <c r="CNX85" s="195"/>
      <c r="CNY85" s="195"/>
      <c r="CNZ85" s="195"/>
      <c r="COA85" s="195"/>
      <c r="COB85" s="195"/>
      <c r="COC85" s="195"/>
      <c r="COD85" s="195"/>
      <c r="COE85" s="195"/>
      <c r="COF85" s="195"/>
      <c r="COG85" s="195"/>
      <c r="COH85" s="195"/>
      <c r="COI85" s="195"/>
      <c r="COJ85" s="195"/>
      <c r="COK85" s="195"/>
      <c r="COL85" s="195"/>
      <c r="COM85" s="195"/>
      <c r="CON85" s="195"/>
      <c r="COO85" s="195"/>
      <c r="COP85" s="195"/>
      <c r="COQ85" s="195"/>
      <c r="COR85" s="195"/>
      <c r="COS85" s="195"/>
      <c r="COT85" s="195"/>
      <c r="COU85" s="195"/>
      <c r="COV85" s="195"/>
      <c r="COW85" s="195"/>
      <c r="COX85" s="195"/>
      <c r="COY85" s="195"/>
      <c r="COZ85" s="195"/>
      <c r="CPA85" s="195"/>
      <c r="CPB85" s="195"/>
      <c r="CPC85" s="195"/>
      <c r="CPD85" s="195"/>
      <c r="CPE85" s="195"/>
      <c r="CPF85" s="195"/>
      <c r="CPG85" s="195"/>
      <c r="CPH85" s="195"/>
      <c r="CPI85" s="195"/>
      <c r="CPJ85" s="195"/>
      <c r="CPK85" s="195"/>
      <c r="CPL85" s="195"/>
      <c r="CPM85" s="195"/>
      <c r="CPN85" s="195"/>
      <c r="CPO85" s="195"/>
      <c r="CPP85" s="195"/>
      <c r="CPQ85" s="195"/>
      <c r="CPR85" s="195"/>
      <c r="CPS85" s="195"/>
      <c r="CPT85" s="195"/>
      <c r="CPU85" s="195"/>
      <c r="CPV85" s="195"/>
      <c r="CPW85" s="195"/>
      <c r="CPX85" s="195"/>
      <c r="CPY85" s="195"/>
      <c r="CPZ85" s="195"/>
      <c r="CQA85" s="195"/>
      <c r="CQB85" s="195"/>
      <c r="CQC85" s="195"/>
      <c r="CQD85" s="195"/>
      <c r="CQE85" s="195"/>
      <c r="CQF85" s="195"/>
      <c r="CQG85" s="195"/>
      <c r="CQH85" s="195"/>
      <c r="CQI85" s="195"/>
      <c r="CQJ85" s="195"/>
      <c r="CQK85" s="195"/>
      <c r="CQL85" s="195"/>
      <c r="CQM85" s="195"/>
      <c r="CQN85" s="195"/>
      <c r="CQO85" s="195"/>
      <c r="CQP85" s="195"/>
      <c r="CQQ85" s="195"/>
      <c r="CQR85" s="195"/>
      <c r="CQS85" s="195"/>
      <c r="CQT85" s="195"/>
      <c r="CQU85" s="195"/>
      <c r="CQV85" s="195"/>
      <c r="CQW85" s="195"/>
      <c r="CQX85" s="195"/>
      <c r="CQY85" s="195"/>
      <c r="CQZ85" s="195"/>
      <c r="CRA85" s="195"/>
      <c r="CRB85" s="195"/>
      <c r="CRC85" s="195"/>
      <c r="CRD85" s="195"/>
      <c r="CRE85" s="195"/>
      <c r="CRF85" s="195"/>
      <c r="CRG85" s="195"/>
      <c r="CRH85" s="195"/>
      <c r="CRI85" s="195"/>
      <c r="CRJ85" s="195"/>
      <c r="CRK85" s="195"/>
      <c r="CRL85" s="195"/>
      <c r="CRM85" s="195"/>
      <c r="CRN85" s="195"/>
      <c r="CRO85" s="195"/>
      <c r="CRP85" s="195"/>
      <c r="CRQ85" s="195"/>
      <c r="CRR85" s="195"/>
      <c r="CRS85" s="195"/>
      <c r="CRT85" s="195"/>
      <c r="CRU85" s="195"/>
      <c r="CRV85" s="195"/>
      <c r="CRW85" s="195"/>
      <c r="CRX85" s="195"/>
      <c r="CRY85" s="195"/>
      <c r="CRZ85" s="195"/>
      <c r="CSA85" s="195"/>
      <c r="CSB85" s="195"/>
      <c r="CSC85" s="195"/>
      <c r="CSD85" s="195"/>
      <c r="CSE85" s="195"/>
      <c r="CSF85" s="195"/>
      <c r="CSG85" s="195"/>
      <c r="CSH85" s="195"/>
      <c r="CSI85" s="195"/>
      <c r="CSJ85" s="195"/>
      <c r="CSK85" s="195"/>
      <c r="CSL85" s="195"/>
      <c r="CSM85" s="195"/>
      <c r="CSN85" s="195"/>
      <c r="CSO85" s="195"/>
      <c r="CSP85" s="195"/>
      <c r="CSQ85" s="195"/>
      <c r="CSR85" s="195"/>
      <c r="CSS85" s="195"/>
      <c r="CST85" s="195"/>
      <c r="CSU85" s="195"/>
      <c r="CSV85" s="195"/>
      <c r="CSW85" s="195"/>
      <c r="CSX85" s="195"/>
      <c r="CSY85" s="195"/>
      <c r="CSZ85" s="195"/>
      <c r="CTA85" s="195"/>
      <c r="CTB85" s="195"/>
      <c r="CTC85" s="195"/>
      <c r="CTD85" s="195"/>
      <c r="CTE85" s="195"/>
      <c r="CTF85" s="195"/>
      <c r="CTG85" s="195"/>
      <c r="CTH85" s="195"/>
      <c r="CTI85" s="195"/>
      <c r="CTJ85" s="195"/>
      <c r="CTK85" s="195"/>
      <c r="CTL85" s="195"/>
      <c r="CTM85" s="195"/>
      <c r="CTN85" s="195"/>
      <c r="CTO85" s="195"/>
      <c r="CTP85" s="195"/>
      <c r="CTQ85" s="195"/>
      <c r="CTR85" s="195"/>
      <c r="CTS85" s="195"/>
      <c r="CTT85" s="195"/>
      <c r="CTU85" s="195"/>
      <c r="CTV85" s="195"/>
      <c r="CTW85" s="195"/>
      <c r="CTX85" s="195"/>
      <c r="CTY85" s="195"/>
      <c r="CTZ85" s="195"/>
      <c r="CUA85" s="195"/>
      <c r="CUB85" s="195"/>
      <c r="CUC85" s="195"/>
      <c r="CUD85" s="195"/>
      <c r="CUE85" s="195"/>
      <c r="CUF85" s="195"/>
      <c r="CUG85" s="195"/>
      <c r="CUH85" s="195"/>
      <c r="CUI85" s="195"/>
      <c r="CUJ85" s="195"/>
      <c r="CUK85" s="195"/>
      <c r="CUL85" s="195"/>
      <c r="CUM85" s="195"/>
      <c r="CUN85" s="195"/>
      <c r="CUO85" s="195"/>
      <c r="CUP85" s="195"/>
      <c r="CUQ85" s="195"/>
      <c r="CUR85" s="195"/>
      <c r="CUS85" s="195"/>
      <c r="CUT85" s="195"/>
      <c r="CUU85" s="195"/>
      <c r="CUV85" s="195"/>
      <c r="CUW85" s="195"/>
      <c r="CUX85" s="195"/>
      <c r="CUY85" s="195"/>
      <c r="CUZ85" s="195"/>
      <c r="CVA85" s="195"/>
      <c r="CVB85" s="195"/>
      <c r="CVC85" s="195"/>
      <c r="CVD85" s="195"/>
      <c r="CVE85" s="195"/>
      <c r="CVF85" s="195"/>
      <c r="CVG85" s="195"/>
      <c r="CVH85" s="195"/>
      <c r="CVI85" s="195"/>
      <c r="CVJ85" s="195"/>
      <c r="CVK85" s="195"/>
      <c r="CVL85" s="195"/>
      <c r="CVM85" s="195"/>
      <c r="CVN85" s="195"/>
      <c r="CVO85" s="195"/>
      <c r="CVP85" s="195"/>
      <c r="CVQ85" s="195"/>
      <c r="CVR85" s="195"/>
      <c r="CVS85" s="195"/>
      <c r="CVT85" s="195"/>
      <c r="CVU85" s="195"/>
      <c r="CVV85" s="195"/>
      <c r="CVW85" s="195"/>
      <c r="CVX85" s="195"/>
      <c r="CVY85" s="195"/>
      <c r="CVZ85" s="195"/>
      <c r="CWA85" s="195"/>
      <c r="CWB85" s="195"/>
      <c r="CWC85" s="195"/>
      <c r="CWD85" s="195"/>
      <c r="CWE85" s="195"/>
      <c r="CWF85" s="195"/>
      <c r="CWG85" s="195"/>
      <c r="CWH85" s="195"/>
      <c r="CWI85" s="195"/>
      <c r="CWJ85" s="195"/>
      <c r="CWK85" s="195"/>
      <c r="CWL85" s="195"/>
      <c r="CWM85" s="195"/>
      <c r="CWN85" s="195"/>
      <c r="CWO85" s="195"/>
      <c r="CWP85" s="195"/>
      <c r="CWQ85" s="195"/>
      <c r="CWR85" s="195"/>
      <c r="CWS85" s="195"/>
      <c r="CWT85" s="195"/>
      <c r="CWU85" s="195"/>
      <c r="CWV85" s="195"/>
      <c r="CWW85" s="195"/>
      <c r="CWX85" s="195"/>
      <c r="CWY85" s="195"/>
      <c r="CWZ85" s="195"/>
      <c r="CXA85" s="195"/>
      <c r="CXB85" s="195"/>
      <c r="CXC85" s="195"/>
      <c r="CXD85" s="195"/>
      <c r="CXE85" s="195"/>
      <c r="CXF85" s="195"/>
      <c r="CXG85" s="195"/>
      <c r="CXH85" s="195"/>
      <c r="CXI85" s="195"/>
      <c r="CXJ85" s="195"/>
      <c r="CXK85" s="195"/>
      <c r="CXL85" s="195"/>
      <c r="CXM85" s="195"/>
      <c r="CXN85" s="195"/>
      <c r="CXO85" s="195"/>
      <c r="CXP85" s="195"/>
      <c r="CXQ85" s="195"/>
      <c r="CXR85" s="195"/>
      <c r="CXS85" s="195"/>
      <c r="CXT85" s="195"/>
      <c r="CXU85" s="195"/>
      <c r="CXV85" s="195"/>
      <c r="CXW85" s="195"/>
      <c r="CXX85" s="195"/>
      <c r="CXY85" s="195"/>
      <c r="CXZ85" s="195"/>
      <c r="CYA85" s="195"/>
      <c r="CYB85" s="195"/>
      <c r="CYC85" s="195"/>
      <c r="CYD85" s="195"/>
      <c r="CYE85" s="195"/>
      <c r="CYF85" s="195"/>
      <c r="CYG85" s="195"/>
      <c r="CYH85" s="195"/>
      <c r="CYI85" s="195"/>
      <c r="CYJ85" s="195"/>
      <c r="CYK85" s="195"/>
      <c r="CYL85" s="195"/>
      <c r="CYM85" s="195"/>
      <c r="CYN85" s="195"/>
      <c r="CYO85" s="195"/>
      <c r="CYP85" s="195"/>
      <c r="CYQ85" s="195"/>
      <c r="CYR85" s="195"/>
      <c r="CYS85" s="195"/>
      <c r="CYT85" s="195"/>
      <c r="CYU85" s="195"/>
      <c r="CYV85" s="195"/>
      <c r="CYW85" s="195"/>
      <c r="CYX85" s="195"/>
      <c r="CYY85" s="195"/>
      <c r="CYZ85" s="195"/>
      <c r="CZA85" s="195"/>
      <c r="CZB85" s="195"/>
      <c r="CZC85" s="195"/>
      <c r="CZD85" s="195"/>
      <c r="CZE85" s="195"/>
      <c r="CZF85" s="195"/>
      <c r="CZG85" s="195"/>
      <c r="CZH85" s="195"/>
      <c r="CZI85" s="195"/>
      <c r="CZJ85" s="195"/>
      <c r="CZK85" s="195"/>
      <c r="CZL85" s="195"/>
      <c r="CZM85" s="195"/>
      <c r="CZN85" s="195"/>
      <c r="CZO85" s="195"/>
      <c r="CZP85" s="195"/>
      <c r="CZQ85" s="195"/>
      <c r="CZR85" s="195"/>
      <c r="CZS85" s="195"/>
      <c r="CZT85" s="195"/>
      <c r="CZU85" s="195"/>
      <c r="CZV85" s="195"/>
      <c r="CZW85" s="195"/>
      <c r="CZX85" s="195"/>
      <c r="CZY85" s="195"/>
      <c r="CZZ85" s="195"/>
      <c r="DAA85" s="195"/>
      <c r="DAB85" s="195"/>
      <c r="DAC85" s="195"/>
      <c r="DAD85" s="195"/>
      <c r="DAE85" s="195"/>
      <c r="DAF85" s="195"/>
      <c r="DAG85" s="195"/>
      <c r="DAH85" s="195"/>
      <c r="DAI85" s="195"/>
      <c r="DAJ85" s="195"/>
      <c r="DAK85" s="195"/>
      <c r="DAL85" s="195"/>
      <c r="DAM85" s="195"/>
      <c r="DAN85" s="195"/>
      <c r="DAO85" s="195"/>
      <c r="DAP85" s="195"/>
      <c r="DAQ85" s="195"/>
      <c r="DAR85" s="195"/>
      <c r="DAS85" s="195"/>
      <c r="DAT85" s="195"/>
      <c r="DAU85" s="195"/>
      <c r="DAV85" s="195"/>
      <c r="DAW85" s="195"/>
      <c r="DAX85" s="195"/>
      <c r="DAY85" s="195"/>
      <c r="DAZ85" s="195"/>
      <c r="DBA85" s="195"/>
      <c r="DBB85" s="195"/>
      <c r="DBC85" s="195"/>
      <c r="DBD85" s="195"/>
      <c r="DBE85" s="195"/>
      <c r="DBF85" s="195"/>
      <c r="DBG85" s="195"/>
      <c r="DBH85" s="195"/>
      <c r="DBI85" s="195"/>
      <c r="DBJ85" s="195"/>
      <c r="DBK85" s="195"/>
      <c r="DBL85" s="195"/>
      <c r="DBM85" s="195"/>
      <c r="DBN85" s="195"/>
      <c r="DBO85" s="195"/>
      <c r="DBP85" s="195"/>
      <c r="DBQ85" s="195"/>
      <c r="DBR85" s="195"/>
      <c r="DBS85" s="195"/>
      <c r="DBT85" s="195"/>
      <c r="DBU85" s="195"/>
      <c r="DBV85" s="195"/>
      <c r="DBW85" s="195"/>
      <c r="DBX85" s="195"/>
      <c r="DBY85" s="195"/>
      <c r="DBZ85" s="195"/>
      <c r="DCA85" s="195"/>
      <c r="DCB85" s="195"/>
      <c r="DCC85" s="195"/>
      <c r="DCD85" s="195"/>
      <c r="DCE85" s="195"/>
      <c r="DCF85" s="195"/>
      <c r="DCG85" s="195"/>
      <c r="DCH85" s="195"/>
      <c r="DCI85" s="195"/>
      <c r="DCJ85" s="195"/>
      <c r="DCK85" s="195"/>
      <c r="DCL85" s="195"/>
      <c r="DCM85" s="195"/>
      <c r="DCN85" s="195"/>
      <c r="DCO85" s="195"/>
      <c r="DCP85" s="195"/>
      <c r="DCQ85" s="195"/>
      <c r="DCR85" s="195"/>
      <c r="DCS85" s="195"/>
      <c r="DCT85" s="195"/>
      <c r="DCU85" s="195"/>
      <c r="DCV85" s="195"/>
      <c r="DCW85" s="195"/>
      <c r="DCX85" s="195"/>
      <c r="DCY85" s="195"/>
      <c r="DCZ85" s="195"/>
      <c r="DDA85" s="195"/>
      <c r="DDB85" s="195"/>
      <c r="DDC85" s="195"/>
      <c r="DDD85" s="195"/>
      <c r="DDE85" s="195"/>
      <c r="DDF85" s="195"/>
      <c r="DDG85" s="195"/>
      <c r="DDH85" s="195"/>
      <c r="DDI85" s="195"/>
      <c r="DDJ85" s="195"/>
      <c r="DDK85" s="195"/>
      <c r="DDL85" s="195"/>
      <c r="DDM85" s="195"/>
      <c r="DDN85" s="195"/>
      <c r="DDO85" s="195"/>
      <c r="DDP85" s="195"/>
      <c r="DDQ85" s="195"/>
      <c r="DDR85" s="195"/>
      <c r="DDS85" s="195"/>
      <c r="DDT85" s="195"/>
      <c r="DDU85" s="195"/>
      <c r="DDV85" s="195"/>
      <c r="DDW85" s="195"/>
      <c r="DDX85" s="195"/>
      <c r="DDY85" s="195"/>
      <c r="DDZ85" s="195"/>
      <c r="DEA85" s="195"/>
      <c r="DEB85" s="195"/>
      <c r="DEC85" s="195"/>
      <c r="DED85" s="195"/>
      <c r="DEE85" s="195"/>
      <c r="DEF85" s="195"/>
      <c r="DEG85" s="195"/>
      <c r="DEH85" s="195"/>
      <c r="DEI85" s="195"/>
      <c r="DEJ85" s="195"/>
      <c r="DEK85" s="195"/>
      <c r="DEL85" s="195"/>
      <c r="DEM85" s="195"/>
      <c r="DEN85" s="195"/>
      <c r="DEO85" s="195"/>
      <c r="DEP85" s="195"/>
      <c r="DEQ85" s="195"/>
      <c r="DER85" s="195"/>
      <c r="DES85" s="195"/>
      <c r="DET85" s="195"/>
      <c r="DEU85" s="195"/>
      <c r="DEV85" s="195"/>
      <c r="DEW85" s="195"/>
      <c r="DEX85" s="195"/>
      <c r="DEY85" s="195"/>
      <c r="DEZ85" s="195"/>
      <c r="DFA85" s="195"/>
      <c r="DFB85" s="195"/>
      <c r="DFC85" s="195"/>
      <c r="DFD85" s="195"/>
      <c r="DFE85" s="195"/>
      <c r="DFF85" s="195"/>
      <c r="DFG85" s="195"/>
      <c r="DFH85" s="195"/>
      <c r="DFI85" s="195"/>
      <c r="DFJ85" s="195"/>
      <c r="DFK85" s="195"/>
      <c r="DFL85" s="195"/>
      <c r="DFM85" s="195"/>
      <c r="DFN85" s="195"/>
      <c r="DFO85" s="195"/>
      <c r="DFP85" s="195"/>
      <c r="DFQ85" s="195"/>
      <c r="DFR85" s="195"/>
      <c r="DFS85" s="195"/>
      <c r="DFT85" s="195"/>
      <c r="DFU85" s="195"/>
      <c r="DFV85" s="195"/>
      <c r="DFW85" s="195"/>
      <c r="DFX85" s="195"/>
      <c r="DFY85" s="195"/>
      <c r="DFZ85" s="195"/>
      <c r="DGA85" s="195"/>
      <c r="DGB85" s="195"/>
      <c r="DGC85" s="195"/>
      <c r="DGD85" s="195"/>
      <c r="DGE85" s="195"/>
      <c r="DGF85" s="195"/>
      <c r="DGG85" s="195"/>
      <c r="DGH85" s="195"/>
      <c r="DGI85" s="195"/>
      <c r="DGJ85" s="195"/>
      <c r="DGK85" s="195"/>
      <c r="DGL85" s="195"/>
      <c r="DGM85" s="195"/>
      <c r="DGN85" s="195"/>
      <c r="DGO85" s="195"/>
      <c r="DGP85" s="195"/>
      <c r="DGQ85" s="195"/>
      <c r="DGR85" s="195"/>
      <c r="DGS85" s="195"/>
      <c r="DGT85" s="195"/>
      <c r="DGU85" s="195"/>
      <c r="DGV85" s="195"/>
      <c r="DGW85" s="195"/>
      <c r="DGX85" s="195"/>
      <c r="DGY85" s="195"/>
      <c r="DGZ85" s="195"/>
      <c r="DHA85" s="195"/>
      <c r="DHB85" s="195"/>
      <c r="DHC85" s="195"/>
      <c r="DHD85" s="195"/>
      <c r="DHE85" s="195"/>
      <c r="DHF85" s="195"/>
      <c r="DHG85" s="195"/>
      <c r="DHH85" s="195"/>
      <c r="DHI85" s="195"/>
      <c r="DHJ85" s="195"/>
      <c r="DHK85" s="195"/>
      <c r="DHL85" s="195"/>
      <c r="DHM85" s="195"/>
      <c r="DHN85" s="195"/>
      <c r="DHO85" s="195"/>
      <c r="DHP85" s="195"/>
      <c r="DHQ85" s="195"/>
      <c r="DHR85" s="195"/>
      <c r="DHS85" s="195"/>
      <c r="DHT85" s="195"/>
      <c r="DHU85" s="195"/>
      <c r="DHV85" s="195"/>
      <c r="DHW85" s="195"/>
      <c r="DHX85" s="195"/>
      <c r="DHY85" s="195"/>
      <c r="DHZ85" s="195"/>
      <c r="DIA85" s="195"/>
      <c r="DIB85" s="195"/>
      <c r="DIC85" s="195"/>
      <c r="DID85" s="195"/>
      <c r="DIE85" s="195"/>
      <c r="DIF85" s="195"/>
      <c r="DIG85" s="195"/>
      <c r="DIH85" s="195"/>
      <c r="DII85" s="195"/>
      <c r="DIJ85" s="195"/>
      <c r="DIK85" s="195"/>
      <c r="DIL85" s="195"/>
      <c r="DIM85" s="195"/>
      <c r="DIN85" s="195"/>
      <c r="DIO85" s="195"/>
      <c r="DIP85" s="195"/>
      <c r="DIQ85" s="195"/>
      <c r="DIR85" s="195"/>
      <c r="DIS85" s="195"/>
      <c r="DIT85" s="195"/>
      <c r="DIU85" s="195"/>
      <c r="DIV85" s="195"/>
      <c r="DIW85" s="195"/>
      <c r="DIX85" s="195"/>
      <c r="DIY85" s="195"/>
      <c r="DIZ85" s="195"/>
      <c r="DJA85" s="195"/>
      <c r="DJB85" s="195"/>
      <c r="DJC85" s="195"/>
      <c r="DJD85" s="195"/>
      <c r="DJE85" s="195"/>
      <c r="DJF85" s="195"/>
      <c r="DJG85" s="195"/>
      <c r="DJH85" s="195"/>
      <c r="DJI85" s="195"/>
      <c r="DJJ85" s="195"/>
      <c r="DJK85" s="195"/>
      <c r="DJL85" s="195"/>
      <c r="DJM85" s="195"/>
      <c r="DJN85" s="195"/>
      <c r="DJO85" s="195"/>
      <c r="DJP85" s="195"/>
      <c r="DJQ85" s="195"/>
      <c r="DJR85" s="195"/>
      <c r="DJS85" s="195"/>
      <c r="DJT85" s="195"/>
      <c r="DJU85" s="195"/>
      <c r="DJV85" s="195"/>
      <c r="DJW85" s="195"/>
      <c r="DJX85" s="195"/>
      <c r="DJY85" s="195"/>
      <c r="DJZ85" s="195"/>
      <c r="DKA85" s="195"/>
      <c r="DKB85" s="195"/>
      <c r="DKC85" s="195"/>
      <c r="DKD85" s="195"/>
      <c r="DKE85" s="195"/>
      <c r="DKF85" s="195"/>
      <c r="DKG85" s="195"/>
      <c r="DKH85" s="195"/>
      <c r="DKI85" s="195"/>
      <c r="DKJ85" s="195"/>
      <c r="DKK85" s="195"/>
      <c r="DKL85" s="195"/>
      <c r="DKM85" s="195"/>
      <c r="DKN85" s="195"/>
      <c r="DKO85" s="195"/>
      <c r="DKP85" s="195"/>
      <c r="DKQ85" s="195"/>
      <c r="DKR85" s="195"/>
      <c r="DKS85" s="195"/>
      <c r="DKT85" s="195"/>
      <c r="DKU85" s="195"/>
      <c r="DKV85" s="195"/>
      <c r="DKW85" s="195"/>
      <c r="DKX85" s="195"/>
      <c r="DKY85" s="195"/>
      <c r="DKZ85" s="195"/>
      <c r="DLA85" s="195"/>
      <c r="DLB85" s="195"/>
      <c r="DLC85" s="195"/>
      <c r="DLD85" s="195"/>
      <c r="DLE85" s="195"/>
      <c r="DLF85" s="195"/>
      <c r="DLG85" s="195"/>
      <c r="DLH85" s="195"/>
      <c r="DLI85" s="195"/>
      <c r="DLJ85" s="195"/>
      <c r="DLK85" s="195"/>
      <c r="DLL85" s="195"/>
      <c r="DLM85" s="195"/>
      <c r="DLN85" s="195"/>
      <c r="DLO85" s="195"/>
      <c r="DLP85" s="195"/>
      <c r="DLQ85" s="195"/>
      <c r="DLR85" s="195"/>
      <c r="DLS85" s="195"/>
      <c r="DLT85" s="195"/>
      <c r="DLU85" s="195"/>
      <c r="DLV85" s="195"/>
      <c r="DLW85" s="195"/>
      <c r="DLX85" s="195"/>
      <c r="DLY85" s="195"/>
      <c r="DLZ85" s="195"/>
      <c r="DMA85" s="195"/>
      <c r="DMB85" s="195"/>
      <c r="DMC85" s="195"/>
      <c r="DMD85" s="195"/>
      <c r="DME85" s="195"/>
      <c r="DMF85" s="195"/>
      <c r="DMG85" s="195"/>
      <c r="DMH85" s="195"/>
      <c r="DMI85" s="195"/>
      <c r="DMJ85" s="195"/>
      <c r="DMK85" s="195"/>
      <c r="DML85" s="195"/>
      <c r="DMM85" s="195"/>
      <c r="DMN85" s="195"/>
      <c r="DMO85" s="195"/>
      <c r="DMP85" s="195"/>
      <c r="DMQ85" s="195"/>
      <c r="DMR85" s="195"/>
      <c r="DMS85" s="195"/>
      <c r="DMT85" s="195"/>
      <c r="DMU85" s="195"/>
      <c r="DMV85" s="195"/>
      <c r="DMW85" s="195"/>
      <c r="DMX85" s="195"/>
      <c r="DMY85" s="195"/>
      <c r="DMZ85" s="195"/>
      <c r="DNA85" s="195"/>
      <c r="DNB85" s="195"/>
      <c r="DNC85" s="195"/>
      <c r="DND85" s="195"/>
      <c r="DNE85" s="195"/>
      <c r="DNF85" s="195"/>
      <c r="DNG85" s="195"/>
      <c r="DNH85" s="195"/>
      <c r="DNI85" s="195"/>
      <c r="DNJ85" s="195"/>
      <c r="DNK85" s="195"/>
      <c r="DNL85" s="195"/>
      <c r="DNM85" s="195"/>
      <c r="DNN85" s="195"/>
      <c r="DNO85" s="195"/>
      <c r="DNP85" s="195"/>
      <c r="DNQ85" s="195"/>
      <c r="DNR85" s="195"/>
      <c r="DNS85" s="195"/>
      <c r="DNT85" s="195"/>
      <c r="DNU85" s="195"/>
      <c r="DNV85" s="195"/>
      <c r="DNW85" s="195"/>
      <c r="DNX85" s="195"/>
      <c r="DNY85" s="195"/>
      <c r="DNZ85" s="195"/>
      <c r="DOA85" s="195"/>
      <c r="DOB85" s="195"/>
      <c r="DOC85" s="195"/>
      <c r="DOD85" s="195"/>
      <c r="DOE85" s="195"/>
      <c r="DOF85" s="195"/>
      <c r="DOG85" s="195"/>
      <c r="DOH85" s="195"/>
      <c r="DOI85" s="195"/>
      <c r="DOJ85" s="195"/>
      <c r="DOK85" s="195"/>
      <c r="DOL85" s="195"/>
      <c r="DOM85" s="195"/>
      <c r="DON85" s="195"/>
      <c r="DOO85" s="195"/>
      <c r="DOP85" s="195"/>
      <c r="DOQ85" s="195"/>
      <c r="DOR85" s="195"/>
      <c r="DOS85" s="195"/>
      <c r="DOT85" s="195"/>
      <c r="DOU85" s="195"/>
      <c r="DOV85" s="195"/>
      <c r="DOW85" s="195"/>
      <c r="DOX85" s="195"/>
      <c r="DOY85" s="195"/>
      <c r="DOZ85" s="195"/>
      <c r="DPA85" s="195"/>
      <c r="DPB85" s="195"/>
      <c r="DPC85" s="195"/>
      <c r="DPD85" s="195"/>
      <c r="DPE85" s="195"/>
      <c r="DPF85" s="195"/>
      <c r="DPG85" s="195"/>
      <c r="DPH85" s="195"/>
      <c r="DPI85" s="195"/>
      <c r="DPJ85" s="195"/>
      <c r="DPK85" s="195"/>
      <c r="DPL85" s="195"/>
      <c r="DPM85" s="195"/>
      <c r="DPN85" s="195"/>
      <c r="DPO85" s="195"/>
      <c r="DPP85" s="195"/>
      <c r="DPQ85" s="195"/>
      <c r="DPR85" s="195"/>
      <c r="DPS85" s="195"/>
      <c r="DPT85" s="195"/>
      <c r="DPU85" s="195"/>
      <c r="DPV85" s="195"/>
      <c r="DPW85" s="195"/>
      <c r="DPX85" s="195"/>
      <c r="DPY85" s="195"/>
      <c r="DPZ85" s="195"/>
      <c r="DQA85" s="195"/>
      <c r="DQB85" s="195"/>
      <c r="DQC85" s="195"/>
      <c r="DQD85" s="195"/>
      <c r="DQE85" s="195"/>
      <c r="DQF85" s="195"/>
      <c r="DQG85" s="195"/>
      <c r="DQH85" s="195"/>
      <c r="DQI85" s="195"/>
      <c r="DQJ85" s="195"/>
      <c r="DQK85" s="195"/>
      <c r="DQL85" s="195"/>
      <c r="DQM85" s="195"/>
      <c r="DQN85" s="195"/>
      <c r="DQO85" s="195"/>
      <c r="DQP85" s="195"/>
      <c r="DQQ85" s="195"/>
      <c r="DQR85" s="195"/>
      <c r="DQS85" s="195"/>
      <c r="DQT85" s="195"/>
      <c r="DQU85" s="195"/>
      <c r="DQV85" s="195"/>
      <c r="DQW85" s="195"/>
      <c r="DQX85" s="195"/>
      <c r="DQY85" s="195"/>
      <c r="DQZ85" s="195"/>
      <c r="DRA85" s="195"/>
      <c r="DRB85" s="195"/>
      <c r="DRC85" s="195"/>
      <c r="DRD85" s="195"/>
      <c r="DRE85" s="195"/>
      <c r="DRF85" s="195"/>
      <c r="DRG85" s="195"/>
      <c r="DRH85" s="195"/>
      <c r="DRI85" s="195"/>
      <c r="DRJ85" s="195"/>
      <c r="DRK85" s="195"/>
      <c r="DRL85" s="195"/>
      <c r="DRM85" s="195"/>
      <c r="DRN85" s="195"/>
      <c r="DRO85" s="195"/>
      <c r="DRP85" s="195"/>
      <c r="DRQ85" s="195"/>
      <c r="DRR85" s="195"/>
      <c r="DRS85" s="195"/>
      <c r="DRT85" s="195"/>
      <c r="DRU85" s="195"/>
      <c r="DRV85" s="195"/>
      <c r="DRW85" s="195"/>
      <c r="DRX85" s="195"/>
      <c r="DRY85" s="195"/>
      <c r="DRZ85" s="195"/>
      <c r="DSA85" s="195"/>
      <c r="DSB85" s="195"/>
      <c r="DSC85" s="195"/>
      <c r="DSD85" s="195"/>
      <c r="DSE85" s="195"/>
      <c r="DSF85" s="195"/>
      <c r="DSG85" s="195"/>
      <c r="DSH85" s="195"/>
      <c r="DSI85" s="195"/>
      <c r="DSJ85" s="195"/>
      <c r="DSK85" s="195"/>
      <c r="DSL85" s="195"/>
      <c r="DSM85" s="195"/>
      <c r="DSN85" s="195"/>
      <c r="DSO85" s="195"/>
      <c r="DSP85" s="195"/>
      <c r="DSQ85" s="195"/>
      <c r="DSR85" s="195"/>
      <c r="DSS85" s="195"/>
      <c r="DST85" s="195"/>
      <c r="DSU85" s="195"/>
      <c r="DSV85" s="195"/>
      <c r="DSW85" s="195"/>
      <c r="DSX85" s="195"/>
      <c r="DSY85" s="195"/>
      <c r="DSZ85" s="195"/>
      <c r="DTA85" s="195"/>
      <c r="DTB85" s="195"/>
      <c r="DTC85" s="195"/>
      <c r="DTD85" s="195"/>
      <c r="DTE85" s="195"/>
      <c r="DTF85" s="195"/>
      <c r="DTG85" s="195"/>
      <c r="DTH85" s="195"/>
      <c r="DTI85" s="195"/>
      <c r="DTJ85" s="195"/>
      <c r="DTK85" s="195"/>
      <c r="DTL85" s="195"/>
      <c r="DTM85" s="195"/>
      <c r="DTN85" s="195"/>
      <c r="DTO85" s="195"/>
      <c r="DTP85" s="195"/>
      <c r="DTQ85" s="195"/>
      <c r="DTR85" s="195"/>
      <c r="DTS85" s="195"/>
      <c r="DTT85" s="195"/>
      <c r="DTU85" s="195"/>
      <c r="DTV85" s="195"/>
      <c r="DTW85" s="195"/>
      <c r="DTX85" s="195"/>
      <c r="DTY85" s="195"/>
      <c r="DTZ85" s="195"/>
      <c r="DUA85" s="195"/>
      <c r="DUB85" s="195"/>
      <c r="DUC85" s="195"/>
      <c r="DUD85" s="195"/>
      <c r="DUE85" s="195"/>
      <c r="DUF85" s="195"/>
      <c r="DUG85" s="195"/>
      <c r="DUH85" s="195"/>
      <c r="DUI85" s="195"/>
      <c r="DUJ85" s="195"/>
      <c r="DUK85" s="195"/>
      <c r="DUL85" s="195"/>
      <c r="DUM85" s="195"/>
      <c r="DUN85" s="195"/>
      <c r="DUO85" s="195"/>
      <c r="DUP85" s="195"/>
      <c r="DUQ85" s="195"/>
      <c r="DUR85" s="195"/>
      <c r="DUS85" s="195"/>
      <c r="DUT85" s="195"/>
      <c r="DUU85" s="195"/>
      <c r="DUV85" s="195"/>
      <c r="DUW85" s="195"/>
      <c r="DUX85" s="195"/>
      <c r="DUY85" s="195"/>
      <c r="DUZ85" s="195"/>
      <c r="DVA85" s="195"/>
      <c r="DVB85" s="195"/>
      <c r="DVC85" s="195"/>
      <c r="DVD85" s="195"/>
      <c r="DVE85" s="195"/>
      <c r="DVF85" s="195"/>
      <c r="DVG85" s="195"/>
      <c r="DVH85" s="195"/>
      <c r="DVI85" s="195"/>
      <c r="DVJ85" s="195"/>
      <c r="DVK85" s="195"/>
      <c r="DVL85" s="195"/>
      <c r="DVM85" s="195"/>
      <c r="DVN85" s="195"/>
      <c r="DVO85" s="195"/>
      <c r="DVP85" s="195"/>
      <c r="DVQ85" s="195"/>
      <c r="DVR85" s="195"/>
      <c r="DVS85" s="195"/>
      <c r="DVT85" s="195"/>
      <c r="DVU85" s="195"/>
      <c r="DVV85" s="195"/>
      <c r="DVW85" s="195"/>
      <c r="DVX85" s="195"/>
      <c r="DVY85" s="195"/>
      <c r="DVZ85" s="195"/>
      <c r="DWA85" s="195"/>
      <c r="DWB85" s="195"/>
      <c r="DWC85" s="195"/>
      <c r="DWD85" s="195"/>
      <c r="DWE85" s="195"/>
      <c r="DWF85" s="195"/>
      <c r="DWG85" s="195"/>
      <c r="DWH85" s="195"/>
      <c r="DWI85" s="195"/>
      <c r="DWJ85" s="195"/>
      <c r="DWK85" s="195"/>
      <c r="DWL85" s="195"/>
      <c r="DWM85" s="195"/>
      <c r="DWN85" s="195"/>
      <c r="DWO85" s="195"/>
      <c r="DWP85" s="195"/>
      <c r="DWQ85" s="195"/>
      <c r="DWR85" s="195"/>
      <c r="DWS85" s="195"/>
      <c r="DWT85" s="195"/>
      <c r="DWU85" s="195"/>
      <c r="DWV85" s="195"/>
      <c r="DWW85" s="195"/>
      <c r="DWX85" s="195"/>
      <c r="DWY85" s="195"/>
      <c r="DWZ85" s="195"/>
      <c r="DXA85" s="195"/>
      <c r="DXB85" s="195"/>
      <c r="DXC85" s="195"/>
      <c r="DXD85" s="195"/>
      <c r="DXE85" s="195"/>
      <c r="DXF85" s="195"/>
      <c r="DXG85" s="195"/>
      <c r="DXH85" s="195"/>
      <c r="DXI85" s="195"/>
      <c r="DXJ85" s="195"/>
      <c r="DXK85" s="195"/>
      <c r="DXL85" s="195"/>
      <c r="DXM85" s="195"/>
      <c r="DXN85" s="195"/>
      <c r="DXO85" s="195"/>
      <c r="DXP85" s="195"/>
      <c r="DXQ85" s="195"/>
      <c r="DXR85" s="195"/>
      <c r="DXS85" s="195"/>
      <c r="DXT85" s="195"/>
      <c r="DXU85" s="195"/>
      <c r="DXV85" s="195"/>
      <c r="DXW85" s="195"/>
      <c r="DXX85" s="195"/>
      <c r="DXY85" s="195"/>
      <c r="DXZ85" s="195"/>
      <c r="DYA85" s="195"/>
      <c r="DYB85" s="195"/>
      <c r="DYC85" s="195"/>
      <c r="DYD85" s="195"/>
      <c r="DYE85" s="195"/>
      <c r="DYF85" s="195"/>
      <c r="DYG85" s="195"/>
      <c r="DYH85" s="195"/>
      <c r="DYI85" s="195"/>
      <c r="DYJ85" s="195"/>
      <c r="DYK85" s="195"/>
      <c r="DYL85" s="195"/>
      <c r="DYM85" s="195"/>
      <c r="DYN85" s="195"/>
      <c r="DYO85" s="195"/>
      <c r="DYP85" s="195"/>
      <c r="DYQ85" s="195"/>
      <c r="DYR85" s="195"/>
      <c r="DYS85" s="195"/>
      <c r="DYT85" s="195"/>
      <c r="DYU85" s="195"/>
      <c r="DYV85" s="195"/>
      <c r="DYW85" s="195"/>
      <c r="DYX85" s="195"/>
      <c r="DYY85" s="195"/>
      <c r="DYZ85" s="195"/>
      <c r="DZA85" s="195"/>
      <c r="DZB85" s="195"/>
      <c r="DZC85" s="195"/>
      <c r="DZD85" s="195"/>
      <c r="DZE85" s="195"/>
      <c r="DZF85" s="195"/>
      <c r="DZG85" s="195"/>
      <c r="DZH85" s="195"/>
      <c r="DZI85" s="195"/>
      <c r="DZJ85" s="195"/>
      <c r="DZK85" s="195"/>
      <c r="DZL85" s="195"/>
      <c r="DZM85" s="195"/>
      <c r="DZN85" s="195"/>
      <c r="DZO85" s="195"/>
      <c r="DZP85" s="195"/>
      <c r="DZQ85" s="195"/>
      <c r="DZR85" s="195"/>
      <c r="DZS85" s="195"/>
      <c r="DZT85" s="195"/>
      <c r="DZU85" s="195"/>
      <c r="DZV85" s="195"/>
      <c r="DZW85" s="195"/>
      <c r="DZX85" s="195"/>
      <c r="DZY85" s="195"/>
      <c r="DZZ85" s="195"/>
      <c r="EAA85" s="195"/>
      <c r="EAB85" s="195"/>
      <c r="EAC85" s="195"/>
      <c r="EAD85" s="195"/>
      <c r="EAE85" s="195"/>
      <c r="EAF85" s="195"/>
      <c r="EAG85" s="195"/>
      <c r="EAH85" s="195"/>
      <c r="EAI85" s="195"/>
      <c r="EAJ85" s="195"/>
      <c r="EAK85" s="195"/>
      <c r="EAL85" s="195"/>
      <c r="EAM85" s="195"/>
      <c r="EAN85" s="195"/>
      <c r="EAO85" s="195"/>
      <c r="EAP85" s="195"/>
      <c r="EAQ85" s="195"/>
      <c r="EAR85" s="195"/>
      <c r="EAS85" s="195"/>
      <c r="EAT85" s="195"/>
      <c r="EAU85" s="195"/>
      <c r="EAV85" s="195"/>
      <c r="EAW85" s="195"/>
      <c r="EAX85" s="195"/>
      <c r="EAY85" s="195"/>
      <c r="EAZ85" s="195"/>
      <c r="EBA85" s="195"/>
      <c r="EBB85" s="195"/>
      <c r="EBC85" s="195"/>
      <c r="EBD85" s="195"/>
      <c r="EBE85" s="195"/>
      <c r="EBF85" s="195"/>
      <c r="EBG85" s="195"/>
      <c r="EBH85" s="195"/>
      <c r="EBI85" s="195"/>
      <c r="EBJ85" s="195"/>
      <c r="EBK85" s="195"/>
      <c r="EBL85" s="195"/>
      <c r="EBM85" s="195"/>
      <c r="EBN85" s="195"/>
      <c r="EBO85" s="195"/>
      <c r="EBP85" s="195"/>
      <c r="EBQ85" s="195"/>
      <c r="EBR85" s="195"/>
      <c r="EBS85" s="195"/>
      <c r="EBT85" s="195"/>
      <c r="EBU85" s="195"/>
      <c r="EBV85" s="195"/>
      <c r="EBW85" s="195"/>
      <c r="EBX85" s="195"/>
      <c r="EBY85" s="195"/>
      <c r="EBZ85" s="195"/>
      <c r="ECA85" s="195"/>
      <c r="ECB85" s="195"/>
      <c r="ECC85" s="195"/>
      <c r="ECD85" s="195"/>
      <c r="ECE85" s="195"/>
      <c r="ECF85" s="195"/>
      <c r="ECG85" s="195"/>
      <c r="ECH85" s="195"/>
      <c r="ECI85" s="195"/>
      <c r="ECJ85" s="195"/>
      <c r="ECK85" s="195"/>
      <c r="ECL85" s="195"/>
      <c r="ECM85" s="195"/>
      <c r="ECN85" s="195"/>
      <c r="ECO85" s="195"/>
      <c r="ECP85" s="195"/>
      <c r="ECQ85" s="195"/>
      <c r="ECR85" s="195"/>
      <c r="ECS85" s="195"/>
      <c r="ECT85" s="195"/>
      <c r="ECU85" s="195"/>
      <c r="ECV85" s="195"/>
      <c r="ECW85" s="195"/>
      <c r="ECX85" s="195"/>
      <c r="ECY85" s="195"/>
      <c r="ECZ85" s="195"/>
      <c r="EDA85" s="195"/>
      <c r="EDB85" s="195"/>
      <c r="EDC85" s="195"/>
      <c r="EDD85" s="195"/>
      <c r="EDE85" s="195"/>
      <c r="EDF85" s="195"/>
      <c r="EDG85" s="195"/>
      <c r="EDH85" s="195"/>
      <c r="EDI85" s="195"/>
      <c r="EDJ85" s="195"/>
      <c r="EDK85" s="195"/>
      <c r="EDL85" s="195"/>
      <c r="EDM85" s="195"/>
      <c r="EDN85" s="195"/>
      <c r="EDO85" s="195"/>
      <c r="EDP85" s="195"/>
      <c r="EDQ85" s="195"/>
      <c r="EDR85" s="195"/>
      <c r="EDS85" s="195"/>
      <c r="EDT85" s="195"/>
      <c r="EDU85" s="195"/>
      <c r="EDV85" s="195"/>
      <c r="EDW85" s="195"/>
      <c r="EDX85" s="195"/>
      <c r="EDY85" s="195"/>
      <c r="EDZ85" s="195"/>
      <c r="EEA85" s="195"/>
      <c r="EEB85" s="195"/>
      <c r="EEC85" s="195"/>
      <c r="EED85" s="195"/>
      <c r="EEE85" s="195"/>
      <c r="EEF85" s="195"/>
      <c r="EEG85" s="195"/>
      <c r="EEH85" s="195"/>
      <c r="EEI85" s="195"/>
      <c r="EEJ85" s="195"/>
      <c r="EEK85" s="195"/>
      <c r="EEL85" s="195"/>
      <c r="EEM85" s="195"/>
      <c r="EEN85" s="195"/>
      <c r="EEO85" s="195"/>
      <c r="EEP85" s="195"/>
      <c r="EEQ85" s="195"/>
      <c r="EER85" s="195"/>
      <c r="EES85" s="195"/>
      <c r="EET85" s="195"/>
      <c r="EEU85" s="195"/>
      <c r="EEV85" s="195"/>
      <c r="EEW85" s="195"/>
      <c r="EEX85" s="195"/>
      <c r="EEY85" s="195"/>
      <c r="EEZ85" s="195"/>
      <c r="EFA85" s="195"/>
      <c r="EFB85" s="195"/>
      <c r="EFC85" s="195"/>
      <c r="EFD85" s="195"/>
      <c r="EFE85" s="195"/>
      <c r="EFF85" s="195"/>
      <c r="EFG85" s="195"/>
      <c r="EFH85" s="195"/>
      <c r="EFI85" s="195"/>
      <c r="EFJ85" s="195"/>
      <c r="EFK85" s="195"/>
      <c r="EFL85" s="195"/>
      <c r="EFM85" s="195"/>
      <c r="EFN85" s="195"/>
      <c r="EFO85" s="195"/>
      <c r="EFP85" s="195"/>
      <c r="EFQ85" s="195"/>
      <c r="EFR85" s="195"/>
      <c r="EFS85" s="195"/>
      <c r="EFT85" s="195"/>
      <c r="EFU85" s="195"/>
      <c r="EFV85" s="195"/>
      <c r="EFW85" s="195"/>
      <c r="EFX85" s="195"/>
      <c r="EFY85" s="195"/>
      <c r="EFZ85" s="195"/>
      <c r="EGA85" s="195"/>
      <c r="EGB85" s="195"/>
      <c r="EGC85" s="195"/>
      <c r="EGD85" s="195"/>
      <c r="EGE85" s="195"/>
      <c r="EGF85" s="195"/>
      <c r="EGG85" s="195"/>
      <c r="EGH85" s="195"/>
      <c r="EGI85" s="195"/>
      <c r="EGJ85" s="195"/>
      <c r="EGK85" s="195"/>
      <c r="EGL85" s="195"/>
      <c r="EGM85" s="195"/>
      <c r="EGN85" s="195"/>
      <c r="EGO85" s="195"/>
      <c r="EGP85" s="195"/>
      <c r="EGQ85" s="195"/>
      <c r="EGR85" s="195"/>
      <c r="EGS85" s="195"/>
      <c r="EGT85" s="195"/>
      <c r="EGU85" s="195"/>
      <c r="EGV85" s="195"/>
      <c r="EGW85" s="195"/>
      <c r="EGX85" s="195"/>
      <c r="EGY85" s="195"/>
      <c r="EGZ85" s="195"/>
      <c r="EHA85" s="195"/>
      <c r="EHB85" s="195"/>
      <c r="EHC85" s="195"/>
      <c r="EHD85" s="195"/>
      <c r="EHE85" s="195"/>
      <c r="EHF85" s="195"/>
      <c r="EHG85" s="195"/>
      <c r="EHH85" s="195"/>
      <c r="EHI85" s="195"/>
      <c r="EHJ85" s="195"/>
      <c r="EHK85" s="195"/>
      <c r="EHL85" s="195"/>
      <c r="EHM85" s="195"/>
      <c r="EHN85" s="195"/>
      <c r="EHO85" s="195"/>
      <c r="EHP85" s="195"/>
      <c r="EHQ85" s="195"/>
      <c r="EHR85" s="195"/>
      <c r="EHS85" s="195"/>
      <c r="EHT85" s="195"/>
      <c r="EHU85" s="195"/>
      <c r="EHV85" s="195"/>
      <c r="EHW85" s="195"/>
      <c r="EHX85" s="195"/>
      <c r="EHY85" s="195"/>
      <c r="EHZ85" s="195"/>
      <c r="EIA85" s="195"/>
      <c r="EIB85" s="195"/>
      <c r="EIC85" s="195"/>
      <c r="EID85" s="195"/>
      <c r="EIE85" s="195"/>
      <c r="EIF85" s="195"/>
      <c r="EIG85" s="195"/>
      <c r="EIH85" s="195"/>
      <c r="EII85" s="195"/>
      <c r="EIJ85" s="195"/>
      <c r="EIK85" s="195"/>
      <c r="EIL85" s="195"/>
      <c r="EIM85" s="195"/>
      <c r="EIN85" s="195"/>
      <c r="EIO85" s="195"/>
      <c r="EIP85" s="195"/>
      <c r="EIQ85" s="195"/>
      <c r="EIR85" s="195"/>
      <c r="EIS85" s="195"/>
      <c r="EIT85" s="195"/>
      <c r="EIU85" s="195"/>
      <c r="EIV85" s="195"/>
      <c r="EIW85" s="195"/>
      <c r="EIX85" s="195"/>
      <c r="EIY85" s="195"/>
      <c r="EIZ85" s="195"/>
      <c r="EJA85" s="195"/>
      <c r="EJB85" s="195"/>
      <c r="EJC85" s="195"/>
      <c r="EJD85" s="195"/>
      <c r="EJE85" s="195"/>
      <c r="EJF85" s="195"/>
      <c r="EJG85" s="195"/>
      <c r="EJH85" s="195"/>
      <c r="EJI85" s="195"/>
      <c r="EJJ85" s="195"/>
      <c r="EJK85" s="195"/>
      <c r="EJL85" s="195"/>
      <c r="EJM85" s="195"/>
      <c r="EJN85" s="195"/>
      <c r="EJO85" s="195"/>
      <c r="EJP85" s="195"/>
      <c r="EJQ85" s="195"/>
      <c r="EJR85" s="195"/>
      <c r="EJS85" s="195"/>
      <c r="EJT85" s="195"/>
      <c r="EJU85" s="195"/>
      <c r="EJV85" s="195"/>
      <c r="EJW85" s="195"/>
      <c r="EJX85" s="195"/>
      <c r="EJY85" s="195"/>
      <c r="EJZ85" s="195"/>
      <c r="EKA85" s="195"/>
      <c r="EKB85" s="195"/>
      <c r="EKC85" s="195"/>
      <c r="EKD85" s="195"/>
      <c r="EKE85" s="195"/>
      <c r="EKF85" s="195"/>
      <c r="EKG85" s="195"/>
      <c r="EKH85" s="195"/>
      <c r="EKI85" s="195"/>
      <c r="EKJ85" s="195"/>
      <c r="EKK85" s="195"/>
      <c r="EKL85" s="195"/>
      <c r="EKM85" s="195"/>
      <c r="EKN85" s="195"/>
      <c r="EKO85" s="195"/>
      <c r="EKP85" s="195"/>
      <c r="EKQ85" s="195"/>
      <c r="EKR85" s="195"/>
      <c r="EKS85" s="195"/>
      <c r="EKT85" s="195"/>
      <c r="EKU85" s="195"/>
      <c r="EKV85" s="195"/>
      <c r="EKW85" s="195"/>
      <c r="EKX85" s="195"/>
      <c r="EKY85" s="195"/>
      <c r="EKZ85" s="195"/>
      <c r="ELA85" s="195"/>
      <c r="ELB85" s="195"/>
      <c r="ELC85" s="195"/>
      <c r="ELD85" s="195"/>
      <c r="ELE85" s="195"/>
      <c r="ELF85" s="195"/>
      <c r="ELG85" s="195"/>
      <c r="ELH85" s="195"/>
      <c r="ELI85" s="195"/>
      <c r="ELJ85" s="195"/>
      <c r="ELK85" s="195"/>
      <c r="ELL85" s="195"/>
      <c r="ELM85" s="195"/>
      <c r="ELN85" s="195"/>
      <c r="ELO85" s="195"/>
      <c r="ELP85" s="195"/>
      <c r="ELQ85" s="195"/>
      <c r="ELR85" s="195"/>
      <c r="ELS85" s="195"/>
      <c r="ELT85" s="195"/>
      <c r="ELU85" s="195"/>
      <c r="ELV85" s="195"/>
      <c r="ELW85" s="195"/>
      <c r="ELX85" s="195"/>
      <c r="ELY85" s="195"/>
      <c r="ELZ85" s="195"/>
      <c r="EMA85" s="195"/>
      <c r="EMB85" s="195"/>
      <c r="EMC85" s="195"/>
      <c r="EMD85" s="195"/>
      <c r="EME85" s="195"/>
      <c r="EMF85" s="195"/>
      <c r="EMG85" s="195"/>
      <c r="EMH85" s="195"/>
      <c r="EMI85" s="195"/>
      <c r="EMJ85" s="195"/>
      <c r="EMK85" s="195"/>
      <c r="EML85" s="195"/>
      <c r="EMM85" s="195"/>
      <c r="EMN85" s="195"/>
      <c r="EMO85" s="195"/>
      <c r="EMP85" s="195"/>
      <c r="EMQ85" s="195"/>
      <c r="EMR85" s="195"/>
      <c r="EMS85" s="195"/>
      <c r="EMT85" s="195"/>
      <c r="EMU85" s="195"/>
      <c r="EMV85" s="195"/>
      <c r="EMW85" s="195"/>
      <c r="EMX85" s="195"/>
      <c r="EMY85" s="195"/>
      <c r="EMZ85" s="195"/>
      <c r="ENA85" s="195"/>
      <c r="ENB85" s="195"/>
      <c r="ENC85" s="195"/>
      <c r="END85" s="195"/>
      <c r="ENE85" s="195"/>
      <c r="ENF85" s="195"/>
      <c r="ENG85" s="195"/>
      <c r="ENH85" s="195"/>
      <c r="ENI85" s="195"/>
      <c r="ENJ85" s="195"/>
      <c r="ENK85" s="195"/>
      <c r="ENL85" s="195"/>
      <c r="ENM85" s="195"/>
      <c r="ENN85" s="195"/>
      <c r="ENO85" s="195"/>
      <c r="ENP85" s="195"/>
      <c r="ENQ85" s="195"/>
      <c r="ENR85" s="195"/>
      <c r="ENS85" s="195"/>
      <c r="ENT85" s="195"/>
      <c r="ENU85" s="195"/>
      <c r="ENV85" s="195"/>
      <c r="ENW85" s="195"/>
      <c r="ENX85" s="195"/>
      <c r="ENY85" s="195"/>
      <c r="ENZ85" s="195"/>
      <c r="EOA85" s="195"/>
      <c r="EOB85" s="195"/>
      <c r="EOC85" s="195"/>
      <c r="EOD85" s="195"/>
      <c r="EOE85" s="195"/>
      <c r="EOF85" s="195"/>
      <c r="EOG85" s="195"/>
      <c r="EOH85" s="195"/>
      <c r="EOI85" s="195"/>
      <c r="EOJ85" s="195"/>
      <c r="EOK85" s="195"/>
      <c r="EOL85" s="195"/>
      <c r="EOM85" s="195"/>
      <c r="EON85" s="195"/>
      <c r="EOO85" s="195"/>
      <c r="EOP85" s="195"/>
      <c r="EOQ85" s="195"/>
      <c r="EOR85" s="195"/>
      <c r="EOS85" s="195"/>
      <c r="EOT85" s="195"/>
      <c r="EOU85" s="195"/>
      <c r="EOV85" s="195"/>
      <c r="EOW85" s="195"/>
      <c r="EOX85" s="195"/>
      <c r="EOY85" s="195"/>
      <c r="EOZ85" s="195"/>
      <c r="EPA85" s="195"/>
      <c r="EPB85" s="195"/>
      <c r="EPC85" s="195"/>
      <c r="EPD85" s="195"/>
      <c r="EPE85" s="195"/>
      <c r="EPF85" s="195"/>
      <c r="EPG85" s="195"/>
      <c r="EPH85" s="195"/>
      <c r="EPI85" s="195"/>
      <c r="EPJ85" s="195"/>
      <c r="EPK85" s="195"/>
      <c r="EPL85" s="195"/>
      <c r="EPM85" s="195"/>
      <c r="EPN85" s="195"/>
      <c r="EPO85" s="195"/>
      <c r="EPP85" s="195"/>
      <c r="EPQ85" s="195"/>
      <c r="EPR85" s="195"/>
      <c r="EPS85" s="195"/>
      <c r="EPT85" s="195"/>
      <c r="EPU85" s="195"/>
      <c r="EPV85" s="195"/>
      <c r="EPW85" s="195"/>
      <c r="EPX85" s="195"/>
      <c r="EPY85" s="195"/>
      <c r="EPZ85" s="195"/>
      <c r="EQA85" s="195"/>
      <c r="EQB85" s="195"/>
      <c r="EQC85" s="195"/>
      <c r="EQD85" s="195"/>
      <c r="EQE85" s="195"/>
      <c r="EQF85" s="195"/>
      <c r="EQG85" s="195"/>
      <c r="EQH85" s="195"/>
      <c r="EQI85" s="195"/>
      <c r="EQJ85" s="195"/>
      <c r="EQK85" s="195"/>
      <c r="EQL85" s="195"/>
      <c r="EQM85" s="195"/>
      <c r="EQN85" s="195"/>
      <c r="EQO85" s="195"/>
      <c r="EQP85" s="195"/>
      <c r="EQQ85" s="195"/>
      <c r="EQR85" s="195"/>
      <c r="EQS85" s="195"/>
      <c r="EQT85" s="195"/>
      <c r="EQU85" s="195"/>
      <c r="EQV85" s="195"/>
      <c r="EQW85" s="195"/>
      <c r="EQX85" s="195"/>
      <c r="EQY85" s="195"/>
      <c r="EQZ85" s="195"/>
      <c r="ERA85" s="195"/>
      <c r="ERB85" s="195"/>
      <c r="ERC85" s="195"/>
      <c r="ERD85" s="195"/>
      <c r="ERE85" s="195"/>
      <c r="ERF85" s="195"/>
      <c r="ERG85" s="195"/>
      <c r="ERH85" s="195"/>
      <c r="ERI85" s="195"/>
      <c r="ERJ85" s="195"/>
      <c r="ERK85" s="195"/>
      <c r="ERL85" s="195"/>
      <c r="ERM85" s="195"/>
      <c r="ERN85" s="195"/>
      <c r="ERO85" s="195"/>
      <c r="ERP85" s="195"/>
      <c r="ERQ85" s="195"/>
      <c r="ERR85" s="195"/>
      <c r="ERS85" s="195"/>
      <c r="ERT85" s="195"/>
      <c r="ERU85" s="195"/>
      <c r="ERV85" s="195"/>
      <c r="ERW85" s="195"/>
      <c r="ERX85" s="195"/>
      <c r="ERY85" s="195"/>
      <c r="ERZ85" s="195"/>
      <c r="ESA85" s="195"/>
      <c r="ESB85" s="195"/>
      <c r="ESC85" s="195"/>
      <c r="ESD85" s="195"/>
      <c r="ESE85" s="195"/>
      <c r="ESF85" s="195"/>
      <c r="ESG85" s="195"/>
      <c r="ESH85" s="195"/>
      <c r="ESI85" s="195"/>
      <c r="ESJ85" s="195"/>
      <c r="ESK85" s="195"/>
      <c r="ESL85" s="195"/>
      <c r="ESM85" s="195"/>
      <c r="ESN85" s="195"/>
      <c r="ESO85" s="195"/>
      <c r="ESP85" s="195"/>
      <c r="ESQ85" s="195"/>
      <c r="ESR85" s="195"/>
      <c r="ESS85" s="195"/>
      <c r="EST85" s="195"/>
      <c r="ESU85" s="195"/>
      <c r="ESV85" s="195"/>
      <c r="ESW85" s="195"/>
      <c r="ESX85" s="195"/>
      <c r="ESY85" s="195"/>
      <c r="ESZ85" s="195"/>
      <c r="ETA85" s="195"/>
      <c r="ETB85" s="195"/>
      <c r="ETC85" s="195"/>
      <c r="ETD85" s="195"/>
      <c r="ETE85" s="195"/>
      <c r="ETF85" s="195"/>
      <c r="ETG85" s="195"/>
      <c r="ETH85" s="195"/>
      <c r="ETI85" s="195"/>
      <c r="ETJ85" s="195"/>
      <c r="ETK85" s="195"/>
      <c r="ETL85" s="195"/>
      <c r="ETM85" s="195"/>
      <c r="ETN85" s="195"/>
      <c r="ETO85" s="195"/>
      <c r="ETP85" s="195"/>
      <c r="ETQ85" s="195"/>
      <c r="ETR85" s="195"/>
      <c r="ETS85" s="195"/>
      <c r="ETT85" s="195"/>
      <c r="ETU85" s="195"/>
      <c r="ETV85" s="195"/>
      <c r="ETW85" s="195"/>
      <c r="ETX85" s="195"/>
      <c r="ETY85" s="195"/>
      <c r="ETZ85" s="195"/>
      <c r="EUA85" s="195"/>
      <c r="EUB85" s="195"/>
      <c r="EUC85" s="195"/>
      <c r="EUD85" s="195"/>
      <c r="EUE85" s="195"/>
      <c r="EUF85" s="195"/>
      <c r="EUG85" s="195"/>
      <c r="EUH85" s="195"/>
      <c r="EUI85" s="195"/>
      <c r="EUJ85" s="195"/>
      <c r="EUK85" s="195"/>
      <c r="EUL85" s="195"/>
      <c r="EUM85" s="195"/>
      <c r="EUN85" s="195"/>
      <c r="EUO85" s="195"/>
      <c r="EUP85" s="195"/>
      <c r="EUQ85" s="195"/>
      <c r="EUR85" s="195"/>
      <c r="EUS85" s="195"/>
      <c r="EUT85" s="195"/>
      <c r="EUU85" s="195"/>
      <c r="EUV85" s="195"/>
      <c r="EUW85" s="195"/>
      <c r="EUX85" s="195"/>
      <c r="EUY85" s="195"/>
      <c r="EUZ85" s="195"/>
      <c r="EVA85" s="195"/>
      <c r="EVB85" s="195"/>
      <c r="EVC85" s="195"/>
      <c r="EVD85" s="195"/>
      <c r="EVE85" s="195"/>
      <c r="EVF85" s="195"/>
      <c r="EVG85" s="195"/>
      <c r="EVH85" s="195"/>
      <c r="EVI85" s="195"/>
      <c r="EVJ85" s="195"/>
      <c r="EVK85" s="195"/>
      <c r="EVL85" s="195"/>
      <c r="EVM85" s="195"/>
      <c r="EVN85" s="195"/>
      <c r="EVO85" s="195"/>
      <c r="EVP85" s="195"/>
      <c r="EVQ85" s="195"/>
      <c r="EVR85" s="195"/>
      <c r="EVS85" s="195"/>
      <c r="EVT85" s="195"/>
      <c r="EVU85" s="195"/>
      <c r="EVV85" s="195"/>
      <c r="EVW85" s="195"/>
      <c r="EVX85" s="195"/>
      <c r="EVY85" s="195"/>
      <c r="EVZ85" s="195"/>
      <c r="EWA85" s="195"/>
      <c r="EWB85" s="195"/>
      <c r="EWC85" s="195"/>
      <c r="EWD85" s="195"/>
      <c r="EWE85" s="195"/>
      <c r="EWF85" s="195"/>
      <c r="EWG85" s="195"/>
      <c r="EWH85" s="195"/>
      <c r="EWI85" s="195"/>
      <c r="EWJ85" s="195"/>
      <c r="EWK85" s="195"/>
      <c r="EWL85" s="195"/>
      <c r="EWM85" s="195"/>
      <c r="EWN85" s="195"/>
      <c r="EWO85" s="195"/>
      <c r="EWP85" s="195"/>
      <c r="EWQ85" s="195"/>
      <c r="EWR85" s="195"/>
      <c r="EWS85" s="195"/>
      <c r="EWT85" s="195"/>
      <c r="EWU85" s="195"/>
      <c r="EWV85" s="195"/>
      <c r="EWW85" s="195"/>
      <c r="EWX85" s="195"/>
      <c r="EWY85" s="195"/>
      <c r="EWZ85" s="195"/>
      <c r="EXA85" s="195"/>
      <c r="EXB85" s="195"/>
      <c r="EXC85" s="195"/>
      <c r="EXD85" s="195"/>
      <c r="EXE85" s="195"/>
      <c r="EXF85" s="195"/>
      <c r="EXG85" s="195"/>
      <c r="EXH85" s="195"/>
      <c r="EXI85" s="195"/>
      <c r="EXJ85" s="195"/>
      <c r="EXK85" s="195"/>
      <c r="EXL85" s="195"/>
      <c r="EXM85" s="195"/>
      <c r="EXN85" s="195"/>
      <c r="EXO85" s="195"/>
      <c r="EXP85" s="195"/>
      <c r="EXQ85" s="195"/>
      <c r="EXR85" s="195"/>
      <c r="EXS85" s="195"/>
      <c r="EXT85" s="195"/>
      <c r="EXU85" s="195"/>
      <c r="EXV85" s="195"/>
      <c r="EXW85" s="195"/>
      <c r="EXX85" s="195"/>
      <c r="EXY85" s="195"/>
      <c r="EXZ85" s="195"/>
      <c r="EYA85" s="195"/>
      <c r="EYB85" s="195"/>
      <c r="EYC85" s="195"/>
      <c r="EYD85" s="195"/>
      <c r="EYE85" s="195"/>
      <c r="EYF85" s="195"/>
      <c r="EYG85" s="195"/>
      <c r="EYH85" s="195"/>
      <c r="EYI85" s="195"/>
      <c r="EYJ85" s="195"/>
      <c r="EYK85" s="195"/>
      <c r="EYL85" s="195"/>
      <c r="EYM85" s="195"/>
      <c r="EYN85" s="195"/>
      <c r="EYO85" s="195"/>
      <c r="EYP85" s="195"/>
      <c r="EYQ85" s="195"/>
      <c r="EYR85" s="195"/>
      <c r="EYS85" s="195"/>
      <c r="EYT85" s="195"/>
      <c r="EYU85" s="195"/>
      <c r="EYV85" s="195"/>
      <c r="EYW85" s="195"/>
      <c r="EYX85" s="195"/>
      <c r="EYY85" s="195"/>
      <c r="EYZ85" s="195"/>
      <c r="EZA85" s="195"/>
      <c r="EZB85" s="195"/>
      <c r="EZC85" s="195"/>
      <c r="EZD85" s="195"/>
      <c r="EZE85" s="195"/>
      <c r="EZF85" s="195"/>
      <c r="EZG85" s="195"/>
      <c r="EZH85" s="195"/>
      <c r="EZI85" s="195"/>
      <c r="EZJ85" s="195"/>
      <c r="EZK85" s="195"/>
      <c r="EZL85" s="195"/>
      <c r="EZM85" s="195"/>
      <c r="EZN85" s="195"/>
      <c r="EZO85" s="195"/>
      <c r="EZP85" s="195"/>
      <c r="EZQ85" s="195"/>
      <c r="EZR85" s="195"/>
      <c r="EZS85" s="195"/>
      <c r="EZT85" s="195"/>
      <c r="EZU85" s="195"/>
      <c r="EZV85" s="195"/>
      <c r="EZW85" s="195"/>
      <c r="EZX85" s="195"/>
      <c r="EZY85" s="195"/>
      <c r="EZZ85" s="195"/>
      <c r="FAA85" s="195"/>
      <c r="FAB85" s="195"/>
      <c r="FAC85" s="195"/>
      <c r="FAD85" s="195"/>
      <c r="FAE85" s="195"/>
      <c r="FAF85" s="195"/>
      <c r="FAG85" s="195"/>
      <c r="FAH85" s="195"/>
      <c r="FAI85" s="195"/>
      <c r="FAJ85" s="195"/>
      <c r="FAK85" s="195"/>
      <c r="FAL85" s="195"/>
      <c r="FAM85" s="195"/>
      <c r="FAN85" s="195"/>
      <c r="FAO85" s="195"/>
      <c r="FAP85" s="195"/>
      <c r="FAQ85" s="195"/>
      <c r="FAR85" s="195"/>
      <c r="FAS85" s="195"/>
      <c r="FAT85" s="195"/>
      <c r="FAU85" s="195"/>
      <c r="FAV85" s="195"/>
      <c r="FAW85" s="195"/>
      <c r="FAX85" s="195"/>
      <c r="FAY85" s="195"/>
      <c r="FAZ85" s="195"/>
      <c r="FBA85" s="195"/>
      <c r="FBB85" s="195"/>
      <c r="FBC85" s="195"/>
      <c r="FBD85" s="195"/>
      <c r="FBE85" s="195"/>
      <c r="FBF85" s="195"/>
      <c r="FBG85" s="195"/>
      <c r="FBH85" s="195"/>
      <c r="FBI85" s="195"/>
      <c r="FBJ85" s="195"/>
      <c r="FBK85" s="195"/>
      <c r="FBL85" s="195"/>
      <c r="FBM85" s="195"/>
      <c r="FBN85" s="195"/>
      <c r="FBO85" s="195"/>
      <c r="FBP85" s="195"/>
      <c r="FBQ85" s="195"/>
      <c r="FBR85" s="195"/>
      <c r="FBS85" s="195"/>
      <c r="FBT85" s="195"/>
      <c r="FBU85" s="195"/>
      <c r="FBV85" s="195"/>
      <c r="FBW85" s="195"/>
      <c r="FBX85" s="195"/>
      <c r="FBY85" s="195"/>
      <c r="FBZ85" s="195"/>
      <c r="FCA85" s="195"/>
      <c r="FCB85" s="195"/>
      <c r="FCC85" s="195"/>
      <c r="FCD85" s="195"/>
      <c r="FCE85" s="195"/>
      <c r="FCF85" s="195"/>
      <c r="FCG85" s="195"/>
      <c r="FCH85" s="195"/>
      <c r="FCI85" s="195"/>
      <c r="FCJ85" s="195"/>
      <c r="FCK85" s="195"/>
      <c r="FCL85" s="195"/>
      <c r="FCM85" s="195"/>
      <c r="FCN85" s="195"/>
      <c r="FCO85" s="195"/>
      <c r="FCP85" s="195"/>
      <c r="FCQ85" s="195"/>
      <c r="FCR85" s="195"/>
      <c r="FCS85" s="195"/>
      <c r="FCT85" s="195"/>
      <c r="FCU85" s="195"/>
      <c r="FCV85" s="195"/>
      <c r="FCW85" s="195"/>
      <c r="FCX85" s="195"/>
      <c r="FCY85" s="195"/>
      <c r="FCZ85" s="195"/>
      <c r="FDA85" s="195"/>
      <c r="FDB85" s="195"/>
      <c r="FDC85" s="195"/>
      <c r="FDD85" s="195"/>
      <c r="FDE85" s="195"/>
      <c r="FDF85" s="195"/>
      <c r="FDG85" s="195"/>
      <c r="FDH85" s="195"/>
      <c r="FDI85" s="195"/>
      <c r="FDJ85" s="195"/>
      <c r="FDK85" s="195"/>
      <c r="FDL85" s="195"/>
      <c r="FDM85" s="195"/>
      <c r="FDN85" s="195"/>
      <c r="FDO85" s="195"/>
      <c r="FDP85" s="195"/>
      <c r="FDQ85" s="195"/>
      <c r="FDR85" s="195"/>
      <c r="FDS85" s="195"/>
      <c r="FDT85" s="195"/>
      <c r="FDU85" s="195"/>
      <c r="FDV85" s="195"/>
      <c r="FDW85" s="195"/>
      <c r="FDX85" s="195"/>
      <c r="FDY85" s="195"/>
      <c r="FDZ85" s="195"/>
      <c r="FEA85" s="195"/>
      <c r="FEB85" s="195"/>
      <c r="FEC85" s="195"/>
      <c r="FED85" s="195"/>
      <c r="FEE85" s="195"/>
      <c r="FEF85" s="195"/>
      <c r="FEG85" s="195"/>
      <c r="FEH85" s="195"/>
      <c r="FEI85" s="195"/>
      <c r="FEJ85" s="195"/>
      <c r="FEK85" s="195"/>
      <c r="FEL85" s="195"/>
      <c r="FEM85" s="195"/>
      <c r="FEN85" s="195"/>
      <c r="FEO85" s="195"/>
      <c r="FEP85" s="195"/>
      <c r="FEQ85" s="195"/>
      <c r="FER85" s="195"/>
      <c r="FES85" s="195"/>
      <c r="FET85" s="195"/>
      <c r="FEU85" s="195"/>
      <c r="FEV85" s="195"/>
      <c r="FEW85" s="195"/>
      <c r="FEX85" s="195"/>
      <c r="FEY85" s="195"/>
      <c r="FEZ85" s="195"/>
      <c r="FFA85" s="195"/>
      <c r="FFB85" s="195"/>
      <c r="FFC85" s="195"/>
      <c r="FFD85" s="195"/>
      <c r="FFE85" s="195"/>
      <c r="FFF85" s="195"/>
      <c r="FFG85" s="195"/>
      <c r="FFH85" s="195"/>
      <c r="FFI85" s="195"/>
      <c r="FFJ85" s="195"/>
      <c r="FFK85" s="195"/>
      <c r="FFL85" s="195"/>
      <c r="FFM85" s="195"/>
      <c r="FFN85" s="195"/>
      <c r="FFO85" s="195"/>
      <c r="FFP85" s="195"/>
      <c r="FFQ85" s="195"/>
      <c r="FFR85" s="195"/>
      <c r="FFS85" s="195"/>
      <c r="FFT85" s="195"/>
      <c r="FFU85" s="195"/>
      <c r="FFV85" s="195"/>
      <c r="FFW85" s="195"/>
      <c r="FFX85" s="195"/>
      <c r="FFY85" s="195"/>
      <c r="FFZ85" s="195"/>
      <c r="FGA85" s="195"/>
      <c r="FGB85" s="195"/>
      <c r="FGC85" s="195"/>
      <c r="FGD85" s="195"/>
      <c r="FGE85" s="195"/>
      <c r="FGF85" s="195"/>
      <c r="FGG85" s="195"/>
      <c r="FGH85" s="195"/>
      <c r="FGI85" s="195"/>
      <c r="FGJ85" s="195"/>
      <c r="FGK85" s="195"/>
      <c r="FGL85" s="195"/>
      <c r="FGM85" s="195"/>
      <c r="FGN85" s="195"/>
      <c r="FGO85" s="195"/>
      <c r="FGP85" s="195"/>
      <c r="FGQ85" s="195"/>
      <c r="FGR85" s="195"/>
      <c r="FGS85" s="195"/>
      <c r="FGT85" s="195"/>
      <c r="FGU85" s="195"/>
      <c r="FGV85" s="195"/>
      <c r="FGW85" s="195"/>
      <c r="FGX85" s="195"/>
      <c r="FGY85" s="195"/>
      <c r="FGZ85" s="195"/>
      <c r="FHA85" s="195"/>
      <c r="FHB85" s="195"/>
      <c r="FHC85" s="195"/>
      <c r="FHD85" s="195"/>
      <c r="FHE85" s="195"/>
      <c r="FHF85" s="195"/>
      <c r="FHG85" s="195"/>
      <c r="FHH85" s="195"/>
      <c r="FHI85" s="195"/>
      <c r="FHJ85" s="195"/>
      <c r="FHK85" s="195"/>
      <c r="FHL85" s="195"/>
      <c r="FHM85" s="195"/>
      <c r="FHN85" s="195"/>
      <c r="FHO85" s="195"/>
      <c r="FHP85" s="195"/>
      <c r="FHQ85" s="195"/>
      <c r="FHR85" s="195"/>
      <c r="FHS85" s="195"/>
      <c r="FHT85" s="195"/>
      <c r="FHU85" s="195"/>
      <c r="FHV85" s="195"/>
      <c r="FHW85" s="195"/>
      <c r="FHX85" s="195"/>
      <c r="FHY85" s="195"/>
      <c r="FHZ85" s="195"/>
      <c r="FIA85" s="195"/>
      <c r="FIB85" s="195"/>
      <c r="FIC85" s="195"/>
      <c r="FID85" s="195"/>
      <c r="FIE85" s="195"/>
      <c r="FIF85" s="195"/>
      <c r="FIG85" s="195"/>
      <c r="FIH85" s="195"/>
      <c r="FII85" s="195"/>
      <c r="FIJ85" s="195"/>
      <c r="FIK85" s="195"/>
      <c r="FIL85" s="195"/>
      <c r="FIM85" s="195"/>
      <c r="FIN85" s="195"/>
      <c r="FIO85" s="195"/>
      <c r="FIP85" s="195"/>
      <c r="FIQ85" s="195"/>
      <c r="FIR85" s="195"/>
      <c r="FIS85" s="195"/>
      <c r="FIT85" s="195"/>
      <c r="FIU85" s="195"/>
      <c r="FIV85" s="195"/>
      <c r="FIW85" s="195"/>
      <c r="FIX85" s="195"/>
      <c r="FIY85" s="195"/>
      <c r="FIZ85" s="195"/>
      <c r="FJA85" s="195"/>
      <c r="FJB85" s="195"/>
      <c r="FJC85" s="195"/>
      <c r="FJD85" s="195"/>
      <c r="FJE85" s="195"/>
      <c r="FJF85" s="195"/>
      <c r="FJG85" s="195"/>
      <c r="FJH85" s="195"/>
      <c r="FJI85" s="195"/>
      <c r="FJJ85" s="195"/>
      <c r="FJK85" s="195"/>
      <c r="FJL85" s="195"/>
      <c r="FJM85" s="195"/>
      <c r="FJN85" s="195"/>
      <c r="FJO85" s="195"/>
      <c r="FJP85" s="195"/>
      <c r="FJQ85" s="195"/>
      <c r="FJR85" s="195"/>
      <c r="FJS85" s="195"/>
      <c r="FJT85" s="195"/>
      <c r="FJU85" s="195"/>
      <c r="FJV85" s="195"/>
      <c r="FJW85" s="195"/>
      <c r="FJX85" s="195"/>
      <c r="FJY85" s="195"/>
      <c r="FJZ85" s="195"/>
      <c r="FKA85" s="195"/>
      <c r="FKB85" s="195"/>
      <c r="FKC85" s="195"/>
      <c r="FKD85" s="195"/>
      <c r="FKE85" s="195"/>
      <c r="FKF85" s="195"/>
      <c r="FKG85" s="195"/>
      <c r="FKH85" s="195"/>
      <c r="FKI85" s="195"/>
      <c r="FKJ85" s="195"/>
      <c r="FKK85" s="195"/>
      <c r="FKL85" s="195"/>
      <c r="FKM85" s="195"/>
      <c r="FKN85" s="195"/>
      <c r="FKO85" s="195"/>
      <c r="FKP85" s="195"/>
      <c r="FKQ85" s="195"/>
      <c r="FKR85" s="195"/>
      <c r="FKS85" s="195"/>
      <c r="FKT85" s="195"/>
      <c r="FKU85" s="195"/>
      <c r="FKV85" s="195"/>
      <c r="FKW85" s="195"/>
      <c r="FKX85" s="195"/>
      <c r="FKY85" s="195"/>
      <c r="FKZ85" s="195"/>
      <c r="FLA85" s="195"/>
      <c r="FLB85" s="195"/>
      <c r="FLC85" s="195"/>
      <c r="FLD85" s="195"/>
      <c r="FLE85" s="195"/>
      <c r="FLF85" s="195"/>
      <c r="FLG85" s="195"/>
      <c r="FLH85" s="195"/>
      <c r="FLI85" s="195"/>
      <c r="FLJ85" s="195"/>
      <c r="FLK85" s="195"/>
      <c r="FLL85" s="195"/>
      <c r="FLM85" s="195"/>
      <c r="FLN85" s="195"/>
      <c r="FLO85" s="195"/>
      <c r="FLP85" s="195"/>
      <c r="FLQ85" s="195"/>
      <c r="FLR85" s="195"/>
      <c r="FLS85" s="195"/>
      <c r="FLT85" s="195"/>
      <c r="FLU85" s="195"/>
      <c r="FLV85" s="195"/>
      <c r="FLW85" s="195"/>
      <c r="FLX85" s="195"/>
      <c r="FLY85" s="195"/>
      <c r="FLZ85" s="195"/>
      <c r="FMA85" s="195"/>
      <c r="FMB85" s="195"/>
      <c r="FMC85" s="195"/>
      <c r="FMD85" s="195"/>
      <c r="FME85" s="195"/>
      <c r="FMF85" s="195"/>
      <c r="FMG85" s="195"/>
      <c r="FMH85" s="195"/>
      <c r="FMI85" s="195"/>
      <c r="FMJ85" s="195"/>
      <c r="FMK85" s="195"/>
      <c r="FML85" s="195"/>
      <c r="FMM85" s="195"/>
      <c r="FMN85" s="195"/>
      <c r="FMO85" s="195"/>
      <c r="FMP85" s="195"/>
      <c r="FMQ85" s="195"/>
      <c r="FMR85" s="195"/>
      <c r="FMS85" s="195"/>
      <c r="FMT85" s="195"/>
      <c r="FMU85" s="195"/>
      <c r="FMV85" s="195"/>
      <c r="FMW85" s="195"/>
      <c r="FMX85" s="195"/>
      <c r="FMY85" s="195"/>
      <c r="FMZ85" s="195"/>
      <c r="FNA85" s="195"/>
      <c r="FNB85" s="195"/>
      <c r="FNC85" s="195"/>
      <c r="FND85" s="195"/>
      <c r="FNE85" s="195"/>
      <c r="FNF85" s="195"/>
      <c r="FNG85" s="195"/>
      <c r="FNH85" s="195"/>
      <c r="FNI85" s="195"/>
      <c r="FNJ85" s="195"/>
      <c r="FNK85" s="195"/>
      <c r="FNL85" s="195"/>
      <c r="FNM85" s="195"/>
      <c r="FNN85" s="195"/>
      <c r="FNO85" s="195"/>
      <c r="FNP85" s="195"/>
      <c r="FNQ85" s="195"/>
      <c r="FNR85" s="195"/>
      <c r="FNS85" s="195"/>
      <c r="FNT85" s="195"/>
      <c r="FNU85" s="195"/>
      <c r="FNV85" s="195"/>
      <c r="FNW85" s="195"/>
      <c r="FNX85" s="195"/>
      <c r="FNY85" s="195"/>
      <c r="FNZ85" s="195"/>
      <c r="FOA85" s="195"/>
      <c r="FOB85" s="195"/>
      <c r="FOC85" s="195"/>
      <c r="FOD85" s="195"/>
      <c r="FOE85" s="195"/>
      <c r="FOF85" s="195"/>
      <c r="FOG85" s="195"/>
      <c r="FOH85" s="195"/>
      <c r="FOI85" s="195"/>
      <c r="FOJ85" s="195"/>
      <c r="FOK85" s="195"/>
      <c r="FOL85" s="195"/>
      <c r="FOM85" s="195"/>
      <c r="FON85" s="195"/>
      <c r="FOO85" s="195"/>
      <c r="FOP85" s="195"/>
      <c r="FOQ85" s="195"/>
      <c r="FOR85" s="195"/>
      <c r="FOS85" s="195"/>
      <c r="FOT85" s="195"/>
      <c r="FOU85" s="195"/>
      <c r="FOV85" s="195"/>
      <c r="FOW85" s="195"/>
      <c r="FOX85" s="195"/>
      <c r="FOY85" s="195"/>
      <c r="FOZ85" s="195"/>
      <c r="FPA85" s="195"/>
      <c r="FPB85" s="195"/>
      <c r="FPC85" s="195"/>
      <c r="FPD85" s="195"/>
      <c r="FPE85" s="195"/>
      <c r="FPF85" s="195"/>
      <c r="FPG85" s="195"/>
      <c r="FPH85" s="195"/>
      <c r="FPI85" s="195"/>
      <c r="FPJ85" s="195"/>
      <c r="FPK85" s="195"/>
      <c r="FPL85" s="195"/>
      <c r="FPM85" s="195"/>
      <c r="FPN85" s="195"/>
      <c r="FPO85" s="195"/>
      <c r="FPP85" s="195"/>
      <c r="FPQ85" s="195"/>
      <c r="FPR85" s="195"/>
      <c r="FPS85" s="195"/>
      <c r="FPT85" s="195"/>
      <c r="FPU85" s="195"/>
      <c r="FPV85" s="195"/>
      <c r="FPW85" s="195"/>
      <c r="FPX85" s="195"/>
      <c r="FPY85" s="195"/>
      <c r="FPZ85" s="195"/>
      <c r="FQA85" s="195"/>
      <c r="FQB85" s="195"/>
      <c r="FQC85" s="195"/>
      <c r="FQD85" s="195"/>
      <c r="FQE85" s="195"/>
      <c r="FQF85" s="195"/>
      <c r="FQG85" s="195"/>
      <c r="FQH85" s="195"/>
      <c r="FQI85" s="195"/>
      <c r="FQJ85" s="195"/>
      <c r="FQK85" s="195"/>
      <c r="FQL85" s="195"/>
      <c r="FQM85" s="195"/>
      <c r="FQN85" s="195"/>
      <c r="FQO85" s="195"/>
      <c r="FQP85" s="195"/>
      <c r="FQQ85" s="195"/>
      <c r="FQR85" s="195"/>
      <c r="FQS85" s="195"/>
      <c r="FQT85" s="195"/>
      <c r="FQU85" s="195"/>
      <c r="FQV85" s="195"/>
      <c r="FQW85" s="195"/>
      <c r="FQX85" s="195"/>
      <c r="FQY85" s="195"/>
      <c r="FQZ85" s="195"/>
      <c r="FRA85" s="195"/>
      <c r="FRB85" s="195"/>
      <c r="FRC85" s="195"/>
      <c r="FRD85" s="195"/>
      <c r="FRE85" s="195"/>
      <c r="FRF85" s="195"/>
      <c r="FRG85" s="195"/>
      <c r="FRH85" s="195"/>
      <c r="FRI85" s="195"/>
      <c r="FRJ85" s="195"/>
      <c r="FRK85" s="195"/>
      <c r="FRL85" s="195"/>
      <c r="FRM85" s="195"/>
      <c r="FRN85" s="195"/>
      <c r="FRO85" s="195"/>
      <c r="FRP85" s="195"/>
      <c r="FRQ85" s="195"/>
      <c r="FRR85" s="195"/>
      <c r="FRS85" s="195"/>
      <c r="FRT85" s="195"/>
      <c r="FRU85" s="195"/>
      <c r="FRV85" s="195"/>
      <c r="FRW85" s="195"/>
      <c r="FRX85" s="195"/>
      <c r="FRY85" s="195"/>
      <c r="FRZ85" s="195"/>
      <c r="FSA85" s="195"/>
      <c r="FSB85" s="195"/>
      <c r="FSC85" s="195"/>
      <c r="FSD85" s="195"/>
      <c r="FSE85" s="195"/>
      <c r="FSF85" s="195"/>
      <c r="FSG85" s="195"/>
      <c r="FSH85" s="195"/>
      <c r="FSI85" s="195"/>
      <c r="FSJ85" s="195"/>
      <c r="FSK85" s="195"/>
      <c r="FSL85" s="195"/>
      <c r="FSM85" s="195"/>
      <c r="FSN85" s="195"/>
      <c r="FSO85" s="195"/>
      <c r="FSP85" s="195"/>
      <c r="FSQ85" s="195"/>
      <c r="FSR85" s="195"/>
      <c r="FSS85" s="195"/>
      <c r="FST85" s="195"/>
      <c r="FSU85" s="195"/>
      <c r="FSV85" s="195"/>
      <c r="FSW85" s="195"/>
      <c r="FSX85" s="195"/>
      <c r="FSY85" s="195"/>
      <c r="FSZ85" s="195"/>
      <c r="FTA85" s="195"/>
      <c r="FTB85" s="195"/>
      <c r="FTC85" s="195"/>
      <c r="FTD85" s="195"/>
      <c r="FTE85" s="195"/>
      <c r="FTF85" s="195"/>
      <c r="FTG85" s="195"/>
      <c r="FTH85" s="195"/>
      <c r="FTI85" s="195"/>
      <c r="FTJ85" s="195"/>
      <c r="FTK85" s="195"/>
      <c r="FTL85" s="195"/>
      <c r="FTM85" s="195"/>
      <c r="FTN85" s="195"/>
      <c r="FTO85" s="195"/>
      <c r="FTP85" s="195"/>
      <c r="FTQ85" s="195"/>
      <c r="FTR85" s="195"/>
      <c r="FTS85" s="195"/>
      <c r="FTT85" s="195"/>
      <c r="FTU85" s="195"/>
      <c r="FTV85" s="195"/>
      <c r="FTW85" s="195"/>
      <c r="FTX85" s="195"/>
      <c r="FTY85" s="195"/>
      <c r="FTZ85" s="195"/>
      <c r="FUA85" s="195"/>
      <c r="FUB85" s="195"/>
      <c r="FUC85" s="195"/>
      <c r="FUD85" s="195"/>
      <c r="FUE85" s="195"/>
      <c r="FUF85" s="195"/>
      <c r="FUG85" s="195"/>
      <c r="FUH85" s="195"/>
      <c r="FUI85" s="195"/>
      <c r="FUJ85" s="195"/>
      <c r="FUK85" s="195"/>
      <c r="FUL85" s="195"/>
      <c r="FUM85" s="195"/>
      <c r="FUN85" s="195"/>
      <c r="FUO85" s="195"/>
      <c r="FUP85" s="195"/>
      <c r="FUQ85" s="195"/>
      <c r="FUR85" s="195"/>
      <c r="FUS85" s="195"/>
      <c r="FUT85" s="195"/>
      <c r="FUU85" s="195"/>
      <c r="FUV85" s="195"/>
      <c r="FUW85" s="195"/>
      <c r="FUX85" s="195"/>
      <c r="FUY85" s="195"/>
      <c r="FUZ85" s="195"/>
      <c r="FVA85" s="195"/>
      <c r="FVB85" s="195"/>
      <c r="FVC85" s="195"/>
      <c r="FVD85" s="195"/>
      <c r="FVE85" s="195"/>
      <c r="FVF85" s="195"/>
      <c r="FVG85" s="195"/>
      <c r="FVH85" s="195"/>
      <c r="FVI85" s="195"/>
      <c r="FVJ85" s="195"/>
      <c r="FVK85" s="195"/>
      <c r="FVL85" s="195"/>
      <c r="FVM85" s="195"/>
      <c r="FVN85" s="195"/>
      <c r="FVO85" s="195"/>
      <c r="FVP85" s="195"/>
      <c r="FVQ85" s="195"/>
      <c r="FVR85" s="195"/>
      <c r="FVS85" s="195"/>
      <c r="FVT85" s="195"/>
      <c r="FVU85" s="195"/>
      <c r="FVV85" s="195"/>
      <c r="FVW85" s="195"/>
      <c r="FVX85" s="195"/>
      <c r="FVY85" s="195"/>
      <c r="FVZ85" s="195"/>
      <c r="FWA85" s="195"/>
      <c r="FWB85" s="195"/>
      <c r="FWC85" s="195"/>
      <c r="FWD85" s="195"/>
      <c r="FWE85" s="195"/>
      <c r="FWF85" s="195"/>
      <c r="FWG85" s="195"/>
      <c r="FWH85" s="195"/>
      <c r="FWI85" s="195"/>
      <c r="FWJ85" s="195"/>
      <c r="FWK85" s="195"/>
      <c r="FWL85" s="195"/>
      <c r="FWM85" s="195"/>
      <c r="FWN85" s="195"/>
      <c r="FWO85" s="195"/>
      <c r="FWP85" s="195"/>
      <c r="FWQ85" s="195"/>
      <c r="FWR85" s="195"/>
      <c r="FWS85" s="195"/>
      <c r="FWT85" s="195"/>
      <c r="FWU85" s="195"/>
      <c r="FWV85" s="195"/>
      <c r="FWW85" s="195"/>
      <c r="FWX85" s="195"/>
      <c r="FWY85" s="195"/>
      <c r="FWZ85" s="195"/>
      <c r="FXA85" s="195"/>
      <c r="FXB85" s="195"/>
      <c r="FXC85" s="195"/>
      <c r="FXD85" s="195"/>
      <c r="FXE85" s="195"/>
      <c r="FXF85" s="195"/>
      <c r="FXG85" s="195"/>
      <c r="FXH85" s="195"/>
      <c r="FXI85" s="195"/>
      <c r="FXJ85" s="195"/>
      <c r="FXK85" s="195"/>
      <c r="FXL85" s="195"/>
      <c r="FXM85" s="195"/>
      <c r="FXN85" s="195"/>
      <c r="FXO85" s="195"/>
      <c r="FXP85" s="195"/>
      <c r="FXQ85" s="195"/>
      <c r="FXR85" s="195"/>
      <c r="FXS85" s="195"/>
      <c r="FXT85" s="195"/>
      <c r="FXU85" s="195"/>
      <c r="FXV85" s="195"/>
      <c r="FXW85" s="195"/>
      <c r="FXX85" s="195"/>
      <c r="FXY85" s="195"/>
      <c r="FXZ85" s="195"/>
      <c r="FYA85" s="195"/>
      <c r="FYB85" s="195"/>
      <c r="FYC85" s="195"/>
      <c r="FYD85" s="195"/>
      <c r="FYE85" s="195"/>
      <c r="FYF85" s="195"/>
      <c r="FYG85" s="195"/>
      <c r="FYH85" s="195"/>
      <c r="FYI85" s="195"/>
      <c r="FYJ85" s="195"/>
      <c r="FYK85" s="195"/>
      <c r="FYL85" s="195"/>
      <c r="FYM85" s="195"/>
      <c r="FYN85" s="195"/>
      <c r="FYO85" s="195"/>
      <c r="FYP85" s="195"/>
      <c r="FYQ85" s="195"/>
      <c r="FYR85" s="195"/>
      <c r="FYS85" s="195"/>
      <c r="FYT85" s="195"/>
      <c r="FYU85" s="195"/>
      <c r="FYV85" s="195"/>
      <c r="FYW85" s="195"/>
      <c r="FYX85" s="195"/>
      <c r="FYY85" s="195"/>
      <c r="FYZ85" s="195"/>
      <c r="FZA85" s="195"/>
      <c r="FZB85" s="195"/>
      <c r="FZC85" s="195"/>
      <c r="FZD85" s="195"/>
      <c r="FZE85" s="195"/>
      <c r="FZF85" s="195"/>
      <c r="FZG85" s="195"/>
      <c r="FZH85" s="195"/>
      <c r="FZI85" s="195"/>
      <c r="FZJ85" s="195"/>
      <c r="FZK85" s="195"/>
      <c r="FZL85" s="195"/>
      <c r="FZM85" s="195"/>
      <c r="FZN85" s="195"/>
      <c r="FZO85" s="195"/>
      <c r="FZP85" s="195"/>
      <c r="FZQ85" s="195"/>
      <c r="FZR85" s="195"/>
      <c r="FZS85" s="195"/>
      <c r="FZT85" s="195"/>
      <c r="FZU85" s="195"/>
      <c r="FZV85" s="195"/>
      <c r="FZW85" s="195"/>
      <c r="FZX85" s="195"/>
      <c r="FZY85" s="195"/>
      <c r="FZZ85" s="195"/>
      <c r="GAA85" s="195"/>
      <c r="GAB85" s="195"/>
      <c r="GAC85" s="195"/>
      <c r="GAD85" s="195"/>
      <c r="GAE85" s="195"/>
      <c r="GAF85" s="195"/>
      <c r="GAG85" s="195"/>
      <c r="GAH85" s="195"/>
      <c r="GAI85" s="195"/>
      <c r="GAJ85" s="195"/>
      <c r="GAK85" s="195"/>
      <c r="GAL85" s="195"/>
      <c r="GAM85" s="195"/>
      <c r="GAN85" s="195"/>
      <c r="GAO85" s="195"/>
      <c r="GAP85" s="195"/>
      <c r="GAQ85" s="195"/>
      <c r="GAR85" s="195"/>
      <c r="GAS85" s="195"/>
      <c r="GAT85" s="195"/>
      <c r="GAU85" s="195"/>
      <c r="GAV85" s="195"/>
      <c r="GAW85" s="195"/>
      <c r="GAX85" s="195"/>
      <c r="GAY85" s="195"/>
      <c r="GAZ85" s="195"/>
      <c r="GBA85" s="195"/>
      <c r="GBB85" s="195"/>
      <c r="GBC85" s="195"/>
      <c r="GBD85" s="195"/>
      <c r="GBE85" s="195"/>
      <c r="GBF85" s="195"/>
      <c r="GBG85" s="195"/>
      <c r="GBH85" s="195"/>
      <c r="GBI85" s="195"/>
      <c r="GBJ85" s="195"/>
      <c r="GBK85" s="195"/>
      <c r="GBL85" s="195"/>
      <c r="GBM85" s="195"/>
      <c r="GBN85" s="195"/>
      <c r="GBO85" s="195"/>
      <c r="GBP85" s="195"/>
      <c r="GBQ85" s="195"/>
      <c r="GBR85" s="195"/>
      <c r="GBS85" s="195"/>
      <c r="GBT85" s="195"/>
      <c r="GBU85" s="195"/>
      <c r="GBV85" s="195"/>
      <c r="GBW85" s="195"/>
      <c r="GBX85" s="195"/>
      <c r="GBY85" s="195"/>
      <c r="GBZ85" s="195"/>
      <c r="GCA85" s="195"/>
      <c r="GCB85" s="195"/>
      <c r="GCC85" s="195"/>
      <c r="GCD85" s="195"/>
      <c r="GCE85" s="195"/>
      <c r="GCF85" s="195"/>
      <c r="GCG85" s="195"/>
      <c r="GCH85" s="195"/>
      <c r="GCI85" s="195"/>
      <c r="GCJ85" s="195"/>
      <c r="GCK85" s="195"/>
      <c r="GCL85" s="195"/>
      <c r="GCM85" s="195"/>
      <c r="GCN85" s="195"/>
      <c r="GCO85" s="195"/>
      <c r="GCP85" s="195"/>
      <c r="GCQ85" s="195"/>
      <c r="GCR85" s="195"/>
      <c r="GCS85" s="195"/>
      <c r="GCT85" s="195"/>
      <c r="GCU85" s="195"/>
      <c r="GCV85" s="195"/>
      <c r="GCW85" s="195"/>
      <c r="GCX85" s="195"/>
      <c r="GCY85" s="195"/>
      <c r="GCZ85" s="195"/>
      <c r="GDA85" s="195"/>
      <c r="GDB85" s="195"/>
      <c r="GDC85" s="195"/>
      <c r="GDD85" s="195"/>
      <c r="GDE85" s="195"/>
      <c r="GDF85" s="195"/>
      <c r="GDG85" s="195"/>
      <c r="GDH85" s="195"/>
      <c r="GDI85" s="195"/>
      <c r="GDJ85" s="195"/>
      <c r="GDK85" s="195"/>
      <c r="GDL85" s="195"/>
      <c r="GDM85" s="195"/>
      <c r="GDN85" s="195"/>
      <c r="GDO85" s="195"/>
      <c r="GDP85" s="195"/>
      <c r="GDQ85" s="195"/>
      <c r="GDR85" s="195"/>
      <c r="GDS85" s="195"/>
      <c r="GDT85" s="195"/>
      <c r="GDU85" s="195"/>
      <c r="GDV85" s="195"/>
      <c r="GDW85" s="195"/>
      <c r="GDX85" s="195"/>
      <c r="GDY85" s="195"/>
      <c r="GDZ85" s="195"/>
      <c r="GEA85" s="195"/>
      <c r="GEB85" s="195"/>
      <c r="GEC85" s="195"/>
      <c r="GED85" s="195"/>
      <c r="GEE85" s="195"/>
      <c r="GEF85" s="195"/>
      <c r="GEG85" s="195"/>
      <c r="GEH85" s="195"/>
      <c r="GEI85" s="195"/>
      <c r="GEJ85" s="195"/>
      <c r="GEK85" s="195"/>
      <c r="GEL85" s="195"/>
      <c r="GEM85" s="195"/>
      <c r="GEN85" s="195"/>
      <c r="GEO85" s="195"/>
      <c r="GEP85" s="195"/>
      <c r="GEQ85" s="195"/>
      <c r="GER85" s="195"/>
      <c r="GES85" s="195"/>
      <c r="GET85" s="195"/>
      <c r="GEU85" s="195"/>
      <c r="GEV85" s="195"/>
      <c r="GEW85" s="195"/>
      <c r="GEX85" s="195"/>
      <c r="GEY85" s="195"/>
      <c r="GEZ85" s="195"/>
      <c r="GFA85" s="195"/>
      <c r="GFB85" s="195"/>
      <c r="GFC85" s="195"/>
      <c r="GFD85" s="195"/>
      <c r="GFE85" s="195"/>
      <c r="GFF85" s="195"/>
      <c r="GFG85" s="195"/>
      <c r="GFH85" s="195"/>
      <c r="GFI85" s="195"/>
      <c r="GFJ85" s="195"/>
      <c r="GFK85" s="195"/>
      <c r="GFL85" s="195"/>
      <c r="GFM85" s="195"/>
      <c r="GFN85" s="195"/>
      <c r="GFO85" s="195"/>
      <c r="GFP85" s="195"/>
      <c r="GFQ85" s="195"/>
      <c r="GFR85" s="195"/>
      <c r="GFS85" s="195"/>
      <c r="GFT85" s="195"/>
      <c r="GFU85" s="195"/>
      <c r="GFV85" s="195"/>
      <c r="GFW85" s="195"/>
      <c r="GFX85" s="195"/>
      <c r="GFY85" s="195"/>
      <c r="GFZ85" s="195"/>
      <c r="GGA85" s="195"/>
      <c r="GGB85" s="195"/>
      <c r="GGC85" s="195"/>
      <c r="GGD85" s="195"/>
      <c r="GGE85" s="195"/>
      <c r="GGF85" s="195"/>
      <c r="GGG85" s="195"/>
      <c r="GGH85" s="195"/>
      <c r="GGI85" s="195"/>
      <c r="GGJ85" s="195"/>
      <c r="GGK85" s="195"/>
      <c r="GGL85" s="195"/>
      <c r="GGM85" s="195"/>
      <c r="GGN85" s="195"/>
      <c r="GGO85" s="195"/>
      <c r="GGP85" s="195"/>
      <c r="GGQ85" s="195"/>
      <c r="GGR85" s="195"/>
      <c r="GGS85" s="195"/>
      <c r="GGT85" s="195"/>
      <c r="GGU85" s="195"/>
      <c r="GGV85" s="195"/>
      <c r="GGW85" s="195"/>
      <c r="GGX85" s="195"/>
      <c r="GGY85" s="195"/>
      <c r="GGZ85" s="195"/>
      <c r="GHA85" s="195"/>
      <c r="GHB85" s="195"/>
      <c r="GHC85" s="195"/>
      <c r="GHD85" s="195"/>
      <c r="GHE85" s="195"/>
      <c r="GHF85" s="195"/>
      <c r="GHG85" s="195"/>
      <c r="GHH85" s="195"/>
      <c r="GHI85" s="195"/>
      <c r="GHJ85" s="195"/>
      <c r="GHK85" s="195"/>
      <c r="GHL85" s="195"/>
      <c r="GHM85" s="195"/>
      <c r="GHN85" s="195"/>
      <c r="GHO85" s="195"/>
      <c r="GHP85" s="195"/>
      <c r="GHQ85" s="195"/>
      <c r="GHR85" s="195"/>
      <c r="GHS85" s="195"/>
      <c r="GHT85" s="195"/>
      <c r="GHU85" s="195"/>
      <c r="GHV85" s="195"/>
      <c r="GHW85" s="195"/>
      <c r="GHX85" s="195"/>
      <c r="GHY85" s="195"/>
      <c r="GHZ85" s="195"/>
      <c r="GIA85" s="195"/>
      <c r="GIB85" s="195"/>
      <c r="GIC85" s="195"/>
      <c r="GID85" s="195"/>
      <c r="GIE85" s="195"/>
      <c r="GIF85" s="195"/>
      <c r="GIG85" s="195"/>
      <c r="GIH85" s="195"/>
      <c r="GII85" s="195"/>
      <c r="GIJ85" s="195"/>
      <c r="GIK85" s="195"/>
      <c r="GIL85" s="195"/>
      <c r="GIM85" s="195"/>
      <c r="GIN85" s="195"/>
      <c r="GIO85" s="195"/>
      <c r="GIP85" s="195"/>
      <c r="GIQ85" s="195"/>
      <c r="GIR85" s="195"/>
      <c r="GIS85" s="195"/>
      <c r="GIT85" s="195"/>
      <c r="GIU85" s="195"/>
      <c r="GIV85" s="195"/>
      <c r="GIW85" s="195"/>
      <c r="GIX85" s="195"/>
      <c r="GIY85" s="195"/>
      <c r="GIZ85" s="195"/>
      <c r="GJA85" s="195"/>
      <c r="GJB85" s="195"/>
      <c r="GJC85" s="195"/>
      <c r="GJD85" s="195"/>
      <c r="GJE85" s="195"/>
      <c r="GJF85" s="195"/>
      <c r="GJG85" s="195"/>
      <c r="GJH85" s="195"/>
      <c r="GJI85" s="195"/>
      <c r="GJJ85" s="195"/>
      <c r="GJK85" s="195"/>
      <c r="GJL85" s="195"/>
      <c r="GJM85" s="195"/>
      <c r="GJN85" s="195"/>
      <c r="GJO85" s="195"/>
      <c r="GJP85" s="195"/>
      <c r="GJQ85" s="195"/>
      <c r="GJR85" s="195"/>
      <c r="GJS85" s="195"/>
      <c r="GJT85" s="195"/>
      <c r="GJU85" s="195"/>
      <c r="GJV85" s="195"/>
      <c r="GJW85" s="195"/>
      <c r="GJX85" s="195"/>
      <c r="GJY85" s="195"/>
      <c r="GJZ85" s="195"/>
      <c r="GKA85" s="195"/>
      <c r="GKB85" s="195"/>
      <c r="GKC85" s="195"/>
      <c r="GKD85" s="195"/>
      <c r="GKE85" s="195"/>
      <c r="GKF85" s="195"/>
      <c r="GKG85" s="195"/>
      <c r="GKH85" s="195"/>
      <c r="GKI85" s="195"/>
      <c r="GKJ85" s="195"/>
      <c r="GKK85" s="195"/>
      <c r="GKL85" s="195"/>
      <c r="GKM85" s="195"/>
      <c r="GKN85" s="195"/>
      <c r="GKO85" s="195"/>
      <c r="GKP85" s="195"/>
      <c r="GKQ85" s="195"/>
      <c r="GKR85" s="195"/>
      <c r="GKS85" s="195"/>
      <c r="GKT85" s="195"/>
      <c r="GKU85" s="195"/>
      <c r="GKV85" s="195"/>
      <c r="GKW85" s="195"/>
      <c r="GKX85" s="195"/>
      <c r="GKY85" s="195"/>
      <c r="GKZ85" s="195"/>
      <c r="GLA85" s="195"/>
      <c r="GLB85" s="195"/>
      <c r="GLC85" s="195"/>
      <c r="GLD85" s="195"/>
      <c r="GLE85" s="195"/>
      <c r="GLF85" s="195"/>
      <c r="GLG85" s="195"/>
      <c r="GLH85" s="195"/>
      <c r="GLI85" s="195"/>
      <c r="GLJ85" s="195"/>
      <c r="GLK85" s="195"/>
      <c r="GLL85" s="195"/>
      <c r="GLM85" s="195"/>
      <c r="GLN85" s="195"/>
      <c r="GLO85" s="195"/>
      <c r="GLP85" s="195"/>
      <c r="GLQ85" s="195"/>
      <c r="GLR85" s="195"/>
      <c r="GLS85" s="195"/>
      <c r="GLT85" s="195"/>
      <c r="GLU85" s="195"/>
      <c r="GLV85" s="195"/>
      <c r="GLW85" s="195"/>
      <c r="GLX85" s="195"/>
      <c r="GLY85" s="195"/>
      <c r="GLZ85" s="195"/>
      <c r="GMA85" s="195"/>
      <c r="GMB85" s="195"/>
      <c r="GMC85" s="195"/>
      <c r="GMD85" s="195"/>
      <c r="GME85" s="195"/>
      <c r="GMF85" s="195"/>
      <c r="GMG85" s="195"/>
      <c r="GMH85" s="195"/>
      <c r="GMI85" s="195"/>
      <c r="GMJ85" s="195"/>
      <c r="GMK85" s="195"/>
      <c r="GML85" s="195"/>
      <c r="GMM85" s="195"/>
      <c r="GMN85" s="195"/>
      <c r="GMO85" s="195"/>
      <c r="GMP85" s="195"/>
      <c r="GMQ85" s="195"/>
      <c r="GMR85" s="195"/>
      <c r="GMS85" s="195"/>
      <c r="GMT85" s="195"/>
      <c r="GMU85" s="195"/>
      <c r="GMV85" s="195"/>
      <c r="GMW85" s="195"/>
      <c r="GMX85" s="195"/>
      <c r="GMY85" s="195"/>
      <c r="GMZ85" s="195"/>
      <c r="GNA85" s="195"/>
      <c r="GNB85" s="195"/>
      <c r="GNC85" s="195"/>
      <c r="GND85" s="195"/>
      <c r="GNE85" s="195"/>
      <c r="GNF85" s="195"/>
      <c r="GNG85" s="195"/>
      <c r="GNH85" s="195"/>
      <c r="GNI85" s="195"/>
      <c r="GNJ85" s="195"/>
      <c r="GNK85" s="195"/>
      <c r="GNL85" s="195"/>
      <c r="GNM85" s="195"/>
      <c r="GNN85" s="195"/>
      <c r="GNO85" s="195"/>
      <c r="GNP85" s="195"/>
      <c r="GNQ85" s="195"/>
      <c r="GNR85" s="195"/>
      <c r="GNS85" s="195"/>
      <c r="GNT85" s="195"/>
      <c r="GNU85" s="195"/>
      <c r="GNV85" s="195"/>
      <c r="GNW85" s="195"/>
      <c r="GNX85" s="195"/>
      <c r="GNY85" s="195"/>
      <c r="GNZ85" s="195"/>
      <c r="GOA85" s="195"/>
      <c r="GOB85" s="195"/>
      <c r="GOC85" s="195"/>
      <c r="GOD85" s="195"/>
      <c r="GOE85" s="195"/>
      <c r="GOF85" s="195"/>
      <c r="GOG85" s="195"/>
      <c r="GOH85" s="195"/>
      <c r="GOI85" s="195"/>
      <c r="GOJ85" s="195"/>
      <c r="GOK85" s="195"/>
      <c r="GOL85" s="195"/>
      <c r="GOM85" s="195"/>
      <c r="GON85" s="195"/>
      <c r="GOO85" s="195"/>
      <c r="GOP85" s="195"/>
      <c r="GOQ85" s="195"/>
      <c r="GOR85" s="195"/>
      <c r="GOS85" s="195"/>
      <c r="GOT85" s="195"/>
      <c r="GOU85" s="195"/>
      <c r="GOV85" s="195"/>
      <c r="GOW85" s="195"/>
      <c r="GOX85" s="195"/>
      <c r="GOY85" s="195"/>
      <c r="GOZ85" s="195"/>
      <c r="GPA85" s="195"/>
      <c r="GPB85" s="195"/>
      <c r="GPC85" s="195"/>
      <c r="GPD85" s="195"/>
      <c r="GPE85" s="195"/>
      <c r="GPF85" s="195"/>
      <c r="GPG85" s="195"/>
      <c r="GPH85" s="195"/>
      <c r="GPI85" s="195"/>
      <c r="GPJ85" s="195"/>
      <c r="GPK85" s="195"/>
      <c r="GPL85" s="195"/>
      <c r="GPM85" s="195"/>
      <c r="GPN85" s="195"/>
      <c r="GPO85" s="195"/>
      <c r="GPP85" s="195"/>
      <c r="GPQ85" s="195"/>
      <c r="GPR85" s="195"/>
      <c r="GPS85" s="195"/>
      <c r="GPT85" s="195"/>
      <c r="GPU85" s="195"/>
      <c r="GPV85" s="195"/>
      <c r="GPW85" s="195"/>
      <c r="GPX85" s="195"/>
      <c r="GPY85" s="195"/>
      <c r="GPZ85" s="195"/>
      <c r="GQA85" s="195"/>
      <c r="GQB85" s="195"/>
      <c r="GQC85" s="195"/>
      <c r="GQD85" s="195"/>
      <c r="GQE85" s="195"/>
      <c r="GQF85" s="195"/>
      <c r="GQG85" s="195"/>
      <c r="GQH85" s="195"/>
      <c r="GQI85" s="195"/>
      <c r="GQJ85" s="195"/>
      <c r="GQK85" s="195"/>
      <c r="GQL85" s="195"/>
      <c r="GQM85" s="195"/>
      <c r="GQN85" s="195"/>
      <c r="GQO85" s="195"/>
      <c r="GQP85" s="195"/>
      <c r="GQQ85" s="195"/>
      <c r="GQR85" s="195"/>
      <c r="GQS85" s="195"/>
      <c r="GQT85" s="195"/>
      <c r="GQU85" s="195"/>
      <c r="GQV85" s="195"/>
      <c r="GQW85" s="195"/>
      <c r="GQX85" s="195"/>
      <c r="GQY85" s="195"/>
      <c r="GQZ85" s="195"/>
      <c r="GRA85" s="195"/>
      <c r="GRB85" s="195"/>
      <c r="GRC85" s="195"/>
      <c r="GRD85" s="195"/>
      <c r="GRE85" s="195"/>
      <c r="GRF85" s="195"/>
      <c r="GRG85" s="195"/>
      <c r="GRH85" s="195"/>
      <c r="GRI85" s="195"/>
      <c r="GRJ85" s="195"/>
      <c r="GRK85" s="195"/>
      <c r="GRL85" s="195"/>
      <c r="GRM85" s="195"/>
      <c r="GRN85" s="195"/>
      <c r="GRO85" s="195"/>
      <c r="GRP85" s="195"/>
      <c r="GRQ85" s="195"/>
      <c r="GRR85" s="195"/>
      <c r="GRS85" s="195"/>
      <c r="GRT85" s="195"/>
      <c r="GRU85" s="195"/>
      <c r="GRV85" s="195"/>
      <c r="GRW85" s="195"/>
      <c r="GRX85" s="195"/>
      <c r="GRY85" s="195"/>
      <c r="GRZ85" s="195"/>
      <c r="GSA85" s="195"/>
      <c r="GSB85" s="195"/>
      <c r="GSC85" s="195"/>
      <c r="GSD85" s="195"/>
      <c r="GSE85" s="195"/>
      <c r="GSF85" s="195"/>
      <c r="GSG85" s="195"/>
      <c r="GSH85" s="195"/>
      <c r="GSI85" s="195"/>
      <c r="GSJ85" s="195"/>
      <c r="GSK85" s="195"/>
      <c r="GSL85" s="195"/>
      <c r="GSM85" s="195"/>
      <c r="GSN85" s="195"/>
      <c r="GSO85" s="195"/>
      <c r="GSP85" s="195"/>
      <c r="GSQ85" s="195"/>
      <c r="GSR85" s="195"/>
      <c r="GSS85" s="195"/>
      <c r="GST85" s="195"/>
      <c r="GSU85" s="195"/>
      <c r="GSV85" s="195"/>
      <c r="GSW85" s="195"/>
      <c r="GSX85" s="195"/>
      <c r="GSY85" s="195"/>
      <c r="GSZ85" s="195"/>
      <c r="GTA85" s="195"/>
      <c r="GTB85" s="195"/>
      <c r="GTC85" s="195"/>
      <c r="GTD85" s="195"/>
      <c r="GTE85" s="195"/>
      <c r="GTF85" s="195"/>
      <c r="GTG85" s="195"/>
      <c r="GTH85" s="195"/>
      <c r="GTI85" s="195"/>
      <c r="GTJ85" s="195"/>
      <c r="GTK85" s="195"/>
      <c r="GTL85" s="195"/>
      <c r="GTM85" s="195"/>
      <c r="GTN85" s="195"/>
      <c r="GTO85" s="195"/>
      <c r="GTP85" s="195"/>
      <c r="GTQ85" s="195"/>
      <c r="GTR85" s="195"/>
      <c r="GTS85" s="195"/>
      <c r="GTT85" s="195"/>
      <c r="GTU85" s="195"/>
      <c r="GTV85" s="195"/>
      <c r="GTW85" s="195"/>
      <c r="GTX85" s="195"/>
      <c r="GTY85" s="195"/>
      <c r="GTZ85" s="195"/>
      <c r="GUA85" s="195"/>
      <c r="GUB85" s="195"/>
      <c r="GUC85" s="195"/>
      <c r="GUD85" s="195"/>
      <c r="GUE85" s="195"/>
      <c r="GUF85" s="195"/>
      <c r="GUG85" s="195"/>
      <c r="GUH85" s="195"/>
      <c r="GUI85" s="195"/>
      <c r="GUJ85" s="195"/>
      <c r="GUK85" s="195"/>
      <c r="GUL85" s="195"/>
      <c r="GUM85" s="195"/>
      <c r="GUN85" s="195"/>
      <c r="GUO85" s="195"/>
      <c r="GUP85" s="195"/>
      <c r="GUQ85" s="195"/>
      <c r="GUR85" s="195"/>
      <c r="GUS85" s="195"/>
      <c r="GUT85" s="195"/>
      <c r="GUU85" s="195"/>
      <c r="GUV85" s="195"/>
      <c r="GUW85" s="195"/>
      <c r="GUX85" s="195"/>
      <c r="GUY85" s="195"/>
      <c r="GUZ85" s="195"/>
      <c r="GVA85" s="195"/>
      <c r="GVB85" s="195"/>
      <c r="GVC85" s="195"/>
      <c r="GVD85" s="195"/>
      <c r="GVE85" s="195"/>
      <c r="GVF85" s="195"/>
      <c r="GVG85" s="195"/>
      <c r="GVH85" s="195"/>
      <c r="GVI85" s="195"/>
      <c r="GVJ85" s="195"/>
      <c r="GVK85" s="195"/>
      <c r="GVL85" s="195"/>
      <c r="GVM85" s="195"/>
      <c r="GVN85" s="195"/>
      <c r="GVO85" s="195"/>
      <c r="GVP85" s="195"/>
      <c r="GVQ85" s="195"/>
      <c r="GVR85" s="195"/>
      <c r="GVS85" s="195"/>
      <c r="GVT85" s="195"/>
      <c r="GVU85" s="195"/>
      <c r="GVV85" s="195"/>
      <c r="GVW85" s="195"/>
      <c r="GVX85" s="195"/>
      <c r="GVY85" s="195"/>
      <c r="GVZ85" s="195"/>
      <c r="GWA85" s="195"/>
      <c r="GWB85" s="195"/>
      <c r="GWC85" s="195"/>
      <c r="GWD85" s="195"/>
      <c r="GWE85" s="195"/>
      <c r="GWF85" s="195"/>
      <c r="GWG85" s="195"/>
      <c r="GWH85" s="195"/>
      <c r="GWI85" s="195"/>
      <c r="GWJ85" s="195"/>
      <c r="GWK85" s="195"/>
      <c r="GWL85" s="195"/>
      <c r="GWM85" s="195"/>
      <c r="GWN85" s="195"/>
      <c r="GWO85" s="195"/>
      <c r="GWP85" s="195"/>
      <c r="GWQ85" s="195"/>
      <c r="GWR85" s="195"/>
      <c r="GWS85" s="195"/>
      <c r="GWT85" s="195"/>
      <c r="GWU85" s="195"/>
      <c r="GWV85" s="195"/>
      <c r="GWW85" s="195"/>
      <c r="GWX85" s="195"/>
      <c r="GWY85" s="195"/>
      <c r="GWZ85" s="195"/>
      <c r="GXA85" s="195"/>
      <c r="GXB85" s="195"/>
      <c r="GXC85" s="195"/>
      <c r="GXD85" s="195"/>
      <c r="GXE85" s="195"/>
      <c r="GXF85" s="195"/>
      <c r="GXG85" s="195"/>
      <c r="GXH85" s="195"/>
      <c r="GXI85" s="195"/>
      <c r="GXJ85" s="195"/>
      <c r="GXK85" s="195"/>
      <c r="GXL85" s="195"/>
      <c r="GXM85" s="195"/>
      <c r="GXN85" s="195"/>
      <c r="GXO85" s="195"/>
      <c r="GXP85" s="195"/>
      <c r="GXQ85" s="195"/>
      <c r="GXR85" s="195"/>
      <c r="GXS85" s="195"/>
      <c r="GXT85" s="195"/>
      <c r="GXU85" s="195"/>
      <c r="GXV85" s="195"/>
      <c r="GXW85" s="195"/>
      <c r="GXX85" s="195"/>
      <c r="GXY85" s="195"/>
      <c r="GXZ85" s="195"/>
      <c r="GYA85" s="195"/>
      <c r="GYB85" s="195"/>
      <c r="GYC85" s="195"/>
      <c r="GYD85" s="195"/>
      <c r="GYE85" s="195"/>
      <c r="GYF85" s="195"/>
      <c r="GYG85" s="195"/>
      <c r="GYH85" s="195"/>
      <c r="GYI85" s="195"/>
      <c r="GYJ85" s="195"/>
      <c r="GYK85" s="195"/>
      <c r="GYL85" s="195"/>
      <c r="GYM85" s="195"/>
      <c r="GYN85" s="195"/>
      <c r="GYO85" s="195"/>
      <c r="GYP85" s="195"/>
      <c r="GYQ85" s="195"/>
      <c r="GYR85" s="195"/>
      <c r="GYS85" s="195"/>
      <c r="GYT85" s="195"/>
      <c r="GYU85" s="195"/>
      <c r="GYV85" s="195"/>
      <c r="GYW85" s="195"/>
      <c r="GYX85" s="195"/>
      <c r="GYY85" s="195"/>
      <c r="GYZ85" s="195"/>
      <c r="GZA85" s="195"/>
      <c r="GZB85" s="195"/>
      <c r="GZC85" s="195"/>
      <c r="GZD85" s="195"/>
      <c r="GZE85" s="195"/>
      <c r="GZF85" s="195"/>
      <c r="GZG85" s="195"/>
      <c r="GZH85" s="195"/>
      <c r="GZI85" s="195"/>
      <c r="GZJ85" s="195"/>
      <c r="GZK85" s="195"/>
      <c r="GZL85" s="195"/>
      <c r="GZM85" s="195"/>
      <c r="GZN85" s="195"/>
      <c r="GZO85" s="195"/>
      <c r="GZP85" s="195"/>
      <c r="GZQ85" s="195"/>
      <c r="GZR85" s="195"/>
      <c r="GZS85" s="195"/>
      <c r="GZT85" s="195"/>
      <c r="GZU85" s="195"/>
      <c r="GZV85" s="195"/>
      <c r="GZW85" s="195"/>
      <c r="GZX85" s="195"/>
      <c r="GZY85" s="195"/>
      <c r="GZZ85" s="195"/>
      <c r="HAA85" s="195"/>
      <c r="HAB85" s="195"/>
      <c r="HAC85" s="195"/>
      <c r="HAD85" s="195"/>
      <c r="HAE85" s="195"/>
      <c r="HAF85" s="195"/>
      <c r="HAG85" s="195"/>
      <c r="HAH85" s="195"/>
      <c r="HAI85" s="195"/>
      <c r="HAJ85" s="195"/>
      <c r="HAK85" s="195"/>
      <c r="HAL85" s="195"/>
      <c r="HAM85" s="195"/>
      <c r="HAN85" s="195"/>
      <c r="HAO85" s="195"/>
      <c r="HAP85" s="195"/>
      <c r="HAQ85" s="195"/>
      <c r="HAR85" s="195"/>
      <c r="HAS85" s="195"/>
      <c r="HAT85" s="195"/>
      <c r="HAU85" s="195"/>
      <c r="HAV85" s="195"/>
      <c r="HAW85" s="195"/>
      <c r="HAX85" s="195"/>
      <c r="HAY85" s="195"/>
      <c r="HAZ85" s="195"/>
      <c r="HBA85" s="195"/>
      <c r="HBB85" s="195"/>
      <c r="HBC85" s="195"/>
      <c r="HBD85" s="195"/>
      <c r="HBE85" s="195"/>
      <c r="HBF85" s="195"/>
      <c r="HBG85" s="195"/>
      <c r="HBH85" s="195"/>
      <c r="HBI85" s="195"/>
      <c r="HBJ85" s="195"/>
      <c r="HBK85" s="195"/>
      <c r="HBL85" s="195"/>
      <c r="HBM85" s="195"/>
      <c r="HBN85" s="195"/>
      <c r="HBO85" s="195"/>
      <c r="HBP85" s="195"/>
      <c r="HBQ85" s="195"/>
      <c r="HBR85" s="195"/>
      <c r="HBS85" s="195"/>
      <c r="HBT85" s="195"/>
      <c r="HBU85" s="195"/>
      <c r="HBV85" s="195"/>
      <c r="HBW85" s="195"/>
      <c r="HBX85" s="195"/>
      <c r="HBY85" s="195"/>
      <c r="HBZ85" s="195"/>
      <c r="HCA85" s="195"/>
      <c r="HCB85" s="195"/>
      <c r="HCC85" s="195"/>
      <c r="HCD85" s="195"/>
      <c r="HCE85" s="195"/>
      <c r="HCF85" s="195"/>
      <c r="HCG85" s="195"/>
      <c r="HCH85" s="195"/>
      <c r="HCI85" s="195"/>
      <c r="HCJ85" s="195"/>
      <c r="HCK85" s="195"/>
      <c r="HCL85" s="195"/>
      <c r="HCM85" s="195"/>
      <c r="HCN85" s="195"/>
      <c r="HCO85" s="195"/>
      <c r="HCP85" s="195"/>
      <c r="HCQ85" s="195"/>
      <c r="HCR85" s="195"/>
      <c r="HCS85" s="195"/>
      <c r="HCT85" s="195"/>
      <c r="HCU85" s="195"/>
      <c r="HCV85" s="195"/>
      <c r="HCW85" s="195"/>
      <c r="HCX85" s="195"/>
      <c r="HCY85" s="195"/>
      <c r="HCZ85" s="195"/>
      <c r="HDA85" s="195"/>
      <c r="HDB85" s="195"/>
      <c r="HDC85" s="195"/>
      <c r="HDD85" s="195"/>
      <c r="HDE85" s="195"/>
      <c r="HDF85" s="195"/>
      <c r="HDG85" s="195"/>
      <c r="HDH85" s="195"/>
      <c r="HDI85" s="195"/>
      <c r="HDJ85" s="195"/>
      <c r="HDK85" s="195"/>
      <c r="HDL85" s="195"/>
      <c r="HDM85" s="195"/>
      <c r="HDN85" s="195"/>
      <c r="HDO85" s="195"/>
      <c r="HDP85" s="195"/>
      <c r="HDQ85" s="195"/>
      <c r="HDR85" s="195"/>
      <c r="HDS85" s="195"/>
      <c r="HDT85" s="195"/>
      <c r="HDU85" s="195"/>
      <c r="HDV85" s="195"/>
      <c r="HDW85" s="195"/>
      <c r="HDX85" s="195"/>
      <c r="HDY85" s="195"/>
      <c r="HDZ85" s="195"/>
      <c r="HEA85" s="195"/>
      <c r="HEB85" s="195"/>
      <c r="HEC85" s="195"/>
      <c r="HED85" s="195"/>
      <c r="HEE85" s="195"/>
      <c r="HEF85" s="195"/>
      <c r="HEG85" s="195"/>
      <c r="HEH85" s="195"/>
      <c r="HEI85" s="195"/>
      <c r="HEJ85" s="195"/>
      <c r="HEK85" s="195"/>
      <c r="HEL85" s="195"/>
      <c r="HEM85" s="195"/>
      <c r="HEN85" s="195"/>
      <c r="HEO85" s="195"/>
      <c r="HEP85" s="195"/>
      <c r="HEQ85" s="195"/>
      <c r="HER85" s="195"/>
      <c r="HES85" s="195"/>
      <c r="HET85" s="195"/>
      <c r="HEU85" s="195"/>
      <c r="HEV85" s="195"/>
      <c r="HEW85" s="195"/>
      <c r="HEX85" s="195"/>
      <c r="HEY85" s="195"/>
      <c r="HEZ85" s="195"/>
      <c r="HFA85" s="195"/>
      <c r="HFB85" s="195"/>
      <c r="HFC85" s="195"/>
      <c r="HFD85" s="195"/>
      <c r="HFE85" s="195"/>
      <c r="HFF85" s="195"/>
      <c r="HFG85" s="195"/>
      <c r="HFH85" s="195"/>
      <c r="HFI85" s="195"/>
      <c r="HFJ85" s="195"/>
      <c r="HFK85" s="195"/>
      <c r="HFL85" s="195"/>
      <c r="HFM85" s="195"/>
      <c r="HFN85" s="195"/>
      <c r="HFO85" s="195"/>
      <c r="HFP85" s="195"/>
      <c r="HFQ85" s="195"/>
      <c r="HFR85" s="195"/>
      <c r="HFS85" s="195"/>
      <c r="HFT85" s="195"/>
      <c r="HFU85" s="195"/>
      <c r="HFV85" s="195"/>
      <c r="HFW85" s="195"/>
      <c r="HFX85" s="195"/>
      <c r="HFY85" s="195"/>
      <c r="HFZ85" s="195"/>
      <c r="HGA85" s="195"/>
      <c r="HGB85" s="195"/>
      <c r="HGC85" s="195"/>
      <c r="HGD85" s="195"/>
      <c r="HGE85" s="195"/>
      <c r="HGF85" s="195"/>
      <c r="HGG85" s="195"/>
      <c r="HGH85" s="195"/>
      <c r="HGI85" s="195"/>
      <c r="HGJ85" s="195"/>
      <c r="HGK85" s="195"/>
      <c r="HGL85" s="195"/>
      <c r="HGM85" s="195"/>
      <c r="HGN85" s="195"/>
      <c r="HGO85" s="195"/>
      <c r="HGP85" s="195"/>
      <c r="HGQ85" s="195"/>
      <c r="HGR85" s="195"/>
      <c r="HGS85" s="195"/>
      <c r="HGT85" s="195"/>
      <c r="HGU85" s="195"/>
      <c r="HGV85" s="195"/>
      <c r="HGW85" s="195"/>
      <c r="HGX85" s="195"/>
      <c r="HGY85" s="195"/>
      <c r="HGZ85" s="195"/>
      <c r="HHA85" s="195"/>
      <c r="HHB85" s="195"/>
      <c r="HHC85" s="195"/>
      <c r="HHD85" s="195"/>
      <c r="HHE85" s="195"/>
      <c r="HHF85" s="195"/>
      <c r="HHG85" s="195"/>
      <c r="HHH85" s="195"/>
      <c r="HHI85" s="195"/>
      <c r="HHJ85" s="195"/>
      <c r="HHK85" s="195"/>
      <c r="HHL85" s="195"/>
      <c r="HHM85" s="195"/>
      <c r="HHN85" s="195"/>
      <c r="HHO85" s="195"/>
      <c r="HHP85" s="195"/>
      <c r="HHQ85" s="195"/>
      <c r="HHR85" s="195"/>
      <c r="HHS85" s="195"/>
      <c r="HHT85" s="195"/>
      <c r="HHU85" s="195"/>
      <c r="HHV85" s="195"/>
      <c r="HHW85" s="195"/>
      <c r="HHX85" s="195"/>
      <c r="HHY85" s="195"/>
      <c r="HHZ85" s="195"/>
      <c r="HIA85" s="195"/>
      <c r="HIB85" s="195"/>
      <c r="HIC85" s="195"/>
      <c r="HID85" s="195"/>
      <c r="HIE85" s="195"/>
      <c r="HIF85" s="195"/>
      <c r="HIG85" s="195"/>
      <c r="HIH85" s="195"/>
      <c r="HII85" s="195"/>
      <c r="HIJ85" s="195"/>
      <c r="HIK85" s="195"/>
      <c r="HIL85" s="195"/>
      <c r="HIM85" s="195"/>
      <c r="HIN85" s="195"/>
      <c r="HIO85" s="195"/>
      <c r="HIP85" s="195"/>
      <c r="HIQ85" s="195"/>
      <c r="HIR85" s="195"/>
      <c r="HIS85" s="195"/>
      <c r="HIT85" s="195"/>
      <c r="HIU85" s="195"/>
      <c r="HIV85" s="195"/>
      <c r="HIW85" s="195"/>
      <c r="HIX85" s="195"/>
      <c r="HIY85" s="195"/>
      <c r="HIZ85" s="195"/>
      <c r="HJA85" s="195"/>
      <c r="HJB85" s="195"/>
      <c r="HJC85" s="195"/>
      <c r="HJD85" s="195"/>
      <c r="HJE85" s="195"/>
      <c r="HJF85" s="195"/>
      <c r="HJG85" s="195"/>
      <c r="HJH85" s="195"/>
      <c r="HJI85" s="195"/>
      <c r="HJJ85" s="195"/>
      <c r="HJK85" s="195"/>
      <c r="HJL85" s="195"/>
      <c r="HJM85" s="195"/>
      <c r="HJN85" s="195"/>
      <c r="HJO85" s="195"/>
      <c r="HJP85" s="195"/>
      <c r="HJQ85" s="195"/>
      <c r="HJR85" s="195"/>
      <c r="HJS85" s="195"/>
      <c r="HJT85" s="195"/>
      <c r="HJU85" s="195"/>
      <c r="HJV85" s="195"/>
      <c r="HJW85" s="195"/>
      <c r="HJX85" s="195"/>
      <c r="HJY85" s="195"/>
      <c r="HJZ85" s="195"/>
      <c r="HKA85" s="195"/>
      <c r="HKB85" s="195"/>
      <c r="HKC85" s="195"/>
      <c r="HKD85" s="195"/>
      <c r="HKE85" s="195"/>
      <c r="HKF85" s="195"/>
      <c r="HKG85" s="195"/>
      <c r="HKH85" s="195"/>
      <c r="HKI85" s="195"/>
      <c r="HKJ85" s="195"/>
      <c r="HKK85" s="195"/>
      <c r="HKL85" s="195"/>
      <c r="HKM85" s="195"/>
      <c r="HKN85" s="195"/>
      <c r="HKO85" s="195"/>
      <c r="HKP85" s="195"/>
      <c r="HKQ85" s="195"/>
      <c r="HKR85" s="195"/>
      <c r="HKS85" s="195"/>
      <c r="HKT85" s="195"/>
      <c r="HKU85" s="195"/>
      <c r="HKV85" s="195"/>
      <c r="HKW85" s="195"/>
      <c r="HKX85" s="195"/>
      <c r="HKY85" s="195"/>
      <c r="HKZ85" s="195"/>
      <c r="HLA85" s="195"/>
      <c r="HLB85" s="195"/>
      <c r="HLC85" s="195"/>
      <c r="HLD85" s="195"/>
      <c r="HLE85" s="195"/>
      <c r="HLF85" s="195"/>
      <c r="HLG85" s="195"/>
      <c r="HLH85" s="195"/>
      <c r="HLI85" s="195"/>
      <c r="HLJ85" s="195"/>
      <c r="HLK85" s="195"/>
      <c r="HLL85" s="195"/>
      <c r="HLM85" s="195"/>
      <c r="HLN85" s="195"/>
      <c r="HLO85" s="195"/>
      <c r="HLP85" s="195"/>
      <c r="HLQ85" s="195"/>
      <c r="HLR85" s="195"/>
      <c r="HLS85" s="195"/>
      <c r="HLT85" s="195"/>
      <c r="HLU85" s="195"/>
      <c r="HLV85" s="195"/>
      <c r="HLW85" s="195"/>
      <c r="HLX85" s="195"/>
      <c r="HLY85" s="195"/>
      <c r="HLZ85" s="195"/>
      <c r="HMA85" s="195"/>
      <c r="HMB85" s="195"/>
      <c r="HMC85" s="195"/>
      <c r="HMD85" s="195"/>
      <c r="HME85" s="195"/>
      <c r="HMF85" s="195"/>
      <c r="HMG85" s="195"/>
      <c r="HMH85" s="195"/>
      <c r="HMI85" s="195"/>
      <c r="HMJ85" s="195"/>
      <c r="HMK85" s="195"/>
      <c r="HML85" s="195"/>
      <c r="HMM85" s="195"/>
      <c r="HMN85" s="195"/>
      <c r="HMO85" s="195"/>
      <c r="HMP85" s="195"/>
      <c r="HMQ85" s="195"/>
      <c r="HMR85" s="195"/>
      <c r="HMS85" s="195"/>
      <c r="HMT85" s="195"/>
      <c r="HMU85" s="195"/>
      <c r="HMV85" s="195"/>
      <c r="HMW85" s="195"/>
      <c r="HMX85" s="195"/>
      <c r="HMY85" s="195"/>
      <c r="HMZ85" s="195"/>
      <c r="HNA85" s="195"/>
      <c r="HNB85" s="195"/>
      <c r="HNC85" s="195"/>
      <c r="HND85" s="195"/>
      <c r="HNE85" s="195"/>
      <c r="HNF85" s="195"/>
      <c r="HNG85" s="195"/>
      <c r="HNH85" s="195"/>
      <c r="HNI85" s="195"/>
      <c r="HNJ85" s="195"/>
      <c r="HNK85" s="195"/>
      <c r="HNL85" s="195"/>
      <c r="HNM85" s="195"/>
      <c r="HNN85" s="195"/>
      <c r="HNO85" s="195"/>
      <c r="HNP85" s="195"/>
      <c r="HNQ85" s="195"/>
      <c r="HNR85" s="195"/>
      <c r="HNS85" s="195"/>
      <c r="HNT85" s="195"/>
      <c r="HNU85" s="195"/>
      <c r="HNV85" s="195"/>
      <c r="HNW85" s="195"/>
      <c r="HNX85" s="195"/>
      <c r="HNY85" s="195"/>
      <c r="HNZ85" s="195"/>
      <c r="HOA85" s="195"/>
      <c r="HOB85" s="195"/>
      <c r="HOC85" s="195"/>
      <c r="HOD85" s="195"/>
      <c r="HOE85" s="195"/>
      <c r="HOF85" s="195"/>
      <c r="HOG85" s="195"/>
      <c r="HOH85" s="195"/>
      <c r="HOI85" s="195"/>
      <c r="HOJ85" s="195"/>
      <c r="HOK85" s="195"/>
      <c r="HOL85" s="195"/>
      <c r="HOM85" s="195"/>
      <c r="HON85" s="195"/>
      <c r="HOO85" s="195"/>
      <c r="HOP85" s="195"/>
      <c r="HOQ85" s="195"/>
      <c r="HOR85" s="195"/>
      <c r="HOS85" s="195"/>
      <c r="HOT85" s="195"/>
      <c r="HOU85" s="195"/>
      <c r="HOV85" s="195"/>
      <c r="HOW85" s="195"/>
      <c r="HOX85" s="195"/>
      <c r="HOY85" s="195"/>
      <c r="HOZ85" s="195"/>
      <c r="HPA85" s="195"/>
      <c r="HPB85" s="195"/>
      <c r="HPC85" s="195"/>
      <c r="HPD85" s="195"/>
      <c r="HPE85" s="195"/>
      <c r="HPF85" s="195"/>
      <c r="HPG85" s="195"/>
      <c r="HPH85" s="195"/>
      <c r="HPI85" s="195"/>
      <c r="HPJ85" s="195"/>
      <c r="HPK85" s="195"/>
      <c r="HPL85" s="195"/>
      <c r="HPM85" s="195"/>
      <c r="HPN85" s="195"/>
      <c r="HPO85" s="195"/>
      <c r="HPP85" s="195"/>
      <c r="HPQ85" s="195"/>
      <c r="HPR85" s="195"/>
      <c r="HPS85" s="195"/>
      <c r="HPT85" s="195"/>
      <c r="HPU85" s="195"/>
      <c r="HPV85" s="195"/>
      <c r="HPW85" s="195"/>
      <c r="HPX85" s="195"/>
      <c r="HPY85" s="195"/>
      <c r="HPZ85" s="195"/>
      <c r="HQA85" s="195"/>
      <c r="HQB85" s="195"/>
      <c r="HQC85" s="195"/>
      <c r="HQD85" s="195"/>
      <c r="HQE85" s="195"/>
      <c r="HQF85" s="195"/>
      <c r="HQG85" s="195"/>
      <c r="HQH85" s="195"/>
      <c r="HQI85" s="195"/>
      <c r="HQJ85" s="195"/>
      <c r="HQK85" s="195"/>
      <c r="HQL85" s="195"/>
      <c r="HQM85" s="195"/>
      <c r="HQN85" s="195"/>
      <c r="HQO85" s="195"/>
      <c r="HQP85" s="195"/>
      <c r="HQQ85" s="195"/>
      <c r="HQR85" s="195"/>
      <c r="HQS85" s="195"/>
      <c r="HQT85" s="195"/>
      <c r="HQU85" s="195"/>
      <c r="HQV85" s="195"/>
      <c r="HQW85" s="195"/>
      <c r="HQX85" s="195"/>
      <c r="HQY85" s="195"/>
      <c r="HQZ85" s="195"/>
      <c r="HRA85" s="195"/>
      <c r="HRB85" s="195"/>
      <c r="HRC85" s="195"/>
      <c r="HRD85" s="195"/>
      <c r="HRE85" s="195"/>
      <c r="HRF85" s="195"/>
      <c r="HRG85" s="195"/>
      <c r="HRH85" s="195"/>
      <c r="HRI85" s="195"/>
      <c r="HRJ85" s="195"/>
      <c r="HRK85" s="195"/>
      <c r="HRL85" s="195"/>
      <c r="HRM85" s="195"/>
      <c r="HRN85" s="195"/>
      <c r="HRO85" s="195"/>
      <c r="HRP85" s="195"/>
      <c r="HRQ85" s="195"/>
      <c r="HRR85" s="195"/>
      <c r="HRS85" s="195"/>
      <c r="HRT85" s="195"/>
      <c r="HRU85" s="195"/>
      <c r="HRV85" s="195"/>
      <c r="HRW85" s="195"/>
      <c r="HRX85" s="195"/>
      <c r="HRY85" s="195"/>
      <c r="HRZ85" s="195"/>
      <c r="HSA85" s="195"/>
      <c r="HSB85" s="195"/>
      <c r="HSC85" s="195"/>
      <c r="HSD85" s="195"/>
      <c r="HSE85" s="195"/>
      <c r="HSF85" s="195"/>
      <c r="HSG85" s="195"/>
      <c r="HSH85" s="195"/>
      <c r="HSI85" s="195"/>
      <c r="HSJ85" s="195"/>
      <c r="HSK85" s="195"/>
      <c r="HSL85" s="195"/>
      <c r="HSM85" s="195"/>
      <c r="HSN85" s="195"/>
      <c r="HSO85" s="195"/>
      <c r="HSP85" s="195"/>
      <c r="HSQ85" s="195"/>
      <c r="HSR85" s="195"/>
      <c r="HSS85" s="195"/>
      <c r="HST85" s="195"/>
      <c r="HSU85" s="195"/>
      <c r="HSV85" s="195"/>
      <c r="HSW85" s="195"/>
      <c r="HSX85" s="195"/>
      <c r="HSY85" s="195"/>
      <c r="HSZ85" s="195"/>
      <c r="HTA85" s="195"/>
      <c r="HTB85" s="195"/>
      <c r="HTC85" s="195"/>
      <c r="HTD85" s="195"/>
      <c r="HTE85" s="195"/>
      <c r="HTF85" s="195"/>
      <c r="HTG85" s="195"/>
      <c r="HTH85" s="195"/>
      <c r="HTI85" s="195"/>
      <c r="HTJ85" s="195"/>
      <c r="HTK85" s="195"/>
      <c r="HTL85" s="195"/>
      <c r="HTM85" s="195"/>
      <c r="HTN85" s="195"/>
      <c r="HTO85" s="195"/>
      <c r="HTP85" s="195"/>
      <c r="HTQ85" s="195"/>
      <c r="HTR85" s="195"/>
      <c r="HTS85" s="195"/>
      <c r="HTT85" s="195"/>
      <c r="HTU85" s="195"/>
      <c r="HTV85" s="195"/>
      <c r="HTW85" s="195"/>
      <c r="HTX85" s="195"/>
      <c r="HTY85" s="195"/>
      <c r="HTZ85" s="195"/>
      <c r="HUA85" s="195"/>
      <c r="HUB85" s="195"/>
      <c r="HUC85" s="195"/>
      <c r="HUD85" s="195"/>
      <c r="HUE85" s="195"/>
      <c r="HUF85" s="195"/>
      <c r="HUG85" s="195"/>
      <c r="HUH85" s="195"/>
      <c r="HUI85" s="195"/>
      <c r="HUJ85" s="195"/>
      <c r="HUK85" s="195"/>
      <c r="HUL85" s="195"/>
      <c r="HUM85" s="195"/>
      <c r="HUN85" s="195"/>
      <c r="HUO85" s="195"/>
      <c r="HUP85" s="195"/>
      <c r="HUQ85" s="195"/>
      <c r="HUR85" s="195"/>
      <c r="HUS85" s="195"/>
      <c r="HUT85" s="195"/>
      <c r="HUU85" s="195"/>
      <c r="HUV85" s="195"/>
      <c r="HUW85" s="195"/>
      <c r="HUX85" s="195"/>
      <c r="HUY85" s="195"/>
      <c r="HUZ85" s="195"/>
      <c r="HVA85" s="195"/>
      <c r="HVB85" s="195"/>
      <c r="HVC85" s="195"/>
      <c r="HVD85" s="195"/>
      <c r="HVE85" s="195"/>
      <c r="HVF85" s="195"/>
      <c r="HVG85" s="195"/>
      <c r="HVH85" s="195"/>
      <c r="HVI85" s="195"/>
      <c r="HVJ85" s="195"/>
      <c r="HVK85" s="195"/>
      <c r="HVL85" s="195"/>
      <c r="HVM85" s="195"/>
      <c r="HVN85" s="195"/>
      <c r="HVO85" s="195"/>
      <c r="HVP85" s="195"/>
      <c r="HVQ85" s="195"/>
      <c r="HVR85" s="195"/>
      <c r="HVS85" s="195"/>
      <c r="HVT85" s="195"/>
      <c r="HVU85" s="195"/>
      <c r="HVV85" s="195"/>
      <c r="HVW85" s="195"/>
      <c r="HVX85" s="195"/>
      <c r="HVY85" s="195"/>
      <c r="HVZ85" s="195"/>
      <c r="HWA85" s="195"/>
      <c r="HWB85" s="195"/>
      <c r="HWC85" s="195"/>
      <c r="HWD85" s="195"/>
      <c r="HWE85" s="195"/>
      <c r="HWF85" s="195"/>
      <c r="HWG85" s="195"/>
      <c r="HWH85" s="195"/>
      <c r="HWI85" s="195"/>
      <c r="HWJ85" s="195"/>
      <c r="HWK85" s="195"/>
      <c r="HWL85" s="195"/>
      <c r="HWM85" s="195"/>
      <c r="HWN85" s="195"/>
      <c r="HWO85" s="195"/>
      <c r="HWP85" s="195"/>
      <c r="HWQ85" s="195"/>
      <c r="HWR85" s="195"/>
      <c r="HWS85" s="195"/>
      <c r="HWT85" s="195"/>
      <c r="HWU85" s="195"/>
      <c r="HWV85" s="195"/>
      <c r="HWW85" s="195"/>
      <c r="HWX85" s="195"/>
      <c r="HWY85" s="195"/>
      <c r="HWZ85" s="195"/>
      <c r="HXA85" s="195"/>
      <c r="HXB85" s="195"/>
      <c r="HXC85" s="195"/>
      <c r="HXD85" s="195"/>
      <c r="HXE85" s="195"/>
      <c r="HXF85" s="195"/>
      <c r="HXG85" s="195"/>
      <c r="HXH85" s="195"/>
      <c r="HXI85" s="195"/>
      <c r="HXJ85" s="195"/>
      <c r="HXK85" s="195"/>
      <c r="HXL85" s="195"/>
      <c r="HXM85" s="195"/>
      <c r="HXN85" s="195"/>
      <c r="HXO85" s="195"/>
      <c r="HXP85" s="195"/>
      <c r="HXQ85" s="195"/>
      <c r="HXR85" s="195"/>
      <c r="HXS85" s="195"/>
      <c r="HXT85" s="195"/>
      <c r="HXU85" s="195"/>
      <c r="HXV85" s="195"/>
      <c r="HXW85" s="195"/>
      <c r="HXX85" s="195"/>
      <c r="HXY85" s="195"/>
      <c r="HXZ85" s="195"/>
      <c r="HYA85" s="195"/>
      <c r="HYB85" s="195"/>
      <c r="HYC85" s="195"/>
      <c r="HYD85" s="195"/>
      <c r="HYE85" s="195"/>
      <c r="HYF85" s="195"/>
      <c r="HYG85" s="195"/>
      <c r="HYH85" s="195"/>
      <c r="HYI85" s="195"/>
      <c r="HYJ85" s="195"/>
      <c r="HYK85" s="195"/>
      <c r="HYL85" s="195"/>
      <c r="HYM85" s="195"/>
      <c r="HYN85" s="195"/>
      <c r="HYO85" s="195"/>
      <c r="HYP85" s="195"/>
      <c r="HYQ85" s="195"/>
      <c r="HYR85" s="195"/>
      <c r="HYS85" s="195"/>
      <c r="HYT85" s="195"/>
      <c r="HYU85" s="195"/>
      <c r="HYV85" s="195"/>
      <c r="HYW85" s="195"/>
      <c r="HYX85" s="195"/>
      <c r="HYY85" s="195"/>
      <c r="HYZ85" s="195"/>
      <c r="HZA85" s="195"/>
      <c r="HZB85" s="195"/>
      <c r="HZC85" s="195"/>
      <c r="HZD85" s="195"/>
      <c r="HZE85" s="195"/>
      <c r="HZF85" s="195"/>
      <c r="HZG85" s="195"/>
      <c r="HZH85" s="195"/>
      <c r="HZI85" s="195"/>
      <c r="HZJ85" s="195"/>
      <c r="HZK85" s="195"/>
      <c r="HZL85" s="195"/>
      <c r="HZM85" s="195"/>
      <c r="HZN85" s="195"/>
      <c r="HZO85" s="195"/>
      <c r="HZP85" s="195"/>
      <c r="HZQ85" s="195"/>
      <c r="HZR85" s="195"/>
      <c r="HZS85" s="195"/>
      <c r="HZT85" s="195"/>
      <c r="HZU85" s="195"/>
      <c r="HZV85" s="195"/>
      <c r="HZW85" s="195"/>
      <c r="HZX85" s="195"/>
      <c r="HZY85" s="195"/>
      <c r="HZZ85" s="195"/>
      <c r="IAA85" s="195"/>
      <c r="IAB85" s="195"/>
      <c r="IAC85" s="195"/>
      <c r="IAD85" s="195"/>
      <c r="IAE85" s="195"/>
      <c r="IAF85" s="195"/>
      <c r="IAG85" s="195"/>
      <c r="IAH85" s="195"/>
      <c r="IAI85" s="195"/>
      <c r="IAJ85" s="195"/>
      <c r="IAK85" s="195"/>
      <c r="IAL85" s="195"/>
      <c r="IAM85" s="195"/>
      <c r="IAN85" s="195"/>
      <c r="IAO85" s="195"/>
      <c r="IAP85" s="195"/>
      <c r="IAQ85" s="195"/>
      <c r="IAR85" s="195"/>
      <c r="IAS85" s="195"/>
      <c r="IAT85" s="195"/>
      <c r="IAU85" s="195"/>
      <c r="IAV85" s="195"/>
      <c r="IAW85" s="195"/>
      <c r="IAX85" s="195"/>
      <c r="IAY85" s="195"/>
      <c r="IAZ85" s="195"/>
      <c r="IBA85" s="195"/>
      <c r="IBB85" s="195"/>
      <c r="IBC85" s="195"/>
      <c r="IBD85" s="195"/>
      <c r="IBE85" s="195"/>
      <c r="IBF85" s="195"/>
      <c r="IBG85" s="195"/>
      <c r="IBH85" s="195"/>
      <c r="IBI85" s="195"/>
      <c r="IBJ85" s="195"/>
      <c r="IBK85" s="195"/>
      <c r="IBL85" s="195"/>
      <c r="IBM85" s="195"/>
      <c r="IBN85" s="195"/>
      <c r="IBO85" s="195"/>
      <c r="IBP85" s="195"/>
      <c r="IBQ85" s="195"/>
      <c r="IBR85" s="195"/>
      <c r="IBS85" s="195"/>
      <c r="IBT85" s="195"/>
      <c r="IBU85" s="195"/>
      <c r="IBV85" s="195"/>
      <c r="IBW85" s="195"/>
      <c r="IBX85" s="195"/>
      <c r="IBY85" s="195"/>
      <c r="IBZ85" s="195"/>
      <c r="ICA85" s="195"/>
      <c r="ICB85" s="195"/>
      <c r="ICC85" s="195"/>
      <c r="ICD85" s="195"/>
      <c r="ICE85" s="195"/>
      <c r="ICF85" s="195"/>
      <c r="ICG85" s="195"/>
      <c r="ICH85" s="195"/>
      <c r="ICI85" s="195"/>
      <c r="ICJ85" s="195"/>
      <c r="ICK85" s="195"/>
      <c r="ICL85" s="195"/>
      <c r="ICM85" s="195"/>
      <c r="ICN85" s="195"/>
      <c r="ICO85" s="195"/>
      <c r="ICP85" s="195"/>
      <c r="ICQ85" s="195"/>
      <c r="ICR85" s="195"/>
      <c r="ICS85" s="195"/>
      <c r="ICT85" s="195"/>
      <c r="ICU85" s="195"/>
      <c r="ICV85" s="195"/>
      <c r="ICW85" s="195"/>
      <c r="ICX85" s="195"/>
      <c r="ICY85" s="195"/>
      <c r="ICZ85" s="195"/>
      <c r="IDA85" s="195"/>
      <c r="IDB85" s="195"/>
      <c r="IDC85" s="195"/>
      <c r="IDD85" s="195"/>
      <c r="IDE85" s="195"/>
      <c r="IDF85" s="195"/>
      <c r="IDG85" s="195"/>
      <c r="IDH85" s="195"/>
      <c r="IDI85" s="195"/>
      <c r="IDJ85" s="195"/>
      <c r="IDK85" s="195"/>
      <c r="IDL85" s="195"/>
      <c r="IDM85" s="195"/>
      <c r="IDN85" s="195"/>
      <c r="IDO85" s="195"/>
      <c r="IDP85" s="195"/>
      <c r="IDQ85" s="195"/>
      <c r="IDR85" s="195"/>
      <c r="IDS85" s="195"/>
      <c r="IDT85" s="195"/>
      <c r="IDU85" s="195"/>
      <c r="IDV85" s="195"/>
      <c r="IDW85" s="195"/>
      <c r="IDX85" s="195"/>
      <c r="IDY85" s="195"/>
      <c r="IDZ85" s="195"/>
      <c r="IEA85" s="195"/>
      <c r="IEB85" s="195"/>
      <c r="IEC85" s="195"/>
      <c r="IED85" s="195"/>
      <c r="IEE85" s="195"/>
      <c r="IEF85" s="195"/>
      <c r="IEG85" s="195"/>
      <c r="IEH85" s="195"/>
      <c r="IEI85" s="195"/>
      <c r="IEJ85" s="195"/>
      <c r="IEK85" s="195"/>
      <c r="IEL85" s="195"/>
      <c r="IEM85" s="195"/>
      <c r="IEN85" s="195"/>
      <c r="IEO85" s="195"/>
      <c r="IEP85" s="195"/>
      <c r="IEQ85" s="195"/>
      <c r="IER85" s="195"/>
      <c r="IES85" s="195"/>
      <c r="IET85" s="195"/>
      <c r="IEU85" s="195"/>
      <c r="IEV85" s="195"/>
      <c r="IEW85" s="195"/>
      <c r="IEX85" s="195"/>
      <c r="IEY85" s="195"/>
      <c r="IEZ85" s="195"/>
      <c r="IFA85" s="195"/>
      <c r="IFB85" s="195"/>
      <c r="IFC85" s="195"/>
      <c r="IFD85" s="195"/>
      <c r="IFE85" s="195"/>
      <c r="IFF85" s="195"/>
      <c r="IFG85" s="195"/>
      <c r="IFH85" s="195"/>
      <c r="IFI85" s="195"/>
      <c r="IFJ85" s="195"/>
      <c r="IFK85" s="195"/>
      <c r="IFL85" s="195"/>
      <c r="IFM85" s="195"/>
      <c r="IFN85" s="195"/>
      <c r="IFO85" s="195"/>
      <c r="IFP85" s="195"/>
      <c r="IFQ85" s="195"/>
      <c r="IFR85" s="195"/>
      <c r="IFS85" s="195"/>
      <c r="IFT85" s="195"/>
      <c r="IFU85" s="195"/>
      <c r="IFV85" s="195"/>
      <c r="IFW85" s="195"/>
      <c r="IFX85" s="195"/>
      <c r="IFY85" s="195"/>
      <c r="IFZ85" s="195"/>
      <c r="IGA85" s="195"/>
      <c r="IGB85" s="195"/>
      <c r="IGC85" s="195"/>
      <c r="IGD85" s="195"/>
      <c r="IGE85" s="195"/>
      <c r="IGF85" s="195"/>
      <c r="IGG85" s="195"/>
      <c r="IGH85" s="195"/>
      <c r="IGI85" s="195"/>
      <c r="IGJ85" s="195"/>
      <c r="IGK85" s="195"/>
      <c r="IGL85" s="195"/>
      <c r="IGM85" s="195"/>
      <c r="IGN85" s="195"/>
      <c r="IGO85" s="195"/>
      <c r="IGP85" s="195"/>
      <c r="IGQ85" s="195"/>
      <c r="IGR85" s="195"/>
      <c r="IGS85" s="195"/>
      <c r="IGT85" s="195"/>
      <c r="IGU85" s="195"/>
      <c r="IGV85" s="195"/>
      <c r="IGW85" s="195"/>
      <c r="IGX85" s="195"/>
      <c r="IGY85" s="195"/>
      <c r="IGZ85" s="195"/>
      <c r="IHA85" s="195"/>
      <c r="IHB85" s="195"/>
      <c r="IHC85" s="195"/>
      <c r="IHD85" s="195"/>
      <c r="IHE85" s="195"/>
      <c r="IHF85" s="195"/>
      <c r="IHG85" s="195"/>
      <c r="IHH85" s="195"/>
      <c r="IHI85" s="195"/>
      <c r="IHJ85" s="195"/>
      <c r="IHK85" s="195"/>
      <c r="IHL85" s="195"/>
      <c r="IHM85" s="195"/>
      <c r="IHN85" s="195"/>
      <c r="IHO85" s="195"/>
      <c r="IHP85" s="195"/>
      <c r="IHQ85" s="195"/>
      <c r="IHR85" s="195"/>
      <c r="IHS85" s="195"/>
      <c r="IHT85" s="195"/>
      <c r="IHU85" s="195"/>
      <c r="IHV85" s="195"/>
      <c r="IHW85" s="195"/>
      <c r="IHX85" s="195"/>
      <c r="IHY85" s="195"/>
      <c r="IHZ85" s="195"/>
      <c r="IIA85" s="195"/>
      <c r="IIB85" s="195"/>
      <c r="IIC85" s="195"/>
      <c r="IID85" s="195"/>
      <c r="IIE85" s="195"/>
      <c r="IIF85" s="195"/>
      <c r="IIG85" s="195"/>
      <c r="IIH85" s="195"/>
      <c r="III85" s="195"/>
      <c r="IIJ85" s="195"/>
      <c r="IIK85" s="195"/>
      <c r="IIL85" s="195"/>
      <c r="IIM85" s="195"/>
      <c r="IIN85" s="195"/>
      <c r="IIO85" s="195"/>
      <c r="IIP85" s="195"/>
      <c r="IIQ85" s="195"/>
      <c r="IIR85" s="195"/>
      <c r="IIS85" s="195"/>
      <c r="IIT85" s="195"/>
      <c r="IIU85" s="195"/>
      <c r="IIV85" s="195"/>
      <c r="IIW85" s="195"/>
      <c r="IIX85" s="195"/>
      <c r="IIY85" s="195"/>
      <c r="IIZ85" s="195"/>
      <c r="IJA85" s="195"/>
      <c r="IJB85" s="195"/>
      <c r="IJC85" s="195"/>
      <c r="IJD85" s="195"/>
      <c r="IJE85" s="195"/>
      <c r="IJF85" s="195"/>
      <c r="IJG85" s="195"/>
      <c r="IJH85" s="195"/>
      <c r="IJI85" s="195"/>
      <c r="IJJ85" s="195"/>
      <c r="IJK85" s="195"/>
      <c r="IJL85" s="195"/>
      <c r="IJM85" s="195"/>
      <c r="IJN85" s="195"/>
      <c r="IJO85" s="195"/>
      <c r="IJP85" s="195"/>
      <c r="IJQ85" s="195"/>
      <c r="IJR85" s="195"/>
      <c r="IJS85" s="195"/>
      <c r="IJT85" s="195"/>
      <c r="IJU85" s="195"/>
      <c r="IJV85" s="195"/>
      <c r="IJW85" s="195"/>
      <c r="IJX85" s="195"/>
      <c r="IJY85" s="195"/>
      <c r="IJZ85" s="195"/>
      <c r="IKA85" s="195"/>
      <c r="IKB85" s="195"/>
      <c r="IKC85" s="195"/>
      <c r="IKD85" s="195"/>
      <c r="IKE85" s="195"/>
      <c r="IKF85" s="195"/>
      <c r="IKG85" s="195"/>
      <c r="IKH85" s="195"/>
      <c r="IKI85" s="195"/>
      <c r="IKJ85" s="195"/>
      <c r="IKK85" s="195"/>
      <c r="IKL85" s="195"/>
      <c r="IKM85" s="195"/>
      <c r="IKN85" s="195"/>
      <c r="IKO85" s="195"/>
      <c r="IKP85" s="195"/>
      <c r="IKQ85" s="195"/>
      <c r="IKR85" s="195"/>
      <c r="IKS85" s="195"/>
      <c r="IKT85" s="195"/>
      <c r="IKU85" s="195"/>
      <c r="IKV85" s="195"/>
      <c r="IKW85" s="195"/>
      <c r="IKX85" s="195"/>
      <c r="IKY85" s="195"/>
      <c r="IKZ85" s="195"/>
      <c r="ILA85" s="195"/>
      <c r="ILB85" s="195"/>
      <c r="ILC85" s="195"/>
      <c r="ILD85" s="195"/>
      <c r="ILE85" s="195"/>
      <c r="ILF85" s="195"/>
      <c r="ILG85" s="195"/>
      <c r="ILH85" s="195"/>
      <c r="ILI85" s="195"/>
      <c r="ILJ85" s="195"/>
      <c r="ILK85" s="195"/>
      <c r="ILL85" s="195"/>
      <c r="ILM85" s="195"/>
      <c r="ILN85" s="195"/>
      <c r="ILO85" s="195"/>
      <c r="ILP85" s="195"/>
      <c r="ILQ85" s="195"/>
      <c r="ILR85" s="195"/>
      <c r="ILS85" s="195"/>
      <c r="ILT85" s="195"/>
      <c r="ILU85" s="195"/>
      <c r="ILV85" s="195"/>
      <c r="ILW85" s="195"/>
      <c r="ILX85" s="195"/>
      <c r="ILY85" s="195"/>
      <c r="ILZ85" s="195"/>
      <c r="IMA85" s="195"/>
      <c r="IMB85" s="195"/>
      <c r="IMC85" s="195"/>
      <c r="IMD85" s="195"/>
      <c r="IME85" s="195"/>
      <c r="IMF85" s="195"/>
      <c r="IMG85" s="195"/>
      <c r="IMH85" s="195"/>
      <c r="IMI85" s="195"/>
      <c r="IMJ85" s="195"/>
      <c r="IMK85" s="195"/>
      <c r="IML85" s="195"/>
      <c r="IMM85" s="195"/>
      <c r="IMN85" s="195"/>
      <c r="IMO85" s="195"/>
      <c r="IMP85" s="195"/>
      <c r="IMQ85" s="195"/>
      <c r="IMR85" s="195"/>
      <c r="IMS85" s="195"/>
      <c r="IMT85" s="195"/>
      <c r="IMU85" s="195"/>
      <c r="IMV85" s="195"/>
      <c r="IMW85" s="195"/>
      <c r="IMX85" s="195"/>
      <c r="IMY85" s="195"/>
      <c r="IMZ85" s="195"/>
      <c r="INA85" s="195"/>
      <c r="INB85" s="195"/>
      <c r="INC85" s="195"/>
      <c r="IND85" s="195"/>
      <c r="INE85" s="195"/>
      <c r="INF85" s="195"/>
      <c r="ING85" s="195"/>
      <c r="INH85" s="195"/>
      <c r="INI85" s="195"/>
      <c r="INJ85" s="195"/>
      <c r="INK85" s="195"/>
      <c r="INL85" s="195"/>
      <c r="INM85" s="195"/>
      <c r="INN85" s="195"/>
      <c r="INO85" s="195"/>
      <c r="INP85" s="195"/>
      <c r="INQ85" s="195"/>
      <c r="INR85" s="195"/>
      <c r="INS85" s="195"/>
      <c r="INT85" s="195"/>
      <c r="INU85" s="195"/>
      <c r="INV85" s="195"/>
      <c r="INW85" s="195"/>
      <c r="INX85" s="195"/>
      <c r="INY85" s="195"/>
      <c r="INZ85" s="195"/>
      <c r="IOA85" s="195"/>
      <c r="IOB85" s="195"/>
      <c r="IOC85" s="195"/>
      <c r="IOD85" s="195"/>
      <c r="IOE85" s="195"/>
      <c r="IOF85" s="195"/>
      <c r="IOG85" s="195"/>
      <c r="IOH85" s="195"/>
      <c r="IOI85" s="195"/>
      <c r="IOJ85" s="195"/>
      <c r="IOK85" s="195"/>
      <c r="IOL85" s="195"/>
      <c r="IOM85" s="195"/>
      <c r="ION85" s="195"/>
      <c r="IOO85" s="195"/>
      <c r="IOP85" s="195"/>
      <c r="IOQ85" s="195"/>
      <c r="IOR85" s="195"/>
      <c r="IOS85" s="195"/>
      <c r="IOT85" s="195"/>
      <c r="IOU85" s="195"/>
      <c r="IOV85" s="195"/>
      <c r="IOW85" s="195"/>
      <c r="IOX85" s="195"/>
      <c r="IOY85" s="195"/>
      <c r="IOZ85" s="195"/>
      <c r="IPA85" s="195"/>
      <c r="IPB85" s="195"/>
      <c r="IPC85" s="195"/>
      <c r="IPD85" s="195"/>
      <c r="IPE85" s="195"/>
      <c r="IPF85" s="195"/>
      <c r="IPG85" s="195"/>
      <c r="IPH85" s="195"/>
      <c r="IPI85" s="195"/>
      <c r="IPJ85" s="195"/>
      <c r="IPK85" s="195"/>
      <c r="IPL85" s="195"/>
      <c r="IPM85" s="195"/>
      <c r="IPN85" s="195"/>
      <c r="IPO85" s="195"/>
      <c r="IPP85" s="195"/>
      <c r="IPQ85" s="195"/>
      <c r="IPR85" s="195"/>
      <c r="IPS85" s="195"/>
      <c r="IPT85" s="195"/>
      <c r="IPU85" s="195"/>
      <c r="IPV85" s="195"/>
      <c r="IPW85" s="195"/>
      <c r="IPX85" s="195"/>
      <c r="IPY85" s="195"/>
      <c r="IPZ85" s="195"/>
      <c r="IQA85" s="195"/>
      <c r="IQB85" s="195"/>
      <c r="IQC85" s="195"/>
      <c r="IQD85" s="195"/>
      <c r="IQE85" s="195"/>
      <c r="IQF85" s="195"/>
      <c r="IQG85" s="195"/>
      <c r="IQH85" s="195"/>
      <c r="IQI85" s="195"/>
      <c r="IQJ85" s="195"/>
      <c r="IQK85" s="195"/>
      <c r="IQL85" s="195"/>
      <c r="IQM85" s="195"/>
      <c r="IQN85" s="195"/>
      <c r="IQO85" s="195"/>
      <c r="IQP85" s="195"/>
      <c r="IQQ85" s="195"/>
      <c r="IQR85" s="195"/>
      <c r="IQS85" s="195"/>
      <c r="IQT85" s="195"/>
      <c r="IQU85" s="195"/>
      <c r="IQV85" s="195"/>
      <c r="IQW85" s="195"/>
      <c r="IQX85" s="195"/>
      <c r="IQY85" s="195"/>
      <c r="IQZ85" s="195"/>
      <c r="IRA85" s="195"/>
      <c r="IRB85" s="195"/>
      <c r="IRC85" s="195"/>
      <c r="IRD85" s="195"/>
      <c r="IRE85" s="195"/>
      <c r="IRF85" s="195"/>
      <c r="IRG85" s="195"/>
      <c r="IRH85" s="195"/>
      <c r="IRI85" s="195"/>
      <c r="IRJ85" s="195"/>
      <c r="IRK85" s="195"/>
      <c r="IRL85" s="195"/>
      <c r="IRM85" s="195"/>
      <c r="IRN85" s="195"/>
      <c r="IRO85" s="195"/>
      <c r="IRP85" s="195"/>
      <c r="IRQ85" s="195"/>
      <c r="IRR85" s="195"/>
      <c r="IRS85" s="195"/>
      <c r="IRT85" s="195"/>
      <c r="IRU85" s="195"/>
      <c r="IRV85" s="195"/>
      <c r="IRW85" s="195"/>
      <c r="IRX85" s="195"/>
      <c r="IRY85" s="195"/>
      <c r="IRZ85" s="195"/>
      <c r="ISA85" s="195"/>
      <c r="ISB85" s="195"/>
      <c r="ISC85" s="195"/>
      <c r="ISD85" s="195"/>
      <c r="ISE85" s="195"/>
      <c r="ISF85" s="195"/>
      <c r="ISG85" s="195"/>
      <c r="ISH85" s="195"/>
      <c r="ISI85" s="195"/>
      <c r="ISJ85" s="195"/>
      <c r="ISK85" s="195"/>
      <c r="ISL85" s="195"/>
      <c r="ISM85" s="195"/>
      <c r="ISN85" s="195"/>
      <c r="ISO85" s="195"/>
      <c r="ISP85" s="195"/>
      <c r="ISQ85" s="195"/>
      <c r="ISR85" s="195"/>
      <c r="ISS85" s="195"/>
      <c r="IST85" s="195"/>
      <c r="ISU85" s="195"/>
      <c r="ISV85" s="195"/>
      <c r="ISW85" s="195"/>
      <c r="ISX85" s="195"/>
      <c r="ISY85" s="195"/>
      <c r="ISZ85" s="195"/>
      <c r="ITA85" s="195"/>
      <c r="ITB85" s="195"/>
      <c r="ITC85" s="195"/>
      <c r="ITD85" s="195"/>
      <c r="ITE85" s="195"/>
      <c r="ITF85" s="195"/>
      <c r="ITG85" s="195"/>
      <c r="ITH85" s="195"/>
      <c r="ITI85" s="195"/>
      <c r="ITJ85" s="195"/>
      <c r="ITK85" s="195"/>
      <c r="ITL85" s="195"/>
      <c r="ITM85" s="195"/>
      <c r="ITN85" s="195"/>
      <c r="ITO85" s="195"/>
      <c r="ITP85" s="195"/>
      <c r="ITQ85" s="195"/>
      <c r="ITR85" s="195"/>
      <c r="ITS85" s="195"/>
      <c r="ITT85" s="195"/>
      <c r="ITU85" s="195"/>
      <c r="ITV85" s="195"/>
      <c r="ITW85" s="195"/>
      <c r="ITX85" s="195"/>
      <c r="ITY85" s="195"/>
      <c r="ITZ85" s="195"/>
      <c r="IUA85" s="195"/>
      <c r="IUB85" s="195"/>
      <c r="IUC85" s="195"/>
      <c r="IUD85" s="195"/>
      <c r="IUE85" s="195"/>
      <c r="IUF85" s="195"/>
      <c r="IUG85" s="195"/>
      <c r="IUH85" s="195"/>
      <c r="IUI85" s="195"/>
      <c r="IUJ85" s="195"/>
      <c r="IUK85" s="195"/>
      <c r="IUL85" s="195"/>
      <c r="IUM85" s="195"/>
      <c r="IUN85" s="195"/>
      <c r="IUO85" s="195"/>
      <c r="IUP85" s="195"/>
      <c r="IUQ85" s="195"/>
      <c r="IUR85" s="195"/>
      <c r="IUS85" s="195"/>
      <c r="IUT85" s="195"/>
      <c r="IUU85" s="195"/>
      <c r="IUV85" s="195"/>
      <c r="IUW85" s="195"/>
      <c r="IUX85" s="195"/>
      <c r="IUY85" s="195"/>
      <c r="IUZ85" s="195"/>
      <c r="IVA85" s="195"/>
      <c r="IVB85" s="195"/>
      <c r="IVC85" s="195"/>
      <c r="IVD85" s="195"/>
      <c r="IVE85" s="195"/>
      <c r="IVF85" s="195"/>
      <c r="IVG85" s="195"/>
      <c r="IVH85" s="195"/>
      <c r="IVI85" s="195"/>
      <c r="IVJ85" s="195"/>
      <c r="IVK85" s="195"/>
      <c r="IVL85" s="195"/>
      <c r="IVM85" s="195"/>
      <c r="IVN85" s="195"/>
      <c r="IVO85" s="195"/>
      <c r="IVP85" s="195"/>
      <c r="IVQ85" s="195"/>
      <c r="IVR85" s="195"/>
      <c r="IVS85" s="195"/>
      <c r="IVT85" s="195"/>
      <c r="IVU85" s="195"/>
      <c r="IVV85" s="195"/>
      <c r="IVW85" s="195"/>
      <c r="IVX85" s="195"/>
      <c r="IVY85" s="195"/>
      <c r="IVZ85" s="195"/>
      <c r="IWA85" s="195"/>
      <c r="IWB85" s="195"/>
      <c r="IWC85" s="195"/>
      <c r="IWD85" s="195"/>
      <c r="IWE85" s="195"/>
      <c r="IWF85" s="195"/>
      <c r="IWG85" s="195"/>
      <c r="IWH85" s="195"/>
      <c r="IWI85" s="195"/>
      <c r="IWJ85" s="195"/>
      <c r="IWK85" s="195"/>
      <c r="IWL85" s="195"/>
      <c r="IWM85" s="195"/>
      <c r="IWN85" s="195"/>
      <c r="IWO85" s="195"/>
      <c r="IWP85" s="195"/>
      <c r="IWQ85" s="195"/>
      <c r="IWR85" s="195"/>
      <c r="IWS85" s="195"/>
      <c r="IWT85" s="195"/>
      <c r="IWU85" s="195"/>
      <c r="IWV85" s="195"/>
      <c r="IWW85" s="195"/>
      <c r="IWX85" s="195"/>
      <c r="IWY85" s="195"/>
      <c r="IWZ85" s="195"/>
      <c r="IXA85" s="195"/>
      <c r="IXB85" s="195"/>
      <c r="IXC85" s="195"/>
      <c r="IXD85" s="195"/>
      <c r="IXE85" s="195"/>
      <c r="IXF85" s="195"/>
      <c r="IXG85" s="195"/>
      <c r="IXH85" s="195"/>
      <c r="IXI85" s="195"/>
      <c r="IXJ85" s="195"/>
      <c r="IXK85" s="195"/>
      <c r="IXL85" s="195"/>
      <c r="IXM85" s="195"/>
      <c r="IXN85" s="195"/>
      <c r="IXO85" s="195"/>
      <c r="IXP85" s="195"/>
      <c r="IXQ85" s="195"/>
      <c r="IXR85" s="195"/>
      <c r="IXS85" s="195"/>
      <c r="IXT85" s="195"/>
      <c r="IXU85" s="195"/>
      <c r="IXV85" s="195"/>
      <c r="IXW85" s="195"/>
      <c r="IXX85" s="195"/>
      <c r="IXY85" s="195"/>
      <c r="IXZ85" s="195"/>
      <c r="IYA85" s="195"/>
      <c r="IYB85" s="195"/>
      <c r="IYC85" s="195"/>
      <c r="IYD85" s="195"/>
      <c r="IYE85" s="195"/>
      <c r="IYF85" s="195"/>
      <c r="IYG85" s="195"/>
      <c r="IYH85" s="195"/>
      <c r="IYI85" s="195"/>
      <c r="IYJ85" s="195"/>
      <c r="IYK85" s="195"/>
      <c r="IYL85" s="195"/>
      <c r="IYM85" s="195"/>
      <c r="IYN85" s="195"/>
      <c r="IYO85" s="195"/>
      <c r="IYP85" s="195"/>
      <c r="IYQ85" s="195"/>
      <c r="IYR85" s="195"/>
      <c r="IYS85" s="195"/>
      <c r="IYT85" s="195"/>
      <c r="IYU85" s="195"/>
      <c r="IYV85" s="195"/>
      <c r="IYW85" s="195"/>
      <c r="IYX85" s="195"/>
      <c r="IYY85" s="195"/>
      <c r="IYZ85" s="195"/>
      <c r="IZA85" s="195"/>
      <c r="IZB85" s="195"/>
      <c r="IZC85" s="195"/>
      <c r="IZD85" s="195"/>
      <c r="IZE85" s="195"/>
      <c r="IZF85" s="195"/>
      <c r="IZG85" s="195"/>
      <c r="IZH85" s="195"/>
      <c r="IZI85" s="195"/>
      <c r="IZJ85" s="195"/>
      <c r="IZK85" s="195"/>
      <c r="IZL85" s="195"/>
      <c r="IZM85" s="195"/>
      <c r="IZN85" s="195"/>
      <c r="IZO85" s="195"/>
      <c r="IZP85" s="195"/>
      <c r="IZQ85" s="195"/>
      <c r="IZR85" s="195"/>
      <c r="IZS85" s="195"/>
      <c r="IZT85" s="195"/>
      <c r="IZU85" s="195"/>
      <c r="IZV85" s="195"/>
      <c r="IZW85" s="195"/>
      <c r="IZX85" s="195"/>
      <c r="IZY85" s="195"/>
      <c r="IZZ85" s="195"/>
      <c r="JAA85" s="195"/>
      <c r="JAB85" s="195"/>
      <c r="JAC85" s="195"/>
      <c r="JAD85" s="195"/>
      <c r="JAE85" s="195"/>
      <c r="JAF85" s="195"/>
      <c r="JAG85" s="195"/>
      <c r="JAH85" s="195"/>
      <c r="JAI85" s="195"/>
      <c r="JAJ85" s="195"/>
      <c r="JAK85" s="195"/>
      <c r="JAL85" s="195"/>
      <c r="JAM85" s="195"/>
      <c r="JAN85" s="195"/>
      <c r="JAO85" s="195"/>
      <c r="JAP85" s="195"/>
      <c r="JAQ85" s="195"/>
      <c r="JAR85" s="195"/>
      <c r="JAS85" s="195"/>
      <c r="JAT85" s="195"/>
      <c r="JAU85" s="195"/>
      <c r="JAV85" s="195"/>
      <c r="JAW85" s="195"/>
      <c r="JAX85" s="195"/>
      <c r="JAY85" s="195"/>
      <c r="JAZ85" s="195"/>
      <c r="JBA85" s="195"/>
      <c r="JBB85" s="195"/>
      <c r="JBC85" s="195"/>
      <c r="JBD85" s="195"/>
      <c r="JBE85" s="195"/>
      <c r="JBF85" s="195"/>
      <c r="JBG85" s="195"/>
      <c r="JBH85" s="195"/>
      <c r="JBI85" s="195"/>
      <c r="JBJ85" s="195"/>
      <c r="JBK85" s="195"/>
      <c r="JBL85" s="195"/>
      <c r="JBM85" s="195"/>
      <c r="JBN85" s="195"/>
      <c r="JBO85" s="195"/>
      <c r="JBP85" s="195"/>
      <c r="JBQ85" s="195"/>
      <c r="JBR85" s="195"/>
      <c r="JBS85" s="195"/>
      <c r="JBT85" s="195"/>
      <c r="JBU85" s="195"/>
      <c r="JBV85" s="195"/>
      <c r="JBW85" s="195"/>
      <c r="JBX85" s="195"/>
      <c r="JBY85" s="195"/>
      <c r="JBZ85" s="195"/>
      <c r="JCA85" s="195"/>
      <c r="JCB85" s="195"/>
      <c r="JCC85" s="195"/>
      <c r="JCD85" s="195"/>
      <c r="JCE85" s="195"/>
      <c r="JCF85" s="195"/>
      <c r="JCG85" s="195"/>
      <c r="JCH85" s="195"/>
      <c r="JCI85" s="195"/>
      <c r="JCJ85" s="195"/>
      <c r="JCK85" s="195"/>
      <c r="JCL85" s="195"/>
      <c r="JCM85" s="195"/>
      <c r="JCN85" s="195"/>
      <c r="JCO85" s="195"/>
      <c r="JCP85" s="195"/>
      <c r="JCQ85" s="195"/>
      <c r="JCR85" s="195"/>
      <c r="JCS85" s="195"/>
      <c r="JCT85" s="195"/>
      <c r="JCU85" s="195"/>
      <c r="JCV85" s="195"/>
      <c r="JCW85" s="195"/>
      <c r="JCX85" s="195"/>
      <c r="JCY85" s="195"/>
      <c r="JCZ85" s="195"/>
      <c r="JDA85" s="195"/>
      <c r="JDB85" s="195"/>
      <c r="JDC85" s="195"/>
      <c r="JDD85" s="195"/>
      <c r="JDE85" s="195"/>
      <c r="JDF85" s="195"/>
      <c r="JDG85" s="195"/>
      <c r="JDH85" s="195"/>
      <c r="JDI85" s="195"/>
      <c r="JDJ85" s="195"/>
      <c r="JDK85" s="195"/>
      <c r="JDL85" s="195"/>
      <c r="JDM85" s="195"/>
      <c r="JDN85" s="195"/>
      <c r="JDO85" s="195"/>
      <c r="JDP85" s="195"/>
      <c r="JDQ85" s="195"/>
      <c r="JDR85" s="195"/>
      <c r="JDS85" s="195"/>
      <c r="JDT85" s="195"/>
      <c r="JDU85" s="195"/>
      <c r="JDV85" s="195"/>
      <c r="JDW85" s="195"/>
      <c r="JDX85" s="195"/>
      <c r="JDY85" s="195"/>
      <c r="JDZ85" s="195"/>
      <c r="JEA85" s="195"/>
      <c r="JEB85" s="195"/>
      <c r="JEC85" s="195"/>
      <c r="JED85" s="195"/>
      <c r="JEE85" s="195"/>
      <c r="JEF85" s="195"/>
      <c r="JEG85" s="195"/>
      <c r="JEH85" s="195"/>
      <c r="JEI85" s="195"/>
      <c r="JEJ85" s="195"/>
      <c r="JEK85" s="195"/>
      <c r="JEL85" s="195"/>
      <c r="JEM85" s="195"/>
      <c r="JEN85" s="195"/>
      <c r="JEO85" s="195"/>
      <c r="JEP85" s="195"/>
      <c r="JEQ85" s="195"/>
      <c r="JER85" s="195"/>
      <c r="JES85" s="195"/>
      <c r="JET85" s="195"/>
      <c r="JEU85" s="195"/>
      <c r="JEV85" s="195"/>
      <c r="JEW85" s="195"/>
      <c r="JEX85" s="195"/>
      <c r="JEY85" s="195"/>
      <c r="JEZ85" s="195"/>
      <c r="JFA85" s="195"/>
      <c r="JFB85" s="195"/>
      <c r="JFC85" s="195"/>
      <c r="JFD85" s="195"/>
      <c r="JFE85" s="195"/>
      <c r="JFF85" s="195"/>
      <c r="JFG85" s="195"/>
      <c r="JFH85" s="195"/>
      <c r="JFI85" s="195"/>
      <c r="JFJ85" s="195"/>
      <c r="JFK85" s="195"/>
      <c r="JFL85" s="195"/>
      <c r="JFM85" s="195"/>
      <c r="JFN85" s="195"/>
      <c r="JFO85" s="195"/>
      <c r="JFP85" s="195"/>
      <c r="JFQ85" s="195"/>
      <c r="JFR85" s="195"/>
      <c r="JFS85" s="195"/>
      <c r="JFT85" s="195"/>
      <c r="JFU85" s="195"/>
      <c r="JFV85" s="195"/>
      <c r="JFW85" s="195"/>
      <c r="JFX85" s="195"/>
      <c r="JFY85" s="195"/>
      <c r="JFZ85" s="195"/>
      <c r="JGA85" s="195"/>
      <c r="JGB85" s="195"/>
      <c r="JGC85" s="195"/>
      <c r="JGD85" s="195"/>
      <c r="JGE85" s="195"/>
      <c r="JGF85" s="195"/>
      <c r="JGG85" s="195"/>
      <c r="JGH85" s="195"/>
      <c r="JGI85" s="195"/>
      <c r="JGJ85" s="195"/>
      <c r="JGK85" s="195"/>
      <c r="JGL85" s="195"/>
      <c r="JGM85" s="195"/>
      <c r="JGN85" s="195"/>
      <c r="JGO85" s="195"/>
      <c r="JGP85" s="195"/>
      <c r="JGQ85" s="195"/>
      <c r="JGR85" s="195"/>
      <c r="JGS85" s="195"/>
      <c r="JGT85" s="195"/>
      <c r="JGU85" s="195"/>
      <c r="JGV85" s="195"/>
      <c r="JGW85" s="195"/>
      <c r="JGX85" s="195"/>
      <c r="JGY85" s="195"/>
      <c r="JGZ85" s="195"/>
      <c r="JHA85" s="195"/>
      <c r="JHB85" s="195"/>
      <c r="JHC85" s="195"/>
      <c r="JHD85" s="195"/>
      <c r="JHE85" s="195"/>
      <c r="JHF85" s="195"/>
      <c r="JHG85" s="195"/>
      <c r="JHH85" s="195"/>
      <c r="JHI85" s="195"/>
      <c r="JHJ85" s="195"/>
      <c r="JHK85" s="195"/>
      <c r="JHL85" s="195"/>
      <c r="JHM85" s="195"/>
      <c r="JHN85" s="195"/>
      <c r="JHO85" s="195"/>
      <c r="JHP85" s="195"/>
      <c r="JHQ85" s="195"/>
      <c r="JHR85" s="195"/>
      <c r="JHS85" s="195"/>
      <c r="JHT85" s="195"/>
      <c r="JHU85" s="195"/>
      <c r="JHV85" s="195"/>
      <c r="JHW85" s="195"/>
      <c r="JHX85" s="195"/>
      <c r="JHY85" s="195"/>
      <c r="JHZ85" s="195"/>
      <c r="JIA85" s="195"/>
      <c r="JIB85" s="195"/>
      <c r="JIC85" s="195"/>
      <c r="JID85" s="195"/>
      <c r="JIE85" s="195"/>
      <c r="JIF85" s="195"/>
      <c r="JIG85" s="195"/>
      <c r="JIH85" s="195"/>
      <c r="JII85" s="195"/>
      <c r="JIJ85" s="195"/>
      <c r="JIK85" s="195"/>
      <c r="JIL85" s="195"/>
      <c r="JIM85" s="195"/>
      <c r="JIN85" s="195"/>
      <c r="JIO85" s="195"/>
      <c r="JIP85" s="195"/>
      <c r="JIQ85" s="195"/>
      <c r="JIR85" s="195"/>
      <c r="JIS85" s="195"/>
      <c r="JIT85" s="195"/>
      <c r="JIU85" s="195"/>
      <c r="JIV85" s="195"/>
      <c r="JIW85" s="195"/>
      <c r="JIX85" s="195"/>
      <c r="JIY85" s="195"/>
      <c r="JIZ85" s="195"/>
      <c r="JJA85" s="195"/>
      <c r="JJB85" s="195"/>
      <c r="JJC85" s="195"/>
      <c r="JJD85" s="195"/>
      <c r="JJE85" s="195"/>
      <c r="JJF85" s="195"/>
      <c r="JJG85" s="195"/>
      <c r="JJH85" s="195"/>
      <c r="JJI85" s="195"/>
      <c r="JJJ85" s="195"/>
      <c r="JJK85" s="195"/>
      <c r="JJL85" s="195"/>
      <c r="JJM85" s="195"/>
      <c r="JJN85" s="195"/>
      <c r="JJO85" s="195"/>
      <c r="JJP85" s="195"/>
      <c r="JJQ85" s="195"/>
      <c r="JJR85" s="195"/>
      <c r="JJS85" s="195"/>
      <c r="JJT85" s="195"/>
      <c r="JJU85" s="195"/>
      <c r="JJV85" s="195"/>
      <c r="JJW85" s="195"/>
      <c r="JJX85" s="195"/>
      <c r="JJY85" s="195"/>
      <c r="JJZ85" s="195"/>
      <c r="JKA85" s="195"/>
      <c r="JKB85" s="195"/>
      <c r="JKC85" s="195"/>
      <c r="JKD85" s="195"/>
      <c r="JKE85" s="195"/>
      <c r="JKF85" s="195"/>
      <c r="JKG85" s="195"/>
      <c r="JKH85" s="195"/>
      <c r="JKI85" s="195"/>
      <c r="JKJ85" s="195"/>
      <c r="JKK85" s="195"/>
      <c r="JKL85" s="195"/>
      <c r="JKM85" s="195"/>
      <c r="JKN85" s="195"/>
      <c r="JKO85" s="195"/>
      <c r="JKP85" s="195"/>
      <c r="JKQ85" s="195"/>
      <c r="JKR85" s="195"/>
      <c r="JKS85" s="195"/>
      <c r="JKT85" s="195"/>
      <c r="JKU85" s="195"/>
      <c r="JKV85" s="195"/>
      <c r="JKW85" s="195"/>
      <c r="JKX85" s="195"/>
      <c r="JKY85" s="195"/>
      <c r="JKZ85" s="195"/>
      <c r="JLA85" s="195"/>
      <c r="JLB85" s="195"/>
      <c r="JLC85" s="195"/>
      <c r="JLD85" s="195"/>
      <c r="JLE85" s="195"/>
      <c r="JLF85" s="195"/>
      <c r="JLG85" s="195"/>
      <c r="JLH85" s="195"/>
      <c r="JLI85" s="195"/>
      <c r="JLJ85" s="195"/>
      <c r="JLK85" s="195"/>
      <c r="JLL85" s="195"/>
      <c r="JLM85" s="195"/>
      <c r="JLN85" s="195"/>
      <c r="JLO85" s="195"/>
      <c r="JLP85" s="195"/>
      <c r="JLQ85" s="195"/>
      <c r="JLR85" s="195"/>
      <c r="JLS85" s="195"/>
      <c r="JLT85" s="195"/>
      <c r="JLU85" s="195"/>
      <c r="JLV85" s="195"/>
      <c r="JLW85" s="195"/>
      <c r="JLX85" s="195"/>
      <c r="JLY85" s="195"/>
      <c r="JLZ85" s="195"/>
      <c r="JMA85" s="195"/>
      <c r="JMB85" s="195"/>
      <c r="JMC85" s="195"/>
      <c r="JMD85" s="195"/>
      <c r="JME85" s="195"/>
      <c r="JMF85" s="195"/>
      <c r="JMG85" s="195"/>
      <c r="JMH85" s="195"/>
      <c r="JMI85" s="195"/>
      <c r="JMJ85" s="195"/>
      <c r="JMK85" s="195"/>
      <c r="JML85" s="195"/>
      <c r="JMM85" s="195"/>
      <c r="JMN85" s="195"/>
      <c r="JMO85" s="195"/>
      <c r="JMP85" s="195"/>
      <c r="JMQ85" s="195"/>
      <c r="JMR85" s="195"/>
      <c r="JMS85" s="195"/>
      <c r="JMT85" s="195"/>
      <c r="JMU85" s="195"/>
      <c r="JMV85" s="195"/>
      <c r="JMW85" s="195"/>
      <c r="JMX85" s="195"/>
      <c r="JMY85" s="195"/>
      <c r="JMZ85" s="195"/>
      <c r="JNA85" s="195"/>
      <c r="JNB85" s="195"/>
      <c r="JNC85" s="195"/>
      <c r="JND85" s="195"/>
      <c r="JNE85" s="195"/>
      <c r="JNF85" s="195"/>
      <c r="JNG85" s="195"/>
      <c r="JNH85" s="195"/>
      <c r="JNI85" s="195"/>
      <c r="JNJ85" s="195"/>
      <c r="JNK85" s="195"/>
      <c r="JNL85" s="195"/>
      <c r="JNM85" s="195"/>
      <c r="JNN85" s="195"/>
      <c r="JNO85" s="195"/>
      <c r="JNP85" s="195"/>
      <c r="JNQ85" s="195"/>
      <c r="JNR85" s="195"/>
      <c r="JNS85" s="195"/>
      <c r="JNT85" s="195"/>
      <c r="JNU85" s="195"/>
      <c r="JNV85" s="195"/>
      <c r="JNW85" s="195"/>
      <c r="JNX85" s="195"/>
      <c r="JNY85" s="195"/>
      <c r="JNZ85" s="195"/>
      <c r="JOA85" s="195"/>
      <c r="JOB85" s="195"/>
      <c r="JOC85" s="195"/>
      <c r="JOD85" s="195"/>
      <c r="JOE85" s="195"/>
      <c r="JOF85" s="195"/>
      <c r="JOG85" s="195"/>
      <c r="JOH85" s="195"/>
      <c r="JOI85" s="195"/>
      <c r="JOJ85" s="195"/>
      <c r="JOK85" s="195"/>
      <c r="JOL85" s="195"/>
      <c r="JOM85" s="195"/>
      <c r="JON85" s="195"/>
      <c r="JOO85" s="195"/>
      <c r="JOP85" s="195"/>
      <c r="JOQ85" s="195"/>
      <c r="JOR85" s="195"/>
      <c r="JOS85" s="195"/>
      <c r="JOT85" s="195"/>
      <c r="JOU85" s="195"/>
      <c r="JOV85" s="195"/>
      <c r="JOW85" s="195"/>
      <c r="JOX85" s="195"/>
      <c r="JOY85" s="195"/>
      <c r="JOZ85" s="195"/>
      <c r="JPA85" s="195"/>
      <c r="JPB85" s="195"/>
      <c r="JPC85" s="195"/>
      <c r="JPD85" s="195"/>
      <c r="JPE85" s="195"/>
      <c r="JPF85" s="195"/>
      <c r="JPG85" s="195"/>
      <c r="JPH85" s="195"/>
      <c r="JPI85" s="195"/>
      <c r="JPJ85" s="195"/>
      <c r="JPK85" s="195"/>
      <c r="JPL85" s="195"/>
      <c r="JPM85" s="195"/>
      <c r="JPN85" s="195"/>
      <c r="JPO85" s="195"/>
      <c r="JPP85" s="195"/>
      <c r="JPQ85" s="195"/>
      <c r="JPR85" s="195"/>
      <c r="JPS85" s="195"/>
      <c r="JPT85" s="195"/>
      <c r="JPU85" s="195"/>
      <c r="JPV85" s="195"/>
      <c r="JPW85" s="195"/>
      <c r="JPX85" s="195"/>
      <c r="JPY85" s="195"/>
      <c r="JPZ85" s="195"/>
      <c r="JQA85" s="195"/>
      <c r="JQB85" s="195"/>
      <c r="JQC85" s="195"/>
      <c r="JQD85" s="195"/>
      <c r="JQE85" s="195"/>
      <c r="JQF85" s="195"/>
      <c r="JQG85" s="195"/>
      <c r="JQH85" s="195"/>
      <c r="JQI85" s="195"/>
      <c r="JQJ85" s="195"/>
      <c r="JQK85" s="195"/>
      <c r="JQL85" s="195"/>
      <c r="JQM85" s="195"/>
      <c r="JQN85" s="195"/>
      <c r="JQO85" s="195"/>
      <c r="JQP85" s="195"/>
      <c r="JQQ85" s="195"/>
      <c r="JQR85" s="195"/>
      <c r="JQS85" s="195"/>
      <c r="JQT85" s="195"/>
      <c r="JQU85" s="195"/>
      <c r="JQV85" s="195"/>
      <c r="JQW85" s="195"/>
      <c r="JQX85" s="195"/>
      <c r="JQY85" s="195"/>
      <c r="JQZ85" s="195"/>
      <c r="JRA85" s="195"/>
      <c r="JRB85" s="195"/>
      <c r="JRC85" s="195"/>
      <c r="JRD85" s="195"/>
      <c r="JRE85" s="195"/>
      <c r="JRF85" s="195"/>
      <c r="JRG85" s="195"/>
      <c r="JRH85" s="195"/>
      <c r="JRI85" s="195"/>
      <c r="JRJ85" s="195"/>
      <c r="JRK85" s="195"/>
      <c r="JRL85" s="195"/>
      <c r="JRM85" s="195"/>
      <c r="JRN85" s="195"/>
      <c r="JRO85" s="195"/>
      <c r="JRP85" s="195"/>
      <c r="JRQ85" s="195"/>
      <c r="JRR85" s="195"/>
      <c r="JRS85" s="195"/>
      <c r="JRT85" s="195"/>
      <c r="JRU85" s="195"/>
      <c r="JRV85" s="195"/>
      <c r="JRW85" s="195"/>
      <c r="JRX85" s="195"/>
      <c r="JRY85" s="195"/>
      <c r="JRZ85" s="195"/>
      <c r="JSA85" s="195"/>
      <c r="JSB85" s="195"/>
      <c r="JSC85" s="195"/>
      <c r="JSD85" s="195"/>
      <c r="JSE85" s="195"/>
      <c r="JSF85" s="195"/>
      <c r="JSG85" s="195"/>
      <c r="JSH85" s="195"/>
      <c r="JSI85" s="195"/>
      <c r="JSJ85" s="195"/>
      <c r="JSK85" s="195"/>
      <c r="JSL85" s="195"/>
      <c r="JSM85" s="195"/>
      <c r="JSN85" s="195"/>
      <c r="JSO85" s="195"/>
      <c r="JSP85" s="195"/>
      <c r="JSQ85" s="195"/>
      <c r="JSR85" s="195"/>
      <c r="JSS85" s="195"/>
      <c r="JST85" s="195"/>
      <c r="JSU85" s="195"/>
      <c r="JSV85" s="195"/>
      <c r="JSW85" s="195"/>
      <c r="JSX85" s="195"/>
      <c r="JSY85" s="195"/>
      <c r="JSZ85" s="195"/>
      <c r="JTA85" s="195"/>
      <c r="JTB85" s="195"/>
      <c r="JTC85" s="195"/>
      <c r="JTD85" s="195"/>
      <c r="JTE85" s="195"/>
      <c r="JTF85" s="195"/>
      <c r="JTG85" s="195"/>
      <c r="JTH85" s="195"/>
      <c r="JTI85" s="195"/>
      <c r="JTJ85" s="195"/>
      <c r="JTK85" s="195"/>
      <c r="JTL85" s="195"/>
      <c r="JTM85" s="195"/>
      <c r="JTN85" s="195"/>
      <c r="JTO85" s="195"/>
      <c r="JTP85" s="195"/>
      <c r="JTQ85" s="195"/>
      <c r="JTR85" s="195"/>
      <c r="JTS85" s="195"/>
      <c r="JTT85" s="195"/>
      <c r="JTU85" s="195"/>
      <c r="JTV85" s="195"/>
      <c r="JTW85" s="195"/>
      <c r="JTX85" s="195"/>
      <c r="JTY85" s="195"/>
      <c r="JTZ85" s="195"/>
      <c r="JUA85" s="195"/>
      <c r="JUB85" s="195"/>
      <c r="JUC85" s="195"/>
      <c r="JUD85" s="195"/>
      <c r="JUE85" s="195"/>
      <c r="JUF85" s="195"/>
      <c r="JUG85" s="195"/>
      <c r="JUH85" s="195"/>
      <c r="JUI85" s="195"/>
      <c r="JUJ85" s="195"/>
      <c r="JUK85" s="195"/>
      <c r="JUL85" s="195"/>
      <c r="JUM85" s="195"/>
      <c r="JUN85" s="195"/>
      <c r="JUO85" s="195"/>
      <c r="JUP85" s="195"/>
      <c r="JUQ85" s="195"/>
      <c r="JUR85" s="195"/>
      <c r="JUS85" s="195"/>
      <c r="JUT85" s="195"/>
      <c r="JUU85" s="195"/>
      <c r="JUV85" s="195"/>
      <c r="JUW85" s="195"/>
      <c r="JUX85" s="195"/>
      <c r="JUY85" s="195"/>
      <c r="JUZ85" s="195"/>
      <c r="JVA85" s="195"/>
      <c r="JVB85" s="195"/>
      <c r="JVC85" s="195"/>
      <c r="JVD85" s="195"/>
      <c r="JVE85" s="195"/>
      <c r="JVF85" s="195"/>
      <c r="JVG85" s="195"/>
      <c r="JVH85" s="195"/>
      <c r="JVI85" s="195"/>
      <c r="JVJ85" s="195"/>
      <c r="JVK85" s="195"/>
      <c r="JVL85" s="195"/>
      <c r="JVM85" s="195"/>
      <c r="JVN85" s="195"/>
      <c r="JVO85" s="195"/>
      <c r="JVP85" s="195"/>
      <c r="JVQ85" s="195"/>
      <c r="JVR85" s="195"/>
      <c r="JVS85" s="195"/>
      <c r="JVT85" s="195"/>
      <c r="JVU85" s="195"/>
      <c r="JVV85" s="195"/>
      <c r="JVW85" s="195"/>
      <c r="JVX85" s="195"/>
      <c r="JVY85" s="195"/>
      <c r="JVZ85" s="195"/>
      <c r="JWA85" s="195"/>
      <c r="JWB85" s="195"/>
      <c r="JWC85" s="195"/>
      <c r="JWD85" s="195"/>
      <c r="JWE85" s="195"/>
      <c r="JWF85" s="195"/>
      <c r="JWG85" s="195"/>
      <c r="JWH85" s="195"/>
      <c r="JWI85" s="195"/>
      <c r="JWJ85" s="195"/>
      <c r="JWK85" s="195"/>
      <c r="JWL85" s="195"/>
      <c r="JWM85" s="195"/>
      <c r="JWN85" s="195"/>
      <c r="JWO85" s="195"/>
      <c r="JWP85" s="195"/>
      <c r="JWQ85" s="195"/>
      <c r="JWR85" s="195"/>
      <c r="JWS85" s="195"/>
      <c r="JWT85" s="195"/>
      <c r="JWU85" s="195"/>
      <c r="JWV85" s="195"/>
      <c r="JWW85" s="195"/>
      <c r="JWX85" s="195"/>
      <c r="JWY85" s="195"/>
      <c r="JWZ85" s="195"/>
      <c r="JXA85" s="195"/>
      <c r="JXB85" s="195"/>
      <c r="JXC85" s="195"/>
      <c r="JXD85" s="195"/>
      <c r="JXE85" s="195"/>
      <c r="JXF85" s="195"/>
      <c r="JXG85" s="195"/>
      <c r="JXH85" s="195"/>
      <c r="JXI85" s="195"/>
      <c r="JXJ85" s="195"/>
      <c r="JXK85" s="195"/>
      <c r="JXL85" s="195"/>
      <c r="JXM85" s="195"/>
      <c r="JXN85" s="195"/>
      <c r="JXO85" s="195"/>
      <c r="JXP85" s="195"/>
      <c r="JXQ85" s="195"/>
      <c r="JXR85" s="195"/>
      <c r="JXS85" s="195"/>
      <c r="JXT85" s="195"/>
      <c r="JXU85" s="195"/>
      <c r="JXV85" s="195"/>
      <c r="JXW85" s="195"/>
      <c r="JXX85" s="195"/>
      <c r="JXY85" s="195"/>
      <c r="JXZ85" s="195"/>
      <c r="JYA85" s="195"/>
      <c r="JYB85" s="195"/>
      <c r="JYC85" s="195"/>
      <c r="JYD85" s="195"/>
      <c r="JYE85" s="195"/>
      <c r="JYF85" s="195"/>
      <c r="JYG85" s="195"/>
      <c r="JYH85" s="195"/>
      <c r="JYI85" s="195"/>
      <c r="JYJ85" s="195"/>
      <c r="JYK85" s="195"/>
      <c r="JYL85" s="195"/>
      <c r="JYM85" s="195"/>
      <c r="JYN85" s="195"/>
      <c r="JYO85" s="195"/>
      <c r="JYP85" s="195"/>
      <c r="JYQ85" s="195"/>
      <c r="JYR85" s="195"/>
      <c r="JYS85" s="195"/>
      <c r="JYT85" s="195"/>
      <c r="JYU85" s="195"/>
      <c r="JYV85" s="195"/>
      <c r="JYW85" s="195"/>
      <c r="JYX85" s="195"/>
      <c r="JYY85" s="195"/>
      <c r="JYZ85" s="195"/>
      <c r="JZA85" s="195"/>
      <c r="JZB85" s="195"/>
      <c r="JZC85" s="195"/>
      <c r="JZD85" s="195"/>
      <c r="JZE85" s="195"/>
      <c r="JZF85" s="195"/>
      <c r="JZG85" s="195"/>
      <c r="JZH85" s="195"/>
      <c r="JZI85" s="195"/>
      <c r="JZJ85" s="195"/>
      <c r="JZK85" s="195"/>
      <c r="JZL85" s="195"/>
      <c r="JZM85" s="195"/>
      <c r="JZN85" s="195"/>
      <c r="JZO85" s="195"/>
      <c r="JZP85" s="195"/>
      <c r="JZQ85" s="195"/>
      <c r="JZR85" s="195"/>
      <c r="JZS85" s="195"/>
      <c r="JZT85" s="195"/>
      <c r="JZU85" s="195"/>
      <c r="JZV85" s="195"/>
      <c r="JZW85" s="195"/>
      <c r="JZX85" s="195"/>
      <c r="JZY85" s="195"/>
      <c r="JZZ85" s="195"/>
      <c r="KAA85" s="195"/>
      <c r="KAB85" s="195"/>
      <c r="KAC85" s="195"/>
      <c r="KAD85" s="195"/>
      <c r="KAE85" s="195"/>
      <c r="KAF85" s="195"/>
      <c r="KAG85" s="195"/>
      <c r="KAH85" s="195"/>
      <c r="KAI85" s="195"/>
      <c r="KAJ85" s="195"/>
      <c r="KAK85" s="195"/>
      <c r="KAL85" s="195"/>
      <c r="KAM85" s="195"/>
      <c r="KAN85" s="195"/>
      <c r="KAO85" s="195"/>
      <c r="KAP85" s="195"/>
      <c r="KAQ85" s="195"/>
      <c r="KAR85" s="195"/>
      <c r="KAS85" s="195"/>
      <c r="KAT85" s="195"/>
      <c r="KAU85" s="195"/>
      <c r="KAV85" s="195"/>
      <c r="KAW85" s="195"/>
      <c r="KAX85" s="195"/>
      <c r="KAY85" s="195"/>
      <c r="KAZ85" s="195"/>
      <c r="KBA85" s="195"/>
      <c r="KBB85" s="195"/>
      <c r="KBC85" s="195"/>
      <c r="KBD85" s="195"/>
      <c r="KBE85" s="195"/>
      <c r="KBF85" s="195"/>
      <c r="KBG85" s="195"/>
      <c r="KBH85" s="195"/>
      <c r="KBI85" s="195"/>
      <c r="KBJ85" s="195"/>
      <c r="KBK85" s="195"/>
      <c r="KBL85" s="195"/>
      <c r="KBM85" s="195"/>
      <c r="KBN85" s="195"/>
      <c r="KBO85" s="195"/>
      <c r="KBP85" s="195"/>
      <c r="KBQ85" s="195"/>
      <c r="KBR85" s="195"/>
      <c r="KBS85" s="195"/>
      <c r="KBT85" s="195"/>
      <c r="KBU85" s="195"/>
      <c r="KBV85" s="195"/>
      <c r="KBW85" s="195"/>
      <c r="KBX85" s="195"/>
      <c r="KBY85" s="195"/>
      <c r="KBZ85" s="195"/>
      <c r="KCA85" s="195"/>
      <c r="KCB85" s="195"/>
      <c r="KCC85" s="195"/>
      <c r="KCD85" s="195"/>
      <c r="KCE85" s="195"/>
      <c r="KCF85" s="195"/>
      <c r="KCG85" s="195"/>
      <c r="KCH85" s="195"/>
      <c r="KCI85" s="195"/>
      <c r="KCJ85" s="195"/>
      <c r="KCK85" s="195"/>
      <c r="KCL85" s="195"/>
      <c r="KCM85" s="195"/>
      <c r="KCN85" s="195"/>
      <c r="KCO85" s="195"/>
      <c r="KCP85" s="195"/>
      <c r="KCQ85" s="195"/>
      <c r="KCR85" s="195"/>
      <c r="KCS85" s="195"/>
      <c r="KCT85" s="195"/>
      <c r="KCU85" s="195"/>
      <c r="KCV85" s="195"/>
      <c r="KCW85" s="195"/>
      <c r="KCX85" s="195"/>
      <c r="KCY85" s="195"/>
      <c r="KCZ85" s="195"/>
      <c r="KDA85" s="195"/>
      <c r="KDB85" s="195"/>
      <c r="KDC85" s="195"/>
      <c r="KDD85" s="195"/>
      <c r="KDE85" s="195"/>
      <c r="KDF85" s="195"/>
      <c r="KDG85" s="195"/>
      <c r="KDH85" s="195"/>
      <c r="KDI85" s="195"/>
      <c r="KDJ85" s="195"/>
      <c r="KDK85" s="195"/>
      <c r="KDL85" s="195"/>
      <c r="KDM85" s="195"/>
      <c r="KDN85" s="195"/>
      <c r="KDO85" s="195"/>
      <c r="KDP85" s="195"/>
      <c r="KDQ85" s="195"/>
      <c r="KDR85" s="195"/>
      <c r="KDS85" s="195"/>
      <c r="KDT85" s="195"/>
      <c r="KDU85" s="195"/>
      <c r="KDV85" s="195"/>
      <c r="KDW85" s="195"/>
      <c r="KDX85" s="195"/>
      <c r="KDY85" s="195"/>
      <c r="KDZ85" s="195"/>
      <c r="KEA85" s="195"/>
      <c r="KEB85" s="195"/>
      <c r="KEC85" s="195"/>
      <c r="KED85" s="195"/>
      <c r="KEE85" s="195"/>
      <c r="KEF85" s="195"/>
      <c r="KEG85" s="195"/>
      <c r="KEH85" s="195"/>
      <c r="KEI85" s="195"/>
      <c r="KEJ85" s="195"/>
      <c r="KEK85" s="195"/>
      <c r="KEL85" s="195"/>
      <c r="KEM85" s="195"/>
      <c r="KEN85" s="195"/>
      <c r="KEO85" s="195"/>
      <c r="KEP85" s="195"/>
      <c r="KEQ85" s="195"/>
      <c r="KER85" s="195"/>
      <c r="KES85" s="195"/>
      <c r="KET85" s="195"/>
      <c r="KEU85" s="195"/>
      <c r="KEV85" s="195"/>
      <c r="KEW85" s="195"/>
      <c r="KEX85" s="195"/>
      <c r="KEY85" s="195"/>
      <c r="KEZ85" s="195"/>
      <c r="KFA85" s="195"/>
      <c r="KFB85" s="195"/>
      <c r="KFC85" s="195"/>
      <c r="KFD85" s="195"/>
      <c r="KFE85" s="195"/>
      <c r="KFF85" s="195"/>
      <c r="KFG85" s="195"/>
      <c r="KFH85" s="195"/>
      <c r="KFI85" s="195"/>
      <c r="KFJ85" s="195"/>
      <c r="KFK85" s="195"/>
      <c r="KFL85" s="195"/>
      <c r="KFM85" s="195"/>
      <c r="KFN85" s="195"/>
      <c r="KFO85" s="195"/>
      <c r="KFP85" s="195"/>
      <c r="KFQ85" s="195"/>
      <c r="KFR85" s="195"/>
      <c r="KFS85" s="195"/>
      <c r="KFT85" s="195"/>
      <c r="KFU85" s="195"/>
      <c r="KFV85" s="195"/>
      <c r="KFW85" s="195"/>
      <c r="KFX85" s="195"/>
      <c r="KFY85" s="195"/>
      <c r="KFZ85" s="195"/>
      <c r="KGA85" s="195"/>
      <c r="KGB85" s="195"/>
      <c r="KGC85" s="195"/>
      <c r="KGD85" s="195"/>
      <c r="KGE85" s="195"/>
      <c r="KGF85" s="195"/>
      <c r="KGG85" s="195"/>
      <c r="KGH85" s="195"/>
      <c r="KGI85" s="195"/>
      <c r="KGJ85" s="195"/>
      <c r="KGK85" s="195"/>
      <c r="KGL85" s="195"/>
      <c r="KGM85" s="195"/>
      <c r="KGN85" s="195"/>
      <c r="KGO85" s="195"/>
      <c r="KGP85" s="195"/>
      <c r="KGQ85" s="195"/>
      <c r="KGR85" s="195"/>
      <c r="KGS85" s="195"/>
      <c r="KGT85" s="195"/>
      <c r="KGU85" s="195"/>
      <c r="KGV85" s="195"/>
      <c r="KGW85" s="195"/>
      <c r="KGX85" s="195"/>
      <c r="KGY85" s="195"/>
      <c r="KGZ85" s="195"/>
      <c r="KHA85" s="195"/>
      <c r="KHB85" s="195"/>
      <c r="KHC85" s="195"/>
      <c r="KHD85" s="195"/>
      <c r="KHE85" s="195"/>
      <c r="KHF85" s="195"/>
      <c r="KHG85" s="195"/>
      <c r="KHH85" s="195"/>
      <c r="KHI85" s="195"/>
      <c r="KHJ85" s="195"/>
      <c r="KHK85" s="195"/>
      <c r="KHL85" s="195"/>
      <c r="KHM85" s="195"/>
      <c r="KHN85" s="195"/>
      <c r="KHO85" s="195"/>
      <c r="KHP85" s="195"/>
      <c r="KHQ85" s="195"/>
      <c r="KHR85" s="195"/>
      <c r="KHS85" s="195"/>
      <c r="KHT85" s="195"/>
      <c r="KHU85" s="195"/>
      <c r="KHV85" s="195"/>
      <c r="KHW85" s="195"/>
      <c r="KHX85" s="195"/>
      <c r="KHY85" s="195"/>
      <c r="KHZ85" s="195"/>
      <c r="KIA85" s="195"/>
      <c r="KIB85" s="195"/>
      <c r="KIC85" s="195"/>
      <c r="KID85" s="195"/>
      <c r="KIE85" s="195"/>
      <c r="KIF85" s="195"/>
      <c r="KIG85" s="195"/>
      <c r="KIH85" s="195"/>
      <c r="KII85" s="195"/>
      <c r="KIJ85" s="195"/>
      <c r="KIK85" s="195"/>
      <c r="KIL85" s="195"/>
      <c r="KIM85" s="195"/>
      <c r="KIN85" s="195"/>
      <c r="KIO85" s="195"/>
      <c r="KIP85" s="195"/>
      <c r="KIQ85" s="195"/>
      <c r="KIR85" s="195"/>
      <c r="KIS85" s="195"/>
      <c r="KIT85" s="195"/>
      <c r="KIU85" s="195"/>
      <c r="KIV85" s="195"/>
      <c r="KIW85" s="195"/>
      <c r="KIX85" s="195"/>
      <c r="KIY85" s="195"/>
      <c r="KIZ85" s="195"/>
      <c r="KJA85" s="195"/>
      <c r="KJB85" s="195"/>
      <c r="KJC85" s="195"/>
      <c r="KJD85" s="195"/>
      <c r="KJE85" s="195"/>
      <c r="KJF85" s="195"/>
      <c r="KJG85" s="195"/>
      <c r="KJH85" s="195"/>
      <c r="KJI85" s="195"/>
      <c r="KJJ85" s="195"/>
      <c r="KJK85" s="195"/>
      <c r="KJL85" s="195"/>
      <c r="KJM85" s="195"/>
      <c r="KJN85" s="195"/>
      <c r="KJO85" s="195"/>
      <c r="KJP85" s="195"/>
      <c r="KJQ85" s="195"/>
      <c r="KJR85" s="195"/>
      <c r="KJS85" s="195"/>
      <c r="KJT85" s="195"/>
      <c r="KJU85" s="195"/>
      <c r="KJV85" s="195"/>
      <c r="KJW85" s="195"/>
      <c r="KJX85" s="195"/>
      <c r="KJY85" s="195"/>
      <c r="KJZ85" s="195"/>
      <c r="KKA85" s="195"/>
      <c r="KKB85" s="195"/>
      <c r="KKC85" s="195"/>
      <c r="KKD85" s="195"/>
      <c r="KKE85" s="195"/>
      <c r="KKF85" s="195"/>
      <c r="KKG85" s="195"/>
      <c r="KKH85" s="195"/>
      <c r="KKI85" s="195"/>
      <c r="KKJ85" s="195"/>
      <c r="KKK85" s="195"/>
      <c r="KKL85" s="195"/>
      <c r="KKM85" s="195"/>
      <c r="KKN85" s="195"/>
      <c r="KKO85" s="195"/>
      <c r="KKP85" s="195"/>
      <c r="KKQ85" s="195"/>
      <c r="KKR85" s="195"/>
      <c r="KKS85" s="195"/>
      <c r="KKT85" s="195"/>
      <c r="KKU85" s="195"/>
      <c r="KKV85" s="195"/>
      <c r="KKW85" s="195"/>
      <c r="KKX85" s="195"/>
      <c r="KKY85" s="195"/>
      <c r="KKZ85" s="195"/>
      <c r="KLA85" s="195"/>
      <c r="KLB85" s="195"/>
      <c r="KLC85" s="195"/>
      <c r="KLD85" s="195"/>
      <c r="KLE85" s="195"/>
      <c r="KLF85" s="195"/>
      <c r="KLG85" s="195"/>
      <c r="KLH85" s="195"/>
      <c r="KLI85" s="195"/>
      <c r="KLJ85" s="195"/>
      <c r="KLK85" s="195"/>
      <c r="KLL85" s="195"/>
      <c r="KLM85" s="195"/>
      <c r="KLN85" s="195"/>
      <c r="KLO85" s="195"/>
      <c r="KLP85" s="195"/>
      <c r="KLQ85" s="195"/>
      <c r="KLR85" s="195"/>
      <c r="KLS85" s="195"/>
      <c r="KLT85" s="195"/>
      <c r="KLU85" s="195"/>
      <c r="KLV85" s="195"/>
      <c r="KLW85" s="195"/>
      <c r="KLX85" s="195"/>
      <c r="KLY85" s="195"/>
      <c r="KLZ85" s="195"/>
      <c r="KMA85" s="195"/>
      <c r="KMB85" s="195"/>
      <c r="KMC85" s="195"/>
      <c r="KMD85" s="195"/>
      <c r="KME85" s="195"/>
      <c r="KMF85" s="195"/>
      <c r="KMG85" s="195"/>
      <c r="KMH85" s="195"/>
      <c r="KMI85" s="195"/>
      <c r="KMJ85" s="195"/>
      <c r="KMK85" s="195"/>
      <c r="KML85" s="195"/>
      <c r="KMM85" s="195"/>
      <c r="KMN85" s="195"/>
      <c r="KMO85" s="195"/>
      <c r="KMP85" s="195"/>
      <c r="KMQ85" s="195"/>
      <c r="KMR85" s="195"/>
      <c r="KMS85" s="195"/>
      <c r="KMT85" s="195"/>
      <c r="KMU85" s="195"/>
      <c r="KMV85" s="195"/>
      <c r="KMW85" s="195"/>
      <c r="KMX85" s="195"/>
      <c r="KMY85" s="195"/>
      <c r="KMZ85" s="195"/>
      <c r="KNA85" s="195"/>
      <c r="KNB85" s="195"/>
      <c r="KNC85" s="195"/>
      <c r="KND85" s="195"/>
      <c r="KNE85" s="195"/>
      <c r="KNF85" s="195"/>
      <c r="KNG85" s="195"/>
      <c r="KNH85" s="195"/>
      <c r="KNI85" s="195"/>
      <c r="KNJ85" s="195"/>
      <c r="KNK85" s="195"/>
      <c r="KNL85" s="195"/>
      <c r="KNM85" s="195"/>
      <c r="KNN85" s="195"/>
      <c r="KNO85" s="195"/>
      <c r="KNP85" s="195"/>
      <c r="KNQ85" s="195"/>
      <c r="KNR85" s="195"/>
      <c r="KNS85" s="195"/>
      <c r="KNT85" s="195"/>
      <c r="KNU85" s="195"/>
      <c r="KNV85" s="195"/>
      <c r="KNW85" s="195"/>
      <c r="KNX85" s="195"/>
      <c r="KNY85" s="195"/>
      <c r="KNZ85" s="195"/>
      <c r="KOA85" s="195"/>
      <c r="KOB85" s="195"/>
      <c r="KOC85" s="195"/>
      <c r="KOD85" s="195"/>
      <c r="KOE85" s="195"/>
      <c r="KOF85" s="195"/>
      <c r="KOG85" s="195"/>
      <c r="KOH85" s="195"/>
      <c r="KOI85" s="195"/>
      <c r="KOJ85" s="195"/>
      <c r="KOK85" s="195"/>
      <c r="KOL85" s="195"/>
      <c r="KOM85" s="195"/>
      <c r="KON85" s="195"/>
      <c r="KOO85" s="195"/>
      <c r="KOP85" s="195"/>
      <c r="KOQ85" s="195"/>
      <c r="KOR85" s="195"/>
      <c r="KOS85" s="195"/>
      <c r="KOT85" s="195"/>
      <c r="KOU85" s="195"/>
      <c r="KOV85" s="195"/>
      <c r="KOW85" s="195"/>
      <c r="KOX85" s="195"/>
      <c r="KOY85" s="195"/>
      <c r="KOZ85" s="195"/>
      <c r="KPA85" s="195"/>
      <c r="KPB85" s="195"/>
      <c r="KPC85" s="195"/>
      <c r="KPD85" s="195"/>
      <c r="KPE85" s="195"/>
      <c r="KPF85" s="195"/>
      <c r="KPG85" s="195"/>
      <c r="KPH85" s="195"/>
      <c r="KPI85" s="195"/>
      <c r="KPJ85" s="195"/>
      <c r="KPK85" s="195"/>
      <c r="KPL85" s="195"/>
      <c r="KPM85" s="195"/>
      <c r="KPN85" s="195"/>
      <c r="KPO85" s="195"/>
      <c r="KPP85" s="195"/>
      <c r="KPQ85" s="195"/>
      <c r="KPR85" s="195"/>
      <c r="KPS85" s="195"/>
      <c r="KPT85" s="195"/>
      <c r="KPU85" s="195"/>
      <c r="KPV85" s="195"/>
      <c r="KPW85" s="195"/>
      <c r="KPX85" s="195"/>
      <c r="KPY85" s="195"/>
      <c r="KPZ85" s="195"/>
      <c r="KQA85" s="195"/>
      <c r="KQB85" s="195"/>
      <c r="KQC85" s="195"/>
      <c r="KQD85" s="195"/>
      <c r="KQE85" s="195"/>
      <c r="KQF85" s="195"/>
      <c r="KQG85" s="195"/>
      <c r="KQH85" s="195"/>
      <c r="KQI85" s="195"/>
      <c r="KQJ85" s="195"/>
      <c r="KQK85" s="195"/>
      <c r="KQL85" s="195"/>
      <c r="KQM85" s="195"/>
      <c r="KQN85" s="195"/>
      <c r="KQO85" s="195"/>
      <c r="KQP85" s="195"/>
      <c r="KQQ85" s="195"/>
      <c r="KQR85" s="195"/>
      <c r="KQS85" s="195"/>
      <c r="KQT85" s="195"/>
      <c r="KQU85" s="195"/>
      <c r="KQV85" s="195"/>
      <c r="KQW85" s="195"/>
      <c r="KQX85" s="195"/>
      <c r="KQY85" s="195"/>
      <c r="KQZ85" s="195"/>
      <c r="KRA85" s="195"/>
      <c r="KRB85" s="195"/>
      <c r="KRC85" s="195"/>
      <c r="KRD85" s="195"/>
      <c r="KRE85" s="195"/>
      <c r="KRF85" s="195"/>
      <c r="KRG85" s="195"/>
      <c r="KRH85" s="195"/>
      <c r="KRI85" s="195"/>
      <c r="KRJ85" s="195"/>
      <c r="KRK85" s="195"/>
      <c r="KRL85" s="195"/>
      <c r="KRM85" s="195"/>
      <c r="KRN85" s="195"/>
      <c r="KRO85" s="195"/>
      <c r="KRP85" s="195"/>
      <c r="KRQ85" s="195"/>
      <c r="KRR85" s="195"/>
      <c r="KRS85" s="195"/>
      <c r="KRT85" s="195"/>
      <c r="KRU85" s="195"/>
      <c r="KRV85" s="195"/>
      <c r="KRW85" s="195"/>
      <c r="KRX85" s="195"/>
      <c r="KRY85" s="195"/>
      <c r="KRZ85" s="195"/>
      <c r="KSA85" s="195"/>
      <c r="KSB85" s="195"/>
      <c r="KSC85" s="195"/>
      <c r="KSD85" s="195"/>
      <c r="KSE85" s="195"/>
      <c r="KSF85" s="195"/>
      <c r="KSG85" s="195"/>
      <c r="KSH85" s="195"/>
      <c r="KSI85" s="195"/>
      <c r="KSJ85" s="195"/>
      <c r="KSK85" s="195"/>
      <c r="KSL85" s="195"/>
      <c r="KSM85" s="195"/>
      <c r="KSN85" s="195"/>
      <c r="KSO85" s="195"/>
      <c r="KSP85" s="195"/>
      <c r="KSQ85" s="195"/>
      <c r="KSR85" s="195"/>
      <c r="KSS85" s="195"/>
      <c r="KST85" s="195"/>
      <c r="KSU85" s="195"/>
      <c r="KSV85" s="195"/>
      <c r="KSW85" s="195"/>
      <c r="KSX85" s="195"/>
      <c r="KSY85" s="195"/>
      <c r="KSZ85" s="195"/>
      <c r="KTA85" s="195"/>
      <c r="KTB85" s="195"/>
      <c r="KTC85" s="195"/>
      <c r="KTD85" s="195"/>
      <c r="KTE85" s="195"/>
      <c r="KTF85" s="195"/>
      <c r="KTG85" s="195"/>
      <c r="KTH85" s="195"/>
      <c r="KTI85" s="195"/>
      <c r="KTJ85" s="195"/>
      <c r="KTK85" s="195"/>
      <c r="KTL85" s="195"/>
      <c r="KTM85" s="195"/>
      <c r="KTN85" s="195"/>
      <c r="KTO85" s="195"/>
      <c r="KTP85" s="195"/>
      <c r="KTQ85" s="195"/>
      <c r="KTR85" s="195"/>
      <c r="KTS85" s="195"/>
      <c r="KTT85" s="195"/>
      <c r="KTU85" s="195"/>
      <c r="KTV85" s="195"/>
      <c r="KTW85" s="195"/>
      <c r="KTX85" s="195"/>
      <c r="KTY85" s="195"/>
      <c r="KTZ85" s="195"/>
      <c r="KUA85" s="195"/>
      <c r="KUB85" s="195"/>
      <c r="KUC85" s="195"/>
      <c r="KUD85" s="195"/>
      <c r="KUE85" s="195"/>
      <c r="KUF85" s="195"/>
      <c r="KUG85" s="195"/>
      <c r="KUH85" s="195"/>
      <c r="KUI85" s="195"/>
      <c r="KUJ85" s="195"/>
      <c r="KUK85" s="195"/>
      <c r="KUL85" s="195"/>
      <c r="KUM85" s="195"/>
      <c r="KUN85" s="195"/>
      <c r="KUO85" s="195"/>
      <c r="KUP85" s="195"/>
      <c r="KUQ85" s="195"/>
      <c r="KUR85" s="195"/>
      <c r="KUS85" s="195"/>
      <c r="KUT85" s="195"/>
      <c r="KUU85" s="195"/>
      <c r="KUV85" s="195"/>
      <c r="KUW85" s="195"/>
      <c r="KUX85" s="195"/>
      <c r="KUY85" s="195"/>
      <c r="KUZ85" s="195"/>
      <c r="KVA85" s="195"/>
      <c r="KVB85" s="195"/>
      <c r="KVC85" s="195"/>
      <c r="KVD85" s="195"/>
      <c r="KVE85" s="195"/>
      <c r="KVF85" s="195"/>
      <c r="KVG85" s="195"/>
      <c r="KVH85" s="195"/>
      <c r="KVI85" s="195"/>
      <c r="KVJ85" s="195"/>
      <c r="KVK85" s="195"/>
      <c r="KVL85" s="195"/>
      <c r="KVM85" s="195"/>
      <c r="KVN85" s="195"/>
      <c r="KVO85" s="195"/>
      <c r="KVP85" s="195"/>
      <c r="KVQ85" s="195"/>
      <c r="KVR85" s="195"/>
      <c r="KVS85" s="195"/>
      <c r="KVT85" s="195"/>
      <c r="KVU85" s="195"/>
      <c r="KVV85" s="195"/>
      <c r="KVW85" s="195"/>
      <c r="KVX85" s="195"/>
      <c r="KVY85" s="195"/>
      <c r="KVZ85" s="195"/>
      <c r="KWA85" s="195"/>
      <c r="KWB85" s="195"/>
      <c r="KWC85" s="195"/>
      <c r="KWD85" s="195"/>
      <c r="KWE85" s="195"/>
      <c r="KWF85" s="195"/>
      <c r="KWG85" s="195"/>
      <c r="KWH85" s="195"/>
      <c r="KWI85" s="195"/>
      <c r="KWJ85" s="195"/>
      <c r="KWK85" s="195"/>
      <c r="KWL85" s="195"/>
      <c r="KWM85" s="195"/>
      <c r="KWN85" s="195"/>
      <c r="KWO85" s="195"/>
      <c r="KWP85" s="195"/>
      <c r="KWQ85" s="195"/>
      <c r="KWR85" s="195"/>
      <c r="KWS85" s="195"/>
      <c r="KWT85" s="195"/>
      <c r="KWU85" s="195"/>
      <c r="KWV85" s="195"/>
      <c r="KWW85" s="195"/>
      <c r="KWX85" s="195"/>
      <c r="KWY85" s="195"/>
      <c r="KWZ85" s="195"/>
      <c r="KXA85" s="195"/>
      <c r="KXB85" s="195"/>
      <c r="KXC85" s="195"/>
      <c r="KXD85" s="195"/>
      <c r="KXE85" s="195"/>
      <c r="KXF85" s="195"/>
      <c r="KXG85" s="195"/>
      <c r="KXH85" s="195"/>
      <c r="KXI85" s="195"/>
      <c r="KXJ85" s="195"/>
      <c r="KXK85" s="195"/>
      <c r="KXL85" s="195"/>
      <c r="KXM85" s="195"/>
      <c r="KXN85" s="195"/>
      <c r="KXO85" s="195"/>
      <c r="KXP85" s="195"/>
      <c r="KXQ85" s="195"/>
      <c r="KXR85" s="195"/>
      <c r="KXS85" s="195"/>
      <c r="KXT85" s="195"/>
      <c r="KXU85" s="195"/>
      <c r="KXV85" s="195"/>
      <c r="KXW85" s="195"/>
      <c r="KXX85" s="195"/>
      <c r="KXY85" s="195"/>
      <c r="KXZ85" s="195"/>
      <c r="KYA85" s="195"/>
      <c r="KYB85" s="195"/>
      <c r="KYC85" s="195"/>
      <c r="KYD85" s="195"/>
      <c r="KYE85" s="195"/>
      <c r="KYF85" s="195"/>
      <c r="KYG85" s="195"/>
      <c r="KYH85" s="195"/>
      <c r="KYI85" s="195"/>
      <c r="KYJ85" s="195"/>
      <c r="KYK85" s="195"/>
      <c r="KYL85" s="195"/>
      <c r="KYM85" s="195"/>
      <c r="KYN85" s="195"/>
      <c r="KYO85" s="195"/>
      <c r="KYP85" s="195"/>
      <c r="KYQ85" s="195"/>
      <c r="KYR85" s="195"/>
      <c r="KYS85" s="195"/>
      <c r="KYT85" s="195"/>
      <c r="KYU85" s="195"/>
      <c r="KYV85" s="195"/>
      <c r="KYW85" s="195"/>
      <c r="KYX85" s="195"/>
      <c r="KYY85" s="195"/>
      <c r="KYZ85" s="195"/>
      <c r="KZA85" s="195"/>
      <c r="KZB85" s="195"/>
      <c r="KZC85" s="195"/>
      <c r="KZD85" s="195"/>
      <c r="KZE85" s="195"/>
      <c r="KZF85" s="195"/>
      <c r="KZG85" s="195"/>
      <c r="KZH85" s="195"/>
      <c r="KZI85" s="195"/>
      <c r="KZJ85" s="195"/>
      <c r="KZK85" s="195"/>
      <c r="KZL85" s="195"/>
      <c r="KZM85" s="195"/>
      <c r="KZN85" s="195"/>
      <c r="KZO85" s="195"/>
      <c r="KZP85" s="195"/>
      <c r="KZQ85" s="195"/>
      <c r="KZR85" s="195"/>
      <c r="KZS85" s="195"/>
      <c r="KZT85" s="195"/>
      <c r="KZU85" s="195"/>
      <c r="KZV85" s="195"/>
      <c r="KZW85" s="195"/>
      <c r="KZX85" s="195"/>
      <c r="KZY85" s="195"/>
      <c r="KZZ85" s="195"/>
      <c r="LAA85" s="195"/>
      <c r="LAB85" s="195"/>
      <c r="LAC85" s="195"/>
      <c r="LAD85" s="195"/>
      <c r="LAE85" s="195"/>
      <c r="LAF85" s="195"/>
      <c r="LAG85" s="195"/>
      <c r="LAH85" s="195"/>
      <c r="LAI85" s="195"/>
      <c r="LAJ85" s="195"/>
      <c r="LAK85" s="195"/>
      <c r="LAL85" s="195"/>
      <c r="LAM85" s="195"/>
      <c r="LAN85" s="195"/>
      <c r="LAO85" s="195"/>
      <c r="LAP85" s="195"/>
      <c r="LAQ85" s="195"/>
      <c r="LAR85" s="195"/>
      <c r="LAS85" s="195"/>
      <c r="LAT85" s="195"/>
      <c r="LAU85" s="195"/>
      <c r="LAV85" s="195"/>
      <c r="LAW85" s="195"/>
      <c r="LAX85" s="195"/>
      <c r="LAY85" s="195"/>
      <c r="LAZ85" s="195"/>
      <c r="LBA85" s="195"/>
      <c r="LBB85" s="195"/>
      <c r="LBC85" s="195"/>
      <c r="LBD85" s="195"/>
      <c r="LBE85" s="195"/>
      <c r="LBF85" s="195"/>
      <c r="LBG85" s="195"/>
      <c r="LBH85" s="195"/>
      <c r="LBI85" s="195"/>
      <c r="LBJ85" s="195"/>
      <c r="LBK85" s="195"/>
      <c r="LBL85" s="195"/>
      <c r="LBM85" s="195"/>
      <c r="LBN85" s="195"/>
      <c r="LBO85" s="195"/>
      <c r="LBP85" s="195"/>
      <c r="LBQ85" s="195"/>
      <c r="LBR85" s="195"/>
      <c r="LBS85" s="195"/>
      <c r="LBT85" s="195"/>
      <c r="LBU85" s="195"/>
      <c r="LBV85" s="195"/>
      <c r="LBW85" s="195"/>
      <c r="LBX85" s="195"/>
      <c r="LBY85" s="195"/>
      <c r="LBZ85" s="195"/>
      <c r="LCA85" s="195"/>
      <c r="LCB85" s="195"/>
      <c r="LCC85" s="195"/>
      <c r="LCD85" s="195"/>
      <c r="LCE85" s="195"/>
      <c r="LCF85" s="195"/>
      <c r="LCG85" s="195"/>
      <c r="LCH85" s="195"/>
      <c r="LCI85" s="195"/>
      <c r="LCJ85" s="195"/>
      <c r="LCK85" s="195"/>
      <c r="LCL85" s="195"/>
      <c r="LCM85" s="195"/>
      <c r="LCN85" s="195"/>
      <c r="LCO85" s="195"/>
      <c r="LCP85" s="195"/>
      <c r="LCQ85" s="195"/>
      <c r="LCR85" s="195"/>
      <c r="LCS85" s="195"/>
      <c r="LCT85" s="195"/>
      <c r="LCU85" s="195"/>
      <c r="LCV85" s="195"/>
      <c r="LCW85" s="195"/>
      <c r="LCX85" s="195"/>
      <c r="LCY85" s="195"/>
      <c r="LCZ85" s="195"/>
      <c r="LDA85" s="195"/>
      <c r="LDB85" s="195"/>
      <c r="LDC85" s="195"/>
      <c r="LDD85" s="195"/>
      <c r="LDE85" s="195"/>
      <c r="LDF85" s="195"/>
      <c r="LDG85" s="195"/>
      <c r="LDH85" s="195"/>
      <c r="LDI85" s="195"/>
      <c r="LDJ85" s="195"/>
      <c r="LDK85" s="195"/>
      <c r="LDL85" s="195"/>
      <c r="LDM85" s="195"/>
      <c r="LDN85" s="195"/>
      <c r="LDO85" s="195"/>
      <c r="LDP85" s="195"/>
      <c r="LDQ85" s="195"/>
      <c r="LDR85" s="195"/>
      <c r="LDS85" s="195"/>
      <c r="LDT85" s="195"/>
      <c r="LDU85" s="195"/>
      <c r="LDV85" s="195"/>
      <c r="LDW85" s="195"/>
      <c r="LDX85" s="195"/>
      <c r="LDY85" s="195"/>
      <c r="LDZ85" s="195"/>
      <c r="LEA85" s="195"/>
      <c r="LEB85" s="195"/>
      <c r="LEC85" s="195"/>
      <c r="LED85" s="195"/>
      <c r="LEE85" s="195"/>
      <c r="LEF85" s="195"/>
      <c r="LEG85" s="195"/>
      <c r="LEH85" s="195"/>
      <c r="LEI85" s="195"/>
      <c r="LEJ85" s="195"/>
      <c r="LEK85" s="195"/>
      <c r="LEL85" s="195"/>
      <c r="LEM85" s="195"/>
      <c r="LEN85" s="195"/>
      <c r="LEO85" s="195"/>
      <c r="LEP85" s="195"/>
      <c r="LEQ85" s="195"/>
      <c r="LER85" s="195"/>
      <c r="LES85" s="195"/>
      <c r="LET85" s="195"/>
      <c r="LEU85" s="195"/>
      <c r="LEV85" s="195"/>
      <c r="LEW85" s="195"/>
      <c r="LEX85" s="195"/>
      <c r="LEY85" s="195"/>
      <c r="LEZ85" s="195"/>
      <c r="LFA85" s="195"/>
      <c r="LFB85" s="195"/>
      <c r="LFC85" s="195"/>
      <c r="LFD85" s="195"/>
      <c r="LFE85" s="195"/>
      <c r="LFF85" s="195"/>
      <c r="LFG85" s="195"/>
      <c r="LFH85" s="195"/>
      <c r="LFI85" s="195"/>
      <c r="LFJ85" s="195"/>
      <c r="LFK85" s="195"/>
      <c r="LFL85" s="195"/>
      <c r="LFM85" s="195"/>
      <c r="LFN85" s="195"/>
      <c r="LFO85" s="195"/>
      <c r="LFP85" s="195"/>
      <c r="LFQ85" s="195"/>
      <c r="LFR85" s="195"/>
      <c r="LFS85" s="195"/>
      <c r="LFT85" s="195"/>
      <c r="LFU85" s="195"/>
      <c r="LFV85" s="195"/>
      <c r="LFW85" s="195"/>
      <c r="LFX85" s="195"/>
      <c r="LFY85" s="195"/>
      <c r="LFZ85" s="195"/>
      <c r="LGA85" s="195"/>
      <c r="LGB85" s="195"/>
      <c r="LGC85" s="195"/>
      <c r="LGD85" s="195"/>
      <c r="LGE85" s="195"/>
      <c r="LGF85" s="195"/>
      <c r="LGG85" s="195"/>
      <c r="LGH85" s="195"/>
      <c r="LGI85" s="195"/>
      <c r="LGJ85" s="195"/>
      <c r="LGK85" s="195"/>
      <c r="LGL85" s="195"/>
      <c r="LGM85" s="195"/>
      <c r="LGN85" s="195"/>
      <c r="LGO85" s="195"/>
      <c r="LGP85" s="195"/>
      <c r="LGQ85" s="195"/>
      <c r="LGR85" s="195"/>
      <c r="LGS85" s="195"/>
      <c r="LGT85" s="195"/>
      <c r="LGU85" s="195"/>
      <c r="LGV85" s="195"/>
      <c r="LGW85" s="195"/>
      <c r="LGX85" s="195"/>
      <c r="LGY85" s="195"/>
      <c r="LGZ85" s="195"/>
      <c r="LHA85" s="195"/>
      <c r="LHB85" s="195"/>
      <c r="LHC85" s="195"/>
      <c r="LHD85" s="195"/>
      <c r="LHE85" s="195"/>
      <c r="LHF85" s="195"/>
      <c r="LHG85" s="195"/>
      <c r="LHH85" s="195"/>
      <c r="LHI85" s="195"/>
      <c r="LHJ85" s="195"/>
      <c r="LHK85" s="195"/>
      <c r="LHL85" s="195"/>
      <c r="LHM85" s="195"/>
      <c r="LHN85" s="195"/>
      <c r="LHO85" s="195"/>
      <c r="LHP85" s="195"/>
      <c r="LHQ85" s="195"/>
      <c r="LHR85" s="195"/>
      <c r="LHS85" s="195"/>
      <c r="LHT85" s="195"/>
      <c r="LHU85" s="195"/>
      <c r="LHV85" s="195"/>
      <c r="LHW85" s="195"/>
      <c r="LHX85" s="195"/>
      <c r="LHY85" s="195"/>
      <c r="LHZ85" s="195"/>
      <c r="LIA85" s="195"/>
      <c r="LIB85" s="195"/>
      <c r="LIC85" s="195"/>
      <c r="LID85" s="195"/>
      <c r="LIE85" s="195"/>
      <c r="LIF85" s="195"/>
      <c r="LIG85" s="195"/>
      <c r="LIH85" s="195"/>
      <c r="LII85" s="195"/>
      <c r="LIJ85" s="195"/>
      <c r="LIK85" s="195"/>
      <c r="LIL85" s="195"/>
      <c r="LIM85" s="195"/>
      <c r="LIN85" s="195"/>
      <c r="LIO85" s="195"/>
      <c r="LIP85" s="195"/>
      <c r="LIQ85" s="195"/>
      <c r="LIR85" s="195"/>
      <c r="LIS85" s="195"/>
      <c r="LIT85" s="195"/>
      <c r="LIU85" s="195"/>
      <c r="LIV85" s="195"/>
      <c r="LIW85" s="195"/>
      <c r="LIX85" s="195"/>
      <c r="LIY85" s="195"/>
      <c r="LIZ85" s="195"/>
      <c r="LJA85" s="195"/>
      <c r="LJB85" s="195"/>
      <c r="LJC85" s="195"/>
      <c r="LJD85" s="195"/>
      <c r="LJE85" s="195"/>
      <c r="LJF85" s="195"/>
      <c r="LJG85" s="195"/>
      <c r="LJH85" s="195"/>
      <c r="LJI85" s="195"/>
      <c r="LJJ85" s="195"/>
      <c r="LJK85" s="195"/>
      <c r="LJL85" s="195"/>
      <c r="LJM85" s="195"/>
      <c r="LJN85" s="195"/>
      <c r="LJO85" s="195"/>
      <c r="LJP85" s="195"/>
      <c r="LJQ85" s="195"/>
      <c r="LJR85" s="195"/>
      <c r="LJS85" s="195"/>
      <c r="LJT85" s="195"/>
      <c r="LJU85" s="195"/>
      <c r="LJV85" s="195"/>
      <c r="LJW85" s="195"/>
      <c r="LJX85" s="195"/>
      <c r="LJY85" s="195"/>
      <c r="LJZ85" s="195"/>
      <c r="LKA85" s="195"/>
      <c r="LKB85" s="195"/>
      <c r="LKC85" s="195"/>
      <c r="LKD85" s="195"/>
      <c r="LKE85" s="195"/>
      <c r="LKF85" s="195"/>
      <c r="LKG85" s="195"/>
      <c r="LKH85" s="195"/>
      <c r="LKI85" s="195"/>
      <c r="LKJ85" s="195"/>
      <c r="LKK85" s="195"/>
      <c r="LKL85" s="195"/>
      <c r="LKM85" s="195"/>
      <c r="LKN85" s="195"/>
      <c r="LKO85" s="195"/>
      <c r="LKP85" s="195"/>
      <c r="LKQ85" s="195"/>
      <c r="LKR85" s="195"/>
      <c r="LKS85" s="195"/>
      <c r="LKT85" s="195"/>
      <c r="LKU85" s="195"/>
      <c r="LKV85" s="195"/>
      <c r="LKW85" s="195"/>
      <c r="LKX85" s="195"/>
      <c r="LKY85" s="195"/>
      <c r="LKZ85" s="195"/>
      <c r="LLA85" s="195"/>
      <c r="LLB85" s="195"/>
      <c r="LLC85" s="195"/>
      <c r="LLD85" s="195"/>
      <c r="LLE85" s="195"/>
      <c r="LLF85" s="195"/>
      <c r="LLG85" s="195"/>
      <c r="LLH85" s="195"/>
      <c r="LLI85" s="195"/>
      <c r="LLJ85" s="195"/>
      <c r="LLK85" s="195"/>
      <c r="LLL85" s="195"/>
      <c r="LLM85" s="195"/>
      <c r="LLN85" s="195"/>
      <c r="LLO85" s="195"/>
      <c r="LLP85" s="195"/>
      <c r="LLQ85" s="195"/>
      <c r="LLR85" s="195"/>
      <c r="LLS85" s="195"/>
      <c r="LLT85" s="195"/>
      <c r="LLU85" s="195"/>
      <c r="LLV85" s="195"/>
      <c r="LLW85" s="195"/>
      <c r="LLX85" s="195"/>
      <c r="LLY85" s="195"/>
      <c r="LLZ85" s="195"/>
      <c r="LMA85" s="195"/>
      <c r="LMB85" s="195"/>
      <c r="LMC85" s="195"/>
      <c r="LMD85" s="195"/>
      <c r="LME85" s="195"/>
      <c r="LMF85" s="195"/>
      <c r="LMG85" s="195"/>
      <c r="LMH85" s="195"/>
      <c r="LMI85" s="195"/>
      <c r="LMJ85" s="195"/>
      <c r="LMK85" s="195"/>
      <c r="LML85" s="195"/>
      <c r="LMM85" s="195"/>
      <c r="LMN85" s="195"/>
      <c r="LMO85" s="195"/>
      <c r="LMP85" s="195"/>
      <c r="LMQ85" s="195"/>
      <c r="LMR85" s="195"/>
      <c r="LMS85" s="195"/>
      <c r="LMT85" s="195"/>
      <c r="LMU85" s="195"/>
      <c r="LMV85" s="195"/>
      <c r="LMW85" s="195"/>
      <c r="LMX85" s="195"/>
      <c r="LMY85" s="195"/>
      <c r="LMZ85" s="195"/>
      <c r="LNA85" s="195"/>
      <c r="LNB85" s="195"/>
      <c r="LNC85" s="195"/>
      <c r="LND85" s="195"/>
      <c r="LNE85" s="195"/>
      <c r="LNF85" s="195"/>
      <c r="LNG85" s="195"/>
      <c r="LNH85" s="195"/>
      <c r="LNI85" s="195"/>
      <c r="LNJ85" s="195"/>
      <c r="LNK85" s="195"/>
      <c r="LNL85" s="195"/>
      <c r="LNM85" s="195"/>
      <c r="LNN85" s="195"/>
      <c r="LNO85" s="195"/>
      <c r="LNP85" s="195"/>
      <c r="LNQ85" s="195"/>
      <c r="LNR85" s="195"/>
      <c r="LNS85" s="195"/>
      <c r="LNT85" s="195"/>
      <c r="LNU85" s="195"/>
      <c r="LNV85" s="195"/>
      <c r="LNW85" s="195"/>
      <c r="LNX85" s="195"/>
      <c r="LNY85" s="195"/>
      <c r="LNZ85" s="195"/>
      <c r="LOA85" s="195"/>
      <c r="LOB85" s="195"/>
      <c r="LOC85" s="195"/>
      <c r="LOD85" s="195"/>
      <c r="LOE85" s="195"/>
      <c r="LOF85" s="195"/>
      <c r="LOG85" s="195"/>
      <c r="LOH85" s="195"/>
      <c r="LOI85" s="195"/>
      <c r="LOJ85" s="195"/>
      <c r="LOK85" s="195"/>
      <c r="LOL85" s="195"/>
      <c r="LOM85" s="195"/>
      <c r="LON85" s="195"/>
      <c r="LOO85" s="195"/>
      <c r="LOP85" s="195"/>
      <c r="LOQ85" s="195"/>
      <c r="LOR85" s="195"/>
      <c r="LOS85" s="195"/>
      <c r="LOT85" s="195"/>
      <c r="LOU85" s="195"/>
      <c r="LOV85" s="195"/>
      <c r="LOW85" s="195"/>
      <c r="LOX85" s="195"/>
      <c r="LOY85" s="195"/>
      <c r="LOZ85" s="195"/>
      <c r="LPA85" s="195"/>
      <c r="LPB85" s="195"/>
      <c r="LPC85" s="195"/>
      <c r="LPD85" s="195"/>
      <c r="LPE85" s="195"/>
      <c r="LPF85" s="195"/>
      <c r="LPG85" s="195"/>
      <c r="LPH85" s="195"/>
      <c r="LPI85" s="195"/>
      <c r="LPJ85" s="195"/>
      <c r="LPK85" s="195"/>
      <c r="LPL85" s="195"/>
      <c r="LPM85" s="195"/>
      <c r="LPN85" s="195"/>
      <c r="LPO85" s="195"/>
      <c r="LPP85" s="195"/>
      <c r="LPQ85" s="195"/>
      <c r="LPR85" s="195"/>
      <c r="LPS85" s="195"/>
      <c r="LPT85" s="195"/>
      <c r="LPU85" s="195"/>
      <c r="LPV85" s="195"/>
      <c r="LPW85" s="195"/>
      <c r="LPX85" s="195"/>
      <c r="LPY85" s="195"/>
      <c r="LPZ85" s="195"/>
      <c r="LQA85" s="195"/>
      <c r="LQB85" s="195"/>
      <c r="LQC85" s="195"/>
      <c r="LQD85" s="195"/>
      <c r="LQE85" s="195"/>
      <c r="LQF85" s="195"/>
      <c r="LQG85" s="195"/>
      <c r="LQH85" s="195"/>
      <c r="LQI85" s="195"/>
      <c r="LQJ85" s="195"/>
      <c r="LQK85" s="195"/>
      <c r="LQL85" s="195"/>
      <c r="LQM85" s="195"/>
      <c r="LQN85" s="195"/>
      <c r="LQO85" s="195"/>
      <c r="LQP85" s="195"/>
      <c r="LQQ85" s="195"/>
      <c r="LQR85" s="195"/>
      <c r="LQS85" s="195"/>
      <c r="LQT85" s="195"/>
      <c r="LQU85" s="195"/>
      <c r="LQV85" s="195"/>
      <c r="LQW85" s="195"/>
      <c r="LQX85" s="195"/>
      <c r="LQY85" s="195"/>
      <c r="LQZ85" s="195"/>
      <c r="LRA85" s="195"/>
      <c r="LRB85" s="195"/>
      <c r="LRC85" s="195"/>
      <c r="LRD85" s="195"/>
      <c r="LRE85" s="195"/>
      <c r="LRF85" s="195"/>
      <c r="LRG85" s="195"/>
      <c r="LRH85" s="195"/>
      <c r="LRI85" s="195"/>
      <c r="LRJ85" s="195"/>
      <c r="LRK85" s="195"/>
      <c r="LRL85" s="195"/>
      <c r="LRM85" s="195"/>
      <c r="LRN85" s="195"/>
      <c r="LRO85" s="195"/>
      <c r="LRP85" s="195"/>
      <c r="LRQ85" s="195"/>
      <c r="LRR85" s="195"/>
      <c r="LRS85" s="195"/>
      <c r="LRT85" s="195"/>
      <c r="LRU85" s="195"/>
      <c r="LRV85" s="195"/>
      <c r="LRW85" s="195"/>
      <c r="LRX85" s="195"/>
      <c r="LRY85" s="195"/>
      <c r="LRZ85" s="195"/>
      <c r="LSA85" s="195"/>
      <c r="LSB85" s="195"/>
      <c r="LSC85" s="195"/>
      <c r="LSD85" s="195"/>
      <c r="LSE85" s="195"/>
      <c r="LSF85" s="195"/>
      <c r="LSG85" s="195"/>
      <c r="LSH85" s="195"/>
      <c r="LSI85" s="195"/>
      <c r="LSJ85" s="195"/>
      <c r="LSK85" s="195"/>
      <c r="LSL85" s="195"/>
      <c r="LSM85" s="195"/>
      <c r="LSN85" s="195"/>
      <c r="LSO85" s="195"/>
      <c r="LSP85" s="195"/>
      <c r="LSQ85" s="195"/>
      <c r="LSR85" s="195"/>
      <c r="LSS85" s="195"/>
      <c r="LST85" s="195"/>
      <c r="LSU85" s="195"/>
      <c r="LSV85" s="195"/>
      <c r="LSW85" s="195"/>
      <c r="LSX85" s="195"/>
      <c r="LSY85" s="195"/>
      <c r="LSZ85" s="195"/>
      <c r="LTA85" s="195"/>
      <c r="LTB85" s="195"/>
      <c r="LTC85" s="195"/>
      <c r="LTD85" s="195"/>
      <c r="LTE85" s="195"/>
      <c r="LTF85" s="195"/>
      <c r="LTG85" s="195"/>
      <c r="LTH85" s="195"/>
      <c r="LTI85" s="195"/>
      <c r="LTJ85" s="195"/>
      <c r="LTK85" s="195"/>
      <c r="LTL85" s="195"/>
      <c r="LTM85" s="195"/>
      <c r="LTN85" s="195"/>
      <c r="LTO85" s="195"/>
      <c r="LTP85" s="195"/>
      <c r="LTQ85" s="195"/>
      <c r="LTR85" s="195"/>
      <c r="LTS85" s="195"/>
      <c r="LTT85" s="195"/>
      <c r="LTU85" s="195"/>
      <c r="LTV85" s="195"/>
      <c r="LTW85" s="195"/>
      <c r="LTX85" s="195"/>
      <c r="LTY85" s="195"/>
      <c r="LTZ85" s="195"/>
      <c r="LUA85" s="195"/>
      <c r="LUB85" s="195"/>
      <c r="LUC85" s="195"/>
      <c r="LUD85" s="195"/>
      <c r="LUE85" s="195"/>
      <c r="LUF85" s="195"/>
      <c r="LUG85" s="195"/>
      <c r="LUH85" s="195"/>
      <c r="LUI85" s="195"/>
      <c r="LUJ85" s="195"/>
      <c r="LUK85" s="195"/>
      <c r="LUL85" s="195"/>
      <c r="LUM85" s="195"/>
      <c r="LUN85" s="195"/>
      <c r="LUO85" s="195"/>
      <c r="LUP85" s="195"/>
      <c r="LUQ85" s="195"/>
      <c r="LUR85" s="195"/>
      <c r="LUS85" s="195"/>
      <c r="LUT85" s="195"/>
      <c r="LUU85" s="195"/>
      <c r="LUV85" s="195"/>
      <c r="LUW85" s="195"/>
      <c r="LUX85" s="195"/>
      <c r="LUY85" s="195"/>
      <c r="LUZ85" s="195"/>
      <c r="LVA85" s="195"/>
      <c r="LVB85" s="195"/>
      <c r="LVC85" s="195"/>
      <c r="LVD85" s="195"/>
      <c r="LVE85" s="195"/>
      <c r="LVF85" s="195"/>
      <c r="LVG85" s="195"/>
      <c r="LVH85" s="195"/>
      <c r="LVI85" s="195"/>
      <c r="LVJ85" s="195"/>
      <c r="LVK85" s="195"/>
      <c r="LVL85" s="195"/>
      <c r="LVM85" s="195"/>
      <c r="LVN85" s="195"/>
      <c r="LVO85" s="195"/>
      <c r="LVP85" s="195"/>
      <c r="LVQ85" s="195"/>
      <c r="LVR85" s="195"/>
      <c r="LVS85" s="195"/>
      <c r="LVT85" s="195"/>
      <c r="LVU85" s="195"/>
      <c r="LVV85" s="195"/>
      <c r="LVW85" s="195"/>
      <c r="LVX85" s="195"/>
      <c r="LVY85" s="195"/>
      <c r="LVZ85" s="195"/>
      <c r="LWA85" s="195"/>
      <c r="LWB85" s="195"/>
      <c r="LWC85" s="195"/>
      <c r="LWD85" s="195"/>
      <c r="LWE85" s="195"/>
      <c r="LWF85" s="195"/>
      <c r="LWG85" s="195"/>
      <c r="LWH85" s="195"/>
      <c r="LWI85" s="195"/>
      <c r="LWJ85" s="195"/>
      <c r="LWK85" s="195"/>
      <c r="LWL85" s="195"/>
      <c r="LWM85" s="195"/>
      <c r="LWN85" s="195"/>
      <c r="LWO85" s="195"/>
      <c r="LWP85" s="195"/>
      <c r="LWQ85" s="195"/>
      <c r="LWR85" s="195"/>
      <c r="LWS85" s="195"/>
      <c r="LWT85" s="195"/>
      <c r="LWU85" s="195"/>
      <c r="LWV85" s="195"/>
      <c r="LWW85" s="195"/>
      <c r="LWX85" s="195"/>
      <c r="LWY85" s="195"/>
      <c r="LWZ85" s="195"/>
      <c r="LXA85" s="195"/>
      <c r="LXB85" s="195"/>
      <c r="LXC85" s="195"/>
      <c r="LXD85" s="195"/>
      <c r="LXE85" s="195"/>
      <c r="LXF85" s="195"/>
      <c r="LXG85" s="195"/>
      <c r="LXH85" s="195"/>
      <c r="LXI85" s="195"/>
      <c r="LXJ85" s="195"/>
      <c r="LXK85" s="195"/>
      <c r="LXL85" s="195"/>
      <c r="LXM85" s="195"/>
      <c r="LXN85" s="195"/>
      <c r="LXO85" s="195"/>
      <c r="LXP85" s="195"/>
      <c r="LXQ85" s="195"/>
      <c r="LXR85" s="195"/>
      <c r="LXS85" s="195"/>
      <c r="LXT85" s="195"/>
      <c r="LXU85" s="195"/>
      <c r="LXV85" s="195"/>
      <c r="LXW85" s="195"/>
      <c r="LXX85" s="195"/>
      <c r="LXY85" s="195"/>
      <c r="LXZ85" s="195"/>
      <c r="LYA85" s="195"/>
      <c r="LYB85" s="195"/>
      <c r="LYC85" s="195"/>
      <c r="LYD85" s="195"/>
      <c r="LYE85" s="195"/>
      <c r="LYF85" s="195"/>
      <c r="LYG85" s="195"/>
      <c r="LYH85" s="195"/>
      <c r="LYI85" s="195"/>
      <c r="LYJ85" s="195"/>
      <c r="LYK85" s="195"/>
      <c r="LYL85" s="195"/>
      <c r="LYM85" s="195"/>
      <c r="LYN85" s="195"/>
      <c r="LYO85" s="195"/>
      <c r="LYP85" s="195"/>
      <c r="LYQ85" s="195"/>
      <c r="LYR85" s="195"/>
      <c r="LYS85" s="195"/>
      <c r="LYT85" s="195"/>
      <c r="LYU85" s="195"/>
      <c r="LYV85" s="195"/>
      <c r="LYW85" s="195"/>
      <c r="LYX85" s="195"/>
      <c r="LYY85" s="195"/>
      <c r="LYZ85" s="195"/>
      <c r="LZA85" s="195"/>
      <c r="LZB85" s="195"/>
      <c r="LZC85" s="195"/>
      <c r="LZD85" s="195"/>
      <c r="LZE85" s="195"/>
      <c r="LZF85" s="195"/>
      <c r="LZG85" s="195"/>
      <c r="LZH85" s="195"/>
      <c r="LZI85" s="195"/>
      <c r="LZJ85" s="195"/>
      <c r="LZK85" s="195"/>
      <c r="LZL85" s="195"/>
      <c r="LZM85" s="195"/>
      <c r="LZN85" s="195"/>
      <c r="LZO85" s="195"/>
      <c r="LZP85" s="195"/>
      <c r="LZQ85" s="195"/>
      <c r="LZR85" s="195"/>
      <c r="LZS85" s="195"/>
      <c r="LZT85" s="195"/>
      <c r="LZU85" s="195"/>
      <c r="LZV85" s="195"/>
      <c r="LZW85" s="195"/>
      <c r="LZX85" s="195"/>
      <c r="LZY85" s="195"/>
      <c r="LZZ85" s="195"/>
      <c r="MAA85" s="195"/>
      <c r="MAB85" s="195"/>
      <c r="MAC85" s="195"/>
      <c r="MAD85" s="195"/>
      <c r="MAE85" s="195"/>
      <c r="MAF85" s="195"/>
      <c r="MAG85" s="195"/>
      <c r="MAH85" s="195"/>
      <c r="MAI85" s="195"/>
      <c r="MAJ85" s="195"/>
      <c r="MAK85" s="195"/>
      <c r="MAL85" s="195"/>
      <c r="MAM85" s="195"/>
      <c r="MAN85" s="195"/>
      <c r="MAO85" s="195"/>
      <c r="MAP85" s="195"/>
      <c r="MAQ85" s="195"/>
      <c r="MAR85" s="195"/>
      <c r="MAS85" s="195"/>
      <c r="MAT85" s="195"/>
      <c r="MAU85" s="195"/>
      <c r="MAV85" s="195"/>
      <c r="MAW85" s="195"/>
      <c r="MAX85" s="195"/>
      <c r="MAY85" s="195"/>
      <c r="MAZ85" s="195"/>
      <c r="MBA85" s="195"/>
      <c r="MBB85" s="195"/>
      <c r="MBC85" s="195"/>
      <c r="MBD85" s="195"/>
      <c r="MBE85" s="195"/>
      <c r="MBF85" s="195"/>
      <c r="MBG85" s="195"/>
      <c r="MBH85" s="195"/>
      <c r="MBI85" s="195"/>
      <c r="MBJ85" s="195"/>
      <c r="MBK85" s="195"/>
      <c r="MBL85" s="195"/>
      <c r="MBM85" s="195"/>
      <c r="MBN85" s="195"/>
      <c r="MBO85" s="195"/>
      <c r="MBP85" s="195"/>
      <c r="MBQ85" s="195"/>
      <c r="MBR85" s="195"/>
      <c r="MBS85" s="195"/>
      <c r="MBT85" s="195"/>
      <c r="MBU85" s="195"/>
      <c r="MBV85" s="195"/>
      <c r="MBW85" s="195"/>
      <c r="MBX85" s="195"/>
      <c r="MBY85" s="195"/>
      <c r="MBZ85" s="195"/>
      <c r="MCA85" s="195"/>
      <c r="MCB85" s="195"/>
      <c r="MCC85" s="195"/>
      <c r="MCD85" s="195"/>
      <c r="MCE85" s="195"/>
      <c r="MCF85" s="195"/>
      <c r="MCG85" s="195"/>
      <c r="MCH85" s="195"/>
      <c r="MCI85" s="195"/>
      <c r="MCJ85" s="195"/>
      <c r="MCK85" s="195"/>
      <c r="MCL85" s="195"/>
      <c r="MCM85" s="195"/>
      <c r="MCN85" s="195"/>
      <c r="MCO85" s="195"/>
      <c r="MCP85" s="195"/>
      <c r="MCQ85" s="195"/>
      <c r="MCR85" s="195"/>
      <c r="MCS85" s="195"/>
      <c r="MCT85" s="195"/>
      <c r="MCU85" s="195"/>
      <c r="MCV85" s="195"/>
      <c r="MCW85" s="195"/>
      <c r="MCX85" s="195"/>
      <c r="MCY85" s="195"/>
      <c r="MCZ85" s="195"/>
      <c r="MDA85" s="195"/>
      <c r="MDB85" s="195"/>
      <c r="MDC85" s="195"/>
      <c r="MDD85" s="195"/>
      <c r="MDE85" s="195"/>
      <c r="MDF85" s="195"/>
      <c r="MDG85" s="195"/>
      <c r="MDH85" s="195"/>
      <c r="MDI85" s="195"/>
      <c r="MDJ85" s="195"/>
      <c r="MDK85" s="195"/>
      <c r="MDL85" s="195"/>
      <c r="MDM85" s="195"/>
      <c r="MDN85" s="195"/>
      <c r="MDO85" s="195"/>
      <c r="MDP85" s="195"/>
      <c r="MDQ85" s="195"/>
      <c r="MDR85" s="195"/>
      <c r="MDS85" s="195"/>
      <c r="MDT85" s="195"/>
      <c r="MDU85" s="195"/>
      <c r="MDV85" s="195"/>
      <c r="MDW85" s="195"/>
      <c r="MDX85" s="195"/>
      <c r="MDY85" s="195"/>
      <c r="MDZ85" s="195"/>
      <c r="MEA85" s="195"/>
      <c r="MEB85" s="195"/>
      <c r="MEC85" s="195"/>
      <c r="MED85" s="195"/>
      <c r="MEE85" s="195"/>
      <c r="MEF85" s="195"/>
      <c r="MEG85" s="195"/>
      <c r="MEH85" s="195"/>
      <c r="MEI85" s="195"/>
      <c r="MEJ85" s="195"/>
      <c r="MEK85" s="195"/>
      <c r="MEL85" s="195"/>
      <c r="MEM85" s="195"/>
      <c r="MEN85" s="195"/>
      <c r="MEO85" s="195"/>
      <c r="MEP85" s="195"/>
      <c r="MEQ85" s="195"/>
      <c r="MER85" s="195"/>
      <c r="MES85" s="195"/>
      <c r="MET85" s="195"/>
      <c r="MEU85" s="195"/>
      <c r="MEV85" s="195"/>
      <c r="MEW85" s="195"/>
      <c r="MEX85" s="195"/>
      <c r="MEY85" s="195"/>
      <c r="MEZ85" s="195"/>
      <c r="MFA85" s="195"/>
      <c r="MFB85" s="195"/>
      <c r="MFC85" s="195"/>
      <c r="MFD85" s="195"/>
      <c r="MFE85" s="195"/>
      <c r="MFF85" s="195"/>
      <c r="MFG85" s="195"/>
      <c r="MFH85" s="195"/>
      <c r="MFI85" s="195"/>
      <c r="MFJ85" s="195"/>
      <c r="MFK85" s="195"/>
      <c r="MFL85" s="195"/>
      <c r="MFM85" s="195"/>
      <c r="MFN85" s="195"/>
      <c r="MFO85" s="195"/>
      <c r="MFP85" s="195"/>
      <c r="MFQ85" s="195"/>
      <c r="MFR85" s="195"/>
      <c r="MFS85" s="195"/>
      <c r="MFT85" s="195"/>
      <c r="MFU85" s="195"/>
      <c r="MFV85" s="195"/>
      <c r="MFW85" s="195"/>
      <c r="MFX85" s="195"/>
      <c r="MFY85" s="195"/>
      <c r="MFZ85" s="195"/>
      <c r="MGA85" s="195"/>
      <c r="MGB85" s="195"/>
      <c r="MGC85" s="195"/>
      <c r="MGD85" s="195"/>
      <c r="MGE85" s="195"/>
      <c r="MGF85" s="195"/>
      <c r="MGG85" s="195"/>
      <c r="MGH85" s="195"/>
      <c r="MGI85" s="195"/>
      <c r="MGJ85" s="195"/>
      <c r="MGK85" s="195"/>
      <c r="MGL85" s="195"/>
      <c r="MGM85" s="195"/>
      <c r="MGN85" s="195"/>
      <c r="MGO85" s="195"/>
      <c r="MGP85" s="195"/>
      <c r="MGQ85" s="195"/>
      <c r="MGR85" s="195"/>
      <c r="MGS85" s="195"/>
      <c r="MGT85" s="195"/>
      <c r="MGU85" s="195"/>
      <c r="MGV85" s="195"/>
      <c r="MGW85" s="195"/>
      <c r="MGX85" s="195"/>
      <c r="MGY85" s="195"/>
      <c r="MGZ85" s="195"/>
      <c r="MHA85" s="195"/>
      <c r="MHB85" s="195"/>
      <c r="MHC85" s="195"/>
      <c r="MHD85" s="195"/>
      <c r="MHE85" s="195"/>
      <c r="MHF85" s="195"/>
      <c r="MHG85" s="195"/>
      <c r="MHH85" s="195"/>
      <c r="MHI85" s="195"/>
      <c r="MHJ85" s="195"/>
      <c r="MHK85" s="195"/>
      <c r="MHL85" s="195"/>
      <c r="MHM85" s="195"/>
      <c r="MHN85" s="195"/>
      <c r="MHO85" s="195"/>
      <c r="MHP85" s="195"/>
      <c r="MHQ85" s="195"/>
      <c r="MHR85" s="195"/>
      <c r="MHS85" s="195"/>
      <c r="MHT85" s="195"/>
      <c r="MHU85" s="195"/>
      <c r="MHV85" s="195"/>
      <c r="MHW85" s="195"/>
      <c r="MHX85" s="195"/>
      <c r="MHY85" s="195"/>
      <c r="MHZ85" s="195"/>
      <c r="MIA85" s="195"/>
      <c r="MIB85" s="195"/>
      <c r="MIC85" s="195"/>
      <c r="MID85" s="195"/>
      <c r="MIE85" s="195"/>
      <c r="MIF85" s="195"/>
      <c r="MIG85" s="195"/>
      <c r="MIH85" s="195"/>
      <c r="MII85" s="195"/>
      <c r="MIJ85" s="195"/>
      <c r="MIK85" s="195"/>
      <c r="MIL85" s="195"/>
      <c r="MIM85" s="195"/>
      <c r="MIN85" s="195"/>
      <c r="MIO85" s="195"/>
      <c r="MIP85" s="195"/>
      <c r="MIQ85" s="195"/>
      <c r="MIR85" s="195"/>
      <c r="MIS85" s="195"/>
      <c r="MIT85" s="195"/>
      <c r="MIU85" s="195"/>
      <c r="MIV85" s="195"/>
      <c r="MIW85" s="195"/>
      <c r="MIX85" s="195"/>
      <c r="MIY85" s="195"/>
      <c r="MIZ85" s="195"/>
      <c r="MJA85" s="195"/>
      <c r="MJB85" s="195"/>
      <c r="MJC85" s="195"/>
      <c r="MJD85" s="195"/>
      <c r="MJE85" s="195"/>
      <c r="MJF85" s="195"/>
      <c r="MJG85" s="195"/>
      <c r="MJH85" s="195"/>
      <c r="MJI85" s="195"/>
      <c r="MJJ85" s="195"/>
      <c r="MJK85" s="195"/>
      <c r="MJL85" s="195"/>
      <c r="MJM85" s="195"/>
      <c r="MJN85" s="195"/>
      <c r="MJO85" s="195"/>
      <c r="MJP85" s="195"/>
      <c r="MJQ85" s="195"/>
      <c r="MJR85" s="195"/>
      <c r="MJS85" s="195"/>
      <c r="MJT85" s="195"/>
      <c r="MJU85" s="195"/>
      <c r="MJV85" s="195"/>
      <c r="MJW85" s="195"/>
      <c r="MJX85" s="195"/>
      <c r="MJY85" s="195"/>
      <c r="MJZ85" s="195"/>
      <c r="MKA85" s="195"/>
      <c r="MKB85" s="195"/>
      <c r="MKC85" s="195"/>
      <c r="MKD85" s="195"/>
      <c r="MKE85" s="195"/>
      <c r="MKF85" s="195"/>
      <c r="MKG85" s="195"/>
      <c r="MKH85" s="195"/>
      <c r="MKI85" s="195"/>
      <c r="MKJ85" s="195"/>
      <c r="MKK85" s="195"/>
      <c r="MKL85" s="195"/>
      <c r="MKM85" s="195"/>
      <c r="MKN85" s="195"/>
      <c r="MKO85" s="195"/>
      <c r="MKP85" s="195"/>
      <c r="MKQ85" s="195"/>
      <c r="MKR85" s="195"/>
      <c r="MKS85" s="195"/>
      <c r="MKT85" s="195"/>
      <c r="MKU85" s="195"/>
      <c r="MKV85" s="195"/>
      <c r="MKW85" s="195"/>
      <c r="MKX85" s="195"/>
      <c r="MKY85" s="195"/>
      <c r="MKZ85" s="195"/>
      <c r="MLA85" s="195"/>
      <c r="MLB85" s="195"/>
      <c r="MLC85" s="195"/>
      <c r="MLD85" s="195"/>
      <c r="MLE85" s="195"/>
      <c r="MLF85" s="195"/>
      <c r="MLG85" s="195"/>
      <c r="MLH85" s="195"/>
      <c r="MLI85" s="195"/>
      <c r="MLJ85" s="195"/>
      <c r="MLK85" s="195"/>
      <c r="MLL85" s="195"/>
      <c r="MLM85" s="195"/>
      <c r="MLN85" s="195"/>
      <c r="MLO85" s="195"/>
      <c r="MLP85" s="195"/>
      <c r="MLQ85" s="195"/>
      <c r="MLR85" s="195"/>
      <c r="MLS85" s="195"/>
      <c r="MLT85" s="195"/>
      <c r="MLU85" s="195"/>
      <c r="MLV85" s="195"/>
      <c r="MLW85" s="195"/>
      <c r="MLX85" s="195"/>
      <c r="MLY85" s="195"/>
      <c r="MLZ85" s="195"/>
      <c r="MMA85" s="195"/>
      <c r="MMB85" s="195"/>
      <c r="MMC85" s="195"/>
      <c r="MMD85" s="195"/>
      <c r="MME85" s="195"/>
      <c r="MMF85" s="195"/>
      <c r="MMG85" s="195"/>
      <c r="MMH85" s="195"/>
      <c r="MMI85" s="195"/>
      <c r="MMJ85" s="195"/>
      <c r="MMK85" s="195"/>
      <c r="MML85" s="195"/>
      <c r="MMM85" s="195"/>
      <c r="MMN85" s="195"/>
      <c r="MMO85" s="195"/>
      <c r="MMP85" s="195"/>
      <c r="MMQ85" s="195"/>
      <c r="MMR85" s="195"/>
      <c r="MMS85" s="195"/>
      <c r="MMT85" s="195"/>
      <c r="MMU85" s="195"/>
      <c r="MMV85" s="195"/>
      <c r="MMW85" s="195"/>
      <c r="MMX85" s="195"/>
      <c r="MMY85" s="195"/>
      <c r="MMZ85" s="195"/>
      <c r="MNA85" s="195"/>
      <c r="MNB85" s="195"/>
      <c r="MNC85" s="195"/>
      <c r="MND85" s="195"/>
      <c r="MNE85" s="195"/>
      <c r="MNF85" s="195"/>
      <c r="MNG85" s="195"/>
      <c r="MNH85" s="195"/>
      <c r="MNI85" s="195"/>
      <c r="MNJ85" s="195"/>
      <c r="MNK85" s="195"/>
      <c r="MNL85" s="195"/>
      <c r="MNM85" s="195"/>
      <c r="MNN85" s="195"/>
      <c r="MNO85" s="195"/>
      <c r="MNP85" s="195"/>
      <c r="MNQ85" s="195"/>
      <c r="MNR85" s="195"/>
      <c r="MNS85" s="195"/>
      <c r="MNT85" s="195"/>
      <c r="MNU85" s="195"/>
      <c r="MNV85" s="195"/>
      <c r="MNW85" s="195"/>
      <c r="MNX85" s="195"/>
      <c r="MNY85" s="195"/>
      <c r="MNZ85" s="195"/>
      <c r="MOA85" s="195"/>
      <c r="MOB85" s="195"/>
      <c r="MOC85" s="195"/>
      <c r="MOD85" s="195"/>
      <c r="MOE85" s="195"/>
      <c r="MOF85" s="195"/>
      <c r="MOG85" s="195"/>
      <c r="MOH85" s="195"/>
      <c r="MOI85" s="195"/>
      <c r="MOJ85" s="195"/>
      <c r="MOK85" s="195"/>
      <c r="MOL85" s="195"/>
      <c r="MOM85" s="195"/>
      <c r="MON85" s="195"/>
      <c r="MOO85" s="195"/>
      <c r="MOP85" s="195"/>
      <c r="MOQ85" s="195"/>
      <c r="MOR85" s="195"/>
      <c r="MOS85" s="195"/>
      <c r="MOT85" s="195"/>
      <c r="MOU85" s="195"/>
      <c r="MOV85" s="195"/>
      <c r="MOW85" s="195"/>
      <c r="MOX85" s="195"/>
      <c r="MOY85" s="195"/>
      <c r="MOZ85" s="195"/>
      <c r="MPA85" s="195"/>
      <c r="MPB85" s="195"/>
      <c r="MPC85" s="195"/>
      <c r="MPD85" s="195"/>
      <c r="MPE85" s="195"/>
      <c r="MPF85" s="195"/>
      <c r="MPG85" s="195"/>
      <c r="MPH85" s="195"/>
      <c r="MPI85" s="195"/>
      <c r="MPJ85" s="195"/>
      <c r="MPK85" s="195"/>
      <c r="MPL85" s="195"/>
      <c r="MPM85" s="195"/>
      <c r="MPN85" s="195"/>
      <c r="MPO85" s="195"/>
      <c r="MPP85" s="195"/>
      <c r="MPQ85" s="195"/>
      <c r="MPR85" s="195"/>
      <c r="MPS85" s="195"/>
      <c r="MPT85" s="195"/>
      <c r="MPU85" s="195"/>
      <c r="MPV85" s="195"/>
      <c r="MPW85" s="195"/>
      <c r="MPX85" s="195"/>
      <c r="MPY85" s="195"/>
      <c r="MPZ85" s="195"/>
      <c r="MQA85" s="195"/>
      <c r="MQB85" s="195"/>
      <c r="MQC85" s="195"/>
      <c r="MQD85" s="195"/>
      <c r="MQE85" s="195"/>
      <c r="MQF85" s="195"/>
      <c r="MQG85" s="195"/>
      <c r="MQH85" s="195"/>
      <c r="MQI85" s="195"/>
      <c r="MQJ85" s="195"/>
      <c r="MQK85" s="195"/>
      <c r="MQL85" s="195"/>
      <c r="MQM85" s="195"/>
      <c r="MQN85" s="195"/>
      <c r="MQO85" s="195"/>
      <c r="MQP85" s="195"/>
      <c r="MQQ85" s="195"/>
      <c r="MQR85" s="195"/>
      <c r="MQS85" s="195"/>
      <c r="MQT85" s="195"/>
      <c r="MQU85" s="195"/>
      <c r="MQV85" s="195"/>
      <c r="MQW85" s="195"/>
      <c r="MQX85" s="195"/>
      <c r="MQY85" s="195"/>
      <c r="MQZ85" s="195"/>
      <c r="MRA85" s="195"/>
      <c r="MRB85" s="195"/>
      <c r="MRC85" s="195"/>
      <c r="MRD85" s="195"/>
      <c r="MRE85" s="195"/>
      <c r="MRF85" s="195"/>
      <c r="MRG85" s="195"/>
      <c r="MRH85" s="195"/>
      <c r="MRI85" s="195"/>
      <c r="MRJ85" s="195"/>
      <c r="MRK85" s="195"/>
      <c r="MRL85" s="195"/>
      <c r="MRM85" s="195"/>
      <c r="MRN85" s="195"/>
      <c r="MRO85" s="195"/>
      <c r="MRP85" s="195"/>
      <c r="MRQ85" s="195"/>
      <c r="MRR85" s="195"/>
      <c r="MRS85" s="195"/>
      <c r="MRT85" s="195"/>
      <c r="MRU85" s="195"/>
      <c r="MRV85" s="195"/>
      <c r="MRW85" s="195"/>
      <c r="MRX85" s="195"/>
      <c r="MRY85" s="195"/>
      <c r="MRZ85" s="195"/>
      <c r="MSA85" s="195"/>
      <c r="MSB85" s="195"/>
      <c r="MSC85" s="195"/>
      <c r="MSD85" s="195"/>
      <c r="MSE85" s="195"/>
      <c r="MSF85" s="195"/>
      <c r="MSG85" s="195"/>
      <c r="MSH85" s="195"/>
      <c r="MSI85" s="195"/>
      <c r="MSJ85" s="195"/>
      <c r="MSK85" s="195"/>
      <c r="MSL85" s="195"/>
      <c r="MSM85" s="195"/>
      <c r="MSN85" s="195"/>
      <c r="MSO85" s="195"/>
      <c r="MSP85" s="195"/>
      <c r="MSQ85" s="195"/>
      <c r="MSR85" s="195"/>
      <c r="MSS85" s="195"/>
      <c r="MST85" s="195"/>
      <c r="MSU85" s="195"/>
      <c r="MSV85" s="195"/>
      <c r="MSW85" s="195"/>
      <c r="MSX85" s="195"/>
      <c r="MSY85" s="195"/>
      <c r="MSZ85" s="195"/>
      <c r="MTA85" s="195"/>
      <c r="MTB85" s="195"/>
      <c r="MTC85" s="195"/>
      <c r="MTD85" s="195"/>
      <c r="MTE85" s="195"/>
      <c r="MTF85" s="195"/>
      <c r="MTG85" s="195"/>
      <c r="MTH85" s="195"/>
      <c r="MTI85" s="195"/>
      <c r="MTJ85" s="195"/>
      <c r="MTK85" s="195"/>
      <c r="MTL85" s="195"/>
      <c r="MTM85" s="195"/>
      <c r="MTN85" s="195"/>
      <c r="MTO85" s="195"/>
      <c r="MTP85" s="195"/>
      <c r="MTQ85" s="195"/>
      <c r="MTR85" s="195"/>
      <c r="MTS85" s="195"/>
      <c r="MTT85" s="195"/>
      <c r="MTU85" s="195"/>
      <c r="MTV85" s="195"/>
      <c r="MTW85" s="195"/>
      <c r="MTX85" s="195"/>
      <c r="MTY85" s="195"/>
      <c r="MTZ85" s="195"/>
      <c r="MUA85" s="195"/>
      <c r="MUB85" s="195"/>
      <c r="MUC85" s="195"/>
      <c r="MUD85" s="195"/>
      <c r="MUE85" s="195"/>
      <c r="MUF85" s="195"/>
      <c r="MUG85" s="195"/>
      <c r="MUH85" s="195"/>
      <c r="MUI85" s="195"/>
      <c r="MUJ85" s="195"/>
      <c r="MUK85" s="195"/>
      <c r="MUL85" s="195"/>
      <c r="MUM85" s="195"/>
      <c r="MUN85" s="195"/>
      <c r="MUO85" s="195"/>
      <c r="MUP85" s="195"/>
      <c r="MUQ85" s="195"/>
      <c r="MUR85" s="195"/>
      <c r="MUS85" s="195"/>
      <c r="MUT85" s="195"/>
      <c r="MUU85" s="195"/>
      <c r="MUV85" s="195"/>
      <c r="MUW85" s="195"/>
      <c r="MUX85" s="195"/>
      <c r="MUY85" s="195"/>
      <c r="MUZ85" s="195"/>
      <c r="MVA85" s="195"/>
      <c r="MVB85" s="195"/>
      <c r="MVC85" s="195"/>
      <c r="MVD85" s="195"/>
      <c r="MVE85" s="195"/>
      <c r="MVF85" s="195"/>
      <c r="MVG85" s="195"/>
      <c r="MVH85" s="195"/>
      <c r="MVI85" s="195"/>
      <c r="MVJ85" s="195"/>
      <c r="MVK85" s="195"/>
      <c r="MVL85" s="195"/>
      <c r="MVM85" s="195"/>
      <c r="MVN85" s="195"/>
      <c r="MVO85" s="195"/>
      <c r="MVP85" s="195"/>
      <c r="MVQ85" s="195"/>
      <c r="MVR85" s="195"/>
      <c r="MVS85" s="195"/>
      <c r="MVT85" s="195"/>
      <c r="MVU85" s="195"/>
      <c r="MVV85" s="195"/>
      <c r="MVW85" s="195"/>
      <c r="MVX85" s="195"/>
      <c r="MVY85" s="195"/>
      <c r="MVZ85" s="195"/>
      <c r="MWA85" s="195"/>
      <c r="MWB85" s="195"/>
      <c r="MWC85" s="195"/>
      <c r="MWD85" s="195"/>
      <c r="MWE85" s="195"/>
      <c r="MWF85" s="195"/>
      <c r="MWG85" s="195"/>
      <c r="MWH85" s="195"/>
      <c r="MWI85" s="195"/>
      <c r="MWJ85" s="195"/>
      <c r="MWK85" s="195"/>
      <c r="MWL85" s="195"/>
      <c r="MWM85" s="195"/>
      <c r="MWN85" s="195"/>
      <c r="MWO85" s="195"/>
      <c r="MWP85" s="195"/>
      <c r="MWQ85" s="195"/>
      <c r="MWR85" s="195"/>
      <c r="MWS85" s="195"/>
      <c r="MWT85" s="195"/>
      <c r="MWU85" s="195"/>
      <c r="MWV85" s="195"/>
      <c r="MWW85" s="195"/>
      <c r="MWX85" s="195"/>
      <c r="MWY85" s="195"/>
      <c r="MWZ85" s="195"/>
      <c r="MXA85" s="195"/>
      <c r="MXB85" s="195"/>
      <c r="MXC85" s="195"/>
      <c r="MXD85" s="195"/>
      <c r="MXE85" s="195"/>
      <c r="MXF85" s="195"/>
      <c r="MXG85" s="195"/>
      <c r="MXH85" s="195"/>
      <c r="MXI85" s="195"/>
      <c r="MXJ85" s="195"/>
      <c r="MXK85" s="195"/>
      <c r="MXL85" s="195"/>
      <c r="MXM85" s="195"/>
      <c r="MXN85" s="195"/>
      <c r="MXO85" s="195"/>
      <c r="MXP85" s="195"/>
      <c r="MXQ85" s="195"/>
      <c r="MXR85" s="195"/>
      <c r="MXS85" s="195"/>
      <c r="MXT85" s="195"/>
      <c r="MXU85" s="195"/>
      <c r="MXV85" s="195"/>
      <c r="MXW85" s="195"/>
      <c r="MXX85" s="195"/>
      <c r="MXY85" s="195"/>
      <c r="MXZ85" s="195"/>
      <c r="MYA85" s="195"/>
      <c r="MYB85" s="195"/>
      <c r="MYC85" s="195"/>
      <c r="MYD85" s="195"/>
      <c r="MYE85" s="195"/>
      <c r="MYF85" s="195"/>
      <c r="MYG85" s="195"/>
      <c r="MYH85" s="195"/>
      <c r="MYI85" s="195"/>
      <c r="MYJ85" s="195"/>
      <c r="MYK85" s="195"/>
      <c r="MYL85" s="195"/>
      <c r="MYM85" s="195"/>
      <c r="MYN85" s="195"/>
      <c r="MYO85" s="195"/>
      <c r="MYP85" s="195"/>
      <c r="MYQ85" s="195"/>
      <c r="MYR85" s="195"/>
      <c r="MYS85" s="195"/>
      <c r="MYT85" s="195"/>
      <c r="MYU85" s="195"/>
      <c r="MYV85" s="195"/>
      <c r="MYW85" s="195"/>
      <c r="MYX85" s="195"/>
      <c r="MYY85" s="195"/>
      <c r="MYZ85" s="195"/>
      <c r="MZA85" s="195"/>
      <c r="MZB85" s="195"/>
      <c r="MZC85" s="195"/>
      <c r="MZD85" s="195"/>
      <c r="MZE85" s="195"/>
      <c r="MZF85" s="195"/>
      <c r="MZG85" s="195"/>
      <c r="MZH85" s="195"/>
      <c r="MZI85" s="195"/>
      <c r="MZJ85" s="195"/>
      <c r="MZK85" s="195"/>
      <c r="MZL85" s="195"/>
      <c r="MZM85" s="195"/>
      <c r="MZN85" s="195"/>
      <c r="MZO85" s="195"/>
      <c r="MZP85" s="195"/>
      <c r="MZQ85" s="195"/>
      <c r="MZR85" s="195"/>
      <c r="MZS85" s="195"/>
      <c r="MZT85" s="195"/>
      <c r="MZU85" s="195"/>
      <c r="MZV85" s="195"/>
      <c r="MZW85" s="195"/>
      <c r="MZX85" s="195"/>
      <c r="MZY85" s="195"/>
      <c r="MZZ85" s="195"/>
      <c r="NAA85" s="195"/>
      <c r="NAB85" s="195"/>
      <c r="NAC85" s="195"/>
      <c r="NAD85" s="195"/>
      <c r="NAE85" s="195"/>
      <c r="NAF85" s="195"/>
      <c r="NAG85" s="195"/>
      <c r="NAH85" s="195"/>
      <c r="NAI85" s="195"/>
      <c r="NAJ85" s="195"/>
      <c r="NAK85" s="195"/>
      <c r="NAL85" s="195"/>
      <c r="NAM85" s="195"/>
      <c r="NAN85" s="195"/>
      <c r="NAO85" s="195"/>
      <c r="NAP85" s="195"/>
      <c r="NAQ85" s="195"/>
      <c r="NAR85" s="195"/>
      <c r="NAS85" s="195"/>
      <c r="NAT85" s="195"/>
      <c r="NAU85" s="195"/>
      <c r="NAV85" s="195"/>
      <c r="NAW85" s="195"/>
      <c r="NAX85" s="195"/>
      <c r="NAY85" s="195"/>
      <c r="NAZ85" s="195"/>
      <c r="NBA85" s="195"/>
      <c r="NBB85" s="195"/>
      <c r="NBC85" s="195"/>
      <c r="NBD85" s="195"/>
      <c r="NBE85" s="195"/>
      <c r="NBF85" s="195"/>
      <c r="NBG85" s="195"/>
      <c r="NBH85" s="195"/>
      <c r="NBI85" s="195"/>
      <c r="NBJ85" s="195"/>
      <c r="NBK85" s="195"/>
      <c r="NBL85" s="195"/>
      <c r="NBM85" s="195"/>
      <c r="NBN85" s="195"/>
      <c r="NBO85" s="195"/>
      <c r="NBP85" s="195"/>
      <c r="NBQ85" s="195"/>
      <c r="NBR85" s="195"/>
      <c r="NBS85" s="195"/>
      <c r="NBT85" s="195"/>
      <c r="NBU85" s="195"/>
      <c r="NBV85" s="195"/>
      <c r="NBW85" s="195"/>
      <c r="NBX85" s="195"/>
      <c r="NBY85" s="195"/>
      <c r="NBZ85" s="195"/>
      <c r="NCA85" s="195"/>
      <c r="NCB85" s="195"/>
      <c r="NCC85" s="195"/>
      <c r="NCD85" s="195"/>
      <c r="NCE85" s="195"/>
      <c r="NCF85" s="195"/>
      <c r="NCG85" s="195"/>
      <c r="NCH85" s="195"/>
      <c r="NCI85" s="195"/>
      <c r="NCJ85" s="195"/>
      <c r="NCK85" s="195"/>
      <c r="NCL85" s="195"/>
      <c r="NCM85" s="195"/>
      <c r="NCN85" s="195"/>
      <c r="NCO85" s="195"/>
      <c r="NCP85" s="195"/>
      <c r="NCQ85" s="195"/>
      <c r="NCR85" s="195"/>
      <c r="NCS85" s="195"/>
      <c r="NCT85" s="195"/>
      <c r="NCU85" s="195"/>
      <c r="NCV85" s="195"/>
      <c r="NCW85" s="195"/>
      <c r="NCX85" s="195"/>
      <c r="NCY85" s="195"/>
      <c r="NCZ85" s="195"/>
      <c r="NDA85" s="195"/>
      <c r="NDB85" s="195"/>
      <c r="NDC85" s="195"/>
      <c r="NDD85" s="195"/>
      <c r="NDE85" s="195"/>
      <c r="NDF85" s="195"/>
      <c r="NDG85" s="195"/>
      <c r="NDH85" s="195"/>
      <c r="NDI85" s="195"/>
      <c r="NDJ85" s="195"/>
      <c r="NDK85" s="195"/>
      <c r="NDL85" s="195"/>
      <c r="NDM85" s="195"/>
      <c r="NDN85" s="195"/>
      <c r="NDO85" s="195"/>
      <c r="NDP85" s="195"/>
      <c r="NDQ85" s="195"/>
      <c r="NDR85" s="195"/>
      <c r="NDS85" s="195"/>
      <c r="NDT85" s="195"/>
      <c r="NDU85" s="195"/>
      <c r="NDV85" s="195"/>
      <c r="NDW85" s="195"/>
      <c r="NDX85" s="195"/>
      <c r="NDY85" s="195"/>
      <c r="NDZ85" s="195"/>
      <c r="NEA85" s="195"/>
      <c r="NEB85" s="195"/>
      <c r="NEC85" s="195"/>
      <c r="NED85" s="195"/>
      <c r="NEE85" s="195"/>
      <c r="NEF85" s="195"/>
      <c r="NEG85" s="195"/>
      <c r="NEH85" s="195"/>
      <c r="NEI85" s="195"/>
      <c r="NEJ85" s="195"/>
      <c r="NEK85" s="195"/>
      <c r="NEL85" s="195"/>
      <c r="NEM85" s="195"/>
      <c r="NEN85" s="195"/>
      <c r="NEO85" s="195"/>
      <c r="NEP85" s="195"/>
      <c r="NEQ85" s="195"/>
      <c r="NER85" s="195"/>
      <c r="NES85" s="195"/>
      <c r="NET85" s="195"/>
      <c r="NEU85" s="195"/>
      <c r="NEV85" s="195"/>
      <c r="NEW85" s="195"/>
      <c r="NEX85" s="195"/>
      <c r="NEY85" s="195"/>
      <c r="NEZ85" s="195"/>
      <c r="NFA85" s="195"/>
      <c r="NFB85" s="195"/>
      <c r="NFC85" s="195"/>
      <c r="NFD85" s="195"/>
      <c r="NFE85" s="195"/>
      <c r="NFF85" s="195"/>
      <c r="NFG85" s="195"/>
      <c r="NFH85" s="195"/>
      <c r="NFI85" s="195"/>
      <c r="NFJ85" s="195"/>
      <c r="NFK85" s="195"/>
      <c r="NFL85" s="195"/>
      <c r="NFM85" s="195"/>
      <c r="NFN85" s="195"/>
      <c r="NFO85" s="195"/>
      <c r="NFP85" s="195"/>
      <c r="NFQ85" s="195"/>
      <c r="NFR85" s="195"/>
      <c r="NFS85" s="195"/>
      <c r="NFT85" s="195"/>
      <c r="NFU85" s="195"/>
      <c r="NFV85" s="195"/>
      <c r="NFW85" s="195"/>
      <c r="NFX85" s="195"/>
      <c r="NFY85" s="195"/>
      <c r="NFZ85" s="195"/>
      <c r="NGA85" s="195"/>
      <c r="NGB85" s="195"/>
      <c r="NGC85" s="195"/>
      <c r="NGD85" s="195"/>
      <c r="NGE85" s="195"/>
      <c r="NGF85" s="195"/>
      <c r="NGG85" s="195"/>
      <c r="NGH85" s="195"/>
      <c r="NGI85" s="195"/>
      <c r="NGJ85" s="195"/>
      <c r="NGK85" s="195"/>
      <c r="NGL85" s="195"/>
      <c r="NGM85" s="195"/>
      <c r="NGN85" s="195"/>
      <c r="NGO85" s="195"/>
      <c r="NGP85" s="195"/>
      <c r="NGQ85" s="195"/>
      <c r="NGR85" s="195"/>
      <c r="NGS85" s="195"/>
      <c r="NGT85" s="195"/>
      <c r="NGU85" s="195"/>
      <c r="NGV85" s="195"/>
      <c r="NGW85" s="195"/>
      <c r="NGX85" s="195"/>
      <c r="NGY85" s="195"/>
      <c r="NGZ85" s="195"/>
      <c r="NHA85" s="195"/>
      <c r="NHB85" s="195"/>
      <c r="NHC85" s="195"/>
      <c r="NHD85" s="195"/>
      <c r="NHE85" s="195"/>
      <c r="NHF85" s="195"/>
      <c r="NHG85" s="195"/>
      <c r="NHH85" s="195"/>
      <c r="NHI85" s="195"/>
      <c r="NHJ85" s="195"/>
      <c r="NHK85" s="195"/>
      <c r="NHL85" s="195"/>
      <c r="NHM85" s="195"/>
      <c r="NHN85" s="195"/>
      <c r="NHO85" s="195"/>
      <c r="NHP85" s="195"/>
      <c r="NHQ85" s="195"/>
      <c r="NHR85" s="195"/>
      <c r="NHS85" s="195"/>
      <c r="NHT85" s="195"/>
      <c r="NHU85" s="195"/>
      <c r="NHV85" s="195"/>
      <c r="NHW85" s="195"/>
      <c r="NHX85" s="195"/>
      <c r="NHY85" s="195"/>
      <c r="NHZ85" s="195"/>
      <c r="NIA85" s="195"/>
      <c r="NIB85" s="195"/>
      <c r="NIC85" s="195"/>
      <c r="NID85" s="195"/>
      <c r="NIE85" s="195"/>
      <c r="NIF85" s="195"/>
      <c r="NIG85" s="195"/>
      <c r="NIH85" s="195"/>
      <c r="NII85" s="195"/>
      <c r="NIJ85" s="195"/>
      <c r="NIK85" s="195"/>
      <c r="NIL85" s="195"/>
      <c r="NIM85" s="195"/>
      <c r="NIN85" s="195"/>
      <c r="NIO85" s="195"/>
      <c r="NIP85" s="195"/>
      <c r="NIQ85" s="195"/>
      <c r="NIR85" s="195"/>
      <c r="NIS85" s="195"/>
      <c r="NIT85" s="195"/>
      <c r="NIU85" s="195"/>
      <c r="NIV85" s="195"/>
      <c r="NIW85" s="195"/>
      <c r="NIX85" s="195"/>
      <c r="NIY85" s="195"/>
      <c r="NIZ85" s="195"/>
      <c r="NJA85" s="195"/>
      <c r="NJB85" s="195"/>
      <c r="NJC85" s="195"/>
      <c r="NJD85" s="195"/>
      <c r="NJE85" s="195"/>
      <c r="NJF85" s="195"/>
      <c r="NJG85" s="195"/>
      <c r="NJH85" s="195"/>
      <c r="NJI85" s="195"/>
      <c r="NJJ85" s="195"/>
      <c r="NJK85" s="195"/>
      <c r="NJL85" s="195"/>
      <c r="NJM85" s="195"/>
      <c r="NJN85" s="195"/>
      <c r="NJO85" s="195"/>
      <c r="NJP85" s="195"/>
      <c r="NJQ85" s="195"/>
      <c r="NJR85" s="195"/>
      <c r="NJS85" s="195"/>
      <c r="NJT85" s="195"/>
      <c r="NJU85" s="195"/>
      <c r="NJV85" s="195"/>
      <c r="NJW85" s="195"/>
      <c r="NJX85" s="195"/>
      <c r="NJY85" s="195"/>
      <c r="NJZ85" s="195"/>
      <c r="NKA85" s="195"/>
      <c r="NKB85" s="195"/>
      <c r="NKC85" s="195"/>
      <c r="NKD85" s="195"/>
      <c r="NKE85" s="195"/>
      <c r="NKF85" s="195"/>
      <c r="NKG85" s="195"/>
      <c r="NKH85" s="195"/>
      <c r="NKI85" s="195"/>
      <c r="NKJ85" s="195"/>
      <c r="NKK85" s="195"/>
      <c r="NKL85" s="195"/>
      <c r="NKM85" s="195"/>
      <c r="NKN85" s="195"/>
      <c r="NKO85" s="195"/>
      <c r="NKP85" s="195"/>
      <c r="NKQ85" s="195"/>
      <c r="NKR85" s="195"/>
      <c r="NKS85" s="195"/>
      <c r="NKT85" s="195"/>
      <c r="NKU85" s="195"/>
      <c r="NKV85" s="195"/>
      <c r="NKW85" s="195"/>
      <c r="NKX85" s="195"/>
      <c r="NKY85" s="195"/>
      <c r="NKZ85" s="195"/>
      <c r="NLA85" s="195"/>
      <c r="NLB85" s="195"/>
      <c r="NLC85" s="195"/>
      <c r="NLD85" s="195"/>
      <c r="NLE85" s="195"/>
      <c r="NLF85" s="195"/>
      <c r="NLG85" s="195"/>
      <c r="NLH85" s="195"/>
      <c r="NLI85" s="195"/>
      <c r="NLJ85" s="195"/>
      <c r="NLK85" s="195"/>
      <c r="NLL85" s="195"/>
      <c r="NLM85" s="195"/>
      <c r="NLN85" s="195"/>
      <c r="NLO85" s="195"/>
      <c r="NLP85" s="195"/>
      <c r="NLQ85" s="195"/>
      <c r="NLR85" s="195"/>
      <c r="NLS85" s="195"/>
      <c r="NLT85" s="195"/>
      <c r="NLU85" s="195"/>
      <c r="NLV85" s="195"/>
      <c r="NLW85" s="195"/>
      <c r="NLX85" s="195"/>
      <c r="NLY85" s="195"/>
      <c r="NLZ85" s="195"/>
      <c r="NMA85" s="195"/>
      <c r="NMB85" s="195"/>
      <c r="NMC85" s="195"/>
      <c r="NMD85" s="195"/>
      <c r="NME85" s="195"/>
      <c r="NMF85" s="195"/>
      <c r="NMG85" s="195"/>
      <c r="NMH85" s="195"/>
      <c r="NMI85" s="195"/>
      <c r="NMJ85" s="195"/>
      <c r="NMK85" s="195"/>
      <c r="NML85" s="195"/>
      <c r="NMM85" s="195"/>
      <c r="NMN85" s="195"/>
      <c r="NMO85" s="195"/>
      <c r="NMP85" s="195"/>
      <c r="NMQ85" s="195"/>
      <c r="NMR85" s="195"/>
      <c r="NMS85" s="195"/>
      <c r="NMT85" s="195"/>
      <c r="NMU85" s="195"/>
      <c r="NMV85" s="195"/>
      <c r="NMW85" s="195"/>
      <c r="NMX85" s="195"/>
      <c r="NMY85" s="195"/>
      <c r="NMZ85" s="195"/>
      <c r="NNA85" s="195"/>
      <c r="NNB85" s="195"/>
      <c r="NNC85" s="195"/>
      <c r="NND85" s="195"/>
      <c r="NNE85" s="195"/>
      <c r="NNF85" s="195"/>
      <c r="NNG85" s="195"/>
      <c r="NNH85" s="195"/>
      <c r="NNI85" s="195"/>
      <c r="NNJ85" s="195"/>
      <c r="NNK85" s="195"/>
      <c r="NNL85" s="195"/>
      <c r="NNM85" s="195"/>
      <c r="NNN85" s="195"/>
      <c r="NNO85" s="195"/>
      <c r="NNP85" s="195"/>
      <c r="NNQ85" s="195"/>
      <c r="NNR85" s="195"/>
      <c r="NNS85" s="195"/>
      <c r="NNT85" s="195"/>
      <c r="NNU85" s="195"/>
      <c r="NNV85" s="195"/>
      <c r="NNW85" s="195"/>
      <c r="NNX85" s="195"/>
      <c r="NNY85" s="195"/>
      <c r="NNZ85" s="195"/>
      <c r="NOA85" s="195"/>
      <c r="NOB85" s="195"/>
      <c r="NOC85" s="195"/>
      <c r="NOD85" s="195"/>
      <c r="NOE85" s="195"/>
      <c r="NOF85" s="195"/>
      <c r="NOG85" s="195"/>
      <c r="NOH85" s="195"/>
      <c r="NOI85" s="195"/>
      <c r="NOJ85" s="195"/>
      <c r="NOK85" s="195"/>
      <c r="NOL85" s="195"/>
      <c r="NOM85" s="195"/>
      <c r="NON85" s="195"/>
      <c r="NOO85" s="195"/>
      <c r="NOP85" s="195"/>
      <c r="NOQ85" s="195"/>
      <c r="NOR85" s="195"/>
      <c r="NOS85" s="195"/>
      <c r="NOT85" s="195"/>
      <c r="NOU85" s="195"/>
      <c r="NOV85" s="195"/>
      <c r="NOW85" s="195"/>
      <c r="NOX85" s="195"/>
      <c r="NOY85" s="195"/>
      <c r="NOZ85" s="195"/>
      <c r="NPA85" s="195"/>
      <c r="NPB85" s="195"/>
      <c r="NPC85" s="195"/>
      <c r="NPD85" s="195"/>
      <c r="NPE85" s="195"/>
      <c r="NPF85" s="195"/>
      <c r="NPG85" s="195"/>
      <c r="NPH85" s="195"/>
      <c r="NPI85" s="195"/>
      <c r="NPJ85" s="195"/>
      <c r="NPK85" s="195"/>
      <c r="NPL85" s="195"/>
      <c r="NPM85" s="195"/>
      <c r="NPN85" s="195"/>
      <c r="NPO85" s="195"/>
      <c r="NPP85" s="195"/>
      <c r="NPQ85" s="195"/>
      <c r="NPR85" s="195"/>
      <c r="NPS85" s="195"/>
      <c r="NPT85" s="195"/>
      <c r="NPU85" s="195"/>
      <c r="NPV85" s="195"/>
      <c r="NPW85" s="195"/>
      <c r="NPX85" s="195"/>
      <c r="NPY85" s="195"/>
      <c r="NPZ85" s="195"/>
      <c r="NQA85" s="195"/>
      <c r="NQB85" s="195"/>
      <c r="NQC85" s="195"/>
      <c r="NQD85" s="195"/>
      <c r="NQE85" s="195"/>
      <c r="NQF85" s="195"/>
      <c r="NQG85" s="195"/>
      <c r="NQH85" s="195"/>
      <c r="NQI85" s="195"/>
      <c r="NQJ85" s="195"/>
      <c r="NQK85" s="195"/>
      <c r="NQL85" s="195"/>
      <c r="NQM85" s="195"/>
      <c r="NQN85" s="195"/>
      <c r="NQO85" s="195"/>
      <c r="NQP85" s="195"/>
      <c r="NQQ85" s="195"/>
      <c r="NQR85" s="195"/>
      <c r="NQS85" s="195"/>
      <c r="NQT85" s="195"/>
      <c r="NQU85" s="195"/>
      <c r="NQV85" s="195"/>
      <c r="NQW85" s="195"/>
      <c r="NQX85" s="195"/>
      <c r="NQY85" s="195"/>
      <c r="NQZ85" s="195"/>
      <c r="NRA85" s="195"/>
      <c r="NRB85" s="195"/>
      <c r="NRC85" s="195"/>
      <c r="NRD85" s="195"/>
      <c r="NRE85" s="195"/>
      <c r="NRF85" s="195"/>
      <c r="NRG85" s="195"/>
      <c r="NRH85" s="195"/>
      <c r="NRI85" s="195"/>
      <c r="NRJ85" s="195"/>
      <c r="NRK85" s="195"/>
      <c r="NRL85" s="195"/>
      <c r="NRM85" s="195"/>
      <c r="NRN85" s="195"/>
      <c r="NRO85" s="195"/>
      <c r="NRP85" s="195"/>
      <c r="NRQ85" s="195"/>
      <c r="NRR85" s="195"/>
      <c r="NRS85" s="195"/>
      <c r="NRT85" s="195"/>
      <c r="NRU85" s="195"/>
      <c r="NRV85" s="195"/>
      <c r="NRW85" s="195"/>
      <c r="NRX85" s="195"/>
      <c r="NRY85" s="195"/>
      <c r="NRZ85" s="195"/>
      <c r="NSA85" s="195"/>
      <c r="NSB85" s="195"/>
      <c r="NSC85" s="195"/>
      <c r="NSD85" s="195"/>
      <c r="NSE85" s="195"/>
      <c r="NSF85" s="195"/>
      <c r="NSG85" s="195"/>
      <c r="NSH85" s="195"/>
      <c r="NSI85" s="195"/>
      <c r="NSJ85" s="195"/>
      <c r="NSK85" s="195"/>
      <c r="NSL85" s="195"/>
      <c r="NSM85" s="195"/>
      <c r="NSN85" s="195"/>
      <c r="NSO85" s="195"/>
      <c r="NSP85" s="195"/>
      <c r="NSQ85" s="195"/>
      <c r="NSR85" s="195"/>
      <c r="NSS85" s="195"/>
      <c r="NST85" s="195"/>
      <c r="NSU85" s="195"/>
      <c r="NSV85" s="195"/>
      <c r="NSW85" s="195"/>
      <c r="NSX85" s="195"/>
      <c r="NSY85" s="195"/>
      <c r="NSZ85" s="195"/>
      <c r="NTA85" s="195"/>
      <c r="NTB85" s="195"/>
      <c r="NTC85" s="195"/>
      <c r="NTD85" s="195"/>
      <c r="NTE85" s="195"/>
      <c r="NTF85" s="195"/>
      <c r="NTG85" s="195"/>
      <c r="NTH85" s="195"/>
      <c r="NTI85" s="195"/>
      <c r="NTJ85" s="195"/>
      <c r="NTK85" s="195"/>
      <c r="NTL85" s="195"/>
      <c r="NTM85" s="195"/>
      <c r="NTN85" s="195"/>
      <c r="NTO85" s="195"/>
      <c r="NTP85" s="195"/>
      <c r="NTQ85" s="195"/>
      <c r="NTR85" s="195"/>
      <c r="NTS85" s="195"/>
      <c r="NTT85" s="195"/>
      <c r="NTU85" s="195"/>
      <c r="NTV85" s="195"/>
      <c r="NTW85" s="195"/>
      <c r="NTX85" s="195"/>
      <c r="NTY85" s="195"/>
      <c r="NTZ85" s="195"/>
      <c r="NUA85" s="195"/>
      <c r="NUB85" s="195"/>
      <c r="NUC85" s="195"/>
      <c r="NUD85" s="195"/>
      <c r="NUE85" s="195"/>
      <c r="NUF85" s="195"/>
      <c r="NUG85" s="195"/>
      <c r="NUH85" s="195"/>
      <c r="NUI85" s="195"/>
      <c r="NUJ85" s="195"/>
      <c r="NUK85" s="195"/>
      <c r="NUL85" s="195"/>
      <c r="NUM85" s="195"/>
      <c r="NUN85" s="195"/>
      <c r="NUO85" s="195"/>
      <c r="NUP85" s="195"/>
      <c r="NUQ85" s="195"/>
      <c r="NUR85" s="195"/>
      <c r="NUS85" s="195"/>
      <c r="NUT85" s="195"/>
      <c r="NUU85" s="195"/>
      <c r="NUV85" s="195"/>
      <c r="NUW85" s="195"/>
      <c r="NUX85" s="195"/>
      <c r="NUY85" s="195"/>
      <c r="NUZ85" s="195"/>
      <c r="NVA85" s="195"/>
      <c r="NVB85" s="195"/>
      <c r="NVC85" s="195"/>
      <c r="NVD85" s="195"/>
      <c r="NVE85" s="195"/>
      <c r="NVF85" s="195"/>
      <c r="NVG85" s="195"/>
      <c r="NVH85" s="195"/>
      <c r="NVI85" s="195"/>
      <c r="NVJ85" s="195"/>
      <c r="NVK85" s="195"/>
      <c r="NVL85" s="195"/>
      <c r="NVM85" s="195"/>
      <c r="NVN85" s="195"/>
      <c r="NVO85" s="195"/>
      <c r="NVP85" s="195"/>
      <c r="NVQ85" s="195"/>
      <c r="NVR85" s="195"/>
      <c r="NVS85" s="195"/>
      <c r="NVT85" s="195"/>
      <c r="NVU85" s="195"/>
      <c r="NVV85" s="195"/>
      <c r="NVW85" s="195"/>
      <c r="NVX85" s="195"/>
      <c r="NVY85" s="195"/>
      <c r="NVZ85" s="195"/>
      <c r="NWA85" s="195"/>
      <c r="NWB85" s="195"/>
      <c r="NWC85" s="195"/>
      <c r="NWD85" s="195"/>
      <c r="NWE85" s="195"/>
      <c r="NWF85" s="195"/>
      <c r="NWG85" s="195"/>
      <c r="NWH85" s="195"/>
      <c r="NWI85" s="195"/>
      <c r="NWJ85" s="195"/>
      <c r="NWK85" s="195"/>
      <c r="NWL85" s="195"/>
      <c r="NWM85" s="195"/>
      <c r="NWN85" s="195"/>
      <c r="NWO85" s="195"/>
      <c r="NWP85" s="195"/>
      <c r="NWQ85" s="195"/>
      <c r="NWR85" s="195"/>
      <c r="NWS85" s="195"/>
      <c r="NWT85" s="195"/>
      <c r="NWU85" s="195"/>
      <c r="NWV85" s="195"/>
      <c r="NWW85" s="195"/>
      <c r="NWX85" s="195"/>
      <c r="NWY85" s="195"/>
      <c r="NWZ85" s="195"/>
      <c r="NXA85" s="195"/>
      <c r="NXB85" s="195"/>
      <c r="NXC85" s="195"/>
      <c r="NXD85" s="195"/>
      <c r="NXE85" s="195"/>
      <c r="NXF85" s="195"/>
      <c r="NXG85" s="195"/>
      <c r="NXH85" s="195"/>
      <c r="NXI85" s="195"/>
      <c r="NXJ85" s="195"/>
      <c r="NXK85" s="195"/>
      <c r="NXL85" s="195"/>
      <c r="NXM85" s="195"/>
      <c r="NXN85" s="195"/>
      <c r="NXO85" s="195"/>
      <c r="NXP85" s="195"/>
      <c r="NXQ85" s="195"/>
      <c r="NXR85" s="195"/>
      <c r="NXS85" s="195"/>
      <c r="NXT85" s="195"/>
      <c r="NXU85" s="195"/>
      <c r="NXV85" s="195"/>
      <c r="NXW85" s="195"/>
      <c r="NXX85" s="195"/>
      <c r="NXY85" s="195"/>
      <c r="NXZ85" s="195"/>
      <c r="NYA85" s="195"/>
      <c r="NYB85" s="195"/>
      <c r="NYC85" s="195"/>
      <c r="NYD85" s="195"/>
      <c r="NYE85" s="195"/>
      <c r="NYF85" s="195"/>
      <c r="NYG85" s="195"/>
      <c r="NYH85" s="195"/>
      <c r="NYI85" s="195"/>
      <c r="NYJ85" s="195"/>
      <c r="NYK85" s="195"/>
      <c r="NYL85" s="195"/>
      <c r="NYM85" s="195"/>
      <c r="NYN85" s="195"/>
      <c r="NYO85" s="195"/>
      <c r="NYP85" s="195"/>
      <c r="NYQ85" s="195"/>
      <c r="NYR85" s="195"/>
      <c r="NYS85" s="195"/>
      <c r="NYT85" s="195"/>
      <c r="NYU85" s="195"/>
      <c r="NYV85" s="195"/>
      <c r="NYW85" s="195"/>
      <c r="NYX85" s="195"/>
      <c r="NYY85" s="195"/>
      <c r="NYZ85" s="195"/>
      <c r="NZA85" s="195"/>
      <c r="NZB85" s="195"/>
      <c r="NZC85" s="195"/>
      <c r="NZD85" s="195"/>
      <c r="NZE85" s="195"/>
      <c r="NZF85" s="195"/>
      <c r="NZG85" s="195"/>
      <c r="NZH85" s="195"/>
      <c r="NZI85" s="195"/>
      <c r="NZJ85" s="195"/>
      <c r="NZK85" s="195"/>
      <c r="NZL85" s="195"/>
      <c r="NZM85" s="195"/>
      <c r="NZN85" s="195"/>
      <c r="NZO85" s="195"/>
      <c r="NZP85" s="195"/>
      <c r="NZQ85" s="195"/>
      <c r="NZR85" s="195"/>
      <c r="NZS85" s="195"/>
      <c r="NZT85" s="195"/>
      <c r="NZU85" s="195"/>
      <c r="NZV85" s="195"/>
      <c r="NZW85" s="195"/>
      <c r="NZX85" s="195"/>
      <c r="NZY85" s="195"/>
      <c r="NZZ85" s="195"/>
      <c r="OAA85" s="195"/>
      <c r="OAB85" s="195"/>
      <c r="OAC85" s="195"/>
      <c r="OAD85" s="195"/>
      <c r="OAE85" s="195"/>
      <c r="OAF85" s="195"/>
      <c r="OAG85" s="195"/>
      <c r="OAH85" s="195"/>
      <c r="OAI85" s="195"/>
      <c r="OAJ85" s="195"/>
      <c r="OAK85" s="195"/>
      <c r="OAL85" s="195"/>
      <c r="OAM85" s="195"/>
      <c r="OAN85" s="195"/>
      <c r="OAO85" s="195"/>
      <c r="OAP85" s="195"/>
      <c r="OAQ85" s="195"/>
      <c r="OAR85" s="195"/>
      <c r="OAS85" s="195"/>
      <c r="OAT85" s="195"/>
      <c r="OAU85" s="195"/>
      <c r="OAV85" s="195"/>
      <c r="OAW85" s="195"/>
      <c r="OAX85" s="195"/>
      <c r="OAY85" s="195"/>
      <c r="OAZ85" s="195"/>
      <c r="OBA85" s="195"/>
      <c r="OBB85" s="195"/>
      <c r="OBC85" s="195"/>
      <c r="OBD85" s="195"/>
      <c r="OBE85" s="195"/>
      <c r="OBF85" s="195"/>
      <c r="OBG85" s="195"/>
      <c r="OBH85" s="195"/>
      <c r="OBI85" s="195"/>
      <c r="OBJ85" s="195"/>
      <c r="OBK85" s="195"/>
      <c r="OBL85" s="195"/>
      <c r="OBM85" s="195"/>
      <c r="OBN85" s="195"/>
      <c r="OBO85" s="195"/>
      <c r="OBP85" s="195"/>
      <c r="OBQ85" s="195"/>
      <c r="OBR85" s="195"/>
      <c r="OBS85" s="195"/>
      <c r="OBT85" s="195"/>
      <c r="OBU85" s="195"/>
      <c r="OBV85" s="195"/>
      <c r="OBW85" s="195"/>
      <c r="OBX85" s="195"/>
      <c r="OBY85" s="195"/>
      <c r="OBZ85" s="195"/>
      <c r="OCA85" s="195"/>
      <c r="OCB85" s="195"/>
      <c r="OCC85" s="195"/>
      <c r="OCD85" s="195"/>
      <c r="OCE85" s="195"/>
      <c r="OCF85" s="195"/>
      <c r="OCG85" s="195"/>
      <c r="OCH85" s="195"/>
      <c r="OCI85" s="195"/>
      <c r="OCJ85" s="195"/>
      <c r="OCK85" s="195"/>
      <c r="OCL85" s="195"/>
      <c r="OCM85" s="195"/>
      <c r="OCN85" s="195"/>
      <c r="OCO85" s="195"/>
      <c r="OCP85" s="195"/>
      <c r="OCQ85" s="195"/>
      <c r="OCR85" s="195"/>
      <c r="OCS85" s="195"/>
      <c r="OCT85" s="195"/>
      <c r="OCU85" s="195"/>
      <c r="OCV85" s="195"/>
      <c r="OCW85" s="195"/>
      <c r="OCX85" s="195"/>
      <c r="OCY85" s="195"/>
      <c r="OCZ85" s="195"/>
      <c r="ODA85" s="195"/>
      <c r="ODB85" s="195"/>
      <c r="ODC85" s="195"/>
      <c r="ODD85" s="195"/>
      <c r="ODE85" s="195"/>
      <c r="ODF85" s="195"/>
      <c r="ODG85" s="195"/>
      <c r="ODH85" s="195"/>
      <c r="ODI85" s="195"/>
      <c r="ODJ85" s="195"/>
      <c r="ODK85" s="195"/>
      <c r="ODL85" s="195"/>
      <c r="ODM85" s="195"/>
      <c r="ODN85" s="195"/>
      <c r="ODO85" s="195"/>
      <c r="ODP85" s="195"/>
      <c r="ODQ85" s="195"/>
      <c r="ODR85" s="195"/>
      <c r="ODS85" s="195"/>
      <c r="ODT85" s="195"/>
      <c r="ODU85" s="195"/>
      <c r="ODV85" s="195"/>
      <c r="ODW85" s="195"/>
      <c r="ODX85" s="195"/>
      <c r="ODY85" s="195"/>
      <c r="ODZ85" s="195"/>
      <c r="OEA85" s="195"/>
      <c r="OEB85" s="195"/>
      <c r="OEC85" s="195"/>
      <c r="OED85" s="195"/>
      <c r="OEE85" s="195"/>
      <c r="OEF85" s="195"/>
      <c r="OEG85" s="195"/>
      <c r="OEH85" s="195"/>
      <c r="OEI85" s="195"/>
      <c r="OEJ85" s="195"/>
      <c r="OEK85" s="195"/>
      <c r="OEL85" s="195"/>
      <c r="OEM85" s="195"/>
      <c r="OEN85" s="195"/>
      <c r="OEO85" s="195"/>
      <c r="OEP85" s="195"/>
      <c r="OEQ85" s="195"/>
      <c r="OER85" s="195"/>
      <c r="OES85" s="195"/>
      <c r="OET85" s="195"/>
      <c r="OEU85" s="195"/>
      <c r="OEV85" s="195"/>
      <c r="OEW85" s="195"/>
      <c r="OEX85" s="195"/>
      <c r="OEY85" s="195"/>
      <c r="OEZ85" s="195"/>
      <c r="OFA85" s="195"/>
      <c r="OFB85" s="195"/>
      <c r="OFC85" s="195"/>
      <c r="OFD85" s="195"/>
      <c r="OFE85" s="195"/>
      <c r="OFF85" s="195"/>
      <c r="OFG85" s="195"/>
      <c r="OFH85" s="195"/>
      <c r="OFI85" s="195"/>
      <c r="OFJ85" s="195"/>
      <c r="OFK85" s="195"/>
      <c r="OFL85" s="195"/>
      <c r="OFM85" s="195"/>
      <c r="OFN85" s="195"/>
      <c r="OFO85" s="195"/>
      <c r="OFP85" s="195"/>
      <c r="OFQ85" s="195"/>
      <c r="OFR85" s="195"/>
      <c r="OFS85" s="195"/>
      <c r="OFT85" s="195"/>
      <c r="OFU85" s="195"/>
      <c r="OFV85" s="195"/>
      <c r="OFW85" s="195"/>
      <c r="OFX85" s="195"/>
      <c r="OFY85" s="195"/>
      <c r="OFZ85" s="195"/>
      <c r="OGA85" s="195"/>
      <c r="OGB85" s="195"/>
      <c r="OGC85" s="195"/>
      <c r="OGD85" s="195"/>
      <c r="OGE85" s="195"/>
      <c r="OGF85" s="195"/>
      <c r="OGG85" s="195"/>
      <c r="OGH85" s="195"/>
      <c r="OGI85" s="195"/>
      <c r="OGJ85" s="195"/>
      <c r="OGK85" s="195"/>
      <c r="OGL85" s="195"/>
      <c r="OGM85" s="195"/>
      <c r="OGN85" s="195"/>
      <c r="OGO85" s="195"/>
      <c r="OGP85" s="195"/>
      <c r="OGQ85" s="195"/>
      <c r="OGR85" s="195"/>
      <c r="OGS85" s="195"/>
      <c r="OGT85" s="195"/>
      <c r="OGU85" s="195"/>
      <c r="OGV85" s="195"/>
      <c r="OGW85" s="195"/>
      <c r="OGX85" s="195"/>
      <c r="OGY85" s="195"/>
      <c r="OGZ85" s="195"/>
      <c r="OHA85" s="195"/>
      <c r="OHB85" s="195"/>
      <c r="OHC85" s="195"/>
      <c r="OHD85" s="195"/>
      <c r="OHE85" s="195"/>
      <c r="OHF85" s="195"/>
      <c r="OHG85" s="195"/>
      <c r="OHH85" s="195"/>
      <c r="OHI85" s="195"/>
      <c r="OHJ85" s="195"/>
      <c r="OHK85" s="195"/>
      <c r="OHL85" s="195"/>
      <c r="OHM85" s="195"/>
      <c r="OHN85" s="195"/>
      <c r="OHO85" s="195"/>
      <c r="OHP85" s="195"/>
      <c r="OHQ85" s="195"/>
      <c r="OHR85" s="195"/>
      <c r="OHS85" s="195"/>
      <c r="OHT85" s="195"/>
      <c r="OHU85" s="195"/>
      <c r="OHV85" s="195"/>
      <c r="OHW85" s="195"/>
      <c r="OHX85" s="195"/>
      <c r="OHY85" s="195"/>
      <c r="OHZ85" s="195"/>
      <c r="OIA85" s="195"/>
      <c r="OIB85" s="195"/>
      <c r="OIC85" s="195"/>
      <c r="OID85" s="195"/>
      <c r="OIE85" s="195"/>
      <c r="OIF85" s="195"/>
      <c r="OIG85" s="195"/>
      <c r="OIH85" s="195"/>
      <c r="OII85" s="195"/>
      <c r="OIJ85" s="195"/>
      <c r="OIK85" s="195"/>
      <c r="OIL85" s="195"/>
      <c r="OIM85" s="195"/>
      <c r="OIN85" s="195"/>
      <c r="OIO85" s="195"/>
      <c r="OIP85" s="195"/>
      <c r="OIQ85" s="195"/>
      <c r="OIR85" s="195"/>
      <c r="OIS85" s="195"/>
      <c r="OIT85" s="195"/>
      <c r="OIU85" s="195"/>
      <c r="OIV85" s="195"/>
      <c r="OIW85" s="195"/>
      <c r="OIX85" s="195"/>
      <c r="OIY85" s="195"/>
      <c r="OIZ85" s="195"/>
      <c r="OJA85" s="195"/>
      <c r="OJB85" s="195"/>
      <c r="OJC85" s="195"/>
      <c r="OJD85" s="195"/>
      <c r="OJE85" s="195"/>
      <c r="OJF85" s="195"/>
      <c r="OJG85" s="195"/>
      <c r="OJH85" s="195"/>
      <c r="OJI85" s="195"/>
      <c r="OJJ85" s="195"/>
      <c r="OJK85" s="195"/>
      <c r="OJL85" s="195"/>
      <c r="OJM85" s="195"/>
      <c r="OJN85" s="195"/>
      <c r="OJO85" s="195"/>
      <c r="OJP85" s="195"/>
      <c r="OJQ85" s="195"/>
      <c r="OJR85" s="195"/>
      <c r="OJS85" s="195"/>
      <c r="OJT85" s="195"/>
      <c r="OJU85" s="195"/>
      <c r="OJV85" s="195"/>
      <c r="OJW85" s="195"/>
      <c r="OJX85" s="195"/>
      <c r="OJY85" s="195"/>
      <c r="OJZ85" s="195"/>
      <c r="OKA85" s="195"/>
      <c r="OKB85" s="195"/>
      <c r="OKC85" s="195"/>
      <c r="OKD85" s="195"/>
      <c r="OKE85" s="195"/>
      <c r="OKF85" s="195"/>
      <c r="OKG85" s="195"/>
      <c r="OKH85" s="195"/>
      <c r="OKI85" s="195"/>
      <c r="OKJ85" s="195"/>
      <c r="OKK85" s="195"/>
      <c r="OKL85" s="195"/>
      <c r="OKM85" s="195"/>
      <c r="OKN85" s="195"/>
      <c r="OKO85" s="195"/>
      <c r="OKP85" s="195"/>
      <c r="OKQ85" s="195"/>
      <c r="OKR85" s="195"/>
      <c r="OKS85" s="195"/>
      <c r="OKT85" s="195"/>
      <c r="OKU85" s="195"/>
      <c r="OKV85" s="195"/>
      <c r="OKW85" s="195"/>
      <c r="OKX85" s="195"/>
      <c r="OKY85" s="195"/>
      <c r="OKZ85" s="195"/>
      <c r="OLA85" s="195"/>
      <c r="OLB85" s="195"/>
      <c r="OLC85" s="195"/>
      <c r="OLD85" s="195"/>
      <c r="OLE85" s="195"/>
      <c r="OLF85" s="195"/>
      <c r="OLG85" s="195"/>
      <c r="OLH85" s="195"/>
      <c r="OLI85" s="195"/>
      <c r="OLJ85" s="195"/>
      <c r="OLK85" s="195"/>
      <c r="OLL85" s="195"/>
      <c r="OLM85" s="195"/>
      <c r="OLN85" s="195"/>
      <c r="OLO85" s="195"/>
      <c r="OLP85" s="195"/>
      <c r="OLQ85" s="195"/>
      <c r="OLR85" s="195"/>
      <c r="OLS85" s="195"/>
      <c r="OLT85" s="195"/>
      <c r="OLU85" s="195"/>
      <c r="OLV85" s="195"/>
      <c r="OLW85" s="195"/>
      <c r="OLX85" s="195"/>
      <c r="OLY85" s="195"/>
      <c r="OLZ85" s="195"/>
      <c r="OMA85" s="195"/>
      <c r="OMB85" s="195"/>
      <c r="OMC85" s="195"/>
      <c r="OMD85" s="195"/>
      <c r="OME85" s="195"/>
      <c r="OMF85" s="195"/>
      <c r="OMG85" s="195"/>
      <c r="OMH85" s="195"/>
      <c r="OMI85" s="195"/>
      <c r="OMJ85" s="195"/>
      <c r="OMK85" s="195"/>
      <c r="OML85" s="195"/>
      <c r="OMM85" s="195"/>
      <c r="OMN85" s="195"/>
      <c r="OMO85" s="195"/>
      <c r="OMP85" s="195"/>
      <c r="OMQ85" s="195"/>
      <c r="OMR85" s="195"/>
      <c r="OMS85" s="195"/>
      <c r="OMT85" s="195"/>
      <c r="OMU85" s="195"/>
      <c r="OMV85" s="195"/>
      <c r="OMW85" s="195"/>
      <c r="OMX85" s="195"/>
      <c r="OMY85" s="195"/>
      <c r="OMZ85" s="195"/>
      <c r="ONA85" s="195"/>
      <c r="ONB85" s="195"/>
      <c r="ONC85" s="195"/>
      <c r="OND85" s="195"/>
      <c r="ONE85" s="195"/>
      <c r="ONF85" s="195"/>
      <c r="ONG85" s="195"/>
      <c r="ONH85" s="195"/>
      <c r="ONI85" s="195"/>
      <c r="ONJ85" s="195"/>
      <c r="ONK85" s="195"/>
      <c r="ONL85" s="195"/>
      <c r="ONM85" s="195"/>
      <c r="ONN85" s="195"/>
      <c r="ONO85" s="195"/>
      <c r="ONP85" s="195"/>
      <c r="ONQ85" s="195"/>
      <c r="ONR85" s="195"/>
      <c r="ONS85" s="195"/>
      <c r="ONT85" s="195"/>
      <c r="ONU85" s="195"/>
      <c r="ONV85" s="195"/>
      <c r="ONW85" s="195"/>
      <c r="ONX85" s="195"/>
      <c r="ONY85" s="195"/>
      <c r="ONZ85" s="195"/>
      <c r="OOA85" s="195"/>
      <c r="OOB85" s="195"/>
      <c r="OOC85" s="195"/>
      <c r="OOD85" s="195"/>
      <c r="OOE85" s="195"/>
      <c r="OOF85" s="195"/>
      <c r="OOG85" s="195"/>
      <c r="OOH85" s="195"/>
      <c r="OOI85" s="195"/>
      <c r="OOJ85" s="195"/>
      <c r="OOK85" s="195"/>
      <c r="OOL85" s="195"/>
      <c r="OOM85" s="195"/>
      <c r="OON85" s="195"/>
      <c r="OOO85" s="195"/>
      <c r="OOP85" s="195"/>
      <c r="OOQ85" s="195"/>
      <c r="OOR85" s="195"/>
      <c r="OOS85" s="195"/>
      <c r="OOT85" s="195"/>
      <c r="OOU85" s="195"/>
      <c r="OOV85" s="195"/>
      <c r="OOW85" s="195"/>
      <c r="OOX85" s="195"/>
      <c r="OOY85" s="195"/>
      <c r="OOZ85" s="195"/>
      <c r="OPA85" s="195"/>
      <c r="OPB85" s="195"/>
      <c r="OPC85" s="195"/>
      <c r="OPD85" s="195"/>
      <c r="OPE85" s="195"/>
      <c r="OPF85" s="195"/>
      <c r="OPG85" s="195"/>
      <c r="OPH85" s="195"/>
      <c r="OPI85" s="195"/>
      <c r="OPJ85" s="195"/>
      <c r="OPK85" s="195"/>
      <c r="OPL85" s="195"/>
      <c r="OPM85" s="195"/>
      <c r="OPN85" s="195"/>
      <c r="OPO85" s="195"/>
      <c r="OPP85" s="195"/>
      <c r="OPQ85" s="195"/>
      <c r="OPR85" s="195"/>
      <c r="OPS85" s="195"/>
      <c r="OPT85" s="195"/>
      <c r="OPU85" s="195"/>
      <c r="OPV85" s="195"/>
      <c r="OPW85" s="195"/>
      <c r="OPX85" s="195"/>
      <c r="OPY85" s="195"/>
      <c r="OPZ85" s="195"/>
      <c r="OQA85" s="195"/>
      <c r="OQB85" s="195"/>
      <c r="OQC85" s="195"/>
      <c r="OQD85" s="195"/>
      <c r="OQE85" s="195"/>
      <c r="OQF85" s="195"/>
      <c r="OQG85" s="195"/>
      <c r="OQH85" s="195"/>
      <c r="OQI85" s="195"/>
      <c r="OQJ85" s="195"/>
      <c r="OQK85" s="195"/>
      <c r="OQL85" s="195"/>
      <c r="OQM85" s="195"/>
      <c r="OQN85" s="195"/>
      <c r="OQO85" s="195"/>
      <c r="OQP85" s="195"/>
      <c r="OQQ85" s="195"/>
      <c r="OQR85" s="195"/>
      <c r="OQS85" s="195"/>
      <c r="OQT85" s="195"/>
      <c r="OQU85" s="195"/>
      <c r="OQV85" s="195"/>
      <c r="OQW85" s="195"/>
      <c r="OQX85" s="195"/>
      <c r="OQY85" s="195"/>
      <c r="OQZ85" s="195"/>
      <c r="ORA85" s="195"/>
      <c r="ORB85" s="195"/>
      <c r="ORC85" s="195"/>
      <c r="ORD85" s="195"/>
      <c r="ORE85" s="195"/>
      <c r="ORF85" s="195"/>
      <c r="ORG85" s="195"/>
      <c r="ORH85" s="195"/>
      <c r="ORI85" s="195"/>
      <c r="ORJ85" s="195"/>
      <c r="ORK85" s="195"/>
      <c r="ORL85" s="195"/>
      <c r="ORM85" s="195"/>
      <c r="ORN85" s="195"/>
      <c r="ORO85" s="195"/>
      <c r="ORP85" s="195"/>
      <c r="ORQ85" s="195"/>
      <c r="ORR85" s="195"/>
      <c r="ORS85" s="195"/>
      <c r="ORT85" s="195"/>
      <c r="ORU85" s="195"/>
      <c r="ORV85" s="195"/>
      <c r="ORW85" s="195"/>
      <c r="ORX85" s="195"/>
      <c r="ORY85" s="195"/>
      <c r="ORZ85" s="195"/>
      <c r="OSA85" s="195"/>
      <c r="OSB85" s="195"/>
      <c r="OSC85" s="195"/>
      <c r="OSD85" s="195"/>
      <c r="OSE85" s="195"/>
      <c r="OSF85" s="195"/>
      <c r="OSG85" s="195"/>
      <c r="OSH85" s="195"/>
      <c r="OSI85" s="195"/>
      <c r="OSJ85" s="195"/>
      <c r="OSK85" s="195"/>
      <c r="OSL85" s="195"/>
      <c r="OSM85" s="195"/>
      <c r="OSN85" s="195"/>
      <c r="OSO85" s="195"/>
      <c r="OSP85" s="195"/>
      <c r="OSQ85" s="195"/>
      <c r="OSR85" s="195"/>
      <c r="OSS85" s="195"/>
      <c r="OST85" s="195"/>
      <c r="OSU85" s="195"/>
      <c r="OSV85" s="195"/>
      <c r="OSW85" s="195"/>
      <c r="OSX85" s="195"/>
      <c r="OSY85" s="195"/>
      <c r="OSZ85" s="195"/>
      <c r="OTA85" s="195"/>
      <c r="OTB85" s="195"/>
      <c r="OTC85" s="195"/>
      <c r="OTD85" s="195"/>
      <c r="OTE85" s="195"/>
      <c r="OTF85" s="195"/>
      <c r="OTG85" s="195"/>
      <c r="OTH85" s="195"/>
      <c r="OTI85" s="195"/>
      <c r="OTJ85" s="195"/>
      <c r="OTK85" s="195"/>
      <c r="OTL85" s="195"/>
      <c r="OTM85" s="195"/>
      <c r="OTN85" s="195"/>
      <c r="OTO85" s="195"/>
      <c r="OTP85" s="195"/>
      <c r="OTQ85" s="195"/>
      <c r="OTR85" s="195"/>
      <c r="OTS85" s="195"/>
      <c r="OTT85" s="195"/>
      <c r="OTU85" s="195"/>
      <c r="OTV85" s="195"/>
      <c r="OTW85" s="195"/>
      <c r="OTX85" s="195"/>
      <c r="OTY85" s="195"/>
      <c r="OTZ85" s="195"/>
      <c r="OUA85" s="195"/>
      <c r="OUB85" s="195"/>
      <c r="OUC85" s="195"/>
      <c r="OUD85" s="195"/>
      <c r="OUE85" s="195"/>
      <c r="OUF85" s="195"/>
      <c r="OUG85" s="195"/>
      <c r="OUH85" s="195"/>
      <c r="OUI85" s="195"/>
      <c r="OUJ85" s="195"/>
      <c r="OUK85" s="195"/>
      <c r="OUL85" s="195"/>
      <c r="OUM85" s="195"/>
      <c r="OUN85" s="195"/>
      <c r="OUO85" s="195"/>
      <c r="OUP85" s="195"/>
      <c r="OUQ85" s="195"/>
      <c r="OUR85" s="195"/>
      <c r="OUS85" s="195"/>
      <c r="OUT85" s="195"/>
      <c r="OUU85" s="195"/>
      <c r="OUV85" s="195"/>
      <c r="OUW85" s="195"/>
      <c r="OUX85" s="195"/>
      <c r="OUY85" s="195"/>
      <c r="OUZ85" s="195"/>
      <c r="OVA85" s="195"/>
      <c r="OVB85" s="195"/>
      <c r="OVC85" s="195"/>
      <c r="OVD85" s="195"/>
      <c r="OVE85" s="195"/>
      <c r="OVF85" s="195"/>
      <c r="OVG85" s="195"/>
      <c r="OVH85" s="195"/>
      <c r="OVI85" s="195"/>
      <c r="OVJ85" s="195"/>
      <c r="OVK85" s="195"/>
      <c r="OVL85" s="195"/>
      <c r="OVM85" s="195"/>
      <c r="OVN85" s="195"/>
      <c r="OVO85" s="195"/>
      <c r="OVP85" s="195"/>
      <c r="OVQ85" s="195"/>
      <c r="OVR85" s="195"/>
      <c r="OVS85" s="195"/>
      <c r="OVT85" s="195"/>
      <c r="OVU85" s="195"/>
      <c r="OVV85" s="195"/>
      <c r="OVW85" s="195"/>
      <c r="OVX85" s="195"/>
      <c r="OVY85" s="195"/>
      <c r="OVZ85" s="195"/>
      <c r="OWA85" s="195"/>
      <c r="OWB85" s="195"/>
      <c r="OWC85" s="195"/>
      <c r="OWD85" s="195"/>
      <c r="OWE85" s="195"/>
      <c r="OWF85" s="195"/>
      <c r="OWG85" s="195"/>
      <c r="OWH85" s="195"/>
      <c r="OWI85" s="195"/>
      <c r="OWJ85" s="195"/>
      <c r="OWK85" s="195"/>
      <c r="OWL85" s="195"/>
      <c r="OWM85" s="195"/>
      <c r="OWN85" s="195"/>
      <c r="OWO85" s="195"/>
      <c r="OWP85" s="195"/>
      <c r="OWQ85" s="195"/>
      <c r="OWR85" s="195"/>
      <c r="OWS85" s="195"/>
      <c r="OWT85" s="195"/>
      <c r="OWU85" s="195"/>
      <c r="OWV85" s="195"/>
      <c r="OWW85" s="195"/>
      <c r="OWX85" s="195"/>
      <c r="OWY85" s="195"/>
      <c r="OWZ85" s="195"/>
      <c r="OXA85" s="195"/>
      <c r="OXB85" s="195"/>
      <c r="OXC85" s="195"/>
      <c r="OXD85" s="195"/>
      <c r="OXE85" s="195"/>
      <c r="OXF85" s="195"/>
      <c r="OXG85" s="195"/>
      <c r="OXH85" s="195"/>
      <c r="OXI85" s="195"/>
      <c r="OXJ85" s="195"/>
      <c r="OXK85" s="195"/>
      <c r="OXL85" s="195"/>
      <c r="OXM85" s="195"/>
      <c r="OXN85" s="195"/>
      <c r="OXO85" s="195"/>
      <c r="OXP85" s="195"/>
      <c r="OXQ85" s="195"/>
      <c r="OXR85" s="195"/>
      <c r="OXS85" s="195"/>
      <c r="OXT85" s="195"/>
      <c r="OXU85" s="195"/>
      <c r="OXV85" s="195"/>
      <c r="OXW85" s="195"/>
      <c r="OXX85" s="195"/>
      <c r="OXY85" s="195"/>
      <c r="OXZ85" s="195"/>
      <c r="OYA85" s="195"/>
      <c r="OYB85" s="195"/>
      <c r="OYC85" s="195"/>
      <c r="OYD85" s="195"/>
      <c r="OYE85" s="195"/>
      <c r="OYF85" s="195"/>
      <c r="OYG85" s="195"/>
      <c r="OYH85" s="195"/>
      <c r="OYI85" s="195"/>
      <c r="OYJ85" s="195"/>
      <c r="OYK85" s="195"/>
      <c r="OYL85" s="195"/>
      <c r="OYM85" s="195"/>
      <c r="OYN85" s="195"/>
      <c r="OYO85" s="195"/>
      <c r="OYP85" s="195"/>
      <c r="OYQ85" s="195"/>
      <c r="OYR85" s="195"/>
      <c r="OYS85" s="195"/>
      <c r="OYT85" s="195"/>
      <c r="OYU85" s="195"/>
      <c r="OYV85" s="195"/>
      <c r="OYW85" s="195"/>
      <c r="OYX85" s="195"/>
      <c r="OYY85" s="195"/>
      <c r="OYZ85" s="195"/>
      <c r="OZA85" s="195"/>
      <c r="OZB85" s="195"/>
      <c r="OZC85" s="195"/>
      <c r="OZD85" s="195"/>
      <c r="OZE85" s="195"/>
      <c r="OZF85" s="195"/>
      <c r="OZG85" s="195"/>
      <c r="OZH85" s="195"/>
      <c r="OZI85" s="195"/>
      <c r="OZJ85" s="195"/>
      <c r="OZK85" s="195"/>
      <c r="OZL85" s="195"/>
      <c r="OZM85" s="195"/>
      <c r="OZN85" s="195"/>
      <c r="OZO85" s="195"/>
      <c r="OZP85" s="195"/>
      <c r="OZQ85" s="195"/>
      <c r="OZR85" s="195"/>
      <c r="OZS85" s="195"/>
      <c r="OZT85" s="195"/>
      <c r="OZU85" s="195"/>
      <c r="OZV85" s="195"/>
      <c r="OZW85" s="195"/>
      <c r="OZX85" s="195"/>
      <c r="OZY85" s="195"/>
      <c r="OZZ85" s="195"/>
      <c r="PAA85" s="195"/>
      <c r="PAB85" s="195"/>
      <c r="PAC85" s="195"/>
      <c r="PAD85" s="195"/>
      <c r="PAE85" s="195"/>
      <c r="PAF85" s="195"/>
      <c r="PAG85" s="195"/>
      <c r="PAH85" s="195"/>
      <c r="PAI85" s="195"/>
      <c r="PAJ85" s="195"/>
      <c r="PAK85" s="195"/>
      <c r="PAL85" s="195"/>
      <c r="PAM85" s="195"/>
      <c r="PAN85" s="195"/>
      <c r="PAO85" s="195"/>
      <c r="PAP85" s="195"/>
      <c r="PAQ85" s="195"/>
      <c r="PAR85" s="195"/>
      <c r="PAS85" s="195"/>
      <c r="PAT85" s="195"/>
      <c r="PAU85" s="195"/>
      <c r="PAV85" s="195"/>
      <c r="PAW85" s="195"/>
      <c r="PAX85" s="195"/>
      <c r="PAY85" s="195"/>
      <c r="PAZ85" s="195"/>
      <c r="PBA85" s="195"/>
      <c r="PBB85" s="195"/>
      <c r="PBC85" s="195"/>
      <c r="PBD85" s="195"/>
      <c r="PBE85" s="195"/>
      <c r="PBF85" s="195"/>
      <c r="PBG85" s="195"/>
      <c r="PBH85" s="195"/>
      <c r="PBI85" s="195"/>
      <c r="PBJ85" s="195"/>
      <c r="PBK85" s="195"/>
      <c r="PBL85" s="195"/>
      <c r="PBM85" s="195"/>
      <c r="PBN85" s="195"/>
      <c r="PBO85" s="195"/>
      <c r="PBP85" s="195"/>
      <c r="PBQ85" s="195"/>
      <c r="PBR85" s="195"/>
      <c r="PBS85" s="195"/>
      <c r="PBT85" s="195"/>
      <c r="PBU85" s="195"/>
      <c r="PBV85" s="195"/>
      <c r="PBW85" s="195"/>
      <c r="PBX85" s="195"/>
      <c r="PBY85" s="195"/>
      <c r="PBZ85" s="195"/>
      <c r="PCA85" s="195"/>
      <c r="PCB85" s="195"/>
      <c r="PCC85" s="195"/>
      <c r="PCD85" s="195"/>
      <c r="PCE85" s="195"/>
      <c r="PCF85" s="195"/>
      <c r="PCG85" s="195"/>
      <c r="PCH85" s="195"/>
      <c r="PCI85" s="195"/>
      <c r="PCJ85" s="195"/>
      <c r="PCK85" s="195"/>
      <c r="PCL85" s="195"/>
      <c r="PCM85" s="195"/>
      <c r="PCN85" s="195"/>
      <c r="PCO85" s="195"/>
      <c r="PCP85" s="195"/>
      <c r="PCQ85" s="195"/>
      <c r="PCR85" s="195"/>
      <c r="PCS85" s="195"/>
      <c r="PCT85" s="195"/>
      <c r="PCU85" s="195"/>
      <c r="PCV85" s="195"/>
      <c r="PCW85" s="195"/>
      <c r="PCX85" s="195"/>
      <c r="PCY85" s="195"/>
      <c r="PCZ85" s="195"/>
      <c r="PDA85" s="195"/>
      <c r="PDB85" s="195"/>
      <c r="PDC85" s="195"/>
      <c r="PDD85" s="195"/>
      <c r="PDE85" s="195"/>
      <c r="PDF85" s="195"/>
      <c r="PDG85" s="195"/>
      <c r="PDH85" s="195"/>
      <c r="PDI85" s="195"/>
      <c r="PDJ85" s="195"/>
      <c r="PDK85" s="195"/>
      <c r="PDL85" s="195"/>
      <c r="PDM85" s="195"/>
      <c r="PDN85" s="195"/>
      <c r="PDO85" s="195"/>
      <c r="PDP85" s="195"/>
      <c r="PDQ85" s="195"/>
      <c r="PDR85" s="195"/>
      <c r="PDS85" s="195"/>
      <c r="PDT85" s="195"/>
      <c r="PDU85" s="195"/>
      <c r="PDV85" s="195"/>
      <c r="PDW85" s="195"/>
      <c r="PDX85" s="195"/>
      <c r="PDY85" s="195"/>
      <c r="PDZ85" s="195"/>
      <c r="PEA85" s="195"/>
      <c r="PEB85" s="195"/>
      <c r="PEC85" s="195"/>
      <c r="PED85" s="195"/>
      <c r="PEE85" s="195"/>
      <c r="PEF85" s="195"/>
      <c r="PEG85" s="195"/>
      <c r="PEH85" s="195"/>
      <c r="PEI85" s="195"/>
      <c r="PEJ85" s="195"/>
      <c r="PEK85" s="195"/>
      <c r="PEL85" s="195"/>
      <c r="PEM85" s="195"/>
      <c r="PEN85" s="195"/>
      <c r="PEO85" s="195"/>
      <c r="PEP85" s="195"/>
      <c r="PEQ85" s="195"/>
      <c r="PER85" s="195"/>
      <c r="PES85" s="195"/>
      <c r="PET85" s="195"/>
      <c r="PEU85" s="195"/>
      <c r="PEV85" s="195"/>
      <c r="PEW85" s="195"/>
      <c r="PEX85" s="195"/>
      <c r="PEY85" s="195"/>
      <c r="PEZ85" s="195"/>
      <c r="PFA85" s="195"/>
      <c r="PFB85" s="195"/>
      <c r="PFC85" s="195"/>
      <c r="PFD85" s="195"/>
      <c r="PFE85" s="195"/>
      <c r="PFF85" s="195"/>
      <c r="PFG85" s="195"/>
      <c r="PFH85" s="195"/>
      <c r="PFI85" s="195"/>
      <c r="PFJ85" s="195"/>
      <c r="PFK85" s="195"/>
      <c r="PFL85" s="195"/>
      <c r="PFM85" s="195"/>
      <c r="PFN85" s="195"/>
      <c r="PFO85" s="195"/>
      <c r="PFP85" s="195"/>
      <c r="PFQ85" s="195"/>
      <c r="PFR85" s="195"/>
      <c r="PFS85" s="195"/>
      <c r="PFT85" s="195"/>
      <c r="PFU85" s="195"/>
      <c r="PFV85" s="195"/>
      <c r="PFW85" s="195"/>
      <c r="PFX85" s="195"/>
      <c r="PFY85" s="195"/>
      <c r="PFZ85" s="195"/>
      <c r="PGA85" s="195"/>
      <c r="PGB85" s="195"/>
      <c r="PGC85" s="195"/>
      <c r="PGD85" s="195"/>
      <c r="PGE85" s="195"/>
      <c r="PGF85" s="195"/>
      <c r="PGG85" s="195"/>
      <c r="PGH85" s="195"/>
      <c r="PGI85" s="195"/>
      <c r="PGJ85" s="195"/>
      <c r="PGK85" s="195"/>
      <c r="PGL85" s="195"/>
      <c r="PGM85" s="195"/>
      <c r="PGN85" s="195"/>
      <c r="PGO85" s="195"/>
      <c r="PGP85" s="195"/>
      <c r="PGQ85" s="195"/>
      <c r="PGR85" s="195"/>
      <c r="PGS85" s="195"/>
      <c r="PGT85" s="195"/>
      <c r="PGU85" s="195"/>
      <c r="PGV85" s="195"/>
      <c r="PGW85" s="195"/>
      <c r="PGX85" s="195"/>
      <c r="PGY85" s="195"/>
      <c r="PGZ85" s="195"/>
      <c r="PHA85" s="195"/>
      <c r="PHB85" s="195"/>
      <c r="PHC85" s="195"/>
      <c r="PHD85" s="195"/>
      <c r="PHE85" s="195"/>
      <c r="PHF85" s="195"/>
      <c r="PHG85" s="195"/>
      <c r="PHH85" s="195"/>
      <c r="PHI85" s="195"/>
      <c r="PHJ85" s="195"/>
      <c r="PHK85" s="195"/>
      <c r="PHL85" s="195"/>
      <c r="PHM85" s="195"/>
      <c r="PHN85" s="195"/>
      <c r="PHO85" s="195"/>
      <c r="PHP85" s="195"/>
      <c r="PHQ85" s="195"/>
      <c r="PHR85" s="195"/>
      <c r="PHS85" s="195"/>
      <c r="PHT85" s="195"/>
      <c r="PHU85" s="195"/>
      <c r="PHV85" s="195"/>
      <c r="PHW85" s="195"/>
      <c r="PHX85" s="195"/>
      <c r="PHY85" s="195"/>
      <c r="PHZ85" s="195"/>
      <c r="PIA85" s="195"/>
      <c r="PIB85" s="195"/>
      <c r="PIC85" s="195"/>
      <c r="PID85" s="195"/>
      <c r="PIE85" s="195"/>
      <c r="PIF85" s="195"/>
      <c r="PIG85" s="195"/>
      <c r="PIH85" s="195"/>
      <c r="PII85" s="195"/>
      <c r="PIJ85" s="195"/>
      <c r="PIK85" s="195"/>
      <c r="PIL85" s="195"/>
      <c r="PIM85" s="195"/>
      <c r="PIN85" s="195"/>
      <c r="PIO85" s="195"/>
      <c r="PIP85" s="195"/>
      <c r="PIQ85" s="195"/>
      <c r="PIR85" s="195"/>
      <c r="PIS85" s="195"/>
      <c r="PIT85" s="195"/>
      <c r="PIU85" s="195"/>
      <c r="PIV85" s="195"/>
      <c r="PIW85" s="195"/>
      <c r="PIX85" s="195"/>
      <c r="PIY85" s="195"/>
      <c r="PIZ85" s="195"/>
      <c r="PJA85" s="195"/>
      <c r="PJB85" s="195"/>
      <c r="PJC85" s="195"/>
      <c r="PJD85" s="195"/>
      <c r="PJE85" s="195"/>
      <c r="PJF85" s="195"/>
      <c r="PJG85" s="195"/>
      <c r="PJH85" s="195"/>
      <c r="PJI85" s="195"/>
      <c r="PJJ85" s="195"/>
      <c r="PJK85" s="195"/>
      <c r="PJL85" s="195"/>
      <c r="PJM85" s="195"/>
      <c r="PJN85" s="195"/>
      <c r="PJO85" s="195"/>
      <c r="PJP85" s="195"/>
      <c r="PJQ85" s="195"/>
      <c r="PJR85" s="195"/>
      <c r="PJS85" s="195"/>
      <c r="PJT85" s="195"/>
      <c r="PJU85" s="195"/>
      <c r="PJV85" s="195"/>
      <c r="PJW85" s="195"/>
      <c r="PJX85" s="195"/>
      <c r="PJY85" s="195"/>
      <c r="PJZ85" s="195"/>
      <c r="PKA85" s="195"/>
      <c r="PKB85" s="195"/>
      <c r="PKC85" s="195"/>
      <c r="PKD85" s="195"/>
      <c r="PKE85" s="195"/>
      <c r="PKF85" s="195"/>
      <c r="PKG85" s="195"/>
      <c r="PKH85" s="195"/>
      <c r="PKI85" s="195"/>
      <c r="PKJ85" s="195"/>
      <c r="PKK85" s="195"/>
      <c r="PKL85" s="195"/>
      <c r="PKM85" s="195"/>
      <c r="PKN85" s="195"/>
      <c r="PKO85" s="195"/>
      <c r="PKP85" s="195"/>
      <c r="PKQ85" s="195"/>
      <c r="PKR85" s="195"/>
      <c r="PKS85" s="195"/>
      <c r="PKT85" s="195"/>
      <c r="PKU85" s="195"/>
      <c r="PKV85" s="195"/>
      <c r="PKW85" s="195"/>
      <c r="PKX85" s="195"/>
      <c r="PKY85" s="195"/>
      <c r="PKZ85" s="195"/>
      <c r="PLA85" s="195"/>
      <c r="PLB85" s="195"/>
      <c r="PLC85" s="195"/>
      <c r="PLD85" s="195"/>
      <c r="PLE85" s="195"/>
      <c r="PLF85" s="195"/>
      <c r="PLG85" s="195"/>
      <c r="PLH85" s="195"/>
      <c r="PLI85" s="195"/>
      <c r="PLJ85" s="195"/>
      <c r="PLK85" s="195"/>
      <c r="PLL85" s="195"/>
      <c r="PLM85" s="195"/>
      <c r="PLN85" s="195"/>
      <c r="PLO85" s="195"/>
      <c r="PLP85" s="195"/>
      <c r="PLQ85" s="195"/>
      <c r="PLR85" s="195"/>
      <c r="PLS85" s="195"/>
      <c r="PLT85" s="195"/>
      <c r="PLU85" s="195"/>
      <c r="PLV85" s="195"/>
      <c r="PLW85" s="195"/>
      <c r="PLX85" s="195"/>
      <c r="PLY85" s="195"/>
      <c r="PLZ85" s="195"/>
      <c r="PMA85" s="195"/>
      <c r="PMB85" s="195"/>
      <c r="PMC85" s="195"/>
      <c r="PMD85" s="195"/>
      <c r="PME85" s="195"/>
      <c r="PMF85" s="195"/>
      <c r="PMG85" s="195"/>
      <c r="PMH85" s="195"/>
      <c r="PMI85" s="195"/>
      <c r="PMJ85" s="195"/>
      <c r="PMK85" s="195"/>
      <c r="PML85" s="195"/>
      <c r="PMM85" s="195"/>
      <c r="PMN85" s="195"/>
      <c r="PMO85" s="195"/>
      <c r="PMP85" s="195"/>
      <c r="PMQ85" s="195"/>
      <c r="PMR85" s="195"/>
      <c r="PMS85" s="195"/>
      <c r="PMT85" s="195"/>
      <c r="PMU85" s="195"/>
      <c r="PMV85" s="195"/>
      <c r="PMW85" s="195"/>
      <c r="PMX85" s="195"/>
      <c r="PMY85" s="195"/>
      <c r="PMZ85" s="195"/>
      <c r="PNA85" s="195"/>
      <c r="PNB85" s="195"/>
      <c r="PNC85" s="195"/>
      <c r="PND85" s="195"/>
      <c r="PNE85" s="195"/>
      <c r="PNF85" s="195"/>
      <c r="PNG85" s="195"/>
      <c r="PNH85" s="195"/>
      <c r="PNI85" s="195"/>
      <c r="PNJ85" s="195"/>
      <c r="PNK85" s="195"/>
      <c r="PNL85" s="195"/>
      <c r="PNM85" s="195"/>
      <c r="PNN85" s="195"/>
      <c r="PNO85" s="195"/>
      <c r="PNP85" s="195"/>
      <c r="PNQ85" s="195"/>
      <c r="PNR85" s="195"/>
      <c r="PNS85" s="195"/>
      <c r="PNT85" s="195"/>
      <c r="PNU85" s="195"/>
      <c r="PNV85" s="195"/>
      <c r="PNW85" s="195"/>
      <c r="PNX85" s="195"/>
      <c r="PNY85" s="195"/>
      <c r="PNZ85" s="195"/>
      <c r="POA85" s="195"/>
      <c r="POB85" s="195"/>
      <c r="POC85" s="195"/>
      <c r="POD85" s="195"/>
      <c r="POE85" s="195"/>
      <c r="POF85" s="195"/>
      <c r="POG85" s="195"/>
      <c r="POH85" s="195"/>
      <c r="POI85" s="195"/>
      <c r="POJ85" s="195"/>
      <c r="POK85" s="195"/>
      <c r="POL85" s="195"/>
      <c r="POM85" s="195"/>
      <c r="PON85" s="195"/>
      <c r="POO85" s="195"/>
      <c r="POP85" s="195"/>
      <c r="POQ85" s="195"/>
      <c r="POR85" s="195"/>
      <c r="POS85" s="195"/>
      <c r="POT85" s="195"/>
      <c r="POU85" s="195"/>
      <c r="POV85" s="195"/>
      <c r="POW85" s="195"/>
      <c r="POX85" s="195"/>
      <c r="POY85" s="195"/>
      <c r="POZ85" s="195"/>
      <c r="PPA85" s="195"/>
      <c r="PPB85" s="195"/>
      <c r="PPC85" s="195"/>
      <c r="PPD85" s="195"/>
      <c r="PPE85" s="195"/>
      <c r="PPF85" s="195"/>
      <c r="PPG85" s="195"/>
      <c r="PPH85" s="195"/>
      <c r="PPI85" s="195"/>
      <c r="PPJ85" s="195"/>
      <c r="PPK85" s="195"/>
      <c r="PPL85" s="195"/>
      <c r="PPM85" s="195"/>
      <c r="PPN85" s="195"/>
      <c r="PPO85" s="195"/>
      <c r="PPP85" s="195"/>
      <c r="PPQ85" s="195"/>
      <c r="PPR85" s="195"/>
      <c r="PPS85" s="195"/>
      <c r="PPT85" s="195"/>
      <c r="PPU85" s="195"/>
      <c r="PPV85" s="195"/>
      <c r="PPW85" s="195"/>
      <c r="PPX85" s="195"/>
      <c r="PPY85" s="195"/>
      <c r="PPZ85" s="195"/>
      <c r="PQA85" s="195"/>
      <c r="PQB85" s="195"/>
      <c r="PQC85" s="195"/>
      <c r="PQD85" s="195"/>
      <c r="PQE85" s="195"/>
      <c r="PQF85" s="195"/>
      <c r="PQG85" s="195"/>
      <c r="PQH85" s="195"/>
      <c r="PQI85" s="195"/>
      <c r="PQJ85" s="195"/>
      <c r="PQK85" s="195"/>
      <c r="PQL85" s="195"/>
      <c r="PQM85" s="195"/>
      <c r="PQN85" s="195"/>
      <c r="PQO85" s="195"/>
      <c r="PQP85" s="195"/>
      <c r="PQQ85" s="195"/>
      <c r="PQR85" s="195"/>
      <c r="PQS85" s="195"/>
      <c r="PQT85" s="195"/>
      <c r="PQU85" s="195"/>
      <c r="PQV85" s="195"/>
      <c r="PQW85" s="195"/>
      <c r="PQX85" s="195"/>
      <c r="PQY85" s="195"/>
      <c r="PQZ85" s="195"/>
      <c r="PRA85" s="195"/>
      <c r="PRB85" s="195"/>
      <c r="PRC85" s="195"/>
      <c r="PRD85" s="195"/>
      <c r="PRE85" s="195"/>
      <c r="PRF85" s="195"/>
      <c r="PRG85" s="195"/>
      <c r="PRH85" s="195"/>
      <c r="PRI85" s="195"/>
      <c r="PRJ85" s="195"/>
      <c r="PRK85" s="195"/>
      <c r="PRL85" s="195"/>
      <c r="PRM85" s="195"/>
      <c r="PRN85" s="195"/>
      <c r="PRO85" s="195"/>
      <c r="PRP85" s="195"/>
      <c r="PRQ85" s="195"/>
      <c r="PRR85" s="195"/>
      <c r="PRS85" s="195"/>
      <c r="PRT85" s="195"/>
      <c r="PRU85" s="195"/>
      <c r="PRV85" s="195"/>
      <c r="PRW85" s="195"/>
      <c r="PRX85" s="195"/>
      <c r="PRY85" s="195"/>
      <c r="PRZ85" s="195"/>
      <c r="PSA85" s="195"/>
      <c r="PSB85" s="195"/>
      <c r="PSC85" s="195"/>
      <c r="PSD85" s="195"/>
      <c r="PSE85" s="195"/>
      <c r="PSF85" s="195"/>
      <c r="PSG85" s="195"/>
      <c r="PSH85" s="195"/>
      <c r="PSI85" s="195"/>
      <c r="PSJ85" s="195"/>
      <c r="PSK85" s="195"/>
      <c r="PSL85" s="195"/>
      <c r="PSM85" s="195"/>
      <c r="PSN85" s="195"/>
      <c r="PSO85" s="195"/>
      <c r="PSP85" s="195"/>
      <c r="PSQ85" s="195"/>
      <c r="PSR85" s="195"/>
      <c r="PSS85" s="195"/>
      <c r="PST85" s="195"/>
      <c r="PSU85" s="195"/>
      <c r="PSV85" s="195"/>
      <c r="PSW85" s="195"/>
      <c r="PSX85" s="195"/>
      <c r="PSY85" s="195"/>
      <c r="PSZ85" s="195"/>
      <c r="PTA85" s="195"/>
      <c r="PTB85" s="195"/>
      <c r="PTC85" s="195"/>
      <c r="PTD85" s="195"/>
      <c r="PTE85" s="195"/>
      <c r="PTF85" s="195"/>
      <c r="PTG85" s="195"/>
      <c r="PTH85" s="195"/>
      <c r="PTI85" s="195"/>
      <c r="PTJ85" s="195"/>
      <c r="PTK85" s="195"/>
      <c r="PTL85" s="195"/>
      <c r="PTM85" s="195"/>
      <c r="PTN85" s="195"/>
      <c r="PTO85" s="195"/>
      <c r="PTP85" s="195"/>
      <c r="PTQ85" s="195"/>
      <c r="PTR85" s="195"/>
      <c r="PTS85" s="195"/>
      <c r="PTT85" s="195"/>
      <c r="PTU85" s="195"/>
      <c r="PTV85" s="195"/>
      <c r="PTW85" s="195"/>
      <c r="PTX85" s="195"/>
      <c r="PTY85" s="195"/>
      <c r="PTZ85" s="195"/>
      <c r="PUA85" s="195"/>
      <c r="PUB85" s="195"/>
      <c r="PUC85" s="195"/>
      <c r="PUD85" s="195"/>
      <c r="PUE85" s="195"/>
      <c r="PUF85" s="195"/>
      <c r="PUG85" s="195"/>
      <c r="PUH85" s="195"/>
      <c r="PUI85" s="195"/>
      <c r="PUJ85" s="195"/>
      <c r="PUK85" s="195"/>
      <c r="PUL85" s="195"/>
      <c r="PUM85" s="195"/>
      <c r="PUN85" s="195"/>
      <c r="PUO85" s="195"/>
      <c r="PUP85" s="195"/>
      <c r="PUQ85" s="195"/>
      <c r="PUR85" s="195"/>
      <c r="PUS85" s="195"/>
      <c r="PUT85" s="195"/>
      <c r="PUU85" s="195"/>
      <c r="PUV85" s="195"/>
      <c r="PUW85" s="195"/>
      <c r="PUX85" s="195"/>
      <c r="PUY85" s="195"/>
      <c r="PUZ85" s="195"/>
      <c r="PVA85" s="195"/>
      <c r="PVB85" s="195"/>
      <c r="PVC85" s="195"/>
      <c r="PVD85" s="195"/>
      <c r="PVE85" s="195"/>
      <c r="PVF85" s="195"/>
      <c r="PVG85" s="195"/>
      <c r="PVH85" s="195"/>
      <c r="PVI85" s="195"/>
      <c r="PVJ85" s="195"/>
      <c r="PVK85" s="195"/>
      <c r="PVL85" s="195"/>
      <c r="PVM85" s="195"/>
      <c r="PVN85" s="195"/>
      <c r="PVO85" s="195"/>
      <c r="PVP85" s="195"/>
      <c r="PVQ85" s="195"/>
      <c r="PVR85" s="195"/>
      <c r="PVS85" s="195"/>
      <c r="PVT85" s="195"/>
      <c r="PVU85" s="195"/>
      <c r="PVV85" s="195"/>
      <c r="PVW85" s="195"/>
      <c r="PVX85" s="195"/>
      <c r="PVY85" s="195"/>
      <c r="PVZ85" s="195"/>
      <c r="PWA85" s="195"/>
      <c r="PWB85" s="195"/>
      <c r="PWC85" s="195"/>
      <c r="PWD85" s="195"/>
      <c r="PWE85" s="195"/>
      <c r="PWF85" s="195"/>
      <c r="PWG85" s="195"/>
      <c r="PWH85" s="195"/>
      <c r="PWI85" s="195"/>
      <c r="PWJ85" s="195"/>
      <c r="PWK85" s="195"/>
      <c r="PWL85" s="195"/>
      <c r="PWM85" s="195"/>
      <c r="PWN85" s="195"/>
      <c r="PWO85" s="195"/>
      <c r="PWP85" s="195"/>
      <c r="PWQ85" s="195"/>
      <c r="PWR85" s="195"/>
      <c r="PWS85" s="195"/>
      <c r="PWT85" s="195"/>
      <c r="PWU85" s="195"/>
      <c r="PWV85" s="195"/>
      <c r="PWW85" s="195"/>
      <c r="PWX85" s="195"/>
      <c r="PWY85" s="195"/>
      <c r="PWZ85" s="195"/>
      <c r="PXA85" s="195"/>
      <c r="PXB85" s="195"/>
      <c r="PXC85" s="195"/>
      <c r="PXD85" s="195"/>
      <c r="PXE85" s="195"/>
      <c r="PXF85" s="195"/>
      <c r="PXG85" s="195"/>
      <c r="PXH85" s="195"/>
      <c r="PXI85" s="195"/>
      <c r="PXJ85" s="195"/>
      <c r="PXK85" s="195"/>
      <c r="PXL85" s="195"/>
      <c r="PXM85" s="195"/>
      <c r="PXN85" s="195"/>
      <c r="PXO85" s="195"/>
      <c r="PXP85" s="195"/>
      <c r="PXQ85" s="195"/>
      <c r="PXR85" s="195"/>
      <c r="PXS85" s="195"/>
      <c r="PXT85" s="195"/>
      <c r="PXU85" s="195"/>
      <c r="PXV85" s="195"/>
      <c r="PXW85" s="195"/>
      <c r="PXX85" s="195"/>
      <c r="PXY85" s="195"/>
      <c r="PXZ85" s="195"/>
      <c r="PYA85" s="195"/>
      <c r="PYB85" s="195"/>
      <c r="PYC85" s="195"/>
      <c r="PYD85" s="195"/>
      <c r="PYE85" s="195"/>
      <c r="PYF85" s="195"/>
      <c r="PYG85" s="195"/>
      <c r="PYH85" s="195"/>
      <c r="PYI85" s="195"/>
      <c r="PYJ85" s="195"/>
      <c r="PYK85" s="195"/>
      <c r="PYL85" s="195"/>
      <c r="PYM85" s="195"/>
      <c r="PYN85" s="195"/>
      <c r="PYO85" s="195"/>
      <c r="PYP85" s="195"/>
      <c r="PYQ85" s="195"/>
      <c r="PYR85" s="195"/>
      <c r="PYS85" s="195"/>
      <c r="PYT85" s="195"/>
      <c r="PYU85" s="195"/>
      <c r="PYV85" s="195"/>
      <c r="PYW85" s="195"/>
      <c r="PYX85" s="195"/>
      <c r="PYY85" s="195"/>
      <c r="PYZ85" s="195"/>
      <c r="PZA85" s="195"/>
      <c r="PZB85" s="195"/>
      <c r="PZC85" s="195"/>
      <c r="PZD85" s="195"/>
      <c r="PZE85" s="195"/>
      <c r="PZF85" s="195"/>
      <c r="PZG85" s="195"/>
      <c r="PZH85" s="195"/>
      <c r="PZI85" s="195"/>
      <c r="PZJ85" s="195"/>
      <c r="PZK85" s="195"/>
      <c r="PZL85" s="195"/>
      <c r="PZM85" s="195"/>
      <c r="PZN85" s="195"/>
      <c r="PZO85" s="195"/>
      <c r="PZP85" s="195"/>
      <c r="PZQ85" s="195"/>
      <c r="PZR85" s="195"/>
      <c r="PZS85" s="195"/>
      <c r="PZT85" s="195"/>
      <c r="PZU85" s="195"/>
      <c r="PZV85" s="195"/>
      <c r="PZW85" s="195"/>
      <c r="PZX85" s="195"/>
      <c r="PZY85" s="195"/>
      <c r="PZZ85" s="195"/>
      <c r="QAA85" s="195"/>
      <c r="QAB85" s="195"/>
      <c r="QAC85" s="195"/>
      <c r="QAD85" s="195"/>
      <c r="QAE85" s="195"/>
      <c r="QAF85" s="195"/>
      <c r="QAG85" s="195"/>
      <c r="QAH85" s="195"/>
      <c r="QAI85" s="195"/>
      <c r="QAJ85" s="195"/>
      <c r="QAK85" s="195"/>
      <c r="QAL85" s="195"/>
      <c r="QAM85" s="195"/>
      <c r="QAN85" s="195"/>
      <c r="QAO85" s="195"/>
      <c r="QAP85" s="195"/>
      <c r="QAQ85" s="195"/>
      <c r="QAR85" s="195"/>
      <c r="QAS85" s="195"/>
      <c r="QAT85" s="195"/>
      <c r="QAU85" s="195"/>
      <c r="QAV85" s="195"/>
      <c r="QAW85" s="195"/>
      <c r="QAX85" s="195"/>
      <c r="QAY85" s="195"/>
      <c r="QAZ85" s="195"/>
      <c r="QBA85" s="195"/>
      <c r="QBB85" s="195"/>
      <c r="QBC85" s="195"/>
      <c r="QBD85" s="195"/>
      <c r="QBE85" s="195"/>
      <c r="QBF85" s="195"/>
      <c r="QBG85" s="195"/>
      <c r="QBH85" s="195"/>
      <c r="QBI85" s="195"/>
      <c r="QBJ85" s="195"/>
      <c r="QBK85" s="195"/>
      <c r="QBL85" s="195"/>
      <c r="QBM85" s="195"/>
      <c r="QBN85" s="195"/>
      <c r="QBO85" s="195"/>
      <c r="QBP85" s="195"/>
      <c r="QBQ85" s="195"/>
      <c r="QBR85" s="195"/>
      <c r="QBS85" s="195"/>
      <c r="QBT85" s="195"/>
      <c r="QBU85" s="195"/>
      <c r="QBV85" s="195"/>
      <c r="QBW85" s="195"/>
      <c r="QBX85" s="195"/>
      <c r="QBY85" s="195"/>
      <c r="QBZ85" s="195"/>
      <c r="QCA85" s="195"/>
      <c r="QCB85" s="195"/>
      <c r="QCC85" s="195"/>
      <c r="QCD85" s="195"/>
      <c r="QCE85" s="195"/>
      <c r="QCF85" s="195"/>
      <c r="QCG85" s="195"/>
      <c r="QCH85" s="195"/>
      <c r="QCI85" s="195"/>
      <c r="QCJ85" s="195"/>
      <c r="QCK85" s="195"/>
      <c r="QCL85" s="195"/>
      <c r="QCM85" s="195"/>
      <c r="QCN85" s="195"/>
      <c r="QCO85" s="195"/>
      <c r="QCP85" s="195"/>
      <c r="QCQ85" s="195"/>
      <c r="QCR85" s="195"/>
      <c r="QCS85" s="195"/>
      <c r="QCT85" s="195"/>
      <c r="QCU85" s="195"/>
      <c r="QCV85" s="195"/>
      <c r="QCW85" s="195"/>
      <c r="QCX85" s="195"/>
      <c r="QCY85" s="195"/>
      <c r="QCZ85" s="195"/>
      <c r="QDA85" s="195"/>
      <c r="QDB85" s="195"/>
      <c r="QDC85" s="195"/>
      <c r="QDD85" s="195"/>
      <c r="QDE85" s="195"/>
      <c r="QDF85" s="195"/>
      <c r="QDG85" s="195"/>
      <c r="QDH85" s="195"/>
      <c r="QDI85" s="195"/>
      <c r="QDJ85" s="195"/>
      <c r="QDK85" s="195"/>
      <c r="QDL85" s="195"/>
      <c r="QDM85" s="195"/>
      <c r="QDN85" s="195"/>
      <c r="QDO85" s="195"/>
      <c r="QDP85" s="195"/>
      <c r="QDQ85" s="195"/>
      <c r="QDR85" s="195"/>
      <c r="QDS85" s="195"/>
      <c r="QDT85" s="195"/>
      <c r="QDU85" s="195"/>
      <c r="QDV85" s="195"/>
      <c r="QDW85" s="195"/>
      <c r="QDX85" s="195"/>
      <c r="QDY85" s="195"/>
      <c r="QDZ85" s="195"/>
      <c r="QEA85" s="195"/>
      <c r="QEB85" s="195"/>
      <c r="QEC85" s="195"/>
      <c r="QED85" s="195"/>
      <c r="QEE85" s="195"/>
      <c r="QEF85" s="195"/>
      <c r="QEG85" s="195"/>
      <c r="QEH85" s="195"/>
      <c r="QEI85" s="195"/>
      <c r="QEJ85" s="195"/>
      <c r="QEK85" s="195"/>
      <c r="QEL85" s="195"/>
      <c r="QEM85" s="195"/>
      <c r="QEN85" s="195"/>
      <c r="QEO85" s="195"/>
      <c r="QEP85" s="195"/>
      <c r="QEQ85" s="195"/>
      <c r="QER85" s="195"/>
      <c r="QES85" s="195"/>
      <c r="QET85" s="195"/>
      <c r="QEU85" s="195"/>
      <c r="QEV85" s="195"/>
      <c r="QEW85" s="195"/>
      <c r="QEX85" s="195"/>
      <c r="QEY85" s="195"/>
      <c r="QEZ85" s="195"/>
      <c r="QFA85" s="195"/>
      <c r="QFB85" s="195"/>
      <c r="QFC85" s="195"/>
      <c r="QFD85" s="195"/>
      <c r="QFE85" s="195"/>
      <c r="QFF85" s="195"/>
      <c r="QFG85" s="195"/>
      <c r="QFH85" s="195"/>
      <c r="QFI85" s="195"/>
      <c r="QFJ85" s="195"/>
      <c r="QFK85" s="195"/>
      <c r="QFL85" s="195"/>
      <c r="QFM85" s="195"/>
      <c r="QFN85" s="195"/>
      <c r="QFO85" s="195"/>
      <c r="QFP85" s="195"/>
      <c r="QFQ85" s="195"/>
      <c r="QFR85" s="195"/>
      <c r="QFS85" s="195"/>
      <c r="QFT85" s="195"/>
      <c r="QFU85" s="195"/>
      <c r="QFV85" s="195"/>
      <c r="QFW85" s="195"/>
      <c r="QFX85" s="195"/>
      <c r="QFY85" s="195"/>
      <c r="QFZ85" s="195"/>
      <c r="QGA85" s="195"/>
      <c r="QGB85" s="195"/>
      <c r="QGC85" s="195"/>
      <c r="QGD85" s="195"/>
      <c r="QGE85" s="195"/>
      <c r="QGF85" s="195"/>
      <c r="QGG85" s="195"/>
      <c r="QGH85" s="195"/>
      <c r="QGI85" s="195"/>
      <c r="QGJ85" s="195"/>
      <c r="QGK85" s="195"/>
      <c r="QGL85" s="195"/>
      <c r="QGM85" s="195"/>
      <c r="QGN85" s="195"/>
      <c r="QGO85" s="195"/>
      <c r="QGP85" s="195"/>
      <c r="QGQ85" s="195"/>
      <c r="QGR85" s="195"/>
      <c r="QGS85" s="195"/>
      <c r="QGT85" s="195"/>
      <c r="QGU85" s="195"/>
      <c r="QGV85" s="195"/>
      <c r="QGW85" s="195"/>
      <c r="QGX85" s="195"/>
      <c r="QGY85" s="195"/>
      <c r="QGZ85" s="195"/>
      <c r="QHA85" s="195"/>
      <c r="QHB85" s="195"/>
      <c r="QHC85" s="195"/>
      <c r="QHD85" s="195"/>
      <c r="QHE85" s="195"/>
      <c r="QHF85" s="195"/>
      <c r="QHG85" s="195"/>
      <c r="QHH85" s="195"/>
      <c r="QHI85" s="195"/>
      <c r="QHJ85" s="195"/>
      <c r="QHK85" s="195"/>
      <c r="QHL85" s="195"/>
      <c r="QHM85" s="195"/>
      <c r="QHN85" s="195"/>
      <c r="QHO85" s="195"/>
      <c r="QHP85" s="195"/>
      <c r="QHQ85" s="195"/>
      <c r="QHR85" s="195"/>
      <c r="QHS85" s="195"/>
      <c r="QHT85" s="195"/>
      <c r="QHU85" s="195"/>
      <c r="QHV85" s="195"/>
      <c r="QHW85" s="195"/>
      <c r="QHX85" s="195"/>
      <c r="QHY85" s="195"/>
      <c r="QHZ85" s="195"/>
      <c r="QIA85" s="195"/>
      <c r="QIB85" s="195"/>
      <c r="QIC85" s="195"/>
      <c r="QID85" s="195"/>
      <c r="QIE85" s="195"/>
      <c r="QIF85" s="195"/>
      <c r="QIG85" s="195"/>
      <c r="QIH85" s="195"/>
      <c r="QII85" s="195"/>
      <c r="QIJ85" s="195"/>
      <c r="QIK85" s="195"/>
      <c r="QIL85" s="195"/>
      <c r="QIM85" s="195"/>
      <c r="QIN85" s="195"/>
      <c r="QIO85" s="195"/>
      <c r="QIP85" s="195"/>
      <c r="QIQ85" s="195"/>
      <c r="QIR85" s="195"/>
      <c r="QIS85" s="195"/>
      <c r="QIT85" s="195"/>
      <c r="QIU85" s="195"/>
      <c r="QIV85" s="195"/>
      <c r="QIW85" s="195"/>
      <c r="QIX85" s="195"/>
      <c r="QIY85" s="195"/>
      <c r="QIZ85" s="195"/>
      <c r="QJA85" s="195"/>
      <c r="QJB85" s="195"/>
      <c r="QJC85" s="195"/>
      <c r="QJD85" s="195"/>
      <c r="QJE85" s="195"/>
      <c r="QJF85" s="195"/>
      <c r="QJG85" s="195"/>
      <c r="QJH85" s="195"/>
      <c r="QJI85" s="195"/>
      <c r="QJJ85" s="195"/>
      <c r="QJK85" s="195"/>
      <c r="QJL85" s="195"/>
      <c r="QJM85" s="195"/>
      <c r="QJN85" s="195"/>
      <c r="QJO85" s="195"/>
      <c r="QJP85" s="195"/>
      <c r="QJQ85" s="195"/>
      <c r="QJR85" s="195"/>
      <c r="QJS85" s="195"/>
      <c r="QJT85" s="195"/>
      <c r="QJU85" s="195"/>
      <c r="QJV85" s="195"/>
      <c r="QJW85" s="195"/>
      <c r="QJX85" s="195"/>
      <c r="QJY85" s="195"/>
      <c r="QJZ85" s="195"/>
      <c r="QKA85" s="195"/>
      <c r="QKB85" s="195"/>
      <c r="QKC85" s="195"/>
      <c r="QKD85" s="195"/>
      <c r="QKE85" s="195"/>
      <c r="QKF85" s="195"/>
      <c r="QKG85" s="195"/>
      <c r="QKH85" s="195"/>
      <c r="QKI85" s="195"/>
      <c r="QKJ85" s="195"/>
      <c r="QKK85" s="195"/>
      <c r="QKL85" s="195"/>
      <c r="QKM85" s="195"/>
      <c r="QKN85" s="195"/>
      <c r="QKO85" s="195"/>
      <c r="QKP85" s="195"/>
      <c r="QKQ85" s="195"/>
      <c r="QKR85" s="195"/>
      <c r="QKS85" s="195"/>
      <c r="QKT85" s="195"/>
      <c r="QKU85" s="195"/>
      <c r="QKV85" s="195"/>
      <c r="QKW85" s="195"/>
      <c r="QKX85" s="195"/>
      <c r="QKY85" s="195"/>
      <c r="QKZ85" s="195"/>
      <c r="QLA85" s="195"/>
      <c r="QLB85" s="195"/>
      <c r="QLC85" s="195"/>
      <c r="QLD85" s="195"/>
      <c r="QLE85" s="195"/>
      <c r="QLF85" s="195"/>
      <c r="QLG85" s="195"/>
      <c r="QLH85" s="195"/>
      <c r="QLI85" s="195"/>
      <c r="QLJ85" s="195"/>
      <c r="QLK85" s="195"/>
      <c r="QLL85" s="195"/>
      <c r="QLM85" s="195"/>
      <c r="QLN85" s="195"/>
      <c r="QLO85" s="195"/>
      <c r="QLP85" s="195"/>
      <c r="QLQ85" s="195"/>
      <c r="QLR85" s="195"/>
      <c r="QLS85" s="195"/>
      <c r="QLT85" s="195"/>
      <c r="QLU85" s="195"/>
      <c r="QLV85" s="195"/>
      <c r="QLW85" s="195"/>
      <c r="QLX85" s="195"/>
      <c r="QLY85" s="195"/>
      <c r="QLZ85" s="195"/>
      <c r="QMA85" s="195"/>
      <c r="QMB85" s="195"/>
      <c r="QMC85" s="195"/>
      <c r="QMD85" s="195"/>
      <c r="QME85" s="195"/>
      <c r="QMF85" s="195"/>
      <c r="QMG85" s="195"/>
      <c r="QMH85" s="195"/>
      <c r="QMI85" s="195"/>
      <c r="QMJ85" s="195"/>
      <c r="QMK85" s="195"/>
      <c r="QML85" s="195"/>
      <c r="QMM85" s="195"/>
      <c r="QMN85" s="195"/>
      <c r="QMO85" s="195"/>
      <c r="QMP85" s="195"/>
      <c r="QMQ85" s="195"/>
      <c r="QMR85" s="195"/>
      <c r="QMS85" s="195"/>
      <c r="QMT85" s="195"/>
      <c r="QMU85" s="195"/>
      <c r="QMV85" s="195"/>
      <c r="QMW85" s="195"/>
      <c r="QMX85" s="195"/>
      <c r="QMY85" s="195"/>
      <c r="QMZ85" s="195"/>
      <c r="QNA85" s="195"/>
      <c r="QNB85" s="195"/>
      <c r="QNC85" s="195"/>
      <c r="QND85" s="195"/>
      <c r="QNE85" s="195"/>
      <c r="QNF85" s="195"/>
      <c r="QNG85" s="195"/>
      <c r="QNH85" s="195"/>
      <c r="QNI85" s="195"/>
      <c r="QNJ85" s="195"/>
      <c r="QNK85" s="195"/>
      <c r="QNL85" s="195"/>
      <c r="QNM85" s="195"/>
      <c r="QNN85" s="195"/>
      <c r="QNO85" s="195"/>
      <c r="QNP85" s="195"/>
      <c r="QNQ85" s="195"/>
      <c r="QNR85" s="195"/>
      <c r="QNS85" s="195"/>
      <c r="QNT85" s="195"/>
      <c r="QNU85" s="195"/>
      <c r="QNV85" s="195"/>
      <c r="QNW85" s="195"/>
      <c r="QNX85" s="195"/>
      <c r="QNY85" s="195"/>
      <c r="QNZ85" s="195"/>
      <c r="QOA85" s="195"/>
      <c r="QOB85" s="195"/>
      <c r="QOC85" s="195"/>
      <c r="QOD85" s="195"/>
      <c r="QOE85" s="195"/>
      <c r="QOF85" s="195"/>
      <c r="QOG85" s="195"/>
      <c r="QOH85" s="195"/>
      <c r="QOI85" s="195"/>
      <c r="QOJ85" s="195"/>
      <c r="QOK85" s="195"/>
      <c r="QOL85" s="195"/>
      <c r="QOM85" s="195"/>
      <c r="QON85" s="195"/>
      <c r="QOO85" s="195"/>
      <c r="QOP85" s="195"/>
      <c r="QOQ85" s="195"/>
      <c r="QOR85" s="195"/>
      <c r="QOS85" s="195"/>
      <c r="QOT85" s="195"/>
      <c r="QOU85" s="195"/>
      <c r="QOV85" s="195"/>
      <c r="QOW85" s="195"/>
      <c r="QOX85" s="195"/>
      <c r="QOY85" s="195"/>
      <c r="QOZ85" s="195"/>
      <c r="QPA85" s="195"/>
      <c r="QPB85" s="195"/>
      <c r="QPC85" s="195"/>
      <c r="QPD85" s="195"/>
      <c r="QPE85" s="195"/>
      <c r="QPF85" s="195"/>
      <c r="QPG85" s="195"/>
      <c r="QPH85" s="195"/>
      <c r="QPI85" s="195"/>
      <c r="QPJ85" s="195"/>
      <c r="QPK85" s="195"/>
      <c r="QPL85" s="195"/>
      <c r="QPM85" s="195"/>
      <c r="QPN85" s="195"/>
      <c r="QPO85" s="195"/>
      <c r="QPP85" s="195"/>
      <c r="QPQ85" s="195"/>
      <c r="QPR85" s="195"/>
      <c r="QPS85" s="195"/>
      <c r="QPT85" s="195"/>
      <c r="QPU85" s="195"/>
      <c r="QPV85" s="195"/>
      <c r="QPW85" s="195"/>
      <c r="QPX85" s="195"/>
      <c r="QPY85" s="195"/>
      <c r="QPZ85" s="195"/>
      <c r="QQA85" s="195"/>
      <c r="QQB85" s="195"/>
      <c r="QQC85" s="195"/>
      <c r="QQD85" s="195"/>
      <c r="QQE85" s="195"/>
      <c r="QQF85" s="195"/>
      <c r="QQG85" s="195"/>
      <c r="QQH85" s="195"/>
      <c r="QQI85" s="195"/>
      <c r="QQJ85" s="195"/>
      <c r="QQK85" s="195"/>
      <c r="QQL85" s="195"/>
      <c r="QQM85" s="195"/>
      <c r="QQN85" s="195"/>
      <c r="QQO85" s="195"/>
      <c r="QQP85" s="195"/>
      <c r="QQQ85" s="195"/>
      <c r="QQR85" s="195"/>
      <c r="QQS85" s="195"/>
      <c r="QQT85" s="195"/>
      <c r="QQU85" s="195"/>
      <c r="QQV85" s="195"/>
      <c r="QQW85" s="195"/>
      <c r="QQX85" s="195"/>
      <c r="QQY85" s="195"/>
      <c r="QQZ85" s="195"/>
      <c r="QRA85" s="195"/>
      <c r="QRB85" s="195"/>
      <c r="QRC85" s="195"/>
      <c r="QRD85" s="195"/>
      <c r="QRE85" s="195"/>
      <c r="QRF85" s="195"/>
      <c r="QRG85" s="195"/>
      <c r="QRH85" s="195"/>
      <c r="QRI85" s="195"/>
      <c r="QRJ85" s="195"/>
      <c r="QRK85" s="195"/>
      <c r="QRL85" s="195"/>
      <c r="QRM85" s="195"/>
      <c r="QRN85" s="195"/>
      <c r="QRO85" s="195"/>
      <c r="QRP85" s="195"/>
      <c r="QRQ85" s="195"/>
      <c r="QRR85" s="195"/>
      <c r="QRS85" s="195"/>
      <c r="QRT85" s="195"/>
      <c r="QRU85" s="195"/>
      <c r="QRV85" s="195"/>
      <c r="QRW85" s="195"/>
      <c r="QRX85" s="195"/>
      <c r="QRY85" s="195"/>
      <c r="QRZ85" s="195"/>
      <c r="QSA85" s="195"/>
      <c r="QSB85" s="195"/>
      <c r="QSC85" s="195"/>
      <c r="QSD85" s="195"/>
      <c r="QSE85" s="195"/>
      <c r="QSF85" s="195"/>
      <c r="QSG85" s="195"/>
      <c r="QSH85" s="195"/>
      <c r="QSI85" s="195"/>
      <c r="QSJ85" s="195"/>
      <c r="QSK85" s="195"/>
      <c r="QSL85" s="195"/>
      <c r="QSM85" s="195"/>
      <c r="QSN85" s="195"/>
      <c r="QSO85" s="195"/>
      <c r="QSP85" s="195"/>
      <c r="QSQ85" s="195"/>
      <c r="QSR85" s="195"/>
      <c r="QSS85" s="195"/>
      <c r="QST85" s="195"/>
      <c r="QSU85" s="195"/>
      <c r="QSV85" s="195"/>
      <c r="QSW85" s="195"/>
      <c r="QSX85" s="195"/>
      <c r="QSY85" s="195"/>
      <c r="QSZ85" s="195"/>
      <c r="QTA85" s="195"/>
      <c r="QTB85" s="195"/>
      <c r="QTC85" s="195"/>
      <c r="QTD85" s="195"/>
      <c r="QTE85" s="195"/>
      <c r="QTF85" s="195"/>
      <c r="QTG85" s="195"/>
      <c r="QTH85" s="195"/>
      <c r="QTI85" s="195"/>
      <c r="QTJ85" s="195"/>
      <c r="QTK85" s="195"/>
      <c r="QTL85" s="195"/>
      <c r="QTM85" s="195"/>
      <c r="QTN85" s="195"/>
      <c r="QTO85" s="195"/>
      <c r="QTP85" s="195"/>
      <c r="QTQ85" s="195"/>
      <c r="QTR85" s="195"/>
      <c r="QTS85" s="195"/>
      <c r="QTT85" s="195"/>
      <c r="QTU85" s="195"/>
      <c r="QTV85" s="195"/>
      <c r="QTW85" s="195"/>
      <c r="QTX85" s="195"/>
      <c r="QTY85" s="195"/>
      <c r="QTZ85" s="195"/>
      <c r="QUA85" s="195"/>
      <c r="QUB85" s="195"/>
      <c r="QUC85" s="195"/>
      <c r="QUD85" s="195"/>
      <c r="QUE85" s="195"/>
      <c r="QUF85" s="195"/>
      <c r="QUG85" s="195"/>
      <c r="QUH85" s="195"/>
      <c r="QUI85" s="195"/>
      <c r="QUJ85" s="195"/>
      <c r="QUK85" s="195"/>
      <c r="QUL85" s="195"/>
      <c r="QUM85" s="195"/>
      <c r="QUN85" s="195"/>
      <c r="QUO85" s="195"/>
      <c r="QUP85" s="195"/>
      <c r="QUQ85" s="195"/>
      <c r="QUR85" s="195"/>
      <c r="QUS85" s="195"/>
      <c r="QUT85" s="195"/>
      <c r="QUU85" s="195"/>
      <c r="QUV85" s="195"/>
      <c r="QUW85" s="195"/>
      <c r="QUX85" s="195"/>
      <c r="QUY85" s="195"/>
      <c r="QUZ85" s="195"/>
      <c r="QVA85" s="195"/>
      <c r="QVB85" s="195"/>
      <c r="QVC85" s="195"/>
      <c r="QVD85" s="195"/>
      <c r="QVE85" s="195"/>
      <c r="QVF85" s="195"/>
      <c r="QVG85" s="195"/>
      <c r="QVH85" s="195"/>
      <c r="QVI85" s="195"/>
      <c r="QVJ85" s="195"/>
      <c r="QVK85" s="195"/>
      <c r="QVL85" s="195"/>
      <c r="QVM85" s="195"/>
      <c r="QVN85" s="195"/>
      <c r="QVO85" s="195"/>
      <c r="QVP85" s="195"/>
      <c r="QVQ85" s="195"/>
      <c r="QVR85" s="195"/>
      <c r="QVS85" s="195"/>
      <c r="QVT85" s="195"/>
      <c r="QVU85" s="195"/>
      <c r="QVV85" s="195"/>
      <c r="QVW85" s="195"/>
      <c r="QVX85" s="195"/>
      <c r="QVY85" s="195"/>
      <c r="QVZ85" s="195"/>
      <c r="QWA85" s="195"/>
      <c r="QWB85" s="195"/>
      <c r="QWC85" s="195"/>
      <c r="QWD85" s="195"/>
      <c r="QWE85" s="195"/>
      <c r="QWF85" s="195"/>
      <c r="QWG85" s="195"/>
      <c r="QWH85" s="195"/>
      <c r="QWI85" s="195"/>
      <c r="QWJ85" s="195"/>
      <c r="QWK85" s="195"/>
      <c r="QWL85" s="195"/>
      <c r="QWM85" s="195"/>
      <c r="QWN85" s="195"/>
      <c r="QWO85" s="195"/>
      <c r="QWP85" s="195"/>
      <c r="QWQ85" s="195"/>
      <c r="QWR85" s="195"/>
      <c r="QWS85" s="195"/>
      <c r="QWT85" s="195"/>
      <c r="QWU85" s="195"/>
      <c r="QWV85" s="195"/>
      <c r="QWW85" s="195"/>
      <c r="QWX85" s="195"/>
      <c r="QWY85" s="195"/>
      <c r="QWZ85" s="195"/>
      <c r="QXA85" s="195"/>
      <c r="QXB85" s="195"/>
      <c r="QXC85" s="195"/>
      <c r="QXD85" s="195"/>
      <c r="QXE85" s="195"/>
      <c r="QXF85" s="195"/>
      <c r="QXG85" s="195"/>
      <c r="QXH85" s="195"/>
      <c r="QXI85" s="195"/>
      <c r="QXJ85" s="195"/>
      <c r="QXK85" s="195"/>
      <c r="QXL85" s="195"/>
      <c r="QXM85" s="195"/>
      <c r="QXN85" s="195"/>
      <c r="QXO85" s="195"/>
      <c r="QXP85" s="195"/>
      <c r="QXQ85" s="195"/>
      <c r="QXR85" s="195"/>
      <c r="QXS85" s="195"/>
      <c r="QXT85" s="195"/>
      <c r="QXU85" s="195"/>
      <c r="QXV85" s="195"/>
      <c r="QXW85" s="195"/>
      <c r="QXX85" s="195"/>
      <c r="QXY85" s="195"/>
      <c r="QXZ85" s="195"/>
      <c r="QYA85" s="195"/>
      <c r="QYB85" s="195"/>
      <c r="QYC85" s="195"/>
      <c r="QYD85" s="195"/>
      <c r="QYE85" s="195"/>
      <c r="QYF85" s="195"/>
      <c r="QYG85" s="195"/>
      <c r="QYH85" s="195"/>
      <c r="QYI85" s="195"/>
      <c r="QYJ85" s="195"/>
      <c r="QYK85" s="195"/>
      <c r="QYL85" s="195"/>
      <c r="QYM85" s="195"/>
      <c r="QYN85" s="195"/>
      <c r="QYO85" s="195"/>
      <c r="QYP85" s="195"/>
      <c r="QYQ85" s="195"/>
      <c r="QYR85" s="195"/>
      <c r="QYS85" s="195"/>
      <c r="QYT85" s="195"/>
      <c r="QYU85" s="195"/>
      <c r="QYV85" s="195"/>
      <c r="QYW85" s="195"/>
      <c r="QYX85" s="195"/>
      <c r="QYY85" s="195"/>
      <c r="QYZ85" s="195"/>
      <c r="QZA85" s="195"/>
      <c r="QZB85" s="195"/>
      <c r="QZC85" s="195"/>
      <c r="QZD85" s="195"/>
      <c r="QZE85" s="195"/>
      <c r="QZF85" s="195"/>
      <c r="QZG85" s="195"/>
      <c r="QZH85" s="195"/>
      <c r="QZI85" s="195"/>
      <c r="QZJ85" s="195"/>
      <c r="QZK85" s="195"/>
      <c r="QZL85" s="195"/>
      <c r="QZM85" s="195"/>
      <c r="QZN85" s="195"/>
      <c r="QZO85" s="195"/>
      <c r="QZP85" s="195"/>
      <c r="QZQ85" s="195"/>
      <c r="QZR85" s="195"/>
      <c r="QZS85" s="195"/>
      <c r="QZT85" s="195"/>
      <c r="QZU85" s="195"/>
      <c r="QZV85" s="195"/>
      <c r="QZW85" s="195"/>
      <c r="QZX85" s="195"/>
      <c r="QZY85" s="195"/>
      <c r="QZZ85" s="195"/>
      <c r="RAA85" s="195"/>
      <c r="RAB85" s="195"/>
      <c r="RAC85" s="195"/>
      <c r="RAD85" s="195"/>
      <c r="RAE85" s="195"/>
      <c r="RAF85" s="195"/>
      <c r="RAG85" s="195"/>
      <c r="RAH85" s="195"/>
      <c r="RAI85" s="195"/>
      <c r="RAJ85" s="195"/>
      <c r="RAK85" s="195"/>
      <c r="RAL85" s="195"/>
      <c r="RAM85" s="195"/>
      <c r="RAN85" s="195"/>
      <c r="RAO85" s="195"/>
      <c r="RAP85" s="195"/>
      <c r="RAQ85" s="195"/>
      <c r="RAR85" s="195"/>
      <c r="RAS85" s="195"/>
      <c r="RAT85" s="195"/>
      <c r="RAU85" s="195"/>
      <c r="RAV85" s="195"/>
      <c r="RAW85" s="195"/>
      <c r="RAX85" s="195"/>
      <c r="RAY85" s="195"/>
      <c r="RAZ85" s="195"/>
      <c r="RBA85" s="195"/>
      <c r="RBB85" s="195"/>
      <c r="RBC85" s="195"/>
      <c r="RBD85" s="195"/>
      <c r="RBE85" s="195"/>
      <c r="RBF85" s="195"/>
      <c r="RBG85" s="195"/>
      <c r="RBH85" s="195"/>
      <c r="RBI85" s="195"/>
      <c r="RBJ85" s="195"/>
      <c r="RBK85" s="195"/>
      <c r="RBL85" s="195"/>
      <c r="RBM85" s="195"/>
      <c r="RBN85" s="195"/>
      <c r="RBO85" s="195"/>
      <c r="RBP85" s="195"/>
      <c r="RBQ85" s="195"/>
      <c r="RBR85" s="195"/>
      <c r="RBS85" s="195"/>
      <c r="RBT85" s="195"/>
      <c r="RBU85" s="195"/>
      <c r="RBV85" s="195"/>
      <c r="RBW85" s="195"/>
      <c r="RBX85" s="195"/>
      <c r="RBY85" s="195"/>
      <c r="RBZ85" s="195"/>
      <c r="RCA85" s="195"/>
      <c r="RCB85" s="195"/>
      <c r="RCC85" s="195"/>
      <c r="RCD85" s="195"/>
      <c r="RCE85" s="195"/>
      <c r="RCF85" s="195"/>
      <c r="RCG85" s="195"/>
      <c r="RCH85" s="195"/>
      <c r="RCI85" s="195"/>
      <c r="RCJ85" s="195"/>
      <c r="RCK85" s="195"/>
      <c r="RCL85" s="195"/>
      <c r="RCM85" s="195"/>
      <c r="RCN85" s="195"/>
      <c r="RCO85" s="195"/>
      <c r="RCP85" s="195"/>
      <c r="RCQ85" s="195"/>
      <c r="RCR85" s="195"/>
      <c r="RCS85" s="195"/>
      <c r="RCT85" s="195"/>
      <c r="RCU85" s="195"/>
      <c r="RCV85" s="195"/>
      <c r="RCW85" s="195"/>
      <c r="RCX85" s="195"/>
      <c r="RCY85" s="195"/>
      <c r="RCZ85" s="195"/>
      <c r="RDA85" s="195"/>
      <c r="RDB85" s="195"/>
      <c r="RDC85" s="195"/>
      <c r="RDD85" s="195"/>
      <c r="RDE85" s="195"/>
      <c r="RDF85" s="195"/>
      <c r="RDG85" s="195"/>
      <c r="RDH85" s="195"/>
      <c r="RDI85" s="195"/>
      <c r="RDJ85" s="195"/>
      <c r="RDK85" s="195"/>
      <c r="RDL85" s="195"/>
      <c r="RDM85" s="195"/>
      <c r="RDN85" s="195"/>
      <c r="RDO85" s="195"/>
      <c r="RDP85" s="195"/>
      <c r="RDQ85" s="195"/>
      <c r="RDR85" s="195"/>
      <c r="RDS85" s="195"/>
      <c r="RDT85" s="195"/>
      <c r="RDU85" s="195"/>
      <c r="RDV85" s="195"/>
      <c r="RDW85" s="195"/>
      <c r="RDX85" s="195"/>
      <c r="RDY85" s="195"/>
      <c r="RDZ85" s="195"/>
      <c r="REA85" s="195"/>
      <c r="REB85" s="195"/>
      <c r="REC85" s="195"/>
      <c r="RED85" s="195"/>
      <c r="REE85" s="195"/>
      <c r="REF85" s="195"/>
      <c r="REG85" s="195"/>
      <c r="REH85" s="195"/>
      <c r="REI85" s="195"/>
      <c r="REJ85" s="195"/>
      <c r="REK85" s="195"/>
      <c r="REL85" s="195"/>
      <c r="REM85" s="195"/>
      <c r="REN85" s="195"/>
      <c r="REO85" s="195"/>
      <c r="REP85" s="195"/>
      <c r="REQ85" s="195"/>
      <c r="RER85" s="195"/>
      <c r="RES85" s="195"/>
      <c r="RET85" s="195"/>
      <c r="REU85" s="195"/>
      <c r="REV85" s="195"/>
      <c r="REW85" s="195"/>
      <c r="REX85" s="195"/>
      <c r="REY85" s="195"/>
      <c r="REZ85" s="195"/>
      <c r="RFA85" s="195"/>
      <c r="RFB85" s="195"/>
      <c r="RFC85" s="195"/>
      <c r="RFD85" s="195"/>
      <c r="RFE85" s="195"/>
      <c r="RFF85" s="195"/>
      <c r="RFG85" s="195"/>
      <c r="RFH85" s="195"/>
      <c r="RFI85" s="195"/>
      <c r="RFJ85" s="195"/>
      <c r="RFK85" s="195"/>
      <c r="RFL85" s="195"/>
      <c r="RFM85" s="195"/>
      <c r="RFN85" s="195"/>
      <c r="RFO85" s="195"/>
      <c r="RFP85" s="195"/>
      <c r="RFQ85" s="195"/>
      <c r="RFR85" s="195"/>
      <c r="RFS85" s="195"/>
      <c r="RFT85" s="195"/>
      <c r="RFU85" s="195"/>
      <c r="RFV85" s="195"/>
      <c r="RFW85" s="195"/>
      <c r="RFX85" s="195"/>
      <c r="RFY85" s="195"/>
      <c r="RFZ85" s="195"/>
      <c r="RGA85" s="195"/>
      <c r="RGB85" s="195"/>
      <c r="RGC85" s="195"/>
      <c r="RGD85" s="195"/>
      <c r="RGE85" s="195"/>
      <c r="RGF85" s="195"/>
      <c r="RGG85" s="195"/>
      <c r="RGH85" s="195"/>
      <c r="RGI85" s="195"/>
      <c r="RGJ85" s="195"/>
      <c r="RGK85" s="195"/>
      <c r="RGL85" s="195"/>
      <c r="RGM85" s="195"/>
      <c r="RGN85" s="195"/>
      <c r="RGO85" s="195"/>
      <c r="RGP85" s="195"/>
      <c r="RGQ85" s="195"/>
      <c r="RGR85" s="195"/>
      <c r="RGS85" s="195"/>
      <c r="RGT85" s="195"/>
      <c r="RGU85" s="195"/>
      <c r="RGV85" s="195"/>
      <c r="RGW85" s="195"/>
      <c r="RGX85" s="195"/>
      <c r="RGY85" s="195"/>
      <c r="RGZ85" s="195"/>
      <c r="RHA85" s="195"/>
      <c r="RHB85" s="195"/>
      <c r="RHC85" s="195"/>
      <c r="RHD85" s="195"/>
      <c r="RHE85" s="195"/>
      <c r="RHF85" s="195"/>
      <c r="RHG85" s="195"/>
      <c r="RHH85" s="195"/>
      <c r="RHI85" s="195"/>
      <c r="RHJ85" s="195"/>
      <c r="RHK85" s="195"/>
      <c r="RHL85" s="195"/>
      <c r="RHM85" s="195"/>
      <c r="RHN85" s="195"/>
      <c r="RHO85" s="195"/>
      <c r="RHP85" s="195"/>
      <c r="RHQ85" s="195"/>
      <c r="RHR85" s="195"/>
      <c r="RHS85" s="195"/>
      <c r="RHT85" s="195"/>
      <c r="RHU85" s="195"/>
      <c r="RHV85" s="195"/>
      <c r="RHW85" s="195"/>
      <c r="RHX85" s="195"/>
      <c r="RHY85" s="195"/>
      <c r="RHZ85" s="195"/>
      <c r="RIA85" s="195"/>
      <c r="RIB85" s="195"/>
      <c r="RIC85" s="195"/>
      <c r="RID85" s="195"/>
      <c r="RIE85" s="195"/>
      <c r="RIF85" s="195"/>
      <c r="RIG85" s="195"/>
      <c r="RIH85" s="195"/>
      <c r="RII85" s="195"/>
      <c r="RIJ85" s="195"/>
      <c r="RIK85" s="195"/>
      <c r="RIL85" s="195"/>
      <c r="RIM85" s="195"/>
      <c r="RIN85" s="195"/>
      <c r="RIO85" s="195"/>
      <c r="RIP85" s="195"/>
      <c r="RIQ85" s="195"/>
      <c r="RIR85" s="195"/>
      <c r="RIS85" s="195"/>
      <c r="RIT85" s="195"/>
      <c r="RIU85" s="195"/>
      <c r="RIV85" s="195"/>
      <c r="RIW85" s="195"/>
      <c r="RIX85" s="195"/>
      <c r="RIY85" s="195"/>
      <c r="RIZ85" s="195"/>
      <c r="RJA85" s="195"/>
      <c r="RJB85" s="195"/>
      <c r="RJC85" s="195"/>
      <c r="RJD85" s="195"/>
      <c r="RJE85" s="195"/>
      <c r="RJF85" s="195"/>
      <c r="RJG85" s="195"/>
      <c r="RJH85" s="195"/>
      <c r="RJI85" s="195"/>
      <c r="RJJ85" s="195"/>
      <c r="RJK85" s="195"/>
      <c r="RJL85" s="195"/>
      <c r="RJM85" s="195"/>
      <c r="RJN85" s="195"/>
      <c r="RJO85" s="195"/>
      <c r="RJP85" s="195"/>
      <c r="RJQ85" s="195"/>
      <c r="RJR85" s="195"/>
      <c r="RJS85" s="195"/>
      <c r="RJT85" s="195"/>
      <c r="RJU85" s="195"/>
      <c r="RJV85" s="195"/>
      <c r="RJW85" s="195"/>
      <c r="RJX85" s="195"/>
      <c r="RJY85" s="195"/>
      <c r="RJZ85" s="195"/>
      <c r="RKA85" s="195"/>
      <c r="RKB85" s="195"/>
      <c r="RKC85" s="195"/>
      <c r="RKD85" s="195"/>
      <c r="RKE85" s="195"/>
      <c r="RKF85" s="195"/>
      <c r="RKG85" s="195"/>
      <c r="RKH85" s="195"/>
      <c r="RKI85" s="195"/>
      <c r="RKJ85" s="195"/>
      <c r="RKK85" s="195"/>
      <c r="RKL85" s="195"/>
      <c r="RKM85" s="195"/>
      <c r="RKN85" s="195"/>
      <c r="RKO85" s="195"/>
      <c r="RKP85" s="195"/>
      <c r="RKQ85" s="195"/>
      <c r="RKR85" s="195"/>
      <c r="RKS85" s="195"/>
      <c r="RKT85" s="195"/>
      <c r="RKU85" s="195"/>
      <c r="RKV85" s="195"/>
      <c r="RKW85" s="195"/>
      <c r="RKX85" s="195"/>
      <c r="RKY85" s="195"/>
      <c r="RKZ85" s="195"/>
      <c r="RLA85" s="195"/>
      <c r="RLB85" s="195"/>
      <c r="RLC85" s="195"/>
      <c r="RLD85" s="195"/>
      <c r="RLE85" s="195"/>
      <c r="RLF85" s="195"/>
      <c r="RLG85" s="195"/>
      <c r="RLH85" s="195"/>
      <c r="RLI85" s="195"/>
      <c r="RLJ85" s="195"/>
      <c r="RLK85" s="195"/>
      <c r="RLL85" s="195"/>
      <c r="RLM85" s="195"/>
      <c r="RLN85" s="195"/>
      <c r="RLO85" s="195"/>
      <c r="RLP85" s="195"/>
      <c r="RLQ85" s="195"/>
      <c r="RLR85" s="195"/>
      <c r="RLS85" s="195"/>
      <c r="RLT85" s="195"/>
      <c r="RLU85" s="195"/>
      <c r="RLV85" s="195"/>
      <c r="RLW85" s="195"/>
      <c r="RLX85" s="195"/>
      <c r="RLY85" s="195"/>
      <c r="RLZ85" s="195"/>
      <c r="RMA85" s="195"/>
      <c r="RMB85" s="195"/>
      <c r="RMC85" s="195"/>
      <c r="RMD85" s="195"/>
      <c r="RME85" s="195"/>
      <c r="RMF85" s="195"/>
      <c r="RMG85" s="195"/>
      <c r="RMH85" s="195"/>
      <c r="RMI85" s="195"/>
      <c r="RMJ85" s="195"/>
      <c r="RMK85" s="195"/>
      <c r="RML85" s="195"/>
      <c r="RMM85" s="195"/>
      <c r="RMN85" s="195"/>
      <c r="RMO85" s="195"/>
      <c r="RMP85" s="195"/>
      <c r="RMQ85" s="195"/>
      <c r="RMR85" s="195"/>
      <c r="RMS85" s="195"/>
      <c r="RMT85" s="195"/>
      <c r="RMU85" s="195"/>
      <c r="RMV85" s="195"/>
      <c r="RMW85" s="195"/>
      <c r="RMX85" s="195"/>
      <c r="RMY85" s="195"/>
      <c r="RMZ85" s="195"/>
      <c r="RNA85" s="195"/>
      <c r="RNB85" s="195"/>
      <c r="RNC85" s="195"/>
      <c r="RND85" s="195"/>
      <c r="RNE85" s="195"/>
      <c r="RNF85" s="195"/>
      <c r="RNG85" s="195"/>
      <c r="RNH85" s="195"/>
      <c r="RNI85" s="195"/>
      <c r="RNJ85" s="195"/>
      <c r="RNK85" s="195"/>
      <c r="RNL85" s="195"/>
      <c r="RNM85" s="195"/>
      <c r="RNN85" s="195"/>
      <c r="RNO85" s="195"/>
      <c r="RNP85" s="195"/>
      <c r="RNQ85" s="195"/>
      <c r="RNR85" s="195"/>
      <c r="RNS85" s="195"/>
      <c r="RNT85" s="195"/>
      <c r="RNU85" s="195"/>
      <c r="RNV85" s="195"/>
      <c r="RNW85" s="195"/>
      <c r="RNX85" s="195"/>
      <c r="RNY85" s="195"/>
      <c r="RNZ85" s="195"/>
      <c r="ROA85" s="195"/>
      <c r="ROB85" s="195"/>
      <c r="ROC85" s="195"/>
      <c r="ROD85" s="195"/>
      <c r="ROE85" s="195"/>
      <c r="ROF85" s="195"/>
      <c r="ROG85" s="195"/>
      <c r="ROH85" s="195"/>
      <c r="ROI85" s="195"/>
      <c r="ROJ85" s="195"/>
      <c r="ROK85" s="195"/>
      <c r="ROL85" s="195"/>
      <c r="ROM85" s="195"/>
      <c r="RON85" s="195"/>
      <c r="ROO85" s="195"/>
      <c r="ROP85" s="195"/>
      <c r="ROQ85" s="195"/>
      <c r="ROR85" s="195"/>
      <c r="ROS85" s="195"/>
      <c r="ROT85" s="195"/>
      <c r="ROU85" s="195"/>
      <c r="ROV85" s="195"/>
      <c r="ROW85" s="195"/>
      <c r="ROX85" s="195"/>
      <c r="ROY85" s="195"/>
      <c r="ROZ85" s="195"/>
      <c r="RPA85" s="195"/>
      <c r="RPB85" s="195"/>
      <c r="RPC85" s="195"/>
      <c r="RPD85" s="195"/>
      <c r="RPE85" s="195"/>
      <c r="RPF85" s="195"/>
      <c r="RPG85" s="195"/>
      <c r="RPH85" s="195"/>
      <c r="RPI85" s="195"/>
      <c r="RPJ85" s="195"/>
      <c r="RPK85" s="195"/>
      <c r="RPL85" s="195"/>
      <c r="RPM85" s="195"/>
      <c r="RPN85" s="195"/>
      <c r="RPO85" s="195"/>
      <c r="RPP85" s="195"/>
      <c r="RPQ85" s="195"/>
      <c r="RPR85" s="195"/>
      <c r="RPS85" s="195"/>
      <c r="RPT85" s="195"/>
      <c r="RPU85" s="195"/>
      <c r="RPV85" s="195"/>
      <c r="RPW85" s="195"/>
      <c r="RPX85" s="195"/>
      <c r="RPY85" s="195"/>
      <c r="RPZ85" s="195"/>
      <c r="RQA85" s="195"/>
      <c r="RQB85" s="195"/>
      <c r="RQC85" s="195"/>
      <c r="RQD85" s="195"/>
      <c r="RQE85" s="195"/>
      <c r="RQF85" s="195"/>
      <c r="RQG85" s="195"/>
      <c r="RQH85" s="195"/>
      <c r="RQI85" s="195"/>
      <c r="RQJ85" s="195"/>
      <c r="RQK85" s="195"/>
      <c r="RQL85" s="195"/>
      <c r="RQM85" s="195"/>
      <c r="RQN85" s="195"/>
      <c r="RQO85" s="195"/>
      <c r="RQP85" s="195"/>
      <c r="RQQ85" s="195"/>
      <c r="RQR85" s="195"/>
      <c r="RQS85" s="195"/>
      <c r="RQT85" s="195"/>
      <c r="RQU85" s="195"/>
      <c r="RQV85" s="195"/>
      <c r="RQW85" s="195"/>
      <c r="RQX85" s="195"/>
      <c r="RQY85" s="195"/>
      <c r="RQZ85" s="195"/>
      <c r="RRA85" s="195"/>
      <c r="RRB85" s="195"/>
      <c r="RRC85" s="195"/>
      <c r="RRD85" s="195"/>
      <c r="RRE85" s="195"/>
      <c r="RRF85" s="195"/>
      <c r="RRG85" s="195"/>
      <c r="RRH85" s="195"/>
      <c r="RRI85" s="195"/>
      <c r="RRJ85" s="195"/>
      <c r="RRK85" s="195"/>
      <c r="RRL85" s="195"/>
      <c r="RRM85" s="195"/>
      <c r="RRN85" s="195"/>
      <c r="RRO85" s="195"/>
      <c r="RRP85" s="195"/>
      <c r="RRQ85" s="195"/>
      <c r="RRR85" s="195"/>
      <c r="RRS85" s="195"/>
      <c r="RRT85" s="195"/>
      <c r="RRU85" s="195"/>
      <c r="RRV85" s="195"/>
      <c r="RRW85" s="195"/>
      <c r="RRX85" s="195"/>
      <c r="RRY85" s="195"/>
      <c r="RRZ85" s="195"/>
      <c r="RSA85" s="195"/>
      <c r="RSB85" s="195"/>
      <c r="RSC85" s="195"/>
      <c r="RSD85" s="195"/>
      <c r="RSE85" s="195"/>
      <c r="RSF85" s="195"/>
      <c r="RSG85" s="195"/>
      <c r="RSH85" s="195"/>
      <c r="RSI85" s="195"/>
      <c r="RSJ85" s="195"/>
      <c r="RSK85" s="195"/>
      <c r="RSL85" s="195"/>
      <c r="RSM85" s="195"/>
      <c r="RSN85" s="195"/>
      <c r="RSO85" s="195"/>
      <c r="RSP85" s="195"/>
      <c r="RSQ85" s="195"/>
      <c r="RSR85" s="195"/>
      <c r="RSS85" s="195"/>
      <c r="RST85" s="195"/>
      <c r="RSU85" s="195"/>
      <c r="RSV85" s="195"/>
      <c r="RSW85" s="195"/>
      <c r="RSX85" s="195"/>
      <c r="RSY85" s="195"/>
      <c r="RSZ85" s="195"/>
      <c r="RTA85" s="195"/>
      <c r="RTB85" s="195"/>
      <c r="RTC85" s="195"/>
      <c r="RTD85" s="195"/>
      <c r="RTE85" s="195"/>
      <c r="RTF85" s="195"/>
      <c r="RTG85" s="195"/>
      <c r="RTH85" s="195"/>
      <c r="RTI85" s="195"/>
      <c r="RTJ85" s="195"/>
      <c r="RTK85" s="195"/>
      <c r="RTL85" s="195"/>
      <c r="RTM85" s="195"/>
      <c r="RTN85" s="195"/>
      <c r="RTO85" s="195"/>
      <c r="RTP85" s="195"/>
      <c r="RTQ85" s="195"/>
      <c r="RTR85" s="195"/>
      <c r="RTS85" s="195"/>
      <c r="RTT85" s="195"/>
      <c r="RTU85" s="195"/>
      <c r="RTV85" s="195"/>
      <c r="RTW85" s="195"/>
      <c r="RTX85" s="195"/>
      <c r="RTY85" s="195"/>
      <c r="RTZ85" s="195"/>
      <c r="RUA85" s="195"/>
      <c r="RUB85" s="195"/>
      <c r="RUC85" s="195"/>
      <c r="RUD85" s="195"/>
      <c r="RUE85" s="195"/>
      <c r="RUF85" s="195"/>
      <c r="RUG85" s="195"/>
      <c r="RUH85" s="195"/>
      <c r="RUI85" s="195"/>
      <c r="RUJ85" s="195"/>
      <c r="RUK85" s="195"/>
      <c r="RUL85" s="195"/>
      <c r="RUM85" s="195"/>
      <c r="RUN85" s="195"/>
      <c r="RUO85" s="195"/>
      <c r="RUP85" s="195"/>
      <c r="RUQ85" s="195"/>
      <c r="RUR85" s="195"/>
      <c r="RUS85" s="195"/>
      <c r="RUT85" s="195"/>
      <c r="RUU85" s="195"/>
      <c r="RUV85" s="195"/>
      <c r="RUW85" s="195"/>
      <c r="RUX85" s="195"/>
      <c r="RUY85" s="195"/>
      <c r="RUZ85" s="195"/>
      <c r="RVA85" s="195"/>
      <c r="RVB85" s="195"/>
      <c r="RVC85" s="195"/>
      <c r="RVD85" s="195"/>
      <c r="RVE85" s="195"/>
      <c r="RVF85" s="195"/>
      <c r="RVG85" s="195"/>
      <c r="RVH85" s="195"/>
      <c r="RVI85" s="195"/>
      <c r="RVJ85" s="195"/>
      <c r="RVK85" s="195"/>
      <c r="RVL85" s="195"/>
      <c r="RVM85" s="195"/>
      <c r="RVN85" s="195"/>
      <c r="RVO85" s="195"/>
      <c r="RVP85" s="195"/>
      <c r="RVQ85" s="195"/>
      <c r="RVR85" s="195"/>
      <c r="RVS85" s="195"/>
      <c r="RVT85" s="195"/>
      <c r="RVU85" s="195"/>
      <c r="RVV85" s="195"/>
      <c r="RVW85" s="195"/>
      <c r="RVX85" s="195"/>
      <c r="RVY85" s="195"/>
      <c r="RVZ85" s="195"/>
      <c r="RWA85" s="195"/>
      <c r="RWB85" s="195"/>
      <c r="RWC85" s="195"/>
      <c r="RWD85" s="195"/>
      <c r="RWE85" s="195"/>
      <c r="RWF85" s="195"/>
      <c r="RWG85" s="195"/>
      <c r="RWH85" s="195"/>
      <c r="RWI85" s="195"/>
      <c r="RWJ85" s="195"/>
      <c r="RWK85" s="195"/>
      <c r="RWL85" s="195"/>
      <c r="RWM85" s="195"/>
      <c r="RWN85" s="195"/>
      <c r="RWO85" s="195"/>
      <c r="RWP85" s="195"/>
      <c r="RWQ85" s="195"/>
      <c r="RWR85" s="195"/>
      <c r="RWS85" s="195"/>
      <c r="RWT85" s="195"/>
      <c r="RWU85" s="195"/>
      <c r="RWV85" s="195"/>
      <c r="RWW85" s="195"/>
      <c r="RWX85" s="195"/>
      <c r="RWY85" s="195"/>
      <c r="RWZ85" s="195"/>
      <c r="RXA85" s="195"/>
      <c r="RXB85" s="195"/>
      <c r="RXC85" s="195"/>
      <c r="RXD85" s="195"/>
      <c r="RXE85" s="195"/>
      <c r="RXF85" s="195"/>
      <c r="RXG85" s="195"/>
      <c r="RXH85" s="195"/>
      <c r="RXI85" s="195"/>
      <c r="RXJ85" s="195"/>
      <c r="RXK85" s="195"/>
      <c r="RXL85" s="195"/>
      <c r="RXM85" s="195"/>
      <c r="RXN85" s="195"/>
      <c r="RXO85" s="195"/>
      <c r="RXP85" s="195"/>
      <c r="RXQ85" s="195"/>
      <c r="RXR85" s="195"/>
      <c r="RXS85" s="195"/>
      <c r="RXT85" s="195"/>
      <c r="RXU85" s="195"/>
      <c r="RXV85" s="195"/>
      <c r="RXW85" s="195"/>
      <c r="RXX85" s="195"/>
      <c r="RXY85" s="195"/>
      <c r="RXZ85" s="195"/>
      <c r="RYA85" s="195"/>
      <c r="RYB85" s="195"/>
      <c r="RYC85" s="195"/>
      <c r="RYD85" s="195"/>
      <c r="RYE85" s="195"/>
      <c r="RYF85" s="195"/>
      <c r="RYG85" s="195"/>
      <c r="RYH85" s="195"/>
      <c r="RYI85" s="195"/>
      <c r="RYJ85" s="195"/>
      <c r="RYK85" s="195"/>
      <c r="RYL85" s="195"/>
      <c r="RYM85" s="195"/>
      <c r="RYN85" s="195"/>
      <c r="RYO85" s="195"/>
      <c r="RYP85" s="195"/>
      <c r="RYQ85" s="195"/>
      <c r="RYR85" s="195"/>
      <c r="RYS85" s="195"/>
      <c r="RYT85" s="195"/>
      <c r="RYU85" s="195"/>
      <c r="RYV85" s="195"/>
      <c r="RYW85" s="195"/>
      <c r="RYX85" s="195"/>
      <c r="RYY85" s="195"/>
      <c r="RYZ85" s="195"/>
      <c r="RZA85" s="195"/>
      <c r="RZB85" s="195"/>
      <c r="RZC85" s="195"/>
      <c r="RZD85" s="195"/>
      <c r="RZE85" s="195"/>
      <c r="RZF85" s="195"/>
      <c r="RZG85" s="195"/>
      <c r="RZH85" s="195"/>
      <c r="RZI85" s="195"/>
      <c r="RZJ85" s="195"/>
      <c r="RZK85" s="195"/>
      <c r="RZL85" s="195"/>
      <c r="RZM85" s="195"/>
      <c r="RZN85" s="195"/>
      <c r="RZO85" s="195"/>
      <c r="RZP85" s="195"/>
      <c r="RZQ85" s="195"/>
      <c r="RZR85" s="195"/>
      <c r="RZS85" s="195"/>
      <c r="RZT85" s="195"/>
      <c r="RZU85" s="195"/>
      <c r="RZV85" s="195"/>
      <c r="RZW85" s="195"/>
      <c r="RZX85" s="195"/>
      <c r="RZY85" s="195"/>
      <c r="RZZ85" s="195"/>
      <c r="SAA85" s="195"/>
      <c r="SAB85" s="195"/>
      <c r="SAC85" s="195"/>
      <c r="SAD85" s="195"/>
      <c r="SAE85" s="195"/>
      <c r="SAF85" s="195"/>
      <c r="SAG85" s="195"/>
      <c r="SAH85" s="195"/>
      <c r="SAI85" s="195"/>
      <c r="SAJ85" s="195"/>
      <c r="SAK85" s="195"/>
      <c r="SAL85" s="195"/>
      <c r="SAM85" s="195"/>
      <c r="SAN85" s="195"/>
      <c r="SAO85" s="195"/>
      <c r="SAP85" s="195"/>
      <c r="SAQ85" s="195"/>
      <c r="SAR85" s="195"/>
      <c r="SAS85" s="195"/>
      <c r="SAT85" s="195"/>
      <c r="SAU85" s="195"/>
      <c r="SAV85" s="195"/>
      <c r="SAW85" s="195"/>
      <c r="SAX85" s="195"/>
      <c r="SAY85" s="195"/>
      <c r="SAZ85" s="195"/>
      <c r="SBA85" s="195"/>
      <c r="SBB85" s="195"/>
      <c r="SBC85" s="195"/>
      <c r="SBD85" s="195"/>
      <c r="SBE85" s="195"/>
      <c r="SBF85" s="195"/>
      <c r="SBG85" s="195"/>
      <c r="SBH85" s="195"/>
      <c r="SBI85" s="195"/>
      <c r="SBJ85" s="195"/>
      <c r="SBK85" s="195"/>
      <c r="SBL85" s="195"/>
      <c r="SBM85" s="195"/>
      <c r="SBN85" s="195"/>
      <c r="SBO85" s="195"/>
      <c r="SBP85" s="195"/>
      <c r="SBQ85" s="195"/>
      <c r="SBR85" s="195"/>
      <c r="SBS85" s="195"/>
      <c r="SBT85" s="195"/>
      <c r="SBU85" s="195"/>
      <c r="SBV85" s="195"/>
      <c r="SBW85" s="195"/>
      <c r="SBX85" s="195"/>
      <c r="SBY85" s="195"/>
      <c r="SBZ85" s="195"/>
      <c r="SCA85" s="195"/>
      <c r="SCB85" s="195"/>
      <c r="SCC85" s="195"/>
      <c r="SCD85" s="195"/>
      <c r="SCE85" s="195"/>
      <c r="SCF85" s="195"/>
      <c r="SCG85" s="195"/>
      <c r="SCH85" s="195"/>
      <c r="SCI85" s="195"/>
      <c r="SCJ85" s="195"/>
      <c r="SCK85" s="195"/>
      <c r="SCL85" s="195"/>
      <c r="SCM85" s="195"/>
      <c r="SCN85" s="195"/>
      <c r="SCO85" s="195"/>
      <c r="SCP85" s="195"/>
      <c r="SCQ85" s="195"/>
      <c r="SCR85" s="195"/>
      <c r="SCS85" s="195"/>
      <c r="SCT85" s="195"/>
      <c r="SCU85" s="195"/>
      <c r="SCV85" s="195"/>
      <c r="SCW85" s="195"/>
      <c r="SCX85" s="195"/>
      <c r="SCY85" s="195"/>
      <c r="SCZ85" s="195"/>
      <c r="SDA85" s="195"/>
      <c r="SDB85" s="195"/>
      <c r="SDC85" s="195"/>
      <c r="SDD85" s="195"/>
      <c r="SDE85" s="195"/>
      <c r="SDF85" s="195"/>
      <c r="SDG85" s="195"/>
      <c r="SDH85" s="195"/>
      <c r="SDI85" s="195"/>
      <c r="SDJ85" s="195"/>
      <c r="SDK85" s="195"/>
      <c r="SDL85" s="195"/>
      <c r="SDM85" s="195"/>
      <c r="SDN85" s="195"/>
      <c r="SDO85" s="195"/>
      <c r="SDP85" s="195"/>
      <c r="SDQ85" s="195"/>
      <c r="SDR85" s="195"/>
      <c r="SDS85" s="195"/>
      <c r="SDT85" s="195"/>
      <c r="SDU85" s="195"/>
      <c r="SDV85" s="195"/>
      <c r="SDW85" s="195"/>
      <c r="SDX85" s="195"/>
      <c r="SDY85" s="195"/>
      <c r="SDZ85" s="195"/>
      <c r="SEA85" s="195"/>
      <c r="SEB85" s="195"/>
      <c r="SEC85" s="195"/>
      <c r="SED85" s="195"/>
      <c r="SEE85" s="195"/>
      <c r="SEF85" s="195"/>
      <c r="SEG85" s="195"/>
      <c r="SEH85" s="195"/>
      <c r="SEI85" s="195"/>
      <c r="SEJ85" s="195"/>
      <c r="SEK85" s="195"/>
      <c r="SEL85" s="195"/>
      <c r="SEM85" s="195"/>
      <c r="SEN85" s="195"/>
      <c r="SEO85" s="195"/>
      <c r="SEP85" s="195"/>
      <c r="SEQ85" s="195"/>
      <c r="SER85" s="195"/>
      <c r="SES85" s="195"/>
      <c r="SET85" s="195"/>
      <c r="SEU85" s="195"/>
      <c r="SEV85" s="195"/>
      <c r="SEW85" s="195"/>
      <c r="SEX85" s="195"/>
      <c r="SEY85" s="195"/>
      <c r="SEZ85" s="195"/>
      <c r="SFA85" s="195"/>
      <c r="SFB85" s="195"/>
      <c r="SFC85" s="195"/>
      <c r="SFD85" s="195"/>
      <c r="SFE85" s="195"/>
      <c r="SFF85" s="195"/>
      <c r="SFG85" s="195"/>
      <c r="SFH85" s="195"/>
      <c r="SFI85" s="195"/>
      <c r="SFJ85" s="195"/>
      <c r="SFK85" s="195"/>
      <c r="SFL85" s="195"/>
      <c r="SFM85" s="195"/>
      <c r="SFN85" s="195"/>
      <c r="SFO85" s="195"/>
      <c r="SFP85" s="195"/>
      <c r="SFQ85" s="195"/>
      <c r="SFR85" s="195"/>
      <c r="SFS85" s="195"/>
      <c r="SFT85" s="195"/>
      <c r="SFU85" s="195"/>
      <c r="SFV85" s="195"/>
      <c r="SFW85" s="195"/>
      <c r="SFX85" s="195"/>
      <c r="SFY85" s="195"/>
      <c r="SFZ85" s="195"/>
      <c r="SGA85" s="195"/>
      <c r="SGB85" s="195"/>
      <c r="SGC85" s="195"/>
      <c r="SGD85" s="195"/>
      <c r="SGE85" s="195"/>
      <c r="SGF85" s="195"/>
      <c r="SGG85" s="195"/>
      <c r="SGH85" s="195"/>
      <c r="SGI85" s="195"/>
      <c r="SGJ85" s="195"/>
      <c r="SGK85" s="195"/>
      <c r="SGL85" s="195"/>
      <c r="SGM85" s="195"/>
      <c r="SGN85" s="195"/>
      <c r="SGO85" s="195"/>
      <c r="SGP85" s="195"/>
      <c r="SGQ85" s="195"/>
      <c r="SGR85" s="195"/>
      <c r="SGS85" s="195"/>
      <c r="SGT85" s="195"/>
      <c r="SGU85" s="195"/>
      <c r="SGV85" s="195"/>
      <c r="SGW85" s="195"/>
      <c r="SGX85" s="195"/>
      <c r="SGY85" s="195"/>
      <c r="SGZ85" s="195"/>
      <c r="SHA85" s="195"/>
      <c r="SHB85" s="195"/>
      <c r="SHC85" s="195"/>
      <c r="SHD85" s="195"/>
      <c r="SHE85" s="195"/>
      <c r="SHF85" s="195"/>
      <c r="SHG85" s="195"/>
      <c r="SHH85" s="195"/>
      <c r="SHI85" s="195"/>
      <c r="SHJ85" s="195"/>
      <c r="SHK85" s="195"/>
      <c r="SHL85" s="195"/>
      <c r="SHM85" s="195"/>
      <c r="SHN85" s="195"/>
      <c r="SHO85" s="195"/>
      <c r="SHP85" s="195"/>
      <c r="SHQ85" s="195"/>
      <c r="SHR85" s="195"/>
      <c r="SHS85" s="195"/>
      <c r="SHT85" s="195"/>
      <c r="SHU85" s="195"/>
      <c r="SHV85" s="195"/>
      <c r="SHW85" s="195"/>
      <c r="SHX85" s="195"/>
      <c r="SHY85" s="195"/>
      <c r="SHZ85" s="195"/>
      <c r="SIA85" s="195"/>
      <c r="SIB85" s="195"/>
      <c r="SIC85" s="195"/>
      <c r="SID85" s="195"/>
      <c r="SIE85" s="195"/>
      <c r="SIF85" s="195"/>
      <c r="SIG85" s="195"/>
      <c r="SIH85" s="195"/>
      <c r="SII85" s="195"/>
      <c r="SIJ85" s="195"/>
      <c r="SIK85" s="195"/>
      <c r="SIL85" s="195"/>
      <c r="SIM85" s="195"/>
      <c r="SIN85" s="195"/>
      <c r="SIO85" s="195"/>
      <c r="SIP85" s="195"/>
      <c r="SIQ85" s="195"/>
      <c r="SIR85" s="195"/>
      <c r="SIS85" s="195"/>
      <c r="SIT85" s="195"/>
      <c r="SIU85" s="195"/>
      <c r="SIV85" s="195"/>
      <c r="SIW85" s="195"/>
      <c r="SIX85" s="195"/>
      <c r="SIY85" s="195"/>
      <c r="SIZ85" s="195"/>
      <c r="SJA85" s="195"/>
      <c r="SJB85" s="195"/>
      <c r="SJC85" s="195"/>
      <c r="SJD85" s="195"/>
      <c r="SJE85" s="195"/>
      <c r="SJF85" s="195"/>
      <c r="SJG85" s="195"/>
      <c r="SJH85" s="195"/>
      <c r="SJI85" s="195"/>
      <c r="SJJ85" s="195"/>
      <c r="SJK85" s="195"/>
      <c r="SJL85" s="195"/>
      <c r="SJM85" s="195"/>
      <c r="SJN85" s="195"/>
      <c r="SJO85" s="195"/>
      <c r="SJP85" s="195"/>
      <c r="SJQ85" s="195"/>
      <c r="SJR85" s="195"/>
      <c r="SJS85" s="195"/>
      <c r="SJT85" s="195"/>
      <c r="SJU85" s="195"/>
      <c r="SJV85" s="195"/>
      <c r="SJW85" s="195"/>
      <c r="SJX85" s="195"/>
      <c r="SJY85" s="195"/>
      <c r="SJZ85" s="195"/>
      <c r="SKA85" s="195"/>
      <c r="SKB85" s="195"/>
      <c r="SKC85" s="195"/>
      <c r="SKD85" s="195"/>
      <c r="SKE85" s="195"/>
      <c r="SKF85" s="195"/>
      <c r="SKG85" s="195"/>
      <c r="SKH85" s="195"/>
      <c r="SKI85" s="195"/>
      <c r="SKJ85" s="195"/>
      <c r="SKK85" s="195"/>
      <c r="SKL85" s="195"/>
      <c r="SKM85" s="195"/>
      <c r="SKN85" s="195"/>
      <c r="SKO85" s="195"/>
      <c r="SKP85" s="195"/>
      <c r="SKQ85" s="195"/>
      <c r="SKR85" s="195"/>
      <c r="SKS85" s="195"/>
      <c r="SKT85" s="195"/>
      <c r="SKU85" s="195"/>
      <c r="SKV85" s="195"/>
      <c r="SKW85" s="195"/>
      <c r="SKX85" s="195"/>
      <c r="SKY85" s="195"/>
      <c r="SKZ85" s="195"/>
      <c r="SLA85" s="195"/>
      <c r="SLB85" s="195"/>
      <c r="SLC85" s="195"/>
      <c r="SLD85" s="195"/>
      <c r="SLE85" s="195"/>
      <c r="SLF85" s="195"/>
      <c r="SLG85" s="195"/>
      <c r="SLH85" s="195"/>
      <c r="SLI85" s="195"/>
      <c r="SLJ85" s="195"/>
      <c r="SLK85" s="195"/>
      <c r="SLL85" s="195"/>
      <c r="SLM85" s="195"/>
      <c r="SLN85" s="195"/>
      <c r="SLO85" s="195"/>
      <c r="SLP85" s="195"/>
      <c r="SLQ85" s="195"/>
      <c r="SLR85" s="195"/>
      <c r="SLS85" s="195"/>
      <c r="SLT85" s="195"/>
      <c r="SLU85" s="195"/>
      <c r="SLV85" s="195"/>
      <c r="SLW85" s="195"/>
      <c r="SLX85" s="195"/>
      <c r="SLY85" s="195"/>
      <c r="SLZ85" s="195"/>
      <c r="SMA85" s="195"/>
      <c r="SMB85" s="195"/>
      <c r="SMC85" s="195"/>
      <c r="SMD85" s="195"/>
      <c r="SME85" s="195"/>
      <c r="SMF85" s="195"/>
      <c r="SMG85" s="195"/>
      <c r="SMH85" s="195"/>
      <c r="SMI85" s="195"/>
      <c r="SMJ85" s="195"/>
      <c r="SMK85" s="195"/>
      <c r="SML85" s="195"/>
      <c r="SMM85" s="195"/>
      <c r="SMN85" s="195"/>
      <c r="SMO85" s="195"/>
      <c r="SMP85" s="195"/>
      <c r="SMQ85" s="195"/>
      <c r="SMR85" s="195"/>
      <c r="SMS85" s="195"/>
      <c r="SMT85" s="195"/>
      <c r="SMU85" s="195"/>
      <c r="SMV85" s="195"/>
      <c r="SMW85" s="195"/>
      <c r="SMX85" s="195"/>
      <c r="SMY85" s="195"/>
      <c r="SMZ85" s="195"/>
      <c r="SNA85" s="195"/>
      <c r="SNB85" s="195"/>
      <c r="SNC85" s="195"/>
      <c r="SND85" s="195"/>
      <c r="SNE85" s="195"/>
      <c r="SNF85" s="195"/>
      <c r="SNG85" s="195"/>
      <c r="SNH85" s="195"/>
      <c r="SNI85" s="195"/>
      <c r="SNJ85" s="195"/>
      <c r="SNK85" s="195"/>
      <c r="SNL85" s="195"/>
      <c r="SNM85" s="195"/>
      <c r="SNN85" s="195"/>
      <c r="SNO85" s="195"/>
      <c r="SNP85" s="195"/>
      <c r="SNQ85" s="195"/>
      <c r="SNR85" s="195"/>
      <c r="SNS85" s="195"/>
      <c r="SNT85" s="195"/>
      <c r="SNU85" s="195"/>
      <c r="SNV85" s="195"/>
      <c r="SNW85" s="195"/>
      <c r="SNX85" s="195"/>
      <c r="SNY85" s="195"/>
      <c r="SNZ85" s="195"/>
      <c r="SOA85" s="195"/>
      <c r="SOB85" s="195"/>
      <c r="SOC85" s="195"/>
      <c r="SOD85" s="195"/>
      <c r="SOE85" s="195"/>
      <c r="SOF85" s="195"/>
      <c r="SOG85" s="195"/>
      <c r="SOH85" s="195"/>
      <c r="SOI85" s="195"/>
      <c r="SOJ85" s="195"/>
      <c r="SOK85" s="195"/>
      <c r="SOL85" s="195"/>
      <c r="SOM85" s="195"/>
      <c r="SON85" s="195"/>
      <c r="SOO85" s="195"/>
      <c r="SOP85" s="195"/>
      <c r="SOQ85" s="195"/>
      <c r="SOR85" s="195"/>
      <c r="SOS85" s="195"/>
      <c r="SOT85" s="195"/>
      <c r="SOU85" s="195"/>
      <c r="SOV85" s="195"/>
      <c r="SOW85" s="195"/>
      <c r="SOX85" s="195"/>
      <c r="SOY85" s="195"/>
      <c r="SOZ85" s="195"/>
      <c r="SPA85" s="195"/>
      <c r="SPB85" s="195"/>
      <c r="SPC85" s="195"/>
      <c r="SPD85" s="195"/>
      <c r="SPE85" s="195"/>
      <c r="SPF85" s="195"/>
      <c r="SPG85" s="195"/>
      <c r="SPH85" s="195"/>
      <c r="SPI85" s="195"/>
      <c r="SPJ85" s="195"/>
      <c r="SPK85" s="195"/>
      <c r="SPL85" s="195"/>
      <c r="SPM85" s="195"/>
      <c r="SPN85" s="195"/>
      <c r="SPO85" s="195"/>
      <c r="SPP85" s="195"/>
      <c r="SPQ85" s="195"/>
      <c r="SPR85" s="195"/>
      <c r="SPS85" s="195"/>
      <c r="SPT85" s="195"/>
      <c r="SPU85" s="195"/>
      <c r="SPV85" s="195"/>
      <c r="SPW85" s="195"/>
      <c r="SPX85" s="195"/>
      <c r="SPY85" s="195"/>
      <c r="SPZ85" s="195"/>
      <c r="SQA85" s="195"/>
      <c r="SQB85" s="195"/>
      <c r="SQC85" s="195"/>
      <c r="SQD85" s="195"/>
      <c r="SQE85" s="195"/>
      <c r="SQF85" s="195"/>
      <c r="SQG85" s="195"/>
      <c r="SQH85" s="195"/>
      <c r="SQI85" s="195"/>
      <c r="SQJ85" s="195"/>
      <c r="SQK85" s="195"/>
      <c r="SQL85" s="195"/>
      <c r="SQM85" s="195"/>
      <c r="SQN85" s="195"/>
      <c r="SQO85" s="195"/>
      <c r="SQP85" s="195"/>
      <c r="SQQ85" s="195"/>
      <c r="SQR85" s="195"/>
      <c r="SQS85" s="195"/>
      <c r="SQT85" s="195"/>
      <c r="SQU85" s="195"/>
      <c r="SQV85" s="195"/>
      <c r="SQW85" s="195"/>
      <c r="SQX85" s="195"/>
      <c r="SQY85" s="195"/>
      <c r="SQZ85" s="195"/>
      <c r="SRA85" s="195"/>
      <c r="SRB85" s="195"/>
      <c r="SRC85" s="195"/>
      <c r="SRD85" s="195"/>
      <c r="SRE85" s="195"/>
      <c r="SRF85" s="195"/>
      <c r="SRG85" s="195"/>
      <c r="SRH85" s="195"/>
      <c r="SRI85" s="195"/>
      <c r="SRJ85" s="195"/>
      <c r="SRK85" s="195"/>
      <c r="SRL85" s="195"/>
      <c r="SRM85" s="195"/>
      <c r="SRN85" s="195"/>
      <c r="SRO85" s="195"/>
      <c r="SRP85" s="195"/>
      <c r="SRQ85" s="195"/>
      <c r="SRR85" s="195"/>
      <c r="SRS85" s="195"/>
      <c r="SRT85" s="195"/>
      <c r="SRU85" s="195"/>
      <c r="SRV85" s="195"/>
      <c r="SRW85" s="195"/>
      <c r="SRX85" s="195"/>
      <c r="SRY85" s="195"/>
      <c r="SRZ85" s="195"/>
      <c r="SSA85" s="195"/>
      <c r="SSB85" s="195"/>
      <c r="SSC85" s="195"/>
      <c r="SSD85" s="195"/>
      <c r="SSE85" s="195"/>
      <c r="SSF85" s="195"/>
      <c r="SSG85" s="195"/>
      <c r="SSH85" s="195"/>
      <c r="SSI85" s="195"/>
      <c r="SSJ85" s="195"/>
      <c r="SSK85" s="195"/>
      <c r="SSL85" s="195"/>
      <c r="SSM85" s="195"/>
      <c r="SSN85" s="195"/>
      <c r="SSO85" s="195"/>
      <c r="SSP85" s="195"/>
      <c r="SSQ85" s="195"/>
      <c r="SSR85" s="195"/>
      <c r="SSS85" s="195"/>
      <c r="SST85" s="195"/>
      <c r="SSU85" s="195"/>
      <c r="SSV85" s="195"/>
      <c r="SSW85" s="195"/>
      <c r="SSX85" s="195"/>
      <c r="SSY85" s="195"/>
      <c r="SSZ85" s="195"/>
      <c r="STA85" s="195"/>
      <c r="STB85" s="195"/>
      <c r="STC85" s="195"/>
      <c r="STD85" s="195"/>
      <c r="STE85" s="195"/>
      <c r="STF85" s="195"/>
      <c r="STG85" s="195"/>
      <c r="STH85" s="195"/>
      <c r="STI85" s="195"/>
      <c r="STJ85" s="195"/>
      <c r="STK85" s="195"/>
      <c r="STL85" s="195"/>
      <c r="STM85" s="195"/>
      <c r="STN85" s="195"/>
      <c r="STO85" s="195"/>
      <c r="STP85" s="195"/>
      <c r="STQ85" s="195"/>
      <c r="STR85" s="195"/>
      <c r="STS85" s="195"/>
      <c r="STT85" s="195"/>
      <c r="STU85" s="195"/>
      <c r="STV85" s="195"/>
      <c r="STW85" s="195"/>
      <c r="STX85" s="195"/>
      <c r="STY85" s="195"/>
      <c r="STZ85" s="195"/>
      <c r="SUA85" s="195"/>
      <c r="SUB85" s="195"/>
      <c r="SUC85" s="195"/>
      <c r="SUD85" s="195"/>
      <c r="SUE85" s="195"/>
      <c r="SUF85" s="195"/>
      <c r="SUG85" s="195"/>
      <c r="SUH85" s="195"/>
      <c r="SUI85" s="195"/>
      <c r="SUJ85" s="195"/>
      <c r="SUK85" s="195"/>
      <c r="SUL85" s="195"/>
      <c r="SUM85" s="195"/>
      <c r="SUN85" s="195"/>
      <c r="SUO85" s="195"/>
      <c r="SUP85" s="195"/>
      <c r="SUQ85" s="195"/>
      <c r="SUR85" s="195"/>
      <c r="SUS85" s="195"/>
      <c r="SUT85" s="195"/>
      <c r="SUU85" s="195"/>
      <c r="SUV85" s="195"/>
      <c r="SUW85" s="195"/>
      <c r="SUX85" s="195"/>
      <c r="SUY85" s="195"/>
      <c r="SUZ85" s="195"/>
      <c r="SVA85" s="195"/>
      <c r="SVB85" s="195"/>
      <c r="SVC85" s="195"/>
      <c r="SVD85" s="195"/>
      <c r="SVE85" s="195"/>
      <c r="SVF85" s="195"/>
      <c r="SVG85" s="195"/>
      <c r="SVH85" s="195"/>
      <c r="SVI85" s="195"/>
      <c r="SVJ85" s="195"/>
      <c r="SVK85" s="195"/>
      <c r="SVL85" s="195"/>
      <c r="SVM85" s="195"/>
      <c r="SVN85" s="195"/>
      <c r="SVO85" s="195"/>
      <c r="SVP85" s="195"/>
      <c r="SVQ85" s="195"/>
      <c r="SVR85" s="195"/>
      <c r="SVS85" s="195"/>
      <c r="SVT85" s="195"/>
      <c r="SVU85" s="195"/>
      <c r="SVV85" s="195"/>
      <c r="SVW85" s="195"/>
      <c r="SVX85" s="195"/>
      <c r="SVY85" s="195"/>
      <c r="SVZ85" s="195"/>
      <c r="SWA85" s="195"/>
      <c r="SWB85" s="195"/>
      <c r="SWC85" s="195"/>
      <c r="SWD85" s="195"/>
      <c r="SWE85" s="195"/>
      <c r="SWF85" s="195"/>
      <c r="SWG85" s="195"/>
      <c r="SWH85" s="195"/>
      <c r="SWI85" s="195"/>
      <c r="SWJ85" s="195"/>
      <c r="SWK85" s="195"/>
      <c r="SWL85" s="195"/>
      <c r="SWM85" s="195"/>
      <c r="SWN85" s="195"/>
      <c r="SWO85" s="195"/>
      <c r="SWP85" s="195"/>
      <c r="SWQ85" s="195"/>
      <c r="SWR85" s="195"/>
      <c r="SWS85" s="195"/>
      <c r="SWT85" s="195"/>
      <c r="SWU85" s="195"/>
      <c r="SWV85" s="195"/>
      <c r="SWW85" s="195"/>
      <c r="SWX85" s="195"/>
      <c r="SWY85" s="195"/>
      <c r="SWZ85" s="195"/>
      <c r="SXA85" s="195"/>
      <c r="SXB85" s="195"/>
      <c r="SXC85" s="195"/>
      <c r="SXD85" s="195"/>
      <c r="SXE85" s="195"/>
      <c r="SXF85" s="195"/>
      <c r="SXG85" s="195"/>
      <c r="SXH85" s="195"/>
      <c r="SXI85" s="195"/>
      <c r="SXJ85" s="195"/>
      <c r="SXK85" s="195"/>
      <c r="SXL85" s="195"/>
      <c r="SXM85" s="195"/>
      <c r="SXN85" s="195"/>
      <c r="SXO85" s="195"/>
      <c r="SXP85" s="195"/>
      <c r="SXQ85" s="195"/>
      <c r="SXR85" s="195"/>
      <c r="SXS85" s="195"/>
      <c r="SXT85" s="195"/>
      <c r="SXU85" s="195"/>
      <c r="SXV85" s="195"/>
      <c r="SXW85" s="195"/>
      <c r="SXX85" s="195"/>
      <c r="SXY85" s="195"/>
      <c r="SXZ85" s="195"/>
      <c r="SYA85" s="195"/>
      <c r="SYB85" s="195"/>
      <c r="SYC85" s="195"/>
      <c r="SYD85" s="195"/>
      <c r="SYE85" s="195"/>
      <c r="SYF85" s="195"/>
      <c r="SYG85" s="195"/>
      <c r="SYH85" s="195"/>
      <c r="SYI85" s="195"/>
      <c r="SYJ85" s="195"/>
      <c r="SYK85" s="195"/>
      <c r="SYL85" s="195"/>
      <c r="SYM85" s="195"/>
      <c r="SYN85" s="195"/>
      <c r="SYO85" s="195"/>
      <c r="SYP85" s="195"/>
      <c r="SYQ85" s="195"/>
      <c r="SYR85" s="195"/>
      <c r="SYS85" s="195"/>
      <c r="SYT85" s="195"/>
      <c r="SYU85" s="195"/>
      <c r="SYV85" s="195"/>
      <c r="SYW85" s="195"/>
      <c r="SYX85" s="195"/>
      <c r="SYY85" s="195"/>
      <c r="SYZ85" s="195"/>
      <c r="SZA85" s="195"/>
      <c r="SZB85" s="195"/>
      <c r="SZC85" s="195"/>
      <c r="SZD85" s="195"/>
      <c r="SZE85" s="195"/>
      <c r="SZF85" s="195"/>
      <c r="SZG85" s="195"/>
      <c r="SZH85" s="195"/>
      <c r="SZI85" s="195"/>
      <c r="SZJ85" s="195"/>
      <c r="SZK85" s="195"/>
      <c r="SZL85" s="195"/>
      <c r="SZM85" s="195"/>
      <c r="SZN85" s="195"/>
      <c r="SZO85" s="195"/>
      <c r="SZP85" s="195"/>
      <c r="SZQ85" s="195"/>
      <c r="SZR85" s="195"/>
      <c r="SZS85" s="195"/>
      <c r="SZT85" s="195"/>
      <c r="SZU85" s="195"/>
      <c r="SZV85" s="195"/>
      <c r="SZW85" s="195"/>
      <c r="SZX85" s="195"/>
      <c r="SZY85" s="195"/>
      <c r="SZZ85" s="195"/>
      <c r="TAA85" s="195"/>
      <c r="TAB85" s="195"/>
      <c r="TAC85" s="195"/>
      <c r="TAD85" s="195"/>
      <c r="TAE85" s="195"/>
      <c r="TAF85" s="195"/>
      <c r="TAG85" s="195"/>
      <c r="TAH85" s="195"/>
      <c r="TAI85" s="195"/>
      <c r="TAJ85" s="195"/>
      <c r="TAK85" s="195"/>
      <c r="TAL85" s="195"/>
      <c r="TAM85" s="195"/>
      <c r="TAN85" s="195"/>
      <c r="TAO85" s="195"/>
      <c r="TAP85" s="195"/>
      <c r="TAQ85" s="195"/>
      <c r="TAR85" s="195"/>
      <c r="TAS85" s="195"/>
      <c r="TAT85" s="195"/>
      <c r="TAU85" s="195"/>
      <c r="TAV85" s="195"/>
      <c r="TAW85" s="195"/>
      <c r="TAX85" s="195"/>
      <c r="TAY85" s="195"/>
      <c r="TAZ85" s="195"/>
      <c r="TBA85" s="195"/>
      <c r="TBB85" s="195"/>
      <c r="TBC85" s="195"/>
      <c r="TBD85" s="195"/>
      <c r="TBE85" s="195"/>
      <c r="TBF85" s="195"/>
      <c r="TBG85" s="195"/>
      <c r="TBH85" s="195"/>
      <c r="TBI85" s="195"/>
      <c r="TBJ85" s="195"/>
      <c r="TBK85" s="195"/>
      <c r="TBL85" s="195"/>
      <c r="TBM85" s="195"/>
      <c r="TBN85" s="195"/>
      <c r="TBO85" s="195"/>
      <c r="TBP85" s="195"/>
      <c r="TBQ85" s="195"/>
      <c r="TBR85" s="195"/>
      <c r="TBS85" s="195"/>
      <c r="TBT85" s="195"/>
      <c r="TBU85" s="195"/>
      <c r="TBV85" s="195"/>
      <c r="TBW85" s="195"/>
      <c r="TBX85" s="195"/>
      <c r="TBY85" s="195"/>
      <c r="TBZ85" s="195"/>
      <c r="TCA85" s="195"/>
      <c r="TCB85" s="195"/>
      <c r="TCC85" s="195"/>
      <c r="TCD85" s="195"/>
      <c r="TCE85" s="195"/>
      <c r="TCF85" s="195"/>
      <c r="TCG85" s="195"/>
      <c r="TCH85" s="195"/>
      <c r="TCI85" s="195"/>
      <c r="TCJ85" s="195"/>
      <c r="TCK85" s="195"/>
      <c r="TCL85" s="195"/>
      <c r="TCM85" s="195"/>
      <c r="TCN85" s="195"/>
      <c r="TCO85" s="195"/>
      <c r="TCP85" s="195"/>
      <c r="TCQ85" s="195"/>
      <c r="TCR85" s="195"/>
      <c r="TCS85" s="195"/>
      <c r="TCT85" s="195"/>
      <c r="TCU85" s="195"/>
      <c r="TCV85" s="195"/>
      <c r="TCW85" s="195"/>
      <c r="TCX85" s="195"/>
      <c r="TCY85" s="195"/>
      <c r="TCZ85" s="195"/>
      <c r="TDA85" s="195"/>
      <c r="TDB85" s="195"/>
      <c r="TDC85" s="195"/>
      <c r="TDD85" s="195"/>
      <c r="TDE85" s="195"/>
      <c r="TDF85" s="195"/>
      <c r="TDG85" s="195"/>
      <c r="TDH85" s="195"/>
      <c r="TDI85" s="195"/>
      <c r="TDJ85" s="195"/>
      <c r="TDK85" s="195"/>
      <c r="TDL85" s="195"/>
      <c r="TDM85" s="195"/>
      <c r="TDN85" s="195"/>
      <c r="TDO85" s="195"/>
      <c r="TDP85" s="195"/>
      <c r="TDQ85" s="195"/>
      <c r="TDR85" s="195"/>
      <c r="TDS85" s="195"/>
      <c r="TDT85" s="195"/>
      <c r="TDU85" s="195"/>
      <c r="TDV85" s="195"/>
      <c r="TDW85" s="195"/>
      <c r="TDX85" s="195"/>
      <c r="TDY85" s="195"/>
      <c r="TDZ85" s="195"/>
      <c r="TEA85" s="195"/>
      <c r="TEB85" s="195"/>
      <c r="TEC85" s="195"/>
      <c r="TED85" s="195"/>
      <c r="TEE85" s="195"/>
      <c r="TEF85" s="195"/>
      <c r="TEG85" s="195"/>
      <c r="TEH85" s="195"/>
      <c r="TEI85" s="195"/>
      <c r="TEJ85" s="195"/>
      <c r="TEK85" s="195"/>
      <c r="TEL85" s="195"/>
      <c r="TEM85" s="195"/>
      <c r="TEN85" s="195"/>
      <c r="TEO85" s="195"/>
      <c r="TEP85" s="195"/>
      <c r="TEQ85" s="195"/>
      <c r="TER85" s="195"/>
      <c r="TES85" s="195"/>
      <c r="TET85" s="195"/>
      <c r="TEU85" s="195"/>
      <c r="TEV85" s="195"/>
      <c r="TEW85" s="195"/>
      <c r="TEX85" s="195"/>
      <c r="TEY85" s="195"/>
      <c r="TEZ85" s="195"/>
      <c r="TFA85" s="195"/>
      <c r="TFB85" s="195"/>
      <c r="TFC85" s="195"/>
      <c r="TFD85" s="195"/>
      <c r="TFE85" s="195"/>
      <c r="TFF85" s="195"/>
      <c r="TFG85" s="195"/>
      <c r="TFH85" s="195"/>
      <c r="TFI85" s="195"/>
      <c r="TFJ85" s="195"/>
      <c r="TFK85" s="195"/>
      <c r="TFL85" s="195"/>
      <c r="TFM85" s="195"/>
      <c r="TFN85" s="195"/>
      <c r="TFO85" s="195"/>
      <c r="TFP85" s="195"/>
      <c r="TFQ85" s="195"/>
      <c r="TFR85" s="195"/>
      <c r="TFS85" s="195"/>
      <c r="TFT85" s="195"/>
      <c r="TFU85" s="195"/>
      <c r="TFV85" s="195"/>
      <c r="TFW85" s="195"/>
      <c r="TFX85" s="195"/>
      <c r="TFY85" s="195"/>
      <c r="TFZ85" s="195"/>
      <c r="TGA85" s="195"/>
      <c r="TGB85" s="195"/>
      <c r="TGC85" s="195"/>
      <c r="TGD85" s="195"/>
      <c r="TGE85" s="195"/>
      <c r="TGF85" s="195"/>
      <c r="TGG85" s="195"/>
      <c r="TGH85" s="195"/>
      <c r="TGI85" s="195"/>
      <c r="TGJ85" s="195"/>
      <c r="TGK85" s="195"/>
      <c r="TGL85" s="195"/>
      <c r="TGM85" s="195"/>
      <c r="TGN85" s="195"/>
      <c r="TGO85" s="195"/>
      <c r="TGP85" s="195"/>
      <c r="TGQ85" s="195"/>
      <c r="TGR85" s="195"/>
      <c r="TGS85" s="195"/>
      <c r="TGT85" s="195"/>
      <c r="TGU85" s="195"/>
      <c r="TGV85" s="195"/>
      <c r="TGW85" s="195"/>
      <c r="TGX85" s="195"/>
      <c r="TGY85" s="195"/>
      <c r="TGZ85" s="195"/>
      <c r="THA85" s="195"/>
      <c r="THB85" s="195"/>
      <c r="THC85" s="195"/>
      <c r="THD85" s="195"/>
      <c r="THE85" s="195"/>
      <c r="THF85" s="195"/>
      <c r="THG85" s="195"/>
      <c r="THH85" s="195"/>
      <c r="THI85" s="195"/>
      <c r="THJ85" s="195"/>
      <c r="THK85" s="195"/>
      <c r="THL85" s="195"/>
      <c r="THM85" s="195"/>
      <c r="THN85" s="195"/>
      <c r="THO85" s="195"/>
      <c r="THP85" s="195"/>
      <c r="THQ85" s="195"/>
      <c r="THR85" s="195"/>
      <c r="THS85" s="195"/>
      <c r="THT85" s="195"/>
      <c r="THU85" s="195"/>
      <c r="THV85" s="195"/>
      <c r="THW85" s="195"/>
      <c r="THX85" s="195"/>
      <c r="THY85" s="195"/>
      <c r="THZ85" s="195"/>
      <c r="TIA85" s="195"/>
      <c r="TIB85" s="195"/>
      <c r="TIC85" s="195"/>
      <c r="TID85" s="195"/>
      <c r="TIE85" s="195"/>
      <c r="TIF85" s="195"/>
      <c r="TIG85" s="195"/>
      <c r="TIH85" s="195"/>
      <c r="TII85" s="195"/>
      <c r="TIJ85" s="195"/>
      <c r="TIK85" s="195"/>
      <c r="TIL85" s="195"/>
      <c r="TIM85" s="195"/>
      <c r="TIN85" s="195"/>
      <c r="TIO85" s="195"/>
      <c r="TIP85" s="195"/>
      <c r="TIQ85" s="195"/>
      <c r="TIR85" s="195"/>
      <c r="TIS85" s="195"/>
      <c r="TIT85" s="195"/>
      <c r="TIU85" s="195"/>
      <c r="TIV85" s="195"/>
      <c r="TIW85" s="195"/>
      <c r="TIX85" s="195"/>
      <c r="TIY85" s="195"/>
      <c r="TIZ85" s="195"/>
      <c r="TJA85" s="195"/>
      <c r="TJB85" s="195"/>
      <c r="TJC85" s="195"/>
      <c r="TJD85" s="195"/>
      <c r="TJE85" s="195"/>
      <c r="TJF85" s="195"/>
      <c r="TJG85" s="195"/>
      <c r="TJH85" s="195"/>
      <c r="TJI85" s="195"/>
      <c r="TJJ85" s="195"/>
      <c r="TJK85" s="195"/>
      <c r="TJL85" s="195"/>
      <c r="TJM85" s="195"/>
      <c r="TJN85" s="195"/>
      <c r="TJO85" s="195"/>
      <c r="TJP85" s="195"/>
      <c r="TJQ85" s="195"/>
      <c r="TJR85" s="195"/>
      <c r="TJS85" s="195"/>
      <c r="TJT85" s="195"/>
      <c r="TJU85" s="195"/>
      <c r="TJV85" s="195"/>
      <c r="TJW85" s="195"/>
      <c r="TJX85" s="195"/>
      <c r="TJY85" s="195"/>
      <c r="TJZ85" s="195"/>
      <c r="TKA85" s="195"/>
      <c r="TKB85" s="195"/>
      <c r="TKC85" s="195"/>
      <c r="TKD85" s="195"/>
      <c r="TKE85" s="195"/>
      <c r="TKF85" s="195"/>
      <c r="TKG85" s="195"/>
      <c r="TKH85" s="195"/>
      <c r="TKI85" s="195"/>
      <c r="TKJ85" s="195"/>
      <c r="TKK85" s="195"/>
      <c r="TKL85" s="195"/>
      <c r="TKM85" s="195"/>
      <c r="TKN85" s="195"/>
      <c r="TKO85" s="195"/>
      <c r="TKP85" s="195"/>
      <c r="TKQ85" s="195"/>
      <c r="TKR85" s="195"/>
      <c r="TKS85" s="195"/>
      <c r="TKT85" s="195"/>
      <c r="TKU85" s="195"/>
      <c r="TKV85" s="195"/>
      <c r="TKW85" s="195"/>
      <c r="TKX85" s="195"/>
      <c r="TKY85" s="195"/>
      <c r="TKZ85" s="195"/>
      <c r="TLA85" s="195"/>
      <c r="TLB85" s="195"/>
      <c r="TLC85" s="195"/>
      <c r="TLD85" s="195"/>
      <c r="TLE85" s="195"/>
      <c r="TLF85" s="195"/>
      <c r="TLG85" s="195"/>
      <c r="TLH85" s="195"/>
      <c r="TLI85" s="195"/>
      <c r="TLJ85" s="195"/>
      <c r="TLK85" s="195"/>
      <c r="TLL85" s="195"/>
      <c r="TLM85" s="195"/>
      <c r="TLN85" s="195"/>
      <c r="TLO85" s="195"/>
      <c r="TLP85" s="195"/>
      <c r="TLQ85" s="195"/>
      <c r="TLR85" s="195"/>
      <c r="TLS85" s="195"/>
      <c r="TLT85" s="195"/>
      <c r="TLU85" s="195"/>
      <c r="TLV85" s="195"/>
      <c r="TLW85" s="195"/>
      <c r="TLX85" s="195"/>
      <c r="TLY85" s="195"/>
      <c r="TLZ85" s="195"/>
      <c r="TMA85" s="195"/>
      <c r="TMB85" s="195"/>
      <c r="TMC85" s="195"/>
      <c r="TMD85" s="195"/>
      <c r="TME85" s="195"/>
      <c r="TMF85" s="195"/>
      <c r="TMG85" s="195"/>
      <c r="TMH85" s="195"/>
      <c r="TMI85" s="195"/>
      <c r="TMJ85" s="195"/>
      <c r="TMK85" s="195"/>
      <c r="TML85" s="195"/>
      <c r="TMM85" s="195"/>
      <c r="TMN85" s="195"/>
      <c r="TMO85" s="195"/>
      <c r="TMP85" s="195"/>
      <c r="TMQ85" s="195"/>
      <c r="TMR85" s="195"/>
      <c r="TMS85" s="195"/>
      <c r="TMT85" s="195"/>
      <c r="TMU85" s="195"/>
      <c r="TMV85" s="195"/>
      <c r="TMW85" s="195"/>
      <c r="TMX85" s="195"/>
      <c r="TMY85" s="195"/>
      <c r="TMZ85" s="195"/>
      <c r="TNA85" s="195"/>
      <c r="TNB85" s="195"/>
      <c r="TNC85" s="195"/>
      <c r="TND85" s="195"/>
      <c r="TNE85" s="195"/>
      <c r="TNF85" s="195"/>
      <c r="TNG85" s="195"/>
      <c r="TNH85" s="195"/>
      <c r="TNI85" s="195"/>
      <c r="TNJ85" s="195"/>
      <c r="TNK85" s="195"/>
      <c r="TNL85" s="195"/>
      <c r="TNM85" s="195"/>
      <c r="TNN85" s="195"/>
      <c r="TNO85" s="195"/>
      <c r="TNP85" s="195"/>
      <c r="TNQ85" s="195"/>
      <c r="TNR85" s="195"/>
      <c r="TNS85" s="195"/>
      <c r="TNT85" s="195"/>
      <c r="TNU85" s="195"/>
      <c r="TNV85" s="195"/>
      <c r="TNW85" s="195"/>
      <c r="TNX85" s="195"/>
      <c r="TNY85" s="195"/>
      <c r="TNZ85" s="195"/>
      <c r="TOA85" s="195"/>
      <c r="TOB85" s="195"/>
      <c r="TOC85" s="195"/>
      <c r="TOD85" s="195"/>
      <c r="TOE85" s="195"/>
      <c r="TOF85" s="195"/>
      <c r="TOG85" s="195"/>
      <c r="TOH85" s="195"/>
      <c r="TOI85" s="195"/>
      <c r="TOJ85" s="195"/>
      <c r="TOK85" s="195"/>
      <c r="TOL85" s="195"/>
      <c r="TOM85" s="195"/>
      <c r="TON85" s="195"/>
      <c r="TOO85" s="195"/>
      <c r="TOP85" s="195"/>
      <c r="TOQ85" s="195"/>
      <c r="TOR85" s="195"/>
      <c r="TOS85" s="195"/>
      <c r="TOT85" s="195"/>
      <c r="TOU85" s="195"/>
      <c r="TOV85" s="195"/>
      <c r="TOW85" s="195"/>
      <c r="TOX85" s="195"/>
      <c r="TOY85" s="195"/>
      <c r="TOZ85" s="195"/>
      <c r="TPA85" s="195"/>
      <c r="TPB85" s="195"/>
      <c r="TPC85" s="195"/>
      <c r="TPD85" s="195"/>
      <c r="TPE85" s="195"/>
      <c r="TPF85" s="195"/>
      <c r="TPG85" s="195"/>
      <c r="TPH85" s="195"/>
      <c r="TPI85" s="195"/>
      <c r="TPJ85" s="195"/>
      <c r="TPK85" s="195"/>
      <c r="TPL85" s="195"/>
      <c r="TPM85" s="195"/>
      <c r="TPN85" s="195"/>
      <c r="TPO85" s="195"/>
      <c r="TPP85" s="195"/>
      <c r="TPQ85" s="195"/>
      <c r="TPR85" s="195"/>
      <c r="TPS85" s="195"/>
      <c r="TPT85" s="195"/>
      <c r="TPU85" s="195"/>
      <c r="TPV85" s="195"/>
      <c r="TPW85" s="195"/>
      <c r="TPX85" s="195"/>
      <c r="TPY85" s="195"/>
      <c r="TPZ85" s="195"/>
      <c r="TQA85" s="195"/>
      <c r="TQB85" s="195"/>
      <c r="TQC85" s="195"/>
      <c r="TQD85" s="195"/>
      <c r="TQE85" s="195"/>
      <c r="TQF85" s="195"/>
      <c r="TQG85" s="195"/>
      <c r="TQH85" s="195"/>
      <c r="TQI85" s="195"/>
      <c r="TQJ85" s="195"/>
      <c r="TQK85" s="195"/>
      <c r="TQL85" s="195"/>
      <c r="TQM85" s="195"/>
      <c r="TQN85" s="195"/>
      <c r="TQO85" s="195"/>
      <c r="TQP85" s="195"/>
      <c r="TQQ85" s="195"/>
      <c r="TQR85" s="195"/>
      <c r="TQS85" s="195"/>
      <c r="TQT85" s="195"/>
      <c r="TQU85" s="195"/>
      <c r="TQV85" s="195"/>
      <c r="TQW85" s="195"/>
      <c r="TQX85" s="195"/>
      <c r="TQY85" s="195"/>
      <c r="TQZ85" s="195"/>
      <c r="TRA85" s="195"/>
      <c r="TRB85" s="195"/>
      <c r="TRC85" s="195"/>
      <c r="TRD85" s="195"/>
      <c r="TRE85" s="195"/>
      <c r="TRF85" s="195"/>
      <c r="TRG85" s="195"/>
      <c r="TRH85" s="195"/>
      <c r="TRI85" s="195"/>
      <c r="TRJ85" s="195"/>
      <c r="TRK85" s="195"/>
      <c r="TRL85" s="195"/>
      <c r="TRM85" s="195"/>
      <c r="TRN85" s="195"/>
      <c r="TRO85" s="195"/>
      <c r="TRP85" s="195"/>
      <c r="TRQ85" s="195"/>
      <c r="TRR85" s="195"/>
      <c r="TRS85" s="195"/>
      <c r="TRT85" s="195"/>
      <c r="TRU85" s="195"/>
      <c r="TRV85" s="195"/>
      <c r="TRW85" s="195"/>
      <c r="TRX85" s="195"/>
      <c r="TRY85" s="195"/>
      <c r="TRZ85" s="195"/>
      <c r="TSA85" s="195"/>
      <c r="TSB85" s="195"/>
      <c r="TSC85" s="195"/>
      <c r="TSD85" s="195"/>
      <c r="TSE85" s="195"/>
      <c r="TSF85" s="195"/>
      <c r="TSG85" s="195"/>
      <c r="TSH85" s="195"/>
      <c r="TSI85" s="195"/>
      <c r="TSJ85" s="195"/>
      <c r="TSK85" s="195"/>
      <c r="TSL85" s="195"/>
      <c r="TSM85" s="195"/>
      <c r="TSN85" s="195"/>
      <c r="TSO85" s="195"/>
      <c r="TSP85" s="195"/>
      <c r="TSQ85" s="195"/>
      <c r="TSR85" s="195"/>
      <c r="TSS85" s="195"/>
      <c r="TST85" s="195"/>
      <c r="TSU85" s="195"/>
      <c r="TSV85" s="195"/>
      <c r="TSW85" s="195"/>
      <c r="TSX85" s="195"/>
      <c r="TSY85" s="195"/>
      <c r="TSZ85" s="195"/>
      <c r="TTA85" s="195"/>
      <c r="TTB85" s="195"/>
      <c r="TTC85" s="195"/>
      <c r="TTD85" s="195"/>
      <c r="TTE85" s="195"/>
      <c r="TTF85" s="195"/>
      <c r="TTG85" s="195"/>
      <c r="TTH85" s="195"/>
      <c r="TTI85" s="195"/>
      <c r="TTJ85" s="195"/>
      <c r="TTK85" s="195"/>
      <c r="TTL85" s="195"/>
      <c r="TTM85" s="195"/>
      <c r="TTN85" s="195"/>
      <c r="TTO85" s="195"/>
      <c r="TTP85" s="195"/>
      <c r="TTQ85" s="195"/>
      <c r="TTR85" s="195"/>
      <c r="TTS85" s="195"/>
      <c r="TTT85" s="195"/>
      <c r="TTU85" s="195"/>
      <c r="TTV85" s="195"/>
      <c r="TTW85" s="195"/>
      <c r="TTX85" s="195"/>
      <c r="TTY85" s="195"/>
      <c r="TTZ85" s="195"/>
      <c r="TUA85" s="195"/>
      <c r="TUB85" s="195"/>
      <c r="TUC85" s="195"/>
      <c r="TUD85" s="195"/>
      <c r="TUE85" s="195"/>
      <c r="TUF85" s="195"/>
      <c r="TUG85" s="195"/>
      <c r="TUH85" s="195"/>
      <c r="TUI85" s="195"/>
      <c r="TUJ85" s="195"/>
      <c r="TUK85" s="195"/>
      <c r="TUL85" s="195"/>
      <c r="TUM85" s="195"/>
      <c r="TUN85" s="195"/>
      <c r="TUO85" s="195"/>
      <c r="TUP85" s="195"/>
      <c r="TUQ85" s="195"/>
      <c r="TUR85" s="195"/>
      <c r="TUS85" s="195"/>
      <c r="TUT85" s="195"/>
      <c r="TUU85" s="195"/>
      <c r="TUV85" s="195"/>
      <c r="TUW85" s="195"/>
      <c r="TUX85" s="195"/>
      <c r="TUY85" s="195"/>
      <c r="TUZ85" s="195"/>
      <c r="TVA85" s="195"/>
      <c r="TVB85" s="195"/>
      <c r="TVC85" s="195"/>
      <c r="TVD85" s="195"/>
      <c r="TVE85" s="195"/>
      <c r="TVF85" s="195"/>
      <c r="TVG85" s="195"/>
      <c r="TVH85" s="195"/>
      <c r="TVI85" s="195"/>
      <c r="TVJ85" s="195"/>
      <c r="TVK85" s="195"/>
      <c r="TVL85" s="195"/>
      <c r="TVM85" s="195"/>
      <c r="TVN85" s="195"/>
      <c r="TVO85" s="195"/>
      <c r="TVP85" s="195"/>
      <c r="TVQ85" s="195"/>
      <c r="TVR85" s="195"/>
      <c r="TVS85" s="195"/>
      <c r="TVT85" s="195"/>
      <c r="TVU85" s="195"/>
      <c r="TVV85" s="195"/>
      <c r="TVW85" s="195"/>
      <c r="TVX85" s="195"/>
      <c r="TVY85" s="195"/>
      <c r="TVZ85" s="195"/>
      <c r="TWA85" s="195"/>
      <c r="TWB85" s="195"/>
      <c r="TWC85" s="195"/>
      <c r="TWD85" s="195"/>
      <c r="TWE85" s="195"/>
      <c r="TWF85" s="195"/>
      <c r="TWG85" s="195"/>
      <c r="TWH85" s="195"/>
      <c r="TWI85" s="195"/>
      <c r="TWJ85" s="195"/>
      <c r="TWK85" s="195"/>
      <c r="TWL85" s="195"/>
      <c r="TWM85" s="195"/>
      <c r="TWN85" s="195"/>
      <c r="TWO85" s="195"/>
      <c r="TWP85" s="195"/>
      <c r="TWQ85" s="195"/>
      <c r="TWR85" s="195"/>
      <c r="TWS85" s="195"/>
      <c r="TWT85" s="195"/>
      <c r="TWU85" s="195"/>
      <c r="TWV85" s="195"/>
      <c r="TWW85" s="195"/>
      <c r="TWX85" s="195"/>
      <c r="TWY85" s="195"/>
      <c r="TWZ85" s="195"/>
      <c r="TXA85" s="195"/>
      <c r="TXB85" s="195"/>
      <c r="TXC85" s="195"/>
      <c r="TXD85" s="195"/>
      <c r="TXE85" s="195"/>
      <c r="TXF85" s="195"/>
      <c r="TXG85" s="195"/>
      <c r="TXH85" s="195"/>
      <c r="TXI85" s="195"/>
      <c r="TXJ85" s="195"/>
      <c r="TXK85" s="195"/>
      <c r="TXL85" s="195"/>
      <c r="TXM85" s="195"/>
      <c r="TXN85" s="195"/>
      <c r="TXO85" s="195"/>
      <c r="TXP85" s="195"/>
      <c r="TXQ85" s="195"/>
      <c r="TXR85" s="195"/>
      <c r="TXS85" s="195"/>
      <c r="TXT85" s="195"/>
      <c r="TXU85" s="195"/>
      <c r="TXV85" s="195"/>
      <c r="TXW85" s="195"/>
      <c r="TXX85" s="195"/>
      <c r="TXY85" s="195"/>
      <c r="TXZ85" s="195"/>
      <c r="TYA85" s="195"/>
      <c r="TYB85" s="195"/>
      <c r="TYC85" s="195"/>
      <c r="TYD85" s="195"/>
      <c r="TYE85" s="195"/>
      <c r="TYF85" s="195"/>
      <c r="TYG85" s="195"/>
      <c r="TYH85" s="195"/>
      <c r="TYI85" s="195"/>
      <c r="TYJ85" s="195"/>
      <c r="TYK85" s="195"/>
      <c r="TYL85" s="195"/>
      <c r="TYM85" s="195"/>
      <c r="TYN85" s="195"/>
      <c r="TYO85" s="195"/>
      <c r="TYP85" s="195"/>
      <c r="TYQ85" s="195"/>
      <c r="TYR85" s="195"/>
      <c r="TYS85" s="195"/>
      <c r="TYT85" s="195"/>
      <c r="TYU85" s="195"/>
      <c r="TYV85" s="195"/>
      <c r="TYW85" s="195"/>
      <c r="TYX85" s="195"/>
      <c r="TYY85" s="195"/>
      <c r="TYZ85" s="195"/>
      <c r="TZA85" s="195"/>
      <c r="TZB85" s="195"/>
      <c r="TZC85" s="195"/>
      <c r="TZD85" s="195"/>
      <c r="TZE85" s="195"/>
      <c r="TZF85" s="195"/>
      <c r="TZG85" s="195"/>
      <c r="TZH85" s="195"/>
      <c r="TZI85" s="195"/>
      <c r="TZJ85" s="195"/>
      <c r="TZK85" s="195"/>
      <c r="TZL85" s="195"/>
      <c r="TZM85" s="195"/>
      <c r="TZN85" s="195"/>
      <c r="TZO85" s="195"/>
      <c r="TZP85" s="195"/>
      <c r="TZQ85" s="195"/>
      <c r="TZR85" s="195"/>
      <c r="TZS85" s="195"/>
      <c r="TZT85" s="195"/>
      <c r="TZU85" s="195"/>
      <c r="TZV85" s="195"/>
      <c r="TZW85" s="195"/>
      <c r="TZX85" s="195"/>
      <c r="TZY85" s="195"/>
      <c r="TZZ85" s="195"/>
      <c r="UAA85" s="195"/>
      <c r="UAB85" s="195"/>
      <c r="UAC85" s="195"/>
      <c r="UAD85" s="195"/>
      <c r="UAE85" s="195"/>
      <c r="UAF85" s="195"/>
      <c r="UAG85" s="195"/>
      <c r="UAH85" s="195"/>
      <c r="UAI85" s="195"/>
      <c r="UAJ85" s="195"/>
      <c r="UAK85" s="195"/>
      <c r="UAL85" s="195"/>
      <c r="UAM85" s="195"/>
      <c r="UAN85" s="195"/>
      <c r="UAO85" s="195"/>
      <c r="UAP85" s="195"/>
      <c r="UAQ85" s="195"/>
      <c r="UAR85" s="195"/>
      <c r="UAS85" s="195"/>
      <c r="UAT85" s="195"/>
      <c r="UAU85" s="195"/>
      <c r="UAV85" s="195"/>
      <c r="UAW85" s="195"/>
      <c r="UAX85" s="195"/>
      <c r="UAY85" s="195"/>
      <c r="UAZ85" s="195"/>
      <c r="UBA85" s="195"/>
      <c r="UBB85" s="195"/>
      <c r="UBC85" s="195"/>
      <c r="UBD85" s="195"/>
      <c r="UBE85" s="195"/>
      <c r="UBF85" s="195"/>
      <c r="UBG85" s="195"/>
      <c r="UBH85" s="195"/>
      <c r="UBI85" s="195"/>
      <c r="UBJ85" s="195"/>
      <c r="UBK85" s="195"/>
      <c r="UBL85" s="195"/>
      <c r="UBM85" s="195"/>
      <c r="UBN85" s="195"/>
      <c r="UBO85" s="195"/>
      <c r="UBP85" s="195"/>
      <c r="UBQ85" s="195"/>
      <c r="UBR85" s="195"/>
      <c r="UBS85" s="195"/>
      <c r="UBT85" s="195"/>
      <c r="UBU85" s="195"/>
      <c r="UBV85" s="195"/>
      <c r="UBW85" s="195"/>
      <c r="UBX85" s="195"/>
      <c r="UBY85" s="195"/>
      <c r="UBZ85" s="195"/>
      <c r="UCA85" s="195"/>
      <c r="UCB85" s="195"/>
      <c r="UCC85" s="195"/>
      <c r="UCD85" s="195"/>
      <c r="UCE85" s="195"/>
      <c r="UCF85" s="195"/>
      <c r="UCG85" s="195"/>
      <c r="UCH85" s="195"/>
      <c r="UCI85" s="195"/>
      <c r="UCJ85" s="195"/>
      <c r="UCK85" s="195"/>
      <c r="UCL85" s="195"/>
      <c r="UCM85" s="195"/>
      <c r="UCN85" s="195"/>
      <c r="UCO85" s="195"/>
      <c r="UCP85" s="195"/>
      <c r="UCQ85" s="195"/>
      <c r="UCR85" s="195"/>
      <c r="UCS85" s="195"/>
      <c r="UCT85" s="195"/>
      <c r="UCU85" s="195"/>
      <c r="UCV85" s="195"/>
      <c r="UCW85" s="195"/>
      <c r="UCX85" s="195"/>
      <c r="UCY85" s="195"/>
      <c r="UCZ85" s="195"/>
      <c r="UDA85" s="195"/>
      <c r="UDB85" s="195"/>
      <c r="UDC85" s="195"/>
      <c r="UDD85" s="195"/>
      <c r="UDE85" s="195"/>
      <c r="UDF85" s="195"/>
      <c r="UDG85" s="195"/>
      <c r="UDH85" s="195"/>
      <c r="UDI85" s="195"/>
      <c r="UDJ85" s="195"/>
      <c r="UDK85" s="195"/>
      <c r="UDL85" s="195"/>
      <c r="UDM85" s="195"/>
      <c r="UDN85" s="195"/>
      <c r="UDO85" s="195"/>
      <c r="UDP85" s="195"/>
      <c r="UDQ85" s="195"/>
      <c r="UDR85" s="195"/>
      <c r="UDS85" s="195"/>
      <c r="UDT85" s="195"/>
      <c r="UDU85" s="195"/>
      <c r="UDV85" s="195"/>
      <c r="UDW85" s="195"/>
      <c r="UDX85" s="195"/>
      <c r="UDY85" s="195"/>
      <c r="UDZ85" s="195"/>
      <c r="UEA85" s="195"/>
      <c r="UEB85" s="195"/>
      <c r="UEC85" s="195"/>
      <c r="UED85" s="195"/>
      <c r="UEE85" s="195"/>
      <c r="UEF85" s="195"/>
      <c r="UEG85" s="195"/>
      <c r="UEH85" s="195"/>
      <c r="UEI85" s="195"/>
      <c r="UEJ85" s="195"/>
      <c r="UEK85" s="195"/>
      <c r="UEL85" s="195"/>
      <c r="UEM85" s="195"/>
      <c r="UEN85" s="195"/>
      <c r="UEO85" s="195"/>
      <c r="UEP85" s="195"/>
      <c r="UEQ85" s="195"/>
      <c r="UER85" s="195"/>
      <c r="UES85" s="195"/>
      <c r="UET85" s="195"/>
      <c r="UEU85" s="195"/>
      <c r="UEV85" s="195"/>
      <c r="UEW85" s="195"/>
      <c r="UEX85" s="195"/>
      <c r="UEY85" s="195"/>
      <c r="UEZ85" s="195"/>
      <c r="UFA85" s="195"/>
      <c r="UFB85" s="195"/>
      <c r="UFC85" s="195"/>
      <c r="UFD85" s="195"/>
      <c r="UFE85" s="195"/>
      <c r="UFF85" s="195"/>
      <c r="UFG85" s="195"/>
      <c r="UFH85" s="195"/>
      <c r="UFI85" s="195"/>
      <c r="UFJ85" s="195"/>
      <c r="UFK85" s="195"/>
      <c r="UFL85" s="195"/>
      <c r="UFM85" s="195"/>
      <c r="UFN85" s="195"/>
      <c r="UFO85" s="195"/>
      <c r="UFP85" s="195"/>
      <c r="UFQ85" s="195"/>
      <c r="UFR85" s="195"/>
      <c r="UFS85" s="195"/>
      <c r="UFT85" s="195"/>
      <c r="UFU85" s="195"/>
      <c r="UFV85" s="195"/>
      <c r="UFW85" s="195"/>
      <c r="UFX85" s="195"/>
      <c r="UFY85" s="195"/>
      <c r="UFZ85" s="195"/>
      <c r="UGA85" s="195"/>
      <c r="UGB85" s="195"/>
      <c r="UGC85" s="195"/>
      <c r="UGD85" s="195"/>
      <c r="UGE85" s="195"/>
      <c r="UGF85" s="195"/>
      <c r="UGG85" s="195"/>
      <c r="UGH85" s="195"/>
      <c r="UGI85" s="195"/>
      <c r="UGJ85" s="195"/>
      <c r="UGK85" s="195"/>
      <c r="UGL85" s="195"/>
      <c r="UGM85" s="195"/>
      <c r="UGN85" s="195"/>
      <c r="UGO85" s="195"/>
      <c r="UGP85" s="195"/>
      <c r="UGQ85" s="195"/>
      <c r="UGR85" s="195"/>
      <c r="UGS85" s="195"/>
      <c r="UGT85" s="195"/>
      <c r="UGU85" s="195"/>
      <c r="UGV85" s="195"/>
      <c r="UGW85" s="195"/>
      <c r="UGX85" s="195"/>
      <c r="UGY85" s="195"/>
      <c r="UGZ85" s="195"/>
      <c r="UHA85" s="195"/>
      <c r="UHB85" s="195"/>
      <c r="UHC85" s="195"/>
      <c r="UHD85" s="195"/>
      <c r="UHE85" s="195"/>
      <c r="UHF85" s="195"/>
      <c r="UHG85" s="195"/>
      <c r="UHH85" s="195"/>
      <c r="UHI85" s="195"/>
      <c r="UHJ85" s="195"/>
      <c r="UHK85" s="195"/>
      <c r="UHL85" s="195"/>
      <c r="UHM85" s="195"/>
      <c r="UHN85" s="195"/>
      <c r="UHO85" s="195"/>
      <c r="UHP85" s="195"/>
      <c r="UHQ85" s="195"/>
      <c r="UHR85" s="195"/>
      <c r="UHS85" s="195"/>
      <c r="UHT85" s="195"/>
      <c r="UHU85" s="195"/>
      <c r="UHV85" s="195"/>
      <c r="UHW85" s="195"/>
      <c r="UHX85" s="195"/>
      <c r="UHY85" s="195"/>
      <c r="UHZ85" s="195"/>
      <c r="UIA85" s="195"/>
      <c r="UIB85" s="195"/>
      <c r="UIC85" s="195"/>
      <c r="UID85" s="195"/>
      <c r="UIE85" s="195"/>
      <c r="UIF85" s="195"/>
      <c r="UIG85" s="195"/>
      <c r="UIH85" s="195"/>
      <c r="UII85" s="195"/>
      <c r="UIJ85" s="195"/>
      <c r="UIK85" s="195"/>
      <c r="UIL85" s="195"/>
      <c r="UIM85" s="195"/>
      <c r="UIN85" s="195"/>
      <c r="UIO85" s="195"/>
      <c r="UIP85" s="195"/>
      <c r="UIQ85" s="195"/>
      <c r="UIR85" s="195"/>
      <c r="UIS85" s="195"/>
      <c r="UIT85" s="195"/>
      <c r="UIU85" s="195"/>
      <c r="UIV85" s="195"/>
      <c r="UIW85" s="195"/>
      <c r="UIX85" s="195"/>
      <c r="UIY85" s="195"/>
      <c r="UIZ85" s="195"/>
      <c r="UJA85" s="195"/>
      <c r="UJB85" s="195"/>
      <c r="UJC85" s="195"/>
      <c r="UJD85" s="195"/>
      <c r="UJE85" s="195"/>
      <c r="UJF85" s="195"/>
      <c r="UJG85" s="195"/>
      <c r="UJH85" s="195"/>
      <c r="UJI85" s="195"/>
      <c r="UJJ85" s="195"/>
      <c r="UJK85" s="195"/>
      <c r="UJL85" s="195"/>
      <c r="UJM85" s="195"/>
      <c r="UJN85" s="195"/>
      <c r="UJO85" s="195"/>
      <c r="UJP85" s="195"/>
      <c r="UJQ85" s="195"/>
      <c r="UJR85" s="195"/>
      <c r="UJS85" s="195"/>
      <c r="UJT85" s="195"/>
      <c r="UJU85" s="195"/>
      <c r="UJV85" s="195"/>
      <c r="UJW85" s="195"/>
      <c r="UJX85" s="195"/>
      <c r="UJY85" s="195"/>
      <c r="UJZ85" s="195"/>
      <c r="UKA85" s="195"/>
      <c r="UKB85" s="195"/>
      <c r="UKC85" s="195"/>
      <c r="UKD85" s="195"/>
      <c r="UKE85" s="195"/>
      <c r="UKF85" s="195"/>
      <c r="UKG85" s="195"/>
      <c r="UKH85" s="195"/>
      <c r="UKI85" s="195"/>
      <c r="UKJ85" s="195"/>
      <c r="UKK85" s="195"/>
      <c r="UKL85" s="195"/>
      <c r="UKM85" s="195"/>
      <c r="UKN85" s="195"/>
      <c r="UKO85" s="195"/>
      <c r="UKP85" s="195"/>
      <c r="UKQ85" s="195"/>
      <c r="UKR85" s="195"/>
      <c r="UKS85" s="195"/>
      <c r="UKT85" s="195"/>
      <c r="UKU85" s="195"/>
      <c r="UKV85" s="195"/>
      <c r="UKW85" s="195"/>
      <c r="UKX85" s="195"/>
      <c r="UKY85" s="195"/>
      <c r="UKZ85" s="195"/>
      <c r="ULA85" s="195"/>
      <c r="ULB85" s="195"/>
      <c r="ULC85" s="195"/>
      <c r="ULD85" s="195"/>
      <c r="ULE85" s="195"/>
      <c r="ULF85" s="195"/>
      <c r="ULG85" s="195"/>
      <c r="ULH85" s="195"/>
      <c r="ULI85" s="195"/>
      <c r="ULJ85" s="195"/>
      <c r="ULK85" s="195"/>
      <c r="ULL85" s="195"/>
      <c r="ULM85" s="195"/>
      <c r="ULN85" s="195"/>
      <c r="ULO85" s="195"/>
      <c r="ULP85" s="195"/>
      <c r="ULQ85" s="195"/>
      <c r="ULR85" s="195"/>
      <c r="ULS85" s="195"/>
      <c r="ULT85" s="195"/>
      <c r="ULU85" s="195"/>
      <c r="ULV85" s="195"/>
      <c r="ULW85" s="195"/>
      <c r="ULX85" s="195"/>
      <c r="ULY85" s="195"/>
      <c r="ULZ85" s="195"/>
      <c r="UMA85" s="195"/>
      <c r="UMB85" s="195"/>
      <c r="UMC85" s="195"/>
      <c r="UMD85" s="195"/>
      <c r="UME85" s="195"/>
      <c r="UMF85" s="195"/>
      <c r="UMG85" s="195"/>
      <c r="UMH85" s="195"/>
      <c r="UMI85" s="195"/>
      <c r="UMJ85" s="195"/>
      <c r="UMK85" s="195"/>
      <c r="UML85" s="195"/>
      <c r="UMM85" s="195"/>
      <c r="UMN85" s="195"/>
      <c r="UMO85" s="195"/>
      <c r="UMP85" s="195"/>
      <c r="UMQ85" s="195"/>
      <c r="UMR85" s="195"/>
      <c r="UMS85" s="195"/>
      <c r="UMT85" s="195"/>
      <c r="UMU85" s="195"/>
      <c r="UMV85" s="195"/>
      <c r="UMW85" s="195"/>
      <c r="UMX85" s="195"/>
      <c r="UMY85" s="195"/>
      <c r="UMZ85" s="195"/>
      <c r="UNA85" s="195"/>
      <c r="UNB85" s="195"/>
      <c r="UNC85" s="195"/>
      <c r="UND85" s="195"/>
      <c r="UNE85" s="195"/>
      <c r="UNF85" s="195"/>
      <c r="UNG85" s="195"/>
      <c r="UNH85" s="195"/>
      <c r="UNI85" s="195"/>
      <c r="UNJ85" s="195"/>
      <c r="UNK85" s="195"/>
      <c r="UNL85" s="195"/>
      <c r="UNM85" s="195"/>
      <c r="UNN85" s="195"/>
      <c r="UNO85" s="195"/>
      <c r="UNP85" s="195"/>
      <c r="UNQ85" s="195"/>
      <c r="UNR85" s="195"/>
      <c r="UNS85" s="195"/>
      <c r="UNT85" s="195"/>
      <c r="UNU85" s="195"/>
      <c r="UNV85" s="195"/>
      <c r="UNW85" s="195"/>
      <c r="UNX85" s="195"/>
      <c r="UNY85" s="195"/>
      <c r="UNZ85" s="195"/>
      <c r="UOA85" s="195"/>
      <c r="UOB85" s="195"/>
      <c r="UOC85" s="195"/>
      <c r="UOD85" s="195"/>
      <c r="UOE85" s="195"/>
      <c r="UOF85" s="195"/>
      <c r="UOG85" s="195"/>
      <c r="UOH85" s="195"/>
      <c r="UOI85" s="195"/>
      <c r="UOJ85" s="195"/>
      <c r="UOK85" s="195"/>
      <c r="UOL85" s="195"/>
      <c r="UOM85" s="195"/>
      <c r="UON85" s="195"/>
      <c r="UOO85" s="195"/>
      <c r="UOP85" s="195"/>
      <c r="UOQ85" s="195"/>
      <c r="UOR85" s="195"/>
      <c r="UOS85" s="195"/>
      <c r="UOT85" s="195"/>
      <c r="UOU85" s="195"/>
      <c r="UOV85" s="195"/>
      <c r="UOW85" s="195"/>
      <c r="UOX85" s="195"/>
      <c r="UOY85" s="195"/>
      <c r="UOZ85" s="195"/>
      <c r="UPA85" s="195"/>
      <c r="UPB85" s="195"/>
      <c r="UPC85" s="195"/>
      <c r="UPD85" s="195"/>
      <c r="UPE85" s="195"/>
      <c r="UPF85" s="195"/>
      <c r="UPG85" s="195"/>
      <c r="UPH85" s="195"/>
      <c r="UPI85" s="195"/>
      <c r="UPJ85" s="195"/>
      <c r="UPK85" s="195"/>
      <c r="UPL85" s="195"/>
      <c r="UPM85" s="195"/>
      <c r="UPN85" s="195"/>
      <c r="UPO85" s="195"/>
      <c r="UPP85" s="195"/>
      <c r="UPQ85" s="195"/>
      <c r="UPR85" s="195"/>
      <c r="UPS85" s="195"/>
      <c r="UPT85" s="195"/>
      <c r="UPU85" s="195"/>
      <c r="UPV85" s="195"/>
      <c r="UPW85" s="195"/>
      <c r="UPX85" s="195"/>
      <c r="UPY85" s="195"/>
      <c r="UPZ85" s="195"/>
      <c r="UQA85" s="195"/>
      <c r="UQB85" s="195"/>
      <c r="UQC85" s="195"/>
      <c r="UQD85" s="195"/>
      <c r="UQE85" s="195"/>
      <c r="UQF85" s="195"/>
      <c r="UQG85" s="195"/>
      <c r="UQH85" s="195"/>
      <c r="UQI85" s="195"/>
      <c r="UQJ85" s="195"/>
      <c r="UQK85" s="195"/>
      <c r="UQL85" s="195"/>
      <c r="UQM85" s="195"/>
      <c r="UQN85" s="195"/>
      <c r="UQO85" s="195"/>
      <c r="UQP85" s="195"/>
      <c r="UQQ85" s="195"/>
      <c r="UQR85" s="195"/>
      <c r="UQS85" s="195"/>
      <c r="UQT85" s="195"/>
      <c r="UQU85" s="195"/>
      <c r="UQV85" s="195"/>
      <c r="UQW85" s="195"/>
      <c r="UQX85" s="195"/>
      <c r="UQY85" s="195"/>
      <c r="UQZ85" s="195"/>
      <c r="URA85" s="195"/>
      <c r="URB85" s="195"/>
      <c r="URC85" s="195"/>
      <c r="URD85" s="195"/>
      <c r="URE85" s="195"/>
      <c r="URF85" s="195"/>
      <c r="URG85" s="195"/>
      <c r="URH85" s="195"/>
      <c r="URI85" s="195"/>
      <c r="URJ85" s="195"/>
      <c r="URK85" s="195"/>
      <c r="URL85" s="195"/>
      <c r="URM85" s="195"/>
      <c r="URN85" s="195"/>
      <c r="URO85" s="195"/>
      <c r="URP85" s="195"/>
      <c r="URQ85" s="195"/>
      <c r="URR85" s="195"/>
      <c r="URS85" s="195"/>
      <c r="URT85" s="195"/>
      <c r="URU85" s="195"/>
      <c r="URV85" s="195"/>
      <c r="URW85" s="195"/>
      <c r="URX85" s="195"/>
      <c r="URY85" s="195"/>
      <c r="URZ85" s="195"/>
      <c r="USA85" s="195"/>
      <c r="USB85" s="195"/>
      <c r="USC85" s="195"/>
      <c r="USD85" s="195"/>
      <c r="USE85" s="195"/>
      <c r="USF85" s="195"/>
      <c r="USG85" s="195"/>
      <c r="USH85" s="195"/>
      <c r="USI85" s="195"/>
      <c r="USJ85" s="195"/>
      <c r="USK85" s="195"/>
      <c r="USL85" s="195"/>
      <c r="USM85" s="195"/>
      <c r="USN85" s="195"/>
      <c r="USO85" s="195"/>
      <c r="USP85" s="195"/>
      <c r="USQ85" s="195"/>
      <c r="USR85" s="195"/>
      <c r="USS85" s="195"/>
      <c r="UST85" s="195"/>
      <c r="USU85" s="195"/>
      <c r="USV85" s="195"/>
      <c r="USW85" s="195"/>
      <c r="USX85" s="195"/>
      <c r="USY85" s="195"/>
      <c r="USZ85" s="195"/>
      <c r="UTA85" s="195"/>
      <c r="UTB85" s="195"/>
      <c r="UTC85" s="195"/>
      <c r="UTD85" s="195"/>
      <c r="UTE85" s="195"/>
      <c r="UTF85" s="195"/>
      <c r="UTG85" s="195"/>
      <c r="UTH85" s="195"/>
      <c r="UTI85" s="195"/>
      <c r="UTJ85" s="195"/>
      <c r="UTK85" s="195"/>
      <c r="UTL85" s="195"/>
      <c r="UTM85" s="195"/>
      <c r="UTN85" s="195"/>
      <c r="UTO85" s="195"/>
      <c r="UTP85" s="195"/>
      <c r="UTQ85" s="195"/>
      <c r="UTR85" s="195"/>
      <c r="UTS85" s="195"/>
      <c r="UTT85" s="195"/>
      <c r="UTU85" s="195"/>
      <c r="UTV85" s="195"/>
      <c r="UTW85" s="195"/>
      <c r="UTX85" s="195"/>
      <c r="UTY85" s="195"/>
      <c r="UTZ85" s="195"/>
      <c r="UUA85" s="195"/>
      <c r="UUB85" s="195"/>
      <c r="UUC85" s="195"/>
      <c r="UUD85" s="195"/>
      <c r="UUE85" s="195"/>
      <c r="UUF85" s="195"/>
      <c r="UUG85" s="195"/>
      <c r="UUH85" s="195"/>
      <c r="UUI85" s="195"/>
      <c r="UUJ85" s="195"/>
      <c r="UUK85" s="195"/>
      <c r="UUL85" s="195"/>
      <c r="UUM85" s="195"/>
      <c r="UUN85" s="195"/>
      <c r="UUO85" s="195"/>
      <c r="UUP85" s="195"/>
      <c r="UUQ85" s="195"/>
      <c r="UUR85" s="195"/>
      <c r="UUS85" s="195"/>
      <c r="UUT85" s="195"/>
      <c r="UUU85" s="195"/>
      <c r="UUV85" s="195"/>
      <c r="UUW85" s="195"/>
      <c r="UUX85" s="195"/>
      <c r="UUY85" s="195"/>
      <c r="UUZ85" s="195"/>
      <c r="UVA85" s="195"/>
      <c r="UVB85" s="195"/>
      <c r="UVC85" s="195"/>
      <c r="UVD85" s="195"/>
      <c r="UVE85" s="195"/>
      <c r="UVF85" s="195"/>
      <c r="UVG85" s="195"/>
      <c r="UVH85" s="195"/>
      <c r="UVI85" s="195"/>
      <c r="UVJ85" s="195"/>
      <c r="UVK85" s="195"/>
      <c r="UVL85" s="195"/>
      <c r="UVM85" s="195"/>
      <c r="UVN85" s="195"/>
      <c r="UVO85" s="195"/>
      <c r="UVP85" s="195"/>
      <c r="UVQ85" s="195"/>
      <c r="UVR85" s="195"/>
      <c r="UVS85" s="195"/>
      <c r="UVT85" s="195"/>
      <c r="UVU85" s="195"/>
      <c r="UVV85" s="195"/>
      <c r="UVW85" s="195"/>
      <c r="UVX85" s="195"/>
      <c r="UVY85" s="195"/>
      <c r="UVZ85" s="195"/>
      <c r="UWA85" s="195"/>
      <c r="UWB85" s="195"/>
      <c r="UWC85" s="195"/>
      <c r="UWD85" s="195"/>
      <c r="UWE85" s="195"/>
      <c r="UWF85" s="195"/>
      <c r="UWG85" s="195"/>
      <c r="UWH85" s="195"/>
      <c r="UWI85" s="195"/>
      <c r="UWJ85" s="195"/>
      <c r="UWK85" s="195"/>
      <c r="UWL85" s="195"/>
      <c r="UWM85" s="195"/>
      <c r="UWN85" s="195"/>
      <c r="UWO85" s="195"/>
      <c r="UWP85" s="195"/>
      <c r="UWQ85" s="195"/>
      <c r="UWR85" s="195"/>
      <c r="UWS85" s="195"/>
      <c r="UWT85" s="195"/>
      <c r="UWU85" s="195"/>
      <c r="UWV85" s="195"/>
      <c r="UWW85" s="195"/>
      <c r="UWX85" s="195"/>
      <c r="UWY85" s="195"/>
      <c r="UWZ85" s="195"/>
      <c r="UXA85" s="195"/>
      <c r="UXB85" s="195"/>
      <c r="UXC85" s="195"/>
      <c r="UXD85" s="195"/>
      <c r="UXE85" s="195"/>
      <c r="UXF85" s="195"/>
      <c r="UXG85" s="195"/>
      <c r="UXH85" s="195"/>
      <c r="UXI85" s="195"/>
      <c r="UXJ85" s="195"/>
      <c r="UXK85" s="195"/>
      <c r="UXL85" s="195"/>
      <c r="UXM85" s="195"/>
      <c r="UXN85" s="195"/>
      <c r="UXO85" s="195"/>
      <c r="UXP85" s="195"/>
      <c r="UXQ85" s="195"/>
      <c r="UXR85" s="195"/>
      <c r="UXS85" s="195"/>
      <c r="UXT85" s="195"/>
      <c r="UXU85" s="195"/>
      <c r="UXV85" s="195"/>
      <c r="UXW85" s="195"/>
      <c r="UXX85" s="195"/>
      <c r="UXY85" s="195"/>
      <c r="UXZ85" s="195"/>
      <c r="UYA85" s="195"/>
      <c r="UYB85" s="195"/>
      <c r="UYC85" s="195"/>
      <c r="UYD85" s="195"/>
      <c r="UYE85" s="195"/>
      <c r="UYF85" s="195"/>
      <c r="UYG85" s="195"/>
      <c r="UYH85" s="195"/>
      <c r="UYI85" s="195"/>
      <c r="UYJ85" s="195"/>
      <c r="UYK85" s="195"/>
      <c r="UYL85" s="195"/>
      <c r="UYM85" s="195"/>
      <c r="UYN85" s="195"/>
      <c r="UYO85" s="195"/>
      <c r="UYP85" s="195"/>
      <c r="UYQ85" s="195"/>
      <c r="UYR85" s="195"/>
      <c r="UYS85" s="195"/>
      <c r="UYT85" s="195"/>
      <c r="UYU85" s="195"/>
      <c r="UYV85" s="195"/>
      <c r="UYW85" s="195"/>
      <c r="UYX85" s="195"/>
      <c r="UYY85" s="195"/>
      <c r="UYZ85" s="195"/>
      <c r="UZA85" s="195"/>
      <c r="UZB85" s="195"/>
      <c r="UZC85" s="195"/>
      <c r="UZD85" s="195"/>
      <c r="UZE85" s="195"/>
      <c r="UZF85" s="195"/>
      <c r="UZG85" s="195"/>
      <c r="UZH85" s="195"/>
      <c r="UZI85" s="195"/>
      <c r="UZJ85" s="195"/>
      <c r="UZK85" s="195"/>
      <c r="UZL85" s="195"/>
      <c r="UZM85" s="195"/>
      <c r="UZN85" s="195"/>
      <c r="UZO85" s="195"/>
      <c r="UZP85" s="195"/>
      <c r="UZQ85" s="195"/>
      <c r="UZR85" s="195"/>
      <c r="UZS85" s="195"/>
      <c r="UZT85" s="195"/>
      <c r="UZU85" s="195"/>
      <c r="UZV85" s="195"/>
      <c r="UZW85" s="195"/>
      <c r="UZX85" s="195"/>
      <c r="UZY85" s="195"/>
      <c r="UZZ85" s="195"/>
      <c r="VAA85" s="195"/>
      <c r="VAB85" s="195"/>
      <c r="VAC85" s="195"/>
      <c r="VAD85" s="195"/>
      <c r="VAE85" s="195"/>
      <c r="VAF85" s="195"/>
      <c r="VAG85" s="195"/>
      <c r="VAH85" s="195"/>
      <c r="VAI85" s="195"/>
      <c r="VAJ85" s="195"/>
      <c r="VAK85" s="195"/>
      <c r="VAL85" s="195"/>
      <c r="VAM85" s="195"/>
      <c r="VAN85" s="195"/>
      <c r="VAO85" s="195"/>
      <c r="VAP85" s="195"/>
      <c r="VAQ85" s="195"/>
      <c r="VAR85" s="195"/>
      <c r="VAS85" s="195"/>
      <c r="VAT85" s="195"/>
      <c r="VAU85" s="195"/>
      <c r="VAV85" s="195"/>
      <c r="VAW85" s="195"/>
      <c r="VAX85" s="195"/>
      <c r="VAY85" s="195"/>
      <c r="VAZ85" s="195"/>
      <c r="VBA85" s="195"/>
      <c r="VBB85" s="195"/>
      <c r="VBC85" s="195"/>
      <c r="VBD85" s="195"/>
      <c r="VBE85" s="195"/>
      <c r="VBF85" s="195"/>
      <c r="VBG85" s="195"/>
      <c r="VBH85" s="195"/>
      <c r="VBI85" s="195"/>
      <c r="VBJ85" s="195"/>
      <c r="VBK85" s="195"/>
      <c r="VBL85" s="195"/>
      <c r="VBM85" s="195"/>
      <c r="VBN85" s="195"/>
      <c r="VBO85" s="195"/>
      <c r="VBP85" s="195"/>
      <c r="VBQ85" s="195"/>
      <c r="VBR85" s="195"/>
      <c r="VBS85" s="195"/>
      <c r="VBT85" s="195"/>
      <c r="VBU85" s="195"/>
      <c r="VBV85" s="195"/>
      <c r="VBW85" s="195"/>
      <c r="VBX85" s="195"/>
      <c r="VBY85" s="195"/>
      <c r="VBZ85" s="195"/>
      <c r="VCA85" s="195"/>
      <c r="VCB85" s="195"/>
      <c r="VCC85" s="195"/>
      <c r="VCD85" s="195"/>
      <c r="VCE85" s="195"/>
      <c r="VCF85" s="195"/>
      <c r="VCG85" s="195"/>
      <c r="VCH85" s="195"/>
      <c r="VCI85" s="195"/>
      <c r="VCJ85" s="195"/>
      <c r="VCK85" s="195"/>
      <c r="VCL85" s="195"/>
      <c r="VCM85" s="195"/>
      <c r="VCN85" s="195"/>
      <c r="VCO85" s="195"/>
      <c r="VCP85" s="195"/>
      <c r="VCQ85" s="195"/>
      <c r="VCR85" s="195"/>
      <c r="VCS85" s="195"/>
      <c r="VCT85" s="195"/>
      <c r="VCU85" s="195"/>
      <c r="VCV85" s="195"/>
      <c r="VCW85" s="195"/>
      <c r="VCX85" s="195"/>
      <c r="VCY85" s="195"/>
      <c r="VCZ85" s="195"/>
      <c r="VDA85" s="195"/>
      <c r="VDB85" s="195"/>
      <c r="VDC85" s="195"/>
      <c r="VDD85" s="195"/>
      <c r="VDE85" s="195"/>
      <c r="VDF85" s="195"/>
      <c r="VDG85" s="195"/>
      <c r="VDH85" s="195"/>
      <c r="VDI85" s="195"/>
      <c r="VDJ85" s="195"/>
      <c r="VDK85" s="195"/>
      <c r="VDL85" s="195"/>
      <c r="VDM85" s="195"/>
      <c r="VDN85" s="195"/>
      <c r="VDO85" s="195"/>
      <c r="VDP85" s="195"/>
      <c r="VDQ85" s="195"/>
      <c r="VDR85" s="195"/>
      <c r="VDS85" s="195"/>
      <c r="VDT85" s="195"/>
      <c r="VDU85" s="195"/>
      <c r="VDV85" s="195"/>
      <c r="VDW85" s="195"/>
      <c r="VDX85" s="195"/>
      <c r="VDY85" s="195"/>
      <c r="VDZ85" s="195"/>
      <c r="VEA85" s="195"/>
      <c r="VEB85" s="195"/>
      <c r="VEC85" s="195"/>
      <c r="VED85" s="195"/>
      <c r="VEE85" s="195"/>
      <c r="VEF85" s="195"/>
      <c r="VEG85" s="195"/>
      <c r="VEH85" s="195"/>
      <c r="VEI85" s="195"/>
      <c r="VEJ85" s="195"/>
      <c r="VEK85" s="195"/>
      <c r="VEL85" s="195"/>
      <c r="VEM85" s="195"/>
      <c r="VEN85" s="195"/>
      <c r="VEO85" s="195"/>
      <c r="VEP85" s="195"/>
      <c r="VEQ85" s="195"/>
      <c r="VER85" s="195"/>
      <c r="VES85" s="195"/>
      <c r="VET85" s="195"/>
      <c r="VEU85" s="195"/>
      <c r="VEV85" s="195"/>
      <c r="VEW85" s="195"/>
      <c r="VEX85" s="195"/>
      <c r="VEY85" s="195"/>
      <c r="VEZ85" s="195"/>
      <c r="VFA85" s="195"/>
      <c r="VFB85" s="195"/>
      <c r="VFC85" s="195"/>
      <c r="VFD85" s="195"/>
      <c r="VFE85" s="195"/>
      <c r="VFF85" s="195"/>
      <c r="VFG85" s="195"/>
      <c r="VFH85" s="195"/>
      <c r="VFI85" s="195"/>
      <c r="VFJ85" s="195"/>
      <c r="VFK85" s="195"/>
      <c r="VFL85" s="195"/>
      <c r="VFM85" s="195"/>
      <c r="VFN85" s="195"/>
      <c r="VFO85" s="195"/>
      <c r="VFP85" s="195"/>
      <c r="VFQ85" s="195"/>
      <c r="VFR85" s="195"/>
      <c r="VFS85" s="195"/>
      <c r="VFT85" s="195"/>
      <c r="VFU85" s="195"/>
      <c r="VFV85" s="195"/>
      <c r="VFW85" s="195"/>
      <c r="VFX85" s="195"/>
      <c r="VFY85" s="195"/>
      <c r="VFZ85" s="195"/>
      <c r="VGA85" s="195"/>
      <c r="VGB85" s="195"/>
      <c r="VGC85" s="195"/>
      <c r="VGD85" s="195"/>
      <c r="VGE85" s="195"/>
      <c r="VGF85" s="195"/>
      <c r="VGG85" s="195"/>
      <c r="VGH85" s="195"/>
      <c r="VGI85" s="195"/>
      <c r="VGJ85" s="195"/>
      <c r="VGK85" s="195"/>
      <c r="VGL85" s="195"/>
      <c r="VGM85" s="195"/>
      <c r="VGN85" s="195"/>
      <c r="VGO85" s="195"/>
      <c r="VGP85" s="195"/>
      <c r="VGQ85" s="195"/>
      <c r="VGR85" s="195"/>
      <c r="VGS85" s="195"/>
      <c r="VGT85" s="195"/>
      <c r="VGU85" s="195"/>
      <c r="VGV85" s="195"/>
      <c r="VGW85" s="195"/>
      <c r="VGX85" s="195"/>
      <c r="VGY85" s="195"/>
      <c r="VGZ85" s="195"/>
      <c r="VHA85" s="195"/>
      <c r="VHB85" s="195"/>
      <c r="VHC85" s="195"/>
      <c r="VHD85" s="195"/>
      <c r="VHE85" s="195"/>
      <c r="VHF85" s="195"/>
      <c r="VHG85" s="195"/>
      <c r="VHH85" s="195"/>
      <c r="VHI85" s="195"/>
      <c r="VHJ85" s="195"/>
      <c r="VHK85" s="195"/>
      <c r="VHL85" s="195"/>
      <c r="VHM85" s="195"/>
      <c r="VHN85" s="195"/>
      <c r="VHO85" s="195"/>
      <c r="VHP85" s="195"/>
      <c r="VHQ85" s="195"/>
      <c r="VHR85" s="195"/>
      <c r="VHS85" s="195"/>
      <c r="VHT85" s="195"/>
      <c r="VHU85" s="195"/>
      <c r="VHV85" s="195"/>
      <c r="VHW85" s="195"/>
      <c r="VHX85" s="195"/>
      <c r="VHY85" s="195"/>
      <c r="VHZ85" s="195"/>
      <c r="VIA85" s="195"/>
      <c r="VIB85" s="195"/>
      <c r="VIC85" s="195"/>
      <c r="VID85" s="195"/>
      <c r="VIE85" s="195"/>
      <c r="VIF85" s="195"/>
      <c r="VIG85" s="195"/>
      <c r="VIH85" s="195"/>
      <c r="VII85" s="195"/>
      <c r="VIJ85" s="195"/>
      <c r="VIK85" s="195"/>
      <c r="VIL85" s="195"/>
      <c r="VIM85" s="195"/>
      <c r="VIN85" s="195"/>
      <c r="VIO85" s="195"/>
      <c r="VIP85" s="195"/>
      <c r="VIQ85" s="195"/>
      <c r="VIR85" s="195"/>
      <c r="VIS85" s="195"/>
      <c r="VIT85" s="195"/>
      <c r="VIU85" s="195"/>
      <c r="VIV85" s="195"/>
      <c r="VIW85" s="195"/>
      <c r="VIX85" s="195"/>
      <c r="VIY85" s="195"/>
      <c r="VIZ85" s="195"/>
      <c r="VJA85" s="195"/>
      <c r="VJB85" s="195"/>
      <c r="VJC85" s="195"/>
      <c r="VJD85" s="195"/>
      <c r="VJE85" s="195"/>
      <c r="VJF85" s="195"/>
      <c r="VJG85" s="195"/>
      <c r="VJH85" s="195"/>
      <c r="VJI85" s="195"/>
      <c r="VJJ85" s="195"/>
      <c r="VJK85" s="195"/>
      <c r="VJL85" s="195"/>
      <c r="VJM85" s="195"/>
      <c r="VJN85" s="195"/>
      <c r="VJO85" s="195"/>
      <c r="VJP85" s="195"/>
      <c r="VJQ85" s="195"/>
      <c r="VJR85" s="195"/>
      <c r="VJS85" s="195"/>
      <c r="VJT85" s="195"/>
      <c r="VJU85" s="195"/>
      <c r="VJV85" s="195"/>
      <c r="VJW85" s="195"/>
      <c r="VJX85" s="195"/>
      <c r="VJY85" s="195"/>
      <c r="VJZ85" s="195"/>
      <c r="VKA85" s="195"/>
      <c r="VKB85" s="195"/>
      <c r="VKC85" s="195"/>
      <c r="VKD85" s="195"/>
      <c r="VKE85" s="195"/>
      <c r="VKF85" s="195"/>
      <c r="VKG85" s="195"/>
      <c r="VKH85" s="195"/>
      <c r="VKI85" s="195"/>
      <c r="VKJ85" s="195"/>
      <c r="VKK85" s="195"/>
      <c r="VKL85" s="195"/>
      <c r="VKM85" s="195"/>
      <c r="VKN85" s="195"/>
      <c r="VKO85" s="195"/>
      <c r="VKP85" s="195"/>
      <c r="VKQ85" s="195"/>
      <c r="VKR85" s="195"/>
      <c r="VKS85" s="195"/>
      <c r="VKT85" s="195"/>
      <c r="VKU85" s="195"/>
      <c r="VKV85" s="195"/>
      <c r="VKW85" s="195"/>
      <c r="VKX85" s="195"/>
      <c r="VKY85" s="195"/>
      <c r="VKZ85" s="195"/>
      <c r="VLA85" s="195"/>
      <c r="VLB85" s="195"/>
      <c r="VLC85" s="195"/>
      <c r="VLD85" s="195"/>
      <c r="VLE85" s="195"/>
      <c r="VLF85" s="195"/>
      <c r="VLG85" s="195"/>
      <c r="VLH85" s="195"/>
      <c r="VLI85" s="195"/>
      <c r="VLJ85" s="195"/>
      <c r="VLK85" s="195"/>
      <c r="VLL85" s="195"/>
      <c r="VLM85" s="195"/>
      <c r="VLN85" s="195"/>
      <c r="VLO85" s="195"/>
      <c r="VLP85" s="195"/>
      <c r="VLQ85" s="195"/>
      <c r="VLR85" s="195"/>
      <c r="VLS85" s="195"/>
      <c r="VLT85" s="195"/>
      <c r="VLU85" s="195"/>
      <c r="VLV85" s="195"/>
      <c r="VLW85" s="195"/>
      <c r="VLX85" s="195"/>
      <c r="VLY85" s="195"/>
      <c r="VLZ85" s="195"/>
      <c r="VMA85" s="195"/>
      <c r="VMB85" s="195"/>
      <c r="VMC85" s="195"/>
      <c r="VMD85" s="195"/>
      <c r="VME85" s="195"/>
      <c r="VMF85" s="195"/>
      <c r="VMG85" s="195"/>
      <c r="VMH85" s="195"/>
      <c r="VMI85" s="195"/>
      <c r="VMJ85" s="195"/>
      <c r="VMK85" s="195"/>
      <c r="VML85" s="195"/>
      <c r="VMM85" s="195"/>
      <c r="VMN85" s="195"/>
      <c r="VMO85" s="195"/>
      <c r="VMP85" s="195"/>
      <c r="VMQ85" s="195"/>
      <c r="VMR85" s="195"/>
      <c r="VMS85" s="195"/>
      <c r="VMT85" s="195"/>
      <c r="VMU85" s="195"/>
      <c r="VMV85" s="195"/>
      <c r="VMW85" s="195"/>
      <c r="VMX85" s="195"/>
      <c r="VMY85" s="195"/>
      <c r="VMZ85" s="195"/>
      <c r="VNA85" s="195"/>
      <c r="VNB85" s="195"/>
      <c r="VNC85" s="195"/>
      <c r="VND85" s="195"/>
      <c r="VNE85" s="195"/>
      <c r="VNF85" s="195"/>
      <c r="VNG85" s="195"/>
      <c r="VNH85" s="195"/>
      <c r="VNI85" s="195"/>
      <c r="VNJ85" s="195"/>
      <c r="VNK85" s="195"/>
      <c r="VNL85" s="195"/>
      <c r="VNM85" s="195"/>
      <c r="VNN85" s="195"/>
      <c r="VNO85" s="195"/>
      <c r="VNP85" s="195"/>
      <c r="VNQ85" s="195"/>
      <c r="VNR85" s="195"/>
      <c r="VNS85" s="195"/>
      <c r="VNT85" s="195"/>
      <c r="VNU85" s="195"/>
      <c r="VNV85" s="195"/>
      <c r="VNW85" s="195"/>
      <c r="VNX85" s="195"/>
      <c r="VNY85" s="195"/>
      <c r="VNZ85" s="195"/>
      <c r="VOA85" s="195"/>
      <c r="VOB85" s="195"/>
      <c r="VOC85" s="195"/>
      <c r="VOD85" s="195"/>
      <c r="VOE85" s="195"/>
      <c r="VOF85" s="195"/>
      <c r="VOG85" s="195"/>
      <c r="VOH85" s="195"/>
      <c r="VOI85" s="195"/>
      <c r="VOJ85" s="195"/>
      <c r="VOK85" s="195"/>
      <c r="VOL85" s="195"/>
      <c r="VOM85" s="195"/>
      <c r="VON85" s="195"/>
      <c r="VOO85" s="195"/>
      <c r="VOP85" s="195"/>
      <c r="VOQ85" s="195"/>
      <c r="VOR85" s="195"/>
      <c r="VOS85" s="195"/>
      <c r="VOT85" s="195"/>
      <c r="VOU85" s="195"/>
      <c r="VOV85" s="195"/>
      <c r="VOW85" s="195"/>
      <c r="VOX85" s="195"/>
      <c r="VOY85" s="195"/>
      <c r="VOZ85" s="195"/>
      <c r="VPA85" s="195"/>
      <c r="VPB85" s="195"/>
      <c r="VPC85" s="195"/>
      <c r="VPD85" s="195"/>
      <c r="VPE85" s="195"/>
      <c r="VPF85" s="195"/>
      <c r="VPG85" s="195"/>
      <c r="VPH85" s="195"/>
      <c r="VPI85" s="195"/>
      <c r="VPJ85" s="195"/>
      <c r="VPK85" s="195"/>
      <c r="VPL85" s="195"/>
      <c r="VPM85" s="195"/>
      <c r="VPN85" s="195"/>
      <c r="VPO85" s="195"/>
      <c r="VPP85" s="195"/>
      <c r="VPQ85" s="195"/>
      <c r="VPR85" s="195"/>
      <c r="VPS85" s="195"/>
      <c r="VPT85" s="195"/>
      <c r="VPU85" s="195"/>
      <c r="VPV85" s="195"/>
      <c r="VPW85" s="195"/>
      <c r="VPX85" s="195"/>
      <c r="VPY85" s="195"/>
      <c r="VPZ85" s="195"/>
      <c r="VQA85" s="195"/>
      <c r="VQB85" s="195"/>
      <c r="VQC85" s="195"/>
      <c r="VQD85" s="195"/>
      <c r="VQE85" s="195"/>
      <c r="VQF85" s="195"/>
      <c r="VQG85" s="195"/>
      <c r="VQH85" s="195"/>
      <c r="VQI85" s="195"/>
      <c r="VQJ85" s="195"/>
      <c r="VQK85" s="195"/>
      <c r="VQL85" s="195"/>
      <c r="VQM85" s="195"/>
      <c r="VQN85" s="195"/>
      <c r="VQO85" s="195"/>
      <c r="VQP85" s="195"/>
      <c r="VQQ85" s="195"/>
      <c r="VQR85" s="195"/>
      <c r="VQS85" s="195"/>
      <c r="VQT85" s="195"/>
      <c r="VQU85" s="195"/>
      <c r="VQV85" s="195"/>
      <c r="VQW85" s="195"/>
      <c r="VQX85" s="195"/>
      <c r="VQY85" s="195"/>
      <c r="VQZ85" s="195"/>
      <c r="VRA85" s="195"/>
      <c r="VRB85" s="195"/>
      <c r="VRC85" s="195"/>
      <c r="VRD85" s="195"/>
      <c r="VRE85" s="195"/>
      <c r="VRF85" s="195"/>
      <c r="VRG85" s="195"/>
      <c r="VRH85" s="195"/>
      <c r="VRI85" s="195"/>
      <c r="VRJ85" s="195"/>
      <c r="VRK85" s="195"/>
      <c r="VRL85" s="195"/>
      <c r="VRM85" s="195"/>
      <c r="VRN85" s="195"/>
      <c r="VRO85" s="195"/>
      <c r="VRP85" s="195"/>
      <c r="VRQ85" s="195"/>
      <c r="VRR85" s="195"/>
      <c r="VRS85" s="195"/>
      <c r="VRT85" s="195"/>
      <c r="VRU85" s="195"/>
      <c r="VRV85" s="195"/>
      <c r="VRW85" s="195"/>
      <c r="VRX85" s="195"/>
      <c r="VRY85" s="195"/>
      <c r="VRZ85" s="195"/>
      <c r="VSA85" s="195"/>
      <c r="VSB85" s="195"/>
      <c r="VSC85" s="195"/>
      <c r="VSD85" s="195"/>
      <c r="VSE85" s="195"/>
      <c r="VSF85" s="195"/>
      <c r="VSG85" s="195"/>
      <c r="VSH85" s="195"/>
      <c r="VSI85" s="195"/>
      <c r="VSJ85" s="195"/>
      <c r="VSK85" s="195"/>
      <c r="VSL85" s="195"/>
      <c r="VSM85" s="195"/>
      <c r="VSN85" s="195"/>
      <c r="VSO85" s="195"/>
      <c r="VSP85" s="195"/>
      <c r="VSQ85" s="195"/>
      <c r="VSR85" s="195"/>
      <c r="VSS85" s="195"/>
      <c r="VST85" s="195"/>
      <c r="VSU85" s="195"/>
      <c r="VSV85" s="195"/>
      <c r="VSW85" s="195"/>
      <c r="VSX85" s="195"/>
      <c r="VSY85" s="195"/>
      <c r="VSZ85" s="195"/>
      <c r="VTA85" s="195"/>
      <c r="VTB85" s="195"/>
      <c r="VTC85" s="195"/>
      <c r="VTD85" s="195"/>
      <c r="VTE85" s="195"/>
      <c r="VTF85" s="195"/>
      <c r="VTG85" s="195"/>
      <c r="VTH85" s="195"/>
      <c r="VTI85" s="195"/>
      <c r="VTJ85" s="195"/>
      <c r="VTK85" s="195"/>
      <c r="VTL85" s="195"/>
      <c r="VTM85" s="195"/>
      <c r="VTN85" s="195"/>
      <c r="VTO85" s="195"/>
      <c r="VTP85" s="195"/>
      <c r="VTQ85" s="195"/>
      <c r="VTR85" s="195"/>
      <c r="VTS85" s="195"/>
      <c r="VTT85" s="195"/>
      <c r="VTU85" s="195"/>
      <c r="VTV85" s="195"/>
      <c r="VTW85" s="195"/>
      <c r="VTX85" s="195"/>
      <c r="VTY85" s="195"/>
      <c r="VTZ85" s="195"/>
      <c r="VUA85" s="195"/>
      <c r="VUB85" s="195"/>
      <c r="VUC85" s="195"/>
      <c r="VUD85" s="195"/>
      <c r="VUE85" s="195"/>
      <c r="VUF85" s="195"/>
      <c r="VUG85" s="195"/>
      <c r="VUH85" s="195"/>
      <c r="VUI85" s="195"/>
      <c r="VUJ85" s="195"/>
      <c r="VUK85" s="195"/>
      <c r="VUL85" s="195"/>
      <c r="VUM85" s="195"/>
      <c r="VUN85" s="195"/>
      <c r="VUO85" s="195"/>
      <c r="VUP85" s="195"/>
      <c r="VUQ85" s="195"/>
      <c r="VUR85" s="195"/>
      <c r="VUS85" s="195"/>
      <c r="VUT85" s="195"/>
      <c r="VUU85" s="195"/>
      <c r="VUV85" s="195"/>
      <c r="VUW85" s="195"/>
      <c r="VUX85" s="195"/>
      <c r="VUY85" s="195"/>
      <c r="VUZ85" s="195"/>
      <c r="VVA85" s="195"/>
      <c r="VVB85" s="195"/>
      <c r="VVC85" s="195"/>
      <c r="VVD85" s="195"/>
      <c r="VVE85" s="195"/>
      <c r="VVF85" s="195"/>
      <c r="VVG85" s="195"/>
      <c r="VVH85" s="195"/>
      <c r="VVI85" s="195"/>
      <c r="VVJ85" s="195"/>
      <c r="VVK85" s="195"/>
      <c r="VVL85" s="195"/>
      <c r="VVM85" s="195"/>
      <c r="VVN85" s="195"/>
      <c r="VVO85" s="195"/>
      <c r="VVP85" s="195"/>
      <c r="VVQ85" s="195"/>
      <c r="VVR85" s="195"/>
      <c r="VVS85" s="195"/>
      <c r="VVT85" s="195"/>
      <c r="VVU85" s="195"/>
      <c r="VVV85" s="195"/>
      <c r="VVW85" s="195"/>
      <c r="VVX85" s="195"/>
      <c r="VVY85" s="195"/>
      <c r="VVZ85" s="195"/>
      <c r="VWA85" s="195"/>
      <c r="VWB85" s="195"/>
      <c r="VWC85" s="195"/>
      <c r="VWD85" s="195"/>
      <c r="VWE85" s="195"/>
      <c r="VWF85" s="195"/>
      <c r="VWG85" s="195"/>
      <c r="VWH85" s="195"/>
      <c r="VWI85" s="195"/>
      <c r="VWJ85" s="195"/>
      <c r="VWK85" s="195"/>
      <c r="VWL85" s="195"/>
      <c r="VWM85" s="195"/>
      <c r="VWN85" s="195"/>
      <c r="VWO85" s="195"/>
      <c r="VWP85" s="195"/>
      <c r="VWQ85" s="195"/>
      <c r="VWR85" s="195"/>
      <c r="VWS85" s="195"/>
      <c r="VWT85" s="195"/>
      <c r="VWU85" s="195"/>
      <c r="VWV85" s="195"/>
      <c r="VWW85" s="195"/>
      <c r="VWX85" s="195"/>
      <c r="VWY85" s="195"/>
      <c r="VWZ85" s="195"/>
      <c r="VXA85" s="195"/>
      <c r="VXB85" s="195"/>
      <c r="VXC85" s="195"/>
      <c r="VXD85" s="195"/>
      <c r="VXE85" s="195"/>
      <c r="VXF85" s="195"/>
      <c r="VXG85" s="195"/>
      <c r="VXH85" s="195"/>
      <c r="VXI85" s="195"/>
      <c r="VXJ85" s="195"/>
      <c r="VXK85" s="195"/>
      <c r="VXL85" s="195"/>
      <c r="VXM85" s="195"/>
      <c r="VXN85" s="195"/>
      <c r="VXO85" s="195"/>
      <c r="VXP85" s="195"/>
      <c r="VXQ85" s="195"/>
      <c r="VXR85" s="195"/>
      <c r="VXS85" s="195"/>
      <c r="VXT85" s="195"/>
      <c r="VXU85" s="195"/>
      <c r="VXV85" s="195"/>
      <c r="VXW85" s="195"/>
      <c r="VXX85" s="195"/>
      <c r="VXY85" s="195"/>
      <c r="VXZ85" s="195"/>
      <c r="VYA85" s="195"/>
      <c r="VYB85" s="195"/>
      <c r="VYC85" s="195"/>
      <c r="VYD85" s="195"/>
      <c r="VYE85" s="195"/>
      <c r="VYF85" s="195"/>
      <c r="VYG85" s="195"/>
      <c r="VYH85" s="195"/>
      <c r="VYI85" s="195"/>
      <c r="VYJ85" s="195"/>
      <c r="VYK85" s="195"/>
      <c r="VYL85" s="195"/>
      <c r="VYM85" s="195"/>
      <c r="VYN85" s="195"/>
      <c r="VYO85" s="195"/>
      <c r="VYP85" s="195"/>
      <c r="VYQ85" s="195"/>
      <c r="VYR85" s="195"/>
      <c r="VYS85" s="195"/>
      <c r="VYT85" s="195"/>
      <c r="VYU85" s="195"/>
      <c r="VYV85" s="195"/>
      <c r="VYW85" s="195"/>
      <c r="VYX85" s="195"/>
      <c r="VYY85" s="195"/>
      <c r="VYZ85" s="195"/>
      <c r="VZA85" s="195"/>
      <c r="VZB85" s="195"/>
      <c r="VZC85" s="195"/>
      <c r="VZD85" s="195"/>
      <c r="VZE85" s="195"/>
      <c r="VZF85" s="195"/>
      <c r="VZG85" s="195"/>
      <c r="VZH85" s="195"/>
      <c r="VZI85" s="195"/>
      <c r="VZJ85" s="195"/>
      <c r="VZK85" s="195"/>
      <c r="VZL85" s="195"/>
      <c r="VZM85" s="195"/>
      <c r="VZN85" s="195"/>
      <c r="VZO85" s="195"/>
      <c r="VZP85" s="195"/>
      <c r="VZQ85" s="195"/>
      <c r="VZR85" s="195"/>
      <c r="VZS85" s="195"/>
      <c r="VZT85" s="195"/>
      <c r="VZU85" s="195"/>
      <c r="VZV85" s="195"/>
      <c r="VZW85" s="195"/>
      <c r="VZX85" s="195"/>
      <c r="VZY85" s="195"/>
      <c r="VZZ85" s="195"/>
      <c r="WAA85" s="195"/>
      <c r="WAB85" s="195"/>
      <c r="WAC85" s="195"/>
      <c r="WAD85" s="195"/>
      <c r="WAE85" s="195"/>
      <c r="WAF85" s="195"/>
      <c r="WAG85" s="195"/>
      <c r="WAH85" s="195"/>
      <c r="WAI85" s="195"/>
      <c r="WAJ85" s="195"/>
      <c r="WAK85" s="195"/>
      <c r="WAL85" s="195"/>
      <c r="WAM85" s="195"/>
      <c r="WAN85" s="195"/>
      <c r="WAO85" s="195"/>
      <c r="WAP85" s="195"/>
      <c r="WAQ85" s="195"/>
      <c r="WAR85" s="195"/>
      <c r="WAS85" s="195"/>
      <c r="WAT85" s="195"/>
      <c r="WAU85" s="195"/>
      <c r="WAV85" s="195"/>
      <c r="WAW85" s="195"/>
      <c r="WAX85" s="195"/>
      <c r="WAY85" s="195"/>
      <c r="WAZ85" s="195"/>
      <c r="WBA85" s="195"/>
      <c r="WBB85" s="195"/>
      <c r="WBC85" s="195"/>
      <c r="WBD85" s="195"/>
      <c r="WBE85" s="195"/>
      <c r="WBF85" s="195"/>
      <c r="WBG85" s="195"/>
      <c r="WBH85" s="195"/>
      <c r="WBI85" s="195"/>
      <c r="WBJ85" s="195"/>
      <c r="WBK85" s="195"/>
      <c r="WBL85" s="195"/>
      <c r="WBM85" s="195"/>
      <c r="WBN85" s="195"/>
      <c r="WBO85" s="195"/>
      <c r="WBP85" s="195"/>
      <c r="WBQ85" s="195"/>
      <c r="WBR85" s="195"/>
      <c r="WBS85" s="195"/>
      <c r="WBT85" s="195"/>
      <c r="WBU85" s="195"/>
      <c r="WBV85" s="195"/>
      <c r="WBW85" s="195"/>
      <c r="WBX85" s="195"/>
      <c r="WBY85" s="195"/>
      <c r="WBZ85" s="195"/>
      <c r="WCA85" s="195"/>
      <c r="WCB85" s="195"/>
      <c r="WCC85" s="195"/>
      <c r="WCD85" s="195"/>
      <c r="WCE85" s="195"/>
      <c r="WCF85" s="195"/>
      <c r="WCG85" s="195"/>
      <c r="WCH85" s="195"/>
      <c r="WCI85" s="195"/>
      <c r="WCJ85" s="195"/>
      <c r="WCK85" s="195"/>
      <c r="WCL85" s="195"/>
      <c r="WCM85" s="195"/>
      <c r="WCN85" s="195"/>
      <c r="WCO85" s="195"/>
      <c r="WCP85" s="195"/>
      <c r="WCQ85" s="195"/>
      <c r="WCR85" s="195"/>
      <c r="WCS85" s="195"/>
      <c r="WCT85" s="195"/>
      <c r="WCU85" s="195"/>
      <c r="WCV85" s="195"/>
      <c r="WCW85" s="195"/>
      <c r="WCX85" s="195"/>
      <c r="WCY85" s="195"/>
      <c r="WCZ85" s="195"/>
      <c r="WDA85" s="195"/>
      <c r="WDB85" s="195"/>
      <c r="WDC85" s="195"/>
      <c r="WDD85" s="195"/>
      <c r="WDE85" s="195"/>
      <c r="WDF85" s="195"/>
      <c r="WDG85" s="195"/>
      <c r="WDH85" s="195"/>
      <c r="WDI85" s="195"/>
      <c r="WDJ85" s="195"/>
      <c r="WDK85" s="195"/>
      <c r="WDL85" s="195"/>
      <c r="WDM85" s="195"/>
      <c r="WDN85" s="195"/>
      <c r="WDO85" s="195"/>
      <c r="WDP85" s="195"/>
      <c r="WDQ85" s="195"/>
      <c r="WDR85" s="195"/>
      <c r="WDS85" s="195"/>
      <c r="WDT85" s="195"/>
      <c r="WDU85" s="195"/>
      <c r="WDV85" s="195"/>
      <c r="WDW85" s="195"/>
      <c r="WDX85" s="195"/>
      <c r="WDY85" s="195"/>
      <c r="WDZ85" s="195"/>
      <c r="WEA85" s="195"/>
      <c r="WEB85" s="195"/>
      <c r="WEC85" s="195"/>
      <c r="WED85" s="195"/>
      <c r="WEE85" s="195"/>
      <c r="WEF85" s="195"/>
      <c r="WEG85" s="195"/>
      <c r="WEH85" s="195"/>
      <c r="WEI85" s="195"/>
      <c r="WEJ85" s="195"/>
      <c r="WEK85" s="195"/>
      <c r="WEL85" s="195"/>
      <c r="WEM85" s="195"/>
      <c r="WEN85" s="195"/>
      <c r="WEO85" s="195"/>
      <c r="WEP85" s="195"/>
      <c r="WEQ85" s="195"/>
      <c r="WER85" s="195"/>
      <c r="WES85" s="195"/>
      <c r="WET85" s="195"/>
      <c r="WEU85" s="195"/>
      <c r="WEV85" s="195"/>
      <c r="WEW85" s="195"/>
      <c r="WEX85" s="195"/>
      <c r="WEY85" s="195"/>
      <c r="WEZ85" s="195"/>
      <c r="WFA85" s="195"/>
      <c r="WFB85" s="195"/>
      <c r="WFC85" s="195"/>
      <c r="WFD85" s="195"/>
      <c r="WFE85" s="195"/>
      <c r="WFF85" s="195"/>
      <c r="WFG85" s="195"/>
      <c r="WFH85" s="195"/>
      <c r="WFI85" s="195"/>
      <c r="WFJ85" s="195"/>
      <c r="WFK85" s="195"/>
      <c r="WFL85" s="195"/>
      <c r="WFM85" s="195"/>
      <c r="WFN85" s="195"/>
      <c r="WFO85" s="195"/>
      <c r="WFP85" s="195"/>
      <c r="WFQ85" s="195"/>
      <c r="WFR85" s="195"/>
      <c r="WFS85" s="195"/>
      <c r="WFT85" s="195"/>
      <c r="WFU85" s="195"/>
      <c r="WFV85" s="195"/>
      <c r="WFW85" s="195"/>
      <c r="WFX85" s="195"/>
      <c r="WFY85" s="195"/>
      <c r="WFZ85" s="195"/>
      <c r="WGA85" s="195"/>
      <c r="WGB85" s="195"/>
      <c r="WGC85" s="195"/>
      <c r="WGD85" s="195"/>
      <c r="WGE85" s="195"/>
      <c r="WGF85" s="195"/>
      <c r="WGG85" s="195"/>
      <c r="WGH85" s="195"/>
      <c r="WGI85" s="195"/>
      <c r="WGJ85" s="195"/>
      <c r="WGK85" s="195"/>
      <c r="WGL85" s="195"/>
      <c r="WGM85" s="195"/>
      <c r="WGN85" s="195"/>
      <c r="WGO85" s="195"/>
      <c r="WGP85" s="195"/>
      <c r="WGQ85" s="195"/>
      <c r="WGR85" s="195"/>
      <c r="WGS85" s="195"/>
      <c r="WGT85" s="195"/>
      <c r="WGU85" s="195"/>
      <c r="WGV85" s="195"/>
      <c r="WGW85" s="195"/>
      <c r="WGX85" s="195"/>
      <c r="WGY85" s="195"/>
      <c r="WGZ85" s="195"/>
      <c r="WHA85" s="195"/>
      <c r="WHB85" s="195"/>
      <c r="WHC85" s="195"/>
      <c r="WHD85" s="195"/>
      <c r="WHE85" s="195"/>
      <c r="WHF85" s="195"/>
      <c r="WHG85" s="195"/>
      <c r="WHH85" s="195"/>
      <c r="WHI85" s="195"/>
      <c r="WHJ85" s="195"/>
      <c r="WHK85" s="195"/>
      <c r="WHL85" s="195"/>
      <c r="WHM85" s="195"/>
      <c r="WHN85" s="195"/>
      <c r="WHO85" s="195"/>
      <c r="WHP85" s="195"/>
      <c r="WHQ85" s="195"/>
      <c r="WHR85" s="195"/>
      <c r="WHS85" s="195"/>
      <c r="WHT85" s="195"/>
      <c r="WHU85" s="195"/>
      <c r="WHV85" s="195"/>
      <c r="WHW85" s="195"/>
      <c r="WHX85" s="195"/>
      <c r="WHY85" s="195"/>
      <c r="WHZ85" s="195"/>
      <c r="WIA85" s="195"/>
      <c r="WIB85" s="195"/>
      <c r="WIC85" s="195"/>
      <c r="WID85" s="195"/>
      <c r="WIE85" s="195"/>
      <c r="WIF85" s="195"/>
      <c r="WIG85" s="195"/>
      <c r="WIH85" s="195"/>
      <c r="WII85" s="195"/>
      <c r="WIJ85" s="195"/>
      <c r="WIK85" s="195"/>
      <c r="WIL85" s="195"/>
      <c r="WIM85" s="195"/>
      <c r="WIN85" s="195"/>
      <c r="WIO85" s="195"/>
      <c r="WIP85" s="195"/>
      <c r="WIQ85" s="195"/>
      <c r="WIR85" s="195"/>
      <c r="WIS85" s="195"/>
      <c r="WIT85" s="195"/>
      <c r="WIU85" s="195"/>
      <c r="WIV85" s="195"/>
      <c r="WIW85" s="195"/>
      <c r="WIX85" s="195"/>
      <c r="WIY85" s="195"/>
      <c r="WIZ85" s="195"/>
      <c r="WJA85" s="195"/>
      <c r="WJB85" s="195"/>
      <c r="WJC85" s="195"/>
      <c r="WJD85" s="195"/>
      <c r="WJE85" s="195"/>
      <c r="WJF85" s="195"/>
      <c r="WJG85" s="195"/>
      <c r="WJH85" s="195"/>
      <c r="WJI85" s="195"/>
      <c r="WJJ85" s="195"/>
      <c r="WJK85" s="195"/>
      <c r="WJL85" s="195"/>
      <c r="WJM85" s="195"/>
      <c r="WJN85" s="195"/>
      <c r="WJO85" s="195"/>
      <c r="WJP85" s="195"/>
      <c r="WJQ85" s="195"/>
      <c r="WJR85" s="195"/>
      <c r="WJS85" s="195"/>
      <c r="WJT85" s="195"/>
      <c r="WJU85" s="195"/>
      <c r="WJV85" s="195"/>
      <c r="WJW85" s="195"/>
      <c r="WJX85" s="195"/>
      <c r="WJY85" s="195"/>
      <c r="WJZ85" s="195"/>
      <c r="WKA85" s="195"/>
      <c r="WKB85" s="195"/>
      <c r="WKC85" s="195"/>
      <c r="WKD85" s="195"/>
      <c r="WKE85" s="195"/>
      <c r="WKF85" s="195"/>
      <c r="WKG85" s="195"/>
      <c r="WKH85" s="195"/>
      <c r="WKI85" s="195"/>
      <c r="WKJ85" s="195"/>
      <c r="WKK85" s="195"/>
      <c r="WKL85" s="195"/>
      <c r="WKM85" s="195"/>
      <c r="WKN85" s="195"/>
      <c r="WKO85" s="195"/>
      <c r="WKP85" s="195"/>
      <c r="WKQ85" s="195"/>
      <c r="WKR85" s="195"/>
      <c r="WKS85" s="195"/>
      <c r="WKT85" s="195"/>
      <c r="WKU85" s="195"/>
      <c r="WKV85" s="195"/>
      <c r="WKW85" s="195"/>
      <c r="WKX85" s="195"/>
      <c r="WKY85" s="195"/>
      <c r="WKZ85" s="195"/>
      <c r="WLA85" s="195"/>
      <c r="WLB85" s="195"/>
      <c r="WLC85" s="195"/>
      <c r="WLD85" s="195"/>
      <c r="WLE85" s="195"/>
      <c r="WLF85" s="195"/>
      <c r="WLG85" s="195"/>
      <c r="WLH85" s="195"/>
      <c r="WLI85" s="195"/>
      <c r="WLJ85" s="195"/>
      <c r="WLK85" s="195"/>
      <c r="WLL85" s="195"/>
      <c r="WLM85" s="195"/>
      <c r="WLN85" s="195"/>
      <c r="WLO85" s="195"/>
      <c r="WLP85" s="195"/>
      <c r="WLQ85" s="195"/>
      <c r="WLR85" s="195"/>
      <c r="WLS85" s="195"/>
      <c r="WLT85" s="195"/>
      <c r="WLU85" s="195"/>
      <c r="WLV85" s="195"/>
      <c r="WLW85" s="195"/>
      <c r="WLX85" s="195"/>
      <c r="WLY85" s="195"/>
      <c r="WLZ85" s="195"/>
      <c r="WMA85" s="195"/>
      <c r="WMB85" s="195"/>
      <c r="WMC85" s="195"/>
      <c r="WMD85" s="195"/>
      <c r="WME85" s="195"/>
      <c r="WMF85" s="195"/>
      <c r="WMG85" s="195"/>
      <c r="WMH85" s="195"/>
      <c r="WMI85" s="195"/>
      <c r="WMJ85" s="195"/>
      <c r="WMK85" s="195"/>
      <c r="WML85" s="195"/>
      <c r="WMM85" s="195"/>
      <c r="WMN85" s="195"/>
      <c r="WMO85" s="195"/>
      <c r="WMP85" s="195"/>
      <c r="WMQ85" s="195"/>
      <c r="WMR85" s="195"/>
      <c r="WMS85" s="195"/>
      <c r="WMT85" s="195"/>
      <c r="WMU85" s="195"/>
      <c r="WMV85" s="195"/>
      <c r="WMW85" s="195"/>
      <c r="WMX85" s="195"/>
      <c r="WMY85" s="195"/>
      <c r="WMZ85" s="195"/>
      <c r="WNA85" s="195"/>
      <c r="WNB85" s="195"/>
      <c r="WNC85" s="195"/>
      <c r="WND85" s="195"/>
      <c r="WNE85" s="195"/>
      <c r="WNF85" s="195"/>
      <c r="WNG85" s="195"/>
      <c r="WNH85" s="195"/>
      <c r="WNI85" s="195"/>
      <c r="WNJ85" s="195"/>
      <c r="WNK85" s="195"/>
      <c r="WNL85" s="195"/>
      <c r="WNM85" s="195"/>
      <c r="WNN85" s="195"/>
      <c r="WNO85" s="195"/>
      <c r="WNP85" s="195"/>
      <c r="WNQ85" s="195"/>
      <c r="WNR85" s="195"/>
      <c r="WNS85" s="195"/>
      <c r="WNT85" s="195"/>
      <c r="WNU85" s="195"/>
      <c r="WNV85" s="195"/>
      <c r="WNW85" s="195"/>
      <c r="WNX85" s="195"/>
      <c r="WNY85" s="195"/>
      <c r="WNZ85" s="195"/>
      <c r="WOA85" s="195"/>
      <c r="WOB85" s="195"/>
      <c r="WOC85" s="195"/>
      <c r="WOD85" s="195"/>
      <c r="WOE85" s="195"/>
      <c r="WOF85" s="195"/>
      <c r="WOG85" s="195"/>
      <c r="WOH85" s="195"/>
      <c r="WOI85" s="195"/>
      <c r="WOJ85" s="195"/>
      <c r="WOK85" s="195"/>
      <c r="WOL85" s="195"/>
      <c r="WOM85" s="195"/>
      <c r="WON85" s="195"/>
      <c r="WOO85" s="195"/>
      <c r="WOP85" s="195"/>
      <c r="WOQ85" s="195"/>
      <c r="WOR85" s="195"/>
      <c r="WOS85" s="195"/>
      <c r="WOT85" s="195"/>
      <c r="WOU85" s="195"/>
      <c r="WOV85" s="195"/>
      <c r="WOW85" s="195"/>
      <c r="WOX85" s="195"/>
      <c r="WOY85" s="195"/>
      <c r="WOZ85" s="195"/>
      <c r="WPA85" s="195"/>
      <c r="WPB85" s="195"/>
      <c r="WPC85" s="195"/>
      <c r="WPD85" s="195"/>
      <c r="WPE85" s="195"/>
      <c r="WPF85" s="195"/>
      <c r="WPG85" s="195"/>
      <c r="WPH85" s="195"/>
      <c r="WPI85" s="195"/>
      <c r="WPJ85" s="195"/>
      <c r="WPK85" s="195"/>
      <c r="WPL85" s="195"/>
      <c r="WPM85" s="195"/>
      <c r="WPN85" s="195"/>
      <c r="WPO85" s="195"/>
      <c r="WPP85" s="195"/>
      <c r="WPQ85" s="195"/>
      <c r="WPR85" s="195"/>
      <c r="WPS85" s="195"/>
      <c r="WPT85" s="195"/>
      <c r="WPU85" s="195"/>
      <c r="WPV85" s="195"/>
      <c r="WPW85" s="195"/>
      <c r="WPX85" s="195"/>
      <c r="WPY85" s="195"/>
      <c r="WPZ85" s="195"/>
      <c r="WQA85" s="195"/>
      <c r="WQB85" s="195"/>
      <c r="WQC85" s="195"/>
      <c r="WQD85" s="195"/>
      <c r="WQE85" s="195"/>
      <c r="WQF85" s="195"/>
      <c r="WQG85" s="195"/>
      <c r="WQH85" s="195"/>
      <c r="WQI85" s="195"/>
      <c r="WQJ85" s="195"/>
      <c r="WQK85" s="195"/>
      <c r="WQL85" s="195"/>
      <c r="WQM85" s="195"/>
      <c r="WQN85" s="195"/>
      <c r="WQO85" s="195"/>
      <c r="WQP85" s="195"/>
      <c r="WQQ85" s="195"/>
      <c r="WQR85" s="195"/>
      <c r="WQS85" s="195"/>
      <c r="WQT85" s="195"/>
      <c r="WQU85" s="195"/>
      <c r="WQV85" s="195"/>
      <c r="WQW85" s="195"/>
      <c r="WQX85" s="195"/>
      <c r="WQY85" s="195"/>
      <c r="WQZ85" s="195"/>
      <c r="WRA85" s="195"/>
      <c r="WRB85" s="195"/>
      <c r="WRC85" s="195"/>
      <c r="WRD85" s="195"/>
      <c r="WRE85" s="195"/>
      <c r="WRF85" s="195"/>
      <c r="WRG85" s="195"/>
      <c r="WRH85" s="195"/>
      <c r="WRI85" s="195"/>
      <c r="WRJ85" s="195"/>
      <c r="WRK85" s="195"/>
      <c r="WRL85" s="195"/>
      <c r="WRM85" s="195"/>
      <c r="WRN85" s="195"/>
      <c r="WRO85" s="195"/>
      <c r="WRP85" s="195"/>
      <c r="WRQ85" s="195"/>
      <c r="WRR85" s="195"/>
      <c r="WRS85" s="195"/>
      <c r="WRT85" s="195"/>
      <c r="WRU85" s="195"/>
      <c r="WRV85" s="195"/>
      <c r="WRW85" s="195"/>
      <c r="WRX85" s="195"/>
      <c r="WRY85" s="195"/>
      <c r="WRZ85" s="195"/>
      <c r="WSA85" s="195"/>
      <c r="WSB85" s="195"/>
      <c r="WSC85" s="195"/>
      <c r="WSD85" s="195"/>
      <c r="WSE85" s="195"/>
      <c r="WSF85" s="195"/>
      <c r="WSG85" s="195"/>
      <c r="WSH85" s="195"/>
      <c r="WSI85" s="195"/>
      <c r="WSJ85" s="195"/>
      <c r="WSK85" s="195"/>
      <c r="WSL85" s="195"/>
      <c r="WSM85" s="195"/>
      <c r="WSN85" s="195"/>
      <c r="WSO85" s="195"/>
      <c r="WSP85" s="195"/>
      <c r="WSQ85" s="195"/>
      <c r="WSR85" s="195"/>
      <c r="WSS85" s="195"/>
      <c r="WST85" s="195"/>
      <c r="WSU85" s="195"/>
      <c r="WSV85" s="195"/>
      <c r="WSW85" s="195"/>
      <c r="WSX85" s="195"/>
      <c r="WSY85" s="195"/>
      <c r="WSZ85" s="195"/>
      <c r="WTA85" s="195"/>
      <c r="WTB85" s="195"/>
      <c r="WTC85" s="195"/>
      <c r="WTD85" s="195"/>
      <c r="WTE85" s="195"/>
      <c r="WTF85" s="195"/>
      <c r="WTG85" s="195"/>
      <c r="WTH85" s="195"/>
      <c r="WTI85" s="195"/>
      <c r="WTJ85" s="195"/>
      <c r="WTK85" s="195"/>
      <c r="WTL85" s="195"/>
      <c r="WTM85" s="195"/>
      <c r="WTN85" s="195"/>
      <c r="WTO85" s="195"/>
      <c r="WTP85" s="195"/>
      <c r="WTQ85" s="195"/>
      <c r="WTR85" s="195"/>
      <c r="WTS85" s="195"/>
      <c r="WTT85" s="195"/>
      <c r="WTU85" s="195"/>
      <c r="WTV85" s="195"/>
      <c r="WTW85" s="195"/>
      <c r="WTX85" s="195"/>
      <c r="WTY85" s="195"/>
      <c r="WTZ85" s="195"/>
      <c r="WUA85" s="195"/>
      <c r="WUB85" s="195"/>
      <c r="WUC85" s="195"/>
      <c r="WUD85" s="195"/>
      <c r="WUE85" s="195"/>
      <c r="WUF85" s="195"/>
      <c r="WUG85" s="195"/>
      <c r="WUH85" s="195"/>
      <c r="WUI85" s="195"/>
      <c r="WUJ85" s="195"/>
      <c r="WUK85" s="195"/>
      <c r="WUL85" s="195"/>
      <c r="WUM85" s="195"/>
      <c r="WUN85" s="195"/>
      <c r="WUO85" s="195"/>
      <c r="WUP85" s="195"/>
      <c r="WUQ85" s="195"/>
      <c r="WUR85" s="195"/>
      <c r="WUS85" s="195"/>
      <c r="WUT85" s="195"/>
      <c r="WUU85" s="195"/>
      <c r="WUV85" s="195"/>
      <c r="WUW85" s="195"/>
      <c r="WUX85" s="195"/>
      <c r="WUY85" s="195"/>
      <c r="WUZ85" s="195"/>
      <c r="WVA85" s="195"/>
      <c r="WVB85" s="195"/>
      <c r="WVC85" s="195"/>
      <c r="WVD85" s="195"/>
      <c r="WVE85" s="195"/>
      <c r="WVF85" s="195"/>
      <c r="WVG85" s="195"/>
      <c r="WVH85" s="195"/>
      <c r="WVI85" s="195"/>
      <c r="WVJ85" s="195"/>
      <c r="WVK85" s="195"/>
      <c r="WVL85" s="195"/>
      <c r="WVM85" s="195"/>
      <c r="WVN85" s="195"/>
      <c r="WVO85" s="195"/>
      <c r="WVP85" s="195"/>
      <c r="WVQ85" s="195"/>
      <c r="WVR85" s="195"/>
      <c r="WVS85" s="195"/>
      <c r="WVT85" s="195"/>
      <c r="WVU85" s="195"/>
      <c r="WVV85" s="195"/>
      <c r="WVW85" s="195"/>
      <c r="WVX85" s="195"/>
      <c r="WVY85" s="195"/>
      <c r="WVZ85" s="195"/>
      <c r="WWA85" s="195"/>
      <c r="WWB85" s="195"/>
      <c r="WWC85" s="195"/>
      <c r="WWD85" s="195"/>
      <c r="WWE85" s="195"/>
      <c r="WWF85" s="195"/>
    </row>
    <row r="86" spans="1:16152" s="197" customFormat="1" x14ac:dyDescent="0.3">
      <c r="A86" s="195"/>
      <c r="B86" s="196"/>
      <c r="C86" s="195"/>
      <c r="D86" s="296"/>
      <c r="E86" s="906"/>
      <c r="F86" s="910"/>
      <c r="G86" s="259"/>
      <c r="I86" s="195"/>
      <c r="J86" s="195"/>
      <c r="K86" s="195"/>
      <c r="L86" s="195"/>
      <c r="M86" s="195"/>
      <c r="N86" s="195"/>
      <c r="O86" s="195"/>
      <c r="P86" s="195"/>
      <c r="Q86" s="195"/>
      <c r="R86" s="195"/>
      <c r="S86" s="195"/>
      <c r="T86" s="195"/>
      <c r="U86" s="195"/>
      <c r="V86" s="195"/>
      <c r="W86" s="195"/>
      <c r="X86" s="553"/>
      <c r="Y86" s="195"/>
      <c r="Z86" s="195"/>
      <c r="AA86" s="195"/>
      <c r="AB86" s="195"/>
      <c r="AC86" s="195"/>
      <c r="AD86" s="195"/>
      <c r="AE86" s="195"/>
      <c r="AF86" s="195"/>
      <c r="AG86" s="195"/>
      <c r="AH86" s="195"/>
      <c r="AI86" s="195"/>
      <c r="AJ86" s="195"/>
      <c r="AK86" s="195"/>
      <c r="AL86" s="195"/>
      <c r="AM86" s="195"/>
      <c r="AN86" s="195"/>
      <c r="AO86" s="195"/>
      <c r="AP86" s="195"/>
      <c r="AQ86" s="195"/>
      <c r="AR86" s="195"/>
      <c r="AS86" s="195"/>
      <c r="AT86" s="195"/>
      <c r="AU86" s="195"/>
      <c r="AV86" s="195"/>
      <c r="AW86" s="195"/>
      <c r="AX86" s="195"/>
      <c r="AY86" s="195"/>
      <c r="AZ86" s="195"/>
      <c r="BA86" s="195"/>
      <c r="BB86" s="195"/>
      <c r="BC86" s="195"/>
      <c r="BD86" s="195"/>
      <c r="BE86" s="195"/>
      <c r="BF86" s="195"/>
      <c r="BG86" s="195"/>
      <c r="BH86" s="195"/>
      <c r="BI86" s="195"/>
      <c r="BJ86" s="195"/>
      <c r="BK86" s="195"/>
      <c r="BL86" s="195"/>
      <c r="BM86" s="195"/>
      <c r="BN86" s="195"/>
      <c r="BO86" s="195"/>
      <c r="BP86" s="195"/>
      <c r="BQ86" s="195"/>
      <c r="BR86" s="195"/>
      <c r="BS86" s="195"/>
      <c r="BT86" s="195"/>
      <c r="BU86" s="195"/>
      <c r="BV86" s="195"/>
      <c r="BW86" s="195"/>
      <c r="BX86" s="195"/>
      <c r="BY86" s="195"/>
      <c r="BZ86" s="195"/>
      <c r="CA86" s="195"/>
      <c r="CB86" s="195"/>
      <c r="CC86" s="195"/>
      <c r="CD86" s="195"/>
      <c r="CE86" s="195"/>
      <c r="CF86" s="195"/>
      <c r="CG86" s="195"/>
      <c r="CH86" s="195"/>
      <c r="CI86" s="195"/>
      <c r="CJ86" s="195"/>
      <c r="CK86" s="195"/>
      <c r="CL86" s="195"/>
      <c r="CM86" s="195"/>
      <c r="CN86" s="195"/>
      <c r="CO86" s="195"/>
      <c r="CP86" s="195"/>
      <c r="CQ86" s="195"/>
      <c r="CR86" s="195"/>
      <c r="CS86" s="195"/>
      <c r="CT86" s="195"/>
      <c r="CU86" s="195"/>
      <c r="CV86" s="195"/>
      <c r="CW86" s="195"/>
      <c r="CX86" s="195"/>
      <c r="CY86" s="195"/>
      <c r="CZ86" s="195"/>
      <c r="DA86" s="195"/>
      <c r="DB86" s="195"/>
      <c r="DC86" s="195"/>
      <c r="DD86" s="195"/>
      <c r="DE86" s="195"/>
      <c r="DF86" s="195"/>
      <c r="DG86" s="195"/>
      <c r="DH86" s="195"/>
      <c r="DI86" s="195"/>
      <c r="DJ86" s="195"/>
      <c r="DK86" s="195"/>
      <c r="DL86" s="195"/>
      <c r="DM86" s="195"/>
      <c r="DN86" s="195"/>
      <c r="DO86" s="195"/>
      <c r="DP86" s="195"/>
      <c r="DQ86" s="195"/>
      <c r="DR86" s="195"/>
      <c r="DS86" s="195"/>
      <c r="DT86" s="195"/>
      <c r="DU86" s="195"/>
      <c r="DV86" s="195"/>
      <c r="DW86" s="195"/>
      <c r="DX86" s="195"/>
      <c r="DY86" s="195"/>
      <c r="DZ86" s="195"/>
      <c r="EA86" s="195"/>
      <c r="EB86" s="195"/>
      <c r="EC86" s="195"/>
      <c r="ED86" s="195"/>
      <c r="EE86" s="195"/>
      <c r="EF86" s="195"/>
      <c r="EG86" s="195"/>
      <c r="EH86" s="195"/>
      <c r="EI86" s="195"/>
      <c r="EJ86" s="195"/>
      <c r="EK86" s="195"/>
      <c r="EL86" s="195"/>
      <c r="EM86" s="195"/>
      <c r="EN86" s="195"/>
      <c r="EO86" s="195"/>
      <c r="EP86" s="195"/>
      <c r="EQ86" s="195"/>
      <c r="ER86" s="195"/>
      <c r="ES86" s="195"/>
      <c r="ET86" s="195"/>
      <c r="EU86" s="195"/>
      <c r="EV86" s="195"/>
      <c r="EW86" s="195"/>
      <c r="EX86" s="195"/>
      <c r="EY86" s="195"/>
      <c r="EZ86" s="195"/>
      <c r="FA86" s="195"/>
      <c r="FB86" s="195"/>
      <c r="FC86" s="195"/>
      <c r="FD86" s="195"/>
      <c r="FE86" s="195"/>
      <c r="FF86" s="195"/>
      <c r="FG86" s="195"/>
      <c r="FH86" s="195"/>
      <c r="FI86" s="195"/>
      <c r="FJ86" s="195"/>
      <c r="FK86" s="195"/>
      <c r="FL86" s="195"/>
      <c r="FM86" s="195"/>
      <c r="FN86" s="195"/>
      <c r="FO86" s="195"/>
      <c r="FP86" s="195"/>
      <c r="FQ86" s="195"/>
      <c r="FR86" s="195"/>
      <c r="FS86" s="195"/>
      <c r="FT86" s="195"/>
      <c r="FU86" s="195"/>
      <c r="FV86" s="195"/>
      <c r="FW86" s="195"/>
      <c r="FX86" s="195"/>
      <c r="FY86" s="195"/>
      <c r="FZ86" s="195"/>
      <c r="GA86" s="195"/>
      <c r="GB86" s="195"/>
      <c r="GC86" s="195"/>
      <c r="GD86" s="195"/>
      <c r="GE86" s="195"/>
      <c r="GF86" s="195"/>
      <c r="GG86" s="195"/>
      <c r="GH86" s="195"/>
      <c r="GI86" s="195"/>
      <c r="GJ86" s="195"/>
      <c r="GK86" s="195"/>
      <c r="GL86" s="195"/>
      <c r="GM86" s="195"/>
      <c r="GN86" s="195"/>
      <c r="GO86" s="195"/>
      <c r="GP86" s="195"/>
      <c r="GQ86" s="195"/>
      <c r="GR86" s="195"/>
      <c r="GS86" s="195"/>
      <c r="GT86" s="195"/>
      <c r="GU86" s="195"/>
      <c r="GV86" s="195"/>
      <c r="GW86" s="195"/>
      <c r="GX86" s="195"/>
      <c r="GY86" s="195"/>
      <c r="GZ86" s="195"/>
      <c r="HA86" s="195"/>
      <c r="HB86" s="195"/>
      <c r="HC86" s="195"/>
      <c r="HD86" s="195"/>
      <c r="HE86" s="195"/>
      <c r="HF86" s="195"/>
      <c r="HG86" s="195"/>
      <c r="HH86" s="195"/>
      <c r="HI86" s="195"/>
      <c r="HJ86" s="195"/>
      <c r="HK86" s="195"/>
      <c r="HL86" s="195"/>
      <c r="HM86" s="195"/>
      <c r="HN86" s="195"/>
      <c r="HO86" s="195"/>
      <c r="HP86" s="195"/>
      <c r="HQ86" s="195"/>
      <c r="HR86" s="195"/>
      <c r="HS86" s="195"/>
      <c r="HT86" s="195"/>
      <c r="HU86" s="195"/>
      <c r="HV86" s="195"/>
      <c r="HW86" s="195"/>
      <c r="HX86" s="195"/>
      <c r="HY86" s="195"/>
      <c r="HZ86" s="195"/>
      <c r="IA86" s="195"/>
      <c r="IB86" s="195"/>
      <c r="IC86" s="195"/>
      <c r="ID86" s="195"/>
      <c r="IE86" s="195"/>
      <c r="IF86" s="195"/>
      <c r="IG86" s="195"/>
      <c r="IH86" s="195"/>
      <c r="II86" s="195"/>
      <c r="IJ86" s="195"/>
      <c r="IK86" s="195"/>
      <c r="IL86" s="195"/>
      <c r="IM86" s="195"/>
      <c r="IN86" s="195"/>
      <c r="IO86" s="195"/>
      <c r="IP86" s="195"/>
      <c r="IQ86" s="195"/>
      <c r="IR86" s="195"/>
      <c r="IS86" s="195"/>
      <c r="IT86" s="195"/>
      <c r="IU86" s="195"/>
      <c r="IV86" s="195"/>
      <c r="IW86" s="195"/>
      <c r="IX86" s="195"/>
      <c r="IY86" s="195"/>
      <c r="IZ86" s="195"/>
      <c r="JA86" s="195"/>
      <c r="JB86" s="195"/>
      <c r="JC86" s="195"/>
      <c r="JD86" s="195"/>
      <c r="JE86" s="195"/>
      <c r="JF86" s="195"/>
      <c r="JG86" s="195"/>
      <c r="JH86" s="195"/>
      <c r="JI86" s="195"/>
      <c r="JJ86" s="195"/>
      <c r="JK86" s="195"/>
      <c r="JL86" s="195"/>
      <c r="JM86" s="195"/>
      <c r="JN86" s="195"/>
      <c r="JO86" s="195"/>
      <c r="JP86" s="195"/>
      <c r="JQ86" s="195"/>
      <c r="JR86" s="195"/>
      <c r="JS86" s="195"/>
      <c r="JT86" s="195"/>
      <c r="JU86" s="195"/>
      <c r="JV86" s="195"/>
      <c r="JW86" s="195"/>
      <c r="JX86" s="195"/>
      <c r="JY86" s="195"/>
      <c r="JZ86" s="195"/>
      <c r="KA86" s="195"/>
      <c r="KB86" s="195"/>
      <c r="KC86" s="195"/>
      <c r="KD86" s="195"/>
      <c r="KE86" s="195"/>
      <c r="KF86" s="195"/>
      <c r="KG86" s="195"/>
      <c r="KH86" s="195"/>
      <c r="KI86" s="195"/>
      <c r="KJ86" s="195"/>
      <c r="KK86" s="195"/>
      <c r="KL86" s="195"/>
      <c r="KM86" s="195"/>
      <c r="KN86" s="195"/>
      <c r="KO86" s="195"/>
      <c r="KP86" s="195"/>
      <c r="KQ86" s="195"/>
      <c r="KR86" s="195"/>
      <c r="KS86" s="195"/>
      <c r="KT86" s="195"/>
      <c r="KU86" s="195"/>
      <c r="KV86" s="195"/>
      <c r="KW86" s="195"/>
      <c r="KX86" s="195"/>
      <c r="KY86" s="195"/>
      <c r="KZ86" s="195"/>
      <c r="LA86" s="195"/>
      <c r="LB86" s="195"/>
      <c r="LC86" s="195"/>
      <c r="LD86" s="195"/>
      <c r="LE86" s="195"/>
      <c r="LF86" s="195"/>
      <c r="LG86" s="195"/>
      <c r="LH86" s="195"/>
      <c r="LI86" s="195"/>
      <c r="LJ86" s="195"/>
      <c r="LK86" s="195"/>
      <c r="LL86" s="195"/>
      <c r="LM86" s="195"/>
      <c r="LN86" s="195"/>
      <c r="LO86" s="195"/>
      <c r="LP86" s="195"/>
      <c r="LQ86" s="195"/>
      <c r="LR86" s="195"/>
      <c r="LS86" s="195"/>
      <c r="LT86" s="195"/>
      <c r="LU86" s="195"/>
      <c r="LV86" s="195"/>
      <c r="LW86" s="195"/>
      <c r="LX86" s="195"/>
      <c r="LY86" s="195"/>
      <c r="LZ86" s="195"/>
      <c r="MA86" s="195"/>
      <c r="MB86" s="195"/>
      <c r="MC86" s="195"/>
      <c r="MD86" s="195"/>
      <c r="ME86" s="195"/>
      <c r="MF86" s="195"/>
      <c r="MG86" s="195"/>
      <c r="MH86" s="195"/>
      <c r="MI86" s="195"/>
      <c r="MJ86" s="195"/>
      <c r="MK86" s="195"/>
      <c r="ML86" s="195"/>
      <c r="MM86" s="195"/>
      <c r="MN86" s="195"/>
      <c r="MO86" s="195"/>
      <c r="MP86" s="195"/>
      <c r="MQ86" s="195"/>
      <c r="MR86" s="195"/>
      <c r="MS86" s="195"/>
      <c r="MT86" s="195"/>
      <c r="MU86" s="195"/>
      <c r="MV86" s="195"/>
      <c r="MW86" s="195"/>
      <c r="MX86" s="195"/>
      <c r="MY86" s="195"/>
      <c r="MZ86" s="195"/>
      <c r="NA86" s="195"/>
      <c r="NB86" s="195"/>
      <c r="NC86" s="195"/>
      <c r="ND86" s="195"/>
      <c r="NE86" s="195"/>
      <c r="NF86" s="195"/>
      <c r="NG86" s="195"/>
      <c r="NH86" s="195"/>
      <c r="NI86" s="195"/>
      <c r="NJ86" s="195"/>
      <c r="NK86" s="195"/>
      <c r="NL86" s="195"/>
      <c r="NM86" s="195"/>
      <c r="NN86" s="195"/>
      <c r="NO86" s="195"/>
      <c r="NP86" s="195"/>
      <c r="NQ86" s="195"/>
      <c r="NR86" s="195"/>
      <c r="NS86" s="195"/>
      <c r="NT86" s="195"/>
      <c r="NU86" s="195"/>
      <c r="NV86" s="195"/>
      <c r="NW86" s="195"/>
      <c r="NX86" s="195"/>
      <c r="NY86" s="195"/>
      <c r="NZ86" s="195"/>
      <c r="OA86" s="195"/>
      <c r="OB86" s="195"/>
      <c r="OC86" s="195"/>
      <c r="OD86" s="195"/>
      <c r="OE86" s="195"/>
      <c r="OF86" s="195"/>
      <c r="OG86" s="195"/>
      <c r="OH86" s="195"/>
      <c r="OI86" s="195"/>
      <c r="OJ86" s="195"/>
      <c r="OK86" s="195"/>
      <c r="OL86" s="195"/>
      <c r="OM86" s="195"/>
      <c r="ON86" s="195"/>
      <c r="OO86" s="195"/>
      <c r="OP86" s="195"/>
      <c r="OQ86" s="195"/>
      <c r="OR86" s="195"/>
      <c r="OS86" s="195"/>
      <c r="OT86" s="195"/>
      <c r="OU86" s="195"/>
      <c r="OV86" s="195"/>
      <c r="OW86" s="195"/>
      <c r="OX86" s="195"/>
      <c r="OY86" s="195"/>
      <c r="OZ86" s="195"/>
      <c r="PA86" s="195"/>
      <c r="PB86" s="195"/>
      <c r="PC86" s="195"/>
      <c r="PD86" s="195"/>
      <c r="PE86" s="195"/>
      <c r="PF86" s="195"/>
      <c r="PG86" s="195"/>
      <c r="PH86" s="195"/>
      <c r="PI86" s="195"/>
      <c r="PJ86" s="195"/>
      <c r="PK86" s="195"/>
      <c r="PL86" s="195"/>
      <c r="PM86" s="195"/>
      <c r="PN86" s="195"/>
      <c r="PO86" s="195"/>
      <c r="PP86" s="195"/>
      <c r="PQ86" s="195"/>
      <c r="PR86" s="195"/>
      <c r="PS86" s="195"/>
      <c r="PT86" s="195"/>
      <c r="PU86" s="195"/>
      <c r="PV86" s="195"/>
      <c r="PW86" s="195"/>
      <c r="PX86" s="195"/>
      <c r="PY86" s="195"/>
      <c r="PZ86" s="195"/>
      <c r="QA86" s="195"/>
      <c r="QB86" s="195"/>
      <c r="QC86" s="195"/>
      <c r="QD86" s="195"/>
      <c r="QE86" s="195"/>
      <c r="QF86" s="195"/>
      <c r="QG86" s="195"/>
      <c r="QH86" s="195"/>
      <c r="QI86" s="195"/>
      <c r="QJ86" s="195"/>
      <c r="QK86" s="195"/>
      <c r="QL86" s="195"/>
      <c r="QM86" s="195"/>
      <c r="QN86" s="195"/>
      <c r="QO86" s="195"/>
      <c r="QP86" s="195"/>
      <c r="QQ86" s="195"/>
      <c r="QR86" s="195"/>
      <c r="QS86" s="195"/>
      <c r="QT86" s="195"/>
      <c r="QU86" s="195"/>
      <c r="QV86" s="195"/>
      <c r="QW86" s="195"/>
      <c r="QX86" s="195"/>
      <c r="QY86" s="195"/>
      <c r="QZ86" s="195"/>
      <c r="RA86" s="195"/>
      <c r="RB86" s="195"/>
      <c r="RC86" s="195"/>
      <c r="RD86" s="195"/>
      <c r="RE86" s="195"/>
      <c r="RF86" s="195"/>
      <c r="RG86" s="195"/>
      <c r="RH86" s="195"/>
      <c r="RI86" s="195"/>
      <c r="RJ86" s="195"/>
      <c r="RK86" s="195"/>
      <c r="RL86" s="195"/>
      <c r="RM86" s="195"/>
      <c r="RN86" s="195"/>
      <c r="RO86" s="195"/>
      <c r="RP86" s="195"/>
      <c r="RQ86" s="195"/>
      <c r="RR86" s="195"/>
      <c r="RS86" s="195"/>
      <c r="RT86" s="195"/>
      <c r="RU86" s="195"/>
      <c r="RV86" s="195"/>
      <c r="RW86" s="195"/>
      <c r="RX86" s="195"/>
      <c r="RY86" s="195"/>
      <c r="RZ86" s="195"/>
      <c r="SA86" s="195"/>
      <c r="SB86" s="195"/>
      <c r="SC86" s="195"/>
      <c r="SD86" s="195"/>
      <c r="SE86" s="195"/>
      <c r="SF86" s="195"/>
      <c r="SG86" s="195"/>
      <c r="SH86" s="195"/>
      <c r="SI86" s="195"/>
      <c r="SJ86" s="195"/>
      <c r="SK86" s="195"/>
      <c r="SL86" s="195"/>
      <c r="SM86" s="195"/>
      <c r="SN86" s="195"/>
      <c r="SO86" s="195"/>
      <c r="SP86" s="195"/>
      <c r="SQ86" s="195"/>
      <c r="SR86" s="195"/>
      <c r="SS86" s="195"/>
      <c r="ST86" s="195"/>
      <c r="SU86" s="195"/>
      <c r="SV86" s="195"/>
      <c r="SW86" s="195"/>
      <c r="SX86" s="195"/>
      <c r="SY86" s="195"/>
      <c r="SZ86" s="195"/>
      <c r="TA86" s="195"/>
      <c r="TB86" s="195"/>
      <c r="TC86" s="195"/>
      <c r="TD86" s="195"/>
      <c r="TE86" s="195"/>
      <c r="TF86" s="195"/>
      <c r="TG86" s="195"/>
      <c r="TH86" s="195"/>
      <c r="TI86" s="195"/>
      <c r="TJ86" s="195"/>
      <c r="TK86" s="195"/>
      <c r="TL86" s="195"/>
      <c r="TM86" s="195"/>
      <c r="TN86" s="195"/>
      <c r="TO86" s="195"/>
      <c r="TP86" s="195"/>
      <c r="TQ86" s="195"/>
      <c r="TR86" s="195"/>
      <c r="TS86" s="195"/>
      <c r="TT86" s="195"/>
      <c r="TU86" s="195"/>
      <c r="TV86" s="195"/>
      <c r="TW86" s="195"/>
      <c r="TX86" s="195"/>
      <c r="TY86" s="195"/>
      <c r="TZ86" s="195"/>
      <c r="UA86" s="195"/>
      <c r="UB86" s="195"/>
      <c r="UC86" s="195"/>
      <c r="UD86" s="195"/>
      <c r="UE86" s="195"/>
      <c r="UF86" s="195"/>
      <c r="UG86" s="195"/>
      <c r="UH86" s="195"/>
      <c r="UI86" s="195"/>
      <c r="UJ86" s="195"/>
      <c r="UK86" s="195"/>
      <c r="UL86" s="195"/>
      <c r="UM86" s="195"/>
      <c r="UN86" s="195"/>
      <c r="UO86" s="195"/>
      <c r="UP86" s="195"/>
      <c r="UQ86" s="195"/>
      <c r="UR86" s="195"/>
      <c r="US86" s="195"/>
      <c r="UT86" s="195"/>
      <c r="UU86" s="195"/>
      <c r="UV86" s="195"/>
      <c r="UW86" s="195"/>
      <c r="UX86" s="195"/>
      <c r="UY86" s="195"/>
      <c r="UZ86" s="195"/>
      <c r="VA86" s="195"/>
      <c r="VB86" s="195"/>
      <c r="VC86" s="195"/>
      <c r="VD86" s="195"/>
      <c r="VE86" s="195"/>
      <c r="VF86" s="195"/>
      <c r="VG86" s="195"/>
      <c r="VH86" s="195"/>
      <c r="VI86" s="195"/>
      <c r="VJ86" s="195"/>
      <c r="VK86" s="195"/>
      <c r="VL86" s="195"/>
      <c r="VM86" s="195"/>
      <c r="VN86" s="195"/>
      <c r="VO86" s="195"/>
      <c r="VP86" s="195"/>
      <c r="VQ86" s="195"/>
      <c r="VR86" s="195"/>
      <c r="VS86" s="195"/>
      <c r="VT86" s="195"/>
      <c r="VU86" s="195"/>
      <c r="VV86" s="195"/>
      <c r="VW86" s="195"/>
      <c r="VX86" s="195"/>
      <c r="VY86" s="195"/>
      <c r="VZ86" s="195"/>
      <c r="WA86" s="195"/>
      <c r="WB86" s="195"/>
      <c r="WC86" s="195"/>
      <c r="WD86" s="195"/>
      <c r="WE86" s="195"/>
      <c r="WF86" s="195"/>
      <c r="WG86" s="195"/>
      <c r="WH86" s="195"/>
      <c r="WI86" s="195"/>
      <c r="WJ86" s="195"/>
      <c r="WK86" s="195"/>
      <c r="WL86" s="195"/>
      <c r="WM86" s="195"/>
      <c r="WN86" s="195"/>
      <c r="WO86" s="195"/>
      <c r="WP86" s="195"/>
      <c r="WQ86" s="195"/>
      <c r="WR86" s="195"/>
      <c r="WS86" s="195"/>
      <c r="WT86" s="195"/>
      <c r="WU86" s="195"/>
      <c r="WV86" s="195"/>
      <c r="WW86" s="195"/>
      <c r="WX86" s="195"/>
      <c r="WY86" s="195"/>
      <c r="WZ86" s="195"/>
      <c r="XA86" s="195"/>
      <c r="XB86" s="195"/>
      <c r="XC86" s="195"/>
      <c r="XD86" s="195"/>
      <c r="XE86" s="195"/>
      <c r="XF86" s="195"/>
      <c r="XG86" s="195"/>
      <c r="XH86" s="195"/>
      <c r="XI86" s="195"/>
      <c r="XJ86" s="195"/>
      <c r="XK86" s="195"/>
      <c r="XL86" s="195"/>
      <c r="XM86" s="195"/>
      <c r="XN86" s="195"/>
      <c r="XO86" s="195"/>
      <c r="XP86" s="195"/>
      <c r="XQ86" s="195"/>
      <c r="XR86" s="195"/>
      <c r="XS86" s="195"/>
      <c r="XT86" s="195"/>
      <c r="XU86" s="195"/>
      <c r="XV86" s="195"/>
      <c r="XW86" s="195"/>
      <c r="XX86" s="195"/>
      <c r="XY86" s="195"/>
      <c r="XZ86" s="195"/>
      <c r="YA86" s="195"/>
      <c r="YB86" s="195"/>
      <c r="YC86" s="195"/>
      <c r="YD86" s="195"/>
      <c r="YE86" s="195"/>
      <c r="YF86" s="195"/>
      <c r="YG86" s="195"/>
      <c r="YH86" s="195"/>
      <c r="YI86" s="195"/>
      <c r="YJ86" s="195"/>
      <c r="YK86" s="195"/>
      <c r="YL86" s="195"/>
      <c r="YM86" s="195"/>
      <c r="YN86" s="195"/>
      <c r="YO86" s="195"/>
      <c r="YP86" s="195"/>
      <c r="YQ86" s="195"/>
      <c r="YR86" s="195"/>
      <c r="YS86" s="195"/>
      <c r="YT86" s="195"/>
      <c r="YU86" s="195"/>
      <c r="YV86" s="195"/>
      <c r="YW86" s="195"/>
      <c r="YX86" s="195"/>
      <c r="YY86" s="195"/>
      <c r="YZ86" s="195"/>
      <c r="ZA86" s="195"/>
      <c r="ZB86" s="195"/>
      <c r="ZC86" s="195"/>
      <c r="ZD86" s="195"/>
      <c r="ZE86" s="195"/>
      <c r="ZF86" s="195"/>
      <c r="ZG86" s="195"/>
      <c r="ZH86" s="195"/>
      <c r="ZI86" s="195"/>
      <c r="ZJ86" s="195"/>
      <c r="ZK86" s="195"/>
      <c r="ZL86" s="195"/>
      <c r="ZM86" s="195"/>
      <c r="ZN86" s="195"/>
      <c r="ZO86" s="195"/>
      <c r="ZP86" s="195"/>
      <c r="ZQ86" s="195"/>
      <c r="ZR86" s="195"/>
      <c r="ZS86" s="195"/>
      <c r="ZT86" s="195"/>
      <c r="ZU86" s="195"/>
      <c r="ZV86" s="195"/>
      <c r="ZW86" s="195"/>
      <c r="ZX86" s="195"/>
      <c r="ZY86" s="195"/>
      <c r="ZZ86" s="195"/>
      <c r="AAA86" s="195"/>
      <c r="AAB86" s="195"/>
      <c r="AAC86" s="195"/>
      <c r="AAD86" s="195"/>
      <c r="AAE86" s="195"/>
      <c r="AAF86" s="195"/>
      <c r="AAG86" s="195"/>
      <c r="AAH86" s="195"/>
      <c r="AAI86" s="195"/>
      <c r="AAJ86" s="195"/>
      <c r="AAK86" s="195"/>
      <c r="AAL86" s="195"/>
      <c r="AAM86" s="195"/>
      <c r="AAN86" s="195"/>
      <c r="AAO86" s="195"/>
      <c r="AAP86" s="195"/>
      <c r="AAQ86" s="195"/>
      <c r="AAR86" s="195"/>
      <c r="AAS86" s="195"/>
      <c r="AAT86" s="195"/>
      <c r="AAU86" s="195"/>
      <c r="AAV86" s="195"/>
      <c r="AAW86" s="195"/>
      <c r="AAX86" s="195"/>
      <c r="AAY86" s="195"/>
      <c r="AAZ86" s="195"/>
      <c r="ABA86" s="195"/>
      <c r="ABB86" s="195"/>
      <c r="ABC86" s="195"/>
      <c r="ABD86" s="195"/>
      <c r="ABE86" s="195"/>
      <c r="ABF86" s="195"/>
      <c r="ABG86" s="195"/>
      <c r="ABH86" s="195"/>
      <c r="ABI86" s="195"/>
      <c r="ABJ86" s="195"/>
      <c r="ABK86" s="195"/>
      <c r="ABL86" s="195"/>
      <c r="ABM86" s="195"/>
      <c r="ABN86" s="195"/>
      <c r="ABO86" s="195"/>
      <c r="ABP86" s="195"/>
      <c r="ABQ86" s="195"/>
      <c r="ABR86" s="195"/>
      <c r="ABS86" s="195"/>
      <c r="ABT86" s="195"/>
      <c r="ABU86" s="195"/>
      <c r="ABV86" s="195"/>
      <c r="ABW86" s="195"/>
      <c r="ABX86" s="195"/>
      <c r="ABY86" s="195"/>
      <c r="ABZ86" s="195"/>
      <c r="ACA86" s="195"/>
      <c r="ACB86" s="195"/>
      <c r="ACC86" s="195"/>
      <c r="ACD86" s="195"/>
      <c r="ACE86" s="195"/>
      <c r="ACF86" s="195"/>
      <c r="ACG86" s="195"/>
      <c r="ACH86" s="195"/>
      <c r="ACI86" s="195"/>
      <c r="ACJ86" s="195"/>
      <c r="ACK86" s="195"/>
      <c r="ACL86" s="195"/>
      <c r="ACM86" s="195"/>
      <c r="ACN86" s="195"/>
      <c r="ACO86" s="195"/>
      <c r="ACP86" s="195"/>
      <c r="ACQ86" s="195"/>
      <c r="ACR86" s="195"/>
      <c r="ACS86" s="195"/>
      <c r="ACT86" s="195"/>
      <c r="ACU86" s="195"/>
      <c r="ACV86" s="195"/>
      <c r="ACW86" s="195"/>
      <c r="ACX86" s="195"/>
      <c r="ACY86" s="195"/>
      <c r="ACZ86" s="195"/>
      <c r="ADA86" s="195"/>
      <c r="ADB86" s="195"/>
      <c r="ADC86" s="195"/>
      <c r="ADD86" s="195"/>
      <c r="ADE86" s="195"/>
      <c r="ADF86" s="195"/>
      <c r="ADG86" s="195"/>
      <c r="ADH86" s="195"/>
      <c r="ADI86" s="195"/>
      <c r="ADJ86" s="195"/>
      <c r="ADK86" s="195"/>
      <c r="ADL86" s="195"/>
      <c r="ADM86" s="195"/>
      <c r="ADN86" s="195"/>
      <c r="ADO86" s="195"/>
      <c r="ADP86" s="195"/>
      <c r="ADQ86" s="195"/>
      <c r="ADR86" s="195"/>
      <c r="ADS86" s="195"/>
      <c r="ADT86" s="195"/>
      <c r="ADU86" s="195"/>
      <c r="ADV86" s="195"/>
      <c r="ADW86" s="195"/>
      <c r="ADX86" s="195"/>
      <c r="ADY86" s="195"/>
      <c r="ADZ86" s="195"/>
      <c r="AEA86" s="195"/>
      <c r="AEB86" s="195"/>
      <c r="AEC86" s="195"/>
      <c r="AED86" s="195"/>
      <c r="AEE86" s="195"/>
      <c r="AEF86" s="195"/>
      <c r="AEG86" s="195"/>
      <c r="AEH86" s="195"/>
      <c r="AEI86" s="195"/>
      <c r="AEJ86" s="195"/>
      <c r="AEK86" s="195"/>
      <c r="AEL86" s="195"/>
      <c r="AEM86" s="195"/>
      <c r="AEN86" s="195"/>
      <c r="AEO86" s="195"/>
      <c r="AEP86" s="195"/>
      <c r="AEQ86" s="195"/>
      <c r="AER86" s="195"/>
      <c r="AES86" s="195"/>
      <c r="AET86" s="195"/>
      <c r="AEU86" s="195"/>
      <c r="AEV86" s="195"/>
      <c r="AEW86" s="195"/>
      <c r="AEX86" s="195"/>
      <c r="AEY86" s="195"/>
      <c r="AEZ86" s="195"/>
      <c r="AFA86" s="195"/>
      <c r="AFB86" s="195"/>
      <c r="AFC86" s="195"/>
      <c r="AFD86" s="195"/>
      <c r="AFE86" s="195"/>
      <c r="AFF86" s="195"/>
      <c r="AFG86" s="195"/>
      <c r="AFH86" s="195"/>
      <c r="AFI86" s="195"/>
      <c r="AFJ86" s="195"/>
      <c r="AFK86" s="195"/>
      <c r="AFL86" s="195"/>
      <c r="AFM86" s="195"/>
      <c r="AFN86" s="195"/>
      <c r="AFO86" s="195"/>
      <c r="AFP86" s="195"/>
      <c r="AFQ86" s="195"/>
      <c r="AFR86" s="195"/>
      <c r="AFS86" s="195"/>
      <c r="AFT86" s="195"/>
      <c r="AFU86" s="195"/>
      <c r="AFV86" s="195"/>
      <c r="AFW86" s="195"/>
      <c r="AFX86" s="195"/>
      <c r="AFY86" s="195"/>
      <c r="AFZ86" s="195"/>
      <c r="AGA86" s="195"/>
      <c r="AGB86" s="195"/>
      <c r="AGC86" s="195"/>
      <c r="AGD86" s="195"/>
      <c r="AGE86" s="195"/>
      <c r="AGF86" s="195"/>
      <c r="AGG86" s="195"/>
      <c r="AGH86" s="195"/>
      <c r="AGI86" s="195"/>
      <c r="AGJ86" s="195"/>
      <c r="AGK86" s="195"/>
      <c r="AGL86" s="195"/>
      <c r="AGM86" s="195"/>
      <c r="AGN86" s="195"/>
      <c r="AGO86" s="195"/>
      <c r="AGP86" s="195"/>
      <c r="AGQ86" s="195"/>
      <c r="AGR86" s="195"/>
      <c r="AGS86" s="195"/>
      <c r="AGT86" s="195"/>
      <c r="AGU86" s="195"/>
      <c r="AGV86" s="195"/>
      <c r="AGW86" s="195"/>
      <c r="AGX86" s="195"/>
      <c r="AGY86" s="195"/>
      <c r="AGZ86" s="195"/>
      <c r="AHA86" s="195"/>
      <c r="AHB86" s="195"/>
      <c r="AHC86" s="195"/>
      <c r="AHD86" s="195"/>
      <c r="AHE86" s="195"/>
      <c r="AHF86" s="195"/>
      <c r="AHG86" s="195"/>
      <c r="AHH86" s="195"/>
      <c r="AHI86" s="195"/>
      <c r="AHJ86" s="195"/>
      <c r="AHK86" s="195"/>
      <c r="AHL86" s="195"/>
      <c r="AHM86" s="195"/>
      <c r="AHN86" s="195"/>
      <c r="AHO86" s="195"/>
      <c r="AHP86" s="195"/>
      <c r="AHQ86" s="195"/>
      <c r="AHR86" s="195"/>
      <c r="AHS86" s="195"/>
      <c r="AHT86" s="195"/>
      <c r="AHU86" s="195"/>
      <c r="AHV86" s="195"/>
      <c r="AHW86" s="195"/>
      <c r="AHX86" s="195"/>
      <c r="AHY86" s="195"/>
      <c r="AHZ86" s="195"/>
      <c r="AIA86" s="195"/>
      <c r="AIB86" s="195"/>
      <c r="AIC86" s="195"/>
      <c r="AID86" s="195"/>
      <c r="AIE86" s="195"/>
      <c r="AIF86" s="195"/>
      <c r="AIG86" s="195"/>
      <c r="AIH86" s="195"/>
      <c r="AII86" s="195"/>
      <c r="AIJ86" s="195"/>
      <c r="AIK86" s="195"/>
      <c r="AIL86" s="195"/>
      <c r="AIM86" s="195"/>
      <c r="AIN86" s="195"/>
      <c r="AIO86" s="195"/>
      <c r="AIP86" s="195"/>
      <c r="AIQ86" s="195"/>
      <c r="AIR86" s="195"/>
      <c r="AIS86" s="195"/>
      <c r="AIT86" s="195"/>
      <c r="AIU86" s="195"/>
      <c r="AIV86" s="195"/>
      <c r="AIW86" s="195"/>
      <c r="AIX86" s="195"/>
      <c r="AIY86" s="195"/>
      <c r="AIZ86" s="195"/>
      <c r="AJA86" s="195"/>
      <c r="AJB86" s="195"/>
      <c r="AJC86" s="195"/>
      <c r="AJD86" s="195"/>
      <c r="AJE86" s="195"/>
      <c r="AJF86" s="195"/>
      <c r="AJG86" s="195"/>
      <c r="AJH86" s="195"/>
      <c r="AJI86" s="195"/>
      <c r="AJJ86" s="195"/>
      <c r="AJK86" s="195"/>
      <c r="AJL86" s="195"/>
      <c r="AJM86" s="195"/>
      <c r="AJN86" s="195"/>
      <c r="AJO86" s="195"/>
      <c r="AJP86" s="195"/>
      <c r="AJQ86" s="195"/>
      <c r="AJR86" s="195"/>
      <c r="AJS86" s="195"/>
      <c r="AJT86" s="195"/>
      <c r="AJU86" s="195"/>
      <c r="AJV86" s="195"/>
      <c r="AJW86" s="195"/>
      <c r="AJX86" s="195"/>
      <c r="AJY86" s="195"/>
      <c r="AJZ86" s="195"/>
      <c r="AKA86" s="195"/>
      <c r="AKB86" s="195"/>
      <c r="AKC86" s="195"/>
      <c r="AKD86" s="195"/>
      <c r="AKE86" s="195"/>
      <c r="AKF86" s="195"/>
      <c r="AKG86" s="195"/>
      <c r="AKH86" s="195"/>
      <c r="AKI86" s="195"/>
      <c r="AKJ86" s="195"/>
      <c r="AKK86" s="195"/>
      <c r="AKL86" s="195"/>
      <c r="AKM86" s="195"/>
      <c r="AKN86" s="195"/>
      <c r="AKO86" s="195"/>
      <c r="AKP86" s="195"/>
      <c r="AKQ86" s="195"/>
      <c r="AKR86" s="195"/>
      <c r="AKS86" s="195"/>
      <c r="AKT86" s="195"/>
      <c r="AKU86" s="195"/>
      <c r="AKV86" s="195"/>
      <c r="AKW86" s="195"/>
      <c r="AKX86" s="195"/>
      <c r="AKY86" s="195"/>
      <c r="AKZ86" s="195"/>
      <c r="ALA86" s="195"/>
      <c r="ALB86" s="195"/>
      <c r="ALC86" s="195"/>
      <c r="ALD86" s="195"/>
      <c r="ALE86" s="195"/>
      <c r="ALF86" s="195"/>
      <c r="ALG86" s="195"/>
      <c r="ALH86" s="195"/>
      <c r="ALI86" s="195"/>
      <c r="ALJ86" s="195"/>
      <c r="ALK86" s="195"/>
      <c r="ALL86" s="195"/>
      <c r="ALM86" s="195"/>
      <c r="ALN86" s="195"/>
      <c r="ALO86" s="195"/>
      <c r="ALP86" s="195"/>
      <c r="ALQ86" s="195"/>
      <c r="ALR86" s="195"/>
      <c r="ALS86" s="195"/>
      <c r="ALT86" s="195"/>
      <c r="ALU86" s="195"/>
      <c r="ALV86" s="195"/>
      <c r="ALW86" s="195"/>
      <c r="ALX86" s="195"/>
      <c r="ALY86" s="195"/>
      <c r="ALZ86" s="195"/>
      <c r="AMA86" s="195"/>
      <c r="AMB86" s="195"/>
      <c r="AMC86" s="195"/>
      <c r="AMD86" s="195"/>
      <c r="AME86" s="195"/>
      <c r="AMF86" s="195"/>
      <c r="AMG86" s="195"/>
      <c r="AMH86" s="195"/>
      <c r="AMI86" s="195"/>
      <c r="AMJ86" s="195"/>
      <c r="AMK86" s="195"/>
      <c r="AML86" s="195"/>
      <c r="AMM86" s="195"/>
      <c r="AMN86" s="195"/>
      <c r="AMO86" s="195"/>
      <c r="AMP86" s="195"/>
      <c r="AMQ86" s="195"/>
      <c r="AMR86" s="195"/>
      <c r="AMS86" s="195"/>
      <c r="AMT86" s="195"/>
      <c r="AMU86" s="195"/>
      <c r="AMV86" s="195"/>
      <c r="AMW86" s="195"/>
      <c r="AMX86" s="195"/>
      <c r="AMY86" s="195"/>
      <c r="AMZ86" s="195"/>
      <c r="ANA86" s="195"/>
      <c r="ANB86" s="195"/>
      <c r="ANC86" s="195"/>
      <c r="AND86" s="195"/>
      <c r="ANE86" s="195"/>
      <c r="ANF86" s="195"/>
      <c r="ANG86" s="195"/>
      <c r="ANH86" s="195"/>
      <c r="ANI86" s="195"/>
      <c r="ANJ86" s="195"/>
      <c r="ANK86" s="195"/>
      <c r="ANL86" s="195"/>
      <c r="ANM86" s="195"/>
      <c r="ANN86" s="195"/>
      <c r="ANO86" s="195"/>
      <c r="ANP86" s="195"/>
      <c r="ANQ86" s="195"/>
      <c r="ANR86" s="195"/>
      <c r="ANS86" s="195"/>
      <c r="ANT86" s="195"/>
      <c r="ANU86" s="195"/>
      <c r="ANV86" s="195"/>
      <c r="ANW86" s="195"/>
      <c r="ANX86" s="195"/>
      <c r="ANY86" s="195"/>
      <c r="ANZ86" s="195"/>
      <c r="AOA86" s="195"/>
      <c r="AOB86" s="195"/>
      <c r="AOC86" s="195"/>
      <c r="AOD86" s="195"/>
      <c r="AOE86" s="195"/>
      <c r="AOF86" s="195"/>
      <c r="AOG86" s="195"/>
      <c r="AOH86" s="195"/>
      <c r="AOI86" s="195"/>
      <c r="AOJ86" s="195"/>
      <c r="AOK86" s="195"/>
      <c r="AOL86" s="195"/>
      <c r="AOM86" s="195"/>
      <c r="AON86" s="195"/>
      <c r="AOO86" s="195"/>
      <c r="AOP86" s="195"/>
      <c r="AOQ86" s="195"/>
      <c r="AOR86" s="195"/>
      <c r="AOS86" s="195"/>
      <c r="AOT86" s="195"/>
      <c r="AOU86" s="195"/>
      <c r="AOV86" s="195"/>
      <c r="AOW86" s="195"/>
      <c r="AOX86" s="195"/>
      <c r="AOY86" s="195"/>
      <c r="AOZ86" s="195"/>
      <c r="APA86" s="195"/>
      <c r="APB86" s="195"/>
      <c r="APC86" s="195"/>
      <c r="APD86" s="195"/>
      <c r="APE86" s="195"/>
      <c r="APF86" s="195"/>
      <c r="APG86" s="195"/>
      <c r="APH86" s="195"/>
      <c r="API86" s="195"/>
      <c r="APJ86" s="195"/>
      <c r="APK86" s="195"/>
      <c r="APL86" s="195"/>
      <c r="APM86" s="195"/>
      <c r="APN86" s="195"/>
      <c r="APO86" s="195"/>
      <c r="APP86" s="195"/>
      <c r="APQ86" s="195"/>
      <c r="APR86" s="195"/>
      <c r="APS86" s="195"/>
      <c r="APT86" s="195"/>
      <c r="APU86" s="195"/>
      <c r="APV86" s="195"/>
      <c r="APW86" s="195"/>
      <c r="APX86" s="195"/>
      <c r="APY86" s="195"/>
      <c r="APZ86" s="195"/>
      <c r="AQA86" s="195"/>
      <c r="AQB86" s="195"/>
      <c r="AQC86" s="195"/>
      <c r="AQD86" s="195"/>
      <c r="AQE86" s="195"/>
      <c r="AQF86" s="195"/>
      <c r="AQG86" s="195"/>
      <c r="AQH86" s="195"/>
      <c r="AQI86" s="195"/>
      <c r="AQJ86" s="195"/>
      <c r="AQK86" s="195"/>
      <c r="AQL86" s="195"/>
      <c r="AQM86" s="195"/>
      <c r="AQN86" s="195"/>
      <c r="AQO86" s="195"/>
      <c r="AQP86" s="195"/>
      <c r="AQQ86" s="195"/>
      <c r="AQR86" s="195"/>
      <c r="AQS86" s="195"/>
      <c r="AQT86" s="195"/>
      <c r="AQU86" s="195"/>
      <c r="AQV86" s="195"/>
      <c r="AQW86" s="195"/>
      <c r="AQX86" s="195"/>
      <c r="AQY86" s="195"/>
      <c r="AQZ86" s="195"/>
      <c r="ARA86" s="195"/>
      <c r="ARB86" s="195"/>
      <c r="ARC86" s="195"/>
      <c r="ARD86" s="195"/>
      <c r="ARE86" s="195"/>
      <c r="ARF86" s="195"/>
      <c r="ARG86" s="195"/>
      <c r="ARH86" s="195"/>
      <c r="ARI86" s="195"/>
      <c r="ARJ86" s="195"/>
      <c r="ARK86" s="195"/>
      <c r="ARL86" s="195"/>
      <c r="ARM86" s="195"/>
      <c r="ARN86" s="195"/>
      <c r="ARO86" s="195"/>
      <c r="ARP86" s="195"/>
      <c r="ARQ86" s="195"/>
      <c r="ARR86" s="195"/>
      <c r="ARS86" s="195"/>
      <c r="ART86" s="195"/>
      <c r="ARU86" s="195"/>
      <c r="ARV86" s="195"/>
      <c r="ARW86" s="195"/>
      <c r="ARX86" s="195"/>
      <c r="ARY86" s="195"/>
      <c r="ARZ86" s="195"/>
      <c r="ASA86" s="195"/>
      <c r="ASB86" s="195"/>
      <c r="ASC86" s="195"/>
      <c r="ASD86" s="195"/>
      <c r="ASE86" s="195"/>
      <c r="ASF86" s="195"/>
      <c r="ASG86" s="195"/>
      <c r="ASH86" s="195"/>
      <c r="ASI86" s="195"/>
      <c r="ASJ86" s="195"/>
      <c r="ASK86" s="195"/>
      <c r="ASL86" s="195"/>
      <c r="ASM86" s="195"/>
      <c r="ASN86" s="195"/>
      <c r="ASO86" s="195"/>
      <c r="ASP86" s="195"/>
      <c r="ASQ86" s="195"/>
      <c r="ASR86" s="195"/>
      <c r="ASS86" s="195"/>
      <c r="AST86" s="195"/>
      <c r="ASU86" s="195"/>
      <c r="ASV86" s="195"/>
      <c r="ASW86" s="195"/>
      <c r="ASX86" s="195"/>
      <c r="ASY86" s="195"/>
      <c r="ASZ86" s="195"/>
      <c r="ATA86" s="195"/>
      <c r="ATB86" s="195"/>
      <c r="ATC86" s="195"/>
      <c r="ATD86" s="195"/>
      <c r="ATE86" s="195"/>
      <c r="ATF86" s="195"/>
      <c r="ATG86" s="195"/>
      <c r="ATH86" s="195"/>
      <c r="ATI86" s="195"/>
      <c r="ATJ86" s="195"/>
      <c r="ATK86" s="195"/>
      <c r="ATL86" s="195"/>
      <c r="ATM86" s="195"/>
      <c r="ATN86" s="195"/>
      <c r="ATO86" s="195"/>
      <c r="ATP86" s="195"/>
      <c r="ATQ86" s="195"/>
      <c r="ATR86" s="195"/>
      <c r="ATS86" s="195"/>
      <c r="ATT86" s="195"/>
      <c r="ATU86" s="195"/>
      <c r="ATV86" s="195"/>
      <c r="ATW86" s="195"/>
      <c r="ATX86" s="195"/>
      <c r="ATY86" s="195"/>
      <c r="ATZ86" s="195"/>
      <c r="AUA86" s="195"/>
      <c r="AUB86" s="195"/>
      <c r="AUC86" s="195"/>
      <c r="AUD86" s="195"/>
      <c r="AUE86" s="195"/>
      <c r="AUF86" s="195"/>
      <c r="AUG86" s="195"/>
      <c r="AUH86" s="195"/>
      <c r="AUI86" s="195"/>
      <c r="AUJ86" s="195"/>
      <c r="AUK86" s="195"/>
      <c r="AUL86" s="195"/>
      <c r="AUM86" s="195"/>
      <c r="AUN86" s="195"/>
      <c r="AUO86" s="195"/>
      <c r="AUP86" s="195"/>
      <c r="AUQ86" s="195"/>
      <c r="AUR86" s="195"/>
      <c r="AUS86" s="195"/>
      <c r="AUT86" s="195"/>
      <c r="AUU86" s="195"/>
      <c r="AUV86" s="195"/>
      <c r="AUW86" s="195"/>
      <c r="AUX86" s="195"/>
      <c r="AUY86" s="195"/>
      <c r="AUZ86" s="195"/>
      <c r="AVA86" s="195"/>
      <c r="AVB86" s="195"/>
      <c r="AVC86" s="195"/>
      <c r="AVD86" s="195"/>
      <c r="AVE86" s="195"/>
      <c r="AVF86" s="195"/>
      <c r="AVG86" s="195"/>
      <c r="AVH86" s="195"/>
      <c r="AVI86" s="195"/>
      <c r="AVJ86" s="195"/>
      <c r="AVK86" s="195"/>
      <c r="AVL86" s="195"/>
      <c r="AVM86" s="195"/>
      <c r="AVN86" s="195"/>
      <c r="AVO86" s="195"/>
      <c r="AVP86" s="195"/>
      <c r="AVQ86" s="195"/>
      <c r="AVR86" s="195"/>
      <c r="AVS86" s="195"/>
      <c r="AVT86" s="195"/>
      <c r="AVU86" s="195"/>
      <c r="AVV86" s="195"/>
      <c r="AVW86" s="195"/>
      <c r="AVX86" s="195"/>
      <c r="AVY86" s="195"/>
      <c r="AVZ86" s="195"/>
      <c r="AWA86" s="195"/>
      <c r="AWB86" s="195"/>
      <c r="AWC86" s="195"/>
      <c r="AWD86" s="195"/>
      <c r="AWE86" s="195"/>
      <c r="AWF86" s="195"/>
      <c r="AWG86" s="195"/>
      <c r="AWH86" s="195"/>
      <c r="AWI86" s="195"/>
      <c r="AWJ86" s="195"/>
      <c r="AWK86" s="195"/>
      <c r="AWL86" s="195"/>
      <c r="AWM86" s="195"/>
      <c r="AWN86" s="195"/>
      <c r="AWO86" s="195"/>
      <c r="AWP86" s="195"/>
      <c r="AWQ86" s="195"/>
      <c r="AWR86" s="195"/>
      <c r="AWS86" s="195"/>
      <c r="AWT86" s="195"/>
      <c r="AWU86" s="195"/>
      <c r="AWV86" s="195"/>
      <c r="AWW86" s="195"/>
      <c r="AWX86" s="195"/>
      <c r="AWY86" s="195"/>
      <c r="AWZ86" s="195"/>
      <c r="AXA86" s="195"/>
      <c r="AXB86" s="195"/>
      <c r="AXC86" s="195"/>
      <c r="AXD86" s="195"/>
      <c r="AXE86" s="195"/>
      <c r="AXF86" s="195"/>
      <c r="AXG86" s="195"/>
      <c r="AXH86" s="195"/>
      <c r="AXI86" s="195"/>
      <c r="AXJ86" s="195"/>
      <c r="AXK86" s="195"/>
      <c r="AXL86" s="195"/>
      <c r="AXM86" s="195"/>
      <c r="AXN86" s="195"/>
      <c r="AXO86" s="195"/>
      <c r="AXP86" s="195"/>
      <c r="AXQ86" s="195"/>
      <c r="AXR86" s="195"/>
      <c r="AXS86" s="195"/>
      <c r="AXT86" s="195"/>
      <c r="AXU86" s="195"/>
      <c r="AXV86" s="195"/>
      <c r="AXW86" s="195"/>
      <c r="AXX86" s="195"/>
      <c r="AXY86" s="195"/>
      <c r="AXZ86" s="195"/>
      <c r="AYA86" s="195"/>
      <c r="AYB86" s="195"/>
      <c r="AYC86" s="195"/>
      <c r="AYD86" s="195"/>
      <c r="AYE86" s="195"/>
      <c r="AYF86" s="195"/>
      <c r="AYG86" s="195"/>
      <c r="AYH86" s="195"/>
      <c r="AYI86" s="195"/>
      <c r="AYJ86" s="195"/>
      <c r="AYK86" s="195"/>
      <c r="AYL86" s="195"/>
      <c r="AYM86" s="195"/>
      <c r="AYN86" s="195"/>
      <c r="AYO86" s="195"/>
      <c r="AYP86" s="195"/>
      <c r="AYQ86" s="195"/>
      <c r="AYR86" s="195"/>
      <c r="AYS86" s="195"/>
      <c r="AYT86" s="195"/>
      <c r="AYU86" s="195"/>
      <c r="AYV86" s="195"/>
      <c r="AYW86" s="195"/>
      <c r="AYX86" s="195"/>
      <c r="AYY86" s="195"/>
      <c r="AYZ86" s="195"/>
      <c r="AZA86" s="195"/>
      <c r="AZB86" s="195"/>
      <c r="AZC86" s="195"/>
      <c r="AZD86" s="195"/>
      <c r="AZE86" s="195"/>
      <c r="AZF86" s="195"/>
      <c r="AZG86" s="195"/>
      <c r="AZH86" s="195"/>
      <c r="AZI86" s="195"/>
      <c r="AZJ86" s="195"/>
      <c r="AZK86" s="195"/>
      <c r="AZL86" s="195"/>
      <c r="AZM86" s="195"/>
      <c r="AZN86" s="195"/>
      <c r="AZO86" s="195"/>
      <c r="AZP86" s="195"/>
      <c r="AZQ86" s="195"/>
      <c r="AZR86" s="195"/>
      <c r="AZS86" s="195"/>
      <c r="AZT86" s="195"/>
      <c r="AZU86" s="195"/>
      <c r="AZV86" s="195"/>
      <c r="AZW86" s="195"/>
      <c r="AZX86" s="195"/>
      <c r="AZY86" s="195"/>
      <c r="AZZ86" s="195"/>
      <c r="BAA86" s="195"/>
      <c r="BAB86" s="195"/>
      <c r="BAC86" s="195"/>
      <c r="BAD86" s="195"/>
      <c r="BAE86" s="195"/>
      <c r="BAF86" s="195"/>
      <c r="BAG86" s="195"/>
      <c r="BAH86" s="195"/>
      <c r="BAI86" s="195"/>
      <c r="BAJ86" s="195"/>
      <c r="BAK86" s="195"/>
      <c r="BAL86" s="195"/>
      <c r="BAM86" s="195"/>
      <c r="BAN86" s="195"/>
      <c r="BAO86" s="195"/>
      <c r="BAP86" s="195"/>
      <c r="BAQ86" s="195"/>
      <c r="BAR86" s="195"/>
      <c r="BAS86" s="195"/>
      <c r="BAT86" s="195"/>
      <c r="BAU86" s="195"/>
      <c r="BAV86" s="195"/>
      <c r="BAW86" s="195"/>
      <c r="BAX86" s="195"/>
      <c r="BAY86" s="195"/>
      <c r="BAZ86" s="195"/>
      <c r="BBA86" s="195"/>
      <c r="BBB86" s="195"/>
      <c r="BBC86" s="195"/>
      <c r="BBD86" s="195"/>
      <c r="BBE86" s="195"/>
      <c r="BBF86" s="195"/>
      <c r="BBG86" s="195"/>
      <c r="BBH86" s="195"/>
      <c r="BBI86" s="195"/>
      <c r="BBJ86" s="195"/>
      <c r="BBK86" s="195"/>
      <c r="BBL86" s="195"/>
      <c r="BBM86" s="195"/>
      <c r="BBN86" s="195"/>
      <c r="BBO86" s="195"/>
      <c r="BBP86" s="195"/>
      <c r="BBQ86" s="195"/>
      <c r="BBR86" s="195"/>
      <c r="BBS86" s="195"/>
      <c r="BBT86" s="195"/>
      <c r="BBU86" s="195"/>
      <c r="BBV86" s="195"/>
      <c r="BBW86" s="195"/>
      <c r="BBX86" s="195"/>
      <c r="BBY86" s="195"/>
      <c r="BBZ86" s="195"/>
      <c r="BCA86" s="195"/>
      <c r="BCB86" s="195"/>
      <c r="BCC86" s="195"/>
      <c r="BCD86" s="195"/>
      <c r="BCE86" s="195"/>
      <c r="BCF86" s="195"/>
      <c r="BCG86" s="195"/>
      <c r="BCH86" s="195"/>
      <c r="BCI86" s="195"/>
      <c r="BCJ86" s="195"/>
      <c r="BCK86" s="195"/>
      <c r="BCL86" s="195"/>
      <c r="BCM86" s="195"/>
      <c r="BCN86" s="195"/>
      <c r="BCO86" s="195"/>
      <c r="BCP86" s="195"/>
      <c r="BCQ86" s="195"/>
      <c r="BCR86" s="195"/>
      <c r="BCS86" s="195"/>
      <c r="BCT86" s="195"/>
      <c r="BCU86" s="195"/>
      <c r="BCV86" s="195"/>
      <c r="BCW86" s="195"/>
      <c r="BCX86" s="195"/>
      <c r="BCY86" s="195"/>
      <c r="BCZ86" s="195"/>
      <c r="BDA86" s="195"/>
      <c r="BDB86" s="195"/>
      <c r="BDC86" s="195"/>
      <c r="BDD86" s="195"/>
      <c r="BDE86" s="195"/>
      <c r="BDF86" s="195"/>
      <c r="BDG86" s="195"/>
      <c r="BDH86" s="195"/>
      <c r="BDI86" s="195"/>
      <c r="BDJ86" s="195"/>
      <c r="BDK86" s="195"/>
      <c r="BDL86" s="195"/>
      <c r="BDM86" s="195"/>
      <c r="BDN86" s="195"/>
      <c r="BDO86" s="195"/>
      <c r="BDP86" s="195"/>
      <c r="BDQ86" s="195"/>
      <c r="BDR86" s="195"/>
      <c r="BDS86" s="195"/>
      <c r="BDT86" s="195"/>
      <c r="BDU86" s="195"/>
      <c r="BDV86" s="195"/>
      <c r="BDW86" s="195"/>
      <c r="BDX86" s="195"/>
      <c r="BDY86" s="195"/>
      <c r="BDZ86" s="195"/>
      <c r="BEA86" s="195"/>
      <c r="BEB86" s="195"/>
      <c r="BEC86" s="195"/>
      <c r="BED86" s="195"/>
      <c r="BEE86" s="195"/>
      <c r="BEF86" s="195"/>
      <c r="BEG86" s="195"/>
      <c r="BEH86" s="195"/>
      <c r="BEI86" s="195"/>
      <c r="BEJ86" s="195"/>
      <c r="BEK86" s="195"/>
      <c r="BEL86" s="195"/>
      <c r="BEM86" s="195"/>
      <c r="BEN86" s="195"/>
      <c r="BEO86" s="195"/>
      <c r="BEP86" s="195"/>
      <c r="BEQ86" s="195"/>
      <c r="BER86" s="195"/>
      <c r="BES86" s="195"/>
      <c r="BET86" s="195"/>
      <c r="BEU86" s="195"/>
      <c r="BEV86" s="195"/>
      <c r="BEW86" s="195"/>
      <c r="BEX86" s="195"/>
      <c r="BEY86" s="195"/>
      <c r="BEZ86" s="195"/>
      <c r="BFA86" s="195"/>
      <c r="BFB86" s="195"/>
      <c r="BFC86" s="195"/>
      <c r="BFD86" s="195"/>
      <c r="BFE86" s="195"/>
      <c r="BFF86" s="195"/>
      <c r="BFG86" s="195"/>
      <c r="BFH86" s="195"/>
      <c r="BFI86" s="195"/>
      <c r="BFJ86" s="195"/>
      <c r="BFK86" s="195"/>
      <c r="BFL86" s="195"/>
      <c r="BFM86" s="195"/>
      <c r="BFN86" s="195"/>
      <c r="BFO86" s="195"/>
      <c r="BFP86" s="195"/>
      <c r="BFQ86" s="195"/>
      <c r="BFR86" s="195"/>
      <c r="BFS86" s="195"/>
      <c r="BFT86" s="195"/>
      <c r="BFU86" s="195"/>
      <c r="BFV86" s="195"/>
      <c r="BFW86" s="195"/>
      <c r="BFX86" s="195"/>
      <c r="BFY86" s="195"/>
      <c r="BFZ86" s="195"/>
      <c r="BGA86" s="195"/>
      <c r="BGB86" s="195"/>
      <c r="BGC86" s="195"/>
      <c r="BGD86" s="195"/>
      <c r="BGE86" s="195"/>
      <c r="BGF86" s="195"/>
      <c r="BGG86" s="195"/>
      <c r="BGH86" s="195"/>
      <c r="BGI86" s="195"/>
      <c r="BGJ86" s="195"/>
      <c r="BGK86" s="195"/>
      <c r="BGL86" s="195"/>
      <c r="BGM86" s="195"/>
      <c r="BGN86" s="195"/>
      <c r="BGO86" s="195"/>
      <c r="BGP86" s="195"/>
      <c r="BGQ86" s="195"/>
      <c r="BGR86" s="195"/>
      <c r="BGS86" s="195"/>
      <c r="BGT86" s="195"/>
      <c r="BGU86" s="195"/>
      <c r="BGV86" s="195"/>
      <c r="BGW86" s="195"/>
      <c r="BGX86" s="195"/>
      <c r="BGY86" s="195"/>
      <c r="BGZ86" s="195"/>
      <c r="BHA86" s="195"/>
      <c r="BHB86" s="195"/>
      <c r="BHC86" s="195"/>
      <c r="BHD86" s="195"/>
      <c r="BHE86" s="195"/>
      <c r="BHF86" s="195"/>
      <c r="BHG86" s="195"/>
      <c r="BHH86" s="195"/>
      <c r="BHI86" s="195"/>
      <c r="BHJ86" s="195"/>
      <c r="BHK86" s="195"/>
      <c r="BHL86" s="195"/>
      <c r="BHM86" s="195"/>
      <c r="BHN86" s="195"/>
      <c r="BHO86" s="195"/>
      <c r="BHP86" s="195"/>
      <c r="BHQ86" s="195"/>
      <c r="BHR86" s="195"/>
      <c r="BHS86" s="195"/>
      <c r="BHT86" s="195"/>
      <c r="BHU86" s="195"/>
      <c r="BHV86" s="195"/>
      <c r="BHW86" s="195"/>
      <c r="BHX86" s="195"/>
      <c r="BHY86" s="195"/>
      <c r="BHZ86" s="195"/>
      <c r="BIA86" s="195"/>
      <c r="BIB86" s="195"/>
      <c r="BIC86" s="195"/>
      <c r="BID86" s="195"/>
      <c r="BIE86" s="195"/>
      <c r="BIF86" s="195"/>
      <c r="BIG86" s="195"/>
      <c r="BIH86" s="195"/>
      <c r="BII86" s="195"/>
      <c r="BIJ86" s="195"/>
      <c r="BIK86" s="195"/>
      <c r="BIL86" s="195"/>
      <c r="BIM86" s="195"/>
      <c r="BIN86" s="195"/>
      <c r="BIO86" s="195"/>
      <c r="BIP86" s="195"/>
      <c r="BIQ86" s="195"/>
      <c r="BIR86" s="195"/>
      <c r="BIS86" s="195"/>
      <c r="BIT86" s="195"/>
      <c r="BIU86" s="195"/>
      <c r="BIV86" s="195"/>
      <c r="BIW86" s="195"/>
      <c r="BIX86" s="195"/>
      <c r="BIY86" s="195"/>
      <c r="BIZ86" s="195"/>
      <c r="BJA86" s="195"/>
      <c r="BJB86" s="195"/>
      <c r="BJC86" s="195"/>
      <c r="BJD86" s="195"/>
      <c r="BJE86" s="195"/>
      <c r="BJF86" s="195"/>
      <c r="BJG86" s="195"/>
      <c r="BJH86" s="195"/>
      <c r="BJI86" s="195"/>
      <c r="BJJ86" s="195"/>
      <c r="BJK86" s="195"/>
      <c r="BJL86" s="195"/>
      <c r="BJM86" s="195"/>
      <c r="BJN86" s="195"/>
      <c r="BJO86" s="195"/>
      <c r="BJP86" s="195"/>
      <c r="BJQ86" s="195"/>
      <c r="BJR86" s="195"/>
      <c r="BJS86" s="195"/>
      <c r="BJT86" s="195"/>
      <c r="BJU86" s="195"/>
      <c r="BJV86" s="195"/>
      <c r="BJW86" s="195"/>
      <c r="BJX86" s="195"/>
      <c r="BJY86" s="195"/>
      <c r="BJZ86" s="195"/>
      <c r="BKA86" s="195"/>
      <c r="BKB86" s="195"/>
      <c r="BKC86" s="195"/>
      <c r="BKD86" s="195"/>
      <c r="BKE86" s="195"/>
      <c r="BKF86" s="195"/>
      <c r="BKG86" s="195"/>
      <c r="BKH86" s="195"/>
      <c r="BKI86" s="195"/>
      <c r="BKJ86" s="195"/>
      <c r="BKK86" s="195"/>
      <c r="BKL86" s="195"/>
      <c r="BKM86" s="195"/>
      <c r="BKN86" s="195"/>
      <c r="BKO86" s="195"/>
      <c r="BKP86" s="195"/>
      <c r="BKQ86" s="195"/>
      <c r="BKR86" s="195"/>
      <c r="BKS86" s="195"/>
      <c r="BKT86" s="195"/>
      <c r="BKU86" s="195"/>
      <c r="BKV86" s="195"/>
      <c r="BKW86" s="195"/>
      <c r="BKX86" s="195"/>
      <c r="BKY86" s="195"/>
      <c r="BKZ86" s="195"/>
      <c r="BLA86" s="195"/>
      <c r="BLB86" s="195"/>
      <c r="BLC86" s="195"/>
      <c r="BLD86" s="195"/>
      <c r="BLE86" s="195"/>
      <c r="BLF86" s="195"/>
      <c r="BLG86" s="195"/>
      <c r="BLH86" s="195"/>
      <c r="BLI86" s="195"/>
      <c r="BLJ86" s="195"/>
      <c r="BLK86" s="195"/>
      <c r="BLL86" s="195"/>
      <c r="BLM86" s="195"/>
      <c r="BLN86" s="195"/>
      <c r="BLO86" s="195"/>
      <c r="BLP86" s="195"/>
      <c r="BLQ86" s="195"/>
      <c r="BLR86" s="195"/>
      <c r="BLS86" s="195"/>
      <c r="BLT86" s="195"/>
      <c r="BLU86" s="195"/>
      <c r="BLV86" s="195"/>
      <c r="BLW86" s="195"/>
      <c r="BLX86" s="195"/>
      <c r="BLY86" s="195"/>
      <c r="BLZ86" s="195"/>
      <c r="BMA86" s="195"/>
      <c r="BMB86" s="195"/>
      <c r="BMC86" s="195"/>
      <c r="BMD86" s="195"/>
      <c r="BME86" s="195"/>
      <c r="BMF86" s="195"/>
      <c r="BMG86" s="195"/>
      <c r="BMH86" s="195"/>
      <c r="BMI86" s="195"/>
      <c r="BMJ86" s="195"/>
      <c r="BMK86" s="195"/>
      <c r="BML86" s="195"/>
      <c r="BMM86" s="195"/>
      <c r="BMN86" s="195"/>
      <c r="BMO86" s="195"/>
      <c r="BMP86" s="195"/>
      <c r="BMQ86" s="195"/>
      <c r="BMR86" s="195"/>
      <c r="BMS86" s="195"/>
      <c r="BMT86" s="195"/>
      <c r="BMU86" s="195"/>
      <c r="BMV86" s="195"/>
      <c r="BMW86" s="195"/>
      <c r="BMX86" s="195"/>
      <c r="BMY86" s="195"/>
      <c r="BMZ86" s="195"/>
      <c r="BNA86" s="195"/>
      <c r="BNB86" s="195"/>
      <c r="BNC86" s="195"/>
      <c r="BND86" s="195"/>
      <c r="BNE86" s="195"/>
      <c r="BNF86" s="195"/>
      <c r="BNG86" s="195"/>
      <c r="BNH86" s="195"/>
      <c r="BNI86" s="195"/>
      <c r="BNJ86" s="195"/>
      <c r="BNK86" s="195"/>
      <c r="BNL86" s="195"/>
      <c r="BNM86" s="195"/>
      <c r="BNN86" s="195"/>
      <c r="BNO86" s="195"/>
      <c r="BNP86" s="195"/>
      <c r="BNQ86" s="195"/>
      <c r="BNR86" s="195"/>
      <c r="BNS86" s="195"/>
      <c r="BNT86" s="195"/>
      <c r="BNU86" s="195"/>
      <c r="BNV86" s="195"/>
      <c r="BNW86" s="195"/>
      <c r="BNX86" s="195"/>
      <c r="BNY86" s="195"/>
      <c r="BNZ86" s="195"/>
      <c r="BOA86" s="195"/>
      <c r="BOB86" s="195"/>
      <c r="BOC86" s="195"/>
      <c r="BOD86" s="195"/>
      <c r="BOE86" s="195"/>
      <c r="BOF86" s="195"/>
      <c r="BOG86" s="195"/>
      <c r="BOH86" s="195"/>
      <c r="BOI86" s="195"/>
      <c r="BOJ86" s="195"/>
      <c r="BOK86" s="195"/>
      <c r="BOL86" s="195"/>
      <c r="BOM86" s="195"/>
      <c r="BON86" s="195"/>
      <c r="BOO86" s="195"/>
      <c r="BOP86" s="195"/>
      <c r="BOQ86" s="195"/>
      <c r="BOR86" s="195"/>
      <c r="BOS86" s="195"/>
      <c r="BOT86" s="195"/>
      <c r="BOU86" s="195"/>
      <c r="BOV86" s="195"/>
      <c r="BOW86" s="195"/>
      <c r="BOX86" s="195"/>
      <c r="BOY86" s="195"/>
      <c r="BOZ86" s="195"/>
      <c r="BPA86" s="195"/>
      <c r="BPB86" s="195"/>
      <c r="BPC86" s="195"/>
      <c r="BPD86" s="195"/>
      <c r="BPE86" s="195"/>
      <c r="BPF86" s="195"/>
      <c r="BPG86" s="195"/>
      <c r="BPH86" s="195"/>
      <c r="BPI86" s="195"/>
      <c r="BPJ86" s="195"/>
      <c r="BPK86" s="195"/>
      <c r="BPL86" s="195"/>
      <c r="BPM86" s="195"/>
      <c r="BPN86" s="195"/>
      <c r="BPO86" s="195"/>
      <c r="BPP86" s="195"/>
      <c r="BPQ86" s="195"/>
      <c r="BPR86" s="195"/>
      <c r="BPS86" s="195"/>
      <c r="BPT86" s="195"/>
      <c r="BPU86" s="195"/>
      <c r="BPV86" s="195"/>
      <c r="BPW86" s="195"/>
      <c r="BPX86" s="195"/>
      <c r="BPY86" s="195"/>
      <c r="BPZ86" s="195"/>
      <c r="BQA86" s="195"/>
      <c r="BQB86" s="195"/>
      <c r="BQC86" s="195"/>
      <c r="BQD86" s="195"/>
      <c r="BQE86" s="195"/>
      <c r="BQF86" s="195"/>
      <c r="BQG86" s="195"/>
      <c r="BQH86" s="195"/>
      <c r="BQI86" s="195"/>
      <c r="BQJ86" s="195"/>
      <c r="BQK86" s="195"/>
      <c r="BQL86" s="195"/>
      <c r="BQM86" s="195"/>
      <c r="BQN86" s="195"/>
      <c r="BQO86" s="195"/>
      <c r="BQP86" s="195"/>
      <c r="BQQ86" s="195"/>
      <c r="BQR86" s="195"/>
      <c r="BQS86" s="195"/>
      <c r="BQT86" s="195"/>
      <c r="BQU86" s="195"/>
      <c r="BQV86" s="195"/>
      <c r="BQW86" s="195"/>
      <c r="BQX86" s="195"/>
      <c r="BQY86" s="195"/>
      <c r="BQZ86" s="195"/>
      <c r="BRA86" s="195"/>
      <c r="BRB86" s="195"/>
      <c r="BRC86" s="195"/>
      <c r="BRD86" s="195"/>
      <c r="BRE86" s="195"/>
      <c r="BRF86" s="195"/>
      <c r="BRG86" s="195"/>
      <c r="BRH86" s="195"/>
      <c r="BRI86" s="195"/>
      <c r="BRJ86" s="195"/>
      <c r="BRK86" s="195"/>
      <c r="BRL86" s="195"/>
      <c r="BRM86" s="195"/>
      <c r="BRN86" s="195"/>
      <c r="BRO86" s="195"/>
      <c r="BRP86" s="195"/>
      <c r="BRQ86" s="195"/>
      <c r="BRR86" s="195"/>
      <c r="BRS86" s="195"/>
      <c r="BRT86" s="195"/>
      <c r="BRU86" s="195"/>
      <c r="BRV86" s="195"/>
      <c r="BRW86" s="195"/>
      <c r="BRX86" s="195"/>
      <c r="BRY86" s="195"/>
      <c r="BRZ86" s="195"/>
      <c r="BSA86" s="195"/>
      <c r="BSB86" s="195"/>
      <c r="BSC86" s="195"/>
      <c r="BSD86" s="195"/>
      <c r="BSE86" s="195"/>
      <c r="BSF86" s="195"/>
      <c r="BSG86" s="195"/>
      <c r="BSH86" s="195"/>
      <c r="BSI86" s="195"/>
      <c r="BSJ86" s="195"/>
      <c r="BSK86" s="195"/>
      <c r="BSL86" s="195"/>
      <c r="BSM86" s="195"/>
      <c r="BSN86" s="195"/>
      <c r="BSO86" s="195"/>
      <c r="BSP86" s="195"/>
      <c r="BSQ86" s="195"/>
      <c r="BSR86" s="195"/>
      <c r="BSS86" s="195"/>
      <c r="BST86" s="195"/>
      <c r="BSU86" s="195"/>
      <c r="BSV86" s="195"/>
      <c r="BSW86" s="195"/>
      <c r="BSX86" s="195"/>
      <c r="BSY86" s="195"/>
      <c r="BSZ86" s="195"/>
      <c r="BTA86" s="195"/>
      <c r="BTB86" s="195"/>
      <c r="BTC86" s="195"/>
      <c r="BTD86" s="195"/>
      <c r="BTE86" s="195"/>
      <c r="BTF86" s="195"/>
      <c r="BTG86" s="195"/>
      <c r="BTH86" s="195"/>
      <c r="BTI86" s="195"/>
      <c r="BTJ86" s="195"/>
      <c r="BTK86" s="195"/>
      <c r="BTL86" s="195"/>
      <c r="BTM86" s="195"/>
      <c r="BTN86" s="195"/>
      <c r="BTO86" s="195"/>
      <c r="BTP86" s="195"/>
      <c r="BTQ86" s="195"/>
      <c r="BTR86" s="195"/>
      <c r="BTS86" s="195"/>
      <c r="BTT86" s="195"/>
      <c r="BTU86" s="195"/>
      <c r="BTV86" s="195"/>
      <c r="BTW86" s="195"/>
      <c r="BTX86" s="195"/>
      <c r="BTY86" s="195"/>
      <c r="BTZ86" s="195"/>
      <c r="BUA86" s="195"/>
      <c r="BUB86" s="195"/>
      <c r="BUC86" s="195"/>
      <c r="BUD86" s="195"/>
      <c r="BUE86" s="195"/>
      <c r="BUF86" s="195"/>
      <c r="BUG86" s="195"/>
      <c r="BUH86" s="195"/>
      <c r="BUI86" s="195"/>
      <c r="BUJ86" s="195"/>
      <c r="BUK86" s="195"/>
      <c r="BUL86" s="195"/>
      <c r="BUM86" s="195"/>
      <c r="BUN86" s="195"/>
      <c r="BUO86" s="195"/>
      <c r="BUP86" s="195"/>
      <c r="BUQ86" s="195"/>
      <c r="BUR86" s="195"/>
      <c r="BUS86" s="195"/>
      <c r="BUT86" s="195"/>
      <c r="BUU86" s="195"/>
      <c r="BUV86" s="195"/>
      <c r="BUW86" s="195"/>
      <c r="BUX86" s="195"/>
      <c r="BUY86" s="195"/>
      <c r="BUZ86" s="195"/>
      <c r="BVA86" s="195"/>
      <c r="BVB86" s="195"/>
      <c r="BVC86" s="195"/>
      <c r="BVD86" s="195"/>
      <c r="BVE86" s="195"/>
      <c r="BVF86" s="195"/>
      <c r="BVG86" s="195"/>
      <c r="BVH86" s="195"/>
      <c r="BVI86" s="195"/>
      <c r="BVJ86" s="195"/>
      <c r="BVK86" s="195"/>
      <c r="BVL86" s="195"/>
      <c r="BVM86" s="195"/>
      <c r="BVN86" s="195"/>
      <c r="BVO86" s="195"/>
      <c r="BVP86" s="195"/>
      <c r="BVQ86" s="195"/>
      <c r="BVR86" s="195"/>
      <c r="BVS86" s="195"/>
      <c r="BVT86" s="195"/>
      <c r="BVU86" s="195"/>
      <c r="BVV86" s="195"/>
      <c r="BVW86" s="195"/>
      <c r="BVX86" s="195"/>
      <c r="BVY86" s="195"/>
      <c r="BVZ86" s="195"/>
      <c r="BWA86" s="195"/>
      <c r="BWB86" s="195"/>
      <c r="BWC86" s="195"/>
      <c r="BWD86" s="195"/>
      <c r="BWE86" s="195"/>
      <c r="BWF86" s="195"/>
      <c r="BWG86" s="195"/>
      <c r="BWH86" s="195"/>
      <c r="BWI86" s="195"/>
      <c r="BWJ86" s="195"/>
      <c r="BWK86" s="195"/>
      <c r="BWL86" s="195"/>
      <c r="BWM86" s="195"/>
      <c r="BWN86" s="195"/>
      <c r="BWO86" s="195"/>
      <c r="BWP86" s="195"/>
      <c r="BWQ86" s="195"/>
      <c r="BWR86" s="195"/>
      <c r="BWS86" s="195"/>
      <c r="BWT86" s="195"/>
      <c r="BWU86" s="195"/>
      <c r="BWV86" s="195"/>
      <c r="BWW86" s="195"/>
      <c r="BWX86" s="195"/>
      <c r="BWY86" s="195"/>
      <c r="BWZ86" s="195"/>
      <c r="BXA86" s="195"/>
      <c r="BXB86" s="195"/>
      <c r="BXC86" s="195"/>
      <c r="BXD86" s="195"/>
      <c r="BXE86" s="195"/>
      <c r="BXF86" s="195"/>
      <c r="BXG86" s="195"/>
      <c r="BXH86" s="195"/>
      <c r="BXI86" s="195"/>
      <c r="BXJ86" s="195"/>
      <c r="BXK86" s="195"/>
      <c r="BXL86" s="195"/>
      <c r="BXM86" s="195"/>
      <c r="BXN86" s="195"/>
      <c r="BXO86" s="195"/>
      <c r="BXP86" s="195"/>
      <c r="BXQ86" s="195"/>
      <c r="BXR86" s="195"/>
      <c r="BXS86" s="195"/>
      <c r="BXT86" s="195"/>
      <c r="BXU86" s="195"/>
      <c r="BXV86" s="195"/>
      <c r="BXW86" s="195"/>
      <c r="BXX86" s="195"/>
      <c r="BXY86" s="195"/>
      <c r="BXZ86" s="195"/>
      <c r="BYA86" s="195"/>
      <c r="BYB86" s="195"/>
      <c r="BYC86" s="195"/>
      <c r="BYD86" s="195"/>
      <c r="BYE86" s="195"/>
      <c r="BYF86" s="195"/>
      <c r="BYG86" s="195"/>
      <c r="BYH86" s="195"/>
      <c r="BYI86" s="195"/>
      <c r="BYJ86" s="195"/>
      <c r="BYK86" s="195"/>
      <c r="BYL86" s="195"/>
      <c r="BYM86" s="195"/>
      <c r="BYN86" s="195"/>
      <c r="BYO86" s="195"/>
      <c r="BYP86" s="195"/>
      <c r="BYQ86" s="195"/>
      <c r="BYR86" s="195"/>
      <c r="BYS86" s="195"/>
      <c r="BYT86" s="195"/>
      <c r="BYU86" s="195"/>
      <c r="BYV86" s="195"/>
      <c r="BYW86" s="195"/>
      <c r="BYX86" s="195"/>
      <c r="BYY86" s="195"/>
      <c r="BYZ86" s="195"/>
      <c r="BZA86" s="195"/>
      <c r="BZB86" s="195"/>
      <c r="BZC86" s="195"/>
      <c r="BZD86" s="195"/>
      <c r="BZE86" s="195"/>
      <c r="BZF86" s="195"/>
      <c r="BZG86" s="195"/>
      <c r="BZH86" s="195"/>
      <c r="BZI86" s="195"/>
      <c r="BZJ86" s="195"/>
      <c r="BZK86" s="195"/>
      <c r="BZL86" s="195"/>
      <c r="BZM86" s="195"/>
      <c r="BZN86" s="195"/>
      <c r="BZO86" s="195"/>
      <c r="BZP86" s="195"/>
      <c r="BZQ86" s="195"/>
      <c r="BZR86" s="195"/>
      <c r="BZS86" s="195"/>
      <c r="BZT86" s="195"/>
      <c r="BZU86" s="195"/>
      <c r="BZV86" s="195"/>
      <c r="BZW86" s="195"/>
      <c r="BZX86" s="195"/>
      <c r="BZY86" s="195"/>
      <c r="BZZ86" s="195"/>
      <c r="CAA86" s="195"/>
      <c r="CAB86" s="195"/>
      <c r="CAC86" s="195"/>
      <c r="CAD86" s="195"/>
      <c r="CAE86" s="195"/>
      <c r="CAF86" s="195"/>
      <c r="CAG86" s="195"/>
      <c r="CAH86" s="195"/>
      <c r="CAI86" s="195"/>
      <c r="CAJ86" s="195"/>
      <c r="CAK86" s="195"/>
      <c r="CAL86" s="195"/>
      <c r="CAM86" s="195"/>
      <c r="CAN86" s="195"/>
      <c r="CAO86" s="195"/>
      <c r="CAP86" s="195"/>
      <c r="CAQ86" s="195"/>
      <c r="CAR86" s="195"/>
      <c r="CAS86" s="195"/>
      <c r="CAT86" s="195"/>
      <c r="CAU86" s="195"/>
      <c r="CAV86" s="195"/>
      <c r="CAW86" s="195"/>
      <c r="CAX86" s="195"/>
      <c r="CAY86" s="195"/>
      <c r="CAZ86" s="195"/>
      <c r="CBA86" s="195"/>
      <c r="CBB86" s="195"/>
      <c r="CBC86" s="195"/>
      <c r="CBD86" s="195"/>
      <c r="CBE86" s="195"/>
      <c r="CBF86" s="195"/>
      <c r="CBG86" s="195"/>
      <c r="CBH86" s="195"/>
      <c r="CBI86" s="195"/>
      <c r="CBJ86" s="195"/>
      <c r="CBK86" s="195"/>
      <c r="CBL86" s="195"/>
      <c r="CBM86" s="195"/>
      <c r="CBN86" s="195"/>
      <c r="CBO86" s="195"/>
      <c r="CBP86" s="195"/>
      <c r="CBQ86" s="195"/>
      <c r="CBR86" s="195"/>
      <c r="CBS86" s="195"/>
      <c r="CBT86" s="195"/>
      <c r="CBU86" s="195"/>
      <c r="CBV86" s="195"/>
      <c r="CBW86" s="195"/>
      <c r="CBX86" s="195"/>
      <c r="CBY86" s="195"/>
      <c r="CBZ86" s="195"/>
      <c r="CCA86" s="195"/>
      <c r="CCB86" s="195"/>
      <c r="CCC86" s="195"/>
      <c r="CCD86" s="195"/>
      <c r="CCE86" s="195"/>
      <c r="CCF86" s="195"/>
      <c r="CCG86" s="195"/>
      <c r="CCH86" s="195"/>
      <c r="CCI86" s="195"/>
      <c r="CCJ86" s="195"/>
      <c r="CCK86" s="195"/>
      <c r="CCL86" s="195"/>
      <c r="CCM86" s="195"/>
      <c r="CCN86" s="195"/>
      <c r="CCO86" s="195"/>
      <c r="CCP86" s="195"/>
      <c r="CCQ86" s="195"/>
      <c r="CCR86" s="195"/>
      <c r="CCS86" s="195"/>
      <c r="CCT86" s="195"/>
      <c r="CCU86" s="195"/>
      <c r="CCV86" s="195"/>
      <c r="CCW86" s="195"/>
      <c r="CCX86" s="195"/>
      <c r="CCY86" s="195"/>
      <c r="CCZ86" s="195"/>
      <c r="CDA86" s="195"/>
      <c r="CDB86" s="195"/>
      <c r="CDC86" s="195"/>
      <c r="CDD86" s="195"/>
      <c r="CDE86" s="195"/>
      <c r="CDF86" s="195"/>
      <c r="CDG86" s="195"/>
      <c r="CDH86" s="195"/>
      <c r="CDI86" s="195"/>
      <c r="CDJ86" s="195"/>
      <c r="CDK86" s="195"/>
      <c r="CDL86" s="195"/>
      <c r="CDM86" s="195"/>
      <c r="CDN86" s="195"/>
      <c r="CDO86" s="195"/>
      <c r="CDP86" s="195"/>
      <c r="CDQ86" s="195"/>
      <c r="CDR86" s="195"/>
      <c r="CDS86" s="195"/>
      <c r="CDT86" s="195"/>
      <c r="CDU86" s="195"/>
      <c r="CDV86" s="195"/>
      <c r="CDW86" s="195"/>
      <c r="CDX86" s="195"/>
      <c r="CDY86" s="195"/>
      <c r="CDZ86" s="195"/>
      <c r="CEA86" s="195"/>
      <c r="CEB86" s="195"/>
      <c r="CEC86" s="195"/>
      <c r="CED86" s="195"/>
      <c r="CEE86" s="195"/>
      <c r="CEF86" s="195"/>
      <c r="CEG86" s="195"/>
      <c r="CEH86" s="195"/>
      <c r="CEI86" s="195"/>
      <c r="CEJ86" s="195"/>
      <c r="CEK86" s="195"/>
      <c r="CEL86" s="195"/>
      <c r="CEM86" s="195"/>
      <c r="CEN86" s="195"/>
      <c r="CEO86" s="195"/>
      <c r="CEP86" s="195"/>
      <c r="CEQ86" s="195"/>
      <c r="CER86" s="195"/>
      <c r="CES86" s="195"/>
      <c r="CET86" s="195"/>
      <c r="CEU86" s="195"/>
      <c r="CEV86" s="195"/>
      <c r="CEW86" s="195"/>
      <c r="CEX86" s="195"/>
      <c r="CEY86" s="195"/>
      <c r="CEZ86" s="195"/>
      <c r="CFA86" s="195"/>
      <c r="CFB86" s="195"/>
      <c r="CFC86" s="195"/>
      <c r="CFD86" s="195"/>
      <c r="CFE86" s="195"/>
      <c r="CFF86" s="195"/>
      <c r="CFG86" s="195"/>
      <c r="CFH86" s="195"/>
      <c r="CFI86" s="195"/>
      <c r="CFJ86" s="195"/>
      <c r="CFK86" s="195"/>
      <c r="CFL86" s="195"/>
      <c r="CFM86" s="195"/>
      <c r="CFN86" s="195"/>
      <c r="CFO86" s="195"/>
      <c r="CFP86" s="195"/>
      <c r="CFQ86" s="195"/>
      <c r="CFR86" s="195"/>
      <c r="CFS86" s="195"/>
      <c r="CFT86" s="195"/>
      <c r="CFU86" s="195"/>
      <c r="CFV86" s="195"/>
      <c r="CFW86" s="195"/>
      <c r="CFX86" s="195"/>
      <c r="CFY86" s="195"/>
      <c r="CFZ86" s="195"/>
      <c r="CGA86" s="195"/>
      <c r="CGB86" s="195"/>
      <c r="CGC86" s="195"/>
      <c r="CGD86" s="195"/>
      <c r="CGE86" s="195"/>
      <c r="CGF86" s="195"/>
      <c r="CGG86" s="195"/>
      <c r="CGH86" s="195"/>
      <c r="CGI86" s="195"/>
      <c r="CGJ86" s="195"/>
      <c r="CGK86" s="195"/>
      <c r="CGL86" s="195"/>
      <c r="CGM86" s="195"/>
      <c r="CGN86" s="195"/>
      <c r="CGO86" s="195"/>
      <c r="CGP86" s="195"/>
      <c r="CGQ86" s="195"/>
      <c r="CGR86" s="195"/>
      <c r="CGS86" s="195"/>
      <c r="CGT86" s="195"/>
      <c r="CGU86" s="195"/>
      <c r="CGV86" s="195"/>
      <c r="CGW86" s="195"/>
      <c r="CGX86" s="195"/>
      <c r="CGY86" s="195"/>
      <c r="CGZ86" s="195"/>
      <c r="CHA86" s="195"/>
      <c r="CHB86" s="195"/>
      <c r="CHC86" s="195"/>
      <c r="CHD86" s="195"/>
      <c r="CHE86" s="195"/>
      <c r="CHF86" s="195"/>
      <c r="CHG86" s="195"/>
      <c r="CHH86" s="195"/>
      <c r="CHI86" s="195"/>
      <c r="CHJ86" s="195"/>
      <c r="CHK86" s="195"/>
      <c r="CHL86" s="195"/>
      <c r="CHM86" s="195"/>
      <c r="CHN86" s="195"/>
      <c r="CHO86" s="195"/>
      <c r="CHP86" s="195"/>
      <c r="CHQ86" s="195"/>
      <c r="CHR86" s="195"/>
      <c r="CHS86" s="195"/>
      <c r="CHT86" s="195"/>
      <c r="CHU86" s="195"/>
      <c r="CHV86" s="195"/>
      <c r="CHW86" s="195"/>
      <c r="CHX86" s="195"/>
      <c r="CHY86" s="195"/>
      <c r="CHZ86" s="195"/>
      <c r="CIA86" s="195"/>
      <c r="CIB86" s="195"/>
      <c r="CIC86" s="195"/>
      <c r="CID86" s="195"/>
      <c r="CIE86" s="195"/>
      <c r="CIF86" s="195"/>
      <c r="CIG86" s="195"/>
      <c r="CIH86" s="195"/>
      <c r="CII86" s="195"/>
      <c r="CIJ86" s="195"/>
      <c r="CIK86" s="195"/>
      <c r="CIL86" s="195"/>
      <c r="CIM86" s="195"/>
      <c r="CIN86" s="195"/>
      <c r="CIO86" s="195"/>
      <c r="CIP86" s="195"/>
      <c r="CIQ86" s="195"/>
      <c r="CIR86" s="195"/>
      <c r="CIS86" s="195"/>
      <c r="CIT86" s="195"/>
      <c r="CIU86" s="195"/>
      <c r="CIV86" s="195"/>
      <c r="CIW86" s="195"/>
      <c r="CIX86" s="195"/>
      <c r="CIY86" s="195"/>
      <c r="CIZ86" s="195"/>
      <c r="CJA86" s="195"/>
      <c r="CJB86" s="195"/>
      <c r="CJC86" s="195"/>
      <c r="CJD86" s="195"/>
      <c r="CJE86" s="195"/>
      <c r="CJF86" s="195"/>
      <c r="CJG86" s="195"/>
      <c r="CJH86" s="195"/>
      <c r="CJI86" s="195"/>
      <c r="CJJ86" s="195"/>
      <c r="CJK86" s="195"/>
      <c r="CJL86" s="195"/>
      <c r="CJM86" s="195"/>
      <c r="CJN86" s="195"/>
      <c r="CJO86" s="195"/>
      <c r="CJP86" s="195"/>
      <c r="CJQ86" s="195"/>
      <c r="CJR86" s="195"/>
      <c r="CJS86" s="195"/>
      <c r="CJT86" s="195"/>
      <c r="CJU86" s="195"/>
      <c r="CJV86" s="195"/>
      <c r="CJW86" s="195"/>
      <c r="CJX86" s="195"/>
      <c r="CJY86" s="195"/>
      <c r="CJZ86" s="195"/>
      <c r="CKA86" s="195"/>
      <c r="CKB86" s="195"/>
      <c r="CKC86" s="195"/>
      <c r="CKD86" s="195"/>
      <c r="CKE86" s="195"/>
      <c r="CKF86" s="195"/>
      <c r="CKG86" s="195"/>
      <c r="CKH86" s="195"/>
      <c r="CKI86" s="195"/>
      <c r="CKJ86" s="195"/>
      <c r="CKK86" s="195"/>
      <c r="CKL86" s="195"/>
      <c r="CKM86" s="195"/>
      <c r="CKN86" s="195"/>
      <c r="CKO86" s="195"/>
      <c r="CKP86" s="195"/>
      <c r="CKQ86" s="195"/>
      <c r="CKR86" s="195"/>
      <c r="CKS86" s="195"/>
      <c r="CKT86" s="195"/>
      <c r="CKU86" s="195"/>
      <c r="CKV86" s="195"/>
      <c r="CKW86" s="195"/>
      <c r="CKX86" s="195"/>
      <c r="CKY86" s="195"/>
      <c r="CKZ86" s="195"/>
      <c r="CLA86" s="195"/>
      <c r="CLB86" s="195"/>
      <c r="CLC86" s="195"/>
      <c r="CLD86" s="195"/>
      <c r="CLE86" s="195"/>
      <c r="CLF86" s="195"/>
      <c r="CLG86" s="195"/>
      <c r="CLH86" s="195"/>
      <c r="CLI86" s="195"/>
      <c r="CLJ86" s="195"/>
      <c r="CLK86" s="195"/>
      <c r="CLL86" s="195"/>
      <c r="CLM86" s="195"/>
      <c r="CLN86" s="195"/>
      <c r="CLO86" s="195"/>
      <c r="CLP86" s="195"/>
      <c r="CLQ86" s="195"/>
      <c r="CLR86" s="195"/>
      <c r="CLS86" s="195"/>
      <c r="CLT86" s="195"/>
      <c r="CLU86" s="195"/>
      <c r="CLV86" s="195"/>
      <c r="CLW86" s="195"/>
      <c r="CLX86" s="195"/>
      <c r="CLY86" s="195"/>
      <c r="CLZ86" s="195"/>
      <c r="CMA86" s="195"/>
      <c r="CMB86" s="195"/>
      <c r="CMC86" s="195"/>
      <c r="CMD86" s="195"/>
      <c r="CME86" s="195"/>
      <c r="CMF86" s="195"/>
      <c r="CMG86" s="195"/>
      <c r="CMH86" s="195"/>
      <c r="CMI86" s="195"/>
      <c r="CMJ86" s="195"/>
      <c r="CMK86" s="195"/>
      <c r="CML86" s="195"/>
      <c r="CMM86" s="195"/>
      <c r="CMN86" s="195"/>
      <c r="CMO86" s="195"/>
      <c r="CMP86" s="195"/>
      <c r="CMQ86" s="195"/>
      <c r="CMR86" s="195"/>
      <c r="CMS86" s="195"/>
      <c r="CMT86" s="195"/>
      <c r="CMU86" s="195"/>
      <c r="CMV86" s="195"/>
      <c r="CMW86" s="195"/>
      <c r="CMX86" s="195"/>
      <c r="CMY86" s="195"/>
      <c r="CMZ86" s="195"/>
      <c r="CNA86" s="195"/>
      <c r="CNB86" s="195"/>
      <c r="CNC86" s="195"/>
      <c r="CND86" s="195"/>
      <c r="CNE86" s="195"/>
      <c r="CNF86" s="195"/>
      <c r="CNG86" s="195"/>
      <c r="CNH86" s="195"/>
      <c r="CNI86" s="195"/>
      <c r="CNJ86" s="195"/>
      <c r="CNK86" s="195"/>
      <c r="CNL86" s="195"/>
      <c r="CNM86" s="195"/>
      <c r="CNN86" s="195"/>
      <c r="CNO86" s="195"/>
      <c r="CNP86" s="195"/>
      <c r="CNQ86" s="195"/>
      <c r="CNR86" s="195"/>
      <c r="CNS86" s="195"/>
      <c r="CNT86" s="195"/>
      <c r="CNU86" s="195"/>
      <c r="CNV86" s="195"/>
      <c r="CNW86" s="195"/>
      <c r="CNX86" s="195"/>
      <c r="CNY86" s="195"/>
      <c r="CNZ86" s="195"/>
      <c r="COA86" s="195"/>
      <c r="COB86" s="195"/>
      <c r="COC86" s="195"/>
      <c r="COD86" s="195"/>
      <c r="COE86" s="195"/>
      <c r="COF86" s="195"/>
      <c r="COG86" s="195"/>
      <c r="COH86" s="195"/>
      <c r="COI86" s="195"/>
      <c r="COJ86" s="195"/>
      <c r="COK86" s="195"/>
      <c r="COL86" s="195"/>
      <c r="COM86" s="195"/>
      <c r="CON86" s="195"/>
      <c r="COO86" s="195"/>
      <c r="COP86" s="195"/>
      <c r="COQ86" s="195"/>
      <c r="COR86" s="195"/>
      <c r="COS86" s="195"/>
      <c r="COT86" s="195"/>
      <c r="COU86" s="195"/>
      <c r="COV86" s="195"/>
      <c r="COW86" s="195"/>
      <c r="COX86" s="195"/>
      <c r="COY86" s="195"/>
      <c r="COZ86" s="195"/>
      <c r="CPA86" s="195"/>
      <c r="CPB86" s="195"/>
      <c r="CPC86" s="195"/>
      <c r="CPD86" s="195"/>
      <c r="CPE86" s="195"/>
      <c r="CPF86" s="195"/>
      <c r="CPG86" s="195"/>
      <c r="CPH86" s="195"/>
      <c r="CPI86" s="195"/>
      <c r="CPJ86" s="195"/>
      <c r="CPK86" s="195"/>
      <c r="CPL86" s="195"/>
      <c r="CPM86" s="195"/>
      <c r="CPN86" s="195"/>
      <c r="CPO86" s="195"/>
      <c r="CPP86" s="195"/>
      <c r="CPQ86" s="195"/>
      <c r="CPR86" s="195"/>
      <c r="CPS86" s="195"/>
      <c r="CPT86" s="195"/>
      <c r="CPU86" s="195"/>
      <c r="CPV86" s="195"/>
      <c r="CPW86" s="195"/>
      <c r="CPX86" s="195"/>
      <c r="CPY86" s="195"/>
      <c r="CPZ86" s="195"/>
      <c r="CQA86" s="195"/>
      <c r="CQB86" s="195"/>
      <c r="CQC86" s="195"/>
      <c r="CQD86" s="195"/>
      <c r="CQE86" s="195"/>
      <c r="CQF86" s="195"/>
      <c r="CQG86" s="195"/>
      <c r="CQH86" s="195"/>
      <c r="CQI86" s="195"/>
      <c r="CQJ86" s="195"/>
      <c r="CQK86" s="195"/>
      <c r="CQL86" s="195"/>
      <c r="CQM86" s="195"/>
      <c r="CQN86" s="195"/>
      <c r="CQO86" s="195"/>
      <c r="CQP86" s="195"/>
      <c r="CQQ86" s="195"/>
      <c r="CQR86" s="195"/>
      <c r="CQS86" s="195"/>
      <c r="CQT86" s="195"/>
      <c r="CQU86" s="195"/>
      <c r="CQV86" s="195"/>
      <c r="CQW86" s="195"/>
      <c r="CQX86" s="195"/>
      <c r="CQY86" s="195"/>
      <c r="CQZ86" s="195"/>
      <c r="CRA86" s="195"/>
      <c r="CRB86" s="195"/>
      <c r="CRC86" s="195"/>
      <c r="CRD86" s="195"/>
      <c r="CRE86" s="195"/>
      <c r="CRF86" s="195"/>
      <c r="CRG86" s="195"/>
      <c r="CRH86" s="195"/>
      <c r="CRI86" s="195"/>
      <c r="CRJ86" s="195"/>
      <c r="CRK86" s="195"/>
      <c r="CRL86" s="195"/>
      <c r="CRM86" s="195"/>
      <c r="CRN86" s="195"/>
      <c r="CRO86" s="195"/>
      <c r="CRP86" s="195"/>
      <c r="CRQ86" s="195"/>
      <c r="CRR86" s="195"/>
      <c r="CRS86" s="195"/>
      <c r="CRT86" s="195"/>
      <c r="CRU86" s="195"/>
      <c r="CRV86" s="195"/>
      <c r="CRW86" s="195"/>
      <c r="CRX86" s="195"/>
      <c r="CRY86" s="195"/>
      <c r="CRZ86" s="195"/>
      <c r="CSA86" s="195"/>
      <c r="CSB86" s="195"/>
      <c r="CSC86" s="195"/>
      <c r="CSD86" s="195"/>
      <c r="CSE86" s="195"/>
      <c r="CSF86" s="195"/>
      <c r="CSG86" s="195"/>
      <c r="CSH86" s="195"/>
      <c r="CSI86" s="195"/>
      <c r="CSJ86" s="195"/>
      <c r="CSK86" s="195"/>
      <c r="CSL86" s="195"/>
      <c r="CSM86" s="195"/>
      <c r="CSN86" s="195"/>
      <c r="CSO86" s="195"/>
      <c r="CSP86" s="195"/>
      <c r="CSQ86" s="195"/>
      <c r="CSR86" s="195"/>
      <c r="CSS86" s="195"/>
      <c r="CST86" s="195"/>
      <c r="CSU86" s="195"/>
      <c r="CSV86" s="195"/>
      <c r="CSW86" s="195"/>
      <c r="CSX86" s="195"/>
      <c r="CSY86" s="195"/>
      <c r="CSZ86" s="195"/>
      <c r="CTA86" s="195"/>
      <c r="CTB86" s="195"/>
      <c r="CTC86" s="195"/>
      <c r="CTD86" s="195"/>
      <c r="CTE86" s="195"/>
      <c r="CTF86" s="195"/>
      <c r="CTG86" s="195"/>
      <c r="CTH86" s="195"/>
      <c r="CTI86" s="195"/>
      <c r="CTJ86" s="195"/>
      <c r="CTK86" s="195"/>
      <c r="CTL86" s="195"/>
      <c r="CTM86" s="195"/>
      <c r="CTN86" s="195"/>
      <c r="CTO86" s="195"/>
      <c r="CTP86" s="195"/>
      <c r="CTQ86" s="195"/>
      <c r="CTR86" s="195"/>
      <c r="CTS86" s="195"/>
      <c r="CTT86" s="195"/>
      <c r="CTU86" s="195"/>
      <c r="CTV86" s="195"/>
      <c r="CTW86" s="195"/>
      <c r="CTX86" s="195"/>
      <c r="CTY86" s="195"/>
      <c r="CTZ86" s="195"/>
      <c r="CUA86" s="195"/>
      <c r="CUB86" s="195"/>
      <c r="CUC86" s="195"/>
      <c r="CUD86" s="195"/>
      <c r="CUE86" s="195"/>
      <c r="CUF86" s="195"/>
      <c r="CUG86" s="195"/>
      <c r="CUH86" s="195"/>
      <c r="CUI86" s="195"/>
      <c r="CUJ86" s="195"/>
      <c r="CUK86" s="195"/>
      <c r="CUL86" s="195"/>
      <c r="CUM86" s="195"/>
      <c r="CUN86" s="195"/>
      <c r="CUO86" s="195"/>
      <c r="CUP86" s="195"/>
      <c r="CUQ86" s="195"/>
      <c r="CUR86" s="195"/>
      <c r="CUS86" s="195"/>
      <c r="CUT86" s="195"/>
      <c r="CUU86" s="195"/>
      <c r="CUV86" s="195"/>
      <c r="CUW86" s="195"/>
      <c r="CUX86" s="195"/>
      <c r="CUY86" s="195"/>
      <c r="CUZ86" s="195"/>
      <c r="CVA86" s="195"/>
      <c r="CVB86" s="195"/>
      <c r="CVC86" s="195"/>
      <c r="CVD86" s="195"/>
      <c r="CVE86" s="195"/>
      <c r="CVF86" s="195"/>
      <c r="CVG86" s="195"/>
      <c r="CVH86" s="195"/>
      <c r="CVI86" s="195"/>
      <c r="CVJ86" s="195"/>
      <c r="CVK86" s="195"/>
      <c r="CVL86" s="195"/>
      <c r="CVM86" s="195"/>
      <c r="CVN86" s="195"/>
      <c r="CVO86" s="195"/>
      <c r="CVP86" s="195"/>
      <c r="CVQ86" s="195"/>
      <c r="CVR86" s="195"/>
      <c r="CVS86" s="195"/>
      <c r="CVT86" s="195"/>
      <c r="CVU86" s="195"/>
      <c r="CVV86" s="195"/>
      <c r="CVW86" s="195"/>
      <c r="CVX86" s="195"/>
      <c r="CVY86" s="195"/>
      <c r="CVZ86" s="195"/>
      <c r="CWA86" s="195"/>
      <c r="CWB86" s="195"/>
      <c r="CWC86" s="195"/>
      <c r="CWD86" s="195"/>
      <c r="CWE86" s="195"/>
      <c r="CWF86" s="195"/>
      <c r="CWG86" s="195"/>
      <c r="CWH86" s="195"/>
      <c r="CWI86" s="195"/>
      <c r="CWJ86" s="195"/>
      <c r="CWK86" s="195"/>
      <c r="CWL86" s="195"/>
      <c r="CWM86" s="195"/>
      <c r="CWN86" s="195"/>
      <c r="CWO86" s="195"/>
      <c r="CWP86" s="195"/>
      <c r="CWQ86" s="195"/>
      <c r="CWR86" s="195"/>
      <c r="CWS86" s="195"/>
      <c r="CWT86" s="195"/>
      <c r="CWU86" s="195"/>
      <c r="CWV86" s="195"/>
      <c r="CWW86" s="195"/>
      <c r="CWX86" s="195"/>
      <c r="CWY86" s="195"/>
      <c r="CWZ86" s="195"/>
      <c r="CXA86" s="195"/>
      <c r="CXB86" s="195"/>
      <c r="CXC86" s="195"/>
      <c r="CXD86" s="195"/>
      <c r="CXE86" s="195"/>
      <c r="CXF86" s="195"/>
      <c r="CXG86" s="195"/>
      <c r="CXH86" s="195"/>
      <c r="CXI86" s="195"/>
      <c r="CXJ86" s="195"/>
      <c r="CXK86" s="195"/>
      <c r="CXL86" s="195"/>
      <c r="CXM86" s="195"/>
      <c r="CXN86" s="195"/>
      <c r="CXO86" s="195"/>
      <c r="CXP86" s="195"/>
      <c r="CXQ86" s="195"/>
      <c r="CXR86" s="195"/>
      <c r="CXS86" s="195"/>
      <c r="CXT86" s="195"/>
      <c r="CXU86" s="195"/>
      <c r="CXV86" s="195"/>
      <c r="CXW86" s="195"/>
      <c r="CXX86" s="195"/>
      <c r="CXY86" s="195"/>
      <c r="CXZ86" s="195"/>
      <c r="CYA86" s="195"/>
      <c r="CYB86" s="195"/>
      <c r="CYC86" s="195"/>
      <c r="CYD86" s="195"/>
      <c r="CYE86" s="195"/>
      <c r="CYF86" s="195"/>
      <c r="CYG86" s="195"/>
      <c r="CYH86" s="195"/>
      <c r="CYI86" s="195"/>
      <c r="CYJ86" s="195"/>
      <c r="CYK86" s="195"/>
      <c r="CYL86" s="195"/>
      <c r="CYM86" s="195"/>
      <c r="CYN86" s="195"/>
      <c r="CYO86" s="195"/>
      <c r="CYP86" s="195"/>
      <c r="CYQ86" s="195"/>
      <c r="CYR86" s="195"/>
      <c r="CYS86" s="195"/>
      <c r="CYT86" s="195"/>
      <c r="CYU86" s="195"/>
      <c r="CYV86" s="195"/>
      <c r="CYW86" s="195"/>
      <c r="CYX86" s="195"/>
      <c r="CYY86" s="195"/>
      <c r="CYZ86" s="195"/>
      <c r="CZA86" s="195"/>
      <c r="CZB86" s="195"/>
      <c r="CZC86" s="195"/>
      <c r="CZD86" s="195"/>
      <c r="CZE86" s="195"/>
      <c r="CZF86" s="195"/>
      <c r="CZG86" s="195"/>
      <c r="CZH86" s="195"/>
      <c r="CZI86" s="195"/>
      <c r="CZJ86" s="195"/>
      <c r="CZK86" s="195"/>
      <c r="CZL86" s="195"/>
      <c r="CZM86" s="195"/>
      <c r="CZN86" s="195"/>
      <c r="CZO86" s="195"/>
      <c r="CZP86" s="195"/>
      <c r="CZQ86" s="195"/>
      <c r="CZR86" s="195"/>
      <c r="CZS86" s="195"/>
      <c r="CZT86" s="195"/>
      <c r="CZU86" s="195"/>
      <c r="CZV86" s="195"/>
      <c r="CZW86" s="195"/>
      <c r="CZX86" s="195"/>
      <c r="CZY86" s="195"/>
      <c r="CZZ86" s="195"/>
      <c r="DAA86" s="195"/>
      <c r="DAB86" s="195"/>
      <c r="DAC86" s="195"/>
      <c r="DAD86" s="195"/>
      <c r="DAE86" s="195"/>
      <c r="DAF86" s="195"/>
      <c r="DAG86" s="195"/>
      <c r="DAH86" s="195"/>
      <c r="DAI86" s="195"/>
      <c r="DAJ86" s="195"/>
      <c r="DAK86" s="195"/>
      <c r="DAL86" s="195"/>
      <c r="DAM86" s="195"/>
      <c r="DAN86" s="195"/>
      <c r="DAO86" s="195"/>
      <c r="DAP86" s="195"/>
      <c r="DAQ86" s="195"/>
      <c r="DAR86" s="195"/>
      <c r="DAS86" s="195"/>
      <c r="DAT86" s="195"/>
      <c r="DAU86" s="195"/>
      <c r="DAV86" s="195"/>
      <c r="DAW86" s="195"/>
      <c r="DAX86" s="195"/>
      <c r="DAY86" s="195"/>
      <c r="DAZ86" s="195"/>
      <c r="DBA86" s="195"/>
      <c r="DBB86" s="195"/>
      <c r="DBC86" s="195"/>
      <c r="DBD86" s="195"/>
      <c r="DBE86" s="195"/>
      <c r="DBF86" s="195"/>
      <c r="DBG86" s="195"/>
      <c r="DBH86" s="195"/>
      <c r="DBI86" s="195"/>
      <c r="DBJ86" s="195"/>
      <c r="DBK86" s="195"/>
      <c r="DBL86" s="195"/>
      <c r="DBM86" s="195"/>
      <c r="DBN86" s="195"/>
      <c r="DBO86" s="195"/>
      <c r="DBP86" s="195"/>
      <c r="DBQ86" s="195"/>
      <c r="DBR86" s="195"/>
      <c r="DBS86" s="195"/>
      <c r="DBT86" s="195"/>
      <c r="DBU86" s="195"/>
      <c r="DBV86" s="195"/>
      <c r="DBW86" s="195"/>
      <c r="DBX86" s="195"/>
      <c r="DBY86" s="195"/>
      <c r="DBZ86" s="195"/>
      <c r="DCA86" s="195"/>
      <c r="DCB86" s="195"/>
      <c r="DCC86" s="195"/>
      <c r="DCD86" s="195"/>
      <c r="DCE86" s="195"/>
      <c r="DCF86" s="195"/>
      <c r="DCG86" s="195"/>
      <c r="DCH86" s="195"/>
      <c r="DCI86" s="195"/>
      <c r="DCJ86" s="195"/>
      <c r="DCK86" s="195"/>
      <c r="DCL86" s="195"/>
      <c r="DCM86" s="195"/>
      <c r="DCN86" s="195"/>
      <c r="DCO86" s="195"/>
      <c r="DCP86" s="195"/>
      <c r="DCQ86" s="195"/>
      <c r="DCR86" s="195"/>
      <c r="DCS86" s="195"/>
      <c r="DCT86" s="195"/>
      <c r="DCU86" s="195"/>
      <c r="DCV86" s="195"/>
      <c r="DCW86" s="195"/>
      <c r="DCX86" s="195"/>
      <c r="DCY86" s="195"/>
      <c r="DCZ86" s="195"/>
      <c r="DDA86" s="195"/>
      <c r="DDB86" s="195"/>
      <c r="DDC86" s="195"/>
      <c r="DDD86" s="195"/>
      <c r="DDE86" s="195"/>
      <c r="DDF86" s="195"/>
      <c r="DDG86" s="195"/>
      <c r="DDH86" s="195"/>
      <c r="DDI86" s="195"/>
      <c r="DDJ86" s="195"/>
      <c r="DDK86" s="195"/>
      <c r="DDL86" s="195"/>
      <c r="DDM86" s="195"/>
      <c r="DDN86" s="195"/>
      <c r="DDO86" s="195"/>
      <c r="DDP86" s="195"/>
      <c r="DDQ86" s="195"/>
      <c r="DDR86" s="195"/>
      <c r="DDS86" s="195"/>
      <c r="DDT86" s="195"/>
      <c r="DDU86" s="195"/>
      <c r="DDV86" s="195"/>
      <c r="DDW86" s="195"/>
      <c r="DDX86" s="195"/>
      <c r="DDY86" s="195"/>
      <c r="DDZ86" s="195"/>
      <c r="DEA86" s="195"/>
      <c r="DEB86" s="195"/>
      <c r="DEC86" s="195"/>
      <c r="DED86" s="195"/>
      <c r="DEE86" s="195"/>
      <c r="DEF86" s="195"/>
      <c r="DEG86" s="195"/>
      <c r="DEH86" s="195"/>
      <c r="DEI86" s="195"/>
      <c r="DEJ86" s="195"/>
      <c r="DEK86" s="195"/>
      <c r="DEL86" s="195"/>
      <c r="DEM86" s="195"/>
      <c r="DEN86" s="195"/>
      <c r="DEO86" s="195"/>
      <c r="DEP86" s="195"/>
      <c r="DEQ86" s="195"/>
      <c r="DER86" s="195"/>
      <c r="DES86" s="195"/>
      <c r="DET86" s="195"/>
      <c r="DEU86" s="195"/>
      <c r="DEV86" s="195"/>
      <c r="DEW86" s="195"/>
      <c r="DEX86" s="195"/>
      <c r="DEY86" s="195"/>
      <c r="DEZ86" s="195"/>
      <c r="DFA86" s="195"/>
      <c r="DFB86" s="195"/>
      <c r="DFC86" s="195"/>
      <c r="DFD86" s="195"/>
      <c r="DFE86" s="195"/>
      <c r="DFF86" s="195"/>
      <c r="DFG86" s="195"/>
      <c r="DFH86" s="195"/>
      <c r="DFI86" s="195"/>
      <c r="DFJ86" s="195"/>
      <c r="DFK86" s="195"/>
      <c r="DFL86" s="195"/>
      <c r="DFM86" s="195"/>
      <c r="DFN86" s="195"/>
      <c r="DFO86" s="195"/>
      <c r="DFP86" s="195"/>
      <c r="DFQ86" s="195"/>
      <c r="DFR86" s="195"/>
      <c r="DFS86" s="195"/>
      <c r="DFT86" s="195"/>
      <c r="DFU86" s="195"/>
      <c r="DFV86" s="195"/>
      <c r="DFW86" s="195"/>
      <c r="DFX86" s="195"/>
      <c r="DFY86" s="195"/>
      <c r="DFZ86" s="195"/>
      <c r="DGA86" s="195"/>
      <c r="DGB86" s="195"/>
      <c r="DGC86" s="195"/>
      <c r="DGD86" s="195"/>
      <c r="DGE86" s="195"/>
      <c r="DGF86" s="195"/>
      <c r="DGG86" s="195"/>
      <c r="DGH86" s="195"/>
      <c r="DGI86" s="195"/>
      <c r="DGJ86" s="195"/>
      <c r="DGK86" s="195"/>
      <c r="DGL86" s="195"/>
      <c r="DGM86" s="195"/>
      <c r="DGN86" s="195"/>
      <c r="DGO86" s="195"/>
      <c r="DGP86" s="195"/>
      <c r="DGQ86" s="195"/>
      <c r="DGR86" s="195"/>
      <c r="DGS86" s="195"/>
      <c r="DGT86" s="195"/>
      <c r="DGU86" s="195"/>
      <c r="DGV86" s="195"/>
      <c r="DGW86" s="195"/>
      <c r="DGX86" s="195"/>
      <c r="DGY86" s="195"/>
      <c r="DGZ86" s="195"/>
      <c r="DHA86" s="195"/>
      <c r="DHB86" s="195"/>
      <c r="DHC86" s="195"/>
      <c r="DHD86" s="195"/>
      <c r="DHE86" s="195"/>
      <c r="DHF86" s="195"/>
      <c r="DHG86" s="195"/>
      <c r="DHH86" s="195"/>
      <c r="DHI86" s="195"/>
      <c r="DHJ86" s="195"/>
      <c r="DHK86" s="195"/>
      <c r="DHL86" s="195"/>
      <c r="DHM86" s="195"/>
      <c r="DHN86" s="195"/>
      <c r="DHO86" s="195"/>
      <c r="DHP86" s="195"/>
      <c r="DHQ86" s="195"/>
      <c r="DHR86" s="195"/>
      <c r="DHS86" s="195"/>
      <c r="DHT86" s="195"/>
      <c r="DHU86" s="195"/>
      <c r="DHV86" s="195"/>
      <c r="DHW86" s="195"/>
      <c r="DHX86" s="195"/>
      <c r="DHY86" s="195"/>
      <c r="DHZ86" s="195"/>
      <c r="DIA86" s="195"/>
      <c r="DIB86" s="195"/>
      <c r="DIC86" s="195"/>
      <c r="DID86" s="195"/>
      <c r="DIE86" s="195"/>
      <c r="DIF86" s="195"/>
      <c r="DIG86" s="195"/>
      <c r="DIH86" s="195"/>
      <c r="DII86" s="195"/>
      <c r="DIJ86" s="195"/>
      <c r="DIK86" s="195"/>
      <c r="DIL86" s="195"/>
      <c r="DIM86" s="195"/>
      <c r="DIN86" s="195"/>
      <c r="DIO86" s="195"/>
      <c r="DIP86" s="195"/>
      <c r="DIQ86" s="195"/>
      <c r="DIR86" s="195"/>
      <c r="DIS86" s="195"/>
      <c r="DIT86" s="195"/>
      <c r="DIU86" s="195"/>
      <c r="DIV86" s="195"/>
      <c r="DIW86" s="195"/>
      <c r="DIX86" s="195"/>
      <c r="DIY86" s="195"/>
      <c r="DIZ86" s="195"/>
      <c r="DJA86" s="195"/>
      <c r="DJB86" s="195"/>
      <c r="DJC86" s="195"/>
      <c r="DJD86" s="195"/>
      <c r="DJE86" s="195"/>
      <c r="DJF86" s="195"/>
      <c r="DJG86" s="195"/>
      <c r="DJH86" s="195"/>
      <c r="DJI86" s="195"/>
      <c r="DJJ86" s="195"/>
      <c r="DJK86" s="195"/>
      <c r="DJL86" s="195"/>
      <c r="DJM86" s="195"/>
      <c r="DJN86" s="195"/>
      <c r="DJO86" s="195"/>
      <c r="DJP86" s="195"/>
      <c r="DJQ86" s="195"/>
      <c r="DJR86" s="195"/>
      <c r="DJS86" s="195"/>
      <c r="DJT86" s="195"/>
      <c r="DJU86" s="195"/>
      <c r="DJV86" s="195"/>
      <c r="DJW86" s="195"/>
      <c r="DJX86" s="195"/>
      <c r="DJY86" s="195"/>
      <c r="DJZ86" s="195"/>
      <c r="DKA86" s="195"/>
      <c r="DKB86" s="195"/>
      <c r="DKC86" s="195"/>
      <c r="DKD86" s="195"/>
      <c r="DKE86" s="195"/>
      <c r="DKF86" s="195"/>
      <c r="DKG86" s="195"/>
      <c r="DKH86" s="195"/>
      <c r="DKI86" s="195"/>
      <c r="DKJ86" s="195"/>
      <c r="DKK86" s="195"/>
      <c r="DKL86" s="195"/>
      <c r="DKM86" s="195"/>
      <c r="DKN86" s="195"/>
      <c r="DKO86" s="195"/>
      <c r="DKP86" s="195"/>
      <c r="DKQ86" s="195"/>
      <c r="DKR86" s="195"/>
      <c r="DKS86" s="195"/>
      <c r="DKT86" s="195"/>
      <c r="DKU86" s="195"/>
      <c r="DKV86" s="195"/>
      <c r="DKW86" s="195"/>
      <c r="DKX86" s="195"/>
      <c r="DKY86" s="195"/>
      <c r="DKZ86" s="195"/>
      <c r="DLA86" s="195"/>
      <c r="DLB86" s="195"/>
      <c r="DLC86" s="195"/>
      <c r="DLD86" s="195"/>
      <c r="DLE86" s="195"/>
      <c r="DLF86" s="195"/>
      <c r="DLG86" s="195"/>
      <c r="DLH86" s="195"/>
      <c r="DLI86" s="195"/>
      <c r="DLJ86" s="195"/>
      <c r="DLK86" s="195"/>
      <c r="DLL86" s="195"/>
      <c r="DLM86" s="195"/>
      <c r="DLN86" s="195"/>
      <c r="DLO86" s="195"/>
      <c r="DLP86" s="195"/>
      <c r="DLQ86" s="195"/>
      <c r="DLR86" s="195"/>
      <c r="DLS86" s="195"/>
      <c r="DLT86" s="195"/>
      <c r="DLU86" s="195"/>
      <c r="DLV86" s="195"/>
      <c r="DLW86" s="195"/>
      <c r="DLX86" s="195"/>
      <c r="DLY86" s="195"/>
      <c r="DLZ86" s="195"/>
      <c r="DMA86" s="195"/>
      <c r="DMB86" s="195"/>
      <c r="DMC86" s="195"/>
      <c r="DMD86" s="195"/>
      <c r="DME86" s="195"/>
      <c r="DMF86" s="195"/>
      <c r="DMG86" s="195"/>
      <c r="DMH86" s="195"/>
      <c r="DMI86" s="195"/>
      <c r="DMJ86" s="195"/>
      <c r="DMK86" s="195"/>
      <c r="DML86" s="195"/>
      <c r="DMM86" s="195"/>
      <c r="DMN86" s="195"/>
      <c r="DMO86" s="195"/>
      <c r="DMP86" s="195"/>
      <c r="DMQ86" s="195"/>
      <c r="DMR86" s="195"/>
      <c r="DMS86" s="195"/>
      <c r="DMT86" s="195"/>
      <c r="DMU86" s="195"/>
      <c r="DMV86" s="195"/>
      <c r="DMW86" s="195"/>
      <c r="DMX86" s="195"/>
      <c r="DMY86" s="195"/>
      <c r="DMZ86" s="195"/>
      <c r="DNA86" s="195"/>
      <c r="DNB86" s="195"/>
      <c r="DNC86" s="195"/>
      <c r="DND86" s="195"/>
      <c r="DNE86" s="195"/>
      <c r="DNF86" s="195"/>
      <c r="DNG86" s="195"/>
      <c r="DNH86" s="195"/>
      <c r="DNI86" s="195"/>
      <c r="DNJ86" s="195"/>
      <c r="DNK86" s="195"/>
      <c r="DNL86" s="195"/>
      <c r="DNM86" s="195"/>
      <c r="DNN86" s="195"/>
      <c r="DNO86" s="195"/>
      <c r="DNP86" s="195"/>
      <c r="DNQ86" s="195"/>
      <c r="DNR86" s="195"/>
      <c r="DNS86" s="195"/>
      <c r="DNT86" s="195"/>
      <c r="DNU86" s="195"/>
      <c r="DNV86" s="195"/>
      <c r="DNW86" s="195"/>
      <c r="DNX86" s="195"/>
      <c r="DNY86" s="195"/>
      <c r="DNZ86" s="195"/>
      <c r="DOA86" s="195"/>
      <c r="DOB86" s="195"/>
      <c r="DOC86" s="195"/>
      <c r="DOD86" s="195"/>
      <c r="DOE86" s="195"/>
      <c r="DOF86" s="195"/>
      <c r="DOG86" s="195"/>
      <c r="DOH86" s="195"/>
      <c r="DOI86" s="195"/>
      <c r="DOJ86" s="195"/>
      <c r="DOK86" s="195"/>
      <c r="DOL86" s="195"/>
      <c r="DOM86" s="195"/>
      <c r="DON86" s="195"/>
      <c r="DOO86" s="195"/>
      <c r="DOP86" s="195"/>
      <c r="DOQ86" s="195"/>
      <c r="DOR86" s="195"/>
      <c r="DOS86" s="195"/>
      <c r="DOT86" s="195"/>
      <c r="DOU86" s="195"/>
      <c r="DOV86" s="195"/>
      <c r="DOW86" s="195"/>
      <c r="DOX86" s="195"/>
      <c r="DOY86" s="195"/>
      <c r="DOZ86" s="195"/>
      <c r="DPA86" s="195"/>
      <c r="DPB86" s="195"/>
      <c r="DPC86" s="195"/>
      <c r="DPD86" s="195"/>
      <c r="DPE86" s="195"/>
      <c r="DPF86" s="195"/>
      <c r="DPG86" s="195"/>
      <c r="DPH86" s="195"/>
      <c r="DPI86" s="195"/>
      <c r="DPJ86" s="195"/>
      <c r="DPK86" s="195"/>
      <c r="DPL86" s="195"/>
      <c r="DPM86" s="195"/>
      <c r="DPN86" s="195"/>
      <c r="DPO86" s="195"/>
      <c r="DPP86" s="195"/>
      <c r="DPQ86" s="195"/>
      <c r="DPR86" s="195"/>
      <c r="DPS86" s="195"/>
      <c r="DPT86" s="195"/>
      <c r="DPU86" s="195"/>
      <c r="DPV86" s="195"/>
      <c r="DPW86" s="195"/>
      <c r="DPX86" s="195"/>
      <c r="DPY86" s="195"/>
      <c r="DPZ86" s="195"/>
      <c r="DQA86" s="195"/>
      <c r="DQB86" s="195"/>
      <c r="DQC86" s="195"/>
      <c r="DQD86" s="195"/>
      <c r="DQE86" s="195"/>
      <c r="DQF86" s="195"/>
      <c r="DQG86" s="195"/>
      <c r="DQH86" s="195"/>
      <c r="DQI86" s="195"/>
      <c r="DQJ86" s="195"/>
      <c r="DQK86" s="195"/>
      <c r="DQL86" s="195"/>
      <c r="DQM86" s="195"/>
      <c r="DQN86" s="195"/>
      <c r="DQO86" s="195"/>
      <c r="DQP86" s="195"/>
      <c r="DQQ86" s="195"/>
      <c r="DQR86" s="195"/>
      <c r="DQS86" s="195"/>
      <c r="DQT86" s="195"/>
      <c r="DQU86" s="195"/>
      <c r="DQV86" s="195"/>
      <c r="DQW86" s="195"/>
      <c r="DQX86" s="195"/>
      <c r="DQY86" s="195"/>
      <c r="DQZ86" s="195"/>
      <c r="DRA86" s="195"/>
      <c r="DRB86" s="195"/>
      <c r="DRC86" s="195"/>
      <c r="DRD86" s="195"/>
      <c r="DRE86" s="195"/>
      <c r="DRF86" s="195"/>
      <c r="DRG86" s="195"/>
      <c r="DRH86" s="195"/>
      <c r="DRI86" s="195"/>
      <c r="DRJ86" s="195"/>
      <c r="DRK86" s="195"/>
      <c r="DRL86" s="195"/>
      <c r="DRM86" s="195"/>
      <c r="DRN86" s="195"/>
      <c r="DRO86" s="195"/>
      <c r="DRP86" s="195"/>
      <c r="DRQ86" s="195"/>
      <c r="DRR86" s="195"/>
      <c r="DRS86" s="195"/>
      <c r="DRT86" s="195"/>
      <c r="DRU86" s="195"/>
      <c r="DRV86" s="195"/>
      <c r="DRW86" s="195"/>
      <c r="DRX86" s="195"/>
      <c r="DRY86" s="195"/>
      <c r="DRZ86" s="195"/>
      <c r="DSA86" s="195"/>
      <c r="DSB86" s="195"/>
      <c r="DSC86" s="195"/>
      <c r="DSD86" s="195"/>
      <c r="DSE86" s="195"/>
      <c r="DSF86" s="195"/>
      <c r="DSG86" s="195"/>
      <c r="DSH86" s="195"/>
      <c r="DSI86" s="195"/>
      <c r="DSJ86" s="195"/>
      <c r="DSK86" s="195"/>
      <c r="DSL86" s="195"/>
      <c r="DSM86" s="195"/>
      <c r="DSN86" s="195"/>
      <c r="DSO86" s="195"/>
      <c r="DSP86" s="195"/>
      <c r="DSQ86" s="195"/>
      <c r="DSR86" s="195"/>
      <c r="DSS86" s="195"/>
      <c r="DST86" s="195"/>
      <c r="DSU86" s="195"/>
      <c r="DSV86" s="195"/>
      <c r="DSW86" s="195"/>
      <c r="DSX86" s="195"/>
      <c r="DSY86" s="195"/>
      <c r="DSZ86" s="195"/>
      <c r="DTA86" s="195"/>
      <c r="DTB86" s="195"/>
      <c r="DTC86" s="195"/>
      <c r="DTD86" s="195"/>
      <c r="DTE86" s="195"/>
      <c r="DTF86" s="195"/>
      <c r="DTG86" s="195"/>
      <c r="DTH86" s="195"/>
      <c r="DTI86" s="195"/>
      <c r="DTJ86" s="195"/>
      <c r="DTK86" s="195"/>
      <c r="DTL86" s="195"/>
      <c r="DTM86" s="195"/>
      <c r="DTN86" s="195"/>
      <c r="DTO86" s="195"/>
      <c r="DTP86" s="195"/>
      <c r="DTQ86" s="195"/>
      <c r="DTR86" s="195"/>
      <c r="DTS86" s="195"/>
      <c r="DTT86" s="195"/>
      <c r="DTU86" s="195"/>
      <c r="DTV86" s="195"/>
      <c r="DTW86" s="195"/>
      <c r="DTX86" s="195"/>
      <c r="DTY86" s="195"/>
      <c r="DTZ86" s="195"/>
      <c r="DUA86" s="195"/>
      <c r="DUB86" s="195"/>
      <c r="DUC86" s="195"/>
      <c r="DUD86" s="195"/>
      <c r="DUE86" s="195"/>
      <c r="DUF86" s="195"/>
      <c r="DUG86" s="195"/>
      <c r="DUH86" s="195"/>
      <c r="DUI86" s="195"/>
      <c r="DUJ86" s="195"/>
      <c r="DUK86" s="195"/>
      <c r="DUL86" s="195"/>
      <c r="DUM86" s="195"/>
      <c r="DUN86" s="195"/>
      <c r="DUO86" s="195"/>
      <c r="DUP86" s="195"/>
      <c r="DUQ86" s="195"/>
      <c r="DUR86" s="195"/>
      <c r="DUS86" s="195"/>
      <c r="DUT86" s="195"/>
      <c r="DUU86" s="195"/>
      <c r="DUV86" s="195"/>
      <c r="DUW86" s="195"/>
      <c r="DUX86" s="195"/>
      <c r="DUY86" s="195"/>
      <c r="DUZ86" s="195"/>
      <c r="DVA86" s="195"/>
      <c r="DVB86" s="195"/>
      <c r="DVC86" s="195"/>
      <c r="DVD86" s="195"/>
      <c r="DVE86" s="195"/>
      <c r="DVF86" s="195"/>
      <c r="DVG86" s="195"/>
      <c r="DVH86" s="195"/>
      <c r="DVI86" s="195"/>
      <c r="DVJ86" s="195"/>
      <c r="DVK86" s="195"/>
      <c r="DVL86" s="195"/>
      <c r="DVM86" s="195"/>
      <c r="DVN86" s="195"/>
      <c r="DVO86" s="195"/>
      <c r="DVP86" s="195"/>
      <c r="DVQ86" s="195"/>
      <c r="DVR86" s="195"/>
      <c r="DVS86" s="195"/>
      <c r="DVT86" s="195"/>
      <c r="DVU86" s="195"/>
      <c r="DVV86" s="195"/>
      <c r="DVW86" s="195"/>
      <c r="DVX86" s="195"/>
      <c r="DVY86" s="195"/>
      <c r="DVZ86" s="195"/>
      <c r="DWA86" s="195"/>
      <c r="DWB86" s="195"/>
      <c r="DWC86" s="195"/>
      <c r="DWD86" s="195"/>
      <c r="DWE86" s="195"/>
      <c r="DWF86" s="195"/>
      <c r="DWG86" s="195"/>
      <c r="DWH86" s="195"/>
      <c r="DWI86" s="195"/>
      <c r="DWJ86" s="195"/>
      <c r="DWK86" s="195"/>
      <c r="DWL86" s="195"/>
      <c r="DWM86" s="195"/>
      <c r="DWN86" s="195"/>
      <c r="DWO86" s="195"/>
      <c r="DWP86" s="195"/>
      <c r="DWQ86" s="195"/>
      <c r="DWR86" s="195"/>
      <c r="DWS86" s="195"/>
      <c r="DWT86" s="195"/>
      <c r="DWU86" s="195"/>
      <c r="DWV86" s="195"/>
      <c r="DWW86" s="195"/>
      <c r="DWX86" s="195"/>
      <c r="DWY86" s="195"/>
      <c r="DWZ86" s="195"/>
      <c r="DXA86" s="195"/>
      <c r="DXB86" s="195"/>
      <c r="DXC86" s="195"/>
      <c r="DXD86" s="195"/>
      <c r="DXE86" s="195"/>
      <c r="DXF86" s="195"/>
      <c r="DXG86" s="195"/>
      <c r="DXH86" s="195"/>
      <c r="DXI86" s="195"/>
      <c r="DXJ86" s="195"/>
      <c r="DXK86" s="195"/>
      <c r="DXL86" s="195"/>
      <c r="DXM86" s="195"/>
      <c r="DXN86" s="195"/>
      <c r="DXO86" s="195"/>
      <c r="DXP86" s="195"/>
      <c r="DXQ86" s="195"/>
      <c r="DXR86" s="195"/>
      <c r="DXS86" s="195"/>
      <c r="DXT86" s="195"/>
      <c r="DXU86" s="195"/>
      <c r="DXV86" s="195"/>
      <c r="DXW86" s="195"/>
      <c r="DXX86" s="195"/>
      <c r="DXY86" s="195"/>
      <c r="DXZ86" s="195"/>
      <c r="DYA86" s="195"/>
      <c r="DYB86" s="195"/>
      <c r="DYC86" s="195"/>
      <c r="DYD86" s="195"/>
      <c r="DYE86" s="195"/>
      <c r="DYF86" s="195"/>
      <c r="DYG86" s="195"/>
      <c r="DYH86" s="195"/>
      <c r="DYI86" s="195"/>
      <c r="DYJ86" s="195"/>
      <c r="DYK86" s="195"/>
      <c r="DYL86" s="195"/>
      <c r="DYM86" s="195"/>
      <c r="DYN86" s="195"/>
      <c r="DYO86" s="195"/>
      <c r="DYP86" s="195"/>
      <c r="DYQ86" s="195"/>
      <c r="DYR86" s="195"/>
      <c r="DYS86" s="195"/>
      <c r="DYT86" s="195"/>
      <c r="DYU86" s="195"/>
      <c r="DYV86" s="195"/>
      <c r="DYW86" s="195"/>
      <c r="DYX86" s="195"/>
      <c r="DYY86" s="195"/>
      <c r="DYZ86" s="195"/>
      <c r="DZA86" s="195"/>
      <c r="DZB86" s="195"/>
      <c r="DZC86" s="195"/>
      <c r="DZD86" s="195"/>
      <c r="DZE86" s="195"/>
      <c r="DZF86" s="195"/>
      <c r="DZG86" s="195"/>
      <c r="DZH86" s="195"/>
      <c r="DZI86" s="195"/>
      <c r="DZJ86" s="195"/>
      <c r="DZK86" s="195"/>
      <c r="DZL86" s="195"/>
      <c r="DZM86" s="195"/>
      <c r="DZN86" s="195"/>
      <c r="DZO86" s="195"/>
      <c r="DZP86" s="195"/>
      <c r="DZQ86" s="195"/>
      <c r="DZR86" s="195"/>
      <c r="DZS86" s="195"/>
      <c r="DZT86" s="195"/>
      <c r="DZU86" s="195"/>
      <c r="DZV86" s="195"/>
      <c r="DZW86" s="195"/>
      <c r="DZX86" s="195"/>
      <c r="DZY86" s="195"/>
      <c r="DZZ86" s="195"/>
      <c r="EAA86" s="195"/>
      <c r="EAB86" s="195"/>
      <c r="EAC86" s="195"/>
      <c r="EAD86" s="195"/>
      <c r="EAE86" s="195"/>
      <c r="EAF86" s="195"/>
      <c r="EAG86" s="195"/>
      <c r="EAH86" s="195"/>
      <c r="EAI86" s="195"/>
      <c r="EAJ86" s="195"/>
      <c r="EAK86" s="195"/>
      <c r="EAL86" s="195"/>
      <c r="EAM86" s="195"/>
      <c r="EAN86" s="195"/>
      <c r="EAO86" s="195"/>
      <c r="EAP86" s="195"/>
      <c r="EAQ86" s="195"/>
      <c r="EAR86" s="195"/>
      <c r="EAS86" s="195"/>
      <c r="EAT86" s="195"/>
      <c r="EAU86" s="195"/>
      <c r="EAV86" s="195"/>
      <c r="EAW86" s="195"/>
      <c r="EAX86" s="195"/>
      <c r="EAY86" s="195"/>
      <c r="EAZ86" s="195"/>
      <c r="EBA86" s="195"/>
      <c r="EBB86" s="195"/>
      <c r="EBC86" s="195"/>
      <c r="EBD86" s="195"/>
      <c r="EBE86" s="195"/>
      <c r="EBF86" s="195"/>
      <c r="EBG86" s="195"/>
      <c r="EBH86" s="195"/>
      <c r="EBI86" s="195"/>
      <c r="EBJ86" s="195"/>
      <c r="EBK86" s="195"/>
      <c r="EBL86" s="195"/>
      <c r="EBM86" s="195"/>
      <c r="EBN86" s="195"/>
      <c r="EBO86" s="195"/>
      <c r="EBP86" s="195"/>
      <c r="EBQ86" s="195"/>
      <c r="EBR86" s="195"/>
      <c r="EBS86" s="195"/>
      <c r="EBT86" s="195"/>
      <c r="EBU86" s="195"/>
      <c r="EBV86" s="195"/>
      <c r="EBW86" s="195"/>
      <c r="EBX86" s="195"/>
      <c r="EBY86" s="195"/>
      <c r="EBZ86" s="195"/>
      <c r="ECA86" s="195"/>
      <c r="ECB86" s="195"/>
      <c r="ECC86" s="195"/>
      <c r="ECD86" s="195"/>
      <c r="ECE86" s="195"/>
      <c r="ECF86" s="195"/>
      <c r="ECG86" s="195"/>
      <c r="ECH86" s="195"/>
      <c r="ECI86" s="195"/>
      <c r="ECJ86" s="195"/>
      <c r="ECK86" s="195"/>
      <c r="ECL86" s="195"/>
      <c r="ECM86" s="195"/>
      <c r="ECN86" s="195"/>
      <c r="ECO86" s="195"/>
      <c r="ECP86" s="195"/>
      <c r="ECQ86" s="195"/>
      <c r="ECR86" s="195"/>
      <c r="ECS86" s="195"/>
      <c r="ECT86" s="195"/>
      <c r="ECU86" s="195"/>
      <c r="ECV86" s="195"/>
      <c r="ECW86" s="195"/>
      <c r="ECX86" s="195"/>
      <c r="ECY86" s="195"/>
      <c r="ECZ86" s="195"/>
      <c r="EDA86" s="195"/>
      <c r="EDB86" s="195"/>
      <c r="EDC86" s="195"/>
      <c r="EDD86" s="195"/>
      <c r="EDE86" s="195"/>
      <c r="EDF86" s="195"/>
      <c r="EDG86" s="195"/>
      <c r="EDH86" s="195"/>
      <c r="EDI86" s="195"/>
      <c r="EDJ86" s="195"/>
      <c r="EDK86" s="195"/>
      <c r="EDL86" s="195"/>
      <c r="EDM86" s="195"/>
      <c r="EDN86" s="195"/>
      <c r="EDO86" s="195"/>
      <c r="EDP86" s="195"/>
      <c r="EDQ86" s="195"/>
      <c r="EDR86" s="195"/>
      <c r="EDS86" s="195"/>
      <c r="EDT86" s="195"/>
      <c r="EDU86" s="195"/>
      <c r="EDV86" s="195"/>
      <c r="EDW86" s="195"/>
      <c r="EDX86" s="195"/>
      <c r="EDY86" s="195"/>
      <c r="EDZ86" s="195"/>
      <c r="EEA86" s="195"/>
      <c r="EEB86" s="195"/>
      <c r="EEC86" s="195"/>
      <c r="EED86" s="195"/>
      <c r="EEE86" s="195"/>
      <c r="EEF86" s="195"/>
      <c r="EEG86" s="195"/>
      <c r="EEH86" s="195"/>
      <c r="EEI86" s="195"/>
      <c r="EEJ86" s="195"/>
      <c r="EEK86" s="195"/>
      <c r="EEL86" s="195"/>
      <c r="EEM86" s="195"/>
      <c r="EEN86" s="195"/>
      <c r="EEO86" s="195"/>
      <c r="EEP86" s="195"/>
      <c r="EEQ86" s="195"/>
      <c r="EER86" s="195"/>
      <c r="EES86" s="195"/>
      <c r="EET86" s="195"/>
      <c r="EEU86" s="195"/>
      <c r="EEV86" s="195"/>
      <c r="EEW86" s="195"/>
      <c r="EEX86" s="195"/>
      <c r="EEY86" s="195"/>
      <c r="EEZ86" s="195"/>
      <c r="EFA86" s="195"/>
      <c r="EFB86" s="195"/>
      <c r="EFC86" s="195"/>
      <c r="EFD86" s="195"/>
      <c r="EFE86" s="195"/>
      <c r="EFF86" s="195"/>
      <c r="EFG86" s="195"/>
      <c r="EFH86" s="195"/>
      <c r="EFI86" s="195"/>
      <c r="EFJ86" s="195"/>
      <c r="EFK86" s="195"/>
      <c r="EFL86" s="195"/>
      <c r="EFM86" s="195"/>
      <c r="EFN86" s="195"/>
      <c r="EFO86" s="195"/>
      <c r="EFP86" s="195"/>
      <c r="EFQ86" s="195"/>
      <c r="EFR86" s="195"/>
      <c r="EFS86" s="195"/>
      <c r="EFT86" s="195"/>
      <c r="EFU86" s="195"/>
      <c r="EFV86" s="195"/>
      <c r="EFW86" s="195"/>
      <c r="EFX86" s="195"/>
      <c r="EFY86" s="195"/>
      <c r="EFZ86" s="195"/>
      <c r="EGA86" s="195"/>
      <c r="EGB86" s="195"/>
      <c r="EGC86" s="195"/>
      <c r="EGD86" s="195"/>
      <c r="EGE86" s="195"/>
      <c r="EGF86" s="195"/>
      <c r="EGG86" s="195"/>
      <c r="EGH86" s="195"/>
      <c r="EGI86" s="195"/>
      <c r="EGJ86" s="195"/>
      <c r="EGK86" s="195"/>
      <c r="EGL86" s="195"/>
      <c r="EGM86" s="195"/>
      <c r="EGN86" s="195"/>
      <c r="EGO86" s="195"/>
      <c r="EGP86" s="195"/>
      <c r="EGQ86" s="195"/>
      <c r="EGR86" s="195"/>
      <c r="EGS86" s="195"/>
      <c r="EGT86" s="195"/>
      <c r="EGU86" s="195"/>
      <c r="EGV86" s="195"/>
      <c r="EGW86" s="195"/>
      <c r="EGX86" s="195"/>
      <c r="EGY86" s="195"/>
      <c r="EGZ86" s="195"/>
      <c r="EHA86" s="195"/>
      <c r="EHB86" s="195"/>
      <c r="EHC86" s="195"/>
      <c r="EHD86" s="195"/>
      <c r="EHE86" s="195"/>
      <c r="EHF86" s="195"/>
      <c r="EHG86" s="195"/>
      <c r="EHH86" s="195"/>
      <c r="EHI86" s="195"/>
      <c r="EHJ86" s="195"/>
      <c r="EHK86" s="195"/>
      <c r="EHL86" s="195"/>
      <c r="EHM86" s="195"/>
      <c r="EHN86" s="195"/>
      <c r="EHO86" s="195"/>
      <c r="EHP86" s="195"/>
      <c r="EHQ86" s="195"/>
      <c r="EHR86" s="195"/>
      <c r="EHS86" s="195"/>
      <c r="EHT86" s="195"/>
      <c r="EHU86" s="195"/>
      <c r="EHV86" s="195"/>
      <c r="EHW86" s="195"/>
      <c r="EHX86" s="195"/>
      <c r="EHY86" s="195"/>
      <c r="EHZ86" s="195"/>
      <c r="EIA86" s="195"/>
      <c r="EIB86" s="195"/>
      <c r="EIC86" s="195"/>
      <c r="EID86" s="195"/>
      <c r="EIE86" s="195"/>
      <c r="EIF86" s="195"/>
      <c r="EIG86" s="195"/>
      <c r="EIH86" s="195"/>
      <c r="EII86" s="195"/>
      <c r="EIJ86" s="195"/>
      <c r="EIK86" s="195"/>
      <c r="EIL86" s="195"/>
      <c r="EIM86" s="195"/>
      <c r="EIN86" s="195"/>
      <c r="EIO86" s="195"/>
      <c r="EIP86" s="195"/>
      <c r="EIQ86" s="195"/>
      <c r="EIR86" s="195"/>
      <c r="EIS86" s="195"/>
      <c r="EIT86" s="195"/>
      <c r="EIU86" s="195"/>
      <c r="EIV86" s="195"/>
      <c r="EIW86" s="195"/>
      <c r="EIX86" s="195"/>
      <c r="EIY86" s="195"/>
      <c r="EIZ86" s="195"/>
      <c r="EJA86" s="195"/>
      <c r="EJB86" s="195"/>
      <c r="EJC86" s="195"/>
      <c r="EJD86" s="195"/>
      <c r="EJE86" s="195"/>
      <c r="EJF86" s="195"/>
      <c r="EJG86" s="195"/>
      <c r="EJH86" s="195"/>
      <c r="EJI86" s="195"/>
      <c r="EJJ86" s="195"/>
      <c r="EJK86" s="195"/>
      <c r="EJL86" s="195"/>
      <c r="EJM86" s="195"/>
      <c r="EJN86" s="195"/>
      <c r="EJO86" s="195"/>
      <c r="EJP86" s="195"/>
      <c r="EJQ86" s="195"/>
      <c r="EJR86" s="195"/>
      <c r="EJS86" s="195"/>
      <c r="EJT86" s="195"/>
      <c r="EJU86" s="195"/>
      <c r="EJV86" s="195"/>
      <c r="EJW86" s="195"/>
      <c r="EJX86" s="195"/>
      <c r="EJY86" s="195"/>
      <c r="EJZ86" s="195"/>
      <c r="EKA86" s="195"/>
      <c r="EKB86" s="195"/>
      <c r="EKC86" s="195"/>
      <c r="EKD86" s="195"/>
      <c r="EKE86" s="195"/>
      <c r="EKF86" s="195"/>
      <c r="EKG86" s="195"/>
      <c r="EKH86" s="195"/>
      <c r="EKI86" s="195"/>
      <c r="EKJ86" s="195"/>
      <c r="EKK86" s="195"/>
      <c r="EKL86" s="195"/>
      <c r="EKM86" s="195"/>
      <c r="EKN86" s="195"/>
      <c r="EKO86" s="195"/>
      <c r="EKP86" s="195"/>
      <c r="EKQ86" s="195"/>
      <c r="EKR86" s="195"/>
      <c r="EKS86" s="195"/>
      <c r="EKT86" s="195"/>
      <c r="EKU86" s="195"/>
      <c r="EKV86" s="195"/>
      <c r="EKW86" s="195"/>
      <c r="EKX86" s="195"/>
      <c r="EKY86" s="195"/>
      <c r="EKZ86" s="195"/>
      <c r="ELA86" s="195"/>
      <c r="ELB86" s="195"/>
      <c r="ELC86" s="195"/>
      <c r="ELD86" s="195"/>
      <c r="ELE86" s="195"/>
      <c r="ELF86" s="195"/>
      <c r="ELG86" s="195"/>
      <c r="ELH86" s="195"/>
      <c r="ELI86" s="195"/>
      <c r="ELJ86" s="195"/>
      <c r="ELK86" s="195"/>
      <c r="ELL86" s="195"/>
      <c r="ELM86" s="195"/>
      <c r="ELN86" s="195"/>
      <c r="ELO86" s="195"/>
      <c r="ELP86" s="195"/>
      <c r="ELQ86" s="195"/>
      <c r="ELR86" s="195"/>
      <c r="ELS86" s="195"/>
      <c r="ELT86" s="195"/>
      <c r="ELU86" s="195"/>
      <c r="ELV86" s="195"/>
      <c r="ELW86" s="195"/>
      <c r="ELX86" s="195"/>
      <c r="ELY86" s="195"/>
      <c r="ELZ86" s="195"/>
      <c r="EMA86" s="195"/>
      <c r="EMB86" s="195"/>
      <c r="EMC86" s="195"/>
      <c r="EMD86" s="195"/>
      <c r="EME86" s="195"/>
      <c r="EMF86" s="195"/>
      <c r="EMG86" s="195"/>
      <c r="EMH86" s="195"/>
      <c r="EMI86" s="195"/>
      <c r="EMJ86" s="195"/>
      <c r="EMK86" s="195"/>
      <c r="EML86" s="195"/>
      <c r="EMM86" s="195"/>
      <c r="EMN86" s="195"/>
      <c r="EMO86" s="195"/>
      <c r="EMP86" s="195"/>
      <c r="EMQ86" s="195"/>
      <c r="EMR86" s="195"/>
      <c r="EMS86" s="195"/>
      <c r="EMT86" s="195"/>
      <c r="EMU86" s="195"/>
      <c r="EMV86" s="195"/>
      <c r="EMW86" s="195"/>
      <c r="EMX86" s="195"/>
      <c r="EMY86" s="195"/>
      <c r="EMZ86" s="195"/>
      <c r="ENA86" s="195"/>
      <c r="ENB86" s="195"/>
      <c r="ENC86" s="195"/>
      <c r="END86" s="195"/>
      <c r="ENE86" s="195"/>
      <c r="ENF86" s="195"/>
      <c r="ENG86" s="195"/>
      <c r="ENH86" s="195"/>
      <c r="ENI86" s="195"/>
      <c r="ENJ86" s="195"/>
      <c r="ENK86" s="195"/>
      <c r="ENL86" s="195"/>
      <c r="ENM86" s="195"/>
      <c r="ENN86" s="195"/>
      <c r="ENO86" s="195"/>
      <c r="ENP86" s="195"/>
      <c r="ENQ86" s="195"/>
      <c r="ENR86" s="195"/>
      <c r="ENS86" s="195"/>
      <c r="ENT86" s="195"/>
      <c r="ENU86" s="195"/>
      <c r="ENV86" s="195"/>
      <c r="ENW86" s="195"/>
      <c r="ENX86" s="195"/>
      <c r="ENY86" s="195"/>
      <c r="ENZ86" s="195"/>
      <c r="EOA86" s="195"/>
      <c r="EOB86" s="195"/>
      <c r="EOC86" s="195"/>
      <c r="EOD86" s="195"/>
      <c r="EOE86" s="195"/>
      <c r="EOF86" s="195"/>
      <c r="EOG86" s="195"/>
      <c r="EOH86" s="195"/>
      <c r="EOI86" s="195"/>
      <c r="EOJ86" s="195"/>
      <c r="EOK86" s="195"/>
      <c r="EOL86" s="195"/>
      <c r="EOM86" s="195"/>
      <c r="EON86" s="195"/>
      <c r="EOO86" s="195"/>
      <c r="EOP86" s="195"/>
      <c r="EOQ86" s="195"/>
      <c r="EOR86" s="195"/>
      <c r="EOS86" s="195"/>
      <c r="EOT86" s="195"/>
      <c r="EOU86" s="195"/>
      <c r="EOV86" s="195"/>
      <c r="EOW86" s="195"/>
      <c r="EOX86" s="195"/>
      <c r="EOY86" s="195"/>
      <c r="EOZ86" s="195"/>
      <c r="EPA86" s="195"/>
      <c r="EPB86" s="195"/>
      <c r="EPC86" s="195"/>
      <c r="EPD86" s="195"/>
      <c r="EPE86" s="195"/>
      <c r="EPF86" s="195"/>
      <c r="EPG86" s="195"/>
      <c r="EPH86" s="195"/>
      <c r="EPI86" s="195"/>
      <c r="EPJ86" s="195"/>
      <c r="EPK86" s="195"/>
      <c r="EPL86" s="195"/>
      <c r="EPM86" s="195"/>
      <c r="EPN86" s="195"/>
      <c r="EPO86" s="195"/>
      <c r="EPP86" s="195"/>
      <c r="EPQ86" s="195"/>
      <c r="EPR86" s="195"/>
      <c r="EPS86" s="195"/>
      <c r="EPT86" s="195"/>
      <c r="EPU86" s="195"/>
      <c r="EPV86" s="195"/>
      <c r="EPW86" s="195"/>
      <c r="EPX86" s="195"/>
      <c r="EPY86" s="195"/>
      <c r="EPZ86" s="195"/>
      <c r="EQA86" s="195"/>
      <c r="EQB86" s="195"/>
      <c r="EQC86" s="195"/>
      <c r="EQD86" s="195"/>
      <c r="EQE86" s="195"/>
      <c r="EQF86" s="195"/>
      <c r="EQG86" s="195"/>
      <c r="EQH86" s="195"/>
      <c r="EQI86" s="195"/>
      <c r="EQJ86" s="195"/>
      <c r="EQK86" s="195"/>
      <c r="EQL86" s="195"/>
      <c r="EQM86" s="195"/>
      <c r="EQN86" s="195"/>
      <c r="EQO86" s="195"/>
      <c r="EQP86" s="195"/>
      <c r="EQQ86" s="195"/>
      <c r="EQR86" s="195"/>
      <c r="EQS86" s="195"/>
      <c r="EQT86" s="195"/>
      <c r="EQU86" s="195"/>
      <c r="EQV86" s="195"/>
      <c r="EQW86" s="195"/>
      <c r="EQX86" s="195"/>
      <c r="EQY86" s="195"/>
      <c r="EQZ86" s="195"/>
      <c r="ERA86" s="195"/>
      <c r="ERB86" s="195"/>
      <c r="ERC86" s="195"/>
      <c r="ERD86" s="195"/>
      <c r="ERE86" s="195"/>
      <c r="ERF86" s="195"/>
      <c r="ERG86" s="195"/>
      <c r="ERH86" s="195"/>
      <c r="ERI86" s="195"/>
      <c r="ERJ86" s="195"/>
      <c r="ERK86" s="195"/>
      <c r="ERL86" s="195"/>
      <c r="ERM86" s="195"/>
      <c r="ERN86" s="195"/>
      <c r="ERO86" s="195"/>
      <c r="ERP86" s="195"/>
      <c r="ERQ86" s="195"/>
      <c r="ERR86" s="195"/>
      <c r="ERS86" s="195"/>
      <c r="ERT86" s="195"/>
      <c r="ERU86" s="195"/>
      <c r="ERV86" s="195"/>
      <c r="ERW86" s="195"/>
      <c r="ERX86" s="195"/>
      <c r="ERY86" s="195"/>
      <c r="ERZ86" s="195"/>
      <c r="ESA86" s="195"/>
      <c r="ESB86" s="195"/>
      <c r="ESC86" s="195"/>
      <c r="ESD86" s="195"/>
      <c r="ESE86" s="195"/>
      <c r="ESF86" s="195"/>
      <c r="ESG86" s="195"/>
      <c r="ESH86" s="195"/>
      <c r="ESI86" s="195"/>
      <c r="ESJ86" s="195"/>
      <c r="ESK86" s="195"/>
      <c r="ESL86" s="195"/>
      <c r="ESM86" s="195"/>
      <c r="ESN86" s="195"/>
      <c r="ESO86" s="195"/>
      <c r="ESP86" s="195"/>
      <c r="ESQ86" s="195"/>
      <c r="ESR86" s="195"/>
      <c r="ESS86" s="195"/>
      <c r="EST86" s="195"/>
      <c r="ESU86" s="195"/>
      <c r="ESV86" s="195"/>
      <c r="ESW86" s="195"/>
      <c r="ESX86" s="195"/>
      <c r="ESY86" s="195"/>
      <c r="ESZ86" s="195"/>
      <c r="ETA86" s="195"/>
      <c r="ETB86" s="195"/>
      <c r="ETC86" s="195"/>
      <c r="ETD86" s="195"/>
      <c r="ETE86" s="195"/>
      <c r="ETF86" s="195"/>
      <c r="ETG86" s="195"/>
      <c r="ETH86" s="195"/>
      <c r="ETI86" s="195"/>
      <c r="ETJ86" s="195"/>
      <c r="ETK86" s="195"/>
      <c r="ETL86" s="195"/>
      <c r="ETM86" s="195"/>
      <c r="ETN86" s="195"/>
      <c r="ETO86" s="195"/>
      <c r="ETP86" s="195"/>
      <c r="ETQ86" s="195"/>
      <c r="ETR86" s="195"/>
      <c r="ETS86" s="195"/>
      <c r="ETT86" s="195"/>
      <c r="ETU86" s="195"/>
      <c r="ETV86" s="195"/>
      <c r="ETW86" s="195"/>
      <c r="ETX86" s="195"/>
      <c r="ETY86" s="195"/>
      <c r="ETZ86" s="195"/>
      <c r="EUA86" s="195"/>
      <c r="EUB86" s="195"/>
      <c r="EUC86" s="195"/>
      <c r="EUD86" s="195"/>
      <c r="EUE86" s="195"/>
      <c r="EUF86" s="195"/>
      <c r="EUG86" s="195"/>
      <c r="EUH86" s="195"/>
      <c r="EUI86" s="195"/>
      <c r="EUJ86" s="195"/>
      <c r="EUK86" s="195"/>
      <c r="EUL86" s="195"/>
      <c r="EUM86" s="195"/>
      <c r="EUN86" s="195"/>
      <c r="EUO86" s="195"/>
      <c r="EUP86" s="195"/>
      <c r="EUQ86" s="195"/>
      <c r="EUR86" s="195"/>
      <c r="EUS86" s="195"/>
      <c r="EUT86" s="195"/>
      <c r="EUU86" s="195"/>
      <c r="EUV86" s="195"/>
      <c r="EUW86" s="195"/>
      <c r="EUX86" s="195"/>
      <c r="EUY86" s="195"/>
      <c r="EUZ86" s="195"/>
      <c r="EVA86" s="195"/>
      <c r="EVB86" s="195"/>
      <c r="EVC86" s="195"/>
      <c r="EVD86" s="195"/>
      <c r="EVE86" s="195"/>
      <c r="EVF86" s="195"/>
      <c r="EVG86" s="195"/>
      <c r="EVH86" s="195"/>
      <c r="EVI86" s="195"/>
      <c r="EVJ86" s="195"/>
      <c r="EVK86" s="195"/>
      <c r="EVL86" s="195"/>
      <c r="EVM86" s="195"/>
      <c r="EVN86" s="195"/>
      <c r="EVO86" s="195"/>
      <c r="EVP86" s="195"/>
      <c r="EVQ86" s="195"/>
      <c r="EVR86" s="195"/>
      <c r="EVS86" s="195"/>
      <c r="EVT86" s="195"/>
      <c r="EVU86" s="195"/>
      <c r="EVV86" s="195"/>
      <c r="EVW86" s="195"/>
      <c r="EVX86" s="195"/>
      <c r="EVY86" s="195"/>
      <c r="EVZ86" s="195"/>
      <c r="EWA86" s="195"/>
      <c r="EWB86" s="195"/>
      <c r="EWC86" s="195"/>
      <c r="EWD86" s="195"/>
      <c r="EWE86" s="195"/>
      <c r="EWF86" s="195"/>
      <c r="EWG86" s="195"/>
      <c r="EWH86" s="195"/>
      <c r="EWI86" s="195"/>
      <c r="EWJ86" s="195"/>
      <c r="EWK86" s="195"/>
      <c r="EWL86" s="195"/>
      <c r="EWM86" s="195"/>
      <c r="EWN86" s="195"/>
      <c r="EWO86" s="195"/>
      <c r="EWP86" s="195"/>
      <c r="EWQ86" s="195"/>
      <c r="EWR86" s="195"/>
      <c r="EWS86" s="195"/>
      <c r="EWT86" s="195"/>
      <c r="EWU86" s="195"/>
      <c r="EWV86" s="195"/>
      <c r="EWW86" s="195"/>
      <c r="EWX86" s="195"/>
      <c r="EWY86" s="195"/>
      <c r="EWZ86" s="195"/>
      <c r="EXA86" s="195"/>
      <c r="EXB86" s="195"/>
      <c r="EXC86" s="195"/>
      <c r="EXD86" s="195"/>
      <c r="EXE86" s="195"/>
      <c r="EXF86" s="195"/>
      <c r="EXG86" s="195"/>
      <c r="EXH86" s="195"/>
      <c r="EXI86" s="195"/>
      <c r="EXJ86" s="195"/>
      <c r="EXK86" s="195"/>
      <c r="EXL86" s="195"/>
      <c r="EXM86" s="195"/>
      <c r="EXN86" s="195"/>
      <c r="EXO86" s="195"/>
      <c r="EXP86" s="195"/>
      <c r="EXQ86" s="195"/>
      <c r="EXR86" s="195"/>
      <c r="EXS86" s="195"/>
      <c r="EXT86" s="195"/>
      <c r="EXU86" s="195"/>
      <c r="EXV86" s="195"/>
      <c r="EXW86" s="195"/>
      <c r="EXX86" s="195"/>
      <c r="EXY86" s="195"/>
      <c r="EXZ86" s="195"/>
      <c r="EYA86" s="195"/>
      <c r="EYB86" s="195"/>
      <c r="EYC86" s="195"/>
      <c r="EYD86" s="195"/>
      <c r="EYE86" s="195"/>
      <c r="EYF86" s="195"/>
      <c r="EYG86" s="195"/>
      <c r="EYH86" s="195"/>
      <c r="EYI86" s="195"/>
      <c r="EYJ86" s="195"/>
      <c r="EYK86" s="195"/>
      <c r="EYL86" s="195"/>
      <c r="EYM86" s="195"/>
      <c r="EYN86" s="195"/>
      <c r="EYO86" s="195"/>
      <c r="EYP86" s="195"/>
      <c r="EYQ86" s="195"/>
      <c r="EYR86" s="195"/>
      <c r="EYS86" s="195"/>
      <c r="EYT86" s="195"/>
      <c r="EYU86" s="195"/>
      <c r="EYV86" s="195"/>
      <c r="EYW86" s="195"/>
      <c r="EYX86" s="195"/>
      <c r="EYY86" s="195"/>
      <c r="EYZ86" s="195"/>
      <c r="EZA86" s="195"/>
      <c r="EZB86" s="195"/>
      <c r="EZC86" s="195"/>
      <c r="EZD86" s="195"/>
      <c r="EZE86" s="195"/>
      <c r="EZF86" s="195"/>
      <c r="EZG86" s="195"/>
      <c r="EZH86" s="195"/>
      <c r="EZI86" s="195"/>
      <c r="EZJ86" s="195"/>
      <c r="EZK86" s="195"/>
      <c r="EZL86" s="195"/>
      <c r="EZM86" s="195"/>
      <c r="EZN86" s="195"/>
      <c r="EZO86" s="195"/>
      <c r="EZP86" s="195"/>
      <c r="EZQ86" s="195"/>
      <c r="EZR86" s="195"/>
      <c r="EZS86" s="195"/>
      <c r="EZT86" s="195"/>
      <c r="EZU86" s="195"/>
      <c r="EZV86" s="195"/>
      <c r="EZW86" s="195"/>
      <c r="EZX86" s="195"/>
      <c r="EZY86" s="195"/>
      <c r="EZZ86" s="195"/>
      <c r="FAA86" s="195"/>
      <c r="FAB86" s="195"/>
      <c r="FAC86" s="195"/>
      <c r="FAD86" s="195"/>
      <c r="FAE86" s="195"/>
      <c r="FAF86" s="195"/>
      <c r="FAG86" s="195"/>
      <c r="FAH86" s="195"/>
      <c r="FAI86" s="195"/>
      <c r="FAJ86" s="195"/>
      <c r="FAK86" s="195"/>
      <c r="FAL86" s="195"/>
      <c r="FAM86" s="195"/>
      <c r="FAN86" s="195"/>
      <c r="FAO86" s="195"/>
      <c r="FAP86" s="195"/>
      <c r="FAQ86" s="195"/>
      <c r="FAR86" s="195"/>
      <c r="FAS86" s="195"/>
      <c r="FAT86" s="195"/>
      <c r="FAU86" s="195"/>
      <c r="FAV86" s="195"/>
      <c r="FAW86" s="195"/>
      <c r="FAX86" s="195"/>
      <c r="FAY86" s="195"/>
      <c r="FAZ86" s="195"/>
      <c r="FBA86" s="195"/>
      <c r="FBB86" s="195"/>
      <c r="FBC86" s="195"/>
      <c r="FBD86" s="195"/>
      <c r="FBE86" s="195"/>
      <c r="FBF86" s="195"/>
      <c r="FBG86" s="195"/>
      <c r="FBH86" s="195"/>
      <c r="FBI86" s="195"/>
      <c r="FBJ86" s="195"/>
      <c r="FBK86" s="195"/>
      <c r="FBL86" s="195"/>
      <c r="FBM86" s="195"/>
      <c r="FBN86" s="195"/>
      <c r="FBO86" s="195"/>
      <c r="FBP86" s="195"/>
      <c r="FBQ86" s="195"/>
      <c r="FBR86" s="195"/>
      <c r="FBS86" s="195"/>
      <c r="FBT86" s="195"/>
      <c r="FBU86" s="195"/>
      <c r="FBV86" s="195"/>
      <c r="FBW86" s="195"/>
      <c r="FBX86" s="195"/>
      <c r="FBY86" s="195"/>
      <c r="FBZ86" s="195"/>
      <c r="FCA86" s="195"/>
      <c r="FCB86" s="195"/>
      <c r="FCC86" s="195"/>
      <c r="FCD86" s="195"/>
      <c r="FCE86" s="195"/>
      <c r="FCF86" s="195"/>
      <c r="FCG86" s="195"/>
      <c r="FCH86" s="195"/>
      <c r="FCI86" s="195"/>
      <c r="FCJ86" s="195"/>
      <c r="FCK86" s="195"/>
      <c r="FCL86" s="195"/>
      <c r="FCM86" s="195"/>
      <c r="FCN86" s="195"/>
      <c r="FCO86" s="195"/>
      <c r="FCP86" s="195"/>
      <c r="FCQ86" s="195"/>
      <c r="FCR86" s="195"/>
      <c r="FCS86" s="195"/>
      <c r="FCT86" s="195"/>
      <c r="FCU86" s="195"/>
      <c r="FCV86" s="195"/>
      <c r="FCW86" s="195"/>
      <c r="FCX86" s="195"/>
      <c r="FCY86" s="195"/>
      <c r="FCZ86" s="195"/>
      <c r="FDA86" s="195"/>
      <c r="FDB86" s="195"/>
      <c r="FDC86" s="195"/>
      <c r="FDD86" s="195"/>
      <c r="FDE86" s="195"/>
      <c r="FDF86" s="195"/>
      <c r="FDG86" s="195"/>
      <c r="FDH86" s="195"/>
      <c r="FDI86" s="195"/>
      <c r="FDJ86" s="195"/>
      <c r="FDK86" s="195"/>
      <c r="FDL86" s="195"/>
      <c r="FDM86" s="195"/>
      <c r="FDN86" s="195"/>
      <c r="FDO86" s="195"/>
      <c r="FDP86" s="195"/>
      <c r="FDQ86" s="195"/>
      <c r="FDR86" s="195"/>
      <c r="FDS86" s="195"/>
      <c r="FDT86" s="195"/>
      <c r="FDU86" s="195"/>
      <c r="FDV86" s="195"/>
      <c r="FDW86" s="195"/>
      <c r="FDX86" s="195"/>
      <c r="FDY86" s="195"/>
      <c r="FDZ86" s="195"/>
      <c r="FEA86" s="195"/>
      <c r="FEB86" s="195"/>
      <c r="FEC86" s="195"/>
      <c r="FED86" s="195"/>
      <c r="FEE86" s="195"/>
      <c r="FEF86" s="195"/>
      <c r="FEG86" s="195"/>
      <c r="FEH86" s="195"/>
      <c r="FEI86" s="195"/>
      <c r="FEJ86" s="195"/>
      <c r="FEK86" s="195"/>
      <c r="FEL86" s="195"/>
      <c r="FEM86" s="195"/>
      <c r="FEN86" s="195"/>
      <c r="FEO86" s="195"/>
      <c r="FEP86" s="195"/>
      <c r="FEQ86" s="195"/>
      <c r="FER86" s="195"/>
      <c r="FES86" s="195"/>
      <c r="FET86" s="195"/>
      <c r="FEU86" s="195"/>
      <c r="FEV86" s="195"/>
      <c r="FEW86" s="195"/>
      <c r="FEX86" s="195"/>
      <c r="FEY86" s="195"/>
      <c r="FEZ86" s="195"/>
      <c r="FFA86" s="195"/>
      <c r="FFB86" s="195"/>
      <c r="FFC86" s="195"/>
      <c r="FFD86" s="195"/>
      <c r="FFE86" s="195"/>
      <c r="FFF86" s="195"/>
      <c r="FFG86" s="195"/>
      <c r="FFH86" s="195"/>
      <c r="FFI86" s="195"/>
      <c r="FFJ86" s="195"/>
      <c r="FFK86" s="195"/>
      <c r="FFL86" s="195"/>
      <c r="FFM86" s="195"/>
      <c r="FFN86" s="195"/>
      <c r="FFO86" s="195"/>
      <c r="FFP86" s="195"/>
      <c r="FFQ86" s="195"/>
      <c r="FFR86" s="195"/>
      <c r="FFS86" s="195"/>
      <c r="FFT86" s="195"/>
      <c r="FFU86" s="195"/>
      <c r="FFV86" s="195"/>
      <c r="FFW86" s="195"/>
      <c r="FFX86" s="195"/>
      <c r="FFY86" s="195"/>
      <c r="FFZ86" s="195"/>
      <c r="FGA86" s="195"/>
      <c r="FGB86" s="195"/>
      <c r="FGC86" s="195"/>
      <c r="FGD86" s="195"/>
      <c r="FGE86" s="195"/>
      <c r="FGF86" s="195"/>
      <c r="FGG86" s="195"/>
      <c r="FGH86" s="195"/>
      <c r="FGI86" s="195"/>
      <c r="FGJ86" s="195"/>
      <c r="FGK86" s="195"/>
      <c r="FGL86" s="195"/>
      <c r="FGM86" s="195"/>
      <c r="FGN86" s="195"/>
      <c r="FGO86" s="195"/>
      <c r="FGP86" s="195"/>
      <c r="FGQ86" s="195"/>
      <c r="FGR86" s="195"/>
      <c r="FGS86" s="195"/>
      <c r="FGT86" s="195"/>
      <c r="FGU86" s="195"/>
      <c r="FGV86" s="195"/>
      <c r="FGW86" s="195"/>
      <c r="FGX86" s="195"/>
      <c r="FGY86" s="195"/>
      <c r="FGZ86" s="195"/>
      <c r="FHA86" s="195"/>
      <c r="FHB86" s="195"/>
      <c r="FHC86" s="195"/>
      <c r="FHD86" s="195"/>
      <c r="FHE86" s="195"/>
      <c r="FHF86" s="195"/>
      <c r="FHG86" s="195"/>
      <c r="FHH86" s="195"/>
      <c r="FHI86" s="195"/>
      <c r="FHJ86" s="195"/>
      <c r="FHK86" s="195"/>
      <c r="FHL86" s="195"/>
      <c r="FHM86" s="195"/>
      <c r="FHN86" s="195"/>
      <c r="FHO86" s="195"/>
      <c r="FHP86" s="195"/>
      <c r="FHQ86" s="195"/>
      <c r="FHR86" s="195"/>
      <c r="FHS86" s="195"/>
      <c r="FHT86" s="195"/>
      <c r="FHU86" s="195"/>
      <c r="FHV86" s="195"/>
      <c r="FHW86" s="195"/>
      <c r="FHX86" s="195"/>
      <c r="FHY86" s="195"/>
      <c r="FHZ86" s="195"/>
      <c r="FIA86" s="195"/>
      <c r="FIB86" s="195"/>
      <c r="FIC86" s="195"/>
      <c r="FID86" s="195"/>
      <c r="FIE86" s="195"/>
      <c r="FIF86" s="195"/>
      <c r="FIG86" s="195"/>
      <c r="FIH86" s="195"/>
      <c r="FII86" s="195"/>
      <c r="FIJ86" s="195"/>
      <c r="FIK86" s="195"/>
      <c r="FIL86" s="195"/>
      <c r="FIM86" s="195"/>
      <c r="FIN86" s="195"/>
      <c r="FIO86" s="195"/>
      <c r="FIP86" s="195"/>
      <c r="FIQ86" s="195"/>
      <c r="FIR86" s="195"/>
      <c r="FIS86" s="195"/>
      <c r="FIT86" s="195"/>
      <c r="FIU86" s="195"/>
      <c r="FIV86" s="195"/>
      <c r="FIW86" s="195"/>
      <c r="FIX86" s="195"/>
      <c r="FIY86" s="195"/>
      <c r="FIZ86" s="195"/>
      <c r="FJA86" s="195"/>
      <c r="FJB86" s="195"/>
      <c r="FJC86" s="195"/>
      <c r="FJD86" s="195"/>
      <c r="FJE86" s="195"/>
      <c r="FJF86" s="195"/>
      <c r="FJG86" s="195"/>
      <c r="FJH86" s="195"/>
      <c r="FJI86" s="195"/>
      <c r="FJJ86" s="195"/>
      <c r="FJK86" s="195"/>
      <c r="FJL86" s="195"/>
      <c r="FJM86" s="195"/>
      <c r="FJN86" s="195"/>
      <c r="FJO86" s="195"/>
      <c r="FJP86" s="195"/>
      <c r="FJQ86" s="195"/>
      <c r="FJR86" s="195"/>
      <c r="FJS86" s="195"/>
      <c r="FJT86" s="195"/>
      <c r="FJU86" s="195"/>
      <c r="FJV86" s="195"/>
      <c r="FJW86" s="195"/>
      <c r="FJX86" s="195"/>
      <c r="FJY86" s="195"/>
      <c r="FJZ86" s="195"/>
      <c r="FKA86" s="195"/>
      <c r="FKB86" s="195"/>
      <c r="FKC86" s="195"/>
      <c r="FKD86" s="195"/>
      <c r="FKE86" s="195"/>
      <c r="FKF86" s="195"/>
      <c r="FKG86" s="195"/>
      <c r="FKH86" s="195"/>
      <c r="FKI86" s="195"/>
      <c r="FKJ86" s="195"/>
      <c r="FKK86" s="195"/>
      <c r="FKL86" s="195"/>
      <c r="FKM86" s="195"/>
      <c r="FKN86" s="195"/>
      <c r="FKO86" s="195"/>
      <c r="FKP86" s="195"/>
      <c r="FKQ86" s="195"/>
      <c r="FKR86" s="195"/>
      <c r="FKS86" s="195"/>
      <c r="FKT86" s="195"/>
      <c r="FKU86" s="195"/>
      <c r="FKV86" s="195"/>
      <c r="FKW86" s="195"/>
      <c r="FKX86" s="195"/>
      <c r="FKY86" s="195"/>
      <c r="FKZ86" s="195"/>
      <c r="FLA86" s="195"/>
      <c r="FLB86" s="195"/>
      <c r="FLC86" s="195"/>
      <c r="FLD86" s="195"/>
      <c r="FLE86" s="195"/>
      <c r="FLF86" s="195"/>
      <c r="FLG86" s="195"/>
      <c r="FLH86" s="195"/>
      <c r="FLI86" s="195"/>
      <c r="FLJ86" s="195"/>
      <c r="FLK86" s="195"/>
      <c r="FLL86" s="195"/>
      <c r="FLM86" s="195"/>
      <c r="FLN86" s="195"/>
      <c r="FLO86" s="195"/>
      <c r="FLP86" s="195"/>
      <c r="FLQ86" s="195"/>
      <c r="FLR86" s="195"/>
      <c r="FLS86" s="195"/>
      <c r="FLT86" s="195"/>
      <c r="FLU86" s="195"/>
      <c r="FLV86" s="195"/>
      <c r="FLW86" s="195"/>
      <c r="FLX86" s="195"/>
      <c r="FLY86" s="195"/>
      <c r="FLZ86" s="195"/>
      <c r="FMA86" s="195"/>
      <c r="FMB86" s="195"/>
      <c r="FMC86" s="195"/>
      <c r="FMD86" s="195"/>
      <c r="FME86" s="195"/>
      <c r="FMF86" s="195"/>
      <c r="FMG86" s="195"/>
      <c r="FMH86" s="195"/>
      <c r="FMI86" s="195"/>
      <c r="FMJ86" s="195"/>
      <c r="FMK86" s="195"/>
      <c r="FML86" s="195"/>
      <c r="FMM86" s="195"/>
      <c r="FMN86" s="195"/>
      <c r="FMO86" s="195"/>
      <c r="FMP86" s="195"/>
      <c r="FMQ86" s="195"/>
      <c r="FMR86" s="195"/>
      <c r="FMS86" s="195"/>
      <c r="FMT86" s="195"/>
      <c r="FMU86" s="195"/>
      <c r="FMV86" s="195"/>
      <c r="FMW86" s="195"/>
      <c r="FMX86" s="195"/>
      <c r="FMY86" s="195"/>
      <c r="FMZ86" s="195"/>
      <c r="FNA86" s="195"/>
      <c r="FNB86" s="195"/>
      <c r="FNC86" s="195"/>
      <c r="FND86" s="195"/>
      <c r="FNE86" s="195"/>
      <c r="FNF86" s="195"/>
      <c r="FNG86" s="195"/>
      <c r="FNH86" s="195"/>
      <c r="FNI86" s="195"/>
      <c r="FNJ86" s="195"/>
      <c r="FNK86" s="195"/>
      <c r="FNL86" s="195"/>
      <c r="FNM86" s="195"/>
      <c r="FNN86" s="195"/>
      <c r="FNO86" s="195"/>
      <c r="FNP86" s="195"/>
      <c r="FNQ86" s="195"/>
      <c r="FNR86" s="195"/>
      <c r="FNS86" s="195"/>
      <c r="FNT86" s="195"/>
      <c r="FNU86" s="195"/>
      <c r="FNV86" s="195"/>
      <c r="FNW86" s="195"/>
      <c r="FNX86" s="195"/>
      <c r="FNY86" s="195"/>
      <c r="FNZ86" s="195"/>
      <c r="FOA86" s="195"/>
      <c r="FOB86" s="195"/>
      <c r="FOC86" s="195"/>
      <c r="FOD86" s="195"/>
      <c r="FOE86" s="195"/>
      <c r="FOF86" s="195"/>
      <c r="FOG86" s="195"/>
      <c r="FOH86" s="195"/>
      <c r="FOI86" s="195"/>
      <c r="FOJ86" s="195"/>
      <c r="FOK86" s="195"/>
      <c r="FOL86" s="195"/>
      <c r="FOM86" s="195"/>
      <c r="FON86" s="195"/>
      <c r="FOO86" s="195"/>
      <c r="FOP86" s="195"/>
      <c r="FOQ86" s="195"/>
      <c r="FOR86" s="195"/>
      <c r="FOS86" s="195"/>
      <c r="FOT86" s="195"/>
      <c r="FOU86" s="195"/>
      <c r="FOV86" s="195"/>
      <c r="FOW86" s="195"/>
      <c r="FOX86" s="195"/>
      <c r="FOY86" s="195"/>
      <c r="FOZ86" s="195"/>
      <c r="FPA86" s="195"/>
      <c r="FPB86" s="195"/>
      <c r="FPC86" s="195"/>
      <c r="FPD86" s="195"/>
      <c r="FPE86" s="195"/>
      <c r="FPF86" s="195"/>
      <c r="FPG86" s="195"/>
      <c r="FPH86" s="195"/>
      <c r="FPI86" s="195"/>
      <c r="FPJ86" s="195"/>
      <c r="FPK86" s="195"/>
      <c r="FPL86" s="195"/>
      <c r="FPM86" s="195"/>
      <c r="FPN86" s="195"/>
      <c r="FPO86" s="195"/>
      <c r="FPP86" s="195"/>
      <c r="FPQ86" s="195"/>
      <c r="FPR86" s="195"/>
      <c r="FPS86" s="195"/>
      <c r="FPT86" s="195"/>
      <c r="FPU86" s="195"/>
      <c r="FPV86" s="195"/>
      <c r="FPW86" s="195"/>
      <c r="FPX86" s="195"/>
      <c r="FPY86" s="195"/>
      <c r="FPZ86" s="195"/>
      <c r="FQA86" s="195"/>
      <c r="FQB86" s="195"/>
      <c r="FQC86" s="195"/>
      <c r="FQD86" s="195"/>
      <c r="FQE86" s="195"/>
      <c r="FQF86" s="195"/>
      <c r="FQG86" s="195"/>
      <c r="FQH86" s="195"/>
      <c r="FQI86" s="195"/>
      <c r="FQJ86" s="195"/>
      <c r="FQK86" s="195"/>
      <c r="FQL86" s="195"/>
      <c r="FQM86" s="195"/>
      <c r="FQN86" s="195"/>
      <c r="FQO86" s="195"/>
      <c r="FQP86" s="195"/>
      <c r="FQQ86" s="195"/>
      <c r="FQR86" s="195"/>
      <c r="FQS86" s="195"/>
      <c r="FQT86" s="195"/>
      <c r="FQU86" s="195"/>
      <c r="FQV86" s="195"/>
      <c r="FQW86" s="195"/>
      <c r="FQX86" s="195"/>
      <c r="FQY86" s="195"/>
      <c r="FQZ86" s="195"/>
      <c r="FRA86" s="195"/>
      <c r="FRB86" s="195"/>
      <c r="FRC86" s="195"/>
      <c r="FRD86" s="195"/>
      <c r="FRE86" s="195"/>
      <c r="FRF86" s="195"/>
      <c r="FRG86" s="195"/>
      <c r="FRH86" s="195"/>
      <c r="FRI86" s="195"/>
      <c r="FRJ86" s="195"/>
      <c r="FRK86" s="195"/>
      <c r="FRL86" s="195"/>
      <c r="FRM86" s="195"/>
      <c r="FRN86" s="195"/>
      <c r="FRO86" s="195"/>
      <c r="FRP86" s="195"/>
      <c r="FRQ86" s="195"/>
      <c r="FRR86" s="195"/>
      <c r="FRS86" s="195"/>
      <c r="FRT86" s="195"/>
      <c r="FRU86" s="195"/>
      <c r="FRV86" s="195"/>
      <c r="FRW86" s="195"/>
      <c r="FRX86" s="195"/>
      <c r="FRY86" s="195"/>
      <c r="FRZ86" s="195"/>
      <c r="FSA86" s="195"/>
      <c r="FSB86" s="195"/>
      <c r="FSC86" s="195"/>
      <c r="FSD86" s="195"/>
      <c r="FSE86" s="195"/>
      <c r="FSF86" s="195"/>
      <c r="FSG86" s="195"/>
      <c r="FSH86" s="195"/>
      <c r="FSI86" s="195"/>
      <c r="FSJ86" s="195"/>
      <c r="FSK86" s="195"/>
      <c r="FSL86" s="195"/>
      <c r="FSM86" s="195"/>
      <c r="FSN86" s="195"/>
      <c r="FSO86" s="195"/>
      <c r="FSP86" s="195"/>
      <c r="FSQ86" s="195"/>
      <c r="FSR86" s="195"/>
      <c r="FSS86" s="195"/>
      <c r="FST86" s="195"/>
      <c r="FSU86" s="195"/>
      <c r="FSV86" s="195"/>
      <c r="FSW86" s="195"/>
      <c r="FSX86" s="195"/>
      <c r="FSY86" s="195"/>
      <c r="FSZ86" s="195"/>
      <c r="FTA86" s="195"/>
      <c r="FTB86" s="195"/>
      <c r="FTC86" s="195"/>
      <c r="FTD86" s="195"/>
      <c r="FTE86" s="195"/>
      <c r="FTF86" s="195"/>
      <c r="FTG86" s="195"/>
      <c r="FTH86" s="195"/>
      <c r="FTI86" s="195"/>
      <c r="FTJ86" s="195"/>
      <c r="FTK86" s="195"/>
      <c r="FTL86" s="195"/>
      <c r="FTM86" s="195"/>
      <c r="FTN86" s="195"/>
      <c r="FTO86" s="195"/>
      <c r="FTP86" s="195"/>
      <c r="FTQ86" s="195"/>
      <c r="FTR86" s="195"/>
      <c r="FTS86" s="195"/>
      <c r="FTT86" s="195"/>
      <c r="FTU86" s="195"/>
      <c r="FTV86" s="195"/>
      <c r="FTW86" s="195"/>
      <c r="FTX86" s="195"/>
      <c r="FTY86" s="195"/>
      <c r="FTZ86" s="195"/>
      <c r="FUA86" s="195"/>
      <c r="FUB86" s="195"/>
      <c r="FUC86" s="195"/>
      <c r="FUD86" s="195"/>
      <c r="FUE86" s="195"/>
      <c r="FUF86" s="195"/>
      <c r="FUG86" s="195"/>
      <c r="FUH86" s="195"/>
      <c r="FUI86" s="195"/>
      <c r="FUJ86" s="195"/>
      <c r="FUK86" s="195"/>
      <c r="FUL86" s="195"/>
      <c r="FUM86" s="195"/>
      <c r="FUN86" s="195"/>
      <c r="FUO86" s="195"/>
      <c r="FUP86" s="195"/>
      <c r="FUQ86" s="195"/>
      <c r="FUR86" s="195"/>
      <c r="FUS86" s="195"/>
      <c r="FUT86" s="195"/>
      <c r="FUU86" s="195"/>
      <c r="FUV86" s="195"/>
      <c r="FUW86" s="195"/>
      <c r="FUX86" s="195"/>
      <c r="FUY86" s="195"/>
      <c r="FUZ86" s="195"/>
      <c r="FVA86" s="195"/>
      <c r="FVB86" s="195"/>
      <c r="FVC86" s="195"/>
      <c r="FVD86" s="195"/>
      <c r="FVE86" s="195"/>
      <c r="FVF86" s="195"/>
      <c r="FVG86" s="195"/>
      <c r="FVH86" s="195"/>
      <c r="FVI86" s="195"/>
      <c r="FVJ86" s="195"/>
      <c r="FVK86" s="195"/>
      <c r="FVL86" s="195"/>
      <c r="FVM86" s="195"/>
      <c r="FVN86" s="195"/>
      <c r="FVO86" s="195"/>
      <c r="FVP86" s="195"/>
      <c r="FVQ86" s="195"/>
      <c r="FVR86" s="195"/>
      <c r="FVS86" s="195"/>
      <c r="FVT86" s="195"/>
      <c r="FVU86" s="195"/>
      <c r="FVV86" s="195"/>
      <c r="FVW86" s="195"/>
      <c r="FVX86" s="195"/>
      <c r="FVY86" s="195"/>
      <c r="FVZ86" s="195"/>
      <c r="FWA86" s="195"/>
      <c r="FWB86" s="195"/>
      <c r="FWC86" s="195"/>
      <c r="FWD86" s="195"/>
      <c r="FWE86" s="195"/>
      <c r="FWF86" s="195"/>
      <c r="FWG86" s="195"/>
      <c r="FWH86" s="195"/>
      <c r="FWI86" s="195"/>
      <c r="FWJ86" s="195"/>
      <c r="FWK86" s="195"/>
      <c r="FWL86" s="195"/>
      <c r="FWM86" s="195"/>
      <c r="FWN86" s="195"/>
      <c r="FWO86" s="195"/>
      <c r="FWP86" s="195"/>
      <c r="FWQ86" s="195"/>
      <c r="FWR86" s="195"/>
      <c r="FWS86" s="195"/>
      <c r="FWT86" s="195"/>
      <c r="FWU86" s="195"/>
      <c r="FWV86" s="195"/>
      <c r="FWW86" s="195"/>
      <c r="FWX86" s="195"/>
      <c r="FWY86" s="195"/>
      <c r="FWZ86" s="195"/>
      <c r="FXA86" s="195"/>
      <c r="FXB86" s="195"/>
      <c r="FXC86" s="195"/>
      <c r="FXD86" s="195"/>
      <c r="FXE86" s="195"/>
      <c r="FXF86" s="195"/>
      <c r="FXG86" s="195"/>
      <c r="FXH86" s="195"/>
      <c r="FXI86" s="195"/>
      <c r="FXJ86" s="195"/>
      <c r="FXK86" s="195"/>
      <c r="FXL86" s="195"/>
      <c r="FXM86" s="195"/>
      <c r="FXN86" s="195"/>
      <c r="FXO86" s="195"/>
      <c r="FXP86" s="195"/>
      <c r="FXQ86" s="195"/>
      <c r="FXR86" s="195"/>
      <c r="FXS86" s="195"/>
      <c r="FXT86" s="195"/>
      <c r="FXU86" s="195"/>
      <c r="FXV86" s="195"/>
      <c r="FXW86" s="195"/>
      <c r="FXX86" s="195"/>
      <c r="FXY86" s="195"/>
      <c r="FXZ86" s="195"/>
      <c r="FYA86" s="195"/>
      <c r="FYB86" s="195"/>
      <c r="FYC86" s="195"/>
      <c r="FYD86" s="195"/>
      <c r="FYE86" s="195"/>
      <c r="FYF86" s="195"/>
      <c r="FYG86" s="195"/>
      <c r="FYH86" s="195"/>
      <c r="FYI86" s="195"/>
      <c r="FYJ86" s="195"/>
      <c r="FYK86" s="195"/>
      <c r="FYL86" s="195"/>
      <c r="FYM86" s="195"/>
      <c r="FYN86" s="195"/>
      <c r="FYO86" s="195"/>
      <c r="FYP86" s="195"/>
      <c r="FYQ86" s="195"/>
      <c r="FYR86" s="195"/>
      <c r="FYS86" s="195"/>
      <c r="FYT86" s="195"/>
      <c r="FYU86" s="195"/>
      <c r="FYV86" s="195"/>
      <c r="FYW86" s="195"/>
      <c r="FYX86" s="195"/>
      <c r="FYY86" s="195"/>
      <c r="FYZ86" s="195"/>
      <c r="FZA86" s="195"/>
      <c r="FZB86" s="195"/>
      <c r="FZC86" s="195"/>
      <c r="FZD86" s="195"/>
      <c r="FZE86" s="195"/>
      <c r="FZF86" s="195"/>
      <c r="FZG86" s="195"/>
      <c r="FZH86" s="195"/>
      <c r="FZI86" s="195"/>
      <c r="FZJ86" s="195"/>
      <c r="FZK86" s="195"/>
      <c r="FZL86" s="195"/>
      <c r="FZM86" s="195"/>
      <c r="FZN86" s="195"/>
      <c r="FZO86" s="195"/>
      <c r="FZP86" s="195"/>
      <c r="FZQ86" s="195"/>
      <c r="FZR86" s="195"/>
      <c r="FZS86" s="195"/>
      <c r="FZT86" s="195"/>
      <c r="FZU86" s="195"/>
      <c r="FZV86" s="195"/>
      <c r="FZW86" s="195"/>
      <c r="FZX86" s="195"/>
      <c r="FZY86" s="195"/>
      <c r="FZZ86" s="195"/>
      <c r="GAA86" s="195"/>
      <c r="GAB86" s="195"/>
      <c r="GAC86" s="195"/>
      <c r="GAD86" s="195"/>
      <c r="GAE86" s="195"/>
      <c r="GAF86" s="195"/>
      <c r="GAG86" s="195"/>
      <c r="GAH86" s="195"/>
      <c r="GAI86" s="195"/>
      <c r="GAJ86" s="195"/>
      <c r="GAK86" s="195"/>
      <c r="GAL86" s="195"/>
      <c r="GAM86" s="195"/>
      <c r="GAN86" s="195"/>
      <c r="GAO86" s="195"/>
      <c r="GAP86" s="195"/>
      <c r="GAQ86" s="195"/>
      <c r="GAR86" s="195"/>
      <c r="GAS86" s="195"/>
      <c r="GAT86" s="195"/>
      <c r="GAU86" s="195"/>
      <c r="GAV86" s="195"/>
      <c r="GAW86" s="195"/>
      <c r="GAX86" s="195"/>
      <c r="GAY86" s="195"/>
      <c r="GAZ86" s="195"/>
      <c r="GBA86" s="195"/>
      <c r="GBB86" s="195"/>
      <c r="GBC86" s="195"/>
      <c r="GBD86" s="195"/>
      <c r="GBE86" s="195"/>
      <c r="GBF86" s="195"/>
      <c r="GBG86" s="195"/>
      <c r="GBH86" s="195"/>
      <c r="GBI86" s="195"/>
      <c r="GBJ86" s="195"/>
      <c r="GBK86" s="195"/>
      <c r="GBL86" s="195"/>
      <c r="GBM86" s="195"/>
      <c r="GBN86" s="195"/>
      <c r="GBO86" s="195"/>
      <c r="GBP86" s="195"/>
      <c r="GBQ86" s="195"/>
      <c r="GBR86" s="195"/>
      <c r="GBS86" s="195"/>
      <c r="GBT86" s="195"/>
      <c r="GBU86" s="195"/>
      <c r="GBV86" s="195"/>
      <c r="GBW86" s="195"/>
      <c r="GBX86" s="195"/>
      <c r="GBY86" s="195"/>
      <c r="GBZ86" s="195"/>
      <c r="GCA86" s="195"/>
      <c r="GCB86" s="195"/>
      <c r="GCC86" s="195"/>
      <c r="GCD86" s="195"/>
      <c r="GCE86" s="195"/>
      <c r="GCF86" s="195"/>
      <c r="GCG86" s="195"/>
      <c r="GCH86" s="195"/>
      <c r="GCI86" s="195"/>
      <c r="GCJ86" s="195"/>
      <c r="GCK86" s="195"/>
      <c r="GCL86" s="195"/>
      <c r="GCM86" s="195"/>
      <c r="GCN86" s="195"/>
      <c r="GCO86" s="195"/>
      <c r="GCP86" s="195"/>
      <c r="GCQ86" s="195"/>
      <c r="GCR86" s="195"/>
      <c r="GCS86" s="195"/>
      <c r="GCT86" s="195"/>
      <c r="GCU86" s="195"/>
      <c r="GCV86" s="195"/>
      <c r="GCW86" s="195"/>
      <c r="GCX86" s="195"/>
      <c r="GCY86" s="195"/>
      <c r="GCZ86" s="195"/>
      <c r="GDA86" s="195"/>
      <c r="GDB86" s="195"/>
      <c r="GDC86" s="195"/>
      <c r="GDD86" s="195"/>
      <c r="GDE86" s="195"/>
      <c r="GDF86" s="195"/>
      <c r="GDG86" s="195"/>
      <c r="GDH86" s="195"/>
      <c r="GDI86" s="195"/>
      <c r="GDJ86" s="195"/>
      <c r="GDK86" s="195"/>
      <c r="GDL86" s="195"/>
      <c r="GDM86" s="195"/>
      <c r="GDN86" s="195"/>
      <c r="GDO86" s="195"/>
      <c r="GDP86" s="195"/>
      <c r="GDQ86" s="195"/>
      <c r="GDR86" s="195"/>
      <c r="GDS86" s="195"/>
      <c r="GDT86" s="195"/>
      <c r="GDU86" s="195"/>
      <c r="GDV86" s="195"/>
      <c r="GDW86" s="195"/>
      <c r="GDX86" s="195"/>
      <c r="GDY86" s="195"/>
      <c r="GDZ86" s="195"/>
      <c r="GEA86" s="195"/>
      <c r="GEB86" s="195"/>
      <c r="GEC86" s="195"/>
      <c r="GED86" s="195"/>
      <c r="GEE86" s="195"/>
      <c r="GEF86" s="195"/>
      <c r="GEG86" s="195"/>
      <c r="GEH86" s="195"/>
      <c r="GEI86" s="195"/>
      <c r="GEJ86" s="195"/>
      <c r="GEK86" s="195"/>
      <c r="GEL86" s="195"/>
      <c r="GEM86" s="195"/>
      <c r="GEN86" s="195"/>
      <c r="GEO86" s="195"/>
      <c r="GEP86" s="195"/>
      <c r="GEQ86" s="195"/>
      <c r="GER86" s="195"/>
      <c r="GES86" s="195"/>
      <c r="GET86" s="195"/>
      <c r="GEU86" s="195"/>
      <c r="GEV86" s="195"/>
      <c r="GEW86" s="195"/>
      <c r="GEX86" s="195"/>
      <c r="GEY86" s="195"/>
      <c r="GEZ86" s="195"/>
      <c r="GFA86" s="195"/>
      <c r="GFB86" s="195"/>
      <c r="GFC86" s="195"/>
      <c r="GFD86" s="195"/>
      <c r="GFE86" s="195"/>
      <c r="GFF86" s="195"/>
      <c r="GFG86" s="195"/>
      <c r="GFH86" s="195"/>
      <c r="GFI86" s="195"/>
      <c r="GFJ86" s="195"/>
      <c r="GFK86" s="195"/>
      <c r="GFL86" s="195"/>
      <c r="GFM86" s="195"/>
      <c r="GFN86" s="195"/>
      <c r="GFO86" s="195"/>
      <c r="GFP86" s="195"/>
      <c r="GFQ86" s="195"/>
      <c r="GFR86" s="195"/>
      <c r="GFS86" s="195"/>
      <c r="GFT86" s="195"/>
      <c r="GFU86" s="195"/>
      <c r="GFV86" s="195"/>
      <c r="GFW86" s="195"/>
      <c r="GFX86" s="195"/>
      <c r="GFY86" s="195"/>
      <c r="GFZ86" s="195"/>
      <c r="GGA86" s="195"/>
      <c r="GGB86" s="195"/>
      <c r="GGC86" s="195"/>
      <c r="GGD86" s="195"/>
      <c r="GGE86" s="195"/>
      <c r="GGF86" s="195"/>
      <c r="GGG86" s="195"/>
      <c r="GGH86" s="195"/>
      <c r="GGI86" s="195"/>
      <c r="GGJ86" s="195"/>
      <c r="GGK86" s="195"/>
      <c r="GGL86" s="195"/>
      <c r="GGM86" s="195"/>
      <c r="GGN86" s="195"/>
      <c r="GGO86" s="195"/>
      <c r="GGP86" s="195"/>
      <c r="GGQ86" s="195"/>
      <c r="GGR86" s="195"/>
      <c r="GGS86" s="195"/>
      <c r="GGT86" s="195"/>
      <c r="GGU86" s="195"/>
      <c r="GGV86" s="195"/>
      <c r="GGW86" s="195"/>
      <c r="GGX86" s="195"/>
      <c r="GGY86" s="195"/>
      <c r="GGZ86" s="195"/>
      <c r="GHA86" s="195"/>
      <c r="GHB86" s="195"/>
      <c r="GHC86" s="195"/>
      <c r="GHD86" s="195"/>
      <c r="GHE86" s="195"/>
      <c r="GHF86" s="195"/>
      <c r="GHG86" s="195"/>
      <c r="GHH86" s="195"/>
      <c r="GHI86" s="195"/>
      <c r="GHJ86" s="195"/>
      <c r="GHK86" s="195"/>
      <c r="GHL86" s="195"/>
      <c r="GHM86" s="195"/>
      <c r="GHN86" s="195"/>
      <c r="GHO86" s="195"/>
      <c r="GHP86" s="195"/>
      <c r="GHQ86" s="195"/>
      <c r="GHR86" s="195"/>
      <c r="GHS86" s="195"/>
      <c r="GHT86" s="195"/>
      <c r="GHU86" s="195"/>
      <c r="GHV86" s="195"/>
      <c r="GHW86" s="195"/>
      <c r="GHX86" s="195"/>
      <c r="GHY86" s="195"/>
      <c r="GHZ86" s="195"/>
      <c r="GIA86" s="195"/>
      <c r="GIB86" s="195"/>
      <c r="GIC86" s="195"/>
      <c r="GID86" s="195"/>
      <c r="GIE86" s="195"/>
      <c r="GIF86" s="195"/>
      <c r="GIG86" s="195"/>
      <c r="GIH86" s="195"/>
      <c r="GII86" s="195"/>
      <c r="GIJ86" s="195"/>
      <c r="GIK86" s="195"/>
      <c r="GIL86" s="195"/>
      <c r="GIM86" s="195"/>
      <c r="GIN86" s="195"/>
      <c r="GIO86" s="195"/>
      <c r="GIP86" s="195"/>
      <c r="GIQ86" s="195"/>
      <c r="GIR86" s="195"/>
      <c r="GIS86" s="195"/>
      <c r="GIT86" s="195"/>
      <c r="GIU86" s="195"/>
      <c r="GIV86" s="195"/>
      <c r="GIW86" s="195"/>
      <c r="GIX86" s="195"/>
      <c r="GIY86" s="195"/>
      <c r="GIZ86" s="195"/>
      <c r="GJA86" s="195"/>
      <c r="GJB86" s="195"/>
      <c r="GJC86" s="195"/>
      <c r="GJD86" s="195"/>
      <c r="GJE86" s="195"/>
      <c r="GJF86" s="195"/>
      <c r="GJG86" s="195"/>
      <c r="GJH86" s="195"/>
      <c r="GJI86" s="195"/>
      <c r="GJJ86" s="195"/>
      <c r="GJK86" s="195"/>
      <c r="GJL86" s="195"/>
      <c r="GJM86" s="195"/>
      <c r="GJN86" s="195"/>
      <c r="GJO86" s="195"/>
      <c r="GJP86" s="195"/>
      <c r="GJQ86" s="195"/>
      <c r="GJR86" s="195"/>
      <c r="GJS86" s="195"/>
      <c r="GJT86" s="195"/>
      <c r="GJU86" s="195"/>
      <c r="GJV86" s="195"/>
      <c r="GJW86" s="195"/>
      <c r="GJX86" s="195"/>
      <c r="GJY86" s="195"/>
      <c r="GJZ86" s="195"/>
      <c r="GKA86" s="195"/>
      <c r="GKB86" s="195"/>
      <c r="GKC86" s="195"/>
      <c r="GKD86" s="195"/>
      <c r="GKE86" s="195"/>
      <c r="GKF86" s="195"/>
      <c r="GKG86" s="195"/>
      <c r="GKH86" s="195"/>
      <c r="GKI86" s="195"/>
      <c r="GKJ86" s="195"/>
      <c r="GKK86" s="195"/>
      <c r="GKL86" s="195"/>
      <c r="GKM86" s="195"/>
      <c r="GKN86" s="195"/>
      <c r="GKO86" s="195"/>
      <c r="GKP86" s="195"/>
      <c r="GKQ86" s="195"/>
      <c r="GKR86" s="195"/>
      <c r="GKS86" s="195"/>
      <c r="GKT86" s="195"/>
      <c r="GKU86" s="195"/>
      <c r="GKV86" s="195"/>
      <c r="GKW86" s="195"/>
      <c r="GKX86" s="195"/>
      <c r="GKY86" s="195"/>
      <c r="GKZ86" s="195"/>
      <c r="GLA86" s="195"/>
      <c r="GLB86" s="195"/>
      <c r="GLC86" s="195"/>
      <c r="GLD86" s="195"/>
      <c r="GLE86" s="195"/>
      <c r="GLF86" s="195"/>
      <c r="GLG86" s="195"/>
      <c r="GLH86" s="195"/>
      <c r="GLI86" s="195"/>
      <c r="GLJ86" s="195"/>
      <c r="GLK86" s="195"/>
      <c r="GLL86" s="195"/>
      <c r="GLM86" s="195"/>
      <c r="GLN86" s="195"/>
      <c r="GLO86" s="195"/>
      <c r="GLP86" s="195"/>
      <c r="GLQ86" s="195"/>
      <c r="GLR86" s="195"/>
      <c r="GLS86" s="195"/>
      <c r="GLT86" s="195"/>
      <c r="GLU86" s="195"/>
      <c r="GLV86" s="195"/>
      <c r="GLW86" s="195"/>
      <c r="GLX86" s="195"/>
      <c r="GLY86" s="195"/>
      <c r="GLZ86" s="195"/>
      <c r="GMA86" s="195"/>
      <c r="GMB86" s="195"/>
      <c r="GMC86" s="195"/>
      <c r="GMD86" s="195"/>
      <c r="GME86" s="195"/>
      <c r="GMF86" s="195"/>
      <c r="GMG86" s="195"/>
      <c r="GMH86" s="195"/>
      <c r="GMI86" s="195"/>
      <c r="GMJ86" s="195"/>
      <c r="GMK86" s="195"/>
      <c r="GML86" s="195"/>
      <c r="GMM86" s="195"/>
      <c r="GMN86" s="195"/>
      <c r="GMO86" s="195"/>
      <c r="GMP86" s="195"/>
      <c r="GMQ86" s="195"/>
      <c r="GMR86" s="195"/>
      <c r="GMS86" s="195"/>
      <c r="GMT86" s="195"/>
      <c r="GMU86" s="195"/>
      <c r="GMV86" s="195"/>
      <c r="GMW86" s="195"/>
      <c r="GMX86" s="195"/>
      <c r="GMY86" s="195"/>
      <c r="GMZ86" s="195"/>
      <c r="GNA86" s="195"/>
      <c r="GNB86" s="195"/>
      <c r="GNC86" s="195"/>
      <c r="GND86" s="195"/>
      <c r="GNE86" s="195"/>
      <c r="GNF86" s="195"/>
      <c r="GNG86" s="195"/>
      <c r="GNH86" s="195"/>
      <c r="GNI86" s="195"/>
      <c r="GNJ86" s="195"/>
      <c r="GNK86" s="195"/>
      <c r="GNL86" s="195"/>
      <c r="GNM86" s="195"/>
      <c r="GNN86" s="195"/>
      <c r="GNO86" s="195"/>
      <c r="GNP86" s="195"/>
      <c r="GNQ86" s="195"/>
      <c r="GNR86" s="195"/>
      <c r="GNS86" s="195"/>
      <c r="GNT86" s="195"/>
      <c r="GNU86" s="195"/>
      <c r="GNV86" s="195"/>
      <c r="GNW86" s="195"/>
      <c r="GNX86" s="195"/>
      <c r="GNY86" s="195"/>
      <c r="GNZ86" s="195"/>
      <c r="GOA86" s="195"/>
      <c r="GOB86" s="195"/>
      <c r="GOC86" s="195"/>
      <c r="GOD86" s="195"/>
      <c r="GOE86" s="195"/>
      <c r="GOF86" s="195"/>
      <c r="GOG86" s="195"/>
      <c r="GOH86" s="195"/>
      <c r="GOI86" s="195"/>
      <c r="GOJ86" s="195"/>
      <c r="GOK86" s="195"/>
      <c r="GOL86" s="195"/>
      <c r="GOM86" s="195"/>
      <c r="GON86" s="195"/>
      <c r="GOO86" s="195"/>
      <c r="GOP86" s="195"/>
      <c r="GOQ86" s="195"/>
      <c r="GOR86" s="195"/>
      <c r="GOS86" s="195"/>
      <c r="GOT86" s="195"/>
      <c r="GOU86" s="195"/>
      <c r="GOV86" s="195"/>
      <c r="GOW86" s="195"/>
      <c r="GOX86" s="195"/>
      <c r="GOY86" s="195"/>
      <c r="GOZ86" s="195"/>
      <c r="GPA86" s="195"/>
      <c r="GPB86" s="195"/>
      <c r="GPC86" s="195"/>
      <c r="GPD86" s="195"/>
      <c r="GPE86" s="195"/>
      <c r="GPF86" s="195"/>
      <c r="GPG86" s="195"/>
      <c r="GPH86" s="195"/>
      <c r="GPI86" s="195"/>
      <c r="GPJ86" s="195"/>
      <c r="GPK86" s="195"/>
      <c r="GPL86" s="195"/>
      <c r="GPM86" s="195"/>
      <c r="GPN86" s="195"/>
      <c r="GPO86" s="195"/>
      <c r="GPP86" s="195"/>
      <c r="GPQ86" s="195"/>
      <c r="GPR86" s="195"/>
      <c r="GPS86" s="195"/>
      <c r="GPT86" s="195"/>
      <c r="GPU86" s="195"/>
      <c r="GPV86" s="195"/>
      <c r="GPW86" s="195"/>
      <c r="GPX86" s="195"/>
      <c r="GPY86" s="195"/>
      <c r="GPZ86" s="195"/>
      <c r="GQA86" s="195"/>
      <c r="GQB86" s="195"/>
      <c r="GQC86" s="195"/>
      <c r="GQD86" s="195"/>
      <c r="GQE86" s="195"/>
      <c r="GQF86" s="195"/>
      <c r="GQG86" s="195"/>
      <c r="GQH86" s="195"/>
      <c r="GQI86" s="195"/>
      <c r="GQJ86" s="195"/>
      <c r="GQK86" s="195"/>
      <c r="GQL86" s="195"/>
      <c r="GQM86" s="195"/>
      <c r="GQN86" s="195"/>
      <c r="GQO86" s="195"/>
      <c r="GQP86" s="195"/>
      <c r="GQQ86" s="195"/>
      <c r="GQR86" s="195"/>
      <c r="GQS86" s="195"/>
      <c r="GQT86" s="195"/>
      <c r="GQU86" s="195"/>
      <c r="GQV86" s="195"/>
      <c r="GQW86" s="195"/>
      <c r="GQX86" s="195"/>
      <c r="GQY86" s="195"/>
      <c r="GQZ86" s="195"/>
      <c r="GRA86" s="195"/>
      <c r="GRB86" s="195"/>
      <c r="GRC86" s="195"/>
      <c r="GRD86" s="195"/>
      <c r="GRE86" s="195"/>
      <c r="GRF86" s="195"/>
      <c r="GRG86" s="195"/>
      <c r="GRH86" s="195"/>
      <c r="GRI86" s="195"/>
      <c r="GRJ86" s="195"/>
      <c r="GRK86" s="195"/>
      <c r="GRL86" s="195"/>
      <c r="GRM86" s="195"/>
      <c r="GRN86" s="195"/>
      <c r="GRO86" s="195"/>
      <c r="GRP86" s="195"/>
      <c r="GRQ86" s="195"/>
      <c r="GRR86" s="195"/>
      <c r="GRS86" s="195"/>
      <c r="GRT86" s="195"/>
      <c r="GRU86" s="195"/>
      <c r="GRV86" s="195"/>
      <c r="GRW86" s="195"/>
      <c r="GRX86" s="195"/>
      <c r="GRY86" s="195"/>
      <c r="GRZ86" s="195"/>
      <c r="GSA86" s="195"/>
      <c r="GSB86" s="195"/>
      <c r="GSC86" s="195"/>
      <c r="GSD86" s="195"/>
      <c r="GSE86" s="195"/>
      <c r="GSF86" s="195"/>
      <c r="GSG86" s="195"/>
      <c r="GSH86" s="195"/>
      <c r="GSI86" s="195"/>
      <c r="GSJ86" s="195"/>
      <c r="GSK86" s="195"/>
      <c r="GSL86" s="195"/>
      <c r="GSM86" s="195"/>
      <c r="GSN86" s="195"/>
      <c r="GSO86" s="195"/>
      <c r="GSP86" s="195"/>
      <c r="GSQ86" s="195"/>
      <c r="GSR86" s="195"/>
      <c r="GSS86" s="195"/>
      <c r="GST86" s="195"/>
      <c r="GSU86" s="195"/>
      <c r="GSV86" s="195"/>
      <c r="GSW86" s="195"/>
      <c r="GSX86" s="195"/>
      <c r="GSY86" s="195"/>
      <c r="GSZ86" s="195"/>
      <c r="GTA86" s="195"/>
      <c r="GTB86" s="195"/>
      <c r="GTC86" s="195"/>
      <c r="GTD86" s="195"/>
      <c r="GTE86" s="195"/>
      <c r="GTF86" s="195"/>
      <c r="GTG86" s="195"/>
      <c r="GTH86" s="195"/>
      <c r="GTI86" s="195"/>
      <c r="GTJ86" s="195"/>
      <c r="GTK86" s="195"/>
      <c r="GTL86" s="195"/>
      <c r="GTM86" s="195"/>
      <c r="GTN86" s="195"/>
      <c r="GTO86" s="195"/>
      <c r="GTP86" s="195"/>
      <c r="GTQ86" s="195"/>
      <c r="GTR86" s="195"/>
      <c r="GTS86" s="195"/>
      <c r="GTT86" s="195"/>
      <c r="GTU86" s="195"/>
      <c r="GTV86" s="195"/>
      <c r="GTW86" s="195"/>
      <c r="GTX86" s="195"/>
      <c r="GTY86" s="195"/>
      <c r="GTZ86" s="195"/>
      <c r="GUA86" s="195"/>
      <c r="GUB86" s="195"/>
      <c r="GUC86" s="195"/>
      <c r="GUD86" s="195"/>
      <c r="GUE86" s="195"/>
      <c r="GUF86" s="195"/>
      <c r="GUG86" s="195"/>
      <c r="GUH86" s="195"/>
      <c r="GUI86" s="195"/>
      <c r="GUJ86" s="195"/>
      <c r="GUK86" s="195"/>
      <c r="GUL86" s="195"/>
      <c r="GUM86" s="195"/>
      <c r="GUN86" s="195"/>
      <c r="GUO86" s="195"/>
      <c r="GUP86" s="195"/>
      <c r="GUQ86" s="195"/>
      <c r="GUR86" s="195"/>
      <c r="GUS86" s="195"/>
      <c r="GUT86" s="195"/>
      <c r="GUU86" s="195"/>
      <c r="GUV86" s="195"/>
      <c r="GUW86" s="195"/>
      <c r="GUX86" s="195"/>
      <c r="GUY86" s="195"/>
      <c r="GUZ86" s="195"/>
      <c r="GVA86" s="195"/>
      <c r="GVB86" s="195"/>
      <c r="GVC86" s="195"/>
      <c r="GVD86" s="195"/>
      <c r="GVE86" s="195"/>
      <c r="GVF86" s="195"/>
      <c r="GVG86" s="195"/>
      <c r="GVH86" s="195"/>
      <c r="GVI86" s="195"/>
      <c r="GVJ86" s="195"/>
      <c r="GVK86" s="195"/>
      <c r="GVL86" s="195"/>
      <c r="GVM86" s="195"/>
      <c r="GVN86" s="195"/>
      <c r="GVO86" s="195"/>
      <c r="GVP86" s="195"/>
      <c r="GVQ86" s="195"/>
      <c r="GVR86" s="195"/>
      <c r="GVS86" s="195"/>
      <c r="GVT86" s="195"/>
      <c r="GVU86" s="195"/>
      <c r="GVV86" s="195"/>
      <c r="GVW86" s="195"/>
      <c r="GVX86" s="195"/>
      <c r="GVY86" s="195"/>
      <c r="GVZ86" s="195"/>
      <c r="GWA86" s="195"/>
      <c r="GWB86" s="195"/>
      <c r="GWC86" s="195"/>
      <c r="GWD86" s="195"/>
      <c r="GWE86" s="195"/>
      <c r="GWF86" s="195"/>
      <c r="GWG86" s="195"/>
      <c r="GWH86" s="195"/>
      <c r="GWI86" s="195"/>
      <c r="GWJ86" s="195"/>
      <c r="GWK86" s="195"/>
      <c r="GWL86" s="195"/>
      <c r="GWM86" s="195"/>
      <c r="GWN86" s="195"/>
      <c r="GWO86" s="195"/>
      <c r="GWP86" s="195"/>
      <c r="GWQ86" s="195"/>
      <c r="GWR86" s="195"/>
      <c r="GWS86" s="195"/>
      <c r="GWT86" s="195"/>
      <c r="GWU86" s="195"/>
      <c r="GWV86" s="195"/>
      <c r="GWW86" s="195"/>
      <c r="GWX86" s="195"/>
      <c r="GWY86" s="195"/>
      <c r="GWZ86" s="195"/>
      <c r="GXA86" s="195"/>
      <c r="GXB86" s="195"/>
      <c r="GXC86" s="195"/>
      <c r="GXD86" s="195"/>
      <c r="GXE86" s="195"/>
      <c r="GXF86" s="195"/>
      <c r="GXG86" s="195"/>
      <c r="GXH86" s="195"/>
      <c r="GXI86" s="195"/>
      <c r="GXJ86" s="195"/>
      <c r="GXK86" s="195"/>
      <c r="GXL86" s="195"/>
      <c r="GXM86" s="195"/>
      <c r="GXN86" s="195"/>
      <c r="GXO86" s="195"/>
      <c r="GXP86" s="195"/>
      <c r="GXQ86" s="195"/>
      <c r="GXR86" s="195"/>
      <c r="GXS86" s="195"/>
      <c r="GXT86" s="195"/>
      <c r="GXU86" s="195"/>
      <c r="GXV86" s="195"/>
      <c r="GXW86" s="195"/>
      <c r="GXX86" s="195"/>
      <c r="GXY86" s="195"/>
      <c r="GXZ86" s="195"/>
      <c r="GYA86" s="195"/>
      <c r="GYB86" s="195"/>
      <c r="GYC86" s="195"/>
      <c r="GYD86" s="195"/>
      <c r="GYE86" s="195"/>
      <c r="GYF86" s="195"/>
      <c r="GYG86" s="195"/>
      <c r="GYH86" s="195"/>
      <c r="GYI86" s="195"/>
      <c r="GYJ86" s="195"/>
      <c r="GYK86" s="195"/>
      <c r="GYL86" s="195"/>
      <c r="GYM86" s="195"/>
      <c r="GYN86" s="195"/>
      <c r="GYO86" s="195"/>
      <c r="GYP86" s="195"/>
      <c r="GYQ86" s="195"/>
      <c r="GYR86" s="195"/>
      <c r="GYS86" s="195"/>
      <c r="GYT86" s="195"/>
      <c r="GYU86" s="195"/>
      <c r="GYV86" s="195"/>
      <c r="GYW86" s="195"/>
      <c r="GYX86" s="195"/>
      <c r="GYY86" s="195"/>
      <c r="GYZ86" s="195"/>
      <c r="GZA86" s="195"/>
      <c r="GZB86" s="195"/>
      <c r="GZC86" s="195"/>
      <c r="GZD86" s="195"/>
      <c r="GZE86" s="195"/>
      <c r="GZF86" s="195"/>
      <c r="GZG86" s="195"/>
      <c r="GZH86" s="195"/>
      <c r="GZI86" s="195"/>
      <c r="GZJ86" s="195"/>
      <c r="GZK86" s="195"/>
      <c r="GZL86" s="195"/>
      <c r="GZM86" s="195"/>
      <c r="GZN86" s="195"/>
      <c r="GZO86" s="195"/>
      <c r="GZP86" s="195"/>
      <c r="GZQ86" s="195"/>
      <c r="GZR86" s="195"/>
      <c r="GZS86" s="195"/>
      <c r="GZT86" s="195"/>
      <c r="GZU86" s="195"/>
      <c r="GZV86" s="195"/>
      <c r="GZW86" s="195"/>
      <c r="GZX86" s="195"/>
      <c r="GZY86" s="195"/>
      <c r="GZZ86" s="195"/>
      <c r="HAA86" s="195"/>
      <c r="HAB86" s="195"/>
      <c r="HAC86" s="195"/>
      <c r="HAD86" s="195"/>
      <c r="HAE86" s="195"/>
      <c r="HAF86" s="195"/>
      <c r="HAG86" s="195"/>
      <c r="HAH86" s="195"/>
      <c r="HAI86" s="195"/>
      <c r="HAJ86" s="195"/>
      <c r="HAK86" s="195"/>
      <c r="HAL86" s="195"/>
      <c r="HAM86" s="195"/>
      <c r="HAN86" s="195"/>
      <c r="HAO86" s="195"/>
      <c r="HAP86" s="195"/>
      <c r="HAQ86" s="195"/>
      <c r="HAR86" s="195"/>
      <c r="HAS86" s="195"/>
      <c r="HAT86" s="195"/>
      <c r="HAU86" s="195"/>
      <c r="HAV86" s="195"/>
      <c r="HAW86" s="195"/>
      <c r="HAX86" s="195"/>
      <c r="HAY86" s="195"/>
      <c r="HAZ86" s="195"/>
      <c r="HBA86" s="195"/>
      <c r="HBB86" s="195"/>
      <c r="HBC86" s="195"/>
      <c r="HBD86" s="195"/>
      <c r="HBE86" s="195"/>
      <c r="HBF86" s="195"/>
      <c r="HBG86" s="195"/>
      <c r="HBH86" s="195"/>
      <c r="HBI86" s="195"/>
      <c r="HBJ86" s="195"/>
      <c r="HBK86" s="195"/>
      <c r="HBL86" s="195"/>
      <c r="HBM86" s="195"/>
      <c r="HBN86" s="195"/>
      <c r="HBO86" s="195"/>
      <c r="HBP86" s="195"/>
      <c r="HBQ86" s="195"/>
      <c r="HBR86" s="195"/>
      <c r="HBS86" s="195"/>
      <c r="HBT86" s="195"/>
      <c r="HBU86" s="195"/>
      <c r="HBV86" s="195"/>
      <c r="HBW86" s="195"/>
      <c r="HBX86" s="195"/>
      <c r="HBY86" s="195"/>
      <c r="HBZ86" s="195"/>
      <c r="HCA86" s="195"/>
      <c r="HCB86" s="195"/>
      <c r="HCC86" s="195"/>
      <c r="HCD86" s="195"/>
      <c r="HCE86" s="195"/>
      <c r="HCF86" s="195"/>
      <c r="HCG86" s="195"/>
      <c r="HCH86" s="195"/>
      <c r="HCI86" s="195"/>
      <c r="HCJ86" s="195"/>
      <c r="HCK86" s="195"/>
      <c r="HCL86" s="195"/>
      <c r="HCM86" s="195"/>
      <c r="HCN86" s="195"/>
      <c r="HCO86" s="195"/>
      <c r="HCP86" s="195"/>
      <c r="HCQ86" s="195"/>
      <c r="HCR86" s="195"/>
      <c r="HCS86" s="195"/>
      <c r="HCT86" s="195"/>
      <c r="HCU86" s="195"/>
      <c r="HCV86" s="195"/>
      <c r="HCW86" s="195"/>
      <c r="HCX86" s="195"/>
      <c r="HCY86" s="195"/>
      <c r="HCZ86" s="195"/>
      <c r="HDA86" s="195"/>
      <c r="HDB86" s="195"/>
      <c r="HDC86" s="195"/>
      <c r="HDD86" s="195"/>
      <c r="HDE86" s="195"/>
      <c r="HDF86" s="195"/>
      <c r="HDG86" s="195"/>
      <c r="HDH86" s="195"/>
      <c r="HDI86" s="195"/>
      <c r="HDJ86" s="195"/>
      <c r="HDK86" s="195"/>
      <c r="HDL86" s="195"/>
      <c r="HDM86" s="195"/>
      <c r="HDN86" s="195"/>
      <c r="HDO86" s="195"/>
      <c r="HDP86" s="195"/>
      <c r="HDQ86" s="195"/>
      <c r="HDR86" s="195"/>
      <c r="HDS86" s="195"/>
      <c r="HDT86" s="195"/>
      <c r="HDU86" s="195"/>
      <c r="HDV86" s="195"/>
      <c r="HDW86" s="195"/>
      <c r="HDX86" s="195"/>
      <c r="HDY86" s="195"/>
      <c r="HDZ86" s="195"/>
      <c r="HEA86" s="195"/>
      <c r="HEB86" s="195"/>
      <c r="HEC86" s="195"/>
      <c r="HED86" s="195"/>
      <c r="HEE86" s="195"/>
      <c r="HEF86" s="195"/>
      <c r="HEG86" s="195"/>
      <c r="HEH86" s="195"/>
      <c r="HEI86" s="195"/>
      <c r="HEJ86" s="195"/>
      <c r="HEK86" s="195"/>
      <c r="HEL86" s="195"/>
      <c r="HEM86" s="195"/>
      <c r="HEN86" s="195"/>
      <c r="HEO86" s="195"/>
      <c r="HEP86" s="195"/>
      <c r="HEQ86" s="195"/>
      <c r="HER86" s="195"/>
      <c r="HES86" s="195"/>
      <c r="HET86" s="195"/>
      <c r="HEU86" s="195"/>
      <c r="HEV86" s="195"/>
      <c r="HEW86" s="195"/>
      <c r="HEX86" s="195"/>
      <c r="HEY86" s="195"/>
      <c r="HEZ86" s="195"/>
      <c r="HFA86" s="195"/>
      <c r="HFB86" s="195"/>
      <c r="HFC86" s="195"/>
      <c r="HFD86" s="195"/>
      <c r="HFE86" s="195"/>
      <c r="HFF86" s="195"/>
      <c r="HFG86" s="195"/>
      <c r="HFH86" s="195"/>
      <c r="HFI86" s="195"/>
      <c r="HFJ86" s="195"/>
      <c r="HFK86" s="195"/>
      <c r="HFL86" s="195"/>
      <c r="HFM86" s="195"/>
      <c r="HFN86" s="195"/>
      <c r="HFO86" s="195"/>
      <c r="HFP86" s="195"/>
      <c r="HFQ86" s="195"/>
      <c r="HFR86" s="195"/>
      <c r="HFS86" s="195"/>
      <c r="HFT86" s="195"/>
      <c r="HFU86" s="195"/>
      <c r="HFV86" s="195"/>
      <c r="HFW86" s="195"/>
      <c r="HFX86" s="195"/>
      <c r="HFY86" s="195"/>
      <c r="HFZ86" s="195"/>
      <c r="HGA86" s="195"/>
      <c r="HGB86" s="195"/>
      <c r="HGC86" s="195"/>
      <c r="HGD86" s="195"/>
      <c r="HGE86" s="195"/>
      <c r="HGF86" s="195"/>
      <c r="HGG86" s="195"/>
      <c r="HGH86" s="195"/>
      <c r="HGI86" s="195"/>
      <c r="HGJ86" s="195"/>
      <c r="HGK86" s="195"/>
      <c r="HGL86" s="195"/>
      <c r="HGM86" s="195"/>
      <c r="HGN86" s="195"/>
      <c r="HGO86" s="195"/>
      <c r="HGP86" s="195"/>
      <c r="HGQ86" s="195"/>
      <c r="HGR86" s="195"/>
      <c r="HGS86" s="195"/>
      <c r="HGT86" s="195"/>
      <c r="HGU86" s="195"/>
      <c r="HGV86" s="195"/>
      <c r="HGW86" s="195"/>
      <c r="HGX86" s="195"/>
      <c r="HGY86" s="195"/>
      <c r="HGZ86" s="195"/>
      <c r="HHA86" s="195"/>
      <c r="HHB86" s="195"/>
      <c r="HHC86" s="195"/>
      <c r="HHD86" s="195"/>
      <c r="HHE86" s="195"/>
      <c r="HHF86" s="195"/>
      <c r="HHG86" s="195"/>
      <c r="HHH86" s="195"/>
      <c r="HHI86" s="195"/>
      <c r="HHJ86" s="195"/>
      <c r="HHK86" s="195"/>
      <c r="HHL86" s="195"/>
      <c r="HHM86" s="195"/>
      <c r="HHN86" s="195"/>
      <c r="HHO86" s="195"/>
      <c r="HHP86" s="195"/>
      <c r="HHQ86" s="195"/>
      <c r="HHR86" s="195"/>
      <c r="HHS86" s="195"/>
      <c r="HHT86" s="195"/>
      <c r="HHU86" s="195"/>
      <c r="HHV86" s="195"/>
      <c r="HHW86" s="195"/>
      <c r="HHX86" s="195"/>
      <c r="HHY86" s="195"/>
      <c r="HHZ86" s="195"/>
      <c r="HIA86" s="195"/>
      <c r="HIB86" s="195"/>
      <c r="HIC86" s="195"/>
      <c r="HID86" s="195"/>
      <c r="HIE86" s="195"/>
      <c r="HIF86" s="195"/>
      <c r="HIG86" s="195"/>
      <c r="HIH86" s="195"/>
      <c r="HII86" s="195"/>
      <c r="HIJ86" s="195"/>
      <c r="HIK86" s="195"/>
      <c r="HIL86" s="195"/>
      <c r="HIM86" s="195"/>
      <c r="HIN86" s="195"/>
      <c r="HIO86" s="195"/>
      <c r="HIP86" s="195"/>
      <c r="HIQ86" s="195"/>
      <c r="HIR86" s="195"/>
      <c r="HIS86" s="195"/>
      <c r="HIT86" s="195"/>
      <c r="HIU86" s="195"/>
      <c r="HIV86" s="195"/>
      <c r="HIW86" s="195"/>
      <c r="HIX86" s="195"/>
      <c r="HIY86" s="195"/>
      <c r="HIZ86" s="195"/>
      <c r="HJA86" s="195"/>
      <c r="HJB86" s="195"/>
      <c r="HJC86" s="195"/>
      <c r="HJD86" s="195"/>
      <c r="HJE86" s="195"/>
      <c r="HJF86" s="195"/>
      <c r="HJG86" s="195"/>
      <c r="HJH86" s="195"/>
      <c r="HJI86" s="195"/>
      <c r="HJJ86" s="195"/>
      <c r="HJK86" s="195"/>
      <c r="HJL86" s="195"/>
      <c r="HJM86" s="195"/>
      <c r="HJN86" s="195"/>
      <c r="HJO86" s="195"/>
      <c r="HJP86" s="195"/>
      <c r="HJQ86" s="195"/>
      <c r="HJR86" s="195"/>
      <c r="HJS86" s="195"/>
      <c r="HJT86" s="195"/>
      <c r="HJU86" s="195"/>
      <c r="HJV86" s="195"/>
      <c r="HJW86" s="195"/>
      <c r="HJX86" s="195"/>
      <c r="HJY86" s="195"/>
      <c r="HJZ86" s="195"/>
      <c r="HKA86" s="195"/>
      <c r="HKB86" s="195"/>
      <c r="HKC86" s="195"/>
      <c r="HKD86" s="195"/>
      <c r="HKE86" s="195"/>
      <c r="HKF86" s="195"/>
      <c r="HKG86" s="195"/>
      <c r="HKH86" s="195"/>
      <c r="HKI86" s="195"/>
      <c r="HKJ86" s="195"/>
      <c r="HKK86" s="195"/>
      <c r="HKL86" s="195"/>
      <c r="HKM86" s="195"/>
      <c r="HKN86" s="195"/>
      <c r="HKO86" s="195"/>
      <c r="HKP86" s="195"/>
      <c r="HKQ86" s="195"/>
      <c r="HKR86" s="195"/>
      <c r="HKS86" s="195"/>
      <c r="HKT86" s="195"/>
      <c r="HKU86" s="195"/>
      <c r="HKV86" s="195"/>
      <c r="HKW86" s="195"/>
      <c r="HKX86" s="195"/>
      <c r="HKY86" s="195"/>
      <c r="HKZ86" s="195"/>
      <c r="HLA86" s="195"/>
      <c r="HLB86" s="195"/>
      <c r="HLC86" s="195"/>
      <c r="HLD86" s="195"/>
      <c r="HLE86" s="195"/>
      <c r="HLF86" s="195"/>
      <c r="HLG86" s="195"/>
      <c r="HLH86" s="195"/>
      <c r="HLI86" s="195"/>
      <c r="HLJ86" s="195"/>
      <c r="HLK86" s="195"/>
      <c r="HLL86" s="195"/>
      <c r="HLM86" s="195"/>
      <c r="HLN86" s="195"/>
      <c r="HLO86" s="195"/>
      <c r="HLP86" s="195"/>
      <c r="HLQ86" s="195"/>
      <c r="HLR86" s="195"/>
      <c r="HLS86" s="195"/>
      <c r="HLT86" s="195"/>
      <c r="HLU86" s="195"/>
      <c r="HLV86" s="195"/>
      <c r="HLW86" s="195"/>
      <c r="HLX86" s="195"/>
      <c r="HLY86" s="195"/>
      <c r="HLZ86" s="195"/>
      <c r="HMA86" s="195"/>
      <c r="HMB86" s="195"/>
      <c r="HMC86" s="195"/>
      <c r="HMD86" s="195"/>
      <c r="HME86" s="195"/>
      <c r="HMF86" s="195"/>
      <c r="HMG86" s="195"/>
      <c r="HMH86" s="195"/>
      <c r="HMI86" s="195"/>
      <c r="HMJ86" s="195"/>
      <c r="HMK86" s="195"/>
      <c r="HML86" s="195"/>
      <c r="HMM86" s="195"/>
      <c r="HMN86" s="195"/>
      <c r="HMO86" s="195"/>
      <c r="HMP86" s="195"/>
      <c r="HMQ86" s="195"/>
      <c r="HMR86" s="195"/>
      <c r="HMS86" s="195"/>
      <c r="HMT86" s="195"/>
      <c r="HMU86" s="195"/>
      <c r="HMV86" s="195"/>
      <c r="HMW86" s="195"/>
      <c r="HMX86" s="195"/>
      <c r="HMY86" s="195"/>
      <c r="HMZ86" s="195"/>
      <c r="HNA86" s="195"/>
      <c r="HNB86" s="195"/>
      <c r="HNC86" s="195"/>
      <c r="HND86" s="195"/>
      <c r="HNE86" s="195"/>
      <c r="HNF86" s="195"/>
      <c r="HNG86" s="195"/>
      <c r="HNH86" s="195"/>
      <c r="HNI86" s="195"/>
      <c r="HNJ86" s="195"/>
      <c r="HNK86" s="195"/>
      <c r="HNL86" s="195"/>
      <c r="HNM86" s="195"/>
      <c r="HNN86" s="195"/>
      <c r="HNO86" s="195"/>
      <c r="HNP86" s="195"/>
      <c r="HNQ86" s="195"/>
      <c r="HNR86" s="195"/>
      <c r="HNS86" s="195"/>
      <c r="HNT86" s="195"/>
      <c r="HNU86" s="195"/>
      <c r="HNV86" s="195"/>
      <c r="HNW86" s="195"/>
      <c r="HNX86" s="195"/>
      <c r="HNY86" s="195"/>
      <c r="HNZ86" s="195"/>
      <c r="HOA86" s="195"/>
      <c r="HOB86" s="195"/>
      <c r="HOC86" s="195"/>
      <c r="HOD86" s="195"/>
      <c r="HOE86" s="195"/>
      <c r="HOF86" s="195"/>
      <c r="HOG86" s="195"/>
      <c r="HOH86" s="195"/>
      <c r="HOI86" s="195"/>
      <c r="HOJ86" s="195"/>
      <c r="HOK86" s="195"/>
      <c r="HOL86" s="195"/>
      <c r="HOM86" s="195"/>
      <c r="HON86" s="195"/>
      <c r="HOO86" s="195"/>
      <c r="HOP86" s="195"/>
      <c r="HOQ86" s="195"/>
      <c r="HOR86" s="195"/>
      <c r="HOS86" s="195"/>
      <c r="HOT86" s="195"/>
      <c r="HOU86" s="195"/>
      <c r="HOV86" s="195"/>
      <c r="HOW86" s="195"/>
      <c r="HOX86" s="195"/>
      <c r="HOY86" s="195"/>
      <c r="HOZ86" s="195"/>
      <c r="HPA86" s="195"/>
      <c r="HPB86" s="195"/>
      <c r="HPC86" s="195"/>
      <c r="HPD86" s="195"/>
      <c r="HPE86" s="195"/>
      <c r="HPF86" s="195"/>
      <c r="HPG86" s="195"/>
      <c r="HPH86" s="195"/>
      <c r="HPI86" s="195"/>
      <c r="HPJ86" s="195"/>
      <c r="HPK86" s="195"/>
      <c r="HPL86" s="195"/>
      <c r="HPM86" s="195"/>
      <c r="HPN86" s="195"/>
      <c r="HPO86" s="195"/>
      <c r="HPP86" s="195"/>
      <c r="HPQ86" s="195"/>
      <c r="HPR86" s="195"/>
      <c r="HPS86" s="195"/>
      <c r="HPT86" s="195"/>
      <c r="HPU86" s="195"/>
      <c r="HPV86" s="195"/>
      <c r="HPW86" s="195"/>
      <c r="HPX86" s="195"/>
      <c r="HPY86" s="195"/>
      <c r="HPZ86" s="195"/>
      <c r="HQA86" s="195"/>
      <c r="HQB86" s="195"/>
      <c r="HQC86" s="195"/>
      <c r="HQD86" s="195"/>
      <c r="HQE86" s="195"/>
      <c r="HQF86" s="195"/>
      <c r="HQG86" s="195"/>
      <c r="HQH86" s="195"/>
      <c r="HQI86" s="195"/>
      <c r="HQJ86" s="195"/>
      <c r="HQK86" s="195"/>
      <c r="HQL86" s="195"/>
      <c r="HQM86" s="195"/>
      <c r="HQN86" s="195"/>
      <c r="HQO86" s="195"/>
      <c r="HQP86" s="195"/>
      <c r="HQQ86" s="195"/>
      <c r="HQR86" s="195"/>
      <c r="HQS86" s="195"/>
      <c r="HQT86" s="195"/>
      <c r="HQU86" s="195"/>
      <c r="HQV86" s="195"/>
      <c r="HQW86" s="195"/>
      <c r="HQX86" s="195"/>
      <c r="HQY86" s="195"/>
      <c r="HQZ86" s="195"/>
      <c r="HRA86" s="195"/>
      <c r="HRB86" s="195"/>
      <c r="HRC86" s="195"/>
      <c r="HRD86" s="195"/>
      <c r="HRE86" s="195"/>
      <c r="HRF86" s="195"/>
      <c r="HRG86" s="195"/>
      <c r="HRH86" s="195"/>
      <c r="HRI86" s="195"/>
      <c r="HRJ86" s="195"/>
      <c r="HRK86" s="195"/>
      <c r="HRL86" s="195"/>
      <c r="HRM86" s="195"/>
      <c r="HRN86" s="195"/>
      <c r="HRO86" s="195"/>
      <c r="HRP86" s="195"/>
      <c r="HRQ86" s="195"/>
      <c r="HRR86" s="195"/>
      <c r="HRS86" s="195"/>
      <c r="HRT86" s="195"/>
      <c r="HRU86" s="195"/>
      <c r="HRV86" s="195"/>
      <c r="HRW86" s="195"/>
      <c r="HRX86" s="195"/>
      <c r="HRY86" s="195"/>
      <c r="HRZ86" s="195"/>
      <c r="HSA86" s="195"/>
      <c r="HSB86" s="195"/>
      <c r="HSC86" s="195"/>
      <c r="HSD86" s="195"/>
      <c r="HSE86" s="195"/>
      <c r="HSF86" s="195"/>
      <c r="HSG86" s="195"/>
      <c r="HSH86" s="195"/>
      <c r="HSI86" s="195"/>
      <c r="HSJ86" s="195"/>
      <c r="HSK86" s="195"/>
      <c r="HSL86" s="195"/>
      <c r="HSM86" s="195"/>
      <c r="HSN86" s="195"/>
      <c r="HSO86" s="195"/>
      <c r="HSP86" s="195"/>
      <c r="HSQ86" s="195"/>
      <c r="HSR86" s="195"/>
      <c r="HSS86" s="195"/>
      <c r="HST86" s="195"/>
      <c r="HSU86" s="195"/>
      <c r="HSV86" s="195"/>
      <c r="HSW86" s="195"/>
      <c r="HSX86" s="195"/>
      <c r="HSY86" s="195"/>
      <c r="HSZ86" s="195"/>
      <c r="HTA86" s="195"/>
      <c r="HTB86" s="195"/>
      <c r="HTC86" s="195"/>
      <c r="HTD86" s="195"/>
      <c r="HTE86" s="195"/>
      <c r="HTF86" s="195"/>
      <c r="HTG86" s="195"/>
      <c r="HTH86" s="195"/>
      <c r="HTI86" s="195"/>
      <c r="HTJ86" s="195"/>
      <c r="HTK86" s="195"/>
      <c r="HTL86" s="195"/>
      <c r="HTM86" s="195"/>
      <c r="HTN86" s="195"/>
      <c r="HTO86" s="195"/>
      <c r="HTP86" s="195"/>
      <c r="HTQ86" s="195"/>
      <c r="HTR86" s="195"/>
      <c r="HTS86" s="195"/>
      <c r="HTT86" s="195"/>
      <c r="HTU86" s="195"/>
      <c r="HTV86" s="195"/>
      <c r="HTW86" s="195"/>
      <c r="HTX86" s="195"/>
      <c r="HTY86" s="195"/>
      <c r="HTZ86" s="195"/>
      <c r="HUA86" s="195"/>
      <c r="HUB86" s="195"/>
      <c r="HUC86" s="195"/>
      <c r="HUD86" s="195"/>
      <c r="HUE86" s="195"/>
      <c r="HUF86" s="195"/>
      <c r="HUG86" s="195"/>
      <c r="HUH86" s="195"/>
      <c r="HUI86" s="195"/>
      <c r="HUJ86" s="195"/>
      <c r="HUK86" s="195"/>
      <c r="HUL86" s="195"/>
      <c r="HUM86" s="195"/>
      <c r="HUN86" s="195"/>
      <c r="HUO86" s="195"/>
      <c r="HUP86" s="195"/>
      <c r="HUQ86" s="195"/>
      <c r="HUR86" s="195"/>
      <c r="HUS86" s="195"/>
      <c r="HUT86" s="195"/>
      <c r="HUU86" s="195"/>
      <c r="HUV86" s="195"/>
      <c r="HUW86" s="195"/>
      <c r="HUX86" s="195"/>
      <c r="HUY86" s="195"/>
      <c r="HUZ86" s="195"/>
      <c r="HVA86" s="195"/>
      <c r="HVB86" s="195"/>
      <c r="HVC86" s="195"/>
      <c r="HVD86" s="195"/>
      <c r="HVE86" s="195"/>
      <c r="HVF86" s="195"/>
      <c r="HVG86" s="195"/>
      <c r="HVH86" s="195"/>
      <c r="HVI86" s="195"/>
      <c r="HVJ86" s="195"/>
      <c r="HVK86" s="195"/>
      <c r="HVL86" s="195"/>
      <c r="HVM86" s="195"/>
      <c r="HVN86" s="195"/>
      <c r="HVO86" s="195"/>
      <c r="HVP86" s="195"/>
      <c r="HVQ86" s="195"/>
      <c r="HVR86" s="195"/>
      <c r="HVS86" s="195"/>
      <c r="HVT86" s="195"/>
      <c r="HVU86" s="195"/>
      <c r="HVV86" s="195"/>
      <c r="HVW86" s="195"/>
      <c r="HVX86" s="195"/>
      <c r="HVY86" s="195"/>
      <c r="HVZ86" s="195"/>
      <c r="HWA86" s="195"/>
      <c r="HWB86" s="195"/>
      <c r="HWC86" s="195"/>
      <c r="HWD86" s="195"/>
      <c r="HWE86" s="195"/>
      <c r="HWF86" s="195"/>
      <c r="HWG86" s="195"/>
      <c r="HWH86" s="195"/>
      <c r="HWI86" s="195"/>
      <c r="HWJ86" s="195"/>
      <c r="HWK86" s="195"/>
      <c r="HWL86" s="195"/>
      <c r="HWM86" s="195"/>
      <c r="HWN86" s="195"/>
      <c r="HWO86" s="195"/>
      <c r="HWP86" s="195"/>
      <c r="HWQ86" s="195"/>
      <c r="HWR86" s="195"/>
      <c r="HWS86" s="195"/>
      <c r="HWT86" s="195"/>
      <c r="HWU86" s="195"/>
      <c r="HWV86" s="195"/>
      <c r="HWW86" s="195"/>
      <c r="HWX86" s="195"/>
      <c r="HWY86" s="195"/>
      <c r="HWZ86" s="195"/>
      <c r="HXA86" s="195"/>
      <c r="HXB86" s="195"/>
      <c r="HXC86" s="195"/>
      <c r="HXD86" s="195"/>
      <c r="HXE86" s="195"/>
      <c r="HXF86" s="195"/>
      <c r="HXG86" s="195"/>
      <c r="HXH86" s="195"/>
      <c r="HXI86" s="195"/>
      <c r="HXJ86" s="195"/>
      <c r="HXK86" s="195"/>
      <c r="HXL86" s="195"/>
      <c r="HXM86" s="195"/>
      <c r="HXN86" s="195"/>
      <c r="HXO86" s="195"/>
      <c r="HXP86" s="195"/>
      <c r="HXQ86" s="195"/>
      <c r="HXR86" s="195"/>
      <c r="HXS86" s="195"/>
      <c r="HXT86" s="195"/>
      <c r="HXU86" s="195"/>
      <c r="HXV86" s="195"/>
      <c r="HXW86" s="195"/>
      <c r="HXX86" s="195"/>
      <c r="HXY86" s="195"/>
      <c r="HXZ86" s="195"/>
      <c r="HYA86" s="195"/>
      <c r="HYB86" s="195"/>
      <c r="HYC86" s="195"/>
      <c r="HYD86" s="195"/>
      <c r="HYE86" s="195"/>
      <c r="HYF86" s="195"/>
      <c r="HYG86" s="195"/>
      <c r="HYH86" s="195"/>
      <c r="HYI86" s="195"/>
      <c r="HYJ86" s="195"/>
      <c r="HYK86" s="195"/>
      <c r="HYL86" s="195"/>
      <c r="HYM86" s="195"/>
      <c r="HYN86" s="195"/>
      <c r="HYO86" s="195"/>
      <c r="HYP86" s="195"/>
      <c r="HYQ86" s="195"/>
      <c r="HYR86" s="195"/>
      <c r="HYS86" s="195"/>
      <c r="HYT86" s="195"/>
      <c r="HYU86" s="195"/>
      <c r="HYV86" s="195"/>
      <c r="HYW86" s="195"/>
      <c r="HYX86" s="195"/>
      <c r="HYY86" s="195"/>
      <c r="HYZ86" s="195"/>
      <c r="HZA86" s="195"/>
      <c r="HZB86" s="195"/>
      <c r="HZC86" s="195"/>
      <c r="HZD86" s="195"/>
      <c r="HZE86" s="195"/>
      <c r="HZF86" s="195"/>
      <c r="HZG86" s="195"/>
      <c r="HZH86" s="195"/>
      <c r="HZI86" s="195"/>
      <c r="HZJ86" s="195"/>
      <c r="HZK86" s="195"/>
      <c r="HZL86" s="195"/>
      <c r="HZM86" s="195"/>
      <c r="HZN86" s="195"/>
      <c r="HZO86" s="195"/>
      <c r="HZP86" s="195"/>
      <c r="HZQ86" s="195"/>
      <c r="HZR86" s="195"/>
      <c r="HZS86" s="195"/>
      <c r="HZT86" s="195"/>
      <c r="HZU86" s="195"/>
      <c r="HZV86" s="195"/>
      <c r="HZW86" s="195"/>
      <c r="HZX86" s="195"/>
      <c r="HZY86" s="195"/>
      <c r="HZZ86" s="195"/>
      <c r="IAA86" s="195"/>
      <c r="IAB86" s="195"/>
      <c r="IAC86" s="195"/>
      <c r="IAD86" s="195"/>
      <c r="IAE86" s="195"/>
      <c r="IAF86" s="195"/>
      <c r="IAG86" s="195"/>
      <c r="IAH86" s="195"/>
      <c r="IAI86" s="195"/>
      <c r="IAJ86" s="195"/>
      <c r="IAK86" s="195"/>
      <c r="IAL86" s="195"/>
      <c r="IAM86" s="195"/>
      <c r="IAN86" s="195"/>
      <c r="IAO86" s="195"/>
      <c r="IAP86" s="195"/>
      <c r="IAQ86" s="195"/>
      <c r="IAR86" s="195"/>
      <c r="IAS86" s="195"/>
      <c r="IAT86" s="195"/>
      <c r="IAU86" s="195"/>
      <c r="IAV86" s="195"/>
      <c r="IAW86" s="195"/>
      <c r="IAX86" s="195"/>
      <c r="IAY86" s="195"/>
      <c r="IAZ86" s="195"/>
      <c r="IBA86" s="195"/>
      <c r="IBB86" s="195"/>
      <c r="IBC86" s="195"/>
      <c r="IBD86" s="195"/>
      <c r="IBE86" s="195"/>
      <c r="IBF86" s="195"/>
      <c r="IBG86" s="195"/>
      <c r="IBH86" s="195"/>
      <c r="IBI86" s="195"/>
      <c r="IBJ86" s="195"/>
      <c r="IBK86" s="195"/>
      <c r="IBL86" s="195"/>
      <c r="IBM86" s="195"/>
      <c r="IBN86" s="195"/>
      <c r="IBO86" s="195"/>
      <c r="IBP86" s="195"/>
      <c r="IBQ86" s="195"/>
      <c r="IBR86" s="195"/>
      <c r="IBS86" s="195"/>
      <c r="IBT86" s="195"/>
      <c r="IBU86" s="195"/>
      <c r="IBV86" s="195"/>
      <c r="IBW86" s="195"/>
      <c r="IBX86" s="195"/>
      <c r="IBY86" s="195"/>
      <c r="IBZ86" s="195"/>
      <c r="ICA86" s="195"/>
      <c r="ICB86" s="195"/>
      <c r="ICC86" s="195"/>
      <c r="ICD86" s="195"/>
      <c r="ICE86" s="195"/>
      <c r="ICF86" s="195"/>
      <c r="ICG86" s="195"/>
      <c r="ICH86" s="195"/>
      <c r="ICI86" s="195"/>
      <c r="ICJ86" s="195"/>
      <c r="ICK86" s="195"/>
      <c r="ICL86" s="195"/>
      <c r="ICM86" s="195"/>
      <c r="ICN86" s="195"/>
      <c r="ICO86" s="195"/>
      <c r="ICP86" s="195"/>
      <c r="ICQ86" s="195"/>
      <c r="ICR86" s="195"/>
      <c r="ICS86" s="195"/>
      <c r="ICT86" s="195"/>
      <c r="ICU86" s="195"/>
      <c r="ICV86" s="195"/>
      <c r="ICW86" s="195"/>
      <c r="ICX86" s="195"/>
      <c r="ICY86" s="195"/>
      <c r="ICZ86" s="195"/>
      <c r="IDA86" s="195"/>
      <c r="IDB86" s="195"/>
      <c r="IDC86" s="195"/>
      <c r="IDD86" s="195"/>
      <c r="IDE86" s="195"/>
      <c r="IDF86" s="195"/>
      <c r="IDG86" s="195"/>
      <c r="IDH86" s="195"/>
      <c r="IDI86" s="195"/>
      <c r="IDJ86" s="195"/>
      <c r="IDK86" s="195"/>
      <c r="IDL86" s="195"/>
      <c r="IDM86" s="195"/>
      <c r="IDN86" s="195"/>
      <c r="IDO86" s="195"/>
      <c r="IDP86" s="195"/>
      <c r="IDQ86" s="195"/>
      <c r="IDR86" s="195"/>
      <c r="IDS86" s="195"/>
      <c r="IDT86" s="195"/>
      <c r="IDU86" s="195"/>
      <c r="IDV86" s="195"/>
      <c r="IDW86" s="195"/>
      <c r="IDX86" s="195"/>
      <c r="IDY86" s="195"/>
      <c r="IDZ86" s="195"/>
      <c r="IEA86" s="195"/>
      <c r="IEB86" s="195"/>
      <c r="IEC86" s="195"/>
      <c r="IED86" s="195"/>
      <c r="IEE86" s="195"/>
      <c r="IEF86" s="195"/>
      <c r="IEG86" s="195"/>
      <c r="IEH86" s="195"/>
      <c r="IEI86" s="195"/>
      <c r="IEJ86" s="195"/>
      <c r="IEK86" s="195"/>
      <c r="IEL86" s="195"/>
      <c r="IEM86" s="195"/>
      <c r="IEN86" s="195"/>
      <c r="IEO86" s="195"/>
      <c r="IEP86" s="195"/>
      <c r="IEQ86" s="195"/>
      <c r="IER86" s="195"/>
      <c r="IES86" s="195"/>
      <c r="IET86" s="195"/>
      <c r="IEU86" s="195"/>
      <c r="IEV86" s="195"/>
      <c r="IEW86" s="195"/>
      <c r="IEX86" s="195"/>
      <c r="IEY86" s="195"/>
      <c r="IEZ86" s="195"/>
      <c r="IFA86" s="195"/>
      <c r="IFB86" s="195"/>
      <c r="IFC86" s="195"/>
      <c r="IFD86" s="195"/>
      <c r="IFE86" s="195"/>
      <c r="IFF86" s="195"/>
      <c r="IFG86" s="195"/>
      <c r="IFH86" s="195"/>
      <c r="IFI86" s="195"/>
      <c r="IFJ86" s="195"/>
      <c r="IFK86" s="195"/>
      <c r="IFL86" s="195"/>
      <c r="IFM86" s="195"/>
      <c r="IFN86" s="195"/>
      <c r="IFO86" s="195"/>
      <c r="IFP86" s="195"/>
      <c r="IFQ86" s="195"/>
      <c r="IFR86" s="195"/>
      <c r="IFS86" s="195"/>
      <c r="IFT86" s="195"/>
      <c r="IFU86" s="195"/>
      <c r="IFV86" s="195"/>
      <c r="IFW86" s="195"/>
      <c r="IFX86" s="195"/>
      <c r="IFY86" s="195"/>
      <c r="IFZ86" s="195"/>
      <c r="IGA86" s="195"/>
      <c r="IGB86" s="195"/>
      <c r="IGC86" s="195"/>
      <c r="IGD86" s="195"/>
      <c r="IGE86" s="195"/>
      <c r="IGF86" s="195"/>
      <c r="IGG86" s="195"/>
      <c r="IGH86" s="195"/>
      <c r="IGI86" s="195"/>
      <c r="IGJ86" s="195"/>
      <c r="IGK86" s="195"/>
      <c r="IGL86" s="195"/>
      <c r="IGM86" s="195"/>
      <c r="IGN86" s="195"/>
      <c r="IGO86" s="195"/>
      <c r="IGP86" s="195"/>
      <c r="IGQ86" s="195"/>
      <c r="IGR86" s="195"/>
      <c r="IGS86" s="195"/>
      <c r="IGT86" s="195"/>
      <c r="IGU86" s="195"/>
      <c r="IGV86" s="195"/>
      <c r="IGW86" s="195"/>
      <c r="IGX86" s="195"/>
      <c r="IGY86" s="195"/>
      <c r="IGZ86" s="195"/>
      <c r="IHA86" s="195"/>
      <c r="IHB86" s="195"/>
      <c r="IHC86" s="195"/>
      <c r="IHD86" s="195"/>
      <c r="IHE86" s="195"/>
      <c r="IHF86" s="195"/>
      <c r="IHG86" s="195"/>
      <c r="IHH86" s="195"/>
      <c r="IHI86" s="195"/>
      <c r="IHJ86" s="195"/>
      <c r="IHK86" s="195"/>
      <c r="IHL86" s="195"/>
      <c r="IHM86" s="195"/>
      <c r="IHN86" s="195"/>
      <c r="IHO86" s="195"/>
      <c r="IHP86" s="195"/>
      <c r="IHQ86" s="195"/>
      <c r="IHR86" s="195"/>
      <c r="IHS86" s="195"/>
      <c r="IHT86" s="195"/>
      <c r="IHU86" s="195"/>
      <c r="IHV86" s="195"/>
      <c r="IHW86" s="195"/>
      <c r="IHX86" s="195"/>
      <c r="IHY86" s="195"/>
      <c r="IHZ86" s="195"/>
      <c r="IIA86" s="195"/>
      <c r="IIB86" s="195"/>
      <c r="IIC86" s="195"/>
      <c r="IID86" s="195"/>
      <c r="IIE86" s="195"/>
      <c r="IIF86" s="195"/>
      <c r="IIG86" s="195"/>
      <c r="IIH86" s="195"/>
      <c r="III86" s="195"/>
      <c r="IIJ86" s="195"/>
      <c r="IIK86" s="195"/>
      <c r="IIL86" s="195"/>
      <c r="IIM86" s="195"/>
      <c r="IIN86" s="195"/>
      <c r="IIO86" s="195"/>
      <c r="IIP86" s="195"/>
      <c r="IIQ86" s="195"/>
      <c r="IIR86" s="195"/>
      <c r="IIS86" s="195"/>
      <c r="IIT86" s="195"/>
      <c r="IIU86" s="195"/>
      <c r="IIV86" s="195"/>
      <c r="IIW86" s="195"/>
      <c r="IIX86" s="195"/>
      <c r="IIY86" s="195"/>
      <c r="IIZ86" s="195"/>
      <c r="IJA86" s="195"/>
      <c r="IJB86" s="195"/>
      <c r="IJC86" s="195"/>
      <c r="IJD86" s="195"/>
      <c r="IJE86" s="195"/>
      <c r="IJF86" s="195"/>
      <c r="IJG86" s="195"/>
      <c r="IJH86" s="195"/>
      <c r="IJI86" s="195"/>
      <c r="IJJ86" s="195"/>
      <c r="IJK86" s="195"/>
      <c r="IJL86" s="195"/>
      <c r="IJM86" s="195"/>
      <c r="IJN86" s="195"/>
      <c r="IJO86" s="195"/>
      <c r="IJP86" s="195"/>
      <c r="IJQ86" s="195"/>
      <c r="IJR86" s="195"/>
      <c r="IJS86" s="195"/>
      <c r="IJT86" s="195"/>
      <c r="IJU86" s="195"/>
      <c r="IJV86" s="195"/>
      <c r="IJW86" s="195"/>
      <c r="IJX86" s="195"/>
      <c r="IJY86" s="195"/>
      <c r="IJZ86" s="195"/>
      <c r="IKA86" s="195"/>
      <c r="IKB86" s="195"/>
      <c r="IKC86" s="195"/>
      <c r="IKD86" s="195"/>
      <c r="IKE86" s="195"/>
      <c r="IKF86" s="195"/>
      <c r="IKG86" s="195"/>
      <c r="IKH86" s="195"/>
      <c r="IKI86" s="195"/>
      <c r="IKJ86" s="195"/>
      <c r="IKK86" s="195"/>
      <c r="IKL86" s="195"/>
      <c r="IKM86" s="195"/>
      <c r="IKN86" s="195"/>
      <c r="IKO86" s="195"/>
      <c r="IKP86" s="195"/>
      <c r="IKQ86" s="195"/>
      <c r="IKR86" s="195"/>
      <c r="IKS86" s="195"/>
      <c r="IKT86" s="195"/>
      <c r="IKU86" s="195"/>
      <c r="IKV86" s="195"/>
      <c r="IKW86" s="195"/>
      <c r="IKX86" s="195"/>
      <c r="IKY86" s="195"/>
      <c r="IKZ86" s="195"/>
      <c r="ILA86" s="195"/>
      <c r="ILB86" s="195"/>
      <c r="ILC86" s="195"/>
      <c r="ILD86" s="195"/>
      <c r="ILE86" s="195"/>
      <c r="ILF86" s="195"/>
      <c r="ILG86" s="195"/>
      <c r="ILH86" s="195"/>
      <c r="ILI86" s="195"/>
      <c r="ILJ86" s="195"/>
      <c r="ILK86" s="195"/>
      <c r="ILL86" s="195"/>
      <c r="ILM86" s="195"/>
      <c r="ILN86" s="195"/>
      <c r="ILO86" s="195"/>
      <c r="ILP86" s="195"/>
      <c r="ILQ86" s="195"/>
      <c r="ILR86" s="195"/>
      <c r="ILS86" s="195"/>
      <c r="ILT86" s="195"/>
      <c r="ILU86" s="195"/>
      <c r="ILV86" s="195"/>
      <c r="ILW86" s="195"/>
      <c r="ILX86" s="195"/>
      <c r="ILY86" s="195"/>
      <c r="ILZ86" s="195"/>
      <c r="IMA86" s="195"/>
      <c r="IMB86" s="195"/>
      <c r="IMC86" s="195"/>
      <c r="IMD86" s="195"/>
      <c r="IME86" s="195"/>
      <c r="IMF86" s="195"/>
      <c r="IMG86" s="195"/>
      <c r="IMH86" s="195"/>
      <c r="IMI86" s="195"/>
      <c r="IMJ86" s="195"/>
      <c r="IMK86" s="195"/>
      <c r="IML86" s="195"/>
      <c r="IMM86" s="195"/>
      <c r="IMN86" s="195"/>
      <c r="IMO86" s="195"/>
      <c r="IMP86" s="195"/>
      <c r="IMQ86" s="195"/>
      <c r="IMR86" s="195"/>
      <c r="IMS86" s="195"/>
      <c r="IMT86" s="195"/>
      <c r="IMU86" s="195"/>
      <c r="IMV86" s="195"/>
      <c r="IMW86" s="195"/>
      <c r="IMX86" s="195"/>
      <c r="IMY86" s="195"/>
      <c r="IMZ86" s="195"/>
      <c r="INA86" s="195"/>
      <c r="INB86" s="195"/>
      <c r="INC86" s="195"/>
      <c r="IND86" s="195"/>
      <c r="INE86" s="195"/>
      <c r="INF86" s="195"/>
      <c r="ING86" s="195"/>
      <c r="INH86" s="195"/>
      <c r="INI86" s="195"/>
      <c r="INJ86" s="195"/>
      <c r="INK86" s="195"/>
      <c r="INL86" s="195"/>
      <c r="INM86" s="195"/>
      <c r="INN86" s="195"/>
      <c r="INO86" s="195"/>
      <c r="INP86" s="195"/>
      <c r="INQ86" s="195"/>
      <c r="INR86" s="195"/>
      <c r="INS86" s="195"/>
      <c r="INT86" s="195"/>
      <c r="INU86" s="195"/>
      <c r="INV86" s="195"/>
      <c r="INW86" s="195"/>
      <c r="INX86" s="195"/>
      <c r="INY86" s="195"/>
      <c r="INZ86" s="195"/>
      <c r="IOA86" s="195"/>
      <c r="IOB86" s="195"/>
      <c r="IOC86" s="195"/>
      <c r="IOD86" s="195"/>
      <c r="IOE86" s="195"/>
      <c r="IOF86" s="195"/>
      <c r="IOG86" s="195"/>
      <c r="IOH86" s="195"/>
      <c r="IOI86" s="195"/>
      <c r="IOJ86" s="195"/>
      <c r="IOK86" s="195"/>
      <c r="IOL86" s="195"/>
      <c r="IOM86" s="195"/>
      <c r="ION86" s="195"/>
      <c r="IOO86" s="195"/>
      <c r="IOP86" s="195"/>
      <c r="IOQ86" s="195"/>
      <c r="IOR86" s="195"/>
      <c r="IOS86" s="195"/>
      <c r="IOT86" s="195"/>
      <c r="IOU86" s="195"/>
      <c r="IOV86" s="195"/>
      <c r="IOW86" s="195"/>
      <c r="IOX86" s="195"/>
      <c r="IOY86" s="195"/>
      <c r="IOZ86" s="195"/>
      <c r="IPA86" s="195"/>
      <c r="IPB86" s="195"/>
      <c r="IPC86" s="195"/>
      <c r="IPD86" s="195"/>
      <c r="IPE86" s="195"/>
      <c r="IPF86" s="195"/>
      <c r="IPG86" s="195"/>
      <c r="IPH86" s="195"/>
      <c r="IPI86" s="195"/>
      <c r="IPJ86" s="195"/>
      <c r="IPK86" s="195"/>
      <c r="IPL86" s="195"/>
      <c r="IPM86" s="195"/>
      <c r="IPN86" s="195"/>
      <c r="IPO86" s="195"/>
      <c r="IPP86" s="195"/>
      <c r="IPQ86" s="195"/>
      <c r="IPR86" s="195"/>
      <c r="IPS86" s="195"/>
      <c r="IPT86" s="195"/>
      <c r="IPU86" s="195"/>
      <c r="IPV86" s="195"/>
      <c r="IPW86" s="195"/>
      <c r="IPX86" s="195"/>
      <c r="IPY86" s="195"/>
      <c r="IPZ86" s="195"/>
      <c r="IQA86" s="195"/>
      <c r="IQB86" s="195"/>
      <c r="IQC86" s="195"/>
      <c r="IQD86" s="195"/>
      <c r="IQE86" s="195"/>
      <c r="IQF86" s="195"/>
      <c r="IQG86" s="195"/>
      <c r="IQH86" s="195"/>
      <c r="IQI86" s="195"/>
      <c r="IQJ86" s="195"/>
      <c r="IQK86" s="195"/>
      <c r="IQL86" s="195"/>
      <c r="IQM86" s="195"/>
      <c r="IQN86" s="195"/>
      <c r="IQO86" s="195"/>
      <c r="IQP86" s="195"/>
      <c r="IQQ86" s="195"/>
      <c r="IQR86" s="195"/>
      <c r="IQS86" s="195"/>
      <c r="IQT86" s="195"/>
      <c r="IQU86" s="195"/>
      <c r="IQV86" s="195"/>
      <c r="IQW86" s="195"/>
      <c r="IQX86" s="195"/>
      <c r="IQY86" s="195"/>
      <c r="IQZ86" s="195"/>
      <c r="IRA86" s="195"/>
      <c r="IRB86" s="195"/>
      <c r="IRC86" s="195"/>
      <c r="IRD86" s="195"/>
      <c r="IRE86" s="195"/>
      <c r="IRF86" s="195"/>
      <c r="IRG86" s="195"/>
      <c r="IRH86" s="195"/>
      <c r="IRI86" s="195"/>
      <c r="IRJ86" s="195"/>
      <c r="IRK86" s="195"/>
      <c r="IRL86" s="195"/>
      <c r="IRM86" s="195"/>
      <c r="IRN86" s="195"/>
      <c r="IRO86" s="195"/>
      <c r="IRP86" s="195"/>
      <c r="IRQ86" s="195"/>
      <c r="IRR86" s="195"/>
      <c r="IRS86" s="195"/>
      <c r="IRT86" s="195"/>
      <c r="IRU86" s="195"/>
      <c r="IRV86" s="195"/>
      <c r="IRW86" s="195"/>
      <c r="IRX86" s="195"/>
      <c r="IRY86" s="195"/>
      <c r="IRZ86" s="195"/>
      <c r="ISA86" s="195"/>
      <c r="ISB86" s="195"/>
      <c r="ISC86" s="195"/>
      <c r="ISD86" s="195"/>
      <c r="ISE86" s="195"/>
      <c r="ISF86" s="195"/>
      <c r="ISG86" s="195"/>
      <c r="ISH86" s="195"/>
      <c r="ISI86" s="195"/>
      <c r="ISJ86" s="195"/>
      <c r="ISK86" s="195"/>
      <c r="ISL86" s="195"/>
      <c r="ISM86" s="195"/>
      <c r="ISN86" s="195"/>
      <c r="ISO86" s="195"/>
      <c r="ISP86" s="195"/>
      <c r="ISQ86" s="195"/>
      <c r="ISR86" s="195"/>
      <c r="ISS86" s="195"/>
      <c r="IST86" s="195"/>
      <c r="ISU86" s="195"/>
      <c r="ISV86" s="195"/>
      <c r="ISW86" s="195"/>
      <c r="ISX86" s="195"/>
      <c r="ISY86" s="195"/>
      <c r="ISZ86" s="195"/>
      <c r="ITA86" s="195"/>
      <c r="ITB86" s="195"/>
      <c r="ITC86" s="195"/>
      <c r="ITD86" s="195"/>
      <c r="ITE86" s="195"/>
      <c r="ITF86" s="195"/>
      <c r="ITG86" s="195"/>
      <c r="ITH86" s="195"/>
      <c r="ITI86" s="195"/>
      <c r="ITJ86" s="195"/>
      <c r="ITK86" s="195"/>
      <c r="ITL86" s="195"/>
      <c r="ITM86" s="195"/>
      <c r="ITN86" s="195"/>
      <c r="ITO86" s="195"/>
      <c r="ITP86" s="195"/>
      <c r="ITQ86" s="195"/>
      <c r="ITR86" s="195"/>
      <c r="ITS86" s="195"/>
      <c r="ITT86" s="195"/>
      <c r="ITU86" s="195"/>
      <c r="ITV86" s="195"/>
      <c r="ITW86" s="195"/>
      <c r="ITX86" s="195"/>
      <c r="ITY86" s="195"/>
      <c r="ITZ86" s="195"/>
      <c r="IUA86" s="195"/>
      <c r="IUB86" s="195"/>
      <c r="IUC86" s="195"/>
      <c r="IUD86" s="195"/>
      <c r="IUE86" s="195"/>
      <c r="IUF86" s="195"/>
      <c r="IUG86" s="195"/>
      <c r="IUH86" s="195"/>
      <c r="IUI86" s="195"/>
      <c r="IUJ86" s="195"/>
      <c r="IUK86" s="195"/>
      <c r="IUL86" s="195"/>
      <c r="IUM86" s="195"/>
      <c r="IUN86" s="195"/>
      <c r="IUO86" s="195"/>
      <c r="IUP86" s="195"/>
      <c r="IUQ86" s="195"/>
      <c r="IUR86" s="195"/>
      <c r="IUS86" s="195"/>
      <c r="IUT86" s="195"/>
      <c r="IUU86" s="195"/>
      <c r="IUV86" s="195"/>
      <c r="IUW86" s="195"/>
      <c r="IUX86" s="195"/>
      <c r="IUY86" s="195"/>
      <c r="IUZ86" s="195"/>
      <c r="IVA86" s="195"/>
      <c r="IVB86" s="195"/>
      <c r="IVC86" s="195"/>
      <c r="IVD86" s="195"/>
      <c r="IVE86" s="195"/>
      <c r="IVF86" s="195"/>
      <c r="IVG86" s="195"/>
      <c r="IVH86" s="195"/>
      <c r="IVI86" s="195"/>
      <c r="IVJ86" s="195"/>
      <c r="IVK86" s="195"/>
      <c r="IVL86" s="195"/>
      <c r="IVM86" s="195"/>
      <c r="IVN86" s="195"/>
      <c r="IVO86" s="195"/>
      <c r="IVP86" s="195"/>
      <c r="IVQ86" s="195"/>
      <c r="IVR86" s="195"/>
      <c r="IVS86" s="195"/>
      <c r="IVT86" s="195"/>
      <c r="IVU86" s="195"/>
      <c r="IVV86" s="195"/>
      <c r="IVW86" s="195"/>
      <c r="IVX86" s="195"/>
      <c r="IVY86" s="195"/>
      <c r="IVZ86" s="195"/>
      <c r="IWA86" s="195"/>
      <c r="IWB86" s="195"/>
      <c r="IWC86" s="195"/>
      <c r="IWD86" s="195"/>
      <c r="IWE86" s="195"/>
      <c r="IWF86" s="195"/>
      <c r="IWG86" s="195"/>
      <c r="IWH86" s="195"/>
      <c r="IWI86" s="195"/>
      <c r="IWJ86" s="195"/>
      <c r="IWK86" s="195"/>
      <c r="IWL86" s="195"/>
      <c r="IWM86" s="195"/>
      <c r="IWN86" s="195"/>
      <c r="IWO86" s="195"/>
      <c r="IWP86" s="195"/>
      <c r="IWQ86" s="195"/>
      <c r="IWR86" s="195"/>
      <c r="IWS86" s="195"/>
      <c r="IWT86" s="195"/>
      <c r="IWU86" s="195"/>
      <c r="IWV86" s="195"/>
      <c r="IWW86" s="195"/>
      <c r="IWX86" s="195"/>
      <c r="IWY86" s="195"/>
      <c r="IWZ86" s="195"/>
      <c r="IXA86" s="195"/>
      <c r="IXB86" s="195"/>
      <c r="IXC86" s="195"/>
      <c r="IXD86" s="195"/>
      <c r="IXE86" s="195"/>
      <c r="IXF86" s="195"/>
      <c r="IXG86" s="195"/>
      <c r="IXH86" s="195"/>
      <c r="IXI86" s="195"/>
      <c r="IXJ86" s="195"/>
      <c r="IXK86" s="195"/>
      <c r="IXL86" s="195"/>
      <c r="IXM86" s="195"/>
      <c r="IXN86" s="195"/>
      <c r="IXO86" s="195"/>
      <c r="IXP86" s="195"/>
      <c r="IXQ86" s="195"/>
      <c r="IXR86" s="195"/>
      <c r="IXS86" s="195"/>
      <c r="IXT86" s="195"/>
      <c r="IXU86" s="195"/>
      <c r="IXV86" s="195"/>
      <c r="IXW86" s="195"/>
      <c r="IXX86" s="195"/>
      <c r="IXY86" s="195"/>
      <c r="IXZ86" s="195"/>
      <c r="IYA86" s="195"/>
      <c r="IYB86" s="195"/>
      <c r="IYC86" s="195"/>
      <c r="IYD86" s="195"/>
      <c r="IYE86" s="195"/>
      <c r="IYF86" s="195"/>
      <c r="IYG86" s="195"/>
      <c r="IYH86" s="195"/>
      <c r="IYI86" s="195"/>
      <c r="IYJ86" s="195"/>
      <c r="IYK86" s="195"/>
      <c r="IYL86" s="195"/>
      <c r="IYM86" s="195"/>
      <c r="IYN86" s="195"/>
      <c r="IYO86" s="195"/>
      <c r="IYP86" s="195"/>
      <c r="IYQ86" s="195"/>
      <c r="IYR86" s="195"/>
      <c r="IYS86" s="195"/>
      <c r="IYT86" s="195"/>
      <c r="IYU86" s="195"/>
      <c r="IYV86" s="195"/>
      <c r="IYW86" s="195"/>
      <c r="IYX86" s="195"/>
      <c r="IYY86" s="195"/>
      <c r="IYZ86" s="195"/>
      <c r="IZA86" s="195"/>
      <c r="IZB86" s="195"/>
      <c r="IZC86" s="195"/>
      <c r="IZD86" s="195"/>
      <c r="IZE86" s="195"/>
      <c r="IZF86" s="195"/>
      <c r="IZG86" s="195"/>
      <c r="IZH86" s="195"/>
      <c r="IZI86" s="195"/>
      <c r="IZJ86" s="195"/>
      <c r="IZK86" s="195"/>
      <c r="IZL86" s="195"/>
      <c r="IZM86" s="195"/>
      <c r="IZN86" s="195"/>
      <c r="IZO86" s="195"/>
      <c r="IZP86" s="195"/>
      <c r="IZQ86" s="195"/>
      <c r="IZR86" s="195"/>
      <c r="IZS86" s="195"/>
      <c r="IZT86" s="195"/>
      <c r="IZU86" s="195"/>
      <c r="IZV86" s="195"/>
      <c r="IZW86" s="195"/>
      <c r="IZX86" s="195"/>
      <c r="IZY86" s="195"/>
      <c r="IZZ86" s="195"/>
      <c r="JAA86" s="195"/>
      <c r="JAB86" s="195"/>
      <c r="JAC86" s="195"/>
      <c r="JAD86" s="195"/>
      <c r="JAE86" s="195"/>
      <c r="JAF86" s="195"/>
      <c r="JAG86" s="195"/>
      <c r="JAH86" s="195"/>
      <c r="JAI86" s="195"/>
      <c r="JAJ86" s="195"/>
      <c r="JAK86" s="195"/>
      <c r="JAL86" s="195"/>
      <c r="JAM86" s="195"/>
      <c r="JAN86" s="195"/>
      <c r="JAO86" s="195"/>
      <c r="JAP86" s="195"/>
      <c r="JAQ86" s="195"/>
      <c r="JAR86" s="195"/>
      <c r="JAS86" s="195"/>
      <c r="JAT86" s="195"/>
      <c r="JAU86" s="195"/>
      <c r="JAV86" s="195"/>
      <c r="JAW86" s="195"/>
      <c r="JAX86" s="195"/>
      <c r="JAY86" s="195"/>
      <c r="JAZ86" s="195"/>
      <c r="JBA86" s="195"/>
      <c r="JBB86" s="195"/>
      <c r="JBC86" s="195"/>
      <c r="JBD86" s="195"/>
      <c r="JBE86" s="195"/>
      <c r="JBF86" s="195"/>
      <c r="JBG86" s="195"/>
      <c r="JBH86" s="195"/>
      <c r="JBI86" s="195"/>
      <c r="JBJ86" s="195"/>
      <c r="JBK86" s="195"/>
      <c r="JBL86" s="195"/>
      <c r="JBM86" s="195"/>
      <c r="JBN86" s="195"/>
      <c r="JBO86" s="195"/>
      <c r="JBP86" s="195"/>
      <c r="JBQ86" s="195"/>
      <c r="JBR86" s="195"/>
      <c r="JBS86" s="195"/>
      <c r="JBT86" s="195"/>
      <c r="JBU86" s="195"/>
      <c r="JBV86" s="195"/>
      <c r="JBW86" s="195"/>
      <c r="JBX86" s="195"/>
      <c r="JBY86" s="195"/>
      <c r="JBZ86" s="195"/>
      <c r="JCA86" s="195"/>
      <c r="JCB86" s="195"/>
      <c r="JCC86" s="195"/>
      <c r="JCD86" s="195"/>
      <c r="JCE86" s="195"/>
      <c r="JCF86" s="195"/>
      <c r="JCG86" s="195"/>
      <c r="JCH86" s="195"/>
      <c r="JCI86" s="195"/>
      <c r="JCJ86" s="195"/>
      <c r="JCK86" s="195"/>
      <c r="JCL86" s="195"/>
      <c r="JCM86" s="195"/>
      <c r="JCN86" s="195"/>
      <c r="JCO86" s="195"/>
      <c r="JCP86" s="195"/>
      <c r="JCQ86" s="195"/>
      <c r="JCR86" s="195"/>
      <c r="JCS86" s="195"/>
      <c r="JCT86" s="195"/>
      <c r="JCU86" s="195"/>
      <c r="JCV86" s="195"/>
      <c r="JCW86" s="195"/>
      <c r="JCX86" s="195"/>
      <c r="JCY86" s="195"/>
      <c r="JCZ86" s="195"/>
      <c r="JDA86" s="195"/>
      <c r="JDB86" s="195"/>
      <c r="JDC86" s="195"/>
      <c r="JDD86" s="195"/>
      <c r="JDE86" s="195"/>
      <c r="JDF86" s="195"/>
      <c r="JDG86" s="195"/>
      <c r="JDH86" s="195"/>
      <c r="JDI86" s="195"/>
      <c r="JDJ86" s="195"/>
      <c r="JDK86" s="195"/>
      <c r="JDL86" s="195"/>
      <c r="JDM86" s="195"/>
      <c r="JDN86" s="195"/>
      <c r="JDO86" s="195"/>
      <c r="JDP86" s="195"/>
      <c r="JDQ86" s="195"/>
      <c r="JDR86" s="195"/>
      <c r="JDS86" s="195"/>
      <c r="JDT86" s="195"/>
      <c r="JDU86" s="195"/>
      <c r="JDV86" s="195"/>
      <c r="JDW86" s="195"/>
      <c r="JDX86" s="195"/>
      <c r="JDY86" s="195"/>
      <c r="JDZ86" s="195"/>
      <c r="JEA86" s="195"/>
      <c r="JEB86" s="195"/>
      <c r="JEC86" s="195"/>
      <c r="JED86" s="195"/>
      <c r="JEE86" s="195"/>
      <c r="JEF86" s="195"/>
      <c r="JEG86" s="195"/>
      <c r="JEH86" s="195"/>
      <c r="JEI86" s="195"/>
      <c r="JEJ86" s="195"/>
      <c r="JEK86" s="195"/>
      <c r="JEL86" s="195"/>
      <c r="JEM86" s="195"/>
      <c r="JEN86" s="195"/>
      <c r="JEO86" s="195"/>
      <c r="JEP86" s="195"/>
      <c r="JEQ86" s="195"/>
      <c r="JER86" s="195"/>
      <c r="JES86" s="195"/>
      <c r="JET86" s="195"/>
      <c r="JEU86" s="195"/>
      <c r="JEV86" s="195"/>
      <c r="JEW86" s="195"/>
      <c r="JEX86" s="195"/>
      <c r="JEY86" s="195"/>
      <c r="JEZ86" s="195"/>
      <c r="JFA86" s="195"/>
      <c r="JFB86" s="195"/>
      <c r="JFC86" s="195"/>
      <c r="JFD86" s="195"/>
      <c r="JFE86" s="195"/>
      <c r="JFF86" s="195"/>
      <c r="JFG86" s="195"/>
      <c r="JFH86" s="195"/>
      <c r="JFI86" s="195"/>
      <c r="JFJ86" s="195"/>
      <c r="JFK86" s="195"/>
      <c r="JFL86" s="195"/>
      <c r="JFM86" s="195"/>
      <c r="JFN86" s="195"/>
      <c r="JFO86" s="195"/>
      <c r="JFP86" s="195"/>
      <c r="JFQ86" s="195"/>
      <c r="JFR86" s="195"/>
      <c r="JFS86" s="195"/>
      <c r="JFT86" s="195"/>
      <c r="JFU86" s="195"/>
      <c r="JFV86" s="195"/>
      <c r="JFW86" s="195"/>
      <c r="JFX86" s="195"/>
      <c r="JFY86" s="195"/>
      <c r="JFZ86" s="195"/>
      <c r="JGA86" s="195"/>
      <c r="JGB86" s="195"/>
      <c r="JGC86" s="195"/>
      <c r="JGD86" s="195"/>
      <c r="JGE86" s="195"/>
      <c r="JGF86" s="195"/>
      <c r="JGG86" s="195"/>
      <c r="JGH86" s="195"/>
      <c r="JGI86" s="195"/>
      <c r="JGJ86" s="195"/>
      <c r="JGK86" s="195"/>
      <c r="JGL86" s="195"/>
      <c r="JGM86" s="195"/>
      <c r="JGN86" s="195"/>
      <c r="JGO86" s="195"/>
      <c r="JGP86" s="195"/>
      <c r="JGQ86" s="195"/>
      <c r="JGR86" s="195"/>
      <c r="JGS86" s="195"/>
      <c r="JGT86" s="195"/>
      <c r="JGU86" s="195"/>
      <c r="JGV86" s="195"/>
      <c r="JGW86" s="195"/>
      <c r="JGX86" s="195"/>
      <c r="JGY86" s="195"/>
      <c r="JGZ86" s="195"/>
      <c r="JHA86" s="195"/>
      <c r="JHB86" s="195"/>
      <c r="JHC86" s="195"/>
      <c r="JHD86" s="195"/>
      <c r="JHE86" s="195"/>
      <c r="JHF86" s="195"/>
      <c r="JHG86" s="195"/>
      <c r="JHH86" s="195"/>
      <c r="JHI86" s="195"/>
      <c r="JHJ86" s="195"/>
      <c r="JHK86" s="195"/>
      <c r="JHL86" s="195"/>
      <c r="JHM86" s="195"/>
      <c r="JHN86" s="195"/>
      <c r="JHO86" s="195"/>
      <c r="JHP86" s="195"/>
      <c r="JHQ86" s="195"/>
      <c r="JHR86" s="195"/>
      <c r="JHS86" s="195"/>
      <c r="JHT86" s="195"/>
      <c r="JHU86" s="195"/>
      <c r="JHV86" s="195"/>
      <c r="JHW86" s="195"/>
      <c r="JHX86" s="195"/>
      <c r="JHY86" s="195"/>
      <c r="JHZ86" s="195"/>
      <c r="JIA86" s="195"/>
      <c r="JIB86" s="195"/>
      <c r="JIC86" s="195"/>
      <c r="JID86" s="195"/>
      <c r="JIE86" s="195"/>
      <c r="JIF86" s="195"/>
      <c r="JIG86" s="195"/>
      <c r="JIH86" s="195"/>
      <c r="JII86" s="195"/>
      <c r="JIJ86" s="195"/>
      <c r="JIK86" s="195"/>
      <c r="JIL86" s="195"/>
      <c r="JIM86" s="195"/>
      <c r="JIN86" s="195"/>
      <c r="JIO86" s="195"/>
      <c r="JIP86" s="195"/>
      <c r="JIQ86" s="195"/>
      <c r="JIR86" s="195"/>
      <c r="JIS86" s="195"/>
      <c r="JIT86" s="195"/>
      <c r="JIU86" s="195"/>
      <c r="JIV86" s="195"/>
      <c r="JIW86" s="195"/>
      <c r="JIX86" s="195"/>
      <c r="JIY86" s="195"/>
      <c r="JIZ86" s="195"/>
      <c r="JJA86" s="195"/>
      <c r="JJB86" s="195"/>
      <c r="JJC86" s="195"/>
      <c r="JJD86" s="195"/>
      <c r="JJE86" s="195"/>
      <c r="JJF86" s="195"/>
      <c r="JJG86" s="195"/>
      <c r="JJH86" s="195"/>
      <c r="JJI86" s="195"/>
      <c r="JJJ86" s="195"/>
      <c r="JJK86" s="195"/>
      <c r="JJL86" s="195"/>
      <c r="JJM86" s="195"/>
      <c r="JJN86" s="195"/>
      <c r="JJO86" s="195"/>
      <c r="JJP86" s="195"/>
      <c r="JJQ86" s="195"/>
      <c r="JJR86" s="195"/>
      <c r="JJS86" s="195"/>
      <c r="JJT86" s="195"/>
      <c r="JJU86" s="195"/>
      <c r="JJV86" s="195"/>
      <c r="JJW86" s="195"/>
      <c r="JJX86" s="195"/>
      <c r="JJY86" s="195"/>
      <c r="JJZ86" s="195"/>
      <c r="JKA86" s="195"/>
      <c r="JKB86" s="195"/>
      <c r="JKC86" s="195"/>
      <c r="JKD86" s="195"/>
      <c r="JKE86" s="195"/>
      <c r="JKF86" s="195"/>
      <c r="JKG86" s="195"/>
      <c r="JKH86" s="195"/>
      <c r="JKI86" s="195"/>
      <c r="JKJ86" s="195"/>
      <c r="JKK86" s="195"/>
      <c r="JKL86" s="195"/>
      <c r="JKM86" s="195"/>
      <c r="JKN86" s="195"/>
      <c r="JKO86" s="195"/>
      <c r="JKP86" s="195"/>
      <c r="JKQ86" s="195"/>
      <c r="JKR86" s="195"/>
      <c r="JKS86" s="195"/>
      <c r="JKT86" s="195"/>
      <c r="JKU86" s="195"/>
      <c r="JKV86" s="195"/>
      <c r="JKW86" s="195"/>
      <c r="JKX86" s="195"/>
      <c r="JKY86" s="195"/>
      <c r="JKZ86" s="195"/>
      <c r="JLA86" s="195"/>
      <c r="JLB86" s="195"/>
      <c r="JLC86" s="195"/>
      <c r="JLD86" s="195"/>
      <c r="JLE86" s="195"/>
      <c r="JLF86" s="195"/>
      <c r="JLG86" s="195"/>
      <c r="JLH86" s="195"/>
      <c r="JLI86" s="195"/>
      <c r="JLJ86" s="195"/>
      <c r="JLK86" s="195"/>
      <c r="JLL86" s="195"/>
      <c r="JLM86" s="195"/>
      <c r="JLN86" s="195"/>
      <c r="JLO86" s="195"/>
      <c r="JLP86" s="195"/>
      <c r="JLQ86" s="195"/>
      <c r="JLR86" s="195"/>
      <c r="JLS86" s="195"/>
      <c r="JLT86" s="195"/>
      <c r="JLU86" s="195"/>
      <c r="JLV86" s="195"/>
      <c r="JLW86" s="195"/>
      <c r="JLX86" s="195"/>
      <c r="JLY86" s="195"/>
      <c r="JLZ86" s="195"/>
      <c r="JMA86" s="195"/>
      <c r="JMB86" s="195"/>
      <c r="JMC86" s="195"/>
      <c r="JMD86" s="195"/>
      <c r="JME86" s="195"/>
      <c r="JMF86" s="195"/>
      <c r="JMG86" s="195"/>
      <c r="JMH86" s="195"/>
      <c r="JMI86" s="195"/>
      <c r="JMJ86" s="195"/>
      <c r="JMK86" s="195"/>
      <c r="JML86" s="195"/>
      <c r="JMM86" s="195"/>
      <c r="JMN86" s="195"/>
      <c r="JMO86" s="195"/>
      <c r="JMP86" s="195"/>
      <c r="JMQ86" s="195"/>
      <c r="JMR86" s="195"/>
      <c r="JMS86" s="195"/>
      <c r="JMT86" s="195"/>
      <c r="JMU86" s="195"/>
      <c r="JMV86" s="195"/>
      <c r="JMW86" s="195"/>
      <c r="JMX86" s="195"/>
      <c r="JMY86" s="195"/>
      <c r="JMZ86" s="195"/>
      <c r="JNA86" s="195"/>
      <c r="JNB86" s="195"/>
      <c r="JNC86" s="195"/>
      <c r="JND86" s="195"/>
      <c r="JNE86" s="195"/>
      <c r="JNF86" s="195"/>
      <c r="JNG86" s="195"/>
      <c r="JNH86" s="195"/>
      <c r="JNI86" s="195"/>
      <c r="JNJ86" s="195"/>
      <c r="JNK86" s="195"/>
      <c r="JNL86" s="195"/>
      <c r="JNM86" s="195"/>
      <c r="JNN86" s="195"/>
      <c r="JNO86" s="195"/>
      <c r="JNP86" s="195"/>
      <c r="JNQ86" s="195"/>
      <c r="JNR86" s="195"/>
      <c r="JNS86" s="195"/>
      <c r="JNT86" s="195"/>
      <c r="JNU86" s="195"/>
      <c r="JNV86" s="195"/>
      <c r="JNW86" s="195"/>
      <c r="JNX86" s="195"/>
      <c r="JNY86" s="195"/>
      <c r="JNZ86" s="195"/>
      <c r="JOA86" s="195"/>
      <c r="JOB86" s="195"/>
      <c r="JOC86" s="195"/>
      <c r="JOD86" s="195"/>
      <c r="JOE86" s="195"/>
      <c r="JOF86" s="195"/>
      <c r="JOG86" s="195"/>
      <c r="JOH86" s="195"/>
      <c r="JOI86" s="195"/>
      <c r="JOJ86" s="195"/>
      <c r="JOK86" s="195"/>
      <c r="JOL86" s="195"/>
      <c r="JOM86" s="195"/>
      <c r="JON86" s="195"/>
      <c r="JOO86" s="195"/>
      <c r="JOP86" s="195"/>
      <c r="JOQ86" s="195"/>
      <c r="JOR86" s="195"/>
      <c r="JOS86" s="195"/>
      <c r="JOT86" s="195"/>
      <c r="JOU86" s="195"/>
      <c r="JOV86" s="195"/>
      <c r="JOW86" s="195"/>
      <c r="JOX86" s="195"/>
      <c r="JOY86" s="195"/>
      <c r="JOZ86" s="195"/>
      <c r="JPA86" s="195"/>
      <c r="JPB86" s="195"/>
      <c r="JPC86" s="195"/>
      <c r="JPD86" s="195"/>
      <c r="JPE86" s="195"/>
      <c r="JPF86" s="195"/>
      <c r="JPG86" s="195"/>
      <c r="JPH86" s="195"/>
      <c r="JPI86" s="195"/>
      <c r="JPJ86" s="195"/>
      <c r="JPK86" s="195"/>
      <c r="JPL86" s="195"/>
      <c r="JPM86" s="195"/>
      <c r="JPN86" s="195"/>
      <c r="JPO86" s="195"/>
      <c r="JPP86" s="195"/>
      <c r="JPQ86" s="195"/>
      <c r="JPR86" s="195"/>
      <c r="JPS86" s="195"/>
      <c r="JPT86" s="195"/>
      <c r="JPU86" s="195"/>
      <c r="JPV86" s="195"/>
      <c r="JPW86" s="195"/>
      <c r="JPX86" s="195"/>
      <c r="JPY86" s="195"/>
      <c r="JPZ86" s="195"/>
      <c r="JQA86" s="195"/>
      <c r="JQB86" s="195"/>
      <c r="JQC86" s="195"/>
      <c r="JQD86" s="195"/>
      <c r="JQE86" s="195"/>
      <c r="JQF86" s="195"/>
      <c r="JQG86" s="195"/>
      <c r="JQH86" s="195"/>
      <c r="JQI86" s="195"/>
      <c r="JQJ86" s="195"/>
      <c r="JQK86" s="195"/>
      <c r="JQL86" s="195"/>
      <c r="JQM86" s="195"/>
      <c r="JQN86" s="195"/>
      <c r="JQO86" s="195"/>
      <c r="JQP86" s="195"/>
      <c r="JQQ86" s="195"/>
      <c r="JQR86" s="195"/>
      <c r="JQS86" s="195"/>
      <c r="JQT86" s="195"/>
      <c r="JQU86" s="195"/>
      <c r="JQV86" s="195"/>
      <c r="JQW86" s="195"/>
      <c r="JQX86" s="195"/>
      <c r="JQY86" s="195"/>
      <c r="JQZ86" s="195"/>
      <c r="JRA86" s="195"/>
      <c r="JRB86" s="195"/>
      <c r="JRC86" s="195"/>
      <c r="JRD86" s="195"/>
      <c r="JRE86" s="195"/>
      <c r="JRF86" s="195"/>
      <c r="JRG86" s="195"/>
      <c r="JRH86" s="195"/>
      <c r="JRI86" s="195"/>
      <c r="JRJ86" s="195"/>
      <c r="JRK86" s="195"/>
      <c r="JRL86" s="195"/>
      <c r="JRM86" s="195"/>
      <c r="JRN86" s="195"/>
      <c r="JRO86" s="195"/>
      <c r="JRP86" s="195"/>
      <c r="JRQ86" s="195"/>
      <c r="JRR86" s="195"/>
      <c r="JRS86" s="195"/>
      <c r="JRT86" s="195"/>
      <c r="JRU86" s="195"/>
      <c r="JRV86" s="195"/>
      <c r="JRW86" s="195"/>
      <c r="JRX86" s="195"/>
      <c r="JRY86" s="195"/>
      <c r="JRZ86" s="195"/>
      <c r="JSA86" s="195"/>
      <c r="JSB86" s="195"/>
      <c r="JSC86" s="195"/>
      <c r="JSD86" s="195"/>
      <c r="JSE86" s="195"/>
      <c r="JSF86" s="195"/>
      <c r="JSG86" s="195"/>
      <c r="JSH86" s="195"/>
      <c r="JSI86" s="195"/>
      <c r="JSJ86" s="195"/>
      <c r="JSK86" s="195"/>
      <c r="JSL86" s="195"/>
      <c r="JSM86" s="195"/>
      <c r="JSN86" s="195"/>
      <c r="JSO86" s="195"/>
      <c r="JSP86" s="195"/>
      <c r="JSQ86" s="195"/>
      <c r="JSR86" s="195"/>
      <c r="JSS86" s="195"/>
      <c r="JST86" s="195"/>
      <c r="JSU86" s="195"/>
      <c r="JSV86" s="195"/>
      <c r="JSW86" s="195"/>
      <c r="JSX86" s="195"/>
      <c r="JSY86" s="195"/>
      <c r="JSZ86" s="195"/>
      <c r="JTA86" s="195"/>
      <c r="JTB86" s="195"/>
      <c r="JTC86" s="195"/>
      <c r="JTD86" s="195"/>
      <c r="JTE86" s="195"/>
      <c r="JTF86" s="195"/>
      <c r="JTG86" s="195"/>
      <c r="JTH86" s="195"/>
      <c r="JTI86" s="195"/>
      <c r="JTJ86" s="195"/>
      <c r="JTK86" s="195"/>
      <c r="JTL86" s="195"/>
      <c r="JTM86" s="195"/>
      <c r="JTN86" s="195"/>
      <c r="JTO86" s="195"/>
      <c r="JTP86" s="195"/>
      <c r="JTQ86" s="195"/>
      <c r="JTR86" s="195"/>
      <c r="JTS86" s="195"/>
      <c r="JTT86" s="195"/>
      <c r="JTU86" s="195"/>
      <c r="JTV86" s="195"/>
      <c r="JTW86" s="195"/>
      <c r="JTX86" s="195"/>
      <c r="JTY86" s="195"/>
      <c r="JTZ86" s="195"/>
      <c r="JUA86" s="195"/>
      <c r="JUB86" s="195"/>
      <c r="JUC86" s="195"/>
      <c r="JUD86" s="195"/>
      <c r="JUE86" s="195"/>
      <c r="JUF86" s="195"/>
      <c r="JUG86" s="195"/>
      <c r="JUH86" s="195"/>
      <c r="JUI86" s="195"/>
      <c r="JUJ86" s="195"/>
      <c r="JUK86" s="195"/>
      <c r="JUL86" s="195"/>
      <c r="JUM86" s="195"/>
      <c r="JUN86" s="195"/>
      <c r="JUO86" s="195"/>
      <c r="JUP86" s="195"/>
      <c r="JUQ86" s="195"/>
      <c r="JUR86" s="195"/>
      <c r="JUS86" s="195"/>
      <c r="JUT86" s="195"/>
      <c r="JUU86" s="195"/>
      <c r="JUV86" s="195"/>
      <c r="JUW86" s="195"/>
      <c r="JUX86" s="195"/>
      <c r="JUY86" s="195"/>
      <c r="JUZ86" s="195"/>
      <c r="JVA86" s="195"/>
      <c r="JVB86" s="195"/>
      <c r="JVC86" s="195"/>
      <c r="JVD86" s="195"/>
      <c r="JVE86" s="195"/>
      <c r="JVF86" s="195"/>
      <c r="JVG86" s="195"/>
      <c r="JVH86" s="195"/>
      <c r="JVI86" s="195"/>
      <c r="JVJ86" s="195"/>
      <c r="JVK86" s="195"/>
      <c r="JVL86" s="195"/>
      <c r="JVM86" s="195"/>
      <c r="JVN86" s="195"/>
      <c r="JVO86" s="195"/>
      <c r="JVP86" s="195"/>
      <c r="JVQ86" s="195"/>
      <c r="JVR86" s="195"/>
      <c r="JVS86" s="195"/>
      <c r="JVT86" s="195"/>
      <c r="JVU86" s="195"/>
      <c r="JVV86" s="195"/>
      <c r="JVW86" s="195"/>
      <c r="JVX86" s="195"/>
      <c r="JVY86" s="195"/>
      <c r="JVZ86" s="195"/>
      <c r="JWA86" s="195"/>
      <c r="JWB86" s="195"/>
      <c r="JWC86" s="195"/>
      <c r="JWD86" s="195"/>
      <c r="JWE86" s="195"/>
      <c r="JWF86" s="195"/>
      <c r="JWG86" s="195"/>
      <c r="JWH86" s="195"/>
      <c r="JWI86" s="195"/>
      <c r="JWJ86" s="195"/>
      <c r="JWK86" s="195"/>
      <c r="JWL86" s="195"/>
      <c r="JWM86" s="195"/>
      <c r="JWN86" s="195"/>
      <c r="JWO86" s="195"/>
      <c r="JWP86" s="195"/>
      <c r="JWQ86" s="195"/>
      <c r="JWR86" s="195"/>
      <c r="JWS86" s="195"/>
      <c r="JWT86" s="195"/>
      <c r="JWU86" s="195"/>
      <c r="JWV86" s="195"/>
      <c r="JWW86" s="195"/>
      <c r="JWX86" s="195"/>
      <c r="JWY86" s="195"/>
      <c r="JWZ86" s="195"/>
      <c r="JXA86" s="195"/>
      <c r="JXB86" s="195"/>
      <c r="JXC86" s="195"/>
      <c r="JXD86" s="195"/>
      <c r="JXE86" s="195"/>
      <c r="JXF86" s="195"/>
      <c r="JXG86" s="195"/>
      <c r="JXH86" s="195"/>
      <c r="JXI86" s="195"/>
      <c r="JXJ86" s="195"/>
      <c r="JXK86" s="195"/>
      <c r="JXL86" s="195"/>
      <c r="JXM86" s="195"/>
      <c r="JXN86" s="195"/>
      <c r="JXO86" s="195"/>
      <c r="JXP86" s="195"/>
      <c r="JXQ86" s="195"/>
      <c r="JXR86" s="195"/>
      <c r="JXS86" s="195"/>
      <c r="JXT86" s="195"/>
      <c r="JXU86" s="195"/>
      <c r="JXV86" s="195"/>
      <c r="JXW86" s="195"/>
      <c r="JXX86" s="195"/>
      <c r="JXY86" s="195"/>
      <c r="JXZ86" s="195"/>
      <c r="JYA86" s="195"/>
      <c r="JYB86" s="195"/>
      <c r="JYC86" s="195"/>
      <c r="JYD86" s="195"/>
      <c r="JYE86" s="195"/>
      <c r="JYF86" s="195"/>
      <c r="JYG86" s="195"/>
      <c r="JYH86" s="195"/>
      <c r="JYI86" s="195"/>
      <c r="JYJ86" s="195"/>
      <c r="JYK86" s="195"/>
      <c r="JYL86" s="195"/>
      <c r="JYM86" s="195"/>
      <c r="JYN86" s="195"/>
      <c r="JYO86" s="195"/>
      <c r="JYP86" s="195"/>
      <c r="JYQ86" s="195"/>
      <c r="JYR86" s="195"/>
      <c r="JYS86" s="195"/>
      <c r="JYT86" s="195"/>
      <c r="JYU86" s="195"/>
      <c r="JYV86" s="195"/>
      <c r="JYW86" s="195"/>
      <c r="JYX86" s="195"/>
      <c r="JYY86" s="195"/>
      <c r="JYZ86" s="195"/>
      <c r="JZA86" s="195"/>
      <c r="JZB86" s="195"/>
      <c r="JZC86" s="195"/>
      <c r="JZD86" s="195"/>
      <c r="JZE86" s="195"/>
      <c r="JZF86" s="195"/>
      <c r="JZG86" s="195"/>
      <c r="JZH86" s="195"/>
      <c r="JZI86" s="195"/>
      <c r="JZJ86" s="195"/>
      <c r="JZK86" s="195"/>
      <c r="JZL86" s="195"/>
      <c r="JZM86" s="195"/>
      <c r="JZN86" s="195"/>
      <c r="JZO86" s="195"/>
      <c r="JZP86" s="195"/>
      <c r="JZQ86" s="195"/>
      <c r="JZR86" s="195"/>
      <c r="JZS86" s="195"/>
      <c r="JZT86" s="195"/>
      <c r="JZU86" s="195"/>
      <c r="JZV86" s="195"/>
      <c r="JZW86" s="195"/>
      <c r="JZX86" s="195"/>
      <c r="JZY86" s="195"/>
      <c r="JZZ86" s="195"/>
      <c r="KAA86" s="195"/>
      <c r="KAB86" s="195"/>
      <c r="KAC86" s="195"/>
      <c r="KAD86" s="195"/>
      <c r="KAE86" s="195"/>
      <c r="KAF86" s="195"/>
      <c r="KAG86" s="195"/>
      <c r="KAH86" s="195"/>
      <c r="KAI86" s="195"/>
      <c r="KAJ86" s="195"/>
      <c r="KAK86" s="195"/>
      <c r="KAL86" s="195"/>
      <c r="KAM86" s="195"/>
      <c r="KAN86" s="195"/>
      <c r="KAO86" s="195"/>
      <c r="KAP86" s="195"/>
      <c r="KAQ86" s="195"/>
      <c r="KAR86" s="195"/>
      <c r="KAS86" s="195"/>
      <c r="KAT86" s="195"/>
      <c r="KAU86" s="195"/>
      <c r="KAV86" s="195"/>
      <c r="KAW86" s="195"/>
      <c r="KAX86" s="195"/>
      <c r="KAY86" s="195"/>
      <c r="KAZ86" s="195"/>
      <c r="KBA86" s="195"/>
      <c r="KBB86" s="195"/>
      <c r="KBC86" s="195"/>
      <c r="KBD86" s="195"/>
      <c r="KBE86" s="195"/>
      <c r="KBF86" s="195"/>
      <c r="KBG86" s="195"/>
      <c r="KBH86" s="195"/>
      <c r="KBI86" s="195"/>
      <c r="KBJ86" s="195"/>
      <c r="KBK86" s="195"/>
      <c r="KBL86" s="195"/>
      <c r="KBM86" s="195"/>
      <c r="KBN86" s="195"/>
      <c r="KBO86" s="195"/>
      <c r="KBP86" s="195"/>
      <c r="KBQ86" s="195"/>
      <c r="KBR86" s="195"/>
      <c r="KBS86" s="195"/>
      <c r="KBT86" s="195"/>
      <c r="KBU86" s="195"/>
      <c r="KBV86" s="195"/>
      <c r="KBW86" s="195"/>
      <c r="KBX86" s="195"/>
      <c r="KBY86" s="195"/>
      <c r="KBZ86" s="195"/>
      <c r="KCA86" s="195"/>
      <c r="KCB86" s="195"/>
      <c r="KCC86" s="195"/>
      <c r="KCD86" s="195"/>
      <c r="KCE86" s="195"/>
      <c r="KCF86" s="195"/>
      <c r="KCG86" s="195"/>
      <c r="KCH86" s="195"/>
      <c r="KCI86" s="195"/>
      <c r="KCJ86" s="195"/>
      <c r="KCK86" s="195"/>
      <c r="KCL86" s="195"/>
      <c r="KCM86" s="195"/>
      <c r="KCN86" s="195"/>
      <c r="KCO86" s="195"/>
      <c r="KCP86" s="195"/>
      <c r="KCQ86" s="195"/>
      <c r="KCR86" s="195"/>
      <c r="KCS86" s="195"/>
      <c r="KCT86" s="195"/>
      <c r="KCU86" s="195"/>
      <c r="KCV86" s="195"/>
      <c r="KCW86" s="195"/>
      <c r="KCX86" s="195"/>
      <c r="KCY86" s="195"/>
      <c r="KCZ86" s="195"/>
      <c r="KDA86" s="195"/>
      <c r="KDB86" s="195"/>
      <c r="KDC86" s="195"/>
      <c r="KDD86" s="195"/>
      <c r="KDE86" s="195"/>
      <c r="KDF86" s="195"/>
      <c r="KDG86" s="195"/>
      <c r="KDH86" s="195"/>
      <c r="KDI86" s="195"/>
      <c r="KDJ86" s="195"/>
      <c r="KDK86" s="195"/>
      <c r="KDL86" s="195"/>
      <c r="KDM86" s="195"/>
      <c r="KDN86" s="195"/>
      <c r="KDO86" s="195"/>
      <c r="KDP86" s="195"/>
      <c r="KDQ86" s="195"/>
      <c r="KDR86" s="195"/>
      <c r="KDS86" s="195"/>
      <c r="KDT86" s="195"/>
      <c r="KDU86" s="195"/>
      <c r="KDV86" s="195"/>
      <c r="KDW86" s="195"/>
      <c r="KDX86" s="195"/>
      <c r="KDY86" s="195"/>
      <c r="KDZ86" s="195"/>
      <c r="KEA86" s="195"/>
      <c r="KEB86" s="195"/>
      <c r="KEC86" s="195"/>
      <c r="KED86" s="195"/>
      <c r="KEE86" s="195"/>
      <c r="KEF86" s="195"/>
      <c r="KEG86" s="195"/>
      <c r="KEH86" s="195"/>
      <c r="KEI86" s="195"/>
      <c r="KEJ86" s="195"/>
      <c r="KEK86" s="195"/>
      <c r="KEL86" s="195"/>
      <c r="KEM86" s="195"/>
      <c r="KEN86" s="195"/>
      <c r="KEO86" s="195"/>
      <c r="KEP86" s="195"/>
      <c r="KEQ86" s="195"/>
      <c r="KER86" s="195"/>
      <c r="KES86" s="195"/>
      <c r="KET86" s="195"/>
      <c r="KEU86" s="195"/>
      <c r="KEV86" s="195"/>
      <c r="KEW86" s="195"/>
      <c r="KEX86" s="195"/>
      <c r="KEY86" s="195"/>
      <c r="KEZ86" s="195"/>
      <c r="KFA86" s="195"/>
      <c r="KFB86" s="195"/>
      <c r="KFC86" s="195"/>
      <c r="KFD86" s="195"/>
      <c r="KFE86" s="195"/>
      <c r="KFF86" s="195"/>
      <c r="KFG86" s="195"/>
      <c r="KFH86" s="195"/>
      <c r="KFI86" s="195"/>
      <c r="KFJ86" s="195"/>
      <c r="KFK86" s="195"/>
      <c r="KFL86" s="195"/>
      <c r="KFM86" s="195"/>
      <c r="KFN86" s="195"/>
      <c r="KFO86" s="195"/>
      <c r="KFP86" s="195"/>
      <c r="KFQ86" s="195"/>
      <c r="KFR86" s="195"/>
      <c r="KFS86" s="195"/>
      <c r="KFT86" s="195"/>
      <c r="KFU86" s="195"/>
      <c r="KFV86" s="195"/>
      <c r="KFW86" s="195"/>
      <c r="KFX86" s="195"/>
      <c r="KFY86" s="195"/>
      <c r="KFZ86" s="195"/>
      <c r="KGA86" s="195"/>
      <c r="KGB86" s="195"/>
      <c r="KGC86" s="195"/>
      <c r="KGD86" s="195"/>
      <c r="KGE86" s="195"/>
      <c r="KGF86" s="195"/>
      <c r="KGG86" s="195"/>
      <c r="KGH86" s="195"/>
      <c r="KGI86" s="195"/>
      <c r="KGJ86" s="195"/>
      <c r="KGK86" s="195"/>
      <c r="KGL86" s="195"/>
      <c r="KGM86" s="195"/>
      <c r="KGN86" s="195"/>
      <c r="KGO86" s="195"/>
      <c r="KGP86" s="195"/>
      <c r="KGQ86" s="195"/>
      <c r="KGR86" s="195"/>
      <c r="KGS86" s="195"/>
      <c r="KGT86" s="195"/>
      <c r="KGU86" s="195"/>
      <c r="KGV86" s="195"/>
      <c r="KGW86" s="195"/>
      <c r="KGX86" s="195"/>
      <c r="KGY86" s="195"/>
      <c r="KGZ86" s="195"/>
      <c r="KHA86" s="195"/>
      <c r="KHB86" s="195"/>
      <c r="KHC86" s="195"/>
      <c r="KHD86" s="195"/>
      <c r="KHE86" s="195"/>
      <c r="KHF86" s="195"/>
      <c r="KHG86" s="195"/>
      <c r="KHH86" s="195"/>
      <c r="KHI86" s="195"/>
      <c r="KHJ86" s="195"/>
      <c r="KHK86" s="195"/>
      <c r="KHL86" s="195"/>
      <c r="KHM86" s="195"/>
      <c r="KHN86" s="195"/>
      <c r="KHO86" s="195"/>
      <c r="KHP86" s="195"/>
      <c r="KHQ86" s="195"/>
      <c r="KHR86" s="195"/>
      <c r="KHS86" s="195"/>
      <c r="KHT86" s="195"/>
      <c r="KHU86" s="195"/>
      <c r="KHV86" s="195"/>
      <c r="KHW86" s="195"/>
      <c r="KHX86" s="195"/>
      <c r="KHY86" s="195"/>
      <c r="KHZ86" s="195"/>
      <c r="KIA86" s="195"/>
      <c r="KIB86" s="195"/>
      <c r="KIC86" s="195"/>
      <c r="KID86" s="195"/>
      <c r="KIE86" s="195"/>
      <c r="KIF86" s="195"/>
      <c r="KIG86" s="195"/>
      <c r="KIH86" s="195"/>
      <c r="KII86" s="195"/>
      <c r="KIJ86" s="195"/>
      <c r="KIK86" s="195"/>
      <c r="KIL86" s="195"/>
      <c r="KIM86" s="195"/>
      <c r="KIN86" s="195"/>
      <c r="KIO86" s="195"/>
      <c r="KIP86" s="195"/>
      <c r="KIQ86" s="195"/>
      <c r="KIR86" s="195"/>
      <c r="KIS86" s="195"/>
      <c r="KIT86" s="195"/>
      <c r="KIU86" s="195"/>
      <c r="KIV86" s="195"/>
      <c r="KIW86" s="195"/>
      <c r="KIX86" s="195"/>
      <c r="KIY86" s="195"/>
      <c r="KIZ86" s="195"/>
      <c r="KJA86" s="195"/>
      <c r="KJB86" s="195"/>
      <c r="KJC86" s="195"/>
      <c r="KJD86" s="195"/>
      <c r="KJE86" s="195"/>
      <c r="KJF86" s="195"/>
      <c r="KJG86" s="195"/>
      <c r="KJH86" s="195"/>
      <c r="KJI86" s="195"/>
      <c r="KJJ86" s="195"/>
      <c r="KJK86" s="195"/>
      <c r="KJL86" s="195"/>
      <c r="KJM86" s="195"/>
      <c r="KJN86" s="195"/>
      <c r="KJO86" s="195"/>
      <c r="KJP86" s="195"/>
      <c r="KJQ86" s="195"/>
      <c r="KJR86" s="195"/>
      <c r="KJS86" s="195"/>
      <c r="KJT86" s="195"/>
      <c r="KJU86" s="195"/>
      <c r="KJV86" s="195"/>
      <c r="KJW86" s="195"/>
      <c r="KJX86" s="195"/>
      <c r="KJY86" s="195"/>
      <c r="KJZ86" s="195"/>
      <c r="KKA86" s="195"/>
      <c r="KKB86" s="195"/>
      <c r="KKC86" s="195"/>
      <c r="KKD86" s="195"/>
      <c r="KKE86" s="195"/>
      <c r="KKF86" s="195"/>
      <c r="KKG86" s="195"/>
      <c r="KKH86" s="195"/>
      <c r="KKI86" s="195"/>
      <c r="KKJ86" s="195"/>
      <c r="KKK86" s="195"/>
      <c r="KKL86" s="195"/>
      <c r="KKM86" s="195"/>
      <c r="KKN86" s="195"/>
      <c r="KKO86" s="195"/>
      <c r="KKP86" s="195"/>
      <c r="KKQ86" s="195"/>
      <c r="KKR86" s="195"/>
      <c r="KKS86" s="195"/>
      <c r="KKT86" s="195"/>
      <c r="KKU86" s="195"/>
      <c r="KKV86" s="195"/>
      <c r="KKW86" s="195"/>
      <c r="KKX86" s="195"/>
      <c r="KKY86" s="195"/>
      <c r="KKZ86" s="195"/>
      <c r="KLA86" s="195"/>
      <c r="KLB86" s="195"/>
      <c r="KLC86" s="195"/>
      <c r="KLD86" s="195"/>
      <c r="KLE86" s="195"/>
      <c r="KLF86" s="195"/>
      <c r="KLG86" s="195"/>
      <c r="KLH86" s="195"/>
      <c r="KLI86" s="195"/>
      <c r="KLJ86" s="195"/>
      <c r="KLK86" s="195"/>
      <c r="KLL86" s="195"/>
      <c r="KLM86" s="195"/>
      <c r="KLN86" s="195"/>
      <c r="KLO86" s="195"/>
      <c r="KLP86" s="195"/>
      <c r="KLQ86" s="195"/>
      <c r="KLR86" s="195"/>
      <c r="KLS86" s="195"/>
      <c r="KLT86" s="195"/>
      <c r="KLU86" s="195"/>
      <c r="KLV86" s="195"/>
      <c r="KLW86" s="195"/>
      <c r="KLX86" s="195"/>
      <c r="KLY86" s="195"/>
      <c r="KLZ86" s="195"/>
      <c r="KMA86" s="195"/>
      <c r="KMB86" s="195"/>
      <c r="KMC86" s="195"/>
      <c r="KMD86" s="195"/>
      <c r="KME86" s="195"/>
      <c r="KMF86" s="195"/>
      <c r="KMG86" s="195"/>
      <c r="KMH86" s="195"/>
      <c r="KMI86" s="195"/>
      <c r="KMJ86" s="195"/>
      <c r="KMK86" s="195"/>
      <c r="KML86" s="195"/>
      <c r="KMM86" s="195"/>
      <c r="KMN86" s="195"/>
      <c r="KMO86" s="195"/>
      <c r="KMP86" s="195"/>
      <c r="KMQ86" s="195"/>
      <c r="KMR86" s="195"/>
      <c r="KMS86" s="195"/>
      <c r="KMT86" s="195"/>
      <c r="KMU86" s="195"/>
      <c r="KMV86" s="195"/>
      <c r="KMW86" s="195"/>
      <c r="KMX86" s="195"/>
      <c r="KMY86" s="195"/>
      <c r="KMZ86" s="195"/>
      <c r="KNA86" s="195"/>
      <c r="KNB86" s="195"/>
      <c r="KNC86" s="195"/>
      <c r="KND86" s="195"/>
      <c r="KNE86" s="195"/>
      <c r="KNF86" s="195"/>
      <c r="KNG86" s="195"/>
      <c r="KNH86" s="195"/>
      <c r="KNI86" s="195"/>
      <c r="KNJ86" s="195"/>
      <c r="KNK86" s="195"/>
      <c r="KNL86" s="195"/>
      <c r="KNM86" s="195"/>
      <c r="KNN86" s="195"/>
      <c r="KNO86" s="195"/>
      <c r="KNP86" s="195"/>
      <c r="KNQ86" s="195"/>
      <c r="KNR86" s="195"/>
      <c r="KNS86" s="195"/>
      <c r="KNT86" s="195"/>
      <c r="KNU86" s="195"/>
      <c r="KNV86" s="195"/>
      <c r="KNW86" s="195"/>
      <c r="KNX86" s="195"/>
      <c r="KNY86" s="195"/>
      <c r="KNZ86" s="195"/>
      <c r="KOA86" s="195"/>
      <c r="KOB86" s="195"/>
      <c r="KOC86" s="195"/>
      <c r="KOD86" s="195"/>
      <c r="KOE86" s="195"/>
      <c r="KOF86" s="195"/>
      <c r="KOG86" s="195"/>
      <c r="KOH86" s="195"/>
      <c r="KOI86" s="195"/>
      <c r="KOJ86" s="195"/>
      <c r="KOK86" s="195"/>
      <c r="KOL86" s="195"/>
      <c r="KOM86" s="195"/>
      <c r="KON86" s="195"/>
      <c r="KOO86" s="195"/>
      <c r="KOP86" s="195"/>
      <c r="KOQ86" s="195"/>
      <c r="KOR86" s="195"/>
      <c r="KOS86" s="195"/>
      <c r="KOT86" s="195"/>
      <c r="KOU86" s="195"/>
      <c r="KOV86" s="195"/>
      <c r="KOW86" s="195"/>
      <c r="KOX86" s="195"/>
      <c r="KOY86" s="195"/>
      <c r="KOZ86" s="195"/>
      <c r="KPA86" s="195"/>
      <c r="KPB86" s="195"/>
      <c r="KPC86" s="195"/>
      <c r="KPD86" s="195"/>
      <c r="KPE86" s="195"/>
      <c r="KPF86" s="195"/>
      <c r="KPG86" s="195"/>
      <c r="KPH86" s="195"/>
      <c r="KPI86" s="195"/>
      <c r="KPJ86" s="195"/>
      <c r="KPK86" s="195"/>
      <c r="KPL86" s="195"/>
      <c r="KPM86" s="195"/>
      <c r="KPN86" s="195"/>
      <c r="KPO86" s="195"/>
      <c r="KPP86" s="195"/>
      <c r="KPQ86" s="195"/>
      <c r="KPR86" s="195"/>
      <c r="KPS86" s="195"/>
      <c r="KPT86" s="195"/>
      <c r="KPU86" s="195"/>
      <c r="KPV86" s="195"/>
      <c r="KPW86" s="195"/>
      <c r="KPX86" s="195"/>
      <c r="KPY86" s="195"/>
      <c r="KPZ86" s="195"/>
      <c r="KQA86" s="195"/>
      <c r="KQB86" s="195"/>
      <c r="KQC86" s="195"/>
      <c r="KQD86" s="195"/>
      <c r="KQE86" s="195"/>
      <c r="KQF86" s="195"/>
      <c r="KQG86" s="195"/>
      <c r="KQH86" s="195"/>
      <c r="KQI86" s="195"/>
      <c r="KQJ86" s="195"/>
      <c r="KQK86" s="195"/>
      <c r="KQL86" s="195"/>
      <c r="KQM86" s="195"/>
      <c r="KQN86" s="195"/>
      <c r="KQO86" s="195"/>
      <c r="KQP86" s="195"/>
      <c r="KQQ86" s="195"/>
      <c r="KQR86" s="195"/>
      <c r="KQS86" s="195"/>
      <c r="KQT86" s="195"/>
      <c r="KQU86" s="195"/>
      <c r="KQV86" s="195"/>
      <c r="KQW86" s="195"/>
      <c r="KQX86" s="195"/>
      <c r="KQY86" s="195"/>
      <c r="KQZ86" s="195"/>
      <c r="KRA86" s="195"/>
      <c r="KRB86" s="195"/>
      <c r="KRC86" s="195"/>
      <c r="KRD86" s="195"/>
      <c r="KRE86" s="195"/>
      <c r="KRF86" s="195"/>
      <c r="KRG86" s="195"/>
      <c r="KRH86" s="195"/>
      <c r="KRI86" s="195"/>
      <c r="KRJ86" s="195"/>
      <c r="KRK86" s="195"/>
      <c r="KRL86" s="195"/>
      <c r="KRM86" s="195"/>
      <c r="KRN86" s="195"/>
      <c r="KRO86" s="195"/>
      <c r="KRP86" s="195"/>
      <c r="KRQ86" s="195"/>
      <c r="KRR86" s="195"/>
      <c r="KRS86" s="195"/>
      <c r="KRT86" s="195"/>
      <c r="KRU86" s="195"/>
      <c r="KRV86" s="195"/>
      <c r="KRW86" s="195"/>
      <c r="KRX86" s="195"/>
      <c r="KRY86" s="195"/>
      <c r="KRZ86" s="195"/>
      <c r="KSA86" s="195"/>
      <c r="KSB86" s="195"/>
      <c r="KSC86" s="195"/>
      <c r="KSD86" s="195"/>
      <c r="KSE86" s="195"/>
      <c r="KSF86" s="195"/>
      <c r="KSG86" s="195"/>
      <c r="KSH86" s="195"/>
      <c r="KSI86" s="195"/>
      <c r="KSJ86" s="195"/>
      <c r="KSK86" s="195"/>
      <c r="KSL86" s="195"/>
      <c r="KSM86" s="195"/>
      <c r="KSN86" s="195"/>
      <c r="KSO86" s="195"/>
      <c r="KSP86" s="195"/>
      <c r="KSQ86" s="195"/>
      <c r="KSR86" s="195"/>
      <c r="KSS86" s="195"/>
      <c r="KST86" s="195"/>
      <c r="KSU86" s="195"/>
      <c r="KSV86" s="195"/>
      <c r="KSW86" s="195"/>
      <c r="KSX86" s="195"/>
      <c r="KSY86" s="195"/>
      <c r="KSZ86" s="195"/>
      <c r="KTA86" s="195"/>
      <c r="KTB86" s="195"/>
      <c r="KTC86" s="195"/>
      <c r="KTD86" s="195"/>
      <c r="KTE86" s="195"/>
      <c r="KTF86" s="195"/>
      <c r="KTG86" s="195"/>
      <c r="KTH86" s="195"/>
      <c r="KTI86" s="195"/>
      <c r="KTJ86" s="195"/>
      <c r="KTK86" s="195"/>
      <c r="KTL86" s="195"/>
      <c r="KTM86" s="195"/>
      <c r="KTN86" s="195"/>
      <c r="KTO86" s="195"/>
      <c r="KTP86" s="195"/>
      <c r="KTQ86" s="195"/>
      <c r="KTR86" s="195"/>
      <c r="KTS86" s="195"/>
      <c r="KTT86" s="195"/>
      <c r="KTU86" s="195"/>
      <c r="KTV86" s="195"/>
      <c r="KTW86" s="195"/>
      <c r="KTX86" s="195"/>
      <c r="KTY86" s="195"/>
      <c r="KTZ86" s="195"/>
      <c r="KUA86" s="195"/>
      <c r="KUB86" s="195"/>
      <c r="KUC86" s="195"/>
      <c r="KUD86" s="195"/>
      <c r="KUE86" s="195"/>
      <c r="KUF86" s="195"/>
      <c r="KUG86" s="195"/>
      <c r="KUH86" s="195"/>
      <c r="KUI86" s="195"/>
      <c r="KUJ86" s="195"/>
      <c r="KUK86" s="195"/>
      <c r="KUL86" s="195"/>
      <c r="KUM86" s="195"/>
      <c r="KUN86" s="195"/>
      <c r="KUO86" s="195"/>
      <c r="KUP86" s="195"/>
      <c r="KUQ86" s="195"/>
      <c r="KUR86" s="195"/>
      <c r="KUS86" s="195"/>
      <c r="KUT86" s="195"/>
      <c r="KUU86" s="195"/>
      <c r="KUV86" s="195"/>
      <c r="KUW86" s="195"/>
      <c r="KUX86" s="195"/>
      <c r="KUY86" s="195"/>
      <c r="KUZ86" s="195"/>
      <c r="KVA86" s="195"/>
      <c r="KVB86" s="195"/>
      <c r="KVC86" s="195"/>
      <c r="KVD86" s="195"/>
      <c r="KVE86" s="195"/>
      <c r="KVF86" s="195"/>
      <c r="KVG86" s="195"/>
      <c r="KVH86" s="195"/>
      <c r="KVI86" s="195"/>
      <c r="KVJ86" s="195"/>
      <c r="KVK86" s="195"/>
      <c r="KVL86" s="195"/>
      <c r="KVM86" s="195"/>
      <c r="KVN86" s="195"/>
      <c r="KVO86" s="195"/>
      <c r="KVP86" s="195"/>
      <c r="KVQ86" s="195"/>
      <c r="KVR86" s="195"/>
      <c r="KVS86" s="195"/>
      <c r="KVT86" s="195"/>
      <c r="KVU86" s="195"/>
      <c r="KVV86" s="195"/>
      <c r="KVW86" s="195"/>
      <c r="KVX86" s="195"/>
      <c r="KVY86" s="195"/>
      <c r="KVZ86" s="195"/>
      <c r="KWA86" s="195"/>
      <c r="KWB86" s="195"/>
      <c r="KWC86" s="195"/>
      <c r="KWD86" s="195"/>
      <c r="KWE86" s="195"/>
      <c r="KWF86" s="195"/>
      <c r="KWG86" s="195"/>
      <c r="KWH86" s="195"/>
      <c r="KWI86" s="195"/>
      <c r="KWJ86" s="195"/>
      <c r="KWK86" s="195"/>
      <c r="KWL86" s="195"/>
      <c r="KWM86" s="195"/>
      <c r="KWN86" s="195"/>
      <c r="KWO86" s="195"/>
      <c r="KWP86" s="195"/>
      <c r="KWQ86" s="195"/>
      <c r="KWR86" s="195"/>
      <c r="KWS86" s="195"/>
      <c r="KWT86" s="195"/>
      <c r="KWU86" s="195"/>
      <c r="KWV86" s="195"/>
      <c r="KWW86" s="195"/>
      <c r="KWX86" s="195"/>
      <c r="KWY86" s="195"/>
      <c r="KWZ86" s="195"/>
      <c r="KXA86" s="195"/>
      <c r="KXB86" s="195"/>
      <c r="KXC86" s="195"/>
      <c r="KXD86" s="195"/>
      <c r="KXE86" s="195"/>
      <c r="KXF86" s="195"/>
      <c r="KXG86" s="195"/>
      <c r="KXH86" s="195"/>
      <c r="KXI86" s="195"/>
      <c r="KXJ86" s="195"/>
      <c r="KXK86" s="195"/>
      <c r="KXL86" s="195"/>
      <c r="KXM86" s="195"/>
      <c r="KXN86" s="195"/>
      <c r="KXO86" s="195"/>
      <c r="KXP86" s="195"/>
      <c r="KXQ86" s="195"/>
      <c r="KXR86" s="195"/>
      <c r="KXS86" s="195"/>
      <c r="KXT86" s="195"/>
      <c r="KXU86" s="195"/>
      <c r="KXV86" s="195"/>
      <c r="KXW86" s="195"/>
      <c r="KXX86" s="195"/>
      <c r="KXY86" s="195"/>
      <c r="KXZ86" s="195"/>
      <c r="KYA86" s="195"/>
      <c r="KYB86" s="195"/>
      <c r="KYC86" s="195"/>
      <c r="KYD86" s="195"/>
      <c r="KYE86" s="195"/>
      <c r="KYF86" s="195"/>
      <c r="KYG86" s="195"/>
      <c r="KYH86" s="195"/>
      <c r="KYI86" s="195"/>
      <c r="KYJ86" s="195"/>
      <c r="KYK86" s="195"/>
      <c r="KYL86" s="195"/>
      <c r="KYM86" s="195"/>
      <c r="KYN86" s="195"/>
      <c r="KYO86" s="195"/>
      <c r="KYP86" s="195"/>
      <c r="KYQ86" s="195"/>
      <c r="KYR86" s="195"/>
      <c r="KYS86" s="195"/>
      <c r="KYT86" s="195"/>
      <c r="KYU86" s="195"/>
      <c r="KYV86" s="195"/>
      <c r="KYW86" s="195"/>
      <c r="KYX86" s="195"/>
      <c r="KYY86" s="195"/>
      <c r="KYZ86" s="195"/>
      <c r="KZA86" s="195"/>
      <c r="KZB86" s="195"/>
      <c r="KZC86" s="195"/>
      <c r="KZD86" s="195"/>
      <c r="KZE86" s="195"/>
      <c r="KZF86" s="195"/>
      <c r="KZG86" s="195"/>
      <c r="KZH86" s="195"/>
      <c r="KZI86" s="195"/>
      <c r="KZJ86" s="195"/>
      <c r="KZK86" s="195"/>
      <c r="KZL86" s="195"/>
      <c r="KZM86" s="195"/>
      <c r="KZN86" s="195"/>
      <c r="KZO86" s="195"/>
      <c r="KZP86" s="195"/>
      <c r="KZQ86" s="195"/>
      <c r="KZR86" s="195"/>
      <c r="KZS86" s="195"/>
      <c r="KZT86" s="195"/>
      <c r="KZU86" s="195"/>
      <c r="KZV86" s="195"/>
      <c r="KZW86" s="195"/>
      <c r="KZX86" s="195"/>
      <c r="KZY86" s="195"/>
      <c r="KZZ86" s="195"/>
      <c r="LAA86" s="195"/>
      <c r="LAB86" s="195"/>
      <c r="LAC86" s="195"/>
      <c r="LAD86" s="195"/>
      <c r="LAE86" s="195"/>
      <c r="LAF86" s="195"/>
      <c r="LAG86" s="195"/>
      <c r="LAH86" s="195"/>
      <c r="LAI86" s="195"/>
      <c r="LAJ86" s="195"/>
      <c r="LAK86" s="195"/>
      <c r="LAL86" s="195"/>
      <c r="LAM86" s="195"/>
      <c r="LAN86" s="195"/>
      <c r="LAO86" s="195"/>
      <c r="LAP86" s="195"/>
      <c r="LAQ86" s="195"/>
      <c r="LAR86" s="195"/>
      <c r="LAS86" s="195"/>
      <c r="LAT86" s="195"/>
      <c r="LAU86" s="195"/>
      <c r="LAV86" s="195"/>
      <c r="LAW86" s="195"/>
      <c r="LAX86" s="195"/>
      <c r="LAY86" s="195"/>
      <c r="LAZ86" s="195"/>
      <c r="LBA86" s="195"/>
      <c r="LBB86" s="195"/>
      <c r="LBC86" s="195"/>
      <c r="LBD86" s="195"/>
      <c r="LBE86" s="195"/>
      <c r="LBF86" s="195"/>
      <c r="LBG86" s="195"/>
      <c r="LBH86" s="195"/>
      <c r="LBI86" s="195"/>
      <c r="LBJ86" s="195"/>
      <c r="LBK86" s="195"/>
      <c r="LBL86" s="195"/>
      <c r="LBM86" s="195"/>
      <c r="LBN86" s="195"/>
      <c r="LBO86" s="195"/>
      <c r="LBP86" s="195"/>
      <c r="LBQ86" s="195"/>
      <c r="LBR86" s="195"/>
      <c r="LBS86" s="195"/>
      <c r="LBT86" s="195"/>
      <c r="LBU86" s="195"/>
      <c r="LBV86" s="195"/>
      <c r="LBW86" s="195"/>
      <c r="LBX86" s="195"/>
      <c r="LBY86" s="195"/>
      <c r="LBZ86" s="195"/>
      <c r="LCA86" s="195"/>
      <c r="LCB86" s="195"/>
      <c r="LCC86" s="195"/>
      <c r="LCD86" s="195"/>
      <c r="LCE86" s="195"/>
      <c r="LCF86" s="195"/>
      <c r="LCG86" s="195"/>
      <c r="LCH86" s="195"/>
      <c r="LCI86" s="195"/>
      <c r="LCJ86" s="195"/>
      <c r="LCK86" s="195"/>
      <c r="LCL86" s="195"/>
      <c r="LCM86" s="195"/>
      <c r="LCN86" s="195"/>
      <c r="LCO86" s="195"/>
      <c r="LCP86" s="195"/>
      <c r="LCQ86" s="195"/>
      <c r="LCR86" s="195"/>
      <c r="LCS86" s="195"/>
      <c r="LCT86" s="195"/>
      <c r="LCU86" s="195"/>
      <c r="LCV86" s="195"/>
      <c r="LCW86" s="195"/>
      <c r="LCX86" s="195"/>
      <c r="LCY86" s="195"/>
      <c r="LCZ86" s="195"/>
      <c r="LDA86" s="195"/>
      <c r="LDB86" s="195"/>
      <c r="LDC86" s="195"/>
      <c r="LDD86" s="195"/>
      <c r="LDE86" s="195"/>
      <c r="LDF86" s="195"/>
      <c r="LDG86" s="195"/>
      <c r="LDH86" s="195"/>
      <c r="LDI86" s="195"/>
      <c r="LDJ86" s="195"/>
      <c r="LDK86" s="195"/>
      <c r="LDL86" s="195"/>
      <c r="LDM86" s="195"/>
      <c r="LDN86" s="195"/>
      <c r="LDO86" s="195"/>
      <c r="LDP86" s="195"/>
      <c r="LDQ86" s="195"/>
      <c r="LDR86" s="195"/>
      <c r="LDS86" s="195"/>
      <c r="LDT86" s="195"/>
      <c r="LDU86" s="195"/>
      <c r="LDV86" s="195"/>
      <c r="LDW86" s="195"/>
      <c r="LDX86" s="195"/>
      <c r="LDY86" s="195"/>
      <c r="LDZ86" s="195"/>
      <c r="LEA86" s="195"/>
      <c r="LEB86" s="195"/>
      <c r="LEC86" s="195"/>
      <c r="LED86" s="195"/>
      <c r="LEE86" s="195"/>
      <c r="LEF86" s="195"/>
      <c r="LEG86" s="195"/>
      <c r="LEH86" s="195"/>
      <c r="LEI86" s="195"/>
      <c r="LEJ86" s="195"/>
      <c r="LEK86" s="195"/>
      <c r="LEL86" s="195"/>
      <c r="LEM86" s="195"/>
      <c r="LEN86" s="195"/>
      <c r="LEO86" s="195"/>
      <c r="LEP86" s="195"/>
      <c r="LEQ86" s="195"/>
      <c r="LER86" s="195"/>
      <c r="LES86" s="195"/>
      <c r="LET86" s="195"/>
      <c r="LEU86" s="195"/>
      <c r="LEV86" s="195"/>
      <c r="LEW86" s="195"/>
      <c r="LEX86" s="195"/>
      <c r="LEY86" s="195"/>
      <c r="LEZ86" s="195"/>
      <c r="LFA86" s="195"/>
      <c r="LFB86" s="195"/>
      <c r="LFC86" s="195"/>
      <c r="LFD86" s="195"/>
      <c r="LFE86" s="195"/>
      <c r="LFF86" s="195"/>
      <c r="LFG86" s="195"/>
      <c r="LFH86" s="195"/>
      <c r="LFI86" s="195"/>
      <c r="LFJ86" s="195"/>
      <c r="LFK86" s="195"/>
      <c r="LFL86" s="195"/>
      <c r="LFM86" s="195"/>
      <c r="LFN86" s="195"/>
      <c r="LFO86" s="195"/>
      <c r="LFP86" s="195"/>
      <c r="LFQ86" s="195"/>
      <c r="LFR86" s="195"/>
      <c r="LFS86" s="195"/>
      <c r="LFT86" s="195"/>
      <c r="LFU86" s="195"/>
      <c r="LFV86" s="195"/>
      <c r="LFW86" s="195"/>
      <c r="LFX86" s="195"/>
      <c r="LFY86" s="195"/>
      <c r="LFZ86" s="195"/>
      <c r="LGA86" s="195"/>
      <c r="LGB86" s="195"/>
      <c r="LGC86" s="195"/>
      <c r="LGD86" s="195"/>
      <c r="LGE86" s="195"/>
      <c r="LGF86" s="195"/>
      <c r="LGG86" s="195"/>
      <c r="LGH86" s="195"/>
      <c r="LGI86" s="195"/>
      <c r="LGJ86" s="195"/>
      <c r="LGK86" s="195"/>
      <c r="LGL86" s="195"/>
      <c r="LGM86" s="195"/>
      <c r="LGN86" s="195"/>
      <c r="LGO86" s="195"/>
      <c r="LGP86" s="195"/>
      <c r="LGQ86" s="195"/>
      <c r="LGR86" s="195"/>
      <c r="LGS86" s="195"/>
      <c r="LGT86" s="195"/>
      <c r="LGU86" s="195"/>
      <c r="LGV86" s="195"/>
      <c r="LGW86" s="195"/>
      <c r="LGX86" s="195"/>
      <c r="LGY86" s="195"/>
      <c r="LGZ86" s="195"/>
      <c r="LHA86" s="195"/>
      <c r="LHB86" s="195"/>
      <c r="LHC86" s="195"/>
      <c r="LHD86" s="195"/>
      <c r="LHE86" s="195"/>
      <c r="LHF86" s="195"/>
      <c r="LHG86" s="195"/>
      <c r="LHH86" s="195"/>
      <c r="LHI86" s="195"/>
      <c r="LHJ86" s="195"/>
      <c r="LHK86" s="195"/>
      <c r="LHL86" s="195"/>
      <c r="LHM86" s="195"/>
      <c r="LHN86" s="195"/>
      <c r="LHO86" s="195"/>
      <c r="LHP86" s="195"/>
      <c r="LHQ86" s="195"/>
      <c r="LHR86" s="195"/>
      <c r="LHS86" s="195"/>
      <c r="LHT86" s="195"/>
      <c r="LHU86" s="195"/>
      <c r="LHV86" s="195"/>
      <c r="LHW86" s="195"/>
      <c r="LHX86" s="195"/>
      <c r="LHY86" s="195"/>
      <c r="LHZ86" s="195"/>
      <c r="LIA86" s="195"/>
      <c r="LIB86" s="195"/>
      <c r="LIC86" s="195"/>
      <c r="LID86" s="195"/>
      <c r="LIE86" s="195"/>
      <c r="LIF86" s="195"/>
      <c r="LIG86" s="195"/>
      <c r="LIH86" s="195"/>
      <c r="LII86" s="195"/>
      <c r="LIJ86" s="195"/>
      <c r="LIK86" s="195"/>
      <c r="LIL86" s="195"/>
      <c r="LIM86" s="195"/>
      <c r="LIN86" s="195"/>
      <c r="LIO86" s="195"/>
      <c r="LIP86" s="195"/>
      <c r="LIQ86" s="195"/>
      <c r="LIR86" s="195"/>
      <c r="LIS86" s="195"/>
      <c r="LIT86" s="195"/>
      <c r="LIU86" s="195"/>
      <c r="LIV86" s="195"/>
      <c r="LIW86" s="195"/>
      <c r="LIX86" s="195"/>
      <c r="LIY86" s="195"/>
      <c r="LIZ86" s="195"/>
      <c r="LJA86" s="195"/>
      <c r="LJB86" s="195"/>
      <c r="LJC86" s="195"/>
      <c r="LJD86" s="195"/>
      <c r="LJE86" s="195"/>
      <c r="LJF86" s="195"/>
      <c r="LJG86" s="195"/>
      <c r="LJH86" s="195"/>
      <c r="LJI86" s="195"/>
      <c r="LJJ86" s="195"/>
      <c r="LJK86" s="195"/>
      <c r="LJL86" s="195"/>
      <c r="LJM86" s="195"/>
      <c r="LJN86" s="195"/>
      <c r="LJO86" s="195"/>
      <c r="LJP86" s="195"/>
      <c r="LJQ86" s="195"/>
      <c r="LJR86" s="195"/>
      <c r="LJS86" s="195"/>
      <c r="LJT86" s="195"/>
      <c r="LJU86" s="195"/>
      <c r="LJV86" s="195"/>
      <c r="LJW86" s="195"/>
      <c r="LJX86" s="195"/>
      <c r="LJY86" s="195"/>
      <c r="LJZ86" s="195"/>
      <c r="LKA86" s="195"/>
      <c r="LKB86" s="195"/>
      <c r="LKC86" s="195"/>
      <c r="LKD86" s="195"/>
      <c r="LKE86" s="195"/>
      <c r="LKF86" s="195"/>
      <c r="LKG86" s="195"/>
      <c r="LKH86" s="195"/>
      <c r="LKI86" s="195"/>
      <c r="LKJ86" s="195"/>
      <c r="LKK86" s="195"/>
      <c r="LKL86" s="195"/>
      <c r="LKM86" s="195"/>
      <c r="LKN86" s="195"/>
      <c r="LKO86" s="195"/>
      <c r="LKP86" s="195"/>
      <c r="LKQ86" s="195"/>
      <c r="LKR86" s="195"/>
      <c r="LKS86" s="195"/>
      <c r="LKT86" s="195"/>
      <c r="LKU86" s="195"/>
      <c r="LKV86" s="195"/>
      <c r="LKW86" s="195"/>
      <c r="LKX86" s="195"/>
      <c r="LKY86" s="195"/>
      <c r="LKZ86" s="195"/>
      <c r="LLA86" s="195"/>
      <c r="LLB86" s="195"/>
      <c r="LLC86" s="195"/>
      <c r="LLD86" s="195"/>
      <c r="LLE86" s="195"/>
      <c r="LLF86" s="195"/>
      <c r="LLG86" s="195"/>
      <c r="LLH86" s="195"/>
      <c r="LLI86" s="195"/>
      <c r="LLJ86" s="195"/>
      <c r="LLK86" s="195"/>
      <c r="LLL86" s="195"/>
      <c r="LLM86" s="195"/>
      <c r="LLN86" s="195"/>
      <c r="LLO86" s="195"/>
      <c r="LLP86" s="195"/>
      <c r="LLQ86" s="195"/>
      <c r="LLR86" s="195"/>
      <c r="LLS86" s="195"/>
      <c r="LLT86" s="195"/>
      <c r="LLU86" s="195"/>
      <c r="LLV86" s="195"/>
      <c r="LLW86" s="195"/>
      <c r="LLX86" s="195"/>
      <c r="LLY86" s="195"/>
      <c r="LLZ86" s="195"/>
      <c r="LMA86" s="195"/>
      <c r="LMB86" s="195"/>
      <c r="LMC86" s="195"/>
      <c r="LMD86" s="195"/>
      <c r="LME86" s="195"/>
      <c r="LMF86" s="195"/>
      <c r="LMG86" s="195"/>
      <c r="LMH86" s="195"/>
      <c r="LMI86" s="195"/>
      <c r="LMJ86" s="195"/>
      <c r="LMK86" s="195"/>
      <c r="LML86" s="195"/>
      <c r="LMM86" s="195"/>
      <c r="LMN86" s="195"/>
      <c r="LMO86" s="195"/>
      <c r="LMP86" s="195"/>
      <c r="LMQ86" s="195"/>
      <c r="LMR86" s="195"/>
      <c r="LMS86" s="195"/>
      <c r="LMT86" s="195"/>
      <c r="LMU86" s="195"/>
      <c r="LMV86" s="195"/>
      <c r="LMW86" s="195"/>
      <c r="LMX86" s="195"/>
      <c r="LMY86" s="195"/>
      <c r="LMZ86" s="195"/>
      <c r="LNA86" s="195"/>
      <c r="LNB86" s="195"/>
      <c r="LNC86" s="195"/>
      <c r="LND86" s="195"/>
      <c r="LNE86" s="195"/>
      <c r="LNF86" s="195"/>
      <c r="LNG86" s="195"/>
      <c r="LNH86" s="195"/>
      <c r="LNI86" s="195"/>
      <c r="LNJ86" s="195"/>
      <c r="LNK86" s="195"/>
      <c r="LNL86" s="195"/>
      <c r="LNM86" s="195"/>
      <c r="LNN86" s="195"/>
      <c r="LNO86" s="195"/>
      <c r="LNP86" s="195"/>
      <c r="LNQ86" s="195"/>
      <c r="LNR86" s="195"/>
      <c r="LNS86" s="195"/>
      <c r="LNT86" s="195"/>
      <c r="LNU86" s="195"/>
      <c r="LNV86" s="195"/>
      <c r="LNW86" s="195"/>
      <c r="LNX86" s="195"/>
      <c r="LNY86" s="195"/>
      <c r="LNZ86" s="195"/>
      <c r="LOA86" s="195"/>
      <c r="LOB86" s="195"/>
      <c r="LOC86" s="195"/>
      <c r="LOD86" s="195"/>
      <c r="LOE86" s="195"/>
      <c r="LOF86" s="195"/>
      <c r="LOG86" s="195"/>
      <c r="LOH86" s="195"/>
      <c r="LOI86" s="195"/>
      <c r="LOJ86" s="195"/>
      <c r="LOK86" s="195"/>
      <c r="LOL86" s="195"/>
      <c r="LOM86" s="195"/>
      <c r="LON86" s="195"/>
      <c r="LOO86" s="195"/>
      <c r="LOP86" s="195"/>
      <c r="LOQ86" s="195"/>
      <c r="LOR86" s="195"/>
      <c r="LOS86" s="195"/>
      <c r="LOT86" s="195"/>
      <c r="LOU86" s="195"/>
      <c r="LOV86" s="195"/>
      <c r="LOW86" s="195"/>
      <c r="LOX86" s="195"/>
      <c r="LOY86" s="195"/>
      <c r="LOZ86" s="195"/>
      <c r="LPA86" s="195"/>
      <c r="LPB86" s="195"/>
      <c r="LPC86" s="195"/>
      <c r="LPD86" s="195"/>
      <c r="LPE86" s="195"/>
      <c r="LPF86" s="195"/>
      <c r="LPG86" s="195"/>
      <c r="LPH86" s="195"/>
      <c r="LPI86" s="195"/>
      <c r="LPJ86" s="195"/>
      <c r="LPK86" s="195"/>
      <c r="LPL86" s="195"/>
      <c r="LPM86" s="195"/>
      <c r="LPN86" s="195"/>
      <c r="LPO86" s="195"/>
      <c r="LPP86" s="195"/>
      <c r="LPQ86" s="195"/>
      <c r="LPR86" s="195"/>
      <c r="LPS86" s="195"/>
      <c r="LPT86" s="195"/>
      <c r="LPU86" s="195"/>
      <c r="LPV86" s="195"/>
      <c r="LPW86" s="195"/>
      <c r="LPX86" s="195"/>
      <c r="LPY86" s="195"/>
      <c r="LPZ86" s="195"/>
      <c r="LQA86" s="195"/>
      <c r="LQB86" s="195"/>
      <c r="LQC86" s="195"/>
      <c r="LQD86" s="195"/>
      <c r="LQE86" s="195"/>
      <c r="LQF86" s="195"/>
      <c r="LQG86" s="195"/>
      <c r="LQH86" s="195"/>
      <c r="LQI86" s="195"/>
      <c r="LQJ86" s="195"/>
      <c r="LQK86" s="195"/>
      <c r="LQL86" s="195"/>
      <c r="LQM86" s="195"/>
      <c r="LQN86" s="195"/>
      <c r="LQO86" s="195"/>
      <c r="LQP86" s="195"/>
      <c r="LQQ86" s="195"/>
      <c r="LQR86" s="195"/>
      <c r="LQS86" s="195"/>
      <c r="LQT86" s="195"/>
      <c r="LQU86" s="195"/>
      <c r="LQV86" s="195"/>
      <c r="LQW86" s="195"/>
      <c r="LQX86" s="195"/>
      <c r="LQY86" s="195"/>
      <c r="LQZ86" s="195"/>
      <c r="LRA86" s="195"/>
      <c r="LRB86" s="195"/>
      <c r="LRC86" s="195"/>
      <c r="LRD86" s="195"/>
      <c r="LRE86" s="195"/>
      <c r="LRF86" s="195"/>
      <c r="LRG86" s="195"/>
      <c r="LRH86" s="195"/>
      <c r="LRI86" s="195"/>
      <c r="LRJ86" s="195"/>
      <c r="LRK86" s="195"/>
      <c r="LRL86" s="195"/>
      <c r="LRM86" s="195"/>
      <c r="LRN86" s="195"/>
      <c r="LRO86" s="195"/>
      <c r="LRP86" s="195"/>
      <c r="LRQ86" s="195"/>
      <c r="LRR86" s="195"/>
      <c r="LRS86" s="195"/>
      <c r="LRT86" s="195"/>
      <c r="LRU86" s="195"/>
      <c r="LRV86" s="195"/>
      <c r="LRW86" s="195"/>
      <c r="LRX86" s="195"/>
      <c r="LRY86" s="195"/>
      <c r="LRZ86" s="195"/>
      <c r="LSA86" s="195"/>
      <c r="LSB86" s="195"/>
      <c r="LSC86" s="195"/>
      <c r="LSD86" s="195"/>
      <c r="LSE86" s="195"/>
      <c r="LSF86" s="195"/>
      <c r="LSG86" s="195"/>
      <c r="LSH86" s="195"/>
      <c r="LSI86" s="195"/>
      <c r="LSJ86" s="195"/>
      <c r="LSK86" s="195"/>
      <c r="LSL86" s="195"/>
      <c r="LSM86" s="195"/>
      <c r="LSN86" s="195"/>
      <c r="LSO86" s="195"/>
      <c r="LSP86" s="195"/>
      <c r="LSQ86" s="195"/>
      <c r="LSR86" s="195"/>
      <c r="LSS86" s="195"/>
      <c r="LST86" s="195"/>
      <c r="LSU86" s="195"/>
      <c r="LSV86" s="195"/>
      <c r="LSW86" s="195"/>
      <c r="LSX86" s="195"/>
      <c r="LSY86" s="195"/>
      <c r="LSZ86" s="195"/>
      <c r="LTA86" s="195"/>
      <c r="LTB86" s="195"/>
      <c r="LTC86" s="195"/>
      <c r="LTD86" s="195"/>
      <c r="LTE86" s="195"/>
      <c r="LTF86" s="195"/>
      <c r="LTG86" s="195"/>
      <c r="LTH86" s="195"/>
      <c r="LTI86" s="195"/>
      <c r="LTJ86" s="195"/>
      <c r="LTK86" s="195"/>
      <c r="LTL86" s="195"/>
      <c r="LTM86" s="195"/>
      <c r="LTN86" s="195"/>
      <c r="LTO86" s="195"/>
      <c r="LTP86" s="195"/>
      <c r="LTQ86" s="195"/>
      <c r="LTR86" s="195"/>
      <c r="LTS86" s="195"/>
      <c r="LTT86" s="195"/>
      <c r="LTU86" s="195"/>
      <c r="LTV86" s="195"/>
      <c r="LTW86" s="195"/>
      <c r="LTX86" s="195"/>
      <c r="LTY86" s="195"/>
      <c r="LTZ86" s="195"/>
      <c r="LUA86" s="195"/>
      <c r="LUB86" s="195"/>
      <c r="LUC86" s="195"/>
      <c r="LUD86" s="195"/>
      <c r="LUE86" s="195"/>
      <c r="LUF86" s="195"/>
      <c r="LUG86" s="195"/>
      <c r="LUH86" s="195"/>
      <c r="LUI86" s="195"/>
      <c r="LUJ86" s="195"/>
      <c r="LUK86" s="195"/>
      <c r="LUL86" s="195"/>
      <c r="LUM86" s="195"/>
      <c r="LUN86" s="195"/>
      <c r="LUO86" s="195"/>
      <c r="LUP86" s="195"/>
      <c r="LUQ86" s="195"/>
      <c r="LUR86" s="195"/>
      <c r="LUS86" s="195"/>
      <c r="LUT86" s="195"/>
      <c r="LUU86" s="195"/>
      <c r="LUV86" s="195"/>
      <c r="LUW86" s="195"/>
      <c r="LUX86" s="195"/>
      <c r="LUY86" s="195"/>
      <c r="LUZ86" s="195"/>
      <c r="LVA86" s="195"/>
      <c r="LVB86" s="195"/>
      <c r="LVC86" s="195"/>
      <c r="LVD86" s="195"/>
      <c r="LVE86" s="195"/>
      <c r="LVF86" s="195"/>
      <c r="LVG86" s="195"/>
      <c r="LVH86" s="195"/>
      <c r="LVI86" s="195"/>
      <c r="LVJ86" s="195"/>
      <c r="LVK86" s="195"/>
      <c r="LVL86" s="195"/>
      <c r="LVM86" s="195"/>
      <c r="LVN86" s="195"/>
      <c r="LVO86" s="195"/>
      <c r="LVP86" s="195"/>
      <c r="LVQ86" s="195"/>
      <c r="LVR86" s="195"/>
      <c r="LVS86" s="195"/>
      <c r="LVT86" s="195"/>
      <c r="LVU86" s="195"/>
      <c r="LVV86" s="195"/>
      <c r="LVW86" s="195"/>
      <c r="LVX86" s="195"/>
      <c r="LVY86" s="195"/>
      <c r="LVZ86" s="195"/>
      <c r="LWA86" s="195"/>
      <c r="LWB86" s="195"/>
      <c r="LWC86" s="195"/>
      <c r="LWD86" s="195"/>
      <c r="LWE86" s="195"/>
      <c r="LWF86" s="195"/>
      <c r="LWG86" s="195"/>
      <c r="LWH86" s="195"/>
      <c r="LWI86" s="195"/>
      <c r="LWJ86" s="195"/>
      <c r="LWK86" s="195"/>
      <c r="LWL86" s="195"/>
      <c r="LWM86" s="195"/>
      <c r="LWN86" s="195"/>
      <c r="LWO86" s="195"/>
      <c r="LWP86" s="195"/>
      <c r="LWQ86" s="195"/>
      <c r="LWR86" s="195"/>
      <c r="LWS86" s="195"/>
      <c r="LWT86" s="195"/>
      <c r="LWU86" s="195"/>
      <c r="LWV86" s="195"/>
      <c r="LWW86" s="195"/>
      <c r="LWX86" s="195"/>
      <c r="LWY86" s="195"/>
      <c r="LWZ86" s="195"/>
      <c r="LXA86" s="195"/>
      <c r="LXB86" s="195"/>
      <c r="LXC86" s="195"/>
      <c r="LXD86" s="195"/>
      <c r="LXE86" s="195"/>
      <c r="LXF86" s="195"/>
      <c r="LXG86" s="195"/>
      <c r="LXH86" s="195"/>
      <c r="LXI86" s="195"/>
      <c r="LXJ86" s="195"/>
      <c r="LXK86" s="195"/>
      <c r="LXL86" s="195"/>
      <c r="LXM86" s="195"/>
      <c r="LXN86" s="195"/>
      <c r="LXO86" s="195"/>
      <c r="LXP86" s="195"/>
      <c r="LXQ86" s="195"/>
      <c r="LXR86" s="195"/>
      <c r="LXS86" s="195"/>
      <c r="LXT86" s="195"/>
      <c r="LXU86" s="195"/>
      <c r="LXV86" s="195"/>
      <c r="LXW86" s="195"/>
      <c r="LXX86" s="195"/>
      <c r="LXY86" s="195"/>
      <c r="LXZ86" s="195"/>
      <c r="LYA86" s="195"/>
      <c r="LYB86" s="195"/>
      <c r="LYC86" s="195"/>
      <c r="LYD86" s="195"/>
      <c r="LYE86" s="195"/>
      <c r="LYF86" s="195"/>
      <c r="LYG86" s="195"/>
      <c r="LYH86" s="195"/>
      <c r="LYI86" s="195"/>
      <c r="LYJ86" s="195"/>
      <c r="LYK86" s="195"/>
      <c r="LYL86" s="195"/>
      <c r="LYM86" s="195"/>
      <c r="LYN86" s="195"/>
      <c r="LYO86" s="195"/>
      <c r="LYP86" s="195"/>
      <c r="LYQ86" s="195"/>
      <c r="LYR86" s="195"/>
      <c r="LYS86" s="195"/>
      <c r="LYT86" s="195"/>
      <c r="LYU86" s="195"/>
      <c r="LYV86" s="195"/>
      <c r="LYW86" s="195"/>
      <c r="LYX86" s="195"/>
      <c r="LYY86" s="195"/>
      <c r="LYZ86" s="195"/>
      <c r="LZA86" s="195"/>
      <c r="LZB86" s="195"/>
      <c r="LZC86" s="195"/>
      <c r="LZD86" s="195"/>
      <c r="LZE86" s="195"/>
      <c r="LZF86" s="195"/>
      <c r="LZG86" s="195"/>
      <c r="LZH86" s="195"/>
      <c r="LZI86" s="195"/>
      <c r="LZJ86" s="195"/>
      <c r="LZK86" s="195"/>
      <c r="LZL86" s="195"/>
      <c r="LZM86" s="195"/>
      <c r="LZN86" s="195"/>
      <c r="LZO86" s="195"/>
      <c r="LZP86" s="195"/>
      <c r="LZQ86" s="195"/>
      <c r="LZR86" s="195"/>
      <c r="LZS86" s="195"/>
      <c r="LZT86" s="195"/>
      <c r="LZU86" s="195"/>
      <c r="LZV86" s="195"/>
      <c r="LZW86" s="195"/>
      <c r="LZX86" s="195"/>
      <c r="LZY86" s="195"/>
      <c r="LZZ86" s="195"/>
      <c r="MAA86" s="195"/>
      <c r="MAB86" s="195"/>
      <c r="MAC86" s="195"/>
      <c r="MAD86" s="195"/>
      <c r="MAE86" s="195"/>
      <c r="MAF86" s="195"/>
      <c r="MAG86" s="195"/>
      <c r="MAH86" s="195"/>
      <c r="MAI86" s="195"/>
      <c r="MAJ86" s="195"/>
      <c r="MAK86" s="195"/>
      <c r="MAL86" s="195"/>
      <c r="MAM86" s="195"/>
      <c r="MAN86" s="195"/>
      <c r="MAO86" s="195"/>
      <c r="MAP86" s="195"/>
      <c r="MAQ86" s="195"/>
      <c r="MAR86" s="195"/>
      <c r="MAS86" s="195"/>
      <c r="MAT86" s="195"/>
      <c r="MAU86" s="195"/>
      <c r="MAV86" s="195"/>
      <c r="MAW86" s="195"/>
      <c r="MAX86" s="195"/>
      <c r="MAY86" s="195"/>
      <c r="MAZ86" s="195"/>
      <c r="MBA86" s="195"/>
      <c r="MBB86" s="195"/>
      <c r="MBC86" s="195"/>
      <c r="MBD86" s="195"/>
      <c r="MBE86" s="195"/>
      <c r="MBF86" s="195"/>
      <c r="MBG86" s="195"/>
      <c r="MBH86" s="195"/>
      <c r="MBI86" s="195"/>
      <c r="MBJ86" s="195"/>
      <c r="MBK86" s="195"/>
      <c r="MBL86" s="195"/>
      <c r="MBM86" s="195"/>
      <c r="MBN86" s="195"/>
      <c r="MBO86" s="195"/>
      <c r="MBP86" s="195"/>
      <c r="MBQ86" s="195"/>
      <c r="MBR86" s="195"/>
      <c r="MBS86" s="195"/>
      <c r="MBT86" s="195"/>
      <c r="MBU86" s="195"/>
      <c r="MBV86" s="195"/>
      <c r="MBW86" s="195"/>
      <c r="MBX86" s="195"/>
      <c r="MBY86" s="195"/>
      <c r="MBZ86" s="195"/>
      <c r="MCA86" s="195"/>
      <c r="MCB86" s="195"/>
      <c r="MCC86" s="195"/>
      <c r="MCD86" s="195"/>
      <c r="MCE86" s="195"/>
      <c r="MCF86" s="195"/>
      <c r="MCG86" s="195"/>
      <c r="MCH86" s="195"/>
      <c r="MCI86" s="195"/>
      <c r="MCJ86" s="195"/>
      <c r="MCK86" s="195"/>
      <c r="MCL86" s="195"/>
      <c r="MCM86" s="195"/>
      <c r="MCN86" s="195"/>
      <c r="MCO86" s="195"/>
      <c r="MCP86" s="195"/>
      <c r="MCQ86" s="195"/>
      <c r="MCR86" s="195"/>
      <c r="MCS86" s="195"/>
      <c r="MCT86" s="195"/>
      <c r="MCU86" s="195"/>
      <c r="MCV86" s="195"/>
      <c r="MCW86" s="195"/>
      <c r="MCX86" s="195"/>
      <c r="MCY86" s="195"/>
      <c r="MCZ86" s="195"/>
      <c r="MDA86" s="195"/>
      <c r="MDB86" s="195"/>
      <c r="MDC86" s="195"/>
      <c r="MDD86" s="195"/>
      <c r="MDE86" s="195"/>
      <c r="MDF86" s="195"/>
      <c r="MDG86" s="195"/>
      <c r="MDH86" s="195"/>
      <c r="MDI86" s="195"/>
      <c r="MDJ86" s="195"/>
      <c r="MDK86" s="195"/>
      <c r="MDL86" s="195"/>
      <c r="MDM86" s="195"/>
      <c r="MDN86" s="195"/>
      <c r="MDO86" s="195"/>
      <c r="MDP86" s="195"/>
      <c r="MDQ86" s="195"/>
      <c r="MDR86" s="195"/>
      <c r="MDS86" s="195"/>
      <c r="MDT86" s="195"/>
      <c r="MDU86" s="195"/>
      <c r="MDV86" s="195"/>
      <c r="MDW86" s="195"/>
      <c r="MDX86" s="195"/>
      <c r="MDY86" s="195"/>
      <c r="MDZ86" s="195"/>
      <c r="MEA86" s="195"/>
      <c r="MEB86" s="195"/>
      <c r="MEC86" s="195"/>
      <c r="MED86" s="195"/>
      <c r="MEE86" s="195"/>
      <c r="MEF86" s="195"/>
      <c r="MEG86" s="195"/>
      <c r="MEH86" s="195"/>
      <c r="MEI86" s="195"/>
      <c r="MEJ86" s="195"/>
      <c r="MEK86" s="195"/>
      <c r="MEL86" s="195"/>
      <c r="MEM86" s="195"/>
      <c r="MEN86" s="195"/>
      <c r="MEO86" s="195"/>
      <c r="MEP86" s="195"/>
      <c r="MEQ86" s="195"/>
      <c r="MER86" s="195"/>
      <c r="MES86" s="195"/>
      <c r="MET86" s="195"/>
      <c r="MEU86" s="195"/>
      <c r="MEV86" s="195"/>
      <c r="MEW86" s="195"/>
      <c r="MEX86" s="195"/>
      <c r="MEY86" s="195"/>
      <c r="MEZ86" s="195"/>
      <c r="MFA86" s="195"/>
      <c r="MFB86" s="195"/>
      <c r="MFC86" s="195"/>
      <c r="MFD86" s="195"/>
      <c r="MFE86" s="195"/>
      <c r="MFF86" s="195"/>
      <c r="MFG86" s="195"/>
      <c r="MFH86" s="195"/>
      <c r="MFI86" s="195"/>
      <c r="MFJ86" s="195"/>
      <c r="MFK86" s="195"/>
      <c r="MFL86" s="195"/>
      <c r="MFM86" s="195"/>
      <c r="MFN86" s="195"/>
      <c r="MFO86" s="195"/>
      <c r="MFP86" s="195"/>
      <c r="MFQ86" s="195"/>
      <c r="MFR86" s="195"/>
      <c r="MFS86" s="195"/>
      <c r="MFT86" s="195"/>
      <c r="MFU86" s="195"/>
      <c r="MFV86" s="195"/>
      <c r="MFW86" s="195"/>
      <c r="MFX86" s="195"/>
      <c r="MFY86" s="195"/>
      <c r="MFZ86" s="195"/>
      <c r="MGA86" s="195"/>
      <c r="MGB86" s="195"/>
      <c r="MGC86" s="195"/>
      <c r="MGD86" s="195"/>
      <c r="MGE86" s="195"/>
      <c r="MGF86" s="195"/>
      <c r="MGG86" s="195"/>
      <c r="MGH86" s="195"/>
      <c r="MGI86" s="195"/>
      <c r="MGJ86" s="195"/>
      <c r="MGK86" s="195"/>
      <c r="MGL86" s="195"/>
      <c r="MGM86" s="195"/>
      <c r="MGN86" s="195"/>
      <c r="MGO86" s="195"/>
      <c r="MGP86" s="195"/>
      <c r="MGQ86" s="195"/>
      <c r="MGR86" s="195"/>
      <c r="MGS86" s="195"/>
      <c r="MGT86" s="195"/>
      <c r="MGU86" s="195"/>
      <c r="MGV86" s="195"/>
      <c r="MGW86" s="195"/>
      <c r="MGX86" s="195"/>
      <c r="MGY86" s="195"/>
      <c r="MGZ86" s="195"/>
      <c r="MHA86" s="195"/>
      <c r="MHB86" s="195"/>
      <c r="MHC86" s="195"/>
      <c r="MHD86" s="195"/>
      <c r="MHE86" s="195"/>
      <c r="MHF86" s="195"/>
      <c r="MHG86" s="195"/>
      <c r="MHH86" s="195"/>
      <c r="MHI86" s="195"/>
      <c r="MHJ86" s="195"/>
      <c r="MHK86" s="195"/>
      <c r="MHL86" s="195"/>
      <c r="MHM86" s="195"/>
      <c r="MHN86" s="195"/>
      <c r="MHO86" s="195"/>
      <c r="MHP86" s="195"/>
      <c r="MHQ86" s="195"/>
      <c r="MHR86" s="195"/>
      <c r="MHS86" s="195"/>
      <c r="MHT86" s="195"/>
      <c r="MHU86" s="195"/>
      <c r="MHV86" s="195"/>
      <c r="MHW86" s="195"/>
      <c r="MHX86" s="195"/>
      <c r="MHY86" s="195"/>
      <c r="MHZ86" s="195"/>
      <c r="MIA86" s="195"/>
      <c r="MIB86" s="195"/>
      <c r="MIC86" s="195"/>
      <c r="MID86" s="195"/>
      <c r="MIE86" s="195"/>
      <c r="MIF86" s="195"/>
      <c r="MIG86" s="195"/>
      <c r="MIH86" s="195"/>
      <c r="MII86" s="195"/>
      <c r="MIJ86" s="195"/>
      <c r="MIK86" s="195"/>
      <c r="MIL86" s="195"/>
      <c r="MIM86" s="195"/>
      <c r="MIN86" s="195"/>
      <c r="MIO86" s="195"/>
      <c r="MIP86" s="195"/>
      <c r="MIQ86" s="195"/>
      <c r="MIR86" s="195"/>
      <c r="MIS86" s="195"/>
      <c r="MIT86" s="195"/>
      <c r="MIU86" s="195"/>
      <c r="MIV86" s="195"/>
      <c r="MIW86" s="195"/>
      <c r="MIX86" s="195"/>
      <c r="MIY86" s="195"/>
      <c r="MIZ86" s="195"/>
      <c r="MJA86" s="195"/>
      <c r="MJB86" s="195"/>
      <c r="MJC86" s="195"/>
      <c r="MJD86" s="195"/>
      <c r="MJE86" s="195"/>
      <c r="MJF86" s="195"/>
      <c r="MJG86" s="195"/>
      <c r="MJH86" s="195"/>
      <c r="MJI86" s="195"/>
      <c r="MJJ86" s="195"/>
      <c r="MJK86" s="195"/>
      <c r="MJL86" s="195"/>
      <c r="MJM86" s="195"/>
      <c r="MJN86" s="195"/>
      <c r="MJO86" s="195"/>
      <c r="MJP86" s="195"/>
      <c r="MJQ86" s="195"/>
      <c r="MJR86" s="195"/>
      <c r="MJS86" s="195"/>
      <c r="MJT86" s="195"/>
      <c r="MJU86" s="195"/>
      <c r="MJV86" s="195"/>
      <c r="MJW86" s="195"/>
      <c r="MJX86" s="195"/>
      <c r="MJY86" s="195"/>
      <c r="MJZ86" s="195"/>
      <c r="MKA86" s="195"/>
      <c r="MKB86" s="195"/>
      <c r="MKC86" s="195"/>
      <c r="MKD86" s="195"/>
      <c r="MKE86" s="195"/>
      <c r="MKF86" s="195"/>
      <c r="MKG86" s="195"/>
      <c r="MKH86" s="195"/>
      <c r="MKI86" s="195"/>
      <c r="MKJ86" s="195"/>
      <c r="MKK86" s="195"/>
      <c r="MKL86" s="195"/>
      <c r="MKM86" s="195"/>
      <c r="MKN86" s="195"/>
      <c r="MKO86" s="195"/>
      <c r="MKP86" s="195"/>
      <c r="MKQ86" s="195"/>
      <c r="MKR86" s="195"/>
      <c r="MKS86" s="195"/>
      <c r="MKT86" s="195"/>
      <c r="MKU86" s="195"/>
      <c r="MKV86" s="195"/>
      <c r="MKW86" s="195"/>
      <c r="MKX86" s="195"/>
      <c r="MKY86" s="195"/>
      <c r="MKZ86" s="195"/>
      <c r="MLA86" s="195"/>
      <c r="MLB86" s="195"/>
      <c r="MLC86" s="195"/>
      <c r="MLD86" s="195"/>
      <c r="MLE86" s="195"/>
      <c r="MLF86" s="195"/>
      <c r="MLG86" s="195"/>
      <c r="MLH86" s="195"/>
      <c r="MLI86" s="195"/>
      <c r="MLJ86" s="195"/>
      <c r="MLK86" s="195"/>
      <c r="MLL86" s="195"/>
      <c r="MLM86" s="195"/>
      <c r="MLN86" s="195"/>
      <c r="MLO86" s="195"/>
      <c r="MLP86" s="195"/>
      <c r="MLQ86" s="195"/>
      <c r="MLR86" s="195"/>
      <c r="MLS86" s="195"/>
      <c r="MLT86" s="195"/>
      <c r="MLU86" s="195"/>
      <c r="MLV86" s="195"/>
      <c r="MLW86" s="195"/>
      <c r="MLX86" s="195"/>
      <c r="MLY86" s="195"/>
      <c r="MLZ86" s="195"/>
      <c r="MMA86" s="195"/>
      <c r="MMB86" s="195"/>
      <c r="MMC86" s="195"/>
      <c r="MMD86" s="195"/>
      <c r="MME86" s="195"/>
      <c r="MMF86" s="195"/>
      <c r="MMG86" s="195"/>
      <c r="MMH86" s="195"/>
      <c r="MMI86" s="195"/>
      <c r="MMJ86" s="195"/>
      <c r="MMK86" s="195"/>
      <c r="MML86" s="195"/>
      <c r="MMM86" s="195"/>
      <c r="MMN86" s="195"/>
      <c r="MMO86" s="195"/>
      <c r="MMP86" s="195"/>
      <c r="MMQ86" s="195"/>
      <c r="MMR86" s="195"/>
      <c r="MMS86" s="195"/>
      <c r="MMT86" s="195"/>
      <c r="MMU86" s="195"/>
      <c r="MMV86" s="195"/>
      <c r="MMW86" s="195"/>
      <c r="MMX86" s="195"/>
      <c r="MMY86" s="195"/>
      <c r="MMZ86" s="195"/>
      <c r="MNA86" s="195"/>
      <c r="MNB86" s="195"/>
      <c r="MNC86" s="195"/>
      <c r="MND86" s="195"/>
      <c r="MNE86" s="195"/>
      <c r="MNF86" s="195"/>
      <c r="MNG86" s="195"/>
      <c r="MNH86" s="195"/>
      <c r="MNI86" s="195"/>
      <c r="MNJ86" s="195"/>
      <c r="MNK86" s="195"/>
      <c r="MNL86" s="195"/>
      <c r="MNM86" s="195"/>
      <c r="MNN86" s="195"/>
      <c r="MNO86" s="195"/>
      <c r="MNP86" s="195"/>
      <c r="MNQ86" s="195"/>
      <c r="MNR86" s="195"/>
      <c r="MNS86" s="195"/>
      <c r="MNT86" s="195"/>
      <c r="MNU86" s="195"/>
      <c r="MNV86" s="195"/>
      <c r="MNW86" s="195"/>
      <c r="MNX86" s="195"/>
      <c r="MNY86" s="195"/>
      <c r="MNZ86" s="195"/>
      <c r="MOA86" s="195"/>
      <c r="MOB86" s="195"/>
      <c r="MOC86" s="195"/>
      <c r="MOD86" s="195"/>
      <c r="MOE86" s="195"/>
      <c r="MOF86" s="195"/>
      <c r="MOG86" s="195"/>
      <c r="MOH86" s="195"/>
      <c r="MOI86" s="195"/>
      <c r="MOJ86" s="195"/>
      <c r="MOK86" s="195"/>
      <c r="MOL86" s="195"/>
      <c r="MOM86" s="195"/>
      <c r="MON86" s="195"/>
      <c r="MOO86" s="195"/>
      <c r="MOP86" s="195"/>
      <c r="MOQ86" s="195"/>
      <c r="MOR86" s="195"/>
      <c r="MOS86" s="195"/>
      <c r="MOT86" s="195"/>
      <c r="MOU86" s="195"/>
      <c r="MOV86" s="195"/>
      <c r="MOW86" s="195"/>
      <c r="MOX86" s="195"/>
      <c r="MOY86" s="195"/>
      <c r="MOZ86" s="195"/>
      <c r="MPA86" s="195"/>
      <c r="MPB86" s="195"/>
      <c r="MPC86" s="195"/>
      <c r="MPD86" s="195"/>
      <c r="MPE86" s="195"/>
      <c r="MPF86" s="195"/>
      <c r="MPG86" s="195"/>
      <c r="MPH86" s="195"/>
      <c r="MPI86" s="195"/>
      <c r="MPJ86" s="195"/>
      <c r="MPK86" s="195"/>
      <c r="MPL86" s="195"/>
      <c r="MPM86" s="195"/>
      <c r="MPN86" s="195"/>
      <c r="MPO86" s="195"/>
      <c r="MPP86" s="195"/>
      <c r="MPQ86" s="195"/>
      <c r="MPR86" s="195"/>
      <c r="MPS86" s="195"/>
      <c r="MPT86" s="195"/>
      <c r="MPU86" s="195"/>
      <c r="MPV86" s="195"/>
      <c r="MPW86" s="195"/>
      <c r="MPX86" s="195"/>
      <c r="MPY86" s="195"/>
      <c r="MPZ86" s="195"/>
      <c r="MQA86" s="195"/>
      <c r="MQB86" s="195"/>
      <c r="MQC86" s="195"/>
      <c r="MQD86" s="195"/>
      <c r="MQE86" s="195"/>
      <c r="MQF86" s="195"/>
      <c r="MQG86" s="195"/>
      <c r="MQH86" s="195"/>
      <c r="MQI86" s="195"/>
      <c r="MQJ86" s="195"/>
      <c r="MQK86" s="195"/>
      <c r="MQL86" s="195"/>
      <c r="MQM86" s="195"/>
      <c r="MQN86" s="195"/>
      <c r="MQO86" s="195"/>
      <c r="MQP86" s="195"/>
      <c r="MQQ86" s="195"/>
      <c r="MQR86" s="195"/>
      <c r="MQS86" s="195"/>
      <c r="MQT86" s="195"/>
      <c r="MQU86" s="195"/>
      <c r="MQV86" s="195"/>
      <c r="MQW86" s="195"/>
      <c r="MQX86" s="195"/>
      <c r="MQY86" s="195"/>
      <c r="MQZ86" s="195"/>
      <c r="MRA86" s="195"/>
      <c r="MRB86" s="195"/>
      <c r="MRC86" s="195"/>
      <c r="MRD86" s="195"/>
      <c r="MRE86" s="195"/>
      <c r="MRF86" s="195"/>
      <c r="MRG86" s="195"/>
      <c r="MRH86" s="195"/>
      <c r="MRI86" s="195"/>
      <c r="MRJ86" s="195"/>
      <c r="MRK86" s="195"/>
      <c r="MRL86" s="195"/>
      <c r="MRM86" s="195"/>
      <c r="MRN86" s="195"/>
      <c r="MRO86" s="195"/>
      <c r="MRP86" s="195"/>
      <c r="MRQ86" s="195"/>
      <c r="MRR86" s="195"/>
      <c r="MRS86" s="195"/>
      <c r="MRT86" s="195"/>
      <c r="MRU86" s="195"/>
      <c r="MRV86" s="195"/>
      <c r="MRW86" s="195"/>
      <c r="MRX86" s="195"/>
      <c r="MRY86" s="195"/>
      <c r="MRZ86" s="195"/>
      <c r="MSA86" s="195"/>
      <c r="MSB86" s="195"/>
      <c r="MSC86" s="195"/>
      <c r="MSD86" s="195"/>
      <c r="MSE86" s="195"/>
      <c r="MSF86" s="195"/>
      <c r="MSG86" s="195"/>
      <c r="MSH86" s="195"/>
      <c r="MSI86" s="195"/>
      <c r="MSJ86" s="195"/>
      <c r="MSK86" s="195"/>
      <c r="MSL86" s="195"/>
      <c r="MSM86" s="195"/>
      <c r="MSN86" s="195"/>
      <c r="MSO86" s="195"/>
      <c r="MSP86" s="195"/>
      <c r="MSQ86" s="195"/>
      <c r="MSR86" s="195"/>
      <c r="MSS86" s="195"/>
      <c r="MST86" s="195"/>
      <c r="MSU86" s="195"/>
      <c r="MSV86" s="195"/>
      <c r="MSW86" s="195"/>
      <c r="MSX86" s="195"/>
      <c r="MSY86" s="195"/>
      <c r="MSZ86" s="195"/>
      <c r="MTA86" s="195"/>
      <c r="MTB86" s="195"/>
      <c r="MTC86" s="195"/>
      <c r="MTD86" s="195"/>
      <c r="MTE86" s="195"/>
      <c r="MTF86" s="195"/>
      <c r="MTG86" s="195"/>
      <c r="MTH86" s="195"/>
      <c r="MTI86" s="195"/>
      <c r="MTJ86" s="195"/>
      <c r="MTK86" s="195"/>
      <c r="MTL86" s="195"/>
      <c r="MTM86" s="195"/>
      <c r="MTN86" s="195"/>
      <c r="MTO86" s="195"/>
      <c r="MTP86" s="195"/>
      <c r="MTQ86" s="195"/>
      <c r="MTR86" s="195"/>
      <c r="MTS86" s="195"/>
      <c r="MTT86" s="195"/>
      <c r="MTU86" s="195"/>
      <c r="MTV86" s="195"/>
      <c r="MTW86" s="195"/>
      <c r="MTX86" s="195"/>
      <c r="MTY86" s="195"/>
      <c r="MTZ86" s="195"/>
      <c r="MUA86" s="195"/>
      <c r="MUB86" s="195"/>
      <c r="MUC86" s="195"/>
      <c r="MUD86" s="195"/>
      <c r="MUE86" s="195"/>
      <c r="MUF86" s="195"/>
      <c r="MUG86" s="195"/>
      <c r="MUH86" s="195"/>
      <c r="MUI86" s="195"/>
      <c r="MUJ86" s="195"/>
      <c r="MUK86" s="195"/>
      <c r="MUL86" s="195"/>
      <c r="MUM86" s="195"/>
      <c r="MUN86" s="195"/>
      <c r="MUO86" s="195"/>
      <c r="MUP86" s="195"/>
      <c r="MUQ86" s="195"/>
      <c r="MUR86" s="195"/>
      <c r="MUS86" s="195"/>
      <c r="MUT86" s="195"/>
      <c r="MUU86" s="195"/>
      <c r="MUV86" s="195"/>
      <c r="MUW86" s="195"/>
      <c r="MUX86" s="195"/>
      <c r="MUY86" s="195"/>
      <c r="MUZ86" s="195"/>
      <c r="MVA86" s="195"/>
      <c r="MVB86" s="195"/>
      <c r="MVC86" s="195"/>
      <c r="MVD86" s="195"/>
      <c r="MVE86" s="195"/>
      <c r="MVF86" s="195"/>
      <c r="MVG86" s="195"/>
      <c r="MVH86" s="195"/>
      <c r="MVI86" s="195"/>
      <c r="MVJ86" s="195"/>
      <c r="MVK86" s="195"/>
      <c r="MVL86" s="195"/>
      <c r="MVM86" s="195"/>
      <c r="MVN86" s="195"/>
      <c r="MVO86" s="195"/>
      <c r="MVP86" s="195"/>
      <c r="MVQ86" s="195"/>
      <c r="MVR86" s="195"/>
      <c r="MVS86" s="195"/>
      <c r="MVT86" s="195"/>
      <c r="MVU86" s="195"/>
      <c r="MVV86" s="195"/>
      <c r="MVW86" s="195"/>
      <c r="MVX86" s="195"/>
      <c r="MVY86" s="195"/>
      <c r="MVZ86" s="195"/>
      <c r="MWA86" s="195"/>
      <c r="MWB86" s="195"/>
      <c r="MWC86" s="195"/>
      <c r="MWD86" s="195"/>
      <c r="MWE86" s="195"/>
      <c r="MWF86" s="195"/>
      <c r="MWG86" s="195"/>
      <c r="MWH86" s="195"/>
      <c r="MWI86" s="195"/>
      <c r="MWJ86" s="195"/>
      <c r="MWK86" s="195"/>
      <c r="MWL86" s="195"/>
      <c r="MWM86" s="195"/>
      <c r="MWN86" s="195"/>
      <c r="MWO86" s="195"/>
      <c r="MWP86" s="195"/>
      <c r="MWQ86" s="195"/>
      <c r="MWR86" s="195"/>
      <c r="MWS86" s="195"/>
      <c r="MWT86" s="195"/>
      <c r="MWU86" s="195"/>
      <c r="MWV86" s="195"/>
      <c r="MWW86" s="195"/>
      <c r="MWX86" s="195"/>
      <c r="MWY86" s="195"/>
      <c r="MWZ86" s="195"/>
      <c r="MXA86" s="195"/>
      <c r="MXB86" s="195"/>
      <c r="MXC86" s="195"/>
      <c r="MXD86" s="195"/>
      <c r="MXE86" s="195"/>
      <c r="MXF86" s="195"/>
      <c r="MXG86" s="195"/>
      <c r="MXH86" s="195"/>
      <c r="MXI86" s="195"/>
      <c r="MXJ86" s="195"/>
      <c r="MXK86" s="195"/>
      <c r="MXL86" s="195"/>
      <c r="MXM86" s="195"/>
      <c r="MXN86" s="195"/>
      <c r="MXO86" s="195"/>
      <c r="MXP86" s="195"/>
      <c r="MXQ86" s="195"/>
      <c r="MXR86" s="195"/>
      <c r="MXS86" s="195"/>
      <c r="MXT86" s="195"/>
      <c r="MXU86" s="195"/>
      <c r="MXV86" s="195"/>
      <c r="MXW86" s="195"/>
      <c r="MXX86" s="195"/>
      <c r="MXY86" s="195"/>
      <c r="MXZ86" s="195"/>
      <c r="MYA86" s="195"/>
      <c r="MYB86" s="195"/>
      <c r="MYC86" s="195"/>
      <c r="MYD86" s="195"/>
      <c r="MYE86" s="195"/>
      <c r="MYF86" s="195"/>
      <c r="MYG86" s="195"/>
      <c r="MYH86" s="195"/>
      <c r="MYI86" s="195"/>
      <c r="MYJ86" s="195"/>
      <c r="MYK86" s="195"/>
      <c r="MYL86" s="195"/>
      <c r="MYM86" s="195"/>
      <c r="MYN86" s="195"/>
      <c r="MYO86" s="195"/>
      <c r="MYP86" s="195"/>
      <c r="MYQ86" s="195"/>
      <c r="MYR86" s="195"/>
      <c r="MYS86" s="195"/>
      <c r="MYT86" s="195"/>
      <c r="MYU86" s="195"/>
      <c r="MYV86" s="195"/>
      <c r="MYW86" s="195"/>
      <c r="MYX86" s="195"/>
      <c r="MYY86" s="195"/>
      <c r="MYZ86" s="195"/>
      <c r="MZA86" s="195"/>
      <c r="MZB86" s="195"/>
      <c r="MZC86" s="195"/>
      <c r="MZD86" s="195"/>
      <c r="MZE86" s="195"/>
      <c r="MZF86" s="195"/>
      <c r="MZG86" s="195"/>
      <c r="MZH86" s="195"/>
      <c r="MZI86" s="195"/>
      <c r="MZJ86" s="195"/>
      <c r="MZK86" s="195"/>
      <c r="MZL86" s="195"/>
      <c r="MZM86" s="195"/>
      <c r="MZN86" s="195"/>
      <c r="MZO86" s="195"/>
      <c r="MZP86" s="195"/>
      <c r="MZQ86" s="195"/>
      <c r="MZR86" s="195"/>
      <c r="MZS86" s="195"/>
      <c r="MZT86" s="195"/>
      <c r="MZU86" s="195"/>
      <c r="MZV86" s="195"/>
      <c r="MZW86" s="195"/>
      <c r="MZX86" s="195"/>
      <c r="MZY86" s="195"/>
      <c r="MZZ86" s="195"/>
      <c r="NAA86" s="195"/>
      <c r="NAB86" s="195"/>
      <c r="NAC86" s="195"/>
      <c r="NAD86" s="195"/>
      <c r="NAE86" s="195"/>
      <c r="NAF86" s="195"/>
      <c r="NAG86" s="195"/>
      <c r="NAH86" s="195"/>
      <c r="NAI86" s="195"/>
      <c r="NAJ86" s="195"/>
      <c r="NAK86" s="195"/>
      <c r="NAL86" s="195"/>
      <c r="NAM86" s="195"/>
      <c r="NAN86" s="195"/>
      <c r="NAO86" s="195"/>
      <c r="NAP86" s="195"/>
      <c r="NAQ86" s="195"/>
      <c r="NAR86" s="195"/>
      <c r="NAS86" s="195"/>
      <c r="NAT86" s="195"/>
      <c r="NAU86" s="195"/>
      <c r="NAV86" s="195"/>
      <c r="NAW86" s="195"/>
      <c r="NAX86" s="195"/>
      <c r="NAY86" s="195"/>
      <c r="NAZ86" s="195"/>
      <c r="NBA86" s="195"/>
      <c r="NBB86" s="195"/>
      <c r="NBC86" s="195"/>
      <c r="NBD86" s="195"/>
      <c r="NBE86" s="195"/>
      <c r="NBF86" s="195"/>
      <c r="NBG86" s="195"/>
      <c r="NBH86" s="195"/>
      <c r="NBI86" s="195"/>
      <c r="NBJ86" s="195"/>
      <c r="NBK86" s="195"/>
      <c r="NBL86" s="195"/>
      <c r="NBM86" s="195"/>
      <c r="NBN86" s="195"/>
      <c r="NBO86" s="195"/>
      <c r="NBP86" s="195"/>
      <c r="NBQ86" s="195"/>
      <c r="NBR86" s="195"/>
      <c r="NBS86" s="195"/>
      <c r="NBT86" s="195"/>
      <c r="NBU86" s="195"/>
      <c r="NBV86" s="195"/>
      <c r="NBW86" s="195"/>
      <c r="NBX86" s="195"/>
      <c r="NBY86" s="195"/>
      <c r="NBZ86" s="195"/>
      <c r="NCA86" s="195"/>
      <c r="NCB86" s="195"/>
      <c r="NCC86" s="195"/>
      <c r="NCD86" s="195"/>
      <c r="NCE86" s="195"/>
      <c r="NCF86" s="195"/>
      <c r="NCG86" s="195"/>
      <c r="NCH86" s="195"/>
      <c r="NCI86" s="195"/>
      <c r="NCJ86" s="195"/>
      <c r="NCK86" s="195"/>
      <c r="NCL86" s="195"/>
      <c r="NCM86" s="195"/>
      <c r="NCN86" s="195"/>
      <c r="NCO86" s="195"/>
      <c r="NCP86" s="195"/>
      <c r="NCQ86" s="195"/>
      <c r="NCR86" s="195"/>
      <c r="NCS86" s="195"/>
      <c r="NCT86" s="195"/>
      <c r="NCU86" s="195"/>
      <c r="NCV86" s="195"/>
      <c r="NCW86" s="195"/>
      <c r="NCX86" s="195"/>
      <c r="NCY86" s="195"/>
      <c r="NCZ86" s="195"/>
      <c r="NDA86" s="195"/>
      <c r="NDB86" s="195"/>
      <c r="NDC86" s="195"/>
      <c r="NDD86" s="195"/>
      <c r="NDE86" s="195"/>
      <c r="NDF86" s="195"/>
      <c r="NDG86" s="195"/>
      <c r="NDH86" s="195"/>
      <c r="NDI86" s="195"/>
      <c r="NDJ86" s="195"/>
      <c r="NDK86" s="195"/>
      <c r="NDL86" s="195"/>
      <c r="NDM86" s="195"/>
      <c r="NDN86" s="195"/>
      <c r="NDO86" s="195"/>
      <c r="NDP86" s="195"/>
      <c r="NDQ86" s="195"/>
      <c r="NDR86" s="195"/>
      <c r="NDS86" s="195"/>
      <c r="NDT86" s="195"/>
      <c r="NDU86" s="195"/>
      <c r="NDV86" s="195"/>
      <c r="NDW86" s="195"/>
      <c r="NDX86" s="195"/>
      <c r="NDY86" s="195"/>
      <c r="NDZ86" s="195"/>
      <c r="NEA86" s="195"/>
      <c r="NEB86" s="195"/>
      <c r="NEC86" s="195"/>
      <c r="NED86" s="195"/>
      <c r="NEE86" s="195"/>
      <c r="NEF86" s="195"/>
      <c r="NEG86" s="195"/>
      <c r="NEH86" s="195"/>
      <c r="NEI86" s="195"/>
      <c r="NEJ86" s="195"/>
      <c r="NEK86" s="195"/>
      <c r="NEL86" s="195"/>
      <c r="NEM86" s="195"/>
      <c r="NEN86" s="195"/>
      <c r="NEO86" s="195"/>
      <c r="NEP86" s="195"/>
      <c r="NEQ86" s="195"/>
      <c r="NER86" s="195"/>
      <c r="NES86" s="195"/>
      <c r="NET86" s="195"/>
      <c r="NEU86" s="195"/>
      <c r="NEV86" s="195"/>
      <c r="NEW86" s="195"/>
      <c r="NEX86" s="195"/>
      <c r="NEY86" s="195"/>
      <c r="NEZ86" s="195"/>
      <c r="NFA86" s="195"/>
      <c r="NFB86" s="195"/>
      <c r="NFC86" s="195"/>
      <c r="NFD86" s="195"/>
      <c r="NFE86" s="195"/>
      <c r="NFF86" s="195"/>
      <c r="NFG86" s="195"/>
      <c r="NFH86" s="195"/>
      <c r="NFI86" s="195"/>
      <c r="NFJ86" s="195"/>
      <c r="NFK86" s="195"/>
      <c r="NFL86" s="195"/>
      <c r="NFM86" s="195"/>
      <c r="NFN86" s="195"/>
      <c r="NFO86" s="195"/>
      <c r="NFP86" s="195"/>
      <c r="NFQ86" s="195"/>
      <c r="NFR86" s="195"/>
      <c r="NFS86" s="195"/>
      <c r="NFT86" s="195"/>
      <c r="NFU86" s="195"/>
      <c r="NFV86" s="195"/>
      <c r="NFW86" s="195"/>
      <c r="NFX86" s="195"/>
      <c r="NFY86" s="195"/>
      <c r="NFZ86" s="195"/>
      <c r="NGA86" s="195"/>
      <c r="NGB86" s="195"/>
      <c r="NGC86" s="195"/>
      <c r="NGD86" s="195"/>
      <c r="NGE86" s="195"/>
      <c r="NGF86" s="195"/>
      <c r="NGG86" s="195"/>
      <c r="NGH86" s="195"/>
      <c r="NGI86" s="195"/>
      <c r="NGJ86" s="195"/>
      <c r="NGK86" s="195"/>
      <c r="NGL86" s="195"/>
      <c r="NGM86" s="195"/>
      <c r="NGN86" s="195"/>
      <c r="NGO86" s="195"/>
      <c r="NGP86" s="195"/>
      <c r="NGQ86" s="195"/>
      <c r="NGR86" s="195"/>
      <c r="NGS86" s="195"/>
      <c r="NGT86" s="195"/>
      <c r="NGU86" s="195"/>
      <c r="NGV86" s="195"/>
      <c r="NGW86" s="195"/>
      <c r="NGX86" s="195"/>
      <c r="NGY86" s="195"/>
      <c r="NGZ86" s="195"/>
      <c r="NHA86" s="195"/>
      <c r="NHB86" s="195"/>
      <c r="NHC86" s="195"/>
      <c r="NHD86" s="195"/>
      <c r="NHE86" s="195"/>
      <c r="NHF86" s="195"/>
      <c r="NHG86" s="195"/>
      <c r="NHH86" s="195"/>
      <c r="NHI86" s="195"/>
      <c r="NHJ86" s="195"/>
      <c r="NHK86" s="195"/>
      <c r="NHL86" s="195"/>
      <c r="NHM86" s="195"/>
      <c r="NHN86" s="195"/>
      <c r="NHO86" s="195"/>
      <c r="NHP86" s="195"/>
      <c r="NHQ86" s="195"/>
      <c r="NHR86" s="195"/>
      <c r="NHS86" s="195"/>
      <c r="NHT86" s="195"/>
      <c r="NHU86" s="195"/>
      <c r="NHV86" s="195"/>
      <c r="NHW86" s="195"/>
      <c r="NHX86" s="195"/>
      <c r="NHY86" s="195"/>
      <c r="NHZ86" s="195"/>
      <c r="NIA86" s="195"/>
      <c r="NIB86" s="195"/>
      <c r="NIC86" s="195"/>
      <c r="NID86" s="195"/>
      <c r="NIE86" s="195"/>
      <c r="NIF86" s="195"/>
      <c r="NIG86" s="195"/>
      <c r="NIH86" s="195"/>
      <c r="NII86" s="195"/>
      <c r="NIJ86" s="195"/>
      <c r="NIK86" s="195"/>
      <c r="NIL86" s="195"/>
      <c r="NIM86" s="195"/>
      <c r="NIN86" s="195"/>
      <c r="NIO86" s="195"/>
      <c r="NIP86" s="195"/>
      <c r="NIQ86" s="195"/>
      <c r="NIR86" s="195"/>
      <c r="NIS86" s="195"/>
      <c r="NIT86" s="195"/>
      <c r="NIU86" s="195"/>
      <c r="NIV86" s="195"/>
      <c r="NIW86" s="195"/>
      <c r="NIX86" s="195"/>
      <c r="NIY86" s="195"/>
      <c r="NIZ86" s="195"/>
      <c r="NJA86" s="195"/>
      <c r="NJB86" s="195"/>
      <c r="NJC86" s="195"/>
      <c r="NJD86" s="195"/>
      <c r="NJE86" s="195"/>
      <c r="NJF86" s="195"/>
      <c r="NJG86" s="195"/>
      <c r="NJH86" s="195"/>
      <c r="NJI86" s="195"/>
      <c r="NJJ86" s="195"/>
      <c r="NJK86" s="195"/>
      <c r="NJL86" s="195"/>
      <c r="NJM86" s="195"/>
      <c r="NJN86" s="195"/>
      <c r="NJO86" s="195"/>
      <c r="NJP86" s="195"/>
      <c r="NJQ86" s="195"/>
      <c r="NJR86" s="195"/>
      <c r="NJS86" s="195"/>
      <c r="NJT86" s="195"/>
      <c r="NJU86" s="195"/>
      <c r="NJV86" s="195"/>
      <c r="NJW86" s="195"/>
      <c r="NJX86" s="195"/>
      <c r="NJY86" s="195"/>
      <c r="NJZ86" s="195"/>
      <c r="NKA86" s="195"/>
      <c r="NKB86" s="195"/>
      <c r="NKC86" s="195"/>
      <c r="NKD86" s="195"/>
      <c r="NKE86" s="195"/>
      <c r="NKF86" s="195"/>
      <c r="NKG86" s="195"/>
      <c r="NKH86" s="195"/>
      <c r="NKI86" s="195"/>
      <c r="NKJ86" s="195"/>
      <c r="NKK86" s="195"/>
      <c r="NKL86" s="195"/>
      <c r="NKM86" s="195"/>
      <c r="NKN86" s="195"/>
      <c r="NKO86" s="195"/>
      <c r="NKP86" s="195"/>
      <c r="NKQ86" s="195"/>
      <c r="NKR86" s="195"/>
      <c r="NKS86" s="195"/>
      <c r="NKT86" s="195"/>
      <c r="NKU86" s="195"/>
      <c r="NKV86" s="195"/>
      <c r="NKW86" s="195"/>
      <c r="NKX86" s="195"/>
      <c r="NKY86" s="195"/>
      <c r="NKZ86" s="195"/>
      <c r="NLA86" s="195"/>
      <c r="NLB86" s="195"/>
      <c r="NLC86" s="195"/>
      <c r="NLD86" s="195"/>
      <c r="NLE86" s="195"/>
      <c r="NLF86" s="195"/>
      <c r="NLG86" s="195"/>
      <c r="NLH86" s="195"/>
      <c r="NLI86" s="195"/>
      <c r="NLJ86" s="195"/>
      <c r="NLK86" s="195"/>
      <c r="NLL86" s="195"/>
      <c r="NLM86" s="195"/>
      <c r="NLN86" s="195"/>
      <c r="NLO86" s="195"/>
      <c r="NLP86" s="195"/>
      <c r="NLQ86" s="195"/>
      <c r="NLR86" s="195"/>
      <c r="NLS86" s="195"/>
      <c r="NLT86" s="195"/>
      <c r="NLU86" s="195"/>
      <c r="NLV86" s="195"/>
      <c r="NLW86" s="195"/>
      <c r="NLX86" s="195"/>
      <c r="NLY86" s="195"/>
      <c r="NLZ86" s="195"/>
      <c r="NMA86" s="195"/>
      <c r="NMB86" s="195"/>
      <c r="NMC86" s="195"/>
      <c r="NMD86" s="195"/>
      <c r="NME86" s="195"/>
      <c r="NMF86" s="195"/>
      <c r="NMG86" s="195"/>
      <c r="NMH86" s="195"/>
      <c r="NMI86" s="195"/>
      <c r="NMJ86" s="195"/>
      <c r="NMK86" s="195"/>
      <c r="NML86" s="195"/>
      <c r="NMM86" s="195"/>
      <c r="NMN86" s="195"/>
      <c r="NMO86" s="195"/>
      <c r="NMP86" s="195"/>
      <c r="NMQ86" s="195"/>
      <c r="NMR86" s="195"/>
      <c r="NMS86" s="195"/>
      <c r="NMT86" s="195"/>
      <c r="NMU86" s="195"/>
      <c r="NMV86" s="195"/>
      <c r="NMW86" s="195"/>
      <c r="NMX86" s="195"/>
      <c r="NMY86" s="195"/>
      <c r="NMZ86" s="195"/>
      <c r="NNA86" s="195"/>
      <c r="NNB86" s="195"/>
      <c r="NNC86" s="195"/>
      <c r="NND86" s="195"/>
      <c r="NNE86" s="195"/>
      <c r="NNF86" s="195"/>
      <c r="NNG86" s="195"/>
      <c r="NNH86" s="195"/>
      <c r="NNI86" s="195"/>
      <c r="NNJ86" s="195"/>
      <c r="NNK86" s="195"/>
      <c r="NNL86" s="195"/>
      <c r="NNM86" s="195"/>
      <c r="NNN86" s="195"/>
      <c r="NNO86" s="195"/>
      <c r="NNP86" s="195"/>
      <c r="NNQ86" s="195"/>
      <c r="NNR86" s="195"/>
      <c r="NNS86" s="195"/>
      <c r="NNT86" s="195"/>
      <c r="NNU86" s="195"/>
      <c r="NNV86" s="195"/>
      <c r="NNW86" s="195"/>
      <c r="NNX86" s="195"/>
      <c r="NNY86" s="195"/>
      <c r="NNZ86" s="195"/>
      <c r="NOA86" s="195"/>
      <c r="NOB86" s="195"/>
      <c r="NOC86" s="195"/>
      <c r="NOD86" s="195"/>
      <c r="NOE86" s="195"/>
      <c r="NOF86" s="195"/>
      <c r="NOG86" s="195"/>
      <c r="NOH86" s="195"/>
      <c r="NOI86" s="195"/>
      <c r="NOJ86" s="195"/>
      <c r="NOK86" s="195"/>
      <c r="NOL86" s="195"/>
      <c r="NOM86" s="195"/>
      <c r="NON86" s="195"/>
      <c r="NOO86" s="195"/>
      <c r="NOP86" s="195"/>
      <c r="NOQ86" s="195"/>
      <c r="NOR86" s="195"/>
      <c r="NOS86" s="195"/>
      <c r="NOT86" s="195"/>
      <c r="NOU86" s="195"/>
      <c r="NOV86" s="195"/>
      <c r="NOW86" s="195"/>
      <c r="NOX86" s="195"/>
      <c r="NOY86" s="195"/>
      <c r="NOZ86" s="195"/>
      <c r="NPA86" s="195"/>
      <c r="NPB86" s="195"/>
      <c r="NPC86" s="195"/>
      <c r="NPD86" s="195"/>
      <c r="NPE86" s="195"/>
      <c r="NPF86" s="195"/>
      <c r="NPG86" s="195"/>
      <c r="NPH86" s="195"/>
      <c r="NPI86" s="195"/>
      <c r="NPJ86" s="195"/>
      <c r="NPK86" s="195"/>
      <c r="NPL86" s="195"/>
      <c r="NPM86" s="195"/>
      <c r="NPN86" s="195"/>
      <c r="NPO86" s="195"/>
      <c r="NPP86" s="195"/>
      <c r="NPQ86" s="195"/>
      <c r="NPR86" s="195"/>
      <c r="NPS86" s="195"/>
      <c r="NPT86" s="195"/>
      <c r="NPU86" s="195"/>
      <c r="NPV86" s="195"/>
      <c r="NPW86" s="195"/>
      <c r="NPX86" s="195"/>
      <c r="NPY86" s="195"/>
      <c r="NPZ86" s="195"/>
      <c r="NQA86" s="195"/>
      <c r="NQB86" s="195"/>
      <c r="NQC86" s="195"/>
      <c r="NQD86" s="195"/>
      <c r="NQE86" s="195"/>
      <c r="NQF86" s="195"/>
      <c r="NQG86" s="195"/>
      <c r="NQH86" s="195"/>
      <c r="NQI86" s="195"/>
      <c r="NQJ86" s="195"/>
      <c r="NQK86" s="195"/>
      <c r="NQL86" s="195"/>
      <c r="NQM86" s="195"/>
      <c r="NQN86" s="195"/>
      <c r="NQO86" s="195"/>
      <c r="NQP86" s="195"/>
      <c r="NQQ86" s="195"/>
      <c r="NQR86" s="195"/>
      <c r="NQS86" s="195"/>
      <c r="NQT86" s="195"/>
      <c r="NQU86" s="195"/>
      <c r="NQV86" s="195"/>
      <c r="NQW86" s="195"/>
      <c r="NQX86" s="195"/>
      <c r="NQY86" s="195"/>
      <c r="NQZ86" s="195"/>
      <c r="NRA86" s="195"/>
      <c r="NRB86" s="195"/>
      <c r="NRC86" s="195"/>
      <c r="NRD86" s="195"/>
      <c r="NRE86" s="195"/>
      <c r="NRF86" s="195"/>
      <c r="NRG86" s="195"/>
      <c r="NRH86" s="195"/>
      <c r="NRI86" s="195"/>
      <c r="NRJ86" s="195"/>
      <c r="NRK86" s="195"/>
      <c r="NRL86" s="195"/>
      <c r="NRM86" s="195"/>
      <c r="NRN86" s="195"/>
      <c r="NRO86" s="195"/>
      <c r="NRP86" s="195"/>
      <c r="NRQ86" s="195"/>
      <c r="NRR86" s="195"/>
      <c r="NRS86" s="195"/>
      <c r="NRT86" s="195"/>
      <c r="NRU86" s="195"/>
      <c r="NRV86" s="195"/>
      <c r="NRW86" s="195"/>
      <c r="NRX86" s="195"/>
      <c r="NRY86" s="195"/>
      <c r="NRZ86" s="195"/>
      <c r="NSA86" s="195"/>
      <c r="NSB86" s="195"/>
      <c r="NSC86" s="195"/>
      <c r="NSD86" s="195"/>
      <c r="NSE86" s="195"/>
      <c r="NSF86" s="195"/>
      <c r="NSG86" s="195"/>
      <c r="NSH86" s="195"/>
      <c r="NSI86" s="195"/>
      <c r="NSJ86" s="195"/>
      <c r="NSK86" s="195"/>
      <c r="NSL86" s="195"/>
      <c r="NSM86" s="195"/>
      <c r="NSN86" s="195"/>
      <c r="NSO86" s="195"/>
      <c r="NSP86" s="195"/>
      <c r="NSQ86" s="195"/>
      <c r="NSR86" s="195"/>
      <c r="NSS86" s="195"/>
      <c r="NST86" s="195"/>
      <c r="NSU86" s="195"/>
      <c r="NSV86" s="195"/>
      <c r="NSW86" s="195"/>
      <c r="NSX86" s="195"/>
      <c r="NSY86" s="195"/>
      <c r="NSZ86" s="195"/>
      <c r="NTA86" s="195"/>
      <c r="NTB86" s="195"/>
      <c r="NTC86" s="195"/>
      <c r="NTD86" s="195"/>
      <c r="NTE86" s="195"/>
      <c r="NTF86" s="195"/>
      <c r="NTG86" s="195"/>
      <c r="NTH86" s="195"/>
      <c r="NTI86" s="195"/>
      <c r="NTJ86" s="195"/>
      <c r="NTK86" s="195"/>
      <c r="NTL86" s="195"/>
      <c r="NTM86" s="195"/>
      <c r="NTN86" s="195"/>
      <c r="NTO86" s="195"/>
      <c r="NTP86" s="195"/>
      <c r="NTQ86" s="195"/>
      <c r="NTR86" s="195"/>
      <c r="NTS86" s="195"/>
      <c r="NTT86" s="195"/>
      <c r="NTU86" s="195"/>
      <c r="NTV86" s="195"/>
      <c r="NTW86" s="195"/>
      <c r="NTX86" s="195"/>
      <c r="NTY86" s="195"/>
      <c r="NTZ86" s="195"/>
      <c r="NUA86" s="195"/>
      <c r="NUB86" s="195"/>
      <c r="NUC86" s="195"/>
      <c r="NUD86" s="195"/>
      <c r="NUE86" s="195"/>
      <c r="NUF86" s="195"/>
      <c r="NUG86" s="195"/>
      <c r="NUH86" s="195"/>
      <c r="NUI86" s="195"/>
      <c r="NUJ86" s="195"/>
      <c r="NUK86" s="195"/>
      <c r="NUL86" s="195"/>
      <c r="NUM86" s="195"/>
      <c r="NUN86" s="195"/>
      <c r="NUO86" s="195"/>
      <c r="NUP86" s="195"/>
      <c r="NUQ86" s="195"/>
      <c r="NUR86" s="195"/>
      <c r="NUS86" s="195"/>
      <c r="NUT86" s="195"/>
      <c r="NUU86" s="195"/>
      <c r="NUV86" s="195"/>
      <c r="NUW86" s="195"/>
      <c r="NUX86" s="195"/>
      <c r="NUY86" s="195"/>
      <c r="NUZ86" s="195"/>
      <c r="NVA86" s="195"/>
      <c r="NVB86" s="195"/>
      <c r="NVC86" s="195"/>
      <c r="NVD86" s="195"/>
      <c r="NVE86" s="195"/>
      <c r="NVF86" s="195"/>
      <c r="NVG86" s="195"/>
      <c r="NVH86" s="195"/>
      <c r="NVI86" s="195"/>
      <c r="NVJ86" s="195"/>
      <c r="NVK86" s="195"/>
      <c r="NVL86" s="195"/>
      <c r="NVM86" s="195"/>
      <c r="NVN86" s="195"/>
      <c r="NVO86" s="195"/>
      <c r="NVP86" s="195"/>
      <c r="NVQ86" s="195"/>
      <c r="NVR86" s="195"/>
      <c r="NVS86" s="195"/>
      <c r="NVT86" s="195"/>
      <c r="NVU86" s="195"/>
      <c r="NVV86" s="195"/>
      <c r="NVW86" s="195"/>
      <c r="NVX86" s="195"/>
      <c r="NVY86" s="195"/>
      <c r="NVZ86" s="195"/>
      <c r="NWA86" s="195"/>
      <c r="NWB86" s="195"/>
      <c r="NWC86" s="195"/>
      <c r="NWD86" s="195"/>
      <c r="NWE86" s="195"/>
      <c r="NWF86" s="195"/>
      <c r="NWG86" s="195"/>
      <c r="NWH86" s="195"/>
      <c r="NWI86" s="195"/>
      <c r="NWJ86" s="195"/>
      <c r="NWK86" s="195"/>
      <c r="NWL86" s="195"/>
      <c r="NWM86" s="195"/>
      <c r="NWN86" s="195"/>
      <c r="NWO86" s="195"/>
      <c r="NWP86" s="195"/>
      <c r="NWQ86" s="195"/>
      <c r="NWR86" s="195"/>
      <c r="NWS86" s="195"/>
      <c r="NWT86" s="195"/>
      <c r="NWU86" s="195"/>
      <c r="NWV86" s="195"/>
      <c r="NWW86" s="195"/>
      <c r="NWX86" s="195"/>
      <c r="NWY86" s="195"/>
      <c r="NWZ86" s="195"/>
      <c r="NXA86" s="195"/>
      <c r="NXB86" s="195"/>
      <c r="NXC86" s="195"/>
      <c r="NXD86" s="195"/>
      <c r="NXE86" s="195"/>
      <c r="NXF86" s="195"/>
      <c r="NXG86" s="195"/>
      <c r="NXH86" s="195"/>
      <c r="NXI86" s="195"/>
      <c r="NXJ86" s="195"/>
      <c r="NXK86" s="195"/>
      <c r="NXL86" s="195"/>
      <c r="NXM86" s="195"/>
      <c r="NXN86" s="195"/>
      <c r="NXO86" s="195"/>
      <c r="NXP86" s="195"/>
      <c r="NXQ86" s="195"/>
      <c r="NXR86" s="195"/>
      <c r="NXS86" s="195"/>
      <c r="NXT86" s="195"/>
      <c r="NXU86" s="195"/>
      <c r="NXV86" s="195"/>
      <c r="NXW86" s="195"/>
      <c r="NXX86" s="195"/>
      <c r="NXY86" s="195"/>
      <c r="NXZ86" s="195"/>
      <c r="NYA86" s="195"/>
      <c r="NYB86" s="195"/>
      <c r="NYC86" s="195"/>
      <c r="NYD86" s="195"/>
      <c r="NYE86" s="195"/>
      <c r="NYF86" s="195"/>
      <c r="NYG86" s="195"/>
      <c r="NYH86" s="195"/>
      <c r="NYI86" s="195"/>
      <c r="NYJ86" s="195"/>
      <c r="NYK86" s="195"/>
      <c r="NYL86" s="195"/>
      <c r="NYM86" s="195"/>
      <c r="NYN86" s="195"/>
      <c r="NYO86" s="195"/>
      <c r="NYP86" s="195"/>
      <c r="NYQ86" s="195"/>
      <c r="NYR86" s="195"/>
      <c r="NYS86" s="195"/>
      <c r="NYT86" s="195"/>
      <c r="NYU86" s="195"/>
      <c r="NYV86" s="195"/>
      <c r="NYW86" s="195"/>
      <c r="NYX86" s="195"/>
      <c r="NYY86" s="195"/>
      <c r="NYZ86" s="195"/>
      <c r="NZA86" s="195"/>
      <c r="NZB86" s="195"/>
      <c r="NZC86" s="195"/>
      <c r="NZD86" s="195"/>
      <c r="NZE86" s="195"/>
      <c r="NZF86" s="195"/>
      <c r="NZG86" s="195"/>
      <c r="NZH86" s="195"/>
      <c r="NZI86" s="195"/>
      <c r="NZJ86" s="195"/>
      <c r="NZK86" s="195"/>
      <c r="NZL86" s="195"/>
      <c r="NZM86" s="195"/>
      <c r="NZN86" s="195"/>
      <c r="NZO86" s="195"/>
      <c r="NZP86" s="195"/>
      <c r="NZQ86" s="195"/>
      <c r="NZR86" s="195"/>
      <c r="NZS86" s="195"/>
      <c r="NZT86" s="195"/>
      <c r="NZU86" s="195"/>
      <c r="NZV86" s="195"/>
      <c r="NZW86" s="195"/>
      <c r="NZX86" s="195"/>
      <c r="NZY86" s="195"/>
      <c r="NZZ86" s="195"/>
      <c r="OAA86" s="195"/>
      <c r="OAB86" s="195"/>
      <c r="OAC86" s="195"/>
      <c r="OAD86" s="195"/>
      <c r="OAE86" s="195"/>
      <c r="OAF86" s="195"/>
      <c r="OAG86" s="195"/>
      <c r="OAH86" s="195"/>
      <c r="OAI86" s="195"/>
      <c r="OAJ86" s="195"/>
      <c r="OAK86" s="195"/>
      <c r="OAL86" s="195"/>
      <c r="OAM86" s="195"/>
      <c r="OAN86" s="195"/>
      <c r="OAO86" s="195"/>
      <c r="OAP86" s="195"/>
      <c r="OAQ86" s="195"/>
      <c r="OAR86" s="195"/>
      <c r="OAS86" s="195"/>
      <c r="OAT86" s="195"/>
      <c r="OAU86" s="195"/>
      <c r="OAV86" s="195"/>
      <c r="OAW86" s="195"/>
      <c r="OAX86" s="195"/>
      <c r="OAY86" s="195"/>
      <c r="OAZ86" s="195"/>
      <c r="OBA86" s="195"/>
      <c r="OBB86" s="195"/>
      <c r="OBC86" s="195"/>
      <c r="OBD86" s="195"/>
      <c r="OBE86" s="195"/>
      <c r="OBF86" s="195"/>
      <c r="OBG86" s="195"/>
      <c r="OBH86" s="195"/>
      <c r="OBI86" s="195"/>
      <c r="OBJ86" s="195"/>
      <c r="OBK86" s="195"/>
      <c r="OBL86" s="195"/>
      <c r="OBM86" s="195"/>
      <c r="OBN86" s="195"/>
      <c r="OBO86" s="195"/>
      <c r="OBP86" s="195"/>
      <c r="OBQ86" s="195"/>
      <c r="OBR86" s="195"/>
      <c r="OBS86" s="195"/>
      <c r="OBT86" s="195"/>
      <c r="OBU86" s="195"/>
      <c r="OBV86" s="195"/>
      <c r="OBW86" s="195"/>
      <c r="OBX86" s="195"/>
      <c r="OBY86" s="195"/>
      <c r="OBZ86" s="195"/>
      <c r="OCA86" s="195"/>
      <c r="OCB86" s="195"/>
      <c r="OCC86" s="195"/>
      <c r="OCD86" s="195"/>
      <c r="OCE86" s="195"/>
      <c r="OCF86" s="195"/>
      <c r="OCG86" s="195"/>
      <c r="OCH86" s="195"/>
      <c r="OCI86" s="195"/>
      <c r="OCJ86" s="195"/>
      <c r="OCK86" s="195"/>
      <c r="OCL86" s="195"/>
      <c r="OCM86" s="195"/>
      <c r="OCN86" s="195"/>
      <c r="OCO86" s="195"/>
      <c r="OCP86" s="195"/>
      <c r="OCQ86" s="195"/>
      <c r="OCR86" s="195"/>
      <c r="OCS86" s="195"/>
      <c r="OCT86" s="195"/>
      <c r="OCU86" s="195"/>
      <c r="OCV86" s="195"/>
      <c r="OCW86" s="195"/>
      <c r="OCX86" s="195"/>
      <c r="OCY86" s="195"/>
      <c r="OCZ86" s="195"/>
      <c r="ODA86" s="195"/>
      <c r="ODB86" s="195"/>
      <c r="ODC86" s="195"/>
      <c r="ODD86" s="195"/>
      <c r="ODE86" s="195"/>
      <c r="ODF86" s="195"/>
      <c r="ODG86" s="195"/>
      <c r="ODH86" s="195"/>
      <c r="ODI86" s="195"/>
      <c r="ODJ86" s="195"/>
      <c r="ODK86" s="195"/>
      <c r="ODL86" s="195"/>
      <c r="ODM86" s="195"/>
      <c r="ODN86" s="195"/>
      <c r="ODO86" s="195"/>
      <c r="ODP86" s="195"/>
      <c r="ODQ86" s="195"/>
      <c r="ODR86" s="195"/>
      <c r="ODS86" s="195"/>
      <c r="ODT86" s="195"/>
      <c r="ODU86" s="195"/>
      <c r="ODV86" s="195"/>
      <c r="ODW86" s="195"/>
      <c r="ODX86" s="195"/>
      <c r="ODY86" s="195"/>
      <c r="ODZ86" s="195"/>
      <c r="OEA86" s="195"/>
      <c r="OEB86" s="195"/>
      <c r="OEC86" s="195"/>
      <c r="OED86" s="195"/>
      <c r="OEE86" s="195"/>
      <c r="OEF86" s="195"/>
      <c r="OEG86" s="195"/>
      <c r="OEH86" s="195"/>
      <c r="OEI86" s="195"/>
      <c r="OEJ86" s="195"/>
      <c r="OEK86" s="195"/>
      <c r="OEL86" s="195"/>
      <c r="OEM86" s="195"/>
      <c r="OEN86" s="195"/>
      <c r="OEO86" s="195"/>
      <c r="OEP86" s="195"/>
      <c r="OEQ86" s="195"/>
      <c r="OER86" s="195"/>
      <c r="OES86" s="195"/>
      <c r="OET86" s="195"/>
      <c r="OEU86" s="195"/>
      <c r="OEV86" s="195"/>
      <c r="OEW86" s="195"/>
      <c r="OEX86" s="195"/>
      <c r="OEY86" s="195"/>
      <c r="OEZ86" s="195"/>
      <c r="OFA86" s="195"/>
      <c r="OFB86" s="195"/>
      <c r="OFC86" s="195"/>
      <c r="OFD86" s="195"/>
      <c r="OFE86" s="195"/>
      <c r="OFF86" s="195"/>
      <c r="OFG86" s="195"/>
      <c r="OFH86" s="195"/>
      <c r="OFI86" s="195"/>
      <c r="OFJ86" s="195"/>
      <c r="OFK86" s="195"/>
      <c r="OFL86" s="195"/>
      <c r="OFM86" s="195"/>
      <c r="OFN86" s="195"/>
      <c r="OFO86" s="195"/>
      <c r="OFP86" s="195"/>
      <c r="OFQ86" s="195"/>
      <c r="OFR86" s="195"/>
      <c r="OFS86" s="195"/>
      <c r="OFT86" s="195"/>
      <c r="OFU86" s="195"/>
      <c r="OFV86" s="195"/>
      <c r="OFW86" s="195"/>
      <c r="OFX86" s="195"/>
      <c r="OFY86" s="195"/>
      <c r="OFZ86" s="195"/>
      <c r="OGA86" s="195"/>
      <c r="OGB86" s="195"/>
      <c r="OGC86" s="195"/>
      <c r="OGD86" s="195"/>
      <c r="OGE86" s="195"/>
      <c r="OGF86" s="195"/>
      <c r="OGG86" s="195"/>
      <c r="OGH86" s="195"/>
      <c r="OGI86" s="195"/>
      <c r="OGJ86" s="195"/>
      <c r="OGK86" s="195"/>
      <c r="OGL86" s="195"/>
      <c r="OGM86" s="195"/>
      <c r="OGN86" s="195"/>
      <c r="OGO86" s="195"/>
      <c r="OGP86" s="195"/>
      <c r="OGQ86" s="195"/>
      <c r="OGR86" s="195"/>
      <c r="OGS86" s="195"/>
      <c r="OGT86" s="195"/>
      <c r="OGU86" s="195"/>
      <c r="OGV86" s="195"/>
      <c r="OGW86" s="195"/>
      <c r="OGX86" s="195"/>
      <c r="OGY86" s="195"/>
      <c r="OGZ86" s="195"/>
      <c r="OHA86" s="195"/>
      <c r="OHB86" s="195"/>
      <c r="OHC86" s="195"/>
      <c r="OHD86" s="195"/>
      <c r="OHE86" s="195"/>
      <c r="OHF86" s="195"/>
      <c r="OHG86" s="195"/>
      <c r="OHH86" s="195"/>
      <c r="OHI86" s="195"/>
      <c r="OHJ86" s="195"/>
      <c r="OHK86" s="195"/>
      <c r="OHL86" s="195"/>
      <c r="OHM86" s="195"/>
      <c r="OHN86" s="195"/>
      <c r="OHO86" s="195"/>
      <c r="OHP86" s="195"/>
      <c r="OHQ86" s="195"/>
      <c r="OHR86" s="195"/>
      <c r="OHS86" s="195"/>
      <c r="OHT86" s="195"/>
      <c r="OHU86" s="195"/>
      <c r="OHV86" s="195"/>
      <c r="OHW86" s="195"/>
      <c r="OHX86" s="195"/>
      <c r="OHY86" s="195"/>
      <c r="OHZ86" s="195"/>
      <c r="OIA86" s="195"/>
      <c r="OIB86" s="195"/>
      <c r="OIC86" s="195"/>
      <c r="OID86" s="195"/>
      <c r="OIE86" s="195"/>
      <c r="OIF86" s="195"/>
      <c r="OIG86" s="195"/>
      <c r="OIH86" s="195"/>
      <c r="OII86" s="195"/>
      <c r="OIJ86" s="195"/>
      <c r="OIK86" s="195"/>
      <c r="OIL86" s="195"/>
      <c r="OIM86" s="195"/>
      <c r="OIN86" s="195"/>
      <c r="OIO86" s="195"/>
      <c r="OIP86" s="195"/>
      <c r="OIQ86" s="195"/>
      <c r="OIR86" s="195"/>
      <c r="OIS86" s="195"/>
      <c r="OIT86" s="195"/>
      <c r="OIU86" s="195"/>
      <c r="OIV86" s="195"/>
      <c r="OIW86" s="195"/>
      <c r="OIX86" s="195"/>
      <c r="OIY86" s="195"/>
      <c r="OIZ86" s="195"/>
      <c r="OJA86" s="195"/>
      <c r="OJB86" s="195"/>
      <c r="OJC86" s="195"/>
      <c r="OJD86" s="195"/>
      <c r="OJE86" s="195"/>
      <c r="OJF86" s="195"/>
      <c r="OJG86" s="195"/>
      <c r="OJH86" s="195"/>
      <c r="OJI86" s="195"/>
      <c r="OJJ86" s="195"/>
      <c r="OJK86" s="195"/>
      <c r="OJL86" s="195"/>
      <c r="OJM86" s="195"/>
      <c r="OJN86" s="195"/>
      <c r="OJO86" s="195"/>
      <c r="OJP86" s="195"/>
      <c r="OJQ86" s="195"/>
      <c r="OJR86" s="195"/>
      <c r="OJS86" s="195"/>
      <c r="OJT86" s="195"/>
      <c r="OJU86" s="195"/>
      <c r="OJV86" s="195"/>
      <c r="OJW86" s="195"/>
      <c r="OJX86" s="195"/>
      <c r="OJY86" s="195"/>
      <c r="OJZ86" s="195"/>
      <c r="OKA86" s="195"/>
      <c r="OKB86" s="195"/>
      <c r="OKC86" s="195"/>
      <c r="OKD86" s="195"/>
      <c r="OKE86" s="195"/>
      <c r="OKF86" s="195"/>
      <c r="OKG86" s="195"/>
      <c r="OKH86" s="195"/>
      <c r="OKI86" s="195"/>
      <c r="OKJ86" s="195"/>
      <c r="OKK86" s="195"/>
      <c r="OKL86" s="195"/>
      <c r="OKM86" s="195"/>
      <c r="OKN86" s="195"/>
      <c r="OKO86" s="195"/>
      <c r="OKP86" s="195"/>
      <c r="OKQ86" s="195"/>
      <c r="OKR86" s="195"/>
      <c r="OKS86" s="195"/>
      <c r="OKT86" s="195"/>
      <c r="OKU86" s="195"/>
      <c r="OKV86" s="195"/>
      <c r="OKW86" s="195"/>
      <c r="OKX86" s="195"/>
      <c r="OKY86" s="195"/>
      <c r="OKZ86" s="195"/>
      <c r="OLA86" s="195"/>
      <c r="OLB86" s="195"/>
      <c r="OLC86" s="195"/>
      <c r="OLD86" s="195"/>
      <c r="OLE86" s="195"/>
      <c r="OLF86" s="195"/>
      <c r="OLG86" s="195"/>
      <c r="OLH86" s="195"/>
      <c r="OLI86" s="195"/>
      <c r="OLJ86" s="195"/>
      <c r="OLK86" s="195"/>
      <c r="OLL86" s="195"/>
      <c r="OLM86" s="195"/>
      <c r="OLN86" s="195"/>
      <c r="OLO86" s="195"/>
      <c r="OLP86" s="195"/>
      <c r="OLQ86" s="195"/>
      <c r="OLR86" s="195"/>
      <c r="OLS86" s="195"/>
      <c r="OLT86" s="195"/>
      <c r="OLU86" s="195"/>
      <c r="OLV86" s="195"/>
      <c r="OLW86" s="195"/>
      <c r="OLX86" s="195"/>
      <c r="OLY86" s="195"/>
      <c r="OLZ86" s="195"/>
      <c r="OMA86" s="195"/>
      <c r="OMB86" s="195"/>
      <c r="OMC86" s="195"/>
      <c r="OMD86" s="195"/>
      <c r="OME86" s="195"/>
      <c r="OMF86" s="195"/>
      <c r="OMG86" s="195"/>
      <c r="OMH86" s="195"/>
      <c r="OMI86" s="195"/>
      <c r="OMJ86" s="195"/>
      <c r="OMK86" s="195"/>
      <c r="OML86" s="195"/>
      <c r="OMM86" s="195"/>
      <c r="OMN86" s="195"/>
      <c r="OMO86" s="195"/>
      <c r="OMP86" s="195"/>
      <c r="OMQ86" s="195"/>
      <c r="OMR86" s="195"/>
      <c r="OMS86" s="195"/>
      <c r="OMT86" s="195"/>
      <c r="OMU86" s="195"/>
      <c r="OMV86" s="195"/>
      <c r="OMW86" s="195"/>
      <c r="OMX86" s="195"/>
      <c r="OMY86" s="195"/>
      <c r="OMZ86" s="195"/>
      <c r="ONA86" s="195"/>
      <c r="ONB86" s="195"/>
      <c r="ONC86" s="195"/>
      <c r="OND86" s="195"/>
      <c r="ONE86" s="195"/>
      <c r="ONF86" s="195"/>
      <c r="ONG86" s="195"/>
      <c r="ONH86" s="195"/>
      <c r="ONI86" s="195"/>
      <c r="ONJ86" s="195"/>
      <c r="ONK86" s="195"/>
      <c r="ONL86" s="195"/>
      <c r="ONM86" s="195"/>
      <c r="ONN86" s="195"/>
      <c r="ONO86" s="195"/>
      <c r="ONP86" s="195"/>
      <c r="ONQ86" s="195"/>
      <c r="ONR86" s="195"/>
      <c r="ONS86" s="195"/>
      <c r="ONT86" s="195"/>
      <c r="ONU86" s="195"/>
      <c r="ONV86" s="195"/>
      <c r="ONW86" s="195"/>
      <c r="ONX86" s="195"/>
      <c r="ONY86" s="195"/>
      <c r="ONZ86" s="195"/>
      <c r="OOA86" s="195"/>
      <c r="OOB86" s="195"/>
      <c r="OOC86" s="195"/>
      <c r="OOD86" s="195"/>
      <c r="OOE86" s="195"/>
      <c r="OOF86" s="195"/>
      <c r="OOG86" s="195"/>
      <c r="OOH86" s="195"/>
      <c r="OOI86" s="195"/>
      <c r="OOJ86" s="195"/>
      <c r="OOK86" s="195"/>
      <c r="OOL86" s="195"/>
      <c r="OOM86" s="195"/>
      <c r="OON86" s="195"/>
      <c r="OOO86" s="195"/>
      <c r="OOP86" s="195"/>
      <c r="OOQ86" s="195"/>
      <c r="OOR86" s="195"/>
      <c r="OOS86" s="195"/>
      <c r="OOT86" s="195"/>
      <c r="OOU86" s="195"/>
      <c r="OOV86" s="195"/>
      <c r="OOW86" s="195"/>
      <c r="OOX86" s="195"/>
      <c r="OOY86" s="195"/>
      <c r="OOZ86" s="195"/>
      <c r="OPA86" s="195"/>
      <c r="OPB86" s="195"/>
      <c r="OPC86" s="195"/>
      <c r="OPD86" s="195"/>
      <c r="OPE86" s="195"/>
      <c r="OPF86" s="195"/>
      <c r="OPG86" s="195"/>
      <c r="OPH86" s="195"/>
      <c r="OPI86" s="195"/>
      <c r="OPJ86" s="195"/>
      <c r="OPK86" s="195"/>
      <c r="OPL86" s="195"/>
      <c r="OPM86" s="195"/>
      <c r="OPN86" s="195"/>
      <c r="OPO86" s="195"/>
      <c r="OPP86" s="195"/>
      <c r="OPQ86" s="195"/>
      <c r="OPR86" s="195"/>
      <c r="OPS86" s="195"/>
      <c r="OPT86" s="195"/>
      <c r="OPU86" s="195"/>
      <c r="OPV86" s="195"/>
      <c r="OPW86" s="195"/>
      <c r="OPX86" s="195"/>
      <c r="OPY86" s="195"/>
      <c r="OPZ86" s="195"/>
      <c r="OQA86" s="195"/>
      <c r="OQB86" s="195"/>
      <c r="OQC86" s="195"/>
      <c r="OQD86" s="195"/>
      <c r="OQE86" s="195"/>
      <c r="OQF86" s="195"/>
      <c r="OQG86" s="195"/>
      <c r="OQH86" s="195"/>
      <c r="OQI86" s="195"/>
      <c r="OQJ86" s="195"/>
      <c r="OQK86" s="195"/>
      <c r="OQL86" s="195"/>
      <c r="OQM86" s="195"/>
      <c r="OQN86" s="195"/>
      <c r="OQO86" s="195"/>
      <c r="OQP86" s="195"/>
      <c r="OQQ86" s="195"/>
      <c r="OQR86" s="195"/>
      <c r="OQS86" s="195"/>
      <c r="OQT86" s="195"/>
      <c r="OQU86" s="195"/>
      <c r="OQV86" s="195"/>
      <c r="OQW86" s="195"/>
      <c r="OQX86" s="195"/>
      <c r="OQY86" s="195"/>
      <c r="OQZ86" s="195"/>
      <c r="ORA86" s="195"/>
      <c r="ORB86" s="195"/>
      <c r="ORC86" s="195"/>
      <c r="ORD86" s="195"/>
      <c r="ORE86" s="195"/>
      <c r="ORF86" s="195"/>
      <c r="ORG86" s="195"/>
      <c r="ORH86" s="195"/>
      <c r="ORI86" s="195"/>
      <c r="ORJ86" s="195"/>
      <c r="ORK86" s="195"/>
      <c r="ORL86" s="195"/>
      <c r="ORM86" s="195"/>
      <c r="ORN86" s="195"/>
      <c r="ORO86" s="195"/>
      <c r="ORP86" s="195"/>
      <c r="ORQ86" s="195"/>
      <c r="ORR86" s="195"/>
      <c r="ORS86" s="195"/>
      <c r="ORT86" s="195"/>
      <c r="ORU86" s="195"/>
      <c r="ORV86" s="195"/>
      <c r="ORW86" s="195"/>
      <c r="ORX86" s="195"/>
      <c r="ORY86" s="195"/>
      <c r="ORZ86" s="195"/>
      <c r="OSA86" s="195"/>
      <c r="OSB86" s="195"/>
      <c r="OSC86" s="195"/>
      <c r="OSD86" s="195"/>
      <c r="OSE86" s="195"/>
      <c r="OSF86" s="195"/>
      <c r="OSG86" s="195"/>
      <c r="OSH86" s="195"/>
      <c r="OSI86" s="195"/>
      <c r="OSJ86" s="195"/>
      <c r="OSK86" s="195"/>
      <c r="OSL86" s="195"/>
      <c r="OSM86" s="195"/>
      <c r="OSN86" s="195"/>
      <c r="OSO86" s="195"/>
      <c r="OSP86" s="195"/>
      <c r="OSQ86" s="195"/>
      <c r="OSR86" s="195"/>
      <c r="OSS86" s="195"/>
      <c r="OST86" s="195"/>
      <c r="OSU86" s="195"/>
      <c r="OSV86" s="195"/>
      <c r="OSW86" s="195"/>
      <c r="OSX86" s="195"/>
      <c r="OSY86" s="195"/>
      <c r="OSZ86" s="195"/>
      <c r="OTA86" s="195"/>
      <c r="OTB86" s="195"/>
      <c r="OTC86" s="195"/>
      <c r="OTD86" s="195"/>
      <c r="OTE86" s="195"/>
      <c r="OTF86" s="195"/>
      <c r="OTG86" s="195"/>
      <c r="OTH86" s="195"/>
      <c r="OTI86" s="195"/>
      <c r="OTJ86" s="195"/>
      <c r="OTK86" s="195"/>
      <c r="OTL86" s="195"/>
      <c r="OTM86" s="195"/>
      <c r="OTN86" s="195"/>
      <c r="OTO86" s="195"/>
      <c r="OTP86" s="195"/>
      <c r="OTQ86" s="195"/>
      <c r="OTR86" s="195"/>
      <c r="OTS86" s="195"/>
      <c r="OTT86" s="195"/>
      <c r="OTU86" s="195"/>
      <c r="OTV86" s="195"/>
      <c r="OTW86" s="195"/>
      <c r="OTX86" s="195"/>
      <c r="OTY86" s="195"/>
      <c r="OTZ86" s="195"/>
      <c r="OUA86" s="195"/>
      <c r="OUB86" s="195"/>
      <c r="OUC86" s="195"/>
      <c r="OUD86" s="195"/>
      <c r="OUE86" s="195"/>
      <c r="OUF86" s="195"/>
      <c r="OUG86" s="195"/>
      <c r="OUH86" s="195"/>
      <c r="OUI86" s="195"/>
      <c r="OUJ86" s="195"/>
      <c r="OUK86" s="195"/>
      <c r="OUL86" s="195"/>
      <c r="OUM86" s="195"/>
      <c r="OUN86" s="195"/>
      <c r="OUO86" s="195"/>
      <c r="OUP86" s="195"/>
      <c r="OUQ86" s="195"/>
      <c r="OUR86" s="195"/>
      <c r="OUS86" s="195"/>
      <c r="OUT86" s="195"/>
      <c r="OUU86" s="195"/>
      <c r="OUV86" s="195"/>
      <c r="OUW86" s="195"/>
      <c r="OUX86" s="195"/>
      <c r="OUY86" s="195"/>
      <c r="OUZ86" s="195"/>
      <c r="OVA86" s="195"/>
      <c r="OVB86" s="195"/>
      <c r="OVC86" s="195"/>
      <c r="OVD86" s="195"/>
      <c r="OVE86" s="195"/>
      <c r="OVF86" s="195"/>
      <c r="OVG86" s="195"/>
      <c r="OVH86" s="195"/>
      <c r="OVI86" s="195"/>
      <c r="OVJ86" s="195"/>
      <c r="OVK86" s="195"/>
      <c r="OVL86" s="195"/>
      <c r="OVM86" s="195"/>
      <c r="OVN86" s="195"/>
      <c r="OVO86" s="195"/>
      <c r="OVP86" s="195"/>
      <c r="OVQ86" s="195"/>
      <c r="OVR86" s="195"/>
      <c r="OVS86" s="195"/>
      <c r="OVT86" s="195"/>
      <c r="OVU86" s="195"/>
      <c r="OVV86" s="195"/>
      <c r="OVW86" s="195"/>
      <c r="OVX86" s="195"/>
      <c r="OVY86" s="195"/>
      <c r="OVZ86" s="195"/>
      <c r="OWA86" s="195"/>
      <c r="OWB86" s="195"/>
      <c r="OWC86" s="195"/>
      <c r="OWD86" s="195"/>
      <c r="OWE86" s="195"/>
      <c r="OWF86" s="195"/>
      <c r="OWG86" s="195"/>
      <c r="OWH86" s="195"/>
      <c r="OWI86" s="195"/>
      <c r="OWJ86" s="195"/>
      <c r="OWK86" s="195"/>
      <c r="OWL86" s="195"/>
      <c r="OWM86" s="195"/>
      <c r="OWN86" s="195"/>
      <c r="OWO86" s="195"/>
      <c r="OWP86" s="195"/>
      <c r="OWQ86" s="195"/>
      <c r="OWR86" s="195"/>
      <c r="OWS86" s="195"/>
      <c r="OWT86" s="195"/>
      <c r="OWU86" s="195"/>
      <c r="OWV86" s="195"/>
      <c r="OWW86" s="195"/>
      <c r="OWX86" s="195"/>
      <c r="OWY86" s="195"/>
      <c r="OWZ86" s="195"/>
      <c r="OXA86" s="195"/>
      <c r="OXB86" s="195"/>
      <c r="OXC86" s="195"/>
      <c r="OXD86" s="195"/>
      <c r="OXE86" s="195"/>
      <c r="OXF86" s="195"/>
      <c r="OXG86" s="195"/>
      <c r="OXH86" s="195"/>
      <c r="OXI86" s="195"/>
      <c r="OXJ86" s="195"/>
      <c r="OXK86" s="195"/>
      <c r="OXL86" s="195"/>
      <c r="OXM86" s="195"/>
      <c r="OXN86" s="195"/>
      <c r="OXO86" s="195"/>
      <c r="OXP86" s="195"/>
      <c r="OXQ86" s="195"/>
      <c r="OXR86" s="195"/>
      <c r="OXS86" s="195"/>
      <c r="OXT86" s="195"/>
      <c r="OXU86" s="195"/>
      <c r="OXV86" s="195"/>
      <c r="OXW86" s="195"/>
      <c r="OXX86" s="195"/>
      <c r="OXY86" s="195"/>
      <c r="OXZ86" s="195"/>
      <c r="OYA86" s="195"/>
      <c r="OYB86" s="195"/>
      <c r="OYC86" s="195"/>
      <c r="OYD86" s="195"/>
      <c r="OYE86" s="195"/>
      <c r="OYF86" s="195"/>
      <c r="OYG86" s="195"/>
      <c r="OYH86" s="195"/>
      <c r="OYI86" s="195"/>
      <c r="OYJ86" s="195"/>
      <c r="OYK86" s="195"/>
      <c r="OYL86" s="195"/>
      <c r="OYM86" s="195"/>
      <c r="OYN86" s="195"/>
      <c r="OYO86" s="195"/>
      <c r="OYP86" s="195"/>
      <c r="OYQ86" s="195"/>
      <c r="OYR86" s="195"/>
      <c r="OYS86" s="195"/>
      <c r="OYT86" s="195"/>
      <c r="OYU86" s="195"/>
      <c r="OYV86" s="195"/>
      <c r="OYW86" s="195"/>
      <c r="OYX86" s="195"/>
      <c r="OYY86" s="195"/>
      <c r="OYZ86" s="195"/>
      <c r="OZA86" s="195"/>
      <c r="OZB86" s="195"/>
      <c r="OZC86" s="195"/>
      <c r="OZD86" s="195"/>
      <c r="OZE86" s="195"/>
      <c r="OZF86" s="195"/>
      <c r="OZG86" s="195"/>
      <c r="OZH86" s="195"/>
      <c r="OZI86" s="195"/>
      <c r="OZJ86" s="195"/>
      <c r="OZK86" s="195"/>
      <c r="OZL86" s="195"/>
      <c r="OZM86" s="195"/>
      <c r="OZN86" s="195"/>
      <c r="OZO86" s="195"/>
      <c r="OZP86" s="195"/>
      <c r="OZQ86" s="195"/>
      <c r="OZR86" s="195"/>
      <c r="OZS86" s="195"/>
      <c r="OZT86" s="195"/>
      <c r="OZU86" s="195"/>
      <c r="OZV86" s="195"/>
      <c r="OZW86" s="195"/>
      <c r="OZX86" s="195"/>
      <c r="OZY86" s="195"/>
      <c r="OZZ86" s="195"/>
      <c r="PAA86" s="195"/>
      <c r="PAB86" s="195"/>
      <c r="PAC86" s="195"/>
      <c r="PAD86" s="195"/>
      <c r="PAE86" s="195"/>
      <c r="PAF86" s="195"/>
      <c r="PAG86" s="195"/>
      <c r="PAH86" s="195"/>
      <c r="PAI86" s="195"/>
      <c r="PAJ86" s="195"/>
      <c r="PAK86" s="195"/>
      <c r="PAL86" s="195"/>
      <c r="PAM86" s="195"/>
      <c r="PAN86" s="195"/>
      <c r="PAO86" s="195"/>
      <c r="PAP86" s="195"/>
      <c r="PAQ86" s="195"/>
      <c r="PAR86" s="195"/>
      <c r="PAS86" s="195"/>
      <c r="PAT86" s="195"/>
      <c r="PAU86" s="195"/>
      <c r="PAV86" s="195"/>
      <c r="PAW86" s="195"/>
      <c r="PAX86" s="195"/>
      <c r="PAY86" s="195"/>
      <c r="PAZ86" s="195"/>
      <c r="PBA86" s="195"/>
      <c r="PBB86" s="195"/>
      <c r="PBC86" s="195"/>
      <c r="PBD86" s="195"/>
      <c r="PBE86" s="195"/>
      <c r="PBF86" s="195"/>
      <c r="PBG86" s="195"/>
      <c r="PBH86" s="195"/>
      <c r="PBI86" s="195"/>
      <c r="PBJ86" s="195"/>
      <c r="PBK86" s="195"/>
      <c r="PBL86" s="195"/>
      <c r="PBM86" s="195"/>
      <c r="PBN86" s="195"/>
      <c r="PBO86" s="195"/>
      <c r="PBP86" s="195"/>
      <c r="PBQ86" s="195"/>
      <c r="PBR86" s="195"/>
      <c r="PBS86" s="195"/>
      <c r="PBT86" s="195"/>
      <c r="PBU86" s="195"/>
      <c r="PBV86" s="195"/>
      <c r="PBW86" s="195"/>
      <c r="PBX86" s="195"/>
      <c r="PBY86" s="195"/>
      <c r="PBZ86" s="195"/>
      <c r="PCA86" s="195"/>
      <c r="PCB86" s="195"/>
      <c r="PCC86" s="195"/>
      <c r="PCD86" s="195"/>
      <c r="PCE86" s="195"/>
      <c r="PCF86" s="195"/>
      <c r="PCG86" s="195"/>
      <c r="PCH86" s="195"/>
      <c r="PCI86" s="195"/>
      <c r="PCJ86" s="195"/>
      <c r="PCK86" s="195"/>
      <c r="PCL86" s="195"/>
      <c r="PCM86" s="195"/>
      <c r="PCN86" s="195"/>
      <c r="PCO86" s="195"/>
      <c r="PCP86" s="195"/>
      <c r="PCQ86" s="195"/>
      <c r="PCR86" s="195"/>
      <c r="PCS86" s="195"/>
      <c r="PCT86" s="195"/>
      <c r="PCU86" s="195"/>
      <c r="PCV86" s="195"/>
      <c r="PCW86" s="195"/>
      <c r="PCX86" s="195"/>
      <c r="PCY86" s="195"/>
      <c r="PCZ86" s="195"/>
      <c r="PDA86" s="195"/>
      <c r="PDB86" s="195"/>
      <c r="PDC86" s="195"/>
      <c r="PDD86" s="195"/>
      <c r="PDE86" s="195"/>
      <c r="PDF86" s="195"/>
      <c r="PDG86" s="195"/>
      <c r="PDH86" s="195"/>
      <c r="PDI86" s="195"/>
      <c r="PDJ86" s="195"/>
      <c r="PDK86" s="195"/>
      <c r="PDL86" s="195"/>
      <c r="PDM86" s="195"/>
      <c r="PDN86" s="195"/>
      <c r="PDO86" s="195"/>
      <c r="PDP86" s="195"/>
      <c r="PDQ86" s="195"/>
      <c r="PDR86" s="195"/>
      <c r="PDS86" s="195"/>
      <c r="PDT86" s="195"/>
      <c r="PDU86" s="195"/>
      <c r="PDV86" s="195"/>
      <c r="PDW86" s="195"/>
      <c r="PDX86" s="195"/>
      <c r="PDY86" s="195"/>
      <c r="PDZ86" s="195"/>
      <c r="PEA86" s="195"/>
      <c r="PEB86" s="195"/>
      <c r="PEC86" s="195"/>
      <c r="PED86" s="195"/>
      <c r="PEE86" s="195"/>
      <c r="PEF86" s="195"/>
      <c r="PEG86" s="195"/>
      <c r="PEH86" s="195"/>
      <c r="PEI86" s="195"/>
      <c r="PEJ86" s="195"/>
      <c r="PEK86" s="195"/>
      <c r="PEL86" s="195"/>
      <c r="PEM86" s="195"/>
      <c r="PEN86" s="195"/>
      <c r="PEO86" s="195"/>
      <c r="PEP86" s="195"/>
      <c r="PEQ86" s="195"/>
      <c r="PER86" s="195"/>
      <c r="PES86" s="195"/>
      <c r="PET86" s="195"/>
      <c r="PEU86" s="195"/>
      <c r="PEV86" s="195"/>
      <c r="PEW86" s="195"/>
      <c r="PEX86" s="195"/>
      <c r="PEY86" s="195"/>
      <c r="PEZ86" s="195"/>
      <c r="PFA86" s="195"/>
      <c r="PFB86" s="195"/>
      <c r="PFC86" s="195"/>
      <c r="PFD86" s="195"/>
      <c r="PFE86" s="195"/>
      <c r="PFF86" s="195"/>
      <c r="PFG86" s="195"/>
      <c r="PFH86" s="195"/>
      <c r="PFI86" s="195"/>
      <c r="PFJ86" s="195"/>
      <c r="PFK86" s="195"/>
      <c r="PFL86" s="195"/>
      <c r="PFM86" s="195"/>
      <c r="PFN86" s="195"/>
      <c r="PFO86" s="195"/>
      <c r="PFP86" s="195"/>
      <c r="PFQ86" s="195"/>
      <c r="PFR86" s="195"/>
      <c r="PFS86" s="195"/>
      <c r="PFT86" s="195"/>
      <c r="PFU86" s="195"/>
      <c r="PFV86" s="195"/>
      <c r="PFW86" s="195"/>
      <c r="PFX86" s="195"/>
      <c r="PFY86" s="195"/>
      <c r="PFZ86" s="195"/>
      <c r="PGA86" s="195"/>
      <c r="PGB86" s="195"/>
      <c r="PGC86" s="195"/>
      <c r="PGD86" s="195"/>
      <c r="PGE86" s="195"/>
      <c r="PGF86" s="195"/>
      <c r="PGG86" s="195"/>
      <c r="PGH86" s="195"/>
      <c r="PGI86" s="195"/>
      <c r="PGJ86" s="195"/>
      <c r="PGK86" s="195"/>
      <c r="PGL86" s="195"/>
      <c r="PGM86" s="195"/>
      <c r="PGN86" s="195"/>
      <c r="PGO86" s="195"/>
      <c r="PGP86" s="195"/>
      <c r="PGQ86" s="195"/>
      <c r="PGR86" s="195"/>
      <c r="PGS86" s="195"/>
      <c r="PGT86" s="195"/>
      <c r="PGU86" s="195"/>
      <c r="PGV86" s="195"/>
      <c r="PGW86" s="195"/>
      <c r="PGX86" s="195"/>
      <c r="PGY86" s="195"/>
      <c r="PGZ86" s="195"/>
      <c r="PHA86" s="195"/>
      <c r="PHB86" s="195"/>
      <c r="PHC86" s="195"/>
      <c r="PHD86" s="195"/>
      <c r="PHE86" s="195"/>
      <c r="PHF86" s="195"/>
      <c r="PHG86" s="195"/>
      <c r="PHH86" s="195"/>
      <c r="PHI86" s="195"/>
      <c r="PHJ86" s="195"/>
      <c r="PHK86" s="195"/>
      <c r="PHL86" s="195"/>
      <c r="PHM86" s="195"/>
      <c r="PHN86" s="195"/>
      <c r="PHO86" s="195"/>
      <c r="PHP86" s="195"/>
      <c r="PHQ86" s="195"/>
      <c r="PHR86" s="195"/>
      <c r="PHS86" s="195"/>
      <c r="PHT86" s="195"/>
      <c r="PHU86" s="195"/>
      <c r="PHV86" s="195"/>
      <c r="PHW86" s="195"/>
      <c r="PHX86" s="195"/>
      <c r="PHY86" s="195"/>
      <c r="PHZ86" s="195"/>
      <c r="PIA86" s="195"/>
      <c r="PIB86" s="195"/>
      <c r="PIC86" s="195"/>
      <c r="PID86" s="195"/>
      <c r="PIE86" s="195"/>
      <c r="PIF86" s="195"/>
      <c r="PIG86" s="195"/>
      <c r="PIH86" s="195"/>
      <c r="PII86" s="195"/>
      <c r="PIJ86" s="195"/>
      <c r="PIK86" s="195"/>
      <c r="PIL86" s="195"/>
      <c r="PIM86" s="195"/>
      <c r="PIN86" s="195"/>
      <c r="PIO86" s="195"/>
      <c r="PIP86" s="195"/>
      <c r="PIQ86" s="195"/>
      <c r="PIR86" s="195"/>
      <c r="PIS86" s="195"/>
      <c r="PIT86" s="195"/>
      <c r="PIU86" s="195"/>
      <c r="PIV86" s="195"/>
      <c r="PIW86" s="195"/>
      <c r="PIX86" s="195"/>
      <c r="PIY86" s="195"/>
      <c r="PIZ86" s="195"/>
      <c r="PJA86" s="195"/>
      <c r="PJB86" s="195"/>
      <c r="PJC86" s="195"/>
      <c r="PJD86" s="195"/>
      <c r="PJE86" s="195"/>
      <c r="PJF86" s="195"/>
      <c r="PJG86" s="195"/>
      <c r="PJH86" s="195"/>
      <c r="PJI86" s="195"/>
      <c r="PJJ86" s="195"/>
      <c r="PJK86" s="195"/>
      <c r="PJL86" s="195"/>
      <c r="PJM86" s="195"/>
      <c r="PJN86" s="195"/>
      <c r="PJO86" s="195"/>
      <c r="PJP86" s="195"/>
      <c r="PJQ86" s="195"/>
      <c r="PJR86" s="195"/>
      <c r="PJS86" s="195"/>
      <c r="PJT86" s="195"/>
      <c r="PJU86" s="195"/>
      <c r="PJV86" s="195"/>
      <c r="PJW86" s="195"/>
      <c r="PJX86" s="195"/>
      <c r="PJY86" s="195"/>
      <c r="PJZ86" s="195"/>
      <c r="PKA86" s="195"/>
      <c r="PKB86" s="195"/>
      <c r="PKC86" s="195"/>
      <c r="PKD86" s="195"/>
      <c r="PKE86" s="195"/>
      <c r="PKF86" s="195"/>
      <c r="PKG86" s="195"/>
      <c r="PKH86" s="195"/>
      <c r="PKI86" s="195"/>
      <c r="PKJ86" s="195"/>
      <c r="PKK86" s="195"/>
      <c r="PKL86" s="195"/>
      <c r="PKM86" s="195"/>
      <c r="PKN86" s="195"/>
      <c r="PKO86" s="195"/>
      <c r="PKP86" s="195"/>
      <c r="PKQ86" s="195"/>
      <c r="PKR86" s="195"/>
      <c r="PKS86" s="195"/>
      <c r="PKT86" s="195"/>
      <c r="PKU86" s="195"/>
      <c r="PKV86" s="195"/>
      <c r="PKW86" s="195"/>
      <c r="PKX86" s="195"/>
      <c r="PKY86" s="195"/>
      <c r="PKZ86" s="195"/>
      <c r="PLA86" s="195"/>
      <c r="PLB86" s="195"/>
      <c r="PLC86" s="195"/>
      <c r="PLD86" s="195"/>
      <c r="PLE86" s="195"/>
      <c r="PLF86" s="195"/>
      <c r="PLG86" s="195"/>
      <c r="PLH86" s="195"/>
      <c r="PLI86" s="195"/>
      <c r="PLJ86" s="195"/>
      <c r="PLK86" s="195"/>
      <c r="PLL86" s="195"/>
      <c r="PLM86" s="195"/>
      <c r="PLN86" s="195"/>
      <c r="PLO86" s="195"/>
      <c r="PLP86" s="195"/>
      <c r="PLQ86" s="195"/>
      <c r="PLR86" s="195"/>
      <c r="PLS86" s="195"/>
      <c r="PLT86" s="195"/>
      <c r="PLU86" s="195"/>
      <c r="PLV86" s="195"/>
      <c r="PLW86" s="195"/>
      <c r="PLX86" s="195"/>
      <c r="PLY86" s="195"/>
      <c r="PLZ86" s="195"/>
      <c r="PMA86" s="195"/>
      <c r="PMB86" s="195"/>
      <c r="PMC86" s="195"/>
      <c r="PMD86" s="195"/>
      <c r="PME86" s="195"/>
      <c r="PMF86" s="195"/>
      <c r="PMG86" s="195"/>
      <c r="PMH86" s="195"/>
      <c r="PMI86" s="195"/>
      <c r="PMJ86" s="195"/>
      <c r="PMK86" s="195"/>
      <c r="PML86" s="195"/>
      <c r="PMM86" s="195"/>
      <c r="PMN86" s="195"/>
      <c r="PMO86" s="195"/>
      <c r="PMP86" s="195"/>
      <c r="PMQ86" s="195"/>
      <c r="PMR86" s="195"/>
      <c r="PMS86" s="195"/>
      <c r="PMT86" s="195"/>
      <c r="PMU86" s="195"/>
      <c r="PMV86" s="195"/>
      <c r="PMW86" s="195"/>
      <c r="PMX86" s="195"/>
      <c r="PMY86" s="195"/>
      <c r="PMZ86" s="195"/>
      <c r="PNA86" s="195"/>
      <c r="PNB86" s="195"/>
      <c r="PNC86" s="195"/>
      <c r="PND86" s="195"/>
      <c r="PNE86" s="195"/>
      <c r="PNF86" s="195"/>
      <c r="PNG86" s="195"/>
      <c r="PNH86" s="195"/>
      <c r="PNI86" s="195"/>
      <c r="PNJ86" s="195"/>
      <c r="PNK86" s="195"/>
      <c r="PNL86" s="195"/>
      <c r="PNM86" s="195"/>
      <c r="PNN86" s="195"/>
      <c r="PNO86" s="195"/>
      <c r="PNP86" s="195"/>
      <c r="PNQ86" s="195"/>
      <c r="PNR86" s="195"/>
      <c r="PNS86" s="195"/>
      <c r="PNT86" s="195"/>
      <c r="PNU86" s="195"/>
      <c r="PNV86" s="195"/>
      <c r="PNW86" s="195"/>
      <c r="PNX86" s="195"/>
      <c r="PNY86" s="195"/>
      <c r="PNZ86" s="195"/>
      <c r="POA86" s="195"/>
      <c r="POB86" s="195"/>
      <c r="POC86" s="195"/>
      <c r="POD86" s="195"/>
      <c r="POE86" s="195"/>
      <c r="POF86" s="195"/>
      <c r="POG86" s="195"/>
      <c r="POH86" s="195"/>
      <c r="POI86" s="195"/>
      <c r="POJ86" s="195"/>
      <c r="POK86" s="195"/>
      <c r="POL86" s="195"/>
      <c r="POM86" s="195"/>
      <c r="PON86" s="195"/>
      <c r="POO86" s="195"/>
      <c r="POP86" s="195"/>
      <c r="POQ86" s="195"/>
      <c r="POR86" s="195"/>
      <c r="POS86" s="195"/>
      <c r="POT86" s="195"/>
      <c r="POU86" s="195"/>
      <c r="POV86" s="195"/>
      <c r="POW86" s="195"/>
      <c r="POX86" s="195"/>
      <c r="POY86" s="195"/>
      <c r="POZ86" s="195"/>
      <c r="PPA86" s="195"/>
      <c r="PPB86" s="195"/>
      <c r="PPC86" s="195"/>
      <c r="PPD86" s="195"/>
      <c r="PPE86" s="195"/>
      <c r="PPF86" s="195"/>
      <c r="PPG86" s="195"/>
      <c r="PPH86" s="195"/>
      <c r="PPI86" s="195"/>
      <c r="PPJ86" s="195"/>
      <c r="PPK86" s="195"/>
      <c r="PPL86" s="195"/>
      <c r="PPM86" s="195"/>
      <c r="PPN86" s="195"/>
      <c r="PPO86" s="195"/>
      <c r="PPP86" s="195"/>
      <c r="PPQ86" s="195"/>
      <c r="PPR86" s="195"/>
      <c r="PPS86" s="195"/>
      <c r="PPT86" s="195"/>
      <c r="PPU86" s="195"/>
      <c r="PPV86" s="195"/>
      <c r="PPW86" s="195"/>
      <c r="PPX86" s="195"/>
      <c r="PPY86" s="195"/>
      <c r="PPZ86" s="195"/>
      <c r="PQA86" s="195"/>
      <c r="PQB86" s="195"/>
      <c r="PQC86" s="195"/>
      <c r="PQD86" s="195"/>
      <c r="PQE86" s="195"/>
      <c r="PQF86" s="195"/>
      <c r="PQG86" s="195"/>
      <c r="PQH86" s="195"/>
      <c r="PQI86" s="195"/>
      <c r="PQJ86" s="195"/>
      <c r="PQK86" s="195"/>
      <c r="PQL86" s="195"/>
      <c r="PQM86" s="195"/>
      <c r="PQN86" s="195"/>
      <c r="PQO86" s="195"/>
      <c r="PQP86" s="195"/>
      <c r="PQQ86" s="195"/>
      <c r="PQR86" s="195"/>
      <c r="PQS86" s="195"/>
      <c r="PQT86" s="195"/>
      <c r="PQU86" s="195"/>
      <c r="PQV86" s="195"/>
      <c r="PQW86" s="195"/>
      <c r="PQX86" s="195"/>
      <c r="PQY86" s="195"/>
      <c r="PQZ86" s="195"/>
      <c r="PRA86" s="195"/>
      <c r="PRB86" s="195"/>
      <c r="PRC86" s="195"/>
      <c r="PRD86" s="195"/>
      <c r="PRE86" s="195"/>
      <c r="PRF86" s="195"/>
      <c r="PRG86" s="195"/>
      <c r="PRH86" s="195"/>
      <c r="PRI86" s="195"/>
      <c r="PRJ86" s="195"/>
      <c r="PRK86" s="195"/>
      <c r="PRL86" s="195"/>
      <c r="PRM86" s="195"/>
      <c r="PRN86" s="195"/>
      <c r="PRO86" s="195"/>
      <c r="PRP86" s="195"/>
      <c r="PRQ86" s="195"/>
      <c r="PRR86" s="195"/>
      <c r="PRS86" s="195"/>
      <c r="PRT86" s="195"/>
      <c r="PRU86" s="195"/>
      <c r="PRV86" s="195"/>
      <c r="PRW86" s="195"/>
      <c r="PRX86" s="195"/>
      <c r="PRY86" s="195"/>
      <c r="PRZ86" s="195"/>
      <c r="PSA86" s="195"/>
      <c r="PSB86" s="195"/>
      <c r="PSC86" s="195"/>
      <c r="PSD86" s="195"/>
      <c r="PSE86" s="195"/>
      <c r="PSF86" s="195"/>
      <c r="PSG86" s="195"/>
      <c r="PSH86" s="195"/>
      <c r="PSI86" s="195"/>
      <c r="PSJ86" s="195"/>
      <c r="PSK86" s="195"/>
      <c r="PSL86" s="195"/>
      <c r="PSM86" s="195"/>
      <c r="PSN86" s="195"/>
      <c r="PSO86" s="195"/>
      <c r="PSP86" s="195"/>
      <c r="PSQ86" s="195"/>
      <c r="PSR86" s="195"/>
      <c r="PSS86" s="195"/>
      <c r="PST86" s="195"/>
      <c r="PSU86" s="195"/>
      <c r="PSV86" s="195"/>
      <c r="PSW86" s="195"/>
      <c r="PSX86" s="195"/>
      <c r="PSY86" s="195"/>
      <c r="PSZ86" s="195"/>
      <c r="PTA86" s="195"/>
      <c r="PTB86" s="195"/>
      <c r="PTC86" s="195"/>
      <c r="PTD86" s="195"/>
      <c r="PTE86" s="195"/>
      <c r="PTF86" s="195"/>
      <c r="PTG86" s="195"/>
      <c r="PTH86" s="195"/>
      <c r="PTI86" s="195"/>
      <c r="PTJ86" s="195"/>
      <c r="PTK86" s="195"/>
      <c r="PTL86" s="195"/>
      <c r="PTM86" s="195"/>
      <c r="PTN86" s="195"/>
      <c r="PTO86" s="195"/>
      <c r="PTP86" s="195"/>
      <c r="PTQ86" s="195"/>
      <c r="PTR86" s="195"/>
      <c r="PTS86" s="195"/>
      <c r="PTT86" s="195"/>
      <c r="PTU86" s="195"/>
      <c r="PTV86" s="195"/>
      <c r="PTW86" s="195"/>
      <c r="PTX86" s="195"/>
      <c r="PTY86" s="195"/>
      <c r="PTZ86" s="195"/>
      <c r="PUA86" s="195"/>
      <c r="PUB86" s="195"/>
      <c r="PUC86" s="195"/>
      <c r="PUD86" s="195"/>
      <c r="PUE86" s="195"/>
      <c r="PUF86" s="195"/>
      <c r="PUG86" s="195"/>
      <c r="PUH86" s="195"/>
      <c r="PUI86" s="195"/>
      <c r="PUJ86" s="195"/>
      <c r="PUK86" s="195"/>
      <c r="PUL86" s="195"/>
      <c r="PUM86" s="195"/>
      <c r="PUN86" s="195"/>
      <c r="PUO86" s="195"/>
      <c r="PUP86" s="195"/>
      <c r="PUQ86" s="195"/>
      <c r="PUR86" s="195"/>
      <c r="PUS86" s="195"/>
      <c r="PUT86" s="195"/>
      <c r="PUU86" s="195"/>
      <c r="PUV86" s="195"/>
      <c r="PUW86" s="195"/>
      <c r="PUX86" s="195"/>
      <c r="PUY86" s="195"/>
      <c r="PUZ86" s="195"/>
      <c r="PVA86" s="195"/>
      <c r="PVB86" s="195"/>
      <c r="PVC86" s="195"/>
      <c r="PVD86" s="195"/>
      <c r="PVE86" s="195"/>
      <c r="PVF86" s="195"/>
      <c r="PVG86" s="195"/>
      <c r="PVH86" s="195"/>
      <c r="PVI86" s="195"/>
      <c r="PVJ86" s="195"/>
      <c r="PVK86" s="195"/>
      <c r="PVL86" s="195"/>
      <c r="PVM86" s="195"/>
      <c r="PVN86" s="195"/>
      <c r="PVO86" s="195"/>
      <c r="PVP86" s="195"/>
      <c r="PVQ86" s="195"/>
      <c r="PVR86" s="195"/>
      <c r="PVS86" s="195"/>
      <c r="PVT86" s="195"/>
      <c r="PVU86" s="195"/>
      <c r="PVV86" s="195"/>
      <c r="PVW86" s="195"/>
      <c r="PVX86" s="195"/>
      <c r="PVY86" s="195"/>
      <c r="PVZ86" s="195"/>
      <c r="PWA86" s="195"/>
      <c r="PWB86" s="195"/>
      <c r="PWC86" s="195"/>
      <c r="PWD86" s="195"/>
      <c r="PWE86" s="195"/>
      <c r="PWF86" s="195"/>
      <c r="PWG86" s="195"/>
      <c r="PWH86" s="195"/>
      <c r="PWI86" s="195"/>
      <c r="PWJ86" s="195"/>
      <c r="PWK86" s="195"/>
      <c r="PWL86" s="195"/>
      <c r="PWM86" s="195"/>
      <c r="PWN86" s="195"/>
      <c r="PWO86" s="195"/>
      <c r="PWP86" s="195"/>
      <c r="PWQ86" s="195"/>
      <c r="PWR86" s="195"/>
      <c r="PWS86" s="195"/>
      <c r="PWT86" s="195"/>
      <c r="PWU86" s="195"/>
      <c r="PWV86" s="195"/>
      <c r="PWW86" s="195"/>
      <c r="PWX86" s="195"/>
      <c r="PWY86" s="195"/>
      <c r="PWZ86" s="195"/>
      <c r="PXA86" s="195"/>
      <c r="PXB86" s="195"/>
      <c r="PXC86" s="195"/>
      <c r="PXD86" s="195"/>
      <c r="PXE86" s="195"/>
      <c r="PXF86" s="195"/>
      <c r="PXG86" s="195"/>
      <c r="PXH86" s="195"/>
      <c r="PXI86" s="195"/>
      <c r="PXJ86" s="195"/>
      <c r="PXK86" s="195"/>
      <c r="PXL86" s="195"/>
      <c r="PXM86" s="195"/>
      <c r="PXN86" s="195"/>
      <c r="PXO86" s="195"/>
      <c r="PXP86" s="195"/>
      <c r="PXQ86" s="195"/>
      <c r="PXR86" s="195"/>
      <c r="PXS86" s="195"/>
      <c r="PXT86" s="195"/>
      <c r="PXU86" s="195"/>
      <c r="PXV86" s="195"/>
      <c r="PXW86" s="195"/>
      <c r="PXX86" s="195"/>
      <c r="PXY86" s="195"/>
      <c r="PXZ86" s="195"/>
      <c r="PYA86" s="195"/>
      <c r="PYB86" s="195"/>
      <c r="PYC86" s="195"/>
      <c r="PYD86" s="195"/>
      <c r="PYE86" s="195"/>
      <c r="PYF86" s="195"/>
      <c r="PYG86" s="195"/>
      <c r="PYH86" s="195"/>
      <c r="PYI86" s="195"/>
      <c r="PYJ86" s="195"/>
      <c r="PYK86" s="195"/>
      <c r="PYL86" s="195"/>
      <c r="PYM86" s="195"/>
      <c r="PYN86" s="195"/>
      <c r="PYO86" s="195"/>
      <c r="PYP86" s="195"/>
      <c r="PYQ86" s="195"/>
      <c r="PYR86" s="195"/>
      <c r="PYS86" s="195"/>
      <c r="PYT86" s="195"/>
      <c r="PYU86" s="195"/>
      <c r="PYV86" s="195"/>
      <c r="PYW86" s="195"/>
      <c r="PYX86" s="195"/>
      <c r="PYY86" s="195"/>
      <c r="PYZ86" s="195"/>
      <c r="PZA86" s="195"/>
      <c r="PZB86" s="195"/>
      <c r="PZC86" s="195"/>
      <c r="PZD86" s="195"/>
      <c r="PZE86" s="195"/>
      <c r="PZF86" s="195"/>
      <c r="PZG86" s="195"/>
      <c r="PZH86" s="195"/>
      <c r="PZI86" s="195"/>
      <c r="PZJ86" s="195"/>
      <c r="PZK86" s="195"/>
      <c r="PZL86" s="195"/>
      <c r="PZM86" s="195"/>
      <c r="PZN86" s="195"/>
      <c r="PZO86" s="195"/>
      <c r="PZP86" s="195"/>
      <c r="PZQ86" s="195"/>
      <c r="PZR86" s="195"/>
      <c r="PZS86" s="195"/>
      <c r="PZT86" s="195"/>
      <c r="PZU86" s="195"/>
      <c r="PZV86" s="195"/>
      <c r="PZW86" s="195"/>
      <c r="PZX86" s="195"/>
      <c r="PZY86" s="195"/>
      <c r="PZZ86" s="195"/>
      <c r="QAA86" s="195"/>
      <c r="QAB86" s="195"/>
      <c r="QAC86" s="195"/>
      <c r="QAD86" s="195"/>
      <c r="QAE86" s="195"/>
      <c r="QAF86" s="195"/>
      <c r="QAG86" s="195"/>
      <c r="QAH86" s="195"/>
      <c r="QAI86" s="195"/>
      <c r="QAJ86" s="195"/>
      <c r="QAK86" s="195"/>
      <c r="QAL86" s="195"/>
      <c r="QAM86" s="195"/>
      <c r="QAN86" s="195"/>
      <c r="QAO86" s="195"/>
      <c r="QAP86" s="195"/>
      <c r="QAQ86" s="195"/>
      <c r="QAR86" s="195"/>
      <c r="QAS86" s="195"/>
      <c r="QAT86" s="195"/>
      <c r="QAU86" s="195"/>
      <c r="QAV86" s="195"/>
      <c r="QAW86" s="195"/>
      <c r="QAX86" s="195"/>
      <c r="QAY86" s="195"/>
      <c r="QAZ86" s="195"/>
      <c r="QBA86" s="195"/>
      <c r="QBB86" s="195"/>
      <c r="QBC86" s="195"/>
      <c r="QBD86" s="195"/>
      <c r="QBE86" s="195"/>
      <c r="QBF86" s="195"/>
      <c r="QBG86" s="195"/>
      <c r="QBH86" s="195"/>
      <c r="QBI86" s="195"/>
      <c r="QBJ86" s="195"/>
      <c r="QBK86" s="195"/>
      <c r="QBL86" s="195"/>
      <c r="QBM86" s="195"/>
      <c r="QBN86" s="195"/>
      <c r="QBO86" s="195"/>
      <c r="QBP86" s="195"/>
      <c r="QBQ86" s="195"/>
      <c r="QBR86" s="195"/>
      <c r="QBS86" s="195"/>
      <c r="QBT86" s="195"/>
      <c r="QBU86" s="195"/>
      <c r="QBV86" s="195"/>
      <c r="QBW86" s="195"/>
      <c r="QBX86" s="195"/>
      <c r="QBY86" s="195"/>
      <c r="QBZ86" s="195"/>
      <c r="QCA86" s="195"/>
      <c r="QCB86" s="195"/>
      <c r="QCC86" s="195"/>
      <c r="QCD86" s="195"/>
      <c r="QCE86" s="195"/>
      <c r="QCF86" s="195"/>
      <c r="QCG86" s="195"/>
      <c r="QCH86" s="195"/>
      <c r="QCI86" s="195"/>
      <c r="QCJ86" s="195"/>
      <c r="QCK86" s="195"/>
      <c r="QCL86" s="195"/>
      <c r="QCM86" s="195"/>
      <c r="QCN86" s="195"/>
      <c r="QCO86" s="195"/>
      <c r="QCP86" s="195"/>
      <c r="QCQ86" s="195"/>
      <c r="QCR86" s="195"/>
      <c r="QCS86" s="195"/>
      <c r="QCT86" s="195"/>
      <c r="QCU86" s="195"/>
      <c r="QCV86" s="195"/>
      <c r="QCW86" s="195"/>
      <c r="QCX86" s="195"/>
      <c r="QCY86" s="195"/>
      <c r="QCZ86" s="195"/>
      <c r="QDA86" s="195"/>
      <c r="QDB86" s="195"/>
      <c r="QDC86" s="195"/>
      <c r="QDD86" s="195"/>
      <c r="QDE86" s="195"/>
      <c r="QDF86" s="195"/>
      <c r="QDG86" s="195"/>
      <c r="QDH86" s="195"/>
      <c r="QDI86" s="195"/>
      <c r="QDJ86" s="195"/>
      <c r="QDK86" s="195"/>
      <c r="QDL86" s="195"/>
      <c r="QDM86" s="195"/>
      <c r="QDN86" s="195"/>
      <c r="QDO86" s="195"/>
      <c r="QDP86" s="195"/>
      <c r="QDQ86" s="195"/>
      <c r="QDR86" s="195"/>
      <c r="QDS86" s="195"/>
      <c r="QDT86" s="195"/>
      <c r="QDU86" s="195"/>
      <c r="QDV86" s="195"/>
      <c r="QDW86" s="195"/>
      <c r="QDX86" s="195"/>
      <c r="QDY86" s="195"/>
      <c r="QDZ86" s="195"/>
      <c r="QEA86" s="195"/>
      <c r="QEB86" s="195"/>
      <c r="QEC86" s="195"/>
      <c r="QED86" s="195"/>
      <c r="QEE86" s="195"/>
      <c r="QEF86" s="195"/>
      <c r="QEG86" s="195"/>
      <c r="QEH86" s="195"/>
      <c r="QEI86" s="195"/>
      <c r="QEJ86" s="195"/>
      <c r="QEK86" s="195"/>
      <c r="QEL86" s="195"/>
      <c r="QEM86" s="195"/>
      <c r="QEN86" s="195"/>
      <c r="QEO86" s="195"/>
      <c r="QEP86" s="195"/>
      <c r="QEQ86" s="195"/>
      <c r="QER86" s="195"/>
      <c r="QES86" s="195"/>
      <c r="QET86" s="195"/>
      <c r="QEU86" s="195"/>
      <c r="QEV86" s="195"/>
      <c r="QEW86" s="195"/>
      <c r="QEX86" s="195"/>
      <c r="QEY86" s="195"/>
      <c r="QEZ86" s="195"/>
      <c r="QFA86" s="195"/>
      <c r="QFB86" s="195"/>
      <c r="QFC86" s="195"/>
      <c r="QFD86" s="195"/>
      <c r="QFE86" s="195"/>
      <c r="QFF86" s="195"/>
      <c r="QFG86" s="195"/>
      <c r="QFH86" s="195"/>
      <c r="QFI86" s="195"/>
      <c r="QFJ86" s="195"/>
      <c r="QFK86" s="195"/>
      <c r="QFL86" s="195"/>
      <c r="QFM86" s="195"/>
      <c r="QFN86" s="195"/>
      <c r="QFO86" s="195"/>
      <c r="QFP86" s="195"/>
      <c r="QFQ86" s="195"/>
      <c r="QFR86" s="195"/>
      <c r="QFS86" s="195"/>
      <c r="QFT86" s="195"/>
      <c r="QFU86" s="195"/>
      <c r="QFV86" s="195"/>
      <c r="QFW86" s="195"/>
      <c r="QFX86" s="195"/>
      <c r="QFY86" s="195"/>
      <c r="QFZ86" s="195"/>
      <c r="QGA86" s="195"/>
      <c r="QGB86" s="195"/>
      <c r="QGC86" s="195"/>
      <c r="QGD86" s="195"/>
      <c r="QGE86" s="195"/>
      <c r="QGF86" s="195"/>
      <c r="QGG86" s="195"/>
      <c r="QGH86" s="195"/>
      <c r="QGI86" s="195"/>
      <c r="QGJ86" s="195"/>
      <c r="QGK86" s="195"/>
      <c r="QGL86" s="195"/>
      <c r="QGM86" s="195"/>
      <c r="QGN86" s="195"/>
      <c r="QGO86" s="195"/>
      <c r="QGP86" s="195"/>
      <c r="QGQ86" s="195"/>
      <c r="QGR86" s="195"/>
      <c r="QGS86" s="195"/>
      <c r="QGT86" s="195"/>
      <c r="QGU86" s="195"/>
      <c r="QGV86" s="195"/>
      <c r="QGW86" s="195"/>
      <c r="QGX86" s="195"/>
      <c r="QGY86" s="195"/>
      <c r="QGZ86" s="195"/>
      <c r="QHA86" s="195"/>
      <c r="QHB86" s="195"/>
      <c r="QHC86" s="195"/>
      <c r="QHD86" s="195"/>
      <c r="QHE86" s="195"/>
      <c r="QHF86" s="195"/>
      <c r="QHG86" s="195"/>
      <c r="QHH86" s="195"/>
      <c r="QHI86" s="195"/>
      <c r="QHJ86" s="195"/>
      <c r="QHK86" s="195"/>
      <c r="QHL86" s="195"/>
      <c r="QHM86" s="195"/>
      <c r="QHN86" s="195"/>
      <c r="QHO86" s="195"/>
      <c r="QHP86" s="195"/>
      <c r="QHQ86" s="195"/>
      <c r="QHR86" s="195"/>
      <c r="QHS86" s="195"/>
      <c r="QHT86" s="195"/>
      <c r="QHU86" s="195"/>
      <c r="QHV86" s="195"/>
      <c r="QHW86" s="195"/>
      <c r="QHX86" s="195"/>
      <c r="QHY86" s="195"/>
      <c r="QHZ86" s="195"/>
      <c r="QIA86" s="195"/>
      <c r="QIB86" s="195"/>
      <c r="QIC86" s="195"/>
      <c r="QID86" s="195"/>
      <c r="QIE86" s="195"/>
      <c r="QIF86" s="195"/>
      <c r="QIG86" s="195"/>
      <c r="QIH86" s="195"/>
      <c r="QII86" s="195"/>
      <c r="QIJ86" s="195"/>
      <c r="QIK86" s="195"/>
      <c r="QIL86" s="195"/>
      <c r="QIM86" s="195"/>
      <c r="QIN86" s="195"/>
      <c r="QIO86" s="195"/>
      <c r="QIP86" s="195"/>
      <c r="QIQ86" s="195"/>
      <c r="QIR86" s="195"/>
      <c r="QIS86" s="195"/>
      <c r="QIT86" s="195"/>
      <c r="QIU86" s="195"/>
      <c r="QIV86" s="195"/>
      <c r="QIW86" s="195"/>
      <c r="QIX86" s="195"/>
      <c r="QIY86" s="195"/>
      <c r="QIZ86" s="195"/>
      <c r="QJA86" s="195"/>
      <c r="QJB86" s="195"/>
      <c r="QJC86" s="195"/>
      <c r="QJD86" s="195"/>
      <c r="QJE86" s="195"/>
      <c r="QJF86" s="195"/>
      <c r="QJG86" s="195"/>
      <c r="QJH86" s="195"/>
      <c r="QJI86" s="195"/>
      <c r="QJJ86" s="195"/>
      <c r="QJK86" s="195"/>
      <c r="QJL86" s="195"/>
      <c r="QJM86" s="195"/>
      <c r="QJN86" s="195"/>
      <c r="QJO86" s="195"/>
      <c r="QJP86" s="195"/>
      <c r="QJQ86" s="195"/>
      <c r="QJR86" s="195"/>
      <c r="QJS86" s="195"/>
      <c r="QJT86" s="195"/>
      <c r="QJU86" s="195"/>
      <c r="QJV86" s="195"/>
      <c r="QJW86" s="195"/>
      <c r="QJX86" s="195"/>
      <c r="QJY86" s="195"/>
      <c r="QJZ86" s="195"/>
      <c r="QKA86" s="195"/>
      <c r="QKB86" s="195"/>
      <c r="QKC86" s="195"/>
      <c r="QKD86" s="195"/>
      <c r="QKE86" s="195"/>
      <c r="QKF86" s="195"/>
      <c r="QKG86" s="195"/>
      <c r="QKH86" s="195"/>
      <c r="QKI86" s="195"/>
      <c r="QKJ86" s="195"/>
      <c r="QKK86" s="195"/>
      <c r="QKL86" s="195"/>
      <c r="QKM86" s="195"/>
      <c r="QKN86" s="195"/>
      <c r="QKO86" s="195"/>
      <c r="QKP86" s="195"/>
      <c r="QKQ86" s="195"/>
      <c r="QKR86" s="195"/>
      <c r="QKS86" s="195"/>
      <c r="QKT86" s="195"/>
      <c r="QKU86" s="195"/>
      <c r="QKV86" s="195"/>
      <c r="QKW86" s="195"/>
      <c r="QKX86" s="195"/>
      <c r="QKY86" s="195"/>
      <c r="QKZ86" s="195"/>
      <c r="QLA86" s="195"/>
      <c r="QLB86" s="195"/>
      <c r="QLC86" s="195"/>
      <c r="QLD86" s="195"/>
      <c r="QLE86" s="195"/>
      <c r="QLF86" s="195"/>
      <c r="QLG86" s="195"/>
      <c r="QLH86" s="195"/>
      <c r="QLI86" s="195"/>
      <c r="QLJ86" s="195"/>
      <c r="QLK86" s="195"/>
      <c r="QLL86" s="195"/>
      <c r="QLM86" s="195"/>
      <c r="QLN86" s="195"/>
      <c r="QLO86" s="195"/>
      <c r="QLP86" s="195"/>
      <c r="QLQ86" s="195"/>
      <c r="QLR86" s="195"/>
      <c r="QLS86" s="195"/>
      <c r="QLT86" s="195"/>
      <c r="QLU86" s="195"/>
      <c r="QLV86" s="195"/>
      <c r="QLW86" s="195"/>
      <c r="QLX86" s="195"/>
      <c r="QLY86" s="195"/>
      <c r="QLZ86" s="195"/>
      <c r="QMA86" s="195"/>
      <c r="QMB86" s="195"/>
      <c r="QMC86" s="195"/>
      <c r="QMD86" s="195"/>
      <c r="QME86" s="195"/>
      <c r="QMF86" s="195"/>
      <c r="QMG86" s="195"/>
      <c r="QMH86" s="195"/>
      <c r="QMI86" s="195"/>
      <c r="QMJ86" s="195"/>
      <c r="QMK86" s="195"/>
      <c r="QML86" s="195"/>
      <c r="QMM86" s="195"/>
      <c r="QMN86" s="195"/>
      <c r="QMO86" s="195"/>
      <c r="QMP86" s="195"/>
      <c r="QMQ86" s="195"/>
      <c r="QMR86" s="195"/>
      <c r="QMS86" s="195"/>
      <c r="QMT86" s="195"/>
      <c r="QMU86" s="195"/>
      <c r="QMV86" s="195"/>
      <c r="QMW86" s="195"/>
      <c r="QMX86" s="195"/>
      <c r="QMY86" s="195"/>
      <c r="QMZ86" s="195"/>
      <c r="QNA86" s="195"/>
      <c r="QNB86" s="195"/>
      <c r="QNC86" s="195"/>
      <c r="QND86" s="195"/>
      <c r="QNE86" s="195"/>
      <c r="QNF86" s="195"/>
      <c r="QNG86" s="195"/>
      <c r="QNH86" s="195"/>
      <c r="QNI86" s="195"/>
      <c r="QNJ86" s="195"/>
      <c r="QNK86" s="195"/>
      <c r="QNL86" s="195"/>
      <c r="QNM86" s="195"/>
      <c r="QNN86" s="195"/>
      <c r="QNO86" s="195"/>
      <c r="QNP86" s="195"/>
      <c r="QNQ86" s="195"/>
      <c r="QNR86" s="195"/>
      <c r="QNS86" s="195"/>
      <c r="QNT86" s="195"/>
      <c r="QNU86" s="195"/>
      <c r="QNV86" s="195"/>
      <c r="QNW86" s="195"/>
      <c r="QNX86" s="195"/>
      <c r="QNY86" s="195"/>
      <c r="QNZ86" s="195"/>
      <c r="QOA86" s="195"/>
      <c r="QOB86" s="195"/>
      <c r="QOC86" s="195"/>
      <c r="QOD86" s="195"/>
      <c r="QOE86" s="195"/>
      <c r="QOF86" s="195"/>
      <c r="QOG86" s="195"/>
      <c r="QOH86" s="195"/>
      <c r="QOI86" s="195"/>
      <c r="QOJ86" s="195"/>
      <c r="QOK86" s="195"/>
      <c r="QOL86" s="195"/>
      <c r="QOM86" s="195"/>
      <c r="QON86" s="195"/>
      <c r="QOO86" s="195"/>
      <c r="QOP86" s="195"/>
      <c r="QOQ86" s="195"/>
      <c r="QOR86" s="195"/>
      <c r="QOS86" s="195"/>
      <c r="QOT86" s="195"/>
      <c r="QOU86" s="195"/>
      <c r="QOV86" s="195"/>
      <c r="QOW86" s="195"/>
      <c r="QOX86" s="195"/>
      <c r="QOY86" s="195"/>
      <c r="QOZ86" s="195"/>
      <c r="QPA86" s="195"/>
      <c r="QPB86" s="195"/>
      <c r="QPC86" s="195"/>
      <c r="QPD86" s="195"/>
      <c r="QPE86" s="195"/>
      <c r="QPF86" s="195"/>
      <c r="QPG86" s="195"/>
      <c r="QPH86" s="195"/>
      <c r="QPI86" s="195"/>
      <c r="QPJ86" s="195"/>
      <c r="QPK86" s="195"/>
      <c r="QPL86" s="195"/>
      <c r="QPM86" s="195"/>
      <c r="QPN86" s="195"/>
      <c r="QPO86" s="195"/>
      <c r="QPP86" s="195"/>
      <c r="QPQ86" s="195"/>
      <c r="QPR86" s="195"/>
      <c r="QPS86" s="195"/>
      <c r="QPT86" s="195"/>
      <c r="QPU86" s="195"/>
      <c r="QPV86" s="195"/>
      <c r="QPW86" s="195"/>
      <c r="QPX86" s="195"/>
      <c r="QPY86" s="195"/>
      <c r="QPZ86" s="195"/>
      <c r="QQA86" s="195"/>
      <c r="QQB86" s="195"/>
      <c r="QQC86" s="195"/>
      <c r="QQD86" s="195"/>
      <c r="QQE86" s="195"/>
      <c r="QQF86" s="195"/>
      <c r="QQG86" s="195"/>
      <c r="QQH86" s="195"/>
      <c r="QQI86" s="195"/>
      <c r="QQJ86" s="195"/>
      <c r="QQK86" s="195"/>
      <c r="QQL86" s="195"/>
      <c r="QQM86" s="195"/>
      <c r="QQN86" s="195"/>
      <c r="QQO86" s="195"/>
      <c r="QQP86" s="195"/>
      <c r="QQQ86" s="195"/>
      <c r="QQR86" s="195"/>
      <c r="QQS86" s="195"/>
      <c r="QQT86" s="195"/>
      <c r="QQU86" s="195"/>
      <c r="QQV86" s="195"/>
      <c r="QQW86" s="195"/>
      <c r="QQX86" s="195"/>
      <c r="QQY86" s="195"/>
      <c r="QQZ86" s="195"/>
      <c r="QRA86" s="195"/>
      <c r="QRB86" s="195"/>
      <c r="QRC86" s="195"/>
      <c r="QRD86" s="195"/>
      <c r="QRE86" s="195"/>
      <c r="QRF86" s="195"/>
      <c r="QRG86" s="195"/>
      <c r="QRH86" s="195"/>
      <c r="QRI86" s="195"/>
      <c r="QRJ86" s="195"/>
      <c r="QRK86" s="195"/>
      <c r="QRL86" s="195"/>
      <c r="QRM86" s="195"/>
      <c r="QRN86" s="195"/>
      <c r="QRO86" s="195"/>
      <c r="QRP86" s="195"/>
      <c r="QRQ86" s="195"/>
      <c r="QRR86" s="195"/>
      <c r="QRS86" s="195"/>
      <c r="QRT86" s="195"/>
      <c r="QRU86" s="195"/>
      <c r="QRV86" s="195"/>
      <c r="QRW86" s="195"/>
      <c r="QRX86" s="195"/>
      <c r="QRY86" s="195"/>
      <c r="QRZ86" s="195"/>
      <c r="QSA86" s="195"/>
      <c r="QSB86" s="195"/>
      <c r="QSC86" s="195"/>
      <c r="QSD86" s="195"/>
      <c r="QSE86" s="195"/>
      <c r="QSF86" s="195"/>
      <c r="QSG86" s="195"/>
      <c r="QSH86" s="195"/>
      <c r="QSI86" s="195"/>
      <c r="QSJ86" s="195"/>
      <c r="QSK86" s="195"/>
      <c r="QSL86" s="195"/>
      <c r="QSM86" s="195"/>
      <c r="QSN86" s="195"/>
      <c r="QSO86" s="195"/>
      <c r="QSP86" s="195"/>
      <c r="QSQ86" s="195"/>
      <c r="QSR86" s="195"/>
      <c r="QSS86" s="195"/>
      <c r="QST86" s="195"/>
      <c r="QSU86" s="195"/>
      <c r="QSV86" s="195"/>
      <c r="QSW86" s="195"/>
      <c r="QSX86" s="195"/>
      <c r="QSY86" s="195"/>
      <c r="QSZ86" s="195"/>
      <c r="QTA86" s="195"/>
      <c r="QTB86" s="195"/>
      <c r="QTC86" s="195"/>
      <c r="QTD86" s="195"/>
      <c r="QTE86" s="195"/>
      <c r="QTF86" s="195"/>
      <c r="QTG86" s="195"/>
      <c r="QTH86" s="195"/>
      <c r="QTI86" s="195"/>
      <c r="QTJ86" s="195"/>
      <c r="QTK86" s="195"/>
      <c r="QTL86" s="195"/>
      <c r="QTM86" s="195"/>
      <c r="QTN86" s="195"/>
      <c r="QTO86" s="195"/>
      <c r="QTP86" s="195"/>
      <c r="QTQ86" s="195"/>
      <c r="QTR86" s="195"/>
      <c r="QTS86" s="195"/>
      <c r="QTT86" s="195"/>
      <c r="QTU86" s="195"/>
      <c r="QTV86" s="195"/>
      <c r="QTW86" s="195"/>
      <c r="QTX86" s="195"/>
      <c r="QTY86" s="195"/>
      <c r="QTZ86" s="195"/>
      <c r="QUA86" s="195"/>
      <c r="QUB86" s="195"/>
      <c r="QUC86" s="195"/>
      <c r="QUD86" s="195"/>
      <c r="QUE86" s="195"/>
      <c r="QUF86" s="195"/>
      <c r="QUG86" s="195"/>
      <c r="QUH86" s="195"/>
      <c r="QUI86" s="195"/>
      <c r="QUJ86" s="195"/>
      <c r="QUK86" s="195"/>
      <c r="QUL86" s="195"/>
      <c r="QUM86" s="195"/>
      <c r="QUN86" s="195"/>
      <c r="QUO86" s="195"/>
      <c r="QUP86" s="195"/>
      <c r="QUQ86" s="195"/>
      <c r="QUR86" s="195"/>
      <c r="QUS86" s="195"/>
      <c r="QUT86" s="195"/>
      <c r="QUU86" s="195"/>
      <c r="QUV86" s="195"/>
      <c r="QUW86" s="195"/>
      <c r="QUX86" s="195"/>
      <c r="QUY86" s="195"/>
      <c r="QUZ86" s="195"/>
      <c r="QVA86" s="195"/>
      <c r="QVB86" s="195"/>
      <c r="QVC86" s="195"/>
      <c r="QVD86" s="195"/>
      <c r="QVE86" s="195"/>
      <c r="QVF86" s="195"/>
      <c r="QVG86" s="195"/>
      <c r="QVH86" s="195"/>
      <c r="QVI86" s="195"/>
      <c r="QVJ86" s="195"/>
      <c r="QVK86" s="195"/>
      <c r="QVL86" s="195"/>
      <c r="QVM86" s="195"/>
      <c r="QVN86" s="195"/>
      <c r="QVO86" s="195"/>
      <c r="QVP86" s="195"/>
      <c r="QVQ86" s="195"/>
      <c r="QVR86" s="195"/>
      <c r="QVS86" s="195"/>
      <c r="QVT86" s="195"/>
      <c r="QVU86" s="195"/>
      <c r="QVV86" s="195"/>
      <c r="QVW86" s="195"/>
      <c r="QVX86" s="195"/>
      <c r="QVY86" s="195"/>
      <c r="QVZ86" s="195"/>
      <c r="QWA86" s="195"/>
      <c r="QWB86" s="195"/>
      <c r="QWC86" s="195"/>
      <c r="QWD86" s="195"/>
      <c r="QWE86" s="195"/>
      <c r="QWF86" s="195"/>
      <c r="QWG86" s="195"/>
      <c r="QWH86" s="195"/>
      <c r="QWI86" s="195"/>
      <c r="QWJ86" s="195"/>
      <c r="QWK86" s="195"/>
      <c r="QWL86" s="195"/>
      <c r="QWM86" s="195"/>
      <c r="QWN86" s="195"/>
      <c r="QWO86" s="195"/>
      <c r="QWP86" s="195"/>
      <c r="QWQ86" s="195"/>
      <c r="QWR86" s="195"/>
      <c r="QWS86" s="195"/>
      <c r="QWT86" s="195"/>
      <c r="QWU86" s="195"/>
      <c r="QWV86" s="195"/>
      <c r="QWW86" s="195"/>
      <c r="QWX86" s="195"/>
      <c r="QWY86" s="195"/>
      <c r="QWZ86" s="195"/>
      <c r="QXA86" s="195"/>
      <c r="QXB86" s="195"/>
      <c r="QXC86" s="195"/>
      <c r="QXD86" s="195"/>
      <c r="QXE86" s="195"/>
      <c r="QXF86" s="195"/>
      <c r="QXG86" s="195"/>
      <c r="QXH86" s="195"/>
      <c r="QXI86" s="195"/>
      <c r="QXJ86" s="195"/>
      <c r="QXK86" s="195"/>
      <c r="QXL86" s="195"/>
      <c r="QXM86" s="195"/>
      <c r="QXN86" s="195"/>
      <c r="QXO86" s="195"/>
      <c r="QXP86" s="195"/>
      <c r="QXQ86" s="195"/>
      <c r="QXR86" s="195"/>
      <c r="QXS86" s="195"/>
      <c r="QXT86" s="195"/>
      <c r="QXU86" s="195"/>
      <c r="QXV86" s="195"/>
      <c r="QXW86" s="195"/>
      <c r="QXX86" s="195"/>
      <c r="QXY86" s="195"/>
      <c r="QXZ86" s="195"/>
      <c r="QYA86" s="195"/>
      <c r="QYB86" s="195"/>
      <c r="QYC86" s="195"/>
      <c r="QYD86" s="195"/>
      <c r="QYE86" s="195"/>
      <c r="QYF86" s="195"/>
      <c r="QYG86" s="195"/>
      <c r="QYH86" s="195"/>
      <c r="QYI86" s="195"/>
      <c r="QYJ86" s="195"/>
      <c r="QYK86" s="195"/>
      <c r="QYL86" s="195"/>
      <c r="QYM86" s="195"/>
      <c r="QYN86" s="195"/>
      <c r="QYO86" s="195"/>
      <c r="QYP86" s="195"/>
      <c r="QYQ86" s="195"/>
      <c r="QYR86" s="195"/>
      <c r="QYS86" s="195"/>
      <c r="QYT86" s="195"/>
      <c r="QYU86" s="195"/>
      <c r="QYV86" s="195"/>
      <c r="QYW86" s="195"/>
      <c r="QYX86" s="195"/>
      <c r="QYY86" s="195"/>
      <c r="QYZ86" s="195"/>
      <c r="QZA86" s="195"/>
      <c r="QZB86" s="195"/>
      <c r="QZC86" s="195"/>
      <c r="QZD86" s="195"/>
      <c r="QZE86" s="195"/>
      <c r="QZF86" s="195"/>
      <c r="QZG86" s="195"/>
      <c r="QZH86" s="195"/>
      <c r="QZI86" s="195"/>
      <c r="QZJ86" s="195"/>
      <c r="QZK86" s="195"/>
      <c r="QZL86" s="195"/>
      <c r="QZM86" s="195"/>
      <c r="QZN86" s="195"/>
      <c r="QZO86" s="195"/>
      <c r="QZP86" s="195"/>
      <c r="QZQ86" s="195"/>
      <c r="QZR86" s="195"/>
      <c r="QZS86" s="195"/>
      <c r="QZT86" s="195"/>
      <c r="QZU86" s="195"/>
      <c r="QZV86" s="195"/>
      <c r="QZW86" s="195"/>
      <c r="QZX86" s="195"/>
      <c r="QZY86" s="195"/>
      <c r="QZZ86" s="195"/>
      <c r="RAA86" s="195"/>
      <c r="RAB86" s="195"/>
      <c r="RAC86" s="195"/>
      <c r="RAD86" s="195"/>
      <c r="RAE86" s="195"/>
      <c r="RAF86" s="195"/>
      <c r="RAG86" s="195"/>
      <c r="RAH86" s="195"/>
      <c r="RAI86" s="195"/>
      <c r="RAJ86" s="195"/>
      <c r="RAK86" s="195"/>
      <c r="RAL86" s="195"/>
      <c r="RAM86" s="195"/>
      <c r="RAN86" s="195"/>
      <c r="RAO86" s="195"/>
      <c r="RAP86" s="195"/>
      <c r="RAQ86" s="195"/>
      <c r="RAR86" s="195"/>
      <c r="RAS86" s="195"/>
      <c r="RAT86" s="195"/>
      <c r="RAU86" s="195"/>
      <c r="RAV86" s="195"/>
      <c r="RAW86" s="195"/>
      <c r="RAX86" s="195"/>
      <c r="RAY86" s="195"/>
      <c r="RAZ86" s="195"/>
      <c r="RBA86" s="195"/>
      <c r="RBB86" s="195"/>
      <c r="RBC86" s="195"/>
      <c r="RBD86" s="195"/>
      <c r="RBE86" s="195"/>
      <c r="RBF86" s="195"/>
      <c r="RBG86" s="195"/>
      <c r="RBH86" s="195"/>
      <c r="RBI86" s="195"/>
      <c r="RBJ86" s="195"/>
      <c r="RBK86" s="195"/>
      <c r="RBL86" s="195"/>
      <c r="RBM86" s="195"/>
      <c r="RBN86" s="195"/>
      <c r="RBO86" s="195"/>
      <c r="RBP86" s="195"/>
      <c r="RBQ86" s="195"/>
      <c r="RBR86" s="195"/>
      <c r="RBS86" s="195"/>
      <c r="RBT86" s="195"/>
      <c r="RBU86" s="195"/>
      <c r="RBV86" s="195"/>
      <c r="RBW86" s="195"/>
      <c r="RBX86" s="195"/>
      <c r="RBY86" s="195"/>
      <c r="RBZ86" s="195"/>
      <c r="RCA86" s="195"/>
      <c r="RCB86" s="195"/>
      <c r="RCC86" s="195"/>
      <c r="RCD86" s="195"/>
      <c r="RCE86" s="195"/>
      <c r="RCF86" s="195"/>
      <c r="RCG86" s="195"/>
      <c r="RCH86" s="195"/>
      <c r="RCI86" s="195"/>
      <c r="RCJ86" s="195"/>
      <c r="RCK86" s="195"/>
      <c r="RCL86" s="195"/>
      <c r="RCM86" s="195"/>
      <c r="RCN86" s="195"/>
      <c r="RCO86" s="195"/>
      <c r="RCP86" s="195"/>
      <c r="RCQ86" s="195"/>
      <c r="RCR86" s="195"/>
      <c r="RCS86" s="195"/>
      <c r="RCT86" s="195"/>
      <c r="RCU86" s="195"/>
      <c r="RCV86" s="195"/>
      <c r="RCW86" s="195"/>
      <c r="RCX86" s="195"/>
      <c r="RCY86" s="195"/>
      <c r="RCZ86" s="195"/>
      <c r="RDA86" s="195"/>
      <c r="RDB86" s="195"/>
      <c r="RDC86" s="195"/>
      <c r="RDD86" s="195"/>
      <c r="RDE86" s="195"/>
      <c r="RDF86" s="195"/>
      <c r="RDG86" s="195"/>
      <c r="RDH86" s="195"/>
      <c r="RDI86" s="195"/>
      <c r="RDJ86" s="195"/>
      <c r="RDK86" s="195"/>
      <c r="RDL86" s="195"/>
      <c r="RDM86" s="195"/>
      <c r="RDN86" s="195"/>
      <c r="RDO86" s="195"/>
      <c r="RDP86" s="195"/>
      <c r="RDQ86" s="195"/>
      <c r="RDR86" s="195"/>
      <c r="RDS86" s="195"/>
      <c r="RDT86" s="195"/>
      <c r="RDU86" s="195"/>
      <c r="RDV86" s="195"/>
      <c r="RDW86" s="195"/>
      <c r="RDX86" s="195"/>
      <c r="RDY86" s="195"/>
      <c r="RDZ86" s="195"/>
      <c r="REA86" s="195"/>
      <c r="REB86" s="195"/>
      <c r="REC86" s="195"/>
      <c r="RED86" s="195"/>
      <c r="REE86" s="195"/>
      <c r="REF86" s="195"/>
      <c r="REG86" s="195"/>
      <c r="REH86" s="195"/>
      <c r="REI86" s="195"/>
      <c r="REJ86" s="195"/>
      <c r="REK86" s="195"/>
      <c r="REL86" s="195"/>
      <c r="REM86" s="195"/>
      <c r="REN86" s="195"/>
      <c r="REO86" s="195"/>
      <c r="REP86" s="195"/>
      <c r="REQ86" s="195"/>
      <c r="RER86" s="195"/>
      <c r="RES86" s="195"/>
      <c r="RET86" s="195"/>
      <c r="REU86" s="195"/>
      <c r="REV86" s="195"/>
      <c r="REW86" s="195"/>
      <c r="REX86" s="195"/>
      <c r="REY86" s="195"/>
      <c r="REZ86" s="195"/>
      <c r="RFA86" s="195"/>
      <c r="RFB86" s="195"/>
      <c r="RFC86" s="195"/>
      <c r="RFD86" s="195"/>
      <c r="RFE86" s="195"/>
      <c r="RFF86" s="195"/>
      <c r="RFG86" s="195"/>
      <c r="RFH86" s="195"/>
      <c r="RFI86" s="195"/>
      <c r="RFJ86" s="195"/>
      <c r="RFK86" s="195"/>
      <c r="RFL86" s="195"/>
      <c r="RFM86" s="195"/>
      <c r="RFN86" s="195"/>
      <c r="RFO86" s="195"/>
      <c r="RFP86" s="195"/>
      <c r="RFQ86" s="195"/>
      <c r="RFR86" s="195"/>
      <c r="RFS86" s="195"/>
      <c r="RFT86" s="195"/>
      <c r="RFU86" s="195"/>
      <c r="RFV86" s="195"/>
      <c r="RFW86" s="195"/>
      <c r="RFX86" s="195"/>
      <c r="RFY86" s="195"/>
      <c r="RFZ86" s="195"/>
      <c r="RGA86" s="195"/>
      <c r="RGB86" s="195"/>
      <c r="RGC86" s="195"/>
      <c r="RGD86" s="195"/>
      <c r="RGE86" s="195"/>
      <c r="RGF86" s="195"/>
      <c r="RGG86" s="195"/>
      <c r="RGH86" s="195"/>
      <c r="RGI86" s="195"/>
      <c r="RGJ86" s="195"/>
      <c r="RGK86" s="195"/>
      <c r="RGL86" s="195"/>
      <c r="RGM86" s="195"/>
      <c r="RGN86" s="195"/>
      <c r="RGO86" s="195"/>
      <c r="RGP86" s="195"/>
      <c r="RGQ86" s="195"/>
      <c r="RGR86" s="195"/>
      <c r="RGS86" s="195"/>
      <c r="RGT86" s="195"/>
      <c r="RGU86" s="195"/>
      <c r="RGV86" s="195"/>
      <c r="RGW86" s="195"/>
      <c r="RGX86" s="195"/>
      <c r="RGY86" s="195"/>
      <c r="RGZ86" s="195"/>
      <c r="RHA86" s="195"/>
      <c r="RHB86" s="195"/>
      <c r="RHC86" s="195"/>
      <c r="RHD86" s="195"/>
      <c r="RHE86" s="195"/>
      <c r="RHF86" s="195"/>
      <c r="RHG86" s="195"/>
      <c r="RHH86" s="195"/>
      <c r="RHI86" s="195"/>
      <c r="RHJ86" s="195"/>
      <c r="RHK86" s="195"/>
      <c r="RHL86" s="195"/>
      <c r="RHM86" s="195"/>
      <c r="RHN86" s="195"/>
      <c r="RHO86" s="195"/>
      <c r="RHP86" s="195"/>
      <c r="RHQ86" s="195"/>
      <c r="RHR86" s="195"/>
      <c r="RHS86" s="195"/>
      <c r="RHT86" s="195"/>
      <c r="RHU86" s="195"/>
      <c r="RHV86" s="195"/>
      <c r="RHW86" s="195"/>
      <c r="RHX86" s="195"/>
      <c r="RHY86" s="195"/>
      <c r="RHZ86" s="195"/>
      <c r="RIA86" s="195"/>
      <c r="RIB86" s="195"/>
      <c r="RIC86" s="195"/>
      <c r="RID86" s="195"/>
      <c r="RIE86" s="195"/>
      <c r="RIF86" s="195"/>
      <c r="RIG86" s="195"/>
      <c r="RIH86" s="195"/>
      <c r="RII86" s="195"/>
      <c r="RIJ86" s="195"/>
      <c r="RIK86" s="195"/>
      <c r="RIL86" s="195"/>
      <c r="RIM86" s="195"/>
      <c r="RIN86" s="195"/>
      <c r="RIO86" s="195"/>
      <c r="RIP86" s="195"/>
      <c r="RIQ86" s="195"/>
      <c r="RIR86" s="195"/>
      <c r="RIS86" s="195"/>
      <c r="RIT86" s="195"/>
      <c r="RIU86" s="195"/>
      <c r="RIV86" s="195"/>
      <c r="RIW86" s="195"/>
      <c r="RIX86" s="195"/>
      <c r="RIY86" s="195"/>
      <c r="RIZ86" s="195"/>
      <c r="RJA86" s="195"/>
      <c r="RJB86" s="195"/>
      <c r="RJC86" s="195"/>
      <c r="RJD86" s="195"/>
      <c r="RJE86" s="195"/>
      <c r="RJF86" s="195"/>
      <c r="RJG86" s="195"/>
      <c r="RJH86" s="195"/>
      <c r="RJI86" s="195"/>
      <c r="RJJ86" s="195"/>
      <c r="RJK86" s="195"/>
      <c r="RJL86" s="195"/>
      <c r="RJM86" s="195"/>
      <c r="RJN86" s="195"/>
      <c r="RJO86" s="195"/>
      <c r="RJP86" s="195"/>
      <c r="RJQ86" s="195"/>
      <c r="RJR86" s="195"/>
      <c r="RJS86" s="195"/>
      <c r="RJT86" s="195"/>
      <c r="RJU86" s="195"/>
      <c r="RJV86" s="195"/>
      <c r="RJW86" s="195"/>
      <c r="RJX86" s="195"/>
      <c r="RJY86" s="195"/>
      <c r="RJZ86" s="195"/>
      <c r="RKA86" s="195"/>
      <c r="RKB86" s="195"/>
      <c r="RKC86" s="195"/>
      <c r="RKD86" s="195"/>
      <c r="RKE86" s="195"/>
      <c r="RKF86" s="195"/>
      <c r="RKG86" s="195"/>
      <c r="RKH86" s="195"/>
      <c r="RKI86" s="195"/>
      <c r="RKJ86" s="195"/>
      <c r="RKK86" s="195"/>
      <c r="RKL86" s="195"/>
      <c r="RKM86" s="195"/>
      <c r="RKN86" s="195"/>
      <c r="RKO86" s="195"/>
      <c r="RKP86" s="195"/>
      <c r="RKQ86" s="195"/>
      <c r="RKR86" s="195"/>
      <c r="RKS86" s="195"/>
      <c r="RKT86" s="195"/>
      <c r="RKU86" s="195"/>
      <c r="RKV86" s="195"/>
      <c r="RKW86" s="195"/>
      <c r="RKX86" s="195"/>
      <c r="RKY86" s="195"/>
      <c r="RKZ86" s="195"/>
      <c r="RLA86" s="195"/>
      <c r="RLB86" s="195"/>
      <c r="RLC86" s="195"/>
      <c r="RLD86" s="195"/>
      <c r="RLE86" s="195"/>
      <c r="RLF86" s="195"/>
      <c r="RLG86" s="195"/>
      <c r="RLH86" s="195"/>
      <c r="RLI86" s="195"/>
      <c r="RLJ86" s="195"/>
      <c r="RLK86" s="195"/>
      <c r="RLL86" s="195"/>
      <c r="RLM86" s="195"/>
      <c r="RLN86" s="195"/>
      <c r="RLO86" s="195"/>
      <c r="RLP86" s="195"/>
      <c r="RLQ86" s="195"/>
      <c r="RLR86" s="195"/>
      <c r="RLS86" s="195"/>
      <c r="RLT86" s="195"/>
      <c r="RLU86" s="195"/>
      <c r="RLV86" s="195"/>
      <c r="RLW86" s="195"/>
      <c r="RLX86" s="195"/>
      <c r="RLY86" s="195"/>
      <c r="RLZ86" s="195"/>
      <c r="RMA86" s="195"/>
      <c r="RMB86" s="195"/>
      <c r="RMC86" s="195"/>
      <c r="RMD86" s="195"/>
      <c r="RME86" s="195"/>
      <c r="RMF86" s="195"/>
      <c r="RMG86" s="195"/>
      <c r="RMH86" s="195"/>
      <c r="RMI86" s="195"/>
      <c r="RMJ86" s="195"/>
      <c r="RMK86" s="195"/>
      <c r="RML86" s="195"/>
      <c r="RMM86" s="195"/>
      <c r="RMN86" s="195"/>
      <c r="RMO86" s="195"/>
      <c r="RMP86" s="195"/>
      <c r="RMQ86" s="195"/>
      <c r="RMR86" s="195"/>
      <c r="RMS86" s="195"/>
      <c r="RMT86" s="195"/>
      <c r="RMU86" s="195"/>
      <c r="RMV86" s="195"/>
      <c r="RMW86" s="195"/>
      <c r="RMX86" s="195"/>
      <c r="RMY86" s="195"/>
      <c r="RMZ86" s="195"/>
      <c r="RNA86" s="195"/>
      <c r="RNB86" s="195"/>
      <c r="RNC86" s="195"/>
      <c r="RND86" s="195"/>
      <c r="RNE86" s="195"/>
      <c r="RNF86" s="195"/>
      <c r="RNG86" s="195"/>
      <c r="RNH86" s="195"/>
      <c r="RNI86" s="195"/>
      <c r="RNJ86" s="195"/>
      <c r="RNK86" s="195"/>
      <c r="RNL86" s="195"/>
      <c r="RNM86" s="195"/>
      <c r="RNN86" s="195"/>
      <c r="RNO86" s="195"/>
      <c r="RNP86" s="195"/>
      <c r="RNQ86" s="195"/>
      <c r="RNR86" s="195"/>
      <c r="RNS86" s="195"/>
      <c r="RNT86" s="195"/>
      <c r="RNU86" s="195"/>
      <c r="RNV86" s="195"/>
      <c r="RNW86" s="195"/>
      <c r="RNX86" s="195"/>
      <c r="RNY86" s="195"/>
      <c r="RNZ86" s="195"/>
      <c r="ROA86" s="195"/>
      <c r="ROB86" s="195"/>
      <c r="ROC86" s="195"/>
      <c r="ROD86" s="195"/>
      <c r="ROE86" s="195"/>
      <c r="ROF86" s="195"/>
      <c r="ROG86" s="195"/>
      <c r="ROH86" s="195"/>
      <c r="ROI86" s="195"/>
      <c r="ROJ86" s="195"/>
      <c r="ROK86" s="195"/>
      <c r="ROL86" s="195"/>
      <c r="ROM86" s="195"/>
      <c r="RON86" s="195"/>
      <c r="ROO86" s="195"/>
      <c r="ROP86" s="195"/>
      <c r="ROQ86" s="195"/>
      <c r="ROR86" s="195"/>
      <c r="ROS86" s="195"/>
      <c r="ROT86" s="195"/>
      <c r="ROU86" s="195"/>
      <c r="ROV86" s="195"/>
      <c r="ROW86" s="195"/>
      <c r="ROX86" s="195"/>
      <c r="ROY86" s="195"/>
      <c r="ROZ86" s="195"/>
      <c r="RPA86" s="195"/>
      <c r="RPB86" s="195"/>
      <c r="RPC86" s="195"/>
      <c r="RPD86" s="195"/>
      <c r="RPE86" s="195"/>
      <c r="RPF86" s="195"/>
      <c r="RPG86" s="195"/>
      <c r="RPH86" s="195"/>
      <c r="RPI86" s="195"/>
      <c r="RPJ86" s="195"/>
      <c r="RPK86" s="195"/>
      <c r="RPL86" s="195"/>
      <c r="RPM86" s="195"/>
      <c r="RPN86" s="195"/>
      <c r="RPO86" s="195"/>
      <c r="RPP86" s="195"/>
      <c r="RPQ86" s="195"/>
      <c r="RPR86" s="195"/>
      <c r="RPS86" s="195"/>
      <c r="RPT86" s="195"/>
      <c r="RPU86" s="195"/>
      <c r="RPV86" s="195"/>
      <c r="RPW86" s="195"/>
      <c r="RPX86" s="195"/>
      <c r="RPY86" s="195"/>
      <c r="RPZ86" s="195"/>
      <c r="RQA86" s="195"/>
      <c r="RQB86" s="195"/>
      <c r="RQC86" s="195"/>
      <c r="RQD86" s="195"/>
      <c r="RQE86" s="195"/>
      <c r="RQF86" s="195"/>
      <c r="RQG86" s="195"/>
      <c r="RQH86" s="195"/>
      <c r="RQI86" s="195"/>
      <c r="RQJ86" s="195"/>
      <c r="RQK86" s="195"/>
      <c r="RQL86" s="195"/>
      <c r="RQM86" s="195"/>
      <c r="RQN86" s="195"/>
      <c r="RQO86" s="195"/>
      <c r="RQP86" s="195"/>
      <c r="RQQ86" s="195"/>
      <c r="RQR86" s="195"/>
      <c r="RQS86" s="195"/>
      <c r="RQT86" s="195"/>
      <c r="RQU86" s="195"/>
      <c r="RQV86" s="195"/>
      <c r="RQW86" s="195"/>
      <c r="RQX86" s="195"/>
      <c r="RQY86" s="195"/>
      <c r="RQZ86" s="195"/>
      <c r="RRA86" s="195"/>
      <c r="RRB86" s="195"/>
      <c r="RRC86" s="195"/>
      <c r="RRD86" s="195"/>
      <c r="RRE86" s="195"/>
      <c r="RRF86" s="195"/>
      <c r="RRG86" s="195"/>
      <c r="RRH86" s="195"/>
      <c r="RRI86" s="195"/>
      <c r="RRJ86" s="195"/>
      <c r="RRK86" s="195"/>
      <c r="RRL86" s="195"/>
      <c r="RRM86" s="195"/>
      <c r="RRN86" s="195"/>
      <c r="RRO86" s="195"/>
      <c r="RRP86" s="195"/>
      <c r="RRQ86" s="195"/>
      <c r="RRR86" s="195"/>
      <c r="RRS86" s="195"/>
      <c r="RRT86" s="195"/>
      <c r="RRU86" s="195"/>
      <c r="RRV86" s="195"/>
      <c r="RRW86" s="195"/>
      <c r="RRX86" s="195"/>
      <c r="RRY86" s="195"/>
      <c r="RRZ86" s="195"/>
      <c r="RSA86" s="195"/>
      <c r="RSB86" s="195"/>
      <c r="RSC86" s="195"/>
      <c r="RSD86" s="195"/>
      <c r="RSE86" s="195"/>
      <c r="RSF86" s="195"/>
      <c r="RSG86" s="195"/>
      <c r="RSH86" s="195"/>
      <c r="RSI86" s="195"/>
      <c r="RSJ86" s="195"/>
      <c r="RSK86" s="195"/>
      <c r="RSL86" s="195"/>
      <c r="RSM86" s="195"/>
      <c r="RSN86" s="195"/>
      <c r="RSO86" s="195"/>
      <c r="RSP86" s="195"/>
      <c r="RSQ86" s="195"/>
      <c r="RSR86" s="195"/>
      <c r="RSS86" s="195"/>
      <c r="RST86" s="195"/>
      <c r="RSU86" s="195"/>
      <c r="RSV86" s="195"/>
      <c r="RSW86" s="195"/>
      <c r="RSX86" s="195"/>
      <c r="RSY86" s="195"/>
      <c r="RSZ86" s="195"/>
      <c r="RTA86" s="195"/>
      <c r="RTB86" s="195"/>
      <c r="RTC86" s="195"/>
      <c r="RTD86" s="195"/>
      <c r="RTE86" s="195"/>
      <c r="RTF86" s="195"/>
      <c r="RTG86" s="195"/>
      <c r="RTH86" s="195"/>
      <c r="RTI86" s="195"/>
      <c r="RTJ86" s="195"/>
      <c r="RTK86" s="195"/>
      <c r="RTL86" s="195"/>
      <c r="RTM86" s="195"/>
      <c r="RTN86" s="195"/>
      <c r="RTO86" s="195"/>
      <c r="RTP86" s="195"/>
      <c r="RTQ86" s="195"/>
      <c r="RTR86" s="195"/>
      <c r="RTS86" s="195"/>
      <c r="RTT86" s="195"/>
      <c r="RTU86" s="195"/>
      <c r="RTV86" s="195"/>
      <c r="RTW86" s="195"/>
      <c r="RTX86" s="195"/>
      <c r="RTY86" s="195"/>
      <c r="RTZ86" s="195"/>
      <c r="RUA86" s="195"/>
      <c r="RUB86" s="195"/>
      <c r="RUC86" s="195"/>
      <c r="RUD86" s="195"/>
      <c r="RUE86" s="195"/>
      <c r="RUF86" s="195"/>
      <c r="RUG86" s="195"/>
      <c r="RUH86" s="195"/>
      <c r="RUI86" s="195"/>
      <c r="RUJ86" s="195"/>
      <c r="RUK86" s="195"/>
      <c r="RUL86" s="195"/>
      <c r="RUM86" s="195"/>
      <c r="RUN86" s="195"/>
      <c r="RUO86" s="195"/>
      <c r="RUP86" s="195"/>
      <c r="RUQ86" s="195"/>
      <c r="RUR86" s="195"/>
      <c r="RUS86" s="195"/>
      <c r="RUT86" s="195"/>
      <c r="RUU86" s="195"/>
      <c r="RUV86" s="195"/>
      <c r="RUW86" s="195"/>
      <c r="RUX86" s="195"/>
      <c r="RUY86" s="195"/>
      <c r="RUZ86" s="195"/>
      <c r="RVA86" s="195"/>
      <c r="RVB86" s="195"/>
      <c r="RVC86" s="195"/>
      <c r="RVD86" s="195"/>
      <c r="RVE86" s="195"/>
      <c r="RVF86" s="195"/>
      <c r="RVG86" s="195"/>
      <c r="RVH86" s="195"/>
      <c r="RVI86" s="195"/>
      <c r="RVJ86" s="195"/>
      <c r="RVK86" s="195"/>
      <c r="RVL86" s="195"/>
      <c r="RVM86" s="195"/>
      <c r="RVN86" s="195"/>
      <c r="RVO86" s="195"/>
      <c r="RVP86" s="195"/>
      <c r="RVQ86" s="195"/>
      <c r="RVR86" s="195"/>
      <c r="RVS86" s="195"/>
      <c r="RVT86" s="195"/>
      <c r="RVU86" s="195"/>
      <c r="RVV86" s="195"/>
      <c r="RVW86" s="195"/>
      <c r="RVX86" s="195"/>
      <c r="RVY86" s="195"/>
      <c r="RVZ86" s="195"/>
      <c r="RWA86" s="195"/>
      <c r="RWB86" s="195"/>
      <c r="RWC86" s="195"/>
      <c r="RWD86" s="195"/>
      <c r="RWE86" s="195"/>
      <c r="RWF86" s="195"/>
      <c r="RWG86" s="195"/>
      <c r="RWH86" s="195"/>
      <c r="RWI86" s="195"/>
      <c r="RWJ86" s="195"/>
      <c r="RWK86" s="195"/>
      <c r="RWL86" s="195"/>
      <c r="RWM86" s="195"/>
      <c r="RWN86" s="195"/>
      <c r="RWO86" s="195"/>
      <c r="RWP86" s="195"/>
      <c r="RWQ86" s="195"/>
      <c r="RWR86" s="195"/>
      <c r="RWS86" s="195"/>
      <c r="RWT86" s="195"/>
      <c r="RWU86" s="195"/>
      <c r="RWV86" s="195"/>
      <c r="RWW86" s="195"/>
      <c r="RWX86" s="195"/>
      <c r="RWY86" s="195"/>
      <c r="RWZ86" s="195"/>
      <c r="RXA86" s="195"/>
      <c r="RXB86" s="195"/>
      <c r="RXC86" s="195"/>
      <c r="RXD86" s="195"/>
      <c r="RXE86" s="195"/>
      <c r="RXF86" s="195"/>
      <c r="RXG86" s="195"/>
      <c r="RXH86" s="195"/>
      <c r="RXI86" s="195"/>
      <c r="RXJ86" s="195"/>
      <c r="RXK86" s="195"/>
      <c r="RXL86" s="195"/>
      <c r="RXM86" s="195"/>
      <c r="RXN86" s="195"/>
      <c r="RXO86" s="195"/>
      <c r="RXP86" s="195"/>
      <c r="RXQ86" s="195"/>
      <c r="RXR86" s="195"/>
      <c r="RXS86" s="195"/>
      <c r="RXT86" s="195"/>
      <c r="RXU86" s="195"/>
      <c r="RXV86" s="195"/>
      <c r="RXW86" s="195"/>
      <c r="RXX86" s="195"/>
      <c r="RXY86" s="195"/>
      <c r="RXZ86" s="195"/>
      <c r="RYA86" s="195"/>
      <c r="RYB86" s="195"/>
      <c r="RYC86" s="195"/>
      <c r="RYD86" s="195"/>
      <c r="RYE86" s="195"/>
      <c r="RYF86" s="195"/>
      <c r="RYG86" s="195"/>
      <c r="RYH86" s="195"/>
      <c r="RYI86" s="195"/>
      <c r="RYJ86" s="195"/>
      <c r="RYK86" s="195"/>
      <c r="RYL86" s="195"/>
      <c r="RYM86" s="195"/>
      <c r="RYN86" s="195"/>
      <c r="RYO86" s="195"/>
      <c r="RYP86" s="195"/>
      <c r="RYQ86" s="195"/>
      <c r="RYR86" s="195"/>
      <c r="RYS86" s="195"/>
      <c r="RYT86" s="195"/>
      <c r="RYU86" s="195"/>
      <c r="RYV86" s="195"/>
      <c r="RYW86" s="195"/>
      <c r="RYX86" s="195"/>
      <c r="RYY86" s="195"/>
      <c r="RYZ86" s="195"/>
      <c r="RZA86" s="195"/>
      <c r="RZB86" s="195"/>
      <c r="RZC86" s="195"/>
      <c r="RZD86" s="195"/>
      <c r="RZE86" s="195"/>
      <c r="RZF86" s="195"/>
      <c r="RZG86" s="195"/>
      <c r="RZH86" s="195"/>
      <c r="RZI86" s="195"/>
      <c r="RZJ86" s="195"/>
      <c r="RZK86" s="195"/>
      <c r="RZL86" s="195"/>
      <c r="RZM86" s="195"/>
      <c r="RZN86" s="195"/>
      <c r="RZO86" s="195"/>
      <c r="RZP86" s="195"/>
      <c r="RZQ86" s="195"/>
      <c r="RZR86" s="195"/>
      <c r="RZS86" s="195"/>
      <c r="RZT86" s="195"/>
      <c r="RZU86" s="195"/>
      <c r="RZV86" s="195"/>
      <c r="RZW86" s="195"/>
      <c r="RZX86" s="195"/>
      <c r="RZY86" s="195"/>
      <c r="RZZ86" s="195"/>
      <c r="SAA86" s="195"/>
      <c r="SAB86" s="195"/>
      <c r="SAC86" s="195"/>
      <c r="SAD86" s="195"/>
      <c r="SAE86" s="195"/>
      <c r="SAF86" s="195"/>
      <c r="SAG86" s="195"/>
      <c r="SAH86" s="195"/>
      <c r="SAI86" s="195"/>
      <c r="SAJ86" s="195"/>
      <c r="SAK86" s="195"/>
      <c r="SAL86" s="195"/>
      <c r="SAM86" s="195"/>
      <c r="SAN86" s="195"/>
      <c r="SAO86" s="195"/>
      <c r="SAP86" s="195"/>
      <c r="SAQ86" s="195"/>
      <c r="SAR86" s="195"/>
      <c r="SAS86" s="195"/>
      <c r="SAT86" s="195"/>
      <c r="SAU86" s="195"/>
      <c r="SAV86" s="195"/>
      <c r="SAW86" s="195"/>
      <c r="SAX86" s="195"/>
      <c r="SAY86" s="195"/>
      <c r="SAZ86" s="195"/>
      <c r="SBA86" s="195"/>
      <c r="SBB86" s="195"/>
      <c r="SBC86" s="195"/>
      <c r="SBD86" s="195"/>
      <c r="SBE86" s="195"/>
      <c r="SBF86" s="195"/>
      <c r="SBG86" s="195"/>
      <c r="SBH86" s="195"/>
      <c r="SBI86" s="195"/>
      <c r="SBJ86" s="195"/>
      <c r="SBK86" s="195"/>
      <c r="SBL86" s="195"/>
      <c r="SBM86" s="195"/>
      <c r="SBN86" s="195"/>
      <c r="SBO86" s="195"/>
      <c r="SBP86" s="195"/>
      <c r="SBQ86" s="195"/>
      <c r="SBR86" s="195"/>
      <c r="SBS86" s="195"/>
      <c r="SBT86" s="195"/>
      <c r="SBU86" s="195"/>
      <c r="SBV86" s="195"/>
      <c r="SBW86" s="195"/>
      <c r="SBX86" s="195"/>
      <c r="SBY86" s="195"/>
      <c r="SBZ86" s="195"/>
      <c r="SCA86" s="195"/>
      <c r="SCB86" s="195"/>
      <c r="SCC86" s="195"/>
      <c r="SCD86" s="195"/>
      <c r="SCE86" s="195"/>
      <c r="SCF86" s="195"/>
      <c r="SCG86" s="195"/>
      <c r="SCH86" s="195"/>
      <c r="SCI86" s="195"/>
      <c r="SCJ86" s="195"/>
      <c r="SCK86" s="195"/>
      <c r="SCL86" s="195"/>
      <c r="SCM86" s="195"/>
      <c r="SCN86" s="195"/>
      <c r="SCO86" s="195"/>
      <c r="SCP86" s="195"/>
      <c r="SCQ86" s="195"/>
      <c r="SCR86" s="195"/>
      <c r="SCS86" s="195"/>
      <c r="SCT86" s="195"/>
      <c r="SCU86" s="195"/>
      <c r="SCV86" s="195"/>
      <c r="SCW86" s="195"/>
      <c r="SCX86" s="195"/>
      <c r="SCY86" s="195"/>
      <c r="SCZ86" s="195"/>
      <c r="SDA86" s="195"/>
      <c r="SDB86" s="195"/>
      <c r="SDC86" s="195"/>
      <c r="SDD86" s="195"/>
      <c r="SDE86" s="195"/>
      <c r="SDF86" s="195"/>
      <c r="SDG86" s="195"/>
      <c r="SDH86" s="195"/>
      <c r="SDI86" s="195"/>
      <c r="SDJ86" s="195"/>
      <c r="SDK86" s="195"/>
      <c r="SDL86" s="195"/>
      <c r="SDM86" s="195"/>
      <c r="SDN86" s="195"/>
      <c r="SDO86" s="195"/>
      <c r="SDP86" s="195"/>
      <c r="SDQ86" s="195"/>
      <c r="SDR86" s="195"/>
      <c r="SDS86" s="195"/>
      <c r="SDT86" s="195"/>
      <c r="SDU86" s="195"/>
      <c r="SDV86" s="195"/>
      <c r="SDW86" s="195"/>
      <c r="SDX86" s="195"/>
      <c r="SDY86" s="195"/>
      <c r="SDZ86" s="195"/>
      <c r="SEA86" s="195"/>
      <c r="SEB86" s="195"/>
      <c r="SEC86" s="195"/>
      <c r="SED86" s="195"/>
      <c r="SEE86" s="195"/>
      <c r="SEF86" s="195"/>
      <c r="SEG86" s="195"/>
      <c r="SEH86" s="195"/>
      <c r="SEI86" s="195"/>
      <c r="SEJ86" s="195"/>
      <c r="SEK86" s="195"/>
      <c r="SEL86" s="195"/>
      <c r="SEM86" s="195"/>
      <c r="SEN86" s="195"/>
      <c r="SEO86" s="195"/>
      <c r="SEP86" s="195"/>
      <c r="SEQ86" s="195"/>
      <c r="SER86" s="195"/>
      <c r="SES86" s="195"/>
      <c r="SET86" s="195"/>
      <c r="SEU86" s="195"/>
      <c r="SEV86" s="195"/>
      <c r="SEW86" s="195"/>
      <c r="SEX86" s="195"/>
      <c r="SEY86" s="195"/>
      <c r="SEZ86" s="195"/>
      <c r="SFA86" s="195"/>
      <c r="SFB86" s="195"/>
      <c r="SFC86" s="195"/>
      <c r="SFD86" s="195"/>
      <c r="SFE86" s="195"/>
      <c r="SFF86" s="195"/>
      <c r="SFG86" s="195"/>
      <c r="SFH86" s="195"/>
      <c r="SFI86" s="195"/>
      <c r="SFJ86" s="195"/>
      <c r="SFK86" s="195"/>
      <c r="SFL86" s="195"/>
      <c r="SFM86" s="195"/>
      <c r="SFN86" s="195"/>
      <c r="SFO86" s="195"/>
      <c r="SFP86" s="195"/>
      <c r="SFQ86" s="195"/>
      <c r="SFR86" s="195"/>
      <c r="SFS86" s="195"/>
      <c r="SFT86" s="195"/>
      <c r="SFU86" s="195"/>
      <c r="SFV86" s="195"/>
      <c r="SFW86" s="195"/>
      <c r="SFX86" s="195"/>
      <c r="SFY86" s="195"/>
      <c r="SFZ86" s="195"/>
      <c r="SGA86" s="195"/>
      <c r="SGB86" s="195"/>
      <c r="SGC86" s="195"/>
      <c r="SGD86" s="195"/>
      <c r="SGE86" s="195"/>
      <c r="SGF86" s="195"/>
      <c r="SGG86" s="195"/>
      <c r="SGH86" s="195"/>
      <c r="SGI86" s="195"/>
      <c r="SGJ86" s="195"/>
      <c r="SGK86" s="195"/>
      <c r="SGL86" s="195"/>
      <c r="SGM86" s="195"/>
      <c r="SGN86" s="195"/>
      <c r="SGO86" s="195"/>
      <c r="SGP86" s="195"/>
      <c r="SGQ86" s="195"/>
      <c r="SGR86" s="195"/>
      <c r="SGS86" s="195"/>
      <c r="SGT86" s="195"/>
      <c r="SGU86" s="195"/>
      <c r="SGV86" s="195"/>
      <c r="SGW86" s="195"/>
      <c r="SGX86" s="195"/>
      <c r="SGY86" s="195"/>
      <c r="SGZ86" s="195"/>
      <c r="SHA86" s="195"/>
      <c r="SHB86" s="195"/>
      <c r="SHC86" s="195"/>
      <c r="SHD86" s="195"/>
      <c r="SHE86" s="195"/>
      <c r="SHF86" s="195"/>
      <c r="SHG86" s="195"/>
      <c r="SHH86" s="195"/>
      <c r="SHI86" s="195"/>
      <c r="SHJ86" s="195"/>
      <c r="SHK86" s="195"/>
      <c r="SHL86" s="195"/>
      <c r="SHM86" s="195"/>
      <c r="SHN86" s="195"/>
      <c r="SHO86" s="195"/>
      <c r="SHP86" s="195"/>
      <c r="SHQ86" s="195"/>
      <c r="SHR86" s="195"/>
      <c r="SHS86" s="195"/>
      <c r="SHT86" s="195"/>
      <c r="SHU86" s="195"/>
      <c r="SHV86" s="195"/>
      <c r="SHW86" s="195"/>
      <c r="SHX86" s="195"/>
      <c r="SHY86" s="195"/>
      <c r="SHZ86" s="195"/>
      <c r="SIA86" s="195"/>
      <c r="SIB86" s="195"/>
      <c r="SIC86" s="195"/>
      <c r="SID86" s="195"/>
      <c r="SIE86" s="195"/>
      <c r="SIF86" s="195"/>
      <c r="SIG86" s="195"/>
      <c r="SIH86" s="195"/>
      <c r="SII86" s="195"/>
      <c r="SIJ86" s="195"/>
      <c r="SIK86" s="195"/>
      <c r="SIL86" s="195"/>
      <c r="SIM86" s="195"/>
      <c r="SIN86" s="195"/>
      <c r="SIO86" s="195"/>
      <c r="SIP86" s="195"/>
      <c r="SIQ86" s="195"/>
      <c r="SIR86" s="195"/>
      <c r="SIS86" s="195"/>
      <c r="SIT86" s="195"/>
      <c r="SIU86" s="195"/>
      <c r="SIV86" s="195"/>
      <c r="SIW86" s="195"/>
      <c r="SIX86" s="195"/>
      <c r="SIY86" s="195"/>
      <c r="SIZ86" s="195"/>
      <c r="SJA86" s="195"/>
      <c r="SJB86" s="195"/>
      <c r="SJC86" s="195"/>
      <c r="SJD86" s="195"/>
      <c r="SJE86" s="195"/>
      <c r="SJF86" s="195"/>
      <c r="SJG86" s="195"/>
      <c r="SJH86" s="195"/>
      <c r="SJI86" s="195"/>
      <c r="SJJ86" s="195"/>
      <c r="SJK86" s="195"/>
      <c r="SJL86" s="195"/>
      <c r="SJM86" s="195"/>
      <c r="SJN86" s="195"/>
      <c r="SJO86" s="195"/>
      <c r="SJP86" s="195"/>
      <c r="SJQ86" s="195"/>
      <c r="SJR86" s="195"/>
      <c r="SJS86" s="195"/>
      <c r="SJT86" s="195"/>
      <c r="SJU86" s="195"/>
      <c r="SJV86" s="195"/>
      <c r="SJW86" s="195"/>
      <c r="SJX86" s="195"/>
      <c r="SJY86" s="195"/>
      <c r="SJZ86" s="195"/>
      <c r="SKA86" s="195"/>
      <c r="SKB86" s="195"/>
      <c r="SKC86" s="195"/>
      <c r="SKD86" s="195"/>
      <c r="SKE86" s="195"/>
      <c r="SKF86" s="195"/>
      <c r="SKG86" s="195"/>
      <c r="SKH86" s="195"/>
      <c r="SKI86" s="195"/>
      <c r="SKJ86" s="195"/>
      <c r="SKK86" s="195"/>
      <c r="SKL86" s="195"/>
      <c r="SKM86" s="195"/>
      <c r="SKN86" s="195"/>
      <c r="SKO86" s="195"/>
      <c r="SKP86" s="195"/>
      <c r="SKQ86" s="195"/>
      <c r="SKR86" s="195"/>
      <c r="SKS86" s="195"/>
      <c r="SKT86" s="195"/>
      <c r="SKU86" s="195"/>
      <c r="SKV86" s="195"/>
      <c r="SKW86" s="195"/>
      <c r="SKX86" s="195"/>
      <c r="SKY86" s="195"/>
      <c r="SKZ86" s="195"/>
      <c r="SLA86" s="195"/>
      <c r="SLB86" s="195"/>
      <c r="SLC86" s="195"/>
      <c r="SLD86" s="195"/>
      <c r="SLE86" s="195"/>
      <c r="SLF86" s="195"/>
      <c r="SLG86" s="195"/>
      <c r="SLH86" s="195"/>
      <c r="SLI86" s="195"/>
      <c r="SLJ86" s="195"/>
      <c r="SLK86" s="195"/>
      <c r="SLL86" s="195"/>
      <c r="SLM86" s="195"/>
      <c r="SLN86" s="195"/>
      <c r="SLO86" s="195"/>
      <c r="SLP86" s="195"/>
      <c r="SLQ86" s="195"/>
      <c r="SLR86" s="195"/>
      <c r="SLS86" s="195"/>
      <c r="SLT86" s="195"/>
      <c r="SLU86" s="195"/>
      <c r="SLV86" s="195"/>
      <c r="SLW86" s="195"/>
      <c r="SLX86" s="195"/>
      <c r="SLY86" s="195"/>
      <c r="SLZ86" s="195"/>
      <c r="SMA86" s="195"/>
      <c r="SMB86" s="195"/>
      <c r="SMC86" s="195"/>
      <c r="SMD86" s="195"/>
      <c r="SME86" s="195"/>
      <c r="SMF86" s="195"/>
      <c r="SMG86" s="195"/>
      <c r="SMH86" s="195"/>
      <c r="SMI86" s="195"/>
      <c r="SMJ86" s="195"/>
      <c r="SMK86" s="195"/>
      <c r="SML86" s="195"/>
      <c r="SMM86" s="195"/>
      <c r="SMN86" s="195"/>
      <c r="SMO86" s="195"/>
      <c r="SMP86" s="195"/>
      <c r="SMQ86" s="195"/>
      <c r="SMR86" s="195"/>
      <c r="SMS86" s="195"/>
      <c r="SMT86" s="195"/>
      <c r="SMU86" s="195"/>
      <c r="SMV86" s="195"/>
      <c r="SMW86" s="195"/>
      <c r="SMX86" s="195"/>
      <c r="SMY86" s="195"/>
      <c r="SMZ86" s="195"/>
      <c r="SNA86" s="195"/>
      <c r="SNB86" s="195"/>
      <c r="SNC86" s="195"/>
      <c r="SND86" s="195"/>
      <c r="SNE86" s="195"/>
      <c r="SNF86" s="195"/>
      <c r="SNG86" s="195"/>
      <c r="SNH86" s="195"/>
      <c r="SNI86" s="195"/>
      <c r="SNJ86" s="195"/>
      <c r="SNK86" s="195"/>
      <c r="SNL86" s="195"/>
      <c r="SNM86" s="195"/>
      <c r="SNN86" s="195"/>
      <c r="SNO86" s="195"/>
      <c r="SNP86" s="195"/>
      <c r="SNQ86" s="195"/>
      <c r="SNR86" s="195"/>
      <c r="SNS86" s="195"/>
      <c r="SNT86" s="195"/>
      <c r="SNU86" s="195"/>
      <c r="SNV86" s="195"/>
      <c r="SNW86" s="195"/>
      <c r="SNX86" s="195"/>
      <c r="SNY86" s="195"/>
      <c r="SNZ86" s="195"/>
      <c r="SOA86" s="195"/>
      <c r="SOB86" s="195"/>
      <c r="SOC86" s="195"/>
      <c r="SOD86" s="195"/>
      <c r="SOE86" s="195"/>
      <c r="SOF86" s="195"/>
      <c r="SOG86" s="195"/>
      <c r="SOH86" s="195"/>
      <c r="SOI86" s="195"/>
      <c r="SOJ86" s="195"/>
      <c r="SOK86" s="195"/>
      <c r="SOL86" s="195"/>
      <c r="SOM86" s="195"/>
      <c r="SON86" s="195"/>
      <c r="SOO86" s="195"/>
      <c r="SOP86" s="195"/>
      <c r="SOQ86" s="195"/>
      <c r="SOR86" s="195"/>
      <c r="SOS86" s="195"/>
      <c r="SOT86" s="195"/>
      <c r="SOU86" s="195"/>
      <c r="SOV86" s="195"/>
      <c r="SOW86" s="195"/>
      <c r="SOX86" s="195"/>
      <c r="SOY86" s="195"/>
      <c r="SOZ86" s="195"/>
      <c r="SPA86" s="195"/>
      <c r="SPB86" s="195"/>
      <c r="SPC86" s="195"/>
      <c r="SPD86" s="195"/>
      <c r="SPE86" s="195"/>
      <c r="SPF86" s="195"/>
      <c r="SPG86" s="195"/>
      <c r="SPH86" s="195"/>
      <c r="SPI86" s="195"/>
      <c r="SPJ86" s="195"/>
      <c r="SPK86" s="195"/>
      <c r="SPL86" s="195"/>
      <c r="SPM86" s="195"/>
      <c r="SPN86" s="195"/>
      <c r="SPO86" s="195"/>
      <c r="SPP86" s="195"/>
      <c r="SPQ86" s="195"/>
      <c r="SPR86" s="195"/>
      <c r="SPS86" s="195"/>
      <c r="SPT86" s="195"/>
      <c r="SPU86" s="195"/>
      <c r="SPV86" s="195"/>
      <c r="SPW86" s="195"/>
      <c r="SPX86" s="195"/>
      <c r="SPY86" s="195"/>
      <c r="SPZ86" s="195"/>
      <c r="SQA86" s="195"/>
      <c r="SQB86" s="195"/>
      <c r="SQC86" s="195"/>
      <c r="SQD86" s="195"/>
      <c r="SQE86" s="195"/>
      <c r="SQF86" s="195"/>
      <c r="SQG86" s="195"/>
      <c r="SQH86" s="195"/>
      <c r="SQI86" s="195"/>
      <c r="SQJ86" s="195"/>
      <c r="SQK86" s="195"/>
      <c r="SQL86" s="195"/>
      <c r="SQM86" s="195"/>
      <c r="SQN86" s="195"/>
      <c r="SQO86" s="195"/>
      <c r="SQP86" s="195"/>
      <c r="SQQ86" s="195"/>
      <c r="SQR86" s="195"/>
      <c r="SQS86" s="195"/>
      <c r="SQT86" s="195"/>
      <c r="SQU86" s="195"/>
      <c r="SQV86" s="195"/>
      <c r="SQW86" s="195"/>
      <c r="SQX86" s="195"/>
      <c r="SQY86" s="195"/>
      <c r="SQZ86" s="195"/>
      <c r="SRA86" s="195"/>
      <c r="SRB86" s="195"/>
      <c r="SRC86" s="195"/>
      <c r="SRD86" s="195"/>
      <c r="SRE86" s="195"/>
      <c r="SRF86" s="195"/>
      <c r="SRG86" s="195"/>
      <c r="SRH86" s="195"/>
      <c r="SRI86" s="195"/>
      <c r="SRJ86" s="195"/>
      <c r="SRK86" s="195"/>
      <c r="SRL86" s="195"/>
      <c r="SRM86" s="195"/>
      <c r="SRN86" s="195"/>
      <c r="SRO86" s="195"/>
      <c r="SRP86" s="195"/>
      <c r="SRQ86" s="195"/>
      <c r="SRR86" s="195"/>
      <c r="SRS86" s="195"/>
      <c r="SRT86" s="195"/>
      <c r="SRU86" s="195"/>
      <c r="SRV86" s="195"/>
      <c r="SRW86" s="195"/>
      <c r="SRX86" s="195"/>
      <c r="SRY86" s="195"/>
      <c r="SRZ86" s="195"/>
      <c r="SSA86" s="195"/>
      <c r="SSB86" s="195"/>
      <c r="SSC86" s="195"/>
      <c r="SSD86" s="195"/>
      <c r="SSE86" s="195"/>
      <c r="SSF86" s="195"/>
      <c r="SSG86" s="195"/>
      <c r="SSH86" s="195"/>
      <c r="SSI86" s="195"/>
      <c r="SSJ86" s="195"/>
      <c r="SSK86" s="195"/>
      <c r="SSL86" s="195"/>
      <c r="SSM86" s="195"/>
      <c r="SSN86" s="195"/>
      <c r="SSO86" s="195"/>
      <c r="SSP86" s="195"/>
      <c r="SSQ86" s="195"/>
      <c r="SSR86" s="195"/>
      <c r="SSS86" s="195"/>
      <c r="SST86" s="195"/>
      <c r="SSU86" s="195"/>
      <c r="SSV86" s="195"/>
      <c r="SSW86" s="195"/>
      <c r="SSX86" s="195"/>
      <c r="SSY86" s="195"/>
      <c r="SSZ86" s="195"/>
      <c r="STA86" s="195"/>
      <c r="STB86" s="195"/>
      <c r="STC86" s="195"/>
      <c r="STD86" s="195"/>
      <c r="STE86" s="195"/>
      <c r="STF86" s="195"/>
      <c r="STG86" s="195"/>
      <c r="STH86" s="195"/>
      <c r="STI86" s="195"/>
      <c r="STJ86" s="195"/>
      <c r="STK86" s="195"/>
      <c r="STL86" s="195"/>
      <c r="STM86" s="195"/>
      <c r="STN86" s="195"/>
      <c r="STO86" s="195"/>
      <c r="STP86" s="195"/>
      <c r="STQ86" s="195"/>
      <c r="STR86" s="195"/>
      <c r="STS86" s="195"/>
      <c r="STT86" s="195"/>
      <c r="STU86" s="195"/>
      <c r="STV86" s="195"/>
      <c r="STW86" s="195"/>
      <c r="STX86" s="195"/>
      <c r="STY86" s="195"/>
      <c r="STZ86" s="195"/>
      <c r="SUA86" s="195"/>
      <c r="SUB86" s="195"/>
      <c r="SUC86" s="195"/>
      <c r="SUD86" s="195"/>
      <c r="SUE86" s="195"/>
      <c r="SUF86" s="195"/>
      <c r="SUG86" s="195"/>
      <c r="SUH86" s="195"/>
      <c r="SUI86" s="195"/>
      <c r="SUJ86" s="195"/>
      <c r="SUK86" s="195"/>
      <c r="SUL86" s="195"/>
      <c r="SUM86" s="195"/>
      <c r="SUN86" s="195"/>
      <c r="SUO86" s="195"/>
      <c r="SUP86" s="195"/>
      <c r="SUQ86" s="195"/>
      <c r="SUR86" s="195"/>
      <c r="SUS86" s="195"/>
      <c r="SUT86" s="195"/>
      <c r="SUU86" s="195"/>
      <c r="SUV86" s="195"/>
      <c r="SUW86" s="195"/>
      <c r="SUX86" s="195"/>
      <c r="SUY86" s="195"/>
      <c r="SUZ86" s="195"/>
      <c r="SVA86" s="195"/>
      <c r="SVB86" s="195"/>
      <c r="SVC86" s="195"/>
      <c r="SVD86" s="195"/>
      <c r="SVE86" s="195"/>
      <c r="SVF86" s="195"/>
      <c r="SVG86" s="195"/>
      <c r="SVH86" s="195"/>
      <c r="SVI86" s="195"/>
      <c r="SVJ86" s="195"/>
      <c r="SVK86" s="195"/>
      <c r="SVL86" s="195"/>
      <c r="SVM86" s="195"/>
      <c r="SVN86" s="195"/>
      <c r="SVO86" s="195"/>
      <c r="SVP86" s="195"/>
      <c r="SVQ86" s="195"/>
      <c r="SVR86" s="195"/>
      <c r="SVS86" s="195"/>
      <c r="SVT86" s="195"/>
      <c r="SVU86" s="195"/>
      <c r="SVV86" s="195"/>
      <c r="SVW86" s="195"/>
      <c r="SVX86" s="195"/>
      <c r="SVY86" s="195"/>
      <c r="SVZ86" s="195"/>
      <c r="SWA86" s="195"/>
      <c r="SWB86" s="195"/>
      <c r="SWC86" s="195"/>
      <c r="SWD86" s="195"/>
      <c r="SWE86" s="195"/>
      <c r="SWF86" s="195"/>
      <c r="SWG86" s="195"/>
      <c r="SWH86" s="195"/>
      <c r="SWI86" s="195"/>
      <c r="SWJ86" s="195"/>
      <c r="SWK86" s="195"/>
      <c r="SWL86" s="195"/>
      <c r="SWM86" s="195"/>
      <c r="SWN86" s="195"/>
      <c r="SWO86" s="195"/>
      <c r="SWP86" s="195"/>
      <c r="SWQ86" s="195"/>
      <c r="SWR86" s="195"/>
      <c r="SWS86" s="195"/>
      <c r="SWT86" s="195"/>
      <c r="SWU86" s="195"/>
      <c r="SWV86" s="195"/>
      <c r="SWW86" s="195"/>
      <c r="SWX86" s="195"/>
      <c r="SWY86" s="195"/>
      <c r="SWZ86" s="195"/>
      <c r="SXA86" s="195"/>
      <c r="SXB86" s="195"/>
      <c r="SXC86" s="195"/>
      <c r="SXD86" s="195"/>
      <c r="SXE86" s="195"/>
      <c r="SXF86" s="195"/>
      <c r="SXG86" s="195"/>
      <c r="SXH86" s="195"/>
      <c r="SXI86" s="195"/>
      <c r="SXJ86" s="195"/>
      <c r="SXK86" s="195"/>
      <c r="SXL86" s="195"/>
      <c r="SXM86" s="195"/>
      <c r="SXN86" s="195"/>
      <c r="SXO86" s="195"/>
      <c r="SXP86" s="195"/>
      <c r="SXQ86" s="195"/>
      <c r="SXR86" s="195"/>
      <c r="SXS86" s="195"/>
      <c r="SXT86" s="195"/>
      <c r="SXU86" s="195"/>
      <c r="SXV86" s="195"/>
      <c r="SXW86" s="195"/>
      <c r="SXX86" s="195"/>
      <c r="SXY86" s="195"/>
      <c r="SXZ86" s="195"/>
      <c r="SYA86" s="195"/>
      <c r="SYB86" s="195"/>
      <c r="SYC86" s="195"/>
      <c r="SYD86" s="195"/>
      <c r="SYE86" s="195"/>
      <c r="SYF86" s="195"/>
      <c r="SYG86" s="195"/>
      <c r="SYH86" s="195"/>
      <c r="SYI86" s="195"/>
      <c r="SYJ86" s="195"/>
      <c r="SYK86" s="195"/>
      <c r="SYL86" s="195"/>
      <c r="SYM86" s="195"/>
      <c r="SYN86" s="195"/>
      <c r="SYO86" s="195"/>
      <c r="SYP86" s="195"/>
      <c r="SYQ86" s="195"/>
      <c r="SYR86" s="195"/>
      <c r="SYS86" s="195"/>
      <c r="SYT86" s="195"/>
      <c r="SYU86" s="195"/>
      <c r="SYV86" s="195"/>
      <c r="SYW86" s="195"/>
      <c r="SYX86" s="195"/>
      <c r="SYY86" s="195"/>
      <c r="SYZ86" s="195"/>
      <c r="SZA86" s="195"/>
      <c r="SZB86" s="195"/>
      <c r="SZC86" s="195"/>
      <c r="SZD86" s="195"/>
      <c r="SZE86" s="195"/>
      <c r="SZF86" s="195"/>
      <c r="SZG86" s="195"/>
      <c r="SZH86" s="195"/>
      <c r="SZI86" s="195"/>
      <c r="SZJ86" s="195"/>
      <c r="SZK86" s="195"/>
      <c r="SZL86" s="195"/>
      <c r="SZM86" s="195"/>
      <c r="SZN86" s="195"/>
      <c r="SZO86" s="195"/>
      <c r="SZP86" s="195"/>
      <c r="SZQ86" s="195"/>
      <c r="SZR86" s="195"/>
      <c r="SZS86" s="195"/>
      <c r="SZT86" s="195"/>
      <c r="SZU86" s="195"/>
      <c r="SZV86" s="195"/>
      <c r="SZW86" s="195"/>
      <c r="SZX86" s="195"/>
      <c r="SZY86" s="195"/>
      <c r="SZZ86" s="195"/>
      <c r="TAA86" s="195"/>
      <c r="TAB86" s="195"/>
      <c r="TAC86" s="195"/>
      <c r="TAD86" s="195"/>
      <c r="TAE86" s="195"/>
      <c r="TAF86" s="195"/>
      <c r="TAG86" s="195"/>
      <c r="TAH86" s="195"/>
      <c r="TAI86" s="195"/>
      <c r="TAJ86" s="195"/>
      <c r="TAK86" s="195"/>
      <c r="TAL86" s="195"/>
      <c r="TAM86" s="195"/>
      <c r="TAN86" s="195"/>
      <c r="TAO86" s="195"/>
      <c r="TAP86" s="195"/>
      <c r="TAQ86" s="195"/>
      <c r="TAR86" s="195"/>
      <c r="TAS86" s="195"/>
      <c r="TAT86" s="195"/>
      <c r="TAU86" s="195"/>
      <c r="TAV86" s="195"/>
      <c r="TAW86" s="195"/>
      <c r="TAX86" s="195"/>
      <c r="TAY86" s="195"/>
      <c r="TAZ86" s="195"/>
      <c r="TBA86" s="195"/>
      <c r="TBB86" s="195"/>
      <c r="TBC86" s="195"/>
      <c r="TBD86" s="195"/>
      <c r="TBE86" s="195"/>
      <c r="TBF86" s="195"/>
      <c r="TBG86" s="195"/>
      <c r="TBH86" s="195"/>
      <c r="TBI86" s="195"/>
      <c r="TBJ86" s="195"/>
      <c r="TBK86" s="195"/>
      <c r="TBL86" s="195"/>
      <c r="TBM86" s="195"/>
      <c r="TBN86" s="195"/>
      <c r="TBO86" s="195"/>
      <c r="TBP86" s="195"/>
      <c r="TBQ86" s="195"/>
      <c r="TBR86" s="195"/>
      <c r="TBS86" s="195"/>
      <c r="TBT86" s="195"/>
      <c r="TBU86" s="195"/>
      <c r="TBV86" s="195"/>
      <c r="TBW86" s="195"/>
      <c r="TBX86" s="195"/>
      <c r="TBY86" s="195"/>
      <c r="TBZ86" s="195"/>
      <c r="TCA86" s="195"/>
      <c r="TCB86" s="195"/>
      <c r="TCC86" s="195"/>
      <c r="TCD86" s="195"/>
      <c r="TCE86" s="195"/>
      <c r="TCF86" s="195"/>
      <c r="TCG86" s="195"/>
      <c r="TCH86" s="195"/>
      <c r="TCI86" s="195"/>
      <c r="TCJ86" s="195"/>
      <c r="TCK86" s="195"/>
      <c r="TCL86" s="195"/>
      <c r="TCM86" s="195"/>
      <c r="TCN86" s="195"/>
      <c r="TCO86" s="195"/>
      <c r="TCP86" s="195"/>
      <c r="TCQ86" s="195"/>
      <c r="TCR86" s="195"/>
      <c r="TCS86" s="195"/>
      <c r="TCT86" s="195"/>
      <c r="TCU86" s="195"/>
      <c r="TCV86" s="195"/>
      <c r="TCW86" s="195"/>
      <c r="TCX86" s="195"/>
      <c r="TCY86" s="195"/>
      <c r="TCZ86" s="195"/>
      <c r="TDA86" s="195"/>
      <c r="TDB86" s="195"/>
      <c r="TDC86" s="195"/>
      <c r="TDD86" s="195"/>
      <c r="TDE86" s="195"/>
      <c r="TDF86" s="195"/>
      <c r="TDG86" s="195"/>
      <c r="TDH86" s="195"/>
      <c r="TDI86" s="195"/>
      <c r="TDJ86" s="195"/>
      <c r="TDK86" s="195"/>
      <c r="TDL86" s="195"/>
      <c r="TDM86" s="195"/>
      <c r="TDN86" s="195"/>
      <c r="TDO86" s="195"/>
      <c r="TDP86" s="195"/>
      <c r="TDQ86" s="195"/>
      <c r="TDR86" s="195"/>
      <c r="TDS86" s="195"/>
      <c r="TDT86" s="195"/>
      <c r="TDU86" s="195"/>
      <c r="TDV86" s="195"/>
      <c r="TDW86" s="195"/>
      <c r="TDX86" s="195"/>
      <c r="TDY86" s="195"/>
      <c r="TDZ86" s="195"/>
      <c r="TEA86" s="195"/>
      <c r="TEB86" s="195"/>
      <c r="TEC86" s="195"/>
      <c r="TED86" s="195"/>
      <c r="TEE86" s="195"/>
      <c r="TEF86" s="195"/>
      <c r="TEG86" s="195"/>
      <c r="TEH86" s="195"/>
      <c r="TEI86" s="195"/>
      <c r="TEJ86" s="195"/>
      <c r="TEK86" s="195"/>
      <c r="TEL86" s="195"/>
      <c r="TEM86" s="195"/>
      <c r="TEN86" s="195"/>
      <c r="TEO86" s="195"/>
      <c r="TEP86" s="195"/>
      <c r="TEQ86" s="195"/>
      <c r="TER86" s="195"/>
      <c r="TES86" s="195"/>
      <c r="TET86" s="195"/>
      <c r="TEU86" s="195"/>
      <c r="TEV86" s="195"/>
      <c r="TEW86" s="195"/>
      <c r="TEX86" s="195"/>
      <c r="TEY86" s="195"/>
      <c r="TEZ86" s="195"/>
      <c r="TFA86" s="195"/>
      <c r="TFB86" s="195"/>
      <c r="TFC86" s="195"/>
      <c r="TFD86" s="195"/>
      <c r="TFE86" s="195"/>
      <c r="TFF86" s="195"/>
      <c r="TFG86" s="195"/>
      <c r="TFH86" s="195"/>
      <c r="TFI86" s="195"/>
      <c r="TFJ86" s="195"/>
      <c r="TFK86" s="195"/>
      <c r="TFL86" s="195"/>
      <c r="TFM86" s="195"/>
      <c r="TFN86" s="195"/>
      <c r="TFO86" s="195"/>
      <c r="TFP86" s="195"/>
      <c r="TFQ86" s="195"/>
      <c r="TFR86" s="195"/>
      <c r="TFS86" s="195"/>
      <c r="TFT86" s="195"/>
      <c r="TFU86" s="195"/>
      <c r="TFV86" s="195"/>
      <c r="TFW86" s="195"/>
      <c r="TFX86" s="195"/>
      <c r="TFY86" s="195"/>
      <c r="TFZ86" s="195"/>
      <c r="TGA86" s="195"/>
      <c r="TGB86" s="195"/>
      <c r="TGC86" s="195"/>
      <c r="TGD86" s="195"/>
      <c r="TGE86" s="195"/>
      <c r="TGF86" s="195"/>
      <c r="TGG86" s="195"/>
      <c r="TGH86" s="195"/>
      <c r="TGI86" s="195"/>
      <c r="TGJ86" s="195"/>
      <c r="TGK86" s="195"/>
      <c r="TGL86" s="195"/>
      <c r="TGM86" s="195"/>
      <c r="TGN86" s="195"/>
      <c r="TGO86" s="195"/>
      <c r="TGP86" s="195"/>
      <c r="TGQ86" s="195"/>
      <c r="TGR86" s="195"/>
      <c r="TGS86" s="195"/>
      <c r="TGT86" s="195"/>
      <c r="TGU86" s="195"/>
      <c r="TGV86" s="195"/>
      <c r="TGW86" s="195"/>
      <c r="TGX86" s="195"/>
      <c r="TGY86" s="195"/>
      <c r="TGZ86" s="195"/>
      <c r="THA86" s="195"/>
      <c r="THB86" s="195"/>
      <c r="THC86" s="195"/>
      <c r="THD86" s="195"/>
      <c r="THE86" s="195"/>
      <c r="THF86" s="195"/>
      <c r="THG86" s="195"/>
      <c r="THH86" s="195"/>
      <c r="THI86" s="195"/>
      <c r="THJ86" s="195"/>
      <c r="THK86" s="195"/>
      <c r="THL86" s="195"/>
      <c r="THM86" s="195"/>
      <c r="THN86" s="195"/>
      <c r="THO86" s="195"/>
      <c r="THP86" s="195"/>
      <c r="THQ86" s="195"/>
      <c r="THR86" s="195"/>
      <c r="THS86" s="195"/>
      <c r="THT86" s="195"/>
      <c r="THU86" s="195"/>
      <c r="THV86" s="195"/>
      <c r="THW86" s="195"/>
      <c r="THX86" s="195"/>
      <c r="THY86" s="195"/>
      <c r="THZ86" s="195"/>
      <c r="TIA86" s="195"/>
      <c r="TIB86" s="195"/>
      <c r="TIC86" s="195"/>
      <c r="TID86" s="195"/>
      <c r="TIE86" s="195"/>
      <c r="TIF86" s="195"/>
      <c r="TIG86" s="195"/>
      <c r="TIH86" s="195"/>
      <c r="TII86" s="195"/>
      <c r="TIJ86" s="195"/>
      <c r="TIK86" s="195"/>
      <c r="TIL86" s="195"/>
      <c r="TIM86" s="195"/>
      <c r="TIN86" s="195"/>
      <c r="TIO86" s="195"/>
      <c r="TIP86" s="195"/>
      <c r="TIQ86" s="195"/>
      <c r="TIR86" s="195"/>
      <c r="TIS86" s="195"/>
      <c r="TIT86" s="195"/>
      <c r="TIU86" s="195"/>
      <c r="TIV86" s="195"/>
      <c r="TIW86" s="195"/>
      <c r="TIX86" s="195"/>
      <c r="TIY86" s="195"/>
      <c r="TIZ86" s="195"/>
      <c r="TJA86" s="195"/>
      <c r="TJB86" s="195"/>
      <c r="TJC86" s="195"/>
      <c r="TJD86" s="195"/>
      <c r="TJE86" s="195"/>
      <c r="TJF86" s="195"/>
      <c r="TJG86" s="195"/>
      <c r="TJH86" s="195"/>
      <c r="TJI86" s="195"/>
      <c r="TJJ86" s="195"/>
      <c r="TJK86" s="195"/>
      <c r="TJL86" s="195"/>
      <c r="TJM86" s="195"/>
      <c r="TJN86" s="195"/>
      <c r="TJO86" s="195"/>
      <c r="TJP86" s="195"/>
      <c r="TJQ86" s="195"/>
      <c r="TJR86" s="195"/>
      <c r="TJS86" s="195"/>
      <c r="TJT86" s="195"/>
      <c r="TJU86" s="195"/>
      <c r="TJV86" s="195"/>
      <c r="TJW86" s="195"/>
      <c r="TJX86" s="195"/>
      <c r="TJY86" s="195"/>
      <c r="TJZ86" s="195"/>
      <c r="TKA86" s="195"/>
      <c r="TKB86" s="195"/>
      <c r="TKC86" s="195"/>
      <c r="TKD86" s="195"/>
      <c r="TKE86" s="195"/>
      <c r="TKF86" s="195"/>
      <c r="TKG86" s="195"/>
      <c r="TKH86" s="195"/>
      <c r="TKI86" s="195"/>
      <c r="TKJ86" s="195"/>
      <c r="TKK86" s="195"/>
      <c r="TKL86" s="195"/>
      <c r="TKM86" s="195"/>
      <c r="TKN86" s="195"/>
      <c r="TKO86" s="195"/>
      <c r="TKP86" s="195"/>
      <c r="TKQ86" s="195"/>
      <c r="TKR86" s="195"/>
      <c r="TKS86" s="195"/>
      <c r="TKT86" s="195"/>
      <c r="TKU86" s="195"/>
      <c r="TKV86" s="195"/>
      <c r="TKW86" s="195"/>
      <c r="TKX86" s="195"/>
      <c r="TKY86" s="195"/>
      <c r="TKZ86" s="195"/>
      <c r="TLA86" s="195"/>
      <c r="TLB86" s="195"/>
      <c r="TLC86" s="195"/>
      <c r="TLD86" s="195"/>
      <c r="TLE86" s="195"/>
      <c r="TLF86" s="195"/>
      <c r="TLG86" s="195"/>
      <c r="TLH86" s="195"/>
      <c r="TLI86" s="195"/>
      <c r="TLJ86" s="195"/>
      <c r="TLK86" s="195"/>
      <c r="TLL86" s="195"/>
      <c r="TLM86" s="195"/>
      <c r="TLN86" s="195"/>
      <c r="TLO86" s="195"/>
      <c r="TLP86" s="195"/>
      <c r="TLQ86" s="195"/>
      <c r="TLR86" s="195"/>
      <c r="TLS86" s="195"/>
      <c r="TLT86" s="195"/>
      <c r="TLU86" s="195"/>
      <c r="TLV86" s="195"/>
      <c r="TLW86" s="195"/>
      <c r="TLX86" s="195"/>
      <c r="TLY86" s="195"/>
      <c r="TLZ86" s="195"/>
      <c r="TMA86" s="195"/>
      <c r="TMB86" s="195"/>
      <c r="TMC86" s="195"/>
      <c r="TMD86" s="195"/>
      <c r="TME86" s="195"/>
      <c r="TMF86" s="195"/>
      <c r="TMG86" s="195"/>
      <c r="TMH86" s="195"/>
      <c r="TMI86" s="195"/>
      <c r="TMJ86" s="195"/>
      <c r="TMK86" s="195"/>
      <c r="TML86" s="195"/>
      <c r="TMM86" s="195"/>
      <c r="TMN86" s="195"/>
      <c r="TMO86" s="195"/>
      <c r="TMP86" s="195"/>
      <c r="TMQ86" s="195"/>
      <c r="TMR86" s="195"/>
      <c r="TMS86" s="195"/>
      <c r="TMT86" s="195"/>
      <c r="TMU86" s="195"/>
      <c r="TMV86" s="195"/>
      <c r="TMW86" s="195"/>
      <c r="TMX86" s="195"/>
      <c r="TMY86" s="195"/>
      <c r="TMZ86" s="195"/>
      <c r="TNA86" s="195"/>
      <c r="TNB86" s="195"/>
      <c r="TNC86" s="195"/>
      <c r="TND86" s="195"/>
      <c r="TNE86" s="195"/>
      <c r="TNF86" s="195"/>
      <c r="TNG86" s="195"/>
      <c r="TNH86" s="195"/>
      <c r="TNI86" s="195"/>
      <c r="TNJ86" s="195"/>
      <c r="TNK86" s="195"/>
      <c r="TNL86" s="195"/>
      <c r="TNM86" s="195"/>
      <c r="TNN86" s="195"/>
      <c r="TNO86" s="195"/>
      <c r="TNP86" s="195"/>
      <c r="TNQ86" s="195"/>
      <c r="TNR86" s="195"/>
      <c r="TNS86" s="195"/>
      <c r="TNT86" s="195"/>
      <c r="TNU86" s="195"/>
      <c r="TNV86" s="195"/>
      <c r="TNW86" s="195"/>
      <c r="TNX86" s="195"/>
      <c r="TNY86" s="195"/>
      <c r="TNZ86" s="195"/>
      <c r="TOA86" s="195"/>
      <c r="TOB86" s="195"/>
      <c r="TOC86" s="195"/>
      <c r="TOD86" s="195"/>
      <c r="TOE86" s="195"/>
      <c r="TOF86" s="195"/>
      <c r="TOG86" s="195"/>
      <c r="TOH86" s="195"/>
      <c r="TOI86" s="195"/>
      <c r="TOJ86" s="195"/>
      <c r="TOK86" s="195"/>
      <c r="TOL86" s="195"/>
      <c r="TOM86" s="195"/>
      <c r="TON86" s="195"/>
      <c r="TOO86" s="195"/>
      <c r="TOP86" s="195"/>
      <c r="TOQ86" s="195"/>
      <c r="TOR86" s="195"/>
      <c r="TOS86" s="195"/>
      <c r="TOT86" s="195"/>
      <c r="TOU86" s="195"/>
      <c r="TOV86" s="195"/>
      <c r="TOW86" s="195"/>
      <c r="TOX86" s="195"/>
      <c r="TOY86" s="195"/>
      <c r="TOZ86" s="195"/>
      <c r="TPA86" s="195"/>
      <c r="TPB86" s="195"/>
      <c r="TPC86" s="195"/>
      <c r="TPD86" s="195"/>
      <c r="TPE86" s="195"/>
      <c r="TPF86" s="195"/>
      <c r="TPG86" s="195"/>
      <c r="TPH86" s="195"/>
      <c r="TPI86" s="195"/>
      <c r="TPJ86" s="195"/>
      <c r="TPK86" s="195"/>
      <c r="TPL86" s="195"/>
      <c r="TPM86" s="195"/>
      <c r="TPN86" s="195"/>
      <c r="TPO86" s="195"/>
      <c r="TPP86" s="195"/>
      <c r="TPQ86" s="195"/>
      <c r="TPR86" s="195"/>
      <c r="TPS86" s="195"/>
      <c r="TPT86" s="195"/>
      <c r="TPU86" s="195"/>
      <c r="TPV86" s="195"/>
      <c r="TPW86" s="195"/>
      <c r="TPX86" s="195"/>
      <c r="TPY86" s="195"/>
      <c r="TPZ86" s="195"/>
      <c r="TQA86" s="195"/>
      <c r="TQB86" s="195"/>
      <c r="TQC86" s="195"/>
      <c r="TQD86" s="195"/>
      <c r="TQE86" s="195"/>
      <c r="TQF86" s="195"/>
      <c r="TQG86" s="195"/>
      <c r="TQH86" s="195"/>
      <c r="TQI86" s="195"/>
      <c r="TQJ86" s="195"/>
      <c r="TQK86" s="195"/>
      <c r="TQL86" s="195"/>
      <c r="TQM86" s="195"/>
      <c r="TQN86" s="195"/>
      <c r="TQO86" s="195"/>
      <c r="TQP86" s="195"/>
      <c r="TQQ86" s="195"/>
      <c r="TQR86" s="195"/>
      <c r="TQS86" s="195"/>
      <c r="TQT86" s="195"/>
      <c r="TQU86" s="195"/>
      <c r="TQV86" s="195"/>
      <c r="TQW86" s="195"/>
      <c r="TQX86" s="195"/>
      <c r="TQY86" s="195"/>
      <c r="TQZ86" s="195"/>
      <c r="TRA86" s="195"/>
      <c r="TRB86" s="195"/>
      <c r="TRC86" s="195"/>
      <c r="TRD86" s="195"/>
      <c r="TRE86" s="195"/>
      <c r="TRF86" s="195"/>
      <c r="TRG86" s="195"/>
      <c r="TRH86" s="195"/>
      <c r="TRI86" s="195"/>
      <c r="TRJ86" s="195"/>
      <c r="TRK86" s="195"/>
      <c r="TRL86" s="195"/>
      <c r="TRM86" s="195"/>
      <c r="TRN86" s="195"/>
      <c r="TRO86" s="195"/>
      <c r="TRP86" s="195"/>
      <c r="TRQ86" s="195"/>
      <c r="TRR86" s="195"/>
      <c r="TRS86" s="195"/>
      <c r="TRT86" s="195"/>
      <c r="TRU86" s="195"/>
      <c r="TRV86" s="195"/>
      <c r="TRW86" s="195"/>
      <c r="TRX86" s="195"/>
      <c r="TRY86" s="195"/>
      <c r="TRZ86" s="195"/>
      <c r="TSA86" s="195"/>
      <c r="TSB86" s="195"/>
      <c r="TSC86" s="195"/>
      <c r="TSD86" s="195"/>
      <c r="TSE86" s="195"/>
      <c r="TSF86" s="195"/>
      <c r="TSG86" s="195"/>
      <c r="TSH86" s="195"/>
      <c r="TSI86" s="195"/>
      <c r="TSJ86" s="195"/>
      <c r="TSK86" s="195"/>
      <c r="TSL86" s="195"/>
      <c r="TSM86" s="195"/>
      <c r="TSN86" s="195"/>
      <c r="TSO86" s="195"/>
      <c r="TSP86" s="195"/>
      <c r="TSQ86" s="195"/>
      <c r="TSR86" s="195"/>
      <c r="TSS86" s="195"/>
      <c r="TST86" s="195"/>
      <c r="TSU86" s="195"/>
      <c r="TSV86" s="195"/>
      <c r="TSW86" s="195"/>
      <c r="TSX86" s="195"/>
      <c r="TSY86" s="195"/>
      <c r="TSZ86" s="195"/>
      <c r="TTA86" s="195"/>
      <c r="TTB86" s="195"/>
      <c r="TTC86" s="195"/>
      <c r="TTD86" s="195"/>
      <c r="TTE86" s="195"/>
      <c r="TTF86" s="195"/>
      <c r="TTG86" s="195"/>
      <c r="TTH86" s="195"/>
      <c r="TTI86" s="195"/>
      <c r="TTJ86" s="195"/>
      <c r="TTK86" s="195"/>
      <c r="TTL86" s="195"/>
      <c r="TTM86" s="195"/>
      <c r="TTN86" s="195"/>
      <c r="TTO86" s="195"/>
      <c r="TTP86" s="195"/>
      <c r="TTQ86" s="195"/>
      <c r="TTR86" s="195"/>
      <c r="TTS86" s="195"/>
      <c r="TTT86" s="195"/>
      <c r="TTU86" s="195"/>
      <c r="TTV86" s="195"/>
      <c r="TTW86" s="195"/>
      <c r="TTX86" s="195"/>
      <c r="TTY86" s="195"/>
      <c r="TTZ86" s="195"/>
      <c r="TUA86" s="195"/>
      <c r="TUB86" s="195"/>
      <c r="TUC86" s="195"/>
      <c r="TUD86" s="195"/>
      <c r="TUE86" s="195"/>
      <c r="TUF86" s="195"/>
      <c r="TUG86" s="195"/>
      <c r="TUH86" s="195"/>
      <c r="TUI86" s="195"/>
      <c r="TUJ86" s="195"/>
      <c r="TUK86" s="195"/>
      <c r="TUL86" s="195"/>
      <c r="TUM86" s="195"/>
      <c r="TUN86" s="195"/>
      <c r="TUO86" s="195"/>
      <c r="TUP86" s="195"/>
      <c r="TUQ86" s="195"/>
      <c r="TUR86" s="195"/>
      <c r="TUS86" s="195"/>
      <c r="TUT86" s="195"/>
      <c r="TUU86" s="195"/>
      <c r="TUV86" s="195"/>
      <c r="TUW86" s="195"/>
      <c r="TUX86" s="195"/>
      <c r="TUY86" s="195"/>
      <c r="TUZ86" s="195"/>
      <c r="TVA86" s="195"/>
      <c r="TVB86" s="195"/>
      <c r="TVC86" s="195"/>
      <c r="TVD86" s="195"/>
      <c r="TVE86" s="195"/>
      <c r="TVF86" s="195"/>
      <c r="TVG86" s="195"/>
      <c r="TVH86" s="195"/>
      <c r="TVI86" s="195"/>
      <c r="TVJ86" s="195"/>
      <c r="TVK86" s="195"/>
      <c r="TVL86" s="195"/>
      <c r="TVM86" s="195"/>
      <c r="TVN86" s="195"/>
      <c r="TVO86" s="195"/>
      <c r="TVP86" s="195"/>
      <c r="TVQ86" s="195"/>
      <c r="TVR86" s="195"/>
      <c r="TVS86" s="195"/>
      <c r="TVT86" s="195"/>
      <c r="TVU86" s="195"/>
      <c r="TVV86" s="195"/>
      <c r="TVW86" s="195"/>
      <c r="TVX86" s="195"/>
      <c r="TVY86" s="195"/>
      <c r="TVZ86" s="195"/>
      <c r="TWA86" s="195"/>
      <c r="TWB86" s="195"/>
      <c r="TWC86" s="195"/>
      <c r="TWD86" s="195"/>
      <c r="TWE86" s="195"/>
      <c r="TWF86" s="195"/>
      <c r="TWG86" s="195"/>
      <c r="TWH86" s="195"/>
      <c r="TWI86" s="195"/>
      <c r="TWJ86" s="195"/>
      <c r="TWK86" s="195"/>
      <c r="TWL86" s="195"/>
      <c r="TWM86" s="195"/>
      <c r="TWN86" s="195"/>
      <c r="TWO86" s="195"/>
      <c r="TWP86" s="195"/>
      <c r="TWQ86" s="195"/>
      <c r="TWR86" s="195"/>
      <c r="TWS86" s="195"/>
      <c r="TWT86" s="195"/>
      <c r="TWU86" s="195"/>
      <c r="TWV86" s="195"/>
      <c r="TWW86" s="195"/>
      <c r="TWX86" s="195"/>
      <c r="TWY86" s="195"/>
      <c r="TWZ86" s="195"/>
      <c r="TXA86" s="195"/>
      <c r="TXB86" s="195"/>
      <c r="TXC86" s="195"/>
      <c r="TXD86" s="195"/>
      <c r="TXE86" s="195"/>
      <c r="TXF86" s="195"/>
      <c r="TXG86" s="195"/>
      <c r="TXH86" s="195"/>
      <c r="TXI86" s="195"/>
      <c r="TXJ86" s="195"/>
      <c r="TXK86" s="195"/>
      <c r="TXL86" s="195"/>
      <c r="TXM86" s="195"/>
      <c r="TXN86" s="195"/>
      <c r="TXO86" s="195"/>
      <c r="TXP86" s="195"/>
      <c r="TXQ86" s="195"/>
      <c r="TXR86" s="195"/>
      <c r="TXS86" s="195"/>
      <c r="TXT86" s="195"/>
      <c r="TXU86" s="195"/>
      <c r="TXV86" s="195"/>
      <c r="TXW86" s="195"/>
      <c r="TXX86" s="195"/>
      <c r="TXY86" s="195"/>
      <c r="TXZ86" s="195"/>
      <c r="TYA86" s="195"/>
      <c r="TYB86" s="195"/>
      <c r="TYC86" s="195"/>
      <c r="TYD86" s="195"/>
      <c r="TYE86" s="195"/>
      <c r="TYF86" s="195"/>
      <c r="TYG86" s="195"/>
      <c r="TYH86" s="195"/>
      <c r="TYI86" s="195"/>
      <c r="TYJ86" s="195"/>
      <c r="TYK86" s="195"/>
      <c r="TYL86" s="195"/>
      <c r="TYM86" s="195"/>
      <c r="TYN86" s="195"/>
      <c r="TYO86" s="195"/>
      <c r="TYP86" s="195"/>
      <c r="TYQ86" s="195"/>
      <c r="TYR86" s="195"/>
      <c r="TYS86" s="195"/>
      <c r="TYT86" s="195"/>
      <c r="TYU86" s="195"/>
      <c r="TYV86" s="195"/>
      <c r="TYW86" s="195"/>
      <c r="TYX86" s="195"/>
      <c r="TYY86" s="195"/>
      <c r="TYZ86" s="195"/>
      <c r="TZA86" s="195"/>
      <c r="TZB86" s="195"/>
      <c r="TZC86" s="195"/>
      <c r="TZD86" s="195"/>
      <c r="TZE86" s="195"/>
      <c r="TZF86" s="195"/>
      <c r="TZG86" s="195"/>
      <c r="TZH86" s="195"/>
      <c r="TZI86" s="195"/>
      <c r="TZJ86" s="195"/>
      <c r="TZK86" s="195"/>
      <c r="TZL86" s="195"/>
      <c r="TZM86" s="195"/>
      <c r="TZN86" s="195"/>
      <c r="TZO86" s="195"/>
      <c r="TZP86" s="195"/>
      <c r="TZQ86" s="195"/>
      <c r="TZR86" s="195"/>
      <c r="TZS86" s="195"/>
      <c r="TZT86" s="195"/>
      <c r="TZU86" s="195"/>
      <c r="TZV86" s="195"/>
      <c r="TZW86" s="195"/>
      <c r="TZX86" s="195"/>
      <c r="TZY86" s="195"/>
      <c r="TZZ86" s="195"/>
      <c r="UAA86" s="195"/>
      <c r="UAB86" s="195"/>
      <c r="UAC86" s="195"/>
      <c r="UAD86" s="195"/>
      <c r="UAE86" s="195"/>
      <c r="UAF86" s="195"/>
      <c r="UAG86" s="195"/>
      <c r="UAH86" s="195"/>
      <c r="UAI86" s="195"/>
      <c r="UAJ86" s="195"/>
      <c r="UAK86" s="195"/>
      <c r="UAL86" s="195"/>
      <c r="UAM86" s="195"/>
      <c r="UAN86" s="195"/>
      <c r="UAO86" s="195"/>
      <c r="UAP86" s="195"/>
      <c r="UAQ86" s="195"/>
      <c r="UAR86" s="195"/>
      <c r="UAS86" s="195"/>
      <c r="UAT86" s="195"/>
      <c r="UAU86" s="195"/>
      <c r="UAV86" s="195"/>
      <c r="UAW86" s="195"/>
      <c r="UAX86" s="195"/>
      <c r="UAY86" s="195"/>
      <c r="UAZ86" s="195"/>
      <c r="UBA86" s="195"/>
      <c r="UBB86" s="195"/>
      <c r="UBC86" s="195"/>
      <c r="UBD86" s="195"/>
      <c r="UBE86" s="195"/>
      <c r="UBF86" s="195"/>
      <c r="UBG86" s="195"/>
      <c r="UBH86" s="195"/>
      <c r="UBI86" s="195"/>
      <c r="UBJ86" s="195"/>
      <c r="UBK86" s="195"/>
      <c r="UBL86" s="195"/>
      <c r="UBM86" s="195"/>
      <c r="UBN86" s="195"/>
      <c r="UBO86" s="195"/>
      <c r="UBP86" s="195"/>
      <c r="UBQ86" s="195"/>
      <c r="UBR86" s="195"/>
      <c r="UBS86" s="195"/>
      <c r="UBT86" s="195"/>
      <c r="UBU86" s="195"/>
      <c r="UBV86" s="195"/>
      <c r="UBW86" s="195"/>
      <c r="UBX86" s="195"/>
      <c r="UBY86" s="195"/>
      <c r="UBZ86" s="195"/>
      <c r="UCA86" s="195"/>
      <c r="UCB86" s="195"/>
      <c r="UCC86" s="195"/>
      <c r="UCD86" s="195"/>
      <c r="UCE86" s="195"/>
      <c r="UCF86" s="195"/>
      <c r="UCG86" s="195"/>
      <c r="UCH86" s="195"/>
      <c r="UCI86" s="195"/>
      <c r="UCJ86" s="195"/>
      <c r="UCK86" s="195"/>
      <c r="UCL86" s="195"/>
      <c r="UCM86" s="195"/>
      <c r="UCN86" s="195"/>
      <c r="UCO86" s="195"/>
      <c r="UCP86" s="195"/>
      <c r="UCQ86" s="195"/>
      <c r="UCR86" s="195"/>
      <c r="UCS86" s="195"/>
      <c r="UCT86" s="195"/>
      <c r="UCU86" s="195"/>
      <c r="UCV86" s="195"/>
      <c r="UCW86" s="195"/>
      <c r="UCX86" s="195"/>
      <c r="UCY86" s="195"/>
      <c r="UCZ86" s="195"/>
      <c r="UDA86" s="195"/>
      <c r="UDB86" s="195"/>
      <c r="UDC86" s="195"/>
      <c r="UDD86" s="195"/>
      <c r="UDE86" s="195"/>
      <c r="UDF86" s="195"/>
      <c r="UDG86" s="195"/>
      <c r="UDH86" s="195"/>
      <c r="UDI86" s="195"/>
      <c r="UDJ86" s="195"/>
      <c r="UDK86" s="195"/>
      <c r="UDL86" s="195"/>
      <c r="UDM86" s="195"/>
      <c r="UDN86" s="195"/>
      <c r="UDO86" s="195"/>
      <c r="UDP86" s="195"/>
      <c r="UDQ86" s="195"/>
      <c r="UDR86" s="195"/>
      <c r="UDS86" s="195"/>
      <c r="UDT86" s="195"/>
      <c r="UDU86" s="195"/>
      <c r="UDV86" s="195"/>
      <c r="UDW86" s="195"/>
      <c r="UDX86" s="195"/>
      <c r="UDY86" s="195"/>
      <c r="UDZ86" s="195"/>
      <c r="UEA86" s="195"/>
      <c r="UEB86" s="195"/>
      <c r="UEC86" s="195"/>
      <c r="UED86" s="195"/>
      <c r="UEE86" s="195"/>
      <c r="UEF86" s="195"/>
      <c r="UEG86" s="195"/>
      <c r="UEH86" s="195"/>
      <c r="UEI86" s="195"/>
      <c r="UEJ86" s="195"/>
      <c r="UEK86" s="195"/>
      <c r="UEL86" s="195"/>
      <c r="UEM86" s="195"/>
      <c r="UEN86" s="195"/>
      <c r="UEO86" s="195"/>
      <c r="UEP86" s="195"/>
      <c r="UEQ86" s="195"/>
      <c r="UER86" s="195"/>
      <c r="UES86" s="195"/>
      <c r="UET86" s="195"/>
      <c r="UEU86" s="195"/>
      <c r="UEV86" s="195"/>
      <c r="UEW86" s="195"/>
      <c r="UEX86" s="195"/>
      <c r="UEY86" s="195"/>
      <c r="UEZ86" s="195"/>
      <c r="UFA86" s="195"/>
      <c r="UFB86" s="195"/>
      <c r="UFC86" s="195"/>
      <c r="UFD86" s="195"/>
      <c r="UFE86" s="195"/>
      <c r="UFF86" s="195"/>
      <c r="UFG86" s="195"/>
      <c r="UFH86" s="195"/>
      <c r="UFI86" s="195"/>
      <c r="UFJ86" s="195"/>
      <c r="UFK86" s="195"/>
      <c r="UFL86" s="195"/>
      <c r="UFM86" s="195"/>
      <c r="UFN86" s="195"/>
      <c r="UFO86" s="195"/>
      <c r="UFP86" s="195"/>
      <c r="UFQ86" s="195"/>
      <c r="UFR86" s="195"/>
      <c r="UFS86" s="195"/>
      <c r="UFT86" s="195"/>
      <c r="UFU86" s="195"/>
      <c r="UFV86" s="195"/>
      <c r="UFW86" s="195"/>
      <c r="UFX86" s="195"/>
      <c r="UFY86" s="195"/>
      <c r="UFZ86" s="195"/>
      <c r="UGA86" s="195"/>
      <c r="UGB86" s="195"/>
      <c r="UGC86" s="195"/>
      <c r="UGD86" s="195"/>
      <c r="UGE86" s="195"/>
      <c r="UGF86" s="195"/>
      <c r="UGG86" s="195"/>
      <c r="UGH86" s="195"/>
      <c r="UGI86" s="195"/>
      <c r="UGJ86" s="195"/>
      <c r="UGK86" s="195"/>
      <c r="UGL86" s="195"/>
      <c r="UGM86" s="195"/>
      <c r="UGN86" s="195"/>
      <c r="UGO86" s="195"/>
      <c r="UGP86" s="195"/>
      <c r="UGQ86" s="195"/>
      <c r="UGR86" s="195"/>
      <c r="UGS86" s="195"/>
      <c r="UGT86" s="195"/>
      <c r="UGU86" s="195"/>
      <c r="UGV86" s="195"/>
      <c r="UGW86" s="195"/>
      <c r="UGX86" s="195"/>
      <c r="UGY86" s="195"/>
      <c r="UGZ86" s="195"/>
      <c r="UHA86" s="195"/>
      <c r="UHB86" s="195"/>
      <c r="UHC86" s="195"/>
      <c r="UHD86" s="195"/>
      <c r="UHE86" s="195"/>
      <c r="UHF86" s="195"/>
      <c r="UHG86" s="195"/>
      <c r="UHH86" s="195"/>
      <c r="UHI86" s="195"/>
      <c r="UHJ86" s="195"/>
      <c r="UHK86" s="195"/>
      <c r="UHL86" s="195"/>
      <c r="UHM86" s="195"/>
      <c r="UHN86" s="195"/>
      <c r="UHO86" s="195"/>
      <c r="UHP86" s="195"/>
      <c r="UHQ86" s="195"/>
      <c r="UHR86" s="195"/>
      <c r="UHS86" s="195"/>
      <c r="UHT86" s="195"/>
      <c r="UHU86" s="195"/>
      <c r="UHV86" s="195"/>
      <c r="UHW86" s="195"/>
      <c r="UHX86" s="195"/>
      <c r="UHY86" s="195"/>
      <c r="UHZ86" s="195"/>
      <c r="UIA86" s="195"/>
      <c r="UIB86" s="195"/>
      <c r="UIC86" s="195"/>
      <c r="UID86" s="195"/>
      <c r="UIE86" s="195"/>
      <c r="UIF86" s="195"/>
      <c r="UIG86" s="195"/>
      <c r="UIH86" s="195"/>
      <c r="UII86" s="195"/>
      <c r="UIJ86" s="195"/>
      <c r="UIK86" s="195"/>
      <c r="UIL86" s="195"/>
      <c r="UIM86" s="195"/>
      <c r="UIN86" s="195"/>
      <c r="UIO86" s="195"/>
      <c r="UIP86" s="195"/>
      <c r="UIQ86" s="195"/>
      <c r="UIR86" s="195"/>
      <c r="UIS86" s="195"/>
      <c r="UIT86" s="195"/>
      <c r="UIU86" s="195"/>
      <c r="UIV86" s="195"/>
      <c r="UIW86" s="195"/>
      <c r="UIX86" s="195"/>
      <c r="UIY86" s="195"/>
      <c r="UIZ86" s="195"/>
      <c r="UJA86" s="195"/>
      <c r="UJB86" s="195"/>
      <c r="UJC86" s="195"/>
      <c r="UJD86" s="195"/>
      <c r="UJE86" s="195"/>
      <c r="UJF86" s="195"/>
      <c r="UJG86" s="195"/>
      <c r="UJH86" s="195"/>
      <c r="UJI86" s="195"/>
      <c r="UJJ86" s="195"/>
      <c r="UJK86" s="195"/>
      <c r="UJL86" s="195"/>
      <c r="UJM86" s="195"/>
      <c r="UJN86" s="195"/>
      <c r="UJO86" s="195"/>
      <c r="UJP86" s="195"/>
      <c r="UJQ86" s="195"/>
      <c r="UJR86" s="195"/>
      <c r="UJS86" s="195"/>
      <c r="UJT86" s="195"/>
      <c r="UJU86" s="195"/>
      <c r="UJV86" s="195"/>
      <c r="UJW86" s="195"/>
      <c r="UJX86" s="195"/>
      <c r="UJY86" s="195"/>
      <c r="UJZ86" s="195"/>
      <c r="UKA86" s="195"/>
      <c r="UKB86" s="195"/>
      <c r="UKC86" s="195"/>
      <c r="UKD86" s="195"/>
      <c r="UKE86" s="195"/>
      <c r="UKF86" s="195"/>
      <c r="UKG86" s="195"/>
      <c r="UKH86" s="195"/>
      <c r="UKI86" s="195"/>
      <c r="UKJ86" s="195"/>
      <c r="UKK86" s="195"/>
      <c r="UKL86" s="195"/>
      <c r="UKM86" s="195"/>
      <c r="UKN86" s="195"/>
      <c r="UKO86" s="195"/>
      <c r="UKP86" s="195"/>
      <c r="UKQ86" s="195"/>
      <c r="UKR86" s="195"/>
      <c r="UKS86" s="195"/>
      <c r="UKT86" s="195"/>
      <c r="UKU86" s="195"/>
      <c r="UKV86" s="195"/>
      <c r="UKW86" s="195"/>
      <c r="UKX86" s="195"/>
      <c r="UKY86" s="195"/>
      <c r="UKZ86" s="195"/>
      <c r="ULA86" s="195"/>
      <c r="ULB86" s="195"/>
      <c r="ULC86" s="195"/>
      <c r="ULD86" s="195"/>
      <c r="ULE86" s="195"/>
      <c r="ULF86" s="195"/>
      <c r="ULG86" s="195"/>
      <c r="ULH86" s="195"/>
      <c r="ULI86" s="195"/>
      <c r="ULJ86" s="195"/>
      <c r="ULK86" s="195"/>
      <c r="ULL86" s="195"/>
      <c r="ULM86" s="195"/>
      <c r="ULN86" s="195"/>
      <c r="ULO86" s="195"/>
      <c r="ULP86" s="195"/>
      <c r="ULQ86" s="195"/>
      <c r="ULR86" s="195"/>
      <c r="ULS86" s="195"/>
      <c r="ULT86" s="195"/>
      <c r="ULU86" s="195"/>
      <c r="ULV86" s="195"/>
      <c r="ULW86" s="195"/>
      <c r="ULX86" s="195"/>
      <c r="ULY86" s="195"/>
      <c r="ULZ86" s="195"/>
      <c r="UMA86" s="195"/>
      <c r="UMB86" s="195"/>
      <c r="UMC86" s="195"/>
      <c r="UMD86" s="195"/>
      <c r="UME86" s="195"/>
      <c r="UMF86" s="195"/>
      <c r="UMG86" s="195"/>
      <c r="UMH86" s="195"/>
      <c r="UMI86" s="195"/>
      <c r="UMJ86" s="195"/>
      <c r="UMK86" s="195"/>
      <c r="UML86" s="195"/>
      <c r="UMM86" s="195"/>
      <c r="UMN86" s="195"/>
      <c r="UMO86" s="195"/>
      <c r="UMP86" s="195"/>
      <c r="UMQ86" s="195"/>
      <c r="UMR86" s="195"/>
      <c r="UMS86" s="195"/>
      <c r="UMT86" s="195"/>
      <c r="UMU86" s="195"/>
      <c r="UMV86" s="195"/>
      <c r="UMW86" s="195"/>
      <c r="UMX86" s="195"/>
      <c r="UMY86" s="195"/>
      <c r="UMZ86" s="195"/>
      <c r="UNA86" s="195"/>
      <c r="UNB86" s="195"/>
      <c r="UNC86" s="195"/>
      <c r="UND86" s="195"/>
      <c r="UNE86" s="195"/>
      <c r="UNF86" s="195"/>
      <c r="UNG86" s="195"/>
      <c r="UNH86" s="195"/>
      <c r="UNI86" s="195"/>
      <c r="UNJ86" s="195"/>
      <c r="UNK86" s="195"/>
      <c r="UNL86" s="195"/>
      <c r="UNM86" s="195"/>
      <c r="UNN86" s="195"/>
      <c r="UNO86" s="195"/>
      <c r="UNP86" s="195"/>
      <c r="UNQ86" s="195"/>
      <c r="UNR86" s="195"/>
      <c r="UNS86" s="195"/>
      <c r="UNT86" s="195"/>
      <c r="UNU86" s="195"/>
      <c r="UNV86" s="195"/>
      <c r="UNW86" s="195"/>
      <c r="UNX86" s="195"/>
      <c r="UNY86" s="195"/>
      <c r="UNZ86" s="195"/>
      <c r="UOA86" s="195"/>
      <c r="UOB86" s="195"/>
      <c r="UOC86" s="195"/>
      <c r="UOD86" s="195"/>
      <c r="UOE86" s="195"/>
      <c r="UOF86" s="195"/>
      <c r="UOG86" s="195"/>
      <c r="UOH86" s="195"/>
      <c r="UOI86" s="195"/>
      <c r="UOJ86" s="195"/>
      <c r="UOK86" s="195"/>
      <c r="UOL86" s="195"/>
      <c r="UOM86" s="195"/>
      <c r="UON86" s="195"/>
      <c r="UOO86" s="195"/>
      <c r="UOP86" s="195"/>
      <c r="UOQ86" s="195"/>
      <c r="UOR86" s="195"/>
      <c r="UOS86" s="195"/>
      <c r="UOT86" s="195"/>
      <c r="UOU86" s="195"/>
      <c r="UOV86" s="195"/>
      <c r="UOW86" s="195"/>
      <c r="UOX86" s="195"/>
      <c r="UOY86" s="195"/>
      <c r="UOZ86" s="195"/>
      <c r="UPA86" s="195"/>
      <c r="UPB86" s="195"/>
      <c r="UPC86" s="195"/>
      <c r="UPD86" s="195"/>
      <c r="UPE86" s="195"/>
      <c r="UPF86" s="195"/>
      <c r="UPG86" s="195"/>
      <c r="UPH86" s="195"/>
      <c r="UPI86" s="195"/>
      <c r="UPJ86" s="195"/>
      <c r="UPK86" s="195"/>
      <c r="UPL86" s="195"/>
      <c r="UPM86" s="195"/>
      <c r="UPN86" s="195"/>
      <c r="UPO86" s="195"/>
      <c r="UPP86" s="195"/>
      <c r="UPQ86" s="195"/>
      <c r="UPR86" s="195"/>
      <c r="UPS86" s="195"/>
      <c r="UPT86" s="195"/>
      <c r="UPU86" s="195"/>
      <c r="UPV86" s="195"/>
      <c r="UPW86" s="195"/>
      <c r="UPX86" s="195"/>
      <c r="UPY86" s="195"/>
      <c r="UPZ86" s="195"/>
      <c r="UQA86" s="195"/>
      <c r="UQB86" s="195"/>
      <c r="UQC86" s="195"/>
      <c r="UQD86" s="195"/>
      <c r="UQE86" s="195"/>
      <c r="UQF86" s="195"/>
      <c r="UQG86" s="195"/>
      <c r="UQH86" s="195"/>
      <c r="UQI86" s="195"/>
      <c r="UQJ86" s="195"/>
      <c r="UQK86" s="195"/>
      <c r="UQL86" s="195"/>
      <c r="UQM86" s="195"/>
      <c r="UQN86" s="195"/>
      <c r="UQO86" s="195"/>
      <c r="UQP86" s="195"/>
      <c r="UQQ86" s="195"/>
      <c r="UQR86" s="195"/>
      <c r="UQS86" s="195"/>
      <c r="UQT86" s="195"/>
      <c r="UQU86" s="195"/>
      <c r="UQV86" s="195"/>
      <c r="UQW86" s="195"/>
      <c r="UQX86" s="195"/>
      <c r="UQY86" s="195"/>
      <c r="UQZ86" s="195"/>
      <c r="URA86" s="195"/>
      <c r="URB86" s="195"/>
      <c r="URC86" s="195"/>
      <c r="URD86" s="195"/>
      <c r="URE86" s="195"/>
      <c r="URF86" s="195"/>
      <c r="URG86" s="195"/>
      <c r="URH86" s="195"/>
      <c r="URI86" s="195"/>
      <c r="URJ86" s="195"/>
      <c r="URK86" s="195"/>
      <c r="URL86" s="195"/>
      <c r="URM86" s="195"/>
      <c r="URN86" s="195"/>
      <c r="URO86" s="195"/>
      <c r="URP86" s="195"/>
      <c r="URQ86" s="195"/>
      <c r="URR86" s="195"/>
      <c r="URS86" s="195"/>
      <c r="URT86" s="195"/>
      <c r="URU86" s="195"/>
      <c r="URV86" s="195"/>
      <c r="URW86" s="195"/>
      <c r="URX86" s="195"/>
      <c r="URY86" s="195"/>
      <c r="URZ86" s="195"/>
      <c r="USA86" s="195"/>
      <c r="USB86" s="195"/>
      <c r="USC86" s="195"/>
      <c r="USD86" s="195"/>
      <c r="USE86" s="195"/>
      <c r="USF86" s="195"/>
      <c r="USG86" s="195"/>
      <c r="USH86" s="195"/>
      <c r="USI86" s="195"/>
      <c r="USJ86" s="195"/>
      <c r="USK86" s="195"/>
      <c r="USL86" s="195"/>
      <c r="USM86" s="195"/>
      <c r="USN86" s="195"/>
      <c r="USO86" s="195"/>
      <c r="USP86" s="195"/>
      <c r="USQ86" s="195"/>
      <c r="USR86" s="195"/>
      <c r="USS86" s="195"/>
      <c r="UST86" s="195"/>
      <c r="USU86" s="195"/>
      <c r="USV86" s="195"/>
      <c r="USW86" s="195"/>
      <c r="USX86" s="195"/>
      <c r="USY86" s="195"/>
      <c r="USZ86" s="195"/>
      <c r="UTA86" s="195"/>
      <c r="UTB86" s="195"/>
      <c r="UTC86" s="195"/>
      <c r="UTD86" s="195"/>
      <c r="UTE86" s="195"/>
      <c r="UTF86" s="195"/>
      <c r="UTG86" s="195"/>
      <c r="UTH86" s="195"/>
      <c r="UTI86" s="195"/>
      <c r="UTJ86" s="195"/>
      <c r="UTK86" s="195"/>
      <c r="UTL86" s="195"/>
      <c r="UTM86" s="195"/>
      <c r="UTN86" s="195"/>
      <c r="UTO86" s="195"/>
      <c r="UTP86" s="195"/>
      <c r="UTQ86" s="195"/>
      <c r="UTR86" s="195"/>
      <c r="UTS86" s="195"/>
      <c r="UTT86" s="195"/>
      <c r="UTU86" s="195"/>
      <c r="UTV86" s="195"/>
      <c r="UTW86" s="195"/>
      <c r="UTX86" s="195"/>
      <c r="UTY86" s="195"/>
      <c r="UTZ86" s="195"/>
      <c r="UUA86" s="195"/>
      <c r="UUB86" s="195"/>
      <c r="UUC86" s="195"/>
      <c r="UUD86" s="195"/>
      <c r="UUE86" s="195"/>
      <c r="UUF86" s="195"/>
      <c r="UUG86" s="195"/>
      <c r="UUH86" s="195"/>
      <c r="UUI86" s="195"/>
      <c r="UUJ86" s="195"/>
      <c r="UUK86" s="195"/>
      <c r="UUL86" s="195"/>
      <c r="UUM86" s="195"/>
      <c r="UUN86" s="195"/>
      <c r="UUO86" s="195"/>
      <c r="UUP86" s="195"/>
      <c r="UUQ86" s="195"/>
      <c r="UUR86" s="195"/>
      <c r="UUS86" s="195"/>
      <c r="UUT86" s="195"/>
      <c r="UUU86" s="195"/>
      <c r="UUV86" s="195"/>
      <c r="UUW86" s="195"/>
      <c r="UUX86" s="195"/>
      <c r="UUY86" s="195"/>
      <c r="UUZ86" s="195"/>
      <c r="UVA86" s="195"/>
      <c r="UVB86" s="195"/>
      <c r="UVC86" s="195"/>
      <c r="UVD86" s="195"/>
      <c r="UVE86" s="195"/>
      <c r="UVF86" s="195"/>
      <c r="UVG86" s="195"/>
      <c r="UVH86" s="195"/>
      <c r="UVI86" s="195"/>
      <c r="UVJ86" s="195"/>
      <c r="UVK86" s="195"/>
      <c r="UVL86" s="195"/>
      <c r="UVM86" s="195"/>
      <c r="UVN86" s="195"/>
      <c r="UVO86" s="195"/>
      <c r="UVP86" s="195"/>
      <c r="UVQ86" s="195"/>
      <c r="UVR86" s="195"/>
      <c r="UVS86" s="195"/>
      <c r="UVT86" s="195"/>
      <c r="UVU86" s="195"/>
      <c r="UVV86" s="195"/>
      <c r="UVW86" s="195"/>
      <c r="UVX86" s="195"/>
      <c r="UVY86" s="195"/>
      <c r="UVZ86" s="195"/>
      <c r="UWA86" s="195"/>
      <c r="UWB86" s="195"/>
      <c r="UWC86" s="195"/>
      <c r="UWD86" s="195"/>
      <c r="UWE86" s="195"/>
      <c r="UWF86" s="195"/>
      <c r="UWG86" s="195"/>
      <c r="UWH86" s="195"/>
      <c r="UWI86" s="195"/>
      <c r="UWJ86" s="195"/>
      <c r="UWK86" s="195"/>
      <c r="UWL86" s="195"/>
      <c r="UWM86" s="195"/>
      <c r="UWN86" s="195"/>
      <c r="UWO86" s="195"/>
      <c r="UWP86" s="195"/>
      <c r="UWQ86" s="195"/>
      <c r="UWR86" s="195"/>
      <c r="UWS86" s="195"/>
      <c r="UWT86" s="195"/>
      <c r="UWU86" s="195"/>
      <c r="UWV86" s="195"/>
      <c r="UWW86" s="195"/>
      <c r="UWX86" s="195"/>
      <c r="UWY86" s="195"/>
      <c r="UWZ86" s="195"/>
      <c r="UXA86" s="195"/>
      <c r="UXB86" s="195"/>
      <c r="UXC86" s="195"/>
      <c r="UXD86" s="195"/>
      <c r="UXE86" s="195"/>
      <c r="UXF86" s="195"/>
      <c r="UXG86" s="195"/>
      <c r="UXH86" s="195"/>
      <c r="UXI86" s="195"/>
      <c r="UXJ86" s="195"/>
      <c r="UXK86" s="195"/>
      <c r="UXL86" s="195"/>
      <c r="UXM86" s="195"/>
      <c r="UXN86" s="195"/>
      <c r="UXO86" s="195"/>
      <c r="UXP86" s="195"/>
      <c r="UXQ86" s="195"/>
      <c r="UXR86" s="195"/>
      <c r="UXS86" s="195"/>
      <c r="UXT86" s="195"/>
      <c r="UXU86" s="195"/>
      <c r="UXV86" s="195"/>
      <c r="UXW86" s="195"/>
      <c r="UXX86" s="195"/>
      <c r="UXY86" s="195"/>
      <c r="UXZ86" s="195"/>
      <c r="UYA86" s="195"/>
      <c r="UYB86" s="195"/>
      <c r="UYC86" s="195"/>
      <c r="UYD86" s="195"/>
      <c r="UYE86" s="195"/>
      <c r="UYF86" s="195"/>
      <c r="UYG86" s="195"/>
      <c r="UYH86" s="195"/>
      <c r="UYI86" s="195"/>
      <c r="UYJ86" s="195"/>
      <c r="UYK86" s="195"/>
      <c r="UYL86" s="195"/>
      <c r="UYM86" s="195"/>
      <c r="UYN86" s="195"/>
      <c r="UYO86" s="195"/>
      <c r="UYP86" s="195"/>
      <c r="UYQ86" s="195"/>
      <c r="UYR86" s="195"/>
      <c r="UYS86" s="195"/>
      <c r="UYT86" s="195"/>
      <c r="UYU86" s="195"/>
      <c r="UYV86" s="195"/>
      <c r="UYW86" s="195"/>
      <c r="UYX86" s="195"/>
      <c r="UYY86" s="195"/>
      <c r="UYZ86" s="195"/>
      <c r="UZA86" s="195"/>
      <c r="UZB86" s="195"/>
      <c r="UZC86" s="195"/>
      <c r="UZD86" s="195"/>
      <c r="UZE86" s="195"/>
      <c r="UZF86" s="195"/>
      <c r="UZG86" s="195"/>
      <c r="UZH86" s="195"/>
      <c r="UZI86" s="195"/>
      <c r="UZJ86" s="195"/>
      <c r="UZK86" s="195"/>
      <c r="UZL86" s="195"/>
      <c r="UZM86" s="195"/>
      <c r="UZN86" s="195"/>
      <c r="UZO86" s="195"/>
      <c r="UZP86" s="195"/>
      <c r="UZQ86" s="195"/>
      <c r="UZR86" s="195"/>
      <c r="UZS86" s="195"/>
      <c r="UZT86" s="195"/>
      <c r="UZU86" s="195"/>
      <c r="UZV86" s="195"/>
      <c r="UZW86" s="195"/>
      <c r="UZX86" s="195"/>
      <c r="UZY86" s="195"/>
      <c r="UZZ86" s="195"/>
      <c r="VAA86" s="195"/>
      <c r="VAB86" s="195"/>
      <c r="VAC86" s="195"/>
      <c r="VAD86" s="195"/>
      <c r="VAE86" s="195"/>
      <c r="VAF86" s="195"/>
      <c r="VAG86" s="195"/>
      <c r="VAH86" s="195"/>
      <c r="VAI86" s="195"/>
      <c r="VAJ86" s="195"/>
      <c r="VAK86" s="195"/>
      <c r="VAL86" s="195"/>
      <c r="VAM86" s="195"/>
      <c r="VAN86" s="195"/>
      <c r="VAO86" s="195"/>
      <c r="VAP86" s="195"/>
      <c r="VAQ86" s="195"/>
      <c r="VAR86" s="195"/>
      <c r="VAS86" s="195"/>
      <c r="VAT86" s="195"/>
      <c r="VAU86" s="195"/>
      <c r="VAV86" s="195"/>
      <c r="VAW86" s="195"/>
      <c r="VAX86" s="195"/>
      <c r="VAY86" s="195"/>
      <c r="VAZ86" s="195"/>
      <c r="VBA86" s="195"/>
      <c r="VBB86" s="195"/>
      <c r="VBC86" s="195"/>
      <c r="VBD86" s="195"/>
      <c r="VBE86" s="195"/>
      <c r="VBF86" s="195"/>
      <c r="VBG86" s="195"/>
      <c r="VBH86" s="195"/>
      <c r="VBI86" s="195"/>
      <c r="VBJ86" s="195"/>
      <c r="VBK86" s="195"/>
      <c r="VBL86" s="195"/>
      <c r="VBM86" s="195"/>
      <c r="VBN86" s="195"/>
      <c r="VBO86" s="195"/>
      <c r="VBP86" s="195"/>
      <c r="VBQ86" s="195"/>
      <c r="VBR86" s="195"/>
      <c r="VBS86" s="195"/>
      <c r="VBT86" s="195"/>
      <c r="VBU86" s="195"/>
      <c r="VBV86" s="195"/>
      <c r="VBW86" s="195"/>
      <c r="VBX86" s="195"/>
      <c r="VBY86" s="195"/>
      <c r="VBZ86" s="195"/>
      <c r="VCA86" s="195"/>
      <c r="VCB86" s="195"/>
      <c r="VCC86" s="195"/>
      <c r="VCD86" s="195"/>
      <c r="VCE86" s="195"/>
      <c r="VCF86" s="195"/>
      <c r="VCG86" s="195"/>
      <c r="VCH86" s="195"/>
      <c r="VCI86" s="195"/>
      <c r="VCJ86" s="195"/>
      <c r="VCK86" s="195"/>
      <c r="VCL86" s="195"/>
      <c r="VCM86" s="195"/>
      <c r="VCN86" s="195"/>
      <c r="VCO86" s="195"/>
      <c r="VCP86" s="195"/>
      <c r="VCQ86" s="195"/>
      <c r="VCR86" s="195"/>
      <c r="VCS86" s="195"/>
      <c r="VCT86" s="195"/>
      <c r="VCU86" s="195"/>
      <c r="VCV86" s="195"/>
      <c r="VCW86" s="195"/>
      <c r="VCX86" s="195"/>
      <c r="VCY86" s="195"/>
      <c r="VCZ86" s="195"/>
      <c r="VDA86" s="195"/>
      <c r="VDB86" s="195"/>
      <c r="VDC86" s="195"/>
      <c r="VDD86" s="195"/>
      <c r="VDE86" s="195"/>
      <c r="VDF86" s="195"/>
      <c r="VDG86" s="195"/>
      <c r="VDH86" s="195"/>
      <c r="VDI86" s="195"/>
      <c r="VDJ86" s="195"/>
      <c r="VDK86" s="195"/>
      <c r="VDL86" s="195"/>
      <c r="VDM86" s="195"/>
      <c r="VDN86" s="195"/>
      <c r="VDO86" s="195"/>
      <c r="VDP86" s="195"/>
      <c r="VDQ86" s="195"/>
      <c r="VDR86" s="195"/>
      <c r="VDS86" s="195"/>
      <c r="VDT86" s="195"/>
      <c r="VDU86" s="195"/>
      <c r="VDV86" s="195"/>
      <c r="VDW86" s="195"/>
      <c r="VDX86" s="195"/>
      <c r="VDY86" s="195"/>
      <c r="VDZ86" s="195"/>
      <c r="VEA86" s="195"/>
      <c r="VEB86" s="195"/>
      <c r="VEC86" s="195"/>
      <c r="VED86" s="195"/>
      <c r="VEE86" s="195"/>
      <c r="VEF86" s="195"/>
      <c r="VEG86" s="195"/>
      <c r="VEH86" s="195"/>
      <c r="VEI86" s="195"/>
      <c r="VEJ86" s="195"/>
      <c r="VEK86" s="195"/>
      <c r="VEL86" s="195"/>
      <c r="VEM86" s="195"/>
      <c r="VEN86" s="195"/>
      <c r="VEO86" s="195"/>
      <c r="VEP86" s="195"/>
      <c r="VEQ86" s="195"/>
      <c r="VER86" s="195"/>
      <c r="VES86" s="195"/>
      <c r="VET86" s="195"/>
      <c r="VEU86" s="195"/>
      <c r="VEV86" s="195"/>
      <c r="VEW86" s="195"/>
      <c r="VEX86" s="195"/>
      <c r="VEY86" s="195"/>
      <c r="VEZ86" s="195"/>
      <c r="VFA86" s="195"/>
      <c r="VFB86" s="195"/>
      <c r="VFC86" s="195"/>
      <c r="VFD86" s="195"/>
      <c r="VFE86" s="195"/>
      <c r="VFF86" s="195"/>
      <c r="VFG86" s="195"/>
      <c r="VFH86" s="195"/>
      <c r="VFI86" s="195"/>
      <c r="VFJ86" s="195"/>
      <c r="VFK86" s="195"/>
      <c r="VFL86" s="195"/>
      <c r="VFM86" s="195"/>
      <c r="VFN86" s="195"/>
      <c r="VFO86" s="195"/>
      <c r="VFP86" s="195"/>
      <c r="VFQ86" s="195"/>
      <c r="VFR86" s="195"/>
      <c r="VFS86" s="195"/>
      <c r="VFT86" s="195"/>
      <c r="VFU86" s="195"/>
      <c r="VFV86" s="195"/>
      <c r="VFW86" s="195"/>
      <c r="VFX86" s="195"/>
      <c r="VFY86" s="195"/>
      <c r="VFZ86" s="195"/>
      <c r="VGA86" s="195"/>
      <c r="VGB86" s="195"/>
      <c r="VGC86" s="195"/>
      <c r="VGD86" s="195"/>
      <c r="VGE86" s="195"/>
      <c r="VGF86" s="195"/>
      <c r="VGG86" s="195"/>
      <c r="VGH86" s="195"/>
      <c r="VGI86" s="195"/>
      <c r="VGJ86" s="195"/>
      <c r="VGK86" s="195"/>
      <c r="VGL86" s="195"/>
      <c r="VGM86" s="195"/>
      <c r="VGN86" s="195"/>
      <c r="VGO86" s="195"/>
      <c r="VGP86" s="195"/>
      <c r="VGQ86" s="195"/>
      <c r="VGR86" s="195"/>
      <c r="VGS86" s="195"/>
      <c r="VGT86" s="195"/>
      <c r="VGU86" s="195"/>
      <c r="VGV86" s="195"/>
      <c r="VGW86" s="195"/>
      <c r="VGX86" s="195"/>
      <c r="VGY86" s="195"/>
      <c r="VGZ86" s="195"/>
      <c r="VHA86" s="195"/>
      <c r="VHB86" s="195"/>
      <c r="VHC86" s="195"/>
      <c r="VHD86" s="195"/>
      <c r="VHE86" s="195"/>
      <c r="VHF86" s="195"/>
      <c r="VHG86" s="195"/>
      <c r="VHH86" s="195"/>
      <c r="VHI86" s="195"/>
      <c r="VHJ86" s="195"/>
      <c r="VHK86" s="195"/>
      <c r="VHL86" s="195"/>
      <c r="VHM86" s="195"/>
      <c r="VHN86" s="195"/>
      <c r="VHO86" s="195"/>
      <c r="VHP86" s="195"/>
      <c r="VHQ86" s="195"/>
      <c r="VHR86" s="195"/>
      <c r="VHS86" s="195"/>
      <c r="VHT86" s="195"/>
      <c r="VHU86" s="195"/>
      <c r="VHV86" s="195"/>
      <c r="VHW86" s="195"/>
      <c r="VHX86" s="195"/>
      <c r="VHY86" s="195"/>
      <c r="VHZ86" s="195"/>
      <c r="VIA86" s="195"/>
      <c r="VIB86" s="195"/>
      <c r="VIC86" s="195"/>
      <c r="VID86" s="195"/>
      <c r="VIE86" s="195"/>
      <c r="VIF86" s="195"/>
      <c r="VIG86" s="195"/>
      <c r="VIH86" s="195"/>
      <c r="VII86" s="195"/>
      <c r="VIJ86" s="195"/>
      <c r="VIK86" s="195"/>
      <c r="VIL86" s="195"/>
      <c r="VIM86" s="195"/>
      <c r="VIN86" s="195"/>
      <c r="VIO86" s="195"/>
      <c r="VIP86" s="195"/>
      <c r="VIQ86" s="195"/>
      <c r="VIR86" s="195"/>
      <c r="VIS86" s="195"/>
      <c r="VIT86" s="195"/>
      <c r="VIU86" s="195"/>
      <c r="VIV86" s="195"/>
      <c r="VIW86" s="195"/>
      <c r="VIX86" s="195"/>
      <c r="VIY86" s="195"/>
      <c r="VIZ86" s="195"/>
      <c r="VJA86" s="195"/>
      <c r="VJB86" s="195"/>
      <c r="VJC86" s="195"/>
      <c r="VJD86" s="195"/>
      <c r="VJE86" s="195"/>
      <c r="VJF86" s="195"/>
      <c r="VJG86" s="195"/>
      <c r="VJH86" s="195"/>
      <c r="VJI86" s="195"/>
      <c r="VJJ86" s="195"/>
      <c r="VJK86" s="195"/>
      <c r="VJL86" s="195"/>
      <c r="VJM86" s="195"/>
      <c r="VJN86" s="195"/>
      <c r="VJO86" s="195"/>
      <c r="VJP86" s="195"/>
      <c r="VJQ86" s="195"/>
      <c r="VJR86" s="195"/>
      <c r="VJS86" s="195"/>
      <c r="VJT86" s="195"/>
      <c r="VJU86" s="195"/>
      <c r="VJV86" s="195"/>
      <c r="VJW86" s="195"/>
      <c r="VJX86" s="195"/>
      <c r="VJY86" s="195"/>
      <c r="VJZ86" s="195"/>
      <c r="VKA86" s="195"/>
      <c r="VKB86" s="195"/>
      <c r="VKC86" s="195"/>
      <c r="VKD86" s="195"/>
      <c r="VKE86" s="195"/>
      <c r="VKF86" s="195"/>
      <c r="VKG86" s="195"/>
      <c r="VKH86" s="195"/>
      <c r="VKI86" s="195"/>
      <c r="VKJ86" s="195"/>
      <c r="VKK86" s="195"/>
      <c r="VKL86" s="195"/>
      <c r="VKM86" s="195"/>
      <c r="VKN86" s="195"/>
      <c r="VKO86" s="195"/>
      <c r="VKP86" s="195"/>
      <c r="VKQ86" s="195"/>
      <c r="VKR86" s="195"/>
      <c r="VKS86" s="195"/>
      <c r="VKT86" s="195"/>
      <c r="VKU86" s="195"/>
      <c r="VKV86" s="195"/>
      <c r="VKW86" s="195"/>
      <c r="VKX86" s="195"/>
      <c r="VKY86" s="195"/>
      <c r="VKZ86" s="195"/>
      <c r="VLA86" s="195"/>
      <c r="VLB86" s="195"/>
      <c r="VLC86" s="195"/>
      <c r="VLD86" s="195"/>
      <c r="VLE86" s="195"/>
      <c r="VLF86" s="195"/>
      <c r="VLG86" s="195"/>
      <c r="VLH86" s="195"/>
      <c r="VLI86" s="195"/>
      <c r="VLJ86" s="195"/>
      <c r="VLK86" s="195"/>
      <c r="VLL86" s="195"/>
      <c r="VLM86" s="195"/>
      <c r="VLN86" s="195"/>
      <c r="VLO86" s="195"/>
      <c r="VLP86" s="195"/>
      <c r="VLQ86" s="195"/>
      <c r="VLR86" s="195"/>
      <c r="VLS86" s="195"/>
      <c r="VLT86" s="195"/>
      <c r="VLU86" s="195"/>
      <c r="VLV86" s="195"/>
      <c r="VLW86" s="195"/>
      <c r="VLX86" s="195"/>
      <c r="VLY86" s="195"/>
      <c r="VLZ86" s="195"/>
      <c r="VMA86" s="195"/>
      <c r="VMB86" s="195"/>
      <c r="VMC86" s="195"/>
      <c r="VMD86" s="195"/>
      <c r="VME86" s="195"/>
      <c r="VMF86" s="195"/>
      <c r="VMG86" s="195"/>
      <c r="VMH86" s="195"/>
      <c r="VMI86" s="195"/>
      <c r="VMJ86" s="195"/>
      <c r="VMK86" s="195"/>
      <c r="VML86" s="195"/>
      <c r="VMM86" s="195"/>
      <c r="VMN86" s="195"/>
      <c r="VMO86" s="195"/>
      <c r="VMP86" s="195"/>
      <c r="VMQ86" s="195"/>
      <c r="VMR86" s="195"/>
      <c r="VMS86" s="195"/>
      <c r="VMT86" s="195"/>
      <c r="VMU86" s="195"/>
      <c r="VMV86" s="195"/>
      <c r="VMW86" s="195"/>
      <c r="VMX86" s="195"/>
      <c r="VMY86" s="195"/>
      <c r="VMZ86" s="195"/>
      <c r="VNA86" s="195"/>
      <c r="VNB86" s="195"/>
      <c r="VNC86" s="195"/>
      <c r="VND86" s="195"/>
      <c r="VNE86" s="195"/>
      <c r="VNF86" s="195"/>
      <c r="VNG86" s="195"/>
      <c r="VNH86" s="195"/>
      <c r="VNI86" s="195"/>
      <c r="VNJ86" s="195"/>
      <c r="VNK86" s="195"/>
      <c r="VNL86" s="195"/>
      <c r="VNM86" s="195"/>
      <c r="VNN86" s="195"/>
      <c r="VNO86" s="195"/>
      <c r="VNP86" s="195"/>
      <c r="VNQ86" s="195"/>
      <c r="VNR86" s="195"/>
      <c r="VNS86" s="195"/>
      <c r="VNT86" s="195"/>
      <c r="VNU86" s="195"/>
      <c r="VNV86" s="195"/>
      <c r="VNW86" s="195"/>
      <c r="VNX86" s="195"/>
      <c r="VNY86" s="195"/>
      <c r="VNZ86" s="195"/>
      <c r="VOA86" s="195"/>
      <c r="VOB86" s="195"/>
      <c r="VOC86" s="195"/>
      <c r="VOD86" s="195"/>
      <c r="VOE86" s="195"/>
      <c r="VOF86" s="195"/>
      <c r="VOG86" s="195"/>
      <c r="VOH86" s="195"/>
      <c r="VOI86" s="195"/>
      <c r="VOJ86" s="195"/>
      <c r="VOK86" s="195"/>
      <c r="VOL86" s="195"/>
      <c r="VOM86" s="195"/>
      <c r="VON86" s="195"/>
      <c r="VOO86" s="195"/>
      <c r="VOP86" s="195"/>
      <c r="VOQ86" s="195"/>
      <c r="VOR86" s="195"/>
      <c r="VOS86" s="195"/>
      <c r="VOT86" s="195"/>
      <c r="VOU86" s="195"/>
      <c r="VOV86" s="195"/>
      <c r="VOW86" s="195"/>
      <c r="VOX86" s="195"/>
      <c r="VOY86" s="195"/>
      <c r="VOZ86" s="195"/>
      <c r="VPA86" s="195"/>
      <c r="VPB86" s="195"/>
      <c r="VPC86" s="195"/>
      <c r="VPD86" s="195"/>
      <c r="VPE86" s="195"/>
      <c r="VPF86" s="195"/>
      <c r="VPG86" s="195"/>
      <c r="VPH86" s="195"/>
      <c r="VPI86" s="195"/>
      <c r="VPJ86" s="195"/>
      <c r="VPK86" s="195"/>
      <c r="VPL86" s="195"/>
      <c r="VPM86" s="195"/>
      <c r="VPN86" s="195"/>
      <c r="VPO86" s="195"/>
      <c r="VPP86" s="195"/>
      <c r="VPQ86" s="195"/>
      <c r="VPR86" s="195"/>
      <c r="VPS86" s="195"/>
      <c r="VPT86" s="195"/>
      <c r="VPU86" s="195"/>
      <c r="VPV86" s="195"/>
      <c r="VPW86" s="195"/>
      <c r="VPX86" s="195"/>
      <c r="VPY86" s="195"/>
      <c r="VPZ86" s="195"/>
      <c r="VQA86" s="195"/>
      <c r="VQB86" s="195"/>
      <c r="VQC86" s="195"/>
      <c r="VQD86" s="195"/>
      <c r="VQE86" s="195"/>
      <c r="VQF86" s="195"/>
      <c r="VQG86" s="195"/>
      <c r="VQH86" s="195"/>
      <c r="VQI86" s="195"/>
      <c r="VQJ86" s="195"/>
      <c r="VQK86" s="195"/>
      <c r="VQL86" s="195"/>
      <c r="VQM86" s="195"/>
      <c r="VQN86" s="195"/>
      <c r="VQO86" s="195"/>
      <c r="VQP86" s="195"/>
      <c r="VQQ86" s="195"/>
      <c r="VQR86" s="195"/>
      <c r="VQS86" s="195"/>
      <c r="VQT86" s="195"/>
      <c r="VQU86" s="195"/>
      <c r="VQV86" s="195"/>
      <c r="VQW86" s="195"/>
      <c r="VQX86" s="195"/>
      <c r="VQY86" s="195"/>
      <c r="VQZ86" s="195"/>
      <c r="VRA86" s="195"/>
      <c r="VRB86" s="195"/>
      <c r="VRC86" s="195"/>
      <c r="VRD86" s="195"/>
      <c r="VRE86" s="195"/>
      <c r="VRF86" s="195"/>
      <c r="VRG86" s="195"/>
      <c r="VRH86" s="195"/>
      <c r="VRI86" s="195"/>
      <c r="VRJ86" s="195"/>
      <c r="VRK86" s="195"/>
      <c r="VRL86" s="195"/>
      <c r="VRM86" s="195"/>
      <c r="VRN86" s="195"/>
      <c r="VRO86" s="195"/>
      <c r="VRP86" s="195"/>
      <c r="VRQ86" s="195"/>
      <c r="VRR86" s="195"/>
      <c r="VRS86" s="195"/>
      <c r="VRT86" s="195"/>
      <c r="VRU86" s="195"/>
      <c r="VRV86" s="195"/>
      <c r="VRW86" s="195"/>
      <c r="VRX86" s="195"/>
      <c r="VRY86" s="195"/>
      <c r="VRZ86" s="195"/>
      <c r="VSA86" s="195"/>
      <c r="VSB86" s="195"/>
      <c r="VSC86" s="195"/>
      <c r="VSD86" s="195"/>
      <c r="VSE86" s="195"/>
      <c r="VSF86" s="195"/>
      <c r="VSG86" s="195"/>
      <c r="VSH86" s="195"/>
      <c r="VSI86" s="195"/>
      <c r="VSJ86" s="195"/>
      <c r="VSK86" s="195"/>
      <c r="VSL86" s="195"/>
      <c r="VSM86" s="195"/>
      <c r="VSN86" s="195"/>
      <c r="VSO86" s="195"/>
      <c r="VSP86" s="195"/>
      <c r="VSQ86" s="195"/>
      <c r="VSR86" s="195"/>
      <c r="VSS86" s="195"/>
      <c r="VST86" s="195"/>
      <c r="VSU86" s="195"/>
      <c r="VSV86" s="195"/>
      <c r="VSW86" s="195"/>
      <c r="VSX86" s="195"/>
      <c r="VSY86" s="195"/>
      <c r="VSZ86" s="195"/>
      <c r="VTA86" s="195"/>
      <c r="VTB86" s="195"/>
      <c r="VTC86" s="195"/>
      <c r="VTD86" s="195"/>
      <c r="VTE86" s="195"/>
      <c r="VTF86" s="195"/>
      <c r="VTG86" s="195"/>
      <c r="VTH86" s="195"/>
      <c r="VTI86" s="195"/>
      <c r="VTJ86" s="195"/>
      <c r="VTK86" s="195"/>
      <c r="VTL86" s="195"/>
      <c r="VTM86" s="195"/>
      <c r="VTN86" s="195"/>
      <c r="VTO86" s="195"/>
      <c r="VTP86" s="195"/>
      <c r="VTQ86" s="195"/>
      <c r="VTR86" s="195"/>
      <c r="VTS86" s="195"/>
      <c r="VTT86" s="195"/>
      <c r="VTU86" s="195"/>
      <c r="VTV86" s="195"/>
      <c r="VTW86" s="195"/>
      <c r="VTX86" s="195"/>
      <c r="VTY86" s="195"/>
      <c r="VTZ86" s="195"/>
      <c r="VUA86" s="195"/>
      <c r="VUB86" s="195"/>
      <c r="VUC86" s="195"/>
      <c r="VUD86" s="195"/>
      <c r="VUE86" s="195"/>
      <c r="VUF86" s="195"/>
      <c r="VUG86" s="195"/>
      <c r="VUH86" s="195"/>
      <c r="VUI86" s="195"/>
      <c r="VUJ86" s="195"/>
      <c r="VUK86" s="195"/>
      <c r="VUL86" s="195"/>
      <c r="VUM86" s="195"/>
      <c r="VUN86" s="195"/>
      <c r="VUO86" s="195"/>
      <c r="VUP86" s="195"/>
      <c r="VUQ86" s="195"/>
      <c r="VUR86" s="195"/>
      <c r="VUS86" s="195"/>
      <c r="VUT86" s="195"/>
      <c r="VUU86" s="195"/>
      <c r="VUV86" s="195"/>
      <c r="VUW86" s="195"/>
      <c r="VUX86" s="195"/>
      <c r="VUY86" s="195"/>
      <c r="VUZ86" s="195"/>
      <c r="VVA86" s="195"/>
      <c r="VVB86" s="195"/>
      <c r="VVC86" s="195"/>
      <c r="VVD86" s="195"/>
      <c r="VVE86" s="195"/>
      <c r="VVF86" s="195"/>
      <c r="VVG86" s="195"/>
      <c r="VVH86" s="195"/>
      <c r="VVI86" s="195"/>
      <c r="VVJ86" s="195"/>
      <c r="VVK86" s="195"/>
      <c r="VVL86" s="195"/>
      <c r="VVM86" s="195"/>
      <c r="VVN86" s="195"/>
      <c r="VVO86" s="195"/>
      <c r="VVP86" s="195"/>
      <c r="VVQ86" s="195"/>
      <c r="VVR86" s="195"/>
      <c r="VVS86" s="195"/>
      <c r="VVT86" s="195"/>
      <c r="VVU86" s="195"/>
      <c r="VVV86" s="195"/>
      <c r="VVW86" s="195"/>
      <c r="VVX86" s="195"/>
      <c r="VVY86" s="195"/>
      <c r="VVZ86" s="195"/>
      <c r="VWA86" s="195"/>
      <c r="VWB86" s="195"/>
      <c r="VWC86" s="195"/>
      <c r="VWD86" s="195"/>
      <c r="VWE86" s="195"/>
      <c r="VWF86" s="195"/>
      <c r="VWG86" s="195"/>
      <c r="VWH86" s="195"/>
      <c r="VWI86" s="195"/>
      <c r="VWJ86" s="195"/>
      <c r="VWK86" s="195"/>
      <c r="VWL86" s="195"/>
      <c r="VWM86" s="195"/>
      <c r="VWN86" s="195"/>
      <c r="VWO86" s="195"/>
      <c r="VWP86" s="195"/>
      <c r="VWQ86" s="195"/>
      <c r="VWR86" s="195"/>
      <c r="VWS86" s="195"/>
      <c r="VWT86" s="195"/>
      <c r="VWU86" s="195"/>
      <c r="VWV86" s="195"/>
      <c r="VWW86" s="195"/>
      <c r="VWX86" s="195"/>
      <c r="VWY86" s="195"/>
      <c r="VWZ86" s="195"/>
      <c r="VXA86" s="195"/>
      <c r="VXB86" s="195"/>
      <c r="VXC86" s="195"/>
      <c r="VXD86" s="195"/>
      <c r="VXE86" s="195"/>
      <c r="VXF86" s="195"/>
      <c r="VXG86" s="195"/>
      <c r="VXH86" s="195"/>
      <c r="VXI86" s="195"/>
      <c r="VXJ86" s="195"/>
      <c r="VXK86" s="195"/>
      <c r="VXL86" s="195"/>
      <c r="VXM86" s="195"/>
      <c r="VXN86" s="195"/>
      <c r="VXO86" s="195"/>
      <c r="VXP86" s="195"/>
      <c r="VXQ86" s="195"/>
      <c r="VXR86" s="195"/>
      <c r="VXS86" s="195"/>
      <c r="VXT86" s="195"/>
      <c r="VXU86" s="195"/>
      <c r="VXV86" s="195"/>
      <c r="VXW86" s="195"/>
      <c r="VXX86" s="195"/>
      <c r="VXY86" s="195"/>
      <c r="VXZ86" s="195"/>
      <c r="VYA86" s="195"/>
      <c r="VYB86" s="195"/>
      <c r="VYC86" s="195"/>
      <c r="VYD86" s="195"/>
      <c r="VYE86" s="195"/>
      <c r="VYF86" s="195"/>
      <c r="VYG86" s="195"/>
      <c r="VYH86" s="195"/>
      <c r="VYI86" s="195"/>
      <c r="VYJ86" s="195"/>
      <c r="VYK86" s="195"/>
      <c r="VYL86" s="195"/>
      <c r="VYM86" s="195"/>
      <c r="VYN86" s="195"/>
      <c r="VYO86" s="195"/>
      <c r="VYP86" s="195"/>
      <c r="VYQ86" s="195"/>
      <c r="VYR86" s="195"/>
      <c r="VYS86" s="195"/>
      <c r="VYT86" s="195"/>
      <c r="VYU86" s="195"/>
      <c r="VYV86" s="195"/>
      <c r="VYW86" s="195"/>
      <c r="VYX86" s="195"/>
      <c r="VYY86" s="195"/>
      <c r="VYZ86" s="195"/>
      <c r="VZA86" s="195"/>
      <c r="VZB86" s="195"/>
      <c r="VZC86" s="195"/>
      <c r="VZD86" s="195"/>
      <c r="VZE86" s="195"/>
      <c r="VZF86" s="195"/>
      <c r="VZG86" s="195"/>
      <c r="VZH86" s="195"/>
      <c r="VZI86" s="195"/>
      <c r="VZJ86" s="195"/>
      <c r="VZK86" s="195"/>
      <c r="VZL86" s="195"/>
      <c r="VZM86" s="195"/>
      <c r="VZN86" s="195"/>
      <c r="VZO86" s="195"/>
      <c r="VZP86" s="195"/>
      <c r="VZQ86" s="195"/>
      <c r="VZR86" s="195"/>
      <c r="VZS86" s="195"/>
      <c r="VZT86" s="195"/>
      <c r="VZU86" s="195"/>
      <c r="VZV86" s="195"/>
      <c r="VZW86" s="195"/>
      <c r="VZX86" s="195"/>
      <c r="VZY86" s="195"/>
      <c r="VZZ86" s="195"/>
      <c r="WAA86" s="195"/>
      <c r="WAB86" s="195"/>
      <c r="WAC86" s="195"/>
      <c r="WAD86" s="195"/>
      <c r="WAE86" s="195"/>
      <c r="WAF86" s="195"/>
      <c r="WAG86" s="195"/>
      <c r="WAH86" s="195"/>
      <c r="WAI86" s="195"/>
      <c r="WAJ86" s="195"/>
      <c r="WAK86" s="195"/>
      <c r="WAL86" s="195"/>
      <c r="WAM86" s="195"/>
      <c r="WAN86" s="195"/>
      <c r="WAO86" s="195"/>
      <c r="WAP86" s="195"/>
      <c r="WAQ86" s="195"/>
      <c r="WAR86" s="195"/>
      <c r="WAS86" s="195"/>
      <c r="WAT86" s="195"/>
      <c r="WAU86" s="195"/>
      <c r="WAV86" s="195"/>
      <c r="WAW86" s="195"/>
      <c r="WAX86" s="195"/>
      <c r="WAY86" s="195"/>
      <c r="WAZ86" s="195"/>
      <c r="WBA86" s="195"/>
      <c r="WBB86" s="195"/>
      <c r="WBC86" s="195"/>
      <c r="WBD86" s="195"/>
      <c r="WBE86" s="195"/>
      <c r="WBF86" s="195"/>
      <c r="WBG86" s="195"/>
      <c r="WBH86" s="195"/>
      <c r="WBI86" s="195"/>
      <c r="WBJ86" s="195"/>
      <c r="WBK86" s="195"/>
      <c r="WBL86" s="195"/>
      <c r="WBM86" s="195"/>
      <c r="WBN86" s="195"/>
      <c r="WBO86" s="195"/>
      <c r="WBP86" s="195"/>
      <c r="WBQ86" s="195"/>
      <c r="WBR86" s="195"/>
      <c r="WBS86" s="195"/>
      <c r="WBT86" s="195"/>
      <c r="WBU86" s="195"/>
      <c r="WBV86" s="195"/>
      <c r="WBW86" s="195"/>
      <c r="WBX86" s="195"/>
      <c r="WBY86" s="195"/>
      <c r="WBZ86" s="195"/>
      <c r="WCA86" s="195"/>
      <c r="WCB86" s="195"/>
      <c r="WCC86" s="195"/>
      <c r="WCD86" s="195"/>
      <c r="WCE86" s="195"/>
      <c r="WCF86" s="195"/>
      <c r="WCG86" s="195"/>
      <c r="WCH86" s="195"/>
      <c r="WCI86" s="195"/>
      <c r="WCJ86" s="195"/>
      <c r="WCK86" s="195"/>
      <c r="WCL86" s="195"/>
      <c r="WCM86" s="195"/>
      <c r="WCN86" s="195"/>
      <c r="WCO86" s="195"/>
      <c r="WCP86" s="195"/>
      <c r="WCQ86" s="195"/>
      <c r="WCR86" s="195"/>
      <c r="WCS86" s="195"/>
      <c r="WCT86" s="195"/>
      <c r="WCU86" s="195"/>
      <c r="WCV86" s="195"/>
      <c r="WCW86" s="195"/>
      <c r="WCX86" s="195"/>
      <c r="WCY86" s="195"/>
      <c r="WCZ86" s="195"/>
      <c r="WDA86" s="195"/>
      <c r="WDB86" s="195"/>
      <c r="WDC86" s="195"/>
      <c r="WDD86" s="195"/>
      <c r="WDE86" s="195"/>
      <c r="WDF86" s="195"/>
      <c r="WDG86" s="195"/>
      <c r="WDH86" s="195"/>
      <c r="WDI86" s="195"/>
      <c r="WDJ86" s="195"/>
      <c r="WDK86" s="195"/>
      <c r="WDL86" s="195"/>
      <c r="WDM86" s="195"/>
      <c r="WDN86" s="195"/>
      <c r="WDO86" s="195"/>
      <c r="WDP86" s="195"/>
      <c r="WDQ86" s="195"/>
      <c r="WDR86" s="195"/>
      <c r="WDS86" s="195"/>
      <c r="WDT86" s="195"/>
      <c r="WDU86" s="195"/>
      <c r="WDV86" s="195"/>
      <c r="WDW86" s="195"/>
      <c r="WDX86" s="195"/>
      <c r="WDY86" s="195"/>
      <c r="WDZ86" s="195"/>
      <c r="WEA86" s="195"/>
      <c r="WEB86" s="195"/>
      <c r="WEC86" s="195"/>
      <c r="WED86" s="195"/>
      <c r="WEE86" s="195"/>
      <c r="WEF86" s="195"/>
      <c r="WEG86" s="195"/>
      <c r="WEH86" s="195"/>
      <c r="WEI86" s="195"/>
      <c r="WEJ86" s="195"/>
      <c r="WEK86" s="195"/>
      <c r="WEL86" s="195"/>
      <c r="WEM86" s="195"/>
      <c r="WEN86" s="195"/>
      <c r="WEO86" s="195"/>
      <c r="WEP86" s="195"/>
      <c r="WEQ86" s="195"/>
      <c r="WER86" s="195"/>
      <c r="WES86" s="195"/>
      <c r="WET86" s="195"/>
      <c r="WEU86" s="195"/>
      <c r="WEV86" s="195"/>
      <c r="WEW86" s="195"/>
      <c r="WEX86" s="195"/>
      <c r="WEY86" s="195"/>
      <c r="WEZ86" s="195"/>
      <c r="WFA86" s="195"/>
      <c r="WFB86" s="195"/>
      <c r="WFC86" s="195"/>
      <c r="WFD86" s="195"/>
      <c r="WFE86" s="195"/>
      <c r="WFF86" s="195"/>
      <c r="WFG86" s="195"/>
      <c r="WFH86" s="195"/>
      <c r="WFI86" s="195"/>
      <c r="WFJ86" s="195"/>
      <c r="WFK86" s="195"/>
      <c r="WFL86" s="195"/>
      <c r="WFM86" s="195"/>
      <c r="WFN86" s="195"/>
      <c r="WFO86" s="195"/>
      <c r="WFP86" s="195"/>
      <c r="WFQ86" s="195"/>
      <c r="WFR86" s="195"/>
      <c r="WFS86" s="195"/>
      <c r="WFT86" s="195"/>
      <c r="WFU86" s="195"/>
      <c r="WFV86" s="195"/>
      <c r="WFW86" s="195"/>
      <c r="WFX86" s="195"/>
      <c r="WFY86" s="195"/>
      <c r="WFZ86" s="195"/>
      <c r="WGA86" s="195"/>
      <c r="WGB86" s="195"/>
      <c r="WGC86" s="195"/>
      <c r="WGD86" s="195"/>
      <c r="WGE86" s="195"/>
      <c r="WGF86" s="195"/>
      <c r="WGG86" s="195"/>
      <c r="WGH86" s="195"/>
      <c r="WGI86" s="195"/>
      <c r="WGJ86" s="195"/>
      <c r="WGK86" s="195"/>
      <c r="WGL86" s="195"/>
      <c r="WGM86" s="195"/>
      <c r="WGN86" s="195"/>
      <c r="WGO86" s="195"/>
      <c r="WGP86" s="195"/>
      <c r="WGQ86" s="195"/>
      <c r="WGR86" s="195"/>
      <c r="WGS86" s="195"/>
      <c r="WGT86" s="195"/>
      <c r="WGU86" s="195"/>
      <c r="WGV86" s="195"/>
      <c r="WGW86" s="195"/>
      <c r="WGX86" s="195"/>
      <c r="WGY86" s="195"/>
      <c r="WGZ86" s="195"/>
      <c r="WHA86" s="195"/>
      <c r="WHB86" s="195"/>
      <c r="WHC86" s="195"/>
      <c r="WHD86" s="195"/>
      <c r="WHE86" s="195"/>
      <c r="WHF86" s="195"/>
      <c r="WHG86" s="195"/>
      <c r="WHH86" s="195"/>
      <c r="WHI86" s="195"/>
      <c r="WHJ86" s="195"/>
      <c r="WHK86" s="195"/>
      <c r="WHL86" s="195"/>
      <c r="WHM86" s="195"/>
      <c r="WHN86" s="195"/>
      <c r="WHO86" s="195"/>
      <c r="WHP86" s="195"/>
      <c r="WHQ86" s="195"/>
      <c r="WHR86" s="195"/>
      <c r="WHS86" s="195"/>
      <c r="WHT86" s="195"/>
      <c r="WHU86" s="195"/>
      <c r="WHV86" s="195"/>
      <c r="WHW86" s="195"/>
      <c r="WHX86" s="195"/>
      <c r="WHY86" s="195"/>
      <c r="WHZ86" s="195"/>
      <c r="WIA86" s="195"/>
      <c r="WIB86" s="195"/>
      <c r="WIC86" s="195"/>
      <c r="WID86" s="195"/>
      <c r="WIE86" s="195"/>
      <c r="WIF86" s="195"/>
      <c r="WIG86" s="195"/>
      <c r="WIH86" s="195"/>
      <c r="WII86" s="195"/>
      <c r="WIJ86" s="195"/>
      <c r="WIK86" s="195"/>
      <c r="WIL86" s="195"/>
      <c r="WIM86" s="195"/>
      <c r="WIN86" s="195"/>
      <c r="WIO86" s="195"/>
      <c r="WIP86" s="195"/>
      <c r="WIQ86" s="195"/>
      <c r="WIR86" s="195"/>
      <c r="WIS86" s="195"/>
      <c r="WIT86" s="195"/>
      <c r="WIU86" s="195"/>
      <c r="WIV86" s="195"/>
      <c r="WIW86" s="195"/>
      <c r="WIX86" s="195"/>
      <c r="WIY86" s="195"/>
      <c r="WIZ86" s="195"/>
      <c r="WJA86" s="195"/>
      <c r="WJB86" s="195"/>
      <c r="WJC86" s="195"/>
      <c r="WJD86" s="195"/>
      <c r="WJE86" s="195"/>
      <c r="WJF86" s="195"/>
      <c r="WJG86" s="195"/>
      <c r="WJH86" s="195"/>
      <c r="WJI86" s="195"/>
      <c r="WJJ86" s="195"/>
      <c r="WJK86" s="195"/>
      <c r="WJL86" s="195"/>
      <c r="WJM86" s="195"/>
      <c r="WJN86" s="195"/>
      <c r="WJO86" s="195"/>
      <c r="WJP86" s="195"/>
      <c r="WJQ86" s="195"/>
      <c r="WJR86" s="195"/>
      <c r="WJS86" s="195"/>
      <c r="WJT86" s="195"/>
      <c r="WJU86" s="195"/>
      <c r="WJV86" s="195"/>
      <c r="WJW86" s="195"/>
      <c r="WJX86" s="195"/>
      <c r="WJY86" s="195"/>
      <c r="WJZ86" s="195"/>
      <c r="WKA86" s="195"/>
      <c r="WKB86" s="195"/>
      <c r="WKC86" s="195"/>
      <c r="WKD86" s="195"/>
      <c r="WKE86" s="195"/>
      <c r="WKF86" s="195"/>
      <c r="WKG86" s="195"/>
      <c r="WKH86" s="195"/>
      <c r="WKI86" s="195"/>
      <c r="WKJ86" s="195"/>
      <c r="WKK86" s="195"/>
      <c r="WKL86" s="195"/>
      <c r="WKM86" s="195"/>
      <c r="WKN86" s="195"/>
      <c r="WKO86" s="195"/>
      <c r="WKP86" s="195"/>
      <c r="WKQ86" s="195"/>
      <c r="WKR86" s="195"/>
      <c r="WKS86" s="195"/>
      <c r="WKT86" s="195"/>
      <c r="WKU86" s="195"/>
      <c r="WKV86" s="195"/>
      <c r="WKW86" s="195"/>
      <c r="WKX86" s="195"/>
      <c r="WKY86" s="195"/>
      <c r="WKZ86" s="195"/>
      <c r="WLA86" s="195"/>
      <c r="WLB86" s="195"/>
      <c r="WLC86" s="195"/>
      <c r="WLD86" s="195"/>
      <c r="WLE86" s="195"/>
      <c r="WLF86" s="195"/>
      <c r="WLG86" s="195"/>
      <c r="WLH86" s="195"/>
      <c r="WLI86" s="195"/>
      <c r="WLJ86" s="195"/>
      <c r="WLK86" s="195"/>
      <c r="WLL86" s="195"/>
      <c r="WLM86" s="195"/>
      <c r="WLN86" s="195"/>
      <c r="WLO86" s="195"/>
      <c r="WLP86" s="195"/>
      <c r="WLQ86" s="195"/>
      <c r="WLR86" s="195"/>
      <c r="WLS86" s="195"/>
      <c r="WLT86" s="195"/>
      <c r="WLU86" s="195"/>
      <c r="WLV86" s="195"/>
      <c r="WLW86" s="195"/>
      <c r="WLX86" s="195"/>
      <c r="WLY86" s="195"/>
      <c r="WLZ86" s="195"/>
      <c r="WMA86" s="195"/>
      <c r="WMB86" s="195"/>
      <c r="WMC86" s="195"/>
      <c r="WMD86" s="195"/>
      <c r="WME86" s="195"/>
      <c r="WMF86" s="195"/>
      <c r="WMG86" s="195"/>
      <c r="WMH86" s="195"/>
      <c r="WMI86" s="195"/>
      <c r="WMJ86" s="195"/>
      <c r="WMK86" s="195"/>
      <c r="WML86" s="195"/>
      <c r="WMM86" s="195"/>
      <c r="WMN86" s="195"/>
      <c r="WMO86" s="195"/>
      <c r="WMP86" s="195"/>
      <c r="WMQ86" s="195"/>
      <c r="WMR86" s="195"/>
      <c r="WMS86" s="195"/>
      <c r="WMT86" s="195"/>
      <c r="WMU86" s="195"/>
      <c r="WMV86" s="195"/>
      <c r="WMW86" s="195"/>
      <c r="WMX86" s="195"/>
      <c r="WMY86" s="195"/>
      <c r="WMZ86" s="195"/>
      <c r="WNA86" s="195"/>
      <c r="WNB86" s="195"/>
      <c r="WNC86" s="195"/>
      <c r="WND86" s="195"/>
      <c r="WNE86" s="195"/>
      <c r="WNF86" s="195"/>
      <c r="WNG86" s="195"/>
      <c r="WNH86" s="195"/>
      <c r="WNI86" s="195"/>
      <c r="WNJ86" s="195"/>
      <c r="WNK86" s="195"/>
      <c r="WNL86" s="195"/>
      <c r="WNM86" s="195"/>
      <c r="WNN86" s="195"/>
      <c r="WNO86" s="195"/>
      <c r="WNP86" s="195"/>
      <c r="WNQ86" s="195"/>
      <c r="WNR86" s="195"/>
      <c r="WNS86" s="195"/>
      <c r="WNT86" s="195"/>
      <c r="WNU86" s="195"/>
      <c r="WNV86" s="195"/>
      <c r="WNW86" s="195"/>
      <c r="WNX86" s="195"/>
      <c r="WNY86" s="195"/>
      <c r="WNZ86" s="195"/>
      <c r="WOA86" s="195"/>
      <c r="WOB86" s="195"/>
      <c r="WOC86" s="195"/>
      <c r="WOD86" s="195"/>
      <c r="WOE86" s="195"/>
      <c r="WOF86" s="195"/>
      <c r="WOG86" s="195"/>
      <c r="WOH86" s="195"/>
      <c r="WOI86" s="195"/>
      <c r="WOJ86" s="195"/>
      <c r="WOK86" s="195"/>
      <c r="WOL86" s="195"/>
      <c r="WOM86" s="195"/>
      <c r="WON86" s="195"/>
      <c r="WOO86" s="195"/>
      <c r="WOP86" s="195"/>
      <c r="WOQ86" s="195"/>
      <c r="WOR86" s="195"/>
      <c r="WOS86" s="195"/>
      <c r="WOT86" s="195"/>
      <c r="WOU86" s="195"/>
      <c r="WOV86" s="195"/>
      <c r="WOW86" s="195"/>
      <c r="WOX86" s="195"/>
      <c r="WOY86" s="195"/>
      <c r="WOZ86" s="195"/>
      <c r="WPA86" s="195"/>
      <c r="WPB86" s="195"/>
      <c r="WPC86" s="195"/>
      <c r="WPD86" s="195"/>
      <c r="WPE86" s="195"/>
      <c r="WPF86" s="195"/>
      <c r="WPG86" s="195"/>
      <c r="WPH86" s="195"/>
      <c r="WPI86" s="195"/>
      <c r="WPJ86" s="195"/>
      <c r="WPK86" s="195"/>
      <c r="WPL86" s="195"/>
      <c r="WPM86" s="195"/>
      <c r="WPN86" s="195"/>
      <c r="WPO86" s="195"/>
      <c r="WPP86" s="195"/>
      <c r="WPQ86" s="195"/>
      <c r="WPR86" s="195"/>
      <c r="WPS86" s="195"/>
      <c r="WPT86" s="195"/>
      <c r="WPU86" s="195"/>
      <c r="WPV86" s="195"/>
      <c r="WPW86" s="195"/>
      <c r="WPX86" s="195"/>
      <c r="WPY86" s="195"/>
      <c r="WPZ86" s="195"/>
      <c r="WQA86" s="195"/>
      <c r="WQB86" s="195"/>
      <c r="WQC86" s="195"/>
      <c r="WQD86" s="195"/>
      <c r="WQE86" s="195"/>
      <c r="WQF86" s="195"/>
      <c r="WQG86" s="195"/>
      <c r="WQH86" s="195"/>
      <c r="WQI86" s="195"/>
      <c r="WQJ86" s="195"/>
      <c r="WQK86" s="195"/>
      <c r="WQL86" s="195"/>
      <c r="WQM86" s="195"/>
      <c r="WQN86" s="195"/>
      <c r="WQO86" s="195"/>
      <c r="WQP86" s="195"/>
      <c r="WQQ86" s="195"/>
      <c r="WQR86" s="195"/>
      <c r="WQS86" s="195"/>
      <c r="WQT86" s="195"/>
      <c r="WQU86" s="195"/>
      <c r="WQV86" s="195"/>
      <c r="WQW86" s="195"/>
      <c r="WQX86" s="195"/>
      <c r="WQY86" s="195"/>
      <c r="WQZ86" s="195"/>
      <c r="WRA86" s="195"/>
      <c r="WRB86" s="195"/>
      <c r="WRC86" s="195"/>
      <c r="WRD86" s="195"/>
      <c r="WRE86" s="195"/>
      <c r="WRF86" s="195"/>
      <c r="WRG86" s="195"/>
      <c r="WRH86" s="195"/>
      <c r="WRI86" s="195"/>
      <c r="WRJ86" s="195"/>
      <c r="WRK86" s="195"/>
      <c r="WRL86" s="195"/>
      <c r="WRM86" s="195"/>
      <c r="WRN86" s="195"/>
      <c r="WRO86" s="195"/>
      <c r="WRP86" s="195"/>
      <c r="WRQ86" s="195"/>
      <c r="WRR86" s="195"/>
      <c r="WRS86" s="195"/>
      <c r="WRT86" s="195"/>
      <c r="WRU86" s="195"/>
      <c r="WRV86" s="195"/>
      <c r="WRW86" s="195"/>
      <c r="WRX86" s="195"/>
      <c r="WRY86" s="195"/>
      <c r="WRZ86" s="195"/>
      <c r="WSA86" s="195"/>
      <c r="WSB86" s="195"/>
      <c r="WSC86" s="195"/>
      <c r="WSD86" s="195"/>
      <c r="WSE86" s="195"/>
      <c r="WSF86" s="195"/>
      <c r="WSG86" s="195"/>
      <c r="WSH86" s="195"/>
      <c r="WSI86" s="195"/>
      <c r="WSJ86" s="195"/>
      <c r="WSK86" s="195"/>
      <c r="WSL86" s="195"/>
      <c r="WSM86" s="195"/>
      <c r="WSN86" s="195"/>
      <c r="WSO86" s="195"/>
      <c r="WSP86" s="195"/>
      <c r="WSQ86" s="195"/>
      <c r="WSR86" s="195"/>
      <c r="WSS86" s="195"/>
      <c r="WST86" s="195"/>
      <c r="WSU86" s="195"/>
      <c r="WSV86" s="195"/>
      <c r="WSW86" s="195"/>
      <c r="WSX86" s="195"/>
      <c r="WSY86" s="195"/>
      <c r="WSZ86" s="195"/>
      <c r="WTA86" s="195"/>
      <c r="WTB86" s="195"/>
      <c r="WTC86" s="195"/>
      <c r="WTD86" s="195"/>
      <c r="WTE86" s="195"/>
      <c r="WTF86" s="195"/>
      <c r="WTG86" s="195"/>
      <c r="WTH86" s="195"/>
      <c r="WTI86" s="195"/>
      <c r="WTJ86" s="195"/>
      <c r="WTK86" s="195"/>
      <c r="WTL86" s="195"/>
      <c r="WTM86" s="195"/>
      <c r="WTN86" s="195"/>
      <c r="WTO86" s="195"/>
      <c r="WTP86" s="195"/>
      <c r="WTQ86" s="195"/>
      <c r="WTR86" s="195"/>
      <c r="WTS86" s="195"/>
      <c r="WTT86" s="195"/>
      <c r="WTU86" s="195"/>
      <c r="WTV86" s="195"/>
      <c r="WTW86" s="195"/>
      <c r="WTX86" s="195"/>
      <c r="WTY86" s="195"/>
      <c r="WTZ86" s="195"/>
      <c r="WUA86" s="195"/>
      <c r="WUB86" s="195"/>
      <c r="WUC86" s="195"/>
      <c r="WUD86" s="195"/>
      <c r="WUE86" s="195"/>
      <c r="WUF86" s="195"/>
      <c r="WUG86" s="195"/>
      <c r="WUH86" s="195"/>
      <c r="WUI86" s="195"/>
      <c r="WUJ86" s="195"/>
      <c r="WUK86" s="195"/>
      <c r="WUL86" s="195"/>
      <c r="WUM86" s="195"/>
      <c r="WUN86" s="195"/>
      <c r="WUO86" s="195"/>
      <c r="WUP86" s="195"/>
      <c r="WUQ86" s="195"/>
      <c r="WUR86" s="195"/>
      <c r="WUS86" s="195"/>
      <c r="WUT86" s="195"/>
      <c r="WUU86" s="195"/>
      <c r="WUV86" s="195"/>
      <c r="WUW86" s="195"/>
      <c r="WUX86" s="195"/>
      <c r="WUY86" s="195"/>
      <c r="WUZ86" s="195"/>
      <c r="WVA86" s="195"/>
      <c r="WVB86" s="195"/>
      <c r="WVC86" s="195"/>
      <c r="WVD86" s="195"/>
      <c r="WVE86" s="195"/>
      <c r="WVF86" s="195"/>
      <c r="WVG86" s="195"/>
      <c r="WVH86" s="195"/>
      <c r="WVI86" s="195"/>
      <c r="WVJ86" s="195"/>
      <c r="WVK86" s="195"/>
      <c r="WVL86" s="195"/>
      <c r="WVM86" s="195"/>
      <c r="WVN86" s="195"/>
      <c r="WVO86" s="195"/>
      <c r="WVP86" s="195"/>
      <c r="WVQ86" s="195"/>
      <c r="WVR86" s="195"/>
      <c r="WVS86" s="195"/>
      <c r="WVT86" s="195"/>
      <c r="WVU86" s="195"/>
      <c r="WVV86" s="195"/>
      <c r="WVW86" s="195"/>
      <c r="WVX86" s="195"/>
      <c r="WVY86" s="195"/>
      <c r="WVZ86" s="195"/>
      <c r="WWA86" s="195"/>
      <c r="WWB86" s="195"/>
      <c r="WWC86" s="195"/>
      <c r="WWD86" s="195"/>
      <c r="WWE86" s="195"/>
      <c r="WWF86" s="195"/>
    </row>
    <row r="87" spans="1:16152" s="197" customFormat="1" x14ac:dyDescent="0.3">
      <c r="A87" s="195"/>
      <c r="B87" s="196"/>
      <c r="C87" s="195"/>
      <c r="D87" s="296"/>
      <c r="E87" s="906"/>
      <c r="F87" s="910"/>
      <c r="G87" s="259"/>
      <c r="I87" s="195"/>
      <c r="J87" s="195"/>
      <c r="K87" s="195"/>
      <c r="L87" s="195"/>
      <c r="M87" s="195"/>
      <c r="N87" s="195"/>
      <c r="O87" s="195"/>
      <c r="P87" s="195"/>
      <c r="Q87" s="195"/>
      <c r="R87" s="195"/>
      <c r="S87" s="195"/>
      <c r="T87" s="195"/>
      <c r="U87" s="195"/>
      <c r="V87" s="195"/>
      <c r="W87" s="195"/>
      <c r="X87" s="553"/>
      <c r="Y87" s="195"/>
      <c r="Z87" s="195"/>
      <c r="AA87" s="195"/>
      <c r="AB87" s="195"/>
      <c r="AC87" s="195"/>
      <c r="AD87" s="195"/>
      <c r="AE87" s="195"/>
      <c r="AF87" s="195"/>
      <c r="AG87" s="195"/>
      <c r="AH87" s="195"/>
      <c r="AI87" s="195"/>
      <c r="AJ87" s="195"/>
      <c r="AK87" s="195"/>
      <c r="AL87" s="195"/>
      <c r="AM87" s="195"/>
      <c r="AN87" s="195"/>
      <c r="AO87" s="195"/>
      <c r="AP87" s="195"/>
      <c r="AQ87" s="195"/>
      <c r="AR87" s="195"/>
      <c r="AS87" s="195"/>
      <c r="AT87" s="195"/>
      <c r="AU87" s="195"/>
      <c r="AV87" s="195"/>
      <c r="AW87" s="195"/>
      <c r="AX87" s="195"/>
      <c r="AY87" s="195"/>
      <c r="AZ87" s="195"/>
      <c r="BA87" s="195"/>
      <c r="BB87" s="195"/>
      <c r="BC87" s="195"/>
      <c r="BD87" s="195"/>
      <c r="BE87" s="195"/>
      <c r="BF87" s="195"/>
      <c r="BG87" s="195"/>
      <c r="BH87" s="195"/>
      <c r="BI87" s="195"/>
      <c r="BJ87" s="195"/>
      <c r="BK87" s="195"/>
      <c r="BL87" s="195"/>
      <c r="BM87" s="195"/>
      <c r="BN87" s="195"/>
      <c r="BO87" s="195"/>
      <c r="BP87" s="195"/>
      <c r="BQ87" s="195"/>
      <c r="BR87" s="195"/>
      <c r="BS87" s="195"/>
      <c r="BT87" s="195"/>
      <c r="BU87" s="195"/>
      <c r="BV87" s="195"/>
      <c r="BW87" s="195"/>
      <c r="BX87" s="195"/>
      <c r="BY87" s="195"/>
      <c r="BZ87" s="195"/>
      <c r="CA87" s="195"/>
      <c r="CB87" s="195"/>
      <c r="CC87" s="195"/>
      <c r="CD87" s="195"/>
      <c r="CE87" s="195"/>
      <c r="CF87" s="195"/>
      <c r="CG87" s="195"/>
      <c r="CH87" s="195"/>
      <c r="CI87" s="195"/>
      <c r="CJ87" s="195"/>
      <c r="CK87" s="195"/>
      <c r="CL87" s="195"/>
      <c r="CM87" s="195"/>
      <c r="CN87" s="195"/>
      <c r="CO87" s="195"/>
      <c r="CP87" s="195"/>
      <c r="CQ87" s="195"/>
      <c r="CR87" s="195"/>
      <c r="CS87" s="195"/>
      <c r="CT87" s="195"/>
      <c r="CU87" s="195"/>
      <c r="CV87" s="195"/>
      <c r="CW87" s="195"/>
      <c r="CX87" s="195"/>
      <c r="CY87" s="195"/>
      <c r="CZ87" s="195"/>
      <c r="DA87" s="195"/>
      <c r="DB87" s="195"/>
      <c r="DC87" s="195"/>
      <c r="DD87" s="195"/>
      <c r="DE87" s="195"/>
      <c r="DF87" s="195"/>
      <c r="DG87" s="195"/>
      <c r="DH87" s="195"/>
      <c r="DI87" s="195"/>
      <c r="DJ87" s="195"/>
      <c r="DK87" s="195"/>
      <c r="DL87" s="195"/>
      <c r="DM87" s="195"/>
      <c r="DN87" s="195"/>
      <c r="DO87" s="195"/>
      <c r="DP87" s="195"/>
      <c r="DQ87" s="195"/>
      <c r="DR87" s="195"/>
      <c r="DS87" s="195"/>
      <c r="DT87" s="195"/>
      <c r="DU87" s="195"/>
      <c r="DV87" s="195"/>
      <c r="DW87" s="195"/>
      <c r="DX87" s="195"/>
      <c r="DY87" s="195"/>
      <c r="DZ87" s="195"/>
      <c r="EA87" s="195"/>
      <c r="EB87" s="195"/>
      <c r="EC87" s="195"/>
      <c r="ED87" s="195"/>
      <c r="EE87" s="195"/>
      <c r="EF87" s="195"/>
      <c r="EG87" s="195"/>
      <c r="EH87" s="195"/>
      <c r="EI87" s="195"/>
      <c r="EJ87" s="195"/>
      <c r="EK87" s="195"/>
      <c r="EL87" s="195"/>
      <c r="EM87" s="195"/>
      <c r="EN87" s="195"/>
      <c r="EO87" s="195"/>
      <c r="EP87" s="195"/>
      <c r="EQ87" s="195"/>
      <c r="ER87" s="195"/>
      <c r="ES87" s="195"/>
      <c r="ET87" s="195"/>
      <c r="EU87" s="195"/>
      <c r="EV87" s="195"/>
      <c r="EW87" s="195"/>
      <c r="EX87" s="195"/>
      <c r="EY87" s="195"/>
      <c r="EZ87" s="195"/>
      <c r="FA87" s="195"/>
      <c r="FB87" s="195"/>
      <c r="FC87" s="195"/>
      <c r="FD87" s="195"/>
      <c r="FE87" s="195"/>
      <c r="FF87" s="195"/>
      <c r="FG87" s="195"/>
      <c r="FH87" s="195"/>
      <c r="FI87" s="195"/>
      <c r="FJ87" s="195"/>
      <c r="FK87" s="195"/>
      <c r="FL87" s="195"/>
      <c r="FM87" s="195"/>
      <c r="FN87" s="195"/>
      <c r="FO87" s="195"/>
      <c r="FP87" s="195"/>
      <c r="FQ87" s="195"/>
      <c r="FR87" s="195"/>
      <c r="FS87" s="195"/>
      <c r="FT87" s="195"/>
      <c r="FU87" s="195"/>
      <c r="FV87" s="195"/>
      <c r="FW87" s="195"/>
      <c r="FX87" s="195"/>
      <c r="FY87" s="195"/>
      <c r="FZ87" s="195"/>
      <c r="GA87" s="195"/>
      <c r="GB87" s="195"/>
      <c r="GC87" s="195"/>
      <c r="GD87" s="195"/>
      <c r="GE87" s="195"/>
      <c r="GF87" s="195"/>
      <c r="GG87" s="195"/>
      <c r="GH87" s="195"/>
      <c r="GI87" s="195"/>
      <c r="GJ87" s="195"/>
      <c r="GK87" s="195"/>
      <c r="GL87" s="195"/>
      <c r="GM87" s="195"/>
      <c r="GN87" s="195"/>
      <c r="GO87" s="195"/>
      <c r="GP87" s="195"/>
      <c r="GQ87" s="195"/>
      <c r="GR87" s="195"/>
      <c r="GS87" s="195"/>
      <c r="GT87" s="195"/>
      <c r="GU87" s="195"/>
      <c r="GV87" s="195"/>
      <c r="GW87" s="195"/>
      <c r="GX87" s="195"/>
      <c r="GY87" s="195"/>
      <c r="GZ87" s="195"/>
      <c r="HA87" s="195"/>
      <c r="HB87" s="195"/>
      <c r="HC87" s="195"/>
      <c r="HD87" s="195"/>
      <c r="HE87" s="195"/>
      <c r="HF87" s="195"/>
      <c r="HG87" s="195"/>
      <c r="HH87" s="195"/>
      <c r="HI87" s="195"/>
      <c r="HJ87" s="195"/>
      <c r="HK87" s="195"/>
      <c r="HL87" s="195"/>
      <c r="HM87" s="195"/>
      <c r="HN87" s="195"/>
      <c r="HO87" s="195"/>
      <c r="HP87" s="195"/>
      <c r="HQ87" s="195"/>
      <c r="HR87" s="195"/>
      <c r="HS87" s="195"/>
      <c r="HT87" s="195"/>
      <c r="HU87" s="195"/>
      <c r="HV87" s="195"/>
      <c r="HW87" s="195"/>
      <c r="HX87" s="195"/>
      <c r="HY87" s="195"/>
      <c r="HZ87" s="195"/>
      <c r="IA87" s="195"/>
      <c r="IB87" s="195"/>
      <c r="IC87" s="195"/>
      <c r="ID87" s="195"/>
      <c r="IE87" s="195"/>
      <c r="IF87" s="195"/>
      <c r="IG87" s="195"/>
      <c r="IH87" s="195"/>
      <c r="II87" s="195"/>
      <c r="IJ87" s="195"/>
      <c r="IK87" s="195"/>
      <c r="IL87" s="195"/>
      <c r="IM87" s="195"/>
      <c r="IN87" s="195"/>
      <c r="IO87" s="195"/>
      <c r="IP87" s="195"/>
      <c r="IQ87" s="195"/>
      <c r="IR87" s="195"/>
      <c r="IS87" s="195"/>
      <c r="IT87" s="195"/>
      <c r="IU87" s="195"/>
      <c r="IV87" s="195"/>
      <c r="IW87" s="195"/>
      <c r="IX87" s="195"/>
      <c r="IY87" s="195"/>
      <c r="IZ87" s="195"/>
      <c r="JA87" s="195"/>
      <c r="JB87" s="195"/>
      <c r="JC87" s="195"/>
      <c r="JD87" s="195"/>
      <c r="JE87" s="195"/>
      <c r="JF87" s="195"/>
      <c r="JG87" s="195"/>
      <c r="JH87" s="195"/>
      <c r="JI87" s="195"/>
      <c r="JJ87" s="195"/>
      <c r="JK87" s="195"/>
      <c r="JL87" s="195"/>
      <c r="JM87" s="195"/>
      <c r="JN87" s="195"/>
      <c r="JO87" s="195"/>
      <c r="JP87" s="195"/>
      <c r="JQ87" s="195"/>
      <c r="JR87" s="195"/>
      <c r="JS87" s="195"/>
      <c r="JT87" s="195"/>
      <c r="JU87" s="195"/>
      <c r="JV87" s="195"/>
      <c r="JW87" s="195"/>
      <c r="JX87" s="195"/>
      <c r="JY87" s="195"/>
      <c r="JZ87" s="195"/>
      <c r="KA87" s="195"/>
      <c r="KB87" s="195"/>
      <c r="KC87" s="195"/>
      <c r="KD87" s="195"/>
      <c r="KE87" s="195"/>
      <c r="KF87" s="195"/>
      <c r="KG87" s="195"/>
      <c r="KH87" s="195"/>
      <c r="KI87" s="195"/>
      <c r="KJ87" s="195"/>
      <c r="KK87" s="195"/>
      <c r="KL87" s="195"/>
      <c r="KM87" s="195"/>
      <c r="KN87" s="195"/>
      <c r="KO87" s="195"/>
      <c r="KP87" s="195"/>
      <c r="KQ87" s="195"/>
      <c r="KR87" s="195"/>
      <c r="KS87" s="195"/>
      <c r="KT87" s="195"/>
      <c r="KU87" s="195"/>
      <c r="KV87" s="195"/>
      <c r="KW87" s="195"/>
      <c r="KX87" s="195"/>
      <c r="KY87" s="195"/>
      <c r="KZ87" s="195"/>
      <c r="LA87" s="195"/>
      <c r="LB87" s="195"/>
      <c r="LC87" s="195"/>
      <c r="LD87" s="195"/>
      <c r="LE87" s="195"/>
      <c r="LF87" s="195"/>
      <c r="LG87" s="195"/>
      <c r="LH87" s="195"/>
      <c r="LI87" s="195"/>
      <c r="LJ87" s="195"/>
      <c r="LK87" s="195"/>
      <c r="LL87" s="195"/>
      <c r="LM87" s="195"/>
      <c r="LN87" s="195"/>
      <c r="LO87" s="195"/>
      <c r="LP87" s="195"/>
      <c r="LQ87" s="195"/>
      <c r="LR87" s="195"/>
      <c r="LS87" s="195"/>
      <c r="LT87" s="195"/>
      <c r="LU87" s="195"/>
      <c r="LV87" s="195"/>
      <c r="LW87" s="195"/>
      <c r="LX87" s="195"/>
      <c r="LY87" s="195"/>
      <c r="LZ87" s="195"/>
      <c r="MA87" s="195"/>
      <c r="MB87" s="195"/>
      <c r="MC87" s="195"/>
      <c r="MD87" s="195"/>
      <c r="ME87" s="195"/>
      <c r="MF87" s="195"/>
      <c r="MG87" s="195"/>
      <c r="MH87" s="195"/>
      <c r="MI87" s="195"/>
      <c r="MJ87" s="195"/>
      <c r="MK87" s="195"/>
      <c r="ML87" s="195"/>
      <c r="MM87" s="195"/>
      <c r="MN87" s="195"/>
      <c r="MO87" s="195"/>
      <c r="MP87" s="195"/>
      <c r="MQ87" s="195"/>
      <c r="MR87" s="195"/>
      <c r="MS87" s="195"/>
      <c r="MT87" s="195"/>
      <c r="MU87" s="195"/>
      <c r="MV87" s="195"/>
      <c r="MW87" s="195"/>
      <c r="MX87" s="195"/>
      <c r="MY87" s="195"/>
      <c r="MZ87" s="195"/>
      <c r="NA87" s="195"/>
      <c r="NB87" s="195"/>
      <c r="NC87" s="195"/>
      <c r="ND87" s="195"/>
      <c r="NE87" s="195"/>
      <c r="NF87" s="195"/>
      <c r="NG87" s="195"/>
      <c r="NH87" s="195"/>
      <c r="NI87" s="195"/>
      <c r="NJ87" s="195"/>
      <c r="NK87" s="195"/>
      <c r="NL87" s="195"/>
      <c r="NM87" s="195"/>
      <c r="NN87" s="195"/>
      <c r="NO87" s="195"/>
      <c r="NP87" s="195"/>
      <c r="NQ87" s="195"/>
      <c r="NR87" s="195"/>
      <c r="NS87" s="195"/>
      <c r="NT87" s="195"/>
      <c r="NU87" s="195"/>
      <c r="NV87" s="195"/>
      <c r="NW87" s="195"/>
      <c r="NX87" s="195"/>
      <c r="NY87" s="195"/>
      <c r="NZ87" s="195"/>
      <c r="OA87" s="195"/>
      <c r="OB87" s="195"/>
      <c r="OC87" s="195"/>
      <c r="OD87" s="195"/>
      <c r="OE87" s="195"/>
      <c r="OF87" s="195"/>
      <c r="OG87" s="195"/>
      <c r="OH87" s="195"/>
      <c r="OI87" s="195"/>
      <c r="OJ87" s="195"/>
      <c r="OK87" s="195"/>
      <c r="OL87" s="195"/>
      <c r="OM87" s="195"/>
      <c r="ON87" s="195"/>
      <c r="OO87" s="195"/>
      <c r="OP87" s="195"/>
      <c r="OQ87" s="195"/>
      <c r="OR87" s="195"/>
      <c r="OS87" s="195"/>
      <c r="OT87" s="195"/>
      <c r="OU87" s="195"/>
      <c r="OV87" s="195"/>
      <c r="OW87" s="195"/>
      <c r="OX87" s="195"/>
      <c r="OY87" s="195"/>
      <c r="OZ87" s="195"/>
      <c r="PA87" s="195"/>
      <c r="PB87" s="195"/>
      <c r="PC87" s="195"/>
      <c r="PD87" s="195"/>
      <c r="PE87" s="195"/>
      <c r="PF87" s="195"/>
      <c r="PG87" s="195"/>
      <c r="PH87" s="195"/>
      <c r="PI87" s="195"/>
      <c r="PJ87" s="195"/>
      <c r="PK87" s="195"/>
      <c r="PL87" s="195"/>
      <c r="PM87" s="195"/>
      <c r="PN87" s="195"/>
      <c r="PO87" s="195"/>
      <c r="PP87" s="195"/>
      <c r="PQ87" s="195"/>
      <c r="PR87" s="195"/>
      <c r="PS87" s="195"/>
      <c r="PT87" s="195"/>
      <c r="PU87" s="195"/>
      <c r="PV87" s="195"/>
      <c r="PW87" s="195"/>
      <c r="PX87" s="195"/>
      <c r="PY87" s="195"/>
      <c r="PZ87" s="195"/>
      <c r="QA87" s="195"/>
      <c r="QB87" s="195"/>
      <c r="QC87" s="195"/>
      <c r="QD87" s="195"/>
      <c r="QE87" s="195"/>
      <c r="QF87" s="195"/>
      <c r="QG87" s="195"/>
      <c r="QH87" s="195"/>
      <c r="QI87" s="195"/>
      <c r="QJ87" s="195"/>
      <c r="QK87" s="195"/>
      <c r="QL87" s="195"/>
      <c r="QM87" s="195"/>
      <c r="QN87" s="195"/>
      <c r="QO87" s="195"/>
      <c r="QP87" s="195"/>
      <c r="QQ87" s="195"/>
      <c r="QR87" s="195"/>
      <c r="QS87" s="195"/>
      <c r="QT87" s="195"/>
      <c r="QU87" s="195"/>
      <c r="QV87" s="195"/>
      <c r="QW87" s="195"/>
      <c r="QX87" s="195"/>
      <c r="QY87" s="195"/>
      <c r="QZ87" s="195"/>
      <c r="RA87" s="195"/>
      <c r="RB87" s="195"/>
      <c r="RC87" s="195"/>
      <c r="RD87" s="195"/>
      <c r="RE87" s="195"/>
      <c r="RF87" s="195"/>
      <c r="RG87" s="195"/>
      <c r="RH87" s="195"/>
      <c r="RI87" s="195"/>
      <c r="RJ87" s="195"/>
      <c r="RK87" s="195"/>
      <c r="RL87" s="195"/>
      <c r="RM87" s="195"/>
      <c r="RN87" s="195"/>
      <c r="RO87" s="195"/>
      <c r="RP87" s="195"/>
      <c r="RQ87" s="195"/>
      <c r="RR87" s="195"/>
      <c r="RS87" s="195"/>
      <c r="RT87" s="195"/>
      <c r="RU87" s="195"/>
      <c r="RV87" s="195"/>
      <c r="RW87" s="195"/>
      <c r="RX87" s="195"/>
      <c r="RY87" s="195"/>
      <c r="RZ87" s="195"/>
      <c r="SA87" s="195"/>
      <c r="SB87" s="195"/>
      <c r="SC87" s="195"/>
      <c r="SD87" s="195"/>
      <c r="SE87" s="195"/>
      <c r="SF87" s="195"/>
      <c r="SG87" s="195"/>
      <c r="SH87" s="195"/>
      <c r="SI87" s="195"/>
      <c r="SJ87" s="195"/>
      <c r="SK87" s="195"/>
      <c r="SL87" s="195"/>
      <c r="SM87" s="195"/>
      <c r="SN87" s="195"/>
      <c r="SO87" s="195"/>
      <c r="SP87" s="195"/>
      <c r="SQ87" s="195"/>
      <c r="SR87" s="195"/>
      <c r="SS87" s="195"/>
      <c r="ST87" s="195"/>
      <c r="SU87" s="195"/>
      <c r="SV87" s="195"/>
      <c r="SW87" s="195"/>
      <c r="SX87" s="195"/>
      <c r="SY87" s="195"/>
      <c r="SZ87" s="195"/>
      <c r="TA87" s="195"/>
      <c r="TB87" s="195"/>
      <c r="TC87" s="195"/>
      <c r="TD87" s="195"/>
      <c r="TE87" s="195"/>
      <c r="TF87" s="195"/>
      <c r="TG87" s="195"/>
      <c r="TH87" s="195"/>
      <c r="TI87" s="195"/>
      <c r="TJ87" s="195"/>
      <c r="TK87" s="195"/>
      <c r="TL87" s="195"/>
      <c r="TM87" s="195"/>
      <c r="TN87" s="195"/>
      <c r="TO87" s="195"/>
      <c r="TP87" s="195"/>
      <c r="TQ87" s="195"/>
      <c r="TR87" s="195"/>
      <c r="TS87" s="195"/>
      <c r="TT87" s="195"/>
      <c r="TU87" s="195"/>
      <c r="TV87" s="195"/>
      <c r="TW87" s="195"/>
      <c r="TX87" s="195"/>
      <c r="TY87" s="195"/>
      <c r="TZ87" s="195"/>
      <c r="UA87" s="195"/>
      <c r="UB87" s="195"/>
      <c r="UC87" s="195"/>
      <c r="UD87" s="195"/>
      <c r="UE87" s="195"/>
      <c r="UF87" s="195"/>
      <c r="UG87" s="195"/>
      <c r="UH87" s="195"/>
      <c r="UI87" s="195"/>
      <c r="UJ87" s="195"/>
      <c r="UK87" s="195"/>
      <c r="UL87" s="195"/>
      <c r="UM87" s="195"/>
      <c r="UN87" s="195"/>
      <c r="UO87" s="195"/>
      <c r="UP87" s="195"/>
      <c r="UQ87" s="195"/>
      <c r="UR87" s="195"/>
      <c r="US87" s="195"/>
      <c r="UT87" s="195"/>
      <c r="UU87" s="195"/>
      <c r="UV87" s="195"/>
      <c r="UW87" s="195"/>
      <c r="UX87" s="195"/>
      <c r="UY87" s="195"/>
      <c r="UZ87" s="195"/>
      <c r="VA87" s="195"/>
      <c r="VB87" s="195"/>
      <c r="VC87" s="195"/>
      <c r="VD87" s="195"/>
      <c r="VE87" s="195"/>
      <c r="VF87" s="195"/>
      <c r="VG87" s="195"/>
      <c r="VH87" s="195"/>
      <c r="VI87" s="195"/>
      <c r="VJ87" s="195"/>
      <c r="VK87" s="195"/>
      <c r="VL87" s="195"/>
      <c r="VM87" s="195"/>
      <c r="VN87" s="195"/>
      <c r="VO87" s="195"/>
      <c r="VP87" s="195"/>
      <c r="VQ87" s="195"/>
      <c r="VR87" s="195"/>
      <c r="VS87" s="195"/>
      <c r="VT87" s="195"/>
      <c r="VU87" s="195"/>
      <c r="VV87" s="195"/>
      <c r="VW87" s="195"/>
      <c r="VX87" s="195"/>
      <c r="VY87" s="195"/>
      <c r="VZ87" s="195"/>
      <c r="WA87" s="195"/>
      <c r="WB87" s="195"/>
      <c r="WC87" s="195"/>
      <c r="WD87" s="195"/>
      <c r="WE87" s="195"/>
      <c r="WF87" s="195"/>
      <c r="WG87" s="195"/>
      <c r="WH87" s="195"/>
      <c r="WI87" s="195"/>
      <c r="WJ87" s="195"/>
      <c r="WK87" s="195"/>
      <c r="WL87" s="195"/>
      <c r="WM87" s="195"/>
      <c r="WN87" s="195"/>
      <c r="WO87" s="195"/>
      <c r="WP87" s="195"/>
      <c r="WQ87" s="195"/>
      <c r="WR87" s="195"/>
      <c r="WS87" s="195"/>
      <c r="WT87" s="195"/>
      <c r="WU87" s="195"/>
      <c r="WV87" s="195"/>
      <c r="WW87" s="195"/>
      <c r="WX87" s="195"/>
      <c r="WY87" s="195"/>
      <c r="WZ87" s="195"/>
      <c r="XA87" s="195"/>
      <c r="XB87" s="195"/>
      <c r="XC87" s="195"/>
      <c r="XD87" s="195"/>
      <c r="XE87" s="195"/>
      <c r="XF87" s="195"/>
      <c r="XG87" s="195"/>
      <c r="XH87" s="195"/>
      <c r="XI87" s="195"/>
      <c r="XJ87" s="195"/>
      <c r="XK87" s="195"/>
      <c r="XL87" s="195"/>
      <c r="XM87" s="195"/>
      <c r="XN87" s="195"/>
      <c r="XO87" s="195"/>
      <c r="XP87" s="195"/>
      <c r="XQ87" s="195"/>
      <c r="XR87" s="195"/>
      <c r="XS87" s="195"/>
      <c r="XT87" s="195"/>
      <c r="XU87" s="195"/>
      <c r="XV87" s="195"/>
      <c r="XW87" s="195"/>
      <c r="XX87" s="195"/>
      <c r="XY87" s="195"/>
      <c r="XZ87" s="195"/>
      <c r="YA87" s="195"/>
      <c r="YB87" s="195"/>
      <c r="YC87" s="195"/>
      <c r="YD87" s="195"/>
      <c r="YE87" s="195"/>
      <c r="YF87" s="195"/>
      <c r="YG87" s="195"/>
      <c r="YH87" s="195"/>
      <c r="YI87" s="195"/>
      <c r="YJ87" s="195"/>
      <c r="YK87" s="195"/>
      <c r="YL87" s="195"/>
      <c r="YM87" s="195"/>
      <c r="YN87" s="195"/>
      <c r="YO87" s="195"/>
      <c r="YP87" s="195"/>
      <c r="YQ87" s="195"/>
      <c r="YR87" s="195"/>
      <c r="YS87" s="195"/>
      <c r="YT87" s="195"/>
      <c r="YU87" s="195"/>
      <c r="YV87" s="195"/>
      <c r="YW87" s="195"/>
      <c r="YX87" s="195"/>
      <c r="YY87" s="195"/>
      <c r="YZ87" s="195"/>
      <c r="ZA87" s="195"/>
      <c r="ZB87" s="195"/>
      <c r="ZC87" s="195"/>
      <c r="ZD87" s="195"/>
      <c r="ZE87" s="195"/>
      <c r="ZF87" s="195"/>
      <c r="ZG87" s="195"/>
      <c r="ZH87" s="195"/>
      <c r="ZI87" s="195"/>
      <c r="ZJ87" s="195"/>
      <c r="ZK87" s="195"/>
      <c r="ZL87" s="195"/>
      <c r="ZM87" s="195"/>
      <c r="ZN87" s="195"/>
      <c r="ZO87" s="195"/>
      <c r="ZP87" s="195"/>
      <c r="ZQ87" s="195"/>
      <c r="ZR87" s="195"/>
      <c r="ZS87" s="195"/>
      <c r="ZT87" s="195"/>
      <c r="ZU87" s="195"/>
      <c r="ZV87" s="195"/>
      <c r="ZW87" s="195"/>
      <c r="ZX87" s="195"/>
      <c r="ZY87" s="195"/>
      <c r="ZZ87" s="195"/>
      <c r="AAA87" s="195"/>
      <c r="AAB87" s="195"/>
      <c r="AAC87" s="195"/>
      <c r="AAD87" s="195"/>
      <c r="AAE87" s="195"/>
      <c r="AAF87" s="195"/>
      <c r="AAG87" s="195"/>
      <c r="AAH87" s="195"/>
      <c r="AAI87" s="195"/>
      <c r="AAJ87" s="195"/>
      <c r="AAK87" s="195"/>
      <c r="AAL87" s="195"/>
      <c r="AAM87" s="195"/>
      <c r="AAN87" s="195"/>
      <c r="AAO87" s="195"/>
      <c r="AAP87" s="195"/>
      <c r="AAQ87" s="195"/>
      <c r="AAR87" s="195"/>
      <c r="AAS87" s="195"/>
      <c r="AAT87" s="195"/>
      <c r="AAU87" s="195"/>
      <c r="AAV87" s="195"/>
      <c r="AAW87" s="195"/>
      <c r="AAX87" s="195"/>
      <c r="AAY87" s="195"/>
      <c r="AAZ87" s="195"/>
      <c r="ABA87" s="195"/>
      <c r="ABB87" s="195"/>
      <c r="ABC87" s="195"/>
      <c r="ABD87" s="195"/>
      <c r="ABE87" s="195"/>
      <c r="ABF87" s="195"/>
      <c r="ABG87" s="195"/>
      <c r="ABH87" s="195"/>
      <c r="ABI87" s="195"/>
      <c r="ABJ87" s="195"/>
      <c r="ABK87" s="195"/>
      <c r="ABL87" s="195"/>
      <c r="ABM87" s="195"/>
      <c r="ABN87" s="195"/>
      <c r="ABO87" s="195"/>
      <c r="ABP87" s="195"/>
      <c r="ABQ87" s="195"/>
      <c r="ABR87" s="195"/>
      <c r="ABS87" s="195"/>
      <c r="ABT87" s="195"/>
      <c r="ABU87" s="195"/>
      <c r="ABV87" s="195"/>
      <c r="ABW87" s="195"/>
      <c r="ABX87" s="195"/>
      <c r="ABY87" s="195"/>
      <c r="ABZ87" s="195"/>
      <c r="ACA87" s="195"/>
      <c r="ACB87" s="195"/>
      <c r="ACC87" s="195"/>
      <c r="ACD87" s="195"/>
      <c r="ACE87" s="195"/>
      <c r="ACF87" s="195"/>
      <c r="ACG87" s="195"/>
      <c r="ACH87" s="195"/>
      <c r="ACI87" s="195"/>
      <c r="ACJ87" s="195"/>
      <c r="ACK87" s="195"/>
      <c r="ACL87" s="195"/>
      <c r="ACM87" s="195"/>
      <c r="ACN87" s="195"/>
      <c r="ACO87" s="195"/>
      <c r="ACP87" s="195"/>
      <c r="ACQ87" s="195"/>
      <c r="ACR87" s="195"/>
      <c r="ACS87" s="195"/>
      <c r="ACT87" s="195"/>
      <c r="ACU87" s="195"/>
      <c r="ACV87" s="195"/>
      <c r="ACW87" s="195"/>
      <c r="ACX87" s="195"/>
      <c r="ACY87" s="195"/>
      <c r="ACZ87" s="195"/>
      <c r="ADA87" s="195"/>
      <c r="ADB87" s="195"/>
      <c r="ADC87" s="195"/>
      <c r="ADD87" s="195"/>
      <c r="ADE87" s="195"/>
      <c r="ADF87" s="195"/>
      <c r="ADG87" s="195"/>
      <c r="ADH87" s="195"/>
      <c r="ADI87" s="195"/>
      <c r="ADJ87" s="195"/>
      <c r="ADK87" s="195"/>
      <c r="ADL87" s="195"/>
      <c r="ADM87" s="195"/>
      <c r="ADN87" s="195"/>
      <c r="ADO87" s="195"/>
      <c r="ADP87" s="195"/>
      <c r="ADQ87" s="195"/>
      <c r="ADR87" s="195"/>
      <c r="ADS87" s="195"/>
      <c r="ADT87" s="195"/>
      <c r="ADU87" s="195"/>
      <c r="ADV87" s="195"/>
      <c r="ADW87" s="195"/>
      <c r="ADX87" s="195"/>
      <c r="ADY87" s="195"/>
      <c r="ADZ87" s="195"/>
      <c r="AEA87" s="195"/>
      <c r="AEB87" s="195"/>
      <c r="AEC87" s="195"/>
      <c r="AED87" s="195"/>
      <c r="AEE87" s="195"/>
      <c r="AEF87" s="195"/>
      <c r="AEG87" s="195"/>
      <c r="AEH87" s="195"/>
      <c r="AEI87" s="195"/>
      <c r="AEJ87" s="195"/>
      <c r="AEK87" s="195"/>
      <c r="AEL87" s="195"/>
      <c r="AEM87" s="195"/>
      <c r="AEN87" s="195"/>
      <c r="AEO87" s="195"/>
      <c r="AEP87" s="195"/>
      <c r="AEQ87" s="195"/>
      <c r="AER87" s="195"/>
      <c r="AES87" s="195"/>
      <c r="AET87" s="195"/>
      <c r="AEU87" s="195"/>
      <c r="AEV87" s="195"/>
      <c r="AEW87" s="195"/>
      <c r="AEX87" s="195"/>
      <c r="AEY87" s="195"/>
      <c r="AEZ87" s="195"/>
      <c r="AFA87" s="195"/>
      <c r="AFB87" s="195"/>
      <c r="AFC87" s="195"/>
      <c r="AFD87" s="195"/>
      <c r="AFE87" s="195"/>
      <c r="AFF87" s="195"/>
      <c r="AFG87" s="195"/>
      <c r="AFH87" s="195"/>
      <c r="AFI87" s="195"/>
      <c r="AFJ87" s="195"/>
      <c r="AFK87" s="195"/>
      <c r="AFL87" s="195"/>
      <c r="AFM87" s="195"/>
      <c r="AFN87" s="195"/>
      <c r="AFO87" s="195"/>
      <c r="AFP87" s="195"/>
      <c r="AFQ87" s="195"/>
      <c r="AFR87" s="195"/>
      <c r="AFS87" s="195"/>
      <c r="AFT87" s="195"/>
      <c r="AFU87" s="195"/>
      <c r="AFV87" s="195"/>
      <c r="AFW87" s="195"/>
      <c r="AFX87" s="195"/>
      <c r="AFY87" s="195"/>
      <c r="AFZ87" s="195"/>
      <c r="AGA87" s="195"/>
      <c r="AGB87" s="195"/>
      <c r="AGC87" s="195"/>
      <c r="AGD87" s="195"/>
      <c r="AGE87" s="195"/>
      <c r="AGF87" s="195"/>
      <c r="AGG87" s="195"/>
      <c r="AGH87" s="195"/>
      <c r="AGI87" s="195"/>
      <c r="AGJ87" s="195"/>
      <c r="AGK87" s="195"/>
      <c r="AGL87" s="195"/>
      <c r="AGM87" s="195"/>
      <c r="AGN87" s="195"/>
      <c r="AGO87" s="195"/>
      <c r="AGP87" s="195"/>
      <c r="AGQ87" s="195"/>
      <c r="AGR87" s="195"/>
      <c r="AGS87" s="195"/>
      <c r="AGT87" s="195"/>
      <c r="AGU87" s="195"/>
      <c r="AGV87" s="195"/>
      <c r="AGW87" s="195"/>
      <c r="AGX87" s="195"/>
      <c r="AGY87" s="195"/>
      <c r="AGZ87" s="195"/>
      <c r="AHA87" s="195"/>
      <c r="AHB87" s="195"/>
      <c r="AHC87" s="195"/>
      <c r="AHD87" s="195"/>
      <c r="AHE87" s="195"/>
      <c r="AHF87" s="195"/>
      <c r="AHG87" s="195"/>
      <c r="AHH87" s="195"/>
      <c r="AHI87" s="195"/>
      <c r="AHJ87" s="195"/>
      <c r="AHK87" s="195"/>
      <c r="AHL87" s="195"/>
      <c r="AHM87" s="195"/>
      <c r="AHN87" s="195"/>
      <c r="AHO87" s="195"/>
      <c r="AHP87" s="195"/>
      <c r="AHQ87" s="195"/>
      <c r="AHR87" s="195"/>
      <c r="AHS87" s="195"/>
      <c r="AHT87" s="195"/>
      <c r="AHU87" s="195"/>
      <c r="AHV87" s="195"/>
      <c r="AHW87" s="195"/>
      <c r="AHX87" s="195"/>
      <c r="AHY87" s="195"/>
      <c r="AHZ87" s="195"/>
      <c r="AIA87" s="195"/>
      <c r="AIB87" s="195"/>
      <c r="AIC87" s="195"/>
      <c r="AID87" s="195"/>
      <c r="AIE87" s="195"/>
      <c r="AIF87" s="195"/>
      <c r="AIG87" s="195"/>
      <c r="AIH87" s="195"/>
      <c r="AII87" s="195"/>
      <c r="AIJ87" s="195"/>
      <c r="AIK87" s="195"/>
      <c r="AIL87" s="195"/>
      <c r="AIM87" s="195"/>
      <c r="AIN87" s="195"/>
      <c r="AIO87" s="195"/>
      <c r="AIP87" s="195"/>
      <c r="AIQ87" s="195"/>
      <c r="AIR87" s="195"/>
      <c r="AIS87" s="195"/>
      <c r="AIT87" s="195"/>
      <c r="AIU87" s="195"/>
      <c r="AIV87" s="195"/>
      <c r="AIW87" s="195"/>
      <c r="AIX87" s="195"/>
      <c r="AIY87" s="195"/>
      <c r="AIZ87" s="195"/>
      <c r="AJA87" s="195"/>
      <c r="AJB87" s="195"/>
      <c r="AJC87" s="195"/>
      <c r="AJD87" s="195"/>
      <c r="AJE87" s="195"/>
      <c r="AJF87" s="195"/>
      <c r="AJG87" s="195"/>
      <c r="AJH87" s="195"/>
      <c r="AJI87" s="195"/>
      <c r="AJJ87" s="195"/>
      <c r="AJK87" s="195"/>
      <c r="AJL87" s="195"/>
      <c r="AJM87" s="195"/>
      <c r="AJN87" s="195"/>
      <c r="AJO87" s="195"/>
      <c r="AJP87" s="195"/>
      <c r="AJQ87" s="195"/>
      <c r="AJR87" s="195"/>
      <c r="AJS87" s="195"/>
      <c r="AJT87" s="195"/>
      <c r="AJU87" s="195"/>
      <c r="AJV87" s="195"/>
      <c r="AJW87" s="195"/>
      <c r="AJX87" s="195"/>
      <c r="AJY87" s="195"/>
      <c r="AJZ87" s="195"/>
      <c r="AKA87" s="195"/>
      <c r="AKB87" s="195"/>
      <c r="AKC87" s="195"/>
      <c r="AKD87" s="195"/>
      <c r="AKE87" s="195"/>
      <c r="AKF87" s="195"/>
      <c r="AKG87" s="195"/>
      <c r="AKH87" s="195"/>
      <c r="AKI87" s="195"/>
      <c r="AKJ87" s="195"/>
      <c r="AKK87" s="195"/>
      <c r="AKL87" s="195"/>
      <c r="AKM87" s="195"/>
      <c r="AKN87" s="195"/>
      <c r="AKO87" s="195"/>
      <c r="AKP87" s="195"/>
      <c r="AKQ87" s="195"/>
      <c r="AKR87" s="195"/>
      <c r="AKS87" s="195"/>
      <c r="AKT87" s="195"/>
      <c r="AKU87" s="195"/>
      <c r="AKV87" s="195"/>
      <c r="AKW87" s="195"/>
      <c r="AKX87" s="195"/>
      <c r="AKY87" s="195"/>
      <c r="AKZ87" s="195"/>
      <c r="ALA87" s="195"/>
      <c r="ALB87" s="195"/>
      <c r="ALC87" s="195"/>
      <c r="ALD87" s="195"/>
      <c r="ALE87" s="195"/>
      <c r="ALF87" s="195"/>
      <c r="ALG87" s="195"/>
      <c r="ALH87" s="195"/>
      <c r="ALI87" s="195"/>
      <c r="ALJ87" s="195"/>
      <c r="ALK87" s="195"/>
      <c r="ALL87" s="195"/>
      <c r="ALM87" s="195"/>
      <c r="ALN87" s="195"/>
      <c r="ALO87" s="195"/>
      <c r="ALP87" s="195"/>
      <c r="ALQ87" s="195"/>
      <c r="ALR87" s="195"/>
      <c r="ALS87" s="195"/>
      <c r="ALT87" s="195"/>
      <c r="ALU87" s="195"/>
      <c r="ALV87" s="195"/>
      <c r="ALW87" s="195"/>
      <c r="ALX87" s="195"/>
      <c r="ALY87" s="195"/>
      <c r="ALZ87" s="195"/>
      <c r="AMA87" s="195"/>
      <c r="AMB87" s="195"/>
      <c r="AMC87" s="195"/>
      <c r="AMD87" s="195"/>
      <c r="AME87" s="195"/>
      <c r="AMF87" s="195"/>
      <c r="AMG87" s="195"/>
      <c r="AMH87" s="195"/>
      <c r="AMI87" s="195"/>
      <c r="AMJ87" s="195"/>
      <c r="AMK87" s="195"/>
      <c r="AML87" s="195"/>
      <c r="AMM87" s="195"/>
      <c r="AMN87" s="195"/>
      <c r="AMO87" s="195"/>
      <c r="AMP87" s="195"/>
      <c r="AMQ87" s="195"/>
      <c r="AMR87" s="195"/>
      <c r="AMS87" s="195"/>
      <c r="AMT87" s="195"/>
      <c r="AMU87" s="195"/>
      <c r="AMV87" s="195"/>
      <c r="AMW87" s="195"/>
      <c r="AMX87" s="195"/>
      <c r="AMY87" s="195"/>
      <c r="AMZ87" s="195"/>
      <c r="ANA87" s="195"/>
      <c r="ANB87" s="195"/>
      <c r="ANC87" s="195"/>
      <c r="AND87" s="195"/>
      <c r="ANE87" s="195"/>
      <c r="ANF87" s="195"/>
      <c r="ANG87" s="195"/>
      <c r="ANH87" s="195"/>
      <c r="ANI87" s="195"/>
      <c r="ANJ87" s="195"/>
      <c r="ANK87" s="195"/>
      <c r="ANL87" s="195"/>
      <c r="ANM87" s="195"/>
      <c r="ANN87" s="195"/>
      <c r="ANO87" s="195"/>
      <c r="ANP87" s="195"/>
      <c r="ANQ87" s="195"/>
      <c r="ANR87" s="195"/>
      <c r="ANS87" s="195"/>
      <c r="ANT87" s="195"/>
      <c r="ANU87" s="195"/>
      <c r="ANV87" s="195"/>
      <c r="ANW87" s="195"/>
      <c r="ANX87" s="195"/>
      <c r="ANY87" s="195"/>
      <c r="ANZ87" s="195"/>
      <c r="AOA87" s="195"/>
      <c r="AOB87" s="195"/>
      <c r="AOC87" s="195"/>
      <c r="AOD87" s="195"/>
      <c r="AOE87" s="195"/>
      <c r="AOF87" s="195"/>
      <c r="AOG87" s="195"/>
      <c r="AOH87" s="195"/>
      <c r="AOI87" s="195"/>
      <c r="AOJ87" s="195"/>
      <c r="AOK87" s="195"/>
      <c r="AOL87" s="195"/>
      <c r="AOM87" s="195"/>
      <c r="AON87" s="195"/>
      <c r="AOO87" s="195"/>
      <c r="AOP87" s="195"/>
      <c r="AOQ87" s="195"/>
      <c r="AOR87" s="195"/>
      <c r="AOS87" s="195"/>
      <c r="AOT87" s="195"/>
      <c r="AOU87" s="195"/>
      <c r="AOV87" s="195"/>
      <c r="AOW87" s="195"/>
      <c r="AOX87" s="195"/>
      <c r="AOY87" s="195"/>
      <c r="AOZ87" s="195"/>
      <c r="APA87" s="195"/>
      <c r="APB87" s="195"/>
      <c r="APC87" s="195"/>
      <c r="APD87" s="195"/>
      <c r="APE87" s="195"/>
      <c r="APF87" s="195"/>
      <c r="APG87" s="195"/>
      <c r="APH87" s="195"/>
      <c r="API87" s="195"/>
      <c r="APJ87" s="195"/>
      <c r="APK87" s="195"/>
      <c r="APL87" s="195"/>
      <c r="APM87" s="195"/>
      <c r="APN87" s="195"/>
      <c r="APO87" s="195"/>
      <c r="APP87" s="195"/>
      <c r="APQ87" s="195"/>
      <c r="APR87" s="195"/>
      <c r="APS87" s="195"/>
      <c r="APT87" s="195"/>
      <c r="APU87" s="195"/>
      <c r="APV87" s="195"/>
      <c r="APW87" s="195"/>
      <c r="APX87" s="195"/>
      <c r="APY87" s="195"/>
      <c r="APZ87" s="195"/>
      <c r="AQA87" s="195"/>
      <c r="AQB87" s="195"/>
      <c r="AQC87" s="195"/>
      <c r="AQD87" s="195"/>
      <c r="AQE87" s="195"/>
      <c r="AQF87" s="195"/>
      <c r="AQG87" s="195"/>
      <c r="AQH87" s="195"/>
      <c r="AQI87" s="195"/>
      <c r="AQJ87" s="195"/>
      <c r="AQK87" s="195"/>
      <c r="AQL87" s="195"/>
      <c r="AQM87" s="195"/>
      <c r="AQN87" s="195"/>
      <c r="AQO87" s="195"/>
      <c r="AQP87" s="195"/>
      <c r="AQQ87" s="195"/>
      <c r="AQR87" s="195"/>
      <c r="AQS87" s="195"/>
      <c r="AQT87" s="195"/>
      <c r="AQU87" s="195"/>
      <c r="AQV87" s="195"/>
      <c r="AQW87" s="195"/>
      <c r="AQX87" s="195"/>
      <c r="AQY87" s="195"/>
      <c r="AQZ87" s="195"/>
      <c r="ARA87" s="195"/>
      <c r="ARB87" s="195"/>
      <c r="ARC87" s="195"/>
      <c r="ARD87" s="195"/>
      <c r="ARE87" s="195"/>
      <c r="ARF87" s="195"/>
      <c r="ARG87" s="195"/>
      <c r="ARH87" s="195"/>
      <c r="ARI87" s="195"/>
      <c r="ARJ87" s="195"/>
      <c r="ARK87" s="195"/>
      <c r="ARL87" s="195"/>
      <c r="ARM87" s="195"/>
      <c r="ARN87" s="195"/>
      <c r="ARO87" s="195"/>
      <c r="ARP87" s="195"/>
      <c r="ARQ87" s="195"/>
      <c r="ARR87" s="195"/>
      <c r="ARS87" s="195"/>
      <c r="ART87" s="195"/>
      <c r="ARU87" s="195"/>
      <c r="ARV87" s="195"/>
      <c r="ARW87" s="195"/>
      <c r="ARX87" s="195"/>
      <c r="ARY87" s="195"/>
      <c r="ARZ87" s="195"/>
      <c r="ASA87" s="195"/>
      <c r="ASB87" s="195"/>
      <c r="ASC87" s="195"/>
      <c r="ASD87" s="195"/>
      <c r="ASE87" s="195"/>
      <c r="ASF87" s="195"/>
      <c r="ASG87" s="195"/>
      <c r="ASH87" s="195"/>
      <c r="ASI87" s="195"/>
      <c r="ASJ87" s="195"/>
      <c r="ASK87" s="195"/>
      <c r="ASL87" s="195"/>
      <c r="ASM87" s="195"/>
      <c r="ASN87" s="195"/>
      <c r="ASO87" s="195"/>
      <c r="ASP87" s="195"/>
      <c r="ASQ87" s="195"/>
      <c r="ASR87" s="195"/>
      <c r="ASS87" s="195"/>
      <c r="AST87" s="195"/>
      <c r="ASU87" s="195"/>
      <c r="ASV87" s="195"/>
      <c r="ASW87" s="195"/>
      <c r="ASX87" s="195"/>
      <c r="ASY87" s="195"/>
      <c r="ASZ87" s="195"/>
      <c r="ATA87" s="195"/>
      <c r="ATB87" s="195"/>
      <c r="ATC87" s="195"/>
      <c r="ATD87" s="195"/>
      <c r="ATE87" s="195"/>
      <c r="ATF87" s="195"/>
      <c r="ATG87" s="195"/>
      <c r="ATH87" s="195"/>
      <c r="ATI87" s="195"/>
      <c r="ATJ87" s="195"/>
      <c r="ATK87" s="195"/>
      <c r="ATL87" s="195"/>
      <c r="ATM87" s="195"/>
      <c r="ATN87" s="195"/>
      <c r="ATO87" s="195"/>
      <c r="ATP87" s="195"/>
      <c r="ATQ87" s="195"/>
      <c r="ATR87" s="195"/>
      <c r="ATS87" s="195"/>
      <c r="ATT87" s="195"/>
      <c r="ATU87" s="195"/>
      <c r="ATV87" s="195"/>
      <c r="ATW87" s="195"/>
      <c r="ATX87" s="195"/>
      <c r="ATY87" s="195"/>
      <c r="ATZ87" s="195"/>
      <c r="AUA87" s="195"/>
      <c r="AUB87" s="195"/>
      <c r="AUC87" s="195"/>
      <c r="AUD87" s="195"/>
      <c r="AUE87" s="195"/>
      <c r="AUF87" s="195"/>
      <c r="AUG87" s="195"/>
      <c r="AUH87" s="195"/>
      <c r="AUI87" s="195"/>
      <c r="AUJ87" s="195"/>
      <c r="AUK87" s="195"/>
      <c r="AUL87" s="195"/>
      <c r="AUM87" s="195"/>
      <c r="AUN87" s="195"/>
      <c r="AUO87" s="195"/>
      <c r="AUP87" s="195"/>
      <c r="AUQ87" s="195"/>
      <c r="AUR87" s="195"/>
      <c r="AUS87" s="195"/>
      <c r="AUT87" s="195"/>
      <c r="AUU87" s="195"/>
      <c r="AUV87" s="195"/>
      <c r="AUW87" s="195"/>
      <c r="AUX87" s="195"/>
      <c r="AUY87" s="195"/>
      <c r="AUZ87" s="195"/>
      <c r="AVA87" s="195"/>
      <c r="AVB87" s="195"/>
      <c r="AVC87" s="195"/>
      <c r="AVD87" s="195"/>
      <c r="AVE87" s="195"/>
      <c r="AVF87" s="195"/>
      <c r="AVG87" s="195"/>
      <c r="AVH87" s="195"/>
      <c r="AVI87" s="195"/>
      <c r="AVJ87" s="195"/>
      <c r="AVK87" s="195"/>
      <c r="AVL87" s="195"/>
      <c r="AVM87" s="195"/>
      <c r="AVN87" s="195"/>
      <c r="AVO87" s="195"/>
      <c r="AVP87" s="195"/>
      <c r="AVQ87" s="195"/>
      <c r="AVR87" s="195"/>
      <c r="AVS87" s="195"/>
      <c r="AVT87" s="195"/>
      <c r="AVU87" s="195"/>
      <c r="AVV87" s="195"/>
      <c r="AVW87" s="195"/>
      <c r="AVX87" s="195"/>
      <c r="AVY87" s="195"/>
      <c r="AVZ87" s="195"/>
      <c r="AWA87" s="195"/>
      <c r="AWB87" s="195"/>
      <c r="AWC87" s="195"/>
      <c r="AWD87" s="195"/>
      <c r="AWE87" s="195"/>
      <c r="AWF87" s="195"/>
      <c r="AWG87" s="195"/>
      <c r="AWH87" s="195"/>
      <c r="AWI87" s="195"/>
      <c r="AWJ87" s="195"/>
      <c r="AWK87" s="195"/>
      <c r="AWL87" s="195"/>
      <c r="AWM87" s="195"/>
      <c r="AWN87" s="195"/>
      <c r="AWO87" s="195"/>
      <c r="AWP87" s="195"/>
      <c r="AWQ87" s="195"/>
      <c r="AWR87" s="195"/>
      <c r="AWS87" s="195"/>
      <c r="AWT87" s="195"/>
      <c r="AWU87" s="195"/>
      <c r="AWV87" s="195"/>
      <c r="AWW87" s="195"/>
      <c r="AWX87" s="195"/>
      <c r="AWY87" s="195"/>
      <c r="AWZ87" s="195"/>
      <c r="AXA87" s="195"/>
      <c r="AXB87" s="195"/>
      <c r="AXC87" s="195"/>
      <c r="AXD87" s="195"/>
      <c r="AXE87" s="195"/>
      <c r="AXF87" s="195"/>
      <c r="AXG87" s="195"/>
      <c r="AXH87" s="195"/>
      <c r="AXI87" s="195"/>
      <c r="AXJ87" s="195"/>
      <c r="AXK87" s="195"/>
      <c r="AXL87" s="195"/>
      <c r="AXM87" s="195"/>
      <c r="AXN87" s="195"/>
      <c r="AXO87" s="195"/>
      <c r="AXP87" s="195"/>
      <c r="AXQ87" s="195"/>
      <c r="AXR87" s="195"/>
      <c r="AXS87" s="195"/>
      <c r="AXT87" s="195"/>
      <c r="AXU87" s="195"/>
      <c r="AXV87" s="195"/>
      <c r="AXW87" s="195"/>
      <c r="AXX87" s="195"/>
      <c r="AXY87" s="195"/>
      <c r="AXZ87" s="195"/>
      <c r="AYA87" s="195"/>
      <c r="AYB87" s="195"/>
      <c r="AYC87" s="195"/>
      <c r="AYD87" s="195"/>
      <c r="AYE87" s="195"/>
      <c r="AYF87" s="195"/>
      <c r="AYG87" s="195"/>
      <c r="AYH87" s="195"/>
      <c r="AYI87" s="195"/>
      <c r="AYJ87" s="195"/>
      <c r="AYK87" s="195"/>
      <c r="AYL87" s="195"/>
      <c r="AYM87" s="195"/>
      <c r="AYN87" s="195"/>
      <c r="AYO87" s="195"/>
      <c r="AYP87" s="195"/>
      <c r="AYQ87" s="195"/>
      <c r="AYR87" s="195"/>
      <c r="AYS87" s="195"/>
      <c r="AYT87" s="195"/>
      <c r="AYU87" s="195"/>
      <c r="AYV87" s="195"/>
      <c r="AYW87" s="195"/>
      <c r="AYX87" s="195"/>
      <c r="AYY87" s="195"/>
      <c r="AYZ87" s="195"/>
      <c r="AZA87" s="195"/>
      <c r="AZB87" s="195"/>
      <c r="AZC87" s="195"/>
      <c r="AZD87" s="195"/>
      <c r="AZE87" s="195"/>
      <c r="AZF87" s="195"/>
      <c r="AZG87" s="195"/>
      <c r="AZH87" s="195"/>
      <c r="AZI87" s="195"/>
      <c r="AZJ87" s="195"/>
      <c r="AZK87" s="195"/>
      <c r="AZL87" s="195"/>
      <c r="AZM87" s="195"/>
      <c r="AZN87" s="195"/>
      <c r="AZO87" s="195"/>
      <c r="AZP87" s="195"/>
      <c r="AZQ87" s="195"/>
      <c r="AZR87" s="195"/>
      <c r="AZS87" s="195"/>
      <c r="AZT87" s="195"/>
      <c r="AZU87" s="195"/>
      <c r="AZV87" s="195"/>
      <c r="AZW87" s="195"/>
      <c r="AZX87" s="195"/>
      <c r="AZY87" s="195"/>
      <c r="AZZ87" s="195"/>
      <c r="BAA87" s="195"/>
      <c r="BAB87" s="195"/>
      <c r="BAC87" s="195"/>
      <c r="BAD87" s="195"/>
      <c r="BAE87" s="195"/>
      <c r="BAF87" s="195"/>
      <c r="BAG87" s="195"/>
      <c r="BAH87" s="195"/>
      <c r="BAI87" s="195"/>
      <c r="BAJ87" s="195"/>
      <c r="BAK87" s="195"/>
      <c r="BAL87" s="195"/>
      <c r="BAM87" s="195"/>
      <c r="BAN87" s="195"/>
      <c r="BAO87" s="195"/>
      <c r="BAP87" s="195"/>
      <c r="BAQ87" s="195"/>
      <c r="BAR87" s="195"/>
      <c r="BAS87" s="195"/>
      <c r="BAT87" s="195"/>
      <c r="BAU87" s="195"/>
      <c r="BAV87" s="195"/>
      <c r="BAW87" s="195"/>
      <c r="BAX87" s="195"/>
      <c r="BAY87" s="195"/>
      <c r="BAZ87" s="195"/>
      <c r="BBA87" s="195"/>
      <c r="BBB87" s="195"/>
      <c r="BBC87" s="195"/>
      <c r="BBD87" s="195"/>
      <c r="BBE87" s="195"/>
      <c r="BBF87" s="195"/>
      <c r="BBG87" s="195"/>
      <c r="BBH87" s="195"/>
      <c r="BBI87" s="195"/>
      <c r="BBJ87" s="195"/>
      <c r="BBK87" s="195"/>
      <c r="BBL87" s="195"/>
      <c r="BBM87" s="195"/>
      <c r="BBN87" s="195"/>
      <c r="BBO87" s="195"/>
      <c r="BBP87" s="195"/>
      <c r="BBQ87" s="195"/>
      <c r="BBR87" s="195"/>
      <c r="BBS87" s="195"/>
      <c r="BBT87" s="195"/>
      <c r="BBU87" s="195"/>
      <c r="BBV87" s="195"/>
      <c r="BBW87" s="195"/>
      <c r="BBX87" s="195"/>
      <c r="BBY87" s="195"/>
      <c r="BBZ87" s="195"/>
      <c r="BCA87" s="195"/>
      <c r="BCB87" s="195"/>
      <c r="BCC87" s="195"/>
      <c r="BCD87" s="195"/>
      <c r="BCE87" s="195"/>
      <c r="BCF87" s="195"/>
      <c r="BCG87" s="195"/>
      <c r="BCH87" s="195"/>
      <c r="BCI87" s="195"/>
      <c r="BCJ87" s="195"/>
      <c r="BCK87" s="195"/>
      <c r="BCL87" s="195"/>
      <c r="BCM87" s="195"/>
      <c r="BCN87" s="195"/>
      <c r="BCO87" s="195"/>
      <c r="BCP87" s="195"/>
      <c r="BCQ87" s="195"/>
      <c r="BCR87" s="195"/>
      <c r="BCS87" s="195"/>
      <c r="BCT87" s="195"/>
      <c r="BCU87" s="195"/>
      <c r="BCV87" s="195"/>
      <c r="BCW87" s="195"/>
      <c r="BCX87" s="195"/>
      <c r="BCY87" s="195"/>
      <c r="BCZ87" s="195"/>
      <c r="BDA87" s="195"/>
      <c r="BDB87" s="195"/>
      <c r="BDC87" s="195"/>
      <c r="BDD87" s="195"/>
      <c r="BDE87" s="195"/>
      <c r="BDF87" s="195"/>
      <c r="BDG87" s="195"/>
      <c r="BDH87" s="195"/>
      <c r="BDI87" s="195"/>
      <c r="BDJ87" s="195"/>
      <c r="BDK87" s="195"/>
      <c r="BDL87" s="195"/>
      <c r="BDM87" s="195"/>
      <c r="BDN87" s="195"/>
      <c r="BDO87" s="195"/>
      <c r="BDP87" s="195"/>
      <c r="BDQ87" s="195"/>
      <c r="BDR87" s="195"/>
      <c r="BDS87" s="195"/>
      <c r="BDT87" s="195"/>
      <c r="BDU87" s="195"/>
      <c r="BDV87" s="195"/>
      <c r="BDW87" s="195"/>
      <c r="BDX87" s="195"/>
      <c r="BDY87" s="195"/>
      <c r="BDZ87" s="195"/>
      <c r="BEA87" s="195"/>
      <c r="BEB87" s="195"/>
      <c r="BEC87" s="195"/>
      <c r="BED87" s="195"/>
      <c r="BEE87" s="195"/>
      <c r="BEF87" s="195"/>
      <c r="BEG87" s="195"/>
      <c r="BEH87" s="195"/>
      <c r="BEI87" s="195"/>
      <c r="BEJ87" s="195"/>
      <c r="BEK87" s="195"/>
      <c r="BEL87" s="195"/>
      <c r="BEM87" s="195"/>
      <c r="BEN87" s="195"/>
      <c r="BEO87" s="195"/>
      <c r="BEP87" s="195"/>
      <c r="BEQ87" s="195"/>
      <c r="BER87" s="195"/>
      <c r="BES87" s="195"/>
      <c r="BET87" s="195"/>
      <c r="BEU87" s="195"/>
      <c r="BEV87" s="195"/>
      <c r="BEW87" s="195"/>
      <c r="BEX87" s="195"/>
      <c r="BEY87" s="195"/>
      <c r="BEZ87" s="195"/>
      <c r="BFA87" s="195"/>
      <c r="BFB87" s="195"/>
      <c r="BFC87" s="195"/>
      <c r="BFD87" s="195"/>
      <c r="BFE87" s="195"/>
      <c r="BFF87" s="195"/>
      <c r="BFG87" s="195"/>
      <c r="BFH87" s="195"/>
      <c r="BFI87" s="195"/>
      <c r="BFJ87" s="195"/>
      <c r="BFK87" s="195"/>
      <c r="BFL87" s="195"/>
      <c r="BFM87" s="195"/>
      <c r="BFN87" s="195"/>
      <c r="BFO87" s="195"/>
      <c r="BFP87" s="195"/>
      <c r="BFQ87" s="195"/>
      <c r="BFR87" s="195"/>
      <c r="BFS87" s="195"/>
      <c r="BFT87" s="195"/>
      <c r="BFU87" s="195"/>
      <c r="BFV87" s="195"/>
      <c r="BFW87" s="195"/>
      <c r="BFX87" s="195"/>
      <c r="BFY87" s="195"/>
      <c r="BFZ87" s="195"/>
      <c r="BGA87" s="195"/>
      <c r="BGB87" s="195"/>
      <c r="BGC87" s="195"/>
      <c r="BGD87" s="195"/>
      <c r="BGE87" s="195"/>
      <c r="BGF87" s="195"/>
      <c r="BGG87" s="195"/>
      <c r="BGH87" s="195"/>
      <c r="BGI87" s="195"/>
      <c r="BGJ87" s="195"/>
      <c r="BGK87" s="195"/>
      <c r="BGL87" s="195"/>
      <c r="BGM87" s="195"/>
      <c r="BGN87" s="195"/>
      <c r="BGO87" s="195"/>
      <c r="BGP87" s="195"/>
      <c r="BGQ87" s="195"/>
      <c r="BGR87" s="195"/>
      <c r="BGS87" s="195"/>
      <c r="BGT87" s="195"/>
      <c r="BGU87" s="195"/>
      <c r="BGV87" s="195"/>
      <c r="BGW87" s="195"/>
      <c r="BGX87" s="195"/>
      <c r="BGY87" s="195"/>
      <c r="BGZ87" s="195"/>
      <c r="BHA87" s="195"/>
      <c r="BHB87" s="195"/>
      <c r="BHC87" s="195"/>
      <c r="BHD87" s="195"/>
      <c r="BHE87" s="195"/>
      <c r="BHF87" s="195"/>
      <c r="BHG87" s="195"/>
      <c r="BHH87" s="195"/>
      <c r="BHI87" s="195"/>
      <c r="BHJ87" s="195"/>
      <c r="BHK87" s="195"/>
      <c r="BHL87" s="195"/>
      <c r="BHM87" s="195"/>
      <c r="BHN87" s="195"/>
      <c r="BHO87" s="195"/>
      <c r="BHP87" s="195"/>
      <c r="BHQ87" s="195"/>
      <c r="BHR87" s="195"/>
      <c r="BHS87" s="195"/>
      <c r="BHT87" s="195"/>
      <c r="BHU87" s="195"/>
      <c r="BHV87" s="195"/>
      <c r="BHW87" s="195"/>
      <c r="BHX87" s="195"/>
      <c r="BHY87" s="195"/>
      <c r="BHZ87" s="195"/>
      <c r="BIA87" s="195"/>
      <c r="BIB87" s="195"/>
      <c r="BIC87" s="195"/>
      <c r="BID87" s="195"/>
      <c r="BIE87" s="195"/>
      <c r="BIF87" s="195"/>
      <c r="BIG87" s="195"/>
      <c r="BIH87" s="195"/>
      <c r="BII87" s="195"/>
      <c r="BIJ87" s="195"/>
      <c r="BIK87" s="195"/>
      <c r="BIL87" s="195"/>
      <c r="BIM87" s="195"/>
      <c r="BIN87" s="195"/>
      <c r="BIO87" s="195"/>
      <c r="BIP87" s="195"/>
      <c r="BIQ87" s="195"/>
      <c r="BIR87" s="195"/>
      <c r="BIS87" s="195"/>
      <c r="BIT87" s="195"/>
      <c r="BIU87" s="195"/>
      <c r="BIV87" s="195"/>
      <c r="BIW87" s="195"/>
      <c r="BIX87" s="195"/>
      <c r="BIY87" s="195"/>
      <c r="BIZ87" s="195"/>
      <c r="BJA87" s="195"/>
      <c r="BJB87" s="195"/>
      <c r="BJC87" s="195"/>
      <c r="BJD87" s="195"/>
      <c r="BJE87" s="195"/>
      <c r="BJF87" s="195"/>
      <c r="BJG87" s="195"/>
      <c r="BJH87" s="195"/>
      <c r="BJI87" s="195"/>
      <c r="BJJ87" s="195"/>
      <c r="BJK87" s="195"/>
      <c r="BJL87" s="195"/>
      <c r="BJM87" s="195"/>
      <c r="BJN87" s="195"/>
      <c r="BJO87" s="195"/>
      <c r="BJP87" s="195"/>
      <c r="BJQ87" s="195"/>
      <c r="BJR87" s="195"/>
      <c r="BJS87" s="195"/>
      <c r="BJT87" s="195"/>
      <c r="BJU87" s="195"/>
      <c r="BJV87" s="195"/>
      <c r="BJW87" s="195"/>
      <c r="BJX87" s="195"/>
      <c r="BJY87" s="195"/>
      <c r="BJZ87" s="195"/>
      <c r="BKA87" s="195"/>
      <c r="BKB87" s="195"/>
      <c r="BKC87" s="195"/>
      <c r="BKD87" s="195"/>
      <c r="BKE87" s="195"/>
      <c r="BKF87" s="195"/>
      <c r="BKG87" s="195"/>
      <c r="BKH87" s="195"/>
      <c r="BKI87" s="195"/>
      <c r="BKJ87" s="195"/>
      <c r="BKK87" s="195"/>
      <c r="BKL87" s="195"/>
      <c r="BKM87" s="195"/>
      <c r="BKN87" s="195"/>
      <c r="BKO87" s="195"/>
      <c r="BKP87" s="195"/>
      <c r="BKQ87" s="195"/>
      <c r="BKR87" s="195"/>
      <c r="BKS87" s="195"/>
      <c r="BKT87" s="195"/>
      <c r="BKU87" s="195"/>
      <c r="BKV87" s="195"/>
      <c r="BKW87" s="195"/>
      <c r="BKX87" s="195"/>
      <c r="BKY87" s="195"/>
      <c r="BKZ87" s="195"/>
      <c r="BLA87" s="195"/>
      <c r="BLB87" s="195"/>
      <c r="BLC87" s="195"/>
      <c r="BLD87" s="195"/>
      <c r="BLE87" s="195"/>
      <c r="BLF87" s="195"/>
      <c r="BLG87" s="195"/>
      <c r="BLH87" s="195"/>
      <c r="BLI87" s="195"/>
      <c r="BLJ87" s="195"/>
      <c r="BLK87" s="195"/>
      <c r="BLL87" s="195"/>
      <c r="BLM87" s="195"/>
      <c r="BLN87" s="195"/>
      <c r="BLO87" s="195"/>
      <c r="BLP87" s="195"/>
      <c r="BLQ87" s="195"/>
      <c r="BLR87" s="195"/>
      <c r="BLS87" s="195"/>
      <c r="BLT87" s="195"/>
      <c r="BLU87" s="195"/>
      <c r="BLV87" s="195"/>
      <c r="BLW87" s="195"/>
      <c r="BLX87" s="195"/>
      <c r="BLY87" s="195"/>
      <c r="BLZ87" s="195"/>
      <c r="BMA87" s="195"/>
      <c r="BMB87" s="195"/>
      <c r="BMC87" s="195"/>
      <c r="BMD87" s="195"/>
      <c r="BME87" s="195"/>
      <c r="BMF87" s="195"/>
      <c r="BMG87" s="195"/>
      <c r="BMH87" s="195"/>
      <c r="BMI87" s="195"/>
      <c r="BMJ87" s="195"/>
      <c r="BMK87" s="195"/>
      <c r="BML87" s="195"/>
      <c r="BMM87" s="195"/>
      <c r="BMN87" s="195"/>
      <c r="BMO87" s="195"/>
      <c r="BMP87" s="195"/>
      <c r="BMQ87" s="195"/>
      <c r="BMR87" s="195"/>
      <c r="BMS87" s="195"/>
      <c r="BMT87" s="195"/>
      <c r="BMU87" s="195"/>
      <c r="BMV87" s="195"/>
      <c r="BMW87" s="195"/>
      <c r="BMX87" s="195"/>
      <c r="BMY87" s="195"/>
      <c r="BMZ87" s="195"/>
      <c r="BNA87" s="195"/>
      <c r="BNB87" s="195"/>
      <c r="BNC87" s="195"/>
      <c r="BND87" s="195"/>
      <c r="BNE87" s="195"/>
      <c r="BNF87" s="195"/>
      <c r="BNG87" s="195"/>
      <c r="BNH87" s="195"/>
      <c r="BNI87" s="195"/>
      <c r="BNJ87" s="195"/>
      <c r="BNK87" s="195"/>
      <c r="BNL87" s="195"/>
      <c r="BNM87" s="195"/>
      <c r="BNN87" s="195"/>
      <c r="BNO87" s="195"/>
      <c r="BNP87" s="195"/>
      <c r="BNQ87" s="195"/>
      <c r="BNR87" s="195"/>
      <c r="BNS87" s="195"/>
      <c r="BNT87" s="195"/>
      <c r="BNU87" s="195"/>
      <c r="BNV87" s="195"/>
      <c r="BNW87" s="195"/>
      <c r="BNX87" s="195"/>
      <c r="BNY87" s="195"/>
      <c r="BNZ87" s="195"/>
      <c r="BOA87" s="195"/>
      <c r="BOB87" s="195"/>
      <c r="BOC87" s="195"/>
      <c r="BOD87" s="195"/>
      <c r="BOE87" s="195"/>
      <c r="BOF87" s="195"/>
      <c r="BOG87" s="195"/>
      <c r="BOH87" s="195"/>
      <c r="BOI87" s="195"/>
      <c r="BOJ87" s="195"/>
      <c r="BOK87" s="195"/>
      <c r="BOL87" s="195"/>
      <c r="BOM87" s="195"/>
      <c r="BON87" s="195"/>
      <c r="BOO87" s="195"/>
      <c r="BOP87" s="195"/>
      <c r="BOQ87" s="195"/>
      <c r="BOR87" s="195"/>
      <c r="BOS87" s="195"/>
      <c r="BOT87" s="195"/>
      <c r="BOU87" s="195"/>
      <c r="BOV87" s="195"/>
      <c r="BOW87" s="195"/>
      <c r="BOX87" s="195"/>
      <c r="BOY87" s="195"/>
      <c r="BOZ87" s="195"/>
      <c r="BPA87" s="195"/>
      <c r="BPB87" s="195"/>
      <c r="BPC87" s="195"/>
      <c r="BPD87" s="195"/>
      <c r="BPE87" s="195"/>
      <c r="BPF87" s="195"/>
      <c r="BPG87" s="195"/>
      <c r="BPH87" s="195"/>
      <c r="BPI87" s="195"/>
      <c r="BPJ87" s="195"/>
      <c r="BPK87" s="195"/>
      <c r="BPL87" s="195"/>
      <c r="BPM87" s="195"/>
      <c r="BPN87" s="195"/>
      <c r="BPO87" s="195"/>
      <c r="BPP87" s="195"/>
      <c r="BPQ87" s="195"/>
      <c r="BPR87" s="195"/>
      <c r="BPS87" s="195"/>
      <c r="BPT87" s="195"/>
      <c r="BPU87" s="195"/>
      <c r="BPV87" s="195"/>
      <c r="BPW87" s="195"/>
      <c r="BPX87" s="195"/>
      <c r="BPY87" s="195"/>
      <c r="BPZ87" s="195"/>
      <c r="BQA87" s="195"/>
      <c r="BQB87" s="195"/>
      <c r="BQC87" s="195"/>
      <c r="BQD87" s="195"/>
      <c r="BQE87" s="195"/>
      <c r="BQF87" s="195"/>
      <c r="BQG87" s="195"/>
      <c r="BQH87" s="195"/>
      <c r="BQI87" s="195"/>
      <c r="BQJ87" s="195"/>
      <c r="BQK87" s="195"/>
      <c r="BQL87" s="195"/>
      <c r="BQM87" s="195"/>
      <c r="BQN87" s="195"/>
      <c r="BQO87" s="195"/>
      <c r="BQP87" s="195"/>
      <c r="BQQ87" s="195"/>
      <c r="BQR87" s="195"/>
      <c r="BQS87" s="195"/>
      <c r="BQT87" s="195"/>
      <c r="BQU87" s="195"/>
      <c r="BQV87" s="195"/>
      <c r="BQW87" s="195"/>
      <c r="BQX87" s="195"/>
      <c r="BQY87" s="195"/>
      <c r="BQZ87" s="195"/>
      <c r="BRA87" s="195"/>
      <c r="BRB87" s="195"/>
      <c r="BRC87" s="195"/>
      <c r="BRD87" s="195"/>
      <c r="BRE87" s="195"/>
      <c r="BRF87" s="195"/>
      <c r="BRG87" s="195"/>
      <c r="BRH87" s="195"/>
      <c r="BRI87" s="195"/>
      <c r="BRJ87" s="195"/>
      <c r="BRK87" s="195"/>
      <c r="BRL87" s="195"/>
      <c r="BRM87" s="195"/>
      <c r="BRN87" s="195"/>
      <c r="BRO87" s="195"/>
      <c r="BRP87" s="195"/>
      <c r="BRQ87" s="195"/>
      <c r="BRR87" s="195"/>
      <c r="BRS87" s="195"/>
      <c r="BRT87" s="195"/>
      <c r="BRU87" s="195"/>
      <c r="BRV87" s="195"/>
      <c r="BRW87" s="195"/>
      <c r="BRX87" s="195"/>
      <c r="BRY87" s="195"/>
      <c r="BRZ87" s="195"/>
      <c r="BSA87" s="195"/>
      <c r="BSB87" s="195"/>
      <c r="BSC87" s="195"/>
      <c r="BSD87" s="195"/>
      <c r="BSE87" s="195"/>
      <c r="BSF87" s="195"/>
      <c r="BSG87" s="195"/>
      <c r="BSH87" s="195"/>
      <c r="BSI87" s="195"/>
      <c r="BSJ87" s="195"/>
      <c r="BSK87" s="195"/>
      <c r="BSL87" s="195"/>
      <c r="BSM87" s="195"/>
      <c r="BSN87" s="195"/>
      <c r="BSO87" s="195"/>
      <c r="BSP87" s="195"/>
      <c r="BSQ87" s="195"/>
      <c r="BSR87" s="195"/>
      <c r="BSS87" s="195"/>
      <c r="BST87" s="195"/>
      <c r="BSU87" s="195"/>
      <c r="BSV87" s="195"/>
      <c r="BSW87" s="195"/>
      <c r="BSX87" s="195"/>
      <c r="BSY87" s="195"/>
      <c r="BSZ87" s="195"/>
      <c r="BTA87" s="195"/>
      <c r="BTB87" s="195"/>
      <c r="BTC87" s="195"/>
      <c r="BTD87" s="195"/>
      <c r="BTE87" s="195"/>
      <c r="BTF87" s="195"/>
      <c r="BTG87" s="195"/>
      <c r="BTH87" s="195"/>
      <c r="BTI87" s="195"/>
      <c r="BTJ87" s="195"/>
      <c r="BTK87" s="195"/>
      <c r="BTL87" s="195"/>
      <c r="BTM87" s="195"/>
      <c r="BTN87" s="195"/>
      <c r="BTO87" s="195"/>
      <c r="BTP87" s="195"/>
      <c r="BTQ87" s="195"/>
      <c r="BTR87" s="195"/>
      <c r="BTS87" s="195"/>
      <c r="BTT87" s="195"/>
      <c r="BTU87" s="195"/>
      <c r="BTV87" s="195"/>
      <c r="BTW87" s="195"/>
      <c r="BTX87" s="195"/>
      <c r="BTY87" s="195"/>
      <c r="BTZ87" s="195"/>
      <c r="BUA87" s="195"/>
      <c r="BUB87" s="195"/>
      <c r="BUC87" s="195"/>
      <c r="BUD87" s="195"/>
      <c r="BUE87" s="195"/>
      <c r="BUF87" s="195"/>
      <c r="BUG87" s="195"/>
      <c r="BUH87" s="195"/>
      <c r="BUI87" s="195"/>
      <c r="BUJ87" s="195"/>
      <c r="BUK87" s="195"/>
      <c r="BUL87" s="195"/>
      <c r="BUM87" s="195"/>
      <c r="BUN87" s="195"/>
      <c r="BUO87" s="195"/>
      <c r="BUP87" s="195"/>
      <c r="BUQ87" s="195"/>
      <c r="BUR87" s="195"/>
      <c r="BUS87" s="195"/>
      <c r="BUT87" s="195"/>
      <c r="BUU87" s="195"/>
      <c r="BUV87" s="195"/>
      <c r="BUW87" s="195"/>
      <c r="BUX87" s="195"/>
      <c r="BUY87" s="195"/>
      <c r="BUZ87" s="195"/>
      <c r="BVA87" s="195"/>
      <c r="BVB87" s="195"/>
      <c r="BVC87" s="195"/>
      <c r="BVD87" s="195"/>
      <c r="BVE87" s="195"/>
      <c r="BVF87" s="195"/>
      <c r="BVG87" s="195"/>
      <c r="BVH87" s="195"/>
      <c r="BVI87" s="195"/>
      <c r="BVJ87" s="195"/>
      <c r="BVK87" s="195"/>
      <c r="BVL87" s="195"/>
      <c r="BVM87" s="195"/>
      <c r="BVN87" s="195"/>
      <c r="BVO87" s="195"/>
      <c r="BVP87" s="195"/>
      <c r="BVQ87" s="195"/>
      <c r="BVR87" s="195"/>
      <c r="BVS87" s="195"/>
      <c r="BVT87" s="195"/>
      <c r="BVU87" s="195"/>
      <c r="BVV87" s="195"/>
      <c r="BVW87" s="195"/>
      <c r="BVX87" s="195"/>
      <c r="BVY87" s="195"/>
      <c r="BVZ87" s="195"/>
      <c r="BWA87" s="195"/>
      <c r="BWB87" s="195"/>
      <c r="BWC87" s="195"/>
      <c r="BWD87" s="195"/>
      <c r="BWE87" s="195"/>
      <c r="BWF87" s="195"/>
      <c r="BWG87" s="195"/>
      <c r="BWH87" s="195"/>
      <c r="BWI87" s="195"/>
      <c r="BWJ87" s="195"/>
      <c r="BWK87" s="195"/>
      <c r="BWL87" s="195"/>
      <c r="BWM87" s="195"/>
      <c r="BWN87" s="195"/>
      <c r="BWO87" s="195"/>
      <c r="BWP87" s="195"/>
      <c r="BWQ87" s="195"/>
      <c r="BWR87" s="195"/>
      <c r="BWS87" s="195"/>
      <c r="BWT87" s="195"/>
      <c r="BWU87" s="195"/>
      <c r="BWV87" s="195"/>
      <c r="BWW87" s="195"/>
      <c r="BWX87" s="195"/>
      <c r="BWY87" s="195"/>
      <c r="BWZ87" s="195"/>
      <c r="BXA87" s="195"/>
      <c r="BXB87" s="195"/>
      <c r="BXC87" s="195"/>
      <c r="BXD87" s="195"/>
      <c r="BXE87" s="195"/>
      <c r="BXF87" s="195"/>
      <c r="BXG87" s="195"/>
      <c r="BXH87" s="195"/>
      <c r="BXI87" s="195"/>
      <c r="BXJ87" s="195"/>
      <c r="BXK87" s="195"/>
      <c r="BXL87" s="195"/>
      <c r="BXM87" s="195"/>
      <c r="BXN87" s="195"/>
      <c r="BXO87" s="195"/>
      <c r="BXP87" s="195"/>
      <c r="BXQ87" s="195"/>
      <c r="BXR87" s="195"/>
      <c r="BXS87" s="195"/>
      <c r="BXT87" s="195"/>
      <c r="BXU87" s="195"/>
      <c r="BXV87" s="195"/>
      <c r="BXW87" s="195"/>
      <c r="BXX87" s="195"/>
      <c r="BXY87" s="195"/>
      <c r="BXZ87" s="195"/>
      <c r="BYA87" s="195"/>
      <c r="BYB87" s="195"/>
      <c r="BYC87" s="195"/>
      <c r="BYD87" s="195"/>
      <c r="BYE87" s="195"/>
      <c r="BYF87" s="195"/>
      <c r="BYG87" s="195"/>
      <c r="BYH87" s="195"/>
      <c r="BYI87" s="195"/>
      <c r="BYJ87" s="195"/>
      <c r="BYK87" s="195"/>
      <c r="BYL87" s="195"/>
      <c r="BYM87" s="195"/>
      <c r="BYN87" s="195"/>
      <c r="BYO87" s="195"/>
      <c r="BYP87" s="195"/>
      <c r="BYQ87" s="195"/>
      <c r="BYR87" s="195"/>
      <c r="BYS87" s="195"/>
      <c r="BYT87" s="195"/>
      <c r="BYU87" s="195"/>
      <c r="BYV87" s="195"/>
      <c r="BYW87" s="195"/>
      <c r="BYX87" s="195"/>
      <c r="BYY87" s="195"/>
      <c r="BYZ87" s="195"/>
      <c r="BZA87" s="195"/>
      <c r="BZB87" s="195"/>
      <c r="BZC87" s="195"/>
      <c r="BZD87" s="195"/>
      <c r="BZE87" s="195"/>
      <c r="BZF87" s="195"/>
      <c r="BZG87" s="195"/>
      <c r="BZH87" s="195"/>
      <c r="BZI87" s="195"/>
      <c r="BZJ87" s="195"/>
      <c r="BZK87" s="195"/>
      <c r="BZL87" s="195"/>
      <c r="BZM87" s="195"/>
      <c r="BZN87" s="195"/>
      <c r="BZO87" s="195"/>
      <c r="BZP87" s="195"/>
      <c r="BZQ87" s="195"/>
      <c r="BZR87" s="195"/>
      <c r="BZS87" s="195"/>
      <c r="BZT87" s="195"/>
      <c r="BZU87" s="195"/>
      <c r="BZV87" s="195"/>
      <c r="BZW87" s="195"/>
      <c r="BZX87" s="195"/>
      <c r="BZY87" s="195"/>
      <c r="BZZ87" s="195"/>
      <c r="CAA87" s="195"/>
      <c r="CAB87" s="195"/>
      <c r="CAC87" s="195"/>
      <c r="CAD87" s="195"/>
      <c r="CAE87" s="195"/>
      <c r="CAF87" s="195"/>
      <c r="CAG87" s="195"/>
      <c r="CAH87" s="195"/>
      <c r="CAI87" s="195"/>
      <c r="CAJ87" s="195"/>
      <c r="CAK87" s="195"/>
      <c r="CAL87" s="195"/>
      <c r="CAM87" s="195"/>
      <c r="CAN87" s="195"/>
      <c r="CAO87" s="195"/>
      <c r="CAP87" s="195"/>
      <c r="CAQ87" s="195"/>
      <c r="CAR87" s="195"/>
      <c r="CAS87" s="195"/>
      <c r="CAT87" s="195"/>
      <c r="CAU87" s="195"/>
      <c r="CAV87" s="195"/>
      <c r="CAW87" s="195"/>
      <c r="CAX87" s="195"/>
      <c r="CAY87" s="195"/>
      <c r="CAZ87" s="195"/>
      <c r="CBA87" s="195"/>
      <c r="CBB87" s="195"/>
      <c r="CBC87" s="195"/>
      <c r="CBD87" s="195"/>
      <c r="CBE87" s="195"/>
      <c r="CBF87" s="195"/>
      <c r="CBG87" s="195"/>
      <c r="CBH87" s="195"/>
      <c r="CBI87" s="195"/>
      <c r="CBJ87" s="195"/>
      <c r="CBK87" s="195"/>
      <c r="CBL87" s="195"/>
      <c r="CBM87" s="195"/>
      <c r="CBN87" s="195"/>
      <c r="CBO87" s="195"/>
      <c r="CBP87" s="195"/>
      <c r="CBQ87" s="195"/>
      <c r="CBR87" s="195"/>
      <c r="CBS87" s="195"/>
      <c r="CBT87" s="195"/>
      <c r="CBU87" s="195"/>
      <c r="CBV87" s="195"/>
      <c r="CBW87" s="195"/>
      <c r="CBX87" s="195"/>
      <c r="CBY87" s="195"/>
      <c r="CBZ87" s="195"/>
      <c r="CCA87" s="195"/>
      <c r="CCB87" s="195"/>
      <c r="CCC87" s="195"/>
      <c r="CCD87" s="195"/>
      <c r="CCE87" s="195"/>
      <c r="CCF87" s="195"/>
      <c r="CCG87" s="195"/>
      <c r="CCH87" s="195"/>
      <c r="CCI87" s="195"/>
      <c r="CCJ87" s="195"/>
      <c r="CCK87" s="195"/>
      <c r="CCL87" s="195"/>
      <c r="CCM87" s="195"/>
      <c r="CCN87" s="195"/>
      <c r="CCO87" s="195"/>
      <c r="CCP87" s="195"/>
      <c r="CCQ87" s="195"/>
      <c r="CCR87" s="195"/>
      <c r="CCS87" s="195"/>
      <c r="CCT87" s="195"/>
      <c r="CCU87" s="195"/>
      <c r="CCV87" s="195"/>
      <c r="CCW87" s="195"/>
      <c r="CCX87" s="195"/>
      <c r="CCY87" s="195"/>
      <c r="CCZ87" s="195"/>
      <c r="CDA87" s="195"/>
      <c r="CDB87" s="195"/>
      <c r="CDC87" s="195"/>
      <c r="CDD87" s="195"/>
      <c r="CDE87" s="195"/>
      <c r="CDF87" s="195"/>
      <c r="CDG87" s="195"/>
      <c r="CDH87" s="195"/>
      <c r="CDI87" s="195"/>
      <c r="CDJ87" s="195"/>
      <c r="CDK87" s="195"/>
      <c r="CDL87" s="195"/>
      <c r="CDM87" s="195"/>
      <c r="CDN87" s="195"/>
      <c r="CDO87" s="195"/>
      <c r="CDP87" s="195"/>
      <c r="CDQ87" s="195"/>
      <c r="CDR87" s="195"/>
      <c r="CDS87" s="195"/>
      <c r="CDT87" s="195"/>
      <c r="CDU87" s="195"/>
      <c r="CDV87" s="195"/>
      <c r="CDW87" s="195"/>
      <c r="CDX87" s="195"/>
      <c r="CDY87" s="195"/>
      <c r="CDZ87" s="195"/>
      <c r="CEA87" s="195"/>
      <c r="CEB87" s="195"/>
      <c r="CEC87" s="195"/>
      <c r="CED87" s="195"/>
      <c r="CEE87" s="195"/>
      <c r="CEF87" s="195"/>
      <c r="CEG87" s="195"/>
      <c r="CEH87" s="195"/>
      <c r="CEI87" s="195"/>
      <c r="CEJ87" s="195"/>
      <c r="CEK87" s="195"/>
      <c r="CEL87" s="195"/>
      <c r="CEM87" s="195"/>
      <c r="CEN87" s="195"/>
      <c r="CEO87" s="195"/>
      <c r="CEP87" s="195"/>
      <c r="CEQ87" s="195"/>
      <c r="CER87" s="195"/>
      <c r="CES87" s="195"/>
      <c r="CET87" s="195"/>
      <c r="CEU87" s="195"/>
      <c r="CEV87" s="195"/>
      <c r="CEW87" s="195"/>
      <c r="CEX87" s="195"/>
      <c r="CEY87" s="195"/>
      <c r="CEZ87" s="195"/>
      <c r="CFA87" s="195"/>
      <c r="CFB87" s="195"/>
      <c r="CFC87" s="195"/>
      <c r="CFD87" s="195"/>
      <c r="CFE87" s="195"/>
      <c r="CFF87" s="195"/>
      <c r="CFG87" s="195"/>
      <c r="CFH87" s="195"/>
      <c r="CFI87" s="195"/>
      <c r="CFJ87" s="195"/>
      <c r="CFK87" s="195"/>
      <c r="CFL87" s="195"/>
      <c r="CFM87" s="195"/>
      <c r="CFN87" s="195"/>
      <c r="CFO87" s="195"/>
      <c r="CFP87" s="195"/>
      <c r="CFQ87" s="195"/>
      <c r="CFR87" s="195"/>
      <c r="CFS87" s="195"/>
      <c r="CFT87" s="195"/>
      <c r="CFU87" s="195"/>
      <c r="CFV87" s="195"/>
      <c r="CFW87" s="195"/>
      <c r="CFX87" s="195"/>
      <c r="CFY87" s="195"/>
      <c r="CFZ87" s="195"/>
      <c r="CGA87" s="195"/>
      <c r="CGB87" s="195"/>
      <c r="CGC87" s="195"/>
      <c r="CGD87" s="195"/>
      <c r="CGE87" s="195"/>
      <c r="CGF87" s="195"/>
      <c r="CGG87" s="195"/>
      <c r="CGH87" s="195"/>
      <c r="CGI87" s="195"/>
      <c r="CGJ87" s="195"/>
      <c r="CGK87" s="195"/>
      <c r="CGL87" s="195"/>
      <c r="CGM87" s="195"/>
      <c r="CGN87" s="195"/>
      <c r="CGO87" s="195"/>
      <c r="CGP87" s="195"/>
      <c r="CGQ87" s="195"/>
      <c r="CGR87" s="195"/>
      <c r="CGS87" s="195"/>
      <c r="CGT87" s="195"/>
      <c r="CGU87" s="195"/>
      <c r="CGV87" s="195"/>
      <c r="CGW87" s="195"/>
      <c r="CGX87" s="195"/>
      <c r="CGY87" s="195"/>
      <c r="CGZ87" s="195"/>
      <c r="CHA87" s="195"/>
      <c r="CHB87" s="195"/>
      <c r="CHC87" s="195"/>
      <c r="CHD87" s="195"/>
      <c r="CHE87" s="195"/>
      <c r="CHF87" s="195"/>
      <c r="CHG87" s="195"/>
      <c r="CHH87" s="195"/>
      <c r="CHI87" s="195"/>
      <c r="CHJ87" s="195"/>
      <c r="CHK87" s="195"/>
      <c r="CHL87" s="195"/>
      <c r="CHM87" s="195"/>
      <c r="CHN87" s="195"/>
      <c r="CHO87" s="195"/>
      <c r="CHP87" s="195"/>
      <c r="CHQ87" s="195"/>
      <c r="CHR87" s="195"/>
      <c r="CHS87" s="195"/>
      <c r="CHT87" s="195"/>
      <c r="CHU87" s="195"/>
      <c r="CHV87" s="195"/>
      <c r="CHW87" s="195"/>
      <c r="CHX87" s="195"/>
      <c r="CHY87" s="195"/>
      <c r="CHZ87" s="195"/>
      <c r="CIA87" s="195"/>
      <c r="CIB87" s="195"/>
      <c r="CIC87" s="195"/>
      <c r="CID87" s="195"/>
      <c r="CIE87" s="195"/>
      <c r="CIF87" s="195"/>
      <c r="CIG87" s="195"/>
      <c r="CIH87" s="195"/>
      <c r="CII87" s="195"/>
      <c r="CIJ87" s="195"/>
      <c r="CIK87" s="195"/>
      <c r="CIL87" s="195"/>
      <c r="CIM87" s="195"/>
      <c r="CIN87" s="195"/>
      <c r="CIO87" s="195"/>
      <c r="CIP87" s="195"/>
      <c r="CIQ87" s="195"/>
      <c r="CIR87" s="195"/>
      <c r="CIS87" s="195"/>
      <c r="CIT87" s="195"/>
      <c r="CIU87" s="195"/>
      <c r="CIV87" s="195"/>
      <c r="CIW87" s="195"/>
      <c r="CIX87" s="195"/>
      <c r="CIY87" s="195"/>
      <c r="CIZ87" s="195"/>
      <c r="CJA87" s="195"/>
      <c r="CJB87" s="195"/>
      <c r="CJC87" s="195"/>
      <c r="CJD87" s="195"/>
      <c r="CJE87" s="195"/>
      <c r="CJF87" s="195"/>
      <c r="CJG87" s="195"/>
      <c r="CJH87" s="195"/>
      <c r="CJI87" s="195"/>
      <c r="CJJ87" s="195"/>
      <c r="CJK87" s="195"/>
      <c r="CJL87" s="195"/>
      <c r="CJM87" s="195"/>
      <c r="CJN87" s="195"/>
      <c r="CJO87" s="195"/>
      <c r="CJP87" s="195"/>
      <c r="CJQ87" s="195"/>
      <c r="CJR87" s="195"/>
      <c r="CJS87" s="195"/>
      <c r="CJT87" s="195"/>
      <c r="CJU87" s="195"/>
      <c r="CJV87" s="195"/>
      <c r="CJW87" s="195"/>
      <c r="CJX87" s="195"/>
      <c r="CJY87" s="195"/>
      <c r="CJZ87" s="195"/>
      <c r="CKA87" s="195"/>
      <c r="CKB87" s="195"/>
      <c r="CKC87" s="195"/>
      <c r="CKD87" s="195"/>
      <c r="CKE87" s="195"/>
      <c r="CKF87" s="195"/>
      <c r="CKG87" s="195"/>
      <c r="CKH87" s="195"/>
      <c r="CKI87" s="195"/>
      <c r="CKJ87" s="195"/>
      <c r="CKK87" s="195"/>
      <c r="CKL87" s="195"/>
      <c r="CKM87" s="195"/>
      <c r="CKN87" s="195"/>
      <c r="CKO87" s="195"/>
      <c r="CKP87" s="195"/>
      <c r="CKQ87" s="195"/>
      <c r="CKR87" s="195"/>
      <c r="CKS87" s="195"/>
      <c r="CKT87" s="195"/>
      <c r="CKU87" s="195"/>
      <c r="CKV87" s="195"/>
      <c r="CKW87" s="195"/>
      <c r="CKX87" s="195"/>
      <c r="CKY87" s="195"/>
      <c r="CKZ87" s="195"/>
      <c r="CLA87" s="195"/>
      <c r="CLB87" s="195"/>
      <c r="CLC87" s="195"/>
      <c r="CLD87" s="195"/>
      <c r="CLE87" s="195"/>
      <c r="CLF87" s="195"/>
      <c r="CLG87" s="195"/>
      <c r="CLH87" s="195"/>
      <c r="CLI87" s="195"/>
      <c r="CLJ87" s="195"/>
      <c r="CLK87" s="195"/>
      <c r="CLL87" s="195"/>
      <c r="CLM87" s="195"/>
      <c r="CLN87" s="195"/>
      <c r="CLO87" s="195"/>
      <c r="CLP87" s="195"/>
      <c r="CLQ87" s="195"/>
      <c r="CLR87" s="195"/>
      <c r="CLS87" s="195"/>
      <c r="CLT87" s="195"/>
      <c r="CLU87" s="195"/>
      <c r="CLV87" s="195"/>
      <c r="CLW87" s="195"/>
      <c r="CLX87" s="195"/>
      <c r="CLY87" s="195"/>
      <c r="CLZ87" s="195"/>
      <c r="CMA87" s="195"/>
      <c r="CMB87" s="195"/>
      <c r="CMC87" s="195"/>
      <c r="CMD87" s="195"/>
      <c r="CME87" s="195"/>
      <c r="CMF87" s="195"/>
      <c r="CMG87" s="195"/>
      <c r="CMH87" s="195"/>
      <c r="CMI87" s="195"/>
      <c r="CMJ87" s="195"/>
      <c r="CMK87" s="195"/>
      <c r="CML87" s="195"/>
      <c r="CMM87" s="195"/>
      <c r="CMN87" s="195"/>
      <c r="CMO87" s="195"/>
      <c r="CMP87" s="195"/>
      <c r="CMQ87" s="195"/>
      <c r="CMR87" s="195"/>
      <c r="CMS87" s="195"/>
      <c r="CMT87" s="195"/>
      <c r="CMU87" s="195"/>
      <c r="CMV87" s="195"/>
      <c r="CMW87" s="195"/>
      <c r="CMX87" s="195"/>
      <c r="CMY87" s="195"/>
      <c r="CMZ87" s="195"/>
      <c r="CNA87" s="195"/>
      <c r="CNB87" s="195"/>
      <c r="CNC87" s="195"/>
      <c r="CND87" s="195"/>
      <c r="CNE87" s="195"/>
      <c r="CNF87" s="195"/>
      <c r="CNG87" s="195"/>
      <c r="CNH87" s="195"/>
      <c r="CNI87" s="195"/>
      <c r="CNJ87" s="195"/>
      <c r="CNK87" s="195"/>
      <c r="CNL87" s="195"/>
      <c r="CNM87" s="195"/>
      <c r="CNN87" s="195"/>
      <c r="CNO87" s="195"/>
      <c r="CNP87" s="195"/>
      <c r="CNQ87" s="195"/>
      <c r="CNR87" s="195"/>
      <c r="CNS87" s="195"/>
      <c r="CNT87" s="195"/>
      <c r="CNU87" s="195"/>
      <c r="CNV87" s="195"/>
      <c r="CNW87" s="195"/>
      <c r="CNX87" s="195"/>
      <c r="CNY87" s="195"/>
      <c r="CNZ87" s="195"/>
      <c r="COA87" s="195"/>
      <c r="COB87" s="195"/>
      <c r="COC87" s="195"/>
      <c r="COD87" s="195"/>
      <c r="COE87" s="195"/>
      <c r="COF87" s="195"/>
      <c r="COG87" s="195"/>
      <c r="COH87" s="195"/>
      <c r="COI87" s="195"/>
      <c r="COJ87" s="195"/>
      <c r="COK87" s="195"/>
      <c r="COL87" s="195"/>
      <c r="COM87" s="195"/>
      <c r="CON87" s="195"/>
      <c r="COO87" s="195"/>
      <c r="COP87" s="195"/>
      <c r="COQ87" s="195"/>
      <c r="COR87" s="195"/>
      <c r="COS87" s="195"/>
      <c r="COT87" s="195"/>
      <c r="COU87" s="195"/>
      <c r="COV87" s="195"/>
      <c r="COW87" s="195"/>
      <c r="COX87" s="195"/>
      <c r="COY87" s="195"/>
      <c r="COZ87" s="195"/>
      <c r="CPA87" s="195"/>
      <c r="CPB87" s="195"/>
      <c r="CPC87" s="195"/>
      <c r="CPD87" s="195"/>
      <c r="CPE87" s="195"/>
      <c r="CPF87" s="195"/>
      <c r="CPG87" s="195"/>
      <c r="CPH87" s="195"/>
      <c r="CPI87" s="195"/>
      <c r="CPJ87" s="195"/>
      <c r="CPK87" s="195"/>
      <c r="CPL87" s="195"/>
      <c r="CPM87" s="195"/>
      <c r="CPN87" s="195"/>
      <c r="CPO87" s="195"/>
      <c r="CPP87" s="195"/>
      <c r="CPQ87" s="195"/>
      <c r="CPR87" s="195"/>
      <c r="CPS87" s="195"/>
      <c r="CPT87" s="195"/>
      <c r="CPU87" s="195"/>
      <c r="CPV87" s="195"/>
      <c r="CPW87" s="195"/>
      <c r="CPX87" s="195"/>
      <c r="CPY87" s="195"/>
      <c r="CPZ87" s="195"/>
      <c r="CQA87" s="195"/>
      <c r="CQB87" s="195"/>
      <c r="CQC87" s="195"/>
      <c r="CQD87" s="195"/>
      <c r="CQE87" s="195"/>
      <c r="CQF87" s="195"/>
      <c r="CQG87" s="195"/>
      <c r="CQH87" s="195"/>
      <c r="CQI87" s="195"/>
      <c r="CQJ87" s="195"/>
      <c r="CQK87" s="195"/>
      <c r="CQL87" s="195"/>
      <c r="CQM87" s="195"/>
      <c r="CQN87" s="195"/>
      <c r="CQO87" s="195"/>
      <c r="CQP87" s="195"/>
      <c r="CQQ87" s="195"/>
      <c r="CQR87" s="195"/>
      <c r="CQS87" s="195"/>
      <c r="CQT87" s="195"/>
      <c r="CQU87" s="195"/>
      <c r="CQV87" s="195"/>
      <c r="CQW87" s="195"/>
      <c r="CQX87" s="195"/>
      <c r="CQY87" s="195"/>
      <c r="CQZ87" s="195"/>
      <c r="CRA87" s="195"/>
      <c r="CRB87" s="195"/>
      <c r="CRC87" s="195"/>
      <c r="CRD87" s="195"/>
      <c r="CRE87" s="195"/>
      <c r="CRF87" s="195"/>
      <c r="CRG87" s="195"/>
      <c r="CRH87" s="195"/>
      <c r="CRI87" s="195"/>
      <c r="CRJ87" s="195"/>
      <c r="CRK87" s="195"/>
      <c r="CRL87" s="195"/>
      <c r="CRM87" s="195"/>
      <c r="CRN87" s="195"/>
      <c r="CRO87" s="195"/>
      <c r="CRP87" s="195"/>
      <c r="CRQ87" s="195"/>
      <c r="CRR87" s="195"/>
      <c r="CRS87" s="195"/>
      <c r="CRT87" s="195"/>
      <c r="CRU87" s="195"/>
      <c r="CRV87" s="195"/>
      <c r="CRW87" s="195"/>
      <c r="CRX87" s="195"/>
      <c r="CRY87" s="195"/>
      <c r="CRZ87" s="195"/>
      <c r="CSA87" s="195"/>
      <c r="CSB87" s="195"/>
      <c r="CSC87" s="195"/>
      <c r="CSD87" s="195"/>
      <c r="CSE87" s="195"/>
      <c r="CSF87" s="195"/>
      <c r="CSG87" s="195"/>
      <c r="CSH87" s="195"/>
      <c r="CSI87" s="195"/>
      <c r="CSJ87" s="195"/>
      <c r="CSK87" s="195"/>
      <c r="CSL87" s="195"/>
      <c r="CSM87" s="195"/>
      <c r="CSN87" s="195"/>
      <c r="CSO87" s="195"/>
      <c r="CSP87" s="195"/>
      <c r="CSQ87" s="195"/>
      <c r="CSR87" s="195"/>
      <c r="CSS87" s="195"/>
      <c r="CST87" s="195"/>
      <c r="CSU87" s="195"/>
      <c r="CSV87" s="195"/>
      <c r="CSW87" s="195"/>
      <c r="CSX87" s="195"/>
      <c r="CSY87" s="195"/>
      <c r="CSZ87" s="195"/>
      <c r="CTA87" s="195"/>
      <c r="CTB87" s="195"/>
      <c r="CTC87" s="195"/>
      <c r="CTD87" s="195"/>
      <c r="CTE87" s="195"/>
      <c r="CTF87" s="195"/>
      <c r="CTG87" s="195"/>
      <c r="CTH87" s="195"/>
      <c r="CTI87" s="195"/>
      <c r="CTJ87" s="195"/>
      <c r="CTK87" s="195"/>
      <c r="CTL87" s="195"/>
      <c r="CTM87" s="195"/>
      <c r="CTN87" s="195"/>
      <c r="CTO87" s="195"/>
      <c r="CTP87" s="195"/>
      <c r="CTQ87" s="195"/>
      <c r="CTR87" s="195"/>
      <c r="CTS87" s="195"/>
      <c r="CTT87" s="195"/>
      <c r="CTU87" s="195"/>
      <c r="CTV87" s="195"/>
      <c r="CTW87" s="195"/>
      <c r="CTX87" s="195"/>
      <c r="CTY87" s="195"/>
      <c r="CTZ87" s="195"/>
      <c r="CUA87" s="195"/>
      <c r="CUB87" s="195"/>
      <c r="CUC87" s="195"/>
      <c r="CUD87" s="195"/>
      <c r="CUE87" s="195"/>
      <c r="CUF87" s="195"/>
      <c r="CUG87" s="195"/>
      <c r="CUH87" s="195"/>
      <c r="CUI87" s="195"/>
      <c r="CUJ87" s="195"/>
      <c r="CUK87" s="195"/>
      <c r="CUL87" s="195"/>
      <c r="CUM87" s="195"/>
      <c r="CUN87" s="195"/>
      <c r="CUO87" s="195"/>
      <c r="CUP87" s="195"/>
      <c r="CUQ87" s="195"/>
      <c r="CUR87" s="195"/>
      <c r="CUS87" s="195"/>
      <c r="CUT87" s="195"/>
      <c r="CUU87" s="195"/>
      <c r="CUV87" s="195"/>
      <c r="CUW87" s="195"/>
      <c r="CUX87" s="195"/>
      <c r="CUY87" s="195"/>
      <c r="CUZ87" s="195"/>
      <c r="CVA87" s="195"/>
      <c r="CVB87" s="195"/>
      <c r="CVC87" s="195"/>
      <c r="CVD87" s="195"/>
      <c r="CVE87" s="195"/>
      <c r="CVF87" s="195"/>
      <c r="CVG87" s="195"/>
      <c r="CVH87" s="195"/>
      <c r="CVI87" s="195"/>
      <c r="CVJ87" s="195"/>
      <c r="CVK87" s="195"/>
      <c r="CVL87" s="195"/>
      <c r="CVM87" s="195"/>
      <c r="CVN87" s="195"/>
      <c r="CVO87" s="195"/>
      <c r="CVP87" s="195"/>
      <c r="CVQ87" s="195"/>
      <c r="CVR87" s="195"/>
      <c r="CVS87" s="195"/>
      <c r="CVT87" s="195"/>
      <c r="CVU87" s="195"/>
      <c r="CVV87" s="195"/>
      <c r="CVW87" s="195"/>
      <c r="CVX87" s="195"/>
      <c r="CVY87" s="195"/>
      <c r="CVZ87" s="195"/>
      <c r="CWA87" s="195"/>
      <c r="CWB87" s="195"/>
      <c r="CWC87" s="195"/>
      <c r="CWD87" s="195"/>
      <c r="CWE87" s="195"/>
      <c r="CWF87" s="195"/>
      <c r="CWG87" s="195"/>
      <c r="CWH87" s="195"/>
      <c r="CWI87" s="195"/>
      <c r="CWJ87" s="195"/>
      <c r="CWK87" s="195"/>
      <c r="CWL87" s="195"/>
      <c r="CWM87" s="195"/>
      <c r="CWN87" s="195"/>
      <c r="CWO87" s="195"/>
      <c r="CWP87" s="195"/>
      <c r="CWQ87" s="195"/>
      <c r="CWR87" s="195"/>
      <c r="CWS87" s="195"/>
      <c r="CWT87" s="195"/>
      <c r="CWU87" s="195"/>
      <c r="CWV87" s="195"/>
      <c r="CWW87" s="195"/>
      <c r="CWX87" s="195"/>
      <c r="CWY87" s="195"/>
      <c r="CWZ87" s="195"/>
      <c r="CXA87" s="195"/>
      <c r="CXB87" s="195"/>
      <c r="CXC87" s="195"/>
      <c r="CXD87" s="195"/>
      <c r="CXE87" s="195"/>
      <c r="CXF87" s="195"/>
      <c r="CXG87" s="195"/>
      <c r="CXH87" s="195"/>
      <c r="CXI87" s="195"/>
      <c r="CXJ87" s="195"/>
      <c r="CXK87" s="195"/>
      <c r="CXL87" s="195"/>
      <c r="CXM87" s="195"/>
      <c r="CXN87" s="195"/>
      <c r="CXO87" s="195"/>
      <c r="CXP87" s="195"/>
      <c r="CXQ87" s="195"/>
      <c r="CXR87" s="195"/>
      <c r="CXS87" s="195"/>
      <c r="CXT87" s="195"/>
      <c r="CXU87" s="195"/>
      <c r="CXV87" s="195"/>
      <c r="CXW87" s="195"/>
      <c r="CXX87" s="195"/>
      <c r="CXY87" s="195"/>
      <c r="CXZ87" s="195"/>
      <c r="CYA87" s="195"/>
      <c r="CYB87" s="195"/>
      <c r="CYC87" s="195"/>
      <c r="CYD87" s="195"/>
      <c r="CYE87" s="195"/>
      <c r="CYF87" s="195"/>
      <c r="CYG87" s="195"/>
      <c r="CYH87" s="195"/>
      <c r="CYI87" s="195"/>
      <c r="CYJ87" s="195"/>
      <c r="CYK87" s="195"/>
      <c r="CYL87" s="195"/>
      <c r="CYM87" s="195"/>
      <c r="CYN87" s="195"/>
      <c r="CYO87" s="195"/>
      <c r="CYP87" s="195"/>
      <c r="CYQ87" s="195"/>
      <c r="CYR87" s="195"/>
      <c r="CYS87" s="195"/>
      <c r="CYT87" s="195"/>
      <c r="CYU87" s="195"/>
      <c r="CYV87" s="195"/>
      <c r="CYW87" s="195"/>
      <c r="CYX87" s="195"/>
      <c r="CYY87" s="195"/>
      <c r="CYZ87" s="195"/>
      <c r="CZA87" s="195"/>
      <c r="CZB87" s="195"/>
      <c r="CZC87" s="195"/>
      <c r="CZD87" s="195"/>
      <c r="CZE87" s="195"/>
      <c r="CZF87" s="195"/>
      <c r="CZG87" s="195"/>
      <c r="CZH87" s="195"/>
      <c r="CZI87" s="195"/>
      <c r="CZJ87" s="195"/>
      <c r="CZK87" s="195"/>
      <c r="CZL87" s="195"/>
      <c r="CZM87" s="195"/>
      <c r="CZN87" s="195"/>
      <c r="CZO87" s="195"/>
      <c r="CZP87" s="195"/>
      <c r="CZQ87" s="195"/>
      <c r="CZR87" s="195"/>
      <c r="CZS87" s="195"/>
      <c r="CZT87" s="195"/>
      <c r="CZU87" s="195"/>
      <c r="CZV87" s="195"/>
      <c r="CZW87" s="195"/>
      <c r="CZX87" s="195"/>
      <c r="CZY87" s="195"/>
      <c r="CZZ87" s="195"/>
      <c r="DAA87" s="195"/>
      <c r="DAB87" s="195"/>
      <c r="DAC87" s="195"/>
      <c r="DAD87" s="195"/>
      <c r="DAE87" s="195"/>
      <c r="DAF87" s="195"/>
      <c r="DAG87" s="195"/>
      <c r="DAH87" s="195"/>
      <c r="DAI87" s="195"/>
      <c r="DAJ87" s="195"/>
      <c r="DAK87" s="195"/>
      <c r="DAL87" s="195"/>
      <c r="DAM87" s="195"/>
      <c r="DAN87" s="195"/>
      <c r="DAO87" s="195"/>
      <c r="DAP87" s="195"/>
      <c r="DAQ87" s="195"/>
      <c r="DAR87" s="195"/>
      <c r="DAS87" s="195"/>
      <c r="DAT87" s="195"/>
      <c r="DAU87" s="195"/>
      <c r="DAV87" s="195"/>
      <c r="DAW87" s="195"/>
      <c r="DAX87" s="195"/>
      <c r="DAY87" s="195"/>
      <c r="DAZ87" s="195"/>
      <c r="DBA87" s="195"/>
      <c r="DBB87" s="195"/>
      <c r="DBC87" s="195"/>
      <c r="DBD87" s="195"/>
      <c r="DBE87" s="195"/>
      <c r="DBF87" s="195"/>
      <c r="DBG87" s="195"/>
      <c r="DBH87" s="195"/>
      <c r="DBI87" s="195"/>
      <c r="DBJ87" s="195"/>
      <c r="DBK87" s="195"/>
      <c r="DBL87" s="195"/>
      <c r="DBM87" s="195"/>
      <c r="DBN87" s="195"/>
      <c r="DBO87" s="195"/>
      <c r="DBP87" s="195"/>
      <c r="DBQ87" s="195"/>
      <c r="DBR87" s="195"/>
      <c r="DBS87" s="195"/>
      <c r="DBT87" s="195"/>
      <c r="DBU87" s="195"/>
      <c r="DBV87" s="195"/>
      <c r="DBW87" s="195"/>
      <c r="DBX87" s="195"/>
      <c r="DBY87" s="195"/>
      <c r="DBZ87" s="195"/>
      <c r="DCA87" s="195"/>
      <c r="DCB87" s="195"/>
      <c r="DCC87" s="195"/>
      <c r="DCD87" s="195"/>
      <c r="DCE87" s="195"/>
      <c r="DCF87" s="195"/>
      <c r="DCG87" s="195"/>
      <c r="DCH87" s="195"/>
      <c r="DCI87" s="195"/>
      <c r="DCJ87" s="195"/>
      <c r="DCK87" s="195"/>
      <c r="DCL87" s="195"/>
      <c r="DCM87" s="195"/>
      <c r="DCN87" s="195"/>
      <c r="DCO87" s="195"/>
      <c r="DCP87" s="195"/>
      <c r="DCQ87" s="195"/>
      <c r="DCR87" s="195"/>
      <c r="DCS87" s="195"/>
      <c r="DCT87" s="195"/>
      <c r="DCU87" s="195"/>
      <c r="DCV87" s="195"/>
      <c r="DCW87" s="195"/>
      <c r="DCX87" s="195"/>
      <c r="DCY87" s="195"/>
      <c r="DCZ87" s="195"/>
      <c r="DDA87" s="195"/>
      <c r="DDB87" s="195"/>
      <c r="DDC87" s="195"/>
      <c r="DDD87" s="195"/>
      <c r="DDE87" s="195"/>
      <c r="DDF87" s="195"/>
      <c r="DDG87" s="195"/>
      <c r="DDH87" s="195"/>
      <c r="DDI87" s="195"/>
      <c r="DDJ87" s="195"/>
      <c r="DDK87" s="195"/>
      <c r="DDL87" s="195"/>
      <c r="DDM87" s="195"/>
      <c r="DDN87" s="195"/>
      <c r="DDO87" s="195"/>
      <c r="DDP87" s="195"/>
      <c r="DDQ87" s="195"/>
      <c r="DDR87" s="195"/>
      <c r="DDS87" s="195"/>
      <c r="DDT87" s="195"/>
      <c r="DDU87" s="195"/>
      <c r="DDV87" s="195"/>
      <c r="DDW87" s="195"/>
      <c r="DDX87" s="195"/>
      <c r="DDY87" s="195"/>
      <c r="DDZ87" s="195"/>
      <c r="DEA87" s="195"/>
      <c r="DEB87" s="195"/>
      <c r="DEC87" s="195"/>
      <c r="DED87" s="195"/>
      <c r="DEE87" s="195"/>
      <c r="DEF87" s="195"/>
      <c r="DEG87" s="195"/>
      <c r="DEH87" s="195"/>
      <c r="DEI87" s="195"/>
      <c r="DEJ87" s="195"/>
      <c r="DEK87" s="195"/>
      <c r="DEL87" s="195"/>
      <c r="DEM87" s="195"/>
      <c r="DEN87" s="195"/>
      <c r="DEO87" s="195"/>
      <c r="DEP87" s="195"/>
      <c r="DEQ87" s="195"/>
      <c r="DER87" s="195"/>
      <c r="DES87" s="195"/>
      <c r="DET87" s="195"/>
      <c r="DEU87" s="195"/>
      <c r="DEV87" s="195"/>
      <c r="DEW87" s="195"/>
      <c r="DEX87" s="195"/>
      <c r="DEY87" s="195"/>
      <c r="DEZ87" s="195"/>
      <c r="DFA87" s="195"/>
      <c r="DFB87" s="195"/>
      <c r="DFC87" s="195"/>
      <c r="DFD87" s="195"/>
      <c r="DFE87" s="195"/>
      <c r="DFF87" s="195"/>
      <c r="DFG87" s="195"/>
      <c r="DFH87" s="195"/>
      <c r="DFI87" s="195"/>
      <c r="DFJ87" s="195"/>
      <c r="DFK87" s="195"/>
      <c r="DFL87" s="195"/>
      <c r="DFM87" s="195"/>
      <c r="DFN87" s="195"/>
      <c r="DFO87" s="195"/>
      <c r="DFP87" s="195"/>
      <c r="DFQ87" s="195"/>
      <c r="DFR87" s="195"/>
      <c r="DFS87" s="195"/>
      <c r="DFT87" s="195"/>
      <c r="DFU87" s="195"/>
      <c r="DFV87" s="195"/>
      <c r="DFW87" s="195"/>
      <c r="DFX87" s="195"/>
      <c r="DFY87" s="195"/>
      <c r="DFZ87" s="195"/>
      <c r="DGA87" s="195"/>
      <c r="DGB87" s="195"/>
      <c r="DGC87" s="195"/>
      <c r="DGD87" s="195"/>
      <c r="DGE87" s="195"/>
      <c r="DGF87" s="195"/>
      <c r="DGG87" s="195"/>
      <c r="DGH87" s="195"/>
      <c r="DGI87" s="195"/>
      <c r="DGJ87" s="195"/>
      <c r="DGK87" s="195"/>
      <c r="DGL87" s="195"/>
      <c r="DGM87" s="195"/>
      <c r="DGN87" s="195"/>
      <c r="DGO87" s="195"/>
      <c r="DGP87" s="195"/>
      <c r="DGQ87" s="195"/>
      <c r="DGR87" s="195"/>
      <c r="DGS87" s="195"/>
      <c r="DGT87" s="195"/>
      <c r="DGU87" s="195"/>
      <c r="DGV87" s="195"/>
      <c r="DGW87" s="195"/>
      <c r="DGX87" s="195"/>
      <c r="DGY87" s="195"/>
      <c r="DGZ87" s="195"/>
      <c r="DHA87" s="195"/>
      <c r="DHB87" s="195"/>
      <c r="DHC87" s="195"/>
      <c r="DHD87" s="195"/>
      <c r="DHE87" s="195"/>
      <c r="DHF87" s="195"/>
      <c r="DHG87" s="195"/>
      <c r="DHH87" s="195"/>
      <c r="DHI87" s="195"/>
      <c r="DHJ87" s="195"/>
      <c r="DHK87" s="195"/>
      <c r="DHL87" s="195"/>
      <c r="DHM87" s="195"/>
      <c r="DHN87" s="195"/>
      <c r="DHO87" s="195"/>
      <c r="DHP87" s="195"/>
      <c r="DHQ87" s="195"/>
      <c r="DHR87" s="195"/>
      <c r="DHS87" s="195"/>
      <c r="DHT87" s="195"/>
      <c r="DHU87" s="195"/>
      <c r="DHV87" s="195"/>
      <c r="DHW87" s="195"/>
      <c r="DHX87" s="195"/>
      <c r="DHY87" s="195"/>
      <c r="DHZ87" s="195"/>
      <c r="DIA87" s="195"/>
      <c r="DIB87" s="195"/>
      <c r="DIC87" s="195"/>
      <c r="DID87" s="195"/>
      <c r="DIE87" s="195"/>
      <c r="DIF87" s="195"/>
      <c r="DIG87" s="195"/>
      <c r="DIH87" s="195"/>
      <c r="DII87" s="195"/>
      <c r="DIJ87" s="195"/>
      <c r="DIK87" s="195"/>
      <c r="DIL87" s="195"/>
      <c r="DIM87" s="195"/>
      <c r="DIN87" s="195"/>
      <c r="DIO87" s="195"/>
      <c r="DIP87" s="195"/>
      <c r="DIQ87" s="195"/>
      <c r="DIR87" s="195"/>
      <c r="DIS87" s="195"/>
      <c r="DIT87" s="195"/>
      <c r="DIU87" s="195"/>
      <c r="DIV87" s="195"/>
      <c r="DIW87" s="195"/>
      <c r="DIX87" s="195"/>
      <c r="DIY87" s="195"/>
      <c r="DIZ87" s="195"/>
      <c r="DJA87" s="195"/>
      <c r="DJB87" s="195"/>
      <c r="DJC87" s="195"/>
      <c r="DJD87" s="195"/>
      <c r="DJE87" s="195"/>
      <c r="DJF87" s="195"/>
      <c r="DJG87" s="195"/>
      <c r="DJH87" s="195"/>
      <c r="DJI87" s="195"/>
      <c r="DJJ87" s="195"/>
      <c r="DJK87" s="195"/>
      <c r="DJL87" s="195"/>
      <c r="DJM87" s="195"/>
      <c r="DJN87" s="195"/>
      <c r="DJO87" s="195"/>
      <c r="DJP87" s="195"/>
      <c r="DJQ87" s="195"/>
      <c r="DJR87" s="195"/>
      <c r="DJS87" s="195"/>
      <c r="DJT87" s="195"/>
      <c r="DJU87" s="195"/>
      <c r="DJV87" s="195"/>
      <c r="DJW87" s="195"/>
      <c r="DJX87" s="195"/>
      <c r="DJY87" s="195"/>
      <c r="DJZ87" s="195"/>
      <c r="DKA87" s="195"/>
      <c r="DKB87" s="195"/>
      <c r="DKC87" s="195"/>
      <c r="DKD87" s="195"/>
      <c r="DKE87" s="195"/>
      <c r="DKF87" s="195"/>
      <c r="DKG87" s="195"/>
      <c r="DKH87" s="195"/>
      <c r="DKI87" s="195"/>
      <c r="DKJ87" s="195"/>
      <c r="DKK87" s="195"/>
      <c r="DKL87" s="195"/>
      <c r="DKM87" s="195"/>
      <c r="DKN87" s="195"/>
      <c r="DKO87" s="195"/>
      <c r="DKP87" s="195"/>
      <c r="DKQ87" s="195"/>
      <c r="DKR87" s="195"/>
      <c r="DKS87" s="195"/>
      <c r="DKT87" s="195"/>
      <c r="DKU87" s="195"/>
      <c r="DKV87" s="195"/>
      <c r="DKW87" s="195"/>
      <c r="DKX87" s="195"/>
      <c r="DKY87" s="195"/>
      <c r="DKZ87" s="195"/>
      <c r="DLA87" s="195"/>
      <c r="DLB87" s="195"/>
      <c r="DLC87" s="195"/>
      <c r="DLD87" s="195"/>
      <c r="DLE87" s="195"/>
      <c r="DLF87" s="195"/>
      <c r="DLG87" s="195"/>
      <c r="DLH87" s="195"/>
      <c r="DLI87" s="195"/>
      <c r="DLJ87" s="195"/>
      <c r="DLK87" s="195"/>
      <c r="DLL87" s="195"/>
      <c r="DLM87" s="195"/>
      <c r="DLN87" s="195"/>
      <c r="DLO87" s="195"/>
      <c r="DLP87" s="195"/>
      <c r="DLQ87" s="195"/>
      <c r="DLR87" s="195"/>
      <c r="DLS87" s="195"/>
      <c r="DLT87" s="195"/>
      <c r="DLU87" s="195"/>
      <c r="DLV87" s="195"/>
      <c r="DLW87" s="195"/>
      <c r="DLX87" s="195"/>
      <c r="DLY87" s="195"/>
      <c r="DLZ87" s="195"/>
      <c r="DMA87" s="195"/>
      <c r="DMB87" s="195"/>
      <c r="DMC87" s="195"/>
      <c r="DMD87" s="195"/>
      <c r="DME87" s="195"/>
      <c r="DMF87" s="195"/>
      <c r="DMG87" s="195"/>
      <c r="DMH87" s="195"/>
      <c r="DMI87" s="195"/>
      <c r="DMJ87" s="195"/>
      <c r="DMK87" s="195"/>
      <c r="DML87" s="195"/>
      <c r="DMM87" s="195"/>
      <c r="DMN87" s="195"/>
      <c r="DMO87" s="195"/>
      <c r="DMP87" s="195"/>
      <c r="DMQ87" s="195"/>
      <c r="DMR87" s="195"/>
      <c r="DMS87" s="195"/>
      <c r="DMT87" s="195"/>
      <c r="DMU87" s="195"/>
      <c r="DMV87" s="195"/>
      <c r="DMW87" s="195"/>
      <c r="DMX87" s="195"/>
      <c r="DMY87" s="195"/>
      <c r="DMZ87" s="195"/>
      <c r="DNA87" s="195"/>
      <c r="DNB87" s="195"/>
      <c r="DNC87" s="195"/>
      <c r="DND87" s="195"/>
      <c r="DNE87" s="195"/>
      <c r="DNF87" s="195"/>
      <c r="DNG87" s="195"/>
      <c r="DNH87" s="195"/>
      <c r="DNI87" s="195"/>
      <c r="DNJ87" s="195"/>
      <c r="DNK87" s="195"/>
      <c r="DNL87" s="195"/>
      <c r="DNM87" s="195"/>
      <c r="DNN87" s="195"/>
      <c r="DNO87" s="195"/>
      <c r="DNP87" s="195"/>
      <c r="DNQ87" s="195"/>
      <c r="DNR87" s="195"/>
      <c r="DNS87" s="195"/>
      <c r="DNT87" s="195"/>
      <c r="DNU87" s="195"/>
      <c r="DNV87" s="195"/>
      <c r="DNW87" s="195"/>
      <c r="DNX87" s="195"/>
      <c r="DNY87" s="195"/>
      <c r="DNZ87" s="195"/>
      <c r="DOA87" s="195"/>
      <c r="DOB87" s="195"/>
      <c r="DOC87" s="195"/>
      <c r="DOD87" s="195"/>
      <c r="DOE87" s="195"/>
      <c r="DOF87" s="195"/>
      <c r="DOG87" s="195"/>
      <c r="DOH87" s="195"/>
      <c r="DOI87" s="195"/>
      <c r="DOJ87" s="195"/>
      <c r="DOK87" s="195"/>
      <c r="DOL87" s="195"/>
      <c r="DOM87" s="195"/>
      <c r="DON87" s="195"/>
      <c r="DOO87" s="195"/>
      <c r="DOP87" s="195"/>
      <c r="DOQ87" s="195"/>
      <c r="DOR87" s="195"/>
      <c r="DOS87" s="195"/>
      <c r="DOT87" s="195"/>
      <c r="DOU87" s="195"/>
      <c r="DOV87" s="195"/>
      <c r="DOW87" s="195"/>
      <c r="DOX87" s="195"/>
      <c r="DOY87" s="195"/>
      <c r="DOZ87" s="195"/>
      <c r="DPA87" s="195"/>
      <c r="DPB87" s="195"/>
      <c r="DPC87" s="195"/>
      <c r="DPD87" s="195"/>
      <c r="DPE87" s="195"/>
      <c r="DPF87" s="195"/>
      <c r="DPG87" s="195"/>
      <c r="DPH87" s="195"/>
      <c r="DPI87" s="195"/>
      <c r="DPJ87" s="195"/>
      <c r="DPK87" s="195"/>
      <c r="DPL87" s="195"/>
      <c r="DPM87" s="195"/>
      <c r="DPN87" s="195"/>
      <c r="DPO87" s="195"/>
      <c r="DPP87" s="195"/>
      <c r="DPQ87" s="195"/>
      <c r="DPR87" s="195"/>
      <c r="DPS87" s="195"/>
      <c r="DPT87" s="195"/>
      <c r="DPU87" s="195"/>
      <c r="DPV87" s="195"/>
      <c r="DPW87" s="195"/>
      <c r="DPX87" s="195"/>
      <c r="DPY87" s="195"/>
      <c r="DPZ87" s="195"/>
      <c r="DQA87" s="195"/>
      <c r="DQB87" s="195"/>
      <c r="DQC87" s="195"/>
      <c r="DQD87" s="195"/>
      <c r="DQE87" s="195"/>
      <c r="DQF87" s="195"/>
      <c r="DQG87" s="195"/>
      <c r="DQH87" s="195"/>
      <c r="DQI87" s="195"/>
      <c r="DQJ87" s="195"/>
      <c r="DQK87" s="195"/>
      <c r="DQL87" s="195"/>
      <c r="DQM87" s="195"/>
      <c r="DQN87" s="195"/>
      <c r="DQO87" s="195"/>
      <c r="DQP87" s="195"/>
      <c r="DQQ87" s="195"/>
      <c r="DQR87" s="195"/>
      <c r="DQS87" s="195"/>
      <c r="DQT87" s="195"/>
      <c r="DQU87" s="195"/>
      <c r="DQV87" s="195"/>
      <c r="DQW87" s="195"/>
      <c r="DQX87" s="195"/>
      <c r="DQY87" s="195"/>
      <c r="DQZ87" s="195"/>
      <c r="DRA87" s="195"/>
      <c r="DRB87" s="195"/>
      <c r="DRC87" s="195"/>
      <c r="DRD87" s="195"/>
      <c r="DRE87" s="195"/>
      <c r="DRF87" s="195"/>
      <c r="DRG87" s="195"/>
      <c r="DRH87" s="195"/>
      <c r="DRI87" s="195"/>
      <c r="DRJ87" s="195"/>
      <c r="DRK87" s="195"/>
      <c r="DRL87" s="195"/>
      <c r="DRM87" s="195"/>
      <c r="DRN87" s="195"/>
      <c r="DRO87" s="195"/>
      <c r="DRP87" s="195"/>
      <c r="DRQ87" s="195"/>
      <c r="DRR87" s="195"/>
      <c r="DRS87" s="195"/>
      <c r="DRT87" s="195"/>
      <c r="DRU87" s="195"/>
      <c r="DRV87" s="195"/>
      <c r="DRW87" s="195"/>
      <c r="DRX87" s="195"/>
      <c r="DRY87" s="195"/>
      <c r="DRZ87" s="195"/>
      <c r="DSA87" s="195"/>
      <c r="DSB87" s="195"/>
      <c r="DSC87" s="195"/>
      <c r="DSD87" s="195"/>
      <c r="DSE87" s="195"/>
      <c r="DSF87" s="195"/>
      <c r="DSG87" s="195"/>
      <c r="DSH87" s="195"/>
      <c r="DSI87" s="195"/>
      <c r="DSJ87" s="195"/>
      <c r="DSK87" s="195"/>
      <c r="DSL87" s="195"/>
      <c r="DSM87" s="195"/>
      <c r="DSN87" s="195"/>
      <c r="DSO87" s="195"/>
      <c r="DSP87" s="195"/>
      <c r="DSQ87" s="195"/>
      <c r="DSR87" s="195"/>
      <c r="DSS87" s="195"/>
      <c r="DST87" s="195"/>
      <c r="DSU87" s="195"/>
      <c r="DSV87" s="195"/>
      <c r="DSW87" s="195"/>
      <c r="DSX87" s="195"/>
      <c r="DSY87" s="195"/>
      <c r="DSZ87" s="195"/>
      <c r="DTA87" s="195"/>
      <c r="DTB87" s="195"/>
      <c r="DTC87" s="195"/>
      <c r="DTD87" s="195"/>
      <c r="DTE87" s="195"/>
      <c r="DTF87" s="195"/>
      <c r="DTG87" s="195"/>
      <c r="DTH87" s="195"/>
      <c r="DTI87" s="195"/>
      <c r="DTJ87" s="195"/>
      <c r="DTK87" s="195"/>
      <c r="DTL87" s="195"/>
      <c r="DTM87" s="195"/>
      <c r="DTN87" s="195"/>
      <c r="DTO87" s="195"/>
      <c r="DTP87" s="195"/>
      <c r="DTQ87" s="195"/>
      <c r="DTR87" s="195"/>
      <c r="DTS87" s="195"/>
      <c r="DTT87" s="195"/>
      <c r="DTU87" s="195"/>
      <c r="DTV87" s="195"/>
      <c r="DTW87" s="195"/>
      <c r="DTX87" s="195"/>
      <c r="DTY87" s="195"/>
      <c r="DTZ87" s="195"/>
      <c r="DUA87" s="195"/>
      <c r="DUB87" s="195"/>
      <c r="DUC87" s="195"/>
      <c r="DUD87" s="195"/>
      <c r="DUE87" s="195"/>
      <c r="DUF87" s="195"/>
      <c r="DUG87" s="195"/>
      <c r="DUH87" s="195"/>
      <c r="DUI87" s="195"/>
      <c r="DUJ87" s="195"/>
      <c r="DUK87" s="195"/>
      <c r="DUL87" s="195"/>
      <c r="DUM87" s="195"/>
      <c r="DUN87" s="195"/>
      <c r="DUO87" s="195"/>
      <c r="DUP87" s="195"/>
      <c r="DUQ87" s="195"/>
      <c r="DUR87" s="195"/>
      <c r="DUS87" s="195"/>
      <c r="DUT87" s="195"/>
      <c r="DUU87" s="195"/>
      <c r="DUV87" s="195"/>
      <c r="DUW87" s="195"/>
      <c r="DUX87" s="195"/>
      <c r="DUY87" s="195"/>
      <c r="DUZ87" s="195"/>
      <c r="DVA87" s="195"/>
      <c r="DVB87" s="195"/>
      <c r="DVC87" s="195"/>
      <c r="DVD87" s="195"/>
      <c r="DVE87" s="195"/>
      <c r="DVF87" s="195"/>
      <c r="DVG87" s="195"/>
      <c r="DVH87" s="195"/>
      <c r="DVI87" s="195"/>
      <c r="DVJ87" s="195"/>
      <c r="DVK87" s="195"/>
      <c r="DVL87" s="195"/>
      <c r="DVM87" s="195"/>
      <c r="DVN87" s="195"/>
      <c r="DVO87" s="195"/>
      <c r="DVP87" s="195"/>
      <c r="DVQ87" s="195"/>
      <c r="DVR87" s="195"/>
      <c r="DVS87" s="195"/>
      <c r="DVT87" s="195"/>
      <c r="DVU87" s="195"/>
      <c r="DVV87" s="195"/>
      <c r="DVW87" s="195"/>
      <c r="DVX87" s="195"/>
      <c r="DVY87" s="195"/>
      <c r="DVZ87" s="195"/>
      <c r="DWA87" s="195"/>
      <c r="DWB87" s="195"/>
      <c r="DWC87" s="195"/>
      <c r="DWD87" s="195"/>
      <c r="DWE87" s="195"/>
      <c r="DWF87" s="195"/>
      <c r="DWG87" s="195"/>
      <c r="DWH87" s="195"/>
      <c r="DWI87" s="195"/>
      <c r="DWJ87" s="195"/>
      <c r="DWK87" s="195"/>
      <c r="DWL87" s="195"/>
      <c r="DWM87" s="195"/>
      <c r="DWN87" s="195"/>
      <c r="DWO87" s="195"/>
      <c r="DWP87" s="195"/>
      <c r="DWQ87" s="195"/>
      <c r="DWR87" s="195"/>
      <c r="DWS87" s="195"/>
      <c r="DWT87" s="195"/>
      <c r="DWU87" s="195"/>
      <c r="DWV87" s="195"/>
      <c r="DWW87" s="195"/>
      <c r="DWX87" s="195"/>
      <c r="DWY87" s="195"/>
      <c r="DWZ87" s="195"/>
      <c r="DXA87" s="195"/>
      <c r="DXB87" s="195"/>
      <c r="DXC87" s="195"/>
      <c r="DXD87" s="195"/>
      <c r="DXE87" s="195"/>
      <c r="DXF87" s="195"/>
      <c r="DXG87" s="195"/>
      <c r="DXH87" s="195"/>
      <c r="DXI87" s="195"/>
      <c r="DXJ87" s="195"/>
      <c r="DXK87" s="195"/>
      <c r="DXL87" s="195"/>
      <c r="DXM87" s="195"/>
      <c r="DXN87" s="195"/>
      <c r="DXO87" s="195"/>
      <c r="DXP87" s="195"/>
      <c r="DXQ87" s="195"/>
      <c r="DXR87" s="195"/>
      <c r="DXS87" s="195"/>
      <c r="DXT87" s="195"/>
      <c r="DXU87" s="195"/>
      <c r="DXV87" s="195"/>
      <c r="DXW87" s="195"/>
      <c r="DXX87" s="195"/>
      <c r="DXY87" s="195"/>
      <c r="DXZ87" s="195"/>
      <c r="DYA87" s="195"/>
      <c r="DYB87" s="195"/>
      <c r="DYC87" s="195"/>
      <c r="DYD87" s="195"/>
      <c r="DYE87" s="195"/>
      <c r="DYF87" s="195"/>
      <c r="DYG87" s="195"/>
      <c r="DYH87" s="195"/>
      <c r="DYI87" s="195"/>
      <c r="DYJ87" s="195"/>
      <c r="DYK87" s="195"/>
      <c r="DYL87" s="195"/>
      <c r="DYM87" s="195"/>
      <c r="DYN87" s="195"/>
      <c r="DYO87" s="195"/>
      <c r="DYP87" s="195"/>
      <c r="DYQ87" s="195"/>
      <c r="DYR87" s="195"/>
      <c r="DYS87" s="195"/>
      <c r="DYT87" s="195"/>
      <c r="DYU87" s="195"/>
      <c r="DYV87" s="195"/>
      <c r="DYW87" s="195"/>
      <c r="DYX87" s="195"/>
      <c r="DYY87" s="195"/>
      <c r="DYZ87" s="195"/>
      <c r="DZA87" s="195"/>
      <c r="DZB87" s="195"/>
      <c r="DZC87" s="195"/>
      <c r="DZD87" s="195"/>
      <c r="DZE87" s="195"/>
      <c r="DZF87" s="195"/>
      <c r="DZG87" s="195"/>
      <c r="DZH87" s="195"/>
      <c r="DZI87" s="195"/>
      <c r="DZJ87" s="195"/>
      <c r="DZK87" s="195"/>
      <c r="DZL87" s="195"/>
      <c r="DZM87" s="195"/>
      <c r="DZN87" s="195"/>
      <c r="DZO87" s="195"/>
      <c r="DZP87" s="195"/>
      <c r="DZQ87" s="195"/>
      <c r="DZR87" s="195"/>
      <c r="DZS87" s="195"/>
      <c r="DZT87" s="195"/>
      <c r="DZU87" s="195"/>
      <c r="DZV87" s="195"/>
      <c r="DZW87" s="195"/>
      <c r="DZX87" s="195"/>
      <c r="DZY87" s="195"/>
      <c r="DZZ87" s="195"/>
      <c r="EAA87" s="195"/>
      <c r="EAB87" s="195"/>
      <c r="EAC87" s="195"/>
      <c r="EAD87" s="195"/>
      <c r="EAE87" s="195"/>
      <c r="EAF87" s="195"/>
      <c r="EAG87" s="195"/>
      <c r="EAH87" s="195"/>
      <c r="EAI87" s="195"/>
      <c r="EAJ87" s="195"/>
      <c r="EAK87" s="195"/>
      <c r="EAL87" s="195"/>
      <c r="EAM87" s="195"/>
      <c r="EAN87" s="195"/>
      <c r="EAO87" s="195"/>
      <c r="EAP87" s="195"/>
      <c r="EAQ87" s="195"/>
      <c r="EAR87" s="195"/>
      <c r="EAS87" s="195"/>
      <c r="EAT87" s="195"/>
      <c r="EAU87" s="195"/>
      <c r="EAV87" s="195"/>
      <c r="EAW87" s="195"/>
      <c r="EAX87" s="195"/>
      <c r="EAY87" s="195"/>
      <c r="EAZ87" s="195"/>
      <c r="EBA87" s="195"/>
      <c r="EBB87" s="195"/>
      <c r="EBC87" s="195"/>
      <c r="EBD87" s="195"/>
      <c r="EBE87" s="195"/>
      <c r="EBF87" s="195"/>
      <c r="EBG87" s="195"/>
      <c r="EBH87" s="195"/>
      <c r="EBI87" s="195"/>
      <c r="EBJ87" s="195"/>
      <c r="EBK87" s="195"/>
      <c r="EBL87" s="195"/>
      <c r="EBM87" s="195"/>
      <c r="EBN87" s="195"/>
      <c r="EBO87" s="195"/>
      <c r="EBP87" s="195"/>
      <c r="EBQ87" s="195"/>
      <c r="EBR87" s="195"/>
      <c r="EBS87" s="195"/>
      <c r="EBT87" s="195"/>
      <c r="EBU87" s="195"/>
      <c r="EBV87" s="195"/>
      <c r="EBW87" s="195"/>
      <c r="EBX87" s="195"/>
      <c r="EBY87" s="195"/>
      <c r="EBZ87" s="195"/>
      <c r="ECA87" s="195"/>
      <c r="ECB87" s="195"/>
      <c r="ECC87" s="195"/>
      <c r="ECD87" s="195"/>
      <c r="ECE87" s="195"/>
      <c r="ECF87" s="195"/>
      <c r="ECG87" s="195"/>
      <c r="ECH87" s="195"/>
      <c r="ECI87" s="195"/>
      <c r="ECJ87" s="195"/>
      <c r="ECK87" s="195"/>
      <c r="ECL87" s="195"/>
      <c r="ECM87" s="195"/>
      <c r="ECN87" s="195"/>
      <c r="ECO87" s="195"/>
      <c r="ECP87" s="195"/>
      <c r="ECQ87" s="195"/>
      <c r="ECR87" s="195"/>
      <c r="ECS87" s="195"/>
      <c r="ECT87" s="195"/>
      <c r="ECU87" s="195"/>
      <c r="ECV87" s="195"/>
      <c r="ECW87" s="195"/>
      <c r="ECX87" s="195"/>
      <c r="ECY87" s="195"/>
      <c r="ECZ87" s="195"/>
      <c r="EDA87" s="195"/>
      <c r="EDB87" s="195"/>
      <c r="EDC87" s="195"/>
      <c r="EDD87" s="195"/>
      <c r="EDE87" s="195"/>
      <c r="EDF87" s="195"/>
      <c r="EDG87" s="195"/>
      <c r="EDH87" s="195"/>
      <c r="EDI87" s="195"/>
      <c r="EDJ87" s="195"/>
      <c r="EDK87" s="195"/>
      <c r="EDL87" s="195"/>
      <c r="EDM87" s="195"/>
      <c r="EDN87" s="195"/>
      <c r="EDO87" s="195"/>
      <c r="EDP87" s="195"/>
      <c r="EDQ87" s="195"/>
      <c r="EDR87" s="195"/>
      <c r="EDS87" s="195"/>
      <c r="EDT87" s="195"/>
      <c r="EDU87" s="195"/>
      <c r="EDV87" s="195"/>
      <c r="EDW87" s="195"/>
      <c r="EDX87" s="195"/>
      <c r="EDY87" s="195"/>
      <c r="EDZ87" s="195"/>
      <c r="EEA87" s="195"/>
      <c r="EEB87" s="195"/>
      <c r="EEC87" s="195"/>
      <c r="EED87" s="195"/>
      <c r="EEE87" s="195"/>
      <c r="EEF87" s="195"/>
      <c r="EEG87" s="195"/>
      <c r="EEH87" s="195"/>
      <c r="EEI87" s="195"/>
      <c r="EEJ87" s="195"/>
      <c r="EEK87" s="195"/>
      <c r="EEL87" s="195"/>
      <c r="EEM87" s="195"/>
      <c r="EEN87" s="195"/>
      <c r="EEO87" s="195"/>
      <c r="EEP87" s="195"/>
      <c r="EEQ87" s="195"/>
      <c r="EER87" s="195"/>
      <c r="EES87" s="195"/>
      <c r="EET87" s="195"/>
      <c r="EEU87" s="195"/>
      <c r="EEV87" s="195"/>
      <c r="EEW87" s="195"/>
      <c r="EEX87" s="195"/>
      <c r="EEY87" s="195"/>
      <c r="EEZ87" s="195"/>
      <c r="EFA87" s="195"/>
      <c r="EFB87" s="195"/>
      <c r="EFC87" s="195"/>
      <c r="EFD87" s="195"/>
      <c r="EFE87" s="195"/>
      <c r="EFF87" s="195"/>
      <c r="EFG87" s="195"/>
      <c r="EFH87" s="195"/>
      <c r="EFI87" s="195"/>
      <c r="EFJ87" s="195"/>
      <c r="EFK87" s="195"/>
      <c r="EFL87" s="195"/>
      <c r="EFM87" s="195"/>
      <c r="EFN87" s="195"/>
      <c r="EFO87" s="195"/>
      <c r="EFP87" s="195"/>
      <c r="EFQ87" s="195"/>
      <c r="EFR87" s="195"/>
      <c r="EFS87" s="195"/>
      <c r="EFT87" s="195"/>
      <c r="EFU87" s="195"/>
      <c r="EFV87" s="195"/>
      <c r="EFW87" s="195"/>
      <c r="EFX87" s="195"/>
      <c r="EFY87" s="195"/>
      <c r="EFZ87" s="195"/>
      <c r="EGA87" s="195"/>
      <c r="EGB87" s="195"/>
      <c r="EGC87" s="195"/>
      <c r="EGD87" s="195"/>
      <c r="EGE87" s="195"/>
      <c r="EGF87" s="195"/>
      <c r="EGG87" s="195"/>
      <c r="EGH87" s="195"/>
      <c r="EGI87" s="195"/>
      <c r="EGJ87" s="195"/>
      <c r="EGK87" s="195"/>
      <c r="EGL87" s="195"/>
      <c r="EGM87" s="195"/>
      <c r="EGN87" s="195"/>
      <c r="EGO87" s="195"/>
      <c r="EGP87" s="195"/>
      <c r="EGQ87" s="195"/>
      <c r="EGR87" s="195"/>
      <c r="EGS87" s="195"/>
      <c r="EGT87" s="195"/>
      <c r="EGU87" s="195"/>
      <c r="EGV87" s="195"/>
      <c r="EGW87" s="195"/>
      <c r="EGX87" s="195"/>
      <c r="EGY87" s="195"/>
      <c r="EGZ87" s="195"/>
      <c r="EHA87" s="195"/>
      <c r="EHB87" s="195"/>
      <c r="EHC87" s="195"/>
      <c r="EHD87" s="195"/>
      <c r="EHE87" s="195"/>
      <c r="EHF87" s="195"/>
      <c r="EHG87" s="195"/>
      <c r="EHH87" s="195"/>
      <c r="EHI87" s="195"/>
      <c r="EHJ87" s="195"/>
      <c r="EHK87" s="195"/>
      <c r="EHL87" s="195"/>
      <c r="EHM87" s="195"/>
      <c r="EHN87" s="195"/>
      <c r="EHO87" s="195"/>
      <c r="EHP87" s="195"/>
      <c r="EHQ87" s="195"/>
      <c r="EHR87" s="195"/>
      <c r="EHS87" s="195"/>
      <c r="EHT87" s="195"/>
      <c r="EHU87" s="195"/>
      <c r="EHV87" s="195"/>
      <c r="EHW87" s="195"/>
      <c r="EHX87" s="195"/>
      <c r="EHY87" s="195"/>
      <c r="EHZ87" s="195"/>
      <c r="EIA87" s="195"/>
      <c r="EIB87" s="195"/>
      <c r="EIC87" s="195"/>
      <c r="EID87" s="195"/>
      <c r="EIE87" s="195"/>
      <c r="EIF87" s="195"/>
      <c r="EIG87" s="195"/>
      <c r="EIH87" s="195"/>
      <c r="EII87" s="195"/>
      <c r="EIJ87" s="195"/>
      <c r="EIK87" s="195"/>
      <c r="EIL87" s="195"/>
      <c r="EIM87" s="195"/>
      <c r="EIN87" s="195"/>
      <c r="EIO87" s="195"/>
      <c r="EIP87" s="195"/>
      <c r="EIQ87" s="195"/>
      <c r="EIR87" s="195"/>
      <c r="EIS87" s="195"/>
      <c r="EIT87" s="195"/>
      <c r="EIU87" s="195"/>
      <c r="EIV87" s="195"/>
      <c r="EIW87" s="195"/>
      <c r="EIX87" s="195"/>
      <c r="EIY87" s="195"/>
      <c r="EIZ87" s="195"/>
      <c r="EJA87" s="195"/>
      <c r="EJB87" s="195"/>
      <c r="EJC87" s="195"/>
      <c r="EJD87" s="195"/>
      <c r="EJE87" s="195"/>
      <c r="EJF87" s="195"/>
      <c r="EJG87" s="195"/>
      <c r="EJH87" s="195"/>
      <c r="EJI87" s="195"/>
      <c r="EJJ87" s="195"/>
      <c r="EJK87" s="195"/>
      <c r="EJL87" s="195"/>
      <c r="EJM87" s="195"/>
      <c r="EJN87" s="195"/>
      <c r="EJO87" s="195"/>
      <c r="EJP87" s="195"/>
      <c r="EJQ87" s="195"/>
      <c r="EJR87" s="195"/>
      <c r="EJS87" s="195"/>
      <c r="EJT87" s="195"/>
      <c r="EJU87" s="195"/>
      <c r="EJV87" s="195"/>
      <c r="EJW87" s="195"/>
      <c r="EJX87" s="195"/>
      <c r="EJY87" s="195"/>
      <c r="EJZ87" s="195"/>
      <c r="EKA87" s="195"/>
      <c r="EKB87" s="195"/>
      <c r="EKC87" s="195"/>
      <c r="EKD87" s="195"/>
      <c r="EKE87" s="195"/>
      <c r="EKF87" s="195"/>
      <c r="EKG87" s="195"/>
      <c r="EKH87" s="195"/>
      <c r="EKI87" s="195"/>
      <c r="EKJ87" s="195"/>
      <c r="EKK87" s="195"/>
      <c r="EKL87" s="195"/>
      <c r="EKM87" s="195"/>
      <c r="EKN87" s="195"/>
      <c r="EKO87" s="195"/>
      <c r="EKP87" s="195"/>
      <c r="EKQ87" s="195"/>
      <c r="EKR87" s="195"/>
      <c r="EKS87" s="195"/>
      <c r="EKT87" s="195"/>
      <c r="EKU87" s="195"/>
      <c r="EKV87" s="195"/>
      <c r="EKW87" s="195"/>
      <c r="EKX87" s="195"/>
      <c r="EKY87" s="195"/>
      <c r="EKZ87" s="195"/>
      <c r="ELA87" s="195"/>
      <c r="ELB87" s="195"/>
      <c r="ELC87" s="195"/>
      <c r="ELD87" s="195"/>
      <c r="ELE87" s="195"/>
      <c r="ELF87" s="195"/>
      <c r="ELG87" s="195"/>
      <c r="ELH87" s="195"/>
      <c r="ELI87" s="195"/>
      <c r="ELJ87" s="195"/>
      <c r="ELK87" s="195"/>
      <c r="ELL87" s="195"/>
      <c r="ELM87" s="195"/>
      <c r="ELN87" s="195"/>
      <c r="ELO87" s="195"/>
      <c r="ELP87" s="195"/>
      <c r="ELQ87" s="195"/>
      <c r="ELR87" s="195"/>
      <c r="ELS87" s="195"/>
      <c r="ELT87" s="195"/>
      <c r="ELU87" s="195"/>
      <c r="ELV87" s="195"/>
      <c r="ELW87" s="195"/>
      <c r="ELX87" s="195"/>
      <c r="ELY87" s="195"/>
      <c r="ELZ87" s="195"/>
      <c r="EMA87" s="195"/>
      <c r="EMB87" s="195"/>
      <c r="EMC87" s="195"/>
      <c r="EMD87" s="195"/>
      <c r="EME87" s="195"/>
      <c r="EMF87" s="195"/>
      <c r="EMG87" s="195"/>
      <c r="EMH87" s="195"/>
      <c r="EMI87" s="195"/>
      <c r="EMJ87" s="195"/>
      <c r="EMK87" s="195"/>
      <c r="EML87" s="195"/>
      <c r="EMM87" s="195"/>
      <c r="EMN87" s="195"/>
      <c r="EMO87" s="195"/>
      <c r="EMP87" s="195"/>
      <c r="EMQ87" s="195"/>
      <c r="EMR87" s="195"/>
      <c r="EMS87" s="195"/>
      <c r="EMT87" s="195"/>
      <c r="EMU87" s="195"/>
      <c r="EMV87" s="195"/>
      <c r="EMW87" s="195"/>
      <c r="EMX87" s="195"/>
      <c r="EMY87" s="195"/>
      <c r="EMZ87" s="195"/>
      <c r="ENA87" s="195"/>
      <c r="ENB87" s="195"/>
      <c r="ENC87" s="195"/>
      <c r="END87" s="195"/>
      <c r="ENE87" s="195"/>
      <c r="ENF87" s="195"/>
      <c r="ENG87" s="195"/>
      <c r="ENH87" s="195"/>
      <c r="ENI87" s="195"/>
      <c r="ENJ87" s="195"/>
      <c r="ENK87" s="195"/>
      <c r="ENL87" s="195"/>
      <c r="ENM87" s="195"/>
      <c r="ENN87" s="195"/>
      <c r="ENO87" s="195"/>
      <c r="ENP87" s="195"/>
      <c r="ENQ87" s="195"/>
      <c r="ENR87" s="195"/>
      <c r="ENS87" s="195"/>
      <c r="ENT87" s="195"/>
      <c r="ENU87" s="195"/>
      <c r="ENV87" s="195"/>
      <c r="ENW87" s="195"/>
      <c r="ENX87" s="195"/>
      <c r="ENY87" s="195"/>
      <c r="ENZ87" s="195"/>
      <c r="EOA87" s="195"/>
      <c r="EOB87" s="195"/>
      <c r="EOC87" s="195"/>
      <c r="EOD87" s="195"/>
      <c r="EOE87" s="195"/>
      <c r="EOF87" s="195"/>
      <c r="EOG87" s="195"/>
      <c r="EOH87" s="195"/>
      <c r="EOI87" s="195"/>
      <c r="EOJ87" s="195"/>
      <c r="EOK87" s="195"/>
      <c r="EOL87" s="195"/>
      <c r="EOM87" s="195"/>
      <c r="EON87" s="195"/>
      <c r="EOO87" s="195"/>
      <c r="EOP87" s="195"/>
      <c r="EOQ87" s="195"/>
      <c r="EOR87" s="195"/>
      <c r="EOS87" s="195"/>
      <c r="EOT87" s="195"/>
      <c r="EOU87" s="195"/>
      <c r="EOV87" s="195"/>
      <c r="EOW87" s="195"/>
      <c r="EOX87" s="195"/>
      <c r="EOY87" s="195"/>
      <c r="EOZ87" s="195"/>
      <c r="EPA87" s="195"/>
      <c r="EPB87" s="195"/>
      <c r="EPC87" s="195"/>
      <c r="EPD87" s="195"/>
      <c r="EPE87" s="195"/>
      <c r="EPF87" s="195"/>
      <c r="EPG87" s="195"/>
      <c r="EPH87" s="195"/>
      <c r="EPI87" s="195"/>
      <c r="EPJ87" s="195"/>
      <c r="EPK87" s="195"/>
      <c r="EPL87" s="195"/>
      <c r="EPM87" s="195"/>
      <c r="EPN87" s="195"/>
      <c r="EPO87" s="195"/>
      <c r="EPP87" s="195"/>
      <c r="EPQ87" s="195"/>
      <c r="EPR87" s="195"/>
      <c r="EPS87" s="195"/>
      <c r="EPT87" s="195"/>
      <c r="EPU87" s="195"/>
      <c r="EPV87" s="195"/>
      <c r="EPW87" s="195"/>
      <c r="EPX87" s="195"/>
      <c r="EPY87" s="195"/>
      <c r="EPZ87" s="195"/>
      <c r="EQA87" s="195"/>
      <c r="EQB87" s="195"/>
      <c r="EQC87" s="195"/>
      <c r="EQD87" s="195"/>
      <c r="EQE87" s="195"/>
      <c r="EQF87" s="195"/>
      <c r="EQG87" s="195"/>
      <c r="EQH87" s="195"/>
      <c r="EQI87" s="195"/>
      <c r="EQJ87" s="195"/>
      <c r="EQK87" s="195"/>
      <c r="EQL87" s="195"/>
      <c r="EQM87" s="195"/>
      <c r="EQN87" s="195"/>
      <c r="EQO87" s="195"/>
      <c r="EQP87" s="195"/>
      <c r="EQQ87" s="195"/>
      <c r="EQR87" s="195"/>
      <c r="EQS87" s="195"/>
      <c r="EQT87" s="195"/>
      <c r="EQU87" s="195"/>
      <c r="EQV87" s="195"/>
      <c r="EQW87" s="195"/>
      <c r="EQX87" s="195"/>
      <c r="EQY87" s="195"/>
      <c r="EQZ87" s="195"/>
      <c r="ERA87" s="195"/>
      <c r="ERB87" s="195"/>
      <c r="ERC87" s="195"/>
      <c r="ERD87" s="195"/>
      <c r="ERE87" s="195"/>
      <c r="ERF87" s="195"/>
      <c r="ERG87" s="195"/>
      <c r="ERH87" s="195"/>
      <c r="ERI87" s="195"/>
      <c r="ERJ87" s="195"/>
      <c r="ERK87" s="195"/>
      <c r="ERL87" s="195"/>
      <c r="ERM87" s="195"/>
      <c r="ERN87" s="195"/>
      <c r="ERO87" s="195"/>
      <c r="ERP87" s="195"/>
      <c r="ERQ87" s="195"/>
      <c r="ERR87" s="195"/>
      <c r="ERS87" s="195"/>
      <c r="ERT87" s="195"/>
      <c r="ERU87" s="195"/>
      <c r="ERV87" s="195"/>
      <c r="ERW87" s="195"/>
      <c r="ERX87" s="195"/>
      <c r="ERY87" s="195"/>
      <c r="ERZ87" s="195"/>
      <c r="ESA87" s="195"/>
      <c r="ESB87" s="195"/>
      <c r="ESC87" s="195"/>
      <c r="ESD87" s="195"/>
      <c r="ESE87" s="195"/>
      <c r="ESF87" s="195"/>
      <c r="ESG87" s="195"/>
      <c r="ESH87" s="195"/>
      <c r="ESI87" s="195"/>
      <c r="ESJ87" s="195"/>
      <c r="ESK87" s="195"/>
      <c r="ESL87" s="195"/>
      <c r="ESM87" s="195"/>
      <c r="ESN87" s="195"/>
      <c r="ESO87" s="195"/>
      <c r="ESP87" s="195"/>
      <c r="ESQ87" s="195"/>
      <c r="ESR87" s="195"/>
      <c r="ESS87" s="195"/>
      <c r="EST87" s="195"/>
      <c r="ESU87" s="195"/>
      <c r="ESV87" s="195"/>
      <c r="ESW87" s="195"/>
      <c r="ESX87" s="195"/>
      <c r="ESY87" s="195"/>
      <c r="ESZ87" s="195"/>
      <c r="ETA87" s="195"/>
      <c r="ETB87" s="195"/>
      <c r="ETC87" s="195"/>
      <c r="ETD87" s="195"/>
      <c r="ETE87" s="195"/>
      <c r="ETF87" s="195"/>
      <c r="ETG87" s="195"/>
      <c r="ETH87" s="195"/>
      <c r="ETI87" s="195"/>
      <c r="ETJ87" s="195"/>
      <c r="ETK87" s="195"/>
      <c r="ETL87" s="195"/>
      <c r="ETM87" s="195"/>
      <c r="ETN87" s="195"/>
      <c r="ETO87" s="195"/>
      <c r="ETP87" s="195"/>
      <c r="ETQ87" s="195"/>
      <c r="ETR87" s="195"/>
      <c r="ETS87" s="195"/>
      <c r="ETT87" s="195"/>
      <c r="ETU87" s="195"/>
      <c r="ETV87" s="195"/>
      <c r="ETW87" s="195"/>
      <c r="ETX87" s="195"/>
      <c r="ETY87" s="195"/>
      <c r="ETZ87" s="195"/>
      <c r="EUA87" s="195"/>
      <c r="EUB87" s="195"/>
      <c r="EUC87" s="195"/>
      <c r="EUD87" s="195"/>
      <c r="EUE87" s="195"/>
      <c r="EUF87" s="195"/>
      <c r="EUG87" s="195"/>
      <c r="EUH87" s="195"/>
      <c r="EUI87" s="195"/>
      <c r="EUJ87" s="195"/>
      <c r="EUK87" s="195"/>
      <c r="EUL87" s="195"/>
      <c r="EUM87" s="195"/>
      <c r="EUN87" s="195"/>
      <c r="EUO87" s="195"/>
      <c r="EUP87" s="195"/>
      <c r="EUQ87" s="195"/>
      <c r="EUR87" s="195"/>
      <c r="EUS87" s="195"/>
      <c r="EUT87" s="195"/>
      <c r="EUU87" s="195"/>
      <c r="EUV87" s="195"/>
      <c r="EUW87" s="195"/>
      <c r="EUX87" s="195"/>
      <c r="EUY87" s="195"/>
      <c r="EUZ87" s="195"/>
      <c r="EVA87" s="195"/>
      <c r="EVB87" s="195"/>
      <c r="EVC87" s="195"/>
      <c r="EVD87" s="195"/>
      <c r="EVE87" s="195"/>
      <c r="EVF87" s="195"/>
      <c r="EVG87" s="195"/>
      <c r="EVH87" s="195"/>
      <c r="EVI87" s="195"/>
      <c r="EVJ87" s="195"/>
      <c r="EVK87" s="195"/>
      <c r="EVL87" s="195"/>
      <c r="EVM87" s="195"/>
      <c r="EVN87" s="195"/>
      <c r="EVO87" s="195"/>
      <c r="EVP87" s="195"/>
      <c r="EVQ87" s="195"/>
      <c r="EVR87" s="195"/>
      <c r="EVS87" s="195"/>
      <c r="EVT87" s="195"/>
      <c r="EVU87" s="195"/>
      <c r="EVV87" s="195"/>
      <c r="EVW87" s="195"/>
      <c r="EVX87" s="195"/>
      <c r="EVY87" s="195"/>
      <c r="EVZ87" s="195"/>
      <c r="EWA87" s="195"/>
      <c r="EWB87" s="195"/>
      <c r="EWC87" s="195"/>
      <c r="EWD87" s="195"/>
      <c r="EWE87" s="195"/>
      <c r="EWF87" s="195"/>
      <c r="EWG87" s="195"/>
      <c r="EWH87" s="195"/>
      <c r="EWI87" s="195"/>
      <c r="EWJ87" s="195"/>
      <c r="EWK87" s="195"/>
      <c r="EWL87" s="195"/>
      <c r="EWM87" s="195"/>
      <c r="EWN87" s="195"/>
      <c r="EWO87" s="195"/>
      <c r="EWP87" s="195"/>
      <c r="EWQ87" s="195"/>
      <c r="EWR87" s="195"/>
      <c r="EWS87" s="195"/>
      <c r="EWT87" s="195"/>
      <c r="EWU87" s="195"/>
      <c r="EWV87" s="195"/>
      <c r="EWW87" s="195"/>
      <c r="EWX87" s="195"/>
      <c r="EWY87" s="195"/>
      <c r="EWZ87" s="195"/>
      <c r="EXA87" s="195"/>
      <c r="EXB87" s="195"/>
      <c r="EXC87" s="195"/>
      <c r="EXD87" s="195"/>
      <c r="EXE87" s="195"/>
      <c r="EXF87" s="195"/>
      <c r="EXG87" s="195"/>
      <c r="EXH87" s="195"/>
      <c r="EXI87" s="195"/>
      <c r="EXJ87" s="195"/>
      <c r="EXK87" s="195"/>
      <c r="EXL87" s="195"/>
      <c r="EXM87" s="195"/>
      <c r="EXN87" s="195"/>
      <c r="EXO87" s="195"/>
      <c r="EXP87" s="195"/>
      <c r="EXQ87" s="195"/>
      <c r="EXR87" s="195"/>
      <c r="EXS87" s="195"/>
      <c r="EXT87" s="195"/>
      <c r="EXU87" s="195"/>
      <c r="EXV87" s="195"/>
      <c r="EXW87" s="195"/>
      <c r="EXX87" s="195"/>
      <c r="EXY87" s="195"/>
      <c r="EXZ87" s="195"/>
      <c r="EYA87" s="195"/>
      <c r="EYB87" s="195"/>
      <c r="EYC87" s="195"/>
      <c r="EYD87" s="195"/>
      <c r="EYE87" s="195"/>
      <c r="EYF87" s="195"/>
      <c r="EYG87" s="195"/>
      <c r="EYH87" s="195"/>
      <c r="EYI87" s="195"/>
      <c r="EYJ87" s="195"/>
      <c r="EYK87" s="195"/>
      <c r="EYL87" s="195"/>
      <c r="EYM87" s="195"/>
      <c r="EYN87" s="195"/>
      <c r="EYO87" s="195"/>
      <c r="EYP87" s="195"/>
      <c r="EYQ87" s="195"/>
      <c r="EYR87" s="195"/>
      <c r="EYS87" s="195"/>
      <c r="EYT87" s="195"/>
      <c r="EYU87" s="195"/>
      <c r="EYV87" s="195"/>
      <c r="EYW87" s="195"/>
      <c r="EYX87" s="195"/>
      <c r="EYY87" s="195"/>
      <c r="EYZ87" s="195"/>
      <c r="EZA87" s="195"/>
      <c r="EZB87" s="195"/>
      <c r="EZC87" s="195"/>
      <c r="EZD87" s="195"/>
      <c r="EZE87" s="195"/>
      <c r="EZF87" s="195"/>
      <c r="EZG87" s="195"/>
      <c r="EZH87" s="195"/>
      <c r="EZI87" s="195"/>
      <c r="EZJ87" s="195"/>
      <c r="EZK87" s="195"/>
      <c r="EZL87" s="195"/>
      <c r="EZM87" s="195"/>
      <c r="EZN87" s="195"/>
      <c r="EZO87" s="195"/>
      <c r="EZP87" s="195"/>
      <c r="EZQ87" s="195"/>
      <c r="EZR87" s="195"/>
      <c r="EZS87" s="195"/>
      <c r="EZT87" s="195"/>
      <c r="EZU87" s="195"/>
      <c r="EZV87" s="195"/>
      <c r="EZW87" s="195"/>
      <c r="EZX87" s="195"/>
      <c r="EZY87" s="195"/>
      <c r="EZZ87" s="195"/>
      <c r="FAA87" s="195"/>
      <c r="FAB87" s="195"/>
      <c r="FAC87" s="195"/>
      <c r="FAD87" s="195"/>
      <c r="FAE87" s="195"/>
      <c r="FAF87" s="195"/>
      <c r="FAG87" s="195"/>
      <c r="FAH87" s="195"/>
      <c r="FAI87" s="195"/>
      <c r="FAJ87" s="195"/>
      <c r="FAK87" s="195"/>
      <c r="FAL87" s="195"/>
      <c r="FAM87" s="195"/>
      <c r="FAN87" s="195"/>
      <c r="FAO87" s="195"/>
      <c r="FAP87" s="195"/>
      <c r="FAQ87" s="195"/>
      <c r="FAR87" s="195"/>
      <c r="FAS87" s="195"/>
      <c r="FAT87" s="195"/>
      <c r="FAU87" s="195"/>
      <c r="FAV87" s="195"/>
      <c r="FAW87" s="195"/>
      <c r="FAX87" s="195"/>
      <c r="FAY87" s="195"/>
      <c r="FAZ87" s="195"/>
      <c r="FBA87" s="195"/>
      <c r="FBB87" s="195"/>
      <c r="FBC87" s="195"/>
      <c r="FBD87" s="195"/>
      <c r="FBE87" s="195"/>
      <c r="FBF87" s="195"/>
      <c r="FBG87" s="195"/>
      <c r="FBH87" s="195"/>
      <c r="FBI87" s="195"/>
      <c r="FBJ87" s="195"/>
      <c r="FBK87" s="195"/>
      <c r="FBL87" s="195"/>
      <c r="FBM87" s="195"/>
      <c r="FBN87" s="195"/>
      <c r="FBO87" s="195"/>
      <c r="FBP87" s="195"/>
      <c r="FBQ87" s="195"/>
      <c r="FBR87" s="195"/>
      <c r="FBS87" s="195"/>
      <c r="FBT87" s="195"/>
      <c r="FBU87" s="195"/>
      <c r="FBV87" s="195"/>
      <c r="FBW87" s="195"/>
      <c r="FBX87" s="195"/>
      <c r="FBY87" s="195"/>
      <c r="FBZ87" s="195"/>
      <c r="FCA87" s="195"/>
      <c r="FCB87" s="195"/>
      <c r="FCC87" s="195"/>
      <c r="FCD87" s="195"/>
      <c r="FCE87" s="195"/>
      <c r="FCF87" s="195"/>
      <c r="FCG87" s="195"/>
      <c r="FCH87" s="195"/>
      <c r="FCI87" s="195"/>
      <c r="FCJ87" s="195"/>
      <c r="FCK87" s="195"/>
      <c r="FCL87" s="195"/>
      <c r="FCM87" s="195"/>
      <c r="FCN87" s="195"/>
      <c r="FCO87" s="195"/>
      <c r="FCP87" s="195"/>
      <c r="FCQ87" s="195"/>
      <c r="FCR87" s="195"/>
      <c r="FCS87" s="195"/>
      <c r="FCT87" s="195"/>
      <c r="FCU87" s="195"/>
      <c r="FCV87" s="195"/>
      <c r="FCW87" s="195"/>
      <c r="FCX87" s="195"/>
      <c r="FCY87" s="195"/>
      <c r="FCZ87" s="195"/>
      <c r="FDA87" s="195"/>
      <c r="FDB87" s="195"/>
      <c r="FDC87" s="195"/>
      <c r="FDD87" s="195"/>
      <c r="FDE87" s="195"/>
      <c r="FDF87" s="195"/>
      <c r="FDG87" s="195"/>
      <c r="FDH87" s="195"/>
      <c r="FDI87" s="195"/>
      <c r="FDJ87" s="195"/>
      <c r="FDK87" s="195"/>
      <c r="FDL87" s="195"/>
      <c r="FDM87" s="195"/>
      <c r="FDN87" s="195"/>
      <c r="FDO87" s="195"/>
      <c r="FDP87" s="195"/>
      <c r="FDQ87" s="195"/>
      <c r="FDR87" s="195"/>
      <c r="FDS87" s="195"/>
      <c r="FDT87" s="195"/>
      <c r="FDU87" s="195"/>
      <c r="FDV87" s="195"/>
      <c r="FDW87" s="195"/>
      <c r="FDX87" s="195"/>
      <c r="FDY87" s="195"/>
      <c r="FDZ87" s="195"/>
      <c r="FEA87" s="195"/>
      <c r="FEB87" s="195"/>
      <c r="FEC87" s="195"/>
      <c r="FED87" s="195"/>
      <c r="FEE87" s="195"/>
      <c r="FEF87" s="195"/>
      <c r="FEG87" s="195"/>
      <c r="FEH87" s="195"/>
      <c r="FEI87" s="195"/>
      <c r="FEJ87" s="195"/>
      <c r="FEK87" s="195"/>
      <c r="FEL87" s="195"/>
      <c r="FEM87" s="195"/>
      <c r="FEN87" s="195"/>
      <c r="FEO87" s="195"/>
      <c r="FEP87" s="195"/>
      <c r="FEQ87" s="195"/>
      <c r="FER87" s="195"/>
      <c r="FES87" s="195"/>
      <c r="FET87" s="195"/>
      <c r="FEU87" s="195"/>
      <c r="FEV87" s="195"/>
      <c r="FEW87" s="195"/>
      <c r="FEX87" s="195"/>
      <c r="FEY87" s="195"/>
      <c r="FEZ87" s="195"/>
      <c r="FFA87" s="195"/>
      <c r="FFB87" s="195"/>
      <c r="FFC87" s="195"/>
      <c r="FFD87" s="195"/>
      <c r="FFE87" s="195"/>
      <c r="FFF87" s="195"/>
      <c r="FFG87" s="195"/>
      <c r="FFH87" s="195"/>
      <c r="FFI87" s="195"/>
      <c r="FFJ87" s="195"/>
      <c r="FFK87" s="195"/>
      <c r="FFL87" s="195"/>
      <c r="FFM87" s="195"/>
      <c r="FFN87" s="195"/>
      <c r="FFO87" s="195"/>
      <c r="FFP87" s="195"/>
      <c r="FFQ87" s="195"/>
      <c r="FFR87" s="195"/>
      <c r="FFS87" s="195"/>
      <c r="FFT87" s="195"/>
      <c r="FFU87" s="195"/>
      <c r="FFV87" s="195"/>
      <c r="FFW87" s="195"/>
      <c r="FFX87" s="195"/>
      <c r="FFY87" s="195"/>
      <c r="FFZ87" s="195"/>
      <c r="FGA87" s="195"/>
      <c r="FGB87" s="195"/>
      <c r="FGC87" s="195"/>
      <c r="FGD87" s="195"/>
      <c r="FGE87" s="195"/>
      <c r="FGF87" s="195"/>
      <c r="FGG87" s="195"/>
      <c r="FGH87" s="195"/>
      <c r="FGI87" s="195"/>
      <c r="FGJ87" s="195"/>
      <c r="FGK87" s="195"/>
      <c r="FGL87" s="195"/>
      <c r="FGM87" s="195"/>
      <c r="FGN87" s="195"/>
      <c r="FGO87" s="195"/>
      <c r="FGP87" s="195"/>
      <c r="FGQ87" s="195"/>
      <c r="FGR87" s="195"/>
      <c r="FGS87" s="195"/>
      <c r="FGT87" s="195"/>
      <c r="FGU87" s="195"/>
      <c r="FGV87" s="195"/>
      <c r="FGW87" s="195"/>
      <c r="FGX87" s="195"/>
      <c r="FGY87" s="195"/>
      <c r="FGZ87" s="195"/>
      <c r="FHA87" s="195"/>
      <c r="FHB87" s="195"/>
      <c r="FHC87" s="195"/>
      <c r="FHD87" s="195"/>
      <c r="FHE87" s="195"/>
      <c r="FHF87" s="195"/>
      <c r="FHG87" s="195"/>
      <c r="FHH87" s="195"/>
      <c r="FHI87" s="195"/>
      <c r="FHJ87" s="195"/>
      <c r="FHK87" s="195"/>
      <c r="FHL87" s="195"/>
      <c r="FHM87" s="195"/>
      <c r="FHN87" s="195"/>
      <c r="FHO87" s="195"/>
      <c r="FHP87" s="195"/>
      <c r="FHQ87" s="195"/>
      <c r="FHR87" s="195"/>
      <c r="FHS87" s="195"/>
      <c r="FHT87" s="195"/>
      <c r="FHU87" s="195"/>
      <c r="FHV87" s="195"/>
      <c r="FHW87" s="195"/>
      <c r="FHX87" s="195"/>
      <c r="FHY87" s="195"/>
      <c r="FHZ87" s="195"/>
      <c r="FIA87" s="195"/>
      <c r="FIB87" s="195"/>
      <c r="FIC87" s="195"/>
      <c r="FID87" s="195"/>
      <c r="FIE87" s="195"/>
      <c r="FIF87" s="195"/>
      <c r="FIG87" s="195"/>
      <c r="FIH87" s="195"/>
      <c r="FII87" s="195"/>
      <c r="FIJ87" s="195"/>
      <c r="FIK87" s="195"/>
      <c r="FIL87" s="195"/>
      <c r="FIM87" s="195"/>
      <c r="FIN87" s="195"/>
      <c r="FIO87" s="195"/>
      <c r="FIP87" s="195"/>
      <c r="FIQ87" s="195"/>
      <c r="FIR87" s="195"/>
      <c r="FIS87" s="195"/>
      <c r="FIT87" s="195"/>
      <c r="FIU87" s="195"/>
      <c r="FIV87" s="195"/>
      <c r="FIW87" s="195"/>
      <c r="FIX87" s="195"/>
      <c r="FIY87" s="195"/>
      <c r="FIZ87" s="195"/>
      <c r="FJA87" s="195"/>
      <c r="FJB87" s="195"/>
      <c r="FJC87" s="195"/>
      <c r="FJD87" s="195"/>
      <c r="FJE87" s="195"/>
      <c r="FJF87" s="195"/>
      <c r="FJG87" s="195"/>
      <c r="FJH87" s="195"/>
      <c r="FJI87" s="195"/>
      <c r="FJJ87" s="195"/>
      <c r="FJK87" s="195"/>
      <c r="FJL87" s="195"/>
      <c r="FJM87" s="195"/>
      <c r="FJN87" s="195"/>
      <c r="FJO87" s="195"/>
      <c r="FJP87" s="195"/>
      <c r="FJQ87" s="195"/>
      <c r="FJR87" s="195"/>
      <c r="FJS87" s="195"/>
      <c r="FJT87" s="195"/>
      <c r="FJU87" s="195"/>
      <c r="FJV87" s="195"/>
      <c r="FJW87" s="195"/>
      <c r="FJX87" s="195"/>
      <c r="FJY87" s="195"/>
      <c r="FJZ87" s="195"/>
      <c r="FKA87" s="195"/>
      <c r="FKB87" s="195"/>
      <c r="FKC87" s="195"/>
      <c r="FKD87" s="195"/>
      <c r="FKE87" s="195"/>
      <c r="FKF87" s="195"/>
      <c r="FKG87" s="195"/>
      <c r="FKH87" s="195"/>
      <c r="FKI87" s="195"/>
      <c r="FKJ87" s="195"/>
      <c r="FKK87" s="195"/>
      <c r="FKL87" s="195"/>
      <c r="FKM87" s="195"/>
      <c r="FKN87" s="195"/>
      <c r="FKO87" s="195"/>
      <c r="FKP87" s="195"/>
      <c r="FKQ87" s="195"/>
      <c r="FKR87" s="195"/>
      <c r="FKS87" s="195"/>
      <c r="FKT87" s="195"/>
      <c r="FKU87" s="195"/>
      <c r="FKV87" s="195"/>
      <c r="FKW87" s="195"/>
      <c r="FKX87" s="195"/>
      <c r="FKY87" s="195"/>
      <c r="FKZ87" s="195"/>
      <c r="FLA87" s="195"/>
      <c r="FLB87" s="195"/>
      <c r="FLC87" s="195"/>
      <c r="FLD87" s="195"/>
      <c r="FLE87" s="195"/>
      <c r="FLF87" s="195"/>
      <c r="FLG87" s="195"/>
      <c r="FLH87" s="195"/>
      <c r="FLI87" s="195"/>
      <c r="FLJ87" s="195"/>
      <c r="FLK87" s="195"/>
      <c r="FLL87" s="195"/>
      <c r="FLM87" s="195"/>
      <c r="FLN87" s="195"/>
      <c r="FLO87" s="195"/>
      <c r="FLP87" s="195"/>
      <c r="FLQ87" s="195"/>
      <c r="FLR87" s="195"/>
      <c r="FLS87" s="195"/>
      <c r="FLT87" s="195"/>
      <c r="FLU87" s="195"/>
      <c r="FLV87" s="195"/>
      <c r="FLW87" s="195"/>
      <c r="FLX87" s="195"/>
      <c r="FLY87" s="195"/>
      <c r="FLZ87" s="195"/>
      <c r="FMA87" s="195"/>
      <c r="FMB87" s="195"/>
      <c r="FMC87" s="195"/>
      <c r="FMD87" s="195"/>
      <c r="FME87" s="195"/>
      <c r="FMF87" s="195"/>
      <c r="FMG87" s="195"/>
      <c r="FMH87" s="195"/>
      <c r="FMI87" s="195"/>
      <c r="FMJ87" s="195"/>
      <c r="FMK87" s="195"/>
      <c r="FML87" s="195"/>
      <c r="FMM87" s="195"/>
      <c r="FMN87" s="195"/>
      <c r="FMO87" s="195"/>
      <c r="FMP87" s="195"/>
      <c r="FMQ87" s="195"/>
      <c r="FMR87" s="195"/>
      <c r="FMS87" s="195"/>
      <c r="FMT87" s="195"/>
      <c r="FMU87" s="195"/>
      <c r="FMV87" s="195"/>
      <c r="FMW87" s="195"/>
      <c r="FMX87" s="195"/>
      <c r="FMY87" s="195"/>
      <c r="FMZ87" s="195"/>
      <c r="FNA87" s="195"/>
      <c r="FNB87" s="195"/>
      <c r="FNC87" s="195"/>
      <c r="FND87" s="195"/>
      <c r="FNE87" s="195"/>
      <c r="FNF87" s="195"/>
      <c r="FNG87" s="195"/>
      <c r="FNH87" s="195"/>
      <c r="FNI87" s="195"/>
      <c r="FNJ87" s="195"/>
      <c r="FNK87" s="195"/>
      <c r="FNL87" s="195"/>
      <c r="FNM87" s="195"/>
      <c r="FNN87" s="195"/>
      <c r="FNO87" s="195"/>
      <c r="FNP87" s="195"/>
      <c r="FNQ87" s="195"/>
      <c r="FNR87" s="195"/>
      <c r="FNS87" s="195"/>
      <c r="FNT87" s="195"/>
      <c r="FNU87" s="195"/>
      <c r="FNV87" s="195"/>
      <c r="FNW87" s="195"/>
      <c r="FNX87" s="195"/>
      <c r="FNY87" s="195"/>
      <c r="FNZ87" s="195"/>
      <c r="FOA87" s="195"/>
      <c r="FOB87" s="195"/>
      <c r="FOC87" s="195"/>
      <c r="FOD87" s="195"/>
      <c r="FOE87" s="195"/>
      <c r="FOF87" s="195"/>
      <c r="FOG87" s="195"/>
      <c r="FOH87" s="195"/>
      <c r="FOI87" s="195"/>
      <c r="FOJ87" s="195"/>
      <c r="FOK87" s="195"/>
      <c r="FOL87" s="195"/>
      <c r="FOM87" s="195"/>
      <c r="FON87" s="195"/>
      <c r="FOO87" s="195"/>
      <c r="FOP87" s="195"/>
      <c r="FOQ87" s="195"/>
      <c r="FOR87" s="195"/>
      <c r="FOS87" s="195"/>
      <c r="FOT87" s="195"/>
      <c r="FOU87" s="195"/>
      <c r="FOV87" s="195"/>
      <c r="FOW87" s="195"/>
      <c r="FOX87" s="195"/>
      <c r="FOY87" s="195"/>
      <c r="FOZ87" s="195"/>
      <c r="FPA87" s="195"/>
      <c r="FPB87" s="195"/>
      <c r="FPC87" s="195"/>
      <c r="FPD87" s="195"/>
      <c r="FPE87" s="195"/>
      <c r="FPF87" s="195"/>
      <c r="FPG87" s="195"/>
      <c r="FPH87" s="195"/>
      <c r="FPI87" s="195"/>
      <c r="FPJ87" s="195"/>
      <c r="FPK87" s="195"/>
      <c r="FPL87" s="195"/>
      <c r="FPM87" s="195"/>
      <c r="FPN87" s="195"/>
      <c r="FPO87" s="195"/>
      <c r="FPP87" s="195"/>
      <c r="FPQ87" s="195"/>
      <c r="FPR87" s="195"/>
      <c r="FPS87" s="195"/>
      <c r="FPT87" s="195"/>
      <c r="FPU87" s="195"/>
      <c r="FPV87" s="195"/>
      <c r="FPW87" s="195"/>
      <c r="FPX87" s="195"/>
      <c r="FPY87" s="195"/>
      <c r="FPZ87" s="195"/>
      <c r="FQA87" s="195"/>
      <c r="FQB87" s="195"/>
      <c r="FQC87" s="195"/>
      <c r="FQD87" s="195"/>
      <c r="FQE87" s="195"/>
      <c r="FQF87" s="195"/>
      <c r="FQG87" s="195"/>
      <c r="FQH87" s="195"/>
      <c r="FQI87" s="195"/>
      <c r="FQJ87" s="195"/>
      <c r="FQK87" s="195"/>
      <c r="FQL87" s="195"/>
      <c r="FQM87" s="195"/>
      <c r="FQN87" s="195"/>
      <c r="FQO87" s="195"/>
      <c r="FQP87" s="195"/>
      <c r="FQQ87" s="195"/>
      <c r="FQR87" s="195"/>
      <c r="FQS87" s="195"/>
      <c r="FQT87" s="195"/>
      <c r="FQU87" s="195"/>
      <c r="FQV87" s="195"/>
      <c r="FQW87" s="195"/>
      <c r="FQX87" s="195"/>
      <c r="FQY87" s="195"/>
      <c r="FQZ87" s="195"/>
      <c r="FRA87" s="195"/>
      <c r="FRB87" s="195"/>
      <c r="FRC87" s="195"/>
      <c r="FRD87" s="195"/>
      <c r="FRE87" s="195"/>
      <c r="FRF87" s="195"/>
      <c r="FRG87" s="195"/>
      <c r="FRH87" s="195"/>
      <c r="FRI87" s="195"/>
      <c r="FRJ87" s="195"/>
      <c r="FRK87" s="195"/>
      <c r="FRL87" s="195"/>
      <c r="FRM87" s="195"/>
      <c r="FRN87" s="195"/>
      <c r="FRO87" s="195"/>
      <c r="FRP87" s="195"/>
      <c r="FRQ87" s="195"/>
      <c r="FRR87" s="195"/>
      <c r="FRS87" s="195"/>
      <c r="FRT87" s="195"/>
      <c r="FRU87" s="195"/>
      <c r="FRV87" s="195"/>
      <c r="FRW87" s="195"/>
      <c r="FRX87" s="195"/>
      <c r="FRY87" s="195"/>
      <c r="FRZ87" s="195"/>
      <c r="FSA87" s="195"/>
      <c r="FSB87" s="195"/>
      <c r="FSC87" s="195"/>
      <c r="FSD87" s="195"/>
      <c r="FSE87" s="195"/>
      <c r="FSF87" s="195"/>
      <c r="FSG87" s="195"/>
      <c r="FSH87" s="195"/>
      <c r="FSI87" s="195"/>
      <c r="FSJ87" s="195"/>
      <c r="FSK87" s="195"/>
      <c r="FSL87" s="195"/>
      <c r="FSM87" s="195"/>
      <c r="FSN87" s="195"/>
      <c r="FSO87" s="195"/>
      <c r="FSP87" s="195"/>
      <c r="FSQ87" s="195"/>
      <c r="FSR87" s="195"/>
      <c r="FSS87" s="195"/>
      <c r="FST87" s="195"/>
      <c r="FSU87" s="195"/>
      <c r="FSV87" s="195"/>
      <c r="FSW87" s="195"/>
      <c r="FSX87" s="195"/>
      <c r="FSY87" s="195"/>
      <c r="FSZ87" s="195"/>
      <c r="FTA87" s="195"/>
      <c r="FTB87" s="195"/>
      <c r="FTC87" s="195"/>
      <c r="FTD87" s="195"/>
      <c r="FTE87" s="195"/>
      <c r="FTF87" s="195"/>
      <c r="FTG87" s="195"/>
      <c r="FTH87" s="195"/>
      <c r="FTI87" s="195"/>
      <c r="FTJ87" s="195"/>
      <c r="FTK87" s="195"/>
      <c r="FTL87" s="195"/>
      <c r="FTM87" s="195"/>
      <c r="FTN87" s="195"/>
      <c r="FTO87" s="195"/>
      <c r="FTP87" s="195"/>
      <c r="FTQ87" s="195"/>
      <c r="FTR87" s="195"/>
      <c r="FTS87" s="195"/>
      <c r="FTT87" s="195"/>
      <c r="FTU87" s="195"/>
      <c r="FTV87" s="195"/>
      <c r="FTW87" s="195"/>
      <c r="FTX87" s="195"/>
      <c r="FTY87" s="195"/>
      <c r="FTZ87" s="195"/>
      <c r="FUA87" s="195"/>
      <c r="FUB87" s="195"/>
      <c r="FUC87" s="195"/>
      <c r="FUD87" s="195"/>
      <c r="FUE87" s="195"/>
      <c r="FUF87" s="195"/>
      <c r="FUG87" s="195"/>
      <c r="FUH87" s="195"/>
      <c r="FUI87" s="195"/>
      <c r="FUJ87" s="195"/>
      <c r="FUK87" s="195"/>
      <c r="FUL87" s="195"/>
      <c r="FUM87" s="195"/>
      <c r="FUN87" s="195"/>
      <c r="FUO87" s="195"/>
      <c r="FUP87" s="195"/>
      <c r="FUQ87" s="195"/>
      <c r="FUR87" s="195"/>
      <c r="FUS87" s="195"/>
      <c r="FUT87" s="195"/>
      <c r="FUU87" s="195"/>
      <c r="FUV87" s="195"/>
      <c r="FUW87" s="195"/>
      <c r="FUX87" s="195"/>
      <c r="FUY87" s="195"/>
      <c r="FUZ87" s="195"/>
      <c r="FVA87" s="195"/>
      <c r="FVB87" s="195"/>
      <c r="FVC87" s="195"/>
      <c r="FVD87" s="195"/>
      <c r="FVE87" s="195"/>
      <c r="FVF87" s="195"/>
      <c r="FVG87" s="195"/>
      <c r="FVH87" s="195"/>
      <c r="FVI87" s="195"/>
      <c r="FVJ87" s="195"/>
      <c r="FVK87" s="195"/>
      <c r="FVL87" s="195"/>
      <c r="FVM87" s="195"/>
      <c r="FVN87" s="195"/>
      <c r="FVO87" s="195"/>
      <c r="FVP87" s="195"/>
      <c r="FVQ87" s="195"/>
      <c r="FVR87" s="195"/>
      <c r="FVS87" s="195"/>
      <c r="FVT87" s="195"/>
      <c r="FVU87" s="195"/>
      <c r="FVV87" s="195"/>
      <c r="FVW87" s="195"/>
      <c r="FVX87" s="195"/>
      <c r="FVY87" s="195"/>
      <c r="FVZ87" s="195"/>
      <c r="FWA87" s="195"/>
      <c r="FWB87" s="195"/>
      <c r="FWC87" s="195"/>
      <c r="FWD87" s="195"/>
      <c r="FWE87" s="195"/>
      <c r="FWF87" s="195"/>
      <c r="FWG87" s="195"/>
      <c r="FWH87" s="195"/>
      <c r="FWI87" s="195"/>
      <c r="FWJ87" s="195"/>
      <c r="FWK87" s="195"/>
      <c r="FWL87" s="195"/>
      <c r="FWM87" s="195"/>
      <c r="FWN87" s="195"/>
      <c r="FWO87" s="195"/>
      <c r="FWP87" s="195"/>
      <c r="FWQ87" s="195"/>
      <c r="FWR87" s="195"/>
      <c r="FWS87" s="195"/>
      <c r="FWT87" s="195"/>
      <c r="FWU87" s="195"/>
      <c r="FWV87" s="195"/>
      <c r="FWW87" s="195"/>
      <c r="FWX87" s="195"/>
      <c r="FWY87" s="195"/>
      <c r="FWZ87" s="195"/>
      <c r="FXA87" s="195"/>
      <c r="FXB87" s="195"/>
      <c r="FXC87" s="195"/>
      <c r="FXD87" s="195"/>
      <c r="FXE87" s="195"/>
      <c r="FXF87" s="195"/>
      <c r="FXG87" s="195"/>
      <c r="FXH87" s="195"/>
      <c r="FXI87" s="195"/>
      <c r="FXJ87" s="195"/>
      <c r="FXK87" s="195"/>
      <c r="FXL87" s="195"/>
      <c r="FXM87" s="195"/>
      <c r="FXN87" s="195"/>
      <c r="FXO87" s="195"/>
      <c r="FXP87" s="195"/>
      <c r="FXQ87" s="195"/>
      <c r="FXR87" s="195"/>
      <c r="FXS87" s="195"/>
      <c r="FXT87" s="195"/>
      <c r="FXU87" s="195"/>
      <c r="FXV87" s="195"/>
      <c r="FXW87" s="195"/>
      <c r="FXX87" s="195"/>
      <c r="FXY87" s="195"/>
      <c r="FXZ87" s="195"/>
      <c r="FYA87" s="195"/>
      <c r="FYB87" s="195"/>
      <c r="FYC87" s="195"/>
      <c r="FYD87" s="195"/>
      <c r="FYE87" s="195"/>
      <c r="FYF87" s="195"/>
      <c r="FYG87" s="195"/>
      <c r="FYH87" s="195"/>
      <c r="FYI87" s="195"/>
      <c r="FYJ87" s="195"/>
      <c r="FYK87" s="195"/>
      <c r="FYL87" s="195"/>
      <c r="FYM87" s="195"/>
      <c r="FYN87" s="195"/>
      <c r="FYO87" s="195"/>
      <c r="FYP87" s="195"/>
      <c r="FYQ87" s="195"/>
      <c r="FYR87" s="195"/>
      <c r="FYS87" s="195"/>
      <c r="FYT87" s="195"/>
      <c r="FYU87" s="195"/>
      <c r="FYV87" s="195"/>
      <c r="FYW87" s="195"/>
      <c r="FYX87" s="195"/>
      <c r="FYY87" s="195"/>
      <c r="FYZ87" s="195"/>
      <c r="FZA87" s="195"/>
      <c r="FZB87" s="195"/>
      <c r="FZC87" s="195"/>
      <c r="FZD87" s="195"/>
      <c r="FZE87" s="195"/>
      <c r="FZF87" s="195"/>
      <c r="FZG87" s="195"/>
      <c r="FZH87" s="195"/>
      <c r="FZI87" s="195"/>
      <c r="FZJ87" s="195"/>
      <c r="FZK87" s="195"/>
      <c r="FZL87" s="195"/>
      <c r="FZM87" s="195"/>
      <c r="FZN87" s="195"/>
      <c r="FZO87" s="195"/>
      <c r="FZP87" s="195"/>
      <c r="FZQ87" s="195"/>
      <c r="FZR87" s="195"/>
      <c r="FZS87" s="195"/>
      <c r="FZT87" s="195"/>
      <c r="FZU87" s="195"/>
      <c r="FZV87" s="195"/>
      <c r="FZW87" s="195"/>
      <c r="FZX87" s="195"/>
      <c r="FZY87" s="195"/>
      <c r="FZZ87" s="195"/>
      <c r="GAA87" s="195"/>
      <c r="GAB87" s="195"/>
      <c r="GAC87" s="195"/>
      <c r="GAD87" s="195"/>
      <c r="GAE87" s="195"/>
      <c r="GAF87" s="195"/>
      <c r="GAG87" s="195"/>
      <c r="GAH87" s="195"/>
      <c r="GAI87" s="195"/>
      <c r="GAJ87" s="195"/>
      <c r="GAK87" s="195"/>
      <c r="GAL87" s="195"/>
      <c r="GAM87" s="195"/>
      <c r="GAN87" s="195"/>
      <c r="GAO87" s="195"/>
      <c r="GAP87" s="195"/>
      <c r="GAQ87" s="195"/>
      <c r="GAR87" s="195"/>
      <c r="GAS87" s="195"/>
      <c r="GAT87" s="195"/>
      <c r="GAU87" s="195"/>
      <c r="GAV87" s="195"/>
      <c r="GAW87" s="195"/>
      <c r="GAX87" s="195"/>
      <c r="GAY87" s="195"/>
      <c r="GAZ87" s="195"/>
      <c r="GBA87" s="195"/>
      <c r="GBB87" s="195"/>
      <c r="GBC87" s="195"/>
      <c r="GBD87" s="195"/>
      <c r="GBE87" s="195"/>
      <c r="GBF87" s="195"/>
      <c r="GBG87" s="195"/>
      <c r="GBH87" s="195"/>
      <c r="GBI87" s="195"/>
      <c r="GBJ87" s="195"/>
      <c r="GBK87" s="195"/>
      <c r="GBL87" s="195"/>
      <c r="GBM87" s="195"/>
      <c r="GBN87" s="195"/>
      <c r="GBO87" s="195"/>
      <c r="GBP87" s="195"/>
      <c r="GBQ87" s="195"/>
      <c r="GBR87" s="195"/>
      <c r="GBS87" s="195"/>
      <c r="GBT87" s="195"/>
      <c r="GBU87" s="195"/>
      <c r="GBV87" s="195"/>
      <c r="GBW87" s="195"/>
      <c r="GBX87" s="195"/>
      <c r="GBY87" s="195"/>
      <c r="GBZ87" s="195"/>
      <c r="GCA87" s="195"/>
      <c r="GCB87" s="195"/>
      <c r="GCC87" s="195"/>
      <c r="GCD87" s="195"/>
      <c r="GCE87" s="195"/>
      <c r="GCF87" s="195"/>
      <c r="GCG87" s="195"/>
      <c r="GCH87" s="195"/>
      <c r="GCI87" s="195"/>
      <c r="GCJ87" s="195"/>
      <c r="GCK87" s="195"/>
      <c r="GCL87" s="195"/>
      <c r="GCM87" s="195"/>
      <c r="GCN87" s="195"/>
      <c r="GCO87" s="195"/>
      <c r="GCP87" s="195"/>
      <c r="GCQ87" s="195"/>
      <c r="GCR87" s="195"/>
      <c r="GCS87" s="195"/>
      <c r="GCT87" s="195"/>
      <c r="GCU87" s="195"/>
      <c r="GCV87" s="195"/>
      <c r="GCW87" s="195"/>
      <c r="GCX87" s="195"/>
      <c r="GCY87" s="195"/>
      <c r="GCZ87" s="195"/>
      <c r="GDA87" s="195"/>
      <c r="GDB87" s="195"/>
      <c r="GDC87" s="195"/>
      <c r="GDD87" s="195"/>
      <c r="GDE87" s="195"/>
      <c r="GDF87" s="195"/>
      <c r="GDG87" s="195"/>
      <c r="GDH87" s="195"/>
      <c r="GDI87" s="195"/>
      <c r="GDJ87" s="195"/>
      <c r="GDK87" s="195"/>
      <c r="GDL87" s="195"/>
      <c r="GDM87" s="195"/>
      <c r="GDN87" s="195"/>
      <c r="GDO87" s="195"/>
      <c r="GDP87" s="195"/>
      <c r="GDQ87" s="195"/>
      <c r="GDR87" s="195"/>
      <c r="GDS87" s="195"/>
      <c r="GDT87" s="195"/>
      <c r="GDU87" s="195"/>
      <c r="GDV87" s="195"/>
      <c r="GDW87" s="195"/>
      <c r="GDX87" s="195"/>
      <c r="GDY87" s="195"/>
      <c r="GDZ87" s="195"/>
      <c r="GEA87" s="195"/>
      <c r="GEB87" s="195"/>
      <c r="GEC87" s="195"/>
      <c r="GED87" s="195"/>
      <c r="GEE87" s="195"/>
      <c r="GEF87" s="195"/>
      <c r="GEG87" s="195"/>
      <c r="GEH87" s="195"/>
      <c r="GEI87" s="195"/>
      <c r="GEJ87" s="195"/>
      <c r="GEK87" s="195"/>
      <c r="GEL87" s="195"/>
      <c r="GEM87" s="195"/>
      <c r="GEN87" s="195"/>
      <c r="GEO87" s="195"/>
      <c r="GEP87" s="195"/>
      <c r="GEQ87" s="195"/>
      <c r="GER87" s="195"/>
      <c r="GES87" s="195"/>
      <c r="GET87" s="195"/>
      <c r="GEU87" s="195"/>
      <c r="GEV87" s="195"/>
      <c r="GEW87" s="195"/>
      <c r="GEX87" s="195"/>
      <c r="GEY87" s="195"/>
      <c r="GEZ87" s="195"/>
      <c r="GFA87" s="195"/>
      <c r="GFB87" s="195"/>
      <c r="GFC87" s="195"/>
      <c r="GFD87" s="195"/>
      <c r="GFE87" s="195"/>
      <c r="GFF87" s="195"/>
      <c r="GFG87" s="195"/>
      <c r="GFH87" s="195"/>
      <c r="GFI87" s="195"/>
      <c r="GFJ87" s="195"/>
      <c r="GFK87" s="195"/>
      <c r="GFL87" s="195"/>
      <c r="GFM87" s="195"/>
      <c r="GFN87" s="195"/>
      <c r="GFO87" s="195"/>
      <c r="GFP87" s="195"/>
      <c r="GFQ87" s="195"/>
      <c r="GFR87" s="195"/>
      <c r="GFS87" s="195"/>
      <c r="GFT87" s="195"/>
      <c r="GFU87" s="195"/>
      <c r="GFV87" s="195"/>
      <c r="GFW87" s="195"/>
      <c r="GFX87" s="195"/>
      <c r="GFY87" s="195"/>
      <c r="GFZ87" s="195"/>
      <c r="GGA87" s="195"/>
      <c r="GGB87" s="195"/>
      <c r="GGC87" s="195"/>
      <c r="GGD87" s="195"/>
      <c r="GGE87" s="195"/>
      <c r="GGF87" s="195"/>
      <c r="GGG87" s="195"/>
      <c r="GGH87" s="195"/>
      <c r="GGI87" s="195"/>
      <c r="GGJ87" s="195"/>
      <c r="GGK87" s="195"/>
      <c r="GGL87" s="195"/>
      <c r="GGM87" s="195"/>
      <c r="GGN87" s="195"/>
      <c r="GGO87" s="195"/>
      <c r="GGP87" s="195"/>
      <c r="GGQ87" s="195"/>
      <c r="GGR87" s="195"/>
      <c r="GGS87" s="195"/>
      <c r="GGT87" s="195"/>
      <c r="GGU87" s="195"/>
      <c r="GGV87" s="195"/>
      <c r="GGW87" s="195"/>
      <c r="GGX87" s="195"/>
      <c r="GGY87" s="195"/>
      <c r="GGZ87" s="195"/>
      <c r="GHA87" s="195"/>
      <c r="GHB87" s="195"/>
      <c r="GHC87" s="195"/>
      <c r="GHD87" s="195"/>
      <c r="GHE87" s="195"/>
      <c r="GHF87" s="195"/>
      <c r="GHG87" s="195"/>
      <c r="GHH87" s="195"/>
      <c r="GHI87" s="195"/>
      <c r="GHJ87" s="195"/>
      <c r="GHK87" s="195"/>
      <c r="GHL87" s="195"/>
      <c r="GHM87" s="195"/>
      <c r="GHN87" s="195"/>
      <c r="GHO87" s="195"/>
      <c r="GHP87" s="195"/>
      <c r="GHQ87" s="195"/>
      <c r="GHR87" s="195"/>
      <c r="GHS87" s="195"/>
      <c r="GHT87" s="195"/>
      <c r="GHU87" s="195"/>
      <c r="GHV87" s="195"/>
      <c r="GHW87" s="195"/>
      <c r="GHX87" s="195"/>
      <c r="GHY87" s="195"/>
      <c r="GHZ87" s="195"/>
      <c r="GIA87" s="195"/>
      <c r="GIB87" s="195"/>
      <c r="GIC87" s="195"/>
      <c r="GID87" s="195"/>
      <c r="GIE87" s="195"/>
      <c r="GIF87" s="195"/>
      <c r="GIG87" s="195"/>
      <c r="GIH87" s="195"/>
      <c r="GII87" s="195"/>
      <c r="GIJ87" s="195"/>
      <c r="GIK87" s="195"/>
      <c r="GIL87" s="195"/>
      <c r="GIM87" s="195"/>
      <c r="GIN87" s="195"/>
      <c r="GIO87" s="195"/>
      <c r="GIP87" s="195"/>
      <c r="GIQ87" s="195"/>
      <c r="GIR87" s="195"/>
      <c r="GIS87" s="195"/>
      <c r="GIT87" s="195"/>
      <c r="GIU87" s="195"/>
      <c r="GIV87" s="195"/>
      <c r="GIW87" s="195"/>
      <c r="GIX87" s="195"/>
      <c r="GIY87" s="195"/>
      <c r="GIZ87" s="195"/>
      <c r="GJA87" s="195"/>
      <c r="GJB87" s="195"/>
      <c r="GJC87" s="195"/>
      <c r="GJD87" s="195"/>
      <c r="GJE87" s="195"/>
      <c r="GJF87" s="195"/>
      <c r="GJG87" s="195"/>
      <c r="GJH87" s="195"/>
      <c r="GJI87" s="195"/>
      <c r="GJJ87" s="195"/>
      <c r="GJK87" s="195"/>
      <c r="GJL87" s="195"/>
      <c r="GJM87" s="195"/>
      <c r="GJN87" s="195"/>
      <c r="GJO87" s="195"/>
      <c r="GJP87" s="195"/>
      <c r="GJQ87" s="195"/>
      <c r="GJR87" s="195"/>
      <c r="GJS87" s="195"/>
      <c r="GJT87" s="195"/>
      <c r="GJU87" s="195"/>
      <c r="GJV87" s="195"/>
      <c r="GJW87" s="195"/>
      <c r="GJX87" s="195"/>
      <c r="GJY87" s="195"/>
      <c r="GJZ87" s="195"/>
      <c r="GKA87" s="195"/>
      <c r="GKB87" s="195"/>
      <c r="GKC87" s="195"/>
      <c r="GKD87" s="195"/>
      <c r="GKE87" s="195"/>
      <c r="GKF87" s="195"/>
      <c r="GKG87" s="195"/>
      <c r="GKH87" s="195"/>
      <c r="GKI87" s="195"/>
      <c r="GKJ87" s="195"/>
      <c r="GKK87" s="195"/>
      <c r="GKL87" s="195"/>
      <c r="GKM87" s="195"/>
      <c r="GKN87" s="195"/>
      <c r="GKO87" s="195"/>
      <c r="GKP87" s="195"/>
      <c r="GKQ87" s="195"/>
      <c r="GKR87" s="195"/>
      <c r="GKS87" s="195"/>
      <c r="GKT87" s="195"/>
      <c r="GKU87" s="195"/>
      <c r="GKV87" s="195"/>
      <c r="GKW87" s="195"/>
      <c r="GKX87" s="195"/>
      <c r="GKY87" s="195"/>
      <c r="GKZ87" s="195"/>
      <c r="GLA87" s="195"/>
      <c r="GLB87" s="195"/>
      <c r="GLC87" s="195"/>
      <c r="GLD87" s="195"/>
      <c r="GLE87" s="195"/>
      <c r="GLF87" s="195"/>
      <c r="GLG87" s="195"/>
      <c r="GLH87" s="195"/>
      <c r="GLI87" s="195"/>
      <c r="GLJ87" s="195"/>
      <c r="GLK87" s="195"/>
      <c r="GLL87" s="195"/>
      <c r="GLM87" s="195"/>
      <c r="GLN87" s="195"/>
      <c r="GLO87" s="195"/>
      <c r="GLP87" s="195"/>
      <c r="GLQ87" s="195"/>
      <c r="GLR87" s="195"/>
      <c r="GLS87" s="195"/>
      <c r="GLT87" s="195"/>
      <c r="GLU87" s="195"/>
      <c r="GLV87" s="195"/>
      <c r="GLW87" s="195"/>
      <c r="GLX87" s="195"/>
      <c r="GLY87" s="195"/>
      <c r="GLZ87" s="195"/>
      <c r="GMA87" s="195"/>
      <c r="GMB87" s="195"/>
      <c r="GMC87" s="195"/>
      <c r="GMD87" s="195"/>
      <c r="GME87" s="195"/>
      <c r="GMF87" s="195"/>
      <c r="GMG87" s="195"/>
      <c r="GMH87" s="195"/>
      <c r="GMI87" s="195"/>
      <c r="GMJ87" s="195"/>
      <c r="GMK87" s="195"/>
      <c r="GML87" s="195"/>
      <c r="GMM87" s="195"/>
      <c r="GMN87" s="195"/>
      <c r="GMO87" s="195"/>
      <c r="GMP87" s="195"/>
      <c r="GMQ87" s="195"/>
      <c r="GMR87" s="195"/>
      <c r="GMS87" s="195"/>
      <c r="GMT87" s="195"/>
      <c r="GMU87" s="195"/>
      <c r="GMV87" s="195"/>
      <c r="GMW87" s="195"/>
      <c r="GMX87" s="195"/>
      <c r="GMY87" s="195"/>
      <c r="GMZ87" s="195"/>
      <c r="GNA87" s="195"/>
      <c r="GNB87" s="195"/>
      <c r="GNC87" s="195"/>
      <c r="GND87" s="195"/>
      <c r="GNE87" s="195"/>
      <c r="GNF87" s="195"/>
      <c r="GNG87" s="195"/>
      <c r="GNH87" s="195"/>
      <c r="GNI87" s="195"/>
      <c r="GNJ87" s="195"/>
      <c r="GNK87" s="195"/>
      <c r="GNL87" s="195"/>
      <c r="GNM87" s="195"/>
      <c r="GNN87" s="195"/>
      <c r="GNO87" s="195"/>
      <c r="GNP87" s="195"/>
      <c r="GNQ87" s="195"/>
      <c r="GNR87" s="195"/>
      <c r="GNS87" s="195"/>
      <c r="GNT87" s="195"/>
      <c r="GNU87" s="195"/>
      <c r="GNV87" s="195"/>
      <c r="GNW87" s="195"/>
      <c r="GNX87" s="195"/>
      <c r="GNY87" s="195"/>
      <c r="GNZ87" s="195"/>
      <c r="GOA87" s="195"/>
      <c r="GOB87" s="195"/>
      <c r="GOC87" s="195"/>
      <c r="GOD87" s="195"/>
      <c r="GOE87" s="195"/>
      <c r="GOF87" s="195"/>
      <c r="GOG87" s="195"/>
      <c r="GOH87" s="195"/>
      <c r="GOI87" s="195"/>
      <c r="GOJ87" s="195"/>
      <c r="GOK87" s="195"/>
      <c r="GOL87" s="195"/>
      <c r="GOM87" s="195"/>
      <c r="GON87" s="195"/>
      <c r="GOO87" s="195"/>
      <c r="GOP87" s="195"/>
      <c r="GOQ87" s="195"/>
      <c r="GOR87" s="195"/>
      <c r="GOS87" s="195"/>
      <c r="GOT87" s="195"/>
      <c r="GOU87" s="195"/>
      <c r="GOV87" s="195"/>
      <c r="GOW87" s="195"/>
      <c r="GOX87" s="195"/>
      <c r="GOY87" s="195"/>
      <c r="GOZ87" s="195"/>
      <c r="GPA87" s="195"/>
      <c r="GPB87" s="195"/>
      <c r="GPC87" s="195"/>
      <c r="GPD87" s="195"/>
      <c r="GPE87" s="195"/>
      <c r="GPF87" s="195"/>
      <c r="GPG87" s="195"/>
      <c r="GPH87" s="195"/>
      <c r="GPI87" s="195"/>
      <c r="GPJ87" s="195"/>
      <c r="GPK87" s="195"/>
      <c r="GPL87" s="195"/>
      <c r="GPM87" s="195"/>
      <c r="GPN87" s="195"/>
      <c r="GPO87" s="195"/>
      <c r="GPP87" s="195"/>
      <c r="GPQ87" s="195"/>
      <c r="GPR87" s="195"/>
      <c r="GPS87" s="195"/>
      <c r="GPT87" s="195"/>
      <c r="GPU87" s="195"/>
      <c r="GPV87" s="195"/>
      <c r="GPW87" s="195"/>
      <c r="GPX87" s="195"/>
      <c r="GPY87" s="195"/>
      <c r="GPZ87" s="195"/>
      <c r="GQA87" s="195"/>
      <c r="GQB87" s="195"/>
      <c r="GQC87" s="195"/>
      <c r="GQD87" s="195"/>
      <c r="GQE87" s="195"/>
      <c r="GQF87" s="195"/>
      <c r="GQG87" s="195"/>
      <c r="GQH87" s="195"/>
      <c r="GQI87" s="195"/>
      <c r="GQJ87" s="195"/>
      <c r="GQK87" s="195"/>
      <c r="GQL87" s="195"/>
      <c r="GQM87" s="195"/>
      <c r="GQN87" s="195"/>
      <c r="GQO87" s="195"/>
      <c r="GQP87" s="195"/>
      <c r="GQQ87" s="195"/>
      <c r="GQR87" s="195"/>
      <c r="GQS87" s="195"/>
      <c r="GQT87" s="195"/>
      <c r="GQU87" s="195"/>
      <c r="GQV87" s="195"/>
      <c r="GQW87" s="195"/>
      <c r="GQX87" s="195"/>
      <c r="GQY87" s="195"/>
      <c r="GQZ87" s="195"/>
      <c r="GRA87" s="195"/>
      <c r="GRB87" s="195"/>
      <c r="GRC87" s="195"/>
      <c r="GRD87" s="195"/>
      <c r="GRE87" s="195"/>
      <c r="GRF87" s="195"/>
      <c r="GRG87" s="195"/>
      <c r="GRH87" s="195"/>
      <c r="GRI87" s="195"/>
      <c r="GRJ87" s="195"/>
      <c r="GRK87" s="195"/>
      <c r="GRL87" s="195"/>
      <c r="GRM87" s="195"/>
      <c r="GRN87" s="195"/>
      <c r="GRO87" s="195"/>
      <c r="GRP87" s="195"/>
      <c r="GRQ87" s="195"/>
      <c r="GRR87" s="195"/>
      <c r="GRS87" s="195"/>
      <c r="GRT87" s="195"/>
      <c r="GRU87" s="195"/>
      <c r="GRV87" s="195"/>
      <c r="GRW87" s="195"/>
      <c r="GRX87" s="195"/>
      <c r="GRY87" s="195"/>
      <c r="GRZ87" s="195"/>
      <c r="GSA87" s="195"/>
      <c r="GSB87" s="195"/>
      <c r="GSC87" s="195"/>
      <c r="GSD87" s="195"/>
      <c r="GSE87" s="195"/>
      <c r="GSF87" s="195"/>
      <c r="GSG87" s="195"/>
      <c r="GSH87" s="195"/>
      <c r="GSI87" s="195"/>
      <c r="GSJ87" s="195"/>
      <c r="GSK87" s="195"/>
      <c r="GSL87" s="195"/>
      <c r="GSM87" s="195"/>
      <c r="GSN87" s="195"/>
      <c r="GSO87" s="195"/>
      <c r="GSP87" s="195"/>
      <c r="GSQ87" s="195"/>
      <c r="GSR87" s="195"/>
      <c r="GSS87" s="195"/>
      <c r="GST87" s="195"/>
      <c r="GSU87" s="195"/>
      <c r="GSV87" s="195"/>
      <c r="GSW87" s="195"/>
      <c r="GSX87" s="195"/>
      <c r="GSY87" s="195"/>
      <c r="GSZ87" s="195"/>
      <c r="GTA87" s="195"/>
      <c r="GTB87" s="195"/>
      <c r="GTC87" s="195"/>
      <c r="GTD87" s="195"/>
      <c r="GTE87" s="195"/>
      <c r="GTF87" s="195"/>
      <c r="GTG87" s="195"/>
      <c r="GTH87" s="195"/>
      <c r="GTI87" s="195"/>
      <c r="GTJ87" s="195"/>
      <c r="GTK87" s="195"/>
      <c r="GTL87" s="195"/>
      <c r="GTM87" s="195"/>
      <c r="GTN87" s="195"/>
      <c r="GTO87" s="195"/>
      <c r="GTP87" s="195"/>
      <c r="GTQ87" s="195"/>
      <c r="GTR87" s="195"/>
      <c r="GTS87" s="195"/>
      <c r="GTT87" s="195"/>
      <c r="GTU87" s="195"/>
      <c r="GTV87" s="195"/>
      <c r="GTW87" s="195"/>
      <c r="GTX87" s="195"/>
      <c r="GTY87" s="195"/>
      <c r="GTZ87" s="195"/>
      <c r="GUA87" s="195"/>
      <c r="GUB87" s="195"/>
      <c r="GUC87" s="195"/>
      <c r="GUD87" s="195"/>
      <c r="GUE87" s="195"/>
      <c r="GUF87" s="195"/>
      <c r="GUG87" s="195"/>
      <c r="GUH87" s="195"/>
      <c r="GUI87" s="195"/>
      <c r="GUJ87" s="195"/>
      <c r="GUK87" s="195"/>
      <c r="GUL87" s="195"/>
      <c r="GUM87" s="195"/>
      <c r="GUN87" s="195"/>
      <c r="GUO87" s="195"/>
      <c r="GUP87" s="195"/>
      <c r="GUQ87" s="195"/>
      <c r="GUR87" s="195"/>
      <c r="GUS87" s="195"/>
      <c r="GUT87" s="195"/>
      <c r="GUU87" s="195"/>
      <c r="GUV87" s="195"/>
      <c r="GUW87" s="195"/>
      <c r="GUX87" s="195"/>
      <c r="GUY87" s="195"/>
      <c r="GUZ87" s="195"/>
      <c r="GVA87" s="195"/>
      <c r="GVB87" s="195"/>
      <c r="GVC87" s="195"/>
      <c r="GVD87" s="195"/>
      <c r="GVE87" s="195"/>
      <c r="GVF87" s="195"/>
      <c r="GVG87" s="195"/>
      <c r="GVH87" s="195"/>
      <c r="GVI87" s="195"/>
      <c r="GVJ87" s="195"/>
      <c r="GVK87" s="195"/>
      <c r="GVL87" s="195"/>
      <c r="GVM87" s="195"/>
      <c r="GVN87" s="195"/>
      <c r="GVO87" s="195"/>
      <c r="GVP87" s="195"/>
      <c r="GVQ87" s="195"/>
      <c r="GVR87" s="195"/>
      <c r="GVS87" s="195"/>
      <c r="GVT87" s="195"/>
      <c r="GVU87" s="195"/>
      <c r="GVV87" s="195"/>
      <c r="GVW87" s="195"/>
      <c r="GVX87" s="195"/>
      <c r="GVY87" s="195"/>
      <c r="GVZ87" s="195"/>
      <c r="GWA87" s="195"/>
      <c r="GWB87" s="195"/>
      <c r="GWC87" s="195"/>
      <c r="GWD87" s="195"/>
      <c r="GWE87" s="195"/>
      <c r="GWF87" s="195"/>
      <c r="GWG87" s="195"/>
      <c r="GWH87" s="195"/>
      <c r="GWI87" s="195"/>
      <c r="GWJ87" s="195"/>
      <c r="GWK87" s="195"/>
      <c r="GWL87" s="195"/>
      <c r="GWM87" s="195"/>
      <c r="GWN87" s="195"/>
      <c r="GWO87" s="195"/>
      <c r="GWP87" s="195"/>
      <c r="GWQ87" s="195"/>
      <c r="GWR87" s="195"/>
      <c r="GWS87" s="195"/>
      <c r="GWT87" s="195"/>
      <c r="GWU87" s="195"/>
      <c r="GWV87" s="195"/>
      <c r="GWW87" s="195"/>
      <c r="GWX87" s="195"/>
      <c r="GWY87" s="195"/>
      <c r="GWZ87" s="195"/>
      <c r="GXA87" s="195"/>
      <c r="GXB87" s="195"/>
      <c r="GXC87" s="195"/>
      <c r="GXD87" s="195"/>
      <c r="GXE87" s="195"/>
      <c r="GXF87" s="195"/>
      <c r="GXG87" s="195"/>
      <c r="GXH87" s="195"/>
      <c r="GXI87" s="195"/>
      <c r="GXJ87" s="195"/>
      <c r="GXK87" s="195"/>
      <c r="GXL87" s="195"/>
      <c r="GXM87" s="195"/>
      <c r="GXN87" s="195"/>
      <c r="GXO87" s="195"/>
      <c r="GXP87" s="195"/>
      <c r="GXQ87" s="195"/>
      <c r="GXR87" s="195"/>
      <c r="GXS87" s="195"/>
      <c r="GXT87" s="195"/>
      <c r="GXU87" s="195"/>
      <c r="GXV87" s="195"/>
      <c r="GXW87" s="195"/>
      <c r="GXX87" s="195"/>
      <c r="GXY87" s="195"/>
      <c r="GXZ87" s="195"/>
      <c r="GYA87" s="195"/>
      <c r="GYB87" s="195"/>
      <c r="GYC87" s="195"/>
      <c r="GYD87" s="195"/>
      <c r="GYE87" s="195"/>
      <c r="GYF87" s="195"/>
      <c r="GYG87" s="195"/>
      <c r="GYH87" s="195"/>
      <c r="GYI87" s="195"/>
      <c r="GYJ87" s="195"/>
      <c r="GYK87" s="195"/>
      <c r="GYL87" s="195"/>
      <c r="GYM87" s="195"/>
      <c r="GYN87" s="195"/>
      <c r="GYO87" s="195"/>
      <c r="GYP87" s="195"/>
      <c r="GYQ87" s="195"/>
      <c r="GYR87" s="195"/>
      <c r="GYS87" s="195"/>
      <c r="GYT87" s="195"/>
      <c r="GYU87" s="195"/>
      <c r="GYV87" s="195"/>
      <c r="GYW87" s="195"/>
      <c r="GYX87" s="195"/>
      <c r="GYY87" s="195"/>
      <c r="GYZ87" s="195"/>
      <c r="GZA87" s="195"/>
      <c r="GZB87" s="195"/>
      <c r="GZC87" s="195"/>
      <c r="GZD87" s="195"/>
      <c r="GZE87" s="195"/>
      <c r="GZF87" s="195"/>
      <c r="GZG87" s="195"/>
      <c r="GZH87" s="195"/>
      <c r="GZI87" s="195"/>
      <c r="GZJ87" s="195"/>
      <c r="GZK87" s="195"/>
      <c r="GZL87" s="195"/>
      <c r="GZM87" s="195"/>
      <c r="GZN87" s="195"/>
      <c r="GZO87" s="195"/>
      <c r="GZP87" s="195"/>
      <c r="GZQ87" s="195"/>
      <c r="GZR87" s="195"/>
      <c r="GZS87" s="195"/>
      <c r="GZT87" s="195"/>
      <c r="GZU87" s="195"/>
      <c r="GZV87" s="195"/>
      <c r="GZW87" s="195"/>
      <c r="GZX87" s="195"/>
      <c r="GZY87" s="195"/>
      <c r="GZZ87" s="195"/>
      <c r="HAA87" s="195"/>
      <c r="HAB87" s="195"/>
      <c r="HAC87" s="195"/>
      <c r="HAD87" s="195"/>
      <c r="HAE87" s="195"/>
      <c r="HAF87" s="195"/>
      <c r="HAG87" s="195"/>
      <c r="HAH87" s="195"/>
      <c r="HAI87" s="195"/>
      <c r="HAJ87" s="195"/>
      <c r="HAK87" s="195"/>
      <c r="HAL87" s="195"/>
      <c r="HAM87" s="195"/>
      <c r="HAN87" s="195"/>
      <c r="HAO87" s="195"/>
      <c r="HAP87" s="195"/>
      <c r="HAQ87" s="195"/>
      <c r="HAR87" s="195"/>
      <c r="HAS87" s="195"/>
      <c r="HAT87" s="195"/>
      <c r="HAU87" s="195"/>
      <c r="HAV87" s="195"/>
      <c r="HAW87" s="195"/>
      <c r="HAX87" s="195"/>
      <c r="HAY87" s="195"/>
      <c r="HAZ87" s="195"/>
      <c r="HBA87" s="195"/>
      <c r="HBB87" s="195"/>
      <c r="HBC87" s="195"/>
      <c r="HBD87" s="195"/>
      <c r="HBE87" s="195"/>
      <c r="HBF87" s="195"/>
      <c r="HBG87" s="195"/>
      <c r="HBH87" s="195"/>
      <c r="HBI87" s="195"/>
      <c r="HBJ87" s="195"/>
      <c r="HBK87" s="195"/>
      <c r="HBL87" s="195"/>
      <c r="HBM87" s="195"/>
      <c r="HBN87" s="195"/>
      <c r="HBO87" s="195"/>
      <c r="HBP87" s="195"/>
      <c r="HBQ87" s="195"/>
      <c r="HBR87" s="195"/>
      <c r="HBS87" s="195"/>
      <c r="HBT87" s="195"/>
      <c r="HBU87" s="195"/>
      <c r="HBV87" s="195"/>
      <c r="HBW87" s="195"/>
      <c r="HBX87" s="195"/>
      <c r="HBY87" s="195"/>
      <c r="HBZ87" s="195"/>
      <c r="HCA87" s="195"/>
      <c r="HCB87" s="195"/>
      <c r="HCC87" s="195"/>
      <c r="HCD87" s="195"/>
      <c r="HCE87" s="195"/>
      <c r="HCF87" s="195"/>
      <c r="HCG87" s="195"/>
      <c r="HCH87" s="195"/>
      <c r="HCI87" s="195"/>
      <c r="HCJ87" s="195"/>
      <c r="HCK87" s="195"/>
      <c r="HCL87" s="195"/>
      <c r="HCM87" s="195"/>
      <c r="HCN87" s="195"/>
      <c r="HCO87" s="195"/>
      <c r="HCP87" s="195"/>
      <c r="HCQ87" s="195"/>
      <c r="HCR87" s="195"/>
      <c r="HCS87" s="195"/>
      <c r="HCT87" s="195"/>
      <c r="HCU87" s="195"/>
      <c r="HCV87" s="195"/>
      <c r="HCW87" s="195"/>
      <c r="HCX87" s="195"/>
      <c r="HCY87" s="195"/>
      <c r="HCZ87" s="195"/>
      <c r="HDA87" s="195"/>
      <c r="HDB87" s="195"/>
      <c r="HDC87" s="195"/>
      <c r="HDD87" s="195"/>
      <c r="HDE87" s="195"/>
      <c r="HDF87" s="195"/>
      <c r="HDG87" s="195"/>
      <c r="HDH87" s="195"/>
      <c r="HDI87" s="195"/>
      <c r="HDJ87" s="195"/>
      <c r="HDK87" s="195"/>
      <c r="HDL87" s="195"/>
      <c r="HDM87" s="195"/>
      <c r="HDN87" s="195"/>
      <c r="HDO87" s="195"/>
      <c r="HDP87" s="195"/>
      <c r="HDQ87" s="195"/>
      <c r="HDR87" s="195"/>
      <c r="HDS87" s="195"/>
      <c r="HDT87" s="195"/>
      <c r="HDU87" s="195"/>
      <c r="HDV87" s="195"/>
      <c r="HDW87" s="195"/>
      <c r="HDX87" s="195"/>
      <c r="HDY87" s="195"/>
      <c r="HDZ87" s="195"/>
      <c r="HEA87" s="195"/>
      <c r="HEB87" s="195"/>
      <c r="HEC87" s="195"/>
      <c r="HED87" s="195"/>
      <c r="HEE87" s="195"/>
      <c r="HEF87" s="195"/>
      <c r="HEG87" s="195"/>
      <c r="HEH87" s="195"/>
      <c r="HEI87" s="195"/>
      <c r="HEJ87" s="195"/>
      <c r="HEK87" s="195"/>
      <c r="HEL87" s="195"/>
      <c r="HEM87" s="195"/>
      <c r="HEN87" s="195"/>
      <c r="HEO87" s="195"/>
      <c r="HEP87" s="195"/>
      <c r="HEQ87" s="195"/>
      <c r="HER87" s="195"/>
      <c r="HES87" s="195"/>
      <c r="HET87" s="195"/>
      <c r="HEU87" s="195"/>
      <c r="HEV87" s="195"/>
      <c r="HEW87" s="195"/>
      <c r="HEX87" s="195"/>
      <c r="HEY87" s="195"/>
      <c r="HEZ87" s="195"/>
      <c r="HFA87" s="195"/>
      <c r="HFB87" s="195"/>
      <c r="HFC87" s="195"/>
      <c r="HFD87" s="195"/>
      <c r="HFE87" s="195"/>
      <c r="HFF87" s="195"/>
      <c r="HFG87" s="195"/>
      <c r="HFH87" s="195"/>
      <c r="HFI87" s="195"/>
      <c r="HFJ87" s="195"/>
      <c r="HFK87" s="195"/>
      <c r="HFL87" s="195"/>
      <c r="HFM87" s="195"/>
      <c r="HFN87" s="195"/>
      <c r="HFO87" s="195"/>
      <c r="HFP87" s="195"/>
      <c r="HFQ87" s="195"/>
      <c r="HFR87" s="195"/>
      <c r="HFS87" s="195"/>
      <c r="HFT87" s="195"/>
      <c r="HFU87" s="195"/>
      <c r="HFV87" s="195"/>
      <c r="HFW87" s="195"/>
      <c r="HFX87" s="195"/>
      <c r="HFY87" s="195"/>
      <c r="HFZ87" s="195"/>
      <c r="HGA87" s="195"/>
      <c r="HGB87" s="195"/>
      <c r="HGC87" s="195"/>
      <c r="HGD87" s="195"/>
      <c r="HGE87" s="195"/>
      <c r="HGF87" s="195"/>
      <c r="HGG87" s="195"/>
      <c r="HGH87" s="195"/>
      <c r="HGI87" s="195"/>
      <c r="HGJ87" s="195"/>
      <c r="HGK87" s="195"/>
      <c r="HGL87" s="195"/>
      <c r="HGM87" s="195"/>
      <c r="HGN87" s="195"/>
      <c r="HGO87" s="195"/>
      <c r="HGP87" s="195"/>
      <c r="HGQ87" s="195"/>
      <c r="HGR87" s="195"/>
      <c r="HGS87" s="195"/>
      <c r="HGT87" s="195"/>
      <c r="HGU87" s="195"/>
      <c r="HGV87" s="195"/>
      <c r="HGW87" s="195"/>
      <c r="HGX87" s="195"/>
      <c r="HGY87" s="195"/>
      <c r="HGZ87" s="195"/>
      <c r="HHA87" s="195"/>
      <c r="HHB87" s="195"/>
      <c r="HHC87" s="195"/>
      <c r="HHD87" s="195"/>
      <c r="HHE87" s="195"/>
      <c r="HHF87" s="195"/>
      <c r="HHG87" s="195"/>
      <c r="HHH87" s="195"/>
      <c r="HHI87" s="195"/>
      <c r="HHJ87" s="195"/>
      <c r="HHK87" s="195"/>
      <c r="HHL87" s="195"/>
      <c r="HHM87" s="195"/>
      <c r="HHN87" s="195"/>
      <c r="HHO87" s="195"/>
      <c r="HHP87" s="195"/>
      <c r="HHQ87" s="195"/>
      <c r="HHR87" s="195"/>
      <c r="HHS87" s="195"/>
      <c r="HHT87" s="195"/>
      <c r="HHU87" s="195"/>
      <c r="HHV87" s="195"/>
      <c r="HHW87" s="195"/>
      <c r="HHX87" s="195"/>
      <c r="HHY87" s="195"/>
      <c r="HHZ87" s="195"/>
      <c r="HIA87" s="195"/>
      <c r="HIB87" s="195"/>
      <c r="HIC87" s="195"/>
      <c r="HID87" s="195"/>
      <c r="HIE87" s="195"/>
      <c r="HIF87" s="195"/>
      <c r="HIG87" s="195"/>
      <c r="HIH87" s="195"/>
      <c r="HII87" s="195"/>
      <c r="HIJ87" s="195"/>
      <c r="HIK87" s="195"/>
      <c r="HIL87" s="195"/>
      <c r="HIM87" s="195"/>
      <c r="HIN87" s="195"/>
      <c r="HIO87" s="195"/>
      <c r="HIP87" s="195"/>
      <c r="HIQ87" s="195"/>
      <c r="HIR87" s="195"/>
      <c r="HIS87" s="195"/>
      <c r="HIT87" s="195"/>
      <c r="HIU87" s="195"/>
      <c r="HIV87" s="195"/>
      <c r="HIW87" s="195"/>
      <c r="HIX87" s="195"/>
      <c r="HIY87" s="195"/>
      <c r="HIZ87" s="195"/>
      <c r="HJA87" s="195"/>
      <c r="HJB87" s="195"/>
      <c r="HJC87" s="195"/>
      <c r="HJD87" s="195"/>
      <c r="HJE87" s="195"/>
      <c r="HJF87" s="195"/>
      <c r="HJG87" s="195"/>
      <c r="HJH87" s="195"/>
      <c r="HJI87" s="195"/>
      <c r="HJJ87" s="195"/>
      <c r="HJK87" s="195"/>
      <c r="HJL87" s="195"/>
      <c r="HJM87" s="195"/>
      <c r="HJN87" s="195"/>
      <c r="HJO87" s="195"/>
      <c r="HJP87" s="195"/>
      <c r="HJQ87" s="195"/>
      <c r="HJR87" s="195"/>
      <c r="HJS87" s="195"/>
      <c r="HJT87" s="195"/>
      <c r="HJU87" s="195"/>
      <c r="HJV87" s="195"/>
      <c r="HJW87" s="195"/>
      <c r="HJX87" s="195"/>
      <c r="HJY87" s="195"/>
      <c r="HJZ87" s="195"/>
      <c r="HKA87" s="195"/>
      <c r="HKB87" s="195"/>
      <c r="HKC87" s="195"/>
      <c r="HKD87" s="195"/>
      <c r="HKE87" s="195"/>
      <c r="HKF87" s="195"/>
      <c r="HKG87" s="195"/>
      <c r="HKH87" s="195"/>
      <c r="HKI87" s="195"/>
      <c r="HKJ87" s="195"/>
      <c r="HKK87" s="195"/>
      <c r="HKL87" s="195"/>
      <c r="HKM87" s="195"/>
      <c r="HKN87" s="195"/>
      <c r="HKO87" s="195"/>
      <c r="HKP87" s="195"/>
      <c r="HKQ87" s="195"/>
      <c r="HKR87" s="195"/>
      <c r="HKS87" s="195"/>
      <c r="HKT87" s="195"/>
      <c r="HKU87" s="195"/>
      <c r="HKV87" s="195"/>
      <c r="HKW87" s="195"/>
      <c r="HKX87" s="195"/>
      <c r="HKY87" s="195"/>
      <c r="HKZ87" s="195"/>
      <c r="HLA87" s="195"/>
      <c r="HLB87" s="195"/>
      <c r="HLC87" s="195"/>
      <c r="HLD87" s="195"/>
      <c r="HLE87" s="195"/>
      <c r="HLF87" s="195"/>
      <c r="HLG87" s="195"/>
      <c r="HLH87" s="195"/>
      <c r="HLI87" s="195"/>
      <c r="HLJ87" s="195"/>
      <c r="HLK87" s="195"/>
      <c r="HLL87" s="195"/>
      <c r="HLM87" s="195"/>
      <c r="HLN87" s="195"/>
      <c r="HLO87" s="195"/>
      <c r="HLP87" s="195"/>
      <c r="HLQ87" s="195"/>
      <c r="HLR87" s="195"/>
      <c r="HLS87" s="195"/>
      <c r="HLT87" s="195"/>
      <c r="HLU87" s="195"/>
      <c r="HLV87" s="195"/>
      <c r="HLW87" s="195"/>
      <c r="HLX87" s="195"/>
      <c r="HLY87" s="195"/>
      <c r="HLZ87" s="195"/>
      <c r="HMA87" s="195"/>
      <c r="HMB87" s="195"/>
      <c r="HMC87" s="195"/>
      <c r="HMD87" s="195"/>
      <c r="HME87" s="195"/>
      <c r="HMF87" s="195"/>
      <c r="HMG87" s="195"/>
      <c r="HMH87" s="195"/>
      <c r="HMI87" s="195"/>
      <c r="HMJ87" s="195"/>
      <c r="HMK87" s="195"/>
      <c r="HML87" s="195"/>
      <c r="HMM87" s="195"/>
      <c r="HMN87" s="195"/>
      <c r="HMO87" s="195"/>
      <c r="HMP87" s="195"/>
      <c r="HMQ87" s="195"/>
      <c r="HMR87" s="195"/>
      <c r="HMS87" s="195"/>
      <c r="HMT87" s="195"/>
      <c r="HMU87" s="195"/>
      <c r="HMV87" s="195"/>
      <c r="HMW87" s="195"/>
      <c r="HMX87" s="195"/>
      <c r="HMY87" s="195"/>
      <c r="HMZ87" s="195"/>
      <c r="HNA87" s="195"/>
      <c r="HNB87" s="195"/>
      <c r="HNC87" s="195"/>
      <c r="HND87" s="195"/>
      <c r="HNE87" s="195"/>
      <c r="HNF87" s="195"/>
      <c r="HNG87" s="195"/>
      <c r="HNH87" s="195"/>
      <c r="HNI87" s="195"/>
      <c r="HNJ87" s="195"/>
      <c r="HNK87" s="195"/>
      <c r="HNL87" s="195"/>
      <c r="HNM87" s="195"/>
      <c r="HNN87" s="195"/>
      <c r="HNO87" s="195"/>
      <c r="HNP87" s="195"/>
      <c r="HNQ87" s="195"/>
      <c r="HNR87" s="195"/>
      <c r="HNS87" s="195"/>
      <c r="HNT87" s="195"/>
      <c r="HNU87" s="195"/>
      <c r="HNV87" s="195"/>
      <c r="HNW87" s="195"/>
      <c r="HNX87" s="195"/>
      <c r="HNY87" s="195"/>
      <c r="HNZ87" s="195"/>
      <c r="HOA87" s="195"/>
      <c r="HOB87" s="195"/>
      <c r="HOC87" s="195"/>
      <c r="HOD87" s="195"/>
      <c r="HOE87" s="195"/>
      <c r="HOF87" s="195"/>
      <c r="HOG87" s="195"/>
      <c r="HOH87" s="195"/>
      <c r="HOI87" s="195"/>
      <c r="HOJ87" s="195"/>
      <c r="HOK87" s="195"/>
      <c r="HOL87" s="195"/>
      <c r="HOM87" s="195"/>
      <c r="HON87" s="195"/>
      <c r="HOO87" s="195"/>
      <c r="HOP87" s="195"/>
      <c r="HOQ87" s="195"/>
      <c r="HOR87" s="195"/>
      <c r="HOS87" s="195"/>
      <c r="HOT87" s="195"/>
      <c r="HOU87" s="195"/>
      <c r="HOV87" s="195"/>
      <c r="HOW87" s="195"/>
      <c r="HOX87" s="195"/>
      <c r="HOY87" s="195"/>
      <c r="HOZ87" s="195"/>
      <c r="HPA87" s="195"/>
      <c r="HPB87" s="195"/>
      <c r="HPC87" s="195"/>
      <c r="HPD87" s="195"/>
      <c r="HPE87" s="195"/>
      <c r="HPF87" s="195"/>
      <c r="HPG87" s="195"/>
      <c r="HPH87" s="195"/>
      <c r="HPI87" s="195"/>
      <c r="HPJ87" s="195"/>
      <c r="HPK87" s="195"/>
      <c r="HPL87" s="195"/>
      <c r="HPM87" s="195"/>
      <c r="HPN87" s="195"/>
      <c r="HPO87" s="195"/>
      <c r="HPP87" s="195"/>
      <c r="HPQ87" s="195"/>
      <c r="HPR87" s="195"/>
      <c r="HPS87" s="195"/>
      <c r="HPT87" s="195"/>
      <c r="HPU87" s="195"/>
      <c r="HPV87" s="195"/>
      <c r="HPW87" s="195"/>
      <c r="HPX87" s="195"/>
      <c r="HPY87" s="195"/>
      <c r="HPZ87" s="195"/>
      <c r="HQA87" s="195"/>
      <c r="HQB87" s="195"/>
      <c r="HQC87" s="195"/>
      <c r="HQD87" s="195"/>
      <c r="HQE87" s="195"/>
      <c r="HQF87" s="195"/>
      <c r="HQG87" s="195"/>
      <c r="HQH87" s="195"/>
      <c r="HQI87" s="195"/>
      <c r="HQJ87" s="195"/>
      <c r="HQK87" s="195"/>
      <c r="HQL87" s="195"/>
      <c r="HQM87" s="195"/>
      <c r="HQN87" s="195"/>
      <c r="HQO87" s="195"/>
      <c r="HQP87" s="195"/>
      <c r="HQQ87" s="195"/>
      <c r="HQR87" s="195"/>
      <c r="HQS87" s="195"/>
      <c r="HQT87" s="195"/>
      <c r="HQU87" s="195"/>
      <c r="HQV87" s="195"/>
      <c r="HQW87" s="195"/>
      <c r="HQX87" s="195"/>
      <c r="HQY87" s="195"/>
      <c r="HQZ87" s="195"/>
      <c r="HRA87" s="195"/>
      <c r="HRB87" s="195"/>
      <c r="HRC87" s="195"/>
      <c r="HRD87" s="195"/>
      <c r="HRE87" s="195"/>
      <c r="HRF87" s="195"/>
      <c r="HRG87" s="195"/>
      <c r="HRH87" s="195"/>
      <c r="HRI87" s="195"/>
      <c r="HRJ87" s="195"/>
      <c r="HRK87" s="195"/>
      <c r="HRL87" s="195"/>
      <c r="HRM87" s="195"/>
      <c r="HRN87" s="195"/>
      <c r="HRO87" s="195"/>
      <c r="HRP87" s="195"/>
      <c r="HRQ87" s="195"/>
      <c r="HRR87" s="195"/>
      <c r="HRS87" s="195"/>
      <c r="HRT87" s="195"/>
      <c r="HRU87" s="195"/>
      <c r="HRV87" s="195"/>
      <c r="HRW87" s="195"/>
      <c r="HRX87" s="195"/>
      <c r="HRY87" s="195"/>
      <c r="HRZ87" s="195"/>
      <c r="HSA87" s="195"/>
      <c r="HSB87" s="195"/>
      <c r="HSC87" s="195"/>
      <c r="HSD87" s="195"/>
      <c r="HSE87" s="195"/>
      <c r="HSF87" s="195"/>
      <c r="HSG87" s="195"/>
      <c r="HSH87" s="195"/>
      <c r="HSI87" s="195"/>
      <c r="HSJ87" s="195"/>
      <c r="HSK87" s="195"/>
      <c r="HSL87" s="195"/>
      <c r="HSM87" s="195"/>
      <c r="HSN87" s="195"/>
      <c r="HSO87" s="195"/>
      <c r="HSP87" s="195"/>
      <c r="HSQ87" s="195"/>
      <c r="HSR87" s="195"/>
      <c r="HSS87" s="195"/>
      <c r="HST87" s="195"/>
      <c r="HSU87" s="195"/>
      <c r="HSV87" s="195"/>
      <c r="HSW87" s="195"/>
      <c r="HSX87" s="195"/>
      <c r="HSY87" s="195"/>
      <c r="HSZ87" s="195"/>
      <c r="HTA87" s="195"/>
      <c r="HTB87" s="195"/>
      <c r="HTC87" s="195"/>
      <c r="HTD87" s="195"/>
      <c r="HTE87" s="195"/>
      <c r="HTF87" s="195"/>
      <c r="HTG87" s="195"/>
      <c r="HTH87" s="195"/>
      <c r="HTI87" s="195"/>
      <c r="HTJ87" s="195"/>
      <c r="HTK87" s="195"/>
      <c r="HTL87" s="195"/>
      <c r="HTM87" s="195"/>
      <c r="HTN87" s="195"/>
      <c r="HTO87" s="195"/>
      <c r="HTP87" s="195"/>
      <c r="HTQ87" s="195"/>
      <c r="HTR87" s="195"/>
      <c r="HTS87" s="195"/>
      <c r="HTT87" s="195"/>
      <c r="HTU87" s="195"/>
      <c r="HTV87" s="195"/>
      <c r="HTW87" s="195"/>
      <c r="HTX87" s="195"/>
      <c r="HTY87" s="195"/>
      <c r="HTZ87" s="195"/>
      <c r="HUA87" s="195"/>
      <c r="HUB87" s="195"/>
      <c r="HUC87" s="195"/>
      <c r="HUD87" s="195"/>
      <c r="HUE87" s="195"/>
      <c r="HUF87" s="195"/>
      <c r="HUG87" s="195"/>
      <c r="HUH87" s="195"/>
      <c r="HUI87" s="195"/>
      <c r="HUJ87" s="195"/>
      <c r="HUK87" s="195"/>
      <c r="HUL87" s="195"/>
      <c r="HUM87" s="195"/>
      <c r="HUN87" s="195"/>
      <c r="HUO87" s="195"/>
      <c r="HUP87" s="195"/>
      <c r="HUQ87" s="195"/>
      <c r="HUR87" s="195"/>
      <c r="HUS87" s="195"/>
      <c r="HUT87" s="195"/>
      <c r="HUU87" s="195"/>
      <c r="HUV87" s="195"/>
      <c r="HUW87" s="195"/>
      <c r="HUX87" s="195"/>
      <c r="HUY87" s="195"/>
      <c r="HUZ87" s="195"/>
      <c r="HVA87" s="195"/>
      <c r="HVB87" s="195"/>
      <c r="HVC87" s="195"/>
      <c r="HVD87" s="195"/>
      <c r="HVE87" s="195"/>
      <c r="HVF87" s="195"/>
      <c r="HVG87" s="195"/>
      <c r="HVH87" s="195"/>
      <c r="HVI87" s="195"/>
      <c r="HVJ87" s="195"/>
      <c r="HVK87" s="195"/>
      <c r="HVL87" s="195"/>
      <c r="HVM87" s="195"/>
      <c r="HVN87" s="195"/>
      <c r="HVO87" s="195"/>
      <c r="HVP87" s="195"/>
      <c r="HVQ87" s="195"/>
      <c r="HVR87" s="195"/>
      <c r="HVS87" s="195"/>
      <c r="HVT87" s="195"/>
      <c r="HVU87" s="195"/>
      <c r="HVV87" s="195"/>
      <c r="HVW87" s="195"/>
      <c r="HVX87" s="195"/>
      <c r="HVY87" s="195"/>
      <c r="HVZ87" s="195"/>
      <c r="HWA87" s="195"/>
      <c r="HWB87" s="195"/>
      <c r="HWC87" s="195"/>
      <c r="HWD87" s="195"/>
      <c r="HWE87" s="195"/>
      <c r="HWF87" s="195"/>
      <c r="HWG87" s="195"/>
      <c r="HWH87" s="195"/>
      <c r="HWI87" s="195"/>
      <c r="HWJ87" s="195"/>
      <c r="HWK87" s="195"/>
      <c r="HWL87" s="195"/>
      <c r="HWM87" s="195"/>
      <c r="HWN87" s="195"/>
      <c r="HWO87" s="195"/>
      <c r="HWP87" s="195"/>
      <c r="HWQ87" s="195"/>
      <c r="HWR87" s="195"/>
      <c r="HWS87" s="195"/>
      <c r="HWT87" s="195"/>
      <c r="HWU87" s="195"/>
      <c r="HWV87" s="195"/>
      <c r="HWW87" s="195"/>
      <c r="HWX87" s="195"/>
      <c r="HWY87" s="195"/>
      <c r="HWZ87" s="195"/>
      <c r="HXA87" s="195"/>
      <c r="HXB87" s="195"/>
      <c r="HXC87" s="195"/>
      <c r="HXD87" s="195"/>
      <c r="HXE87" s="195"/>
      <c r="HXF87" s="195"/>
      <c r="HXG87" s="195"/>
      <c r="HXH87" s="195"/>
      <c r="HXI87" s="195"/>
      <c r="HXJ87" s="195"/>
      <c r="HXK87" s="195"/>
      <c r="HXL87" s="195"/>
      <c r="HXM87" s="195"/>
      <c r="HXN87" s="195"/>
      <c r="HXO87" s="195"/>
      <c r="HXP87" s="195"/>
      <c r="HXQ87" s="195"/>
      <c r="HXR87" s="195"/>
      <c r="HXS87" s="195"/>
      <c r="HXT87" s="195"/>
      <c r="HXU87" s="195"/>
      <c r="HXV87" s="195"/>
      <c r="HXW87" s="195"/>
      <c r="HXX87" s="195"/>
      <c r="HXY87" s="195"/>
      <c r="HXZ87" s="195"/>
      <c r="HYA87" s="195"/>
      <c r="HYB87" s="195"/>
      <c r="HYC87" s="195"/>
      <c r="HYD87" s="195"/>
      <c r="HYE87" s="195"/>
      <c r="HYF87" s="195"/>
      <c r="HYG87" s="195"/>
      <c r="HYH87" s="195"/>
      <c r="HYI87" s="195"/>
      <c r="HYJ87" s="195"/>
      <c r="HYK87" s="195"/>
      <c r="HYL87" s="195"/>
      <c r="HYM87" s="195"/>
      <c r="HYN87" s="195"/>
      <c r="HYO87" s="195"/>
      <c r="HYP87" s="195"/>
      <c r="HYQ87" s="195"/>
      <c r="HYR87" s="195"/>
      <c r="HYS87" s="195"/>
      <c r="HYT87" s="195"/>
      <c r="HYU87" s="195"/>
      <c r="HYV87" s="195"/>
      <c r="HYW87" s="195"/>
      <c r="HYX87" s="195"/>
      <c r="HYY87" s="195"/>
      <c r="HYZ87" s="195"/>
      <c r="HZA87" s="195"/>
      <c r="HZB87" s="195"/>
      <c r="HZC87" s="195"/>
      <c r="HZD87" s="195"/>
      <c r="HZE87" s="195"/>
      <c r="HZF87" s="195"/>
      <c r="HZG87" s="195"/>
      <c r="HZH87" s="195"/>
      <c r="HZI87" s="195"/>
      <c r="HZJ87" s="195"/>
      <c r="HZK87" s="195"/>
      <c r="HZL87" s="195"/>
      <c r="HZM87" s="195"/>
      <c r="HZN87" s="195"/>
      <c r="HZO87" s="195"/>
      <c r="HZP87" s="195"/>
      <c r="HZQ87" s="195"/>
      <c r="HZR87" s="195"/>
      <c r="HZS87" s="195"/>
      <c r="HZT87" s="195"/>
      <c r="HZU87" s="195"/>
      <c r="HZV87" s="195"/>
      <c r="HZW87" s="195"/>
      <c r="HZX87" s="195"/>
      <c r="HZY87" s="195"/>
      <c r="HZZ87" s="195"/>
      <c r="IAA87" s="195"/>
      <c r="IAB87" s="195"/>
      <c r="IAC87" s="195"/>
      <c r="IAD87" s="195"/>
      <c r="IAE87" s="195"/>
      <c r="IAF87" s="195"/>
      <c r="IAG87" s="195"/>
      <c r="IAH87" s="195"/>
      <c r="IAI87" s="195"/>
      <c r="IAJ87" s="195"/>
      <c r="IAK87" s="195"/>
      <c r="IAL87" s="195"/>
      <c r="IAM87" s="195"/>
      <c r="IAN87" s="195"/>
      <c r="IAO87" s="195"/>
      <c r="IAP87" s="195"/>
      <c r="IAQ87" s="195"/>
      <c r="IAR87" s="195"/>
      <c r="IAS87" s="195"/>
      <c r="IAT87" s="195"/>
      <c r="IAU87" s="195"/>
      <c r="IAV87" s="195"/>
      <c r="IAW87" s="195"/>
      <c r="IAX87" s="195"/>
      <c r="IAY87" s="195"/>
      <c r="IAZ87" s="195"/>
      <c r="IBA87" s="195"/>
      <c r="IBB87" s="195"/>
      <c r="IBC87" s="195"/>
      <c r="IBD87" s="195"/>
      <c r="IBE87" s="195"/>
      <c r="IBF87" s="195"/>
      <c r="IBG87" s="195"/>
      <c r="IBH87" s="195"/>
      <c r="IBI87" s="195"/>
      <c r="IBJ87" s="195"/>
      <c r="IBK87" s="195"/>
      <c r="IBL87" s="195"/>
      <c r="IBM87" s="195"/>
      <c r="IBN87" s="195"/>
      <c r="IBO87" s="195"/>
      <c r="IBP87" s="195"/>
      <c r="IBQ87" s="195"/>
      <c r="IBR87" s="195"/>
      <c r="IBS87" s="195"/>
      <c r="IBT87" s="195"/>
      <c r="IBU87" s="195"/>
      <c r="IBV87" s="195"/>
      <c r="IBW87" s="195"/>
      <c r="IBX87" s="195"/>
      <c r="IBY87" s="195"/>
      <c r="IBZ87" s="195"/>
      <c r="ICA87" s="195"/>
      <c r="ICB87" s="195"/>
      <c r="ICC87" s="195"/>
      <c r="ICD87" s="195"/>
      <c r="ICE87" s="195"/>
      <c r="ICF87" s="195"/>
      <c r="ICG87" s="195"/>
      <c r="ICH87" s="195"/>
      <c r="ICI87" s="195"/>
      <c r="ICJ87" s="195"/>
      <c r="ICK87" s="195"/>
      <c r="ICL87" s="195"/>
      <c r="ICM87" s="195"/>
      <c r="ICN87" s="195"/>
      <c r="ICO87" s="195"/>
      <c r="ICP87" s="195"/>
      <c r="ICQ87" s="195"/>
      <c r="ICR87" s="195"/>
      <c r="ICS87" s="195"/>
      <c r="ICT87" s="195"/>
      <c r="ICU87" s="195"/>
      <c r="ICV87" s="195"/>
      <c r="ICW87" s="195"/>
      <c r="ICX87" s="195"/>
      <c r="ICY87" s="195"/>
      <c r="ICZ87" s="195"/>
      <c r="IDA87" s="195"/>
      <c r="IDB87" s="195"/>
      <c r="IDC87" s="195"/>
      <c r="IDD87" s="195"/>
      <c r="IDE87" s="195"/>
      <c r="IDF87" s="195"/>
      <c r="IDG87" s="195"/>
      <c r="IDH87" s="195"/>
      <c r="IDI87" s="195"/>
      <c r="IDJ87" s="195"/>
      <c r="IDK87" s="195"/>
      <c r="IDL87" s="195"/>
      <c r="IDM87" s="195"/>
      <c r="IDN87" s="195"/>
      <c r="IDO87" s="195"/>
      <c r="IDP87" s="195"/>
      <c r="IDQ87" s="195"/>
      <c r="IDR87" s="195"/>
      <c r="IDS87" s="195"/>
      <c r="IDT87" s="195"/>
      <c r="IDU87" s="195"/>
      <c r="IDV87" s="195"/>
      <c r="IDW87" s="195"/>
      <c r="IDX87" s="195"/>
      <c r="IDY87" s="195"/>
      <c r="IDZ87" s="195"/>
      <c r="IEA87" s="195"/>
      <c r="IEB87" s="195"/>
      <c r="IEC87" s="195"/>
      <c r="IED87" s="195"/>
      <c r="IEE87" s="195"/>
      <c r="IEF87" s="195"/>
      <c r="IEG87" s="195"/>
      <c r="IEH87" s="195"/>
      <c r="IEI87" s="195"/>
      <c r="IEJ87" s="195"/>
      <c r="IEK87" s="195"/>
      <c r="IEL87" s="195"/>
      <c r="IEM87" s="195"/>
      <c r="IEN87" s="195"/>
      <c r="IEO87" s="195"/>
      <c r="IEP87" s="195"/>
      <c r="IEQ87" s="195"/>
      <c r="IER87" s="195"/>
      <c r="IES87" s="195"/>
      <c r="IET87" s="195"/>
      <c r="IEU87" s="195"/>
      <c r="IEV87" s="195"/>
      <c r="IEW87" s="195"/>
      <c r="IEX87" s="195"/>
      <c r="IEY87" s="195"/>
      <c r="IEZ87" s="195"/>
      <c r="IFA87" s="195"/>
      <c r="IFB87" s="195"/>
      <c r="IFC87" s="195"/>
      <c r="IFD87" s="195"/>
      <c r="IFE87" s="195"/>
      <c r="IFF87" s="195"/>
      <c r="IFG87" s="195"/>
      <c r="IFH87" s="195"/>
      <c r="IFI87" s="195"/>
      <c r="IFJ87" s="195"/>
      <c r="IFK87" s="195"/>
      <c r="IFL87" s="195"/>
      <c r="IFM87" s="195"/>
      <c r="IFN87" s="195"/>
      <c r="IFO87" s="195"/>
      <c r="IFP87" s="195"/>
      <c r="IFQ87" s="195"/>
      <c r="IFR87" s="195"/>
      <c r="IFS87" s="195"/>
      <c r="IFT87" s="195"/>
      <c r="IFU87" s="195"/>
      <c r="IFV87" s="195"/>
      <c r="IFW87" s="195"/>
      <c r="IFX87" s="195"/>
      <c r="IFY87" s="195"/>
      <c r="IFZ87" s="195"/>
      <c r="IGA87" s="195"/>
      <c r="IGB87" s="195"/>
      <c r="IGC87" s="195"/>
      <c r="IGD87" s="195"/>
      <c r="IGE87" s="195"/>
      <c r="IGF87" s="195"/>
      <c r="IGG87" s="195"/>
      <c r="IGH87" s="195"/>
      <c r="IGI87" s="195"/>
      <c r="IGJ87" s="195"/>
      <c r="IGK87" s="195"/>
      <c r="IGL87" s="195"/>
      <c r="IGM87" s="195"/>
      <c r="IGN87" s="195"/>
      <c r="IGO87" s="195"/>
      <c r="IGP87" s="195"/>
      <c r="IGQ87" s="195"/>
      <c r="IGR87" s="195"/>
      <c r="IGS87" s="195"/>
      <c r="IGT87" s="195"/>
      <c r="IGU87" s="195"/>
      <c r="IGV87" s="195"/>
      <c r="IGW87" s="195"/>
      <c r="IGX87" s="195"/>
      <c r="IGY87" s="195"/>
      <c r="IGZ87" s="195"/>
      <c r="IHA87" s="195"/>
      <c r="IHB87" s="195"/>
      <c r="IHC87" s="195"/>
      <c r="IHD87" s="195"/>
      <c r="IHE87" s="195"/>
      <c r="IHF87" s="195"/>
      <c r="IHG87" s="195"/>
      <c r="IHH87" s="195"/>
      <c r="IHI87" s="195"/>
      <c r="IHJ87" s="195"/>
      <c r="IHK87" s="195"/>
      <c r="IHL87" s="195"/>
      <c r="IHM87" s="195"/>
      <c r="IHN87" s="195"/>
      <c r="IHO87" s="195"/>
      <c r="IHP87" s="195"/>
      <c r="IHQ87" s="195"/>
      <c r="IHR87" s="195"/>
      <c r="IHS87" s="195"/>
      <c r="IHT87" s="195"/>
      <c r="IHU87" s="195"/>
      <c r="IHV87" s="195"/>
      <c r="IHW87" s="195"/>
      <c r="IHX87" s="195"/>
      <c r="IHY87" s="195"/>
      <c r="IHZ87" s="195"/>
      <c r="IIA87" s="195"/>
      <c r="IIB87" s="195"/>
      <c r="IIC87" s="195"/>
      <c r="IID87" s="195"/>
      <c r="IIE87" s="195"/>
      <c r="IIF87" s="195"/>
      <c r="IIG87" s="195"/>
      <c r="IIH87" s="195"/>
      <c r="III87" s="195"/>
      <c r="IIJ87" s="195"/>
      <c r="IIK87" s="195"/>
      <c r="IIL87" s="195"/>
      <c r="IIM87" s="195"/>
      <c r="IIN87" s="195"/>
      <c r="IIO87" s="195"/>
      <c r="IIP87" s="195"/>
      <c r="IIQ87" s="195"/>
      <c r="IIR87" s="195"/>
      <c r="IIS87" s="195"/>
      <c r="IIT87" s="195"/>
      <c r="IIU87" s="195"/>
      <c r="IIV87" s="195"/>
      <c r="IIW87" s="195"/>
      <c r="IIX87" s="195"/>
      <c r="IIY87" s="195"/>
      <c r="IIZ87" s="195"/>
      <c r="IJA87" s="195"/>
      <c r="IJB87" s="195"/>
      <c r="IJC87" s="195"/>
      <c r="IJD87" s="195"/>
      <c r="IJE87" s="195"/>
      <c r="IJF87" s="195"/>
      <c r="IJG87" s="195"/>
      <c r="IJH87" s="195"/>
      <c r="IJI87" s="195"/>
      <c r="IJJ87" s="195"/>
      <c r="IJK87" s="195"/>
      <c r="IJL87" s="195"/>
      <c r="IJM87" s="195"/>
      <c r="IJN87" s="195"/>
      <c r="IJO87" s="195"/>
      <c r="IJP87" s="195"/>
      <c r="IJQ87" s="195"/>
      <c r="IJR87" s="195"/>
      <c r="IJS87" s="195"/>
      <c r="IJT87" s="195"/>
      <c r="IJU87" s="195"/>
      <c r="IJV87" s="195"/>
      <c r="IJW87" s="195"/>
      <c r="IJX87" s="195"/>
      <c r="IJY87" s="195"/>
      <c r="IJZ87" s="195"/>
      <c r="IKA87" s="195"/>
      <c r="IKB87" s="195"/>
      <c r="IKC87" s="195"/>
      <c r="IKD87" s="195"/>
      <c r="IKE87" s="195"/>
      <c r="IKF87" s="195"/>
      <c r="IKG87" s="195"/>
      <c r="IKH87" s="195"/>
      <c r="IKI87" s="195"/>
      <c r="IKJ87" s="195"/>
      <c r="IKK87" s="195"/>
      <c r="IKL87" s="195"/>
      <c r="IKM87" s="195"/>
      <c r="IKN87" s="195"/>
      <c r="IKO87" s="195"/>
      <c r="IKP87" s="195"/>
      <c r="IKQ87" s="195"/>
      <c r="IKR87" s="195"/>
      <c r="IKS87" s="195"/>
      <c r="IKT87" s="195"/>
      <c r="IKU87" s="195"/>
      <c r="IKV87" s="195"/>
      <c r="IKW87" s="195"/>
      <c r="IKX87" s="195"/>
      <c r="IKY87" s="195"/>
      <c r="IKZ87" s="195"/>
      <c r="ILA87" s="195"/>
      <c r="ILB87" s="195"/>
      <c r="ILC87" s="195"/>
      <c r="ILD87" s="195"/>
      <c r="ILE87" s="195"/>
      <c r="ILF87" s="195"/>
      <c r="ILG87" s="195"/>
      <c r="ILH87" s="195"/>
      <c r="ILI87" s="195"/>
      <c r="ILJ87" s="195"/>
      <c r="ILK87" s="195"/>
      <c r="ILL87" s="195"/>
      <c r="ILM87" s="195"/>
      <c r="ILN87" s="195"/>
      <c r="ILO87" s="195"/>
      <c r="ILP87" s="195"/>
      <c r="ILQ87" s="195"/>
      <c r="ILR87" s="195"/>
      <c r="ILS87" s="195"/>
      <c r="ILT87" s="195"/>
      <c r="ILU87" s="195"/>
      <c r="ILV87" s="195"/>
      <c r="ILW87" s="195"/>
      <c r="ILX87" s="195"/>
      <c r="ILY87" s="195"/>
      <c r="ILZ87" s="195"/>
      <c r="IMA87" s="195"/>
      <c r="IMB87" s="195"/>
      <c r="IMC87" s="195"/>
      <c r="IMD87" s="195"/>
      <c r="IME87" s="195"/>
      <c r="IMF87" s="195"/>
      <c r="IMG87" s="195"/>
      <c r="IMH87" s="195"/>
      <c r="IMI87" s="195"/>
      <c r="IMJ87" s="195"/>
      <c r="IMK87" s="195"/>
      <c r="IML87" s="195"/>
      <c r="IMM87" s="195"/>
      <c r="IMN87" s="195"/>
      <c r="IMO87" s="195"/>
      <c r="IMP87" s="195"/>
      <c r="IMQ87" s="195"/>
      <c r="IMR87" s="195"/>
      <c r="IMS87" s="195"/>
      <c r="IMT87" s="195"/>
      <c r="IMU87" s="195"/>
      <c r="IMV87" s="195"/>
      <c r="IMW87" s="195"/>
      <c r="IMX87" s="195"/>
      <c r="IMY87" s="195"/>
      <c r="IMZ87" s="195"/>
      <c r="INA87" s="195"/>
      <c r="INB87" s="195"/>
      <c r="INC87" s="195"/>
      <c r="IND87" s="195"/>
      <c r="INE87" s="195"/>
      <c r="INF87" s="195"/>
      <c r="ING87" s="195"/>
      <c r="INH87" s="195"/>
      <c r="INI87" s="195"/>
      <c r="INJ87" s="195"/>
      <c r="INK87" s="195"/>
      <c r="INL87" s="195"/>
      <c r="INM87" s="195"/>
      <c r="INN87" s="195"/>
      <c r="INO87" s="195"/>
      <c r="INP87" s="195"/>
      <c r="INQ87" s="195"/>
      <c r="INR87" s="195"/>
      <c r="INS87" s="195"/>
      <c r="INT87" s="195"/>
      <c r="INU87" s="195"/>
      <c r="INV87" s="195"/>
      <c r="INW87" s="195"/>
      <c r="INX87" s="195"/>
      <c r="INY87" s="195"/>
      <c r="INZ87" s="195"/>
      <c r="IOA87" s="195"/>
      <c r="IOB87" s="195"/>
      <c r="IOC87" s="195"/>
      <c r="IOD87" s="195"/>
      <c r="IOE87" s="195"/>
      <c r="IOF87" s="195"/>
      <c r="IOG87" s="195"/>
      <c r="IOH87" s="195"/>
      <c r="IOI87" s="195"/>
      <c r="IOJ87" s="195"/>
      <c r="IOK87" s="195"/>
      <c r="IOL87" s="195"/>
      <c r="IOM87" s="195"/>
      <c r="ION87" s="195"/>
      <c r="IOO87" s="195"/>
      <c r="IOP87" s="195"/>
      <c r="IOQ87" s="195"/>
      <c r="IOR87" s="195"/>
      <c r="IOS87" s="195"/>
      <c r="IOT87" s="195"/>
      <c r="IOU87" s="195"/>
      <c r="IOV87" s="195"/>
      <c r="IOW87" s="195"/>
      <c r="IOX87" s="195"/>
      <c r="IOY87" s="195"/>
      <c r="IOZ87" s="195"/>
      <c r="IPA87" s="195"/>
      <c r="IPB87" s="195"/>
      <c r="IPC87" s="195"/>
      <c r="IPD87" s="195"/>
      <c r="IPE87" s="195"/>
      <c r="IPF87" s="195"/>
      <c r="IPG87" s="195"/>
      <c r="IPH87" s="195"/>
      <c r="IPI87" s="195"/>
      <c r="IPJ87" s="195"/>
      <c r="IPK87" s="195"/>
      <c r="IPL87" s="195"/>
      <c r="IPM87" s="195"/>
      <c r="IPN87" s="195"/>
      <c r="IPO87" s="195"/>
      <c r="IPP87" s="195"/>
      <c r="IPQ87" s="195"/>
      <c r="IPR87" s="195"/>
      <c r="IPS87" s="195"/>
      <c r="IPT87" s="195"/>
      <c r="IPU87" s="195"/>
      <c r="IPV87" s="195"/>
      <c r="IPW87" s="195"/>
      <c r="IPX87" s="195"/>
      <c r="IPY87" s="195"/>
      <c r="IPZ87" s="195"/>
      <c r="IQA87" s="195"/>
      <c r="IQB87" s="195"/>
      <c r="IQC87" s="195"/>
      <c r="IQD87" s="195"/>
      <c r="IQE87" s="195"/>
      <c r="IQF87" s="195"/>
      <c r="IQG87" s="195"/>
      <c r="IQH87" s="195"/>
      <c r="IQI87" s="195"/>
      <c r="IQJ87" s="195"/>
      <c r="IQK87" s="195"/>
      <c r="IQL87" s="195"/>
      <c r="IQM87" s="195"/>
      <c r="IQN87" s="195"/>
      <c r="IQO87" s="195"/>
      <c r="IQP87" s="195"/>
      <c r="IQQ87" s="195"/>
      <c r="IQR87" s="195"/>
      <c r="IQS87" s="195"/>
      <c r="IQT87" s="195"/>
      <c r="IQU87" s="195"/>
      <c r="IQV87" s="195"/>
      <c r="IQW87" s="195"/>
      <c r="IQX87" s="195"/>
      <c r="IQY87" s="195"/>
      <c r="IQZ87" s="195"/>
      <c r="IRA87" s="195"/>
      <c r="IRB87" s="195"/>
      <c r="IRC87" s="195"/>
      <c r="IRD87" s="195"/>
      <c r="IRE87" s="195"/>
      <c r="IRF87" s="195"/>
      <c r="IRG87" s="195"/>
      <c r="IRH87" s="195"/>
      <c r="IRI87" s="195"/>
      <c r="IRJ87" s="195"/>
      <c r="IRK87" s="195"/>
      <c r="IRL87" s="195"/>
      <c r="IRM87" s="195"/>
      <c r="IRN87" s="195"/>
      <c r="IRO87" s="195"/>
      <c r="IRP87" s="195"/>
      <c r="IRQ87" s="195"/>
      <c r="IRR87" s="195"/>
      <c r="IRS87" s="195"/>
      <c r="IRT87" s="195"/>
      <c r="IRU87" s="195"/>
      <c r="IRV87" s="195"/>
      <c r="IRW87" s="195"/>
      <c r="IRX87" s="195"/>
      <c r="IRY87" s="195"/>
      <c r="IRZ87" s="195"/>
      <c r="ISA87" s="195"/>
      <c r="ISB87" s="195"/>
      <c r="ISC87" s="195"/>
      <c r="ISD87" s="195"/>
      <c r="ISE87" s="195"/>
      <c r="ISF87" s="195"/>
      <c r="ISG87" s="195"/>
      <c r="ISH87" s="195"/>
      <c r="ISI87" s="195"/>
      <c r="ISJ87" s="195"/>
      <c r="ISK87" s="195"/>
      <c r="ISL87" s="195"/>
      <c r="ISM87" s="195"/>
      <c r="ISN87" s="195"/>
      <c r="ISO87" s="195"/>
      <c r="ISP87" s="195"/>
      <c r="ISQ87" s="195"/>
      <c r="ISR87" s="195"/>
      <c r="ISS87" s="195"/>
      <c r="IST87" s="195"/>
      <c r="ISU87" s="195"/>
      <c r="ISV87" s="195"/>
      <c r="ISW87" s="195"/>
      <c r="ISX87" s="195"/>
      <c r="ISY87" s="195"/>
      <c r="ISZ87" s="195"/>
      <c r="ITA87" s="195"/>
      <c r="ITB87" s="195"/>
      <c r="ITC87" s="195"/>
      <c r="ITD87" s="195"/>
      <c r="ITE87" s="195"/>
      <c r="ITF87" s="195"/>
      <c r="ITG87" s="195"/>
      <c r="ITH87" s="195"/>
      <c r="ITI87" s="195"/>
      <c r="ITJ87" s="195"/>
      <c r="ITK87" s="195"/>
      <c r="ITL87" s="195"/>
      <c r="ITM87" s="195"/>
      <c r="ITN87" s="195"/>
      <c r="ITO87" s="195"/>
      <c r="ITP87" s="195"/>
      <c r="ITQ87" s="195"/>
      <c r="ITR87" s="195"/>
      <c r="ITS87" s="195"/>
      <c r="ITT87" s="195"/>
      <c r="ITU87" s="195"/>
      <c r="ITV87" s="195"/>
      <c r="ITW87" s="195"/>
      <c r="ITX87" s="195"/>
      <c r="ITY87" s="195"/>
      <c r="ITZ87" s="195"/>
      <c r="IUA87" s="195"/>
      <c r="IUB87" s="195"/>
      <c r="IUC87" s="195"/>
      <c r="IUD87" s="195"/>
      <c r="IUE87" s="195"/>
      <c r="IUF87" s="195"/>
      <c r="IUG87" s="195"/>
      <c r="IUH87" s="195"/>
      <c r="IUI87" s="195"/>
      <c r="IUJ87" s="195"/>
      <c r="IUK87" s="195"/>
      <c r="IUL87" s="195"/>
      <c r="IUM87" s="195"/>
      <c r="IUN87" s="195"/>
      <c r="IUO87" s="195"/>
      <c r="IUP87" s="195"/>
      <c r="IUQ87" s="195"/>
      <c r="IUR87" s="195"/>
      <c r="IUS87" s="195"/>
      <c r="IUT87" s="195"/>
      <c r="IUU87" s="195"/>
      <c r="IUV87" s="195"/>
      <c r="IUW87" s="195"/>
      <c r="IUX87" s="195"/>
      <c r="IUY87" s="195"/>
      <c r="IUZ87" s="195"/>
      <c r="IVA87" s="195"/>
      <c r="IVB87" s="195"/>
      <c r="IVC87" s="195"/>
      <c r="IVD87" s="195"/>
      <c r="IVE87" s="195"/>
      <c r="IVF87" s="195"/>
      <c r="IVG87" s="195"/>
      <c r="IVH87" s="195"/>
      <c r="IVI87" s="195"/>
      <c r="IVJ87" s="195"/>
      <c r="IVK87" s="195"/>
      <c r="IVL87" s="195"/>
      <c r="IVM87" s="195"/>
      <c r="IVN87" s="195"/>
      <c r="IVO87" s="195"/>
      <c r="IVP87" s="195"/>
      <c r="IVQ87" s="195"/>
      <c r="IVR87" s="195"/>
      <c r="IVS87" s="195"/>
      <c r="IVT87" s="195"/>
      <c r="IVU87" s="195"/>
      <c r="IVV87" s="195"/>
      <c r="IVW87" s="195"/>
      <c r="IVX87" s="195"/>
      <c r="IVY87" s="195"/>
      <c r="IVZ87" s="195"/>
      <c r="IWA87" s="195"/>
      <c r="IWB87" s="195"/>
      <c r="IWC87" s="195"/>
      <c r="IWD87" s="195"/>
      <c r="IWE87" s="195"/>
      <c r="IWF87" s="195"/>
      <c r="IWG87" s="195"/>
      <c r="IWH87" s="195"/>
      <c r="IWI87" s="195"/>
      <c r="IWJ87" s="195"/>
      <c r="IWK87" s="195"/>
      <c r="IWL87" s="195"/>
      <c r="IWM87" s="195"/>
      <c r="IWN87" s="195"/>
      <c r="IWO87" s="195"/>
      <c r="IWP87" s="195"/>
      <c r="IWQ87" s="195"/>
      <c r="IWR87" s="195"/>
      <c r="IWS87" s="195"/>
      <c r="IWT87" s="195"/>
      <c r="IWU87" s="195"/>
      <c r="IWV87" s="195"/>
      <c r="IWW87" s="195"/>
      <c r="IWX87" s="195"/>
      <c r="IWY87" s="195"/>
      <c r="IWZ87" s="195"/>
      <c r="IXA87" s="195"/>
      <c r="IXB87" s="195"/>
      <c r="IXC87" s="195"/>
      <c r="IXD87" s="195"/>
      <c r="IXE87" s="195"/>
      <c r="IXF87" s="195"/>
      <c r="IXG87" s="195"/>
      <c r="IXH87" s="195"/>
      <c r="IXI87" s="195"/>
      <c r="IXJ87" s="195"/>
      <c r="IXK87" s="195"/>
      <c r="IXL87" s="195"/>
      <c r="IXM87" s="195"/>
      <c r="IXN87" s="195"/>
      <c r="IXO87" s="195"/>
      <c r="IXP87" s="195"/>
      <c r="IXQ87" s="195"/>
      <c r="IXR87" s="195"/>
      <c r="IXS87" s="195"/>
      <c r="IXT87" s="195"/>
      <c r="IXU87" s="195"/>
      <c r="IXV87" s="195"/>
      <c r="IXW87" s="195"/>
      <c r="IXX87" s="195"/>
      <c r="IXY87" s="195"/>
      <c r="IXZ87" s="195"/>
      <c r="IYA87" s="195"/>
      <c r="IYB87" s="195"/>
      <c r="IYC87" s="195"/>
      <c r="IYD87" s="195"/>
      <c r="IYE87" s="195"/>
      <c r="IYF87" s="195"/>
      <c r="IYG87" s="195"/>
      <c r="IYH87" s="195"/>
      <c r="IYI87" s="195"/>
      <c r="IYJ87" s="195"/>
      <c r="IYK87" s="195"/>
      <c r="IYL87" s="195"/>
      <c r="IYM87" s="195"/>
      <c r="IYN87" s="195"/>
      <c r="IYO87" s="195"/>
      <c r="IYP87" s="195"/>
      <c r="IYQ87" s="195"/>
      <c r="IYR87" s="195"/>
      <c r="IYS87" s="195"/>
      <c r="IYT87" s="195"/>
      <c r="IYU87" s="195"/>
      <c r="IYV87" s="195"/>
      <c r="IYW87" s="195"/>
      <c r="IYX87" s="195"/>
      <c r="IYY87" s="195"/>
      <c r="IYZ87" s="195"/>
      <c r="IZA87" s="195"/>
      <c r="IZB87" s="195"/>
      <c r="IZC87" s="195"/>
      <c r="IZD87" s="195"/>
      <c r="IZE87" s="195"/>
      <c r="IZF87" s="195"/>
      <c r="IZG87" s="195"/>
      <c r="IZH87" s="195"/>
      <c r="IZI87" s="195"/>
      <c r="IZJ87" s="195"/>
      <c r="IZK87" s="195"/>
      <c r="IZL87" s="195"/>
      <c r="IZM87" s="195"/>
      <c r="IZN87" s="195"/>
      <c r="IZO87" s="195"/>
      <c r="IZP87" s="195"/>
      <c r="IZQ87" s="195"/>
      <c r="IZR87" s="195"/>
      <c r="IZS87" s="195"/>
      <c r="IZT87" s="195"/>
      <c r="IZU87" s="195"/>
      <c r="IZV87" s="195"/>
      <c r="IZW87" s="195"/>
      <c r="IZX87" s="195"/>
      <c r="IZY87" s="195"/>
      <c r="IZZ87" s="195"/>
      <c r="JAA87" s="195"/>
      <c r="JAB87" s="195"/>
      <c r="JAC87" s="195"/>
      <c r="JAD87" s="195"/>
      <c r="JAE87" s="195"/>
      <c r="JAF87" s="195"/>
      <c r="JAG87" s="195"/>
      <c r="JAH87" s="195"/>
      <c r="JAI87" s="195"/>
      <c r="JAJ87" s="195"/>
      <c r="JAK87" s="195"/>
      <c r="JAL87" s="195"/>
      <c r="JAM87" s="195"/>
      <c r="JAN87" s="195"/>
      <c r="JAO87" s="195"/>
      <c r="JAP87" s="195"/>
      <c r="JAQ87" s="195"/>
      <c r="JAR87" s="195"/>
      <c r="JAS87" s="195"/>
      <c r="JAT87" s="195"/>
      <c r="JAU87" s="195"/>
      <c r="JAV87" s="195"/>
      <c r="JAW87" s="195"/>
      <c r="JAX87" s="195"/>
      <c r="JAY87" s="195"/>
      <c r="JAZ87" s="195"/>
      <c r="JBA87" s="195"/>
      <c r="JBB87" s="195"/>
      <c r="JBC87" s="195"/>
      <c r="JBD87" s="195"/>
      <c r="JBE87" s="195"/>
      <c r="JBF87" s="195"/>
      <c r="JBG87" s="195"/>
      <c r="JBH87" s="195"/>
      <c r="JBI87" s="195"/>
      <c r="JBJ87" s="195"/>
      <c r="JBK87" s="195"/>
      <c r="JBL87" s="195"/>
      <c r="JBM87" s="195"/>
      <c r="JBN87" s="195"/>
      <c r="JBO87" s="195"/>
      <c r="JBP87" s="195"/>
      <c r="JBQ87" s="195"/>
      <c r="JBR87" s="195"/>
      <c r="JBS87" s="195"/>
      <c r="JBT87" s="195"/>
      <c r="JBU87" s="195"/>
      <c r="JBV87" s="195"/>
      <c r="JBW87" s="195"/>
      <c r="JBX87" s="195"/>
      <c r="JBY87" s="195"/>
      <c r="JBZ87" s="195"/>
      <c r="JCA87" s="195"/>
      <c r="JCB87" s="195"/>
      <c r="JCC87" s="195"/>
      <c r="JCD87" s="195"/>
      <c r="JCE87" s="195"/>
      <c r="JCF87" s="195"/>
      <c r="JCG87" s="195"/>
      <c r="JCH87" s="195"/>
      <c r="JCI87" s="195"/>
      <c r="JCJ87" s="195"/>
      <c r="JCK87" s="195"/>
      <c r="JCL87" s="195"/>
      <c r="JCM87" s="195"/>
      <c r="JCN87" s="195"/>
      <c r="JCO87" s="195"/>
      <c r="JCP87" s="195"/>
      <c r="JCQ87" s="195"/>
      <c r="JCR87" s="195"/>
      <c r="JCS87" s="195"/>
      <c r="JCT87" s="195"/>
      <c r="JCU87" s="195"/>
      <c r="JCV87" s="195"/>
      <c r="JCW87" s="195"/>
      <c r="JCX87" s="195"/>
      <c r="JCY87" s="195"/>
      <c r="JCZ87" s="195"/>
      <c r="JDA87" s="195"/>
      <c r="JDB87" s="195"/>
      <c r="JDC87" s="195"/>
      <c r="JDD87" s="195"/>
      <c r="JDE87" s="195"/>
      <c r="JDF87" s="195"/>
      <c r="JDG87" s="195"/>
      <c r="JDH87" s="195"/>
      <c r="JDI87" s="195"/>
      <c r="JDJ87" s="195"/>
      <c r="JDK87" s="195"/>
      <c r="JDL87" s="195"/>
      <c r="JDM87" s="195"/>
      <c r="JDN87" s="195"/>
      <c r="JDO87" s="195"/>
      <c r="JDP87" s="195"/>
      <c r="JDQ87" s="195"/>
      <c r="JDR87" s="195"/>
      <c r="JDS87" s="195"/>
      <c r="JDT87" s="195"/>
      <c r="JDU87" s="195"/>
      <c r="JDV87" s="195"/>
      <c r="JDW87" s="195"/>
      <c r="JDX87" s="195"/>
      <c r="JDY87" s="195"/>
      <c r="JDZ87" s="195"/>
      <c r="JEA87" s="195"/>
      <c r="JEB87" s="195"/>
      <c r="JEC87" s="195"/>
      <c r="JED87" s="195"/>
      <c r="JEE87" s="195"/>
      <c r="JEF87" s="195"/>
      <c r="JEG87" s="195"/>
      <c r="JEH87" s="195"/>
      <c r="JEI87" s="195"/>
      <c r="JEJ87" s="195"/>
      <c r="JEK87" s="195"/>
      <c r="JEL87" s="195"/>
      <c r="JEM87" s="195"/>
      <c r="JEN87" s="195"/>
      <c r="JEO87" s="195"/>
      <c r="JEP87" s="195"/>
      <c r="JEQ87" s="195"/>
      <c r="JER87" s="195"/>
      <c r="JES87" s="195"/>
      <c r="JET87" s="195"/>
      <c r="JEU87" s="195"/>
      <c r="JEV87" s="195"/>
      <c r="JEW87" s="195"/>
      <c r="JEX87" s="195"/>
      <c r="JEY87" s="195"/>
      <c r="JEZ87" s="195"/>
      <c r="JFA87" s="195"/>
      <c r="JFB87" s="195"/>
      <c r="JFC87" s="195"/>
      <c r="JFD87" s="195"/>
      <c r="JFE87" s="195"/>
      <c r="JFF87" s="195"/>
      <c r="JFG87" s="195"/>
      <c r="JFH87" s="195"/>
      <c r="JFI87" s="195"/>
      <c r="JFJ87" s="195"/>
      <c r="JFK87" s="195"/>
      <c r="JFL87" s="195"/>
      <c r="JFM87" s="195"/>
      <c r="JFN87" s="195"/>
      <c r="JFO87" s="195"/>
      <c r="JFP87" s="195"/>
      <c r="JFQ87" s="195"/>
      <c r="JFR87" s="195"/>
      <c r="JFS87" s="195"/>
      <c r="JFT87" s="195"/>
      <c r="JFU87" s="195"/>
      <c r="JFV87" s="195"/>
      <c r="JFW87" s="195"/>
      <c r="JFX87" s="195"/>
      <c r="JFY87" s="195"/>
      <c r="JFZ87" s="195"/>
      <c r="JGA87" s="195"/>
      <c r="JGB87" s="195"/>
      <c r="JGC87" s="195"/>
      <c r="JGD87" s="195"/>
      <c r="JGE87" s="195"/>
      <c r="JGF87" s="195"/>
      <c r="JGG87" s="195"/>
      <c r="JGH87" s="195"/>
      <c r="JGI87" s="195"/>
      <c r="JGJ87" s="195"/>
      <c r="JGK87" s="195"/>
      <c r="JGL87" s="195"/>
      <c r="JGM87" s="195"/>
      <c r="JGN87" s="195"/>
      <c r="JGO87" s="195"/>
      <c r="JGP87" s="195"/>
      <c r="JGQ87" s="195"/>
      <c r="JGR87" s="195"/>
      <c r="JGS87" s="195"/>
      <c r="JGT87" s="195"/>
      <c r="JGU87" s="195"/>
      <c r="JGV87" s="195"/>
      <c r="JGW87" s="195"/>
      <c r="JGX87" s="195"/>
      <c r="JGY87" s="195"/>
      <c r="JGZ87" s="195"/>
      <c r="JHA87" s="195"/>
      <c r="JHB87" s="195"/>
      <c r="JHC87" s="195"/>
      <c r="JHD87" s="195"/>
      <c r="JHE87" s="195"/>
      <c r="JHF87" s="195"/>
      <c r="JHG87" s="195"/>
      <c r="JHH87" s="195"/>
      <c r="JHI87" s="195"/>
      <c r="JHJ87" s="195"/>
      <c r="JHK87" s="195"/>
      <c r="JHL87" s="195"/>
      <c r="JHM87" s="195"/>
      <c r="JHN87" s="195"/>
      <c r="JHO87" s="195"/>
      <c r="JHP87" s="195"/>
      <c r="JHQ87" s="195"/>
      <c r="JHR87" s="195"/>
      <c r="JHS87" s="195"/>
      <c r="JHT87" s="195"/>
      <c r="JHU87" s="195"/>
      <c r="JHV87" s="195"/>
      <c r="JHW87" s="195"/>
      <c r="JHX87" s="195"/>
      <c r="JHY87" s="195"/>
      <c r="JHZ87" s="195"/>
      <c r="JIA87" s="195"/>
      <c r="JIB87" s="195"/>
      <c r="JIC87" s="195"/>
      <c r="JID87" s="195"/>
      <c r="JIE87" s="195"/>
      <c r="JIF87" s="195"/>
      <c r="JIG87" s="195"/>
      <c r="JIH87" s="195"/>
      <c r="JII87" s="195"/>
      <c r="JIJ87" s="195"/>
      <c r="JIK87" s="195"/>
      <c r="JIL87" s="195"/>
      <c r="JIM87" s="195"/>
      <c r="JIN87" s="195"/>
      <c r="JIO87" s="195"/>
      <c r="JIP87" s="195"/>
      <c r="JIQ87" s="195"/>
      <c r="JIR87" s="195"/>
      <c r="JIS87" s="195"/>
      <c r="JIT87" s="195"/>
      <c r="JIU87" s="195"/>
      <c r="JIV87" s="195"/>
      <c r="JIW87" s="195"/>
      <c r="JIX87" s="195"/>
      <c r="JIY87" s="195"/>
      <c r="JIZ87" s="195"/>
      <c r="JJA87" s="195"/>
      <c r="JJB87" s="195"/>
      <c r="JJC87" s="195"/>
      <c r="JJD87" s="195"/>
      <c r="JJE87" s="195"/>
      <c r="JJF87" s="195"/>
      <c r="JJG87" s="195"/>
      <c r="JJH87" s="195"/>
      <c r="JJI87" s="195"/>
      <c r="JJJ87" s="195"/>
      <c r="JJK87" s="195"/>
      <c r="JJL87" s="195"/>
      <c r="JJM87" s="195"/>
      <c r="JJN87" s="195"/>
      <c r="JJO87" s="195"/>
      <c r="JJP87" s="195"/>
      <c r="JJQ87" s="195"/>
      <c r="JJR87" s="195"/>
      <c r="JJS87" s="195"/>
      <c r="JJT87" s="195"/>
      <c r="JJU87" s="195"/>
      <c r="JJV87" s="195"/>
      <c r="JJW87" s="195"/>
      <c r="JJX87" s="195"/>
      <c r="JJY87" s="195"/>
      <c r="JJZ87" s="195"/>
      <c r="JKA87" s="195"/>
      <c r="JKB87" s="195"/>
      <c r="JKC87" s="195"/>
      <c r="JKD87" s="195"/>
      <c r="JKE87" s="195"/>
      <c r="JKF87" s="195"/>
      <c r="JKG87" s="195"/>
      <c r="JKH87" s="195"/>
      <c r="JKI87" s="195"/>
      <c r="JKJ87" s="195"/>
      <c r="JKK87" s="195"/>
      <c r="JKL87" s="195"/>
      <c r="JKM87" s="195"/>
      <c r="JKN87" s="195"/>
      <c r="JKO87" s="195"/>
      <c r="JKP87" s="195"/>
      <c r="JKQ87" s="195"/>
      <c r="JKR87" s="195"/>
      <c r="JKS87" s="195"/>
      <c r="JKT87" s="195"/>
      <c r="JKU87" s="195"/>
      <c r="JKV87" s="195"/>
      <c r="JKW87" s="195"/>
      <c r="JKX87" s="195"/>
      <c r="JKY87" s="195"/>
      <c r="JKZ87" s="195"/>
      <c r="JLA87" s="195"/>
      <c r="JLB87" s="195"/>
      <c r="JLC87" s="195"/>
      <c r="JLD87" s="195"/>
      <c r="JLE87" s="195"/>
      <c r="JLF87" s="195"/>
      <c r="JLG87" s="195"/>
      <c r="JLH87" s="195"/>
      <c r="JLI87" s="195"/>
      <c r="JLJ87" s="195"/>
      <c r="JLK87" s="195"/>
      <c r="JLL87" s="195"/>
      <c r="JLM87" s="195"/>
      <c r="JLN87" s="195"/>
      <c r="JLO87" s="195"/>
      <c r="JLP87" s="195"/>
      <c r="JLQ87" s="195"/>
      <c r="JLR87" s="195"/>
      <c r="JLS87" s="195"/>
      <c r="JLT87" s="195"/>
      <c r="JLU87" s="195"/>
      <c r="JLV87" s="195"/>
      <c r="JLW87" s="195"/>
      <c r="JLX87" s="195"/>
      <c r="JLY87" s="195"/>
      <c r="JLZ87" s="195"/>
      <c r="JMA87" s="195"/>
      <c r="JMB87" s="195"/>
      <c r="JMC87" s="195"/>
      <c r="JMD87" s="195"/>
      <c r="JME87" s="195"/>
      <c r="JMF87" s="195"/>
      <c r="JMG87" s="195"/>
      <c r="JMH87" s="195"/>
      <c r="JMI87" s="195"/>
      <c r="JMJ87" s="195"/>
      <c r="JMK87" s="195"/>
      <c r="JML87" s="195"/>
      <c r="JMM87" s="195"/>
      <c r="JMN87" s="195"/>
      <c r="JMO87" s="195"/>
      <c r="JMP87" s="195"/>
      <c r="JMQ87" s="195"/>
      <c r="JMR87" s="195"/>
      <c r="JMS87" s="195"/>
      <c r="JMT87" s="195"/>
      <c r="JMU87" s="195"/>
      <c r="JMV87" s="195"/>
      <c r="JMW87" s="195"/>
      <c r="JMX87" s="195"/>
      <c r="JMY87" s="195"/>
      <c r="JMZ87" s="195"/>
      <c r="JNA87" s="195"/>
      <c r="JNB87" s="195"/>
      <c r="JNC87" s="195"/>
      <c r="JND87" s="195"/>
      <c r="JNE87" s="195"/>
      <c r="JNF87" s="195"/>
      <c r="JNG87" s="195"/>
      <c r="JNH87" s="195"/>
      <c r="JNI87" s="195"/>
      <c r="JNJ87" s="195"/>
      <c r="JNK87" s="195"/>
      <c r="JNL87" s="195"/>
      <c r="JNM87" s="195"/>
      <c r="JNN87" s="195"/>
      <c r="JNO87" s="195"/>
      <c r="JNP87" s="195"/>
      <c r="JNQ87" s="195"/>
      <c r="JNR87" s="195"/>
      <c r="JNS87" s="195"/>
      <c r="JNT87" s="195"/>
      <c r="JNU87" s="195"/>
      <c r="JNV87" s="195"/>
      <c r="JNW87" s="195"/>
      <c r="JNX87" s="195"/>
      <c r="JNY87" s="195"/>
      <c r="JNZ87" s="195"/>
      <c r="JOA87" s="195"/>
      <c r="JOB87" s="195"/>
      <c r="JOC87" s="195"/>
      <c r="JOD87" s="195"/>
      <c r="JOE87" s="195"/>
      <c r="JOF87" s="195"/>
      <c r="JOG87" s="195"/>
      <c r="JOH87" s="195"/>
      <c r="JOI87" s="195"/>
      <c r="JOJ87" s="195"/>
      <c r="JOK87" s="195"/>
      <c r="JOL87" s="195"/>
      <c r="JOM87" s="195"/>
      <c r="JON87" s="195"/>
      <c r="JOO87" s="195"/>
      <c r="JOP87" s="195"/>
      <c r="JOQ87" s="195"/>
      <c r="JOR87" s="195"/>
      <c r="JOS87" s="195"/>
      <c r="JOT87" s="195"/>
      <c r="JOU87" s="195"/>
      <c r="JOV87" s="195"/>
      <c r="JOW87" s="195"/>
      <c r="JOX87" s="195"/>
      <c r="JOY87" s="195"/>
      <c r="JOZ87" s="195"/>
      <c r="JPA87" s="195"/>
      <c r="JPB87" s="195"/>
      <c r="JPC87" s="195"/>
      <c r="JPD87" s="195"/>
      <c r="JPE87" s="195"/>
      <c r="JPF87" s="195"/>
      <c r="JPG87" s="195"/>
      <c r="JPH87" s="195"/>
      <c r="JPI87" s="195"/>
      <c r="JPJ87" s="195"/>
      <c r="JPK87" s="195"/>
      <c r="JPL87" s="195"/>
      <c r="JPM87" s="195"/>
      <c r="JPN87" s="195"/>
      <c r="JPO87" s="195"/>
      <c r="JPP87" s="195"/>
      <c r="JPQ87" s="195"/>
      <c r="JPR87" s="195"/>
      <c r="JPS87" s="195"/>
      <c r="JPT87" s="195"/>
      <c r="JPU87" s="195"/>
      <c r="JPV87" s="195"/>
      <c r="JPW87" s="195"/>
      <c r="JPX87" s="195"/>
      <c r="JPY87" s="195"/>
      <c r="JPZ87" s="195"/>
      <c r="JQA87" s="195"/>
      <c r="JQB87" s="195"/>
      <c r="JQC87" s="195"/>
      <c r="JQD87" s="195"/>
      <c r="JQE87" s="195"/>
      <c r="JQF87" s="195"/>
      <c r="JQG87" s="195"/>
      <c r="JQH87" s="195"/>
      <c r="JQI87" s="195"/>
      <c r="JQJ87" s="195"/>
      <c r="JQK87" s="195"/>
      <c r="JQL87" s="195"/>
      <c r="JQM87" s="195"/>
      <c r="JQN87" s="195"/>
      <c r="JQO87" s="195"/>
      <c r="JQP87" s="195"/>
      <c r="JQQ87" s="195"/>
      <c r="JQR87" s="195"/>
      <c r="JQS87" s="195"/>
      <c r="JQT87" s="195"/>
      <c r="JQU87" s="195"/>
      <c r="JQV87" s="195"/>
      <c r="JQW87" s="195"/>
      <c r="JQX87" s="195"/>
      <c r="JQY87" s="195"/>
      <c r="JQZ87" s="195"/>
      <c r="JRA87" s="195"/>
      <c r="JRB87" s="195"/>
      <c r="JRC87" s="195"/>
      <c r="JRD87" s="195"/>
      <c r="JRE87" s="195"/>
      <c r="JRF87" s="195"/>
      <c r="JRG87" s="195"/>
      <c r="JRH87" s="195"/>
      <c r="JRI87" s="195"/>
      <c r="JRJ87" s="195"/>
      <c r="JRK87" s="195"/>
      <c r="JRL87" s="195"/>
      <c r="JRM87" s="195"/>
      <c r="JRN87" s="195"/>
      <c r="JRO87" s="195"/>
      <c r="JRP87" s="195"/>
      <c r="JRQ87" s="195"/>
      <c r="JRR87" s="195"/>
      <c r="JRS87" s="195"/>
      <c r="JRT87" s="195"/>
      <c r="JRU87" s="195"/>
      <c r="JRV87" s="195"/>
      <c r="JRW87" s="195"/>
      <c r="JRX87" s="195"/>
      <c r="JRY87" s="195"/>
      <c r="JRZ87" s="195"/>
      <c r="JSA87" s="195"/>
      <c r="JSB87" s="195"/>
      <c r="JSC87" s="195"/>
      <c r="JSD87" s="195"/>
      <c r="JSE87" s="195"/>
      <c r="JSF87" s="195"/>
      <c r="JSG87" s="195"/>
      <c r="JSH87" s="195"/>
      <c r="JSI87" s="195"/>
      <c r="JSJ87" s="195"/>
      <c r="JSK87" s="195"/>
      <c r="JSL87" s="195"/>
      <c r="JSM87" s="195"/>
      <c r="JSN87" s="195"/>
      <c r="JSO87" s="195"/>
      <c r="JSP87" s="195"/>
      <c r="JSQ87" s="195"/>
      <c r="JSR87" s="195"/>
      <c r="JSS87" s="195"/>
      <c r="JST87" s="195"/>
      <c r="JSU87" s="195"/>
      <c r="JSV87" s="195"/>
      <c r="JSW87" s="195"/>
      <c r="JSX87" s="195"/>
      <c r="JSY87" s="195"/>
      <c r="JSZ87" s="195"/>
      <c r="JTA87" s="195"/>
      <c r="JTB87" s="195"/>
      <c r="JTC87" s="195"/>
      <c r="JTD87" s="195"/>
      <c r="JTE87" s="195"/>
      <c r="JTF87" s="195"/>
      <c r="JTG87" s="195"/>
      <c r="JTH87" s="195"/>
      <c r="JTI87" s="195"/>
      <c r="JTJ87" s="195"/>
      <c r="JTK87" s="195"/>
      <c r="JTL87" s="195"/>
      <c r="JTM87" s="195"/>
      <c r="JTN87" s="195"/>
      <c r="JTO87" s="195"/>
      <c r="JTP87" s="195"/>
      <c r="JTQ87" s="195"/>
      <c r="JTR87" s="195"/>
      <c r="JTS87" s="195"/>
      <c r="JTT87" s="195"/>
      <c r="JTU87" s="195"/>
      <c r="JTV87" s="195"/>
      <c r="JTW87" s="195"/>
      <c r="JTX87" s="195"/>
      <c r="JTY87" s="195"/>
      <c r="JTZ87" s="195"/>
      <c r="JUA87" s="195"/>
      <c r="JUB87" s="195"/>
      <c r="JUC87" s="195"/>
      <c r="JUD87" s="195"/>
      <c r="JUE87" s="195"/>
      <c r="JUF87" s="195"/>
      <c r="JUG87" s="195"/>
      <c r="JUH87" s="195"/>
      <c r="JUI87" s="195"/>
      <c r="JUJ87" s="195"/>
      <c r="JUK87" s="195"/>
      <c r="JUL87" s="195"/>
      <c r="JUM87" s="195"/>
      <c r="JUN87" s="195"/>
      <c r="JUO87" s="195"/>
      <c r="JUP87" s="195"/>
      <c r="JUQ87" s="195"/>
      <c r="JUR87" s="195"/>
      <c r="JUS87" s="195"/>
      <c r="JUT87" s="195"/>
      <c r="JUU87" s="195"/>
      <c r="JUV87" s="195"/>
      <c r="JUW87" s="195"/>
      <c r="JUX87" s="195"/>
      <c r="JUY87" s="195"/>
      <c r="JUZ87" s="195"/>
      <c r="JVA87" s="195"/>
      <c r="JVB87" s="195"/>
      <c r="JVC87" s="195"/>
      <c r="JVD87" s="195"/>
      <c r="JVE87" s="195"/>
      <c r="JVF87" s="195"/>
      <c r="JVG87" s="195"/>
      <c r="JVH87" s="195"/>
      <c r="JVI87" s="195"/>
      <c r="JVJ87" s="195"/>
      <c r="JVK87" s="195"/>
      <c r="JVL87" s="195"/>
      <c r="JVM87" s="195"/>
      <c r="JVN87" s="195"/>
      <c r="JVO87" s="195"/>
      <c r="JVP87" s="195"/>
      <c r="JVQ87" s="195"/>
      <c r="JVR87" s="195"/>
      <c r="JVS87" s="195"/>
      <c r="JVT87" s="195"/>
      <c r="JVU87" s="195"/>
      <c r="JVV87" s="195"/>
      <c r="JVW87" s="195"/>
      <c r="JVX87" s="195"/>
      <c r="JVY87" s="195"/>
      <c r="JVZ87" s="195"/>
      <c r="JWA87" s="195"/>
      <c r="JWB87" s="195"/>
      <c r="JWC87" s="195"/>
      <c r="JWD87" s="195"/>
      <c r="JWE87" s="195"/>
      <c r="JWF87" s="195"/>
      <c r="JWG87" s="195"/>
      <c r="JWH87" s="195"/>
      <c r="JWI87" s="195"/>
      <c r="JWJ87" s="195"/>
      <c r="JWK87" s="195"/>
      <c r="JWL87" s="195"/>
      <c r="JWM87" s="195"/>
      <c r="JWN87" s="195"/>
      <c r="JWO87" s="195"/>
      <c r="JWP87" s="195"/>
      <c r="JWQ87" s="195"/>
      <c r="JWR87" s="195"/>
      <c r="JWS87" s="195"/>
      <c r="JWT87" s="195"/>
      <c r="JWU87" s="195"/>
      <c r="JWV87" s="195"/>
      <c r="JWW87" s="195"/>
      <c r="JWX87" s="195"/>
      <c r="JWY87" s="195"/>
      <c r="JWZ87" s="195"/>
      <c r="JXA87" s="195"/>
      <c r="JXB87" s="195"/>
      <c r="JXC87" s="195"/>
      <c r="JXD87" s="195"/>
      <c r="JXE87" s="195"/>
      <c r="JXF87" s="195"/>
      <c r="JXG87" s="195"/>
      <c r="JXH87" s="195"/>
      <c r="JXI87" s="195"/>
      <c r="JXJ87" s="195"/>
      <c r="JXK87" s="195"/>
      <c r="JXL87" s="195"/>
      <c r="JXM87" s="195"/>
      <c r="JXN87" s="195"/>
      <c r="JXO87" s="195"/>
      <c r="JXP87" s="195"/>
      <c r="JXQ87" s="195"/>
      <c r="JXR87" s="195"/>
      <c r="JXS87" s="195"/>
      <c r="JXT87" s="195"/>
      <c r="JXU87" s="195"/>
      <c r="JXV87" s="195"/>
      <c r="JXW87" s="195"/>
      <c r="JXX87" s="195"/>
      <c r="JXY87" s="195"/>
      <c r="JXZ87" s="195"/>
      <c r="JYA87" s="195"/>
      <c r="JYB87" s="195"/>
      <c r="JYC87" s="195"/>
      <c r="JYD87" s="195"/>
      <c r="JYE87" s="195"/>
      <c r="JYF87" s="195"/>
      <c r="JYG87" s="195"/>
      <c r="JYH87" s="195"/>
      <c r="JYI87" s="195"/>
      <c r="JYJ87" s="195"/>
      <c r="JYK87" s="195"/>
      <c r="JYL87" s="195"/>
      <c r="JYM87" s="195"/>
      <c r="JYN87" s="195"/>
      <c r="JYO87" s="195"/>
      <c r="JYP87" s="195"/>
      <c r="JYQ87" s="195"/>
      <c r="JYR87" s="195"/>
      <c r="JYS87" s="195"/>
      <c r="JYT87" s="195"/>
      <c r="JYU87" s="195"/>
      <c r="JYV87" s="195"/>
      <c r="JYW87" s="195"/>
      <c r="JYX87" s="195"/>
      <c r="JYY87" s="195"/>
      <c r="JYZ87" s="195"/>
      <c r="JZA87" s="195"/>
      <c r="JZB87" s="195"/>
      <c r="JZC87" s="195"/>
      <c r="JZD87" s="195"/>
      <c r="JZE87" s="195"/>
      <c r="JZF87" s="195"/>
      <c r="JZG87" s="195"/>
      <c r="JZH87" s="195"/>
      <c r="JZI87" s="195"/>
      <c r="JZJ87" s="195"/>
      <c r="JZK87" s="195"/>
      <c r="JZL87" s="195"/>
      <c r="JZM87" s="195"/>
      <c r="JZN87" s="195"/>
      <c r="JZO87" s="195"/>
      <c r="JZP87" s="195"/>
      <c r="JZQ87" s="195"/>
      <c r="JZR87" s="195"/>
      <c r="JZS87" s="195"/>
      <c r="JZT87" s="195"/>
      <c r="JZU87" s="195"/>
      <c r="JZV87" s="195"/>
      <c r="JZW87" s="195"/>
      <c r="JZX87" s="195"/>
      <c r="JZY87" s="195"/>
      <c r="JZZ87" s="195"/>
      <c r="KAA87" s="195"/>
      <c r="KAB87" s="195"/>
      <c r="KAC87" s="195"/>
      <c r="KAD87" s="195"/>
      <c r="KAE87" s="195"/>
      <c r="KAF87" s="195"/>
      <c r="KAG87" s="195"/>
      <c r="KAH87" s="195"/>
      <c r="KAI87" s="195"/>
      <c r="KAJ87" s="195"/>
      <c r="KAK87" s="195"/>
      <c r="KAL87" s="195"/>
      <c r="KAM87" s="195"/>
      <c r="KAN87" s="195"/>
      <c r="KAO87" s="195"/>
      <c r="KAP87" s="195"/>
      <c r="KAQ87" s="195"/>
      <c r="KAR87" s="195"/>
      <c r="KAS87" s="195"/>
      <c r="KAT87" s="195"/>
      <c r="KAU87" s="195"/>
      <c r="KAV87" s="195"/>
      <c r="KAW87" s="195"/>
      <c r="KAX87" s="195"/>
      <c r="KAY87" s="195"/>
      <c r="KAZ87" s="195"/>
      <c r="KBA87" s="195"/>
      <c r="KBB87" s="195"/>
      <c r="KBC87" s="195"/>
      <c r="KBD87" s="195"/>
      <c r="KBE87" s="195"/>
      <c r="KBF87" s="195"/>
      <c r="KBG87" s="195"/>
      <c r="KBH87" s="195"/>
      <c r="KBI87" s="195"/>
      <c r="KBJ87" s="195"/>
      <c r="KBK87" s="195"/>
      <c r="KBL87" s="195"/>
      <c r="KBM87" s="195"/>
      <c r="KBN87" s="195"/>
      <c r="KBO87" s="195"/>
      <c r="KBP87" s="195"/>
      <c r="KBQ87" s="195"/>
      <c r="KBR87" s="195"/>
      <c r="KBS87" s="195"/>
      <c r="KBT87" s="195"/>
      <c r="KBU87" s="195"/>
      <c r="KBV87" s="195"/>
      <c r="KBW87" s="195"/>
      <c r="KBX87" s="195"/>
      <c r="KBY87" s="195"/>
      <c r="KBZ87" s="195"/>
      <c r="KCA87" s="195"/>
      <c r="KCB87" s="195"/>
      <c r="KCC87" s="195"/>
      <c r="KCD87" s="195"/>
      <c r="KCE87" s="195"/>
      <c r="KCF87" s="195"/>
      <c r="KCG87" s="195"/>
      <c r="KCH87" s="195"/>
      <c r="KCI87" s="195"/>
      <c r="KCJ87" s="195"/>
      <c r="KCK87" s="195"/>
      <c r="KCL87" s="195"/>
      <c r="KCM87" s="195"/>
      <c r="KCN87" s="195"/>
      <c r="KCO87" s="195"/>
      <c r="KCP87" s="195"/>
      <c r="KCQ87" s="195"/>
      <c r="KCR87" s="195"/>
      <c r="KCS87" s="195"/>
      <c r="KCT87" s="195"/>
      <c r="KCU87" s="195"/>
      <c r="KCV87" s="195"/>
      <c r="KCW87" s="195"/>
      <c r="KCX87" s="195"/>
      <c r="KCY87" s="195"/>
      <c r="KCZ87" s="195"/>
      <c r="KDA87" s="195"/>
      <c r="KDB87" s="195"/>
      <c r="KDC87" s="195"/>
      <c r="KDD87" s="195"/>
      <c r="KDE87" s="195"/>
      <c r="KDF87" s="195"/>
      <c r="KDG87" s="195"/>
      <c r="KDH87" s="195"/>
      <c r="KDI87" s="195"/>
      <c r="KDJ87" s="195"/>
      <c r="KDK87" s="195"/>
      <c r="KDL87" s="195"/>
      <c r="KDM87" s="195"/>
      <c r="KDN87" s="195"/>
      <c r="KDO87" s="195"/>
      <c r="KDP87" s="195"/>
      <c r="KDQ87" s="195"/>
      <c r="KDR87" s="195"/>
      <c r="KDS87" s="195"/>
      <c r="KDT87" s="195"/>
      <c r="KDU87" s="195"/>
      <c r="KDV87" s="195"/>
      <c r="KDW87" s="195"/>
      <c r="KDX87" s="195"/>
      <c r="KDY87" s="195"/>
      <c r="KDZ87" s="195"/>
      <c r="KEA87" s="195"/>
      <c r="KEB87" s="195"/>
      <c r="KEC87" s="195"/>
      <c r="KED87" s="195"/>
      <c r="KEE87" s="195"/>
      <c r="KEF87" s="195"/>
      <c r="KEG87" s="195"/>
      <c r="KEH87" s="195"/>
      <c r="KEI87" s="195"/>
      <c r="KEJ87" s="195"/>
      <c r="KEK87" s="195"/>
      <c r="KEL87" s="195"/>
      <c r="KEM87" s="195"/>
      <c r="KEN87" s="195"/>
      <c r="KEO87" s="195"/>
      <c r="KEP87" s="195"/>
      <c r="KEQ87" s="195"/>
      <c r="KER87" s="195"/>
      <c r="KES87" s="195"/>
      <c r="KET87" s="195"/>
      <c r="KEU87" s="195"/>
      <c r="KEV87" s="195"/>
      <c r="KEW87" s="195"/>
      <c r="KEX87" s="195"/>
      <c r="KEY87" s="195"/>
      <c r="KEZ87" s="195"/>
      <c r="KFA87" s="195"/>
      <c r="KFB87" s="195"/>
      <c r="KFC87" s="195"/>
      <c r="KFD87" s="195"/>
      <c r="KFE87" s="195"/>
      <c r="KFF87" s="195"/>
      <c r="KFG87" s="195"/>
      <c r="KFH87" s="195"/>
      <c r="KFI87" s="195"/>
      <c r="KFJ87" s="195"/>
      <c r="KFK87" s="195"/>
      <c r="KFL87" s="195"/>
      <c r="KFM87" s="195"/>
      <c r="KFN87" s="195"/>
      <c r="KFO87" s="195"/>
      <c r="KFP87" s="195"/>
      <c r="KFQ87" s="195"/>
      <c r="KFR87" s="195"/>
      <c r="KFS87" s="195"/>
      <c r="KFT87" s="195"/>
      <c r="KFU87" s="195"/>
      <c r="KFV87" s="195"/>
      <c r="KFW87" s="195"/>
      <c r="KFX87" s="195"/>
      <c r="KFY87" s="195"/>
      <c r="KFZ87" s="195"/>
      <c r="KGA87" s="195"/>
      <c r="KGB87" s="195"/>
      <c r="KGC87" s="195"/>
      <c r="KGD87" s="195"/>
      <c r="KGE87" s="195"/>
      <c r="KGF87" s="195"/>
      <c r="KGG87" s="195"/>
      <c r="KGH87" s="195"/>
      <c r="KGI87" s="195"/>
      <c r="KGJ87" s="195"/>
      <c r="KGK87" s="195"/>
      <c r="KGL87" s="195"/>
      <c r="KGM87" s="195"/>
      <c r="KGN87" s="195"/>
      <c r="KGO87" s="195"/>
      <c r="KGP87" s="195"/>
      <c r="KGQ87" s="195"/>
      <c r="KGR87" s="195"/>
      <c r="KGS87" s="195"/>
      <c r="KGT87" s="195"/>
      <c r="KGU87" s="195"/>
      <c r="KGV87" s="195"/>
      <c r="KGW87" s="195"/>
      <c r="KGX87" s="195"/>
      <c r="KGY87" s="195"/>
      <c r="KGZ87" s="195"/>
      <c r="KHA87" s="195"/>
      <c r="KHB87" s="195"/>
      <c r="KHC87" s="195"/>
      <c r="KHD87" s="195"/>
      <c r="KHE87" s="195"/>
      <c r="KHF87" s="195"/>
      <c r="KHG87" s="195"/>
      <c r="KHH87" s="195"/>
      <c r="KHI87" s="195"/>
      <c r="KHJ87" s="195"/>
      <c r="KHK87" s="195"/>
      <c r="KHL87" s="195"/>
      <c r="KHM87" s="195"/>
      <c r="KHN87" s="195"/>
      <c r="KHO87" s="195"/>
      <c r="KHP87" s="195"/>
      <c r="KHQ87" s="195"/>
      <c r="KHR87" s="195"/>
      <c r="KHS87" s="195"/>
      <c r="KHT87" s="195"/>
      <c r="KHU87" s="195"/>
      <c r="KHV87" s="195"/>
      <c r="KHW87" s="195"/>
      <c r="KHX87" s="195"/>
      <c r="KHY87" s="195"/>
      <c r="KHZ87" s="195"/>
      <c r="KIA87" s="195"/>
      <c r="KIB87" s="195"/>
      <c r="KIC87" s="195"/>
      <c r="KID87" s="195"/>
      <c r="KIE87" s="195"/>
      <c r="KIF87" s="195"/>
      <c r="KIG87" s="195"/>
      <c r="KIH87" s="195"/>
      <c r="KII87" s="195"/>
      <c r="KIJ87" s="195"/>
      <c r="KIK87" s="195"/>
      <c r="KIL87" s="195"/>
      <c r="KIM87" s="195"/>
      <c r="KIN87" s="195"/>
      <c r="KIO87" s="195"/>
      <c r="KIP87" s="195"/>
      <c r="KIQ87" s="195"/>
      <c r="KIR87" s="195"/>
      <c r="KIS87" s="195"/>
      <c r="KIT87" s="195"/>
      <c r="KIU87" s="195"/>
      <c r="KIV87" s="195"/>
      <c r="KIW87" s="195"/>
      <c r="KIX87" s="195"/>
      <c r="KIY87" s="195"/>
      <c r="KIZ87" s="195"/>
      <c r="KJA87" s="195"/>
      <c r="KJB87" s="195"/>
      <c r="KJC87" s="195"/>
      <c r="KJD87" s="195"/>
      <c r="KJE87" s="195"/>
      <c r="KJF87" s="195"/>
      <c r="KJG87" s="195"/>
      <c r="KJH87" s="195"/>
      <c r="KJI87" s="195"/>
      <c r="KJJ87" s="195"/>
      <c r="KJK87" s="195"/>
      <c r="KJL87" s="195"/>
      <c r="KJM87" s="195"/>
      <c r="KJN87" s="195"/>
      <c r="KJO87" s="195"/>
      <c r="KJP87" s="195"/>
      <c r="KJQ87" s="195"/>
      <c r="KJR87" s="195"/>
      <c r="KJS87" s="195"/>
      <c r="KJT87" s="195"/>
      <c r="KJU87" s="195"/>
      <c r="KJV87" s="195"/>
      <c r="KJW87" s="195"/>
      <c r="KJX87" s="195"/>
      <c r="KJY87" s="195"/>
      <c r="KJZ87" s="195"/>
      <c r="KKA87" s="195"/>
      <c r="KKB87" s="195"/>
      <c r="KKC87" s="195"/>
      <c r="KKD87" s="195"/>
      <c r="KKE87" s="195"/>
      <c r="KKF87" s="195"/>
      <c r="KKG87" s="195"/>
      <c r="KKH87" s="195"/>
      <c r="KKI87" s="195"/>
      <c r="KKJ87" s="195"/>
      <c r="KKK87" s="195"/>
      <c r="KKL87" s="195"/>
      <c r="KKM87" s="195"/>
      <c r="KKN87" s="195"/>
      <c r="KKO87" s="195"/>
      <c r="KKP87" s="195"/>
      <c r="KKQ87" s="195"/>
      <c r="KKR87" s="195"/>
      <c r="KKS87" s="195"/>
      <c r="KKT87" s="195"/>
      <c r="KKU87" s="195"/>
      <c r="KKV87" s="195"/>
      <c r="KKW87" s="195"/>
      <c r="KKX87" s="195"/>
      <c r="KKY87" s="195"/>
      <c r="KKZ87" s="195"/>
      <c r="KLA87" s="195"/>
      <c r="KLB87" s="195"/>
      <c r="KLC87" s="195"/>
      <c r="KLD87" s="195"/>
      <c r="KLE87" s="195"/>
      <c r="KLF87" s="195"/>
      <c r="KLG87" s="195"/>
      <c r="KLH87" s="195"/>
      <c r="KLI87" s="195"/>
      <c r="KLJ87" s="195"/>
      <c r="KLK87" s="195"/>
      <c r="KLL87" s="195"/>
      <c r="KLM87" s="195"/>
      <c r="KLN87" s="195"/>
      <c r="KLO87" s="195"/>
      <c r="KLP87" s="195"/>
      <c r="KLQ87" s="195"/>
      <c r="KLR87" s="195"/>
      <c r="KLS87" s="195"/>
      <c r="KLT87" s="195"/>
      <c r="KLU87" s="195"/>
      <c r="KLV87" s="195"/>
      <c r="KLW87" s="195"/>
      <c r="KLX87" s="195"/>
      <c r="KLY87" s="195"/>
      <c r="KLZ87" s="195"/>
      <c r="KMA87" s="195"/>
      <c r="KMB87" s="195"/>
      <c r="KMC87" s="195"/>
      <c r="KMD87" s="195"/>
      <c r="KME87" s="195"/>
      <c r="KMF87" s="195"/>
      <c r="KMG87" s="195"/>
      <c r="KMH87" s="195"/>
      <c r="KMI87" s="195"/>
      <c r="KMJ87" s="195"/>
      <c r="KMK87" s="195"/>
      <c r="KML87" s="195"/>
      <c r="KMM87" s="195"/>
      <c r="KMN87" s="195"/>
      <c r="KMO87" s="195"/>
      <c r="KMP87" s="195"/>
      <c r="KMQ87" s="195"/>
      <c r="KMR87" s="195"/>
      <c r="KMS87" s="195"/>
      <c r="KMT87" s="195"/>
      <c r="KMU87" s="195"/>
      <c r="KMV87" s="195"/>
      <c r="KMW87" s="195"/>
      <c r="KMX87" s="195"/>
      <c r="KMY87" s="195"/>
      <c r="KMZ87" s="195"/>
      <c r="KNA87" s="195"/>
      <c r="KNB87" s="195"/>
      <c r="KNC87" s="195"/>
      <c r="KND87" s="195"/>
      <c r="KNE87" s="195"/>
      <c r="KNF87" s="195"/>
      <c r="KNG87" s="195"/>
      <c r="KNH87" s="195"/>
      <c r="KNI87" s="195"/>
      <c r="KNJ87" s="195"/>
      <c r="KNK87" s="195"/>
      <c r="KNL87" s="195"/>
      <c r="KNM87" s="195"/>
      <c r="KNN87" s="195"/>
      <c r="KNO87" s="195"/>
      <c r="KNP87" s="195"/>
      <c r="KNQ87" s="195"/>
      <c r="KNR87" s="195"/>
      <c r="KNS87" s="195"/>
      <c r="KNT87" s="195"/>
      <c r="KNU87" s="195"/>
      <c r="KNV87" s="195"/>
      <c r="KNW87" s="195"/>
      <c r="KNX87" s="195"/>
      <c r="KNY87" s="195"/>
      <c r="KNZ87" s="195"/>
      <c r="KOA87" s="195"/>
      <c r="KOB87" s="195"/>
      <c r="KOC87" s="195"/>
      <c r="KOD87" s="195"/>
      <c r="KOE87" s="195"/>
      <c r="KOF87" s="195"/>
      <c r="KOG87" s="195"/>
      <c r="KOH87" s="195"/>
      <c r="KOI87" s="195"/>
      <c r="KOJ87" s="195"/>
      <c r="KOK87" s="195"/>
      <c r="KOL87" s="195"/>
      <c r="KOM87" s="195"/>
      <c r="KON87" s="195"/>
      <c r="KOO87" s="195"/>
      <c r="KOP87" s="195"/>
      <c r="KOQ87" s="195"/>
      <c r="KOR87" s="195"/>
      <c r="KOS87" s="195"/>
      <c r="KOT87" s="195"/>
      <c r="KOU87" s="195"/>
      <c r="KOV87" s="195"/>
      <c r="KOW87" s="195"/>
      <c r="KOX87" s="195"/>
      <c r="KOY87" s="195"/>
      <c r="KOZ87" s="195"/>
      <c r="KPA87" s="195"/>
      <c r="KPB87" s="195"/>
      <c r="KPC87" s="195"/>
      <c r="KPD87" s="195"/>
      <c r="KPE87" s="195"/>
      <c r="KPF87" s="195"/>
      <c r="KPG87" s="195"/>
      <c r="KPH87" s="195"/>
      <c r="KPI87" s="195"/>
      <c r="KPJ87" s="195"/>
      <c r="KPK87" s="195"/>
      <c r="KPL87" s="195"/>
      <c r="KPM87" s="195"/>
      <c r="KPN87" s="195"/>
      <c r="KPO87" s="195"/>
      <c r="KPP87" s="195"/>
      <c r="KPQ87" s="195"/>
      <c r="KPR87" s="195"/>
      <c r="KPS87" s="195"/>
      <c r="KPT87" s="195"/>
      <c r="KPU87" s="195"/>
      <c r="KPV87" s="195"/>
      <c r="KPW87" s="195"/>
      <c r="KPX87" s="195"/>
      <c r="KPY87" s="195"/>
      <c r="KPZ87" s="195"/>
      <c r="KQA87" s="195"/>
      <c r="KQB87" s="195"/>
      <c r="KQC87" s="195"/>
      <c r="KQD87" s="195"/>
      <c r="KQE87" s="195"/>
      <c r="KQF87" s="195"/>
      <c r="KQG87" s="195"/>
      <c r="KQH87" s="195"/>
      <c r="KQI87" s="195"/>
      <c r="KQJ87" s="195"/>
      <c r="KQK87" s="195"/>
      <c r="KQL87" s="195"/>
      <c r="KQM87" s="195"/>
      <c r="KQN87" s="195"/>
      <c r="KQO87" s="195"/>
      <c r="KQP87" s="195"/>
      <c r="KQQ87" s="195"/>
      <c r="KQR87" s="195"/>
      <c r="KQS87" s="195"/>
      <c r="KQT87" s="195"/>
      <c r="KQU87" s="195"/>
      <c r="KQV87" s="195"/>
      <c r="KQW87" s="195"/>
      <c r="KQX87" s="195"/>
      <c r="KQY87" s="195"/>
      <c r="KQZ87" s="195"/>
      <c r="KRA87" s="195"/>
      <c r="KRB87" s="195"/>
      <c r="KRC87" s="195"/>
      <c r="KRD87" s="195"/>
      <c r="KRE87" s="195"/>
      <c r="KRF87" s="195"/>
      <c r="KRG87" s="195"/>
      <c r="KRH87" s="195"/>
      <c r="KRI87" s="195"/>
      <c r="KRJ87" s="195"/>
      <c r="KRK87" s="195"/>
      <c r="KRL87" s="195"/>
      <c r="KRM87" s="195"/>
      <c r="KRN87" s="195"/>
      <c r="KRO87" s="195"/>
      <c r="KRP87" s="195"/>
      <c r="KRQ87" s="195"/>
      <c r="KRR87" s="195"/>
      <c r="KRS87" s="195"/>
      <c r="KRT87" s="195"/>
      <c r="KRU87" s="195"/>
      <c r="KRV87" s="195"/>
      <c r="KRW87" s="195"/>
      <c r="KRX87" s="195"/>
      <c r="KRY87" s="195"/>
      <c r="KRZ87" s="195"/>
      <c r="KSA87" s="195"/>
      <c r="KSB87" s="195"/>
      <c r="KSC87" s="195"/>
      <c r="KSD87" s="195"/>
      <c r="KSE87" s="195"/>
      <c r="KSF87" s="195"/>
      <c r="KSG87" s="195"/>
      <c r="KSH87" s="195"/>
      <c r="KSI87" s="195"/>
      <c r="KSJ87" s="195"/>
      <c r="KSK87" s="195"/>
      <c r="KSL87" s="195"/>
      <c r="KSM87" s="195"/>
      <c r="KSN87" s="195"/>
      <c r="KSO87" s="195"/>
      <c r="KSP87" s="195"/>
      <c r="KSQ87" s="195"/>
      <c r="KSR87" s="195"/>
      <c r="KSS87" s="195"/>
      <c r="KST87" s="195"/>
      <c r="KSU87" s="195"/>
      <c r="KSV87" s="195"/>
      <c r="KSW87" s="195"/>
      <c r="KSX87" s="195"/>
      <c r="KSY87" s="195"/>
      <c r="KSZ87" s="195"/>
      <c r="KTA87" s="195"/>
      <c r="KTB87" s="195"/>
      <c r="KTC87" s="195"/>
      <c r="KTD87" s="195"/>
      <c r="KTE87" s="195"/>
      <c r="KTF87" s="195"/>
      <c r="KTG87" s="195"/>
      <c r="KTH87" s="195"/>
      <c r="KTI87" s="195"/>
      <c r="KTJ87" s="195"/>
      <c r="KTK87" s="195"/>
      <c r="KTL87" s="195"/>
      <c r="KTM87" s="195"/>
      <c r="KTN87" s="195"/>
      <c r="KTO87" s="195"/>
      <c r="KTP87" s="195"/>
      <c r="KTQ87" s="195"/>
      <c r="KTR87" s="195"/>
      <c r="KTS87" s="195"/>
      <c r="KTT87" s="195"/>
      <c r="KTU87" s="195"/>
      <c r="KTV87" s="195"/>
      <c r="KTW87" s="195"/>
      <c r="KTX87" s="195"/>
      <c r="KTY87" s="195"/>
      <c r="KTZ87" s="195"/>
      <c r="KUA87" s="195"/>
      <c r="KUB87" s="195"/>
      <c r="KUC87" s="195"/>
      <c r="KUD87" s="195"/>
      <c r="KUE87" s="195"/>
      <c r="KUF87" s="195"/>
      <c r="KUG87" s="195"/>
      <c r="KUH87" s="195"/>
      <c r="KUI87" s="195"/>
      <c r="KUJ87" s="195"/>
      <c r="KUK87" s="195"/>
      <c r="KUL87" s="195"/>
      <c r="KUM87" s="195"/>
      <c r="KUN87" s="195"/>
      <c r="KUO87" s="195"/>
      <c r="KUP87" s="195"/>
      <c r="KUQ87" s="195"/>
      <c r="KUR87" s="195"/>
      <c r="KUS87" s="195"/>
      <c r="KUT87" s="195"/>
      <c r="KUU87" s="195"/>
      <c r="KUV87" s="195"/>
      <c r="KUW87" s="195"/>
      <c r="KUX87" s="195"/>
      <c r="KUY87" s="195"/>
      <c r="KUZ87" s="195"/>
      <c r="KVA87" s="195"/>
      <c r="KVB87" s="195"/>
      <c r="KVC87" s="195"/>
      <c r="KVD87" s="195"/>
      <c r="KVE87" s="195"/>
      <c r="KVF87" s="195"/>
      <c r="KVG87" s="195"/>
      <c r="KVH87" s="195"/>
      <c r="KVI87" s="195"/>
      <c r="KVJ87" s="195"/>
      <c r="KVK87" s="195"/>
      <c r="KVL87" s="195"/>
      <c r="KVM87" s="195"/>
      <c r="KVN87" s="195"/>
      <c r="KVO87" s="195"/>
      <c r="KVP87" s="195"/>
      <c r="KVQ87" s="195"/>
      <c r="KVR87" s="195"/>
      <c r="KVS87" s="195"/>
      <c r="KVT87" s="195"/>
      <c r="KVU87" s="195"/>
      <c r="KVV87" s="195"/>
      <c r="KVW87" s="195"/>
      <c r="KVX87" s="195"/>
      <c r="KVY87" s="195"/>
      <c r="KVZ87" s="195"/>
      <c r="KWA87" s="195"/>
      <c r="KWB87" s="195"/>
      <c r="KWC87" s="195"/>
      <c r="KWD87" s="195"/>
      <c r="KWE87" s="195"/>
      <c r="KWF87" s="195"/>
      <c r="KWG87" s="195"/>
      <c r="KWH87" s="195"/>
      <c r="KWI87" s="195"/>
      <c r="KWJ87" s="195"/>
      <c r="KWK87" s="195"/>
      <c r="KWL87" s="195"/>
      <c r="KWM87" s="195"/>
      <c r="KWN87" s="195"/>
      <c r="KWO87" s="195"/>
      <c r="KWP87" s="195"/>
      <c r="KWQ87" s="195"/>
      <c r="KWR87" s="195"/>
      <c r="KWS87" s="195"/>
      <c r="KWT87" s="195"/>
      <c r="KWU87" s="195"/>
      <c r="KWV87" s="195"/>
      <c r="KWW87" s="195"/>
      <c r="KWX87" s="195"/>
      <c r="KWY87" s="195"/>
      <c r="KWZ87" s="195"/>
      <c r="KXA87" s="195"/>
      <c r="KXB87" s="195"/>
      <c r="KXC87" s="195"/>
      <c r="KXD87" s="195"/>
      <c r="KXE87" s="195"/>
      <c r="KXF87" s="195"/>
      <c r="KXG87" s="195"/>
      <c r="KXH87" s="195"/>
      <c r="KXI87" s="195"/>
      <c r="KXJ87" s="195"/>
      <c r="KXK87" s="195"/>
      <c r="KXL87" s="195"/>
      <c r="KXM87" s="195"/>
      <c r="KXN87" s="195"/>
      <c r="KXO87" s="195"/>
      <c r="KXP87" s="195"/>
      <c r="KXQ87" s="195"/>
      <c r="KXR87" s="195"/>
      <c r="KXS87" s="195"/>
      <c r="KXT87" s="195"/>
      <c r="KXU87" s="195"/>
      <c r="KXV87" s="195"/>
      <c r="KXW87" s="195"/>
      <c r="KXX87" s="195"/>
      <c r="KXY87" s="195"/>
      <c r="KXZ87" s="195"/>
      <c r="KYA87" s="195"/>
      <c r="KYB87" s="195"/>
      <c r="KYC87" s="195"/>
      <c r="KYD87" s="195"/>
      <c r="KYE87" s="195"/>
      <c r="KYF87" s="195"/>
      <c r="KYG87" s="195"/>
      <c r="KYH87" s="195"/>
      <c r="KYI87" s="195"/>
      <c r="KYJ87" s="195"/>
      <c r="KYK87" s="195"/>
      <c r="KYL87" s="195"/>
      <c r="KYM87" s="195"/>
      <c r="KYN87" s="195"/>
      <c r="KYO87" s="195"/>
      <c r="KYP87" s="195"/>
      <c r="KYQ87" s="195"/>
      <c r="KYR87" s="195"/>
      <c r="KYS87" s="195"/>
      <c r="KYT87" s="195"/>
      <c r="KYU87" s="195"/>
      <c r="KYV87" s="195"/>
      <c r="KYW87" s="195"/>
      <c r="KYX87" s="195"/>
      <c r="KYY87" s="195"/>
      <c r="KYZ87" s="195"/>
      <c r="KZA87" s="195"/>
      <c r="KZB87" s="195"/>
      <c r="KZC87" s="195"/>
      <c r="KZD87" s="195"/>
      <c r="KZE87" s="195"/>
      <c r="KZF87" s="195"/>
      <c r="KZG87" s="195"/>
      <c r="KZH87" s="195"/>
      <c r="KZI87" s="195"/>
      <c r="KZJ87" s="195"/>
      <c r="KZK87" s="195"/>
      <c r="KZL87" s="195"/>
      <c r="KZM87" s="195"/>
      <c r="KZN87" s="195"/>
      <c r="KZO87" s="195"/>
      <c r="KZP87" s="195"/>
      <c r="KZQ87" s="195"/>
      <c r="KZR87" s="195"/>
      <c r="KZS87" s="195"/>
      <c r="KZT87" s="195"/>
      <c r="KZU87" s="195"/>
      <c r="KZV87" s="195"/>
      <c r="KZW87" s="195"/>
      <c r="KZX87" s="195"/>
      <c r="KZY87" s="195"/>
      <c r="KZZ87" s="195"/>
      <c r="LAA87" s="195"/>
      <c r="LAB87" s="195"/>
      <c r="LAC87" s="195"/>
      <c r="LAD87" s="195"/>
      <c r="LAE87" s="195"/>
      <c r="LAF87" s="195"/>
      <c r="LAG87" s="195"/>
      <c r="LAH87" s="195"/>
      <c r="LAI87" s="195"/>
      <c r="LAJ87" s="195"/>
      <c r="LAK87" s="195"/>
      <c r="LAL87" s="195"/>
      <c r="LAM87" s="195"/>
      <c r="LAN87" s="195"/>
      <c r="LAO87" s="195"/>
      <c r="LAP87" s="195"/>
      <c r="LAQ87" s="195"/>
      <c r="LAR87" s="195"/>
      <c r="LAS87" s="195"/>
      <c r="LAT87" s="195"/>
      <c r="LAU87" s="195"/>
      <c r="LAV87" s="195"/>
      <c r="LAW87" s="195"/>
      <c r="LAX87" s="195"/>
      <c r="LAY87" s="195"/>
      <c r="LAZ87" s="195"/>
      <c r="LBA87" s="195"/>
      <c r="LBB87" s="195"/>
      <c r="LBC87" s="195"/>
      <c r="LBD87" s="195"/>
      <c r="LBE87" s="195"/>
      <c r="LBF87" s="195"/>
      <c r="LBG87" s="195"/>
      <c r="LBH87" s="195"/>
      <c r="LBI87" s="195"/>
      <c r="LBJ87" s="195"/>
      <c r="LBK87" s="195"/>
      <c r="LBL87" s="195"/>
      <c r="LBM87" s="195"/>
      <c r="LBN87" s="195"/>
      <c r="LBO87" s="195"/>
      <c r="LBP87" s="195"/>
      <c r="LBQ87" s="195"/>
      <c r="LBR87" s="195"/>
      <c r="LBS87" s="195"/>
      <c r="LBT87" s="195"/>
      <c r="LBU87" s="195"/>
      <c r="LBV87" s="195"/>
      <c r="LBW87" s="195"/>
      <c r="LBX87" s="195"/>
      <c r="LBY87" s="195"/>
      <c r="LBZ87" s="195"/>
      <c r="LCA87" s="195"/>
      <c r="LCB87" s="195"/>
      <c r="LCC87" s="195"/>
      <c r="LCD87" s="195"/>
      <c r="LCE87" s="195"/>
      <c r="LCF87" s="195"/>
      <c r="LCG87" s="195"/>
      <c r="LCH87" s="195"/>
      <c r="LCI87" s="195"/>
      <c r="LCJ87" s="195"/>
      <c r="LCK87" s="195"/>
      <c r="LCL87" s="195"/>
      <c r="LCM87" s="195"/>
      <c r="LCN87" s="195"/>
      <c r="LCO87" s="195"/>
      <c r="LCP87" s="195"/>
      <c r="LCQ87" s="195"/>
      <c r="LCR87" s="195"/>
      <c r="LCS87" s="195"/>
      <c r="LCT87" s="195"/>
      <c r="LCU87" s="195"/>
      <c r="LCV87" s="195"/>
      <c r="LCW87" s="195"/>
      <c r="LCX87" s="195"/>
      <c r="LCY87" s="195"/>
      <c r="LCZ87" s="195"/>
      <c r="LDA87" s="195"/>
      <c r="LDB87" s="195"/>
      <c r="LDC87" s="195"/>
      <c r="LDD87" s="195"/>
      <c r="LDE87" s="195"/>
      <c r="LDF87" s="195"/>
      <c r="LDG87" s="195"/>
      <c r="LDH87" s="195"/>
      <c r="LDI87" s="195"/>
      <c r="LDJ87" s="195"/>
      <c r="LDK87" s="195"/>
      <c r="LDL87" s="195"/>
      <c r="LDM87" s="195"/>
      <c r="LDN87" s="195"/>
      <c r="LDO87" s="195"/>
      <c r="LDP87" s="195"/>
      <c r="LDQ87" s="195"/>
      <c r="LDR87" s="195"/>
      <c r="LDS87" s="195"/>
      <c r="LDT87" s="195"/>
      <c r="LDU87" s="195"/>
      <c r="LDV87" s="195"/>
      <c r="LDW87" s="195"/>
      <c r="LDX87" s="195"/>
      <c r="LDY87" s="195"/>
      <c r="LDZ87" s="195"/>
      <c r="LEA87" s="195"/>
      <c r="LEB87" s="195"/>
      <c r="LEC87" s="195"/>
      <c r="LED87" s="195"/>
      <c r="LEE87" s="195"/>
      <c r="LEF87" s="195"/>
      <c r="LEG87" s="195"/>
      <c r="LEH87" s="195"/>
      <c r="LEI87" s="195"/>
      <c r="LEJ87" s="195"/>
      <c r="LEK87" s="195"/>
      <c r="LEL87" s="195"/>
      <c r="LEM87" s="195"/>
      <c r="LEN87" s="195"/>
      <c r="LEO87" s="195"/>
      <c r="LEP87" s="195"/>
      <c r="LEQ87" s="195"/>
      <c r="LER87" s="195"/>
      <c r="LES87" s="195"/>
      <c r="LET87" s="195"/>
      <c r="LEU87" s="195"/>
      <c r="LEV87" s="195"/>
      <c r="LEW87" s="195"/>
      <c r="LEX87" s="195"/>
      <c r="LEY87" s="195"/>
      <c r="LEZ87" s="195"/>
      <c r="LFA87" s="195"/>
      <c r="LFB87" s="195"/>
      <c r="LFC87" s="195"/>
      <c r="LFD87" s="195"/>
      <c r="LFE87" s="195"/>
      <c r="LFF87" s="195"/>
      <c r="LFG87" s="195"/>
      <c r="LFH87" s="195"/>
      <c r="LFI87" s="195"/>
      <c r="LFJ87" s="195"/>
      <c r="LFK87" s="195"/>
      <c r="LFL87" s="195"/>
      <c r="LFM87" s="195"/>
      <c r="LFN87" s="195"/>
      <c r="LFO87" s="195"/>
      <c r="LFP87" s="195"/>
      <c r="LFQ87" s="195"/>
      <c r="LFR87" s="195"/>
      <c r="LFS87" s="195"/>
      <c r="LFT87" s="195"/>
      <c r="LFU87" s="195"/>
      <c r="LFV87" s="195"/>
      <c r="LFW87" s="195"/>
      <c r="LFX87" s="195"/>
      <c r="LFY87" s="195"/>
      <c r="LFZ87" s="195"/>
      <c r="LGA87" s="195"/>
      <c r="LGB87" s="195"/>
      <c r="LGC87" s="195"/>
      <c r="LGD87" s="195"/>
      <c r="LGE87" s="195"/>
      <c r="LGF87" s="195"/>
      <c r="LGG87" s="195"/>
      <c r="LGH87" s="195"/>
      <c r="LGI87" s="195"/>
      <c r="LGJ87" s="195"/>
      <c r="LGK87" s="195"/>
      <c r="LGL87" s="195"/>
      <c r="LGM87" s="195"/>
      <c r="LGN87" s="195"/>
      <c r="LGO87" s="195"/>
      <c r="LGP87" s="195"/>
      <c r="LGQ87" s="195"/>
      <c r="LGR87" s="195"/>
      <c r="LGS87" s="195"/>
      <c r="LGT87" s="195"/>
      <c r="LGU87" s="195"/>
      <c r="LGV87" s="195"/>
      <c r="LGW87" s="195"/>
      <c r="LGX87" s="195"/>
      <c r="LGY87" s="195"/>
      <c r="LGZ87" s="195"/>
      <c r="LHA87" s="195"/>
      <c r="LHB87" s="195"/>
      <c r="LHC87" s="195"/>
      <c r="LHD87" s="195"/>
      <c r="LHE87" s="195"/>
      <c r="LHF87" s="195"/>
      <c r="LHG87" s="195"/>
      <c r="LHH87" s="195"/>
      <c r="LHI87" s="195"/>
      <c r="LHJ87" s="195"/>
      <c r="LHK87" s="195"/>
      <c r="LHL87" s="195"/>
      <c r="LHM87" s="195"/>
      <c r="LHN87" s="195"/>
      <c r="LHO87" s="195"/>
      <c r="LHP87" s="195"/>
      <c r="LHQ87" s="195"/>
      <c r="LHR87" s="195"/>
      <c r="LHS87" s="195"/>
      <c r="LHT87" s="195"/>
      <c r="LHU87" s="195"/>
      <c r="LHV87" s="195"/>
      <c r="LHW87" s="195"/>
      <c r="LHX87" s="195"/>
      <c r="LHY87" s="195"/>
      <c r="LHZ87" s="195"/>
      <c r="LIA87" s="195"/>
      <c r="LIB87" s="195"/>
      <c r="LIC87" s="195"/>
      <c r="LID87" s="195"/>
      <c r="LIE87" s="195"/>
      <c r="LIF87" s="195"/>
      <c r="LIG87" s="195"/>
      <c r="LIH87" s="195"/>
      <c r="LII87" s="195"/>
      <c r="LIJ87" s="195"/>
      <c r="LIK87" s="195"/>
      <c r="LIL87" s="195"/>
      <c r="LIM87" s="195"/>
      <c r="LIN87" s="195"/>
      <c r="LIO87" s="195"/>
      <c r="LIP87" s="195"/>
      <c r="LIQ87" s="195"/>
      <c r="LIR87" s="195"/>
      <c r="LIS87" s="195"/>
      <c r="LIT87" s="195"/>
      <c r="LIU87" s="195"/>
      <c r="LIV87" s="195"/>
      <c r="LIW87" s="195"/>
      <c r="LIX87" s="195"/>
      <c r="LIY87" s="195"/>
      <c r="LIZ87" s="195"/>
      <c r="LJA87" s="195"/>
      <c r="LJB87" s="195"/>
      <c r="LJC87" s="195"/>
      <c r="LJD87" s="195"/>
      <c r="LJE87" s="195"/>
      <c r="LJF87" s="195"/>
      <c r="LJG87" s="195"/>
      <c r="LJH87" s="195"/>
      <c r="LJI87" s="195"/>
      <c r="LJJ87" s="195"/>
      <c r="LJK87" s="195"/>
      <c r="LJL87" s="195"/>
      <c r="LJM87" s="195"/>
      <c r="LJN87" s="195"/>
      <c r="LJO87" s="195"/>
      <c r="LJP87" s="195"/>
      <c r="LJQ87" s="195"/>
      <c r="LJR87" s="195"/>
      <c r="LJS87" s="195"/>
      <c r="LJT87" s="195"/>
      <c r="LJU87" s="195"/>
      <c r="LJV87" s="195"/>
      <c r="LJW87" s="195"/>
      <c r="LJX87" s="195"/>
      <c r="LJY87" s="195"/>
      <c r="LJZ87" s="195"/>
      <c r="LKA87" s="195"/>
      <c r="LKB87" s="195"/>
      <c r="LKC87" s="195"/>
      <c r="LKD87" s="195"/>
      <c r="LKE87" s="195"/>
      <c r="LKF87" s="195"/>
      <c r="LKG87" s="195"/>
      <c r="LKH87" s="195"/>
      <c r="LKI87" s="195"/>
      <c r="LKJ87" s="195"/>
      <c r="LKK87" s="195"/>
      <c r="LKL87" s="195"/>
      <c r="LKM87" s="195"/>
      <c r="LKN87" s="195"/>
      <c r="LKO87" s="195"/>
      <c r="LKP87" s="195"/>
      <c r="LKQ87" s="195"/>
      <c r="LKR87" s="195"/>
      <c r="LKS87" s="195"/>
      <c r="LKT87" s="195"/>
      <c r="LKU87" s="195"/>
      <c r="LKV87" s="195"/>
      <c r="LKW87" s="195"/>
      <c r="LKX87" s="195"/>
      <c r="LKY87" s="195"/>
      <c r="LKZ87" s="195"/>
      <c r="LLA87" s="195"/>
      <c r="LLB87" s="195"/>
      <c r="LLC87" s="195"/>
      <c r="LLD87" s="195"/>
      <c r="LLE87" s="195"/>
      <c r="LLF87" s="195"/>
      <c r="LLG87" s="195"/>
      <c r="LLH87" s="195"/>
      <c r="LLI87" s="195"/>
      <c r="LLJ87" s="195"/>
      <c r="LLK87" s="195"/>
      <c r="LLL87" s="195"/>
      <c r="LLM87" s="195"/>
      <c r="LLN87" s="195"/>
      <c r="LLO87" s="195"/>
      <c r="LLP87" s="195"/>
      <c r="LLQ87" s="195"/>
      <c r="LLR87" s="195"/>
      <c r="LLS87" s="195"/>
      <c r="LLT87" s="195"/>
      <c r="LLU87" s="195"/>
      <c r="LLV87" s="195"/>
      <c r="LLW87" s="195"/>
      <c r="LLX87" s="195"/>
      <c r="LLY87" s="195"/>
      <c r="LLZ87" s="195"/>
      <c r="LMA87" s="195"/>
      <c r="LMB87" s="195"/>
      <c r="LMC87" s="195"/>
      <c r="LMD87" s="195"/>
      <c r="LME87" s="195"/>
      <c r="LMF87" s="195"/>
      <c r="LMG87" s="195"/>
      <c r="LMH87" s="195"/>
      <c r="LMI87" s="195"/>
      <c r="LMJ87" s="195"/>
      <c r="LMK87" s="195"/>
      <c r="LML87" s="195"/>
      <c r="LMM87" s="195"/>
      <c r="LMN87" s="195"/>
      <c r="LMO87" s="195"/>
      <c r="LMP87" s="195"/>
      <c r="LMQ87" s="195"/>
      <c r="LMR87" s="195"/>
      <c r="LMS87" s="195"/>
      <c r="LMT87" s="195"/>
      <c r="LMU87" s="195"/>
      <c r="LMV87" s="195"/>
      <c r="LMW87" s="195"/>
      <c r="LMX87" s="195"/>
      <c r="LMY87" s="195"/>
      <c r="LMZ87" s="195"/>
      <c r="LNA87" s="195"/>
      <c r="LNB87" s="195"/>
      <c r="LNC87" s="195"/>
      <c r="LND87" s="195"/>
      <c r="LNE87" s="195"/>
      <c r="LNF87" s="195"/>
      <c r="LNG87" s="195"/>
      <c r="LNH87" s="195"/>
      <c r="LNI87" s="195"/>
      <c r="LNJ87" s="195"/>
      <c r="LNK87" s="195"/>
      <c r="LNL87" s="195"/>
      <c r="LNM87" s="195"/>
      <c r="LNN87" s="195"/>
      <c r="LNO87" s="195"/>
      <c r="LNP87" s="195"/>
      <c r="LNQ87" s="195"/>
      <c r="LNR87" s="195"/>
      <c r="LNS87" s="195"/>
      <c r="LNT87" s="195"/>
      <c r="LNU87" s="195"/>
      <c r="LNV87" s="195"/>
      <c r="LNW87" s="195"/>
      <c r="LNX87" s="195"/>
      <c r="LNY87" s="195"/>
      <c r="LNZ87" s="195"/>
      <c r="LOA87" s="195"/>
      <c r="LOB87" s="195"/>
      <c r="LOC87" s="195"/>
      <c r="LOD87" s="195"/>
      <c r="LOE87" s="195"/>
      <c r="LOF87" s="195"/>
      <c r="LOG87" s="195"/>
      <c r="LOH87" s="195"/>
      <c r="LOI87" s="195"/>
      <c r="LOJ87" s="195"/>
      <c r="LOK87" s="195"/>
      <c r="LOL87" s="195"/>
      <c r="LOM87" s="195"/>
      <c r="LON87" s="195"/>
      <c r="LOO87" s="195"/>
      <c r="LOP87" s="195"/>
      <c r="LOQ87" s="195"/>
      <c r="LOR87" s="195"/>
      <c r="LOS87" s="195"/>
      <c r="LOT87" s="195"/>
      <c r="LOU87" s="195"/>
      <c r="LOV87" s="195"/>
      <c r="LOW87" s="195"/>
      <c r="LOX87" s="195"/>
      <c r="LOY87" s="195"/>
      <c r="LOZ87" s="195"/>
      <c r="LPA87" s="195"/>
      <c r="LPB87" s="195"/>
      <c r="LPC87" s="195"/>
      <c r="LPD87" s="195"/>
      <c r="LPE87" s="195"/>
      <c r="LPF87" s="195"/>
      <c r="LPG87" s="195"/>
      <c r="LPH87" s="195"/>
      <c r="LPI87" s="195"/>
      <c r="LPJ87" s="195"/>
      <c r="LPK87" s="195"/>
      <c r="LPL87" s="195"/>
      <c r="LPM87" s="195"/>
      <c r="LPN87" s="195"/>
      <c r="LPO87" s="195"/>
      <c r="LPP87" s="195"/>
      <c r="LPQ87" s="195"/>
      <c r="LPR87" s="195"/>
      <c r="LPS87" s="195"/>
      <c r="LPT87" s="195"/>
      <c r="LPU87" s="195"/>
      <c r="LPV87" s="195"/>
      <c r="LPW87" s="195"/>
      <c r="LPX87" s="195"/>
      <c r="LPY87" s="195"/>
      <c r="LPZ87" s="195"/>
      <c r="LQA87" s="195"/>
      <c r="LQB87" s="195"/>
      <c r="LQC87" s="195"/>
      <c r="LQD87" s="195"/>
      <c r="LQE87" s="195"/>
      <c r="LQF87" s="195"/>
      <c r="LQG87" s="195"/>
      <c r="LQH87" s="195"/>
      <c r="LQI87" s="195"/>
      <c r="LQJ87" s="195"/>
      <c r="LQK87" s="195"/>
      <c r="LQL87" s="195"/>
      <c r="LQM87" s="195"/>
      <c r="LQN87" s="195"/>
      <c r="LQO87" s="195"/>
      <c r="LQP87" s="195"/>
      <c r="LQQ87" s="195"/>
      <c r="LQR87" s="195"/>
      <c r="LQS87" s="195"/>
      <c r="LQT87" s="195"/>
      <c r="LQU87" s="195"/>
      <c r="LQV87" s="195"/>
      <c r="LQW87" s="195"/>
      <c r="LQX87" s="195"/>
      <c r="LQY87" s="195"/>
      <c r="LQZ87" s="195"/>
      <c r="LRA87" s="195"/>
      <c r="LRB87" s="195"/>
      <c r="LRC87" s="195"/>
      <c r="LRD87" s="195"/>
      <c r="LRE87" s="195"/>
      <c r="LRF87" s="195"/>
      <c r="LRG87" s="195"/>
      <c r="LRH87" s="195"/>
      <c r="LRI87" s="195"/>
      <c r="LRJ87" s="195"/>
      <c r="LRK87" s="195"/>
      <c r="LRL87" s="195"/>
      <c r="LRM87" s="195"/>
      <c r="LRN87" s="195"/>
      <c r="LRO87" s="195"/>
      <c r="LRP87" s="195"/>
      <c r="LRQ87" s="195"/>
      <c r="LRR87" s="195"/>
      <c r="LRS87" s="195"/>
      <c r="LRT87" s="195"/>
      <c r="LRU87" s="195"/>
      <c r="LRV87" s="195"/>
      <c r="LRW87" s="195"/>
      <c r="LRX87" s="195"/>
      <c r="LRY87" s="195"/>
      <c r="LRZ87" s="195"/>
      <c r="LSA87" s="195"/>
      <c r="LSB87" s="195"/>
      <c r="LSC87" s="195"/>
      <c r="LSD87" s="195"/>
      <c r="LSE87" s="195"/>
      <c r="LSF87" s="195"/>
      <c r="LSG87" s="195"/>
      <c r="LSH87" s="195"/>
      <c r="LSI87" s="195"/>
      <c r="LSJ87" s="195"/>
      <c r="LSK87" s="195"/>
      <c r="LSL87" s="195"/>
      <c r="LSM87" s="195"/>
      <c r="LSN87" s="195"/>
      <c r="LSO87" s="195"/>
      <c r="LSP87" s="195"/>
      <c r="LSQ87" s="195"/>
      <c r="LSR87" s="195"/>
      <c r="LSS87" s="195"/>
      <c r="LST87" s="195"/>
      <c r="LSU87" s="195"/>
      <c r="LSV87" s="195"/>
      <c r="LSW87" s="195"/>
      <c r="LSX87" s="195"/>
      <c r="LSY87" s="195"/>
      <c r="LSZ87" s="195"/>
      <c r="LTA87" s="195"/>
      <c r="LTB87" s="195"/>
      <c r="LTC87" s="195"/>
      <c r="LTD87" s="195"/>
      <c r="LTE87" s="195"/>
      <c r="LTF87" s="195"/>
      <c r="LTG87" s="195"/>
      <c r="LTH87" s="195"/>
      <c r="LTI87" s="195"/>
      <c r="LTJ87" s="195"/>
      <c r="LTK87" s="195"/>
      <c r="LTL87" s="195"/>
      <c r="LTM87" s="195"/>
      <c r="LTN87" s="195"/>
      <c r="LTO87" s="195"/>
      <c r="LTP87" s="195"/>
      <c r="LTQ87" s="195"/>
      <c r="LTR87" s="195"/>
      <c r="LTS87" s="195"/>
      <c r="LTT87" s="195"/>
      <c r="LTU87" s="195"/>
      <c r="LTV87" s="195"/>
      <c r="LTW87" s="195"/>
      <c r="LTX87" s="195"/>
      <c r="LTY87" s="195"/>
      <c r="LTZ87" s="195"/>
      <c r="LUA87" s="195"/>
      <c r="LUB87" s="195"/>
      <c r="LUC87" s="195"/>
      <c r="LUD87" s="195"/>
      <c r="LUE87" s="195"/>
      <c r="LUF87" s="195"/>
      <c r="LUG87" s="195"/>
      <c r="LUH87" s="195"/>
      <c r="LUI87" s="195"/>
      <c r="LUJ87" s="195"/>
      <c r="LUK87" s="195"/>
      <c r="LUL87" s="195"/>
      <c r="LUM87" s="195"/>
      <c r="LUN87" s="195"/>
      <c r="LUO87" s="195"/>
      <c r="LUP87" s="195"/>
      <c r="LUQ87" s="195"/>
      <c r="LUR87" s="195"/>
      <c r="LUS87" s="195"/>
      <c r="LUT87" s="195"/>
      <c r="LUU87" s="195"/>
      <c r="LUV87" s="195"/>
      <c r="LUW87" s="195"/>
      <c r="LUX87" s="195"/>
      <c r="LUY87" s="195"/>
      <c r="LUZ87" s="195"/>
      <c r="LVA87" s="195"/>
      <c r="LVB87" s="195"/>
      <c r="LVC87" s="195"/>
      <c r="LVD87" s="195"/>
      <c r="LVE87" s="195"/>
      <c r="LVF87" s="195"/>
      <c r="LVG87" s="195"/>
      <c r="LVH87" s="195"/>
      <c r="LVI87" s="195"/>
      <c r="LVJ87" s="195"/>
      <c r="LVK87" s="195"/>
      <c r="LVL87" s="195"/>
      <c r="LVM87" s="195"/>
      <c r="LVN87" s="195"/>
      <c r="LVO87" s="195"/>
      <c r="LVP87" s="195"/>
      <c r="LVQ87" s="195"/>
      <c r="LVR87" s="195"/>
      <c r="LVS87" s="195"/>
      <c r="LVT87" s="195"/>
      <c r="LVU87" s="195"/>
      <c r="LVV87" s="195"/>
      <c r="LVW87" s="195"/>
      <c r="LVX87" s="195"/>
      <c r="LVY87" s="195"/>
      <c r="LVZ87" s="195"/>
      <c r="LWA87" s="195"/>
      <c r="LWB87" s="195"/>
      <c r="LWC87" s="195"/>
      <c r="LWD87" s="195"/>
      <c r="LWE87" s="195"/>
      <c r="LWF87" s="195"/>
      <c r="LWG87" s="195"/>
      <c r="LWH87" s="195"/>
      <c r="LWI87" s="195"/>
      <c r="LWJ87" s="195"/>
      <c r="LWK87" s="195"/>
      <c r="LWL87" s="195"/>
      <c r="LWM87" s="195"/>
      <c r="LWN87" s="195"/>
      <c r="LWO87" s="195"/>
      <c r="LWP87" s="195"/>
      <c r="LWQ87" s="195"/>
      <c r="LWR87" s="195"/>
      <c r="LWS87" s="195"/>
      <c r="LWT87" s="195"/>
      <c r="LWU87" s="195"/>
      <c r="LWV87" s="195"/>
      <c r="LWW87" s="195"/>
      <c r="LWX87" s="195"/>
      <c r="LWY87" s="195"/>
      <c r="LWZ87" s="195"/>
      <c r="LXA87" s="195"/>
      <c r="LXB87" s="195"/>
      <c r="LXC87" s="195"/>
      <c r="LXD87" s="195"/>
      <c r="LXE87" s="195"/>
      <c r="LXF87" s="195"/>
      <c r="LXG87" s="195"/>
      <c r="LXH87" s="195"/>
      <c r="LXI87" s="195"/>
      <c r="LXJ87" s="195"/>
      <c r="LXK87" s="195"/>
      <c r="LXL87" s="195"/>
      <c r="LXM87" s="195"/>
      <c r="LXN87" s="195"/>
      <c r="LXO87" s="195"/>
      <c r="LXP87" s="195"/>
      <c r="LXQ87" s="195"/>
      <c r="LXR87" s="195"/>
      <c r="LXS87" s="195"/>
      <c r="LXT87" s="195"/>
      <c r="LXU87" s="195"/>
      <c r="LXV87" s="195"/>
      <c r="LXW87" s="195"/>
      <c r="LXX87" s="195"/>
      <c r="LXY87" s="195"/>
      <c r="LXZ87" s="195"/>
      <c r="LYA87" s="195"/>
      <c r="LYB87" s="195"/>
      <c r="LYC87" s="195"/>
      <c r="LYD87" s="195"/>
      <c r="LYE87" s="195"/>
      <c r="LYF87" s="195"/>
      <c r="LYG87" s="195"/>
      <c r="LYH87" s="195"/>
      <c r="LYI87" s="195"/>
      <c r="LYJ87" s="195"/>
      <c r="LYK87" s="195"/>
      <c r="LYL87" s="195"/>
      <c r="LYM87" s="195"/>
      <c r="LYN87" s="195"/>
      <c r="LYO87" s="195"/>
      <c r="LYP87" s="195"/>
      <c r="LYQ87" s="195"/>
      <c r="LYR87" s="195"/>
      <c r="LYS87" s="195"/>
      <c r="LYT87" s="195"/>
      <c r="LYU87" s="195"/>
      <c r="LYV87" s="195"/>
      <c r="LYW87" s="195"/>
      <c r="LYX87" s="195"/>
      <c r="LYY87" s="195"/>
      <c r="LYZ87" s="195"/>
      <c r="LZA87" s="195"/>
      <c r="LZB87" s="195"/>
      <c r="LZC87" s="195"/>
      <c r="LZD87" s="195"/>
      <c r="LZE87" s="195"/>
      <c r="LZF87" s="195"/>
      <c r="LZG87" s="195"/>
      <c r="LZH87" s="195"/>
      <c r="LZI87" s="195"/>
      <c r="LZJ87" s="195"/>
      <c r="LZK87" s="195"/>
      <c r="LZL87" s="195"/>
      <c r="LZM87" s="195"/>
      <c r="LZN87" s="195"/>
      <c r="LZO87" s="195"/>
      <c r="LZP87" s="195"/>
      <c r="LZQ87" s="195"/>
      <c r="LZR87" s="195"/>
      <c r="LZS87" s="195"/>
      <c r="LZT87" s="195"/>
      <c r="LZU87" s="195"/>
      <c r="LZV87" s="195"/>
      <c r="LZW87" s="195"/>
      <c r="LZX87" s="195"/>
      <c r="LZY87" s="195"/>
      <c r="LZZ87" s="195"/>
      <c r="MAA87" s="195"/>
      <c r="MAB87" s="195"/>
      <c r="MAC87" s="195"/>
      <c r="MAD87" s="195"/>
      <c r="MAE87" s="195"/>
      <c r="MAF87" s="195"/>
      <c r="MAG87" s="195"/>
      <c r="MAH87" s="195"/>
      <c r="MAI87" s="195"/>
      <c r="MAJ87" s="195"/>
      <c r="MAK87" s="195"/>
      <c r="MAL87" s="195"/>
      <c r="MAM87" s="195"/>
      <c r="MAN87" s="195"/>
      <c r="MAO87" s="195"/>
      <c r="MAP87" s="195"/>
      <c r="MAQ87" s="195"/>
      <c r="MAR87" s="195"/>
      <c r="MAS87" s="195"/>
      <c r="MAT87" s="195"/>
      <c r="MAU87" s="195"/>
      <c r="MAV87" s="195"/>
      <c r="MAW87" s="195"/>
      <c r="MAX87" s="195"/>
      <c r="MAY87" s="195"/>
      <c r="MAZ87" s="195"/>
      <c r="MBA87" s="195"/>
      <c r="MBB87" s="195"/>
      <c r="MBC87" s="195"/>
      <c r="MBD87" s="195"/>
      <c r="MBE87" s="195"/>
      <c r="MBF87" s="195"/>
      <c r="MBG87" s="195"/>
      <c r="MBH87" s="195"/>
      <c r="MBI87" s="195"/>
      <c r="MBJ87" s="195"/>
      <c r="MBK87" s="195"/>
      <c r="MBL87" s="195"/>
      <c r="MBM87" s="195"/>
      <c r="MBN87" s="195"/>
      <c r="MBO87" s="195"/>
      <c r="MBP87" s="195"/>
      <c r="MBQ87" s="195"/>
      <c r="MBR87" s="195"/>
      <c r="MBS87" s="195"/>
      <c r="MBT87" s="195"/>
      <c r="MBU87" s="195"/>
      <c r="MBV87" s="195"/>
      <c r="MBW87" s="195"/>
      <c r="MBX87" s="195"/>
      <c r="MBY87" s="195"/>
      <c r="MBZ87" s="195"/>
      <c r="MCA87" s="195"/>
      <c r="MCB87" s="195"/>
      <c r="MCC87" s="195"/>
      <c r="MCD87" s="195"/>
      <c r="MCE87" s="195"/>
      <c r="MCF87" s="195"/>
      <c r="MCG87" s="195"/>
      <c r="MCH87" s="195"/>
      <c r="MCI87" s="195"/>
      <c r="MCJ87" s="195"/>
      <c r="MCK87" s="195"/>
      <c r="MCL87" s="195"/>
      <c r="MCM87" s="195"/>
      <c r="MCN87" s="195"/>
      <c r="MCO87" s="195"/>
      <c r="MCP87" s="195"/>
      <c r="MCQ87" s="195"/>
      <c r="MCR87" s="195"/>
      <c r="MCS87" s="195"/>
      <c r="MCT87" s="195"/>
      <c r="MCU87" s="195"/>
      <c r="MCV87" s="195"/>
      <c r="MCW87" s="195"/>
      <c r="MCX87" s="195"/>
      <c r="MCY87" s="195"/>
      <c r="MCZ87" s="195"/>
      <c r="MDA87" s="195"/>
      <c r="MDB87" s="195"/>
      <c r="MDC87" s="195"/>
      <c r="MDD87" s="195"/>
      <c r="MDE87" s="195"/>
      <c r="MDF87" s="195"/>
      <c r="MDG87" s="195"/>
      <c r="MDH87" s="195"/>
      <c r="MDI87" s="195"/>
      <c r="MDJ87" s="195"/>
      <c r="MDK87" s="195"/>
      <c r="MDL87" s="195"/>
      <c r="MDM87" s="195"/>
      <c r="MDN87" s="195"/>
      <c r="MDO87" s="195"/>
      <c r="MDP87" s="195"/>
      <c r="MDQ87" s="195"/>
      <c r="MDR87" s="195"/>
      <c r="MDS87" s="195"/>
      <c r="MDT87" s="195"/>
      <c r="MDU87" s="195"/>
      <c r="MDV87" s="195"/>
      <c r="MDW87" s="195"/>
      <c r="MDX87" s="195"/>
      <c r="MDY87" s="195"/>
      <c r="MDZ87" s="195"/>
      <c r="MEA87" s="195"/>
      <c r="MEB87" s="195"/>
      <c r="MEC87" s="195"/>
      <c r="MED87" s="195"/>
      <c r="MEE87" s="195"/>
      <c r="MEF87" s="195"/>
      <c r="MEG87" s="195"/>
      <c r="MEH87" s="195"/>
      <c r="MEI87" s="195"/>
      <c r="MEJ87" s="195"/>
      <c r="MEK87" s="195"/>
      <c r="MEL87" s="195"/>
      <c r="MEM87" s="195"/>
      <c r="MEN87" s="195"/>
      <c r="MEO87" s="195"/>
      <c r="MEP87" s="195"/>
      <c r="MEQ87" s="195"/>
      <c r="MER87" s="195"/>
      <c r="MES87" s="195"/>
      <c r="MET87" s="195"/>
      <c r="MEU87" s="195"/>
      <c r="MEV87" s="195"/>
      <c r="MEW87" s="195"/>
      <c r="MEX87" s="195"/>
      <c r="MEY87" s="195"/>
      <c r="MEZ87" s="195"/>
      <c r="MFA87" s="195"/>
      <c r="MFB87" s="195"/>
      <c r="MFC87" s="195"/>
      <c r="MFD87" s="195"/>
      <c r="MFE87" s="195"/>
      <c r="MFF87" s="195"/>
      <c r="MFG87" s="195"/>
      <c r="MFH87" s="195"/>
      <c r="MFI87" s="195"/>
      <c r="MFJ87" s="195"/>
      <c r="MFK87" s="195"/>
      <c r="MFL87" s="195"/>
      <c r="MFM87" s="195"/>
      <c r="MFN87" s="195"/>
      <c r="MFO87" s="195"/>
      <c r="MFP87" s="195"/>
      <c r="MFQ87" s="195"/>
      <c r="MFR87" s="195"/>
      <c r="MFS87" s="195"/>
      <c r="MFT87" s="195"/>
      <c r="MFU87" s="195"/>
      <c r="MFV87" s="195"/>
      <c r="MFW87" s="195"/>
      <c r="MFX87" s="195"/>
      <c r="MFY87" s="195"/>
      <c r="MFZ87" s="195"/>
      <c r="MGA87" s="195"/>
      <c r="MGB87" s="195"/>
      <c r="MGC87" s="195"/>
      <c r="MGD87" s="195"/>
      <c r="MGE87" s="195"/>
      <c r="MGF87" s="195"/>
      <c r="MGG87" s="195"/>
      <c r="MGH87" s="195"/>
      <c r="MGI87" s="195"/>
      <c r="MGJ87" s="195"/>
      <c r="MGK87" s="195"/>
      <c r="MGL87" s="195"/>
      <c r="MGM87" s="195"/>
      <c r="MGN87" s="195"/>
      <c r="MGO87" s="195"/>
      <c r="MGP87" s="195"/>
      <c r="MGQ87" s="195"/>
      <c r="MGR87" s="195"/>
      <c r="MGS87" s="195"/>
      <c r="MGT87" s="195"/>
      <c r="MGU87" s="195"/>
      <c r="MGV87" s="195"/>
      <c r="MGW87" s="195"/>
      <c r="MGX87" s="195"/>
      <c r="MGY87" s="195"/>
      <c r="MGZ87" s="195"/>
      <c r="MHA87" s="195"/>
      <c r="MHB87" s="195"/>
      <c r="MHC87" s="195"/>
      <c r="MHD87" s="195"/>
      <c r="MHE87" s="195"/>
      <c r="MHF87" s="195"/>
      <c r="MHG87" s="195"/>
      <c r="MHH87" s="195"/>
      <c r="MHI87" s="195"/>
      <c r="MHJ87" s="195"/>
      <c r="MHK87" s="195"/>
      <c r="MHL87" s="195"/>
      <c r="MHM87" s="195"/>
      <c r="MHN87" s="195"/>
      <c r="MHO87" s="195"/>
      <c r="MHP87" s="195"/>
      <c r="MHQ87" s="195"/>
      <c r="MHR87" s="195"/>
      <c r="MHS87" s="195"/>
      <c r="MHT87" s="195"/>
      <c r="MHU87" s="195"/>
      <c r="MHV87" s="195"/>
      <c r="MHW87" s="195"/>
      <c r="MHX87" s="195"/>
      <c r="MHY87" s="195"/>
      <c r="MHZ87" s="195"/>
      <c r="MIA87" s="195"/>
      <c r="MIB87" s="195"/>
      <c r="MIC87" s="195"/>
      <c r="MID87" s="195"/>
      <c r="MIE87" s="195"/>
      <c r="MIF87" s="195"/>
      <c r="MIG87" s="195"/>
      <c r="MIH87" s="195"/>
      <c r="MII87" s="195"/>
      <c r="MIJ87" s="195"/>
      <c r="MIK87" s="195"/>
      <c r="MIL87" s="195"/>
      <c r="MIM87" s="195"/>
      <c r="MIN87" s="195"/>
      <c r="MIO87" s="195"/>
      <c r="MIP87" s="195"/>
      <c r="MIQ87" s="195"/>
      <c r="MIR87" s="195"/>
      <c r="MIS87" s="195"/>
      <c r="MIT87" s="195"/>
      <c r="MIU87" s="195"/>
      <c r="MIV87" s="195"/>
      <c r="MIW87" s="195"/>
      <c r="MIX87" s="195"/>
      <c r="MIY87" s="195"/>
      <c r="MIZ87" s="195"/>
      <c r="MJA87" s="195"/>
      <c r="MJB87" s="195"/>
      <c r="MJC87" s="195"/>
      <c r="MJD87" s="195"/>
      <c r="MJE87" s="195"/>
      <c r="MJF87" s="195"/>
      <c r="MJG87" s="195"/>
      <c r="MJH87" s="195"/>
      <c r="MJI87" s="195"/>
      <c r="MJJ87" s="195"/>
      <c r="MJK87" s="195"/>
      <c r="MJL87" s="195"/>
      <c r="MJM87" s="195"/>
      <c r="MJN87" s="195"/>
      <c r="MJO87" s="195"/>
      <c r="MJP87" s="195"/>
      <c r="MJQ87" s="195"/>
      <c r="MJR87" s="195"/>
      <c r="MJS87" s="195"/>
      <c r="MJT87" s="195"/>
      <c r="MJU87" s="195"/>
      <c r="MJV87" s="195"/>
      <c r="MJW87" s="195"/>
      <c r="MJX87" s="195"/>
      <c r="MJY87" s="195"/>
      <c r="MJZ87" s="195"/>
      <c r="MKA87" s="195"/>
      <c r="MKB87" s="195"/>
      <c r="MKC87" s="195"/>
      <c r="MKD87" s="195"/>
      <c r="MKE87" s="195"/>
      <c r="MKF87" s="195"/>
      <c r="MKG87" s="195"/>
      <c r="MKH87" s="195"/>
      <c r="MKI87" s="195"/>
      <c r="MKJ87" s="195"/>
      <c r="MKK87" s="195"/>
      <c r="MKL87" s="195"/>
      <c r="MKM87" s="195"/>
      <c r="MKN87" s="195"/>
      <c r="MKO87" s="195"/>
      <c r="MKP87" s="195"/>
      <c r="MKQ87" s="195"/>
      <c r="MKR87" s="195"/>
      <c r="MKS87" s="195"/>
      <c r="MKT87" s="195"/>
      <c r="MKU87" s="195"/>
      <c r="MKV87" s="195"/>
      <c r="MKW87" s="195"/>
      <c r="MKX87" s="195"/>
      <c r="MKY87" s="195"/>
      <c r="MKZ87" s="195"/>
      <c r="MLA87" s="195"/>
      <c r="MLB87" s="195"/>
      <c r="MLC87" s="195"/>
      <c r="MLD87" s="195"/>
      <c r="MLE87" s="195"/>
      <c r="MLF87" s="195"/>
      <c r="MLG87" s="195"/>
      <c r="MLH87" s="195"/>
      <c r="MLI87" s="195"/>
      <c r="MLJ87" s="195"/>
      <c r="MLK87" s="195"/>
      <c r="MLL87" s="195"/>
      <c r="MLM87" s="195"/>
      <c r="MLN87" s="195"/>
      <c r="MLO87" s="195"/>
      <c r="MLP87" s="195"/>
      <c r="MLQ87" s="195"/>
      <c r="MLR87" s="195"/>
      <c r="MLS87" s="195"/>
      <c r="MLT87" s="195"/>
      <c r="MLU87" s="195"/>
      <c r="MLV87" s="195"/>
      <c r="MLW87" s="195"/>
      <c r="MLX87" s="195"/>
      <c r="MLY87" s="195"/>
      <c r="MLZ87" s="195"/>
      <c r="MMA87" s="195"/>
      <c r="MMB87" s="195"/>
      <c r="MMC87" s="195"/>
      <c r="MMD87" s="195"/>
      <c r="MME87" s="195"/>
      <c r="MMF87" s="195"/>
      <c r="MMG87" s="195"/>
      <c r="MMH87" s="195"/>
      <c r="MMI87" s="195"/>
      <c r="MMJ87" s="195"/>
      <c r="MMK87" s="195"/>
      <c r="MML87" s="195"/>
      <c r="MMM87" s="195"/>
      <c r="MMN87" s="195"/>
      <c r="MMO87" s="195"/>
      <c r="MMP87" s="195"/>
      <c r="MMQ87" s="195"/>
      <c r="MMR87" s="195"/>
      <c r="MMS87" s="195"/>
      <c r="MMT87" s="195"/>
      <c r="MMU87" s="195"/>
      <c r="MMV87" s="195"/>
      <c r="MMW87" s="195"/>
      <c r="MMX87" s="195"/>
      <c r="MMY87" s="195"/>
      <c r="MMZ87" s="195"/>
      <c r="MNA87" s="195"/>
      <c r="MNB87" s="195"/>
      <c r="MNC87" s="195"/>
      <c r="MND87" s="195"/>
      <c r="MNE87" s="195"/>
      <c r="MNF87" s="195"/>
      <c r="MNG87" s="195"/>
      <c r="MNH87" s="195"/>
      <c r="MNI87" s="195"/>
      <c r="MNJ87" s="195"/>
      <c r="MNK87" s="195"/>
      <c r="MNL87" s="195"/>
      <c r="MNM87" s="195"/>
      <c r="MNN87" s="195"/>
      <c r="MNO87" s="195"/>
      <c r="MNP87" s="195"/>
      <c r="MNQ87" s="195"/>
      <c r="MNR87" s="195"/>
      <c r="MNS87" s="195"/>
      <c r="MNT87" s="195"/>
      <c r="MNU87" s="195"/>
      <c r="MNV87" s="195"/>
      <c r="MNW87" s="195"/>
      <c r="MNX87" s="195"/>
      <c r="MNY87" s="195"/>
      <c r="MNZ87" s="195"/>
      <c r="MOA87" s="195"/>
      <c r="MOB87" s="195"/>
      <c r="MOC87" s="195"/>
      <c r="MOD87" s="195"/>
      <c r="MOE87" s="195"/>
      <c r="MOF87" s="195"/>
      <c r="MOG87" s="195"/>
      <c r="MOH87" s="195"/>
      <c r="MOI87" s="195"/>
      <c r="MOJ87" s="195"/>
      <c r="MOK87" s="195"/>
      <c r="MOL87" s="195"/>
      <c r="MOM87" s="195"/>
      <c r="MON87" s="195"/>
      <c r="MOO87" s="195"/>
      <c r="MOP87" s="195"/>
      <c r="MOQ87" s="195"/>
      <c r="MOR87" s="195"/>
      <c r="MOS87" s="195"/>
      <c r="MOT87" s="195"/>
      <c r="MOU87" s="195"/>
      <c r="MOV87" s="195"/>
      <c r="MOW87" s="195"/>
      <c r="MOX87" s="195"/>
      <c r="MOY87" s="195"/>
      <c r="MOZ87" s="195"/>
      <c r="MPA87" s="195"/>
      <c r="MPB87" s="195"/>
      <c r="MPC87" s="195"/>
      <c r="MPD87" s="195"/>
      <c r="MPE87" s="195"/>
      <c r="MPF87" s="195"/>
      <c r="MPG87" s="195"/>
      <c r="MPH87" s="195"/>
      <c r="MPI87" s="195"/>
      <c r="MPJ87" s="195"/>
      <c r="MPK87" s="195"/>
      <c r="MPL87" s="195"/>
      <c r="MPM87" s="195"/>
      <c r="MPN87" s="195"/>
      <c r="MPO87" s="195"/>
      <c r="MPP87" s="195"/>
      <c r="MPQ87" s="195"/>
      <c r="MPR87" s="195"/>
      <c r="MPS87" s="195"/>
      <c r="MPT87" s="195"/>
      <c r="MPU87" s="195"/>
      <c r="MPV87" s="195"/>
      <c r="MPW87" s="195"/>
      <c r="MPX87" s="195"/>
      <c r="MPY87" s="195"/>
      <c r="MPZ87" s="195"/>
      <c r="MQA87" s="195"/>
      <c r="MQB87" s="195"/>
      <c r="MQC87" s="195"/>
      <c r="MQD87" s="195"/>
      <c r="MQE87" s="195"/>
      <c r="MQF87" s="195"/>
      <c r="MQG87" s="195"/>
      <c r="MQH87" s="195"/>
      <c r="MQI87" s="195"/>
      <c r="MQJ87" s="195"/>
      <c r="MQK87" s="195"/>
      <c r="MQL87" s="195"/>
      <c r="MQM87" s="195"/>
      <c r="MQN87" s="195"/>
      <c r="MQO87" s="195"/>
      <c r="MQP87" s="195"/>
      <c r="MQQ87" s="195"/>
      <c r="MQR87" s="195"/>
      <c r="MQS87" s="195"/>
      <c r="MQT87" s="195"/>
      <c r="MQU87" s="195"/>
      <c r="MQV87" s="195"/>
      <c r="MQW87" s="195"/>
      <c r="MQX87" s="195"/>
      <c r="MQY87" s="195"/>
      <c r="MQZ87" s="195"/>
      <c r="MRA87" s="195"/>
      <c r="MRB87" s="195"/>
      <c r="MRC87" s="195"/>
      <c r="MRD87" s="195"/>
      <c r="MRE87" s="195"/>
      <c r="MRF87" s="195"/>
      <c r="MRG87" s="195"/>
      <c r="MRH87" s="195"/>
      <c r="MRI87" s="195"/>
      <c r="MRJ87" s="195"/>
      <c r="MRK87" s="195"/>
      <c r="MRL87" s="195"/>
      <c r="MRM87" s="195"/>
      <c r="MRN87" s="195"/>
      <c r="MRO87" s="195"/>
      <c r="MRP87" s="195"/>
      <c r="MRQ87" s="195"/>
      <c r="MRR87" s="195"/>
      <c r="MRS87" s="195"/>
      <c r="MRT87" s="195"/>
      <c r="MRU87" s="195"/>
      <c r="MRV87" s="195"/>
      <c r="MRW87" s="195"/>
      <c r="MRX87" s="195"/>
      <c r="MRY87" s="195"/>
      <c r="MRZ87" s="195"/>
      <c r="MSA87" s="195"/>
      <c r="MSB87" s="195"/>
      <c r="MSC87" s="195"/>
      <c r="MSD87" s="195"/>
      <c r="MSE87" s="195"/>
      <c r="MSF87" s="195"/>
      <c r="MSG87" s="195"/>
      <c r="MSH87" s="195"/>
      <c r="MSI87" s="195"/>
      <c r="MSJ87" s="195"/>
      <c r="MSK87" s="195"/>
      <c r="MSL87" s="195"/>
      <c r="MSM87" s="195"/>
      <c r="MSN87" s="195"/>
      <c r="MSO87" s="195"/>
      <c r="MSP87" s="195"/>
      <c r="MSQ87" s="195"/>
      <c r="MSR87" s="195"/>
      <c r="MSS87" s="195"/>
      <c r="MST87" s="195"/>
      <c r="MSU87" s="195"/>
      <c r="MSV87" s="195"/>
      <c r="MSW87" s="195"/>
      <c r="MSX87" s="195"/>
      <c r="MSY87" s="195"/>
      <c r="MSZ87" s="195"/>
      <c r="MTA87" s="195"/>
      <c r="MTB87" s="195"/>
      <c r="MTC87" s="195"/>
      <c r="MTD87" s="195"/>
      <c r="MTE87" s="195"/>
      <c r="MTF87" s="195"/>
      <c r="MTG87" s="195"/>
      <c r="MTH87" s="195"/>
      <c r="MTI87" s="195"/>
      <c r="MTJ87" s="195"/>
      <c r="MTK87" s="195"/>
      <c r="MTL87" s="195"/>
      <c r="MTM87" s="195"/>
      <c r="MTN87" s="195"/>
      <c r="MTO87" s="195"/>
      <c r="MTP87" s="195"/>
      <c r="MTQ87" s="195"/>
      <c r="MTR87" s="195"/>
      <c r="MTS87" s="195"/>
      <c r="MTT87" s="195"/>
      <c r="MTU87" s="195"/>
      <c r="MTV87" s="195"/>
      <c r="MTW87" s="195"/>
      <c r="MTX87" s="195"/>
      <c r="MTY87" s="195"/>
      <c r="MTZ87" s="195"/>
      <c r="MUA87" s="195"/>
      <c r="MUB87" s="195"/>
      <c r="MUC87" s="195"/>
      <c r="MUD87" s="195"/>
      <c r="MUE87" s="195"/>
      <c r="MUF87" s="195"/>
      <c r="MUG87" s="195"/>
      <c r="MUH87" s="195"/>
      <c r="MUI87" s="195"/>
      <c r="MUJ87" s="195"/>
      <c r="MUK87" s="195"/>
      <c r="MUL87" s="195"/>
      <c r="MUM87" s="195"/>
      <c r="MUN87" s="195"/>
      <c r="MUO87" s="195"/>
      <c r="MUP87" s="195"/>
      <c r="MUQ87" s="195"/>
      <c r="MUR87" s="195"/>
      <c r="MUS87" s="195"/>
      <c r="MUT87" s="195"/>
      <c r="MUU87" s="195"/>
      <c r="MUV87" s="195"/>
      <c r="MUW87" s="195"/>
      <c r="MUX87" s="195"/>
      <c r="MUY87" s="195"/>
      <c r="MUZ87" s="195"/>
      <c r="MVA87" s="195"/>
      <c r="MVB87" s="195"/>
      <c r="MVC87" s="195"/>
      <c r="MVD87" s="195"/>
      <c r="MVE87" s="195"/>
      <c r="MVF87" s="195"/>
      <c r="MVG87" s="195"/>
      <c r="MVH87" s="195"/>
      <c r="MVI87" s="195"/>
      <c r="MVJ87" s="195"/>
      <c r="MVK87" s="195"/>
      <c r="MVL87" s="195"/>
      <c r="MVM87" s="195"/>
      <c r="MVN87" s="195"/>
      <c r="MVO87" s="195"/>
      <c r="MVP87" s="195"/>
      <c r="MVQ87" s="195"/>
      <c r="MVR87" s="195"/>
      <c r="MVS87" s="195"/>
      <c r="MVT87" s="195"/>
      <c r="MVU87" s="195"/>
      <c r="MVV87" s="195"/>
      <c r="MVW87" s="195"/>
      <c r="MVX87" s="195"/>
      <c r="MVY87" s="195"/>
      <c r="MVZ87" s="195"/>
      <c r="MWA87" s="195"/>
      <c r="MWB87" s="195"/>
      <c r="MWC87" s="195"/>
      <c r="MWD87" s="195"/>
      <c r="MWE87" s="195"/>
      <c r="MWF87" s="195"/>
      <c r="MWG87" s="195"/>
      <c r="MWH87" s="195"/>
      <c r="MWI87" s="195"/>
      <c r="MWJ87" s="195"/>
      <c r="MWK87" s="195"/>
      <c r="MWL87" s="195"/>
      <c r="MWM87" s="195"/>
      <c r="MWN87" s="195"/>
      <c r="MWO87" s="195"/>
      <c r="MWP87" s="195"/>
      <c r="MWQ87" s="195"/>
      <c r="MWR87" s="195"/>
      <c r="MWS87" s="195"/>
      <c r="MWT87" s="195"/>
      <c r="MWU87" s="195"/>
      <c r="MWV87" s="195"/>
      <c r="MWW87" s="195"/>
      <c r="MWX87" s="195"/>
      <c r="MWY87" s="195"/>
      <c r="MWZ87" s="195"/>
      <c r="MXA87" s="195"/>
      <c r="MXB87" s="195"/>
      <c r="MXC87" s="195"/>
      <c r="MXD87" s="195"/>
      <c r="MXE87" s="195"/>
      <c r="MXF87" s="195"/>
      <c r="MXG87" s="195"/>
      <c r="MXH87" s="195"/>
      <c r="MXI87" s="195"/>
      <c r="MXJ87" s="195"/>
      <c r="MXK87" s="195"/>
      <c r="MXL87" s="195"/>
      <c r="MXM87" s="195"/>
      <c r="MXN87" s="195"/>
      <c r="MXO87" s="195"/>
      <c r="MXP87" s="195"/>
      <c r="MXQ87" s="195"/>
      <c r="MXR87" s="195"/>
      <c r="MXS87" s="195"/>
      <c r="MXT87" s="195"/>
      <c r="MXU87" s="195"/>
      <c r="MXV87" s="195"/>
      <c r="MXW87" s="195"/>
      <c r="MXX87" s="195"/>
      <c r="MXY87" s="195"/>
      <c r="MXZ87" s="195"/>
      <c r="MYA87" s="195"/>
      <c r="MYB87" s="195"/>
      <c r="MYC87" s="195"/>
      <c r="MYD87" s="195"/>
      <c r="MYE87" s="195"/>
      <c r="MYF87" s="195"/>
      <c r="MYG87" s="195"/>
      <c r="MYH87" s="195"/>
      <c r="MYI87" s="195"/>
      <c r="MYJ87" s="195"/>
      <c r="MYK87" s="195"/>
      <c r="MYL87" s="195"/>
      <c r="MYM87" s="195"/>
      <c r="MYN87" s="195"/>
      <c r="MYO87" s="195"/>
      <c r="MYP87" s="195"/>
      <c r="MYQ87" s="195"/>
      <c r="MYR87" s="195"/>
      <c r="MYS87" s="195"/>
      <c r="MYT87" s="195"/>
      <c r="MYU87" s="195"/>
      <c r="MYV87" s="195"/>
      <c r="MYW87" s="195"/>
      <c r="MYX87" s="195"/>
      <c r="MYY87" s="195"/>
      <c r="MYZ87" s="195"/>
      <c r="MZA87" s="195"/>
      <c r="MZB87" s="195"/>
      <c r="MZC87" s="195"/>
      <c r="MZD87" s="195"/>
      <c r="MZE87" s="195"/>
      <c r="MZF87" s="195"/>
      <c r="MZG87" s="195"/>
      <c r="MZH87" s="195"/>
      <c r="MZI87" s="195"/>
      <c r="MZJ87" s="195"/>
      <c r="MZK87" s="195"/>
      <c r="MZL87" s="195"/>
      <c r="MZM87" s="195"/>
      <c r="MZN87" s="195"/>
      <c r="MZO87" s="195"/>
      <c r="MZP87" s="195"/>
      <c r="MZQ87" s="195"/>
      <c r="MZR87" s="195"/>
      <c r="MZS87" s="195"/>
      <c r="MZT87" s="195"/>
      <c r="MZU87" s="195"/>
      <c r="MZV87" s="195"/>
      <c r="MZW87" s="195"/>
      <c r="MZX87" s="195"/>
      <c r="MZY87" s="195"/>
      <c r="MZZ87" s="195"/>
      <c r="NAA87" s="195"/>
      <c r="NAB87" s="195"/>
      <c r="NAC87" s="195"/>
      <c r="NAD87" s="195"/>
      <c r="NAE87" s="195"/>
      <c r="NAF87" s="195"/>
      <c r="NAG87" s="195"/>
      <c r="NAH87" s="195"/>
      <c r="NAI87" s="195"/>
      <c r="NAJ87" s="195"/>
      <c r="NAK87" s="195"/>
      <c r="NAL87" s="195"/>
      <c r="NAM87" s="195"/>
      <c r="NAN87" s="195"/>
      <c r="NAO87" s="195"/>
      <c r="NAP87" s="195"/>
      <c r="NAQ87" s="195"/>
      <c r="NAR87" s="195"/>
      <c r="NAS87" s="195"/>
      <c r="NAT87" s="195"/>
      <c r="NAU87" s="195"/>
      <c r="NAV87" s="195"/>
      <c r="NAW87" s="195"/>
      <c r="NAX87" s="195"/>
      <c r="NAY87" s="195"/>
      <c r="NAZ87" s="195"/>
      <c r="NBA87" s="195"/>
      <c r="NBB87" s="195"/>
      <c r="NBC87" s="195"/>
      <c r="NBD87" s="195"/>
      <c r="NBE87" s="195"/>
      <c r="NBF87" s="195"/>
      <c r="NBG87" s="195"/>
      <c r="NBH87" s="195"/>
      <c r="NBI87" s="195"/>
      <c r="NBJ87" s="195"/>
      <c r="NBK87" s="195"/>
      <c r="NBL87" s="195"/>
      <c r="NBM87" s="195"/>
      <c r="NBN87" s="195"/>
      <c r="NBO87" s="195"/>
      <c r="NBP87" s="195"/>
      <c r="NBQ87" s="195"/>
      <c r="NBR87" s="195"/>
      <c r="NBS87" s="195"/>
      <c r="NBT87" s="195"/>
      <c r="NBU87" s="195"/>
      <c r="NBV87" s="195"/>
      <c r="NBW87" s="195"/>
      <c r="NBX87" s="195"/>
      <c r="NBY87" s="195"/>
      <c r="NBZ87" s="195"/>
      <c r="NCA87" s="195"/>
      <c r="NCB87" s="195"/>
      <c r="NCC87" s="195"/>
      <c r="NCD87" s="195"/>
      <c r="NCE87" s="195"/>
      <c r="NCF87" s="195"/>
      <c r="NCG87" s="195"/>
      <c r="NCH87" s="195"/>
      <c r="NCI87" s="195"/>
      <c r="NCJ87" s="195"/>
      <c r="NCK87" s="195"/>
      <c r="NCL87" s="195"/>
      <c r="NCM87" s="195"/>
      <c r="NCN87" s="195"/>
      <c r="NCO87" s="195"/>
      <c r="NCP87" s="195"/>
      <c r="NCQ87" s="195"/>
      <c r="NCR87" s="195"/>
      <c r="NCS87" s="195"/>
      <c r="NCT87" s="195"/>
      <c r="NCU87" s="195"/>
      <c r="NCV87" s="195"/>
      <c r="NCW87" s="195"/>
      <c r="NCX87" s="195"/>
      <c r="NCY87" s="195"/>
      <c r="NCZ87" s="195"/>
      <c r="NDA87" s="195"/>
      <c r="NDB87" s="195"/>
      <c r="NDC87" s="195"/>
      <c r="NDD87" s="195"/>
      <c r="NDE87" s="195"/>
      <c r="NDF87" s="195"/>
      <c r="NDG87" s="195"/>
      <c r="NDH87" s="195"/>
      <c r="NDI87" s="195"/>
      <c r="NDJ87" s="195"/>
      <c r="NDK87" s="195"/>
      <c r="NDL87" s="195"/>
      <c r="NDM87" s="195"/>
      <c r="NDN87" s="195"/>
      <c r="NDO87" s="195"/>
      <c r="NDP87" s="195"/>
      <c r="NDQ87" s="195"/>
      <c r="NDR87" s="195"/>
      <c r="NDS87" s="195"/>
      <c r="NDT87" s="195"/>
      <c r="NDU87" s="195"/>
      <c r="NDV87" s="195"/>
      <c r="NDW87" s="195"/>
      <c r="NDX87" s="195"/>
      <c r="NDY87" s="195"/>
      <c r="NDZ87" s="195"/>
      <c r="NEA87" s="195"/>
      <c r="NEB87" s="195"/>
      <c r="NEC87" s="195"/>
      <c r="NED87" s="195"/>
      <c r="NEE87" s="195"/>
      <c r="NEF87" s="195"/>
      <c r="NEG87" s="195"/>
      <c r="NEH87" s="195"/>
      <c r="NEI87" s="195"/>
      <c r="NEJ87" s="195"/>
      <c r="NEK87" s="195"/>
      <c r="NEL87" s="195"/>
      <c r="NEM87" s="195"/>
      <c r="NEN87" s="195"/>
      <c r="NEO87" s="195"/>
      <c r="NEP87" s="195"/>
      <c r="NEQ87" s="195"/>
      <c r="NER87" s="195"/>
      <c r="NES87" s="195"/>
      <c r="NET87" s="195"/>
      <c r="NEU87" s="195"/>
      <c r="NEV87" s="195"/>
      <c r="NEW87" s="195"/>
      <c r="NEX87" s="195"/>
      <c r="NEY87" s="195"/>
      <c r="NEZ87" s="195"/>
      <c r="NFA87" s="195"/>
      <c r="NFB87" s="195"/>
      <c r="NFC87" s="195"/>
      <c r="NFD87" s="195"/>
      <c r="NFE87" s="195"/>
      <c r="NFF87" s="195"/>
      <c r="NFG87" s="195"/>
      <c r="NFH87" s="195"/>
      <c r="NFI87" s="195"/>
      <c r="NFJ87" s="195"/>
      <c r="NFK87" s="195"/>
      <c r="NFL87" s="195"/>
      <c r="NFM87" s="195"/>
      <c r="NFN87" s="195"/>
      <c r="NFO87" s="195"/>
      <c r="NFP87" s="195"/>
      <c r="NFQ87" s="195"/>
      <c r="NFR87" s="195"/>
      <c r="NFS87" s="195"/>
      <c r="NFT87" s="195"/>
      <c r="NFU87" s="195"/>
      <c r="NFV87" s="195"/>
      <c r="NFW87" s="195"/>
      <c r="NFX87" s="195"/>
      <c r="NFY87" s="195"/>
      <c r="NFZ87" s="195"/>
      <c r="NGA87" s="195"/>
      <c r="NGB87" s="195"/>
      <c r="NGC87" s="195"/>
      <c r="NGD87" s="195"/>
      <c r="NGE87" s="195"/>
      <c r="NGF87" s="195"/>
      <c r="NGG87" s="195"/>
      <c r="NGH87" s="195"/>
      <c r="NGI87" s="195"/>
      <c r="NGJ87" s="195"/>
      <c r="NGK87" s="195"/>
      <c r="NGL87" s="195"/>
      <c r="NGM87" s="195"/>
      <c r="NGN87" s="195"/>
      <c r="NGO87" s="195"/>
      <c r="NGP87" s="195"/>
      <c r="NGQ87" s="195"/>
      <c r="NGR87" s="195"/>
      <c r="NGS87" s="195"/>
      <c r="NGT87" s="195"/>
      <c r="NGU87" s="195"/>
      <c r="NGV87" s="195"/>
      <c r="NGW87" s="195"/>
      <c r="NGX87" s="195"/>
      <c r="NGY87" s="195"/>
      <c r="NGZ87" s="195"/>
      <c r="NHA87" s="195"/>
      <c r="NHB87" s="195"/>
      <c r="NHC87" s="195"/>
      <c r="NHD87" s="195"/>
      <c r="NHE87" s="195"/>
      <c r="NHF87" s="195"/>
      <c r="NHG87" s="195"/>
      <c r="NHH87" s="195"/>
      <c r="NHI87" s="195"/>
      <c r="NHJ87" s="195"/>
      <c r="NHK87" s="195"/>
      <c r="NHL87" s="195"/>
      <c r="NHM87" s="195"/>
      <c r="NHN87" s="195"/>
      <c r="NHO87" s="195"/>
      <c r="NHP87" s="195"/>
      <c r="NHQ87" s="195"/>
      <c r="NHR87" s="195"/>
      <c r="NHS87" s="195"/>
      <c r="NHT87" s="195"/>
      <c r="NHU87" s="195"/>
      <c r="NHV87" s="195"/>
      <c r="NHW87" s="195"/>
      <c r="NHX87" s="195"/>
      <c r="NHY87" s="195"/>
      <c r="NHZ87" s="195"/>
      <c r="NIA87" s="195"/>
      <c r="NIB87" s="195"/>
      <c r="NIC87" s="195"/>
      <c r="NID87" s="195"/>
      <c r="NIE87" s="195"/>
      <c r="NIF87" s="195"/>
      <c r="NIG87" s="195"/>
      <c r="NIH87" s="195"/>
      <c r="NII87" s="195"/>
      <c r="NIJ87" s="195"/>
      <c r="NIK87" s="195"/>
      <c r="NIL87" s="195"/>
      <c r="NIM87" s="195"/>
      <c r="NIN87" s="195"/>
      <c r="NIO87" s="195"/>
      <c r="NIP87" s="195"/>
      <c r="NIQ87" s="195"/>
      <c r="NIR87" s="195"/>
      <c r="NIS87" s="195"/>
      <c r="NIT87" s="195"/>
      <c r="NIU87" s="195"/>
      <c r="NIV87" s="195"/>
      <c r="NIW87" s="195"/>
      <c r="NIX87" s="195"/>
      <c r="NIY87" s="195"/>
      <c r="NIZ87" s="195"/>
      <c r="NJA87" s="195"/>
      <c r="NJB87" s="195"/>
      <c r="NJC87" s="195"/>
      <c r="NJD87" s="195"/>
      <c r="NJE87" s="195"/>
      <c r="NJF87" s="195"/>
      <c r="NJG87" s="195"/>
      <c r="NJH87" s="195"/>
      <c r="NJI87" s="195"/>
      <c r="NJJ87" s="195"/>
      <c r="NJK87" s="195"/>
      <c r="NJL87" s="195"/>
      <c r="NJM87" s="195"/>
      <c r="NJN87" s="195"/>
      <c r="NJO87" s="195"/>
      <c r="NJP87" s="195"/>
      <c r="NJQ87" s="195"/>
      <c r="NJR87" s="195"/>
      <c r="NJS87" s="195"/>
      <c r="NJT87" s="195"/>
      <c r="NJU87" s="195"/>
      <c r="NJV87" s="195"/>
      <c r="NJW87" s="195"/>
      <c r="NJX87" s="195"/>
      <c r="NJY87" s="195"/>
      <c r="NJZ87" s="195"/>
      <c r="NKA87" s="195"/>
      <c r="NKB87" s="195"/>
      <c r="NKC87" s="195"/>
      <c r="NKD87" s="195"/>
      <c r="NKE87" s="195"/>
      <c r="NKF87" s="195"/>
      <c r="NKG87" s="195"/>
      <c r="NKH87" s="195"/>
      <c r="NKI87" s="195"/>
      <c r="NKJ87" s="195"/>
      <c r="NKK87" s="195"/>
      <c r="NKL87" s="195"/>
      <c r="NKM87" s="195"/>
      <c r="NKN87" s="195"/>
      <c r="NKO87" s="195"/>
      <c r="NKP87" s="195"/>
      <c r="NKQ87" s="195"/>
      <c r="NKR87" s="195"/>
      <c r="NKS87" s="195"/>
      <c r="NKT87" s="195"/>
      <c r="NKU87" s="195"/>
      <c r="NKV87" s="195"/>
      <c r="NKW87" s="195"/>
      <c r="NKX87" s="195"/>
      <c r="NKY87" s="195"/>
      <c r="NKZ87" s="195"/>
      <c r="NLA87" s="195"/>
      <c r="NLB87" s="195"/>
      <c r="NLC87" s="195"/>
      <c r="NLD87" s="195"/>
      <c r="NLE87" s="195"/>
      <c r="NLF87" s="195"/>
      <c r="NLG87" s="195"/>
      <c r="NLH87" s="195"/>
      <c r="NLI87" s="195"/>
      <c r="NLJ87" s="195"/>
      <c r="NLK87" s="195"/>
      <c r="NLL87" s="195"/>
      <c r="NLM87" s="195"/>
      <c r="NLN87" s="195"/>
      <c r="NLO87" s="195"/>
      <c r="NLP87" s="195"/>
      <c r="NLQ87" s="195"/>
      <c r="NLR87" s="195"/>
      <c r="NLS87" s="195"/>
      <c r="NLT87" s="195"/>
      <c r="NLU87" s="195"/>
      <c r="NLV87" s="195"/>
      <c r="NLW87" s="195"/>
      <c r="NLX87" s="195"/>
      <c r="NLY87" s="195"/>
      <c r="NLZ87" s="195"/>
      <c r="NMA87" s="195"/>
      <c r="NMB87" s="195"/>
      <c r="NMC87" s="195"/>
      <c r="NMD87" s="195"/>
      <c r="NME87" s="195"/>
      <c r="NMF87" s="195"/>
      <c r="NMG87" s="195"/>
      <c r="NMH87" s="195"/>
      <c r="NMI87" s="195"/>
      <c r="NMJ87" s="195"/>
      <c r="NMK87" s="195"/>
      <c r="NML87" s="195"/>
      <c r="NMM87" s="195"/>
      <c r="NMN87" s="195"/>
      <c r="NMO87" s="195"/>
      <c r="NMP87" s="195"/>
      <c r="NMQ87" s="195"/>
      <c r="NMR87" s="195"/>
      <c r="NMS87" s="195"/>
      <c r="NMT87" s="195"/>
      <c r="NMU87" s="195"/>
      <c r="NMV87" s="195"/>
      <c r="NMW87" s="195"/>
      <c r="NMX87" s="195"/>
      <c r="NMY87" s="195"/>
      <c r="NMZ87" s="195"/>
      <c r="NNA87" s="195"/>
      <c r="NNB87" s="195"/>
      <c r="NNC87" s="195"/>
      <c r="NND87" s="195"/>
      <c r="NNE87" s="195"/>
      <c r="NNF87" s="195"/>
      <c r="NNG87" s="195"/>
      <c r="NNH87" s="195"/>
      <c r="NNI87" s="195"/>
      <c r="NNJ87" s="195"/>
      <c r="NNK87" s="195"/>
      <c r="NNL87" s="195"/>
      <c r="NNM87" s="195"/>
      <c r="NNN87" s="195"/>
      <c r="NNO87" s="195"/>
      <c r="NNP87" s="195"/>
      <c r="NNQ87" s="195"/>
      <c r="NNR87" s="195"/>
      <c r="NNS87" s="195"/>
      <c r="NNT87" s="195"/>
      <c r="NNU87" s="195"/>
      <c r="NNV87" s="195"/>
      <c r="NNW87" s="195"/>
      <c r="NNX87" s="195"/>
      <c r="NNY87" s="195"/>
      <c r="NNZ87" s="195"/>
      <c r="NOA87" s="195"/>
      <c r="NOB87" s="195"/>
      <c r="NOC87" s="195"/>
      <c r="NOD87" s="195"/>
      <c r="NOE87" s="195"/>
      <c r="NOF87" s="195"/>
      <c r="NOG87" s="195"/>
      <c r="NOH87" s="195"/>
      <c r="NOI87" s="195"/>
      <c r="NOJ87" s="195"/>
      <c r="NOK87" s="195"/>
      <c r="NOL87" s="195"/>
      <c r="NOM87" s="195"/>
      <c r="NON87" s="195"/>
      <c r="NOO87" s="195"/>
      <c r="NOP87" s="195"/>
      <c r="NOQ87" s="195"/>
      <c r="NOR87" s="195"/>
      <c r="NOS87" s="195"/>
      <c r="NOT87" s="195"/>
      <c r="NOU87" s="195"/>
      <c r="NOV87" s="195"/>
      <c r="NOW87" s="195"/>
      <c r="NOX87" s="195"/>
      <c r="NOY87" s="195"/>
      <c r="NOZ87" s="195"/>
      <c r="NPA87" s="195"/>
      <c r="NPB87" s="195"/>
      <c r="NPC87" s="195"/>
      <c r="NPD87" s="195"/>
      <c r="NPE87" s="195"/>
      <c r="NPF87" s="195"/>
      <c r="NPG87" s="195"/>
      <c r="NPH87" s="195"/>
      <c r="NPI87" s="195"/>
      <c r="NPJ87" s="195"/>
      <c r="NPK87" s="195"/>
      <c r="NPL87" s="195"/>
      <c r="NPM87" s="195"/>
      <c r="NPN87" s="195"/>
      <c r="NPO87" s="195"/>
      <c r="NPP87" s="195"/>
      <c r="NPQ87" s="195"/>
      <c r="NPR87" s="195"/>
      <c r="NPS87" s="195"/>
      <c r="NPT87" s="195"/>
      <c r="NPU87" s="195"/>
      <c r="NPV87" s="195"/>
      <c r="NPW87" s="195"/>
      <c r="NPX87" s="195"/>
      <c r="NPY87" s="195"/>
      <c r="NPZ87" s="195"/>
      <c r="NQA87" s="195"/>
      <c r="NQB87" s="195"/>
      <c r="NQC87" s="195"/>
      <c r="NQD87" s="195"/>
      <c r="NQE87" s="195"/>
      <c r="NQF87" s="195"/>
      <c r="NQG87" s="195"/>
      <c r="NQH87" s="195"/>
      <c r="NQI87" s="195"/>
      <c r="NQJ87" s="195"/>
      <c r="NQK87" s="195"/>
      <c r="NQL87" s="195"/>
      <c r="NQM87" s="195"/>
      <c r="NQN87" s="195"/>
      <c r="NQO87" s="195"/>
      <c r="NQP87" s="195"/>
      <c r="NQQ87" s="195"/>
      <c r="NQR87" s="195"/>
      <c r="NQS87" s="195"/>
      <c r="NQT87" s="195"/>
      <c r="NQU87" s="195"/>
      <c r="NQV87" s="195"/>
      <c r="NQW87" s="195"/>
      <c r="NQX87" s="195"/>
      <c r="NQY87" s="195"/>
      <c r="NQZ87" s="195"/>
      <c r="NRA87" s="195"/>
      <c r="NRB87" s="195"/>
      <c r="NRC87" s="195"/>
      <c r="NRD87" s="195"/>
      <c r="NRE87" s="195"/>
      <c r="NRF87" s="195"/>
      <c r="NRG87" s="195"/>
      <c r="NRH87" s="195"/>
      <c r="NRI87" s="195"/>
      <c r="NRJ87" s="195"/>
      <c r="NRK87" s="195"/>
      <c r="NRL87" s="195"/>
      <c r="NRM87" s="195"/>
      <c r="NRN87" s="195"/>
      <c r="NRO87" s="195"/>
      <c r="NRP87" s="195"/>
      <c r="NRQ87" s="195"/>
      <c r="NRR87" s="195"/>
      <c r="NRS87" s="195"/>
      <c r="NRT87" s="195"/>
      <c r="NRU87" s="195"/>
      <c r="NRV87" s="195"/>
      <c r="NRW87" s="195"/>
      <c r="NRX87" s="195"/>
      <c r="NRY87" s="195"/>
      <c r="NRZ87" s="195"/>
      <c r="NSA87" s="195"/>
      <c r="NSB87" s="195"/>
      <c r="NSC87" s="195"/>
      <c r="NSD87" s="195"/>
      <c r="NSE87" s="195"/>
      <c r="NSF87" s="195"/>
      <c r="NSG87" s="195"/>
      <c r="NSH87" s="195"/>
      <c r="NSI87" s="195"/>
      <c r="NSJ87" s="195"/>
      <c r="NSK87" s="195"/>
      <c r="NSL87" s="195"/>
      <c r="NSM87" s="195"/>
      <c r="NSN87" s="195"/>
      <c r="NSO87" s="195"/>
      <c r="NSP87" s="195"/>
      <c r="NSQ87" s="195"/>
      <c r="NSR87" s="195"/>
      <c r="NSS87" s="195"/>
      <c r="NST87" s="195"/>
      <c r="NSU87" s="195"/>
      <c r="NSV87" s="195"/>
      <c r="NSW87" s="195"/>
      <c r="NSX87" s="195"/>
      <c r="NSY87" s="195"/>
      <c r="NSZ87" s="195"/>
      <c r="NTA87" s="195"/>
      <c r="NTB87" s="195"/>
      <c r="NTC87" s="195"/>
      <c r="NTD87" s="195"/>
      <c r="NTE87" s="195"/>
      <c r="NTF87" s="195"/>
      <c r="NTG87" s="195"/>
      <c r="NTH87" s="195"/>
      <c r="NTI87" s="195"/>
      <c r="NTJ87" s="195"/>
      <c r="NTK87" s="195"/>
      <c r="NTL87" s="195"/>
      <c r="NTM87" s="195"/>
      <c r="NTN87" s="195"/>
      <c r="NTO87" s="195"/>
      <c r="NTP87" s="195"/>
      <c r="NTQ87" s="195"/>
      <c r="NTR87" s="195"/>
      <c r="NTS87" s="195"/>
      <c r="NTT87" s="195"/>
      <c r="NTU87" s="195"/>
      <c r="NTV87" s="195"/>
      <c r="NTW87" s="195"/>
      <c r="NTX87" s="195"/>
      <c r="NTY87" s="195"/>
      <c r="NTZ87" s="195"/>
      <c r="NUA87" s="195"/>
      <c r="NUB87" s="195"/>
      <c r="NUC87" s="195"/>
      <c r="NUD87" s="195"/>
      <c r="NUE87" s="195"/>
      <c r="NUF87" s="195"/>
      <c r="NUG87" s="195"/>
      <c r="NUH87" s="195"/>
      <c r="NUI87" s="195"/>
      <c r="NUJ87" s="195"/>
      <c r="NUK87" s="195"/>
      <c r="NUL87" s="195"/>
      <c r="NUM87" s="195"/>
      <c r="NUN87" s="195"/>
      <c r="NUO87" s="195"/>
      <c r="NUP87" s="195"/>
      <c r="NUQ87" s="195"/>
      <c r="NUR87" s="195"/>
      <c r="NUS87" s="195"/>
      <c r="NUT87" s="195"/>
      <c r="NUU87" s="195"/>
      <c r="NUV87" s="195"/>
      <c r="NUW87" s="195"/>
      <c r="NUX87" s="195"/>
      <c r="NUY87" s="195"/>
      <c r="NUZ87" s="195"/>
      <c r="NVA87" s="195"/>
      <c r="NVB87" s="195"/>
      <c r="NVC87" s="195"/>
      <c r="NVD87" s="195"/>
      <c r="NVE87" s="195"/>
      <c r="NVF87" s="195"/>
      <c r="NVG87" s="195"/>
      <c r="NVH87" s="195"/>
      <c r="NVI87" s="195"/>
      <c r="NVJ87" s="195"/>
      <c r="NVK87" s="195"/>
      <c r="NVL87" s="195"/>
      <c r="NVM87" s="195"/>
      <c r="NVN87" s="195"/>
      <c r="NVO87" s="195"/>
      <c r="NVP87" s="195"/>
      <c r="NVQ87" s="195"/>
      <c r="NVR87" s="195"/>
      <c r="NVS87" s="195"/>
      <c r="NVT87" s="195"/>
      <c r="NVU87" s="195"/>
      <c r="NVV87" s="195"/>
      <c r="NVW87" s="195"/>
      <c r="NVX87" s="195"/>
      <c r="NVY87" s="195"/>
      <c r="NVZ87" s="195"/>
      <c r="NWA87" s="195"/>
      <c r="NWB87" s="195"/>
      <c r="NWC87" s="195"/>
      <c r="NWD87" s="195"/>
      <c r="NWE87" s="195"/>
      <c r="NWF87" s="195"/>
      <c r="NWG87" s="195"/>
      <c r="NWH87" s="195"/>
      <c r="NWI87" s="195"/>
      <c r="NWJ87" s="195"/>
      <c r="NWK87" s="195"/>
      <c r="NWL87" s="195"/>
      <c r="NWM87" s="195"/>
      <c r="NWN87" s="195"/>
      <c r="NWO87" s="195"/>
      <c r="NWP87" s="195"/>
      <c r="NWQ87" s="195"/>
      <c r="NWR87" s="195"/>
      <c r="NWS87" s="195"/>
      <c r="NWT87" s="195"/>
      <c r="NWU87" s="195"/>
      <c r="NWV87" s="195"/>
      <c r="NWW87" s="195"/>
      <c r="NWX87" s="195"/>
      <c r="NWY87" s="195"/>
      <c r="NWZ87" s="195"/>
      <c r="NXA87" s="195"/>
      <c r="NXB87" s="195"/>
      <c r="NXC87" s="195"/>
      <c r="NXD87" s="195"/>
      <c r="NXE87" s="195"/>
      <c r="NXF87" s="195"/>
      <c r="NXG87" s="195"/>
      <c r="NXH87" s="195"/>
      <c r="NXI87" s="195"/>
      <c r="NXJ87" s="195"/>
      <c r="NXK87" s="195"/>
      <c r="NXL87" s="195"/>
      <c r="NXM87" s="195"/>
      <c r="NXN87" s="195"/>
      <c r="NXO87" s="195"/>
      <c r="NXP87" s="195"/>
      <c r="NXQ87" s="195"/>
      <c r="NXR87" s="195"/>
      <c r="NXS87" s="195"/>
      <c r="NXT87" s="195"/>
      <c r="NXU87" s="195"/>
      <c r="NXV87" s="195"/>
      <c r="NXW87" s="195"/>
      <c r="NXX87" s="195"/>
      <c r="NXY87" s="195"/>
      <c r="NXZ87" s="195"/>
      <c r="NYA87" s="195"/>
      <c r="NYB87" s="195"/>
      <c r="NYC87" s="195"/>
      <c r="NYD87" s="195"/>
      <c r="NYE87" s="195"/>
      <c r="NYF87" s="195"/>
      <c r="NYG87" s="195"/>
      <c r="NYH87" s="195"/>
      <c r="NYI87" s="195"/>
      <c r="NYJ87" s="195"/>
      <c r="NYK87" s="195"/>
      <c r="NYL87" s="195"/>
      <c r="NYM87" s="195"/>
      <c r="NYN87" s="195"/>
      <c r="NYO87" s="195"/>
      <c r="NYP87" s="195"/>
      <c r="NYQ87" s="195"/>
      <c r="NYR87" s="195"/>
      <c r="NYS87" s="195"/>
      <c r="NYT87" s="195"/>
      <c r="NYU87" s="195"/>
      <c r="NYV87" s="195"/>
      <c r="NYW87" s="195"/>
      <c r="NYX87" s="195"/>
      <c r="NYY87" s="195"/>
      <c r="NYZ87" s="195"/>
      <c r="NZA87" s="195"/>
      <c r="NZB87" s="195"/>
      <c r="NZC87" s="195"/>
      <c r="NZD87" s="195"/>
      <c r="NZE87" s="195"/>
      <c r="NZF87" s="195"/>
      <c r="NZG87" s="195"/>
      <c r="NZH87" s="195"/>
      <c r="NZI87" s="195"/>
      <c r="NZJ87" s="195"/>
      <c r="NZK87" s="195"/>
      <c r="NZL87" s="195"/>
      <c r="NZM87" s="195"/>
      <c r="NZN87" s="195"/>
      <c r="NZO87" s="195"/>
      <c r="NZP87" s="195"/>
      <c r="NZQ87" s="195"/>
      <c r="NZR87" s="195"/>
      <c r="NZS87" s="195"/>
      <c r="NZT87" s="195"/>
      <c r="NZU87" s="195"/>
      <c r="NZV87" s="195"/>
      <c r="NZW87" s="195"/>
      <c r="NZX87" s="195"/>
      <c r="NZY87" s="195"/>
      <c r="NZZ87" s="195"/>
      <c r="OAA87" s="195"/>
      <c r="OAB87" s="195"/>
      <c r="OAC87" s="195"/>
      <c r="OAD87" s="195"/>
      <c r="OAE87" s="195"/>
      <c r="OAF87" s="195"/>
      <c r="OAG87" s="195"/>
      <c r="OAH87" s="195"/>
      <c r="OAI87" s="195"/>
      <c r="OAJ87" s="195"/>
      <c r="OAK87" s="195"/>
      <c r="OAL87" s="195"/>
      <c r="OAM87" s="195"/>
      <c r="OAN87" s="195"/>
      <c r="OAO87" s="195"/>
      <c r="OAP87" s="195"/>
      <c r="OAQ87" s="195"/>
      <c r="OAR87" s="195"/>
      <c r="OAS87" s="195"/>
      <c r="OAT87" s="195"/>
      <c r="OAU87" s="195"/>
      <c r="OAV87" s="195"/>
      <c r="OAW87" s="195"/>
      <c r="OAX87" s="195"/>
      <c r="OAY87" s="195"/>
      <c r="OAZ87" s="195"/>
      <c r="OBA87" s="195"/>
      <c r="OBB87" s="195"/>
      <c r="OBC87" s="195"/>
      <c r="OBD87" s="195"/>
      <c r="OBE87" s="195"/>
      <c r="OBF87" s="195"/>
      <c r="OBG87" s="195"/>
      <c r="OBH87" s="195"/>
      <c r="OBI87" s="195"/>
      <c r="OBJ87" s="195"/>
      <c r="OBK87" s="195"/>
      <c r="OBL87" s="195"/>
      <c r="OBM87" s="195"/>
      <c r="OBN87" s="195"/>
      <c r="OBO87" s="195"/>
      <c r="OBP87" s="195"/>
      <c r="OBQ87" s="195"/>
      <c r="OBR87" s="195"/>
      <c r="OBS87" s="195"/>
      <c r="OBT87" s="195"/>
      <c r="OBU87" s="195"/>
      <c r="OBV87" s="195"/>
      <c r="OBW87" s="195"/>
      <c r="OBX87" s="195"/>
      <c r="OBY87" s="195"/>
      <c r="OBZ87" s="195"/>
      <c r="OCA87" s="195"/>
      <c r="OCB87" s="195"/>
      <c r="OCC87" s="195"/>
      <c r="OCD87" s="195"/>
      <c r="OCE87" s="195"/>
      <c r="OCF87" s="195"/>
      <c r="OCG87" s="195"/>
      <c r="OCH87" s="195"/>
      <c r="OCI87" s="195"/>
      <c r="OCJ87" s="195"/>
      <c r="OCK87" s="195"/>
      <c r="OCL87" s="195"/>
      <c r="OCM87" s="195"/>
      <c r="OCN87" s="195"/>
      <c r="OCO87" s="195"/>
      <c r="OCP87" s="195"/>
      <c r="OCQ87" s="195"/>
      <c r="OCR87" s="195"/>
      <c r="OCS87" s="195"/>
      <c r="OCT87" s="195"/>
      <c r="OCU87" s="195"/>
      <c r="OCV87" s="195"/>
      <c r="OCW87" s="195"/>
      <c r="OCX87" s="195"/>
      <c r="OCY87" s="195"/>
      <c r="OCZ87" s="195"/>
      <c r="ODA87" s="195"/>
      <c r="ODB87" s="195"/>
      <c r="ODC87" s="195"/>
      <c r="ODD87" s="195"/>
      <c r="ODE87" s="195"/>
      <c r="ODF87" s="195"/>
      <c r="ODG87" s="195"/>
      <c r="ODH87" s="195"/>
      <c r="ODI87" s="195"/>
      <c r="ODJ87" s="195"/>
      <c r="ODK87" s="195"/>
      <c r="ODL87" s="195"/>
      <c r="ODM87" s="195"/>
      <c r="ODN87" s="195"/>
      <c r="ODO87" s="195"/>
      <c r="ODP87" s="195"/>
      <c r="ODQ87" s="195"/>
      <c r="ODR87" s="195"/>
      <c r="ODS87" s="195"/>
      <c r="ODT87" s="195"/>
      <c r="ODU87" s="195"/>
      <c r="ODV87" s="195"/>
      <c r="ODW87" s="195"/>
      <c r="ODX87" s="195"/>
      <c r="ODY87" s="195"/>
      <c r="ODZ87" s="195"/>
      <c r="OEA87" s="195"/>
      <c r="OEB87" s="195"/>
      <c r="OEC87" s="195"/>
      <c r="OED87" s="195"/>
      <c r="OEE87" s="195"/>
      <c r="OEF87" s="195"/>
      <c r="OEG87" s="195"/>
      <c r="OEH87" s="195"/>
      <c r="OEI87" s="195"/>
      <c r="OEJ87" s="195"/>
      <c r="OEK87" s="195"/>
      <c r="OEL87" s="195"/>
      <c r="OEM87" s="195"/>
      <c r="OEN87" s="195"/>
      <c r="OEO87" s="195"/>
      <c r="OEP87" s="195"/>
      <c r="OEQ87" s="195"/>
      <c r="OER87" s="195"/>
      <c r="OES87" s="195"/>
      <c r="OET87" s="195"/>
      <c r="OEU87" s="195"/>
      <c r="OEV87" s="195"/>
      <c r="OEW87" s="195"/>
      <c r="OEX87" s="195"/>
      <c r="OEY87" s="195"/>
      <c r="OEZ87" s="195"/>
      <c r="OFA87" s="195"/>
      <c r="OFB87" s="195"/>
      <c r="OFC87" s="195"/>
      <c r="OFD87" s="195"/>
      <c r="OFE87" s="195"/>
      <c r="OFF87" s="195"/>
      <c r="OFG87" s="195"/>
      <c r="OFH87" s="195"/>
      <c r="OFI87" s="195"/>
      <c r="OFJ87" s="195"/>
      <c r="OFK87" s="195"/>
      <c r="OFL87" s="195"/>
      <c r="OFM87" s="195"/>
      <c r="OFN87" s="195"/>
      <c r="OFO87" s="195"/>
      <c r="OFP87" s="195"/>
      <c r="OFQ87" s="195"/>
      <c r="OFR87" s="195"/>
      <c r="OFS87" s="195"/>
      <c r="OFT87" s="195"/>
      <c r="OFU87" s="195"/>
      <c r="OFV87" s="195"/>
      <c r="OFW87" s="195"/>
      <c r="OFX87" s="195"/>
      <c r="OFY87" s="195"/>
      <c r="OFZ87" s="195"/>
      <c r="OGA87" s="195"/>
      <c r="OGB87" s="195"/>
      <c r="OGC87" s="195"/>
      <c r="OGD87" s="195"/>
      <c r="OGE87" s="195"/>
      <c r="OGF87" s="195"/>
      <c r="OGG87" s="195"/>
      <c r="OGH87" s="195"/>
      <c r="OGI87" s="195"/>
      <c r="OGJ87" s="195"/>
      <c r="OGK87" s="195"/>
      <c r="OGL87" s="195"/>
      <c r="OGM87" s="195"/>
      <c r="OGN87" s="195"/>
      <c r="OGO87" s="195"/>
      <c r="OGP87" s="195"/>
      <c r="OGQ87" s="195"/>
      <c r="OGR87" s="195"/>
      <c r="OGS87" s="195"/>
      <c r="OGT87" s="195"/>
      <c r="OGU87" s="195"/>
      <c r="OGV87" s="195"/>
      <c r="OGW87" s="195"/>
      <c r="OGX87" s="195"/>
      <c r="OGY87" s="195"/>
      <c r="OGZ87" s="195"/>
      <c r="OHA87" s="195"/>
      <c r="OHB87" s="195"/>
      <c r="OHC87" s="195"/>
      <c r="OHD87" s="195"/>
      <c r="OHE87" s="195"/>
      <c r="OHF87" s="195"/>
      <c r="OHG87" s="195"/>
      <c r="OHH87" s="195"/>
      <c r="OHI87" s="195"/>
      <c r="OHJ87" s="195"/>
      <c r="OHK87" s="195"/>
      <c r="OHL87" s="195"/>
      <c r="OHM87" s="195"/>
      <c r="OHN87" s="195"/>
      <c r="OHO87" s="195"/>
      <c r="OHP87" s="195"/>
      <c r="OHQ87" s="195"/>
      <c r="OHR87" s="195"/>
      <c r="OHS87" s="195"/>
      <c r="OHT87" s="195"/>
      <c r="OHU87" s="195"/>
      <c r="OHV87" s="195"/>
      <c r="OHW87" s="195"/>
      <c r="OHX87" s="195"/>
      <c r="OHY87" s="195"/>
      <c r="OHZ87" s="195"/>
      <c r="OIA87" s="195"/>
      <c r="OIB87" s="195"/>
      <c r="OIC87" s="195"/>
      <c r="OID87" s="195"/>
      <c r="OIE87" s="195"/>
      <c r="OIF87" s="195"/>
      <c r="OIG87" s="195"/>
      <c r="OIH87" s="195"/>
      <c r="OII87" s="195"/>
      <c r="OIJ87" s="195"/>
      <c r="OIK87" s="195"/>
      <c r="OIL87" s="195"/>
      <c r="OIM87" s="195"/>
      <c r="OIN87" s="195"/>
      <c r="OIO87" s="195"/>
      <c r="OIP87" s="195"/>
      <c r="OIQ87" s="195"/>
      <c r="OIR87" s="195"/>
      <c r="OIS87" s="195"/>
      <c r="OIT87" s="195"/>
      <c r="OIU87" s="195"/>
      <c r="OIV87" s="195"/>
      <c r="OIW87" s="195"/>
      <c r="OIX87" s="195"/>
      <c r="OIY87" s="195"/>
      <c r="OIZ87" s="195"/>
      <c r="OJA87" s="195"/>
      <c r="OJB87" s="195"/>
      <c r="OJC87" s="195"/>
      <c r="OJD87" s="195"/>
      <c r="OJE87" s="195"/>
      <c r="OJF87" s="195"/>
      <c r="OJG87" s="195"/>
      <c r="OJH87" s="195"/>
      <c r="OJI87" s="195"/>
      <c r="OJJ87" s="195"/>
      <c r="OJK87" s="195"/>
      <c r="OJL87" s="195"/>
      <c r="OJM87" s="195"/>
      <c r="OJN87" s="195"/>
      <c r="OJO87" s="195"/>
      <c r="OJP87" s="195"/>
      <c r="OJQ87" s="195"/>
      <c r="OJR87" s="195"/>
      <c r="OJS87" s="195"/>
      <c r="OJT87" s="195"/>
      <c r="OJU87" s="195"/>
      <c r="OJV87" s="195"/>
      <c r="OJW87" s="195"/>
      <c r="OJX87" s="195"/>
      <c r="OJY87" s="195"/>
      <c r="OJZ87" s="195"/>
      <c r="OKA87" s="195"/>
      <c r="OKB87" s="195"/>
      <c r="OKC87" s="195"/>
      <c r="OKD87" s="195"/>
      <c r="OKE87" s="195"/>
      <c r="OKF87" s="195"/>
      <c r="OKG87" s="195"/>
      <c r="OKH87" s="195"/>
      <c r="OKI87" s="195"/>
      <c r="OKJ87" s="195"/>
      <c r="OKK87" s="195"/>
      <c r="OKL87" s="195"/>
      <c r="OKM87" s="195"/>
      <c r="OKN87" s="195"/>
      <c r="OKO87" s="195"/>
      <c r="OKP87" s="195"/>
      <c r="OKQ87" s="195"/>
      <c r="OKR87" s="195"/>
      <c r="OKS87" s="195"/>
      <c r="OKT87" s="195"/>
      <c r="OKU87" s="195"/>
      <c r="OKV87" s="195"/>
      <c r="OKW87" s="195"/>
      <c r="OKX87" s="195"/>
      <c r="OKY87" s="195"/>
      <c r="OKZ87" s="195"/>
      <c r="OLA87" s="195"/>
      <c r="OLB87" s="195"/>
      <c r="OLC87" s="195"/>
      <c r="OLD87" s="195"/>
      <c r="OLE87" s="195"/>
      <c r="OLF87" s="195"/>
      <c r="OLG87" s="195"/>
      <c r="OLH87" s="195"/>
      <c r="OLI87" s="195"/>
      <c r="OLJ87" s="195"/>
      <c r="OLK87" s="195"/>
      <c r="OLL87" s="195"/>
      <c r="OLM87" s="195"/>
      <c r="OLN87" s="195"/>
      <c r="OLO87" s="195"/>
      <c r="OLP87" s="195"/>
      <c r="OLQ87" s="195"/>
      <c r="OLR87" s="195"/>
      <c r="OLS87" s="195"/>
      <c r="OLT87" s="195"/>
      <c r="OLU87" s="195"/>
      <c r="OLV87" s="195"/>
      <c r="OLW87" s="195"/>
      <c r="OLX87" s="195"/>
      <c r="OLY87" s="195"/>
      <c r="OLZ87" s="195"/>
      <c r="OMA87" s="195"/>
      <c r="OMB87" s="195"/>
      <c r="OMC87" s="195"/>
      <c r="OMD87" s="195"/>
      <c r="OME87" s="195"/>
      <c r="OMF87" s="195"/>
      <c r="OMG87" s="195"/>
      <c r="OMH87" s="195"/>
      <c r="OMI87" s="195"/>
      <c r="OMJ87" s="195"/>
      <c r="OMK87" s="195"/>
      <c r="OML87" s="195"/>
      <c r="OMM87" s="195"/>
      <c r="OMN87" s="195"/>
      <c r="OMO87" s="195"/>
      <c r="OMP87" s="195"/>
      <c r="OMQ87" s="195"/>
      <c r="OMR87" s="195"/>
      <c r="OMS87" s="195"/>
      <c r="OMT87" s="195"/>
      <c r="OMU87" s="195"/>
      <c r="OMV87" s="195"/>
      <c r="OMW87" s="195"/>
      <c r="OMX87" s="195"/>
      <c r="OMY87" s="195"/>
      <c r="OMZ87" s="195"/>
      <c r="ONA87" s="195"/>
      <c r="ONB87" s="195"/>
      <c r="ONC87" s="195"/>
      <c r="OND87" s="195"/>
      <c r="ONE87" s="195"/>
      <c r="ONF87" s="195"/>
      <c r="ONG87" s="195"/>
      <c r="ONH87" s="195"/>
      <c r="ONI87" s="195"/>
      <c r="ONJ87" s="195"/>
      <c r="ONK87" s="195"/>
      <c r="ONL87" s="195"/>
      <c r="ONM87" s="195"/>
      <c r="ONN87" s="195"/>
      <c r="ONO87" s="195"/>
      <c r="ONP87" s="195"/>
      <c r="ONQ87" s="195"/>
      <c r="ONR87" s="195"/>
      <c r="ONS87" s="195"/>
      <c r="ONT87" s="195"/>
      <c r="ONU87" s="195"/>
      <c r="ONV87" s="195"/>
      <c r="ONW87" s="195"/>
      <c r="ONX87" s="195"/>
      <c r="ONY87" s="195"/>
      <c r="ONZ87" s="195"/>
      <c r="OOA87" s="195"/>
      <c r="OOB87" s="195"/>
      <c r="OOC87" s="195"/>
      <c r="OOD87" s="195"/>
      <c r="OOE87" s="195"/>
      <c r="OOF87" s="195"/>
      <c r="OOG87" s="195"/>
      <c r="OOH87" s="195"/>
      <c r="OOI87" s="195"/>
      <c r="OOJ87" s="195"/>
      <c r="OOK87" s="195"/>
      <c r="OOL87" s="195"/>
      <c r="OOM87" s="195"/>
      <c r="OON87" s="195"/>
      <c r="OOO87" s="195"/>
      <c r="OOP87" s="195"/>
      <c r="OOQ87" s="195"/>
      <c r="OOR87" s="195"/>
      <c r="OOS87" s="195"/>
      <c r="OOT87" s="195"/>
      <c r="OOU87" s="195"/>
      <c r="OOV87" s="195"/>
      <c r="OOW87" s="195"/>
      <c r="OOX87" s="195"/>
      <c r="OOY87" s="195"/>
      <c r="OOZ87" s="195"/>
      <c r="OPA87" s="195"/>
      <c r="OPB87" s="195"/>
      <c r="OPC87" s="195"/>
      <c r="OPD87" s="195"/>
      <c r="OPE87" s="195"/>
      <c r="OPF87" s="195"/>
      <c r="OPG87" s="195"/>
      <c r="OPH87" s="195"/>
      <c r="OPI87" s="195"/>
      <c r="OPJ87" s="195"/>
      <c r="OPK87" s="195"/>
      <c r="OPL87" s="195"/>
      <c r="OPM87" s="195"/>
      <c r="OPN87" s="195"/>
      <c r="OPO87" s="195"/>
      <c r="OPP87" s="195"/>
      <c r="OPQ87" s="195"/>
      <c r="OPR87" s="195"/>
      <c r="OPS87" s="195"/>
      <c r="OPT87" s="195"/>
      <c r="OPU87" s="195"/>
      <c r="OPV87" s="195"/>
      <c r="OPW87" s="195"/>
      <c r="OPX87" s="195"/>
      <c r="OPY87" s="195"/>
      <c r="OPZ87" s="195"/>
      <c r="OQA87" s="195"/>
      <c r="OQB87" s="195"/>
      <c r="OQC87" s="195"/>
      <c r="OQD87" s="195"/>
      <c r="OQE87" s="195"/>
      <c r="OQF87" s="195"/>
      <c r="OQG87" s="195"/>
      <c r="OQH87" s="195"/>
      <c r="OQI87" s="195"/>
      <c r="OQJ87" s="195"/>
      <c r="OQK87" s="195"/>
      <c r="OQL87" s="195"/>
      <c r="OQM87" s="195"/>
      <c r="OQN87" s="195"/>
      <c r="OQO87" s="195"/>
      <c r="OQP87" s="195"/>
      <c r="OQQ87" s="195"/>
      <c r="OQR87" s="195"/>
      <c r="OQS87" s="195"/>
      <c r="OQT87" s="195"/>
      <c r="OQU87" s="195"/>
      <c r="OQV87" s="195"/>
      <c r="OQW87" s="195"/>
      <c r="OQX87" s="195"/>
      <c r="OQY87" s="195"/>
      <c r="OQZ87" s="195"/>
      <c r="ORA87" s="195"/>
      <c r="ORB87" s="195"/>
      <c r="ORC87" s="195"/>
      <c r="ORD87" s="195"/>
      <c r="ORE87" s="195"/>
      <c r="ORF87" s="195"/>
      <c r="ORG87" s="195"/>
      <c r="ORH87" s="195"/>
      <c r="ORI87" s="195"/>
      <c r="ORJ87" s="195"/>
      <c r="ORK87" s="195"/>
      <c r="ORL87" s="195"/>
      <c r="ORM87" s="195"/>
      <c r="ORN87" s="195"/>
      <c r="ORO87" s="195"/>
      <c r="ORP87" s="195"/>
      <c r="ORQ87" s="195"/>
      <c r="ORR87" s="195"/>
      <c r="ORS87" s="195"/>
      <c r="ORT87" s="195"/>
      <c r="ORU87" s="195"/>
      <c r="ORV87" s="195"/>
      <c r="ORW87" s="195"/>
      <c r="ORX87" s="195"/>
      <c r="ORY87" s="195"/>
      <c r="ORZ87" s="195"/>
      <c r="OSA87" s="195"/>
      <c r="OSB87" s="195"/>
      <c r="OSC87" s="195"/>
      <c r="OSD87" s="195"/>
      <c r="OSE87" s="195"/>
      <c r="OSF87" s="195"/>
      <c r="OSG87" s="195"/>
      <c r="OSH87" s="195"/>
      <c r="OSI87" s="195"/>
      <c r="OSJ87" s="195"/>
      <c r="OSK87" s="195"/>
      <c r="OSL87" s="195"/>
      <c r="OSM87" s="195"/>
      <c r="OSN87" s="195"/>
      <c r="OSO87" s="195"/>
      <c r="OSP87" s="195"/>
      <c r="OSQ87" s="195"/>
      <c r="OSR87" s="195"/>
      <c r="OSS87" s="195"/>
      <c r="OST87" s="195"/>
      <c r="OSU87" s="195"/>
      <c r="OSV87" s="195"/>
      <c r="OSW87" s="195"/>
      <c r="OSX87" s="195"/>
      <c r="OSY87" s="195"/>
      <c r="OSZ87" s="195"/>
      <c r="OTA87" s="195"/>
      <c r="OTB87" s="195"/>
      <c r="OTC87" s="195"/>
      <c r="OTD87" s="195"/>
      <c r="OTE87" s="195"/>
      <c r="OTF87" s="195"/>
      <c r="OTG87" s="195"/>
      <c r="OTH87" s="195"/>
      <c r="OTI87" s="195"/>
      <c r="OTJ87" s="195"/>
      <c r="OTK87" s="195"/>
      <c r="OTL87" s="195"/>
      <c r="OTM87" s="195"/>
      <c r="OTN87" s="195"/>
      <c r="OTO87" s="195"/>
      <c r="OTP87" s="195"/>
      <c r="OTQ87" s="195"/>
      <c r="OTR87" s="195"/>
      <c r="OTS87" s="195"/>
      <c r="OTT87" s="195"/>
      <c r="OTU87" s="195"/>
      <c r="OTV87" s="195"/>
      <c r="OTW87" s="195"/>
      <c r="OTX87" s="195"/>
      <c r="OTY87" s="195"/>
      <c r="OTZ87" s="195"/>
      <c r="OUA87" s="195"/>
      <c r="OUB87" s="195"/>
      <c r="OUC87" s="195"/>
      <c r="OUD87" s="195"/>
      <c r="OUE87" s="195"/>
      <c r="OUF87" s="195"/>
      <c r="OUG87" s="195"/>
      <c r="OUH87" s="195"/>
      <c r="OUI87" s="195"/>
      <c r="OUJ87" s="195"/>
      <c r="OUK87" s="195"/>
      <c r="OUL87" s="195"/>
      <c r="OUM87" s="195"/>
      <c r="OUN87" s="195"/>
      <c r="OUO87" s="195"/>
      <c r="OUP87" s="195"/>
      <c r="OUQ87" s="195"/>
      <c r="OUR87" s="195"/>
      <c r="OUS87" s="195"/>
      <c r="OUT87" s="195"/>
      <c r="OUU87" s="195"/>
      <c r="OUV87" s="195"/>
      <c r="OUW87" s="195"/>
      <c r="OUX87" s="195"/>
      <c r="OUY87" s="195"/>
      <c r="OUZ87" s="195"/>
      <c r="OVA87" s="195"/>
      <c r="OVB87" s="195"/>
      <c r="OVC87" s="195"/>
      <c r="OVD87" s="195"/>
      <c r="OVE87" s="195"/>
      <c r="OVF87" s="195"/>
      <c r="OVG87" s="195"/>
      <c r="OVH87" s="195"/>
      <c r="OVI87" s="195"/>
      <c r="OVJ87" s="195"/>
      <c r="OVK87" s="195"/>
      <c r="OVL87" s="195"/>
      <c r="OVM87" s="195"/>
      <c r="OVN87" s="195"/>
      <c r="OVO87" s="195"/>
      <c r="OVP87" s="195"/>
      <c r="OVQ87" s="195"/>
      <c r="OVR87" s="195"/>
      <c r="OVS87" s="195"/>
      <c r="OVT87" s="195"/>
      <c r="OVU87" s="195"/>
      <c r="OVV87" s="195"/>
      <c r="OVW87" s="195"/>
      <c r="OVX87" s="195"/>
      <c r="OVY87" s="195"/>
      <c r="OVZ87" s="195"/>
      <c r="OWA87" s="195"/>
      <c r="OWB87" s="195"/>
      <c r="OWC87" s="195"/>
      <c r="OWD87" s="195"/>
      <c r="OWE87" s="195"/>
      <c r="OWF87" s="195"/>
      <c r="OWG87" s="195"/>
      <c r="OWH87" s="195"/>
      <c r="OWI87" s="195"/>
      <c r="OWJ87" s="195"/>
      <c r="OWK87" s="195"/>
      <c r="OWL87" s="195"/>
      <c r="OWM87" s="195"/>
      <c r="OWN87" s="195"/>
      <c r="OWO87" s="195"/>
      <c r="OWP87" s="195"/>
      <c r="OWQ87" s="195"/>
      <c r="OWR87" s="195"/>
      <c r="OWS87" s="195"/>
      <c r="OWT87" s="195"/>
      <c r="OWU87" s="195"/>
      <c r="OWV87" s="195"/>
      <c r="OWW87" s="195"/>
      <c r="OWX87" s="195"/>
      <c r="OWY87" s="195"/>
      <c r="OWZ87" s="195"/>
      <c r="OXA87" s="195"/>
      <c r="OXB87" s="195"/>
      <c r="OXC87" s="195"/>
      <c r="OXD87" s="195"/>
      <c r="OXE87" s="195"/>
      <c r="OXF87" s="195"/>
      <c r="OXG87" s="195"/>
      <c r="OXH87" s="195"/>
      <c r="OXI87" s="195"/>
      <c r="OXJ87" s="195"/>
      <c r="OXK87" s="195"/>
      <c r="OXL87" s="195"/>
      <c r="OXM87" s="195"/>
      <c r="OXN87" s="195"/>
      <c r="OXO87" s="195"/>
      <c r="OXP87" s="195"/>
      <c r="OXQ87" s="195"/>
      <c r="OXR87" s="195"/>
      <c r="OXS87" s="195"/>
      <c r="OXT87" s="195"/>
      <c r="OXU87" s="195"/>
      <c r="OXV87" s="195"/>
      <c r="OXW87" s="195"/>
      <c r="OXX87" s="195"/>
      <c r="OXY87" s="195"/>
      <c r="OXZ87" s="195"/>
      <c r="OYA87" s="195"/>
      <c r="OYB87" s="195"/>
      <c r="OYC87" s="195"/>
      <c r="OYD87" s="195"/>
      <c r="OYE87" s="195"/>
      <c r="OYF87" s="195"/>
      <c r="OYG87" s="195"/>
      <c r="OYH87" s="195"/>
      <c r="OYI87" s="195"/>
      <c r="OYJ87" s="195"/>
      <c r="OYK87" s="195"/>
      <c r="OYL87" s="195"/>
      <c r="OYM87" s="195"/>
      <c r="OYN87" s="195"/>
      <c r="OYO87" s="195"/>
      <c r="OYP87" s="195"/>
      <c r="OYQ87" s="195"/>
      <c r="OYR87" s="195"/>
      <c r="OYS87" s="195"/>
      <c r="OYT87" s="195"/>
      <c r="OYU87" s="195"/>
      <c r="OYV87" s="195"/>
      <c r="OYW87" s="195"/>
      <c r="OYX87" s="195"/>
      <c r="OYY87" s="195"/>
      <c r="OYZ87" s="195"/>
      <c r="OZA87" s="195"/>
      <c r="OZB87" s="195"/>
      <c r="OZC87" s="195"/>
      <c r="OZD87" s="195"/>
      <c r="OZE87" s="195"/>
      <c r="OZF87" s="195"/>
      <c r="OZG87" s="195"/>
      <c r="OZH87" s="195"/>
      <c r="OZI87" s="195"/>
      <c r="OZJ87" s="195"/>
      <c r="OZK87" s="195"/>
      <c r="OZL87" s="195"/>
      <c r="OZM87" s="195"/>
      <c r="OZN87" s="195"/>
      <c r="OZO87" s="195"/>
      <c r="OZP87" s="195"/>
      <c r="OZQ87" s="195"/>
      <c r="OZR87" s="195"/>
      <c r="OZS87" s="195"/>
      <c r="OZT87" s="195"/>
      <c r="OZU87" s="195"/>
      <c r="OZV87" s="195"/>
      <c r="OZW87" s="195"/>
      <c r="OZX87" s="195"/>
      <c r="OZY87" s="195"/>
      <c r="OZZ87" s="195"/>
      <c r="PAA87" s="195"/>
      <c r="PAB87" s="195"/>
      <c r="PAC87" s="195"/>
      <c r="PAD87" s="195"/>
      <c r="PAE87" s="195"/>
      <c r="PAF87" s="195"/>
      <c r="PAG87" s="195"/>
      <c r="PAH87" s="195"/>
      <c r="PAI87" s="195"/>
      <c r="PAJ87" s="195"/>
      <c r="PAK87" s="195"/>
      <c r="PAL87" s="195"/>
      <c r="PAM87" s="195"/>
      <c r="PAN87" s="195"/>
      <c r="PAO87" s="195"/>
      <c r="PAP87" s="195"/>
      <c r="PAQ87" s="195"/>
      <c r="PAR87" s="195"/>
      <c r="PAS87" s="195"/>
      <c r="PAT87" s="195"/>
      <c r="PAU87" s="195"/>
      <c r="PAV87" s="195"/>
      <c r="PAW87" s="195"/>
      <c r="PAX87" s="195"/>
      <c r="PAY87" s="195"/>
      <c r="PAZ87" s="195"/>
      <c r="PBA87" s="195"/>
      <c r="PBB87" s="195"/>
      <c r="PBC87" s="195"/>
      <c r="PBD87" s="195"/>
      <c r="PBE87" s="195"/>
      <c r="PBF87" s="195"/>
      <c r="PBG87" s="195"/>
      <c r="PBH87" s="195"/>
      <c r="PBI87" s="195"/>
      <c r="PBJ87" s="195"/>
      <c r="PBK87" s="195"/>
      <c r="PBL87" s="195"/>
      <c r="PBM87" s="195"/>
      <c r="PBN87" s="195"/>
      <c r="PBO87" s="195"/>
      <c r="PBP87" s="195"/>
      <c r="PBQ87" s="195"/>
      <c r="PBR87" s="195"/>
      <c r="PBS87" s="195"/>
      <c r="PBT87" s="195"/>
      <c r="PBU87" s="195"/>
      <c r="PBV87" s="195"/>
      <c r="PBW87" s="195"/>
      <c r="PBX87" s="195"/>
      <c r="PBY87" s="195"/>
      <c r="PBZ87" s="195"/>
      <c r="PCA87" s="195"/>
      <c r="PCB87" s="195"/>
      <c r="PCC87" s="195"/>
      <c r="PCD87" s="195"/>
      <c r="PCE87" s="195"/>
      <c r="PCF87" s="195"/>
      <c r="PCG87" s="195"/>
      <c r="PCH87" s="195"/>
      <c r="PCI87" s="195"/>
      <c r="PCJ87" s="195"/>
      <c r="PCK87" s="195"/>
      <c r="PCL87" s="195"/>
      <c r="PCM87" s="195"/>
      <c r="PCN87" s="195"/>
      <c r="PCO87" s="195"/>
      <c r="PCP87" s="195"/>
      <c r="PCQ87" s="195"/>
      <c r="PCR87" s="195"/>
      <c r="PCS87" s="195"/>
      <c r="PCT87" s="195"/>
      <c r="PCU87" s="195"/>
      <c r="PCV87" s="195"/>
      <c r="PCW87" s="195"/>
      <c r="PCX87" s="195"/>
      <c r="PCY87" s="195"/>
      <c r="PCZ87" s="195"/>
      <c r="PDA87" s="195"/>
      <c r="PDB87" s="195"/>
      <c r="PDC87" s="195"/>
      <c r="PDD87" s="195"/>
      <c r="PDE87" s="195"/>
      <c r="PDF87" s="195"/>
      <c r="PDG87" s="195"/>
      <c r="PDH87" s="195"/>
      <c r="PDI87" s="195"/>
      <c r="PDJ87" s="195"/>
      <c r="PDK87" s="195"/>
      <c r="PDL87" s="195"/>
      <c r="PDM87" s="195"/>
      <c r="PDN87" s="195"/>
      <c r="PDO87" s="195"/>
      <c r="PDP87" s="195"/>
      <c r="PDQ87" s="195"/>
      <c r="PDR87" s="195"/>
      <c r="PDS87" s="195"/>
      <c r="PDT87" s="195"/>
      <c r="PDU87" s="195"/>
      <c r="PDV87" s="195"/>
      <c r="PDW87" s="195"/>
      <c r="PDX87" s="195"/>
      <c r="PDY87" s="195"/>
      <c r="PDZ87" s="195"/>
      <c r="PEA87" s="195"/>
      <c r="PEB87" s="195"/>
      <c r="PEC87" s="195"/>
      <c r="PED87" s="195"/>
      <c r="PEE87" s="195"/>
      <c r="PEF87" s="195"/>
      <c r="PEG87" s="195"/>
      <c r="PEH87" s="195"/>
      <c r="PEI87" s="195"/>
      <c r="PEJ87" s="195"/>
      <c r="PEK87" s="195"/>
      <c r="PEL87" s="195"/>
      <c r="PEM87" s="195"/>
      <c r="PEN87" s="195"/>
      <c r="PEO87" s="195"/>
      <c r="PEP87" s="195"/>
      <c r="PEQ87" s="195"/>
      <c r="PER87" s="195"/>
      <c r="PES87" s="195"/>
      <c r="PET87" s="195"/>
      <c r="PEU87" s="195"/>
      <c r="PEV87" s="195"/>
      <c r="PEW87" s="195"/>
      <c r="PEX87" s="195"/>
      <c r="PEY87" s="195"/>
      <c r="PEZ87" s="195"/>
      <c r="PFA87" s="195"/>
      <c r="PFB87" s="195"/>
      <c r="PFC87" s="195"/>
      <c r="PFD87" s="195"/>
      <c r="PFE87" s="195"/>
      <c r="PFF87" s="195"/>
      <c r="PFG87" s="195"/>
      <c r="PFH87" s="195"/>
      <c r="PFI87" s="195"/>
      <c r="PFJ87" s="195"/>
      <c r="PFK87" s="195"/>
      <c r="PFL87" s="195"/>
      <c r="PFM87" s="195"/>
      <c r="PFN87" s="195"/>
      <c r="PFO87" s="195"/>
      <c r="PFP87" s="195"/>
      <c r="PFQ87" s="195"/>
      <c r="PFR87" s="195"/>
      <c r="PFS87" s="195"/>
      <c r="PFT87" s="195"/>
      <c r="PFU87" s="195"/>
      <c r="PFV87" s="195"/>
      <c r="PFW87" s="195"/>
      <c r="PFX87" s="195"/>
      <c r="PFY87" s="195"/>
      <c r="PFZ87" s="195"/>
      <c r="PGA87" s="195"/>
      <c r="PGB87" s="195"/>
      <c r="PGC87" s="195"/>
      <c r="PGD87" s="195"/>
      <c r="PGE87" s="195"/>
      <c r="PGF87" s="195"/>
      <c r="PGG87" s="195"/>
      <c r="PGH87" s="195"/>
      <c r="PGI87" s="195"/>
      <c r="PGJ87" s="195"/>
      <c r="PGK87" s="195"/>
      <c r="PGL87" s="195"/>
      <c r="PGM87" s="195"/>
      <c r="PGN87" s="195"/>
      <c r="PGO87" s="195"/>
      <c r="PGP87" s="195"/>
      <c r="PGQ87" s="195"/>
      <c r="PGR87" s="195"/>
      <c r="PGS87" s="195"/>
      <c r="PGT87" s="195"/>
      <c r="PGU87" s="195"/>
      <c r="PGV87" s="195"/>
      <c r="PGW87" s="195"/>
      <c r="PGX87" s="195"/>
      <c r="PGY87" s="195"/>
      <c r="PGZ87" s="195"/>
      <c r="PHA87" s="195"/>
      <c r="PHB87" s="195"/>
      <c r="PHC87" s="195"/>
      <c r="PHD87" s="195"/>
      <c r="PHE87" s="195"/>
      <c r="PHF87" s="195"/>
      <c r="PHG87" s="195"/>
      <c r="PHH87" s="195"/>
      <c r="PHI87" s="195"/>
      <c r="PHJ87" s="195"/>
      <c r="PHK87" s="195"/>
      <c r="PHL87" s="195"/>
      <c r="PHM87" s="195"/>
      <c r="PHN87" s="195"/>
      <c r="PHO87" s="195"/>
      <c r="PHP87" s="195"/>
      <c r="PHQ87" s="195"/>
      <c r="PHR87" s="195"/>
      <c r="PHS87" s="195"/>
      <c r="PHT87" s="195"/>
      <c r="PHU87" s="195"/>
      <c r="PHV87" s="195"/>
      <c r="PHW87" s="195"/>
      <c r="PHX87" s="195"/>
      <c r="PHY87" s="195"/>
      <c r="PHZ87" s="195"/>
      <c r="PIA87" s="195"/>
      <c r="PIB87" s="195"/>
      <c r="PIC87" s="195"/>
      <c r="PID87" s="195"/>
      <c r="PIE87" s="195"/>
      <c r="PIF87" s="195"/>
      <c r="PIG87" s="195"/>
      <c r="PIH87" s="195"/>
      <c r="PII87" s="195"/>
      <c r="PIJ87" s="195"/>
      <c r="PIK87" s="195"/>
      <c r="PIL87" s="195"/>
      <c r="PIM87" s="195"/>
      <c r="PIN87" s="195"/>
      <c r="PIO87" s="195"/>
      <c r="PIP87" s="195"/>
      <c r="PIQ87" s="195"/>
      <c r="PIR87" s="195"/>
      <c r="PIS87" s="195"/>
      <c r="PIT87" s="195"/>
      <c r="PIU87" s="195"/>
      <c r="PIV87" s="195"/>
      <c r="PIW87" s="195"/>
      <c r="PIX87" s="195"/>
      <c r="PIY87" s="195"/>
      <c r="PIZ87" s="195"/>
      <c r="PJA87" s="195"/>
      <c r="PJB87" s="195"/>
      <c r="PJC87" s="195"/>
      <c r="PJD87" s="195"/>
      <c r="PJE87" s="195"/>
      <c r="PJF87" s="195"/>
      <c r="PJG87" s="195"/>
      <c r="PJH87" s="195"/>
      <c r="PJI87" s="195"/>
      <c r="PJJ87" s="195"/>
      <c r="PJK87" s="195"/>
      <c r="PJL87" s="195"/>
      <c r="PJM87" s="195"/>
      <c r="PJN87" s="195"/>
      <c r="PJO87" s="195"/>
      <c r="PJP87" s="195"/>
      <c r="PJQ87" s="195"/>
      <c r="PJR87" s="195"/>
      <c r="PJS87" s="195"/>
      <c r="PJT87" s="195"/>
      <c r="PJU87" s="195"/>
      <c r="PJV87" s="195"/>
      <c r="PJW87" s="195"/>
      <c r="PJX87" s="195"/>
      <c r="PJY87" s="195"/>
      <c r="PJZ87" s="195"/>
      <c r="PKA87" s="195"/>
      <c r="PKB87" s="195"/>
      <c r="PKC87" s="195"/>
      <c r="PKD87" s="195"/>
      <c r="PKE87" s="195"/>
      <c r="PKF87" s="195"/>
      <c r="PKG87" s="195"/>
      <c r="PKH87" s="195"/>
      <c r="PKI87" s="195"/>
      <c r="PKJ87" s="195"/>
      <c r="PKK87" s="195"/>
      <c r="PKL87" s="195"/>
      <c r="PKM87" s="195"/>
      <c r="PKN87" s="195"/>
      <c r="PKO87" s="195"/>
      <c r="PKP87" s="195"/>
      <c r="PKQ87" s="195"/>
      <c r="PKR87" s="195"/>
      <c r="PKS87" s="195"/>
      <c r="PKT87" s="195"/>
      <c r="PKU87" s="195"/>
      <c r="PKV87" s="195"/>
      <c r="PKW87" s="195"/>
      <c r="PKX87" s="195"/>
      <c r="PKY87" s="195"/>
      <c r="PKZ87" s="195"/>
      <c r="PLA87" s="195"/>
      <c r="PLB87" s="195"/>
      <c r="PLC87" s="195"/>
      <c r="PLD87" s="195"/>
      <c r="PLE87" s="195"/>
      <c r="PLF87" s="195"/>
      <c r="PLG87" s="195"/>
      <c r="PLH87" s="195"/>
      <c r="PLI87" s="195"/>
      <c r="PLJ87" s="195"/>
      <c r="PLK87" s="195"/>
      <c r="PLL87" s="195"/>
      <c r="PLM87" s="195"/>
      <c r="PLN87" s="195"/>
      <c r="PLO87" s="195"/>
      <c r="PLP87" s="195"/>
      <c r="PLQ87" s="195"/>
      <c r="PLR87" s="195"/>
      <c r="PLS87" s="195"/>
      <c r="PLT87" s="195"/>
      <c r="PLU87" s="195"/>
      <c r="PLV87" s="195"/>
      <c r="PLW87" s="195"/>
      <c r="PLX87" s="195"/>
      <c r="PLY87" s="195"/>
      <c r="PLZ87" s="195"/>
      <c r="PMA87" s="195"/>
      <c r="PMB87" s="195"/>
      <c r="PMC87" s="195"/>
      <c r="PMD87" s="195"/>
      <c r="PME87" s="195"/>
      <c r="PMF87" s="195"/>
      <c r="PMG87" s="195"/>
      <c r="PMH87" s="195"/>
      <c r="PMI87" s="195"/>
      <c r="PMJ87" s="195"/>
      <c r="PMK87" s="195"/>
      <c r="PML87" s="195"/>
      <c r="PMM87" s="195"/>
      <c r="PMN87" s="195"/>
      <c r="PMO87" s="195"/>
      <c r="PMP87" s="195"/>
      <c r="PMQ87" s="195"/>
      <c r="PMR87" s="195"/>
      <c r="PMS87" s="195"/>
      <c r="PMT87" s="195"/>
      <c r="PMU87" s="195"/>
      <c r="PMV87" s="195"/>
      <c r="PMW87" s="195"/>
      <c r="PMX87" s="195"/>
      <c r="PMY87" s="195"/>
      <c r="PMZ87" s="195"/>
      <c r="PNA87" s="195"/>
      <c r="PNB87" s="195"/>
      <c r="PNC87" s="195"/>
      <c r="PND87" s="195"/>
      <c r="PNE87" s="195"/>
      <c r="PNF87" s="195"/>
      <c r="PNG87" s="195"/>
      <c r="PNH87" s="195"/>
      <c r="PNI87" s="195"/>
      <c r="PNJ87" s="195"/>
      <c r="PNK87" s="195"/>
      <c r="PNL87" s="195"/>
      <c r="PNM87" s="195"/>
      <c r="PNN87" s="195"/>
      <c r="PNO87" s="195"/>
      <c r="PNP87" s="195"/>
      <c r="PNQ87" s="195"/>
      <c r="PNR87" s="195"/>
      <c r="PNS87" s="195"/>
      <c r="PNT87" s="195"/>
      <c r="PNU87" s="195"/>
      <c r="PNV87" s="195"/>
      <c r="PNW87" s="195"/>
      <c r="PNX87" s="195"/>
      <c r="PNY87" s="195"/>
      <c r="PNZ87" s="195"/>
      <c r="POA87" s="195"/>
      <c r="POB87" s="195"/>
      <c r="POC87" s="195"/>
      <c r="POD87" s="195"/>
      <c r="POE87" s="195"/>
      <c r="POF87" s="195"/>
      <c r="POG87" s="195"/>
      <c r="POH87" s="195"/>
      <c r="POI87" s="195"/>
      <c r="POJ87" s="195"/>
      <c r="POK87" s="195"/>
      <c r="POL87" s="195"/>
      <c r="POM87" s="195"/>
      <c r="PON87" s="195"/>
      <c r="POO87" s="195"/>
      <c r="POP87" s="195"/>
      <c r="POQ87" s="195"/>
      <c r="POR87" s="195"/>
      <c r="POS87" s="195"/>
      <c r="POT87" s="195"/>
      <c r="POU87" s="195"/>
      <c r="POV87" s="195"/>
      <c r="POW87" s="195"/>
      <c r="POX87" s="195"/>
      <c r="POY87" s="195"/>
      <c r="POZ87" s="195"/>
      <c r="PPA87" s="195"/>
      <c r="PPB87" s="195"/>
      <c r="PPC87" s="195"/>
      <c r="PPD87" s="195"/>
      <c r="PPE87" s="195"/>
      <c r="PPF87" s="195"/>
      <c r="PPG87" s="195"/>
      <c r="PPH87" s="195"/>
      <c r="PPI87" s="195"/>
      <c r="PPJ87" s="195"/>
      <c r="PPK87" s="195"/>
      <c r="PPL87" s="195"/>
      <c r="PPM87" s="195"/>
      <c r="PPN87" s="195"/>
      <c r="PPO87" s="195"/>
      <c r="PPP87" s="195"/>
      <c r="PPQ87" s="195"/>
      <c r="PPR87" s="195"/>
      <c r="PPS87" s="195"/>
      <c r="PPT87" s="195"/>
      <c r="PPU87" s="195"/>
      <c r="PPV87" s="195"/>
      <c r="PPW87" s="195"/>
      <c r="PPX87" s="195"/>
      <c r="PPY87" s="195"/>
      <c r="PPZ87" s="195"/>
      <c r="PQA87" s="195"/>
      <c r="PQB87" s="195"/>
      <c r="PQC87" s="195"/>
      <c r="PQD87" s="195"/>
      <c r="PQE87" s="195"/>
      <c r="PQF87" s="195"/>
      <c r="PQG87" s="195"/>
      <c r="PQH87" s="195"/>
      <c r="PQI87" s="195"/>
      <c r="PQJ87" s="195"/>
      <c r="PQK87" s="195"/>
      <c r="PQL87" s="195"/>
      <c r="PQM87" s="195"/>
      <c r="PQN87" s="195"/>
      <c r="PQO87" s="195"/>
      <c r="PQP87" s="195"/>
      <c r="PQQ87" s="195"/>
      <c r="PQR87" s="195"/>
      <c r="PQS87" s="195"/>
      <c r="PQT87" s="195"/>
      <c r="PQU87" s="195"/>
      <c r="PQV87" s="195"/>
      <c r="PQW87" s="195"/>
      <c r="PQX87" s="195"/>
      <c r="PQY87" s="195"/>
      <c r="PQZ87" s="195"/>
      <c r="PRA87" s="195"/>
      <c r="PRB87" s="195"/>
      <c r="PRC87" s="195"/>
      <c r="PRD87" s="195"/>
      <c r="PRE87" s="195"/>
      <c r="PRF87" s="195"/>
      <c r="PRG87" s="195"/>
      <c r="PRH87" s="195"/>
      <c r="PRI87" s="195"/>
      <c r="PRJ87" s="195"/>
      <c r="PRK87" s="195"/>
      <c r="PRL87" s="195"/>
      <c r="PRM87" s="195"/>
      <c r="PRN87" s="195"/>
      <c r="PRO87" s="195"/>
      <c r="PRP87" s="195"/>
      <c r="PRQ87" s="195"/>
      <c r="PRR87" s="195"/>
      <c r="PRS87" s="195"/>
      <c r="PRT87" s="195"/>
      <c r="PRU87" s="195"/>
      <c r="PRV87" s="195"/>
      <c r="PRW87" s="195"/>
      <c r="PRX87" s="195"/>
      <c r="PRY87" s="195"/>
      <c r="PRZ87" s="195"/>
      <c r="PSA87" s="195"/>
      <c r="PSB87" s="195"/>
      <c r="PSC87" s="195"/>
      <c r="PSD87" s="195"/>
      <c r="PSE87" s="195"/>
      <c r="PSF87" s="195"/>
      <c r="PSG87" s="195"/>
      <c r="PSH87" s="195"/>
      <c r="PSI87" s="195"/>
      <c r="PSJ87" s="195"/>
      <c r="PSK87" s="195"/>
      <c r="PSL87" s="195"/>
      <c r="PSM87" s="195"/>
      <c r="PSN87" s="195"/>
      <c r="PSO87" s="195"/>
      <c r="PSP87" s="195"/>
      <c r="PSQ87" s="195"/>
      <c r="PSR87" s="195"/>
      <c r="PSS87" s="195"/>
      <c r="PST87" s="195"/>
      <c r="PSU87" s="195"/>
      <c r="PSV87" s="195"/>
      <c r="PSW87" s="195"/>
      <c r="PSX87" s="195"/>
      <c r="PSY87" s="195"/>
      <c r="PSZ87" s="195"/>
      <c r="PTA87" s="195"/>
      <c r="PTB87" s="195"/>
      <c r="PTC87" s="195"/>
      <c r="PTD87" s="195"/>
      <c r="PTE87" s="195"/>
      <c r="PTF87" s="195"/>
      <c r="PTG87" s="195"/>
      <c r="PTH87" s="195"/>
      <c r="PTI87" s="195"/>
      <c r="PTJ87" s="195"/>
      <c r="PTK87" s="195"/>
      <c r="PTL87" s="195"/>
      <c r="PTM87" s="195"/>
      <c r="PTN87" s="195"/>
      <c r="PTO87" s="195"/>
      <c r="PTP87" s="195"/>
      <c r="PTQ87" s="195"/>
      <c r="PTR87" s="195"/>
      <c r="PTS87" s="195"/>
      <c r="PTT87" s="195"/>
      <c r="PTU87" s="195"/>
      <c r="PTV87" s="195"/>
      <c r="PTW87" s="195"/>
      <c r="PTX87" s="195"/>
      <c r="PTY87" s="195"/>
      <c r="PTZ87" s="195"/>
      <c r="PUA87" s="195"/>
      <c r="PUB87" s="195"/>
      <c r="PUC87" s="195"/>
      <c r="PUD87" s="195"/>
      <c r="PUE87" s="195"/>
      <c r="PUF87" s="195"/>
      <c r="PUG87" s="195"/>
      <c r="PUH87" s="195"/>
      <c r="PUI87" s="195"/>
      <c r="PUJ87" s="195"/>
      <c r="PUK87" s="195"/>
      <c r="PUL87" s="195"/>
      <c r="PUM87" s="195"/>
      <c r="PUN87" s="195"/>
      <c r="PUO87" s="195"/>
      <c r="PUP87" s="195"/>
      <c r="PUQ87" s="195"/>
      <c r="PUR87" s="195"/>
      <c r="PUS87" s="195"/>
      <c r="PUT87" s="195"/>
      <c r="PUU87" s="195"/>
      <c r="PUV87" s="195"/>
      <c r="PUW87" s="195"/>
      <c r="PUX87" s="195"/>
      <c r="PUY87" s="195"/>
      <c r="PUZ87" s="195"/>
      <c r="PVA87" s="195"/>
      <c r="PVB87" s="195"/>
      <c r="PVC87" s="195"/>
      <c r="PVD87" s="195"/>
      <c r="PVE87" s="195"/>
      <c r="PVF87" s="195"/>
      <c r="PVG87" s="195"/>
      <c r="PVH87" s="195"/>
      <c r="PVI87" s="195"/>
      <c r="PVJ87" s="195"/>
      <c r="PVK87" s="195"/>
      <c r="PVL87" s="195"/>
      <c r="PVM87" s="195"/>
      <c r="PVN87" s="195"/>
      <c r="PVO87" s="195"/>
      <c r="PVP87" s="195"/>
      <c r="PVQ87" s="195"/>
      <c r="PVR87" s="195"/>
      <c r="PVS87" s="195"/>
      <c r="PVT87" s="195"/>
      <c r="PVU87" s="195"/>
      <c r="PVV87" s="195"/>
      <c r="PVW87" s="195"/>
      <c r="PVX87" s="195"/>
      <c r="PVY87" s="195"/>
      <c r="PVZ87" s="195"/>
      <c r="PWA87" s="195"/>
      <c r="PWB87" s="195"/>
      <c r="PWC87" s="195"/>
      <c r="PWD87" s="195"/>
      <c r="PWE87" s="195"/>
      <c r="PWF87" s="195"/>
      <c r="PWG87" s="195"/>
      <c r="PWH87" s="195"/>
      <c r="PWI87" s="195"/>
      <c r="PWJ87" s="195"/>
      <c r="PWK87" s="195"/>
      <c r="PWL87" s="195"/>
      <c r="PWM87" s="195"/>
      <c r="PWN87" s="195"/>
      <c r="PWO87" s="195"/>
      <c r="PWP87" s="195"/>
      <c r="PWQ87" s="195"/>
      <c r="PWR87" s="195"/>
      <c r="PWS87" s="195"/>
      <c r="PWT87" s="195"/>
      <c r="PWU87" s="195"/>
      <c r="PWV87" s="195"/>
      <c r="PWW87" s="195"/>
      <c r="PWX87" s="195"/>
      <c r="PWY87" s="195"/>
      <c r="PWZ87" s="195"/>
      <c r="PXA87" s="195"/>
      <c r="PXB87" s="195"/>
      <c r="PXC87" s="195"/>
      <c r="PXD87" s="195"/>
      <c r="PXE87" s="195"/>
      <c r="PXF87" s="195"/>
      <c r="PXG87" s="195"/>
      <c r="PXH87" s="195"/>
      <c r="PXI87" s="195"/>
      <c r="PXJ87" s="195"/>
      <c r="PXK87" s="195"/>
      <c r="PXL87" s="195"/>
      <c r="PXM87" s="195"/>
      <c r="PXN87" s="195"/>
      <c r="PXO87" s="195"/>
      <c r="PXP87" s="195"/>
      <c r="PXQ87" s="195"/>
      <c r="PXR87" s="195"/>
      <c r="PXS87" s="195"/>
      <c r="PXT87" s="195"/>
      <c r="PXU87" s="195"/>
      <c r="PXV87" s="195"/>
      <c r="PXW87" s="195"/>
      <c r="PXX87" s="195"/>
      <c r="PXY87" s="195"/>
      <c r="PXZ87" s="195"/>
      <c r="PYA87" s="195"/>
      <c r="PYB87" s="195"/>
      <c r="PYC87" s="195"/>
      <c r="PYD87" s="195"/>
      <c r="PYE87" s="195"/>
      <c r="PYF87" s="195"/>
      <c r="PYG87" s="195"/>
      <c r="PYH87" s="195"/>
      <c r="PYI87" s="195"/>
      <c r="PYJ87" s="195"/>
      <c r="PYK87" s="195"/>
      <c r="PYL87" s="195"/>
      <c r="PYM87" s="195"/>
      <c r="PYN87" s="195"/>
      <c r="PYO87" s="195"/>
      <c r="PYP87" s="195"/>
      <c r="PYQ87" s="195"/>
      <c r="PYR87" s="195"/>
      <c r="PYS87" s="195"/>
      <c r="PYT87" s="195"/>
      <c r="PYU87" s="195"/>
      <c r="PYV87" s="195"/>
      <c r="PYW87" s="195"/>
      <c r="PYX87" s="195"/>
      <c r="PYY87" s="195"/>
      <c r="PYZ87" s="195"/>
      <c r="PZA87" s="195"/>
      <c r="PZB87" s="195"/>
      <c r="PZC87" s="195"/>
      <c r="PZD87" s="195"/>
      <c r="PZE87" s="195"/>
      <c r="PZF87" s="195"/>
      <c r="PZG87" s="195"/>
      <c r="PZH87" s="195"/>
      <c r="PZI87" s="195"/>
      <c r="PZJ87" s="195"/>
      <c r="PZK87" s="195"/>
      <c r="PZL87" s="195"/>
      <c r="PZM87" s="195"/>
      <c r="PZN87" s="195"/>
      <c r="PZO87" s="195"/>
      <c r="PZP87" s="195"/>
      <c r="PZQ87" s="195"/>
      <c r="PZR87" s="195"/>
      <c r="PZS87" s="195"/>
      <c r="PZT87" s="195"/>
      <c r="PZU87" s="195"/>
      <c r="PZV87" s="195"/>
      <c r="PZW87" s="195"/>
      <c r="PZX87" s="195"/>
      <c r="PZY87" s="195"/>
      <c r="PZZ87" s="195"/>
      <c r="QAA87" s="195"/>
      <c r="QAB87" s="195"/>
      <c r="QAC87" s="195"/>
      <c r="QAD87" s="195"/>
      <c r="QAE87" s="195"/>
      <c r="QAF87" s="195"/>
      <c r="QAG87" s="195"/>
      <c r="QAH87" s="195"/>
      <c r="QAI87" s="195"/>
      <c r="QAJ87" s="195"/>
      <c r="QAK87" s="195"/>
      <c r="QAL87" s="195"/>
      <c r="QAM87" s="195"/>
      <c r="QAN87" s="195"/>
      <c r="QAO87" s="195"/>
      <c r="QAP87" s="195"/>
      <c r="QAQ87" s="195"/>
      <c r="QAR87" s="195"/>
      <c r="QAS87" s="195"/>
      <c r="QAT87" s="195"/>
      <c r="QAU87" s="195"/>
      <c r="QAV87" s="195"/>
      <c r="QAW87" s="195"/>
      <c r="QAX87" s="195"/>
      <c r="QAY87" s="195"/>
      <c r="QAZ87" s="195"/>
      <c r="QBA87" s="195"/>
      <c r="QBB87" s="195"/>
      <c r="QBC87" s="195"/>
      <c r="QBD87" s="195"/>
      <c r="QBE87" s="195"/>
      <c r="QBF87" s="195"/>
      <c r="QBG87" s="195"/>
      <c r="QBH87" s="195"/>
      <c r="QBI87" s="195"/>
      <c r="QBJ87" s="195"/>
      <c r="QBK87" s="195"/>
      <c r="QBL87" s="195"/>
      <c r="QBM87" s="195"/>
      <c r="QBN87" s="195"/>
      <c r="QBO87" s="195"/>
      <c r="QBP87" s="195"/>
      <c r="QBQ87" s="195"/>
      <c r="QBR87" s="195"/>
      <c r="QBS87" s="195"/>
      <c r="QBT87" s="195"/>
      <c r="QBU87" s="195"/>
      <c r="QBV87" s="195"/>
      <c r="QBW87" s="195"/>
      <c r="QBX87" s="195"/>
      <c r="QBY87" s="195"/>
      <c r="QBZ87" s="195"/>
      <c r="QCA87" s="195"/>
      <c r="QCB87" s="195"/>
      <c r="QCC87" s="195"/>
      <c r="QCD87" s="195"/>
      <c r="QCE87" s="195"/>
      <c r="QCF87" s="195"/>
      <c r="QCG87" s="195"/>
      <c r="QCH87" s="195"/>
      <c r="QCI87" s="195"/>
      <c r="QCJ87" s="195"/>
      <c r="QCK87" s="195"/>
      <c r="QCL87" s="195"/>
      <c r="QCM87" s="195"/>
      <c r="QCN87" s="195"/>
      <c r="QCO87" s="195"/>
      <c r="QCP87" s="195"/>
      <c r="QCQ87" s="195"/>
      <c r="QCR87" s="195"/>
      <c r="QCS87" s="195"/>
      <c r="QCT87" s="195"/>
      <c r="QCU87" s="195"/>
      <c r="QCV87" s="195"/>
      <c r="QCW87" s="195"/>
      <c r="QCX87" s="195"/>
      <c r="QCY87" s="195"/>
      <c r="QCZ87" s="195"/>
      <c r="QDA87" s="195"/>
      <c r="QDB87" s="195"/>
      <c r="QDC87" s="195"/>
      <c r="QDD87" s="195"/>
      <c r="QDE87" s="195"/>
      <c r="QDF87" s="195"/>
      <c r="QDG87" s="195"/>
      <c r="QDH87" s="195"/>
      <c r="QDI87" s="195"/>
      <c r="QDJ87" s="195"/>
      <c r="QDK87" s="195"/>
      <c r="QDL87" s="195"/>
      <c r="QDM87" s="195"/>
      <c r="QDN87" s="195"/>
      <c r="QDO87" s="195"/>
      <c r="QDP87" s="195"/>
      <c r="QDQ87" s="195"/>
      <c r="QDR87" s="195"/>
      <c r="QDS87" s="195"/>
      <c r="QDT87" s="195"/>
      <c r="QDU87" s="195"/>
      <c r="QDV87" s="195"/>
      <c r="QDW87" s="195"/>
      <c r="QDX87" s="195"/>
      <c r="QDY87" s="195"/>
      <c r="QDZ87" s="195"/>
      <c r="QEA87" s="195"/>
      <c r="QEB87" s="195"/>
      <c r="QEC87" s="195"/>
      <c r="QED87" s="195"/>
      <c r="QEE87" s="195"/>
      <c r="QEF87" s="195"/>
      <c r="QEG87" s="195"/>
      <c r="QEH87" s="195"/>
      <c r="QEI87" s="195"/>
      <c r="QEJ87" s="195"/>
      <c r="QEK87" s="195"/>
      <c r="QEL87" s="195"/>
      <c r="QEM87" s="195"/>
      <c r="QEN87" s="195"/>
      <c r="QEO87" s="195"/>
      <c r="QEP87" s="195"/>
      <c r="QEQ87" s="195"/>
      <c r="QER87" s="195"/>
      <c r="QES87" s="195"/>
      <c r="QET87" s="195"/>
      <c r="QEU87" s="195"/>
      <c r="QEV87" s="195"/>
      <c r="QEW87" s="195"/>
      <c r="QEX87" s="195"/>
      <c r="QEY87" s="195"/>
      <c r="QEZ87" s="195"/>
      <c r="QFA87" s="195"/>
      <c r="QFB87" s="195"/>
      <c r="QFC87" s="195"/>
      <c r="QFD87" s="195"/>
      <c r="QFE87" s="195"/>
      <c r="QFF87" s="195"/>
      <c r="QFG87" s="195"/>
      <c r="QFH87" s="195"/>
      <c r="QFI87" s="195"/>
      <c r="QFJ87" s="195"/>
      <c r="QFK87" s="195"/>
      <c r="QFL87" s="195"/>
      <c r="QFM87" s="195"/>
      <c r="QFN87" s="195"/>
      <c r="QFO87" s="195"/>
      <c r="QFP87" s="195"/>
      <c r="QFQ87" s="195"/>
      <c r="QFR87" s="195"/>
      <c r="QFS87" s="195"/>
      <c r="QFT87" s="195"/>
      <c r="QFU87" s="195"/>
      <c r="QFV87" s="195"/>
      <c r="QFW87" s="195"/>
      <c r="QFX87" s="195"/>
      <c r="QFY87" s="195"/>
      <c r="QFZ87" s="195"/>
      <c r="QGA87" s="195"/>
      <c r="QGB87" s="195"/>
      <c r="QGC87" s="195"/>
      <c r="QGD87" s="195"/>
      <c r="QGE87" s="195"/>
      <c r="QGF87" s="195"/>
      <c r="QGG87" s="195"/>
      <c r="QGH87" s="195"/>
      <c r="QGI87" s="195"/>
      <c r="QGJ87" s="195"/>
      <c r="QGK87" s="195"/>
      <c r="QGL87" s="195"/>
      <c r="QGM87" s="195"/>
      <c r="QGN87" s="195"/>
      <c r="QGO87" s="195"/>
      <c r="QGP87" s="195"/>
      <c r="QGQ87" s="195"/>
      <c r="QGR87" s="195"/>
      <c r="QGS87" s="195"/>
      <c r="QGT87" s="195"/>
      <c r="QGU87" s="195"/>
      <c r="QGV87" s="195"/>
      <c r="QGW87" s="195"/>
      <c r="QGX87" s="195"/>
      <c r="QGY87" s="195"/>
      <c r="QGZ87" s="195"/>
      <c r="QHA87" s="195"/>
      <c r="QHB87" s="195"/>
      <c r="QHC87" s="195"/>
      <c r="QHD87" s="195"/>
      <c r="QHE87" s="195"/>
      <c r="QHF87" s="195"/>
      <c r="QHG87" s="195"/>
      <c r="QHH87" s="195"/>
      <c r="QHI87" s="195"/>
      <c r="QHJ87" s="195"/>
      <c r="QHK87" s="195"/>
      <c r="QHL87" s="195"/>
      <c r="QHM87" s="195"/>
      <c r="QHN87" s="195"/>
      <c r="QHO87" s="195"/>
      <c r="QHP87" s="195"/>
      <c r="QHQ87" s="195"/>
      <c r="QHR87" s="195"/>
      <c r="QHS87" s="195"/>
      <c r="QHT87" s="195"/>
      <c r="QHU87" s="195"/>
      <c r="QHV87" s="195"/>
      <c r="QHW87" s="195"/>
      <c r="QHX87" s="195"/>
      <c r="QHY87" s="195"/>
      <c r="QHZ87" s="195"/>
      <c r="QIA87" s="195"/>
      <c r="QIB87" s="195"/>
      <c r="QIC87" s="195"/>
      <c r="QID87" s="195"/>
      <c r="QIE87" s="195"/>
      <c r="QIF87" s="195"/>
      <c r="QIG87" s="195"/>
      <c r="QIH87" s="195"/>
      <c r="QII87" s="195"/>
      <c r="QIJ87" s="195"/>
      <c r="QIK87" s="195"/>
      <c r="QIL87" s="195"/>
      <c r="QIM87" s="195"/>
      <c r="QIN87" s="195"/>
      <c r="QIO87" s="195"/>
      <c r="QIP87" s="195"/>
      <c r="QIQ87" s="195"/>
      <c r="QIR87" s="195"/>
      <c r="QIS87" s="195"/>
      <c r="QIT87" s="195"/>
      <c r="QIU87" s="195"/>
      <c r="QIV87" s="195"/>
      <c r="QIW87" s="195"/>
      <c r="QIX87" s="195"/>
      <c r="QIY87" s="195"/>
      <c r="QIZ87" s="195"/>
      <c r="QJA87" s="195"/>
      <c r="QJB87" s="195"/>
      <c r="QJC87" s="195"/>
      <c r="QJD87" s="195"/>
      <c r="QJE87" s="195"/>
      <c r="QJF87" s="195"/>
      <c r="QJG87" s="195"/>
      <c r="QJH87" s="195"/>
      <c r="QJI87" s="195"/>
      <c r="QJJ87" s="195"/>
      <c r="QJK87" s="195"/>
      <c r="QJL87" s="195"/>
      <c r="QJM87" s="195"/>
      <c r="QJN87" s="195"/>
      <c r="QJO87" s="195"/>
      <c r="QJP87" s="195"/>
      <c r="QJQ87" s="195"/>
      <c r="QJR87" s="195"/>
      <c r="QJS87" s="195"/>
      <c r="QJT87" s="195"/>
      <c r="QJU87" s="195"/>
      <c r="QJV87" s="195"/>
      <c r="QJW87" s="195"/>
      <c r="QJX87" s="195"/>
      <c r="QJY87" s="195"/>
      <c r="QJZ87" s="195"/>
      <c r="QKA87" s="195"/>
      <c r="QKB87" s="195"/>
      <c r="QKC87" s="195"/>
      <c r="QKD87" s="195"/>
      <c r="QKE87" s="195"/>
      <c r="QKF87" s="195"/>
      <c r="QKG87" s="195"/>
      <c r="QKH87" s="195"/>
      <c r="QKI87" s="195"/>
      <c r="QKJ87" s="195"/>
      <c r="QKK87" s="195"/>
      <c r="QKL87" s="195"/>
      <c r="QKM87" s="195"/>
      <c r="QKN87" s="195"/>
      <c r="QKO87" s="195"/>
      <c r="QKP87" s="195"/>
      <c r="QKQ87" s="195"/>
      <c r="QKR87" s="195"/>
      <c r="QKS87" s="195"/>
      <c r="QKT87" s="195"/>
      <c r="QKU87" s="195"/>
      <c r="QKV87" s="195"/>
      <c r="QKW87" s="195"/>
      <c r="QKX87" s="195"/>
      <c r="QKY87" s="195"/>
      <c r="QKZ87" s="195"/>
      <c r="QLA87" s="195"/>
      <c r="QLB87" s="195"/>
      <c r="QLC87" s="195"/>
      <c r="QLD87" s="195"/>
      <c r="QLE87" s="195"/>
      <c r="QLF87" s="195"/>
      <c r="QLG87" s="195"/>
      <c r="QLH87" s="195"/>
      <c r="QLI87" s="195"/>
      <c r="QLJ87" s="195"/>
      <c r="QLK87" s="195"/>
      <c r="QLL87" s="195"/>
      <c r="QLM87" s="195"/>
      <c r="QLN87" s="195"/>
      <c r="QLO87" s="195"/>
      <c r="QLP87" s="195"/>
      <c r="QLQ87" s="195"/>
      <c r="QLR87" s="195"/>
      <c r="QLS87" s="195"/>
      <c r="QLT87" s="195"/>
      <c r="QLU87" s="195"/>
      <c r="QLV87" s="195"/>
      <c r="QLW87" s="195"/>
      <c r="QLX87" s="195"/>
      <c r="QLY87" s="195"/>
      <c r="QLZ87" s="195"/>
      <c r="QMA87" s="195"/>
      <c r="QMB87" s="195"/>
      <c r="QMC87" s="195"/>
      <c r="QMD87" s="195"/>
      <c r="QME87" s="195"/>
      <c r="QMF87" s="195"/>
      <c r="QMG87" s="195"/>
      <c r="QMH87" s="195"/>
      <c r="QMI87" s="195"/>
      <c r="QMJ87" s="195"/>
      <c r="QMK87" s="195"/>
      <c r="QML87" s="195"/>
      <c r="QMM87" s="195"/>
      <c r="QMN87" s="195"/>
      <c r="QMO87" s="195"/>
      <c r="QMP87" s="195"/>
      <c r="QMQ87" s="195"/>
      <c r="QMR87" s="195"/>
      <c r="QMS87" s="195"/>
      <c r="QMT87" s="195"/>
      <c r="QMU87" s="195"/>
      <c r="QMV87" s="195"/>
      <c r="QMW87" s="195"/>
      <c r="QMX87" s="195"/>
      <c r="QMY87" s="195"/>
      <c r="QMZ87" s="195"/>
      <c r="QNA87" s="195"/>
      <c r="QNB87" s="195"/>
      <c r="QNC87" s="195"/>
      <c r="QND87" s="195"/>
      <c r="QNE87" s="195"/>
      <c r="QNF87" s="195"/>
      <c r="QNG87" s="195"/>
      <c r="QNH87" s="195"/>
      <c r="QNI87" s="195"/>
      <c r="QNJ87" s="195"/>
      <c r="QNK87" s="195"/>
      <c r="QNL87" s="195"/>
      <c r="QNM87" s="195"/>
      <c r="QNN87" s="195"/>
      <c r="QNO87" s="195"/>
      <c r="QNP87" s="195"/>
      <c r="QNQ87" s="195"/>
      <c r="QNR87" s="195"/>
      <c r="QNS87" s="195"/>
      <c r="QNT87" s="195"/>
      <c r="QNU87" s="195"/>
      <c r="QNV87" s="195"/>
      <c r="QNW87" s="195"/>
      <c r="QNX87" s="195"/>
      <c r="QNY87" s="195"/>
      <c r="QNZ87" s="195"/>
      <c r="QOA87" s="195"/>
      <c r="QOB87" s="195"/>
      <c r="QOC87" s="195"/>
      <c r="QOD87" s="195"/>
      <c r="QOE87" s="195"/>
      <c r="QOF87" s="195"/>
      <c r="QOG87" s="195"/>
      <c r="QOH87" s="195"/>
      <c r="QOI87" s="195"/>
      <c r="QOJ87" s="195"/>
      <c r="QOK87" s="195"/>
      <c r="QOL87" s="195"/>
      <c r="QOM87" s="195"/>
      <c r="QON87" s="195"/>
      <c r="QOO87" s="195"/>
      <c r="QOP87" s="195"/>
      <c r="QOQ87" s="195"/>
      <c r="QOR87" s="195"/>
      <c r="QOS87" s="195"/>
      <c r="QOT87" s="195"/>
      <c r="QOU87" s="195"/>
      <c r="QOV87" s="195"/>
      <c r="QOW87" s="195"/>
      <c r="QOX87" s="195"/>
      <c r="QOY87" s="195"/>
      <c r="QOZ87" s="195"/>
      <c r="QPA87" s="195"/>
      <c r="QPB87" s="195"/>
      <c r="QPC87" s="195"/>
      <c r="QPD87" s="195"/>
      <c r="QPE87" s="195"/>
      <c r="QPF87" s="195"/>
      <c r="QPG87" s="195"/>
      <c r="QPH87" s="195"/>
      <c r="QPI87" s="195"/>
      <c r="QPJ87" s="195"/>
      <c r="QPK87" s="195"/>
      <c r="QPL87" s="195"/>
      <c r="QPM87" s="195"/>
      <c r="QPN87" s="195"/>
      <c r="QPO87" s="195"/>
      <c r="QPP87" s="195"/>
      <c r="QPQ87" s="195"/>
      <c r="QPR87" s="195"/>
      <c r="QPS87" s="195"/>
      <c r="QPT87" s="195"/>
      <c r="QPU87" s="195"/>
      <c r="QPV87" s="195"/>
      <c r="QPW87" s="195"/>
      <c r="QPX87" s="195"/>
      <c r="QPY87" s="195"/>
      <c r="QPZ87" s="195"/>
      <c r="QQA87" s="195"/>
      <c r="QQB87" s="195"/>
      <c r="QQC87" s="195"/>
      <c r="QQD87" s="195"/>
      <c r="QQE87" s="195"/>
      <c r="QQF87" s="195"/>
      <c r="QQG87" s="195"/>
      <c r="QQH87" s="195"/>
      <c r="QQI87" s="195"/>
      <c r="QQJ87" s="195"/>
      <c r="QQK87" s="195"/>
      <c r="QQL87" s="195"/>
      <c r="QQM87" s="195"/>
      <c r="QQN87" s="195"/>
      <c r="QQO87" s="195"/>
      <c r="QQP87" s="195"/>
      <c r="QQQ87" s="195"/>
      <c r="QQR87" s="195"/>
      <c r="QQS87" s="195"/>
      <c r="QQT87" s="195"/>
      <c r="QQU87" s="195"/>
      <c r="QQV87" s="195"/>
      <c r="QQW87" s="195"/>
      <c r="QQX87" s="195"/>
      <c r="QQY87" s="195"/>
      <c r="QQZ87" s="195"/>
      <c r="QRA87" s="195"/>
      <c r="QRB87" s="195"/>
      <c r="QRC87" s="195"/>
      <c r="QRD87" s="195"/>
      <c r="QRE87" s="195"/>
      <c r="QRF87" s="195"/>
      <c r="QRG87" s="195"/>
      <c r="QRH87" s="195"/>
      <c r="QRI87" s="195"/>
      <c r="QRJ87" s="195"/>
      <c r="QRK87" s="195"/>
      <c r="QRL87" s="195"/>
      <c r="QRM87" s="195"/>
      <c r="QRN87" s="195"/>
      <c r="QRO87" s="195"/>
      <c r="QRP87" s="195"/>
      <c r="QRQ87" s="195"/>
      <c r="QRR87" s="195"/>
      <c r="QRS87" s="195"/>
      <c r="QRT87" s="195"/>
      <c r="QRU87" s="195"/>
      <c r="QRV87" s="195"/>
      <c r="QRW87" s="195"/>
      <c r="QRX87" s="195"/>
      <c r="QRY87" s="195"/>
      <c r="QRZ87" s="195"/>
      <c r="QSA87" s="195"/>
      <c r="QSB87" s="195"/>
      <c r="QSC87" s="195"/>
      <c r="QSD87" s="195"/>
      <c r="QSE87" s="195"/>
      <c r="QSF87" s="195"/>
      <c r="QSG87" s="195"/>
      <c r="QSH87" s="195"/>
      <c r="QSI87" s="195"/>
      <c r="QSJ87" s="195"/>
      <c r="QSK87" s="195"/>
      <c r="QSL87" s="195"/>
      <c r="QSM87" s="195"/>
      <c r="QSN87" s="195"/>
      <c r="QSO87" s="195"/>
      <c r="QSP87" s="195"/>
      <c r="QSQ87" s="195"/>
      <c r="QSR87" s="195"/>
      <c r="QSS87" s="195"/>
      <c r="QST87" s="195"/>
      <c r="QSU87" s="195"/>
      <c r="QSV87" s="195"/>
      <c r="QSW87" s="195"/>
      <c r="QSX87" s="195"/>
      <c r="QSY87" s="195"/>
      <c r="QSZ87" s="195"/>
      <c r="QTA87" s="195"/>
      <c r="QTB87" s="195"/>
      <c r="QTC87" s="195"/>
      <c r="QTD87" s="195"/>
      <c r="QTE87" s="195"/>
      <c r="QTF87" s="195"/>
      <c r="QTG87" s="195"/>
      <c r="QTH87" s="195"/>
      <c r="QTI87" s="195"/>
      <c r="QTJ87" s="195"/>
      <c r="QTK87" s="195"/>
      <c r="QTL87" s="195"/>
      <c r="QTM87" s="195"/>
      <c r="QTN87" s="195"/>
      <c r="QTO87" s="195"/>
      <c r="QTP87" s="195"/>
      <c r="QTQ87" s="195"/>
      <c r="QTR87" s="195"/>
      <c r="QTS87" s="195"/>
      <c r="QTT87" s="195"/>
      <c r="QTU87" s="195"/>
      <c r="QTV87" s="195"/>
      <c r="QTW87" s="195"/>
      <c r="QTX87" s="195"/>
      <c r="QTY87" s="195"/>
      <c r="QTZ87" s="195"/>
      <c r="QUA87" s="195"/>
      <c r="QUB87" s="195"/>
      <c r="QUC87" s="195"/>
      <c r="QUD87" s="195"/>
      <c r="QUE87" s="195"/>
      <c r="QUF87" s="195"/>
      <c r="QUG87" s="195"/>
      <c r="QUH87" s="195"/>
      <c r="QUI87" s="195"/>
      <c r="QUJ87" s="195"/>
      <c r="QUK87" s="195"/>
      <c r="QUL87" s="195"/>
      <c r="QUM87" s="195"/>
      <c r="QUN87" s="195"/>
      <c r="QUO87" s="195"/>
      <c r="QUP87" s="195"/>
      <c r="QUQ87" s="195"/>
      <c r="QUR87" s="195"/>
      <c r="QUS87" s="195"/>
      <c r="QUT87" s="195"/>
      <c r="QUU87" s="195"/>
      <c r="QUV87" s="195"/>
      <c r="QUW87" s="195"/>
      <c r="QUX87" s="195"/>
      <c r="QUY87" s="195"/>
      <c r="QUZ87" s="195"/>
      <c r="QVA87" s="195"/>
      <c r="QVB87" s="195"/>
      <c r="QVC87" s="195"/>
      <c r="QVD87" s="195"/>
      <c r="QVE87" s="195"/>
      <c r="QVF87" s="195"/>
      <c r="QVG87" s="195"/>
      <c r="QVH87" s="195"/>
      <c r="QVI87" s="195"/>
      <c r="QVJ87" s="195"/>
      <c r="QVK87" s="195"/>
      <c r="QVL87" s="195"/>
      <c r="QVM87" s="195"/>
      <c r="QVN87" s="195"/>
      <c r="QVO87" s="195"/>
      <c r="QVP87" s="195"/>
      <c r="QVQ87" s="195"/>
      <c r="QVR87" s="195"/>
      <c r="QVS87" s="195"/>
      <c r="QVT87" s="195"/>
      <c r="QVU87" s="195"/>
      <c r="QVV87" s="195"/>
      <c r="QVW87" s="195"/>
      <c r="QVX87" s="195"/>
      <c r="QVY87" s="195"/>
      <c r="QVZ87" s="195"/>
      <c r="QWA87" s="195"/>
      <c r="QWB87" s="195"/>
      <c r="QWC87" s="195"/>
      <c r="QWD87" s="195"/>
      <c r="QWE87" s="195"/>
      <c r="QWF87" s="195"/>
      <c r="QWG87" s="195"/>
      <c r="QWH87" s="195"/>
      <c r="QWI87" s="195"/>
      <c r="QWJ87" s="195"/>
      <c r="QWK87" s="195"/>
      <c r="QWL87" s="195"/>
      <c r="QWM87" s="195"/>
      <c r="QWN87" s="195"/>
      <c r="QWO87" s="195"/>
      <c r="QWP87" s="195"/>
      <c r="QWQ87" s="195"/>
      <c r="QWR87" s="195"/>
      <c r="QWS87" s="195"/>
      <c r="QWT87" s="195"/>
      <c r="QWU87" s="195"/>
      <c r="QWV87" s="195"/>
      <c r="QWW87" s="195"/>
      <c r="QWX87" s="195"/>
      <c r="QWY87" s="195"/>
      <c r="QWZ87" s="195"/>
      <c r="QXA87" s="195"/>
      <c r="QXB87" s="195"/>
      <c r="QXC87" s="195"/>
      <c r="QXD87" s="195"/>
      <c r="QXE87" s="195"/>
      <c r="QXF87" s="195"/>
      <c r="QXG87" s="195"/>
      <c r="QXH87" s="195"/>
      <c r="QXI87" s="195"/>
      <c r="QXJ87" s="195"/>
      <c r="QXK87" s="195"/>
      <c r="QXL87" s="195"/>
      <c r="QXM87" s="195"/>
      <c r="QXN87" s="195"/>
      <c r="QXO87" s="195"/>
      <c r="QXP87" s="195"/>
      <c r="QXQ87" s="195"/>
      <c r="QXR87" s="195"/>
      <c r="QXS87" s="195"/>
      <c r="QXT87" s="195"/>
      <c r="QXU87" s="195"/>
      <c r="QXV87" s="195"/>
      <c r="QXW87" s="195"/>
      <c r="QXX87" s="195"/>
      <c r="QXY87" s="195"/>
      <c r="QXZ87" s="195"/>
      <c r="QYA87" s="195"/>
      <c r="QYB87" s="195"/>
      <c r="QYC87" s="195"/>
      <c r="QYD87" s="195"/>
      <c r="QYE87" s="195"/>
      <c r="QYF87" s="195"/>
      <c r="QYG87" s="195"/>
      <c r="QYH87" s="195"/>
      <c r="QYI87" s="195"/>
      <c r="QYJ87" s="195"/>
      <c r="QYK87" s="195"/>
      <c r="QYL87" s="195"/>
      <c r="QYM87" s="195"/>
      <c r="QYN87" s="195"/>
      <c r="QYO87" s="195"/>
      <c r="QYP87" s="195"/>
      <c r="QYQ87" s="195"/>
      <c r="QYR87" s="195"/>
      <c r="QYS87" s="195"/>
      <c r="QYT87" s="195"/>
      <c r="QYU87" s="195"/>
      <c r="QYV87" s="195"/>
      <c r="QYW87" s="195"/>
      <c r="QYX87" s="195"/>
      <c r="QYY87" s="195"/>
      <c r="QYZ87" s="195"/>
      <c r="QZA87" s="195"/>
      <c r="QZB87" s="195"/>
      <c r="QZC87" s="195"/>
      <c r="QZD87" s="195"/>
      <c r="QZE87" s="195"/>
      <c r="QZF87" s="195"/>
      <c r="QZG87" s="195"/>
      <c r="QZH87" s="195"/>
      <c r="QZI87" s="195"/>
      <c r="QZJ87" s="195"/>
      <c r="QZK87" s="195"/>
      <c r="QZL87" s="195"/>
      <c r="QZM87" s="195"/>
      <c r="QZN87" s="195"/>
      <c r="QZO87" s="195"/>
      <c r="QZP87" s="195"/>
      <c r="QZQ87" s="195"/>
      <c r="QZR87" s="195"/>
      <c r="QZS87" s="195"/>
      <c r="QZT87" s="195"/>
      <c r="QZU87" s="195"/>
      <c r="QZV87" s="195"/>
      <c r="QZW87" s="195"/>
      <c r="QZX87" s="195"/>
      <c r="QZY87" s="195"/>
      <c r="QZZ87" s="195"/>
      <c r="RAA87" s="195"/>
      <c r="RAB87" s="195"/>
      <c r="RAC87" s="195"/>
      <c r="RAD87" s="195"/>
      <c r="RAE87" s="195"/>
      <c r="RAF87" s="195"/>
      <c r="RAG87" s="195"/>
      <c r="RAH87" s="195"/>
      <c r="RAI87" s="195"/>
      <c r="RAJ87" s="195"/>
      <c r="RAK87" s="195"/>
      <c r="RAL87" s="195"/>
      <c r="RAM87" s="195"/>
      <c r="RAN87" s="195"/>
      <c r="RAO87" s="195"/>
      <c r="RAP87" s="195"/>
      <c r="RAQ87" s="195"/>
      <c r="RAR87" s="195"/>
      <c r="RAS87" s="195"/>
      <c r="RAT87" s="195"/>
      <c r="RAU87" s="195"/>
      <c r="RAV87" s="195"/>
      <c r="RAW87" s="195"/>
      <c r="RAX87" s="195"/>
      <c r="RAY87" s="195"/>
      <c r="RAZ87" s="195"/>
      <c r="RBA87" s="195"/>
      <c r="RBB87" s="195"/>
      <c r="RBC87" s="195"/>
      <c r="RBD87" s="195"/>
      <c r="RBE87" s="195"/>
      <c r="RBF87" s="195"/>
      <c r="RBG87" s="195"/>
      <c r="RBH87" s="195"/>
      <c r="RBI87" s="195"/>
      <c r="RBJ87" s="195"/>
      <c r="RBK87" s="195"/>
      <c r="RBL87" s="195"/>
      <c r="RBM87" s="195"/>
      <c r="RBN87" s="195"/>
      <c r="RBO87" s="195"/>
      <c r="RBP87" s="195"/>
      <c r="RBQ87" s="195"/>
      <c r="RBR87" s="195"/>
      <c r="RBS87" s="195"/>
      <c r="RBT87" s="195"/>
      <c r="RBU87" s="195"/>
      <c r="RBV87" s="195"/>
      <c r="RBW87" s="195"/>
      <c r="RBX87" s="195"/>
      <c r="RBY87" s="195"/>
      <c r="RBZ87" s="195"/>
      <c r="RCA87" s="195"/>
      <c r="RCB87" s="195"/>
      <c r="RCC87" s="195"/>
      <c r="RCD87" s="195"/>
      <c r="RCE87" s="195"/>
      <c r="RCF87" s="195"/>
      <c r="RCG87" s="195"/>
      <c r="RCH87" s="195"/>
      <c r="RCI87" s="195"/>
      <c r="RCJ87" s="195"/>
      <c r="RCK87" s="195"/>
      <c r="RCL87" s="195"/>
      <c r="RCM87" s="195"/>
      <c r="RCN87" s="195"/>
      <c r="RCO87" s="195"/>
      <c r="RCP87" s="195"/>
      <c r="RCQ87" s="195"/>
      <c r="RCR87" s="195"/>
      <c r="RCS87" s="195"/>
      <c r="RCT87" s="195"/>
      <c r="RCU87" s="195"/>
      <c r="RCV87" s="195"/>
      <c r="RCW87" s="195"/>
      <c r="RCX87" s="195"/>
      <c r="RCY87" s="195"/>
      <c r="RCZ87" s="195"/>
      <c r="RDA87" s="195"/>
      <c r="RDB87" s="195"/>
      <c r="RDC87" s="195"/>
      <c r="RDD87" s="195"/>
      <c r="RDE87" s="195"/>
      <c r="RDF87" s="195"/>
      <c r="RDG87" s="195"/>
      <c r="RDH87" s="195"/>
      <c r="RDI87" s="195"/>
      <c r="RDJ87" s="195"/>
      <c r="RDK87" s="195"/>
      <c r="RDL87" s="195"/>
      <c r="RDM87" s="195"/>
      <c r="RDN87" s="195"/>
      <c r="RDO87" s="195"/>
      <c r="RDP87" s="195"/>
      <c r="RDQ87" s="195"/>
      <c r="RDR87" s="195"/>
      <c r="RDS87" s="195"/>
      <c r="RDT87" s="195"/>
      <c r="RDU87" s="195"/>
      <c r="RDV87" s="195"/>
      <c r="RDW87" s="195"/>
      <c r="RDX87" s="195"/>
      <c r="RDY87" s="195"/>
      <c r="RDZ87" s="195"/>
      <c r="REA87" s="195"/>
      <c r="REB87" s="195"/>
      <c r="REC87" s="195"/>
      <c r="RED87" s="195"/>
      <c r="REE87" s="195"/>
      <c r="REF87" s="195"/>
      <c r="REG87" s="195"/>
      <c r="REH87" s="195"/>
      <c r="REI87" s="195"/>
      <c r="REJ87" s="195"/>
      <c r="REK87" s="195"/>
      <c r="REL87" s="195"/>
      <c r="REM87" s="195"/>
      <c r="REN87" s="195"/>
      <c r="REO87" s="195"/>
      <c r="REP87" s="195"/>
      <c r="REQ87" s="195"/>
      <c r="RER87" s="195"/>
      <c r="RES87" s="195"/>
      <c r="RET87" s="195"/>
      <c r="REU87" s="195"/>
      <c r="REV87" s="195"/>
      <c r="REW87" s="195"/>
      <c r="REX87" s="195"/>
      <c r="REY87" s="195"/>
      <c r="REZ87" s="195"/>
      <c r="RFA87" s="195"/>
      <c r="RFB87" s="195"/>
      <c r="RFC87" s="195"/>
      <c r="RFD87" s="195"/>
      <c r="RFE87" s="195"/>
      <c r="RFF87" s="195"/>
      <c r="RFG87" s="195"/>
      <c r="RFH87" s="195"/>
      <c r="RFI87" s="195"/>
      <c r="RFJ87" s="195"/>
      <c r="RFK87" s="195"/>
      <c r="RFL87" s="195"/>
      <c r="RFM87" s="195"/>
      <c r="RFN87" s="195"/>
      <c r="RFO87" s="195"/>
      <c r="RFP87" s="195"/>
      <c r="RFQ87" s="195"/>
      <c r="RFR87" s="195"/>
      <c r="RFS87" s="195"/>
      <c r="RFT87" s="195"/>
      <c r="RFU87" s="195"/>
      <c r="RFV87" s="195"/>
      <c r="RFW87" s="195"/>
      <c r="RFX87" s="195"/>
      <c r="RFY87" s="195"/>
      <c r="RFZ87" s="195"/>
      <c r="RGA87" s="195"/>
      <c r="RGB87" s="195"/>
      <c r="RGC87" s="195"/>
      <c r="RGD87" s="195"/>
      <c r="RGE87" s="195"/>
      <c r="RGF87" s="195"/>
      <c r="RGG87" s="195"/>
      <c r="RGH87" s="195"/>
      <c r="RGI87" s="195"/>
      <c r="RGJ87" s="195"/>
      <c r="RGK87" s="195"/>
      <c r="RGL87" s="195"/>
      <c r="RGM87" s="195"/>
      <c r="RGN87" s="195"/>
      <c r="RGO87" s="195"/>
      <c r="RGP87" s="195"/>
      <c r="RGQ87" s="195"/>
      <c r="RGR87" s="195"/>
      <c r="RGS87" s="195"/>
      <c r="RGT87" s="195"/>
      <c r="RGU87" s="195"/>
      <c r="RGV87" s="195"/>
      <c r="RGW87" s="195"/>
      <c r="RGX87" s="195"/>
      <c r="RGY87" s="195"/>
      <c r="RGZ87" s="195"/>
      <c r="RHA87" s="195"/>
      <c r="RHB87" s="195"/>
      <c r="RHC87" s="195"/>
      <c r="RHD87" s="195"/>
      <c r="RHE87" s="195"/>
      <c r="RHF87" s="195"/>
      <c r="RHG87" s="195"/>
      <c r="RHH87" s="195"/>
      <c r="RHI87" s="195"/>
      <c r="RHJ87" s="195"/>
      <c r="RHK87" s="195"/>
      <c r="RHL87" s="195"/>
      <c r="RHM87" s="195"/>
      <c r="RHN87" s="195"/>
      <c r="RHO87" s="195"/>
      <c r="RHP87" s="195"/>
      <c r="RHQ87" s="195"/>
      <c r="RHR87" s="195"/>
      <c r="RHS87" s="195"/>
      <c r="RHT87" s="195"/>
      <c r="RHU87" s="195"/>
      <c r="RHV87" s="195"/>
      <c r="RHW87" s="195"/>
      <c r="RHX87" s="195"/>
      <c r="RHY87" s="195"/>
      <c r="RHZ87" s="195"/>
      <c r="RIA87" s="195"/>
      <c r="RIB87" s="195"/>
      <c r="RIC87" s="195"/>
      <c r="RID87" s="195"/>
      <c r="RIE87" s="195"/>
      <c r="RIF87" s="195"/>
      <c r="RIG87" s="195"/>
      <c r="RIH87" s="195"/>
      <c r="RII87" s="195"/>
      <c r="RIJ87" s="195"/>
      <c r="RIK87" s="195"/>
      <c r="RIL87" s="195"/>
      <c r="RIM87" s="195"/>
      <c r="RIN87" s="195"/>
      <c r="RIO87" s="195"/>
      <c r="RIP87" s="195"/>
      <c r="RIQ87" s="195"/>
      <c r="RIR87" s="195"/>
      <c r="RIS87" s="195"/>
      <c r="RIT87" s="195"/>
      <c r="RIU87" s="195"/>
      <c r="RIV87" s="195"/>
      <c r="RIW87" s="195"/>
      <c r="RIX87" s="195"/>
      <c r="RIY87" s="195"/>
      <c r="RIZ87" s="195"/>
      <c r="RJA87" s="195"/>
      <c r="RJB87" s="195"/>
      <c r="RJC87" s="195"/>
      <c r="RJD87" s="195"/>
      <c r="RJE87" s="195"/>
      <c r="RJF87" s="195"/>
      <c r="RJG87" s="195"/>
      <c r="RJH87" s="195"/>
      <c r="RJI87" s="195"/>
      <c r="RJJ87" s="195"/>
      <c r="RJK87" s="195"/>
      <c r="RJL87" s="195"/>
      <c r="RJM87" s="195"/>
      <c r="RJN87" s="195"/>
      <c r="RJO87" s="195"/>
      <c r="RJP87" s="195"/>
      <c r="RJQ87" s="195"/>
      <c r="RJR87" s="195"/>
      <c r="RJS87" s="195"/>
      <c r="RJT87" s="195"/>
      <c r="RJU87" s="195"/>
      <c r="RJV87" s="195"/>
      <c r="RJW87" s="195"/>
      <c r="RJX87" s="195"/>
      <c r="RJY87" s="195"/>
      <c r="RJZ87" s="195"/>
      <c r="RKA87" s="195"/>
      <c r="RKB87" s="195"/>
      <c r="RKC87" s="195"/>
      <c r="RKD87" s="195"/>
      <c r="RKE87" s="195"/>
      <c r="RKF87" s="195"/>
      <c r="RKG87" s="195"/>
      <c r="RKH87" s="195"/>
      <c r="RKI87" s="195"/>
      <c r="RKJ87" s="195"/>
      <c r="RKK87" s="195"/>
      <c r="RKL87" s="195"/>
      <c r="RKM87" s="195"/>
      <c r="RKN87" s="195"/>
      <c r="RKO87" s="195"/>
      <c r="RKP87" s="195"/>
      <c r="RKQ87" s="195"/>
      <c r="RKR87" s="195"/>
      <c r="RKS87" s="195"/>
      <c r="RKT87" s="195"/>
      <c r="RKU87" s="195"/>
      <c r="RKV87" s="195"/>
      <c r="RKW87" s="195"/>
      <c r="RKX87" s="195"/>
      <c r="RKY87" s="195"/>
      <c r="RKZ87" s="195"/>
      <c r="RLA87" s="195"/>
      <c r="RLB87" s="195"/>
      <c r="RLC87" s="195"/>
      <c r="RLD87" s="195"/>
      <c r="RLE87" s="195"/>
      <c r="RLF87" s="195"/>
      <c r="RLG87" s="195"/>
      <c r="RLH87" s="195"/>
      <c r="RLI87" s="195"/>
      <c r="RLJ87" s="195"/>
      <c r="RLK87" s="195"/>
      <c r="RLL87" s="195"/>
      <c r="RLM87" s="195"/>
      <c r="RLN87" s="195"/>
      <c r="RLO87" s="195"/>
      <c r="RLP87" s="195"/>
      <c r="RLQ87" s="195"/>
      <c r="RLR87" s="195"/>
      <c r="RLS87" s="195"/>
      <c r="RLT87" s="195"/>
      <c r="RLU87" s="195"/>
      <c r="RLV87" s="195"/>
      <c r="RLW87" s="195"/>
      <c r="RLX87" s="195"/>
      <c r="RLY87" s="195"/>
      <c r="RLZ87" s="195"/>
      <c r="RMA87" s="195"/>
      <c r="RMB87" s="195"/>
      <c r="RMC87" s="195"/>
      <c r="RMD87" s="195"/>
      <c r="RME87" s="195"/>
      <c r="RMF87" s="195"/>
      <c r="RMG87" s="195"/>
      <c r="RMH87" s="195"/>
      <c r="RMI87" s="195"/>
      <c r="RMJ87" s="195"/>
      <c r="RMK87" s="195"/>
      <c r="RML87" s="195"/>
      <c r="RMM87" s="195"/>
      <c r="RMN87" s="195"/>
      <c r="RMO87" s="195"/>
      <c r="RMP87" s="195"/>
      <c r="RMQ87" s="195"/>
      <c r="RMR87" s="195"/>
      <c r="RMS87" s="195"/>
      <c r="RMT87" s="195"/>
      <c r="RMU87" s="195"/>
      <c r="RMV87" s="195"/>
      <c r="RMW87" s="195"/>
      <c r="RMX87" s="195"/>
      <c r="RMY87" s="195"/>
      <c r="RMZ87" s="195"/>
      <c r="RNA87" s="195"/>
      <c r="RNB87" s="195"/>
      <c r="RNC87" s="195"/>
      <c r="RND87" s="195"/>
      <c r="RNE87" s="195"/>
      <c r="RNF87" s="195"/>
      <c r="RNG87" s="195"/>
      <c r="RNH87" s="195"/>
      <c r="RNI87" s="195"/>
      <c r="RNJ87" s="195"/>
      <c r="RNK87" s="195"/>
      <c r="RNL87" s="195"/>
      <c r="RNM87" s="195"/>
      <c r="RNN87" s="195"/>
      <c r="RNO87" s="195"/>
      <c r="RNP87" s="195"/>
      <c r="RNQ87" s="195"/>
      <c r="RNR87" s="195"/>
      <c r="RNS87" s="195"/>
      <c r="RNT87" s="195"/>
      <c r="RNU87" s="195"/>
      <c r="RNV87" s="195"/>
      <c r="RNW87" s="195"/>
      <c r="RNX87" s="195"/>
      <c r="RNY87" s="195"/>
      <c r="RNZ87" s="195"/>
      <c r="ROA87" s="195"/>
      <c r="ROB87" s="195"/>
      <c r="ROC87" s="195"/>
      <c r="ROD87" s="195"/>
      <c r="ROE87" s="195"/>
      <c r="ROF87" s="195"/>
      <c r="ROG87" s="195"/>
      <c r="ROH87" s="195"/>
      <c r="ROI87" s="195"/>
      <c r="ROJ87" s="195"/>
      <c r="ROK87" s="195"/>
      <c r="ROL87" s="195"/>
      <c r="ROM87" s="195"/>
      <c r="RON87" s="195"/>
      <c r="ROO87" s="195"/>
      <c r="ROP87" s="195"/>
      <c r="ROQ87" s="195"/>
      <c r="ROR87" s="195"/>
      <c r="ROS87" s="195"/>
      <c r="ROT87" s="195"/>
      <c r="ROU87" s="195"/>
      <c r="ROV87" s="195"/>
      <c r="ROW87" s="195"/>
      <c r="ROX87" s="195"/>
      <c r="ROY87" s="195"/>
      <c r="ROZ87" s="195"/>
      <c r="RPA87" s="195"/>
      <c r="RPB87" s="195"/>
      <c r="RPC87" s="195"/>
      <c r="RPD87" s="195"/>
      <c r="RPE87" s="195"/>
      <c r="RPF87" s="195"/>
      <c r="RPG87" s="195"/>
      <c r="RPH87" s="195"/>
      <c r="RPI87" s="195"/>
      <c r="RPJ87" s="195"/>
      <c r="RPK87" s="195"/>
      <c r="RPL87" s="195"/>
      <c r="RPM87" s="195"/>
      <c r="RPN87" s="195"/>
      <c r="RPO87" s="195"/>
      <c r="RPP87" s="195"/>
      <c r="RPQ87" s="195"/>
      <c r="RPR87" s="195"/>
      <c r="RPS87" s="195"/>
      <c r="RPT87" s="195"/>
      <c r="RPU87" s="195"/>
      <c r="RPV87" s="195"/>
      <c r="RPW87" s="195"/>
      <c r="RPX87" s="195"/>
      <c r="RPY87" s="195"/>
      <c r="RPZ87" s="195"/>
      <c r="RQA87" s="195"/>
      <c r="RQB87" s="195"/>
      <c r="RQC87" s="195"/>
      <c r="RQD87" s="195"/>
      <c r="RQE87" s="195"/>
      <c r="RQF87" s="195"/>
      <c r="RQG87" s="195"/>
      <c r="RQH87" s="195"/>
      <c r="RQI87" s="195"/>
      <c r="RQJ87" s="195"/>
      <c r="RQK87" s="195"/>
      <c r="RQL87" s="195"/>
      <c r="RQM87" s="195"/>
      <c r="RQN87" s="195"/>
      <c r="RQO87" s="195"/>
      <c r="RQP87" s="195"/>
      <c r="RQQ87" s="195"/>
      <c r="RQR87" s="195"/>
      <c r="RQS87" s="195"/>
      <c r="RQT87" s="195"/>
      <c r="RQU87" s="195"/>
      <c r="RQV87" s="195"/>
      <c r="RQW87" s="195"/>
      <c r="RQX87" s="195"/>
      <c r="RQY87" s="195"/>
      <c r="RQZ87" s="195"/>
      <c r="RRA87" s="195"/>
      <c r="RRB87" s="195"/>
      <c r="RRC87" s="195"/>
      <c r="RRD87" s="195"/>
      <c r="RRE87" s="195"/>
      <c r="RRF87" s="195"/>
      <c r="RRG87" s="195"/>
      <c r="RRH87" s="195"/>
      <c r="RRI87" s="195"/>
      <c r="RRJ87" s="195"/>
      <c r="RRK87" s="195"/>
      <c r="RRL87" s="195"/>
      <c r="RRM87" s="195"/>
      <c r="RRN87" s="195"/>
      <c r="RRO87" s="195"/>
      <c r="RRP87" s="195"/>
      <c r="RRQ87" s="195"/>
      <c r="RRR87" s="195"/>
      <c r="RRS87" s="195"/>
      <c r="RRT87" s="195"/>
      <c r="RRU87" s="195"/>
      <c r="RRV87" s="195"/>
      <c r="RRW87" s="195"/>
      <c r="RRX87" s="195"/>
      <c r="RRY87" s="195"/>
      <c r="RRZ87" s="195"/>
      <c r="RSA87" s="195"/>
      <c r="RSB87" s="195"/>
      <c r="RSC87" s="195"/>
      <c r="RSD87" s="195"/>
      <c r="RSE87" s="195"/>
      <c r="RSF87" s="195"/>
      <c r="RSG87" s="195"/>
      <c r="RSH87" s="195"/>
      <c r="RSI87" s="195"/>
      <c r="RSJ87" s="195"/>
      <c r="RSK87" s="195"/>
      <c r="RSL87" s="195"/>
      <c r="RSM87" s="195"/>
      <c r="RSN87" s="195"/>
      <c r="RSO87" s="195"/>
      <c r="RSP87" s="195"/>
      <c r="RSQ87" s="195"/>
      <c r="RSR87" s="195"/>
      <c r="RSS87" s="195"/>
      <c r="RST87" s="195"/>
      <c r="RSU87" s="195"/>
      <c r="RSV87" s="195"/>
      <c r="RSW87" s="195"/>
      <c r="RSX87" s="195"/>
      <c r="RSY87" s="195"/>
      <c r="RSZ87" s="195"/>
      <c r="RTA87" s="195"/>
      <c r="RTB87" s="195"/>
      <c r="RTC87" s="195"/>
      <c r="RTD87" s="195"/>
      <c r="RTE87" s="195"/>
      <c r="RTF87" s="195"/>
      <c r="RTG87" s="195"/>
      <c r="RTH87" s="195"/>
      <c r="RTI87" s="195"/>
      <c r="RTJ87" s="195"/>
      <c r="RTK87" s="195"/>
      <c r="RTL87" s="195"/>
      <c r="RTM87" s="195"/>
      <c r="RTN87" s="195"/>
      <c r="RTO87" s="195"/>
      <c r="RTP87" s="195"/>
      <c r="RTQ87" s="195"/>
      <c r="RTR87" s="195"/>
      <c r="RTS87" s="195"/>
      <c r="RTT87" s="195"/>
      <c r="RTU87" s="195"/>
      <c r="RTV87" s="195"/>
      <c r="RTW87" s="195"/>
      <c r="RTX87" s="195"/>
      <c r="RTY87" s="195"/>
      <c r="RTZ87" s="195"/>
      <c r="RUA87" s="195"/>
      <c r="RUB87" s="195"/>
      <c r="RUC87" s="195"/>
      <c r="RUD87" s="195"/>
      <c r="RUE87" s="195"/>
      <c r="RUF87" s="195"/>
      <c r="RUG87" s="195"/>
      <c r="RUH87" s="195"/>
      <c r="RUI87" s="195"/>
      <c r="RUJ87" s="195"/>
      <c r="RUK87" s="195"/>
      <c r="RUL87" s="195"/>
      <c r="RUM87" s="195"/>
      <c r="RUN87" s="195"/>
      <c r="RUO87" s="195"/>
      <c r="RUP87" s="195"/>
      <c r="RUQ87" s="195"/>
      <c r="RUR87" s="195"/>
      <c r="RUS87" s="195"/>
      <c r="RUT87" s="195"/>
      <c r="RUU87" s="195"/>
      <c r="RUV87" s="195"/>
      <c r="RUW87" s="195"/>
      <c r="RUX87" s="195"/>
      <c r="RUY87" s="195"/>
      <c r="RUZ87" s="195"/>
      <c r="RVA87" s="195"/>
      <c r="RVB87" s="195"/>
      <c r="RVC87" s="195"/>
      <c r="RVD87" s="195"/>
      <c r="RVE87" s="195"/>
      <c r="RVF87" s="195"/>
      <c r="RVG87" s="195"/>
      <c r="RVH87" s="195"/>
      <c r="RVI87" s="195"/>
      <c r="RVJ87" s="195"/>
      <c r="RVK87" s="195"/>
      <c r="RVL87" s="195"/>
      <c r="RVM87" s="195"/>
      <c r="RVN87" s="195"/>
      <c r="RVO87" s="195"/>
      <c r="RVP87" s="195"/>
      <c r="RVQ87" s="195"/>
      <c r="RVR87" s="195"/>
      <c r="RVS87" s="195"/>
      <c r="RVT87" s="195"/>
      <c r="RVU87" s="195"/>
      <c r="RVV87" s="195"/>
      <c r="RVW87" s="195"/>
      <c r="RVX87" s="195"/>
      <c r="RVY87" s="195"/>
      <c r="RVZ87" s="195"/>
      <c r="RWA87" s="195"/>
      <c r="RWB87" s="195"/>
      <c r="RWC87" s="195"/>
      <c r="RWD87" s="195"/>
      <c r="RWE87" s="195"/>
      <c r="RWF87" s="195"/>
      <c r="RWG87" s="195"/>
      <c r="RWH87" s="195"/>
      <c r="RWI87" s="195"/>
      <c r="RWJ87" s="195"/>
      <c r="RWK87" s="195"/>
      <c r="RWL87" s="195"/>
      <c r="RWM87" s="195"/>
      <c r="RWN87" s="195"/>
      <c r="RWO87" s="195"/>
      <c r="RWP87" s="195"/>
      <c r="RWQ87" s="195"/>
      <c r="RWR87" s="195"/>
      <c r="RWS87" s="195"/>
      <c r="RWT87" s="195"/>
      <c r="RWU87" s="195"/>
      <c r="RWV87" s="195"/>
      <c r="RWW87" s="195"/>
      <c r="RWX87" s="195"/>
      <c r="RWY87" s="195"/>
      <c r="RWZ87" s="195"/>
      <c r="RXA87" s="195"/>
      <c r="RXB87" s="195"/>
      <c r="RXC87" s="195"/>
      <c r="RXD87" s="195"/>
      <c r="RXE87" s="195"/>
      <c r="RXF87" s="195"/>
      <c r="RXG87" s="195"/>
      <c r="RXH87" s="195"/>
      <c r="RXI87" s="195"/>
      <c r="RXJ87" s="195"/>
      <c r="RXK87" s="195"/>
      <c r="RXL87" s="195"/>
      <c r="RXM87" s="195"/>
      <c r="RXN87" s="195"/>
      <c r="RXO87" s="195"/>
      <c r="RXP87" s="195"/>
      <c r="RXQ87" s="195"/>
      <c r="RXR87" s="195"/>
      <c r="RXS87" s="195"/>
      <c r="RXT87" s="195"/>
      <c r="RXU87" s="195"/>
      <c r="RXV87" s="195"/>
      <c r="RXW87" s="195"/>
      <c r="RXX87" s="195"/>
      <c r="RXY87" s="195"/>
      <c r="RXZ87" s="195"/>
      <c r="RYA87" s="195"/>
      <c r="RYB87" s="195"/>
      <c r="RYC87" s="195"/>
      <c r="RYD87" s="195"/>
      <c r="RYE87" s="195"/>
      <c r="RYF87" s="195"/>
      <c r="RYG87" s="195"/>
      <c r="RYH87" s="195"/>
      <c r="RYI87" s="195"/>
      <c r="RYJ87" s="195"/>
      <c r="RYK87" s="195"/>
      <c r="RYL87" s="195"/>
      <c r="RYM87" s="195"/>
      <c r="RYN87" s="195"/>
      <c r="RYO87" s="195"/>
      <c r="RYP87" s="195"/>
      <c r="RYQ87" s="195"/>
      <c r="RYR87" s="195"/>
      <c r="RYS87" s="195"/>
      <c r="RYT87" s="195"/>
      <c r="RYU87" s="195"/>
      <c r="RYV87" s="195"/>
      <c r="RYW87" s="195"/>
      <c r="RYX87" s="195"/>
      <c r="RYY87" s="195"/>
      <c r="RYZ87" s="195"/>
      <c r="RZA87" s="195"/>
      <c r="RZB87" s="195"/>
      <c r="RZC87" s="195"/>
      <c r="RZD87" s="195"/>
      <c r="RZE87" s="195"/>
      <c r="RZF87" s="195"/>
      <c r="RZG87" s="195"/>
      <c r="RZH87" s="195"/>
      <c r="RZI87" s="195"/>
      <c r="RZJ87" s="195"/>
      <c r="RZK87" s="195"/>
      <c r="RZL87" s="195"/>
      <c r="RZM87" s="195"/>
      <c r="RZN87" s="195"/>
      <c r="RZO87" s="195"/>
      <c r="RZP87" s="195"/>
      <c r="RZQ87" s="195"/>
      <c r="RZR87" s="195"/>
      <c r="RZS87" s="195"/>
      <c r="RZT87" s="195"/>
      <c r="RZU87" s="195"/>
      <c r="RZV87" s="195"/>
      <c r="RZW87" s="195"/>
      <c r="RZX87" s="195"/>
      <c r="RZY87" s="195"/>
      <c r="RZZ87" s="195"/>
      <c r="SAA87" s="195"/>
      <c r="SAB87" s="195"/>
      <c r="SAC87" s="195"/>
      <c r="SAD87" s="195"/>
      <c r="SAE87" s="195"/>
      <c r="SAF87" s="195"/>
      <c r="SAG87" s="195"/>
      <c r="SAH87" s="195"/>
      <c r="SAI87" s="195"/>
      <c r="SAJ87" s="195"/>
      <c r="SAK87" s="195"/>
      <c r="SAL87" s="195"/>
      <c r="SAM87" s="195"/>
      <c r="SAN87" s="195"/>
      <c r="SAO87" s="195"/>
      <c r="SAP87" s="195"/>
      <c r="SAQ87" s="195"/>
      <c r="SAR87" s="195"/>
      <c r="SAS87" s="195"/>
      <c r="SAT87" s="195"/>
      <c r="SAU87" s="195"/>
      <c r="SAV87" s="195"/>
      <c r="SAW87" s="195"/>
      <c r="SAX87" s="195"/>
      <c r="SAY87" s="195"/>
      <c r="SAZ87" s="195"/>
      <c r="SBA87" s="195"/>
      <c r="SBB87" s="195"/>
      <c r="SBC87" s="195"/>
      <c r="SBD87" s="195"/>
      <c r="SBE87" s="195"/>
      <c r="SBF87" s="195"/>
      <c r="SBG87" s="195"/>
      <c r="SBH87" s="195"/>
      <c r="SBI87" s="195"/>
      <c r="SBJ87" s="195"/>
      <c r="SBK87" s="195"/>
      <c r="SBL87" s="195"/>
      <c r="SBM87" s="195"/>
      <c r="SBN87" s="195"/>
      <c r="SBO87" s="195"/>
      <c r="SBP87" s="195"/>
      <c r="SBQ87" s="195"/>
      <c r="SBR87" s="195"/>
      <c r="SBS87" s="195"/>
      <c r="SBT87" s="195"/>
      <c r="SBU87" s="195"/>
      <c r="SBV87" s="195"/>
      <c r="SBW87" s="195"/>
      <c r="SBX87" s="195"/>
      <c r="SBY87" s="195"/>
      <c r="SBZ87" s="195"/>
      <c r="SCA87" s="195"/>
      <c r="SCB87" s="195"/>
      <c r="SCC87" s="195"/>
      <c r="SCD87" s="195"/>
      <c r="SCE87" s="195"/>
      <c r="SCF87" s="195"/>
      <c r="SCG87" s="195"/>
      <c r="SCH87" s="195"/>
      <c r="SCI87" s="195"/>
      <c r="SCJ87" s="195"/>
      <c r="SCK87" s="195"/>
      <c r="SCL87" s="195"/>
      <c r="SCM87" s="195"/>
      <c r="SCN87" s="195"/>
      <c r="SCO87" s="195"/>
      <c r="SCP87" s="195"/>
      <c r="SCQ87" s="195"/>
      <c r="SCR87" s="195"/>
      <c r="SCS87" s="195"/>
      <c r="SCT87" s="195"/>
      <c r="SCU87" s="195"/>
      <c r="SCV87" s="195"/>
      <c r="SCW87" s="195"/>
      <c r="SCX87" s="195"/>
      <c r="SCY87" s="195"/>
      <c r="SCZ87" s="195"/>
      <c r="SDA87" s="195"/>
      <c r="SDB87" s="195"/>
      <c r="SDC87" s="195"/>
      <c r="SDD87" s="195"/>
      <c r="SDE87" s="195"/>
      <c r="SDF87" s="195"/>
      <c r="SDG87" s="195"/>
      <c r="SDH87" s="195"/>
      <c r="SDI87" s="195"/>
      <c r="SDJ87" s="195"/>
      <c r="SDK87" s="195"/>
      <c r="SDL87" s="195"/>
      <c r="SDM87" s="195"/>
      <c r="SDN87" s="195"/>
      <c r="SDO87" s="195"/>
      <c r="SDP87" s="195"/>
      <c r="SDQ87" s="195"/>
      <c r="SDR87" s="195"/>
      <c r="SDS87" s="195"/>
      <c r="SDT87" s="195"/>
      <c r="SDU87" s="195"/>
      <c r="SDV87" s="195"/>
      <c r="SDW87" s="195"/>
      <c r="SDX87" s="195"/>
      <c r="SDY87" s="195"/>
      <c r="SDZ87" s="195"/>
      <c r="SEA87" s="195"/>
      <c r="SEB87" s="195"/>
      <c r="SEC87" s="195"/>
      <c r="SED87" s="195"/>
      <c r="SEE87" s="195"/>
      <c r="SEF87" s="195"/>
      <c r="SEG87" s="195"/>
      <c r="SEH87" s="195"/>
      <c r="SEI87" s="195"/>
      <c r="SEJ87" s="195"/>
      <c r="SEK87" s="195"/>
      <c r="SEL87" s="195"/>
      <c r="SEM87" s="195"/>
      <c r="SEN87" s="195"/>
      <c r="SEO87" s="195"/>
      <c r="SEP87" s="195"/>
      <c r="SEQ87" s="195"/>
      <c r="SER87" s="195"/>
      <c r="SES87" s="195"/>
      <c r="SET87" s="195"/>
      <c r="SEU87" s="195"/>
      <c r="SEV87" s="195"/>
      <c r="SEW87" s="195"/>
      <c r="SEX87" s="195"/>
      <c r="SEY87" s="195"/>
      <c r="SEZ87" s="195"/>
      <c r="SFA87" s="195"/>
      <c r="SFB87" s="195"/>
      <c r="SFC87" s="195"/>
      <c r="SFD87" s="195"/>
      <c r="SFE87" s="195"/>
      <c r="SFF87" s="195"/>
      <c r="SFG87" s="195"/>
      <c r="SFH87" s="195"/>
      <c r="SFI87" s="195"/>
      <c r="SFJ87" s="195"/>
      <c r="SFK87" s="195"/>
      <c r="SFL87" s="195"/>
      <c r="SFM87" s="195"/>
      <c r="SFN87" s="195"/>
      <c r="SFO87" s="195"/>
      <c r="SFP87" s="195"/>
      <c r="SFQ87" s="195"/>
      <c r="SFR87" s="195"/>
      <c r="SFS87" s="195"/>
      <c r="SFT87" s="195"/>
      <c r="SFU87" s="195"/>
      <c r="SFV87" s="195"/>
      <c r="SFW87" s="195"/>
      <c r="SFX87" s="195"/>
      <c r="SFY87" s="195"/>
      <c r="SFZ87" s="195"/>
      <c r="SGA87" s="195"/>
      <c r="SGB87" s="195"/>
      <c r="SGC87" s="195"/>
      <c r="SGD87" s="195"/>
      <c r="SGE87" s="195"/>
      <c r="SGF87" s="195"/>
      <c r="SGG87" s="195"/>
      <c r="SGH87" s="195"/>
      <c r="SGI87" s="195"/>
      <c r="SGJ87" s="195"/>
      <c r="SGK87" s="195"/>
      <c r="SGL87" s="195"/>
      <c r="SGM87" s="195"/>
      <c r="SGN87" s="195"/>
      <c r="SGO87" s="195"/>
      <c r="SGP87" s="195"/>
      <c r="SGQ87" s="195"/>
      <c r="SGR87" s="195"/>
      <c r="SGS87" s="195"/>
      <c r="SGT87" s="195"/>
      <c r="SGU87" s="195"/>
      <c r="SGV87" s="195"/>
      <c r="SGW87" s="195"/>
      <c r="SGX87" s="195"/>
      <c r="SGY87" s="195"/>
      <c r="SGZ87" s="195"/>
      <c r="SHA87" s="195"/>
      <c r="SHB87" s="195"/>
      <c r="SHC87" s="195"/>
      <c r="SHD87" s="195"/>
      <c r="SHE87" s="195"/>
      <c r="SHF87" s="195"/>
      <c r="SHG87" s="195"/>
      <c r="SHH87" s="195"/>
      <c r="SHI87" s="195"/>
      <c r="SHJ87" s="195"/>
      <c r="SHK87" s="195"/>
      <c r="SHL87" s="195"/>
      <c r="SHM87" s="195"/>
      <c r="SHN87" s="195"/>
      <c r="SHO87" s="195"/>
      <c r="SHP87" s="195"/>
      <c r="SHQ87" s="195"/>
      <c r="SHR87" s="195"/>
      <c r="SHS87" s="195"/>
      <c r="SHT87" s="195"/>
      <c r="SHU87" s="195"/>
      <c r="SHV87" s="195"/>
      <c r="SHW87" s="195"/>
      <c r="SHX87" s="195"/>
      <c r="SHY87" s="195"/>
      <c r="SHZ87" s="195"/>
      <c r="SIA87" s="195"/>
      <c r="SIB87" s="195"/>
      <c r="SIC87" s="195"/>
      <c r="SID87" s="195"/>
      <c r="SIE87" s="195"/>
      <c r="SIF87" s="195"/>
      <c r="SIG87" s="195"/>
      <c r="SIH87" s="195"/>
      <c r="SII87" s="195"/>
      <c r="SIJ87" s="195"/>
      <c r="SIK87" s="195"/>
      <c r="SIL87" s="195"/>
      <c r="SIM87" s="195"/>
      <c r="SIN87" s="195"/>
      <c r="SIO87" s="195"/>
      <c r="SIP87" s="195"/>
      <c r="SIQ87" s="195"/>
      <c r="SIR87" s="195"/>
      <c r="SIS87" s="195"/>
      <c r="SIT87" s="195"/>
      <c r="SIU87" s="195"/>
      <c r="SIV87" s="195"/>
      <c r="SIW87" s="195"/>
      <c r="SIX87" s="195"/>
      <c r="SIY87" s="195"/>
      <c r="SIZ87" s="195"/>
      <c r="SJA87" s="195"/>
      <c r="SJB87" s="195"/>
      <c r="SJC87" s="195"/>
      <c r="SJD87" s="195"/>
      <c r="SJE87" s="195"/>
      <c r="SJF87" s="195"/>
      <c r="SJG87" s="195"/>
      <c r="SJH87" s="195"/>
      <c r="SJI87" s="195"/>
      <c r="SJJ87" s="195"/>
      <c r="SJK87" s="195"/>
      <c r="SJL87" s="195"/>
      <c r="SJM87" s="195"/>
      <c r="SJN87" s="195"/>
      <c r="SJO87" s="195"/>
      <c r="SJP87" s="195"/>
      <c r="SJQ87" s="195"/>
      <c r="SJR87" s="195"/>
      <c r="SJS87" s="195"/>
      <c r="SJT87" s="195"/>
      <c r="SJU87" s="195"/>
      <c r="SJV87" s="195"/>
      <c r="SJW87" s="195"/>
      <c r="SJX87" s="195"/>
      <c r="SJY87" s="195"/>
      <c r="SJZ87" s="195"/>
      <c r="SKA87" s="195"/>
      <c r="SKB87" s="195"/>
      <c r="SKC87" s="195"/>
      <c r="SKD87" s="195"/>
      <c r="SKE87" s="195"/>
      <c r="SKF87" s="195"/>
      <c r="SKG87" s="195"/>
      <c r="SKH87" s="195"/>
      <c r="SKI87" s="195"/>
      <c r="SKJ87" s="195"/>
      <c r="SKK87" s="195"/>
      <c r="SKL87" s="195"/>
      <c r="SKM87" s="195"/>
      <c r="SKN87" s="195"/>
      <c r="SKO87" s="195"/>
      <c r="SKP87" s="195"/>
      <c r="SKQ87" s="195"/>
      <c r="SKR87" s="195"/>
      <c r="SKS87" s="195"/>
      <c r="SKT87" s="195"/>
      <c r="SKU87" s="195"/>
      <c r="SKV87" s="195"/>
      <c r="SKW87" s="195"/>
      <c r="SKX87" s="195"/>
      <c r="SKY87" s="195"/>
      <c r="SKZ87" s="195"/>
      <c r="SLA87" s="195"/>
      <c r="SLB87" s="195"/>
      <c r="SLC87" s="195"/>
      <c r="SLD87" s="195"/>
      <c r="SLE87" s="195"/>
      <c r="SLF87" s="195"/>
      <c r="SLG87" s="195"/>
      <c r="SLH87" s="195"/>
      <c r="SLI87" s="195"/>
      <c r="SLJ87" s="195"/>
      <c r="SLK87" s="195"/>
      <c r="SLL87" s="195"/>
      <c r="SLM87" s="195"/>
      <c r="SLN87" s="195"/>
      <c r="SLO87" s="195"/>
      <c r="SLP87" s="195"/>
      <c r="SLQ87" s="195"/>
      <c r="SLR87" s="195"/>
      <c r="SLS87" s="195"/>
      <c r="SLT87" s="195"/>
      <c r="SLU87" s="195"/>
      <c r="SLV87" s="195"/>
      <c r="SLW87" s="195"/>
      <c r="SLX87" s="195"/>
      <c r="SLY87" s="195"/>
      <c r="SLZ87" s="195"/>
      <c r="SMA87" s="195"/>
      <c r="SMB87" s="195"/>
      <c r="SMC87" s="195"/>
      <c r="SMD87" s="195"/>
      <c r="SME87" s="195"/>
      <c r="SMF87" s="195"/>
      <c r="SMG87" s="195"/>
      <c r="SMH87" s="195"/>
      <c r="SMI87" s="195"/>
      <c r="SMJ87" s="195"/>
      <c r="SMK87" s="195"/>
      <c r="SML87" s="195"/>
      <c r="SMM87" s="195"/>
      <c r="SMN87" s="195"/>
      <c r="SMO87" s="195"/>
      <c r="SMP87" s="195"/>
      <c r="SMQ87" s="195"/>
      <c r="SMR87" s="195"/>
      <c r="SMS87" s="195"/>
      <c r="SMT87" s="195"/>
      <c r="SMU87" s="195"/>
      <c r="SMV87" s="195"/>
      <c r="SMW87" s="195"/>
      <c r="SMX87" s="195"/>
      <c r="SMY87" s="195"/>
      <c r="SMZ87" s="195"/>
      <c r="SNA87" s="195"/>
      <c r="SNB87" s="195"/>
      <c r="SNC87" s="195"/>
      <c r="SND87" s="195"/>
      <c r="SNE87" s="195"/>
      <c r="SNF87" s="195"/>
      <c r="SNG87" s="195"/>
      <c r="SNH87" s="195"/>
      <c r="SNI87" s="195"/>
      <c r="SNJ87" s="195"/>
      <c r="SNK87" s="195"/>
      <c r="SNL87" s="195"/>
      <c r="SNM87" s="195"/>
      <c r="SNN87" s="195"/>
      <c r="SNO87" s="195"/>
      <c r="SNP87" s="195"/>
      <c r="SNQ87" s="195"/>
      <c r="SNR87" s="195"/>
      <c r="SNS87" s="195"/>
      <c r="SNT87" s="195"/>
      <c r="SNU87" s="195"/>
      <c r="SNV87" s="195"/>
      <c r="SNW87" s="195"/>
      <c r="SNX87" s="195"/>
      <c r="SNY87" s="195"/>
      <c r="SNZ87" s="195"/>
      <c r="SOA87" s="195"/>
      <c r="SOB87" s="195"/>
      <c r="SOC87" s="195"/>
      <c r="SOD87" s="195"/>
      <c r="SOE87" s="195"/>
      <c r="SOF87" s="195"/>
      <c r="SOG87" s="195"/>
      <c r="SOH87" s="195"/>
      <c r="SOI87" s="195"/>
      <c r="SOJ87" s="195"/>
      <c r="SOK87" s="195"/>
      <c r="SOL87" s="195"/>
      <c r="SOM87" s="195"/>
      <c r="SON87" s="195"/>
      <c r="SOO87" s="195"/>
      <c r="SOP87" s="195"/>
      <c r="SOQ87" s="195"/>
      <c r="SOR87" s="195"/>
      <c r="SOS87" s="195"/>
      <c r="SOT87" s="195"/>
      <c r="SOU87" s="195"/>
      <c r="SOV87" s="195"/>
      <c r="SOW87" s="195"/>
      <c r="SOX87" s="195"/>
      <c r="SOY87" s="195"/>
      <c r="SOZ87" s="195"/>
      <c r="SPA87" s="195"/>
      <c r="SPB87" s="195"/>
      <c r="SPC87" s="195"/>
      <c r="SPD87" s="195"/>
      <c r="SPE87" s="195"/>
      <c r="SPF87" s="195"/>
      <c r="SPG87" s="195"/>
      <c r="SPH87" s="195"/>
      <c r="SPI87" s="195"/>
      <c r="SPJ87" s="195"/>
      <c r="SPK87" s="195"/>
      <c r="SPL87" s="195"/>
      <c r="SPM87" s="195"/>
      <c r="SPN87" s="195"/>
      <c r="SPO87" s="195"/>
      <c r="SPP87" s="195"/>
      <c r="SPQ87" s="195"/>
      <c r="SPR87" s="195"/>
      <c r="SPS87" s="195"/>
      <c r="SPT87" s="195"/>
      <c r="SPU87" s="195"/>
      <c r="SPV87" s="195"/>
      <c r="SPW87" s="195"/>
      <c r="SPX87" s="195"/>
      <c r="SPY87" s="195"/>
      <c r="SPZ87" s="195"/>
      <c r="SQA87" s="195"/>
      <c r="SQB87" s="195"/>
      <c r="SQC87" s="195"/>
      <c r="SQD87" s="195"/>
      <c r="SQE87" s="195"/>
      <c r="SQF87" s="195"/>
      <c r="SQG87" s="195"/>
      <c r="SQH87" s="195"/>
      <c r="SQI87" s="195"/>
      <c r="SQJ87" s="195"/>
      <c r="SQK87" s="195"/>
      <c r="SQL87" s="195"/>
      <c r="SQM87" s="195"/>
      <c r="SQN87" s="195"/>
      <c r="SQO87" s="195"/>
      <c r="SQP87" s="195"/>
      <c r="SQQ87" s="195"/>
      <c r="SQR87" s="195"/>
      <c r="SQS87" s="195"/>
      <c r="SQT87" s="195"/>
      <c r="SQU87" s="195"/>
      <c r="SQV87" s="195"/>
      <c r="SQW87" s="195"/>
      <c r="SQX87" s="195"/>
      <c r="SQY87" s="195"/>
      <c r="SQZ87" s="195"/>
      <c r="SRA87" s="195"/>
      <c r="SRB87" s="195"/>
      <c r="SRC87" s="195"/>
      <c r="SRD87" s="195"/>
      <c r="SRE87" s="195"/>
      <c r="SRF87" s="195"/>
      <c r="SRG87" s="195"/>
      <c r="SRH87" s="195"/>
      <c r="SRI87" s="195"/>
      <c r="SRJ87" s="195"/>
      <c r="SRK87" s="195"/>
      <c r="SRL87" s="195"/>
      <c r="SRM87" s="195"/>
      <c r="SRN87" s="195"/>
      <c r="SRO87" s="195"/>
      <c r="SRP87" s="195"/>
      <c r="SRQ87" s="195"/>
      <c r="SRR87" s="195"/>
      <c r="SRS87" s="195"/>
      <c r="SRT87" s="195"/>
      <c r="SRU87" s="195"/>
      <c r="SRV87" s="195"/>
      <c r="SRW87" s="195"/>
      <c r="SRX87" s="195"/>
      <c r="SRY87" s="195"/>
      <c r="SRZ87" s="195"/>
      <c r="SSA87" s="195"/>
      <c r="SSB87" s="195"/>
      <c r="SSC87" s="195"/>
      <c r="SSD87" s="195"/>
      <c r="SSE87" s="195"/>
      <c r="SSF87" s="195"/>
      <c r="SSG87" s="195"/>
      <c r="SSH87" s="195"/>
      <c r="SSI87" s="195"/>
      <c r="SSJ87" s="195"/>
      <c r="SSK87" s="195"/>
      <c r="SSL87" s="195"/>
      <c r="SSM87" s="195"/>
      <c r="SSN87" s="195"/>
      <c r="SSO87" s="195"/>
      <c r="SSP87" s="195"/>
      <c r="SSQ87" s="195"/>
      <c r="SSR87" s="195"/>
      <c r="SSS87" s="195"/>
      <c r="SST87" s="195"/>
      <c r="SSU87" s="195"/>
      <c r="SSV87" s="195"/>
      <c r="SSW87" s="195"/>
      <c r="SSX87" s="195"/>
      <c r="SSY87" s="195"/>
      <c r="SSZ87" s="195"/>
      <c r="STA87" s="195"/>
      <c r="STB87" s="195"/>
      <c r="STC87" s="195"/>
      <c r="STD87" s="195"/>
      <c r="STE87" s="195"/>
      <c r="STF87" s="195"/>
      <c r="STG87" s="195"/>
      <c r="STH87" s="195"/>
      <c r="STI87" s="195"/>
      <c r="STJ87" s="195"/>
      <c r="STK87" s="195"/>
      <c r="STL87" s="195"/>
      <c r="STM87" s="195"/>
      <c r="STN87" s="195"/>
      <c r="STO87" s="195"/>
      <c r="STP87" s="195"/>
      <c r="STQ87" s="195"/>
      <c r="STR87" s="195"/>
      <c r="STS87" s="195"/>
      <c r="STT87" s="195"/>
      <c r="STU87" s="195"/>
      <c r="STV87" s="195"/>
      <c r="STW87" s="195"/>
      <c r="STX87" s="195"/>
      <c r="STY87" s="195"/>
      <c r="STZ87" s="195"/>
      <c r="SUA87" s="195"/>
      <c r="SUB87" s="195"/>
      <c r="SUC87" s="195"/>
      <c r="SUD87" s="195"/>
      <c r="SUE87" s="195"/>
      <c r="SUF87" s="195"/>
      <c r="SUG87" s="195"/>
      <c r="SUH87" s="195"/>
      <c r="SUI87" s="195"/>
      <c r="SUJ87" s="195"/>
      <c r="SUK87" s="195"/>
      <c r="SUL87" s="195"/>
      <c r="SUM87" s="195"/>
      <c r="SUN87" s="195"/>
      <c r="SUO87" s="195"/>
      <c r="SUP87" s="195"/>
      <c r="SUQ87" s="195"/>
      <c r="SUR87" s="195"/>
      <c r="SUS87" s="195"/>
      <c r="SUT87" s="195"/>
      <c r="SUU87" s="195"/>
      <c r="SUV87" s="195"/>
      <c r="SUW87" s="195"/>
      <c r="SUX87" s="195"/>
      <c r="SUY87" s="195"/>
      <c r="SUZ87" s="195"/>
      <c r="SVA87" s="195"/>
      <c r="SVB87" s="195"/>
      <c r="SVC87" s="195"/>
      <c r="SVD87" s="195"/>
      <c r="SVE87" s="195"/>
      <c r="SVF87" s="195"/>
      <c r="SVG87" s="195"/>
      <c r="SVH87" s="195"/>
      <c r="SVI87" s="195"/>
      <c r="SVJ87" s="195"/>
      <c r="SVK87" s="195"/>
      <c r="SVL87" s="195"/>
      <c r="SVM87" s="195"/>
      <c r="SVN87" s="195"/>
      <c r="SVO87" s="195"/>
      <c r="SVP87" s="195"/>
      <c r="SVQ87" s="195"/>
      <c r="SVR87" s="195"/>
      <c r="SVS87" s="195"/>
      <c r="SVT87" s="195"/>
      <c r="SVU87" s="195"/>
      <c r="SVV87" s="195"/>
      <c r="SVW87" s="195"/>
      <c r="SVX87" s="195"/>
      <c r="SVY87" s="195"/>
      <c r="SVZ87" s="195"/>
      <c r="SWA87" s="195"/>
      <c r="SWB87" s="195"/>
      <c r="SWC87" s="195"/>
      <c r="SWD87" s="195"/>
      <c r="SWE87" s="195"/>
      <c r="SWF87" s="195"/>
      <c r="SWG87" s="195"/>
      <c r="SWH87" s="195"/>
      <c r="SWI87" s="195"/>
      <c r="SWJ87" s="195"/>
      <c r="SWK87" s="195"/>
      <c r="SWL87" s="195"/>
      <c r="SWM87" s="195"/>
      <c r="SWN87" s="195"/>
      <c r="SWO87" s="195"/>
      <c r="SWP87" s="195"/>
      <c r="SWQ87" s="195"/>
      <c r="SWR87" s="195"/>
      <c r="SWS87" s="195"/>
      <c r="SWT87" s="195"/>
      <c r="SWU87" s="195"/>
      <c r="SWV87" s="195"/>
      <c r="SWW87" s="195"/>
      <c r="SWX87" s="195"/>
      <c r="SWY87" s="195"/>
      <c r="SWZ87" s="195"/>
      <c r="SXA87" s="195"/>
      <c r="SXB87" s="195"/>
      <c r="SXC87" s="195"/>
      <c r="SXD87" s="195"/>
      <c r="SXE87" s="195"/>
      <c r="SXF87" s="195"/>
      <c r="SXG87" s="195"/>
      <c r="SXH87" s="195"/>
      <c r="SXI87" s="195"/>
      <c r="SXJ87" s="195"/>
      <c r="SXK87" s="195"/>
      <c r="SXL87" s="195"/>
      <c r="SXM87" s="195"/>
      <c r="SXN87" s="195"/>
      <c r="SXO87" s="195"/>
      <c r="SXP87" s="195"/>
      <c r="SXQ87" s="195"/>
      <c r="SXR87" s="195"/>
      <c r="SXS87" s="195"/>
      <c r="SXT87" s="195"/>
      <c r="SXU87" s="195"/>
      <c r="SXV87" s="195"/>
      <c r="SXW87" s="195"/>
      <c r="SXX87" s="195"/>
      <c r="SXY87" s="195"/>
      <c r="SXZ87" s="195"/>
      <c r="SYA87" s="195"/>
      <c r="SYB87" s="195"/>
      <c r="SYC87" s="195"/>
      <c r="SYD87" s="195"/>
      <c r="SYE87" s="195"/>
      <c r="SYF87" s="195"/>
      <c r="SYG87" s="195"/>
      <c r="SYH87" s="195"/>
      <c r="SYI87" s="195"/>
      <c r="SYJ87" s="195"/>
      <c r="SYK87" s="195"/>
      <c r="SYL87" s="195"/>
      <c r="SYM87" s="195"/>
      <c r="SYN87" s="195"/>
      <c r="SYO87" s="195"/>
      <c r="SYP87" s="195"/>
      <c r="SYQ87" s="195"/>
      <c r="SYR87" s="195"/>
      <c r="SYS87" s="195"/>
      <c r="SYT87" s="195"/>
      <c r="SYU87" s="195"/>
      <c r="SYV87" s="195"/>
      <c r="SYW87" s="195"/>
      <c r="SYX87" s="195"/>
      <c r="SYY87" s="195"/>
      <c r="SYZ87" s="195"/>
      <c r="SZA87" s="195"/>
      <c r="SZB87" s="195"/>
      <c r="SZC87" s="195"/>
      <c r="SZD87" s="195"/>
      <c r="SZE87" s="195"/>
      <c r="SZF87" s="195"/>
      <c r="SZG87" s="195"/>
      <c r="SZH87" s="195"/>
      <c r="SZI87" s="195"/>
      <c r="SZJ87" s="195"/>
      <c r="SZK87" s="195"/>
      <c r="SZL87" s="195"/>
      <c r="SZM87" s="195"/>
      <c r="SZN87" s="195"/>
      <c r="SZO87" s="195"/>
      <c r="SZP87" s="195"/>
      <c r="SZQ87" s="195"/>
      <c r="SZR87" s="195"/>
      <c r="SZS87" s="195"/>
      <c r="SZT87" s="195"/>
      <c r="SZU87" s="195"/>
      <c r="SZV87" s="195"/>
      <c r="SZW87" s="195"/>
      <c r="SZX87" s="195"/>
      <c r="SZY87" s="195"/>
      <c r="SZZ87" s="195"/>
      <c r="TAA87" s="195"/>
      <c r="TAB87" s="195"/>
      <c r="TAC87" s="195"/>
      <c r="TAD87" s="195"/>
      <c r="TAE87" s="195"/>
      <c r="TAF87" s="195"/>
      <c r="TAG87" s="195"/>
      <c r="TAH87" s="195"/>
      <c r="TAI87" s="195"/>
      <c r="TAJ87" s="195"/>
      <c r="TAK87" s="195"/>
      <c r="TAL87" s="195"/>
      <c r="TAM87" s="195"/>
      <c r="TAN87" s="195"/>
      <c r="TAO87" s="195"/>
      <c r="TAP87" s="195"/>
      <c r="TAQ87" s="195"/>
      <c r="TAR87" s="195"/>
      <c r="TAS87" s="195"/>
      <c r="TAT87" s="195"/>
      <c r="TAU87" s="195"/>
      <c r="TAV87" s="195"/>
      <c r="TAW87" s="195"/>
      <c r="TAX87" s="195"/>
      <c r="TAY87" s="195"/>
      <c r="TAZ87" s="195"/>
      <c r="TBA87" s="195"/>
      <c r="TBB87" s="195"/>
      <c r="TBC87" s="195"/>
      <c r="TBD87" s="195"/>
      <c r="TBE87" s="195"/>
      <c r="TBF87" s="195"/>
      <c r="TBG87" s="195"/>
      <c r="TBH87" s="195"/>
      <c r="TBI87" s="195"/>
      <c r="TBJ87" s="195"/>
      <c r="TBK87" s="195"/>
      <c r="TBL87" s="195"/>
      <c r="TBM87" s="195"/>
      <c r="TBN87" s="195"/>
      <c r="TBO87" s="195"/>
      <c r="TBP87" s="195"/>
      <c r="TBQ87" s="195"/>
      <c r="TBR87" s="195"/>
      <c r="TBS87" s="195"/>
      <c r="TBT87" s="195"/>
      <c r="TBU87" s="195"/>
      <c r="TBV87" s="195"/>
      <c r="TBW87" s="195"/>
      <c r="TBX87" s="195"/>
      <c r="TBY87" s="195"/>
      <c r="TBZ87" s="195"/>
      <c r="TCA87" s="195"/>
      <c r="TCB87" s="195"/>
      <c r="TCC87" s="195"/>
      <c r="TCD87" s="195"/>
      <c r="TCE87" s="195"/>
      <c r="TCF87" s="195"/>
      <c r="TCG87" s="195"/>
      <c r="TCH87" s="195"/>
      <c r="TCI87" s="195"/>
      <c r="TCJ87" s="195"/>
      <c r="TCK87" s="195"/>
      <c r="TCL87" s="195"/>
      <c r="TCM87" s="195"/>
      <c r="TCN87" s="195"/>
      <c r="TCO87" s="195"/>
      <c r="TCP87" s="195"/>
      <c r="TCQ87" s="195"/>
      <c r="TCR87" s="195"/>
      <c r="TCS87" s="195"/>
      <c r="TCT87" s="195"/>
      <c r="TCU87" s="195"/>
      <c r="TCV87" s="195"/>
      <c r="TCW87" s="195"/>
      <c r="TCX87" s="195"/>
      <c r="TCY87" s="195"/>
      <c r="TCZ87" s="195"/>
      <c r="TDA87" s="195"/>
      <c r="TDB87" s="195"/>
      <c r="TDC87" s="195"/>
      <c r="TDD87" s="195"/>
      <c r="TDE87" s="195"/>
      <c r="TDF87" s="195"/>
      <c r="TDG87" s="195"/>
      <c r="TDH87" s="195"/>
      <c r="TDI87" s="195"/>
      <c r="TDJ87" s="195"/>
      <c r="TDK87" s="195"/>
      <c r="TDL87" s="195"/>
      <c r="TDM87" s="195"/>
      <c r="TDN87" s="195"/>
      <c r="TDO87" s="195"/>
      <c r="TDP87" s="195"/>
      <c r="TDQ87" s="195"/>
      <c r="TDR87" s="195"/>
      <c r="TDS87" s="195"/>
      <c r="TDT87" s="195"/>
      <c r="TDU87" s="195"/>
      <c r="TDV87" s="195"/>
      <c r="TDW87" s="195"/>
      <c r="TDX87" s="195"/>
      <c r="TDY87" s="195"/>
      <c r="TDZ87" s="195"/>
      <c r="TEA87" s="195"/>
      <c r="TEB87" s="195"/>
      <c r="TEC87" s="195"/>
      <c r="TED87" s="195"/>
      <c r="TEE87" s="195"/>
      <c r="TEF87" s="195"/>
      <c r="TEG87" s="195"/>
      <c r="TEH87" s="195"/>
      <c r="TEI87" s="195"/>
      <c r="TEJ87" s="195"/>
      <c r="TEK87" s="195"/>
      <c r="TEL87" s="195"/>
      <c r="TEM87" s="195"/>
      <c r="TEN87" s="195"/>
      <c r="TEO87" s="195"/>
      <c r="TEP87" s="195"/>
      <c r="TEQ87" s="195"/>
      <c r="TER87" s="195"/>
      <c r="TES87" s="195"/>
      <c r="TET87" s="195"/>
      <c r="TEU87" s="195"/>
      <c r="TEV87" s="195"/>
      <c r="TEW87" s="195"/>
      <c r="TEX87" s="195"/>
      <c r="TEY87" s="195"/>
      <c r="TEZ87" s="195"/>
      <c r="TFA87" s="195"/>
      <c r="TFB87" s="195"/>
      <c r="TFC87" s="195"/>
      <c r="TFD87" s="195"/>
      <c r="TFE87" s="195"/>
      <c r="TFF87" s="195"/>
      <c r="TFG87" s="195"/>
      <c r="TFH87" s="195"/>
      <c r="TFI87" s="195"/>
      <c r="TFJ87" s="195"/>
      <c r="TFK87" s="195"/>
      <c r="TFL87" s="195"/>
      <c r="TFM87" s="195"/>
      <c r="TFN87" s="195"/>
      <c r="TFO87" s="195"/>
      <c r="TFP87" s="195"/>
      <c r="TFQ87" s="195"/>
      <c r="TFR87" s="195"/>
      <c r="TFS87" s="195"/>
      <c r="TFT87" s="195"/>
      <c r="TFU87" s="195"/>
      <c r="TFV87" s="195"/>
      <c r="TFW87" s="195"/>
      <c r="TFX87" s="195"/>
      <c r="TFY87" s="195"/>
      <c r="TFZ87" s="195"/>
      <c r="TGA87" s="195"/>
      <c r="TGB87" s="195"/>
      <c r="TGC87" s="195"/>
      <c r="TGD87" s="195"/>
      <c r="TGE87" s="195"/>
      <c r="TGF87" s="195"/>
      <c r="TGG87" s="195"/>
      <c r="TGH87" s="195"/>
      <c r="TGI87" s="195"/>
      <c r="TGJ87" s="195"/>
      <c r="TGK87" s="195"/>
      <c r="TGL87" s="195"/>
      <c r="TGM87" s="195"/>
      <c r="TGN87" s="195"/>
      <c r="TGO87" s="195"/>
      <c r="TGP87" s="195"/>
      <c r="TGQ87" s="195"/>
      <c r="TGR87" s="195"/>
      <c r="TGS87" s="195"/>
      <c r="TGT87" s="195"/>
      <c r="TGU87" s="195"/>
      <c r="TGV87" s="195"/>
      <c r="TGW87" s="195"/>
      <c r="TGX87" s="195"/>
      <c r="TGY87" s="195"/>
      <c r="TGZ87" s="195"/>
      <c r="THA87" s="195"/>
      <c r="THB87" s="195"/>
      <c r="THC87" s="195"/>
      <c r="THD87" s="195"/>
      <c r="THE87" s="195"/>
      <c r="THF87" s="195"/>
      <c r="THG87" s="195"/>
      <c r="THH87" s="195"/>
      <c r="THI87" s="195"/>
      <c r="THJ87" s="195"/>
      <c r="THK87" s="195"/>
      <c r="THL87" s="195"/>
      <c r="THM87" s="195"/>
      <c r="THN87" s="195"/>
      <c r="THO87" s="195"/>
      <c r="THP87" s="195"/>
      <c r="THQ87" s="195"/>
      <c r="THR87" s="195"/>
      <c r="THS87" s="195"/>
      <c r="THT87" s="195"/>
      <c r="THU87" s="195"/>
      <c r="THV87" s="195"/>
      <c r="THW87" s="195"/>
      <c r="THX87" s="195"/>
      <c r="THY87" s="195"/>
      <c r="THZ87" s="195"/>
      <c r="TIA87" s="195"/>
      <c r="TIB87" s="195"/>
      <c r="TIC87" s="195"/>
      <c r="TID87" s="195"/>
      <c r="TIE87" s="195"/>
      <c r="TIF87" s="195"/>
      <c r="TIG87" s="195"/>
      <c r="TIH87" s="195"/>
      <c r="TII87" s="195"/>
      <c r="TIJ87" s="195"/>
      <c r="TIK87" s="195"/>
      <c r="TIL87" s="195"/>
      <c r="TIM87" s="195"/>
      <c r="TIN87" s="195"/>
      <c r="TIO87" s="195"/>
      <c r="TIP87" s="195"/>
      <c r="TIQ87" s="195"/>
      <c r="TIR87" s="195"/>
      <c r="TIS87" s="195"/>
      <c r="TIT87" s="195"/>
      <c r="TIU87" s="195"/>
      <c r="TIV87" s="195"/>
      <c r="TIW87" s="195"/>
      <c r="TIX87" s="195"/>
      <c r="TIY87" s="195"/>
      <c r="TIZ87" s="195"/>
      <c r="TJA87" s="195"/>
      <c r="TJB87" s="195"/>
      <c r="TJC87" s="195"/>
      <c r="TJD87" s="195"/>
      <c r="TJE87" s="195"/>
      <c r="TJF87" s="195"/>
      <c r="TJG87" s="195"/>
      <c r="TJH87" s="195"/>
      <c r="TJI87" s="195"/>
      <c r="TJJ87" s="195"/>
      <c r="TJK87" s="195"/>
      <c r="TJL87" s="195"/>
      <c r="TJM87" s="195"/>
      <c r="TJN87" s="195"/>
      <c r="TJO87" s="195"/>
      <c r="TJP87" s="195"/>
      <c r="TJQ87" s="195"/>
      <c r="TJR87" s="195"/>
      <c r="TJS87" s="195"/>
      <c r="TJT87" s="195"/>
      <c r="TJU87" s="195"/>
      <c r="TJV87" s="195"/>
      <c r="TJW87" s="195"/>
      <c r="TJX87" s="195"/>
      <c r="TJY87" s="195"/>
      <c r="TJZ87" s="195"/>
      <c r="TKA87" s="195"/>
      <c r="TKB87" s="195"/>
      <c r="TKC87" s="195"/>
      <c r="TKD87" s="195"/>
      <c r="TKE87" s="195"/>
      <c r="TKF87" s="195"/>
      <c r="TKG87" s="195"/>
      <c r="TKH87" s="195"/>
      <c r="TKI87" s="195"/>
      <c r="TKJ87" s="195"/>
      <c r="TKK87" s="195"/>
      <c r="TKL87" s="195"/>
      <c r="TKM87" s="195"/>
      <c r="TKN87" s="195"/>
      <c r="TKO87" s="195"/>
      <c r="TKP87" s="195"/>
      <c r="TKQ87" s="195"/>
      <c r="TKR87" s="195"/>
      <c r="TKS87" s="195"/>
      <c r="TKT87" s="195"/>
      <c r="TKU87" s="195"/>
      <c r="TKV87" s="195"/>
      <c r="TKW87" s="195"/>
      <c r="TKX87" s="195"/>
      <c r="TKY87" s="195"/>
      <c r="TKZ87" s="195"/>
      <c r="TLA87" s="195"/>
      <c r="TLB87" s="195"/>
      <c r="TLC87" s="195"/>
      <c r="TLD87" s="195"/>
      <c r="TLE87" s="195"/>
      <c r="TLF87" s="195"/>
      <c r="TLG87" s="195"/>
      <c r="TLH87" s="195"/>
      <c r="TLI87" s="195"/>
      <c r="TLJ87" s="195"/>
      <c r="TLK87" s="195"/>
      <c r="TLL87" s="195"/>
      <c r="TLM87" s="195"/>
      <c r="TLN87" s="195"/>
      <c r="TLO87" s="195"/>
      <c r="TLP87" s="195"/>
      <c r="TLQ87" s="195"/>
      <c r="TLR87" s="195"/>
      <c r="TLS87" s="195"/>
      <c r="TLT87" s="195"/>
      <c r="TLU87" s="195"/>
      <c r="TLV87" s="195"/>
      <c r="TLW87" s="195"/>
      <c r="TLX87" s="195"/>
      <c r="TLY87" s="195"/>
      <c r="TLZ87" s="195"/>
      <c r="TMA87" s="195"/>
      <c r="TMB87" s="195"/>
      <c r="TMC87" s="195"/>
      <c r="TMD87" s="195"/>
      <c r="TME87" s="195"/>
      <c r="TMF87" s="195"/>
      <c r="TMG87" s="195"/>
      <c r="TMH87" s="195"/>
      <c r="TMI87" s="195"/>
      <c r="TMJ87" s="195"/>
      <c r="TMK87" s="195"/>
      <c r="TML87" s="195"/>
      <c r="TMM87" s="195"/>
      <c r="TMN87" s="195"/>
      <c r="TMO87" s="195"/>
      <c r="TMP87" s="195"/>
      <c r="TMQ87" s="195"/>
      <c r="TMR87" s="195"/>
      <c r="TMS87" s="195"/>
      <c r="TMT87" s="195"/>
      <c r="TMU87" s="195"/>
      <c r="TMV87" s="195"/>
      <c r="TMW87" s="195"/>
      <c r="TMX87" s="195"/>
      <c r="TMY87" s="195"/>
      <c r="TMZ87" s="195"/>
      <c r="TNA87" s="195"/>
      <c r="TNB87" s="195"/>
      <c r="TNC87" s="195"/>
      <c r="TND87" s="195"/>
      <c r="TNE87" s="195"/>
      <c r="TNF87" s="195"/>
      <c r="TNG87" s="195"/>
      <c r="TNH87" s="195"/>
      <c r="TNI87" s="195"/>
      <c r="TNJ87" s="195"/>
      <c r="TNK87" s="195"/>
      <c r="TNL87" s="195"/>
      <c r="TNM87" s="195"/>
      <c r="TNN87" s="195"/>
      <c r="TNO87" s="195"/>
      <c r="TNP87" s="195"/>
      <c r="TNQ87" s="195"/>
      <c r="TNR87" s="195"/>
      <c r="TNS87" s="195"/>
      <c r="TNT87" s="195"/>
      <c r="TNU87" s="195"/>
      <c r="TNV87" s="195"/>
      <c r="TNW87" s="195"/>
      <c r="TNX87" s="195"/>
      <c r="TNY87" s="195"/>
      <c r="TNZ87" s="195"/>
      <c r="TOA87" s="195"/>
      <c r="TOB87" s="195"/>
      <c r="TOC87" s="195"/>
      <c r="TOD87" s="195"/>
      <c r="TOE87" s="195"/>
      <c r="TOF87" s="195"/>
      <c r="TOG87" s="195"/>
      <c r="TOH87" s="195"/>
      <c r="TOI87" s="195"/>
      <c r="TOJ87" s="195"/>
      <c r="TOK87" s="195"/>
      <c r="TOL87" s="195"/>
      <c r="TOM87" s="195"/>
      <c r="TON87" s="195"/>
      <c r="TOO87" s="195"/>
      <c r="TOP87" s="195"/>
      <c r="TOQ87" s="195"/>
      <c r="TOR87" s="195"/>
      <c r="TOS87" s="195"/>
      <c r="TOT87" s="195"/>
      <c r="TOU87" s="195"/>
      <c r="TOV87" s="195"/>
      <c r="TOW87" s="195"/>
      <c r="TOX87" s="195"/>
      <c r="TOY87" s="195"/>
      <c r="TOZ87" s="195"/>
      <c r="TPA87" s="195"/>
      <c r="TPB87" s="195"/>
      <c r="TPC87" s="195"/>
      <c r="TPD87" s="195"/>
      <c r="TPE87" s="195"/>
      <c r="TPF87" s="195"/>
      <c r="TPG87" s="195"/>
      <c r="TPH87" s="195"/>
      <c r="TPI87" s="195"/>
      <c r="TPJ87" s="195"/>
      <c r="TPK87" s="195"/>
      <c r="TPL87" s="195"/>
      <c r="TPM87" s="195"/>
      <c r="TPN87" s="195"/>
      <c r="TPO87" s="195"/>
      <c r="TPP87" s="195"/>
      <c r="TPQ87" s="195"/>
      <c r="TPR87" s="195"/>
      <c r="TPS87" s="195"/>
      <c r="TPT87" s="195"/>
      <c r="TPU87" s="195"/>
      <c r="TPV87" s="195"/>
      <c r="TPW87" s="195"/>
      <c r="TPX87" s="195"/>
      <c r="TPY87" s="195"/>
      <c r="TPZ87" s="195"/>
      <c r="TQA87" s="195"/>
      <c r="TQB87" s="195"/>
      <c r="TQC87" s="195"/>
      <c r="TQD87" s="195"/>
      <c r="TQE87" s="195"/>
      <c r="TQF87" s="195"/>
      <c r="TQG87" s="195"/>
      <c r="TQH87" s="195"/>
      <c r="TQI87" s="195"/>
      <c r="TQJ87" s="195"/>
      <c r="TQK87" s="195"/>
      <c r="TQL87" s="195"/>
      <c r="TQM87" s="195"/>
      <c r="TQN87" s="195"/>
      <c r="TQO87" s="195"/>
      <c r="TQP87" s="195"/>
      <c r="TQQ87" s="195"/>
      <c r="TQR87" s="195"/>
      <c r="TQS87" s="195"/>
      <c r="TQT87" s="195"/>
      <c r="TQU87" s="195"/>
      <c r="TQV87" s="195"/>
      <c r="TQW87" s="195"/>
      <c r="TQX87" s="195"/>
      <c r="TQY87" s="195"/>
      <c r="TQZ87" s="195"/>
      <c r="TRA87" s="195"/>
      <c r="TRB87" s="195"/>
      <c r="TRC87" s="195"/>
      <c r="TRD87" s="195"/>
      <c r="TRE87" s="195"/>
      <c r="TRF87" s="195"/>
      <c r="TRG87" s="195"/>
      <c r="TRH87" s="195"/>
      <c r="TRI87" s="195"/>
      <c r="TRJ87" s="195"/>
      <c r="TRK87" s="195"/>
      <c r="TRL87" s="195"/>
      <c r="TRM87" s="195"/>
      <c r="TRN87" s="195"/>
      <c r="TRO87" s="195"/>
      <c r="TRP87" s="195"/>
      <c r="TRQ87" s="195"/>
      <c r="TRR87" s="195"/>
      <c r="TRS87" s="195"/>
      <c r="TRT87" s="195"/>
      <c r="TRU87" s="195"/>
      <c r="TRV87" s="195"/>
      <c r="TRW87" s="195"/>
      <c r="TRX87" s="195"/>
      <c r="TRY87" s="195"/>
      <c r="TRZ87" s="195"/>
      <c r="TSA87" s="195"/>
      <c r="TSB87" s="195"/>
      <c r="TSC87" s="195"/>
      <c r="TSD87" s="195"/>
      <c r="TSE87" s="195"/>
      <c r="TSF87" s="195"/>
      <c r="TSG87" s="195"/>
      <c r="TSH87" s="195"/>
      <c r="TSI87" s="195"/>
      <c r="TSJ87" s="195"/>
      <c r="TSK87" s="195"/>
      <c r="TSL87" s="195"/>
      <c r="TSM87" s="195"/>
      <c r="TSN87" s="195"/>
      <c r="TSO87" s="195"/>
      <c r="TSP87" s="195"/>
      <c r="TSQ87" s="195"/>
      <c r="TSR87" s="195"/>
      <c r="TSS87" s="195"/>
      <c r="TST87" s="195"/>
      <c r="TSU87" s="195"/>
      <c r="TSV87" s="195"/>
      <c r="TSW87" s="195"/>
      <c r="TSX87" s="195"/>
      <c r="TSY87" s="195"/>
      <c r="TSZ87" s="195"/>
      <c r="TTA87" s="195"/>
      <c r="TTB87" s="195"/>
      <c r="TTC87" s="195"/>
      <c r="TTD87" s="195"/>
      <c r="TTE87" s="195"/>
      <c r="TTF87" s="195"/>
      <c r="TTG87" s="195"/>
      <c r="TTH87" s="195"/>
      <c r="TTI87" s="195"/>
      <c r="TTJ87" s="195"/>
      <c r="TTK87" s="195"/>
      <c r="TTL87" s="195"/>
      <c r="TTM87" s="195"/>
      <c r="TTN87" s="195"/>
      <c r="TTO87" s="195"/>
      <c r="TTP87" s="195"/>
      <c r="TTQ87" s="195"/>
      <c r="TTR87" s="195"/>
      <c r="TTS87" s="195"/>
      <c r="TTT87" s="195"/>
      <c r="TTU87" s="195"/>
      <c r="TTV87" s="195"/>
      <c r="TTW87" s="195"/>
      <c r="TTX87" s="195"/>
      <c r="TTY87" s="195"/>
      <c r="TTZ87" s="195"/>
      <c r="TUA87" s="195"/>
      <c r="TUB87" s="195"/>
      <c r="TUC87" s="195"/>
      <c r="TUD87" s="195"/>
      <c r="TUE87" s="195"/>
      <c r="TUF87" s="195"/>
      <c r="TUG87" s="195"/>
      <c r="TUH87" s="195"/>
      <c r="TUI87" s="195"/>
      <c r="TUJ87" s="195"/>
      <c r="TUK87" s="195"/>
      <c r="TUL87" s="195"/>
      <c r="TUM87" s="195"/>
      <c r="TUN87" s="195"/>
      <c r="TUO87" s="195"/>
      <c r="TUP87" s="195"/>
      <c r="TUQ87" s="195"/>
      <c r="TUR87" s="195"/>
      <c r="TUS87" s="195"/>
      <c r="TUT87" s="195"/>
      <c r="TUU87" s="195"/>
      <c r="TUV87" s="195"/>
      <c r="TUW87" s="195"/>
      <c r="TUX87" s="195"/>
      <c r="TUY87" s="195"/>
      <c r="TUZ87" s="195"/>
      <c r="TVA87" s="195"/>
      <c r="TVB87" s="195"/>
      <c r="TVC87" s="195"/>
      <c r="TVD87" s="195"/>
      <c r="TVE87" s="195"/>
      <c r="TVF87" s="195"/>
      <c r="TVG87" s="195"/>
      <c r="TVH87" s="195"/>
      <c r="TVI87" s="195"/>
      <c r="TVJ87" s="195"/>
      <c r="TVK87" s="195"/>
      <c r="TVL87" s="195"/>
      <c r="TVM87" s="195"/>
      <c r="TVN87" s="195"/>
      <c r="TVO87" s="195"/>
      <c r="TVP87" s="195"/>
      <c r="TVQ87" s="195"/>
      <c r="TVR87" s="195"/>
      <c r="TVS87" s="195"/>
      <c r="TVT87" s="195"/>
      <c r="TVU87" s="195"/>
      <c r="TVV87" s="195"/>
      <c r="TVW87" s="195"/>
      <c r="TVX87" s="195"/>
      <c r="TVY87" s="195"/>
      <c r="TVZ87" s="195"/>
      <c r="TWA87" s="195"/>
      <c r="TWB87" s="195"/>
      <c r="TWC87" s="195"/>
      <c r="TWD87" s="195"/>
      <c r="TWE87" s="195"/>
      <c r="TWF87" s="195"/>
      <c r="TWG87" s="195"/>
      <c r="TWH87" s="195"/>
      <c r="TWI87" s="195"/>
      <c r="TWJ87" s="195"/>
      <c r="TWK87" s="195"/>
      <c r="TWL87" s="195"/>
      <c r="TWM87" s="195"/>
      <c r="TWN87" s="195"/>
      <c r="TWO87" s="195"/>
      <c r="TWP87" s="195"/>
      <c r="TWQ87" s="195"/>
      <c r="TWR87" s="195"/>
      <c r="TWS87" s="195"/>
      <c r="TWT87" s="195"/>
      <c r="TWU87" s="195"/>
      <c r="TWV87" s="195"/>
      <c r="TWW87" s="195"/>
      <c r="TWX87" s="195"/>
      <c r="TWY87" s="195"/>
      <c r="TWZ87" s="195"/>
      <c r="TXA87" s="195"/>
      <c r="TXB87" s="195"/>
      <c r="TXC87" s="195"/>
      <c r="TXD87" s="195"/>
      <c r="TXE87" s="195"/>
      <c r="TXF87" s="195"/>
      <c r="TXG87" s="195"/>
      <c r="TXH87" s="195"/>
      <c r="TXI87" s="195"/>
      <c r="TXJ87" s="195"/>
      <c r="TXK87" s="195"/>
      <c r="TXL87" s="195"/>
      <c r="TXM87" s="195"/>
      <c r="TXN87" s="195"/>
      <c r="TXO87" s="195"/>
      <c r="TXP87" s="195"/>
      <c r="TXQ87" s="195"/>
      <c r="TXR87" s="195"/>
      <c r="TXS87" s="195"/>
      <c r="TXT87" s="195"/>
      <c r="TXU87" s="195"/>
      <c r="TXV87" s="195"/>
      <c r="TXW87" s="195"/>
      <c r="TXX87" s="195"/>
      <c r="TXY87" s="195"/>
      <c r="TXZ87" s="195"/>
      <c r="TYA87" s="195"/>
      <c r="TYB87" s="195"/>
      <c r="TYC87" s="195"/>
      <c r="TYD87" s="195"/>
      <c r="TYE87" s="195"/>
      <c r="TYF87" s="195"/>
      <c r="TYG87" s="195"/>
      <c r="TYH87" s="195"/>
      <c r="TYI87" s="195"/>
      <c r="TYJ87" s="195"/>
      <c r="TYK87" s="195"/>
      <c r="TYL87" s="195"/>
      <c r="TYM87" s="195"/>
      <c r="TYN87" s="195"/>
      <c r="TYO87" s="195"/>
      <c r="TYP87" s="195"/>
      <c r="TYQ87" s="195"/>
      <c r="TYR87" s="195"/>
      <c r="TYS87" s="195"/>
      <c r="TYT87" s="195"/>
      <c r="TYU87" s="195"/>
      <c r="TYV87" s="195"/>
      <c r="TYW87" s="195"/>
      <c r="TYX87" s="195"/>
      <c r="TYY87" s="195"/>
      <c r="TYZ87" s="195"/>
      <c r="TZA87" s="195"/>
      <c r="TZB87" s="195"/>
      <c r="TZC87" s="195"/>
      <c r="TZD87" s="195"/>
      <c r="TZE87" s="195"/>
      <c r="TZF87" s="195"/>
      <c r="TZG87" s="195"/>
      <c r="TZH87" s="195"/>
      <c r="TZI87" s="195"/>
      <c r="TZJ87" s="195"/>
      <c r="TZK87" s="195"/>
      <c r="TZL87" s="195"/>
      <c r="TZM87" s="195"/>
      <c r="TZN87" s="195"/>
      <c r="TZO87" s="195"/>
      <c r="TZP87" s="195"/>
      <c r="TZQ87" s="195"/>
      <c r="TZR87" s="195"/>
      <c r="TZS87" s="195"/>
      <c r="TZT87" s="195"/>
      <c r="TZU87" s="195"/>
      <c r="TZV87" s="195"/>
      <c r="TZW87" s="195"/>
      <c r="TZX87" s="195"/>
      <c r="TZY87" s="195"/>
      <c r="TZZ87" s="195"/>
      <c r="UAA87" s="195"/>
      <c r="UAB87" s="195"/>
      <c r="UAC87" s="195"/>
      <c r="UAD87" s="195"/>
      <c r="UAE87" s="195"/>
      <c r="UAF87" s="195"/>
      <c r="UAG87" s="195"/>
      <c r="UAH87" s="195"/>
      <c r="UAI87" s="195"/>
      <c r="UAJ87" s="195"/>
      <c r="UAK87" s="195"/>
      <c r="UAL87" s="195"/>
      <c r="UAM87" s="195"/>
      <c r="UAN87" s="195"/>
      <c r="UAO87" s="195"/>
      <c r="UAP87" s="195"/>
      <c r="UAQ87" s="195"/>
      <c r="UAR87" s="195"/>
      <c r="UAS87" s="195"/>
      <c r="UAT87" s="195"/>
      <c r="UAU87" s="195"/>
      <c r="UAV87" s="195"/>
      <c r="UAW87" s="195"/>
      <c r="UAX87" s="195"/>
      <c r="UAY87" s="195"/>
      <c r="UAZ87" s="195"/>
      <c r="UBA87" s="195"/>
      <c r="UBB87" s="195"/>
      <c r="UBC87" s="195"/>
      <c r="UBD87" s="195"/>
      <c r="UBE87" s="195"/>
      <c r="UBF87" s="195"/>
      <c r="UBG87" s="195"/>
      <c r="UBH87" s="195"/>
      <c r="UBI87" s="195"/>
      <c r="UBJ87" s="195"/>
      <c r="UBK87" s="195"/>
      <c r="UBL87" s="195"/>
      <c r="UBM87" s="195"/>
      <c r="UBN87" s="195"/>
      <c r="UBO87" s="195"/>
      <c r="UBP87" s="195"/>
      <c r="UBQ87" s="195"/>
      <c r="UBR87" s="195"/>
      <c r="UBS87" s="195"/>
      <c r="UBT87" s="195"/>
      <c r="UBU87" s="195"/>
      <c r="UBV87" s="195"/>
      <c r="UBW87" s="195"/>
      <c r="UBX87" s="195"/>
      <c r="UBY87" s="195"/>
      <c r="UBZ87" s="195"/>
      <c r="UCA87" s="195"/>
      <c r="UCB87" s="195"/>
      <c r="UCC87" s="195"/>
      <c r="UCD87" s="195"/>
      <c r="UCE87" s="195"/>
      <c r="UCF87" s="195"/>
      <c r="UCG87" s="195"/>
      <c r="UCH87" s="195"/>
      <c r="UCI87" s="195"/>
      <c r="UCJ87" s="195"/>
      <c r="UCK87" s="195"/>
      <c r="UCL87" s="195"/>
      <c r="UCM87" s="195"/>
      <c r="UCN87" s="195"/>
      <c r="UCO87" s="195"/>
      <c r="UCP87" s="195"/>
      <c r="UCQ87" s="195"/>
      <c r="UCR87" s="195"/>
      <c r="UCS87" s="195"/>
      <c r="UCT87" s="195"/>
      <c r="UCU87" s="195"/>
      <c r="UCV87" s="195"/>
      <c r="UCW87" s="195"/>
      <c r="UCX87" s="195"/>
      <c r="UCY87" s="195"/>
      <c r="UCZ87" s="195"/>
      <c r="UDA87" s="195"/>
      <c r="UDB87" s="195"/>
      <c r="UDC87" s="195"/>
      <c r="UDD87" s="195"/>
      <c r="UDE87" s="195"/>
      <c r="UDF87" s="195"/>
      <c r="UDG87" s="195"/>
      <c r="UDH87" s="195"/>
      <c r="UDI87" s="195"/>
      <c r="UDJ87" s="195"/>
      <c r="UDK87" s="195"/>
      <c r="UDL87" s="195"/>
      <c r="UDM87" s="195"/>
      <c r="UDN87" s="195"/>
      <c r="UDO87" s="195"/>
      <c r="UDP87" s="195"/>
      <c r="UDQ87" s="195"/>
      <c r="UDR87" s="195"/>
      <c r="UDS87" s="195"/>
      <c r="UDT87" s="195"/>
      <c r="UDU87" s="195"/>
      <c r="UDV87" s="195"/>
      <c r="UDW87" s="195"/>
      <c r="UDX87" s="195"/>
      <c r="UDY87" s="195"/>
      <c r="UDZ87" s="195"/>
      <c r="UEA87" s="195"/>
      <c r="UEB87" s="195"/>
      <c r="UEC87" s="195"/>
      <c r="UED87" s="195"/>
      <c r="UEE87" s="195"/>
      <c r="UEF87" s="195"/>
      <c r="UEG87" s="195"/>
      <c r="UEH87" s="195"/>
      <c r="UEI87" s="195"/>
      <c r="UEJ87" s="195"/>
      <c r="UEK87" s="195"/>
      <c r="UEL87" s="195"/>
      <c r="UEM87" s="195"/>
      <c r="UEN87" s="195"/>
      <c r="UEO87" s="195"/>
      <c r="UEP87" s="195"/>
      <c r="UEQ87" s="195"/>
      <c r="UER87" s="195"/>
      <c r="UES87" s="195"/>
      <c r="UET87" s="195"/>
      <c r="UEU87" s="195"/>
      <c r="UEV87" s="195"/>
      <c r="UEW87" s="195"/>
      <c r="UEX87" s="195"/>
      <c r="UEY87" s="195"/>
      <c r="UEZ87" s="195"/>
      <c r="UFA87" s="195"/>
      <c r="UFB87" s="195"/>
      <c r="UFC87" s="195"/>
      <c r="UFD87" s="195"/>
      <c r="UFE87" s="195"/>
      <c r="UFF87" s="195"/>
      <c r="UFG87" s="195"/>
      <c r="UFH87" s="195"/>
      <c r="UFI87" s="195"/>
      <c r="UFJ87" s="195"/>
      <c r="UFK87" s="195"/>
      <c r="UFL87" s="195"/>
      <c r="UFM87" s="195"/>
      <c r="UFN87" s="195"/>
      <c r="UFO87" s="195"/>
      <c r="UFP87" s="195"/>
      <c r="UFQ87" s="195"/>
      <c r="UFR87" s="195"/>
      <c r="UFS87" s="195"/>
      <c r="UFT87" s="195"/>
      <c r="UFU87" s="195"/>
      <c r="UFV87" s="195"/>
      <c r="UFW87" s="195"/>
      <c r="UFX87" s="195"/>
      <c r="UFY87" s="195"/>
      <c r="UFZ87" s="195"/>
      <c r="UGA87" s="195"/>
      <c r="UGB87" s="195"/>
      <c r="UGC87" s="195"/>
      <c r="UGD87" s="195"/>
      <c r="UGE87" s="195"/>
      <c r="UGF87" s="195"/>
      <c r="UGG87" s="195"/>
      <c r="UGH87" s="195"/>
      <c r="UGI87" s="195"/>
      <c r="UGJ87" s="195"/>
      <c r="UGK87" s="195"/>
      <c r="UGL87" s="195"/>
      <c r="UGM87" s="195"/>
      <c r="UGN87" s="195"/>
      <c r="UGO87" s="195"/>
      <c r="UGP87" s="195"/>
      <c r="UGQ87" s="195"/>
      <c r="UGR87" s="195"/>
      <c r="UGS87" s="195"/>
      <c r="UGT87" s="195"/>
      <c r="UGU87" s="195"/>
      <c r="UGV87" s="195"/>
      <c r="UGW87" s="195"/>
      <c r="UGX87" s="195"/>
      <c r="UGY87" s="195"/>
      <c r="UGZ87" s="195"/>
      <c r="UHA87" s="195"/>
      <c r="UHB87" s="195"/>
      <c r="UHC87" s="195"/>
      <c r="UHD87" s="195"/>
      <c r="UHE87" s="195"/>
      <c r="UHF87" s="195"/>
      <c r="UHG87" s="195"/>
      <c r="UHH87" s="195"/>
      <c r="UHI87" s="195"/>
      <c r="UHJ87" s="195"/>
      <c r="UHK87" s="195"/>
      <c r="UHL87" s="195"/>
      <c r="UHM87" s="195"/>
      <c r="UHN87" s="195"/>
      <c r="UHO87" s="195"/>
      <c r="UHP87" s="195"/>
      <c r="UHQ87" s="195"/>
      <c r="UHR87" s="195"/>
      <c r="UHS87" s="195"/>
      <c r="UHT87" s="195"/>
      <c r="UHU87" s="195"/>
      <c r="UHV87" s="195"/>
      <c r="UHW87" s="195"/>
      <c r="UHX87" s="195"/>
      <c r="UHY87" s="195"/>
      <c r="UHZ87" s="195"/>
      <c r="UIA87" s="195"/>
      <c r="UIB87" s="195"/>
      <c r="UIC87" s="195"/>
      <c r="UID87" s="195"/>
      <c r="UIE87" s="195"/>
      <c r="UIF87" s="195"/>
      <c r="UIG87" s="195"/>
      <c r="UIH87" s="195"/>
      <c r="UII87" s="195"/>
      <c r="UIJ87" s="195"/>
      <c r="UIK87" s="195"/>
      <c r="UIL87" s="195"/>
      <c r="UIM87" s="195"/>
      <c r="UIN87" s="195"/>
      <c r="UIO87" s="195"/>
      <c r="UIP87" s="195"/>
      <c r="UIQ87" s="195"/>
      <c r="UIR87" s="195"/>
      <c r="UIS87" s="195"/>
      <c r="UIT87" s="195"/>
      <c r="UIU87" s="195"/>
      <c r="UIV87" s="195"/>
      <c r="UIW87" s="195"/>
      <c r="UIX87" s="195"/>
      <c r="UIY87" s="195"/>
      <c r="UIZ87" s="195"/>
      <c r="UJA87" s="195"/>
      <c r="UJB87" s="195"/>
      <c r="UJC87" s="195"/>
      <c r="UJD87" s="195"/>
      <c r="UJE87" s="195"/>
      <c r="UJF87" s="195"/>
      <c r="UJG87" s="195"/>
      <c r="UJH87" s="195"/>
      <c r="UJI87" s="195"/>
      <c r="UJJ87" s="195"/>
      <c r="UJK87" s="195"/>
      <c r="UJL87" s="195"/>
      <c r="UJM87" s="195"/>
      <c r="UJN87" s="195"/>
      <c r="UJO87" s="195"/>
      <c r="UJP87" s="195"/>
      <c r="UJQ87" s="195"/>
      <c r="UJR87" s="195"/>
      <c r="UJS87" s="195"/>
      <c r="UJT87" s="195"/>
      <c r="UJU87" s="195"/>
      <c r="UJV87" s="195"/>
      <c r="UJW87" s="195"/>
      <c r="UJX87" s="195"/>
      <c r="UJY87" s="195"/>
      <c r="UJZ87" s="195"/>
      <c r="UKA87" s="195"/>
      <c r="UKB87" s="195"/>
      <c r="UKC87" s="195"/>
      <c r="UKD87" s="195"/>
      <c r="UKE87" s="195"/>
      <c r="UKF87" s="195"/>
      <c r="UKG87" s="195"/>
      <c r="UKH87" s="195"/>
      <c r="UKI87" s="195"/>
      <c r="UKJ87" s="195"/>
      <c r="UKK87" s="195"/>
      <c r="UKL87" s="195"/>
      <c r="UKM87" s="195"/>
      <c r="UKN87" s="195"/>
      <c r="UKO87" s="195"/>
      <c r="UKP87" s="195"/>
      <c r="UKQ87" s="195"/>
      <c r="UKR87" s="195"/>
      <c r="UKS87" s="195"/>
      <c r="UKT87" s="195"/>
      <c r="UKU87" s="195"/>
      <c r="UKV87" s="195"/>
      <c r="UKW87" s="195"/>
      <c r="UKX87" s="195"/>
      <c r="UKY87" s="195"/>
      <c r="UKZ87" s="195"/>
      <c r="ULA87" s="195"/>
      <c r="ULB87" s="195"/>
      <c r="ULC87" s="195"/>
      <c r="ULD87" s="195"/>
      <c r="ULE87" s="195"/>
      <c r="ULF87" s="195"/>
      <c r="ULG87" s="195"/>
      <c r="ULH87" s="195"/>
      <c r="ULI87" s="195"/>
      <c r="ULJ87" s="195"/>
      <c r="ULK87" s="195"/>
      <c r="ULL87" s="195"/>
      <c r="ULM87" s="195"/>
      <c r="ULN87" s="195"/>
      <c r="ULO87" s="195"/>
      <c r="ULP87" s="195"/>
      <c r="ULQ87" s="195"/>
      <c r="ULR87" s="195"/>
      <c r="ULS87" s="195"/>
      <c r="ULT87" s="195"/>
      <c r="ULU87" s="195"/>
      <c r="ULV87" s="195"/>
      <c r="ULW87" s="195"/>
      <c r="ULX87" s="195"/>
      <c r="ULY87" s="195"/>
      <c r="ULZ87" s="195"/>
      <c r="UMA87" s="195"/>
      <c r="UMB87" s="195"/>
      <c r="UMC87" s="195"/>
      <c r="UMD87" s="195"/>
      <c r="UME87" s="195"/>
      <c r="UMF87" s="195"/>
      <c r="UMG87" s="195"/>
      <c r="UMH87" s="195"/>
      <c r="UMI87" s="195"/>
      <c r="UMJ87" s="195"/>
      <c r="UMK87" s="195"/>
      <c r="UML87" s="195"/>
      <c r="UMM87" s="195"/>
      <c r="UMN87" s="195"/>
      <c r="UMO87" s="195"/>
      <c r="UMP87" s="195"/>
      <c r="UMQ87" s="195"/>
      <c r="UMR87" s="195"/>
      <c r="UMS87" s="195"/>
      <c r="UMT87" s="195"/>
      <c r="UMU87" s="195"/>
      <c r="UMV87" s="195"/>
      <c r="UMW87" s="195"/>
      <c r="UMX87" s="195"/>
      <c r="UMY87" s="195"/>
      <c r="UMZ87" s="195"/>
      <c r="UNA87" s="195"/>
      <c r="UNB87" s="195"/>
      <c r="UNC87" s="195"/>
      <c r="UND87" s="195"/>
      <c r="UNE87" s="195"/>
      <c r="UNF87" s="195"/>
      <c r="UNG87" s="195"/>
      <c r="UNH87" s="195"/>
      <c r="UNI87" s="195"/>
      <c r="UNJ87" s="195"/>
      <c r="UNK87" s="195"/>
      <c r="UNL87" s="195"/>
      <c r="UNM87" s="195"/>
      <c r="UNN87" s="195"/>
      <c r="UNO87" s="195"/>
      <c r="UNP87" s="195"/>
      <c r="UNQ87" s="195"/>
      <c r="UNR87" s="195"/>
      <c r="UNS87" s="195"/>
      <c r="UNT87" s="195"/>
      <c r="UNU87" s="195"/>
      <c r="UNV87" s="195"/>
      <c r="UNW87" s="195"/>
      <c r="UNX87" s="195"/>
      <c r="UNY87" s="195"/>
      <c r="UNZ87" s="195"/>
      <c r="UOA87" s="195"/>
      <c r="UOB87" s="195"/>
      <c r="UOC87" s="195"/>
      <c r="UOD87" s="195"/>
      <c r="UOE87" s="195"/>
      <c r="UOF87" s="195"/>
      <c r="UOG87" s="195"/>
      <c r="UOH87" s="195"/>
      <c r="UOI87" s="195"/>
      <c r="UOJ87" s="195"/>
      <c r="UOK87" s="195"/>
      <c r="UOL87" s="195"/>
      <c r="UOM87" s="195"/>
      <c r="UON87" s="195"/>
      <c r="UOO87" s="195"/>
      <c r="UOP87" s="195"/>
      <c r="UOQ87" s="195"/>
      <c r="UOR87" s="195"/>
      <c r="UOS87" s="195"/>
      <c r="UOT87" s="195"/>
      <c r="UOU87" s="195"/>
      <c r="UOV87" s="195"/>
      <c r="UOW87" s="195"/>
      <c r="UOX87" s="195"/>
      <c r="UOY87" s="195"/>
      <c r="UOZ87" s="195"/>
      <c r="UPA87" s="195"/>
      <c r="UPB87" s="195"/>
      <c r="UPC87" s="195"/>
      <c r="UPD87" s="195"/>
      <c r="UPE87" s="195"/>
      <c r="UPF87" s="195"/>
      <c r="UPG87" s="195"/>
      <c r="UPH87" s="195"/>
      <c r="UPI87" s="195"/>
      <c r="UPJ87" s="195"/>
      <c r="UPK87" s="195"/>
      <c r="UPL87" s="195"/>
      <c r="UPM87" s="195"/>
      <c r="UPN87" s="195"/>
      <c r="UPO87" s="195"/>
      <c r="UPP87" s="195"/>
      <c r="UPQ87" s="195"/>
      <c r="UPR87" s="195"/>
      <c r="UPS87" s="195"/>
      <c r="UPT87" s="195"/>
      <c r="UPU87" s="195"/>
      <c r="UPV87" s="195"/>
      <c r="UPW87" s="195"/>
      <c r="UPX87" s="195"/>
      <c r="UPY87" s="195"/>
      <c r="UPZ87" s="195"/>
      <c r="UQA87" s="195"/>
      <c r="UQB87" s="195"/>
      <c r="UQC87" s="195"/>
      <c r="UQD87" s="195"/>
      <c r="UQE87" s="195"/>
      <c r="UQF87" s="195"/>
      <c r="UQG87" s="195"/>
      <c r="UQH87" s="195"/>
      <c r="UQI87" s="195"/>
      <c r="UQJ87" s="195"/>
      <c r="UQK87" s="195"/>
      <c r="UQL87" s="195"/>
      <c r="UQM87" s="195"/>
      <c r="UQN87" s="195"/>
      <c r="UQO87" s="195"/>
      <c r="UQP87" s="195"/>
      <c r="UQQ87" s="195"/>
      <c r="UQR87" s="195"/>
      <c r="UQS87" s="195"/>
      <c r="UQT87" s="195"/>
      <c r="UQU87" s="195"/>
      <c r="UQV87" s="195"/>
      <c r="UQW87" s="195"/>
      <c r="UQX87" s="195"/>
      <c r="UQY87" s="195"/>
      <c r="UQZ87" s="195"/>
      <c r="URA87" s="195"/>
      <c r="URB87" s="195"/>
      <c r="URC87" s="195"/>
      <c r="URD87" s="195"/>
      <c r="URE87" s="195"/>
      <c r="URF87" s="195"/>
      <c r="URG87" s="195"/>
      <c r="URH87" s="195"/>
      <c r="URI87" s="195"/>
      <c r="URJ87" s="195"/>
      <c r="URK87" s="195"/>
      <c r="URL87" s="195"/>
      <c r="URM87" s="195"/>
      <c r="URN87" s="195"/>
      <c r="URO87" s="195"/>
      <c r="URP87" s="195"/>
      <c r="URQ87" s="195"/>
      <c r="URR87" s="195"/>
      <c r="URS87" s="195"/>
      <c r="URT87" s="195"/>
      <c r="URU87" s="195"/>
      <c r="URV87" s="195"/>
      <c r="URW87" s="195"/>
      <c r="URX87" s="195"/>
      <c r="URY87" s="195"/>
      <c r="URZ87" s="195"/>
      <c r="USA87" s="195"/>
      <c r="USB87" s="195"/>
      <c r="USC87" s="195"/>
      <c r="USD87" s="195"/>
      <c r="USE87" s="195"/>
      <c r="USF87" s="195"/>
      <c r="USG87" s="195"/>
      <c r="USH87" s="195"/>
      <c r="USI87" s="195"/>
      <c r="USJ87" s="195"/>
      <c r="USK87" s="195"/>
      <c r="USL87" s="195"/>
      <c r="USM87" s="195"/>
      <c r="USN87" s="195"/>
      <c r="USO87" s="195"/>
      <c r="USP87" s="195"/>
      <c r="USQ87" s="195"/>
      <c r="USR87" s="195"/>
      <c r="USS87" s="195"/>
      <c r="UST87" s="195"/>
      <c r="USU87" s="195"/>
      <c r="USV87" s="195"/>
      <c r="USW87" s="195"/>
      <c r="USX87" s="195"/>
      <c r="USY87" s="195"/>
      <c r="USZ87" s="195"/>
      <c r="UTA87" s="195"/>
      <c r="UTB87" s="195"/>
      <c r="UTC87" s="195"/>
      <c r="UTD87" s="195"/>
      <c r="UTE87" s="195"/>
      <c r="UTF87" s="195"/>
      <c r="UTG87" s="195"/>
      <c r="UTH87" s="195"/>
      <c r="UTI87" s="195"/>
      <c r="UTJ87" s="195"/>
      <c r="UTK87" s="195"/>
      <c r="UTL87" s="195"/>
      <c r="UTM87" s="195"/>
      <c r="UTN87" s="195"/>
      <c r="UTO87" s="195"/>
      <c r="UTP87" s="195"/>
      <c r="UTQ87" s="195"/>
      <c r="UTR87" s="195"/>
      <c r="UTS87" s="195"/>
      <c r="UTT87" s="195"/>
      <c r="UTU87" s="195"/>
      <c r="UTV87" s="195"/>
      <c r="UTW87" s="195"/>
      <c r="UTX87" s="195"/>
      <c r="UTY87" s="195"/>
      <c r="UTZ87" s="195"/>
      <c r="UUA87" s="195"/>
      <c r="UUB87" s="195"/>
      <c r="UUC87" s="195"/>
      <c r="UUD87" s="195"/>
      <c r="UUE87" s="195"/>
      <c r="UUF87" s="195"/>
      <c r="UUG87" s="195"/>
      <c r="UUH87" s="195"/>
      <c r="UUI87" s="195"/>
      <c r="UUJ87" s="195"/>
      <c r="UUK87" s="195"/>
      <c r="UUL87" s="195"/>
      <c r="UUM87" s="195"/>
      <c r="UUN87" s="195"/>
      <c r="UUO87" s="195"/>
      <c r="UUP87" s="195"/>
      <c r="UUQ87" s="195"/>
      <c r="UUR87" s="195"/>
      <c r="UUS87" s="195"/>
      <c r="UUT87" s="195"/>
      <c r="UUU87" s="195"/>
      <c r="UUV87" s="195"/>
      <c r="UUW87" s="195"/>
      <c r="UUX87" s="195"/>
      <c r="UUY87" s="195"/>
      <c r="UUZ87" s="195"/>
      <c r="UVA87" s="195"/>
      <c r="UVB87" s="195"/>
      <c r="UVC87" s="195"/>
      <c r="UVD87" s="195"/>
      <c r="UVE87" s="195"/>
      <c r="UVF87" s="195"/>
      <c r="UVG87" s="195"/>
      <c r="UVH87" s="195"/>
      <c r="UVI87" s="195"/>
      <c r="UVJ87" s="195"/>
      <c r="UVK87" s="195"/>
      <c r="UVL87" s="195"/>
      <c r="UVM87" s="195"/>
      <c r="UVN87" s="195"/>
      <c r="UVO87" s="195"/>
      <c r="UVP87" s="195"/>
      <c r="UVQ87" s="195"/>
      <c r="UVR87" s="195"/>
      <c r="UVS87" s="195"/>
      <c r="UVT87" s="195"/>
      <c r="UVU87" s="195"/>
      <c r="UVV87" s="195"/>
      <c r="UVW87" s="195"/>
      <c r="UVX87" s="195"/>
      <c r="UVY87" s="195"/>
      <c r="UVZ87" s="195"/>
      <c r="UWA87" s="195"/>
      <c r="UWB87" s="195"/>
      <c r="UWC87" s="195"/>
      <c r="UWD87" s="195"/>
      <c r="UWE87" s="195"/>
      <c r="UWF87" s="195"/>
      <c r="UWG87" s="195"/>
      <c r="UWH87" s="195"/>
      <c r="UWI87" s="195"/>
      <c r="UWJ87" s="195"/>
      <c r="UWK87" s="195"/>
      <c r="UWL87" s="195"/>
      <c r="UWM87" s="195"/>
      <c r="UWN87" s="195"/>
      <c r="UWO87" s="195"/>
      <c r="UWP87" s="195"/>
      <c r="UWQ87" s="195"/>
      <c r="UWR87" s="195"/>
      <c r="UWS87" s="195"/>
      <c r="UWT87" s="195"/>
      <c r="UWU87" s="195"/>
      <c r="UWV87" s="195"/>
      <c r="UWW87" s="195"/>
      <c r="UWX87" s="195"/>
      <c r="UWY87" s="195"/>
      <c r="UWZ87" s="195"/>
      <c r="UXA87" s="195"/>
      <c r="UXB87" s="195"/>
      <c r="UXC87" s="195"/>
      <c r="UXD87" s="195"/>
      <c r="UXE87" s="195"/>
      <c r="UXF87" s="195"/>
      <c r="UXG87" s="195"/>
      <c r="UXH87" s="195"/>
      <c r="UXI87" s="195"/>
      <c r="UXJ87" s="195"/>
      <c r="UXK87" s="195"/>
      <c r="UXL87" s="195"/>
      <c r="UXM87" s="195"/>
      <c r="UXN87" s="195"/>
      <c r="UXO87" s="195"/>
      <c r="UXP87" s="195"/>
      <c r="UXQ87" s="195"/>
      <c r="UXR87" s="195"/>
      <c r="UXS87" s="195"/>
      <c r="UXT87" s="195"/>
      <c r="UXU87" s="195"/>
      <c r="UXV87" s="195"/>
      <c r="UXW87" s="195"/>
      <c r="UXX87" s="195"/>
      <c r="UXY87" s="195"/>
      <c r="UXZ87" s="195"/>
      <c r="UYA87" s="195"/>
      <c r="UYB87" s="195"/>
      <c r="UYC87" s="195"/>
      <c r="UYD87" s="195"/>
      <c r="UYE87" s="195"/>
      <c r="UYF87" s="195"/>
      <c r="UYG87" s="195"/>
      <c r="UYH87" s="195"/>
      <c r="UYI87" s="195"/>
      <c r="UYJ87" s="195"/>
      <c r="UYK87" s="195"/>
      <c r="UYL87" s="195"/>
      <c r="UYM87" s="195"/>
      <c r="UYN87" s="195"/>
      <c r="UYO87" s="195"/>
      <c r="UYP87" s="195"/>
      <c r="UYQ87" s="195"/>
      <c r="UYR87" s="195"/>
      <c r="UYS87" s="195"/>
      <c r="UYT87" s="195"/>
      <c r="UYU87" s="195"/>
      <c r="UYV87" s="195"/>
      <c r="UYW87" s="195"/>
      <c r="UYX87" s="195"/>
      <c r="UYY87" s="195"/>
      <c r="UYZ87" s="195"/>
      <c r="UZA87" s="195"/>
      <c r="UZB87" s="195"/>
      <c r="UZC87" s="195"/>
      <c r="UZD87" s="195"/>
      <c r="UZE87" s="195"/>
      <c r="UZF87" s="195"/>
      <c r="UZG87" s="195"/>
      <c r="UZH87" s="195"/>
      <c r="UZI87" s="195"/>
      <c r="UZJ87" s="195"/>
      <c r="UZK87" s="195"/>
      <c r="UZL87" s="195"/>
      <c r="UZM87" s="195"/>
      <c r="UZN87" s="195"/>
      <c r="UZO87" s="195"/>
      <c r="UZP87" s="195"/>
      <c r="UZQ87" s="195"/>
      <c r="UZR87" s="195"/>
      <c r="UZS87" s="195"/>
      <c r="UZT87" s="195"/>
      <c r="UZU87" s="195"/>
      <c r="UZV87" s="195"/>
      <c r="UZW87" s="195"/>
      <c r="UZX87" s="195"/>
      <c r="UZY87" s="195"/>
      <c r="UZZ87" s="195"/>
      <c r="VAA87" s="195"/>
      <c r="VAB87" s="195"/>
      <c r="VAC87" s="195"/>
      <c r="VAD87" s="195"/>
      <c r="VAE87" s="195"/>
      <c r="VAF87" s="195"/>
      <c r="VAG87" s="195"/>
      <c r="VAH87" s="195"/>
      <c r="VAI87" s="195"/>
      <c r="VAJ87" s="195"/>
      <c r="VAK87" s="195"/>
      <c r="VAL87" s="195"/>
      <c r="VAM87" s="195"/>
      <c r="VAN87" s="195"/>
      <c r="VAO87" s="195"/>
      <c r="VAP87" s="195"/>
      <c r="VAQ87" s="195"/>
      <c r="VAR87" s="195"/>
      <c r="VAS87" s="195"/>
      <c r="VAT87" s="195"/>
      <c r="VAU87" s="195"/>
      <c r="VAV87" s="195"/>
      <c r="VAW87" s="195"/>
      <c r="VAX87" s="195"/>
      <c r="VAY87" s="195"/>
      <c r="VAZ87" s="195"/>
      <c r="VBA87" s="195"/>
      <c r="VBB87" s="195"/>
      <c r="VBC87" s="195"/>
      <c r="VBD87" s="195"/>
      <c r="VBE87" s="195"/>
      <c r="VBF87" s="195"/>
      <c r="VBG87" s="195"/>
      <c r="VBH87" s="195"/>
      <c r="VBI87" s="195"/>
      <c r="VBJ87" s="195"/>
      <c r="VBK87" s="195"/>
      <c r="VBL87" s="195"/>
      <c r="VBM87" s="195"/>
      <c r="VBN87" s="195"/>
      <c r="VBO87" s="195"/>
      <c r="VBP87" s="195"/>
      <c r="VBQ87" s="195"/>
      <c r="VBR87" s="195"/>
      <c r="VBS87" s="195"/>
      <c r="VBT87" s="195"/>
      <c r="VBU87" s="195"/>
      <c r="VBV87" s="195"/>
      <c r="VBW87" s="195"/>
      <c r="VBX87" s="195"/>
      <c r="VBY87" s="195"/>
      <c r="VBZ87" s="195"/>
      <c r="VCA87" s="195"/>
      <c r="VCB87" s="195"/>
      <c r="VCC87" s="195"/>
      <c r="VCD87" s="195"/>
      <c r="VCE87" s="195"/>
      <c r="VCF87" s="195"/>
      <c r="VCG87" s="195"/>
      <c r="VCH87" s="195"/>
      <c r="VCI87" s="195"/>
      <c r="VCJ87" s="195"/>
      <c r="VCK87" s="195"/>
      <c r="VCL87" s="195"/>
      <c r="VCM87" s="195"/>
      <c r="VCN87" s="195"/>
      <c r="VCO87" s="195"/>
      <c r="VCP87" s="195"/>
      <c r="VCQ87" s="195"/>
      <c r="VCR87" s="195"/>
      <c r="VCS87" s="195"/>
      <c r="VCT87" s="195"/>
      <c r="VCU87" s="195"/>
      <c r="VCV87" s="195"/>
      <c r="VCW87" s="195"/>
      <c r="VCX87" s="195"/>
      <c r="VCY87" s="195"/>
      <c r="VCZ87" s="195"/>
      <c r="VDA87" s="195"/>
      <c r="VDB87" s="195"/>
      <c r="VDC87" s="195"/>
      <c r="VDD87" s="195"/>
      <c r="VDE87" s="195"/>
      <c r="VDF87" s="195"/>
      <c r="VDG87" s="195"/>
      <c r="VDH87" s="195"/>
      <c r="VDI87" s="195"/>
      <c r="VDJ87" s="195"/>
      <c r="VDK87" s="195"/>
      <c r="VDL87" s="195"/>
      <c r="VDM87" s="195"/>
      <c r="VDN87" s="195"/>
      <c r="VDO87" s="195"/>
      <c r="VDP87" s="195"/>
      <c r="VDQ87" s="195"/>
      <c r="VDR87" s="195"/>
      <c r="VDS87" s="195"/>
      <c r="VDT87" s="195"/>
      <c r="VDU87" s="195"/>
      <c r="VDV87" s="195"/>
      <c r="VDW87" s="195"/>
      <c r="VDX87" s="195"/>
      <c r="VDY87" s="195"/>
      <c r="VDZ87" s="195"/>
      <c r="VEA87" s="195"/>
      <c r="VEB87" s="195"/>
      <c r="VEC87" s="195"/>
      <c r="VED87" s="195"/>
      <c r="VEE87" s="195"/>
      <c r="VEF87" s="195"/>
      <c r="VEG87" s="195"/>
      <c r="VEH87" s="195"/>
      <c r="VEI87" s="195"/>
      <c r="VEJ87" s="195"/>
      <c r="VEK87" s="195"/>
      <c r="VEL87" s="195"/>
      <c r="VEM87" s="195"/>
      <c r="VEN87" s="195"/>
      <c r="VEO87" s="195"/>
      <c r="VEP87" s="195"/>
      <c r="VEQ87" s="195"/>
      <c r="VER87" s="195"/>
      <c r="VES87" s="195"/>
      <c r="VET87" s="195"/>
      <c r="VEU87" s="195"/>
      <c r="VEV87" s="195"/>
      <c r="VEW87" s="195"/>
      <c r="VEX87" s="195"/>
      <c r="VEY87" s="195"/>
      <c r="VEZ87" s="195"/>
      <c r="VFA87" s="195"/>
      <c r="VFB87" s="195"/>
      <c r="VFC87" s="195"/>
      <c r="VFD87" s="195"/>
      <c r="VFE87" s="195"/>
      <c r="VFF87" s="195"/>
      <c r="VFG87" s="195"/>
      <c r="VFH87" s="195"/>
      <c r="VFI87" s="195"/>
      <c r="VFJ87" s="195"/>
      <c r="VFK87" s="195"/>
      <c r="VFL87" s="195"/>
      <c r="VFM87" s="195"/>
      <c r="VFN87" s="195"/>
      <c r="VFO87" s="195"/>
      <c r="VFP87" s="195"/>
      <c r="VFQ87" s="195"/>
      <c r="VFR87" s="195"/>
      <c r="VFS87" s="195"/>
      <c r="VFT87" s="195"/>
      <c r="VFU87" s="195"/>
      <c r="VFV87" s="195"/>
      <c r="VFW87" s="195"/>
      <c r="VFX87" s="195"/>
      <c r="VFY87" s="195"/>
      <c r="VFZ87" s="195"/>
      <c r="VGA87" s="195"/>
      <c r="VGB87" s="195"/>
      <c r="VGC87" s="195"/>
      <c r="VGD87" s="195"/>
      <c r="VGE87" s="195"/>
      <c r="VGF87" s="195"/>
      <c r="VGG87" s="195"/>
      <c r="VGH87" s="195"/>
      <c r="VGI87" s="195"/>
      <c r="VGJ87" s="195"/>
      <c r="VGK87" s="195"/>
      <c r="VGL87" s="195"/>
      <c r="VGM87" s="195"/>
      <c r="VGN87" s="195"/>
      <c r="VGO87" s="195"/>
      <c r="VGP87" s="195"/>
      <c r="VGQ87" s="195"/>
      <c r="VGR87" s="195"/>
      <c r="VGS87" s="195"/>
      <c r="VGT87" s="195"/>
      <c r="VGU87" s="195"/>
      <c r="VGV87" s="195"/>
      <c r="VGW87" s="195"/>
      <c r="VGX87" s="195"/>
      <c r="VGY87" s="195"/>
      <c r="VGZ87" s="195"/>
      <c r="VHA87" s="195"/>
      <c r="VHB87" s="195"/>
      <c r="VHC87" s="195"/>
      <c r="VHD87" s="195"/>
      <c r="VHE87" s="195"/>
      <c r="VHF87" s="195"/>
      <c r="VHG87" s="195"/>
      <c r="VHH87" s="195"/>
      <c r="VHI87" s="195"/>
      <c r="VHJ87" s="195"/>
      <c r="VHK87" s="195"/>
      <c r="VHL87" s="195"/>
      <c r="VHM87" s="195"/>
      <c r="VHN87" s="195"/>
      <c r="VHO87" s="195"/>
      <c r="VHP87" s="195"/>
      <c r="VHQ87" s="195"/>
      <c r="VHR87" s="195"/>
      <c r="VHS87" s="195"/>
      <c r="VHT87" s="195"/>
      <c r="VHU87" s="195"/>
      <c r="VHV87" s="195"/>
      <c r="VHW87" s="195"/>
      <c r="VHX87" s="195"/>
      <c r="VHY87" s="195"/>
      <c r="VHZ87" s="195"/>
      <c r="VIA87" s="195"/>
      <c r="VIB87" s="195"/>
      <c r="VIC87" s="195"/>
      <c r="VID87" s="195"/>
      <c r="VIE87" s="195"/>
      <c r="VIF87" s="195"/>
      <c r="VIG87" s="195"/>
      <c r="VIH87" s="195"/>
      <c r="VII87" s="195"/>
      <c r="VIJ87" s="195"/>
      <c r="VIK87" s="195"/>
      <c r="VIL87" s="195"/>
      <c r="VIM87" s="195"/>
      <c r="VIN87" s="195"/>
      <c r="VIO87" s="195"/>
      <c r="VIP87" s="195"/>
      <c r="VIQ87" s="195"/>
      <c r="VIR87" s="195"/>
      <c r="VIS87" s="195"/>
      <c r="VIT87" s="195"/>
      <c r="VIU87" s="195"/>
      <c r="VIV87" s="195"/>
      <c r="VIW87" s="195"/>
      <c r="VIX87" s="195"/>
      <c r="VIY87" s="195"/>
      <c r="VIZ87" s="195"/>
      <c r="VJA87" s="195"/>
      <c r="VJB87" s="195"/>
      <c r="VJC87" s="195"/>
      <c r="VJD87" s="195"/>
      <c r="VJE87" s="195"/>
      <c r="VJF87" s="195"/>
      <c r="VJG87" s="195"/>
      <c r="VJH87" s="195"/>
      <c r="VJI87" s="195"/>
      <c r="VJJ87" s="195"/>
      <c r="VJK87" s="195"/>
      <c r="VJL87" s="195"/>
      <c r="VJM87" s="195"/>
      <c r="VJN87" s="195"/>
      <c r="VJO87" s="195"/>
      <c r="VJP87" s="195"/>
      <c r="VJQ87" s="195"/>
      <c r="VJR87" s="195"/>
      <c r="VJS87" s="195"/>
      <c r="VJT87" s="195"/>
      <c r="VJU87" s="195"/>
      <c r="VJV87" s="195"/>
      <c r="VJW87" s="195"/>
      <c r="VJX87" s="195"/>
      <c r="VJY87" s="195"/>
      <c r="VJZ87" s="195"/>
      <c r="VKA87" s="195"/>
      <c r="VKB87" s="195"/>
      <c r="VKC87" s="195"/>
      <c r="VKD87" s="195"/>
      <c r="VKE87" s="195"/>
      <c r="VKF87" s="195"/>
      <c r="VKG87" s="195"/>
      <c r="VKH87" s="195"/>
      <c r="VKI87" s="195"/>
      <c r="VKJ87" s="195"/>
      <c r="VKK87" s="195"/>
      <c r="VKL87" s="195"/>
      <c r="VKM87" s="195"/>
      <c r="VKN87" s="195"/>
      <c r="VKO87" s="195"/>
      <c r="VKP87" s="195"/>
      <c r="VKQ87" s="195"/>
      <c r="VKR87" s="195"/>
      <c r="VKS87" s="195"/>
      <c r="VKT87" s="195"/>
      <c r="VKU87" s="195"/>
      <c r="VKV87" s="195"/>
      <c r="VKW87" s="195"/>
      <c r="VKX87" s="195"/>
      <c r="VKY87" s="195"/>
      <c r="VKZ87" s="195"/>
      <c r="VLA87" s="195"/>
      <c r="VLB87" s="195"/>
      <c r="VLC87" s="195"/>
      <c r="VLD87" s="195"/>
      <c r="VLE87" s="195"/>
      <c r="VLF87" s="195"/>
      <c r="VLG87" s="195"/>
      <c r="VLH87" s="195"/>
      <c r="VLI87" s="195"/>
      <c r="VLJ87" s="195"/>
      <c r="VLK87" s="195"/>
      <c r="VLL87" s="195"/>
      <c r="VLM87" s="195"/>
      <c r="VLN87" s="195"/>
      <c r="VLO87" s="195"/>
      <c r="VLP87" s="195"/>
      <c r="VLQ87" s="195"/>
      <c r="VLR87" s="195"/>
      <c r="VLS87" s="195"/>
      <c r="VLT87" s="195"/>
      <c r="VLU87" s="195"/>
      <c r="VLV87" s="195"/>
      <c r="VLW87" s="195"/>
      <c r="VLX87" s="195"/>
      <c r="VLY87" s="195"/>
      <c r="VLZ87" s="195"/>
      <c r="VMA87" s="195"/>
      <c r="VMB87" s="195"/>
      <c r="VMC87" s="195"/>
      <c r="VMD87" s="195"/>
      <c r="VME87" s="195"/>
      <c r="VMF87" s="195"/>
      <c r="VMG87" s="195"/>
      <c r="VMH87" s="195"/>
      <c r="VMI87" s="195"/>
      <c r="VMJ87" s="195"/>
      <c r="VMK87" s="195"/>
      <c r="VML87" s="195"/>
      <c r="VMM87" s="195"/>
      <c r="VMN87" s="195"/>
      <c r="VMO87" s="195"/>
      <c r="VMP87" s="195"/>
      <c r="VMQ87" s="195"/>
      <c r="VMR87" s="195"/>
      <c r="VMS87" s="195"/>
      <c r="VMT87" s="195"/>
      <c r="VMU87" s="195"/>
      <c r="VMV87" s="195"/>
      <c r="VMW87" s="195"/>
      <c r="VMX87" s="195"/>
      <c r="VMY87" s="195"/>
      <c r="VMZ87" s="195"/>
      <c r="VNA87" s="195"/>
      <c r="VNB87" s="195"/>
      <c r="VNC87" s="195"/>
      <c r="VND87" s="195"/>
      <c r="VNE87" s="195"/>
      <c r="VNF87" s="195"/>
      <c r="VNG87" s="195"/>
      <c r="VNH87" s="195"/>
      <c r="VNI87" s="195"/>
      <c r="VNJ87" s="195"/>
      <c r="VNK87" s="195"/>
      <c r="VNL87" s="195"/>
      <c r="VNM87" s="195"/>
      <c r="VNN87" s="195"/>
      <c r="VNO87" s="195"/>
      <c r="VNP87" s="195"/>
      <c r="VNQ87" s="195"/>
      <c r="VNR87" s="195"/>
      <c r="VNS87" s="195"/>
      <c r="VNT87" s="195"/>
      <c r="VNU87" s="195"/>
      <c r="VNV87" s="195"/>
      <c r="VNW87" s="195"/>
      <c r="VNX87" s="195"/>
      <c r="VNY87" s="195"/>
      <c r="VNZ87" s="195"/>
      <c r="VOA87" s="195"/>
      <c r="VOB87" s="195"/>
      <c r="VOC87" s="195"/>
      <c r="VOD87" s="195"/>
      <c r="VOE87" s="195"/>
      <c r="VOF87" s="195"/>
      <c r="VOG87" s="195"/>
      <c r="VOH87" s="195"/>
      <c r="VOI87" s="195"/>
      <c r="VOJ87" s="195"/>
      <c r="VOK87" s="195"/>
      <c r="VOL87" s="195"/>
      <c r="VOM87" s="195"/>
      <c r="VON87" s="195"/>
      <c r="VOO87" s="195"/>
      <c r="VOP87" s="195"/>
      <c r="VOQ87" s="195"/>
      <c r="VOR87" s="195"/>
      <c r="VOS87" s="195"/>
      <c r="VOT87" s="195"/>
      <c r="VOU87" s="195"/>
      <c r="VOV87" s="195"/>
      <c r="VOW87" s="195"/>
      <c r="VOX87" s="195"/>
      <c r="VOY87" s="195"/>
      <c r="VOZ87" s="195"/>
      <c r="VPA87" s="195"/>
      <c r="VPB87" s="195"/>
      <c r="VPC87" s="195"/>
      <c r="VPD87" s="195"/>
      <c r="VPE87" s="195"/>
      <c r="VPF87" s="195"/>
      <c r="VPG87" s="195"/>
      <c r="VPH87" s="195"/>
      <c r="VPI87" s="195"/>
      <c r="VPJ87" s="195"/>
      <c r="VPK87" s="195"/>
      <c r="VPL87" s="195"/>
      <c r="VPM87" s="195"/>
      <c r="VPN87" s="195"/>
      <c r="VPO87" s="195"/>
      <c r="VPP87" s="195"/>
      <c r="VPQ87" s="195"/>
      <c r="VPR87" s="195"/>
      <c r="VPS87" s="195"/>
      <c r="VPT87" s="195"/>
      <c r="VPU87" s="195"/>
      <c r="VPV87" s="195"/>
      <c r="VPW87" s="195"/>
      <c r="VPX87" s="195"/>
      <c r="VPY87" s="195"/>
      <c r="VPZ87" s="195"/>
      <c r="VQA87" s="195"/>
      <c r="VQB87" s="195"/>
      <c r="VQC87" s="195"/>
      <c r="VQD87" s="195"/>
      <c r="VQE87" s="195"/>
      <c r="VQF87" s="195"/>
      <c r="VQG87" s="195"/>
      <c r="VQH87" s="195"/>
      <c r="VQI87" s="195"/>
      <c r="VQJ87" s="195"/>
      <c r="VQK87" s="195"/>
      <c r="VQL87" s="195"/>
      <c r="VQM87" s="195"/>
      <c r="VQN87" s="195"/>
      <c r="VQO87" s="195"/>
      <c r="VQP87" s="195"/>
      <c r="VQQ87" s="195"/>
      <c r="VQR87" s="195"/>
      <c r="VQS87" s="195"/>
      <c r="VQT87" s="195"/>
      <c r="VQU87" s="195"/>
      <c r="VQV87" s="195"/>
      <c r="VQW87" s="195"/>
      <c r="VQX87" s="195"/>
      <c r="VQY87" s="195"/>
      <c r="VQZ87" s="195"/>
      <c r="VRA87" s="195"/>
      <c r="VRB87" s="195"/>
      <c r="VRC87" s="195"/>
      <c r="VRD87" s="195"/>
      <c r="VRE87" s="195"/>
      <c r="VRF87" s="195"/>
      <c r="VRG87" s="195"/>
      <c r="VRH87" s="195"/>
      <c r="VRI87" s="195"/>
      <c r="VRJ87" s="195"/>
      <c r="VRK87" s="195"/>
      <c r="VRL87" s="195"/>
      <c r="VRM87" s="195"/>
      <c r="VRN87" s="195"/>
      <c r="VRO87" s="195"/>
      <c r="VRP87" s="195"/>
      <c r="VRQ87" s="195"/>
      <c r="VRR87" s="195"/>
      <c r="VRS87" s="195"/>
      <c r="VRT87" s="195"/>
      <c r="VRU87" s="195"/>
      <c r="VRV87" s="195"/>
      <c r="VRW87" s="195"/>
      <c r="VRX87" s="195"/>
      <c r="VRY87" s="195"/>
      <c r="VRZ87" s="195"/>
      <c r="VSA87" s="195"/>
      <c r="VSB87" s="195"/>
      <c r="VSC87" s="195"/>
      <c r="VSD87" s="195"/>
      <c r="VSE87" s="195"/>
      <c r="VSF87" s="195"/>
      <c r="VSG87" s="195"/>
      <c r="VSH87" s="195"/>
      <c r="VSI87" s="195"/>
      <c r="VSJ87" s="195"/>
      <c r="VSK87" s="195"/>
      <c r="VSL87" s="195"/>
      <c r="VSM87" s="195"/>
      <c r="VSN87" s="195"/>
      <c r="VSO87" s="195"/>
      <c r="VSP87" s="195"/>
      <c r="VSQ87" s="195"/>
      <c r="VSR87" s="195"/>
      <c r="VSS87" s="195"/>
      <c r="VST87" s="195"/>
      <c r="VSU87" s="195"/>
      <c r="VSV87" s="195"/>
      <c r="VSW87" s="195"/>
      <c r="VSX87" s="195"/>
      <c r="VSY87" s="195"/>
      <c r="VSZ87" s="195"/>
      <c r="VTA87" s="195"/>
      <c r="VTB87" s="195"/>
      <c r="VTC87" s="195"/>
      <c r="VTD87" s="195"/>
      <c r="VTE87" s="195"/>
      <c r="VTF87" s="195"/>
      <c r="VTG87" s="195"/>
      <c r="VTH87" s="195"/>
      <c r="VTI87" s="195"/>
      <c r="VTJ87" s="195"/>
      <c r="VTK87" s="195"/>
      <c r="VTL87" s="195"/>
      <c r="VTM87" s="195"/>
      <c r="VTN87" s="195"/>
      <c r="VTO87" s="195"/>
      <c r="VTP87" s="195"/>
      <c r="VTQ87" s="195"/>
      <c r="VTR87" s="195"/>
      <c r="VTS87" s="195"/>
      <c r="VTT87" s="195"/>
      <c r="VTU87" s="195"/>
      <c r="VTV87" s="195"/>
      <c r="VTW87" s="195"/>
      <c r="VTX87" s="195"/>
      <c r="VTY87" s="195"/>
      <c r="VTZ87" s="195"/>
      <c r="VUA87" s="195"/>
      <c r="VUB87" s="195"/>
      <c r="VUC87" s="195"/>
      <c r="VUD87" s="195"/>
      <c r="VUE87" s="195"/>
      <c r="VUF87" s="195"/>
      <c r="VUG87" s="195"/>
      <c r="VUH87" s="195"/>
      <c r="VUI87" s="195"/>
      <c r="VUJ87" s="195"/>
      <c r="VUK87" s="195"/>
      <c r="VUL87" s="195"/>
      <c r="VUM87" s="195"/>
      <c r="VUN87" s="195"/>
      <c r="VUO87" s="195"/>
      <c r="VUP87" s="195"/>
      <c r="VUQ87" s="195"/>
      <c r="VUR87" s="195"/>
      <c r="VUS87" s="195"/>
      <c r="VUT87" s="195"/>
      <c r="VUU87" s="195"/>
      <c r="VUV87" s="195"/>
      <c r="VUW87" s="195"/>
      <c r="VUX87" s="195"/>
      <c r="VUY87" s="195"/>
      <c r="VUZ87" s="195"/>
      <c r="VVA87" s="195"/>
      <c r="VVB87" s="195"/>
      <c r="VVC87" s="195"/>
      <c r="VVD87" s="195"/>
      <c r="VVE87" s="195"/>
      <c r="VVF87" s="195"/>
      <c r="VVG87" s="195"/>
      <c r="VVH87" s="195"/>
      <c r="VVI87" s="195"/>
      <c r="VVJ87" s="195"/>
      <c r="VVK87" s="195"/>
      <c r="VVL87" s="195"/>
      <c r="VVM87" s="195"/>
      <c r="VVN87" s="195"/>
      <c r="VVO87" s="195"/>
      <c r="VVP87" s="195"/>
      <c r="VVQ87" s="195"/>
      <c r="VVR87" s="195"/>
      <c r="VVS87" s="195"/>
      <c r="VVT87" s="195"/>
      <c r="VVU87" s="195"/>
      <c r="VVV87" s="195"/>
      <c r="VVW87" s="195"/>
      <c r="VVX87" s="195"/>
      <c r="VVY87" s="195"/>
      <c r="VVZ87" s="195"/>
      <c r="VWA87" s="195"/>
      <c r="VWB87" s="195"/>
      <c r="VWC87" s="195"/>
      <c r="VWD87" s="195"/>
      <c r="VWE87" s="195"/>
      <c r="VWF87" s="195"/>
      <c r="VWG87" s="195"/>
      <c r="VWH87" s="195"/>
      <c r="VWI87" s="195"/>
      <c r="VWJ87" s="195"/>
      <c r="VWK87" s="195"/>
      <c r="VWL87" s="195"/>
      <c r="VWM87" s="195"/>
      <c r="VWN87" s="195"/>
      <c r="VWO87" s="195"/>
      <c r="VWP87" s="195"/>
      <c r="VWQ87" s="195"/>
      <c r="VWR87" s="195"/>
      <c r="VWS87" s="195"/>
      <c r="VWT87" s="195"/>
      <c r="VWU87" s="195"/>
      <c r="VWV87" s="195"/>
      <c r="VWW87" s="195"/>
      <c r="VWX87" s="195"/>
      <c r="VWY87" s="195"/>
      <c r="VWZ87" s="195"/>
      <c r="VXA87" s="195"/>
      <c r="VXB87" s="195"/>
      <c r="VXC87" s="195"/>
      <c r="VXD87" s="195"/>
      <c r="VXE87" s="195"/>
      <c r="VXF87" s="195"/>
      <c r="VXG87" s="195"/>
      <c r="VXH87" s="195"/>
      <c r="VXI87" s="195"/>
      <c r="VXJ87" s="195"/>
      <c r="VXK87" s="195"/>
      <c r="VXL87" s="195"/>
      <c r="VXM87" s="195"/>
      <c r="VXN87" s="195"/>
      <c r="VXO87" s="195"/>
      <c r="VXP87" s="195"/>
      <c r="VXQ87" s="195"/>
      <c r="VXR87" s="195"/>
      <c r="VXS87" s="195"/>
      <c r="VXT87" s="195"/>
      <c r="VXU87" s="195"/>
      <c r="VXV87" s="195"/>
      <c r="VXW87" s="195"/>
      <c r="VXX87" s="195"/>
      <c r="VXY87" s="195"/>
      <c r="VXZ87" s="195"/>
      <c r="VYA87" s="195"/>
      <c r="VYB87" s="195"/>
      <c r="VYC87" s="195"/>
      <c r="VYD87" s="195"/>
      <c r="VYE87" s="195"/>
      <c r="VYF87" s="195"/>
      <c r="VYG87" s="195"/>
      <c r="VYH87" s="195"/>
      <c r="VYI87" s="195"/>
      <c r="VYJ87" s="195"/>
      <c r="VYK87" s="195"/>
      <c r="VYL87" s="195"/>
      <c r="VYM87" s="195"/>
      <c r="VYN87" s="195"/>
      <c r="VYO87" s="195"/>
      <c r="VYP87" s="195"/>
      <c r="VYQ87" s="195"/>
      <c r="VYR87" s="195"/>
      <c r="VYS87" s="195"/>
      <c r="VYT87" s="195"/>
      <c r="VYU87" s="195"/>
      <c r="VYV87" s="195"/>
      <c r="VYW87" s="195"/>
      <c r="VYX87" s="195"/>
      <c r="VYY87" s="195"/>
      <c r="VYZ87" s="195"/>
      <c r="VZA87" s="195"/>
      <c r="VZB87" s="195"/>
      <c r="VZC87" s="195"/>
      <c r="VZD87" s="195"/>
      <c r="VZE87" s="195"/>
      <c r="VZF87" s="195"/>
      <c r="VZG87" s="195"/>
      <c r="VZH87" s="195"/>
      <c r="VZI87" s="195"/>
      <c r="VZJ87" s="195"/>
      <c r="VZK87" s="195"/>
      <c r="VZL87" s="195"/>
      <c r="VZM87" s="195"/>
      <c r="VZN87" s="195"/>
      <c r="VZO87" s="195"/>
      <c r="VZP87" s="195"/>
      <c r="VZQ87" s="195"/>
      <c r="VZR87" s="195"/>
      <c r="VZS87" s="195"/>
      <c r="VZT87" s="195"/>
      <c r="VZU87" s="195"/>
      <c r="VZV87" s="195"/>
      <c r="VZW87" s="195"/>
      <c r="VZX87" s="195"/>
      <c r="VZY87" s="195"/>
      <c r="VZZ87" s="195"/>
      <c r="WAA87" s="195"/>
      <c r="WAB87" s="195"/>
      <c r="WAC87" s="195"/>
      <c r="WAD87" s="195"/>
      <c r="WAE87" s="195"/>
      <c r="WAF87" s="195"/>
      <c r="WAG87" s="195"/>
      <c r="WAH87" s="195"/>
      <c r="WAI87" s="195"/>
      <c r="WAJ87" s="195"/>
      <c r="WAK87" s="195"/>
      <c r="WAL87" s="195"/>
      <c r="WAM87" s="195"/>
      <c r="WAN87" s="195"/>
      <c r="WAO87" s="195"/>
      <c r="WAP87" s="195"/>
      <c r="WAQ87" s="195"/>
      <c r="WAR87" s="195"/>
      <c r="WAS87" s="195"/>
      <c r="WAT87" s="195"/>
      <c r="WAU87" s="195"/>
      <c r="WAV87" s="195"/>
      <c r="WAW87" s="195"/>
      <c r="WAX87" s="195"/>
      <c r="WAY87" s="195"/>
      <c r="WAZ87" s="195"/>
      <c r="WBA87" s="195"/>
      <c r="WBB87" s="195"/>
      <c r="WBC87" s="195"/>
      <c r="WBD87" s="195"/>
      <c r="WBE87" s="195"/>
      <c r="WBF87" s="195"/>
      <c r="WBG87" s="195"/>
      <c r="WBH87" s="195"/>
      <c r="WBI87" s="195"/>
      <c r="WBJ87" s="195"/>
      <c r="WBK87" s="195"/>
      <c r="WBL87" s="195"/>
      <c r="WBM87" s="195"/>
      <c r="WBN87" s="195"/>
      <c r="WBO87" s="195"/>
      <c r="WBP87" s="195"/>
      <c r="WBQ87" s="195"/>
      <c r="WBR87" s="195"/>
      <c r="WBS87" s="195"/>
      <c r="WBT87" s="195"/>
      <c r="WBU87" s="195"/>
      <c r="WBV87" s="195"/>
      <c r="WBW87" s="195"/>
      <c r="WBX87" s="195"/>
      <c r="WBY87" s="195"/>
      <c r="WBZ87" s="195"/>
      <c r="WCA87" s="195"/>
      <c r="WCB87" s="195"/>
      <c r="WCC87" s="195"/>
      <c r="WCD87" s="195"/>
      <c r="WCE87" s="195"/>
      <c r="WCF87" s="195"/>
      <c r="WCG87" s="195"/>
      <c r="WCH87" s="195"/>
      <c r="WCI87" s="195"/>
      <c r="WCJ87" s="195"/>
      <c r="WCK87" s="195"/>
      <c r="WCL87" s="195"/>
      <c r="WCM87" s="195"/>
      <c r="WCN87" s="195"/>
      <c r="WCO87" s="195"/>
      <c r="WCP87" s="195"/>
      <c r="WCQ87" s="195"/>
      <c r="WCR87" s="195"/>
      <c r="WCS87" s="195"/>
      <c r="WCT87" s="195"/>
      <c r="WCU87" s="195"/>
      <c r="WCV87" s="195"/>
      <c r="WCW87" s="195"/>
      <c r="WCX87" s="195"/>
      <c r="WCY87" s="195"/>
      <c r="WCZ87" s="195"/>
      <c r="WDA87" s="195"/>
      <c r="WDB87" s="195"/>
      <c r="WDC87" s="195"/>
      <c r="WDD87" s="195"/>
      <c r="WDE87" s="195"/>
      <c r="WDF87" s="195"/>
      <c r="WDG87" s="195"/>
      <c r="WDH87" s="195"/>
      <c r="WDI87" s="195"/>
      <c r="WDJ87" s="195"/>
      <c r="WDK87" s="195"/>
      <c r="WDL87" s="195"/>
      <c r="WDM87" s="195"/>
      <c r="WDN87" s="195"/>
      <c r="WDO87" s="195"/>
      <c r="WDP87" s="195"/>
      <c r="WDQ87" s="195"/>
      <c r="WDR87" s="195"/>
      <c r="WDS87" s="195"/>
      <c r="WDT87" s="195"/>
      <c r="WDU87" s="195"/>
      <c r="WDV87" s="195"/>
      <c r="WDW87" s="195"/>
      <c r="WDX87" s="195"/>
      <c r="WDY87" s="195"/>
      <c r="WDZ87" s="195"/>
      <c r="WEA87" s="195"/>
      <c r="WEB87" s="195"/>
      <c r="WEC87" s="195"/>
      <c r="WED87" s="195"/>
      <c r="WEE87" s="195"/>
      <c r="WEF87" s="195"/>
      <c r="WEG87" s="195"/>
      <c r="WEH87" s="195"/>
      <c r="WEI87" s="195"/>
      <c r="WEJ87" s="195"/>
      <c r="WEK87" s="195"/>
      <c r="WEL87" s="195"/>
      <c r="WEM87" s="195"/>
      <c r="WEN87" s="195"/>
      <c r="WEO87" s="195"/>
      <c r="WEP87" s="195"/>
      <c r="WEQ87" s="195"/>
      <c r="WER87" s="195"/>
      <c r="WES87" s="195"/>
      <c r="WET87" s="195"/>
      <c r="WEU87" s="195"/>
      <c r="WEV87" s="195"/>
      <c r="WEW87" s="195"/>
      <c r="WEX87" s="195"/>
      <c r="WEY87" s="195"/>
      <c r="WEZ87" s="195"/>
      <c r="WFA87" s="195"/>
      <c r="WFB87" s="195"/>
      <c r="WFC87" s="195"/>
      <c r="WFD87" s="195"/>
      <c r="WFE87" s="195"/>
      <c r="WFF87" s="195"/>
      <c r="WFG87" s="195"/>
      <c r="WFH87" s="195"/>
      <c r="WFI87" s="195"/>
      <c r="WFJ87" s="195"/>
      <c r="WFK87" s="195"/>
      <c r="WFL87" s="195"/>
      <c r="WFM87" s="195"/>
      <c r="WFN87" s="195"/>
      <c r="WFO87" s="195"/>
      <c r="WFP87" s="195"/>
      <c r="WFQ87" s="195"/>
      <c r="WFR87" s="195"/>
      <c r="WFS87" s="195"/>
      <c r="WFT87" s="195"/>
      <c r="WFU87" s="195"/>
      <c r="WFV87" s="195"/>
      <c r="WFW87" s="195"/>
      <c r="WFX87" s="195"/>
      <c r="WFY87" s="195"/>
      <c r="WFZ87" s="195"/>
      <c r="WGA87" s="195"/>
      <c r="WGB87" s="195"/>
      <c r="WGC87" s="195"/>
      <c r="WGD87" s="195"/>
      <c r="WGE87" s="195"/>
      <c r="WGF87" s="195"/>
      <c r="WGG87" s="195"/>
      <c r="WGH87" s="195"/>
      <c r="WGI87" s="195"/>
      <c r="WGJ87" s="195"/>
      <c r="WGK87" s="195"/>
      <c r="WGL87" s="195"/>
      <c r="WGM87" s="195"/>
      <c r="WGN87" s="195"/>
      <c r="WGO87" s="195"/>
      <c r="WGP87" s="195"/>
      <c r="WGQ87" s="195"/>
      <c r="WGR87" s="195"/>
      <c r="WGS87" s="195"/>
      <c r="WGT87" s="195"/>
      <c r="WGU87" s="195"/>
      <c r="WGV87" s="195"/>
      <c r="WGW87" s="195"/>
      <c r="WGX87" s="195"/>
      <c r="WGY87" s="195"/>
      <c r="WGZ87" s="195"/>
      <c r="WHA87" s="195"/>
      <c r="WHB87" s="195"/>
      <c r="WHC87" s="195"/>
      <c r="WHD87" s="195"/>
      <c r="WHE87" s="195"/>
      <c r="WHF87" s="195"/>
      <c r="WHG87" s="195"/>
      <c r="WHH87" s="195"/>
      <c r="WHI87" s="195"/>
      <c r="WHJ87" s="195"/>
      <c r="WHK87" s="195"/>
      <c r="WHL87" s="195"/>
      <c r="WHM87" s="195"/>
      <c r="WHN87" s="195"/>
      <c r="WHO87" s="195"/>
      <c r="WHP87" s="195"/>
      <c r="WHQ87" s="195"/>
      <c r="WHR87" s="195"/>
      <c r="WHS87" s="195"/>
      <c r="WHT87" s="195"/>
      <c r="WHU87" s="195"/>
      <c r="WHV87" s="195"/>
      <c r="WHW87" s="195"/>
      <c r="WHX87" s="195"/>
      <c r="WHY87" s="195"/>
      <c r="WHZ87" s="195"/>
      <c r="WIA87" s="195"/>
      <c r="WIB87" s="195"/>
      <c r="WIC87" s="195"/>
      <c r="WID87" s="195"/>
      <c r="WIE87" s="195"/>
      <c r="WIF87" s="195"/>
      <c r="WIG87" s="195"/>
      <c r="WIH87" s="195"/>
      <c r="WII87" s="195"/>
      <c r="WIJ87" s="195"/>
      <c r="WIK87" s="195"/>
      <c r="WIL87" s="195"/>
      <c r="WIM87" s="195"/>
      <c r="WIN87" s="195"/>
      <c r="WIO87" s="195"/>
      <c r="WIP87" s="195"/>
      <c r="WIQ87" s="195"/>
      <c r="WIR87" s="195"/>
      <c r="WIS87" s="195"/>
      <c r="WIT87" s="195"/>
      <c r="WIU87" s="195"/>
      <c r="WIV87" s="195"/>
      <c r="WIW87" s="195"/>
      <c r="WIX87" s="195"/>
      <c r="WIY87" s="195"/>
      <c r="WIZ87" s="195"/>
      <c r="WJA87" s="195"/>
      <c r="WJB87" s="195"/>
      <c r="WJC87" s="195"/>
      <c r="WJD87" s="195"/>
      <c r="WJE87" s="195"/>
      <c r="WJF87" s="195"/>
      <c r="WJG87" s="195"/>
      <c r="WJH87" s="195"/>
      <c r="WJI87" s="195"/>
      <c r="WJJ87" s="195"/>
      <c r="WJK87" s="195"/>
      <c r="WJL87" s="195"/>
      <c r="WJM87" s="195"/>
      <c r="WJN87" s="195"/>
      <c r="WJO87" s="195"/>
      <c r="WJP87" s="195"/>
      <c r="WJQ87" s="195"/>
      <c r="WJR87" s="195"/>
      <c r="WJS87" s="195"/>
      <c r="WJT87" s="195"/>
      <c r="WJU87" s="195"/>
      <c r="WJV87" s="195"/>
      <c r="WJW87" s="195"/>
      <c r="WJX87" s="195"/>
      <c r="WJY87" s="195"/>
      <c r="WJZ87" s="195"/>
      <c r="WKA87" s="195"/>
      <c r="WKB87" s="195"/>
      <c r="WKC87" s="195"/>
      <c r="WKD87" s="195"/>
      <c r="WKE87" s="195"/>
      <c r="WKF87" s="195"/>
      <c r="WKG87" s="195"/>
      <c r="WKH87" s="195"/>
      <c r="WKI87" s="195"/>
      <c r="WKJ87" s="195"/>
      <c r="WKK87" s="195"/>
      <c r="WKL87" s="195"/>
      <c r="WKM87" s="195"/>
      <c r="WKN87" s="195"/>
      <c r="WKO87" s="195"/>
      <c r="WKP87" s="195"/>
      <c r="WKQ87" s="195"/>
      <c r="WKR87" s="195"/>
      <c r="WKS87" s="195"/>
      <c r="WKT87" s="195"/>
      <c r="WKU87" s="195"/>
      <c r="WKV87" s="195"/>
      <c r="WKW87" s="195"/>
      <c r="WKX87" s="195"/>
      <c r="WKY87" s="195"/>
      <c r="WKZ87" s="195"/>
      <c r="WLA87" s="195"/>
      <c r="WLB87" s="195"/>
      <c r="WLC87" s="195"/>
      <c r="WLD87" s="195"/>
      <c r="WLE87" s="195"/>
      <c r="WLF87" s="195"/>
      <c r="WLG87" s="195"/>
      <c r="WLH87" s="195"/>
      <c r="WLI87" s="195"/>
      <c r="WLJ87" s="195"/>
      <c r="WLK87" s="195"/>
      <c r="WLL87" s="195"/>
      <c r="WLM87" s="195"/>
      <c r="WLN87" s="195"/>
      <c r="WLO87" s="195"/>
      <c r="WLP87" s="195"/>
      <c r="WLQ87" s="195"/>
      <c r="WLR87" s="195"/>
      <c r="WLS87" s="195"/>
      <c r="WLT87" s="195"/>
      <c r="WLU87" s="195"/>
      <c r="WLV87" s="195"/>
      <c r="WLW87" s="195"/>
      <c r="WLX87" s="195"/>
      <c r="WLY87" s="195"/>
      <c r="WLZ87" s="195"/>
      <c r="WMA87" s="195"/>
      <c r="WMB87" s="195"/>
      <c r="WMC87" s="195"/>
      <c r="WMD87" s="195"/>
      <c r="WME87" s="195"/>
      <c r="WMF87" s="195"/>
      <c r="WMG87" s="195"/>
      <c r="WMH87" s="195"/>
      <c r="WMI87" s="195"/>
      <c r="WMJ87" s="195"/>
      <c r="WMK87" s="195"/>
      <c r="WML87" s="195"/>
      <c r="WMM87" s="195"/>
      <c r="WMN87" s="195"/>
      <c r="WMO87" s="195"/>
      <c r="WMP87" s="195"/>
      <c r="WMQ87" s="195"/>
      <c r="WMR87" s="195"/>
      <c r="WMS87" s="195"/>
      <c r="WMT87" s="195"/>
      <c r="WMU87" s="195"/>
      <c r="WMV87" s="195"/>
      <c r="WMW87" s="195"/>
      <c r="WMX87" s="195"/>
      <c r="WMY87" s="195"/>
      <c r="WMZ87" s="195"/>
      <c r="WNA87" s="195"/>
      <c r="WNB87" s="195"/>
      <c r="WNC87" s="195"/>
      <c r="WND87" s="195"/>
      <c r="WNE87" s="195"/>
      <c r="WNF87" s="195"/>
      <c r="WNG87" s="195"/>
      <c r="WNH87" s="195"/>
      <c r="WNI87" s="195"/>
      <c r="WNJ87" s="195"/>
      <c r="WNK87" s="195"/>
      <c r="WNL87" s="195"/>
      <c r="WNM87" s="195"/>
      <c r="WNN87" s="195"/>
      <c r="WNO87" s="195"/>
      <c r="WNP87" s="195"/>
      <c r="WNQ87" s="195"/>
      <c r="WNR87" s="195"/>
      <c r="WNS87" s="195"/>
      <c r="WNT87" s="195"/>
      <c r="WNU87" s="195"/>
      <c r="WNV87" s="195"/>
      <c r="WNW87" s="195"/>
      <c r="WNX87" s="195"/>
      <c r="WNY87" s="195"/>
      <c r="WNZ87" s="195"/>
      <c r="WOA87" s="195"/>
      <c r="WOB87" s="195"/>
      <c r="WOC87" s="195"/>
      <c r="WOD87" s="195"/>
      <c r="WOE87" s="195"/>
      <c r="WOF87" s="195"/>
      <c r="WOG87" s="195"/>
      <c r="WOH87" s="195"/>
      <c r="WOI87" s="195"/>
      <c r="WOJ87" s="195"/>
      <c r="WOK87" s="195"/>
      <c r="WOL87" s="195"/>
      <c r="WOM87" s="195"/>
      <c r="WON87" s="195"/>
      <c r="WOO87" s="195"/>
      <c r="WOP87" s="195"/>
      <c r="WOQ87" s="195"/>
      <c r="WOR87" s="195"/>
      <c r="WOS87" s="195"/>
      <c r="WOT87" s="195"/>
      <c r="WOU87" s="195"/>
      <c r="WOV87" s="195"/>
      <c r="WOW87" s="195"/>
      <c r="WOX87" s="195"/>
      <c r="WOY87" s="195"/>
      <c r="WOZ87" s="195"/>
      <c r="WPA87" s="195"/>
      <c r="WPB87" s="195"/>
      <c r="WPC87" s="195"/>
      <c r="WPD87" s="195"/>
      <c r="WPE87" s="195"/>
      <c r="WPF87" s="195"/>
      <c r="WPG87" s="195"/>
      <c r="WPH87" s="195"/>
      <c r="WPI87" s="195"/>
      <c r="WPJ87" s="195"/>
      <c r="WPK87" s="195"/>
      <c r="WPL87" s="195"/>
      <c r="WPM87" s="195"/>
      <c r="WPN87" s="195"/>
      <c r="WPO87" s="195"/>
      <c r="WPP87" s="195"/>
      <c r="WPQ87" s="195"/>
      <c r="WPR87" s="195"/>
      <c r="WPS87" s="195"/>
      <c r="WPT87" s="195"/>
      <c r="WPU87" s="195"/>
      <c r="WPV87" s="195"/>
      <c r="WPW87" s="195"/>
      <c r="WPX87" s="195"/>
      <c r="WPY87" s="195"/>
      <c r="WPZ87" s="195"/>
      <c r="WQA87" s="195"/>
      <c r="WQB87" s="195"/>
      <c r="WQC87" s="195"/>
      <c r="WQD87" s="195"/>
      <c r="WQE87" s="195"/>
      <c r="WQF87" s="195"/>
      <c r="WQG87" s="195"/>
      <c r="WQH87" s="195"/>
      <c r="WQI87" s="195"/>
      <c r="WQJ87" s="195"/>
      <c r="WQK87" s="195"/>
      <c r="WQL87" s="195"/>
      <c r="WQM87" s="195"/>
      <c r="WQN87" s="195"/>
      <c r="WQO87" s="195"/>
      <c r="WQP87" s="195"/>
      <c r="WQQ87" s="195"/>
      <c r="WQR87" s="195"/>
      <c r="WQS87" s="195"/>
      <c r="WQT87" s="195"/>
      <c r="WQU87" s="195"/>
      <c r="WQV87" s="195"/>
      <c r="WQW87" s="195"/>
      <c r="WQX87" s="195"/>
      <c r="WQY87" s="195"/>
      <c r="WQZ87" s="195"/>
      <c r="WRA87" s="195"/>
      <c r="WRB87" s="195"/>
      <c r="WRC87" s="195"/>
      <c r="WRD87" s="195"/>
      <c r="WRE87" s="195"/>
      <c r="WRF87" s="195"/>
      <c r="WRG87" s="195"/>
      <c r="WRH87" s="195"/>
      <c r="WRI87" s="195"/>
      <c r="WRJ87" s="195"/>
      <c r="WRK87" s="195"/>
      <c r="WRL87" s="195"/>
      <c r="WRM87" s="195"/>
      <c r="WRN87" s="195"/>
      <c r="WRO87" s="195"/>
      <c r="WRP87" s="195"/>
      <c r="WRQ87" s="195"/>
      <c r="WRR87" s="195"/>
      <c r="WRS87" s="195"/>
      <c r="WRT87" s="195"/>
      <c r="WRU87" s="195"/>
      <c r="WRV87" s="195"/>
      <c r="WRW87" s="195"/>
      <c r="WRX87" s="195"/>
      <c r="WRY87" s="195"/>
      <c r="WRZ87" s="195"/>
      <c r="WSA87" s="195"/>
      <c r="WSB87" s="195"/>
      <c r="WSC87" s="195"/>
      <c r="WSD87" s="195"/>
      <c r="WSE87" s="195"/>
      <c r="WSF87" s="195"/>
      <c r="WSG87" s="195"/>
      <c r="WSH87" s="195"/>
      <c r="WSI87" s="195"/>
      <c r="WSJ87" s="195"/>
      <c r="WSK87" s="195"/>
      <c r="WSL87" s="195"/>
      <c r="WSM87" s="195"/>
      <c r="WSN87" s="195"/>
      <c r="WSO87" s="195"/>
      <c r="WSP87" s="195"/>
      <c r="WSQ87" s="195"/>
      <c r="WSR87" s="195"/>
      <c r="WSS87" s="195"/>
      <c r="WST87" s="195"/>
      <c r="WSU87" s="195"/>
      <c r="WSV87" s="195"/>
      <c r="WSW87" s="195"/>
      <c r="WSX87" s="195"/>
      <c r="WSY87" s="195"/>
      <c r="WSZ87" s="195"/>
      <c r="WTA87" s="195"/>
      <c r="WTB87" s="195"/>
      <c r="WTC87" s="195"/>
      <c r="WTD87" s="195"/>
      <c r="WTE87" s="195"/>
      <c r="WTF87" s="195"/>
      <c r="WTG87" s="195"/>
      <c r="WTH87" s="195"/>
      <c r="WTI87" s="195"/>
      <c r="WTJ87" s="195"/>
      <c r="WTK87" s="195"/>
      <c r="WTL87" s="195"/>
      <c r="WTM87" s="195"/>
      <c r="WTN87" s="195"/>
      <c r="WTO87" s="195"/>
      <c r="WTP87" s="195"/>
      <c r="WTQ87" s="195"/>
      <c r="WTR87" s="195"/>
      <c r="WTS87" s="195"/>
      <c r="WTT87" s="195"/>
      <c r="WTU87" s="195"/>
      <c r="WTV87" s="195"/>
      <c r="WTW87" s="195"/>
      <c r="WTX87" s="195"/>
      <c r="WTY87" s="195"/>
      <c r="WTZ87" s="195"/>
      <c r="WUA87" s="195"/>
      <c r="WUB87" s="195"/>
      <c r="WUC87" s="195"/>
      <c r="WUD87" s="195"/>
      <c r="WUE87" s="195"/>
      <c r="WUF87" s="195"/>
      <c r="WUG87" s="195"/>
      <c r="WUH87" s="195"/>
      <c r="WUI87" s="195"/>
      <c r="WUJ87" s="195"/>
      <c r="WUK87" s="195"/>
      <c r="WUL87" s="195"/>
      <c r="WUM87" s="195"/>
      <c r="WUN87" s="195"/>
      <c r="WUO87" s="195"/>
      <c r="WUP87" s="195"/>
      <c r="WUQ87" s="195"/>
      <c r="WUR87" s="195"/>
      <c r="WUS87" s="195"/>
      <c r="WUT87" s="195"/>
      <c r="WUU87" s="195"/>
      <c r="WUV87" s="195"/>
      <c r="WUW87" s="195"/>
      <c r="WUX87" s="195"/>
      <c r="WUY87" s="195"/>
      <c r="WUZ87" s="195"/>
      <c r="WVA87" s="195"/>
      <c r="WVB87" s="195"/>
      <c r="WVC87" s="195"/>
      <c r="WVD87" s="195"/>
      <c r="WVE87" s="195"/>
      <c r="WVF87" s="195"/>
      <c r="WVG87" s="195"/>
      <c r="WVH87" s="195"/>
      <c r="WVI87" s="195"/>
      <c r="WVJ87" s="195"/>
      <c r="WVK87" s="195"/>
      <c r="WVL87" s="195"/>
      <c r="WVM87" s="195"/>
      <c r="WVN87" s="195"/>
      <c r="WVO87" s="195"/>
      <c r="WVP87" s="195"/>
      <c r="WVQ87" s="195"/>
      <c r="WVR87" s="195"/>
      <c r="WVS87" s="195"/>
      <c r="WVT87" s="195"/>
      <c r="WVU87" s="195"/>
      <c r="WVV87" s="195"/>
      <c r="WVW87" s="195"/>
      <c r="WVX87" s="195"/>
      <c r="WVY87" s="195"/>
      <c r="WVZ87" s="195"/>
      <c r="WWA87" s="195"/>
      <c r="WWB87" s="195"/>
      <c r="WWC87" s="195"/>
      <c r="WWD87" s="195"/>
      <c r="WWE87" s="195"/>
      <c r="WWF87" s="195"/>
    </row>
    <row r="88" spans="1:16152" s="197" customFormat="1" x14ac:dyDescent="0.3">
      <c r="A88" s="195"/>
      <c r="B88" s="196"/>
      <c r="C88" s="195"/>
      <c r="D88" s="296"/>
      <c r="E88" s="906"/>
      <c r="F88" s="906"/>
      <c r="G88" s="259"/>
      <c r="I88" s="195"/>
      <c r="J88" s="195"/>
      <c r="K88" s="195"/>
      <c r="L88" s="195"/>
      <c r="M88" s="195"/>
      <c r="N88" s="195"/>
      <c r="O88" s="195"/>
      <c r="P88" s="195"/>
      <c r="Q88" s="195"/>
      <c r="R88" s="195"/>
      <c r="S88" s="195"/>
      <c r="T88" s="195"/>
      <c r="U88" s="195"/>
      <c r="V88" s="195"/>
      <c r="W88" s="195"/>
      <c r="X88" s="553"/>
      <c r="Y88" s="195"/>
      <c r="Z88" s="195"/>
      <c r="AA88" s="195"/>
      <c r="AB88" s="195"/>
      <c r="AC88" s="195"/>
      <c r="AD88" s="195"/>
      <c r="AE88" s="195"/>
      <c r="AF88" s="195"/>
      <c r="AG88" s="195"/>
      <c r="AH88" s="195"/>
      <c r="AI88" s="195"/>
      <c r="AJ88" s="195"/>
      <c r="AK88" s="195"/>
      <c r="AL88" s="195"/>
      <c r="AM88" s="195"/>
      <c r="AN88" s="195"/>
      <c r="AO88" s="195"/>
      <c r="AP88" s="195"/>
      <c r="AQ88" s="195"/>
      <c r="AR88" s="195"/>
      <c r="AS88" s="195"/>
      <c r="AT88" s="195"/>
      <c r="AU88" s="195"/>
      <c r="AV88" s="195"/>
      <c r="AW88" s="195"/>
      <c r="AX88" s="195"/>
      <c r="AY88" s="195"/>
      <c r="AZ88" s="195"/>
      <c r="BA88" s="195"/>
      <c r="BB88" s="195"/>
      <c r="BC88" s="195"/>
      <c r="BD88" s="195"/>
      <c r="BE88" s="195"/>
      <c r="BF88" s="195"/>
      <c r="BG88" s="195"/>
      <c r="BH88" s="195"/>
      <c r="BI88" s="195"/>
      <c r="BJ88" s="195"/>
      <c r="BK88" s="195"/>
      <c r="BL88" s="195"/>
      <c r="BM88" s="195"/>
      <c r="BN88" s="195"/>
      <c r="BO88" s="195"/>
      <c r="BP88" s="195"/>
      <c r="BQ88" s="195"/>
      <c r="BR88" s="195"/>
      <c r="BS88" s="195"/>
      <c r="BT88" s="195"/>
      <c r="BU88" s="195"/>
      <c r="BV88" s="195"/>
      <c r="BW88" s="195"/>
      <c r="BX88" s="195"/>
      <c r="BY88" s="195"/>
      <c r="BZ88" s="195"/>
      <c r="CA88" s="195"/>
      <c r="CB88" s="195"/>
      <c r="CC88" s="195"/>
      <c r="CD88" s="195"/>
      <c r="CE88" s="195"/>
      <c r="CF88" s="195"/>
      <c r="CG88" s="195"/>
      <c r="CH88" s="195"/>
      <c r="CI88" s="195"/>
      <c r="CJ88" s="195"/>
      <c r="CK88" s="195"/>
      <c r="CL88" s="195"/>
      <c r="CM88" s="195"/>
      <c r="CN88" s="195"/>
      <c r="CO88" s="195"/>
      <c r="CP88" s="195"/>
      <c r="CQ88" s="195"/>
      <c r="CR88" s="195"/>
      <c r="CS88" s="195"/>
      <c r="CT88" s="195"/>
      <c r="CU88" s="195"/>
      <c r="CV88" s="195"/>
      <c r="CW88" s="195"/>
      <c r="CX88" s="195"/>
      <c r="CY88" s="195"/>
      <c r="CZ88" s="195"/>
      <c r="DA88" s="195"/>
      <c r="DB88" s="195"/>
      <c r="DC88" s="195"/>
      <c r="DD88" s="195"/>
      <c r="DE88" s="195"/>
      <c r="DF88" s="195"/>
      <c r="DG88" s="195"/>
      <c r="DH88" s="195"/>
      <c r="DI88" s="195"/>
      <c r="DJ88" s="195"/>
      <c r="DK88" s="195"/>
      <c r="DL88" s="195"/>
      <c r="DM88" s="195"/>
      <c r="DN88" s="195"/>
      <c r="DO88" s="195"/>
      <c r="DP88" s="195"/>
      <c r="DQ88" s="195"/>
      <c r="DR88" s="195"/>
      <c r="DS88" s="195"/>
      <c r="DT88" s="195"/>
      <c r="DU88" s="195"/>
      <c r="DV88" s="195"/>
      <c r="DW88" s="195"/>
      <c r="DX88" s="195"/>
      <c r="DY88" s="195"/>
      <c r="DZ88" s="195"/>
      <c r="EA88" s="195"/>
      <c r="EB88" s="195"/>
      <c r="EC88" s="195"/>
      <c r="ED88" s="195"/>
      <c r="EE88" s="195"/>
      <c r="EF88" s="195"/>
      <c r="EG88" s="195"/>
      <c r="EH88" s="195"/>
      <c r="EI88" s="195"/>
      <c r="EJ88" s="195"/>
      <c r="EK88" s="195"/>
      <c r="EL88" s="195"/>
      <c r="EM88" s="195"/>
      <c r="EN88" s="195"/>
      <c r="EO88" s="195"/>
      <c r="EP88" s="195"/>
      <c r="EQ88" s="195"/>
      <c r="ER88" s="195"/>
      <c r="ES88" s="195"/>
      <c r="ET88" s="195"/>
      <c r="EU88" s="195"/>
      <c r="EV88" s="195"/>
      <c r="EW88" s="195"/>
      <c r="EX88" s="195"/>
      <c r="EY88" s="195"/>
      <c r="EZ88" s="195"/>
      <c r="FA88" s="195"/>
      <c r="FB88" s="195"/>
      <c r="FC88" s="195"/>
      <c r="FD88" s="195"/>
      <c r="FE88" s="195"/>
      <c r="FF88" s="195"/>
      <c r="FG88" s="195"/>
      <c r="FH88" s="195"/>
      <c r="FI88" s="195"/>
      <c r="FJ88" s="195"/>
      <c r="FK88" s="195"/>
      <c r="FL88" s="195"/>
      <c r="FM88" s="195"/>
      <c r="FN88" s="195"/>
      <c r="FO88" s="195"/>
      <c r="FP88" s="195"/>
      <c r="FQ88" s="195"/>
      <c r="FR88" s="195"/>
      <c r="FS88" s="195"/>
      <c r="FT88" s="195"/>
      <c r="FU88" s="195"/>
      <c r="FV88" s="195"/>
      <c r="FW88" s="195"/>
      <c r="FX88" s="195"/>
      <c r="FY88" s="195"/>
      <c r="FZ88" s="195"/>
      <c r="GA88" s="195"/>
      <c r="GB88" s="195"/>
      <c r="GC88" s="195"/>
      <c r="GD88" s="195"/>
      <c r="GE88" s="195"/>
      <c r="GF88" s="195"/>
      <c r="GG88" s="195"/>
      <c r="GH88" s="195"/>
      <c r="GI88" s="195"/>
      <c r="GJ88" s="195"/>
      <c r="GK88" s="195"/>
      <c r="GL88" s="195"/>
      <c r="GM88" s="195"/>
      <c r="GN88" s="195"/>
      <c r="GO88" s="195"/>
      <c r="GP88" s="195"/>
      <c r="GQ88" s="195"/>
      <c r="GR88" s="195"/>
      <c r="GS88" s="195"/>
      <c r="GT88" s="195"/>
      <c r="GU88" s="195"/>
      <c r="GV88" s="195"/>
      <c r="GW88" s="195"/>
      <c r="GX88" s="195"/>
      <c r="GY88" s="195"/>
      <c r="GZ88" s="195"/>
      <c r="HA88" s="195"/>
      <c r="HB88" s="195"/>
      <c r="HC88" s="195"/>
      <c r="HD88" s="195"/>
      <c r="HE88" s="195"/>
      <c r="HF88" s="195"/>
      <c r="HG88" s="195"/>
      <c r="HH88" s="195"/>
      <c r="HI88" s="195"/>
      <c r="HJ88" s="195"/>
      <c r="HK88" s="195"/>
      <c r="HL88" s="195"/>
      <c r="HM88" s="195"/>
      <c r="HN88" s="195"/>
      <c r="HO88" s="195"/>
      <c r="HP88" s="195"/>
      <c r="HQ88" s="195"/>
      <c r="HR88" s="195"/>
      <c r="HS88" s="195"/>
      <c r="HT88" s="195"/>
      <c r="HU88" s="195"/>
      <c r="HV88" s="195"/>
      <c r="HW88" s="195"/>
      <c r="HX88" s="195"/>
      <c r="HY88" s="195"/>
      <c r="HZ88" s="195"/>
      <c r="IA88" s="195"/>
      <c r="IB88" s="195"/>
      <c r="IC88" s="195"/>
      <c r="ID88" s="195"/>
      <c r="IE88" s="195"/>
      <c r="IF88" s="195"/>
      <c r="IG88" s="195"/>
      <c r="IH88" s="195"/>
      <c r="II88" s="195"/>
      <c r="IJ88" s="195"/>
      <c r="IK88" s="195"/>
      <c r="IL88" s="195"/>
      <c r="IM88" s="195"/>
      <c r="IN88" s="195"/>
      <c r="IO88" s="195"/>
      <c r="IP88" s="195"/>
      <c r="IQ88" s="195"/>
      <c r="IR88" s="195"/>
      <c r="IS88" s="195"/>
      <c r="IT88" s="195"/>
      <c r="IU88" s="195"/>
      <c r="IV88" s="195"/>
      <c r="IW88" s="195"/>
      <c r="IX88" s="195"/>
      <c r="IY88" s="195"/>
      <c r="IZ88" s="195"/>
      <c r="JA88" s="195"/>
      <c r="JB88" s="195"/>
      <c r="JC88" s="195"/>
      <c r="JD88" s="195"/>
      <c r="JE88" s="195"/>
      <c r="JF88" s="195"/>
      <c r="JG88" s="195"/>
      <c r="JH88" s="195"/>
      <c r="JI88" s="195"/>
      <c r="JJ88" s="195"/>
      <c r="JK88" s="195"/>
      <c r="JL88" s="195"/>
      <c r="JM88" s="195"/>
      <c r="JN88" s="195"/>
      <c r="JO88" s="195"/>
      <c r="JP88" s="195"/>
      <c r="JQ88" s="195"/>
      <c r="JR88" s="195"/>
      <c r="JS88" s="195"/>
      <c r="JT88" s="195"/>
      <c r="JU88" s="195"/>
      <c r="JV88" s="195"/>
      <c r="JW88" s="195"/>
      <c r="JX88" s="195"/>
      <c r="JY88" s="195"/>
      <c r="JZ88" s="195"/>
      <c r="KA88" s="195"/>
      <c r="KB88" s="195"/>
      <c r="KC88" s="195"/>
      <c r="KD88" s="195"/>
      <c r="KE88" s="195"/>
      <c r="KF88" s="195"/>
      <c r="KG88" s="195"/>
      <c r="KH88" s="195"/>
      <c r="KI88" s="195"/>
      <c r="KJ88" s="195"/>
      <c r="KK88" s="195"/>
      <c r="KL88" s="195"/>
      <c r="KM88" s="195"/>
      <c r="KN88" s="195"/>
      <c r="KO88" s="195"/>
      <c r="KP88" s="195"/>
      <c r="KQ88" s="195"/>
      <c r="KR88" s="195"/>
      <c r="KS88" s="195"/>
      <c r="KT88" s="195"/>
      <c r="KU88" s="195"/>
      <c r="KV88" s="195"/>
      <c r="KW88" s="195"/>
      <c r="KX88" s="195"/>
      <c r="KY88" s="195"/>
      <c r="KZ88" s="195"/>
      <c r="LA88" s="195"/>
      <c r="LB88" s="195"/>
      <c r="LC88" s="195"/>
      <c r="LD88" s="195"/>
      <c r="LE88" s="195"/>
      <c r="LF88" s="195"/>
      <c r="LG88" s="195"/>
      <c r="LH88" s="195"/>
      <c r="LI88" s="195"/>
      <c r="LJ88" s="195"/>
      <c r="LK88" s="195"/>
      <c r="LL88" s="195"/>
      <c r="LM88" s="195"/>
      <c r="LN88" s="195"/>
      <c r="LO88" s="195"/>
      <c r="LP88" s="195"/>
      <c r="LQ88" s="195"/>
      <c r="LR88" s="195"/>
      <c r="LS88" s="195"/>
      <c r="LT88" s="195"/>
      <c r="LU88" s="195"/>
      <c r="LV88" s="195"/>
      <c r="LW88" s="195"/>
      <c r="LX88" s="195"/>
      <c r="LY88" s="195"/>
      <c r="LZ88" s="195"/>
      <c r="MA88" s="195"/>
      <c r="MB88" s="195"/>
      <c r="MC88" s="195"/>
      <c r="MD88" s="195"/>
      <c r="ME88" s="195"/>
      <c r="MF88" s="195"/>
      <c r="MG88" s="195"/>
      <c r="MH88" s="195"/>
      <c r="MI88" s="195"/>
      <c r="MJ88" s="195"/>
      <c r="MK88" s="195"/>
      <c r="ML88" s="195"/>
      <c r="MM88" s="195"/>
      <c r="MN88" s="195"/>
      <c r="MO88" s="195"/>
      <c r="MP88" s="195"/>
      <c r="MQ88" s="195"/>
      <c r="MR88" s="195"/>
      <c r="MS88" s="195"/>
      <c r="MT88" s="195"/>
      <c r="MU88" s="195"/>
      <c r="MV88" s="195"/>
      <c r="MW88" s="195"/>
      <c r="MX88" s="195"/>
      <c r="MY88" s="195"/>
      <c r="MZ88" s="195"/>
      <c r="NA88" s="195"/>
      <c r="NB88" s="195"/>
      <c r="NC88" s="195"/>
      <c r="ND88" s="195"/>
      <c r="NE88" s="195"/>
      <c r="NF88" s="195"/>
      <c r="NG88" s="195"/>
      <c r="NH88" s="195"/>
      <c r="NI88" s="195"/>
      <c r="NJ88" s="195"/>
      <c r="NK88" s="195"/>
      <c r="NL88" s="195"/>
      <c r="NM88" s="195"/>
      <c r="NN88" s="195"/>
      <c r="NO88" s="195"/>
      <c r="NP88" s="195"/>
      <c r="NQ88" s="195"/>
      <c r="NR88" s="195"/>
      <c r="NS88" s="195"/>
      <c r="NT88" s="195"/>
      <c r="NU88" s="195"/>
      <c r="NV88" s="195"/>
      <c r="NW88" s="195"/>
      <c r="NX88" s="195"/>
      <c r="NY88" s="195"/>
      <c r="NZ88" s="195"/>
      <c r="OA88" s="195"/>
      <c r="OB88" s="195"/>
      <c r="OC88" s="195"/>
      <c r="OD88" s="195"/>
      <c r="OE88" s="195"/>
      <c r="OF88" s="195"/>
      <c r="OG88" s="195"/>
      <c r="OH88" s="195"/>
      <c r="OI88" s="195"/>
      <c r="OJ88" s="195"/>
      <c r="OK88" s="195"/>
      <c r="OL88" s="195"/>
      <c r="OM88" s="195"/>
      <c r="ON88" s="195"/>
      <c r="OO88" s="195"/>
      <c r="OP88" s="195"/>
      <c r="OQ88" s="195"/>
      <c r="OR88" s="195"/>
      <c r="OS88" s="195"/>
      <c r="OT88" s="195"/>
      <c r="OU88" s="195"/>
      <c r="OV88" s="195"/>
      <c r="OW88" s="195"/>
      <c r="OX88" s="195"/>
      <c r="OY88" s="195"/>
      <c r="OZ88" s="195"/>
      <c r="PA88" s="195"/>
      <c r="PB88" s="195"/>
      <c r="PC88" s="195"/>
      <c r="PD88" s="195"/>
      <c r="PE88" s="195"/>
      <c r="PF88" s="195"/>
      <c r="PG88" s="195"/>
      <c r="PH88" s="195"/>
      <c r="PI88" s="195"/>
      <c r="PJ88" s="195"/>
      <c r="PK88" s="195"/>
      <c r="PL88" s="195"/>
      <c r="PM88" s="195"/>
      <c r="PN88" s="195"/>
      <c r="PO88" s="195"/>
      <c r="PP88" s="195"/>
      <c r="PQ88" s="195"/>
      <c r="PR88" s="195"/>
      <c r="PS88" s="195"/>
      <c r="PT88" s="195"/>
      <c r="PU88" s="195"/>
      <c r="PV88" s="195"/>
      <c r="PW88" s="195"/>
      <c r="PX88" s="195"/>
      <c r="PY88" s="195"/>
      <c r="PZ88" s="195"/>
      <c r="QA88" s="195"/>
      <c r="QB88" s="195"/>
      <c r="QC88" s="195"/>
      <c r="QD88" s="195"/>
      <c r="QE88" s="195"/>
      <c r="QF88" s="195"/>
      <c r="QG88" s="195"/>
      <c r="QH88" s="195"/>
      <c r="QI88" s="195"/>
      <c r="QJ88" s="195"/>
      <c r="QK88" s="195"/>
      <c r="QL88" s="195"/>
      <c r="QM88" s="195"/>
      <c r="QN88" s="195"/>
      <c r="QO88" s="195"/>
      <c r="QP88" s="195"/>
      <c r="QQ88" s="195"/>
      <c r="QR88" s="195"/>
      <c r="QS88" s="195"/>
      <c r="QT88" s="195"/>
      <c r="QU88" s="195"/>
      <c r="QV88" s="195"/>
      <c r="QW88" s="195"/>
      <c r="QX88" s="195"/>
      <c r="QY88" s="195"/>
      <c r="QZ88" s="195"/>
      <c r="RA88" s="195"/>
      <c r="RB88" s="195"/>
      <c r="RC88" s="195"/>
      <c r="RD88" s="195"/>
      <c r="RE88" s="195"/>
      <c r="RF88" s="195"/>
      <c r="RG88" s="195"/>
      <c r="RH88" s="195"/>
      <c r="RI88" s="195"/>
      <c r="RJ88" s="195"/>
      <c r="RK88" s="195"/>
      <c r="RL88" s="195"/>
      <c r="RM88" s="195"/>
      <c r="RN88" s="195"/>
      <c r="RO88" s="195"/>
      <c r="RP88" s="195"/>
      <c r="RQ88" s="195"/>
      <c r="RR88" s="195"/>
      <c r="RS88" s="195"/>
      <c r="RT88" s="195"/>
      <c r="RU88" s="195"/>
      <c r="RV88" s="195"/>
      <c r="RW88" s="195"/>
      <c r="RX88" s="195"/>
      <c r="RY88" s="195"/>
      <c r="RZ88" s="195"/>
      <c r="SA88" s="195"/>
      <c r="SB88" s="195"/>
      <c r="SC88" s="195"/>
      <c r="SD88" s="195"/>
      <c r="SE88" s="195"/>
      <c r="SF88" s="195"/>
      <c r="SG88" s="195"/>
      <c r="SH88" s="195"/>
      <c r="SI88" s="195"/>
      <c r="SJ88" s="195"/>
      <c r="SK88" s="195"/>
      <c r="SL88" s="195"/>
      <c r="SM88" s="195"/>
      <c r="SN88" s="195"/>
      <c r="SO88" s="195"/>
      <c r="SP88" s="195"/>
      <c r="SQ88" s="195"/>
      <c r="SR88" s="195"/>
      <c r="SS88" s="195"/>
      <c r="ST88" s="195"/>
      <c r="SU88" s="195"/>
      <c r="SV88" s="195"/>
      <c r="SW88" s="195"/>
      <c r="SX88" s="195"/>
      <c r="SY88" s="195"/>
      <c r="SZ88" s="195"/>
      <c r="TA88" s="195"/>
      <c r="TB88" s="195"/>
      <c r="TC88" s="195"/>
      <c r="TD88" s="195"/>
      <c r="TE88" s="195"/>
      <c r="TF88" s="195"/>
      <c r="TG88" s="195"/>
      <c r="TH88" s="195"/>
      <c r="TI88" s="195"/>
      <c r="TJ88" s="195"/>
      <c r="TK88" s="195"/>
      <c r="TL88" s="195"/>
      <c r="TM88" s="195"/>
      <c r="TN88" s="195"/>
      <c r="TO88" s="195"/>
      <c r="TP88" s="195"/>
      <c r="TQ88" s="195"/>
      <c r="TR88" s="195"/>
      <c r="TS88" s="195"/>
      <c r="TT88" s="195"/>
      <c r="TU88" s="195"/>
      <c r="TV88" s="195"/>
      <c r="TW88" s="195"/>
      <c r="TX88" s="195"/>
      <c r="TY88" s="195"/>
      <c r="TZ88" s="195"/>
      <c r="UA88" s="195"/>
      <c r="UB88" s="195"/>
      <c r="UC88" s="195"/>
      <c r="UD88" s="195"/>
      <c r="UE88" s="195"/>
      <c r="UF88" s="195"/>
      <c r="UG88" s="195"/>
      <c r="UH88" s="195"/>
      <c r="UI88" s="195"/>
      <c r="UJ88" s="195"/>
      <c r="UK88" s="195"/>
      <c r="UL88" s="195"/>
      <c r="UM88" s="195"/>
      <c r="UN88" s="195"/>
      <c r="UO88" s="195"/>
      <c r="UP88" s="195"/>
      <c r="UQ88" s="195"/>
      <c r="UR88" s="195"/>
      <c r="US88" s="195"/>
      <c r="UT88" s="195"/>
      <c r="UU88" s="195"/>
      <c r="UV88" s="195"/>
      <c r="UW88" s="195"/>
      <c r="UX88" s="195"/>
      <c r="UY88" s="195"/>
      <c r="UZ88" s="195"/>
      <c r="VA88" s="195"/>
      <c r="VB88" s="195"/>
      <c r="VC88" s="195"/>
      <c r="VD88" s="195"/>
      <c r="VE88" s="195"/>
      <c r="VF88" s="195"/>
      <c r="VG88" s="195"/>
      <c r="VH88" s="195"/>
      <c r="VI88" s="195"/>
      <c r="VJ88" s="195"/>
      <c r="VK88" s="195"/>
      <c r="VL88" s="195"/>
      <c r="VM88" s="195"/>
      <c r="VN88" s="195"/>
      <c r="VO88" s="195"/>
      <c r="VP88" s="195"/>
      <c r="VQ88" s="195"/>
      <c r="VR88" s="195"/>
      <c r="VS88" s="195"/>
      <c r="VT88" s="195"/>
      <c r="VU88" s="195"/>
      <c r="VV88" s="195"/>
      <c r="VW88" s="195"/>
      <c r="VX88" s="195"/>
      <c r="VY88" s="195"/>
      <c r="VZ88" s="195"/>
      <c r="WA88" s="195"/>
      <c r="WB88" s="195"/>
      <c r="WC88" s="195"/>
      <c r="WD88" s="195"/>
      <c r="WE88" s="195"/>
      <c r="WF88" s="195"/>
      <c r="WG88" s="195"/>
      <c r="WH88" s="195"/>
      <c r="WI88" s="195"/>
      <c r="WJ88" s="195"/>
      <c r="WK88" s="195"/>
      <c r="WL88" s="195"/>
      <c r="WM88" s="195"/>
      <c r="WN88" s="195"/>
      <c r="WO88" s="195"/>
      <c r="WP88" s="195"/>
      <c r="WQ88" s="195"/>
      <c r="WR88" s="195"/>
      <c r="WS88" s="195"/>
      <c r="WT88" s="195"/>
      <c r="WU88" s="195"/>
      <c r="WV88" s="195"/>
      <c r="WW88" s="195"/>
      <c r="WX88" s="195"/>
      <c r="WY88" s="195"/>
      <c r="WZ88" s="195"/>
      <c r="XA88" s="195"/>
      <c r="XB88" s="195"/>
      <c r="XC88" s="195"/>
      <c r="XD88" s="195"/>
      <c r="XE88" s="195"/>
      <c r="XF88" s="195"/>
      <c r="XG88" s="195"/>
      <c r="XH88" s="195"/>
      <c r="XI88" s="195"/>
      <c r="XJ88" s="195"/>
      <c r="XK88" s="195"/>
      <c r="XL88" s="195"/>
      <c r="XM88" s="195"/>
      <c r="XN88" s="195"/>
      <c r="XO88" s="195"/>
      <c r="XP88" s="195"/>
      <c r="XQ88" s="195"/>
      <c r="XR88" s="195"/>
      <c r="XS88" s="195"/>
      <c r="XT88" s="195"/>
      <c r="XU88" s="195"/>
      <c r="XV88" s="195"/>
      <c r="XW88" s="195"/>
      <c r="XX88" s="195"/>
      <c r="XY88" s="195"/>
      <c r="XZ88" s="195"/>
      <c r="YA88" s="195"/>
      <c r="YB88" s="195"/>
      <c r="YC88" s="195"/>
      <c r="YD88" s="195"/>
      <c r="YE88" s="195"/>
      <c r="YF88" s="195"/>
      <c r="YG88" s="195"/>
      <c r="YH88" s="195"/>
      <c r="YI88" s="195"/>
      <c r="YJ88" s="195"/>
      <c r="YK88" s="195"/>
      <c r="YL88" s="195"/>
      <c r="YM88" s="195"/>
      <c r="YN88" s="195"/>
      <c r="YO88" s="195"/>
      <c r="YP88" s="195"/>
      <c r="YQ88" s="195"/>
      <c r="YR88" s="195"/>
      <c r="YS88" s="195"/>
      <c r="YT88" s="195"/>
      <c r="YU88" s="195"/>
      <c r="YV88" s="195"/>
      <c r="YW88" s="195"/>
      <c r="YX88" s="195"/>
      <c r="YY88" s="195"/>
      <c r="YZ88" s="195"/>
      <c r="ZA88" s="195"/>
      <c r="ZB88" s="195"/>
      <c r="ZC88" s="195"/>
      <c r="ZD88" s="195"/>
      <c r="ZE88" s="195"/>
      <c r="ZF88" s="195"/>
      <c r="ZG88" s="195"/>
      <c r="ZH88" s="195"/>
      <c r="ZI88" s="195"/>
      <c r="ZJ88" s="195"/>
      <c r="ZK88" s="195"/>
      <c r="ZL88" s="195"/>
      <c r="ZM88" s="195"/>
      <c r="ZN88" s="195"/>
      <c r="ZO88" s="195"/>
      <c r="ZP88" s="195"/>
      <c r="ZQ88" s="195"/>
      <c r="ZR88" s="195"/>
      <c r="ZS88" s="195"/>
      <c r="ZT88" s="195"/>
      <c r="ZU88" s="195"/>
      <c r="ZV88" s="195"/>
      <c r="ZW88" s="195"/>
      <c r="ZX88" s="195"/>
      <c r="ZY88" s="195"/>
      <c r="ZZ88" s="195"/>
      <c r="AAA88" s="195"/>
      <c r="AAB88" s="195"/>
      <c r="AAC88" s="195"/>
      <c r="AAD88" s="195"/>
      <c r="AAE88" s="195"/>
      <c r="AAF88" s="195"/>
      <c r="AAG88" s="195"/>
      <c r="AAH88" s="195"/>
      <c r="AAI88" s="195"/>
      <c r="AAJ88" s="195"/>
      <c r="AAK88" s="195"/>
      <c r="AAL88" s="195"/>
      <c r="AAM88" s="195"/>
      <c r="AAN88" s="195"/>
      <c r="AAO88" s="195"/>
      <c r="AAP88" s="195"/>
      <c r="AAQ88" s="195"/>
      <c r="AAR88" s="195"/>
      <c r="AAS88" s="195"/>
      <c r="AAT88" s="195"/>
      <c r="AAU88" s="195"/>
      <c r="AAV88" s="195"/>
      <c r="AAW88" s="195"/>
      <c r="AAX88" s="195"/>
      <c r="AAY88" s="195"/>
      <c r="AAZ88" s="195"/>
      <c r="ABA88" s="195"/>
      <c r="ABB88" s="195"/>
      <c r="ABC88" s="195"/>
      <c r="ABD88" s="195"/>
      <c r="ABE88" s="195"/>
      <c r="ABF88" s="195"/>
      <c r="ABG88" s="195"/>
      <c r="ABH88" s="195"/>
      <c r="ABI88" s="195"/>
      <c r="ABJ88" s="195"/>
      <c r="ABK88" s="195"/>
      <c r="ABL88" s="195"/>
      <c r="ABM88" s="195"/>
      <c r="ABN88" s="195"/>
      <c r="ABO88" s="195"/>
      <c r="ABP88" s="195"/>
      <c r="ABQ88" s="195"/>
      <c r="ABR88" s="195"/>
      <c r="ABS88" s="195"/>
      <c r="ABT88" s="195"/>
      <c r="ABU88" s="195"/>
      <c r="ABV88" s="195"/>
      <c r="ABW88" s="195"/>
      <c r="ABX88" s="195"/>
      <c r="ABY88" s="195"/>
      <c r="ABZ88" s="195"/>
      <c r="ACA88" s="195"/>
      <c r="ACB88" s="195"/>
      <c r="ACC88" s="195"/>
      <c r="ACD88" s="195"/>
      <c r="ACE88" s="195"/>
      <c r="ACF88" s="195"/>
      <c r="ACG88" s="195"/>
      <c r="ACH88" s="195"/>
      <c r="ACI88" s="195"/>
      <c r="ACJ88" s="195"/>
      <c r="ACK88" s="195"/>
      <c r="ACL88" s="195"/>
      <c r="ACM88" s="195"/>
      <c r="ACN88" s="195"/>
      <c r="ACO88" s="195"/>
      <c r="ACP88" s="195"/>
      <c r="ACQ88" s="195"/>
      <c r="ACR88" s="195"/>
      <c r="ACS88" s="195"/>
      <c r="ACT88" s="195"/>
      <c r="ACU88" s="195"/>
      <c r="ACV88" s="195"/>
      <c r="ACW88" s="195"/>
      <c r="ACX88" s="195"/>
      <c r="ACY88" s="195"/>
      <c r="ACZ88" s="195"/>
      <c r="ADA88" s="195"/>
      <c r="ADB88" s="195"/>
      <c r="ADC88" s="195"/>
      <c r="ADD88" s="195"/>
      <c r="ADE88" s="195"/>
      <c r="ADF88" s="195"/>
      <c r="ADG88" s="195"/>
      <c r="ADH88" s="195"/>
      <c r="ADI88" s="195"/>
      <c r="ADJ88" s="195"/>
      <c r="ADK88" s="195"/>
      <c r="ADL88" s="195"/>
      <c r="ADM88" s="195"/>
      <c r="ADN88" s="195"/>
      <c r="ADO88" s="195"/>
      <c r="ADP88" s="195"/>
      <c r="ADQ88" s="195"/>
      <c r="ADR88" s="195"/>
      <c r="ADS88" s="195"/>
      <c r="ADT88" s="195"/>
      <c r="ADU88" s="195"/>
      <c r="ADV88" s="195"/>
      <c r="ADW88" s="195"/>
      <c r="ADX88" s="195"/>
      <c r="ADY88" s="195"/>
      <c r="ADZ88" s="195"/>
      <c r="AEA88" s="195"/>
      <c r="AEB88" s="195"/>
      <c r="AEC88" s="195"/>
      <c r="AED88" s="195"/>
      <c r="AEE88" s="195"/>
      <c r="AEF88" s="195"/>
      <c r="AEG88" s="195"/>
      <c r="AEH88" s="195"/>
      <c r="AEI88" s="195"/>
      <c r="AEJ88" s="195"/>
      <c r="AEK88" s="195"/>
      <c r="AEL88" s="195"/>
      <c r="AEM88" s="195"/>
      <c r="AEN88" s="195"/>
      <c r="AEO88" s="195"/>
      <c r="AEP88" s="195"/>
      <c r="AEQ88" s="195"/>
      <c r="AER88" s="195"/>
      <c r="AES88" s="195"/>
      <c r="AET88" s="195"/>
      <c r="AEU88" s="195"/>
      <c r="AEV88" s="195"/>
      <c r="AEW88" s="195"/>
      <c r="AEX88" s="195"/>
      <c r="AEY88" s="195"/>
      <c r="AEZ88" s="195"/>
      <c r="AFA88" s="195"/>
      <c r="AFB88" s="195"/>
      <c r="AFC88" s="195"/>
      <c r="AFD88" s="195"/>
      <c r="AFE88" s="195"/>
      <c r="AFF88" s="195"/>
      <c r="AFG88" s="195"/>
      <c r="AFH88" s="195"/>
      <c r="AFI88" s="195"/>
      <c r="AFJ88" s="195"/>
      <c r="AFK88" s="195"/>
      <c r="AFL88" s="195"/>
      <c r="AFM88" s="195"/>
      <c r="AFN88" s="195"/>
      <c r="AFO88" s="195"/>
      <c r="AFP88" s="195"/>
      <c r="AFQ88" s="195"/>
      <c r="AFR88" s="195"/>
      <c r="AFS88" s="195"/>
      <c r="AFT88" s="195"/>
      <c r="AFU88" s="195"/>
      <c r="AFV88" s="195"/>
      <c r="AFW88" s="195"/>
      <c r="AFX88" s="195"/>
      <c r="AFY88" s="195"/>
      <c r="AFZ88" s="195"/>
      <c r="AGA88" s="195"/>
      <c r="AGB88" s="195"/>
      <c r="AGC88" s="195"/>
      <c r="AGD88" s="195"/>
      <c r="AGE88" s="195"/>
      <c r="AGF88" s="195"/>
      <c r="AGG88" s="195"/>
      <c r="AGH88" s="195"/>
      <c r="AGI88" s="195"/>
      <c r="AGJ88" s="195"/>
      <c r="AGK88" s="195"/>
      <c r="AGL88" s="195"/>
      <c r="AGM88" s="195"/>
      <c r="AGN88" s="195"/>
      <c r="AGO88" s="195"/>
      <c r="AGP88" s="195"/>
      <c r="AGQ88" s="195"/>
      <c r="AGR88" s="195"/>
      <c r="AGS88" s="195"/>
      <c r="AGT88" s="195"/>
      <c r="AGU88" s="195"/>
      <c r="AGV88" s="195"/>
      <c r="AGW88" s="195"/>
      <c r="AGX88" s="195"/>
      <c r="AGY88" s="195"/>
      <c r="AGZ88" s="195"/>
      <c r="AHA88" s="195"/>
      <c r="AHB88" s="195"/>
      <c r="AHC88" s="195"/>
      <c r="AHD88" s="195"/>
      <c r="AHE88" s="195"/>
      <c r="AHF88" s="195"/>
      <c r="AHG88" s="195"/>
      <c r="AHH88" s="195"/>
      <c r="AHI88" s="195"/>
      <c r="AHJ88" s="195"/>
      <c r="AHK88" s="195"/>
      <c r="AHL88" s="195"/>
      <c r="AHM88" s="195"/>
      <c r="AHN88" s="195"/>
      <c r="AHO88" s="195"/>
      <c r="AHP88" s="195"/>
      <c r="AHQ88" s="195"/>
      <c r="AHR88" s="195"/>
      <c r="AHS88" s="195"/>
      <c r="AHT88" s="195"/>
      <c r="AHU88" s="195"/>
      <c r="AHV88" s="195"/>
      <c r="AHW88" s="195"/>
      <c r="AHX88" s="195"/>
      <c r="AHY88" s="195"/>
      <c r="AHZ88" s="195"/>
      <c r="AIA88" s="195"/>
      <c r="AIB88" s="195"/>
      <c r="AIC88" s="195"/>
      <c r="AID88" s="195"/>
      <c r="AIE88" s="195"/>
      <c r="AIF88" s="195"/>
      <c r="AIG88" s="195"/>
      <c r="AIH88" s="195"/>
      <c r="AII88" s="195"/>
      <c r="AIJ88" s="195"/>
      <c r="AIK88" s="195"/>
      <c r="AIL88" s="195"/>
      <c r="AIM88" s="195"/>
      <c r="AIN88" s="195"/>
      <c r="AIO88" s="195"/>
      <c r="AIP88" s="195"/>
      <c r="AIQ88" s="195"/>
      <c r="AIR88" s="195"/>
      <c r="AIS88" s="195"/>
      <c r="AIT88" s="195"/>
      <c r="AIU88" s="195"/>
      <c r="AIV88" s="195"/>
      <c r="AIW88" s="195"/>
      <c r="AIX88" s="195"/>
      <c r="AIY88" s="195"/>
      <c r="AIZ88" s="195"/>
      <c r="AJA88" s="195"/>
      <c r="AJB88" s="195"/>
      <c r="AJC88" s="195"/>
      <c r="AJD88" s="195"/>
      <c r="AJE88" s="195"/>
      <c r="AJF88" s="195"/>
      <c r="AJG88" s="195"/>
      <c r="AJH88" s="195"/>
      <c r="AJI88" s="195"/>
      <c r="AJJ88" s="195"/>
      <c r="AJK88" s="195"/>
      <c r="AJL88" s="195"/>
      <c r="AJM88" s="195"/>
      <c r="AJN88" s="195"/>
      <c r="AJO88" s="195"/>
      <c r="AJP88" s="195"/>
      <c r="AJQ88" s="195"/>
      <c r="AJR88" s="195"/>
      <c r="AJS88" s="195"/>
      <c r="AJT88" s="195"/>
      <c r="AJU88" s="195"/>
      <c r="AJV88" s="195"/>
      <c r="AJW88" s="195"/>
      <c r="AJX88" s="195"/>
      <c r="AJY88" s="195"/>
      <c r="AJZ88" s="195"/>
      <c r="AKA88" s="195"/>
      <c r="AKB88" s="195"/>
      <c r="AKC88" s="195"/>
      <c r="AKD88" s="195"/>
      <c r="AKE88" s="195"/>
      <c r="AKF88" s="195"/>
      <c r="AKG88" s="195"/>
      <c r="AKH88" s="195"/>
      <c r="AKI88" s="195"/>
      <c r="AKJ88" s="195"/>
      <c r="AKK88" s="195"/>
      <c r="AKL88" s="195"/>
      <c r="AKM88" s="195"/>
      <c r="AKN88" s="195"/>
      <c r="AKO88" s="195"/>
      <c r="AKP88" s="195"/>
      <c r="AKQ88" s="195"/>
      <c r="AKR88" s="195"/>
      <c r="AKS88" s="195"/>
      <c r="AKT88" s="195"/>
      <c r="AKU88" s="195"/>
      <c r="AKV88" s="195"/>
      <c r="AKW88" s="195"/>
      <c r="AKX88" s="195"/>
      <c r="AKY88" s="195"/>
      <c r="AKZ88" s="195"/>
      <c r="ALA88" s="195"/>
      <c r="ALB88" s="195"/>
      <c r="ALC88" s="195"/>
      <c r="ALD88" s="195"/>
      <c r="ALE88" s="195"/>
      <c r="ALF88" s="195"/>
      <c r="ALG88" s="195"/>
      <c r="ALH88" s="195"/>
      <c r="ALI88" s="195"/>
      <c r="ALJ88" s="195"/>
      <c r="ALK88" s="195"/>
      <c r="ALL88" s="195"/>
      <c r="ALM88" s="195"/>
      <c r="ALN88" s="195"/>
      <c r="ALO88" s="195"/>
      <c r="ALP88" s="195"/>
      <c r="ALQ88" s="195"/>
      <c r="ALR88" s="195"/>
      <c r="ALS88" s="195"/>
      <c r="ALT88" s="195"/>
      <c r="ALU88" s="195"/>
      <c r="ALV88" s="195"/>
      <c r="ALW88" s="195"/>
      <c r="ALX88" s="195"/>
      <c r="ALY88" s="195"/>
      <c r="ALZ88" s="195"/>
      <c r="AMA88" s="195"/>
      <c r="AMB88" s="195"/>
      <c r="AMC88" s="195"/>
      <c r="AMD88" s="195"/>
      <c r="AME88" s="195"/>
      <c r="AMF88" s="195"/>
      <c r="AMG88" s="195"/>
      <c r="AMH88" s="195"/>
      <c r="AMI88" s="195"/>
      <c r="AMJ88" s="195"/>
      <c r="AMK88" s="195"/>
      <c r="AML88" s="195"/>
      <c r="AMM88" s="195"/>
      <c r="AMN88" s="195"/>
      <c r="AMO88" s="195"/>
      <c r="AMP88" s="195"/>
      <c r="AMQ88" s="195"/>
      <c r="AMR88" s="195"/>
      <c r="AMS88" s="195"/>
      <c r="AMT88" s="195"/>
      <c r="AMU88" s="195"/>
      <c r="AMV88" s="195"/>
      <c r="AMW88" s="195"/>
      <c r="AMX88" s="195"/>
      <c r="AMY88" s="195"/>
      <c r="AMZ88" s="195"/>
      <c r="ANA88" s="195"/>
      <c r="ANB88" s="195"/>
      <c r="ANC88" s="195"/>
      <c r="AND88" s="195"/>
      <c r="ANE88" s="195"/>
      <c r="ANF88" s="195"/>
      <c r="ANG88" s="195"/>
      <c r="ANH88" s="195"/>
      <c r="ANI88" s="195"/>
      <c r="ANJ88" s="195"/>
      <c r="ANK88" s="195"/>
      <c r="ANL88" s="195"/>
      <c r="ANM88" s="195"/>
      <c r="ANN88" s="195"/>
      <c r="ANO88" s="195"/>
      <c r="ANP88" s="195"/>
      <c r="ANQ88" s="195"/>
      <c r="ANR88" s="195"/>
      <c r="ANS88" s="195"/>
      <c r="ANT88" s="195"/>
      <c r="ANU88" s="195"/>
      <c r="ANV88" s="195"/>
      <c r="ANW88" s="195"/>
      <c r="ANX88" s="195"/>
      <c r="ANY88" s="195"/>
      <c r="ANZ88" s="195"/>
      <c r="AOA88" s="195"/>
      <c r="AOB88" s="195"/>
      <c r="AOC88" s="195"/>
      <c r="AOD88" s="195"/>
      <c r="AOE88" s="195"/>
      <c r="AOF88" s="195"/>
      <c r="AOG88" s="195"/>
      <c r="AOH88" s="195"/>
      <c r="AOI88" s="195"/>
      <c r="AOJ88" s="195"/>
      <c r="AOK88" s="195"/>
      <c r="AOL88" s="195"/>
      <c r="AOM88" s="195"/>
      <c r="AON88" s="195"/>
      <c r="AOO88" s="195"/>
      <c r="AOP88" s="195"/>
      <c r="AOQ88" s="195"/>
      <c r="AOR88" s="195"/>
      <c r="AOS88" s="195"/>
      <c r="AOT88" s="195"/>
      <c r="AOU88" s="195"/>
      <c r="AOV88" s="195"/>
      <c r="AOW88" s="195"/>
      <c r="AOX88" s="195"/>
      <c r="AOY88" s="195"/>
      <c r="AOZ88" s="195"/>
      <c r="APA88" s="195"/>
      <c r="APB88" s="195"/>
      <c r="APC88" s="195"/>
      <c r="APD88" s="195"/>
      <c r="APE88" s="195"/>
      <c r="APF88" s="195"/>
      <c r="APG88" s="195"/>
      <c r="APH88" s="195"/>
      <c r="API88" s="195"/>
      <c r="APJ88" s="195"/>
      <c r="APK88" s="195"/>
      <c r="APL88" s="195"/>
      <c r="APM88" s="195"/>
      <c r="APN88" s="195"/>
      <c r="APO88" s="195"/>
      <c r="APP88" s="195"/>
      <c r="APQ88" s="195"/>
      <c r="APR88" s="195"/>
      <c r="APS88" s="195"/>
      <c r="APT88" s="195"/>
      <c r="APU88" s="195"/>
      <c r="APV88" s="195"/>
      <c r="APW88" s="195"/>
      <c r="APX88" s="195"/>
      <c r="APY88" s="195"/>
      <c r="APZ88" s="195"/>
      <c r="AQA88" s="195"/>
      <c r="AQB88" s="195"/>
      <c r="AQC88" s="195"/>
      <c r="AQD88" s="195"/>
      <c r="AQE88" s="195"/>
      <c r="AQF88" s="195"/>
      <c r="AQG88" s="195"/>
      <c r="AQH88" s="195"/>
      <c r="AQI88" s="195"/>
      <c r="AQJ88" s="195"/>
      <c r="AQK88" s="195"/>
      <c r="AQL88" s="195"/>
      <c r="AQM88" s="195"/>
      <c r="AQN88" s="195"/>
      <c r="AQO88" s="195"/>
      <c r="AQP88" s="195"/>
      <c r="AQQ88" s="195"/>
      <c r="AQR88" s="195"/>
      <c r="AQS88" s="195"/>
      <c r="AQT88" s="195"/>
      <c r="AQU88" s="195"/>
      <c r="AQV88" s="195"/>
      <c r="AQW88" s="195"/>
      <c r="AQX88" s="195"/>
      <c r="AQY88" s="195"/>
      <c r="AQZ88" s="195"/>
      <c r="ARA88" s="195"/>
      <c r="ARB88" s="195"/>
      <c r="ARC88" s="195"/>
      <c r="ARD88" s="195"/>
      <c r="ARE88" s="195"/>
      <c r="ARF88" s="195"/>
      <c r="ARG88" s="195"/>
      <c r="ARH88" s="195"/>
      <c r="ARI88" s="195"/>
      <c r="ARJ88" s="195"/>
      <c r="ARK88" s="195"/>
      <c r="ARL88" s="195"/>
      <c r="ARM88" s="195"/>
      <c r="ARN88" s="195"/>
      <c r="ARO88" s="195"/>
      <c r="ARP88" s="195"/>
      <c r="ARQ88" s="195"/>
      <c r="ARR88" s="195"/>
      <c r="ARS88" s="195"/>
      <c r="ART88" s="195"/>
      <c r="ARU88" s="195"/>
      <c r="ARV88" s="195"/>
      <c r="ARW88" s="195"/>
      <c r="ARX88" s="195"/>
      <c r="ARY88" s="195"/>
      <c r="ARZ88" s="195"/>
      <c r="ASA88" s="195"/>
      <c r="ASB88" s="195"/>
      <c r="ASC88" s="195"/>
      <c r="ASD88" s="195"/>
      <c r="ASE88" s="195"/>
      <c r="ASF88" s="195"/>
      <c r="ASG88" s="195"/>
      <c r="ASH88" s="195"/>
      <c r="ASI88" s="195"/>
      <c r="ASJ88" s="195"/>
      <c r="ASK88" s="195"/>
      <c r="ASL88" s="195"/>
      <c r="ASM88" s="195"/>
      <c r="ASN88" s="195"/>
      <c r="ASO88" s="195"/>
      <c r="ASP88" s="195"/>
      <c r="ASQ88" s="195"/>
      <c r="ASR88" s="195"/>
      <c r="ASS88" s="195"/>
      <c r="AST88" s="195"/>
      <c r="ASU88" s="195"/>
      <c r="ASV88" s="195"/>
      <c r="ASW88" s="195"/>
      <c r="ASX88" s="195"/>
      <c r="ASY88" s="195"/>
      <c r="ASZ88" s="195"/>
      <c r="ATA88" s="195"/>
      <c r="ATB88" s="195"/>
      <c r="ATC88" s="195"/>
      <c r="ATD88" s="195"/>
      <c r="ATE88" s="195"/>
      <c r="ATF88" s="195"/>
      <c r="ATG88" s="195"/>
      <c r="ATH88" s="195"/>
      <c r="ATI88" s="195"/>
      <c r="ATJ88" s="195"/>
      <c r="ATK88" s="195"/>
      <c r="ATL88" s="195"/>
      <c r="ATM88" s="195"/>
      <c r="ATN88" s="195"/>
      <c r="ATO88" s="195"/>
      <c r="ATP88" s="195"/>
      <c r="ATQ88" s="195"/>
      <c r="ATR88" s="195"/>
      <c r="ATS88" s="195"/>
      <c r="ATT88" s="195"/>
      <c r="ATU88" s="195"/>
      <c r="ATV88" s="195"/>
      <c r="ATW88" s="195"/>
      <c r="ATX88" s="195"/>
      <c r="ATY88" s="195"/>
      <c r="ATZ88" s="195"/>
      <c r="AUA88" s="195"/>
      <c r="AUB88" s="195"/>
      <c r="AUC88" s="195"/>
      <c r="AUD88" s="195"/>
      <c r="AUE88" s="195"/>
      <c r="AUF88" s="195"/>
      <c r="AUG88" s="195"/>
      <c r="AUH88" s="195"/>
      <c r="AUI88" s="195"/>
      <c r="AUJ88" s="195"/>
      <c r="AUK88" s="195"/>
      <c r="AUL88" s="195"/>
      <c r="AUM88" s="195"/>
      <c r="AUN88" s="195"/>
      <c r="AUO88" s="195"/>
      <c r="AUP88" s="195"/>
      <c r="AUQ88" s="195"/>
      <c r="AUR88" s="195"/>
      <c r="AUS88" s="195"/>
      <c r="AUT88" s="195"/>
      <c r="AUU88" s="195"/>
      <c r="AUV88" s="195"/>
      <c r="AUW88" s="195"/>
      <c r="AUX88" s="195"/>
      <c r="AUY88" s="195"/>
      <c r="AUZ88" s="195"/>
      <c r="AVA88" s="195"/>
      <c r="AVB88" s="195"/>
      <c r="AVC88" s="195"/>
      <c r="AVD88" s="195"/>
      <c r="AVE88" s="195"/>
      <c r="AVF88" s="195"/>
      <c r="AVG88" s="195"/>
      <c r="AVH88" s="195"/>
      <c r="AVI88" s="195"/>
      <c r="AVJ88" s="195"/>
      <c r="AVK88" s="195"/>
      <c r="AVL88" s="195"/>
      <c r="AVM88" s="195"/>
      <c r="AVN88" s="195"/>
      <c r="AVO88" s="195"/>
      <c r="AVP88" s="195"/>
      <c r="AVQ88" s="195"/>
      <c r="AVR88" s="195"/>
      <c r="AVS88" s="195"/>
      <c r="AVT88" s="195"/>
      <c r="AVU88" s="195"/>
      <c r="AVV88" s="195"/>
      <c r="AVW88" s="195"/>
      <c r="AVX88" s="195"/>
      <c r="AVY88" s="195"/>
      <c r="AVZ88" s="195"/>
      <c r="AWA88" s="195"/>
      <c r="AWB88" s="195"/>
      <c r="AWC88" s="195"/>
      <c r="AWD88" s="195"/>
      <c r="AWE88" s="195"/>
      <c r="AWF88" s="195"/>
      <c r="AWG88" s="195"/>
      <c r="AWH88" s="195"/>
      <c r="AWI88" s="195"/>
      <c r="AWJ88" s="195"/>
      <c r="AWK88" s="195"/>
      <c r="AWL88" s="195"/>
      <c r="AWM88" s="195"/>
      <c r="AWN88" s="195"/>
      <c r="AWO88" s="195"/>
      <c r="AWP88" s="195"/>
      <c r="AWQ88" s="195"/>
      <c r="AWR88" s="195"/>
      <c r="AWS88" s="195"/>
      <c r="AWT88" s="195"/>
      <c r="AWU88" s="195"/>
      <c r="AWV88" s="195"/>
      <c r="AWW88" s="195"/>
      <c r="AWX88" s="195"/>
      <c r="AWY88" s="195"/>
      <c r="AWZ88" s="195"/>
      <c r="AXA88" s="195"/>
      <c r="AXB88" s="195"/>
      <c r="AXC88" s="195"/>
      <c r="AXD88" s="195"/>
      <c r="AXE88" s="195"/>
      <c r="AXF88" s="195"/>
      <c r="AXG88" s="195"/>
      <c r="AXH88" s="195"/>
      <c r="AXI88" s="195"/>
      <c r="AXJ88" s="195"/>
      <c r="AXK88" s="195"/>
      <c r="AXL88" s="195"/>
      <c r="AXM88" s="195"/>
      <c r="AXN88" s="195"/>
      <c r="AXO88" s="195"/>
      <c r="AXP88" s="195"/>
      <c r="AXQ88" s="195"/>
      <c r="AXR88" s="195"/>
      <c r="AXS88" s="195"/>
      <c r="AXT88" s="195"/>
      <c r="AXU88" s="195"/>
      <c r="AXV88" s="195"/>
      <c r="AXW88" s="195"/>
      <c r="AXX88" s="195"/>
      <c r="AXY88" s="195"/>
      <c r="AXZ88" s="195"/>
      <c r="AYA88" s="195"/>
      <c r="AYB88" s="195"/>
      <c r="AYC88" s="195"/>
      <c r="AYD88" s="195"/>
      <c r="AYE88" s="195"/>
      <c r="AYF88" s="195"/>
      <c r="AYG88" s="195"/>
      <c r="AYH88" s="195"/>
      <c r="AYI88" s="195"/>
      <c r="AYJ88" s="195"/>
      <c r="AYK88" s="195"/>
      <c r="AYL88" s="195"/>
      <c r="AYM88" s="195"/>
      <c r="AYN88" s="195"/>
      <c r="AYO88" s="195"/>
      <c r="AYP88" s="195"/>
      <c r="AYQ88" s="195"/>
      <c r="AYR88" s="195"/>
      <c r="AYS88" s="195"/>
      <c r="AYT88" s="195"/>
      <c r="AYU88" s="195"/>
      <c r="AYV88" s="195"/>
      <c r="AYW88" s="195"/>
      <c r="AYX88" s="195"/>
      <c r="AYY88" s="195"/>
      <c r="AYZ88" s="195"/>
      <c r="AZA88" s="195"/>
      <c r="AZB88" s="195"/>
      <c r="AZC88" s="195"/>
      <c r="AZD88" s="195"/>
      <c r="AZE88" s="195"/>
      <c r="AZF88" s="195"/>
      <c r="AZG88" s="195"/>
      <c r="AZH88" s="195"/>
      <c r="AZI88" s="195"/>
      <c r="AZJ88" s="195"/>
      <c r="AZK88" s="195"/>
      <c r="AZL88" s="195"/>
      <c r="AZM88" s="195"/>
      <c r="AZN88" s="195"/>
      <c r="AZO88" s="195"/>
      <c r="AZP88" s="195"/>
      <c r="AZQ88" s="195"/>
      <c r="AZR88" s="195"/>
      <c r="AZS88" s="195"/>
      <c r="AZT88" s="195"/>
      <c r="AZU88" s="195"/>
      <c r="AZV88" s="195"/>
      <c r="AZW88" s="195"/>
      <c r="AZX88" s="195"/>
      <c r="AZY88" s="195"/>
      <c r="AZZ88" s="195"/>
      <c r="BAA88" s="195"/>
      <c r="BAB88" s="195"/>
      <c r="BAC88" s="195"/>
      <c r="BAD88" s="195"/>
      <c r="BAE88" s="195"/>
      <c r="BAF88" s="195"/>
      <c r="BAG88" s="195"/>
      <c r="BAH88" s="195"/>
      <c r="BAI88" s="195"/>
      <c r="BAJ88" s="195"/>
      <c r="BAK88" s="195"/>
      <c r="BAL88" s="195"/>
      <c r="BAM88" s="195"/>
      <c r="BAN88" s="195"/>
      <c r="BAO88" s="195"/>
      <c r="BAP88" s="195"/>
      <c r="BAQ88" s="195"/>
      <c r="BAR88" s="195"/>
      <c r="BAS88" s="195"/>
      <c r="BAT88" s="195"/>
      <c r="BAU88" s="195"/>
      <c r="BAV88" s="195"/>
      <c r="BAW88" s="195"/>
      <c r="BAX88" s="195"/>
      <c r="BAY88" s="195"/>
      <c r="BAZ88" s="195"/>
      <c r="BBA88" s="195"/>
      <c r="BBB88" s="195"/>
      <c r="BBC88" s="195"/>
      <c r="BBD88" s="195"/>
      <c r="BBE88" s="195"/>
      <c r="BBF88" s="195"/>
      <c r="BBG88" s="195"/>
      <c r="BBH88" s="195"/>
      <c r="BBI88" s="195"/>
      <c r="BBJ88" s="195"/>
      <c r="BBK88" s="195"/>
      <c r="BBL88" s="195"/>
      <c r="BBM88" s="195"/>
      <c r="BBN88" s="195"/>
      <c r="BBO88" s="195"/>
      <c r="BBP88" s="195"/>
      <c r="BBQ88" s="195"/>
      <c r="BBR88" s="195"/>
      <c r="BBS88" s="195"/>
      <c r="BBT88" s="195"/>
      <c r="BBU88" s="195"/>
      <c r="BBV88" s="195"/>
      <c r="BBW88" s="195"/>
      <c r="BBX88" s="195"/>
      <c r="BBY88" s="195"/>
      <c r="BBZ88" s="195"/>
      <c r="BCA88" s="195"/>
      <c r="BCB88" s="195"/>
      <c r="BCC88" s="195"/>
      <c r="BCD88" s="195"/>
      <c r="BCE88" s="195"/>
      <c r="BCF88" s="195"/>
      <c r="BCG88" s="195"/>
      <c r="BCH88" s="195"/>
      <c r="BCI88" s="195"/>
      <c r="BCJ88" s="195"/>
      <c r="BCK88" s="195"/>
      <c r="BCL88" s="195"/>
      <c r="BCM88" s="195"/>
      <c r="BCN88" s="195"/>
      <c r="BCO88" s="195"/>
      <c r="BCP88" s="195"/>
      <c r="BCQ88" s="195"/>
      <c r="BCR88" s="195"/>
      <c r="BCS88" s="195"/>
      <c r="BCT88" s="195"/>
      <c r="BCU88" s="195"/>
      <c r="BCV88" s="195"/>
      <c r="BCW88" s="195"/>
      <c r="BCX88" s="195"/>
      <c r="BCY88" s="195"/>
      <c r="BCZ88" s="195"/>
      <c r="BDA88" s="195"/>
      <c r="BDB88" s="195"/>
      <c r="BDC88" s="195"/>
      <c r="BDD88" s="195"/>
      <c r="BDE88" s="195"/>
      <c r="BDF88" s="195"/>
      <c r="BDG88" s="195"/>
      <c r="BDH88" s="195"/>
      <c r="BDI88" s="195"/>
      <c r="BDJ88" s="195"/>
      <c r="BDK88" s="195"/>
      <c r="BDL88" s="195"/>
      <c r="BDM88" s="195"/>
      <c r="BDN88" s="195"/>
      <c r="BDO88" s="195"/>
      <c r="BDP88" s="195"/>
      <c r="BDQ88" s="195"/>
      <c r="BDR88" s="195"/>
      <c r="BDS88" s="195"/>
      <c r="BDT88" s="195"/>
      <c r="BDU88" s="195"/>
      <c r="BDV88" s="195"/>
      <c r="BDW88" s="195"/>
      <c r="BDX88" s="195"/>
      <c r="BDY88" s="195"/>
      <c r="BDZ88" s="195"/>
      <c r="BEA88" s="195"/>
      <c r="BEB88" s="195"/>
      <c r="BEC88" s="195"/>
      <c r="BED88" s="195"/>
      <c r="BEE88" s="195"/>
      <c r="BEF88" s="195"/>
      <c r="BEG88" s="195"/>
      <c r="BEH88" s="195"/>
      <c r="BEI88" s="195"/>
      <c r="BEJ88" s="195"/>
      <c r="BEK88" s="195"/>
      <c r="BEL88" s="195"/>
      <c r="BEM88" s="195"/>
      <c r="BEN88" s="195"/>
      <c r="BEO88" s="195"/>
      <c r="BEP88" s="195"/>
      <c r="BEQ88" s="195"/>
      <c r="BER88" s="195"/>
      <c r="BES88" s="195"/>
      <c r="BET88" s="195"/>
      <c r="BEU88" s="195"/>
      <c r="BEV88" s="195"/>
      <c r="BEW88" s="195"/>
      <c r="BEX88" s="195"/>
      <c r="BEY88" s="195"/>
      <c r="BEZ88" s="195"/>
      <c r="BFA88" s="195"/>
      <c r="BFB88" s="195"/>
      <c r="BFC88" s="195"/>
      <c r="BFD88" s="195"/>
      <c r="BFE88" s="195"/>
      <c r="BFF88" s="195"/>
      <c r="BFG88" s="195"/>
      <c r="BFH88" s="195"/>
      <c r="BFI88" s="195"/>
      <c r="BFJ88" s="195"/>
      <c r="BFK88" s="195"/>
      <c r="BFL88" s="195"/>
      <c r="BFM88" s="195"/>
      <c r="BFN88" s="195"/>
      <c r="BFO88" s="195"/>
      <c r="BFP88" s="195"/>
      <c r="BFQ88" s="195"/>
      <c r="BFR88" s="195"/>
      <c r="BFS88" s="195"/>
      <c r="BFT88" s="195"/>
      <c r="BFU88" s="195"/>
      <c r="BFV88" s="195"/>
      <c r="BFW88" s="195"/>
      <c r="BFX88" s="195"/>
      <c r="BFY88" s="195"/>
      <c r="BFZ88" s="195"/>
      <c r="BGA88" s="195"/>
      <c r="BGB88" s="195"/>
      <c r="BGC88" s="195"/>
      <c r="BGD88" s="195"/>
      <c r="BGE88" s="195"/>
      <c r="BGF88" s="195"/>
      <c r="BGG88" s="195"/>
      <c r="BGH88" s="195"/>
      <c r="BGI88" s="195"/>
      <c r="BGJ88" s="195"/>
      <c r="BGK88" s="195"/>
      <c r="BGL88" s="195"/>
      <c r="BGM88" s="195"/>
      <c r="BGN88" s="195"/>
      <c r="BGO88" s="195"/>
      <c r="BGP88" s="195"/>
      <c r="BGQ88" s="195"/>
      <c r="BGR88" s="195"/>
      <c r="BGS88" s="195"/>
      <c r="BGT88" s="195"/>
      <c r="BGU88" s="195"/>
      <c r="BGV88" s="195"/>
      <c r="BGW88" s="195"/>
      <c r="BGX88" s="195"/>
      <c r="BGY88" s="195"/>
      <c r="BGZ88" s="195"/>
      <c r="BHA88" s="195"/>
      <c r="BHB88" s="195"/>
      <c r="BHC88" s="195"/>
      <c r="BHD88" s="195"/>
      <c r="BHE88" s="195"/>
      <c r="BHF88" s="195"/>
      <c r="BHG88" s="195"/>
      <c r="BHH88" s="195"/>
      <c r="BHI88" s="195"/>
      <c r="BHJ88" s="195"/>
      <c r="BHK88" s="195"/>
      <c r="BHL88" s="195"/>
      <c r="BHM88" s="195"/>
      <c r="BHN88" s="195"/>
      <c r="BHO88" s="195"/>
      <c r="BHP88" s="195"/>
      <c r="BHQ88" s="195"/>
      <c r="BHR88" s="195"/>
      <c r="BHS88" s="195"/>
      <c r="BHT88" s="195"/>
      <c r="BHU88" s="195"/>
      <c r="BHV88" s="195"/>
      <c r="BHW88" s="195"/>
      <c r="BHX88" s="195"/>
      <c r="BHY88" s="195"/>
      <c r="BHZ88" s="195"/>
      <c r="BIA88" s="195"/>
      <c r="BIB88" s="195"/>
      <c r="BIC88" s="195"/>
      <c r="BID88" s="195"/>
      <c r="BIE88" s="195"/>
      <c r="BIF88" s="195"/>
      <c r="BIG88" s="195"/>
      <c r="BIH88" s="195"/>
      <c r="BII88" s="195"/>
      <c r="BIJ88" s="195"/>
      <c r="BIK88" s="195"/>
      <c r="BIL88" s="195"/>
      <c r="BIM88" s="195"/>
      <c r="BIN88" s="195"/>
      <c r="BIO88" s="195"/>
      <c r="BIP88" s="195"/>
      <c r="BIQ88" s="195"/>
      <c r="BIR88" s="195"/>
      <c r="BIS88" s="195"/>
      <c r="BIT88" s="195"/>
      <c r="BIU88" s="195"/>
      <c r="BIV88" s="195"/>
      <c r="BIW88" s="195"/>
      <c r="BIX88" s="195"/>
      <c r="BIY88" s="195"/>
      <c r="BIZ88" s="195"/>
      <c r="BJA88" s="195"/>
      <c r="BJB88" s="195"/>
      <c r="BJC88" s="195"/>
      <c r="BJD88" s="195"/>
      <c r="BJE88" s="195"/>
      <c r="BJF88" s="195"/>
      <c r="BJG88" s="195"/>
      <c r="BJH88" s="195"/>
      <c r="BJI88" s="195"/>
      <c r="BJJ88" s="195"/>
      <c r="BJK88" s="195"/>
      <c r="BJL88" s="195"/>
      <c r="BJM88" s="195"/>
      <c r="BJN88" s="195"/>
      <c r="BJO88" s="195"/>
      <c r="BJP88" s="195"/>
      <c r="BJQ88" s="195"/>
      <c r="BJR88" s="195"/>
      <c r="BJS88" s="195"/>
      <c r="BJT88" s="195"/>
      <c r="BJU88" s="195"/>
      <c r="BJV88" s="195"/>
      <c r="BJW88" s="195"/>
      <c r="BJX88" s="195"/>
      <c r="BJY88" s="195"/>
      <c r="BJZ88" s="195"/>
      <c r="BKA88" s="195"/>
      <c r="BKB88" s="195"/>
      <c r="BKC88" s="195"/>
      <c r="BKD88" s="195"/>
      <c r="BKE88" s="195"/>
      <c r="BKF88" s="195"/>
      <c r="BKG88" s="195"/>
      <c r="BKH88" s="195"/>
      <c r="BKI88" s="195"/>
      <c r="BKJ88" s="195"/>
      <c r="BKK88" s="195"/>
      <c r="BKL88" s="195"/>
      <c r="BKM88" s="195"/>
      <c r="BKN88" s="195"/>
      <c r="BKO88" s="195"/>
      <c r="BKP88" s="195"/>
      <c r="BKQ88" s="195"/>
      <c r="BKR88" s="195"/>
      <c r="BKS88" s="195"/>
      <c r="BKT88" s="195"/>
      <c r="BKU88" s="195"/>
      <c r="BKV88" s="195"/>
      <c r="BKW88" s="195"/>
      <c r="BKX88" s="195"/>
      <c r="BKY88" s="195"/>
      <c r="BKZ88" s="195"/>
      <c r="BLA88" s="195"/>
      <c r="BLB88" s="195"/>
      <c r="BLC88" s="195"/>
      <c r="BLD88" s="195"/>
      <c r="BLE88" s="195"/>
      <c r="BLF88" s="195"/>
      <c r="BLG88" s="195"/>
      <c r="BLH88" s="195"/>
      <c r="BLI88" s="195"/>
      <c r="BLJ88" s="195"/>
      <c r="BLK88" s="195"/>
      <c r="BLL88" s="195"/>
      <c r="BLM88" s="195"/>
      <c r="BLN88" s="195"/>
      <c r="BLO88" s="195"/>
      <c r="BLP88" s="195"/>
      <c r="BLQ88" s="195"/>
      <c r="BLR88" s="195"/>
      <c r="BLS88" s="195"/>
      <c r="BLT88" s="195"/>
      <c r="BLU88" s="195"/>
      <c r="BLV88" s="195"/>
      <c r="BLW88" s="195"/>
      <c r="BLX88" s="195"/>
      <c r="BLY88" s="195"/>
      <c r="BLZ88" s="195"/>
      <c r="BMA88" s="195"/>
      <c r="BMB88" s="195"/>
      <c r="BMC88" s="195"/>
      <c r="BMD88" s="195"/>
      <c r="BME88" s="195"/>
      <c r="BMF88" s="195"/>
      <c r="BMG88" s="195"/>
      <c r="BMH88" s="195"/>
      <c r="BMI88" s="195"/>
      <c r="BMJ88" s="195"/>
      <c r="BMK88" s="195"/>
      <c r="BML88" s="195"/>
      <c r="BMM88" s="195"/>
      <c r="BMN88" s="195"/>
      <c r="BMO88" s="195"/>
      <c r="BMP88" s="195"/>
      <c r="BMQ88" s="195"/>
      <c r="BMR88" s="195"/>
      <c r="BMS88" s="195"/>
      <c r="BMT88" s="195"/>
      <c r="BMU88" s="195"/>
      <c r="BMV88" s="195"/>
      <c r="BMW88" s="195"/>
      <c r="BMX88" s="195"/>
      <c r="BMY88" s="195"/>
      <c r="BMZ88" s="195"/>
      <c r="BNA88" s="195"/>
      <c r="BNB88" s="195"/>
      <c r="BNC88" s="195"/>
      <c r="BND88" s="195"/>
      <c r="BNE88" s="195"/>
      <c r="BNF88" s="195"/>
      <c r="BNG88" s="195"/>
      <c r="BNH88" s="195"/>
      <c r="BNI88" s="195"/>
      <c r="BNJ88" s="195"/>
      <c r="BNK88" s="195"/>
      <c r="BNL88" s="195"/>
      <c r="BNM88" s="195"/>
      <c r="BNN88" s="195"/>
      <c r="BNO88" s="195"/>
      <c r="BNP88" s="195"/>
      <c r="BNQ88" s="195"/>
      <c r="BNR88" s="195"/>
      <c r="BNS88" s="195"/>
      <c r="BNT88" s="195"/>
      <c r="BNU88" s="195"/>
      <c r="BNV88" s="195"/>
      <c r="BNW88" s="195"/>
      <c r="BNX88" s="195"/>
      <c r="BNY88" s="195"/>
      <c r="BNZ88" s="195"/>
      <c r="BOA88" s="195"/>
      <c r="BOB88" s="195"/>
      <c r="BOC88" s="195"/>
      <c r="BOD88" s="195"/>
      <c r="BOE88" s="195"/>
      <c r="BOF88" s="195"/>
      <c r="BOG88" s="195"/>
      <c r="BOH88" s="195"/>
      <c r="BOI88" s="195"/>
      <c r="BOJ88" s="195"/>
      <c r="BOK88" s="195"/>
      <c r="BOL88" s="195"/>
      <c r="BOM88" s="195"/>
      <c r="BON88" s="195"/>
      <c r="BOO88" s="195"/>
      <c r="BOP88" s="195"/>
      <c r="BOQ88" s="195"/>
      <c r="BOR88" s="195"/>
      <c r="BOS88" s="195"/>
      <c r="BOT88" s="195"/>
      <c r="BOU88" s="195"/>
      <c r="BOV88" s="195"/>
      <c r="BOW88" s="195"/>
      <c r="BOX88" s="195"/>
      <c r="BOY88" s="195"/>
      <c r="BOZ88" s="195"/>
      <c r="BPA88" s="195"/>
      <c r="BPB88" s="195"/>
      <c r="BPC88" s="195"/>
      <c r="BPD88" s="195"/>
      <c r="BPE88" s="195"/>
      <c r="BPF88" s="195"/>
      <c r="BPG88" s="195"/>
      <c r="BPH88" s="195"/>
      <c r="BPI88" s="195"/>
      <c r="BPJ88" s="195"/>
      <c r="BPK88" s="195"/>
      <c r="BPL88" s="195"/>
      <c r="BPM88" s="195"/>
      <c r="BPN88" s="195"/>
      <c r="BPO88" s="195"/>
      <c r="BPP88" s="195"/>
      <c r="BPQ88" s="195"/>
      <c r="BPR88" s="195"/>
      <c r="BPS88" s="195"/>
      <c r="BPT88" s="195"/>
      <c r="BPU88" s="195"/>
      <c r="BPV88" s="195"/>
      <c r="BPW88" s="195"/>
      <c r="BPX88" s="195"/>
      <c r="BPY88" s="195"/>
      <c r="BPZ88" s="195"/>
      <c r="BQA88" s="195"/>
      <c r="BQB88" s="195"/>
      <c r="BQC88" s="195"/>
      <c r="BQD88" s="195"/>
      <c r="BQE88" s="195"/>
      <c r="BQF88" s="195"/>
      <c r="BQG88" s="195"/>
      <c r="BQH88" s="195"/>
      <c r="BQI88" s="195"/>
      <c r="BQJ88" s="195"/>
      <c r="BQK88" s="195"/>
      <c r="BQL88" s="195"/>
      <c r="BQM88" s="195"/>
      <c r="BQN88" s="195"/>
      <c r="BQO88" s="195"/>
      <c r="BQP88" s="195"/>
      <c r="BQQ88" s="195"/>
      <c r="BQR88" s="195"/>
      <c r="BQS88" s="195"/>
      <c r="BQT88" s="195"/>
      <c r="BQU88" s="195"/>
      <c r="BQV88" s="195"/>
      <c r="BQW88" s="195"/>
      <c r="BQX88" s="195"/>
      <c r="BQY88" s="195"/>
      <c r="BQZ88" s="195"/>
      <c r="BRA88" s="195"/>
      <c r="BRB88" s="195"/>
      <c r="BRC88" s="195"/>
      <c r="BRD88" s="195"/>
      <c r="BRE88" s="195"/>
      <c r="BRF88" s="195"/>
      <c r="BRG88" s="195"/>
      <c r="BRH88" s="195"/>
      <c r="BRI88" s="195"/>
      <c r="BRJ88" s="195"/>
      <c r="BRK88" s="195"/>
      <c r="BRL88" s="195"/>
      <c r="BRM88" s="195"/>
      <c r="BRN88" s="195"/>
      <c r="BRO88" s="195"/>
      <c r="BRP88" s="195"/>
      <c r="BRQ88" s="195"/>
      <c r="BRR88" s="195"/>
      <c r="BRS88" s="195"/>
      <c r="BRT88" s="195"/>
      <c r="BRU88" s="195"/>
      <c r="BRV88" s="195"/>
      <c r="BRW88" s="195"/>
      <c r="BRX88" s="195"/>
      <c r="BRY88" s="195"/>
      <c r="BRZ88" s="195"/>
      <c r="BSA88" s="195"/>
      <c r="BSB88" s="195"/>
      <c r="BSC88" s="195"/>
      <c r="BSD88" s="195"/>
      <c r="BSE88" s="195"/>
      <c r="BSF88" s="195"/>
      <c r="BSG88" s="195"/>
      <c r="BSH88" s="195"/>
      <c r="BSI88" s="195"/>
      <c r="BSJ88" s="195"/>
      <c r="BSK88" s="195"/>
      <c r="BSL88" s="195"/>
      <c r="BSM88" s="195"/>
      <c r="BSN88" s="195"/>
      <c r="BSO88" s="195"/>
      <c r="BSP88" s="195"/>
      <c r="BSQ88" s="195"/>
      <c r="BSR88" s="195"/>
      <c r="BSS88" s="195"/>
      <c r="BST88" s="195"/>
      <c r="BSU88" s="195"/>
      <c r="BSV88" s="195"/>
      <c r="BSW88" s="195"/>
      <c r="BSX88" s="195"/>
      <c r="BSY88" s="195"/>
      <c r="BSZ88" s="195"/>
      <c r="BTA88" s="195"/>
      <c r="BTB88" s="195"/>
      <c r="BTC88" s="195"/>
      <c r="BTD88" s="195"/>
      <c r="BTE88" s="195"/>
      <c r="BTF88" s="195"/>
      <c r="BTG88" s="195"/>
      <c r="BTH88" s="195"/>
      <c r="BTI88" s="195"/>
      <c r="BTJ88" s="195"/>
      <c r="BTK88" s="195"/>
      <c r="BTL88" s="195"/>
      <c r="BTM88" s="195"/>
      <c r="BTN88" s="195"/>
      <c r="BTO88" s="195"/>
      <c r="BTP88" s="195"/>
      <c r="BTQ88" s="195"/>
      <c r="BTR88" s="195"/>
      <c r="BTS88" s="195"/>
      <c r="BTT88" s="195"/>
      <c r="BTU88" s="195"/>
      <c r="BTV88" s="195"/>
      <c r="BTW88" s="195"/>
      <c r="BTX88" s="195"/>
      <c r="BTY88" s="195"/>
      <c r="BTZ88" s="195"/>
      <c r="BUA88" s="195"/>
      <c r="BUB88" s="195"/>
      <c r="BUC88" s="195"/>
      <c r="BUD88" s="195"/>
      <c r="BUE88" s="195"/>
      <c r="BUF88" s="195"/>
      <c r="BUG88" s="195"/>
      <c r="BUH88" s="195"/>
      <c r="BUI88" s="195"/>
      <c r="BUJ88" s="195"/>
      <c r="BUK88" s="195"/>
      <c r="BUL88" s="195"/>
      <c r="BUM88" s="195"/>
      <c r="BUN88" s="195"/>
      <c r="BUO88" s="195"/>
      <c r="BUP88" s="195"/>
      <c r="BUQ88" s="195"/>
      <c r="BUR88" s="195"/>
      <c r="BUS88" s="195"/>
      <c r="BUT88" s="195"/>
      <c r="BUU88" s="195"/>
      <c r="BUV88" s="195"/>
      <c r="BUW88" s="195"/>
      <c r="BUX88" s="195"/>
      <c r="BUY88" s="195"/>
      <c r="BUZ88" s="195"/>
      <c r="BVA88" s="195"/>
      <c r="BVB88" s="195"/>
      <c r="BVC88" s="195"/>
      <c r="BVD88" s="195"/>
      <c r="BVE88" s="195"/>
      <c r="BVF88" s="195"/>
      <c r="BVG88" s="195"/>
      <c r="BVH88" s="195"/>
      <c r="BVI88" s="195"/>
      <c r="BVJ88" s="195"/>
      <c r="BVK88" s="195"/>
      <c r="BVL88" s="195"/>
      <c r="BVM88" s="195"/>
      <c r="BVN88" s="195"/>
      <c r="BVO88" s="195"/>
      <c r="BVP88" s="195"/>
      <c r="BVQ88" s="195"/>
      <c r="BVR88" s="195"/>
      <c r="BVS88" s="195"/>
      <c r="BVT88" s="195"/>
      <c r="BVU88" s="195"/>
      <c r="BVV88" s="195"/>
      <c r="BVW88" s="195"/>
      <c r="BVX88" s="195"/>
      <c r="BVY88" s="195"/>
      <c r="BVZ88" s="195"/>
      <c r="BWA88" s="195"/>
      <c r="BWB88" s="195"/>
      <c r="BWC88" s="195"/>
      <c r="BWD88" s="195"/>
      <c r="BWE88" s="195"/>
      <c r="BWF88" s="195"/>
      <c r="BWG88" s="195"/>
      <c r="BWH88" s="195"/>
      <c r="BWI88" s="195"/>
      <c r="BWJ88" s="195"/>
      <c r="BWK88" s="195"/>
      <c r="BWL88" s="195"/>
      <c r="BWM88" s="195"/>
      <c r="BWN88" s="195"/>
      <c r="BWO88" s="195"/>
      <c r="BWP88" s="195"/>
      <c r="BWQ88" s="195"/>
      <c r="BWR88" s="195"/>
      <c r="BWS88" s="195"/>
      <c r="BWT88" s="195"/>
      <c r="BWU88" s="195"/>
      <c r="BWV88" s="195"/>
      <c r="BWW88" s="195"/>
      <c r="BWX88" s="195"/>
      <c r="BWY88" s="195"/>
      <c r="BWZ88" s="195"/>
      <c r="BXA88" s="195"/>
      <c r="BXB88" s="195"/>
      <c r="BXC88" s="195"/>
      <c r="BXD88" s="195"/>
      <c r="BXE88" s="195"/>
      <c r="BXF88" s="195"/>
      <c r="BXG88" s="195"/>
      <c r="BXH88" s="195"/>
      <c r="BXI88" s="195"/>
      <c r="BXJ88" s="195"/>
      <c r="BXK88" s="195"/>
      <c r="BXL88" s="195"/>
      <c r="BXM88" s="195"/>
      <c r="BXN88" s="195"/>
      <c r="BXO88" s="195"/>
      <c r="BXP88" s="195"/>
      <c r="BXQ88" s="195"/>
      <c r="BXR88" s="195"/>
      <c r="BXS88" s="195"/>
      <c r="BXT88" s="195"/>
      <c r="BXU88" s="195"/>
      <c r="BXV88" s="195"/>
      <c r="BXW88" s="195"/>
      <c r="BXX88" s="195"/>
      <c r="BXY88" s="195"/>
      <c r="BXZ88" s="195"/>
      <c r="BYA88" s="195"/>
      <c r="BYB88" s="195"/>
      <c r="BYC88" s="195"/>
      <c r="BYD88" s="195"/>
      <c r="BYE88" s="195"/>
      <c r="BYF88" s="195"/>
      <c r="BYG88" s="195"/>
      <c r="BYH88" s="195"/>
      <c r="BYI88" s="195"/>
      <c r="BYJ88" s="195"/>
      <c r="BYK88" s="195"/>
      <c r="BYL88" s="195"/>
      <c r="BYM88" s="195"/>
      <c r="BYN88" s="195"/>
      <c r="BYO88" s="195"/>
      <c r="BYP88" s="195"/>
      <c r="BYQ88" s="195"/>
      <c r="BYR88" s="195"/>
      <c r="BYS88" s="195"/>
      <c r="BYT88" s="195"/>
      <c r="BYU88" s="195"/>
      <c r="BYV88" s="195"/>
      <c r="BYW88" s="195"/>
      <c r="BYX88" s="195"/>
      <c r="BYY88" s="195"/>
      <c r="BYZ88" s="195"/>
      <c r="BZA88" s="195"/>
      <c r="BZB88" s="195"/>
      <c r="BZC88" s="195"/>
      <c r="BZD88" s="195"/>
      <c r="BZE88" s="195"/>
      <c r="BZF88" s="195"/>
      <c r="BZG88" s="195"/>
      <c r="BZH88" s="195"/>
      <c r="BZI88" s="195"/>
      <c r="BZJ88" s="195"/>
      <c r="BZK88" s="195"/>
      <c r="BZL88" s="195"/>
      <c r="BZM88" s="195"/>
      <c r="BZN88" s="195"/>
      <c r="BZO88" s="195"/>
      <c r="BZP88" s="195"/>
      <c r="BZQ88" s="195"/>
      <c r="BZR88" s="195"/>
      <c r="BZS88" s="195"/>
      <c r="BZT88" s="195"/>
      <c r="BZU88" s="195"/>
      <c r="BZV88" s="195"/>
      <c r="BZW88" s="195"/>
      <c r="BZX88" s="195"/>
      <c r="BZY88" s="195"/>
      <c r="BZZ88" s="195"/>
      <c r="CAA88" s="195"/>
      <c r="CAB88" s="195"/>
      <c r="CAC88" s="195"/>
      <c r="CAD88" s="195"/>
      <c r="CAE88" s="195"/>
      <c r="CAF88" s="195"/>
      <c r="CAG88" s="195"/>
      <c r="CAH88" s="195"/>
      <c r="CAI88" s="195"/>
      <c r="CAJ88" s="195"/>
      <c r="CAK88" s="195"/>
      <c r="CAL88" s="195"/>
      <c r="CAM88" s="195"/>
      <c r="CAN88" s="195"/>
      <c r="CAO88" s="195"/>
      <c r="CAP88" s="195"/>
      <c r="CAQ88" s="195"/>
      <c r="CAR88" s="195"/>
      <c r="CAS88" s="195"/>
      <c r="CAT88" s="195"/>
      <c r="CAU88" s="195"/>
      <c r="CAV88" s="195"/>
      <c r="CAW88" s="195"/>
      <c r="CAX88" s="195"/>
      <c r="CAY88" s="195"/>
      <c r="CAZ88" s="195"/>
      <c r="CBA88" s="195"/>
      <c r="CBB88" s="195"/>
      <c r="CBC88" s="195"/>
      <c r="CBD88" s="195"/>
      <c r="CBE88" s="195"/>
      <c r="CBF88" s="195"/>
      <c r="CBG88" s="195"/>
      <c r="CBH88" s="195"/>
      <c r="CBI88" s="195"/>
      <c r="CBJ88" s="195"/>
      <c r="CBK88" s="195"/>
      <c r="CBL88" s="195"/>
      <c r="CBM88" s="195"/>
      <c r="CBN88" s="195"/>
      <c r="CBO88" s="195"/>
      <c r="CBP88" s="195"/>
      <c r="CBQ88" s="195"/>
      <c r="CBR88" s="195"/>
      <c r="CBS88" s="195"/>
      <c r="CBT88" s="195"/>
      <c r="CBU88" s="195"/>
      <c r="CBV88" s="195"/>
      <c r="CBW88" s="195"/>
      <c r="CBX88" s="195"/>
      <c r="CBY88" s="195"/>
      <c r="CBZ88" s="195"/>
      <c r="CCA88" s="195"/>
      <c r="CCB88" s="195"/>
      <c r="CCC88" s="195"/>
      <c r="CCD88" s="195"/>
      <c r="CCE88" s="195"/>
      <c r="CCF88" s="195"/>
      <c r="CCG88" s="195"/>
      <c r="CCH88" s="195"/>
      <c r="CCI88" s="195"/>
      <c r="CCJ88" s="195"/>
      <c r="CCK88" s="195"/>
      <c r="CCL88" s="195"/>
      <c r="CCM88" s="195"/>
      <c r="CCN88" s="195"/>
      <c r="CCO88" s="195"/>
      <c r="CCP88" s="195"/>
      <c r="CCQ88" s="195"/>
      <c r="CCR88" s="195"/>
      <c r="CCS88" s="195"/>
      <c r="CCT88" s="195"/>
      <c r="CCU88" s="195"/>
      <c r="CCV88" s="195"/>
      <c r="CCW88" s="195"/>
      <c r="CCX88" s="195"/>
      <c r="CCY88" s="195"/>
      <c r="CCZ88" s="195"/>
      <c r="CDA88" s="195"/>
      <c r="CDB88" s="195"/>
      <c r="CDC88" s="195"/>
      <c r="CDD88" s="195"/>
      <c r="CDE88" s="195"/>
      <c r="CDF88" s="195"/>
      <c r="CDG88" s="195"/>
      <c r="CDH88" s="195"/>
      <c r="CDI88" s="195"/>
      <c r="CDJ88" s="195"/>
      <c r="CDK88" s="195"/>
      <c r="CDL88" s="195"/>
      <c r="CDM88" s="195"/>
      <c r="CDN88" s="195"/>
      <c r="CDO88" s="195"/>
      <c r="CDP88" s="195"/>
      <c r="CDQ88" s="195"/>
      <c r="CDR88" s="195"/>
      <c r="CDS88" s="195"/>
      <c r="CDT88" s="195"/>
      <c r="CDU88" s="195"/>
      <c r="CDV88" s="195"/>
      <c r="CDW88" s="195"/>
      <c r="CDX88" s="195"/>
      <c r="CDY88" s="195"/>
      <c r="CDZ88" s="195"/>
      <c r="CEA88" s="195"/>
      <c r="CEB88" s="195"/>
      <c r="CEC88" s="195"/>
      <c r="CED88" s="195"/>
      <c r="CEE88" s="195"/>
      <c r="CEF88" s="195"/>
      <c r="CEG88" s="195"/>
      <c r="CEH88" s="195"/>
      <c r="CEI88" s="195"/>
      <c r="CEJ88" s="195"/>
      <c r="CEK88" s="195"/>
      <c r="CEL88" s="195"/>
      <c r="CEM88" s="195"/>
      <c r="CEN88" s="195"/>
      <c r="CEO88" s="195"/>
      <c r="CEP88" s="195"/>
      <c r="CEQ88" s="195"/>
      <c r="CER88" s="195"/>
      <c r="CES88" s="195"/>
      <c r="CET88" s="195"/>
      <c r="CEU88" s="195"/>
      <c r="CEV88" s="195"/>
      <c r="CEW88" s="195"/>
      <c r="CEX88" s="195"/>
      <c r="CEY88" s="195"/>
      <c r="CEZ88" s="195"/>
      <c r="CFA88" s="195"/>
      <c r="CFB88" s="195"/>
      <c r="CFC88" s="195"/>
      <c r="CFD88" s="195"/>
      <c r="CFE88" s="195"/>
      <c r="CFF88" s="195"/>
      <c r="CFG88" s="195"/>
      <c r="CFH88" s="195"/>
      <c r="CFI88" s="195"/>
      <c r="CFJ88" s="195"/>
      <c r="CFK88" s="195"/>
      <c r="CFL88" s="195"/>
      <c r="CFM88" s="195"/>
      <c r="CFN88" s="195"/>
      <c r="CFO88" s="195"/>
      <c r="CFP88" s="195"/>
      <c r="CFQ88" s="195"/>
      <c r="CFR88" s="195"/>
      <c r="CFS88" s="195"/>
      <c r="CFT88" s="195"/>
      <c r="CFU88" s="195"/>
      <c r="CFV88" s="195"/>
      <c r="CFW88" s="195"/>
      <c r="CFX88" s="195"/>
      <c r="CFY88" s="195"/>
      <c r="CFZ88" s="195"/>
      <c r="CGA88" s="195"/>
      <c r="CGB88" s="195"/>
      <c r="CGC88" s="195"/>
      <c r="CGD88" s="195"/>
      <c r="CGE88" s="195"/>
      <c r="CGF88" s="195"/>
      <c r="CGG88" s="195"/>
      <c r="CGH88" s="195"/>
      <c r="CGI88" s="195"/>
      <c r="CGJ88" s="195"/>
      <c r="CGK88" s="195"/>
      <c r="CGL88" s="195"/>
      <c r="CGM88" s="195"/>
      <c r="CGN88" s="195"/>
      <c r="CGO88" s="195"/>
      <c r="CGP88" s="195"/>
      <c r="CGQ88" s="195"/>
      <c r="CGR88" s="195"/>
      <c r="CGS88" s="195"/>
      <c r="CGT88" s="195"/>
      <c r="CGU88" s="195"/>
      <c r="CGV88" s="195"/>
      <c r="CGW88" s="195"/>
      <c r="CGX88" s="195"/>
      <c r="CGY88" s="195"/>
      <c r="CGZ88" s="195"/>
      <c r="CHA88" s="195"/>
      <c r="CHB88" s="195"/>
      <c r="CHC88" s="195"/>
      <c r="CHD88" s="195"/>
      <c r="CHE88" s="195"/>
      <c r="CHF88" s="195"/>
      <c r="CHG88" s="195"/>
      <c r="CHH88" s="195"/>
      <c r="CHI88" s="195"/>
      <c r="CHJ88" s="195"/>
      <c r="CHK88" s="195"/>
      <c r="CHL88" s="195"/>
      <c r="CHM88" s="195"/>
      <c r="CHN88" s="195"/>
      <c r="CHO88" s="195"/>
      <c r="CHP88" s="195"/>
      <c r="CHQ88" s="195"/>
      <c r="CHR88" s="195"/>
      <c r="CHS88" s="195"/>
      <c r="CHT88" s="195"/>
      <c r="CHU88" s="195"/>
      <c r="CHV88" s="195"/>
      <c r="CHW88" s="195"/>
      <c r="CHX88" s="195"/>
      <c r="CHY88" s="195"/>
      <c r="CHZ88" s="195"/>
      <c r="CIA88" s="195"/>
      <c r="CIB88" s="195"/>
      <c r="CIC88" s="195"/>
      <c r="CID88" s="195"/>
      <c r="CIE88" s="195"/>
      <c r="CIF88" s="195"/>
      <c r="CIG88" s="195"/>
      <c r="CIH88" s="195"/>
      <c r="CII88" s="195"/>
      <c r="CIJ88" s="195"/>
      <c r="CIK88" s="195"/>
      <c r="CIL88" s="195"/>
      <c r="CIM88" s="195"/>
      <c r="CIN88" s="195"/>
      <c r="CIO88" s="195"/>
      <c r="CIP88" s="195"/>
      <c r="CIQ88" s="195"/>
      <c r="CIR88" s="195"/>
      <c r="CIS88" s="195"/>
      <c r="CIT88" s="195"/>
      <c r="CIU88" s="195"/>
      <c r="CIV88" s="195"/>
      <c r="CIW88" s="195"/>
      <c r="CIX88" s="195"/>
      <c r="CIY88" s="195"/>
      <c r="CIZ88" s="195"/>
      <c r="CJA88" s="195"/>
      <c r="CJB88" s="195"/>
      <c r="CJC88" s="195"/>
      <c r="CJD88" s="195"/>
      <c r="CJE88" s="195"/>
      <c r="CJF88" s="195"/>
      <c r="CJG88" s="195"/>
      <c r="CJH88" s="195"/>
      <c r="CJI88" s="195"/>
      <c r="CJJ88" s="195"/>
      <c r="CJK88" s="195"/>
      <c r="CJL88" s="195"/>
      <c r="CJM88" s="195"/>
      <c r="CJN88" s="195"/>
      <c r="CJO88" s="195"/>
      <c r="CJP88" s="195"/>
      <c r="CJQ88" s="195"/>
      <c r="CJR88" s="195"/>
      <c r="CJS88" s="195"/>
      <c r="CJT88" s="195"/>
      <c r="CJU88" s="195"/>
      <c r="CJV88" s="195"/>
      <c r="CJW88" s="195"/>
      <c r="CJX88" s="195"/>
      <c r="CJY88" s="195"/>
      <c r="CJZ88" s="195"/>
      <c r="CKA88" s="195"/>
      <c r="CKB88" s="195"/>
      <c r="CKC88" s="195"/>
      <c r="CKD88" s="195"/>
      <c r="CKE88" s="195"/>
      <c r="CKF88" s="195"/>
      <c r="CKG88" s="195"/>
      <c r="CKH88" s="195"/>
      <c r="CKI88" s="195"/>
      <c r="CKJ88" s="195"/>
      <c r="CKK88" s="195"/>
      <c r="CKL88" s="195"/>
      <c r="CKM88" s="195"/>
      <c r="CKN88" s="195"/>
      <c r="CKO88" s="195"/>
      <c r="CKP88" s="195"/>
      <c r="CKQ88" s="195"/>
      <c r="CKR88" s="195"/>
      <c r="CKS88" s="195"/>
      <c r="CKT88" s="195"/>
      <c r="CKU88" s="195"/>
      <c r="CKV88" s="195"/>
      <c r="CKW88" s="195"/>
      <c r="CKX88" s="195"/>
      <c r="CKY88" s="195"/>
      <c r="CKZ88" s="195"/>
      <c r="CLA88" s="195"/>
      <c r="CLB88" s="195"/>
      <c r="CLC88" s="195"/>
      <c r="CLD88" s="195"/>
      <c r="CLE88" s="195"/>
      <c r="CLF88" s="195"/>
      <c r="CLG88" s="195"/>
      <c r="CLH88" s="195"/>
      <c r="CLI88" s="195"/>
      <c r="CLJ88" s="195"/>
      <c r="CLK88" s="195"/>
      <c r="CLL88" s="195"/>
      <c r="CLM88" s="195"/>
      <c r="CLN88" s="195"/>
      <c r="CLO88" s="195"/>
      <c r="CLP88" s="195"/>
      <c r="CLQ88" s="195"/>
      <c r="CLR88" s="195"/>
      <c r="CLS88" s="195"/>
      <c r="CLT88" s="195"/>
      <c r="CLU88" s="195"/>
      <c r="CLV88" s="195"/>
      <c r="CLW88" s="195"/>
      <c r="CLX88" s="195"/>
      <c r="CLY88" s="195"/>
      <c r="CLZ88" s="195"/>
      <c r="CMA88" s="195"/>
      <c r="CMB88" s="195"/>
      <c r="CMC88" s="195"/>
      <c r="CMD88" s="195"/>
      <c r="CME88" s="195"/>
      <c r="CMF88" s="195"/>
      <c r="CMG88" s="195"/>
      <c r="CMH88" s="195"/>
      <c r="CMI88" s="195"/>
      <c r="CMJ88" s="195"/>
      <c r="CMK88" s="195"/>
      <c r="CML88" s="195"/>
      <c r="CMM88" s="195"/>
      <c r="CMN88" s="195"/>
      <c r="CMO88" s="195"/>
      <c r="CMP88" s="195"/>
      <c r="CMQ88" s="195"/>
      <c r="CMR88" s="195"/>
      <c r="CMS88" s="195"/>
      <c r="CMT88" s="195"/>
      <c r="CMU88" s="195"/>
      <c r="CMV88" s="195"/>
      <c r="CMW88" s="195"/>
      <c r="CMX88" s="195"/>
      <c r="CMY88" s="195"/>
      <c r="CMZ88" s="195"/>
      <c r="CNA88" s="195"/>
      <c r="CNB88" s="195"/>
      <c r="CNC88" s="195"/>
      <c r="CND88" s="195"/>
      <c r="CNE88" s="195"/>
      <c r="CNF88" s="195"/>
      <c r="CNG88" s="195"/>
      <c r="CNH88" s="195"/>
      <c r="CNI88" s="195"/>
      <c r="CNJ88" s="195"/>
      <c r="CNK88" s="195"/>
      <c r="CNL88" s="195"/>
      <c r="CNM88" s="195"/>
      <c r="CNN88" s="195"/>
      <c r="CNO88" s="195"/>
      <c r="CNP88" s="195"/>
      <c r="CNQ88" s="195"/>
      <c r="CNR88" s="195"/>
      <c r="CNS88" s="195"/>
      <c r="CNT88" s="195"/>
      <c r="CNU88" s="195"/>
      <c r="CNV88" s="195"/>
      <c r="CNW88" s="195"/>
      <c r="CNX88" s="195"/>
      <c r="CNY88" s="195"/>
      <c r="CNZ88" s="195"/>
      <c r="COA88" s="195"/>
      <c r="COB88" s="195"/>
      <c r="COC88" s="195"/>
      <c r="COD88" s="195"/>
      <c r="COE88" s="195"/>
      <c r="COF88" s="195"/>
      <c r="COG88" s="195"/>
      <c r="COH88" s="195"/>
      <c r="COI88" s="195"/>
      <c r="COJ88" s="195"/>
      <c r="COK88" s="195"/>
      <c r="COL88" s="195"/>
      <c r="COM88" s="195"/>
      <c r="CON88" s="195"/>
      <c r="COO88" s="195"/>
      <c r="COP88" s="195"/>
      <c r="COQ88" s="195"/>
      <c r="COR88" s="195"/>
      <c r="COS88" s="195"/>
      <c r="COT88" s="195"/>
      <c r="COU88" s="195"/>
      <c r="COV88" s="195"/>
      <c r="COW88" s="195"/>
      <c r="COX88" s="195"/>
      <c r="COY88" s="195"/>
      <c r="COZ88" s="195"/>
      <c r="CPA88" s="195"/>
      <c r="CPB88" s="195"/>
      <c r="CPC88" s="195"/>
      <c r="CPD88" s="195"/>
      <c r="CPE88" s="195"/>
      <c r="CPF88" s="195"/>
      <c r="CPG88" s="195"/>
      <c r="CPH88" s="195"/>
      <c r="CPI88" s="195"/>
      <c r="CPJ88" s="195"/>
      <c r="CPK88" s="195"/>
      <c r="CPL88" s="195"/>
      <c r="CPM88" s="195"/>
      <c r="CPN88" s="195"/>
      <c r="CPO88" s="195"/>
      <c r="CPP88" s="195"/>
      <c r="CPQ88" s="195"/>
      <c r="CPR88" s="195"/>
      <c r="CPS88" s="195"/>
      <c r="CPT88" s="195"/>
      <c r="CPU88" s="195"/>
      <c r="CPV88" s="195"/>
      <c r="CPW88" s="195"/>
      <c r="CPX88" s="195"/>
      <c r="CPY88" s="195"/>
      <c r="CPZ88" s="195"/>
      <c r="CQA88" s="195"/>
      <c r="CQB88" s="195"/>
      <c r="CQC88" s="195"/>
      <c r="CQD88" s="195"/>
      <c r="CQE88" s="195"/>
      <c r="CQF88" s="195"/>
      <c r="CQG88" s="195"/>
      <c r="CQH88" s="195"/>
      <c r="CQI88" s="195"/>
      <c r="CQJ88" s="195"/>
      <c r="CQK88" s="195"/>
      <c r="CQL88" s="195"/>
      <c r="CQM88" s="195"/>
      <c r="CQN88" s="195"/>
      <c r="CQO88" s="195"/>
      <c r="CQP88" s="195"/>
      <c r="CQQ88" s="195"/>
      <c r="CQR88" s="195"/>
      <c r="CQS88" s="195"/>
      <c r="CQT88" s="195"/>
      <c r="CQU88" s="195"/>
      <c r="CQV88" s="195"/>
      <c r="CQW88" s="195"/>
      <c r="CQX88" s="195"/>
      <c r="CQY88" s="195"/>
      <c r="CQZ88" s="195"/>
      <c r="CRA88" s="195"/>
      <c r="CRB88" s="195"/>
      <c r="CRC88" s="195"/>
      <c r="CRD88" s="195"/>
      <c r="CRE88" s="195"/>
      <c r="CRF88" s="195"/>
      <c r="CRG88" s="195"/>
      <c r="CRH88" s="195"/>
      <c r="CRI88" s="195"/>
      <c r="CRJ88" s="195"/>
      <c r="CRK88" s="195"/>
      <c r="CRL88" s="195"/>
      <c r="CRM88" s="195"/>
      <c r="CRN88" s="195"/>
      <c r="CRO88" s="195"/>
      <c r="CRP88" s="195"/>
      <c r="CRQ88" s="195"/>
      <c r="CRR88" s="195"/>
      <c r="CRS88" s="195"/>
      <c r="CRT88" s="195"/>
      <c r="CRU88" s="195"/>
      <c r="CRV88" s="195"/>
      <c r="CRW88" s="195"/>
      <c r="CRX88" s="195"/>
      <c r="CRY88" s="195"/>
      <c r="CRZ88" s="195"/>
      <c r="CSA88" s="195"/>
      <c r="CSB88" s="195"/>
      <c r="CSC88" s="195"/>
      <c r="CSD88" s="195"/>
      <c r="CSE88" s="195"/>
      <c r="CSF88" s="195"/>
      <c r="CSG88" s="195"/>
      <c r="CSH88" s="195"/>
      <c r="CSI88" s="195"/>
      <c r="CSJ88" s="195"/>
      <c r="CSK88" s="195"/>
      <c r="CSL88" s="195"/>
      <c r="CSM88" s="195"/>
      <c r="CSN88" s="195"/>
      <c r="CSO88" s="195"/>
      <c r="CSP88" s="195"/>
      <c r="CSQ88" s="195"/>
      <c r="CSR88" s="195"/>
      <c r="CSS88" s="195"/>
      <c r="CST88" s="195"/>
      <c r="CSU88" s="195"/>
      <c r="CSV88" s="195"/>
      <c r="CSW88" s="195"/>
      <c r="CSX88" s="195"/>
      <c r="CSY88" s="195"/>
      <c r="CSZ88" s="195"/>
      <c r="CTA88" s="195"/>
      <c r="CTB88" s="195"/>
      <c r="CTC88" s="195"/>
      <c r="CTD88" s="195"/>
      <c r="CTE88" s="195"/>
      <c r="CTF88" s="195"/>
      <c r="CTG88" s="195"/>
      <c r="CTH88" s="195"/>
      <c r="CTI88" s="195"/>
      <c r="CTJ88" s="195"/>
      <c r="CTK88" s="195"/>
      <c r="CTL88" s="195"/>
      <c r="CTM88" s="195"/>
      <c r="CTN88" s="195"/>
      <c r="CTO88" s="195"/>
      <c r="CTP88" s="195"/>
      <c r="CTQ88" s="195"/>
      <c r="CTR88" s="195"/>
      <c r="CTS88" s="195"/>
      <c r="CTT88" s="195"/>
      <c r="CTU88" s="195"/>
      <c r="CTV88" s="195"/>
      <c r="CTW88" s="195"/>
      <c r="CTX88" s="195"/>
      <c r="CTY88" s="195"/>
      <c r="CTZ88" s="195"/>
      <c r="CUA88" s="195"/>
      <c r="CUB88" s="195"/>
      <c r="CUC88" s="195"/>
      <c r="CUD88" s="195"/>
      <c r="CUE88" s="195"/>
      <c r="CUF88" s="195"/>
      <c r="CUG88" s="195"/>
      <c r="CUH88" s="195"/>
      <c r="CUI88" s="195"/>
      <c r="CUJ88" s="195"/>
      <c r="CUK88" s="195"/>
      <c r="CUL88" s="195"/>
      <c r="CUM88" s="195"/>
      <c r="CUN88" s="195"/>
      <c r="CUO88" s="195"/>
      <c r="CUP88" s="195"/>
      <c r="CUQ88" s="195"/>
      <c r="CUR88" s="195"/>
      <c r="CUS88" s="195"/>
      <c r="CUT88" s="195"/>
      <c r="CUU88" s="195"/>
      <c r="CUV88" s="195"/>
      <c r="CUW88" s="195"/>
      <c r="CUX88" s="195"/>
      <c r="CUY88" s="195"/>
      <c r="CUZ88" s="195"/>
      <c r="CVA88" s="195"/>
      <c r="CVB88" s="195"/>
      <c r="CVC88" s="195"/>
      <c r="CVD88" s="195"/>
      <c r="CVE88" s="195"/>
      <c r="CVF88" s="195"/>
      <c r="CVG88" s="195"/>
      <c r="CVH88" s="195"/>
      <c r="CVI88" s="195"/>
      <c r="CVJ88" s="195"/>
      <c r="CVK88" s="195"/>
      <c r="CVL88" s="195"/>
      <c r="CVM88" s="195"/>
      <c r="CVN88" s="195"/>
      <c r="CVO88" s="195"/>
      <c r="CVP88" s="195"/>
      <c r="CVQ88" s="195"/>
      <c r="CVR88" s="195"/>
      <c r="CVS88" s="195"/>
      <c r="CVT88" s="195"/>
      <c r="CVU88" s="195"/>
      <c r="CVV88" s="195"/>
      <c r="CVW88" s="195"/>
      <c r="CVX88" s="195"/>
      <c r="CVY88" s="195"/>
      <c r="CVZ88" s="195"/>
      <c r="CWA88" s="195"/>
      <c r="CWB88" s="195"/>
      <c r="CWC88" s="195"/>
      <c r="CWD88" s="195"/>
      <c r="CWE88" s="195"/>
      <c r="CWF88" s="195"/>
      <c r="CWG88" s="195"/>
      <c r="CWH88" s="195"/>
      <c r="CWI88" s="195"/>
      <c r="CWJ88" s="195"/>
      <c r="CWK88" s="195"/>
      <c r="CWL88" s="195"/>
      <c r="CWM88" s="195"/>
      <c r="CWN88" s="195"/>
      <c r="CWO88" s="195"/>
      <c r="CWP88" s="195"/>
      <c r="CWQ88" s="195"/>
      <c r="CWR88" s="195"/>
      <c r="CWS88" s="195"/>
      <c r="CWT88" s="195"/>
      <c r="CWU88" s="195"/>
      <c r="CWV88" s="195"/>
      <c r="CWW88" s="195"/>
      <c r="CWX88" s="195"/>
      <c r="CWY88" s="195"/>
      <c r="CWZ88" s="195"/>
      <c r="CXA88" s="195"/>
      <c r="CXB88" s="195"/>
      <c r="CXC88" s="195"/>
      <c r="CXD88" s="195"/>
      <c r="CXE88" s="195"/>
      <c r="CXF88" s="195"/>
      <c r="CXG88" s="195"/>
      <c r="CXH88" s="195"/>
      <c r="CXI88" s="195"/>
      <c r="CXJ88" s="195"/>
      <c r="CXK88" s="195"/>
      <c r="CXL88" s="195"/>
      <c r="CXM88" s="195"/>
      <c r="CXN88" s="195"/>
      <c r="CXO88" s="195"/>
      <c r="CXP88" s="195"/>
      <c r="CXQ88" s="195"/>
      <c r="CXR88" s="195"/>
      <c r="CXS88" s="195"/>
      <c r="CXT88" s="195"/>
      <c r="CXU88" s="195"/>
      <c r="CXV88" s="195"/>
      <c r="CXW88" s="195"/>
      <c r="CXX88" s="195"/>
      <c r="CXY88" s="195"/>
      <c r="CXZ88" s="195"/>
      <c r="CYA88" s="195"/>
      <c r="CYB88" s="195"/>
      <c r="CYC88" s="195"/>
      <c r="CYD88" s="195"/>
      <c r="CYE88" s="195"/>
      <c r="CYF88" s="195"/>
      <c r="CYG88" s="195"/>
      <c r="CYH88" s="195"/>
      <c r="CYI88" s="195"/>
      <c r="CYJ88" s="195"/>
      <c r="CYK88" s="195"/>
      <c r="CYL88" s="195"/>
      <c r="CYM88" s="195"/>
      <c r="CYN88" s="195"/>
      <c r="CYO88" s="195"/>
      <c r="CYP88" s="195"/>
      <c r="CYQ88" s="195"/>
      <c r="CYR88" s="195"/>
      <c r="CYS88" s="195"/>
      <c r="CYT88" s="195"/>
      <c r="CYU88" s="195"/>
      <c r="CYV88" s="195"/>
      <c r="CYW88" s="195"/>
      <c r="CYX88" s="195"/>
      <c r="CYY88" s="195"/>
      <c r="CYZ88" s="195"/>
      <c r="CZA88" s="195"/>
      <c r="CZB88" s="195"/>
      <c r="CZC88" s="195"/>
      <c r="CZD88" s="195"/>
      <c r="CZE88" s="195"/>
      <c r="CZF88" s="195"/>
      <c r="CZG88" s="195"/>
      <c r="CZH88" s="195"/>
      <c r="CZI88" s="195"/>
      <c r="CZJ88" s="195"/>
      <c r="CZK88" s="195"/>
      <c r="CZL88" s="195"/>
      <c r="CZM88" s="195"/>
      <c r="CZN88" s="195"/>
      <c r="CZO88" s="195"/>
      <c r="CZP88" s="195"/>
      <c r="CZQ88" s="195"/>
      <c r="CZR88" s="195"/>
      <c r="CZS88" s="195"/>
      <c r="CZT88" s="195"/>
      <c r="CZU88" s="195"/>
      <c r="CZV88" s="195"/>
      <c r="CZW88" s="195"/>
      <c r="CZX88" s="195"/>
      <c r="CZY88" s="195"/>
      <c r="CZZ88" s="195"/>
      <c r="DAA88" s="195"/>
      <c r="DAB88" s="195"/>
      <c r="DAC88" s="195"/>
      <c r="DAD88" s="195"/>
      <c r="DAE88" s="195"/>
      <c r="DAF88" s="195"/>
      <c r="DAG88" s="195"/>
      <c r="DAH88" s="195"/>
      <c r="DAI88" s="195"/>
      <c r="DAJ88" s="195"/>
      <c r="DAK88" s="195"/>
      <c r="DAL88" s="195"/>
      <c r="DAM88" s="195"/>
      <c r="DAN88" s="195"/>
      <c r="DAO88" s="195"/>
      <c r="DAP88" s="195"/>
      <c r="DAQ88" s="195"/>
      <c r="DAR88" s="195"/>
      <c r="DAS88" s="195"/>
      <c r="DAT88" s="195"/>
      <c r="DAU88" s="195"/>
      <c r="DAV88" s="195"/>
      <c r="DAW88" s="195"/>
      <c r="DAX88" s="195"/>
      <c r="DAY88" s="195"/>
      <c r="DAZ88" s="195"/>
      <c r="DBA88" s="195"/>
      <c r="DBB88" s="195"/>
      <c r="DBC88" s="195"/>
      <c r="DBD88" s="195"/>
      <c r="DBE88" s="195"/>
      <c r="DBF88" s="195"/>
      <c r="DBG88" s="195"/>
      <c r="DBH88" s="195"/>
      <c r="DBI88" s="195"/>
      <c r="DBJ88" s="195"/>
      <c r="DBK88" s="195"/>
      <c r="DBL88" s="195"/>
      <c r="DBM88" s="195"/>
      <c r="DBN88" s="195"/>
      <c r="DBO88" s="195"/>
      <c r="DBP88" s="195"/>
      <c r="DBQ88" s="195"/>
      <c r="DBR88" s="195"/>
      <c r="DBS88" s="195"/>
      <c r="DBT88" s="195"/>
      <c r="DBU88" s="195"/>
      <c r="DBV88" s="195"/>
      <c r="DBW88" s="195"/>
      <c r="DBX88" s="195"/>
      <c r="DBY88" s="195"/>
      <c r="DBZ88" s="195"/>
      <c r="DCA88" s="195"/>
      <c r="DCB88" s="195"/>
      <c r="DCC88" s="195"/>
      <c r="DCD88" s="195"/>
      <c r="DCE88" s="195"/>
      <c r="DCF88" s="195"/>
      <c r="DCG88" s="195"/>
      <c r="DCH88" s="195"/>
      <c r="DCI88" s="195"/>
      <c r="DCJ88" s="195"/>
      <c r="DCK88" s="195"/>
      <c r="DCL88" s="195"/>
      <c r="DCM88" s="195"/>
      <c r="DCN88" s="195"/>
      <c r="DCO88" s="195"/>
      <c r="DCP88" s="195"/>
      <c r="DCQ88" s="195"/>
      <c r="DCR88" s="195"/>
      <c r="DCS88" s="195"/>
      <c r="DCT88" s="195"/>
      <c r="DCU88" s="195"/>
      <c r="DCV88" s="195"/>
      <c r="DCW88" s="195"/>
      <c r="DCX88" s="195"/>
      <c r="DCY88" s="195"/>
      <c r="DCZ88" s="195"/>
      <c r="DDA88" s="195"/>
      <c r="DDB88" s="195"/>
      <c r="DDC88" s="195"/>
      <c r="DDD88" s="195"/>
      <c r="DDE88" s="195"/>
      <c r="DDF88" s="195"/>
      <c r="DDG88" s="195"/>
      <c r="DDH88" s="195"/>
      <c r="DDI88" s="195"/>
      <c r="DDJ88" s="195"/>
      <c r="DDK88" s="195"/>
      <c r="DDL88" s="195"/>
      <c r="DDM88" s="195"/>
      <c r="DDN88" s="195"/>
      <c r="DDO88" s="195"/>
      <c r="DDP88" s="195"/>
      <c r="DDQ88" s="195"/>
      <c r="DDR88" s="195"/>
      <c r="DDS88" s="195"/>
      <c r="DDT88" s="195"/>
      <c r="DDU88" s="195"/>
      <c r="DDV88" s="195"/>
      <c r="DDW88" s="195"/>
      <c r="DDX88" s="195"/>
      <c r="DDY88" s="195"/>
      <c r="DDZ88" s="195"/>
      <c r="DEA88" s="195"/>
      <c r="DEB88" s="195"/>
      <c r="DEC88" s="195"/>
      <c r="DED88" s="195"/>
      <c r="DEE88" s="195"/>
      <c r="DEF88" s="195"/>
      <c r="DEG88" s="195"/>
      <c r="DEH88" s="195"/>
      <c r="DEI88" s="195"/>
      <c r="DEJ88" s="195"/>
      <c r="DEK88" s="195"/>
      <c r="DEL88" s="195"/>
      <c r="DEM88" s="195"/>
      <c r="DEN88" s="195"/>
      <c r="DEO88" s="195"/>
      <c r="DEP88" s="195"/>
      <c r="DEQ88" s="195"/>
      <c r="DER88" s="195"/>
      <c r="DES88" s="195"/>
      <c r="DET88" s="195"/>
      <c r="DEU88" s="195"/>
      <c r="DEV88" s="195"/>
      <c r="DEW88" s="195"/>
      <c r="DEX88" s="195"/>
      <c r="DEY88" s="195"/>
      <c r="DEZ88" s="195"/>
      <c r="DFA88" s="195"/>
      <c r="DFB88" s="195"/>
      <c r="DFC88" s="195"/>
      <c r="DFD88" s="195"/>
      <c r="DFE88" s="195"/>
      <c r="DFF88" s="195"/>
      <c r="DFG88" s="195"/>
      <c r="DFH88" s="195"/>
      <c r="DFI88" s="195"/>
      <c r="DFJ88" s="195"/>
      <c r="DFK88" s="195"/>
      <c r="DFL88" s="195"/>
      <c r="DFM88" s="195"/>
      <c r="DFN88" s="195"/>
      <c r="DFO88" s="195"/>
      <c r="DFP88" s="195"/>
      <c r="DFQ88" s="195"/>
      <c r="DFR88" s="195"/>
      <c r="DFS88" s="195"/>
      <c r="DFT88" s="195"/>
      <c r="DFU88" s="195"/>
      <c r="DFV88" s="195"/>
      <c r="DFW88" s="195"/>
      <c r="DFX88" s="195"/>
      <c r="DFY88" s="195"/>
      <c r="DFZ88" s="195"/>
      <c r="DGA88" s="195"/>
      <c r="DGB88" s="195"/>
      <c r="DGC88" s="195"/>
      <c r="DGD88" s="195"/>
      <c r="DGE88" s="195"/>
      <c r="DGF88" s="195"/>
      <c r="DGG88" s="195"/>
      <c r="DGH88" s="195"/>
      <c r="DGI88" s="195"/>
      <c r="DGJ88" s="195"/>
      <c r="DGK88" s="195"/>
      <c r="DGL88" s="195"/>
      <c r="DGM88" s="195"/>
      <c r="DGN88" s="195"/>
      <c r="DGO88" s="195"/>
      <c r="DGP88" s="195"/>
      <c r="DGQ88" s="195"/>
      <c r="DGR88" s="195"/>
      <c r="DGS88" s="195"/>
      <c r="DGT88" s="195"/>
      <c r="DGU88" s="195"/>
      <c r="DGV88" s="195"/>
      <c r="DGW88" s="195"/>
      <c r="DGX88" s="195"/>
      <c r="DGY88" s="195"/>
      <c r="DGZ88" s="195"/>
      <c r="DHA88" s="195"/>
      <c r="DHB88" s="195"/>
      <c r="DHC88" s="195"/>
      <c r="DHD88" s="195"/>
      <c r="DHE88" s="195"/>
      <c r="DHF88" s="195"/>
      <c r="DHG88" s="195"/>
      <c r="DHH88" s="195"/>
      <c r="DHI88" s="195"/>
      <c r="DHJ88" s="195"/>
      <c r="DHK88" s="195"/>
      <c r="DHL88" s="195"/>
      <c r="DHM88" s="195"/>
      <c r="DHN88" s="195"/>
      <c r="DHO88" s="195"/>
      <c r="DHP88" s="195"/>
      <c r="DHQ88" s="195"/>
      <c r="DHR88" s="195"/>
      <c r="DHS88" s="195"/>
      <c r="DHT88" s="195"/>
      <c r="DHU88" s="195"/>
      <c r="DHV88" s="195"/>
      <c r="DHW88" s="195"/>
      <c r="DHX88" s="195"/>
      <c r="DHY88" s="195"/>
      <c r="DHZ88" s="195"/>
      <c r="DIA88" s="195"/>
      <c r="DIB88" s="195"/>
      <c r="DIC88" s="195"/>
      <c r="DID88" s="195"/>
      <c r="DIE88" s="195"/>
      <c r="DIF88" s="195"/>
      <c r="DIG88" s="195"/>
      <c r="DIH88" s="195"/>
      <c r="DII88" s="195"/>
      <c r="DIJ88" s="195"/>
      <c r="DIK88" s="195"/>
      <c r="DIL88" s="195"/>
      <c r="DIM88" s="195"/>
      <c r="DIN88" s="195"/>
      <c r="DIO88" s="195"/>
      <c r="DIP88" s="195"/>
      <c r="DIQ88" s="195"/>
      <c r="DIR88" s="195"/>
      <c r="DIS88" s="195"/>
      <c r="DIT88" s="195"/>
      <c r="DIU88" s="195"/>
      <c r="DIV88" s="195"/>
      <c r="DIW88" s="195"/>
      <c r="DIX88" s="195"/>
      <c r="DIY88" s="195"/>
      <c r="DIZ88" s="195"/>
      <c r="DJA88" s="195"/>
      <c r="DJB88" s="195"/>
      <c r="DJC88" s="195"/>
      <c r="DJD88" s="195"/>
      <c r="DJE88" s="195"/>
      <c r="DJF88" s="195"/>
      <c r="DJG88" s="195"/>
      <c r="DJH88" s="195"/>
      <c r="DJI88" s="195"/>
      <c r="DJJ88" s="195"/>
      <c r="DJK88" s="195"/>
      <c r="DJL88" s="195"/>
      <c r="DJM88" s="195"/>
      <c r="DJN88" s="195"/>
      <c r="DJO88" s="195"/>
      <c r="DJP88" s="195"/>
      <c r="DJQ88" s="195"/>
      <c r="DJR88" s="195"/>
      <c r="DJS88" s="195"/>
      <c r="DJT88" s="195"/>
      <c r="DJU88" s="195"/>
      <c r="DJV88" s="195"/>
      <c r="DJW88" s="195"/>
      <c r="DJX88" s="195"/>
      <c r="DJY88" s="195"/>
      <c r="DJZ88" s="195"/>
      <c r="DKA88" s="195"/>
      <c r="DKB88" s="195"/>
      <c r="DKC88" s="195"/>
      <c r="DKD88" s="195"/>
      <c r="DKE88" s="195"/>
      <c r="DKF88" s="195"/>
      <c r="DKG88" s="195"/>
      <c r="DKH88" s="195"/>
      <c r="DKI88" s="195"/>
      <c r="DKJ88" s="195"/>
      <c r="DKK88" s="195"/>
      <c r="DKL88" s="195"/>
      <c r="DKM88" s="195"/>
      <c r="DKN88" s="195"/>
      <c r="DKO88" s="195"/>
      <c r="DKP88" s="195"/>
      <c r="DKQ88" s="195"/>
      <c r="DKR88" s="195"/>
      <c r="DKS88" s="195"/>
      <c r="DKT88" s="195"/>
      <c r="DKU88" s="195"/>
      <c r="DKV88" s="195"/>
      <c r="DKW88" s="195"/>
      <c r="DKX88" s="195"/>
      <c r="DKY88" s="195"/>
      <c r="DKZ88" s="195"/>
      <c r="DLA88" s="195"/>
      <c r="DLB88" s="195"/>
      <c r="DLC88" s="195"/>
      <c r="DLD88" s="195"/>
      <c r="DLE88" s="195"/>
      <c r="DLF88" s="195"/>
      <c r="DLG88" s="195"/>
      <c r="DLH88" s="195"/>
      <c r="DLI88" s="195"/>
      <c r="DLJ88" s="195"/>
      <c r="DLK88" s="195"/>
      <c r="DLL88" s="195"/>
      <c r="DLM88" s="195"/>
      <c r="DLN88" s="195"/>
      <c r="DLO88" s="195"/>
      <c r="DLP88" s="195"/>
      <c r="DLQ88" s="195"/>
      <c r="DLR88" s="195"/>
      <c r="DLS88" s="195"/>
      <c r="DLT88" s="195"/>
      <c r="DLU88" s="195"/>
      <c r="DLV88" s="195"/>
      <c r="DLW88" s="195"/>
      <c r="DLX88" s="195"/>
      <c r="DLY88" s="195"/>
      <c r="DLZ88" s="195"/>
      <c r="DMA88" s="195"/>
      <c r="DMB88" s="195"/>
      <c r="DMC88" s="195"/>
      <c r="DMD88" s="195"/>
      <c r="DME88" s="195"/>
      <c r="DMF88" s="195"/>
      <c r="DMG88" s="195"/>
      <c r="DMH88" s="195"/>
      <c r="DMI88" s="195"/>
      <c r="DMJ88" s="195"/>
      <c r="DMK88" s="195"/>
      <c r="DML88" s="195"/>
      <c r="DMM88" s="195"/>
      <c r="DMN88" s="195"/>
      <c r="DMO88" s="195"/>
      <c r="DMP88" s="195"/>
      <c r="DMQ88" s="195"/>
      <c r="DMR88" s="195"/>
      <c r="DMS88" s="195"/>
      <c r="DMT88" s="195"/>
      <c r="DMU88" s="195"/>
      <c r="DMV88" s="195"/>
      <c r="DMW88" s="195"/>
      <c r="DMX88" s="195"/>
      <c r="DMY88" s="195"/>
      <c r="DMZ88" s="195"/>
      <c r="DNA88" s="195"/>
      <c r="DNB88" s="195"/>
      <c r="DNC88" s="195"/>
      <c r="DND88" s="195"/>
      <c r="DNE88" s="195"/>
      <c r="DNF88" s="195"/>
      <c r="DNG88" s="195"/>
      <c r="DNH88" s="195"/>
      <c r="DNI88" s="195"/>
      <c r="DNJ88" s="195"/>
      <c r="DNK88" s="195"/>
      <c r="DNL88" s="195"/>
      <c r="DNM88" s="195"/>
      <c r="DNN88" s="195"/>
      <c r="DNO88" s="195"/>
      <c r="DNP88" s="195"/>
      <c r="DNQ88" s="195"/>
      <c r="DNR88" s="195"/>
      <c r="DNS88" s="195"/>
      <c r="DNT88" s="195"/>
      <c r="DNU88" s="195"/>
      <c r="DNV88" s="195"/>
      <c r="DNW88" s="195"/>
      <c r="DNX88" s="195"/>
      <c r="DNY88" s="195"/>
      <c r="DNZ88" s="195"/>
      <c r="DOA88" s="195"/>
      <c r="DOB88" s="195"/>
      <c r="DOC88" s="195"/>
      <c r="DOD88" s="195"/>
      <c r="DOE88" s="195"/>
      <c r="DOF88" s="195"/>
      <c r="DOG88" s="195"/>
      <c r="DOH88" s="195"/>
      <c r="DOI88" s="195"/>
      <c r="DOJ88" s="195"/>
      <c r="DOK88" s="195"/>
      <c r="DOL88" s="195"/>
      <c r="DOM88" s="195"/>
      <c r="DON88" s="195"/>
      <c r="DOO88" s="195"/>
      <c r="DOP88" s="195"/>
      <c r="DOQ88" s="195"/>
      <c r="DOR88" s="195"/>
      <c r="DOS88" s="195"/>
      <c r="DOT88" s="195"/>
      <c r="DOU88" s="195"/>
      <c r="DOV88" s="195"/>
      <c r="DOW88" s="195"/>
      <c r="DOX88" s="195"/>
      <c r="DOY88" s="195"/>
      <c r="DOZ88" s="195"/>
      <c r="DPA88" s="195"/>
      <c r="DPB88" s="195"/>
      <c r="DPC88" s="195"/>
      <c r="DPD88" s="195"/>
      <c r="DPE88" s="195"/>
      <c r="DPF88" s="195"/>
      <c r="DPG88" s="195"/>
      <c r="DPH88" s="195"/>
      <c r="DPI88" s="195"/>
      <c r="DPJ88" s="195"/>
      <c r="DPK88" s="195"/>
      <c r="DPL88" s="195"/>
      <c r="DPM88" s="195"/>
      <c r="DPN88" s="195"/>
      <c r="DPO88" s="195"/>
      <c r="DPP88" s="195"/>
      <c r="DPQ88" s="195"/>
      <c r="DPR88" s="195"/>
      <c r="DPS88" s="195"/>
      <c r="DPT88" s="195"/>
      <c r="DPU88" s="195"/>
      <c r="DPV88" s="195"/>
      <c r="DPW88" s="195"/>
      <c r="DPX88" s="195"/>
      <c r="DPY88" s="195"/>
      <c r="DPZ88" s="195"/>
      <c r="DQA88" s="195"/>
      <c r="DQB88" s="195"/>
      <c r="DQC88" s="195"/>
      <c r="DQD88" s="195"/>
      <c r="DQE88" s="195"/>
      <c r="DQF88" s="195"/>
      <c r="DQG88" s="195"/>
      <c r="DQH88" s="195"/>
      <c r="DQI88" s="195"/>
      <c r="DQJ88" s="195"/>
      <c r="DQK88" s="195"/>
      <c r="DQL88" s="195"/>
      <c r="DQM88" s="195"/>
      <c r="DQN88" s="195"/>
      <c r="DQO88" s="195"/>
      <c r="DQP88" s="195"/>
      <c r="DQQ88" s="195"/>
      <c r="DQR88" s="195"/>
      <c r="DQS88" s="195"/>
      <c r="DQT88" s="195"/>
      <c r="DQU88" s="195"/>
      <c r="DQV88" s="195"/>
      <c r="DQW88" s="195"/>
      <c r="DQX88" s="195"/>
      <c r="DQY88" s="195"/>
      <c r="DQZ88" s="195"/>
      <c r="DRA88" s="195"/>
      <c r="DRB88" s="195"/>
      <c r="DRC88" s="195"/>
      <c r="DRD88" s="195"/>
      <c r="DRE88" s="195"/>
      <c r="DRF88" s="195"/>
      <c r="DRG88" s="195"/>
      <c r="DRH88" s="195"/>
      <c r="DRI88" s="195"/>
      <c r="DRJ88" s="195"/>
      <c r="DRK88" s="195"/>
      <c r="DRL88" s="195"/>
      <c r="DRM88" s="195"/>
      <c r="DRN88" s="195"/>
      <c r="DRO88" s="195"/>
      <c r="DRP88" s="195"/>
      <c r="DRQ88" s="195"/>
      <c r="DRR88" s="195"/>
      <c r="DRS88" s="195"/>
      <c r="DRT88" s="195"/>
      <c r="DRU88" s="195"/>
      <c r="DRV88" s="195"/>
      <c r="DRW88" s="195"/>
      <c r="DRX88" s="195"/>
      <c r="DRY88" s="195"/>
      <c r="DRZ88" s="195"/>
      <c r="DSA88" s="195"/>
      <c r="DSB88" s="195"/>
      <c r="DSC88" s="195"/>
      <c r="DSD88" s="195"/>
      <c r="DSE88" s="195"/>
      <c r="DSF88" s="195"/>
      <c r="DSG88" s="195"/>
      <c r="DSH88" s="195"/>
      <c r="DSI88" s="195"/>
      <c r="DSJ88" s="195"/>
      <c r="DSK88" s="195"/>
      <c r="DSL88" s="195"/>
      <c r="DSM88" s="195"/>
      <c r="DSN88" s="195"/>
      <c r="DSO88" s="195"/>
      <c r="DSP88" s="195"/>
      <c r="DSQ88" s="195"/>
      <c r="DSR88" s="195"/>
      <c r="DSS88" s="195"/>
      <c r="DST88" s="195"/>
      <c r="DSU88" s="195"/>
      <c r="DSV88" s="195"/>
      <c r="DSW88" s="195"/>
      <c r="DSX88" s="195"/>
      <c r="DSY88" s="195"/>
      <c r="DSZ88" s="195"/>
      <c r="DTA88" s="195"/>
      <c r="DTB88" s="195"/>
      <c r="DTC88" s="195"/>
      <c r="DTD88" s="195"/>
      <c r="DTE88" s="195"/>
      <c r="DTF88" s="195"/>
      <c r="DTG88" s="195"/>
      <c r="DTH88" s="195"/>
      <c r="DTI88" s="195"/>
      <c r="DTJ88" s="195"/>
      <c r="DTK88" s="195"/>
      <c r="DTL88" s="195"/>
      <c r="DTM88" s="195"/>
      <c r="DTN88" s="195"/>
      <c r="DTO88" s="195"/>
      <c r="DTP88" s="195"/>
      <c r="DTQ88" s="195"/>
      <c r="DTR88" s="195"/>
      <c r="DTS88" s="195"/>
      <c r="DTT88" s="195"/>
      <c r="DTU88" s="195"/>
      <c r="DTV88" s="195"/>
      <c r="DTW88" s="195"/>
      <c r="DTX88" s="195"/>
      <c r="DTY88" s="195"/>
      <c r="DTZ88" s="195"/>
      <c r="DUA88" s="195"/>
      <c r="DUB88" s="195"/>
      <c r="DUC88" s="195"/>
      <c r="DUD88" s="195"/>
      <c r="DUE88" s="195"/>
      <c r="DUF88" s="195"/>
      <c r="DUG88" s="195"/>
      <c r="DUH88" s="195"/>
      <c r="DUI88" s="195"/>
      <c r="DUJ88" s="195"/>
      <c r="DUK88" s="195"/>
      <c r="DUL88" s="195"/>
      <c r="DUM88" s="195"/>
      <c r="DUN88" s="195"/>
      <c r="DUO88" s="195"/>
      <c r="DUP88" s="195"/>
      <c r="DUQ88" s="195"/>
      <c r="DUR88" s="195"/>
      <c r="DUS88" s="195"/>
      <c r="DUT88" s="195"/>
      <c r="DUU88" s="195"/>
      <c r="DUV88" s="195"/>
      <c r="DUW88" s="195"/>
      <c r="DUX88" s="195"/>
      <c r="DUY88" s="195"/>
      <c r="DUZ88" s="195"/>
      <c r="DVA88" s="195"/>
      <c r="DVB88" s="195"/>
      <c r="DVC88" s="195"/>
      <c r="DVD88" s="195"/>
      <c r="DVE88" s="195"/>
      <c r="DVF88" s="195"/>
      <c r="DVG88" s="195"/>
      <c r="DVH88" s="195"/>
      <c r="DVI88" s="195"/>
      <c r="DVJ88" s="195"/>
      <c r="DVK88" s="195"/>
      <c r="DVL88" s="195"/>
      <c r="DVM88" s="195"/>
      <c r="DVN88" s="195"/>
      <c r="DVO88" s="195"/>
      <c r="DVP88" s="195"/>
      <c r="DVQ88" s="195"/>
      <c r="DVR88" s="195"/>
      <c r="DVS88" s="195"/>
      <c r="DVT88" s="195"/>
      <c r="DVU88" s="195"/>
      <c r="DVV88" s="195"/>
      <c r="DVW88" s="195"/>
      <c r="DVX88" s="195"/>
      <c r="DVY88" s="195"/>
      <c r="DVZ88" s="195"/>
      <c r="DWA88" s="195"/>
      <c r="DWB88" s="195"/>
      <c r="DWC88" s="195"/>
      <c r="DWD88" s="195"/>
      <c r="DWE88" s="195"/>
      <c r="DWF88" s="195"/>
      <c r="DWG88" s="195"/>
      <c r="DWH88" s="195"/>
      <c r="DWI88" s="195"/>
      <c r="DWJ88" s="195"/>
      <c r="DWK88" s="195"/>
      <c r="DWL88" s="195"/>
      <c r="DWM88" s="195"/>
      <c r="DWN88" s="195"/>
      <c r="DWO88" s="195"/>
      <c r="DWP88" s="195"/>
      <c r="DWQ88" s="195"/>
      <c r="DWR88" s="195"/>
      <c r="DWS88" s="195"/>
      <c r="DWT88" s="195"/>
      <c r="DWU88" s="195"/>
      <c r="DWV88" s="195"/>
      <c r="DWW88" s="195"/>
      <c r="DWX88" s="195"/>
      <c r="DWY88" s="195"/>
      <c r="DWZ88" s="195"/>
      <c r="DXA88" s="195"/>
      <c r="DXB88" s="195"/>
      <c r="DXC88" s="195"/>
      <c r="DXD88" s="195"/>
      <c r="DXE88" s="195"/>
      <c r="DXF88" s="195"/>
      <c r="DXG88" s="195"/>
      <c r="DXH88" s="195"/>
      <c r="DXI88" s="195"/>
      <c r="DXJ88" s="195"/>
      <c r="DXK88" s="195"/>
      <c r="DXL88" s="195"/>
      <c r="DXM88" s="195"/>
      <c r="DXN88" s="195"/>
      <c r="DXO88" s="195"/>
      <c r="DXP88" s="195"/>
      <c r="DXQ88" s="195"/>
      <c r="DXR88" s="195"/>
      <c r="DXS88" s="195"/>
      <c r="DXT88" s="195"/>
      <c r="DXU88" s="195"/>
      <c r="DXV88" s="195"/>
      <c r="DXW88" s="195"/>
      <c r="DXX88" s="195"/>
      <c r="DXY88" s="195"/>
      <c r="DXZ88" s="195"/>
      <c r="DYA88" s="195"/>
      <c r="DYB88" s="195"/>
      <c r="DYC88" s="195"/>
      <c r="DYD88" s="195"/>
      <c r="DYE88" s="195"/>
      <c r="DYF88" s="195"/>
      <c r="DYG88" s="195"/>
      <c r="DYH88" s="195"/>
      <c r="DYI88" s="195"/>
      <c r="DYJ88" s="195"/>
      <c r="DYK88" s="195"/>
      <c r="DYL88" s="195"/>
      <c r="DYM88" s="195"/>
      <c r="DYN88" s="195"/>
      <c r="DYO88" s="195"/>
      <c r="DYP88" s="195"/>
      <c r="DYQ88" s="195"/>
      <c r="DYR88" s="195"/>
      <c r="DYS88" s="195"/>
      <c r="DYT88" s="195"/>
      <c r="DYU88" s="195"/>
      <c r="DYV88" s="195"/>
      <c r="DYW88" s="195"/>
      <c r="DYX88" s="195"/>
      <c r="DYY88" s="195"/>
      <c r="DYZ88" s="195"/>
      <c r="DZA88" s="195"/>
      <c r="DZB88" s="195"/>
      <c r="DZC88" s="195"/>
      <c r="DZD88" s="195"/>
      <c r="DZE88" s="195"/>
      <c r="DZF88" s="195"/>
      <c r="DZG88" s="195"/>
      <c r="DZH88" s="195"/>
      <c r="DZI88" s="195"/>
      <c r="DZJ88" s="195"/>
      <c r="DZK88" s="195"/>
      <c r="DZL88" s="195"/>
      <c r="DZM88" s="195"/>
      <c r="DZN88" s="195"/>
      <c r="DZO88" s="195"/>
      <c r="DZP88" s="195"/>
      <c r="DZQ88" s="195"/>
      <c r="DZR88" s="195"/>
      <c r="DZS88" s="195"/>
      <c r="DZT88" s="195"/>
      <c r="DZU88" s="195"/>
      <c r="DZV88" s="195"/>
      <c r="DZW88" s="195"/>
      <c r="DZX88" s="195"/>
      <c r="DZY88" s="195"/>
      <c r="DZZ88" s="195"/>
      <c r="EAA88" s="195"/>
      <c r="EAB88" s="195"/>
      <c r="EAC88" s="195"/>
      <c r="EAD88" s="195"/>
      <c r="EAE88" s="195"/>
      <c r="EAF88" s="195"/>
      <c r="EAG88" s="195"/>
      <c r="EAH88" s="195"/>
      <c r="EAI88" s="195"/>
      <c r="EAJ88" s="195"/>
      <c r="EAK88" s="195"/>
      <c r="EAL88" s="195"/>
      <c r="EAM88" s="195"/>
      <c r="EAN88" s="195"/>
      <c r="EAO88" s="195"/>
      <c r="EAP88" s="195"/>
      <c r="EAQ88" s="195"/>
      <c r="EAR88" s="195"/>
      <c r="EAS88" s="195"/>
      <c r="EAT88" s="195"/>
      <c r="EAU88" s="195"/>
      <c r="EAV88" s="195"/>
      <c r="EAW88" s="195"/>
      <c r="EAX88" s="195"/>
      <c r="EAY88" s="195"/>
      <c r="EAZ88" s="195"/>
      <c r="EBA88" s="195"/>
      <c r="EBB88" s="195"/>
      <c r="EBC88" s="195"/>
      <c r="EBD88" s="195"/>
      <c r="EBE88" s="195"/>
      <c r="EBF88" s="195"/>
      <c r="EBG88" s="195"/>
      <c r="EBH88" s="195"/>
      <c r="EBI88" s="195"/>
      <c r="EBJ88" s="195"/>
      <c r="EBK88" s="195"/>
      <c r="EBL88" s="195"/>
      <c r="EBM88" s="195"/>
      <c r="EBN88" s="195"/>
      <c r="EBO88" s="195"/>
      <c r="EBP88" s="195"/>
      <c r="EBQ88" s="195"/>
      <c r="EBR88" s="195"/>
      <c r="EBS88" s="195"/>
      <c r="EBT88" s="195"/>
      <c r="EBU88" s="195"/>
      <c r="EBV88" s="195"/>
      <c r="EBW88" s="195"/>
      <c r="EBX88" s="195"/>
      <c r="EBY88" s="195"/>
      <c r="EBZ88" s="195"/>
      <c r="ECA88" s="195"/>
      <c r="ECB88" s="195"/>
      <c r="ECC88" s="195"/>
      <c r="ECD88" s="195"/>
      <c r="ECE88" s="195"/>
      <c r="ECF88" s="195"/>
      <c r="ECG88" s="195"/>
      <c r="ECH88" s="195"/>
      <c r="ECI88" s="195"/>
      <c r="ECJ88" s="195"/>
      <c r="ECK88" s="195"/>
      <c r="ECL88" s="195"/>
      <c r="ECM88" s="195"/>
      <c r="ECN88" s="195"/>
      <c r="ECO88" s="195"/>
      <c r="ECP88" s="195"/>
      <c r="ECQ88" s="195"/>
      <c r="ECR88" s="195"/>
      <c r="ECS88" s="195"/>
      <c r="ECT88" s="195"/>
      <c r="ECU88" s="195"/>
      <c r="ECV88" s="195"/>
      <c r="ECW88" s="195"/>
      <c r="ECX88" s="195"/>
      <c r="ECY88" s="195"/>
      <c r="ECZ88" s="195"/>
      <c r="EDA88" s="195"/>
      <c r="EDB88" s="195"/>
      <c r="EDC88" s="195"/>
      <c r="EDD88" s="195"/>
      <c r="EDE88" s="195"/>
      <c r="EDF88" s="195"/>
      <c r="EDG88" s="195"/>
      <c r="EDH88" s="195"/>
      <c r="EDI88" s="195"/>
      <c r="EDJ88" s="195"/>
      <c r="EDK88" s="195"/>
      <c r="EDL88" s="195"/>
      <c r="EDM88" s="195"/>
      <c r="EDN88" s="195"/>
      <c r="EDO88" s="195"/>
      <c r="EDP88" s="195"/>
      <c r="EDQ88" s="195"/>
      <c r="EDR88" s="195"/>
      <c r="EDS88" s="195"/>
      <c r="EDT88" s="195"/>
      <c r="EDU88" s="195"/>
      <c r="EDV88" s="195"/>
      <c r="EDW88" s="195"/>
      <c r="EDX88" s="195"/>
      <c r="EDY88" s="195"/>
      <c r="EDZ88" s="195"/>
      <c r="EEA88" s="195"/>
      <c r="EEB88" s="195"/>
      <c r="EEC88" s="195"/>
      <c r="EED88" s="195"/>
      <c r="EEE88" s="195"/>
      <c r="EEF88" s="195"/>
      <c r="EEG88" s="195"/>
      <c r="EEH88" s="195"/>
      <c r="EEI88" s="195"/>
      <c r="EEJ88" s="195"/>
      <c r="EEK88" s="195"/>
      <c r="EEL88" s="195"/>
      <c r="EEM88" s="195"/>
      <c r="EEN88" s="195"/>
      <c r="EEO88" s="195"/>
      <c r="EEP88" s="195"/>
      <c r="EEQ88" s="195"/>
      <c r="EER88" s="195"/>
      <c r="EES88" s="195"/>
      <c r="EET88" s="195"/>
      <c r="EEU88" s="195"/>
      <c r="EEV88" s="195"/>
      <c r="EEW88" s="195"/>
      <c r="EEX88" s="195"/>
      <c r="EEY88" s="195"/>
      <c r="EEZ88" s="195"/>
      <c r="EFA88" s="195"/>
      <c r="EFB88" s="195"/>
      <c r="EFC88" s="195"/>
      <c r="EFD88" s="195"/>
      <c r="EFE88" s="195"/>
      <c r="EFF88" s="195"/>
      <c r="EFG88" s="195"/>
      <c r="EFH88" s="195"/>
      <c r="EFI88" s="195"/>
      <c r="EFJ88" s="195"/>
      <c r="EFK88" s="195"/>
      <c r="EFL88" s="195"/>
      <c r="EFM88" s="195"/>
      <c r="EFN88" s="195"/>
      <c r="EFO88" s="195"/>
      <c r="EFP88" s="195"/>
      <c r="EFQ88" s="195"/>
      <c r="EFR88" s="195"/>
      <c r="EFS88" s="195"/>
      <c r="EFT88" s="195"/>
      <c r="EFU88" s="195"/>
      <c r="EFV88" s="195"/>
      <c r="EFW88" s="195"/>
      <c r="EFX88" s="195"/>
      <c r="EFY88" s="195"/>
      <c r="EFZ88" s="195"/>
      <c r="EGA88" s="195"/>
      <c r="EGB88" s="195"/>
      <c r="EGC88" s="195"/>
      <c r="EGD88" s="195"/>
      <c r="EGE88" s="195"/>
      <c r="EGF88" s="195"/>
      <c r="EGG88" s="195"/>
      <c r="EGH88" s="195"/>
      <c r="EGI88" s="195"/>
      <c r="EGJ88" s="195"/>
      <c r="EGK88" s="195"/>
      <c r="EGL88" s="195"/>
      <c r="EGM88" s="195"/>
      <c r="EGN88" s="195"/>
      <c r="EGO88" s="195"/>
      <c r="EGP88" s="195"/>
      <c r="EGQ88" s="195"/>
      <c r="EGR88" s="195"/>
      <c r="EGS88" s="195"/>
      <c r="EGT88" s="195"/>
      <c r="EGU88" s="195"/>
      <c r="EGV88" s="195"/>
      <c r="EGW88" s="195"/>
      <c r="EGX88" s="195"/>
      <c r="EGY88" s="195"/>
      <c r="EGZ88" s="195"/>
      <c r="EHA88" s="195"/>
      <c r="EHB88" s="195"/>
      <c r="EHC88" s="195"/>
      <c r="EHD88" s="195"/>
      <c r="EHE88" s="195"/>
      <c r="EHF88" s="195"/>
      <c r="EHG88" s="195"/>
      <c r="EHH88" s="195"/>
      <c r="EHI88" s="195"/>
      <c r="EHJ88" s="195"/>
      <c r="EHK88" s="195"/>
      <c r="EHL88" s="195"/>
      <c r="EHM88" s="195"/>
      <c r="EHN88" s="195"/>
      <c r="EHO88" s="195"/>
      <c r="EHP88" s="195"/>
      <c r="EHQ88" s="195"/>
      <c r="EHR88" s="195"/>
      <c r="EHS88" s="195"/>
      <c r="EHT88" s="195"/>
      <c r="EHU88" s="195"/>
      <c r="EHV88" s="195"/>
      <c r="EHW88" s="195"/>
      <c r="EHX88" s="195"/>
      <c r="EHY88" s="195"/>
      <c r="EHZ88" s="195"/>
      <c r="EIA88" s="195"/>
      <c r="EIB88" s="195"/>
      <c r="EIC88" s="195"/>
      <c r="EID88" s="195"/>
      <c r="EIE88" s="195"/>
      <c r="EIF88" s="195"/>
      <c r="EIG88" s="195"/>
      <c r="EIH88" s="195"/>
      <c r="EII88" s="195"/>
      <c r="EIJ88" s="195"/>
      <c r="EIK88" s="195"/>
      <c r="EIL88" s="195"/>
      <c r="EIM88" s="195"/>
      <c r="EIN88" s="195"/>
      <c r="EIO88" s="195"/>
      <c r="EIP88" s="195"/>
      <c r="EIQ88" s="195"/>
      <c r="EIR88" s="195"/>
      <c r="EIS88" s="195"/>
      <c r="EIT88" s="195"/>
      <c r="EIU88" s="195"/>
      <c r="EIV88" s="195"/>
      <c r="EIW88" s="195"/>
      <c r="EIX88" s="195"/>
      <c r="EIY88" s="195"/>
      <c r="EIZ88" s="195"/>
      <c r="EJA88" s="195"/>
      <c r="EJB88" s="195"/>
      <c r="EJC88" s="195"/>
      <c r="EJD88" s="195"/>
      <c r="EJE88" s="195"/>
      <c r="EJF88" s="195"/>
      <c r="EJG88" s="195"/>
      <c r="EJH88" s="195"/>
      <c r="EJI88" s="195"/>
      <c r="EJJ88" s="195"/>
      <c r="EJK88" s="195"/>
      <c r="EJL88" s="195"/>
      <c r="EJM88" s="195"/>
      <c r="EJN88" s="195"/>
      <c r="EJO88" s="195"/>
      <c r="EJP88" s="195"/>
      <c r="EJQ88" s="195"/>
      <c r="EJR88" s="195"/>
      <c r="EJS88" s="195"/>
      <c r="EJT88" s="195"/>
      <c r="EJU88" s="195"/>
      <c r="EJV88" s="195"/>
      <c r="EJW88" s="195"/>
      <c r="EJX88" s="195"/>
      <c r="EJY88" s="195"/>
      <c r="EJZ88" s="195"/>
      <c r="EKA88" s="195"/>
      <c r="EKB88" s="195"/>
      <c r="EKC88" s="195"/>
      <c r="EKD88" s="195"/>
      <c r="EKE88" s="195"/>
      <c r="EKF88" s="195"/>
      <c r="EKG88" s="195"/>
      <c r="EKH88" s="195"/>
      <c r="EKI88" s="195"/>
      <c r="EKJ88" s="195"/>
      <c r="EKK88" s="195"/>
      <c r="EKL88" s="195"/>
      <c r="EKM88" s="195"/>
      <c r="EKN88" s="195"/>
      <c r="EKO88" s="195"/>
      <c r="EKP88" s="195"/>
      <c r="EKQ88" s="195"/>
      <c r="EKR88" s="195"/>
      <c r="EKS88" s="195"/>
      <c r="EKT88" s="195"/>
      <c r="EKU88" s="195"/>
      <c r="EKV88" s="195"/>
      <c r="EKW88" s="195"/>
      <c r="EKX88" s="195"/>
      <c r="EKY88" s="195"/>
      <c r="EKZ88" s="195"/>
      <c r="ELA88" s="195"/>
      <c r="ELB88" s="195"/>
      <c r="ELC88" s="195"/>
      <c r="ELD88" s="195"/>
      <c r="ELE88" s="195"/>
      <c r="ELF88" s="195"/>
      <c r="ELG88" s="195"/>
      <c r="ELH88" s="195"/>
      <c r="ELI88" s="195"/>
      <c r="ELJ88" s="195"/>
      <c r="ELK88" s="195"/>
      <c r="ELL88" s="195"/>
      <c r="ELM88" s="195"/>
      <c r="ELN88" s="195"/>
      <c r="ELO88" s="195"/>
      <c r="ELP88" s="195"/>
      <c r="ELQ88" s="195"/>
      <c r="ELR88" s="195"/>
      <c r="ELS88" s="195"/>
      <c r="ELT88" s="195"/>
      <c r="ELU88" s="195"/>
      <c r="ELV88" s="195"/>
      <c r="ELW88" s="195"/>
      <c r="ELX88" s="195"/>
      <c r="ELY88" s="195"/>
      <c r="ELZ88" s="195"/>
      <c r="EMA88" s="195"/>
      <c r="EMB88" s="195"/>
      <c r="EMC88" s="195"/>
      <c r="EMD88" s="195"/>
      <c r="EME88" s="195"/>
      <c r="EMF88" s="195"/>
      <c r="EMG88" s="195"/>
      <c r="EMH88" s="195"/>
      <c r="EMI88" s="195"/>
      <c r="EMJ88" s="195"/>
      <c r="EMK88" s="195"/>
      <c r="EML88" s="195"/>
      <c r="EMM88" s="195"/>
      <c r="EMN88" s="195"/>
      <c r="EMO88" s="195"/>
      <c r="EMP88" s="195"/>
      <c r="EMQ88" s="195"/>
      <c r="EMR88" s="195"/>
      <c r="EMS88" s="195"/>
      <c r="EMT88" s="195"/>
      <c r="EMU88" s="195"/>
      <c r="EMV88" s="195"/>
      <c r="EMW88" s="195"/>
      <c r="EMX88" s="195"/>
      <c r="EMY88" s="195"/>
      <c r="EMZ88" s="195"/>
      <c r="ENA88" s="195"/>
      <c r="ENB88" s="195"/>
      <c r="ENC88" s="195"/>
      <c r="END88" s="195"/>
      <c r="ENE88" s="195"/>
      <c r="ENF88" s="195"/>
      <c r="ENG88" s="195"/>
      <c r="ENH88" s="195"/>
      <c r="ENI88" s="195"/>
      <c r="ENJ88" s="195"/>
      <c r="ENK88" s="195"/>
      <c r="ENL88" s="195"/>
      <c r="ENM88" s="195"/>
      <c r="ENN88" s="195"/>
      <c r="ENO88" s="195"/>
      <c r="ENP88" s="195"/>
      <c r="ENQ88" s="195"/>
      <c r="ENR88" s="195"/>
      <c r="ENS88" s="195"/>
      <c r="ENT88" s="195"/>
      <c r="ENU88" s="195"/>
      <c r="ENV88" s="195"/>
      <c r="ENW88" s="195"/>
      <c r="ENX88" s="195"/>
      <c r="ENY88" s="195"/>
      <c r="ENZ88" s="195"/>
      <c r="EOA88" s="195"/>
      <c r="EOB88" s="195"/>
      <c r="EOC88" s="195"/>
      <c r="EOD88" s="195"/>
      <c r="EOE88" s="195"/>
      <c r="EOF88" s="195"/>
      <c r="EOG88" s="195"/>
      <c r="EOH88" s="195"/>
      <c r="EOI88" s="195"/>
      <c r="EOJ88" s="195"/>
      <c r="EOK88" s="195"/>
      <c r="EOL88" s="195"/>
      <c r="EOM88" s="195"/>
      <c r="EON88" s="195"/>
      <c r="EOO88" s="195"/>
      <c r="EOP88" s="195"/>
      <c r="EOQ88" s="195"/>
      <c r="EOR88" s="195"/>
      <c r="EOS88" s="195"/>
      <c r="EOT88" s="195"/>
      <c r="EOU88" s="195"/>
      <c r="EOV88" s="195"/>
      <c r="EOW88" s="195"/>
      <c r="EOX88" s="195"/>
      <c r="EOY88" s="195"/>
      <c r="EOZ88" s="195"/>
      <c r="EPA88" s="195"/>
      <c r="EPB88" s="195"/>
      <c r="EPC88" s="195"/>
      <c r="EPD88" s="195"/>
      <c r="EPE88" s="195"/>
      <c r="EPF88" s="195"/>
      <c r="EPG88" s="195"/>
      <c r="EPH88" s="195"/>
      <c r="EPI88" s="195"/>
      <c r="EPJ88" s="195"/>
      <c r="EPK88" s="195"/>
      <c r="EPL88" s="195"/>
      <c r="EPM88" s="195"/>
      <c r="EPN88" s="195"/>
      <c r="EPO88" s="195"/>
      <c r="EPP88" s="195"/>
      <c r="EPQ88" s="195"/>
      <c r="EPR88" s="195"/>
      <c r="EPS88" s="195"/>
      <c r="EPT88" s="195"/>
      <c r="EPU88" s="195"/>
      <c r="EPV88" s="195"/>
      <c r="EPW88" s="195"/>
      <c r="EPX88" s="195"/>
      <c r="EPY88" s="195"/>
      <c r="EPZ88" s="195"/>
      <c r="EQA88" s="195"/>
      <c r="EQB88" s="195"/>
      <c r="EQC88" s="195"/>
      <c r="EQD88" s="195"/>
      <c r="EQE88" s="195"/>
      <c r="EQF88" s="195"/>
      <c r="EQG88" s="195"/>
      <c r="EQH88" s="195"/>
      <c r="EQI88" s="195"/>
      <c r="EQJ88" s="195"/>
      <c r="EQK88" s="195"/>
      <c r="EQL88" s="195"/>
      <c r="EQM88" s="195"/>
      <c r="EQN88" s="195"/>
      <c r="EQO88" s="195"/>
      <c r="EQP88" s="195"/>
      <c r="EQQ88" s="195"/>
      <c r="EQR88" s="195"/>
      <c r="EQS88" s="195"/>
      <c r="EQT88" s="195"/>
      <c r="EQU88" s="195"/>
      <c r="EQV88" s="195"/>
      <c r="EQW88" s="195"/>
      <c r="EQX88" s="195"/>
      <c r="EQY88" s="195"/>
      <c r="EQZ88" s="195"/>
      <c r="ERA88" s="195"/>
      <c r="ERB88" s="195"/>
      <c r="ERC88" s="195"/>
      <c r="ERD88" s="195"/>
      <c r="ERE88" s="195"/>
      <c r="ERF88" s="195"/>
      <c r="ERG88" s="195"/>
      <c r="ERH88" s="195"/>
      <c r="ERI88" s="195"/>
      <c r="ERJ88" s="195"/>
      <c r="ERK88" s="195"/>
      <c r="ERL88" s="195"/>
      <c r="ERM88" s="195"/>
      <c r="ERN88" s="195"/>
      <c r="ERO88" s="195"/>
      <c r="ERP88" s="195"/>
      <c r="ERQ88" s="195"/>
      <c r="ERR88" s="195"/>
      <c r="ERS88" s="195"/>
      <c r="ERT88" s="195"/>
      <c r="ERU88" s="195"/>
      <c r="ERV88" s="195"/>
      <c r="ERW88" s="195"/>
      <c r="ERX88" s="195"/>
      <c r="ERY88" s="195"/>
      <c r="ERZ88" s="195"/>
      <c r="ESA88" s="195"/>
      <c r="ESB88" s="195"/>
      <c r="ESC88" s="195"/>
      <c r="ESD88" s="195"/>
      <c r="ESE88" s="195"/>
      <c r="ESF88" s="195"/>
      <c r="ESG88" s="195"/>
      <c r="ESH88" s="195"/>
      <c r="ESI88" s="195"/>
      <c r="ESJ88" s="195"/>
      <c r="ESK88" s="195"/>
      <c r="ESL88" s="195"/>
      <c r="ESM88" s="195"/>
      <c r="ESN88" s="195"/>
      <c r="ESO88" s="195"/>
      <c r="ESP88" s="195"/>
      <c r="ESQ88" s="195"/>
      <c r="ESR88" s="195"/>
      <c r="ESS88" s="195"/>
      <c r="EST88" s="195"/>
      <c r="ESU88" s="195"/>
      <c r="ESV88" s="195"/>
      <c r="ESW88" s="195"/>
      <c r="ESX88" s="195"/>
      <c r="ESY88" s="195"/>
      <c r="ESZ88" s="195"/>
      <c r="ETA88" s="195"/>
      <c r="ETB88" s="195"/>
      <c r="ETC88" s="195"/>
      <c r="ETD88" s="195"/>
      <c r="ETE88" s="195"/>
      <c r="ETF88" s="195"/>
      <c r="ETG88" s="195"/>
      <c r="ETH88" s="195"/>
      <c r="ETI88" s="195"/>
      <c r="ETJ88" s="195"/>
      <c r="ETK88" s="195"/>
      <c r="ETL88" s="195"/>
      <c r="ETM88" s="195"/>
      <c r="ETN88" s="195"/>
      <c r="ETO88" s="195"/>
      <c r="ETP88" s="195"/>
      <c r="ETQ88" s="195"/>
      <c r="ETR88" s="195"/>
      <c r="ETS88" s="195"/>
      <c r="ETT88" s="195"/>
      <c r="ETU88" s="195"/>
      <c r="ETV88" s="195"/>
      <c r="ETW88" s="195"/>
      <c r="ETX88" s="195"/>
      <c r="ETY88" s="195"/>
      <c r="ETZ88" s="195"/>
      <c r="EUA88" s="195"/>
      <c r="EUB88" s="195"/>
      <c r="EUC88" s="195"/>
      <c r="EUD88" s="195"/>
      <c r="EUE88" s="195"/>
      <c r="EUF88" s="195"/>
      <c r="EUG88" s="195"/>
      <c r="EUH88" s="195"/>
      <c r="EUI88" s="195"/>
      <c r="EUJ88" s="195"/>
      <c r="EUK88" s="195"/>
      <c r="EUL88" s="195"/>
      <c r="EUM88" s="195"/>
      <c r="EUN88" s="195"/>
      <c r="EUO88" s="195"/>
      <c r="EUP88" s="195"/>
      <c r="EUQ88" s="195"/>
      <c r="EUR88" s="195"/>
      <c r="EUS88" s="195"/>
      <c r="EUT88" s="195"/>
      <c r="EUU88" s="195"/>
      <c r="EUV88" s="195"/>
      <c r="EUW88" s="195"/>
      <c r="EUX88" s="195"/>
      <c r="EUY88" s="195"/>
      <c r="EUZ88" s="195"/>
      <c r="EVA88" s="195"/>
      <c r="EVB88" s="195"/>
      <c r="EVC88" s="195"/>
      <c r="EVD88" s="195"/>
      <c r="EVE88" s="195"/>
      <c r="EVF88" s="195"/>
      <c r="EVG88" s="195"/>
      <c r="EVH88" s="195"/>
      <c r="EVI88" s="195"/>
      <c r="EVJ88" s="195"/>
      <c r="EVK88" s="195"/>
      <c r="EVL88" s="195"/>
      <c r="EVM88" s="195"/>
      <c r="EVN88" s="195"/>
      <c r="EVO88" s="195"/>
      <c r="EVP88" s="195"/>
      <c r="EVQ88" s="195"/>
      <c r="EVR88" s="195"/>
      <c r="EVS88" s="195"/>
      <c r="EVT88" s="195"/>
      <c r="EVU88" s="195"/>
      <c r="EVV88" s="195"/>
      <c r="EVW88" s="195"/>
      <c r="EVX88" s="195"/>
      <c r="EVY88" s="195"/>
      <c r="EVZ88" s="195"/>
      <c r="EWA88" s="195"/>
      <c r="EWB88" s="195"/>
      <c r="EWC88" s="195"/>
      <c r="EWD88" s="195"/>
      <c r="EWE88" s="195"/>
      <c r="EWF88" s="195"/>
      <c r="EWG88" s="195"/>
      <c r="EWH88" s="195"/>
      <c r="EWI88" s="195"/>
      <c r="EWJ88" s="195"/>
      <c r="EWK88" s="195"/>
      <c r="EWL88" s="195"/>
      <c r="EWM88" s="195"/>
      <c r="EWN88" s="195"/>
      <c r="EWO88" s="195"/>
      <c r="EWP88" s="195"/>
      <c r="EWQ88" s="195"/>
      <c r="EWR88" s="195"/>
      <c r="EWS88" s="195"/>
      <c r="EWT88" s="195"/>
      <c r="EWU88" s="195"/>
      <c r="EWV88" s="195"/>
      <c r="EWW88" s="195"/>
      <c r="EWX88" s="195"/>
      <c r="EWY88" s="195"/>
      <c r="EWZ88" s="195"/>
      <c r="EXA88" s="195"/>
      <c r="EXB88" s="195"/>
      <c r="EXC88" s="195"/>
      <c r="EXD88" s="195"/>
      <c r="EXE88" s="195"/>
      <c r="EXF88" s="195"/>
      <c r="EXG88" s="195"/>
      <c r="EXH88" s="195"/>
      <c r="EXI88" s="195"/>
      <c r="EXJ88" s="195"/>
      <c r="EXK88" s="195"/>
      <c r="EXL88" s="195"/>
      <c r="EXM88" s="195"/>
      <c r="EXN88" s="195"/>
      <c r="EXO88" s="195"/>
      <c r="EXP88" s="195"/>
      <c r="EXQ88" s="195"/>
      <c r="EXR88" s="195"/>
      <c r="EXS88" s="195"/>
      <c r="EXT88" s="195"/>
      <c r="EXU88" s="195"/>
      <c r="EXV88" s="195"/>
      <c r="EXW88" s="195"/>
      <c r="EXX88" s="195"/>
      <c r="EXY88" s="195"/>
      <c r="EXZ88" s="195"/>
      <c r="EYA88" s="195"/>
      <c r="EYB88" s="195"/>
      <c r="EYC88" s="195"/>
      <c r="EYD88" s="195"/>
      <c r="EYE88" s="195"/>
      <c r="EYF88" s="195"/>
      <c r="EYG88" s="195"/>
      <c r="EYH88" s="195"/>
      <c r="EYI88" s="195"/>
      <c r="EYJ88" s="195"/>
      <c r="EYK88" s="195"/>
      <c r="EYL88" s="195"/>
      <c r="EYM88" s="195"/>
      <c r="EYN88" s="195"/>
      <c r="EYO88" s="195"/>
      <c r="EYP88" s="195"/>
      <c r="EYQ88" s="195"/>
      <c r="EYR88" s="195"/>
      <c r="EYS88" s="195"/>
      <c r="EYT88" s="195"/>
      <c r="EYU88" s="195"/>
      <c r="EYV88" s="195"/>
      <c r="EYW88" s="195"/>
      <c r="EYX88" s="195"/>
      <c r="EYY88" s="195"/>
      <c r="EYZ88" s="195"/>
      <c r="EZA88" s="195"/>
      <c r="EZB88" s="195"/>
      <c r="EZC88" s="195"/>
      <c r="EZD88" s="195"/>
      <c r="EZE88" s="195"/>
      <c r="EZF88" s="195"/>
      <c r="EZG88" s="195"/>
      <c r="EZH88" s="195"/>
      <c r="EZI88" s="195"/>
      <c r="EZJ88" s="195"/>
      <c r="EZK88" s="195"/>
      <c r="EZL88" s="195"/>
      <c r="EZM88" s="195"/>
      <c r="EZN88" s="195"/>
      <c r="EZO88" s="195"/>
      <c r="EZP88" s="195"/>
      <c r="EZQ88" s="195"/>
      <c r="EZR88" s="195"/>
      <c r="EZS88" s="195"/>
      <c r="EZT88" s="195"/>
      <c r="EZU88" s="195"/>
      <c r="EZV88" s="195"/>
      <c r="EZW88" s="195"/>
      <c r="EZX88" s="195"/>
      <c r="EZY88" s="195"/>
      <c r="EZZ88" s="195"/>
      <c r="FAA88" s="195"/>
      <c r="FAB88" s="195"/>
      <c r="FAC88" s="195"/>
      <c r="FAD88" s="195"/>
      <c r="FAE88" s="195"/>
      <c r="FAF88" s="195"/>
      <c r="FAG88" s="195"/>
      <c r="FAH88" s="195"/>
      <c r="FAI88" s="195"/>
      <c r="FAJ88" s="195"/>
      <c r="FAK88" s="195"/>
      <c r="FAL88" s="195"/>
      <c r="FAM88" s="195"/>
      <c r="FAN88" s="195"/>
      <c r="FAO88" s="195"/>
      <c r="FAP88" s="195"/>
      <c r="FAQ88" s="195"/>
      <c r="FAR88" s="195"/>
      <c r="FAS88" s="195"/>
      <c r="FAT88" s="195"/>
      <c r="FAU88" s="195"/>
      <c r="FAV88" s="195"/>
      <c r="FAW88" s="195"/>
      <c r="FAX88" s="195"/>
      <c r="FAY88" s="195"/>
      <c r="FAZ88" s="195"/>
      <c r="FBA88" s="195"/>
      <c r="FBB88" s="195"/>
      <c r="FBC88" s="195"/>
      <c r="FBD88" s="195"/>
      <c r="FBE88" s="195"/>
      <c r="FBF88" s="195"/>
      <c r="FBG88" s="195"/>
      <c r="FBH88" s="195"/>
      <c r="FBI88" s="195"/>
      <c r="FBJ88" s="195"/>
      <c r="FBK88" s="195"/>
      <c r="FBL88" s="195"/>
      <c r="FBM88" s="195"/>
      <c r="FBN88" s="195"/>
      <c r="FBO88" s="195"/>
      <c r="FBP88" s="195"/>
      <c r="FBQ88" s="195"/>
      <c r="FBR88" s="195"/>
      <c r="FBS88" s="195"/>
      <c r="FBT88" s="195"/>
      <c r="FBU88" s="195"/>
      <c r="FBV88" s="195"/>
      <c r="FBW88" s="195"/>
      <c r="FBX88" s="195"/>
      <c r="FBY88" s="195"/>
      <c r="FBZ88" s="195"/>
      <c r="FCA88" s="195"/>
      <c r="FCB88" s="195"/>
      <c r="FCC88" s="195"/>
      <c r="FCD88" s="195"/>
      <c r="FCE88" s="195"/>
      <c r="FCF88" s="195"/>
      <c r="FCG88" s="195"/>
      <c r="FCH88" s="195"/>
      <c r="FCI88" s="195"/>
      <c r="FCJ88" s="195"/>
      <c r="FCK88" s="195"/>
      <c r="FCL88" s="195"/>
      <c r="FCM88" s="195"/>
      <c r="FCN88" s="195"/>
      <c r="FCO88" s="195"/>
      <c r="FCP88" s="195"/>
      <c r="FCQ88" s="195"/>
      <c r="FCR88" s="195"/>
      <c r="FCS88" s="195"/>
      <c r="FCT88" s="195"/>
      <c r="FCU88" s="195"/>
      <c r="FCV88" s="195"/>
      <c r="FCW88" s="195"/>
      <c r="FCX88" s="195"/>
      <c r="FCY88" s="195"/>
      <c r="FCZ88" s="195"/>
      <c r="FDA88" s="195"/>
      <c r="FDB88" s="195"/>
      <c r="FDC88" s="195"/>
      <c r="FDD88" s="195"/>
      <c r="FDE88" s="195"/>
      <c r="FDF88" s="195"/>
      <c r="FDG88" s="195"/>
      <c r="FDH88" s="195"/>
      <c r="FDI88" s="195"/>
      <c r="FDJ88" s="195"/>
      <c r="FDK88" s="195"/>
      <c r="FDL88" s="195"/>
      <c r="FDM88" s="195"/>
      <c r="FDN88" s="195"/>
      <c r="FDO88" s="195"/>
      <c r="FDP88" s="195"/>
      <c r="FDQ88" s="195"/>
      <c r="FDR88" s="195"/>
      <c r="FDS88" s="195"/>
      <c r="FDT88" s="195"/>
      <c r="FDU88" s="195"/>
      <c r="FDV88" s="195"/>
      <c r="FDW88" s="195"/>
      <c r="FDX88" s="195"/>
      <c r="FDY88" s="195"/>
      <c r="FDZ88" s="195"/>
      <c r="FEA88" s="195"/>
      <c r="FEB88" s="195"/>
      <c r="FEC88" s="195"/>
      <c r="FED88" s="195"/>
      <c r="FEE88" s="195"/>
      <c r="FEF88" s="195"/>
      <c r="FEG88" s="195"/>
      <c r="FEH88" s="195"/>
      <c r="FEI88" s="195"/>
      <c r="FEJ88" s="195"/>
      <c r="FEK88" s="195"/>
      <c r="FEL88" s="195"/>
      <c r="FEM88" s="195"/>
      <c r="FEN88" s="195"/>
      <c r="FEO88" s="195"/>
      <c r="FEP88" s="195"/>
      <c r="FEQ88" s="195"/>
      <c r="FER88" s="195"/>
      <c r="FES88" s="195"/>
      <c r="FET88" s="195"/>
      <c r="FEU88" s="195"/>
      <c r="FEV88" s="195"/>
      <c r="FEW88" s="195"/>
      <c r="FEX88" s="195"/>
      <c r="FEY88" s="195"/>
      <c r="FEZ88" s="195"/>
      <c r="FFA88" s="195"/>
      <c r="FFB88" s="195"/>
      <c r="FFC88" s="195"/>
      <c r="FFD88" s="195"/>
      <c r="FFE88" s="195"/>
      <c r="FFF88" s="195"/>
      <c r="FFG88" s="195"/>
      <c r="FFH88" s="195"/>
      <c r="FFI88" s="195"/>
      <c r="FFJ88" s="195"/>
      <c r="FFK88" s="195"/>
      <c r="FFL88" s="195"/>
      <c r="FFM88" s="195"/>
      <c r="FFN88" s="195"/>
      <c r="FFO88" s="195"/>
      <c r="FFP88" s="195"/>
      <c r="FFQ88" s="195"/>
      <c r="FFR88" s="195"/>
      <c r="FFS88" s="195"/>
      <c r="FFT88" s="195"/>
      <c r="FFU88" s="195"/>
      <c r="FFV88" s="195"/>
      <c r="FFW88" s="195"/>
      <c r="FFX88" s="195"/>
      <c r="FFY88" s="195"/>
      <c r="FFZ88" s="195"/>
      <c r="FGA88" s="195"/>
      <c r="FGB88" s="195"/>
      <c r="FGC88" s="195"/>
      <c r="FGD88" s="195"/>
      <c r="FGE88" s="195"/>
      <c r="FGF88" s="195"/>
      <c r="FGG88" s="195"/>
      <c r="FGH88" s="195"/>
      <c r="FGI88" s="195"/>
      <c r="FGJ88" s="195"/>
      <c r="FGK88" s="195"/>
      <c r="FGL88" s="195"/>
      <c r="FGM88" s="195"/>
      <c r="FGN88" s="195"/>
      <c r="FGO88" s="195"/>
      <c r="FGP88" s="195"/>
      <c r="FGQ88" s="195"/>
      <c r="FGR88" s="195"/>
      <c r="FGS88" s="195"/>
      <c r="FGT88" s="195"/>
      <c r="FGU88" s="195"/>
      <c r="FGV88" s="195"/>
      <c r="FGW88" s="195"/>
      <c r="FGX88" s="195"/>
      <c r="FGY88" s="195"/>
      <c r="FGZ88" s="195"/>
      <c r="FHA88" s="195"/>
      <c r="FHB88" s="195"/>
      <c r="FHC88" s="195"/>
      <c r="FHD88" s="195"/>
      <c r="FHE88" s="195"/>
      <c r="FHF88" s="195"/>
      <c r="FHG88" s="195"/>
      <c r="FHH88" s="195"/>
      <c r="FHI88" s="195"/>
      <c r="FHJ88" s="195"/>
      <c r="FHK88" s="195"/>
      <c r="FHL88" s="195"/>
      <c r="FHM88" s="195"/>
      <c r="FHN88" s="195"/>
      <c r="FHO88" s="195"/>
      <c r="FHP88" s="195"/>
      <c r="FHQ88" s="195"/>
      <c r="FHR88" s="195"/>
      <c r="FHS88" s="195"/>
      <c r="FHT88" s="195"/>
      <c r="FHU88" s="195"/>
      <c r="FHV88" s="195"/>
      <c r="FHW88" s="195"/>
      <c r="FHX88" s="195"/>
      <c r="FHY88" s="195"/>
      <c r="FHZ88" s="195"/>
      <c r="FIA88" s="195"/>
      <c r="FIB88" s="195"/>
      <c r="FIC88" s="195"/>
      <c r="FID88" s="195"/>
      <c r="FIE88" s="195"/>
      <c r="FIF88" s="195"/>
      <c r="FIG88" s="195"/>
      <c r="FIH88" s="195"/>
      <c r="FII88" s="195"/>
      <c r="FIJ88" s="195"/>
      <c r="FIK88" s="195"/>
      <c r="FIL88" s="195"/>
      <c r="FIM88" s="195"/>
      <c r="FIN88" s="195"/>
      <c r="FIO88" s="195"/>
      <c r="FIP88" s="195"/>
      <c r="FIQ88" s="195"/>
      <c r="FIR88" s="195"/>
      <c r="FIS88" s="195"/>
      <c r="FIT88" s="195"/>
      <c r="FIU88" s="195"/>
      <c r="FIV88" s="195"/>
      <c r="FIW88" s="195"/>
      <c r="FIX88" s="195"/>
      <c r="FIY88" s="195"/>
      <c r="FIZ88" s="195"/>
      <c r="FJA88" s="195"/>
      <c r="FJB88" s="195"/>
      <c r="FJC88" s="195"/>
      <c r="FJD88" s="195"/>
      <c r="FJE88" s="195"/>
      <c r="FJF88" s="195"/>
      <c r="FJG88" s="195"/>
      <c r="FJH88" s="195"/>
      <c r="FJI88" s="195"/>
      <c r="FJJ88" s="195"/>
      <c r="FJK88" s="195"/>
      <c r="FJL88" s="195"/>
      <c r="FJM88" s="195"/>
      <c r="FJN88" s="195"/>
      <c r="FJO88" s="195"/>
      <c r="FJP88" s="195"/>
      <c r="FJQ88" s="195"/>
      <c r="FJR88" s="195"/>
      <c r="FJS88" s="195"/>
      <c r="FJT88" s="195"/>
      <c r="FJU88" s="195"/>
      <c r="FJV88" s="195"/>
      <c r="FJW88" s="195"/>
      <c r="FJX88" s="195"/>
      <c r="FJY88" s="195"/>
      <c r="FJZ88" s="195"/>
      <c r="FKA88" s="195"/>
      <c r="FKB88" s="195"/>
      <c r="FKC88" s="195"/>
      <c r="FKD88" s="195"/>
      <c r="FKE88" s="195"/>
      <c r="FKF88" s="195"/>
      <c r="FKG88" s="195"/>
      <c r="FKH88" s="195"/>
      <c r="FKI88" s="195"/>
      <c r="FKJ88" s="195"/>
      <c r="FKK88" s="195"/>
      <c r="FKL88" s="195"/>
      <c r="FKM88" s="195"/>
      <c r="FKN88" s="195"/>
      <c r="FKO88" s="195"/>
      <c r="FKP88" s="195"/>
      <c r="FKQ88" s="195"/>
      <c r="FKR88" s="195"/>
      <c r="FKS88" s="195"/>
      <c r="FKT88" s="195"/>
      <c r="FKU88" s="195"/>
      <c r="FKV88" s="195"/>
      <c r="FKW88" s="195"/>
      <c r="FKX88" s="195"/>
      <c r="FKY88" s="195"/>
      <c r="FKZ88" s="195"/>
      <c r="FLA88" s="195"/>
      <c r="FLB88" s="195"/>
      <c r="FLC88" s="195"/>
      <c r="FLD88" s="195"/>
      <c r="FLE88" s="195"/>
      <c r="FLF88" s="195"/>
      <c r="FLG88" s="195"/>
      <c r="FLH88" s="195"/>
      <c r="FLI88" s="195"/>
      <c r="FLJ88" s="195"/>
      <c r="FLK88" s="195"/>
      <c r="FLL88" s="195"/>
      <c r="FLM88" s="195"/>
      <c r="FLN88" s="195"/>
      <c r="FLO88" s="195"/>
      <c r="FLP88" s="195"/>
      <c r="FLQ88" s="195"/>
      <c r="FLR88" s="195"/>
      <c r="FLS88" s="195"/>
      <c r="FLT88" s="195"/>
      <c r="FLU88" s="195"/>
      <c r="FLV88" s="195"/>
      <c r="FLW88" s="195"/>
      <c r="FLX88" s="195"/>
      <c r="FLY88" s="195"/>
      <c r="FLZ88" s="195"/>
      <c r="FMA88" s="195"/>
      <c r="FMB88" s="195"/>
      <c r="FMC88" s="195"/>
      <c r="FMD88" s="195"/>
      <c r="FME88" s="195"/>
      <c r="FMF88" s="195"/>
      <c r="FMG88" s="195"/>
      <c r="FMH88" s="195"/>
      <c r="FMI88" s="195"/>
      <c r="FMJ88" s="195"/>
      <c r="FMK88" s="195"/>
      <c r="FML88" s="195"/>
      <c r="FMM88" s="195"/>
      <c r="FMN88" s="195"/>
      <c r="FMO88" s="195"/>
      <c r="FMP88" s="195"/>
      <c r="FMQ88" s="195"/>
      <c r="FMR88" s="195"/>
      <c r="FMS88" s="195"/>
      <c r="FMT88" s="195"/>
      <c r="FMU88" s="195"/>
      <c r="FMV88" s="195"/>
      <c r="FMW88" s="195"/>
      <c r="FMX88" s="195"/>
      <c r="FMY88" s="195"/>
      <c r="FMZ88" s="195"/>
      <c r="FNA88" s="195"/>
      <c r="FNB88" s="195"/>
      <c r="FNC88" s="195"/>
      <c r="FND88" s="195"/>
      <c r="FNE88" s="195"/>
      <c r="FNF88" s="195"/>
      <c r="FNG88" s="195"/>
      <c r="FNH88" s="195"/>
      <c r="FNI88" s="195"/>
      <c r="FNJ88" s="195"/>
      <c r="FNK88" s="195"/>
      <c r="FNL88" s="195"/>
      <c r="FNM88" s="195"/>
      <c r="FNN88" s="195"/>
      <c r="FNO88" s="195"/>
      <c r="FNP88" s="195"/>
      <c r="FNQ88" s="195"/>
      <c r="FNR88" s="195"/>
      <c r="FNS88" s="195"/>
      <c r="FNT88" s="195"/>
      <c r="FNU88" s="195"/>
      <c r="FNV88" s="195"/>
      <c r="FNW88" s="195"/>
      <c r="FNX88" s="195"/>
      <c r="FNY88" s="195"/>
      <c r="FNZ88" s="195"/>
      <c r="FOA88" s="195"/>
      <c r="FOB88" s="195"/>
      <c r="FOC88" s="195"/>
      <c r="FOD88" s="195"/>
      <c r="FOE88" s="195"/>
      <c r="FOF88" s="195"/>
      <c r="FOG88" s="195"/>
      <c r="FOH88" s="195"/>
      <c r="FOI88" s="195"/>
      <c r="FOJ88" s="195"/>
      <c r="FOK88" s="195"/>
      <c r="FOL88" s="195"/>
      <c r="FOM88" s="195"/>
      <c r="FON88" s="195"/>
      <c r="FOO88" s="195"/>
      <c r="FOP88" s="195"/>
      <c r="FOQ88" s="195"/>
      <c r="FOR88" s="195"/>
      <c r="FOS88" s="195"/>
      <c r="FOT88" s="195"/>
      <c r="FOU88" s="195"/>
      <c r="FOV88" s="195"/>
      <c r="FOW88" s="195"/>
      <c r="FOX88" s="195"/>
      <c r="FOY88" s="195"/>
      <c r="FOZ88" s="195"/>
      <c r="FPA88" s="195"/>
      <c r="FPB88" s="195"/>
      <c r="FPC88" s="195"/>
      <c r="FPD88" s="195"/>
      <c r="FPE88" s="195"/>
      <c r="FPF88" s="195"/>
      <c r="FPG88" s="195"/>
      <c r="FPH88" s="195"/>
      <c r="FPI88" s="195"/>
      <c r="FPJ88" s="195"/>
      <c r="FPK88" s="195"/>
      <c r="FPL88" s="195"/>
      <c r="FPM88" s="195"/>
      <c r="FPN88" s="195"/>
      <c r="FPO88" s="195"/>
      <c r="FPP88" s="195"/>
      <c r="FPQ88" s="195"/>
      <c r="FPR88" s="195"/>
      <c r="FPS88" s="195"/>
      <c r="FPT88" s="195"/>
      <c r="FPU88" s="195"/>
      <c r="FPV88" s="195"/>
      <c r="FPW88" s="195"/>
      <c r="FPX88" s="195"/>
      <c r="FPY88" s="195"/>
      <c r="FPZ88" s="195"/>
      <c r="FQA88" s="195"/>
      <c r="FQB88" s="195"/>
      <c r="FQC88" s="195"/>
      <c r="FQD88" s="195"/>
      <c r="FQE88" s="195"/>
      <c r="FQF88" s="195"/>
      <c r="FQG88" s="195"/>
      <c r="FQH88" s="195"/>
      <c r="FQI88" s="195"/>
      <c r="FQJ88" s="195"/>
      <c r="FQK88" s="195"/>
      <c r="FQL88" s="195"/>
      <c r="FQM88" s="195"/>
      <c r="FQN88" s="195"/>
      <c r="FQO88" s="195"/>
      <c r="FQP88" s="195"/>
      <c r="FQQ88" s="195"/>
      <c r="FQR88" s="195"/>
      <c r="FQS88" s="195"/>
      <c r="FQT88" s="195"/>
      <c r="FQU88" s="195"/>
      <c r="FQV88" s="195"/>
      <c r="FQW88" s="195"/>
      <c r="FQX88" s="195"/>
      <c r="FQY88" s="195"/>
      <c r="FQZ88" s="195"/>
      <c r="FRA88" s="195"/>
      <c r="FRB88" s="195"/>
      <c r="FRC88" s="195"/>
      <c r="FRD88" s="195"/>
      <c r="FRE88" s="195"/>
      <c r="FRF88" s="195"/>
      <c r="FRG88" s="195"/>
      <c r="FRH88" s="195"/>
      <c r="FRI88" s="195"/>
      <c r="FRJ88" s="195"/>
      <c r="FRK88" s="195"/>
      <c r="FRL88" s="195"/>
      <c r="FRM88" s="195"/>
      <c r="FRN88" s="195"/>
      <c r="FRO88" s="195"/>
      <c r="FRP88" s="195"/>
      <c r="FRQ88" s="195"/>
      <c r="FRR88" s="195"/>
      <c r="FRS88" s="195"/>
      <c r="FRT88" s="195"/>
      <c r="FRU88" s="195"/>
      <c r="FRV88" s="195"/>
      <c r="FRW88" s="195"/>
      <c r="FRX88" s="195"/>
      <c r="FRY88" s="195"/>
      <c r="FRZ88" s="195"/>
      <c r="FSA88" s="195"/>
      <c r="FSB88" s="195"/>
      <c r="FSC88" s="195"/>
      <c r="FSD88" s="195"/>
      <c r="FSE88" s="195"/>
      <c r="FSF88" s="195"/>
      <c r="FSG88" s="195"/>
      <c r="FSH88" s="195"/>
      <c r="FSI88" s="195"/>
      <c r="FSJ88" s="195"/>
      <c r="FSK88" s="195"/>
      <c r="FSL88" s="195"/>
      <c r="FSM88" s="195"/>
      <c r="FSN88" s="195"/>
      <c r="FSO88" s="195"/>
      <c r="FSP88" s="195"/>
      <c r="FSQ88" s="195"/>
      <c r="FSR88" s="195"/>
      <c r="FSS88" s="195"/>
      <c r="FST88" s="195"/>
      <c r="FSU88" s="195"/>
      <c r="FSV88" s="195"/>
      <c r="FSW88" s="195"/>
      <c r="FSX88" s="195"/>
      <c r="FSY88" s="195"/>
      <c r="FSZ88" s="195"/>
      <c r="FTA88" s="195"/>
      <c r="FTB88" s="195"/>
      <c r="FTC88" s="195"/>
      <c r="FTD88" s="195"/>
      <c r="FTE88" s="195"/>
      <c r="FTF88" s="195"/>
      <c r="FTG88" s="195"/>
      <c r="FTH88" s="195"/>
      <c r="FTI88" s="195"/>
      <c r="FTJ88" s="195"/>
      <c r="FTK88" s="195"/>
      <c r="FTL88" s="195"/>
      <c r="FTM88" s="195"/>
      <c r="FTN88" s="195"/>
      <c r="FTO88" s="195"/>
      <c r="FTP88" s="195"/>
      <c r="FTQ88" s="195"/>
      <c r="FTR88" s="195"/>
      <c r="FTS88" s="195"/>
      <c r="FTT88" s="195"/>
      <c r="FTU88" s="195"/>
      <c r="FTV88" s="195"/>
      <c r="FTW88" s="195"/>
      <c r="FTX88" s="195"/>
      <c r="FTY88" s="195"/>
      <c r="FTZ88" s="195"/>
      <c r="FUA88" s="195"/>
      <c r="FUB88" s="195"/>
      <c r="FUC88" s="195"/>
      <c r="FUD88" s="195"/>
      <c r="FUE88" s="195"/>
      <c r="FUF88" s="195"/>
      <c r="FUG88" s="195"/>
      <c r="FUH88" s="195"/>
      <c r="FUI88" s="195"/>
      <c r="FUJ88" s="195"/>
      <c r="FUK88" s="195"/>
      <c r="FUL88" s="195"/>
      <c r="FUM88" s="195"/>
      <c r="FUN88" s="195"/>
      <c r="FUO88" s="195"/>
      <c r="FUP88" s="195"/>
      <c r="FUQ88" s="195"/>
      <c r="FUR88" s="195"/>
      <c r="FUS88" s="195"/>
      <c r="FUT88" s="195"/>
      <c r="FUU88" s="195"/>
      <c r="FUV88" s="195"/>
      <c r="FUW88" s="195"/>
      <c r="FUX88" s="195"/>
      <c r="FUY88" s="195"/>
      <c r="FUZ88" s="195"/>
      <c r="FVA88" s="195"/>
      <c r="FVB88" s="195"/>
      <c r="FVC88" s="195"/>
      <c r="FVD88" s="195"/>
      <c r="FVE88" s="195"/>
      <c r="FVF88" s="195"/>
      <c r="FVG88" s="195"/>
      <c r="FVH88" s="195"/>
      <c r="FVI88" s="195"/>
      <c r="FVJ88" s="195"/>
      <c r="FVK88" s="195"/>
      <c r="FVL88" s="195"/>
      <c r="FVM88" s="195"/>
      <c r="FVN88" s="195"/>
      <c r="FVO88" s="195"/>
      <c r="FVP88" s="195"/>
      <c r="FVQ88" s="195"/>
      <c r="FVR88" s="195"/>
      <c r="FVS88" s="195"/>
      <c r="FVT88" s="195"/>
      <c r="FVU88" s="195"/>
      <c r="FVV88" s="195"/>
      <c r="FVW88" s="195"/>
      <c r="FVX88" s="195"/>
      <c r="FVY88" s="195"/>
      <c r="FVZ88" s="195"/>
      <c r="FWA88" s="195"/>
      <c r="FWB88" s="195"/>
      <c r="FWC88" s="195"/>
      <c r="FWD88" s="195"/>
      <c r="FWE88" s="195"/>
      <c r="FWF88" s="195"/>
      <c r="FWG88" s="195"/>
      <c r="FWH88" s="195"/>
      <c r="FWI88" s="195"/>
      <c r="FWJ88" s="195"/>
      <c r="FWK88" s="195"/>
      <c r="FWL88" s="195"/>
      <c r="FWM88" s="195"/>
      <c r="FWN88" s="195"/>
      <c r="FWO88" s="195"/>
      <c r="FWP88" s="195"/>
      <c r="FWQ88" s="195"/>
      <c r="FWR88" s="195"/>
      <c r="FWS88" s="195"/>
      <c r="FWT88" s="195"/>
      <c r="FWU88" s="195"/>
      <c r="FWV88" s="195"/>
      <c r="FWW88" s="195"/>
      <c r="FWX88" s="195"/>
      <c r="FWY88" s="195"/>
      <c r="FWZ88" s="195"/>
      <c r="FXA88" s="195"/>
      <c r="FXB88" s="195"/>
      <c r="FXC88" s="195"/>
      <c r="FXD88" s="195"/>
      <c r="FXE88" s="195"/>
      <c r="FXF88" s="195"/>
      <c r="FXG88" s="195"/>
      <c r="FXH88" s="195"/>
      <c r="FXI88" s="195"/>
      <c r="FXJ88" s="195"/>
      <c r="FXK88" s="195"/>
      <c r="FXL88" s="195"/>
      <c r="FXM88" s="195"/>
      <c r="FXN88" s="195"/>
      <c r="FXO88" s="195"/>
      <c r="FXP88" s="195"/>
      <c r="FXQ88" s="195"/>
      <c r="FXR88" s="195"/>
      <c r="FXS88" s="195"/>
      <c r="FXT88" s="195"/>
      <c r="FXU88" s="195"/>
      <c r="FXV88" s="195"/>
      <c r="FXW88" s="195"/>
      <c r="FXX88" s="195"/>
      <c r="FXY88" s="195"/>
      <c r="FXZ88" s="195"/>
      <c r="FYA88" s="195"/>
      <c r="FYB88" s="195"/>
      <c r="FYC88" s="195"/>
      <c r="FYD88" s="195"/>
      <c r="FYE88" s="195"/>
      <c r="FYF88" s="195"/>
      <c r="FYG88" s="195"/>
      <c r="FYH88" s="195"/>
      <c r="FYI88" s="195"/>
      <c r="FYJ88" s="195"/>
      <c r="FYK88" s="195"/>
      <c r="FYL88" s="195"/>
      <c r="FYM88" s="195"/>
      <c r="FYN88" s="195"/>
      <c r="FYO88" s="195"/>
      <c r="FYP88" s="195"/>
      <c r="FYQ88" s="195"/>
      <c r="FYR88" s="195"/>
      <c r="FYS88" s="195"/>
      <c r="FYT88" s="195"/>
      <c r="FYU88" s="195"/>
      <c r="FYV88" s="195"/>
      <c r="FYW88" s="195"/>
      <c r="FYX88" s="195"/>
      <c r="FYY88" s="195"/>
      <c r="FYZ88" s="195"/>
      <c r="FZA88" s="195"/>
      <c r="FZB88" s="195"/>
      <c r="FZC88" s="195"/>
      <c r="FZD88" s="195"/>
      <c r="FZE88" s="195"/>
      <c r="FZF88" s="195"/>
      <c r="FZG88" s="195"/>
      <c r="FZH88" s="195"/>
      <c r="FZI88" s="195"/>
      <c r="FZJ88" s="195"/>
      <c r="FZK88" s="195"/>
      <c r="FZL88" s="195"/>
      <c r="FZM88" s="195"/>
      <c r="FZN88" s="195"/>
      <c r="FZO88" s="195"/>
      <c r="FZP88" s="195"/>
      <c r="FZQ88" s="195"/>
      <c r="FZR88" s="195"/>
      <c r="FZS88" s="195"/>
      <c r="FZT88" s="195"/>
      <c r="FZU88" s="195"/>
      <c r="FZV88" s="195"/>
      <c r="FZW88" s="195"/>
      <c r="FZX88" s="195"/>
      <c r="FZY88" s="195"/>
      <c r="FZZ88" s="195"/>
      <c r="GAA88" s="195"/>
      <c r="GAB88" s="195"/>
      <c r="GAC88" s="195"/>
      <c r="GAD88" s="195"/>
      <c r="GAE88" s="195"/>
      <c r="GAF88" s="195"/>
      <c r="GAG88" s="195"/>
      <c r="GAH88" s="195"/>
      <c r="GAI88" s="195"/>
      <c r="GAJ88" s="195"/>
      <c r="GAK88" s="195"/>
      <c r="GAL88" s="195"/>
      <c r="GAM88" s="195"/>
      <c r="GAN88" s="195"/>
      <c r="GAO88" s="195"/>
      <c r="GAP88" s="195"/>
      <c r="GAQ88" s="195"/>
      <c r="GAR88" s="195"/>
      <c r="GAS88" s="195"/>
      <c r="GAT88" s="195"/>
      <c r="GAU88" s="195"/>
      <c r="GAV88" s="195"/>
      <c r="GAW88" s="195"/>
      <c r="GAX88" s="195"/>
      <c r="GAY88" s="195"/>
      <c r="GAZ88" s="195"/>
      <c r="GBA88" s="195"/>
      <c r="GBB88" s="195"/>
      <c r="GBC88" s="195"/>
      <c r="GBD88" s="195"/>
      <c r="GBE88" s="195"/>
      <c r="GBF88" s="195"/>
      <c r="GBG88" s="195"/>
      <c r="GBH88" s="195"/>
      <c r="GBI88" s="195"/>
      <c r="GBJ88" s="195"/>
      <c r="GBK88" s="195"/>
      <c r="GBL88" s="195"/>
      <c r="GBM88" s="195"/>
      <c r="GBN88" s="195"/>
      <c r="GBO88" s="195"/>
      <c r="GBP88" s="195"/>
      <c r="GBQ88" s="195"/>
      <c r="GBR88" s="195"/>
      <c r="GBS88" s="195"/>
      <c r="GBT88" s="195"/>
      <c r="GBU88" s="195"/>
      <c r="GBV88" s="195"/>
      <c r="GBW88" s="195"/>
      <c r="GBX88" s="195"/>
      <c r="GBY88" s="195"/>
      <c r="GBZ88" s="195"/>
      <c r="GCA88" s="195"/>
      <c r="GCB88" s="195"/>
      <c r="GCC88" s="195"/>
      <c r="GCD88" s="195"/>
      <c r="GCE88" s="195"/>
      <c r="GCF88" s="195"/>
      <c r="GCG88" s="195"/>
      <c r="GCH88" s="195"/>
      <c r="GCI88" s="195"/>
      <c r="GCJ88" s="195"/>
      <c r="GCK88" s="195"/>
      <c r="GCL88" s="195"/>
      <c r="GCM88" s="195"/>
      <c r="GCN88" s="195"/>
      <c r="GCO88" s="195"/>
      <c r="GCP88" s="195"/>
      <c r="GCQ88" s="195"/>
      <c r="GCR88" s="195"/>
      <c r="GCS88" s="195"/>
      <c r="GCT88" s="195"/>
      <c r="GCU88" s="195"/>
      <c r="GCV88" s="195"/>
      <c r="GCW88" s="195"/>
      <c r="GCX88" s="195"/>
      <c r="GCY88" s="195"/>
      <c r="GCZ88" s="195"/>
      <c r="GDA88" s="195"/>
      <c r="GDB88" s="195"/>
      <c r="GDC88" s="195"/>
      <c r="GDD88" s="195"/>
      <c r="GDE88" s="195"/>
      <c r="GDF88" s="195"/>
      <c r="GDG88" s="195"/>
      <c r="GDH88" s="195"/>
      <c r="GDI88" s="195"/>
      <c r="GDJ88" s="195"/>
      <c r="GDK88" s="195"/>
      <c r="GDL88" s="195"/>
      <c r="GDM88" s="195"/>
      <c r="GDN88" s="195"/>
      <c r="GDO88" s="195"/>
      <c r="GDP88" s="195"/>
      <c r="GDQ88" s="195"/>
      <c r="GDR88" s="195"/>
      <c r="GDS88" s="195"/>
      <c r="GDT88" s="195"/>
      <c r="GDU88" s="195"/>
      <c r="GDV88" s="195"/>
      <c r="GDW88" s="195"/>
      <c r="GDX88" s="195"/>
      <c r="GDY88" s="195"/>
      <c r="GDZ88" s="195"/>
      <c r="GEA88" s="195"/>
      <c r="GEB88" s="195"/>
      <c r="GEC88" s="195"/>
      <c r="GED88" s="195"/>
      <c r="GEE88" s="195"/>
      <c r="GEF88" s="195"/>
      <c r="GEG88" s="195"/>
      <c r="GEH88" s="195"/>
      <c r="GEI88" s="195"/>
      <c r="GEJ88" s="195"/>
      <c r="GEK88" s="195"/>
      <c r="GEL88" s="195"/>
      <c r="GEM88" s="195"/>
      <c r="GEN88" s="195"/>
      <c r="GEO88" s="195"/>
      <c r="GEP88" s="195"/>
      <c r="GEQ88" s="195"/>
      <c r="GER88" s="195"/>
      <c r="GES88" s="195"/>
      <c r="GET88" s="195"/>
      <c r="GEU88" s="195"/>
      <c r="GEV88" s="195"/>
      <c r="GEW88" s="195"/>
      <c r="GEX88" s="195"/>
      <c r="GEY88" s="195"/>
      <c r="GEZ88" s="195"/>
      <c r="GFA88" s="195"/>
      <c r="GFB88" s="195"/>
      <c r="GFC88" s="195"/>
      <c r="GFD88" s="195"/>
      <c r="GFE88" s="195"/>
      <c r="GFF88" s="195"/>
      <c r="GFG88" s="195"/>
      <c r="GFH88" s="195"/>
      <c r="GFI88" s="195"/>
      <c r="GFJ88" s="195"/>
      <c r="GFK88" s="195"/>
      <c r="GFL88" s="195"/>
      <c r="GFM88" s="195"/>
      <c r="GFN88" s="195"/>
      <c r="GFO88" s="195"/>
      <c r="GFP88" s="195"/>
      <c r="GFQ88" s="195"/>
      <c r="GFR88" s="195"/>
      <c r="GFS88" s="195"/>
      <c r="GFT88" s="195"/>
      <c r="GFU88" s="195"/>
      <c r="GFV88" s="195"/>
      <c r="GFW88" s="195"/>
      <c r="GFX88" s="195"/>
      <c r="GFY88" s="195"/>
      <c r="GFZ88" s="195"/>
      <c r="GGA88" s="195"/>
      <c r="GGB88" s="195"/>
      <c r="GGC88" s="195"/>
      <c r="GGD88" s="195"/>
      <c r="GGE88" s="195"/>
      <c r="GGF88" s="195"/>
      <c r="GGG88" s="195"/>
      <c r="GGH88" s="195"/>
      <c r="GGI88" s="195"/>
      <c r="GGJ88" s="195"/>
      <c r="GGK88" s="195"/>
      <c r="GGL88" s="195"/>
      <c r="GGM88" s="195"/>
      <c r="GGN88" s="195"/>
      <c r="GGO88" s="195"/>
      <c r="GGP88" s="195"/>
      <c r="GGQ88" s="195"/>
      <c r="GGR88" s="195"/>
      <c r="GGS88" s="195"/>
      <c r="GGT88" s="195"/>
      <c r="GGU88" s="195"/>
      <c r="GGV88" s="195"/>
      <c r="GGW88" s="195"/>
      <c r="GGX88" s="195"/>
      <c r="GGY88" s="195"/>
      <c r="GGZ88" s="195"/>
      <c r="GHA88" s="195"/>
      <c r="GHB88" s="195"/>
      <c r="GHC88" s="195"/>
      <c r="GHD88" s="195"/>
      <c r="GHE88" s="195"/>
      <c r="GHF88" s="195"/>
      <c r="GHG88" s="195"/>
      <c r="GHH88" s="195"/>
      <c r="GHI88" s="195"/>
      <c r="GHJ88" s="195"/>
      <c r="GHK88" s="195"/>
      <c r="GHL88" s="195"/>
      <c r="GHM88" s="195"/>
      <c r="GHN88" s="195"/>
      <c r="GHO88" s="195"/>
      <c r="GHP88" s="195"/>
      <c r="GHQ88" s="195"/>
      <c r="GHR88" s="195"/>
      <c r="GHS88" s="195"/>
      <c r="GHT88" s="195"/>
      <c r="GHU88" s="195"/>
      <c r="GHV88" s="195"/>
      <c r="GHW88" s="195"/>
      <c r="GHX88" s="195"/>
      <c r="GHY88" s="195"/>
      <c r="GHZ88" s="195"/>
      <c r="GIA88" s="195"/>
      <c r="GIB88" s="195"/>
      <c r="GIC88" s="195"/>
      <c r="GID88" s="195"/>
      <c r="GIE88" s="195"/>
      <c r="GIF88" s="195"/>
      <c r="GIG88" s="195"/>
      <c r="GIH88" s="195"/>
      <c r="GII88" s="195"/>
      <c r="GIJ88" s="195"/>
      <c r="GIK88" s="195"/>
      <c r="GIL88" s="195"/>
      <c r="GIM88" s="195"/>
      <c r="GIN88" s="195"/>
      <c r="GIO88" s="195"/>
      <c r="GIP88" s="195"/>
      <c r="GIQ88" s="195"/>
      <c r="GIR88" s="195"/>
      <c r="GIS88" s="195"/>
      <c r="GIT88" s="195"/>
      <c r="GIU88" s="195"/>
      <c r="GIV88" s="195"/>
      <c r="GIW88" s="195"/>
      <c r="GIX88" s="195"/>
      <c r="GIY88" s="195"/>
      <c r="GIZ88" s="195"/>
      <c r="GJA88" s="195"/>
      <c r="GJB88" s="195"/>
      <c r="GJC88" s="195"/>
      <c r="GJD88" s="195"/>
      <c r="GJE88" s="195"/>
      <c r="GJF88" s="195"/>
      <c r="GJG88" s="195"/>
      <c r="GJH88" s="195"/>
      <c r="GJI88" s="195"/>
      <c r="GJJ88" s="195"/>
      <c r="GJK88" s="195"/>
      <c r="GJL88" s="195"/>
      <c r="GJM88" s="195"/>
      <c r="GJN88" s="195"/>
      <c r="GJO88" s="195"/>
      <c r="GJP88" s="195"/>
      <c r="GJQ88" s="195"/>
      <c r="GJR88" s="195"/>
      <c r="GJS88" s="195"/>
      <c r="GJT88" s="195"/>
      <c r="GJU88" s="195"/>
      <c r="GJV88" s="195"/>
      <c r="GJW88" s="195"/>
      <c r="GJX88" s="195"/>
      <c r="GJY88" s="195"/>
      <c r="GJZ88" s="195"/>
      <c r="GKA88" s="195"/>
      <c r="GKB88" s="195"/>
      <c r="GKC88" s="195"/>
      <c r="GKD88" s="195"/>
      <c r="GKE88" s="195"/>
      <c r="GKF88" s="195"/>
      <c r="GKG88" s="195"/>
      <c r="GKH88" s="195"/>
      <c r="GKI88" s="195"/>
      <c r="GKJ88" s="195"/>
      <c r="GKK88" s="195"/>
      <c r="GKL88" s="195"/>
      <c r="GKM88" s="195"/>
      <c r="GKN88" s="195"/>
      <c r="GKO88" s="195"/>
      <c r="GKP88" s="195"/>
      <c r="GKQ88" s="195"/>
      <c r="GKR88" s="195"/>
      <c r="GKS88" s="195"/>
      <c r="GKT88" s="195"/>
      <c r="GKU88" s="195"/>
      <c r="GKV88" s="195"/>
      <c r="GKW88" s="195"/>
      <c r="GKX88" s="195"/>
      <c r="GKY88" s="195"/>
      <c r="GKZ88" s="195"/>
      <c r="GLA88" s="195"/>
      <c r="GLB88" s="195"/>
      <c r="GLC88" s="195"/>
      <c r="GLD88" s="195"/>
      <c r="GLE88" s="195"/>
      <c r="GLF88" s="195"/>
      <c r="GLG88" s="195"/>
      <c r="GLH88" s="195"/>
      <c r="GLI88" s="195"/>
      <c r="GLJ88" s="195"/>
      <c r="GLK88" s="195"/>
      <c r="GLL88" s="195"/>
      <c r="GLM88" s="195"/>
      <c r="GLN88" s="195"/>
      <c r="GLO88" s="195"/>
      <c r="GLP88" s="195"/>
      <c r="GLQ88" s="195"/>
      <c r="GLR88" s="195"/>
      <c r="GLS88" s="195"/>
      <c r="GLT88" s="195"/>
      <c r="GLU88" s="195"/>
      <c r="GLV88" s="195"/>
      <c r="GLW88" s="195"/>
      <c r="GLX88" s="195"/>
      <c r="GLY88" s="195"/>
      <c r="GLZ88" s="195"/>
      <c r="GMA88" s="195"/>
      <c r="GMB88" s="195"/>
      <c r="GMC88" s="195"/>
      <c r="GMD88" s="195"/>
      <c r="GME88" s="195"/>
      <c r="GMF88" s="195"/>
      <c r="GMG88" s="195"/>
      <c r="GMH88" s="195"/>
      <c r="GMI88" s="195"/>
      <c r="GMJ88" s="195"/>
      <c r="GMK88" s="195"/>
      <c r="GML88" s="195"/>
      <c r="GMM88" s="195"/>
      <c r="GMN88" s="195"/>
      <c r="GMO88" s="195"/>
      <c r="GMP88" s="195"/>
      <c r="GMQ88" s="195"/>
      <c r="GMR88" s="195"/>
      <c r="GMS88" s="195"/>
      <c r="GMT88" s="195"/>
      <c r="GMU88" s="195"/>
      <c r="GMV88" s="195"/>
      <c r="GMW88" s="195"/>
      <c r="GMX88" s="195"/>
      <c r="GMY88" s="195"/>
      <c r="GMZ88" s="195"/>
      <c r="GNA88" s="195"/>
      <c r="GNB88" s="195"/>
      <c r="GNC88" s="195"/>
      <c r="GND88" s="195"/>
      <c r="GNE88" s="195"/>
      <c r="GNF88" s="195"/>
      <c r="GNG88" s="195"/>
      <c r="GNH88" s="195"/>
      <c r="GNI88" s="195"/>
      <c r="GNJ88" s="195"/>
      <c r="GNK88" s="195"/>
      <c r="GNL88" s="195"/>
      <c r="GNM88" s="195"/>
      <c r="GNN88" s="195"/>
      <c r="GNO88" s="195"/>
      <c r="GNP88" s="195"/>
      <c r="GNQ88" s="195"/>
      <c r="GNR88" s="195"/>
      <c r="GNS88" s="195"/>
      <c r="GNT88" s="195"/>
      <c r="GNU88" s="195"/>
      <c r="GNV88" s="195"/>
      <c r="GNW88" s="195"/>
      <c r="GNX88" s="195"/>
      <c r="GNY88" s="195"/>
      <c r="GNZ88" s="195"/>
      <c r="GOA88" s="195"/>
      <c r="GOB88" s="195"/>
      <c r="GOC88" s="195"/>
      <c r="GOD88" s="195"/>
      <c r="GOE88" s="195"/>
      <c r="GOF88" s="195"/>
      <c r="GOG88" s="195"/>
      <c r="GOH88" s="195"/>
      <c r="GOI88" s="195"/>
      <c r="GOJ88" s="195"/>
      <c r="GOK88" s="195"/>
      <c r="GOL88" s="195"/>
      <c r="GOM88" s="195"/>
      <c r="GON88" s="195"/>
      <c r="GOO88" s="195"/>
      <c r="GOP88" s="195"/>
      <c r="GOQ88" s="195"/>
      <c r="GOR88" s="195"/>
      <c r="GOS88" s="195"/>
      <c r="GOT88" s="195"/>
      <c r="GOU88" s="195"/>
      <c r="GOV88" s="195"/>
      <c r="GOW88" s="195"/>
      <c r="GOX88" s="195"/>
      <c r="GOY88" s="195"/>
      <c r="GOZ88" s="195"/>
      <c r="GPA88" s="195"/>
      <c r="GPB88" s="195"/>
      <c r="GPC88" s="195"/>
      <c r="GPD88" s="195"/>
      <c r="GPE88" s="195"/>
      <c r="GPF88" s="195"/>
      <c r="GPG88" s="195"/>
      <c r="GPH88" s="195"/>
      <c r="GPI88" s="195"/>
      <c r="GPJ88" s="195"/>
      <c r="GPK88" s="195"/>
      <c r="GPL88" s="195"/>
      <c r="GPM88" s="195"/>
      <c r="GPN88" s="195"/>
      <c r="GPO88" s="195"/>
      <c r="GPP88" s="195"/>
      <c r="GPQ88" s="195"/>
      <c r="GPR88" s="195"/>
      <c r="GPS88" s="195"/>
      <c r="GPT88" s="195"/>
      <c r="GPU88" s="195"/>
      <c r="GPV88" s="195"/>
      <c r="GPW88" s="195"/>
      <c r="GPX88" s="195"/>
      <c r="GPY88" s="195"/>
      <c r="GPZ88" s="195"/>
      <c r="GQA88" s="195"/>
      <c r="GQB88" s="195"/>
      <c r="GQC88" s="195"/>
      <c r="GQD88" s="195"/>
      <c r="GQE88" s="195"/>
      <c r="GQF88" s="195"/>
      <c r="GQG88" s="195"/>
      <c r="GQH88" s="195"/>
      <c r="GQI88" s="195"/>
      <c r="GQJ88" s="195"/>
      <c r="GQK88" s="195"/>
      <c r="GQL88" s="195"/>
      <c r="GQM88" s="195"/>
      <c r="GQN88" s="195"/>
      <c r="GQO88" s="195"/>
      <c r="GQP88" s="195"/>
      <c r="GQQ88" s="195"/>
      <c r="GQR88" s="195"/>
      <c r="GQS88" s="195"/>
      <c r="GQT88" s="195"/>
      <c r="GQU88" s="195"/>
      <c r="GQV88" s="195"/>
      <c r="GQW88" s="195"/>
      <c r="GQX88" s="195"/>
      <c r="GQY88" s="195"/>
      <c r="GQZ88" s="195"/>
      <c r="GRA88" s="195"/>
      <c r="GRB88" s="195"/>
      <c r="GRC88" s="195"/>
      <c r="GRD88" s="195"/>
      <c r="GRE88" s="195"/>
      <c r="GRF88" s="195"/>
      <c r="GRG88" s="195"/>
      <c r="GRH88" s="195"/>
      <c r="GRI88" s="195"/>
      <c r="GRJ88" s="195"/>
      <c r="GRK88" s="195"/>
      <c r="GRL88" s="195"/>
      <c r="GRM88" s="195"/>
      <c r="GRN88" s="195"/>
      <c r="GRO88" s="195"/>
      <c r="GRP88" s="195"/>
      <c r="GRQ88" s="195"/>
      <c r="GRR88" s="195"/>
      <c r="GRS88" s="195"/>
      <c r="GRT88" s="195"/>
      <c r="GRU88" s="195"/>
      <c r="GRV88" s="195"/>
      <c r="GRW88" s="195"/>
      <c r="GRX88" s="195"/>
      <c r="GRY88" s="195"/>
      <c r="GRZ88" s="195"/>
      <c r="GSA88" s="195"/>
      <c r="GSB88" s="195"/>
      <c r="GSC88" s="195"/>
      <c r="GSD88" s="195"/>
      <c r="GSE88" s="195"/>
      <c r="GSF88" s="195"/>
      <c r="GSG88" s="195"/>
      <c r="GSH88" s="195"/>
      <c r="GSI88" s="195"/>
      <c r="GSJ88" s="195"/>
      <c r="GSK88" s="195"/>
      <c r="GSL88" s="195"/>
      <c r="GSM88" s="195"/>
      <c r="GSN88" s="195"/>
      <c r="GSO88" s="195"/>
      <c r="GSP88" s="195"/>
      <c r="GSQ88" s="195"/>
      <c r="GSR88" s="195"/>
      <c r="GSS88" s="195"/>
      <c r="GST88" s="195"/>
      <c r="GSU88" s="195"/>
      <c r="GSV88" s="195"/>
      <c r="GSW88" s="195"/>
      <c r="GSX88" s="195"/>
      <c r="GSY88" s="195"/>
      <c r="GSZ88" s="195"/>
      <c r="GTA88" s="195"/>
      <c r="GTB88" s="195"/>
      <c r="GTC88" s="195"/>
      <c r="GTD88" s="195"/>
      <c r="GTE88" s="195"/>
      <c r="GTF88" s="195"/>
      <c r="GTG88" s="195"/>
      <c r="GTH88" s="195"/>
      <c r="GTI88" s="195"/>
      <c r="GTJ88" s="195"/>
      <c r="GTK88" s="195"/>
      <c r="GTL88" s="195"/>
      <c r="GTM88" s="195"/>
      <c r="GTN88" s="195"/>
      <c r="GTO88" s="195"/>
      <c r="GTP88" s="195"/>
      <c r="GTQ88" s="195"/>
      <c r="GTR88" s="195"/>
      <c r="GTS88" s="195"/>
      <c r="GTT88" s="195"/>
      <c r="GTU88" s="195"/>
      <c r="GTV88" s="195"/>
      <c r="GTW88" s="195"/>
      <c r="GTX88" s="195"/>
      <c r="GTY88" s="195"/>
      <c r="GTZ88" s="195"/>
      <c r="GUA88" s="195"/>
      <c r="GUB88" s="195"/>
      <c r="GUC88" s="195"/>
      <c r="GUD88" s="195"/>
      <c r="GUE88" s="195"/>
      <c r="GUF88" s="195"/>
      <c r="GUG88" s="195"/>
      <c r="GUH88" s="195"/>
      <c r="GUI88" s="195"/>
      <c r="GUJ88" s="195"/>
      <c r="GUK88" s="195"/>
      <c r="GUL88" s="195"/>
      <c r="GUM88" s="195"/>
      <c r="GUN88" s="195"/>
      <c r="GUO88" s="195"/>
      <c r="GUP88" s="195"/>
      <c r="GUQ88" s="195"/>
      <c r="GUR88" s="195"/>
      <c r="GUS88" s="195"/>
      <c r="GUT88" s="195"/>
      <c r="GUU88" s="195"/>
      <c r="GUV88" s="195"/>
      <c r="GUW88" s="195"/>
      <c r="GUX88" s="195"/>
      <c r="GUY88" s="195"/>
      <c r="GUZ88" s="195"/>
      <c r="GVA88" s="195"/>
      <c r="GVB88" s="195"/>
      <c r="GVC88" s="195"/>
      <c r="GVD88" s="195"/>
      <c r="GVE88" s="195"/>
      <c r="GVF88" s="195"/>
      <c r="GVG88" s="195"/>
      <c r="GVH88" s="195"/>
      <c r="GVI88" s="195"/>
      <c r="GVJ88" s="195"/>
      <c r="GVK88" s="195"/>
      <c r="GVL88" s="195"/>
      <c r="GVM88" s="195"/>
      <c r="GVN88" s="195"/>
      <c r="GVO88" s="195"/>
      <c r="GVP88" s="195"/>
      <c r="GVQ88" s="195"/>
      <c r="GVR88" s="195"/>
      <c r="GVS88" s="195"/>
      <c r="GVT88" s="195"/>
      <c r="GVU88" s="195"/>
      <c r="GVV88" s="195"/>
      <c r="GVW88" s="195"/>
      <c r="GVX88" s="195"/>
      <c r="GVY88" s="195"/>
      <c r="GVZ88" s="195"/>
      <c r="GWA88" s="195"/>
      <c r="GWB88" s="195"/>
      <c r="GWC88" s="195"/>
      <c r="GWD88" s="195"/>
      <c r="GWE88" s="195"/>
      <c r="GWF88" s="195"/>
      <c r="GWG88" s="195"/>
      <c r="GWH88" s="195"/>
      <c r="GWI88" s="195"/>
      <c r="GWJ88" s="195"/>
      <c r="GWK88" s="195"/>
      <c r="GWL88" s="195"/>
      <c r="GWM88" s="195"/>
      <c r="GWN88" s="195"/>
      <c r="GWO88" s="195"/>
      <c r="GWP88" s="195"/>
      <c r="GWQ88" s="195"/>
      <c r="GWR88" s="195"/>
      <c r="GWS88" s="195"/>
      <c r="GWT88" s="195"/>
      <c r="GWU88" s="195"/>
      <c r="GWV88" s="195"/>
      <c r="GWW88" s="195"/>
      <c r="GWX88" s="195"/>
      <c r="GWY88" s="195"/>
      <c r="GWZ88" s="195"/>
      <c r="GXA88" s="195"/>
      <c r="GXB88" s="195"/>
      <c r="GXC88" s="195"/>
      <c r="GXD88" s="195"/>
      <c r="GXE88" s="195"/>
      <c r="GXF88" s="195"/>
      <c r="GXG88" s="195"/>
      <c r="GXH88" s="195"/>
      <c r="GXI88" s="195"/>
      <c r="GXJ88" s="195"/>
      <c r="GXK88" s="195"/>
      <c r="GXL88" s="195"/>
      <c r="GXM88" s="195"/>
      <c r="GXN88" s="195"/>
      <c r="GXO88" s="195"/>
      <c r="GXP88" s="195"/>
      <c r="GXQ88" s="195"/>
      <c r="GXR88" s="195"/>
      <c r="GXS88" s="195"/>
      <c r="GXT88" s="195"/>
      <c r="GXU88" s="195"/>
      <c r="GXV88" s="195"/>
      <c r="GXW88" s="195"/>
      <c r="GXX88" s="195"/>
      <c r="GXY88" s="195"/>
      <c r="GXZ88" s="195"/>
      <c r="GYA88" s="195"/>
      <c r="GYB88" s="195"/>
      <c r="GYC88" s="195"/>
      <c r="GYD88" s="195"/>
      <c r="GYE88" s="195"/>
      <c r="GYF88" s="195"/>
      <c r="GYG88" s="195"/>
      <c r="GYH88" s="195"/>
      <c r="GYI88" s="195"/>
      <c r="GYJ88" s="195"/>
      <c r="GYK88" s="195"/>
      <c r="GYL88" s="195"/>
      <c r="GYM88" s="195"/>
      <c r="GYN88" s="195"/>
      <c r="GYO88" s="195"/>
      <c r="GYP88" s="195"/>
      <c r="GYQ88" s="195"/>
      <c r="GYR88" s="195"/>
      <c r="GYS88" s="195"/>
      <c r="GYT88" s="195"/>
      <c r="GYU88" s="195"/>
      <c r="GYV88" s="195"/>
      <c r="GYW88" s="195"/>
      <c r="GYX88" s="195"/>
      <c r="GYY88" s="195"/>
      <c r="GYZ88" s="195"/>
      <c r="GZA88" s="195"/>
      <c r="GZB88" s="195"/>
      <c r="GZC88" s="195"/>
      <c r="GZD88" s="195"/>
      <c r="GZE88" s="195"/>
      <c r="GZF88" s="195"/>
      <c r="GZG88" s="195"/>
      <c r="GZH88" s="195"/>
      <c r="GZI88" s="195"/>
      <c r="GZJ88" s="195"/>
      <c r="GZK88" s="195"/>
      <c r="GZL88" s="195"/>
      <c r="GZM88" s="195"/>
      <c r="GZN88" s="195"/>
      <c r="GZO88" s="195"/>
      <c r="GZP88" s="195"/>
      <c r="GZQ88" s="195"/>
      <c r="GZR88" s="195"/>
      <c r="GZS88" s="195"/>
      <c r="GZT88" s="195"/>
      <c r="GZU88" s="195"/>
      <c r="GZV88" s="195"/>
      <c r="GZW88" s="195"/>
      <c r="GZX88" s="195"/>
      <c r="GZY88" s="195"/>
      <c r="GZZ88" s="195"/>
      <c r="HAA88" s="195"/>
      <c r="HAB88" s="195"/>
      <c r="HAC88" s="195"/>
      <c r="HAD88" s="195"/>
      <c r="HAE88" s="195"/>
      <c r="HAF88" s="195"/>
      <c r="HAG88" s="195"/>
      <c r="HAH88" s="195"/>
      <c r="HAI88" s="195"/>
      <c r="HAJ88" s="195"/>
      <c r="HAK88" s="195"/>
      <c r="HAL88" s="195"/>
      <c r="HAM88" s="195"/>
      <c r="HAN88" s="195"/>
      <c r="HAO88" s="195"/>
      <c r="HAP88" s="195"/>
      <c r="HAQ88" s="195"/>
      <c r="HAR88" s="195"/>
      <c r="HAS88" s="195"/>
      <c r="HAT88" s="195"/>
      <c r="HAU88" s="195"/>
      <c r="HAV88" s="195"/>
      <c r="HAW88" s="195"/>
      <c r="HAX88" s="195"/>
      <c r="HAY88" s="195"/>
      <c r="HAZ88" s="195"/>
      <c r="HBA88" s="195"/>
      <c r="HBB88" s="195"/>
      <c r="HBC88" s="195"/>
      <c r="HBD88" s="195"/>
      <c r="HBE88" s="195"/>
      <c r="HBF88" s="195"/>
      <c r="HBG88" s="195"/>
      <c r="HBH88" s="195"/>
      <c r="HBI88" s="195"/>
      <c r="HBJ88" s="195"/>
      <c r="HBK88" s="195"/>
      <c r="HBL88" s="195"/>
      <c r="HBM88" s="195"/>
      <c r="HBN88" s="195"/>
      <c r="HBO88" s="195"/>
      <c r="HBP88" s="195"/>
      <c r="HBQ88" s="195"/>
      <c r="HBR88" s="195"/>
      <c r="HBS88" s="195"/>
      <c r="HBT88" s="195"/>
      <c r="HBU88" s="195"/>
      <c r="HBV88" s="195"/>
      <c r="HBW88" s="195"/>
      <c r="HBX88" s="195"/>
      <c r="HBY88" s="195"/>
      <c r="HBZ88" s="195"/>
      <c r="HCA88" s="195"/>
      <c r="HCB88" s="195"/>
      <c r="HCC88" s="195"/>
      <c r="HCD88" s="195"/>
      <c r="HCE88" s="195"/>
      <c r="HCF88" s="195"/>
      <c r="HCG88" s="195"/>
      <c r="HCH88" s="195"/>
      <c r="HCI88" s="195"/>
      <c r="HCJ88" s="195"/>
      <c r="HCK88" s="195"/>
      <c r="HCL88" s="195"/>
      <c r="HCM88" s="195"/>
      <c r="HCN88" s="195"/>
      <c r="HCO88" s="195"/>
      <c r="HCP88" s="195"/>
      <c r="HCQ88" s="195"/>
      <c r="HCR88" s="195"/>
      <c r="HCS88" s="195"/>
      <c r="HCT88" s="195"/>
      <c r="HCU88" s="195"/>
      <c r="HCV88" s="195"/>
      <c r="HCW88" s="195"/>
      <c r="HCX88" s="195"/>
      <c r="HCY88" s="195"/>
      <c r="HCZ88" s="195"/>
      <c r="HDA88" s="195"/>
      <c r="HDB88" s="195"/>
      <c r="HDC88" s="195"/>
      <c r="HDD88" s="195"/>
      <c r="HDE88" s="195"/>
      <c r="HDF88" s="195"/>
      <c r="HDG88" s="195"/>
      <c r="HDH88" s="195"/>
      <c r="HDI88" s="195"/>
      <c r="HDJ88" s="195"/>
      <c r="HDK88" s="195"/>
      <c r="HDL88" s="195"/>
      <c r="HDM88" s="195"/>
      <c r="HDN88" s="195"/>
      <c r="HDO88" s="195"/>
      <c r="HDP88" s="195"/>
      <c r="HDQ88" s="195"/>
      <c r="HDR88" s="195"/>
      <c r="HDS88" s="195"/>
      <c r="HDT88" s="195"/>
      <c r="HDU88" s="195"/>
      <c r="HDV88" s="195"/>
      <c r="HDW88" s="195"/>
      <c r="HDX88" s="195"/>
      <c r="HDY88" s="195"/>
      <c r="HDZ88" s="195"/>
      <c r="HEA88" s="195"/>
      <c r="HEB88" s="195"/>
      <c r="HEC88" s="195"/>
      <c r="HED88" s="195"/>
      <c r="HEE88" s="195"/>
      <c r="HEF88" s="195"/>
      <c r="HEG88" s="195"/>
      <c r="HEH88" s="195"/>
      <c r="HEI88" s="195"/>
      <c r="HEJ88" s="195"/>
      <c r="HEK88" s="195"/>
      <c r="HEL88" s="195"/>
      <c r="HEM88" s="195"/>
      <c r="HEN88" s="195"/>
      <c r="HEO88" s="195"/>
      <c r="HEP88" s="195"/>
      <c r="HEQ88" s="195"/>
      <c r="HER88" s="195"/>
      <c r="HES88" s="195"/>
      <c r="HET88" s="195"/>
      <c r="HEU88" s="195"/>
      <c r="HEV88" s="195"/>
      <c r="HEW88" s="195"/>
      <c r="HEX88" s="195"/>
      <c r="HEY88" s="195"/>
      <c r="HEZ88" s="195"/>
      <c r="HFA88" s="195"/>
      <c r="HFB88" s="195"/>
      <c r="HFC88" s="195"/>
      <c r="HFD88" s="195"/>
      <c r="HFE88" s="195"/>
      <c r="HFF88" s="195"/>
      <c r="HFG88" s="195"/>
      <c r="HFH88" s="195"/>
      <c r="HFI88" s="195"/>
      <c r="HFJ88" s="195"/>
      <c r="HFK88" s="195"/>
      <c r="HFL88" s="195"/>
      <c r="HFM88" s="195"/>
      <c r="HFN88" s="195"/>
      <c r="HFO88" s="195"/>
      <c r="HFP88" s="195"/>
      <c r="HFQ88" s="195"/>
      <c r="HFR88" s="195"/>
      <c r="HFS88" s="195"/>
      <c r="HFT88" s="195"/>
      <c r="HFU88" s="195"/>
      <c r="HFV88" s="195"/>
      <c r="HFW88" s="195"/>
      <c r="HFX88" s="195"/>
      <c r="HFY88" s="195"/>
      <c r="HFZ88" s="195"/>
      <c r="HGA88" s="195"/>
      <c r="HGB88" s="195"/>
      <c r="HGC88" s="195"/>
      <c r="HGD88" s="195"/>
      <c r="HGE88" s="195"/>
      <c r="HGF88" s="195"/>
      <c r="HGG88" s="195"/>
      <c r="HGH88" s="195"/>
      <c r="HGI88" s="195"/>
      <c r="HGJ88" s="195"/>
      <c r="HGK88" s="195"/>
      <c r="HGL88" s="195"/>
      <c r="HGM88" s="195"/>
      <c r="HGN88" s="195"/>
      <c r="HGO88" s="195"/>
      <c r="HGP88" s="195"/>
      <c r="HGQ88" s="195"/>
      <c r="HGR88" s="195"/>
      <c r="HGS88" s="195"/>
      <c r="HGT88" s="195"/>
      <c r="HGU88" s="195"/>
      <c r="HGV88" s="195"/>
      <c r="HGW88" s="195"/>
      <c r="HGX88" s="195"/>
      <c r="HGY88" s="195"/>
      <c r="HGZ88" s="195"/>
      <c r="HHA88" s="195"/>
      <c r="HHB88" s="195"/>
      <c r="HHC88" s="195"/>
      <c r="HHD88" s="195"/>
      <c r="HHE88" s="195"/>
      <c r="HHF88" s="195"/>
      <c r="HHG88" s="195"/>
      <c r="HHH88" s="195"/>
      <c r="HHI88" s="195"/>
      <c r="HHJ88" s="195"/>
      <c r="HHK88" s="195"/>
      <c r="HHL88" s="195"/>
      <c r="HHM88" s="195"/>
      <c r="HHN88" s="195"/>
      <c r="HHO88" s="195"/>
      <c r="HHP88" s="195"/>
      <c r="HHQ88" s="195"/>
      <c r="HHR88" s="195"/>
      <c r="HHS88" s="195"/>
      <c r="HHT88" s="195"/>
      <c r="HHU88" s="195"/>
      <c r="HHV88" s="195"/>
      <c r="HHW88" s="195"/>
      <c r="HHX88" s="195"/>
      <c r="HHY88" s="195"/>
      <c r="HHZ88" s="195"/>
      <c r="HIA88" s="195"/>
      <c r="HIB88" s="195"/>
      <c r="HIC88" s="195"/>
      <c r="HID88" s="195"/>
      <c r="HIE88" s="195"/>
      <c r="HIF88" s="195"/>
      <c r="HIG88" s="195"/>
      <c r="HIH88" s="195"/>
      <c r="HII88" s="195"/>
      <c r="HIJ88" s="195"/>
      <c r="HIK88" s="195"/>
      <c r="HIL88" s="195"/>
      <c r="HIM88" s="195"/>
      <c r="HIN88" s="195"/>
      <c r="HIO88" s="195"/>
      <c r="HIP88" s="195"/>
      <c r="HIQ88" s="195"/>
      <c r="HIR88" s="195"/>
      <c r="HIS88" s="195"/>
      <c r="HIT88" s="195"/>
      <c r="HIU88" s="195"/>
      <c r="HIV88" s="195"/>
      <c r="HIW88" s="195"/>
      <c r="HIX88" s="195"/>
      <c r="HIY88" s="195"/>
      <c r="HIZ88" s="195"/>
      <c r="HJA88" s="195"/>
      <c r="HJB88" s="195"/>
      <c r="HJC88" s="195"/>
      <c r="HJD88" s="195"/>
      <c r="HJE88" s="195"/>
      <c r="HJF88" s="195"/>
      <c r="HJG88" s="195"/>
      <c r="HJH88" s="195"/>
      <c r="HJI88" s="195"/>
      <c r="HJJ88" s="195"/>
      <c r="HJK88" s="195"/>
      <c r="HJL88" s="195"/>
      <c r="HJM88" s="195"/>
      <c r="HJN88" s="195"/>
      <c r="HJO88" s="195"/>
      <c r="HJP88" s="195"/>
      <c r="HJQ88" s="195"/>
      <c r="HJR88" s="195"/>
      <c r="HJS88" s="195"/>
      <c r="HJT88" s="195"/>
      <c r="HJU88" s="195"/>
      <c r="HJV88" s="195"/>
      <c r="HJW88" s="195"/>
      <c r="HJX88" s="195"/>
      <c r="HJY88" s="195"/>
      <c r="HJZ88" s="195"/>
      <c r="HKA88" s="195"/>
      <c r="HKB88" s="195"/>
      <c r="HKC88" s="195"/>
      <c r="HKD88" s="195"/>
      <c r="HKE88" s="195"/>
      <c r="HKF88" s="195"/>
      <c r="HKG88" s="195"/>
      <c r="HKH88" s="195"/>
      <c r="HKI88" s="195"/>
      <c r="HKJ88" s="195"/>
      <c r="HKK88" s="195"/>
      <c r="HKL88" s="195"/>
      <c r="HKM88" s="195"/>
      <c r="HKN88" s="195"/>
      <c r="HKO88" s="195"/>
      <c r="HKP88" s="195"/>
      <c r="HKQ88" s="195"/>
      <c r="HKR88" s="195"/>
      <c r="HKS88" s="195"/>
      <c r="HKT88" s="195"/>
      <c r="HKU88" s="195"/>
      <c r="HKV88" s="195"/>
      <c r="HKW88" s="195"/>
      <c r="HKX88" s="195"/>
      <c r="HKY88" s="195"/>
      <c r="HKZ88" s="195"/>
      <c r="HLA88" s="195"/>
      <c r="HLB88" s="195"/>
      <c r="HLC88" s="195"/>
      <c r="HLD88" s="195"/>
      <c r="HLE88" s="195"/>
      <c r="HLF88" s="195"/>
      <c r="HLG88" s="195"/>
      <c r="HLH88" s="195"/>
      <c r="HLI88" s="195"/>
      <c r="HLJ88" s="195"/>
      <c r="HLK88" s="195"/>
      <c r="HLL88" s="195"/>
      <c r="HLM88" s="195"/>
      <c r="HLN88" s="195"/>
      <c r="HLO88" s="195"/>
      <c r="HLP88" s="195"/>
      <c r="HLQ88" s="195"/>
      <c r="HLR88" s="195"/>
      <c r="HLS88" s="195"/>
      <c r="HLT88" s="195"/>
      <c r="HLU88" s="195"/>
      <c r="HLV88" s="195"/>
      <c r="HLW88" s="195"/>
      <c r="HLX88" s="195"/>
      <c r="HLY88" s="195"/>
      <c r="HLZ88" s="195"/>
      <c r="HMA88" s="195"/>
      <c r="HMB88" s="195"/>
      <c r="HMC88" s="195"/>
      <c r="HMD88" s="195"/>
      <c r="HME88" s="195"/>
      <c r="HMF88" s="195"/>
      <c r="HMG88" s="195"/>
      <c r="HMH88" s="195"/>
      <c r="HMI88" s="195"/>
      <c r="HMJ88" s="195"/>
      <c r="HMK88" s="195"/>
      <c r="HML88" s="195"/>
      <c r="HMM88" s="195"/>
      <c r="HMN88" s="195"/>
      <c r="HMO88" s="195"/>
      <c r="HMP88" s="195"/>
      <c r="HMQ88" s="195"/>
      <c r="HMR88" s="195"/>
      <c r="HMS88" s="195"/>
      <c r="HMT88" s="195"/>
      <c r="HMU88" s="195"/>
      <c r="HMV88" s="195"/>
      <c r="HMW88" s="195"/>
      <c r="HMX88" s="195"/>
      <c r="HMY88" s="195"/>
      <c r="HMZ88" s="195"/>
      <c r="HNA88" s="195"/>
      <c r="HNB88" s="195"/>
      <c r="HNC88" s="195"/>
      <c r="HND88" s="195"/>
      <c r="HNE88" s="195"/>
      <c r="HNF88" s="195"/>
      <c r="HNG88" s="195"/>
      <c r="HNH88" s="195"/>
      <c r="HNI88" s="195"/>
      <c r="HNJ88" s="195"/>
      <c r="HNK88" s="195"/>
      <c r="HNL88" s="195"/>
      <c r="HNM88" s="195"/>
      <c r="HNN88" s="195"/>
      <c r="HNO88" s="195"/>
      <c r="HNP88" s="195"/>
      <c r="HNQ88" s="195"/>
      <c r="HNR88" s="195"/>
      <c r="HNS88" s="195"/>
      <c r="HNT88" s="195"/>
      <c r="HNU88" s="195"/>
      <c r="HNV88" s="195"/>
      <c r="HNW88" s="195"/>
      <c r="HNX88" s="195"/>
      <c r="HNY88" s="195"/>
      <c r="HNZ88" s="195"/>
      <c r="HOA88" s="195"/>
      <c r="HOB88" s="195"/>
      <c r="HOC88" s="195"/>
      <c r="HOD88" s="195"/>
      <c r="HOE88" s="195"/>
      <c r="HOF88" s="195"/>
      <c r="HOG88" s="195"/>
      <c r="HOH88" s="195"/>
      <c r="HOI88" s="195"/>
      <c r="HOJ88" s="195"/>
      <c r="HOK88" s="195"/>
      <c r="HOL88" s="195"/>
      <c r="HOM88" s="195"/>
      <c r="HON88" s="195"/>
      <c r="HOO88" s="195"/>
      <c r="HOP88" s="195"/>
      <c r="HOQ88" s="195"/>
      <c r="HOR88" s="195"/>
      <c r="HOS88" s="195"/>
      <c r="HOT88" s="195"/>
      <c r="HOU88" s="195"/>
      <c r="HOV88" s="195"/>
      <c r="HOW88" s="195"/>
      <c r="HOX88" s="195"/>
      <c r="HOY88" s="195"/>
      <c r="HOZ88" s="195"/>
      <c r="HPA88" s="195"/>
      <c r="HPB88" s="195"/>
      <c r="HPC88" s="195"/>
      <c r="HPD88" s="195"/>
      <c r="HPE88" s="195"/>
      <c r="HPF88" s="195"/>
      <c r="HPG88" s="195"/>
      <c r="HPH88" s="195"/>
      <c r="HPI88" s="195"/>
      <c r="HPJ88" s="195"/>
      <c r="HPK88" s="195"/>
      <c r="HPL88" s="195"/>
      <c r="HPM88" s="195"/>
      <c r="HPN88" s="195"/>
      <c r="HPO88" s="195"/>
      <c r="HPP88" s="195"/>
      <c r="HPQ88" s="195"/>
      <c r="HPR88" s="195"/>
      <c r="HPS88" s="195"/>
      <c r="HPT88" s="195"/>
      <c r="HPU88" s="195"/>
      <c r="HPV88" s="195"/>
      <c r="HPW88" s="195"/>
      <c r="HPX88" s="195"/>
      <c r="HPY88" s="195"/>
      <c r="HPZ88" s="195"/>
      <c r="HQA88" s="195"/>
      <c r="HQB88" s="195"/>
      <c r="HQC88" s="195"/>
      <c r="HQD88" s="195"/>
      <c r="HQE88" s="195"/>
      <c r="HQF88" s="195"/>
      <c r="HQG88" s="195"/>
      <c r="HQH88" s="195"/>
      <c r="HQI88" s="195"/>
      <c r="HQJ88" s="195"/>
      <c r="HQK88" s="195"/>
      <c r="HQL88" s="195"/>
      <c r="HQM88" s="195"/>
      <c r="HQN88" s="195"/>
      <c r="HQO88" s="195"/>
      <c r="HQP88" s="195"/>
      <c r="HQQ88" s="195"/>
      <c r="HQR88" s="195"/>
      <c r="HQS88" s="195"/>
      <c r="HQT88" s="195"/>
      <c r="HQU88" s="195"/>
      <c r="HQV88" s="195"/>
      <c r="HQW88" s="195"/>
      <c r="HQX88" s="195"/>
      <c r="HQY88" s="195"/>
      <c r="HQZ88" s="195"/>
      <c r="HRA88" s="195"/>
      <c r="HRB88" s="195"/>
      <c r="HRC88" s="195"/>
      <c r="HRD88" s="195"/>
      <c r="HRE88" s="195"/>
      <c r="HRF88" s="195"/>
      <c r="HRG88" s="195"/>
      <c r="HRH88" s="195"/>
      <c r="HRI88" s="195"/>
      <c r="HRJ88" s="195"/>
      <c r="HRK88" s="195"/>
      <c r="HRL88" s="195"/>
      <c r="HRM88" s="195"/>
      <c r="HRN88" s="195"/>
      <c r="HRO88" s="195"/>
      <c r="HRP88" s="195"/>
      <c r="HRQ88" s="195"/>
      <c r="HRR88" s="195"/>
      <c r="HRS88" s="195"/>
      <c r="HRT88" s="195"/>
      <c r="HRU88" s="195"/>
      <c r="HRV88" s="195"/>
      <c r="HRW88" s="195"/>
      <c r="HRX88" s="195"/>
      <c r="HRY88" s="195"/>
      <c r="HRZ88" s="195"/>
      <c r="HSA88" s="195"/>
      <c r="HSB88" s="195"/>
      <c r="HSC88" s="195"/>
      <c r="HSD88" s="195"/>
      <c r="HSE88" s="195"/>
      <c r="HSF88" s="195"/>
      <c r="HSG88" s="195"/>
      <c r="HSH88" s="195"/>
      <c r="HSI88" s="195"/>
      <c r="HSJ88" s="195"/>
      <c r="HSK88" s="195"/>
      <c r="HSL88" s="195"/>
      <c r="HSM88" s="195"/>
      <c r="HSN88" s="195"/>
      <c r="HSO88" s="195"/>
      <c r="HSP88" s="195"/>
      <c r="HSQ88" s="195"/>
      <c r="HSR88" s="195"/>
      <c r="HSS88" s="195"/>
      <c r="HST88" s="195"/>
      <c r="HSU88" s="195"/>
      <c r="HSV88" s="195"/>
      <c r="HSW88" s="195"/>
      <c r="HSX88" s="195"/>
      <c r="HSY88" s="195"/>
      <c r="HSZ88" s="195"/>
      <c r="HTA88" s="195"/>
      <c r="HTB88" s="195"/>
      <c r="HTC88" s="195"/>
      <c r="HTD88" s="195"/>
      <c r="HTE88" s="195"/>
      <c r="HTF88" s="195"/>
      <c r="HTG88" s="195"/>
      <c r="HTH88" s="195"/>
      <c r="HTI88" s="195"/>
      <c r="HTJ88" s="195"/>
      <c r="HTK88" s="195"/>
      <c r="HTL88" s="195"/>
      <c r="HTM88" s="195"/>
      <c r="HTN88" s="195"/>
      <c r="HTO88" s="195"/>
      <c r="HTP88" s="195"/>
      <c r="HTQ88" s="195"/>
      <c r="HTR88" s="195"/>
      <c r="HTS88" s="195"/>
      <c r="HTT88" s="195"/>
      <c r="HTU88" s="195"/>
      <c r="HTV88" s="195"/>
      <c r="HTW88" s="195"/>
      <c r="HTX88" s="195"/>
      <c r="HTY88" s="195"/>
      <c r="HTZ88" s="195"/>
      <c r="HUA88" s="195"/>
      <c r="HUB88" s="195"/>
      <c r="HUC88" s="195"/>
      <c r="HUD88" s="195"/>
      <c r="HUE88" s="195"/>
      <c r="HUF88" s="195"/>
      <c r="HUG88" s="195"/>
      <c r="HUH88" s="195"/>
      <c r="HUI88" s="195"/>
      <c r="HUJ88" s="195"/>
      <c r="HUK88" s="195"/>
      <c r="HUL88" s="195"/>
      <c r="HUM88" s="195"/>
      <c r="HUN88" s="195"/>
      <c r="HUO88" s="195"/>
      <c r="HUP88" s="195"/>
      <c r="HUQ88" s="195"/>
      <c r="HUR88" s="195"/>
      <c r="HUS88" s="195"/>
      <c r="HUT88" s="195"/>
      <c r="HUU88" s="195"/>
      <c r="HUV88" s="195"/>
      <c r="HUW88" s="195"/>
      <c r="HUX88" s="195"/>
      <c r="HUY88" s="195"/>
      <c r="HUZ88" s="195"/>
      <c r="HVA88" s="195"/>
      <c r="HVB88" s="195"/>
      <c r="HVC88" s="195"/>
      <c r="HVD88" s="195"/>
      <c r="HVE88" s="195"/>
      <c r="HVF88" s="195"/>
      <c r="HVG88" s="195"/>
      <c r="HVH88" s="195"/>
      <c r="HVI88" s="195"/>
      <c r="HVJ88" s="195"/>
      <c r="HVK88" s="195"/>
      <c r="HVL88" s="195"/>
      <c r="HVM88" s="195"/>
      <c r="HVN88" s="195"/>
      <c r="HVO88" s="195"/>
      <c r="HVP88" s="195"/>
      <c r="HVQ88" s="195"/>
      <c r="HVR88" s="195"/>
      <c r="HVS88" s="195"/>
      <c r="HVT88" s="195"/>
      <c r="HVU88" s="195"/>
      <c r="HVV88" s="195"/>
      <c r="HVW88" s="195"/>
      <c r="HVX88" s="195"/>
      <c r="HVY88" s="195"/>
      <c r="HVZ88" s="195"/>
      <c r="HWA88" s="195"/>
      <c r="HWB88" s="195"/>
      <c r="HWC88" s="195"/>
      <c r="HWD88" s="195"/>
      <c r="HWE88" s="195"/>
      <c r="HWF88" s="195"/>
      <c r="HWG88" s="195"/>
      <c r="HWH88" s="195"/>
      <c r="HWI88" s="195"/>
      <c r="HWJ88" s="195"/>
      <c r="HWK88" s="195"/>
      <c r="HWL88" s="195"/>
      <c r="HWM88" s="195"/>
      <c r="HWN88" s="195"/>
      <c r="HWO88" s="195"/>
      <c r="HWP88" s="195"/>
      <c r="HWQ88" s="195"/>
      <c r="HWR88" s="195"/>
      <c r="HWS88" s="195"/>
      <c r="HWT88" s="195"/>
      <c r="HWU88" s="195"/>
      <c r="HWV88" s="195"/>
      <c r="HWW88" s="195"/>
      <c r="HWX88" s="195"/>
      <c r="HWY88" s="195"/>
      <c r="HWZ88" s="195"/>
      <c r="HXA88" s="195"/>
      <c r="HXB88" s="195"/>
      <c r="HXC88" s="195"/>
      <c r="HXD88" s="195"/>
      <c r="HXE88" s="195"/>
      <c r="HXF88" s="195"/>
      <c r="HXG88" s="195"/>
      <c r="HXH88" s="195"/>
      <c r="HXI88" s="195"/>
      <c r="HXJ88" s="195"/>
      <c r="HXK88" s="195"/>
      <c r="HXL88" s="195"/>
      <c r="HXM88" s="195"/>
      <c r="HXN88" s="195"/>
      <c r="HXO88" s="195"/>
      <c r="HXP88" s="195"/>
      <c r="HXQ88" s="195"/>
      <c r="HXR88" s="195"/>
      <c r="HXS88" s="195"/>
      <c r="HXT88" s="195"/>
      <c r="HXU88" s="195"/>
      <c r="HXV88" s="195"/>
      <c r="HXW88" s="195"/>
      <c r="HXX88" s="195"/>
      <c r="HXY88" s="195"/>
      <c r="HXZ88" s="195"/>
      <c r="HYA88" s="195"/>
      <c r="HYB88" s="195"/>
      <c r="HYC88" s="195"/>
      <c r="HYD88" s="195"/>
      <c r="HYE88" s="195"/>
      <c r="HYF88" s="195"/>
      <c r="HYG88" s="195"/>
      <c r="HYH88" s="195"/>
      <c r="HYI88" s="195"/>
      <c r="HYJ88" s="195"/>
      <c r="HYK88" s="195"/>
      <c r="HYL88" s="195"/>
      <c r="HYM88" s="195"/>
      <c r="HYN88" s="195"/>
      <c r="HYO88" s="195"/>
      <c r="HYP88" s="195"/>
      <c r="HYQ88" s="195"/>
      <c r="HYR88" s="195"/>
      <c r="HYS88" s="195"/>
      <c r="HYT88" s="195"/>
      <c r="HYU88" s="195"/>
      <c r="HYV88" s="195"/>
      <c r="HYW88" s="195"/>
      <c r="HYX88" s="195"/>
      <c r="HYY88" s="195"/>
      <c r="HYZ88" s="195"/>
      <c r="HZA88" s="195"/>
      <c r="HZB88" s="195"/>
      <c r="HZC88" s="195"/>
      <c r="HZD88" s="195"/>
      <c r="HZE88" s="195"/>
      <c r="HZF88" s="195"/>
      <c r="HZG88" s="195"/>
      <c r="HZH88" s="195"/>
      <c r="HZI88" s="195"/>
      <c r="HZJ88" s="195"/>
      <c r="HZK88" s="195"/>
      <c r="HZL88" s="195"/>
      <c r="HZM88" s="195"/>
      <c r="HZN88" s="195"/>
      <c r="HZO88" s="195"/>
      <c r="HZP88" s="195"/>
      <c r="HZQ88" s="195"/>
      <c r="HZR88" s="195"/>
      <c r="HZS88" s="195"/>
      <c r="HZT88" s="195"/>
      <c r="HZU88" s="195"/>
      <c r="HZV88" s="195"/>
      <c r="HZW88" s="195"/>
      <c r="HZX88" s="195"/>
      <c r="HZY88" s="195"/>
      <c r="HZZ88" s="195"/>
      <c r="IAA88" s="195"/>
      <c r="IAB88" s="195"/>
      <c r="IAC88" s="195"/>
      <c r="IAD88" s="195"/>
      <c r="IAE88" s="195"/>
      <c r="IAF88" s="195"/>
      <c r="IAG88" s="195"/>
      <c r="IAH88" s="195"/>
      <c r="IAI88" s="195"/>
      <c r="IAJ88" s="195"/>
      <c r="IAK88" s="195"/>
      <c r="IAL88" s="195"/>
      <c r="IAM88" s="195"/>
      <c r="IAN88" s="195"/>
      <c r="IAO88" s="195"/>
      <c r="IAP88" s="195"/>
      <c r="IAQ88" s="195"/>
      <c r="IAR88" s="195"/>
      <c r="IAS88" s="195"/>
      <c r="IAT88" s="195"/>
      <c r="IAU88" s="195"/>
      <c r="IAV88" s="195"/>
      <c r="IAW88" s="195"/>
      <c r="IAX88" s="195"/>
      <c r="IAY88" s="195"/>
      <c r="IAZ88" s="195"/>
      <c r="IBA88" s="195"/>
      <c r="IBB88" s="195"/>
      <c r="IBC88" s="195"/>
      <c r="IBD88" s="195"/>
      <c r="IBE88" s="195"/>
      <c r="IBF88" s="195"/>
      <c r="IBG88" s="195"/>
      <c r="IBH88" s="195"/>
      <c r="IBI88" s="195"/>
      <c r="IBJ88" s="195"/>
      <c r="IBK88" s="195"/>
      <c r="IBL88" s="195"/>
      <c r="IBM88" s="195"/>
      <c r="IBN88" s="195"/>
      <c r="IBO88" s="195"/>
      <c r="IBP88" s="195"/>
      <c r="IBQ88" s="195"/>
      <c r="IBR88" s="195"/>
      <c r="IBS88" s="195"/>
      <c r="IBT88" s="195"/>
      <c r="IBU88" s="195"/>
      <c r="IBV88" s="195"/>
      <c r="IBW88" s="195"/>
      <c r="IBX88" s="195"/>
      <c r="IBY88" s="195"/>
      <c r="IBZ88" s="195"/>
      <c r="ICA88" s="195"/>
      <c r="ICB88" s="195"/>
      <c r="ICC88" s="195"/>
      <c r="ICD88" s="195"/>
      <c r="ICE88" s="195"/>
      <c r="ICF88" s="195"/>
      <c r="ICG88" s="195"/>
      <c r="ICH88" s="195"/>
      <c r="ICI88" s="195"/>
      <c r="ICJ88" s="195"/>
      <c r="ICK88" s="195"/>
      <c r="ICL88" s="195"/>
      <c r="ICM88" s="195"/>
      <c r="ICN88" s="195"/>
      <c r="ICO88" s="195"/>
      <c r="ICP88" s="195"/>
      <c r="ICQ88" s="195"/>
      <c r="ICR88" s="195"/>
      <c r="ICS88" s="195"/>
      <c r="ICT88" s="195"/>
      <c r="ICU88" s="195"/>
      <c r="ICV88" s="195"/>
      <c r="ICW88" s="195"/>
      <c r="ICX88" s="195"/>
      <c r="ICY88" s="195"/>
      <c r="ICZ88" s="195"/>
      <c r="IDA88" s="195"/>
      <c r="IDB88" s="195"/>
      <c r="IDC88" s="195"/>
      <c r="IDD88" s="195"/>
      <c r="IDE88" s="195"/>
      <c r="IDF88" s="195"/>
      <c r="IDG88" s="195"/>
      <c r="IDH88" s="195"/>
      <c r="IDI88" s="195"/>
      <c r="IDJ88" s="195"/>
      <c r="IDK88" s="195"/>
      <c r="IDL88" s="195"/>
      <c r="IDM88" s="195"/>
      <c r="IDN88" s="195"/>
      <c r="IDO88" s="195"/>
      <c r="IDP88" s="195"/>
      <c r="IDQ88" s="195"/>
      <c r="IDR88" s="195"/>
      <c r="IDS88" s="195"/>
      <c r="IDT88" s="195"/>
      <c r="IDU88" s="195"/>
      <c r="IDV88" s="195"/>
      <c r="IDW88" s="195"/>
      <c r="IDX88" s="195"/>
      <c r="IDY88" s="195"/>
      <c r="IDZ88" s="195"/>
      <c r="IEA88" s="195"/>
      <c r="IEB88" s="195"/>
      <c r="IEC88" s="195"/>
      <c r="IED88" s="195"/>
      <c r="IEE88" s="195"/>
      <c r="IEF88" s="195"/>
      <c r="IEG88" s="195"/>
      <c r="IEH88" s="195"/>
      <c r="IEI88" s="195"/>
      <c r="IEJ88" s="195"/>
      <c r="IEK88" s="195"/>
      <c r="IEL88" s="195"/>
      <c r="IEM88" s="195"/>
      <c r="IEN88" s="195"/>
      <c r="IEO88" s="195"/>
      <c r="IEP88" s="195"/>
      <c r="IEQ88" s="195"/>
      <c r="IER88" s="195"/>
      <c r="IES88" s="195"/>
      <c r="IET88" s="195"/>
      <c r="IEU88" s="195"/>
      <c r="IEV88" s="195"/>
      <c r="IEW88" s="195"/>
      <c r="IEX88" s="195"/>
      <c r="IEY88" s="195"/>
      <c r="IEZ88" s="195"/>
      <c r="IFA88" s="195"/>
      <c r="IFB88" s="195"/>
      <c r="IFC88" s="195"/>
      <c r="IFD88" s="195"/>
      <c r="IFE88" s="195"/>
      <c r="IFF88" s="195"/>
      <c r="IFG88" s="195"/>
      <c r="IFH88" s="195"/>
      <c r="IFI88" s="195"/>
      <c r="IFJ88" s="195"/>
      <c r="IFK88" s="195"/>
      <c r="IFL88" s="195"/>
      <c r="IFM88" s="195"/>
      <c r="IFN88" s="195"/>
      <c r="IFO88" s="195"/>
      <c r="IFP88" s="195"/>
      <c r="IFQ88" s="195"/>
      <c r="IFR88" s="195"/>
      <c r="IFS88" s="195"/>
      <c r="IFT88" s="195"/>
      <c r="IFU88" s="195"/>
      <c r="IFV88" s="195"/>
      <c r="IFW88" s="195"/>
      <c r="IFX88" s="195"/>
      <c r="IFY88" s="195"/>
      <c r="IFZ88" s="195"/>
      <c r="IGA88" s="195"/>
      <c r="IGB88" s="195"/>
      <c r="IGC88" s="195"/>
      <c r="IGD88" s="195"/>
      <c r="IGE88" s="195"/>
      <c r="IGF88" s="195"/>
      <c r="IGG88" s="195"/>
      <c r="IGH88" s="195"/>
      <c r="IGI88" s="195"/>
      <c r="IGJ88" s="195"/>
      <c r="IGK88" s="195"/>
      <c r="IGL88" s="195"/>
      <c r="IGM88" s="195"/>
      <c r="IGN88" s="195"/>
      <c r="IGO88" s="195"/>
      <c r="IGP88" s="195"/>
      <c r="IGQ88" s="195"/>
      <c r="IGR88" s="195"/>
      <c r="IGS88" s="195"/>
      <c r="IGT88" s="195"/>
      <c r="IGU88" s="195"/>
      <c r="IGV88" s="195"/>
      <c r="IGW88" s="195"/>
      <c r="IGX88" s="195"/>
      <c r="IGY88" s="195"/>
      <c r="IGZ88" s="195"/>
      <c r="IHA88" s="195"/>
      <c r="IHB88" s="195"/>
      <c r="IHC88" s="195"/>
      <c r="IHD88" s="195"/>
      <c r="IHE88" s="195"/>
      <c r="IHF88" s="195"/>
      <c r="IHG88" s="195"/>
      <c r="IHH88" s="195"/>
      <c r="IHI88" s="195"/>
      <c r="IHJ88" s="195"/>
      <c r="IHK88" s="195"/>
      <c r="IHL88" s="195"/>
      <c r="IHM88" s="195"/>
      <c r="IHN88" s="195"/>
      <c r="IHO88" s="195"/>
      <c r="IHP88" s="195"/>
      <c r="IHQ88" s="195"/>
      <c r="IHR88" s="195"/>
      <c r="IHS88" s="195"/>
      <c r="IHT88" s="195"/>
      <c r="IHU88" s="195"/>
      <c r="IHV88" s="195"/>
      <c r="IHW88" s="195"/>
      <c r="IHX88" s="195"/>
      <c r="IHY88" s="195"/>
      <c r="IHZ88" s="195"/>
      <c r="IIA88" s="195"/>
      <c r="IIB88" s="195"/>
      <c r="IIC88" s="195"/>
      <c r="IID88" s="195"/>
      <c r="IIE88" s="195"/>
      <c r="IIF88" s="195"/>
      <c r="IIG88" s="195"/>
      <c r="IIH88" s="195"/>
      <c r="III88" s="195"/>
      <c r="IIJ88" s="195"/>
      <c r="IIK88" s="195"/>
      <c r="IIL88" s="195"/>
      <c r="IIM88" s="195"/>
      <c r="IIN88" s="195"/>
      <c r="IIO88" s="195"/>
      <c r="IIP88" s="195"/>
      <c r="IIQ88" s="195"/>
      <c r="IIR88" s="195"/>
      <c r="IIS88" s="195"/>
      <c r="IIT88" s="195"/>
      <c r="IIU88" s="195"/>
      <c r="IIV88" s="195"/>
      <c r="IIW88" s="195"/>
      <c r="IIX88" s="195"/>
      <c r="IIY88" s="195"/>
      <c r="IIZ88" s="195"/>
      <c r="IJA88" s="195"/>
      <c r="IJB88" s="195"/>
      <c r="IJC88" s="195"/>
      <c r="IJD88" s="195"/>
      <c r="IJE88" s="195"/>
      <c r="IJF88" s="195"/>
      <c r="IJG88" s="195"/>
      <c r="IJH88" s="195"/>
      <c r="IJI88" s="195"/>
      <c r="IJJ88" s="195"/>
      <c r="IJK88" s="195"/>
      <c r="IJL88" s="195"/>
      <c r="IJM88" s="195"/>
      <c r="IJN88" s="195"/>
      <c r="IJO88" s="195"/>
      <c r="IJP88" s="195"/>
      <c r="IJQ88" s="195"/>
      <c r="IJR88" s="195"/>
      <c r="IJS88" s="195"/>
      <c r="IJT88" s="195"/>
      <c r="IJU88" s="195"/>
      <c r="IJV88" s="195"/>
      <c r="IJW88" s="195"/>
      <c r="IJX88" s="195"/>
      <c r="IJY88" s="195"/>
      <c r="IJZ88" s="195"/>
      <c r="IKA88" s="195"/>
      <c r="IKB88" s="195"/>
      <c r="IKC88" s="195"/>
      <c r="IKD88" s="195"/>
      <c r="IKE88" s="195"/>
      <c r="IKF88" s="195"/>
      <c r="IKG88" s="195"/>
      <c r="IKH88" s="195"/>
      <c r="IKI88" s="195"/>
      <c r="IKJ88" s="195"/>
      <c r="IKK88" s="195"/>
      <c r="IKL88" s="195"/>
      <c r="IKM88" s="195"/>
      <c r="IKN88" s="195"/>
      <c r="IKO88" s="195"/>
      <c r="IKP88" s="195"/>
      <c r="IKQ88" s="195"/>
      <c r="IKR88" s="195"/>
      <c r="IKS88" s="195"/>
      <c r="IKT88" s="195"/>
      <c r="IKU88" s="195"/>
      <c r="IKV88" s="195"/>
      <c r="IKW88" s="195"/>
      <c r="IKX88" s="195"/>
      <c r="IKY88" s="195"/>
      <c r="IKZ88" s="195"/>
      <c r="ILA88" s="195"/>
      <c r="ILB88" s="195"/>
      <c r="ILC88" s="195"/>
      <c r="ILD88" s="195"/>
      <c r="ILE88" s="195"/>
      <c r="ILF88" s="195"/>
      <c r="ILG88" s="195"/>
      <c r="ILH88" s="195"/>
      <c r="ILI88" s="195"/>
      <c r="ILJ88" s="195"/>
      <c r="ILK88" s="195"/>
      <c r="ILL88" s="195"/>
      <c r="ILM88" s="195"/>
      <c r="ILN88" s="195"/>
      <c r="ILO88" s="195"/>
      <c r="ILP88" s="195"/>
      <c r="ILQ88" s="195"/>
      <c r="ILR88" s="195"/>
      <c r="ILS88" s="195"/>
      <c r="ILT88" s="195"/>
      <c r="ILU88" s="195"/>
      <c r="ILV88" s="195"/>
      <c r="ILW88" s="195"/>
      <c r="ILX88" s="195"/>
      <c r="ILY88" s="195"/>
      <c r="ILZ88" s="195"/>
      <c r="IMA88" s="195"/>
      <c r="IMB88" s="195"/>
      <c r="IMC88" s="195"/>
      <c r="IMD88" s="195"/>
      <c r="IME88" s="195"/>
      <c r="IMF88" s="195"/>
      <c r="IMG88" s="195"/>
      <c r="IMH88" s="195"/>
      <c r="IMI88" s="195"/>
      <c r="IMJ88" s="195"/>
      <c r="IMK88" s="195"/>
      <c r="IML88" s="195"/>
      <c r="IMM88" s="195"/>
      <c r="IMN88" s="195"/>
      <c r="IMO88" s="195"/>
      <c r="IMP88" s="195"/>
      <c r="IMQ88" s="195"/>
      <c r="IMR88" s="195"/>
      <c r="IMS88" s="195"/>
      <c r="IMT88" s="195"/>
      <c r="IMU88" s="195"/>
      <c r="IMV88" s="195"/>
      <c r="IMW88" s="195"/>
      <c r="IMX88" s="195"/>
      <c r="IMY88" s="195"/>
      <c r="IMZ88" s="195"/>
      <c r="INA88" s="195"/>
      <c r="INB88" s="195"/>
      <c r="INC88" s="195"/>
      <c r="IND88" s="195"/>
      <c r="INE88" s="195"/>
      <c r="INF88" s="195"/>
      <c r="ING88" s="195"/>
      <c r="INH88" s="195"/>
      <c r="INI88" s="195"/>
      <c r="INJ88" s="195"/>
      <c r="INK88" s="195"/>
      <c r="INL88" s="195"/>
      <c r="INM88" s="195"/>
      <c r="INN88" s="195"/>
      <c r="INO88" s="195"/>
      <c r="INP88" s="195"/>
      <c r="INQ88" s="195"/>
      <c r="INR88" s="195"/>
      <c r="INS88" s="195"/>
      <c r="INT88" s="195"/>
      <c r="INU88" s="195"/>
      <c r="INV88" s="195"/>
      <c r="INW88" s="195"/>
      <c r="INX88" s="195"/>
      <c r="INY88" s="195"/>
      <c r="INZ88" s="195"/>
      <c r="IOA88" s="195"/>
      <c r="IOB88" s="195"/>
      <c r="IOC88" s="195"/>
      <c r="IOD88" s="195"/>
      <c r="IOE88" s="195"/>
      <c r="IOF88" s="195"/>
      <c r="IOG88" s="195"/>
      <c r="IOH88" s="195"/>
      <c r="IOI88" s="195"/>
      <c r="IOJ88" s="195"/>
      <c r="IOK88" s="195"/>
      <c r="IOL88" s="195"/>
      <c r="IOM88" s="195"/>
      <c r="ION88" s="195"/>
      <c r="IOO88" s="195"/>
      <c r="IOP88" s="195"/>
      <c r="IOQ88" s="195"/>
      <c r="IOR88" s="195"/>
      <c r="IOS88" s="195"/>
      <c r="IOT88" s="195"/>
      <c r="IOU88" s="195"/>
      <c r="IOV88" s="195"/>
      <c r="IOW88" s="195"/>
      <c r="IOX88" s="195"/>
      <c r="IOY88" s="195"/>
      <c r="IOZ88" s="195"/>
      <c r="IPA88" s="195"/>
      <c r="IPB88" s="195"/>
      <c r="IPC88" s="195"/>
      <c r="IPD88" s="195"/>
      <c r="IPE88" s="195"/>
      <c r="IPF88" s="195"/>
      <c r="IPG88" s="195"/>
      <c r="IPH88" s="195"/>
      <c r="IPI88" s="195"/>
      <c r="IPJ88" s="195"/>
      <c r="IPK88" s="195"/>
      <c r="IPL88" s="195"/>
      <c r="IPM88" s="195"/>
      <c r="IPN88" s="195"/>
      <c r="IPO88" s="195"/>
      <c r="IPP88" s="195"/>
      <c r="IPQ88" s="195"/>
      <c r="IPR88" s="195"/>
      <c r="IPS88" s="195"/>
      <c r="IPT88" s="195"/>
      <c r="IPU88" s="195"/>
      <c r="IPV88" s="195"/>
      <c r="IPW88" s="195"/>
      <c r="IPX88" s="195"/>
      <c r="IPY88" s="195"/>
      <c r="IPZ88" s="195"/>
      <c r="IQA88" s="195"/>
      <c r="IQB88" s="195"/>
      <c r="IQC88" s="195"/>
      <c r="IQD88" s="195"/>
      <c r="IQE88" s="195"/>
      <c r="IQF88" s="195"/>
      <c r="IQG88" s="195"/>
      <c r="IQH88" s="195"/>
      <c r="IQI88" s="195"/>
      <c r="IQJ88" s="195"/>
      <c r="IQK88" s="195"/>
      <c r="IQL88" s="195"/>
      <c r="IQM88" s="195"/>
      <c r="IQN88" s="195"/>
      <c r="IQO88" s="195"/>
      <c r="IQP88" s="195"/>
      <c r="IQQ88" s="195"/>
      <c r="IQR88" s="195"/>
      <c r="IQS88" s="195"/>
      <c r="IQT88" s="195"/>
      <c r="IQU88" s="195"/>
      <c r="IQV88" s="195"/>
      <c r="IQW88" s="195"/>
      <c r="IQX88" s="195"/>
      <c r="IQY88" s="195"/>
      <c r="IQZ88" s="195"/>
      <c r="IRA88" s="195"/>
      <c r="IRB88" s="195"/>
      <c r="IRC88" s="195"/>
      <c r="IRD88" s="195"/>
      <c r="IRE88" s="195"/>
      <c r="IRF88" s="195"/>
      <c r="IRG88" s="195"/>
      <c r="IRH88" s="195"/>
      <c r="IRI88" s="195"/>
      <c r="IRJ88" s="195"/>
      <c r="IRK88" s="195"/>
      <c r="IRL88" s="195"/>
      <c r="IRM88" s="195"/>
      <c r="IRN88" s="195"/>
      <c r="IRO88" s="195"/>
      <c r="IRP88" s="195"/>
      <c r="IRQ88" s="195"/>
      <c r="IRR88" s="195"/>
      <c r="IRS88" s="195"/>
      <c r="IRT88" s="195"/>
      <c r="IRU88" s="195"/>
      <c r="IRV88" s="195"/>
      <c r="IRW88" s="195"/>
      <c r="IRX88" s="195"/>
      <c r="IRY88" s="195"/>
      <c r="IRZ88" s="195"/>
      <c r="ISA88" s="195"/>
      <c r="ISB88" s="195"/>
      <c r="ISC88" s="195"/>
      <c r="ISD88" s="195"/>
      <c r="ISE88" s="195"/>
      <c r="ISF88" s="195"/>
      <c r="ISG88" s="195"/>
      <c r="ISH88" s="195"/>
      <c r="ISI88" s="195"/>
      <c r="ISJ88" s="195"/>
      <c r="ISK88" s="195"/>
      <c r="ISL88" s="195"/>
      <c r="ISM88" s="195"/>
      <c r="ISN88" s="195"/>
      <c r="ISO88" s="195"/>
      <c r="ISP88" s="195"/>
      <c r="ISQ88" s="195"/>
      <c r="ISR88" s="195"/>
      <c r="ISS88" s="195"/>
      <c r="IST88" s="195"/>
      <c r="ISU88" s="195"/>
      <c r="ISV88" s="195"/>
      <c r="ISW88" s="195"/>
      <c r="ISX88" s="195"/>
      <c r="ISY88" s="195"/>
      <c r="ISZ88" s="195"/>
      <c r="ITA88" s="195"/>
      <c r="ITB88" s="195"/>
      <c r="ITC88" s="195"/>
      <c r="ITD88" s="195"/>
      <c r="ITE88" s="195"/>
      <c r="ITF88" s="195"/>
      <c r="ITG88" s="195"/>
      <c r="ITH88" s="195"/>
      <c r="ITI88" s="195"/>
      <c r="ITJ88" s="195"/>
      <c r="ITK88" s="195"/>
      <c r="ITL88" s="195"/>
      <c r="ITM88" s="195"/>
      <c r="ITN88" s="195"/>
      <c r="ITO88" s="195"/>
      <c r="ITP88" s="195"/>
      <c r="ITQ88" s="195"/>
      <c r="ITR88" s="195"/>
      <c r="ITS88" s="195"/>
      <c r="ITT88" s="195"/>
      <c r="ITU88" s="195"/>
      <c r="ITV88" s="195"/>
      <c r="ITW88" s="195"/>
      <c r="ITX88" s="195"/>
      <c r="ITY88" s="195"/>
      <c r="ITZ88" s="195"/>
      <c r="IUA88" s="195"/>
      <c r="IUB88" s="195"/>
      <c r="IUC88" s="195"/>
      <c r="IUD88" s="195"/>
      <c r="IUE88" s="195"/>
      <c r="IUF88" s="195"/>
      <c r="IUG88" s="195"/>
      <c r="IUH88" s="195"/>
      <c r="IUI88" s="195"/>
      <c r="IUJ88" s="195"/>
      <c r="IUK88" s="195"/>
      <c r="IUL88" s="195"/>
      <c r="IUM88" s="195"/>
      <c r="IUN88" s="195"/>
      <c r="IUO88" s="195"/>
      <c r="IUP88" s="195"/>
      <c r="IUQ88" s="195"/>
      <c r="IUR88" s="195"/>
      <c r="IUS88" s="195"/>
      <c r="IUT88" s="195"/>
      <c r="IUU88" s="195"/>
      <c r="IUV88" s="195"/>
      <c r="IUW88" s="195"/>
      <c r="IUX88" s="195"/>
      <c r="IUY88" s="195"/>
      <c r="IUZ88" s="195"/>
      <c r="IVA88" s="195"/>
      <c r="IVB88" s="195"/>
      <c r="IVC88" s="195"/>
      <c r="IVD88" s="195"/>
      <c r="IVE88" s="195"/>
      <c r="IVF88" s="195"/>
      <c r="IVG88" s="195"/>
      <c r="IVH88" s="195"/>
      <c r="IVI88" s="195"/>
      <c r="IVJ88" s="195"/>
      <c r="IVK88" s="195"/>
      <c r="IVL88" s="195"/>
      <c r="IVM88" s="195"/>
      <c r="IVN88" s="195"/>
      <c r="IVO88" s="195"/>
      <c r="IVP88" s="195"/>
      <c r="IVQ88" s="195"/>
      <c r="IVR88" s="195"/>
      <c r="IVS88" s="195"/>
      <c r="IVT88" s="195"/>
      <c r="IVU88" s="195"/>
      <c r="IVV88" s="195"/>
      <c r="IVW88" s="195"/>
      <c r="IVX88" s="195"/>
      <c r="IVY88" s="195"/>
      <c r="IVZ88" s="195"/>
      <c r="IWA88" s="195"/>
      <c r="IWB88" s="195"/>
      <c r="IWC88" s="195"/>
      <c r="IWD88" s="195"/>
      <c r="IWE88" s="195"/>
      <c r="IWF88" s="195"/>
      <c r="IWG88" s="195"/>
      <c r="IWH88" s="195"/>
      <c r="IWI88" s="195"/>
      <c r="IWJ88" s="195"/>
      <c r="IWK88" s="195"/>
      <c r="IWL88" s="195"/>
      <c r="IWM88" s="195"/>
      <c r="IWN88" s="195"/>
      <c r="IWO88" s="195"/>
      <c r="IWP88" s="195"/>
      <c r="IWQ88" s="195"/>
      <c r="IWR88" s="195"/>
      <c r="IWS88" s="195"/>
      <c r="IWT88" s="195"/>
      <c r="IWU88" s="195"/>
      <c r="IWV88" s="195"/>
      <c r="IWW88" s="195"/>
      <c r="IWX88" s="195"/>
      <c r="IWY88" s="195"/>
      <c r="IWZ88" s="195"/>
      <c r="IXA88" s="195"/>
      <c r="IXB88" s="195"/>
      <c r="IXC88" s="195"/>
      <c r="IXD88" s="195"/>
      <c r="IXE88" s="195"/>
      <c r="IXF88" s="195"/>
      <c r="IXG88" s="195"/>
      <c r="IXH88" s="195"/>
      <c r="IXI88" s="195"/>
      <c r="IXJ88" s="195"/>
      <c r="IXK88" s="195"/>
      <c r="IXL88" s="195"/>
      <c r="IXM88" s="195"/>
      <c r="IXN88" s="195"/>
      <c r="IXO88" s="195"/>
      <c r="IXP88" s="195"/>
      <c r="IXQ88" s="195"/>
      <c r="IXR88" s="195"/>
      <c r="IXS88" s="195"/>
      <c r="IXT88" s="195"/>
      <c r="IXU88" s="195"/>
      <c r="IXV88" s="195"/>
      <c r="IXW88" s="195"/>
      <c r="IXX88" s="195"/>
      <c r="IXY88" s="195"/>
      <c r="IXZ88" s="195"/>
      <c r="IYA88" s="195"/>
      <c r="IYB88" s="195"/>
      <c r="IYC88" s="195"/>
      <c r="IYD88" s="195"/>
      <c r="IYE88" s="195"/>
      <c r="IYF88" s="195"/>
      <c r="IYG88" s="195"/>
      <c r="IYH88" s="195"/>
      <c r="IYI88" s="195"/>
      <c r="IYJ88" s="195"/>
      <c r="IYK88" s="195"/>
      <c r="IYL88" s="195"/>
      <c r="IYM88" s="195"/>
      <c r="IYN88" s="195"/>
      <c r="IYO88" s="195"/>
      <c r="IYP88" s="195"/>
      <c r="IYQ88" s="195"/>
      <c r="IYR88" s="195"/>
      <c r="IYS88" s="195"/>
      <c r="IYT88" s="195"/>
      <c r="IYU88" s="195"/>
      <c r="IYV88" s="195"/>
      <c r="IYW88" s="195"/>
      <c r="IYX88" s="195"/>
      <c r="IYY88" s="195"/>
      <c r="IYZ88" s="195"/>
      <c r="IZA88" s="195"/>
      <c r="IZB88" s="195"/>
      <c r="IZC88" s="195"/>
      <c r="IZD88" s="195"/>
      <c r="IZE88" s="195"/>
      <c r="IZF88" s="195"/>
      <c r="IZG88" s="195"/>
      <c r="IZH88" s="195"/>
      <c r="IZI88" s="195"/>
      <c r="IZJ88" s="195"/>
      <c r="IZK88" s="195"/>
      <c r="IZL88" s="195"/>
      <c r="IZM88" s="195"/>
      <c r="IZN88" s="195"/>
      <c r="IZO88" s="195"/>
      <c r="IZP88" s="195"/>
      <c r="IZQ88" s="195"/>
      <c r="IZR88" s="195"/>
      <c r="IZS88" s="195"/>
      <c r="IZT88" s="195"/>
      <c r="IZU88" s="195"/>
      <c r="IZV88" s="195"/>
      <c r="IZW88" s="195"/>
      <c r="IZX88" s="195"/>
      <c r="IZY88" s="195"/>
      <c r="IZZ88" s="195"/>
      <c r="JAA88" s="195"/>
      <c r="JAB88" s="195"/>
      <c r="JAC88" s="195"/>
      <c r="JAD88" s="195"/>
      <c r="JAE88" s="195"/>
      <c r="JAF88" s="195"/>
      <c r="JAG88" s="195"/>
      <c r="JAH88" s="195"/>
      <c r="JAI88" s="195"/>
      <c r="JAJ88" s="195"/>
      <c r="JAK88" s="195"/>
      <c r="JAL88" s="195"/>
      <c r="JAM88" s="195"/>
      <c r="JAN88" s="195"/>
      <c r="JAO88" s="195"/>
      <c r="JAP88" s="195"/>
      <c r="JAQ88" s="195"/>
      <c r="JAR88" s="195"/>
      <c r="JAS88" s="195"/>
      <c r="JAT88" s="195"/>
      <c r="JAU88" s="195"/>
      <c r="JAV88" s="195"/>
      <c r="JAW88" s="195"/>
      <c r="JAX88" s="195"/>
      <c r="JAY88" s="195"/>
      <c r="JAZ88" s="195"/>
      <c r="JBA88" s="195"/>
      <c r="JBB88" s="195"/>
      <c r="JBC88" s="195"/>
      <c r="JBD88" s="195"/>
      <c r="JBE88" s="195"/>
      <c r="JBF88" s="195"/>
      <c r="JBG88" s="195"/>
      <c r="JBH88" s="195"/>
      <c r="JBI88" s="195"/>
      <c r="JBJ88" s="195"/>
      <c r="JBK88" s="195"/>
      <c r="JBL88" s="195"/>
      <c r="JBM88" s="195"/>
      <c r="JBN88" s="195"/>
      <c r="JBO88" s="195"/>
      <c r="JBP88" s="195"/>
      <c r="JBQ88" s="195"/>
      <c r="JBR88" s="195"/>
      <c r="JBS88" s="195"/>
      <c r="JBT88" s="195"/>
      <c r="JBU88" s="195"/>
      <c r="JBV88" s="195"/>
      <c r="JBW88" s="195"/>
      <c r="JBX88" s="195"/>
      <c r="JBY88" s="195"/>
      <c r="JBZ88" s="195"/>
      <c r="JCA88" s="195"/>
      <c r="JCB88" s="195"/>
      <c r="JCC88" s="195"/>
      <c r="JCD88" s="195"/>
      <c r="JCE88" s="195"/>
      <c r="JCF88" s="195"/>
      <c r="JCG88" s="195"/>
      <c r="JCH88" s="195"/>
      <c r="JCI88" s="195"/>
      <c r="JCJ88" s="195"/>
      <c r="JCK88" s="195"/>
      <c r="JCL88" s="195"/>
      <c r="JCM88" s="195"/>
      <c r="JCN88" s="195"/>
      <c r="JCO88" s="195"/>
      <c r="JCP88" s="195"/>
      <c r="JCQ88" s="195"/>
      <c r="JCR88" s="195"/>
      <c r="JCS88" s="195"/>
      <c r="JCT88" s="195"/>
      <c r="JCU88" s="195"/>
      <c r="JCV88" s="195"/>
      <c r="JCW88" s="195"/>
      <c r="JCX88" s="195"/>
      <c r="JCY88" s="195"/>
      <c r="JCZ88" s="195"/>
      <c r="JDA88" s="195"/>
      <c r="JDB88" s="195"/>
      <c r="JDC88" s="195"/>
      <c r="JDD88" s="195"/>
      <c r="JDE88" s="195"/>
      <c r="JDF88" s="195"/>
      <c r="JDG88" s="195"/>
      <c r="JDH88" s="195"/>
      <c r="JDI88" s="195"/>
      <c r="JDJ88" s="195"/>
      <c r="JDK88" s="195"/>
      <c r="JDL88" s="195"/>
      <c r="JDM88" s="195"/>
      <c r="JDN88" s="195"/>
      <c r="JDO88" s="195"/>
      <c r="JDP88" s="195"/>
      <c r="JDQ88" s="195"/>
      <c r="JDR88" s="195"/>
      <c r="JDS88" s="195"/>
      <c r="JDT88" s="195"/>
      <c r="JDU88" s="195"/>
      <c r="JDV88" s="195"/>
      <c r="JDW88" s="195"/>
      <c r="JDX88" s="195"/>
      <c r="JDY88" s="195"/>
      <c r="JDZ88" s="195"/>
      <c r="JEA88" s="195"/>
      <c r="JEB88" s="195"/>
      <c r="JEC88" s="195"/>
      <c r="JED88" s="195"/>
      <c r="JEE88" s="195"/>
      <c r="JEF88" s="195"/>
      <c r="JEG88" s="195"/>
      <c r="JEH88" s="195"/>
      <c r="JEI88" s="195"/>
      <c r="JEJ88" s="195"/>
      <c r="JEK88" s="195"/>
      <c r="JEL88" s="195"/>
      <c r="JEM88" s="195"/>
      <c r="JEN88" s="195"/>
      <c r="JEO88" s="195"/>
      <c r="JEP88" s="195"/>
      <c r="JEQ88" s="195"/>
      <c r="JER88" s="195"/>
      <c r="JES88" s="195"/>
      <c r="JET88" s="195"/>
      <c r="JEU88" s="195"/>
      <c r="JEV88" s="195"/>
      <c r="JEW88" s="195"/>
      <c r="JEX88" s="195"/>
      <c r="JEY88" s="195"/>
      <c r="JEZ88" s="195"/>
      <c r="JFA88" s="195"/>
      <c r="JFB88" s="195"/>
      <c r="JFC88" s="195"/>
      <c r="JFD88" s="195"/>
      <c r="JFE88" s="195"/>
      <c r="JFF88" s="195"/>
      <c r="JFG88" s="195"/>
      <c r="JFH88" s="195"/>
      <c r="JFI88" s="195"/>
      <c r="JFJ88" s="195"/>
      <c r="JFK88" s="195"/>
      <c r="JFL88" s="195"/>
      <c r="JFM88" s="195"/>
      <c r="JFN88" s="195"/>
      <c r="JFO88" s="195"/>
      <c r="JFP88" s="195"/>
      <c r="JFQ88" s="195"/>
      <c r="JFR88" s="195"/>
      <c r="JFS88" s="195"/>
      <c r="JFT88" s="195"/>
      <c r="JFU88" s="195"/>
      <c r="JFV88" s="195"/>
      <c r="JFW88" s="195"/>
      <c r="JFX88" s="195"/>
      <c r="JFY88" s="195"/>
      <c r="JFZ88" s="195"/>
      <c r="JGA88" s="195"/>
      <c r="JGB88" s="195"/>
      <c r="JGC88" s="195"/>
      <c r="JGD88" s="195"/>
      <c r="JGE88" s="195"/>
      <c r="JGF88" s="195"/>
      <c r="JGG88" s="195"/>
      <c r="JGH88" s="195"/>
      <c r="JGI88" s="195"/>
      <c r="JGJ88" s="195"/>
      <c r="JGK88" s="195"/>
      <c r="JGL88" s="195"/>
      <c r="JGM88" s="195"/>
      <c r="JGN88" s="195"/>
      <c r="JGO88" s="195"/>
      <c r="JGP88" s="195"/>
      <c r="JGQ88" s="195"/>
      <c r="JGR88" s="195"/>
      <c r="JGS88" s="195"/>
      <c r="JGT88" s="195"/>
      <c r="JGU88" s="195"/>
      <c r="JGV88" s="195"/>
      <c r="JGW88" s="195"/>
      <c r="JGX88" s="195"/>
      <c r="JGY88" s="195"/>
      <c r="JGZ88" s="195"/>
      <c r="JHA88" s="195"/>
      <c r="JHB88" s="195"/>
      <c r="JHC88" s="195"/>
      <c r="JHD88" s="195"/>
      <c r="JHE88" s="195"/>
      <c r="JHF88" s="195"/>
      <c r="JHG88" s="195"/>
      <c r="JHH88" s="195"/>
      <c r="JHI88" s="195"/>
      <c r="JHJ88" s="195"/>
      <c r="JHK88" s="195"/>
      <c r="JHL88" s="195"/>
      <c r="JHM88" s="195"/>
      <c r="JHN88" s="195"/>
      <c r="JHO88" s="195"/>
      <c r="JHP88" s="195"/>
      <c r="JHQ88" s="195"/>
      <c r="JHR88" s="195"/>
      <c r="JHS88" s="195"/>
      <c r="JHT88" s="195"/>
      <c r="JHU88" s="195"/>
      <c r="JHV88" s="195"/>
      <c r="JHW88" s="195"/>
      <c r="JHX88" s="195"/>
      <c r="JHY88" s="195"/>
      <c r="JHZ88" s="195"/>
      <c r="JIA88" s="195"/>
      <c r="JIB88" s="195"/>
      <c r="JIC88" s="195"/>
      <c r="JID88" s="195"/>
      <c r="JIE88" s="195"/>
      <c r="JIF88" s="195"/>
      <c r="JIG88" s="195"/>
      <c r="JIH88" s="195"/>
      <c r="JII88" s="195"/>
      <c r="JIJ88" s="195"/>
      <c r="JIK88" s="195"/>
      <c r="JIL88" s="195"/>
      <c r="JIM88" s="195"/>
      <c r="JIN88" s="195"/>
      <c r="JIO88" s="195"/>
      <c r="JIP88" s="195"/>
      <c r="JIQ88" s="195"/>
      <c r="JIR88" s="195"/>
      <c r="JIS88" s="195"/>
      <c r="JIT88" s="195"/>
      <c r="JIU88" s="195"/>
      <c r="JIV88" s="195"/>
      <c r="JIW88" s="195"/>
      <c r="JIX88" s="195"/>
      <c r="JIY88" s="195"/>
      <c r="JIZ88" s="195"/>
      <c r="JJA88" s="195"/>
      <c r="JJB88" s="195"/>
      <c r="JJC88" s="195"/>
      <c r="JJD88" s="195"/>
      <c r="JJE88" s="195"/>
      <c r="JJF88" s="195"/>
      <c r="JJG88" s="195"/>
      <c r="JJH88" s="195"/>
      <c r="JJI88" s="195"/>
      <c r="JJJ88" s="195"/>
      <c r="JJK88" s="195"/>
      <c r="JJL88" s="195"/>
      <c r="JJM88" s="195"/>
      <c r="JJN88" s="195"/>
      <c r="JJO88" s="195"/>
      <c r="JJP88" s="195"/>
      <c r="JJQ88" s="195"/>
      <c r="JJR88" s="195"/>
      <c r="JJS88" s="195"/>
      <c r="JJT88" s="195"/>
      <c r="JJU88" s="195"/>
      <c r="JJV88" s="195"/>
      <c r="JJW88" s="195"/>
      <c r="JJX88" s="195"/>
      <c r="JJY88" s="195"/>
      <c r="JJZ88" s="195"/>
      <c r="JKA88" s="195"/>
      <c r="JKB88" s="195"/>
      <c r="JKC88" s="195"/>
      <c r="JKD88" s="195"/>
      <c r="JKE88" s="195"/>
      <c r="JKF88" s="195"/>
      <c r="JKG88" s="195"/>
      <c r="JKH88" s="195"/>
      <c r="JKI88" s="195"/>
      <c r="JKJ88" s="195"/>
      <c r="JKK88" s="195"/>
      <c r="JKL88" s="195"/>
      <c r="JKM88" s="195"/>
      <c r="JKN88" s="195"/>
      <c r="JKO88" s="195"/>
      <c r="JKP88" s="195"/>
      <c r="JKQ88" s="195"/>
      <c r="JKR88" s="195"/>
      <c r="JKS88" s="195"/>
      <c r="JKT88" s="195"/>
      <c r="JKU88" s="195"/>
      <c r="JKV88" s="195"/>
      <c r="JKW88" s="195"/>
      <c r="JKX88" s="195"/>
      <c r="JKY88" s="195"/>
      <c r="JKZ88" s="195"/>
      <c r="JLA88" s="195"/>
      <c r="JLB88" s="195"/>
      <c r="JLC88" s="195"/>
      <c r="JLD88" s="195"/>
      <c r="JLE88" s="195"/>
      <c r="JLF88" s="195"/>
      <c r="JLG88" s="195"/>
      <c r="JLH88" s="195"/>
      <c r="JLI88" s="195"/>
      <c r="JLJ88" s="195"/>
      <c r="JLK88" s="195"/>
      <c r="JLL88" s="195"/>
      <c r="JLM88" s="195"/>
      <c r="JLN88" s="195"/>
      <c r="JLO88" s="195"/>
      <c r="JLP88" s="195"/>
      <c r="JLQ88" s="195"/>
      <c r="JLR88" s="195"/>
      <c r="JLS88" s="195"/>
      <c r="JLT88" s="195"/>
      <c r="JLU88" s="195"/>
      <c r="JLV88" s="195"/>
      <c r="JLW88" s="195"/>
      <c r="JLX88" s="195"/>
      <c r="JLY88" s="195"/>
      <c r="JLZ88" s="195"/>
      <c r="JMA88" s="195"/>
      <c r="JMB88" s="195"/>
      <c r="JMC88" s="195"/>
      <c r="JMD88" s="195"/>
      <c r="JME88" s="195"/>
      <c r="JMF88" s="195"/>
      <c r="JMG88" s="195"/>
      <c r="JMH88" s="195"/>
      <c r="JMI88" s="195"/>
      <c r="JMJ88" s="195"/>
      <c r="JMK88" s="195"/>
      <c r="JML88" s="195"/>
      <c r="JMM88" s="195"/>
      <c r="JMN88" s="195"/>
      <c r="JMO88" s="195"/>
      <c r="JMP88" s="195"/>
      <c r="JMQ88" s="195"/>
      <c r="JMR88" s="195"/>
      <c r="JMS88" s="195"/>
      <c r="JMT88" s="195"/>
      <c r="JMU88" s="195"/>
      <c r="JMV88" s="195"/>
      <c r="JMW88" s="195"/>
      <c r="JMX88" s="195"/>
      <c r="JMY88" s="195"/>
      <c r="JMZ88" s="195"/>
      <c r="JNA88" s="195"/>
      <c r="JNB88" s="195"/>
      <c r="JNC88" s="195"/>
      <c r="JND88" s="195"/>
      <c r="JNE88" s="195"/>
      <c r="JNF88" s="195"/>
      <c r="JNG88" s="195"/>
      <c r="JNH88" s="195"/>
      <c r="JNI88" s="195"/>
      <c r="JNJ88" s="195"/>
      <c r="JNK88" s="195"/>
      <c r="JNL88" s="195"/>
      <c r="JNM88" s="195"/>
      <c r="JNN88" s="195"/>
      <c r="JNO88" s="195"/>
      <c r="JNP88" s="195"/>
      <c r="JNQ88" s="195"/>
      <c r="JNR88" s="195"/>
      <c r="JNS88" s="195"/>
      <c r="JNT88" s="195"/>
      <c r="JNU88" s="195"/>
      <c r="JNV88" s="195"/>
      <c r="JNW88" s="195"/>
      <c r="JNX88" s="195"/>
      <c r="JNY88" s="195"/>
      <c r="JNZ88" s="195"/>
      <c r="JOA88" s="195"/>
      <c r="JOB88" s="195"/>
      <c r="JOC88" s="195"/>
      <c r="JOD88" s="195"/>
      <c r="JOE88" s="195"/>
      <c r="JOF88" s="195"/>
      <c r="JOG88" s="195"/>
      <c r="JOH88" s="195"/>
      <c r="JOI88" s="195"/>
      <c r="JOJ88" s="195"/>
      <c r="JOK88" s="195"/>
      <c r="JOL88" s="195"/>
      <c r="JOM88" s="195"/>
      <c r="JON88" s="195"/>
      <c r="JOO88" s="195"/>
      <c r="JOP88" s="195"/>
      <c r="JOQ88" s="195"/>
      <c r="JOR88" s="195"/>
      <c r="JOS88" s="195"/>
      <c r="JOT88" s="195"/>
      <c r="JOU88" s="195"/>
      <c r="JOV88" s="195"/>
      <c r="JOW88" s="195"/>
      <c r="JOX88" s="195"/>
      <c r="JOY88" s="195"/>
      <c r="JOZ88" s="195"/>
      <c r="JPA88" s="195"/>
      <c r="JPB88" s="195"/>
      <c r="JPC88" s="195"/>
      <c r="JPD88" s="195"/>
      <c r="JPE88" s="195"/>
      <c r="JPF88" s="195"/>
      <c r="JPG88" s="195"/>
      <c r="JPH88" s="195"/>
      <c r="JPI88" s="195"/>
      <c r="JPJ88" s="195"/>
      <c r="JPK88" s="195"/>
      <c r="JPL88" s="195"/>
      <c r="JPM88" s="195"/>
      <c r="JPN88" s="195"/>
      <c r="JPO88" s="195"/>
      <c r="JPP88" s="195"/>
      <c r="JPQ88" s="195"/>
      <c r="JPR88" s="195"/>
      <c r="JPS88" s="195"/>
      <c r="JPT88" s="195"/>
      <c r="JPU88" s="195"/>
      <c r="JPV88" s="195"/>
      <c r="JPW88" s="195"/>
      <c r="JPX88" s="195"/>
      <c r="JPY88" s="195"/>
      <c r="JPZ88" s="195"/>
      <c r="JQA88" s="195"/>
      <c r="JQB88" s="195"/>
      <c r="JQC88" s="195"/>
      <c r="JQD88" s="195"/>
      <c r="JQE88" s="195"/>
      <c r="JQF88" s="195"/>
      <c r="JQG88" s="195"/>
      <c r="JQH88" s="195"/>
      <c r="JQI88" s="195"/>
      <c r="JQJ88" s="195"/>
      <c r="JQK88" s="195"/>
      <c r="JQL88" s="195"/>
      <c r="JQM88" s="195"/>
      <c r="JQN88" s="195"/>
      <c r="JQO88" s="195"/>
      <c r="JQP88" s="195"/>
      <c r="JQQ88" s="195"/>
      <c r="JQR88" s="195"/>
      <c r="JQS88" s="195"/>
      <c r="JQT88" s="195"/>
      <c r="JQU88" s="195"/>
      <c r="JQV88" s="195"/>
      <c r="JQW88" s="195"/>
      <c r="JQX88" s="195"/>
      <c r="JQY88" s="195"/>
      <c r="JQZ88" s="195"/>
      <c r="JRA88" s="195"/>
      <c r="JRB88" s="195"/>
      <c r="JRC88" s="195"/>
      <c r="JRD88" s="195"/>
      <c r="JRE88" s="195"/>
      <c r="JRF88" s="195"/>
      <c r="JRG88" s="195"/>
      <c r="JRH88" s="195"/>
      <c r="JRI88" s="195"/>
      <c r="JRJ88" s="195"/>
      <c r="JRK88" s="195"/>
      <c r="JRL88" s="195"/>
      <c r="JRM88" s="195"/>
      <c r="JRN88" s="195"/>
      <c r="JRO88" s="195"/>
      <c r="JRP88" s="195"/>
      <c r="JRQ88" s="195"/>
      <c r="JRR88" s="195"/>
      <c r="JRS88" s="195"/>
      <c r="JRT88" s="195"/>
      <c r="JRU88" s="195"/>
      <c r="JRV88" s="195"/>
      <c r="JRW88" s="195"/>
      <c r="JRX88" s="195"/>
      <c r="JRY88" s="195"/>
      <c r="JRZ88" s="195"/>
      <c r="JSA88" s="195"/>
      <c r="JSB88" s="195"/>
      <c r="JSC88" s="195"/>
      <c r="JSD88" s="195"/>
      <c r="JSE88" s="195"/>
      <c r="JSF88" s="195"/>
      <c r="JSG88" s="195"/>
      <c r="JSH88" s="195"/>
      <c r="JSI88" s="195"/>
      <c r="JSJ88" s="195"/>
      <c r="JSK88" s="195"/>
      <c r="JSL88" s="195"/>
      <c r="JSM88" s="195"/>
      <c r="JSN88" s="195"/>
      <c r="JSO88" s="195"/>
      <c r="JSP88" s="195"/>
      <c r="JSQ88" s="195"/>
      <c r="JSR88" s="195"/>
      <c r="JSS88" s="195"/>
      <c r="JST88" s="195"/>
      <c r="JSU88" s="195"/>
      <c r="JSV88" s="195"/>
      <c r="JSW88" s="195"/>
      <c r="JSX88" s="195"/>
      <c r="JSY88" s="195"/>
      <c r="JSZ88" s="195"/>
      <c r="JTA88" s="195"/>
      <c r="JTB88" s="195"/>
      <c r="JTC88" s="195"/>
      <c r="JTD88" s="195"/>
      <c r="JTE88" s="195"/>
      <c r="JTF88" s="195"/>
      <c r="JTG88" s="195"/>
      <c r="JTH88" s="195"/>
      <c r="JTI88" s="195"/>
      <c r="JTJ88" s="195"/>
      <c r="JTK88" s="195"/>
      <c r="JTL88" s="195"/>
      <c r="JTM88" s="195"/>
      <c r="JTN88" s="195"/>
      <c r="JTO88" s="195"/>
      <c r="JTP88" s="195"/>
      <c r="JTQ88" s="195"/>
      <c r="JTR88" s="195"/>
      <c r="JTS88" s="195"/>
      <c r="JTT88" s="195"/>
      <c r="JTU88" s="195"/>
      <c r="JTV88" s="195"/>
      <c r="JTW88" s="195"/>
      <c r="JTX88" s="195"/>
      <c r="JTY88" s="195"/>
      <c r="JTZ88" s="195"/>
      <c r="JUA88" s="195"/>
      <c r="JUB88" s="195"/>
      <c r="JUC88" s="195"/>
      <c r="JUD88" s="195"/>
      <c r="JUE88" s="195"/>
      <c r="JUF88" s="195"/>
      <c r="JUG88" s="195"/>
      <c r="JUH88" s="195"/>
      <c r="JUI88" s="195"/>
      <c r="JUJ88" s="195"/>
      <c r="JUK88" s="195"/>
      <c r="JUL88" s="195"/>
      <c r="JUM88" s="195"/>
      <c r="JUN88" s="195"/>
      <c r="JUO88" s="195"/>
      <c r="JUP88" s="195"/>
      <c r="JUQ88" s="195"/>
      <c r="JUR88" s="195"/>
      <c r="JUS88" s="195"/>
      <c r="JUT88" s="195"/>
      <c r="JUU88" s="195"/>
      <c r="JUV88" s="195"/>
      <c r="JUW88" s="195"/>
      <c r="JUX88" s="195"/>
      <c r="JUY88" s="195"/>
      <c r="JUZ88" s="195"/>
      <c r="JVA88" s="195"/>
      <c r="JVB88" s="195"/>
      <c r="JVC88" s="195"/>
      <c r="JVD88" s="195"/>
      <c r="JVE88" s="195"/>
      <c r="JVF88" s="195"/>
      <c r="JVG88" s="195"/>
      <c r="JVH88" s="195"/>
      <c r="JVI88" s="195"/>
      <c r="JVJ88" s="195"/>
      <c r="JVK88" s="195"/>
      <c r="JVL88" s="195"/>
      <c r="JVM88" s="195"/>
      <c r="JVN88" s="195"/>
      <c r="JVO88" s="195"/>
      <c r="JVP88" s="195"/>
      <c r="JVQ88" s="195"/>
      <c r="JVR88" s="195"/>
      <c r="JVS88" s="195"/>
      <c r="JVT88" s="195"/>
      <c r="JVU88" s="195"/>
      <c r="JVV88" s="195"/>
      <c r="JVW88" s="195"/>
      <c r="JVX88" s="195"/>
      <c r="JVY88" s="195"/>
      <c r="JVZ88" s="195"/>
      <c r="JWA88" s="195"/>
      <c r="JWB88" s="195"/>
      <c r="JWC88" s="195"/>
      <c r="JWD88" s="195"/>
      <c r="JWE88" s="195"/>
      <c r="JWF88" s="195"/>
      <c r="JWG88" s="195"/>
      <c r="JWH88" s="195"/>
      <c r="JWI88" s="195"/>
      <c r="JWJ88" s="195"/>
      <c r="JWK88" s="195"/>
      <c r="JWL88" s="195"/>
      <c r="JWM88" s="195"/>
      <c r="JWN88" s="195"/>
      <c r="JWO88" s="195"/>
      <c r="JWP88" s="195"/>
      <c r="JWQ88" s="195"/>
      <c r="JWR88" s="195"/>
      <c r="JWS88" s="195"/>
      <c r="JWT88" s="195"/>
      <c r="JWU88" s="195"/>
      <c r="JWV88" s="195"/>
      <c r="JWW88" s="195"/>
      <c r="JWX88" s="195"/>
      <c r="JWY88" s="195"/>
      <c r="JWZ88" s="195"/>
      <c r="JXA88" s="195"/>
      <c r="JXB88" s="195"/>
      <c r="JXC88" s="195"/>
      <c r="JXD88" s="195"/>
      <c r="JXE88" s="195"/>
      <c r="JXF88" s="195"/>
      <c r="JXG88" s="195"/>
      <c r="JXH88" s="195"/>
      <c r="JXI88" s="195"/>
      <c r="JXJ88" s="195"/>
      <c r="JXK88" s="195"/>
      <c r="JXL88" s="195"/>
      <c r="JXM88" s="195"/>
      <c r="JXN88" s="195"/>
      <c r="JXO88" s="195"/>
      <c r="JXP88" s="195"/>
      <c r="JXQ88" s="195"/>
      <c r="JXR88" s="195"/>
      <c r="JXS88" s="195"/>
      <c r="JXT88" s="195"/>
      <c r="JXU88" s="195"/>
      <c r="JXV88" s="195"/>
      <c r="JXW88" s="195"/>
      <c r="JXX88" s="195"/>
      <c r="JXY88" s="195"/>
      <c r="JXZ88" s="195"/>
      <c r="JYA88" s="195"/>
      <c r="JYB88" s="195"/>
      <c r="JYC88" s="195"/>
      <c r="JYD88" s="195"/>
      <c r="JYE88" s="195"/>
      <c r="JYF88" s="195"/>
      <c r="JYG88" s="195"/>
      <c r="JYH88" s="195"/>
      <c r="JYI88" s="195"/>
      <c r="JYJ88" s="195"/>
      <c r="JYK88" s="195"/>
      <c r="JYL88" s="195"/>
      <c r="JYM88" s="195"/>
      <c r="JYN88" s="195"/>
      <c r="JYO88" s="195"/>
      <c r="JYP88" s="195"/>
      <c r="JYQ88" s="195"/>
      <c r="JYR88" s="195"/>
      <c r="JYS88" s="195"/>
      <c r="JYT88" s="195"/>
      <c r="JYU88" s="195"/>
      <c r="JYV88" s="195"/>
      <c r="JYW88" s="195"/>
      <c r="JYX88" s="195"/>
      <c r="JYY88" s="195"/>
      <c r="JYZ88" s="195"/>
      <c r="JZA88" s="195"/>
      <c r="JZB88" s="195"/>
      <c r="JZC88" s="195"/>
      <c r="JZD88" s="195"/>
      <c r="JZE88" s="195"/>
      <c r="JZF88" s="195"/>
      <c r="JZG88" s="195"/>
      <c r="JZH88" s="195"/>
      <c r="JZI88" s="195"/>
      <c r="JZJ88" s="195"/>
      <c r="JZK88" s="195"/>
      <c r="JZL88" s="195"/>
      <c r="JZM88" s="195"/>
      <c r="JZN88" s="195"/>
      <c r="JZO88" s="195"/>
      <c r="JZP88" s="195"/>
      <c r="JZQ88" s="195"/>
      <c r="JZR88" s="195"/>
      <c r="JZS88" s="195"/>
      <c r="JZT88" s="195"/>
      <c r="JZU88" s="195"/>
      <c r="JZV88" s="195"/>
      <c r="JZW88" s="195"/>
      <c r="JZX88" s="195"/>
      <c r="JZY88" s="195"/>
      <c r="JZZ88" s="195"/>
      <c r="KAA88" s="195"/>
      <c r="KAB88" s="195"/>
      <c r="KAC88" s="195"/>
      <c r="KAD88" s="195"/>
      <c r="KAE88" s="195"/>
      <c r="KAF88" s="195"/>
      <c r="KAG88" s="195"/>
      <c r="KAH88" s="195"/>
      <c r="KAI88" s="195"/>
      <c r="KAJ88" s="195"/>
      <c r="KAK88" s="195"/>
      <c r="KAL88" s="195"/>
      <c r="KAM88" s="195"/>
      <c r="KAN88" s="195"/>
      <c r="KAO88" s="195"/>
      <c r="KAP88" s="195"/>
      <c r="KAQ88" s="195"/>
      <c r="KAR88" s="195"/>
      <c r="KAS88" s="195"/>
      <c r="KAT88" s="195"/>
      <c r="KAU88" s="195"/>
      <c r="KAV88" s="195"/>
      <c r="KAW88" s="195"/>
      <c r="KAX88" s="195"/>
      <c r="KAY88" s="195"/>
      <c r="KAZ88" s="195"/>
      <c r="KBA88" s="195"/>
      <c r="KBB88" s="195"/>
      <c r="KBC88" s="195"/>
      <c r="KBD88" s="195"/>
      <c r="KBE88" s="195"/>
      <c r="KBF88" s="195"/>
      <c r="KBG88" s="195"/>
      <c r="KBH88" s="195"/>
      <c r="KBI88" s="195"/>
      <c r="KBJ88" s="195"/>
      <c r="KBK88" s="195"/>
      <c r="KBL88" s="195"/>
      <c r="KBM88" s="195"/>
      <c r="KBN88" s="195"/>
      <c r="KBO88" s="195"/>
      <c r="KBP88" s="195"/>
      <c r="KBQ88" s="195"/>
      <c r="KBR88" s="195"/>
      <c r="KBS88" s="195"/>
      <c r="KBT88" s="195"/>
      <c r="KBU88" s="195"/>
      <c r="KBV88" s="195"/>
      <c r="KBW88" s="195"/>
      <c r="KBX88" s="195"/>
      <c r="KBY88" s="195"/>
      <c r="KBZ88" s="195"/>
      <c r="KCA88" s="195"/>
      <c r="KCB88" s="195"/>
      <c r="KCC88" s="195"/>
      <c r="KCD88" s="195"/>
      <c r="KCE88" s="195"/>
      <c r="KCF88" s="195"/>
      <c r="KCG88" s="195"/>
      <c r="KCH88" s="195"/>
      <c r="KCI88" s="195"/>
      <c r="KCJ88" s="195"/>
      <c r="KCK88" s="195"/>
      <c r="KCL88" s="195"/>
      <c r="KCM88" s="195"/>
      <c r="KCN88" s="195"/>
      <c r="KCO88" s="195"/>
      <c r="KCP88" s="195"/>
      <c r="KCQ88" s="195"/>
      <c r="KCR88" s="195"/>
      <c r="KCS88" s="195"/>
      <c r="KCT88" s="195"/>
      <c r="KCU88" s="195"/>
      <c r="KCV88" s="195"/>
      <c r="KCW88" s="195"/>
      <c r="KCX88" s="195"/>
      <c r="KCY88" s="195"/>
      <c r="KCZ88" s="195"/>
      <c r="KDA88" s="195"/>
      <c r="KDB88" s="195"/>
      <c r="KDC88" s="195"/>
      <c r="KDD88" s="195"/>
      <c r="KDE88" s="195"/>
      <c r="KDF88" s="195"/>
      <c r="KDG88" s="195"/>
      <c r="KDH88" s="195"/>
      <c r="KDI88" s="195"/>
      <c r="KDJ88" s="195"/>
      <c r="KDK88" s="195"/>
      <c r="KDL88" s="195"/>
      <c r="KDM88" s="195"/>
      <c r="KDN88" s="195"/>
      <c r="KDO88" s="195"/>
      <c r="KDP88" s="195"/>
      <c r="KDQ88" s="195"/>
      <c r="KDR88" s="195"/>
      <c r="KDS88" s="195"/>
      <c r="KDT88" s="195"/>
      <c r="KDU88" s="195"/>
      <c r="KDV88" s="195"/>
      <c r="KDW88" s="195"/>
      <c r="KDX88" s="195"/>
      <c r="KDY88" s="195"/>
      <c r="KDZ88" s="195"/>
      <c r="KEA88" s="195"/>
      <c r="KEB88" s="195"/>
      <c r="KEC88" s="195"/>
      <c r="KED88" s="195"/>
      <c r="KEE88" s="195"/>
      <c r="KEF88" s="195"/>
      <c r="KEG88" s="195"/>
      <c r="KEH88" s="195"/>
      <c r="KEI88" s="195"/>
      <c r="KEJ88" s="195"/>
      <c r="KEK88" s="195"/>
      <c r="KEL88" s="195"/>
      <c r="KEM88" s="195"/>
      <c r="KEN88" s="195"/>
      <c r="KEO88" s="195"/>
      <c r="KEP88" s="195"/>
      <c r="KEQ88" s="195"/>
      <c r="KER88" s="195"/>
      <c r="KES88" s="195"/>
      <c r="KET88" s="195"/>
      <c r="KEU88" s="195"/>
      <c r="KEV88" s="195"/>
      <c r="KEW88" s="195"/>
      <c r="KEX88" s="195"/>
      <c r="KEY88" s="195"/>
      <c r="KEZ88" s="195"/>
      <c r="KFA88" s="195"/>
      <c r="KFB88" s="195"/>
      <c r="KFC88" s="195"/>
      <c r="KFD88" s="195"/>
      <c r="KFE88" s="195"/>
      <c r="KFF88" s="195"/>
      <c r="KFG88" s="195"/>
      <c r="KFH88" s="195"/>
      <c r="KFI88" s="195"/>
      <c r="KFJ88" s="195"/>
      <c r="KFK88" s="195"/>
      <c r="KFL88" s="195"/>
      <c r="KFM88" s="195"/>
      <c r="KFN88" s="195"/>
      <c r="KFO88" s="195"/>
      <c r="KFP88" s="195"/>
      <c r="KFQ88" s="195"/>
      <c r="KFR88" s="195"/>
      <c r="KFS88" s="195"/>
      <c r="KFT88" s="195"/>
      <c r="KFU88" s="195"/>
      <c r="KFV88" s="195"/>
      <c r="KFW88" s="195"/>
      <c r="KFX88" s="195"/>
      <c r="KFY88" s="195"/>
      <c r="KFZ88" s="195"/>
      <c r="KGA88" s="195"/>
      <c r="KGB88" s="195"/>
      <c r="KGC88" s="195"/>
      <c r="KGD88" s="195"/>
      <c r="KGE88" s="195"/>
      <c r="KGF88" s="195"/>
      <c r="KGG88" s="195"/>
      <c r="KGH88" s="195"/>
      <c r="KGI88" s="195"/>
      <c r="KGJ88" s="195"/>
      <c r="KGK88" s="195"/>
      <c r="KGL88" s="195"/>
      <c r="KGM88" s="195"/>
      <c r="KGN88" s="195"/>
      <c r="KGO88" s="195"/>
      <c r="KGP88" s="195"/>
      <c r="KGQ88" s="195"/>
      <c r="KGR88" s="195"/>
      <c r="KGS88" s="195"/>
      <c r="KGT88" s="195"/>
      <c r="KGU88" s="195"/>
      <c r="KGV88" s="195"/>
      <c r="KGW88" s="195"/>
      <c r="KGX88" s="195"/>
      <c r="KGY88" s="195"/>
      <c r="KGZ88" s="195"/>
      <c r="KHA88" s="195"/>
      <c r="KHB88" s="195"/>
      <c r="KHC88" s="195"/>
      <c r="KHD88" s="195"/>
      <c r="KHE88" s="195"/>
      <c r="KHF88" s="195"/>
      <c r="KHG88" s="195"/>
      <c r="KHH88" s="195"/>
      <c r="KHI88" s="195"/>
      <c r="KHJ88" s="195"/>
      <c r="KHK88" s="195"/>
      <c r="KHL88" s="195"/>
      <c r="KHM88" s="195"/>
      <c r="KHN88" s="195"/>
      <c r="KHO88" s="195"/>
      <c r="KHP88" s="195"/>
      <c r="KHQ88" s="195"/>
      <c r="KHR88" s="195"/>
      <c r="KHS88" s="195"/>
      <c r="KHT88" s="195"/>
      <c r="KHU88" s="195"/>
      <c r="KHV88" s="195"/>
      <c r="KHW88" s="195"/>
      <c r="KHX88" s="195"/>
      <c r="KHY88" s="195"/>
      <c r="KHZ88" s="195"/>
      <c r="KIA88" s="195"/>
      <c r="KIB88" s="195"/>
      <c r="KIC88" s="195"/>
      <c r="KID88" s="195"/>
      <c r="KIE88" s="195"/>
      <c r="KIF88" s="195"/>
      <c r="KIG88" s="195"/>
      <c r="KIH88" s="195"/>
      <c r="KII88" s="195"/>
      <c r="KIJ88" s="195"/>
      <c r="KIK88" s="195"/>
      <c r="KIL88" s="195"/>
      <c r="KIM88" s="195"/>
      <c r="KIN88" s="195"/>
      <c r="KIO88" s="195"/>
      <c r="KIP88" s="195"/>
      <c r="KIQ88" s="195"/>
      <c r="KIR88" s="195"/>
      <c r="KIS88" s="195"/>
      <c r="KIT88" s="195"/>
      <c r="KIU88" s="195"/>
      <c r="KIV88" s="195"/>
      <c r="KIW88" s="195"/>
      <c r="KIX88" s="195"/>
      <c r="KIY88" s="195"/>
      <c r="KIZ88" s="195"/>
      <c r="KJA88" s="195"/>
      <c r="KJB88" s="195"/>
      <c r="KJC88" s="195"/>
      <c r="KJD88" s="195"/>
      <c r="KJE88" s="195"/>
      <c r="KJF88" s="195"/>
      <c r="KJG88" s="195"/>
      <c r="KJH88" s="195"/>
      <c r="KJI88" s="195"/>
      <c r="KJJ88" s="195"/>
      <c r="KJK88" s="195"/>
      <c r="KJL88" s="195"/>
      <c r="KJM88" s="195"/>
      <c r="KJN88" s="195"/>
      <c r="KJO88" s="195"/>
      <c r="KJP88" s="195"/>
      <c r="KJQ88" s="195"/>
      <c r="KJR88" s="195"/>
      <c r="KJS88" s="195"/>
      <c r="KJT88" s="195"/>
      <c r="KJU88" s="195"/>
      <c r="KJV88" s="195"/>
      <c r="KJW88" s="195"/>
      <c r="KJX88" s="195"/>
      <c r="KJY88" s="195"/>
      <c r="KJZ88" s="195"/>
      <c r="KKA88" s="195"/>
      <c r="KKB88" s="195"/>
      <c r="KKC88" s="195"/>
      <c r="KKD88" s="195"/>
      <c r="KKE88" s="195"/>
      <c r="KKF88" s="195"/>
      <c r="KKG88" s="195"/>
      <c r="KKH88" s="195"/>
      <c r="KKI88" s="195"/>
      <c r="KKJ88" s="195"/>
      <c r="KKK88" s="195"/>
      <c r="KKL88" s="195"/>
      <c r="KKM88" s="195"/>
      <c r="KKN88" s="195"/>
      <c r="KKO88" s="195"/>
      <c r="KKP88" s="195"/>
      <c r="KKQ88" s="195"/>
      <c r="KKR88" s="195"/>
      <c r="KKS88" s="195"/>
      <c r="KKT88" s="195"/>
      <c r="KKU88" s="195"/>
      <c r="KKV88" s="195"/>
      <c r="KKW88" s="195"/>
      <c r="KKX88" s="195"/>
      <c r="KKY88" s="195"/>
      <c r="KKZ88" s="195"/>
      <c r="KLA88" s="195"/>
      <c r="KLB88" s="195"/>
      <c r="KLC88" s="195"/>
      <c r="KLD88" s="195"/>
      <c r="KLE88" s="195"/>
      <c r="KLF88" s="195"/>
      <c r="KLG88" s="195"/>
      <c r="KLH88" s="195"/>
      <c r="KLI88" s="195"/>
      <c r="KLJ88" s="195"/>
      <c r="KLK88" s="195"/>
      <c r="KLL88" s="195"/>
      <c r="KLM88" s="195"/>
      <c r="KLN88" s="195"/>
      <c r="KLO88" s="195"/>
      <c r="KLP88" s="195"/>
      <c r="KLQ88" s="195"/>
      <c r="KLR88" s="195"/>
      <c r="KLS88" s="195"/>
      <c r="KLT88" s="195"/>
      <c r="KLU88" s="195"/>
      <c r="KLV88" s="195"/>
      <c r="KLW88" s="195"/>
      <c r="KLX88" s="195"/>
      <c r="KLY88" s="195"/>
      <c r="KLZ88" s="195"/>
      <c r="KMA88" s="195"/>
      <c r="KMB88" s="195"/>
      <c r="KMC88" s="195"/>
      <c r="KMD88" s="195"/>
      <c r="KME88" s="195"/>
      <c r="KMF88" s="195"/>
      <c r="KMG88" s="195"/>
      <c r="KMH88" s="195"/>
      <c r="KMI88" s="195"/>
      <c r="KMJ88" s="195"/>
      <c r="KMK88" s="195"/>
      <c r="KML88" s="195"/>
      <c r="KMM88" s="195"/>
      <c r="KMN88" s="195"/>
      <c r="KMO88" s="195"/>
      <c r="KMP88" s="195"/>
      <c r="KMQ88" s="195"/>
      <c r="KMR88" s="195"/>
      <c r="KMS88" s="195"/>
      <c r="KMT88" s="195"/>
      <c r="KMU88" s="195"/>
      <c r="KMV88" s="195"/>
      <c r="KMW88" s="195"/>
      <c r="KMX88" s="195"/>
      <c r="KMY88" s="195"/>
      <c r="KMZ88" s="195"/>
      <c r="KNA88" s="195"/>
      <c r="KNB88" s="195"/>
      <c r="KNC88" s="195"/>
      <c r="KND88" s="195"/>
      <c r="KNE88" s="195"/>
      <c r="KNF88" s="195"/>
      <c r="KNG88" s="195"/>
      <c r="KNH88" s="195"/>
      <c r="KNI88" s="195"/>
      <c r="KNJ88" s="195"/>
      <c r="KNK88" s="195"/>
      <c r="KNL88" s="195"/>
      <c r="KNM88" s="195"/>
      <c r="KNN88" s="195"/>
      <c r="KNO88" s="195"/>
      <c r="KNP88" s="195"/>
      <c r="KNQ88" s="195"/>
      <c r="KNR88" s="195"/>
      <c r="KNS88" s="195"/>
      <c r="KNT88" s="195"/>
      <c r="KNU88" s="195"/>
      <c r="KNV88" s="195"/>
      <c r="KNW88" s="195"/>
      <c r="KNX88" s="195"/>
      <c r="KNY88" s="195"/>
      <c r="KNZ88" s="195"/>
      <c r="KOA88" s="195"/>
      <c r="KOB88" s="195"/>
      <c r="KOC88" s="195"/>
      <c r="KOD88" s="195"/>
      <c r="KOE88" s="195"/>
      <c r="KOF88" s="195"/>
      <c r="KOG88" s="195"/>
      <c r="KOH88" s="195"/>
      <c r="KOI88" s="195"/>
      <c r="KOJ88" s="195"/>
      <c r="KOK88" s="195"/>
      <c r="KOL88" s="195"/>
      <c r="KOM88" s="195"/>
      <c r="KON88" s="195"/>
      <c r="KOO88" s="195"/>
      <c r="KOP88" s="195"/>
      <c r="KOQ88" s="195"/>
      <c r="KOR88" s="195"/>
      <c r="KOS88" s="195"/>
      <c r="KOT88" s="195"/>
      <c r="KOU88" s="195"/>
      <c r="KOV88" s="195"/>
      <c r="KOW88" s="195"/>
      <c r="KOX88" s="195"/>
      <c r="KOY88" s="195"/>
      <c r="KOZ88" s="195"/>
      <c r="KPA88" s="195"/>
      <c r="KPB88" s="195"/>
      <c r="KPC88" s="195"/>
      <c r="KPD88" s="195"/>
      <c r="KPE88" s="195"/>
      <c r="KPF88" s="195"/>
      <c r="KPG88" s="195"/>
      <c r="KPH88" s="195"/>
      <c r="KPI88" s="195"/>
      <c r="KPJ88" s="195"/>
      <c r="KPK88" s="195"/>
      <c r="KPL88" s="195"/>
      <c r="KPM88" s="195"/>
      <c r="KPN88" s="195"/>
      <c r="KPO88" s="195"/>
      <c r="KPP88" s="195"/>
      <c r="KPQ88" s="195"/>
      <c r="KPR88" s="195"/>
      <c r="KPS88" s="195"/>
      <c r="KPT88" s="195"/>
      <c r="KPU88" s="195"/>
      <c r="KPV88" s="195"/>
      <c r="KPW88" s="195"/>
      <c r="KPX88" s="195"/>
      <c r="KPY88" s="195"/>
      <c r="KPZ88" s="195"/>
      <c r="KQA88" s="195"/>
      <c r="KQB88" s="195"/>
      <c r="KQC88" s="195"/>
      <c r="KQD88" s="195"/>
      <c r="KQE88" s="195"/>
      <c r="KQF88" s="195"/>
      <c r="KQG88" s="195"/>
      <c r="KQH88" s="195"/>
      <c r="KQI88" s="195"/>
      <c r="KQJ88" s="195"/>
      <c r="KQK88" s="195"/>
      <c r="KQL88" s="195"/>
      <c r="KQM88" s="195"/>
      <c r="KQN88" s="195"/>
      <c r="KQO88" s="195"/>
      <c r="KQP88" s="195"/>
      <c r="KQQ88" s="195"/>
      <c r="KQR88" s="195"/>
      <c r="KQS88" s="195"/>
      <c r="KQT88" s="195"/>
      <c r="KQU88" s="195"/>
      <c r="KQV88" s="195"/>
      <c r="KQW88" s="195"/>
      <c r="KQX88" s="195"/>
      <c r="KQY88" s="195"/>
      <c r="KQZ88" s="195"/>
      <c r="KRA88" s="195"/>
      <c r="KRB88" s="195"/>
      <c r="KRC88" s="195"/>
      <c r="KRD88" s="195"/>
      <c r="KRE88" s="195"/>
      <c r="KRF88" s="195"/>
      <c r="KRG88" s="195"/>
      <c r="KRH88" s="195"/>
      <c r="KRI88" s="195"/>
      <c r="KRJ88" s="195"/>
      <c r="KRK88" s="195"/>
      <c r="KRL88" s="195"/>
      <c r="KRM88" s="195"/>
      <c r="KRN88" s="195"/>
      <c r="KRO88" s="195"/>
      <c r="KRP88" s="195"/>
      <c r="KRQ88" s="195"/>
      <c r="KRR88" s="195"/>
      <c r="KRS88" s="195"/>
      <c r="KRT88" s="195"/>
      <c r="KRU88" s="195"/>
      <c r="KRV88" s="195"/>
      <c r="KRW88" s="195"/>
      <c r="KRX88" s="195"/>
      <c r="KRY88" s="195"/>
      <c r="KRZ88" s="195"/>
      <c r="KSA88" s="195"/>
      <c r="KSB88" s="195"/>
      <c r="KSC88" s="195"/>
      <c r="KSD88" s="195"/>
      <c r="KSE88" s="195"/>
      <c r="KSF88" s="195"/>
      <c r="KSG88" s="195"/>
      <c r="KSH88" s="195"/>
      <c r="KSI88" s="195"/>
      <c r="KSJ88" s="195"/>
      <c r="KSK88" s="195"/>
      <c r="KSL88" s="195"/>
      <c r="KSM88" s="195"/>
      <c r="KSN88" s="195"/>
      <c r="KSO88" s="195"/>
      <c r="KSP88" s="195"/>
      <c r="KSQ88" s="195"/>
      <c r="KSR88" s="195"/>
      <c r="KSS88" s="195"/>
      <c r="KST88" s="195"/>
      <c r="KSU88" s="195"/>
      <c r="KSV88" s="195"/>
      <c r="KSW88" s="195"/>
      <c r="KSX88" s="195"/>
      <c r="KSY88" s="195"/>
      <c r="KSZ88" s="195"/>
      <c r="KTA88" s="195"/>
      <c r="KTB88" s="195"/>
      <c r="KTC88" s="195"/>
      <c r="KTD88" s="195"/>
      <c r="KTE88" s="195"/>
      <c r="KTF88" s="195"/>
      <c r="KTG88" s="195"/>
      <c r="KTH88" s="195"/>
      <c r="KTI88" s="195"/>
      <c r="KTJ88" s="195"/>
      <c r="KTK88" s="195"/>
      <c r="KTL88" s="195"/>
      <c r="KTM88" s="195"/>
      <c r="KTN88" s="195"/>
      <c r="KTO88" s="195"/>
      <c r="KTP88" s="195"/>
      <c r="KTQ88" s="195"/>
      <c r="KTR88" s="195"/>
      <c r="KTS88" s="195"/>
      <c r="KTT88" s="195"/>
      <c r="KTU88" s="195"/>
      <c r="KTV88" s="195"/>
      <c r="KTW88" s="195"/>
      <c r="KTX88" s="195"/>
      <c r="KTY88" s="195"/>
      <c r="KTZ88" s="195"/>
      <c r="KUA88" s="195"/>
      <c r="KUB88" s="195"/>
      <c r="KUC88" s="195"/>
      <c r="KUD88" s="195"/>
      <c r="KUE88" s="195"/>
      <c r="KUF88" s="195"/>
      <c r="KUG88" s="195"/>
      <c r="KUH88" s="195"/>
      <c r="KUI88" s="195"/>
      <c r="KUJ88" s="195"/>
      <c r="KUK88" s="195"/>
      <c r="KUL88" s="195"/>
      <c r="KUM88" s="195"/>
      <c r="KUN88" s="195"/>
      <c r="KUO88" s="195"/>
      <c r="KUP88" s="195"/>
      <c r="KUQ88" s="195"/>
      <c r="KUR88" s="195"/>
      <c r="KUS88" s="195"/>
      <c r="KUT88" s="195"/>
      <c r="KUU88" s="195"/>
      <c r="KUV88" s="195"/>
      <c r="KUW88" s="195"/>
      <c r="KUX88" s="195"/>
      <c r="KUY88" s="195"/>
      <c r="KUZ88" s="195"/>
      <c r="KVA88" s="195"/>
      <c r="KVB88" s="195"/>
      <c r="KVC88" s="195"/>
      <c r="KVD88" s="195"/>
      <c r="KVE88" s="195"/>
      <c r="KVF88" s="195"/>
      <c r="KVG88" s="195"/>
      <c r="KVH88" s="195"/>
      <c r="KVI88" s="195"/>
      <c r="KVJ88" s="195"/>
      <c r="KVK88" s="195"/>
      <c r="KVL88" s="195"/>
      <c r="KVM88" s="195"/>
      <c r="KVN88" s="195"/>
      <c r="KVO88" s="195"/>
      <c r="KVP88" s="195"/>
      <c r="KVQ88" s="195"/>
      <c r="KVR88" s="195"/>
      <c r="KVS88" s="195"/>
      <c r="KVT88" s="195"/>
      <c r="KVU88" s="195"/>
      <c r="KVV88" s="195"/>
      <c r="KVW88" s="195"/>
      <c r="KVX88" s="195"/>
      <c r="KVY88" s="195"/>
      <c r="KVZ88" s="195"/>
      <c r="KWA88" s="195"/>
      <c r="KWB88" s="195"/>
      <c r="KWC88" s="195"/>
      <c r="KWD88" s="195"/>
      <c r="KWE88" s="195"/>
      <c r="KWF88" s="195"/>
      <c r="KWG88" s="195"/>
      <c r="KWH88" s="195"/>
      <c r="KWI88" s="195"/>
      <c r="KWJ88" s="195"/>
      <c r="KWK88" s="195"/>
      <c r="KWL88" s="195"/>
      <c r="KWM88" s="195"/>
      <c r="KWN88" s="195"/>
      <c r="KWO88" s="195"/>
      <c r="KWP88" s="195"/>
      <c r="KWQ88" s="195"/>
      <c r="KWR88" s="195"/>
      <c r="KWS88" s="195"/>
      <c r="KWT88" s="195"/>
      <c r="KWU88" s="195"/>
      <c r="KWV88" s="195"/>
      <c r="KWW88" s="195"/>
      <c r="KWX88" s="195"/>
      <c r="KWY88" s="195"/>
      <c r="KWZ88" s="195"/>
      <c r="KXA88" s="195"/>
      <c r="KXB88" s="195"/>
      <c r="KXC88" s="195"/>
      <c r="KXD88" s="195"/>
      <c r="KXE88" s="195"/>
      <c r="KXF88" s="195"/>
      <c r="KXG88" s="195"/>
      <c r="KXH88" s="195"/>
      <c r="KXI88" s="195"/>
      <c r="KXJ88" s="195"/>
      <c r="KXK88" s="195"/>
      <c r="KXL88" s="195"/>
      <c r="KXM88" s="195"/>
      <c r="KXN88" s="195"/>
      <c r="KXO88" s="195"/>
      <c r="KXP88" s="195"/>
      <c r="KXQ88" s="195"/>
      <c r="KXR88" s="195"/>
      <c r="KXS88" s="195"/>
      <c r="KXT88" s="195"/>
      <c r="KXU88" s="195"/>
      <c r="KXV88" s="195"/>
      <c r="KXW88" s="195"/>
      <c r="KXX88" s="195"/>
      <c r="KXY88" s="195"/>
      <c r="KXZ88" s="195"/>
      <c r="KYA88" s="195"/>
      <c r="KYB88" s="195"/>
      <c r="KYC88" s="195"/>
      <c r="KYD88" s="195"/>
      <c r="KYE88" s="195"/>
      <c r="KYF88" s="195"/>
      <c r="KYG88" s="195"/>
      <c r="KYH88" s="195"/>
      <c r="KYI88" s="195"/>
      <c r="KYJ88" s="195"/>
      <c r="KYK88" s="195"/>
      <c r="KYL88" s="195"/>
      <c r="KYM88" s="195"/>
      <c r="KYN88" s="195"/>
      <c r="KYO88" s="195"/>
      <c r="KYP88" s="195"/>
      <c r="KYQ88" s="195"/>
      <c r="KYR88" s="195"/>
      <c r="KYS88" s="195"/>
      <c r="KYT88" s="195"/>
      <c r="KYU88" s="195"/>
      <c r="KYV88" s="195"/>
      <c r="KYW88" s="195"/>
      <c r="KYX88" s="195"/>
      <c r="KYY88" s="195"/>
      <c r="KYZ88" s="195"/>
      <c r="KZA88" s="195"/>
      <c r="KZB88" s="195"/>
      <c r="KZC88" s="195"/>
      <c r="KZD88" s="195"/>
      <c r="KZE88" s="195"/>
      <c r="KZF88" s="195"/>
      <c r="KZG88" s="195"/>
      <c r="KZH88" s="195"/>
      <c r="KZI88" s="195"/>
      <c r="KZJ88" s="195"/>
      <c r="KZK88" s="195"/>
      <c r="KZL88" s="195"/>
      <c r="KZM88" s="195"/>
      <c r="KZN88" s="195"/>
      <c r="KZO88" s="195"/>
      <c r="KZP88" s="195"/>
      <c r="KZQ88" s="195"/>
      <c r="KZR88" s="195"/>
      <c r="KZS88" s="195"/>
      <c r="KZT88" s="195"/>
      <c r="KZU88" s="195"/>
      <c r="KZV88" s="195"/>
      <c r="KZW88" s="195"/>
      <c r="KZX88" s="195"/>
      <c r="KZY88" s="195"/>
      <c r="KZZ88" s="195"/>
      <c r="LAA88" s="195"/>
      <c r="LAB88" s="195"/>
      <c r="LAC88" s="195"/>
      <c r="LAD88" s="195"/>
      <c r="LAE88" s="195"/>
      <c r="LAF88" s="195"/>
      <c r="LAG88" s="195"/>
      <c r="LAH88" s="195"/>
      <c r="LAI88" s="195"/>
      <c r="LAJ88" s="195"/>
      <c r="LAK88" s="195"/>
      <c r="LAL88" s="195"/>
      <c r="LAM88" s="195"/>
      <c r="LAN88" s="195"/>
      <c r="LAO88" s="195"/>
      <c r="LAP88" s="195"/>
      <c r="LAQ88" s="195"/>
      <c r="LAR88" s="195"/>
      <c r="LAS88" s="195"/>
      <c r="LAT88" s="195"/>
      <c r="LAU88" s="195"/>
      <c r="LAV88" s="195"/>
      <c r="LAW88" s="195"/>
      <c r="LAX88" s="195"/>
      <c r="LAY88" s="195"/>
      <c r="LAZ88" s="195"/>
      <c r="LBA88" s="195"/>
      <c r="LBB88" s="195"/>
      <c r="LBC88" s="195"/>
      <c r="LBD88" s="195"/>
      <c r="LBE88" s="195"/>
      <c r="LBF88" s="195"/>
      <c r="LBG88" s="195"/>
      <c r="LBH88" s="195"/>
      <c r="LBI88" s="195"/>
      <c r="LBJ88" s="195"/>
      <c r="LBK88" s="195"/>
      <c r="LBL88" s="195"/>
      <c r="LBM88" s="195"/>
      <c r="LBN88" s="195"/>
      <c r="LBO88" s="195"/>
      <c r="LBP88" s="195"/>
      <c r="LBQ88" s="195"/>
      <c r="LBR88" s="195"/>
      <c r="LBS88" s="195"/>
      <c r="LBT88" s="195"/>
      <c r="LBU88" s="195"/>
      <c r="LBV88" s="195"/>
      <c r="LBW88" s="195"/>
      <c r="LBX88" s="195"/>
      <c r="LBY88" s="195"/>
      <c r="LBZ88" s="195"/>
      <c r="LCA88" s="195"/>
      <c r="LCB88" s="195"/>
      <c r="LCC88" s="195"/>
      <c r="LCD88" s="195"/>
      <c r="LCE88" s="195"/>
      <c r="LCF88" s="195"/>
      <c r="LCG88" s="195"/>
      <c r="LCH88" s="195"/>
      <c r="LCI88" s="195"/>
      <c r="LCJ88" s="195"/>
      <c r="LCK88" s="195"/>
      <c r="LCL88" s="195"/>
      <c r="LCM88" s="195"/>
      <c r="LCN88" s="195"/>
      <c r="LCO88" s="195"/>
      <c r="LCP88" s="195"/>
      <c r="LCQ88" s="195"/>
      <c r="LCR88" s="195"/>
      <c r="LCS88" s="195"/>
      <c r="LCT88" s="195"/>
      <c r="LCU88" s="195"/>
      <c r="LCV88" s="195"/>
      <c r="LCW88" s="195"/>
      <c r="LCX88" s="195"/>
      <c r="LCY88" s="195"/>
      <c r="LCZ88" s="195"/>
      <c r="LDA88" s="195"/>
      <c r="LDB88" s="195"/>
      <c r="LDC88" s="195"/>
      <c r="LDD88" s="195"/>
      <c r="LDE88" s="195"/>
      <c r="LDF88" s="195"/>
      <c r="LDG88" s="195"/>
      <c r="LDH88" s="195"/>
      <c r="LDI88" s="195"/>
      <c r="LDJ88" s="195"/>
      <c r="LDK88" s="195"/>
      <c r="LDL88" s="195"/>
      <c r="LDM88" s="195"/>
      <c r="LDN88" s="195"/>
      <c r="LDO88" s="195"/>
      <c r="LDP88" s="195"/>
      <c r="LDQ88" s="195"/>
      <c r="LDR88" s="195"/>
      <c r="LDS88" s="195"/>
      <c r="LDT88" s="195"/>
      <c r="LDU88" s="195"/>
      <c r="LDV88" s="195"/>
      <c r="LDW88" s="195"/>
      <c r="LDX88" s="195"/>
      <c r="LDY88" s="195"/>
      <c r="LDZ88" s="195"/>
      <c r="LEA88" s="195"/>
      <c r="LEB88" s="195"/>
      <c r="LEC88" s="195"/>
      <c r="LED88" s="195"/>
      <c r="LEE88" s="195"/>
      <c r="LEF88" s="195"/>
      <c r="LEG88" s="195"/>
      <c r="LEH88" s="195"/>
      <c r="LEI88" s="195"/>
      <c r="LEJ88" s="195"/>
      <c r="LEK88" s="195"/>
      <c r="LEL88" s="195"/>
      <c r="LEM88" s="195"/>
      <c r="LEN88" s="195"/>
      <c r="LEO88" s="195"/>
      <c r="LEP88" s="195"/>
      <c r="LEQ88" s="195"/>
      <c r="LER88" s="195"/>
      <c r="LES88" s="195"/>
      <c r="LET88" s="195"/>
      <c r="LEU88" s="195"/>
      <c r="LEV88" s="195"/>
      <c r="LEW88" s="195"/>
      <c r="LEX88" s="195"/>
      <c r="LEY88" s="195"/>
      <c r="LEZ88" s="195"/>
      <c r="LFA88" s="195"/>
      <c r="LFB88" s="195"/>
      <c r="LFC88" s="195"/>
      <c r="LFD88" s="195"/>
      <c r="LFE88" s="195"/>
      <c r="LFF88" s="195"/>
      <c r="LFG88" s="195"/>
      <c r="LFH88" s="195"/>
      <c r="LFI88" s="195"/>
      <c r="LFJ88" s="195"/>
      <c r="LFK88" s="195"/>
      <c r="LFL88" s="195"/>
      <c r="LFM88" s="195"/>
      <c r="LFN88" s="195"/>
      <c r="LFO88" s="195"/>
      <c r="LFP88" s="195"/>
      <c r="LFQ88" s="195"/>
      <c r="LFR88" s="195"/>
      <c r="LFS88" s="195"/>
      <c r="LFT88" s="195"/>
      <c r="LFU88" s="195"/>
      <c r="LFV88" s="195"/>
      <c r="LFW88" s="195"/>
      <c r="LFX88" s="195"/>
      <c r="LFY88" s="195"/>
      <c r="LFZ88" s="195"/>
      <c r="LGA88" s="195"/>
      <c r="LGB88" s="195"/>
      <c r="LGC88" s="195"/>
      <c r="LGD88" s="195"/>
      <c r="LGE88" s="195"/>
      <c r="LGF88" s="195"/>
      <c r="LGG88" s="195"/>
      <c r="LGH88" s="195"/>
      <c r="LGI88" s="195"/>
      <c r="LGJ88" s="195"/>
      <c r="LGK88" s="195"/>
      <c r="LGL88" s="195"/>
      <c r="LGM88" s="195"/>
      <c r="LGN88" s="195"/>
      <c r="LGO88" s="195"/>
      <c r="LGP88" s="195"/>
      <c r="LGQ88" s="195"/>
      <c r="LGR88" s="195"/>
      <c r="LGS88" s="195"/>
      <c r="LGT88" s="195"/>
      <c r="LGU88" s="195"/>
      <c r="LGV88" s="195"/>
      <c r="LGW88" s="195"/>
      <c r="LGX88" s="195"/>
      <c r="LGY88" s="195"/>
      <c r="LGZ88" s="195"/>
      <c r="LHA88" s="195"/>
      <c r="LHB88" s="195"/>
      <c r="LHC88" s="195"/>
      <c r="LHD88" s="195"/>
      <c r="LHE88" s="195"/>
      <c r="LHF88" s="195"/>
      <c r="LHG88" s="195"/>
      <c r="LHH88" s="195"/>
      <c r="LHI88" s="195"/>
      <c r="LHJ88" s="195"/>
      <c r="LHK88" s="195"/>
      <c r="LHL88" s="195"/>
      <c r="LHM88" s="195"/>
      <c r="LHN88" s="195"/>
      <c r="LHO88" s="195"/>
      <c r="LHP88" s="195"/>
      <c r="LHQ88" s="195"/>
      <c r="LHR88" s="195"/>
      <c r="LHS88" s="195"/>
      <c r="LHT88" s="195"/>
      <c r="LHU88" s="195"/>
      <c r="LHV88" s="195"/>
      <c r="LHW88" s="195"/>
      <c r="LHX88" s="195"/>
      <c r="LHY88" s="195"/>
      <c r="LHZ88" s="195"/>
      <c r="LIA88" s="195"/>
      <c r="LIB88" s="195"/>
      <c r="LIC88" s="195"/>
      <c r="LID88" s="195"/>
      <c r="LIE88" s="195"/>
      <c r="LIF88" s="195"/>
      <c r="LIG88" s="195"/>
      <c r="LIH88" s="195"/>
      <c r="LII88" s="195"/>
      <c r="LIJ88" s="195"/>
      <c r="LIK88" s="195"/>
      <c r="LIL88" s="195"/>
      <c r="LIM88" s="195"/>
      <c r="LIN88" s="195"/>
      <c r="LIO88" s="195"/>
      <c r="LIP88" s="195"/>
      <c r="LIQ88" s="195"/>
      <c r="LIR88" s="195"/>
      <c r="LIS88" s="195"/>
      <c r="LIT88" s="195"/>
      <c r="LIU88" s="195"/>
      <c r="LIV88" s="195"/>
      <c r="LIW88" s="195"/>
      <c r="LIX88" s="195"/>
      <c r="LIY88" s="195"/>
      <c r="LIZ88" s="195"/>
      <c r="LJA88" s="195"/>
      <c r="LJB88" s="195"/>
      <c r="LJC88" s="195"/>
      <c r="LJD88" s="195"/>
      <c r="LJE88" s="195"/>
      <c r="LJF88" s="195"/>
      <c r="LJG88" s="195"/>
      <c r="LJH88" s="195"/>
      <c r="LJI88" s="195"/>
      <c r="LJJ88" s="195"/>
      <c r="LJK88" s="195"/>
      <c r="LJL88" s="195"/>
      <c r="LJM88" s="195"/>
      <c r="LJN88" s="195"/>
      <c r="LJO88" s="195"/>
      <c r="LJP88" s="195"/>
      <c r="LJQ88" s="195"/>
      <c r="LJR88" s="195"/>
      <c r="LJS88" s="195"/>
      <c r="LJT88" s="195"/>
      <c r="LJU88" s="195"/>
      <c r="LJV88" s="195"/>
      <c r="LJW88" s="195"/>
      <c r="LJX88" s="195"/>
      <c r="LJY88" s="195"/>
      <c r="LJZ88" s="195"/>
      <c r="LKA88" s="195"/>
      <c r="LKB88" s="195"/>
      <c r="LKC88" s="195"/>
      <c r="LKD88" s="195"/>
      <c r="LKE88" s="195"/>
      <c r="LKF88" s="195"/>
      <c r="LKG88" s="195"/>
      <c r="LKH88" s="195"/>
      <c r="LKI88" s="195"/>
      <c r="LKJ88" s="195"/>
      <c r="LKK88" s="195"/>
      <c r="LKL88" s="195"/>
      <c r="LKM88" s="195"/>
      <c r="LKN88" s="195"/>
      <c r="LKO88" s="195"/>
      <c r="LKP88" s="195"/>
      <c r="LKQ88" s="195"/>
      <c r="LKR88" s="195"/>
      <c r="LKS88" s="195"/>
      <c r="LKT88" s="195"/>
      <c r="LKU88" s="195"/>
      <c r="LKV88" s="195"/>
      <c r="LKW88" s="195"/>
      <c r="LKX88" s="195"/>
      <c r="LKY88" s="195"/>
      <c r="LKZ88" s="195"/>
      <c r="LLA88" s="195"/>
      <c r="LLB88" s="195"/>
      <c r="LLC88" s="195"/>
      <c r="LLD88" s="195"/>
      <c r="LLE88" s="195"/>
      <c r="LLF88" s="195"/>
      <c r="LLG88" s="195"/>
      <c r="LLH88" s="195"/>
      <c r="LLI88" s="195"/>
      <c r="LLJ88" s="195"/>
      <c r="LLK88" s="195"/>
      <c r="LLL88" s="195"/>
      <c r="LLM88" s="195"/>
      <c r="LLN88" s="195"/>
      <c r="LLO88" s="195"/>
      <c r="LLP88" s="195"/>
      <c r="LLQ88" s="195"/>
      <c r="LLR88" s="195"/>
      <c r="LLS88" s="195"/>
      <c r="LLT88" s="195"/>
      <c r="LLU88" s="195"/>
      <c r="LLV88" s="195"/>
      <c r="LLW88" s="195"/>
      <c r="LLX88" s="195"/>
      <c r="LLY88" s="195"/>
      <c r="LLZ88" s="195"/>
      <c r="LMA88" s="195"/>
      <c r="LMB88" s="195"/>
      <c r="LMC88" s="195"/>
      <c r="LMD88" s="195"/>
      <c r="LME88" s="195"/>
      <c r="LMF88" s="195"/>
      <c r="LMG88" s="195"/>
      <c r="LMH88" s="195"/>
      <c r="LMI88" s="195"/>
      <c r="LMJ88" s="195"/>
      <c r="LMK88" s="195"/>
      <c r="LML88" s="195"/>
      <c r="LMM88" s="195"/>
      <c r="LMN88" s="195"/>
      <c r="LMO88" s="195"/>
      <c r="LMP88" s="195"/>
      <c r="LMQ88" s="195"/>
      <c r="LMR88" s="195"/>
      <c r="LMS88" s="195"/>
      <c r="LMT88" s="195"/>
      <c r="LMU88" s="195"/>
      <c r="LMV88" s="195"/>
      <c r="LMW88" s="195"/>
      <c r="LMX88" s="195"/>
      <c r="LMY88" s="195"/>
      <c r="LMZ88" s="195"/>
      <c r="LNA88" s="195"/>
      <c r="LNB88" s="195"/>
      <c r="LNC88" s="195"/>
      <c r="LND88" s="195"/>
      <c r="LNE88" s="195"/>
      <c r="LNF88" s="195"/>
      <c r="LNG88" s="195"/>
      <c r="LNH88" s="195"/>
      <c r="LNI88" s="195"/>
      <c r="LNJ88" s="195"/>
      <c r="LNK88" s="195"/>
      <c r="LNL88" s="195"/>
      <c r="LNM88" s="195"/>
      <c r="LNN88" s="195"/>
      <c r="LNO88" s="195"/>
      <c r="LNP88" s="195"/>
      <c r="LNQ88" s="195"/>
      <c r="LNR88" s="195"/>
      <c r="LNS88" s="195"/>
      <c r="LNT88" s="195"/>
      <c r="LNU88" s="195"/>
      <c r="LNV88" s="195"/>
      <c r="LNW88" s="195"/>
      <c r="LNX88" s="195"/>
      <c r="LNY88" s="195"/>
      <c r="LNZ88" s="195"/>
      <c r="LOA88" s="195"/>
      <c r="LOB88" s="195"/>
      <c r="LOC88" s="195"/>
      <c r="LOD88" s="195"/>
      <c r="LOE88" s="195"/>
      <c r="LOF88" s="195"/>
      <c r="LOG88" s="195"/>
      <c r="LOH88" s="195"/>
      <c r="LOI88" s="195"/>
      <c r="LOJ88" s="195"/>
      <c r="LOK88" s="195"/>
      <c r="LOL88" s="195"/>
      <c r="LOM88" s="195"/>
      <c r="LON88" s="195"/>
      <c r="LOO88" s="195"/>
      <c r="LOP88" s="195"/>
      <c r="LOQ88" s="195"/>
      <c r="LOR88" s="195"/>
      <c r="LOS88" s="195"/>
      <c r="LOT88" s="195"/>
      <c r="LOU88" s="195"/>
      <c r="LOV88" s="195"/>
      <c r="LOW88" s="195"/>
      <c r="LOX88" s="195"/>
      <c r="LOY88" s="195"/>
      <c r="LOZ88" s="195"/>
      <c r="LPA88" s="195"/>
      <c r="LPB88" s="195"/>
      <c r="LPC88" s="195"/>
      <c r="LPD88" s="195"/>
      <c r="LPE88" s="195"/>
      <c r="LPF88" s="195"/>
      <c r="LPG88" s="195"/>
      <c r="LPH88" s="195"/>
      <c r="LPI88" s="195"/>
      <c r="LPJ88" s="195"/>
      <c r="LPK88" s="195"/>
      <c r="LPL88" s="195"/>
      <c r="LPM88" s="195"/>
      <c r="LPN88" s="195"/>
      <c r="LPO88" s="195"/>
      <c r="LPP88" s="195"/>
      <c r="LPQ88" s="195"/>
      <c r="LPR88" s="195"/>
      <c r="LPS88" s="195"/>
      <c r="LPT88" s="195"/>
      <c r="LPU88" s="195"/>
      <c r="LPV88" s="195"/>
      <c r="LPW88" s="195"/>
      <c r="LPX88" s="195"/>
      <c r="LPY88" s="195"/>
      <c r="LPZ88" s="195"/>
      <c r="LQA88" s="195"/>
      <c r="LQB88" s="195"/>
      <c r="LQC88" s="195"/>
      <c r="LQD88" s="195"/>
      <c r="LQE88" s="195"/>
      <c r="LQF88" s="195"/>
      <c r="LQG88" s="195"/>
      <c r="LQH88" s="195"/>
      <c r="LQI88" s="195"/>
      <c r="LQJ88" s="195"/>
      <c r="LQK88" s="195"/>
      <c r="LQL88" s="195"/>
      <c r="LQM88" s="195"/>
      <c r="LQN88" s="195"/>
      <c r="LQO88" s="195"/>
      <c r="LQP88" s="195"/>
      <c r="LQQ88" s="195"/>
      <c r="LQR88" s="195"/>
      <c r="LQS88" s="195"/>
      <c r="LQT88" s="195"/>
      <c r="LQU88" s="195"/>
      <c r="LQV88" s="195"/>
      <c r="LQW88" s="195"/>
      <c r="LQX88" s="195"/>
      <c r="LQY88" s="195"/>
      <c r="LQZ88" s="195"/>
      <c r="LRA88" s="195"/>
      <c r="LRB88" s="195"/>
      <c r="LRC88" s="195"/>
      <c r="LRD88" s="195"/>
      <c r="LRE88" s="195"/>
      <c r="LRF88" s="195"/>
      <c r="LRG88" s="195"/>
      <c r="LRH88" s="195"/>
      <c r="LRI88" s="195"/>
      <c r="LRJ88" s="195"/>
      <c r="LRK88" s="195"/>
      <c r="LRL88" s="195"/>
      <c r="LRM88" s="195"/>
      <c r="LRN88" s="195"/>
      <c r="LRO88" s="195"/>
      <c r="LRP88" s="195"/>
      <c r="LRQ88" s="195"/>
      <c r="LRR88" s="195"/>
      <c r="LRS88" s="195"/>
      <c r="LRT88" s="195"/>
      <c r="LRU88" s="195"/>
      <c r="LRV88" s="195"/>
      <c r="LRW88" s="195"/>
      <c r="LRX88" s="195"/>
      <c r="LRY88" s="195"/>
      <c r="LRZ88" s="195"/>
      <c r="LSA88" s="195"/>
      <c r="LSB88" s="195"/>
      <c r="LSC88" s="195"/>
      <c r="LSD88" s="195"/>
      <c r="LSE88" s="195"/>
      <c r="LSF88" s="195"/>
      <c r="LSG88" s="195"/>
      <c r="LSH88" s="195"/>
      <c r="LSI88" s="195"/>
      <c r="LSJ88" s="195"/>
      <c r="LSK88" s="195"/>
      <c r="LSL88" s="195"/>
      <c r="LSM88" s="195"/>
      <c r="LSN88" s="195"/>
      <c r="LSO88" s="195"/>
      <c r="LSP88" s="195"/>
      <c r="LSQ88" s="195"/>
      <c r="LSR88" s="195"/>
      <c r="LSS88" s="195"/>
      <c r="LST88" s="195"/>
      <c r="LSU88" s="195"/>
      <c r="LSV88" s="195"/>
      <c r="LSW88" s="195"/>
      <c r="LSX88" s="195"/>
      <c r="LSY88" s="195"/>
      <c r="LSZ88" s="195"/>
      <c r="LTA88" s="195"/>
      <c r="LTB88" s="195"/>
      <c r="LTC88" s="195"/>
      <c r="LTD88" s="195"/>
      <c r="LTE88" s="195"/>
      <c r="LTF88" s="195"/>
      <c r="LTG88" s="195"/>
      <c r="LTH88" s="195"/>
      <c r="LTI88" s="195"/>
      <c r="LTJ88" s="195"/>
      <c r="LTK88" s="195"/>
      <c r="LTL88" s="195"/>
      <c r="LTM88" s="195"/>
      <c r="LTN88" s="195"/>
      <c r="LTO88" s="195"/>
      <c r="LTP88" s="195"/>
      <c r="LTQ88" s="195"/>
      <c r="LTR88" s="195"/>
      <c r="LTS88" s="195"/>
      <c r="LTT88" s="195"/>
      <c r="LTU88" s="195"/>
      <c r="LTV88" s="195"/>
      <c r="LTW88" s="195"/>
      <c r="LTX88" s="195"/>
      <c r="LTY88" s="195"/>
      <c r="LTZ88" s="195"/>
      <c r="LUA88" s="195"/>
      <c r="LUB88" s="195"/>
      <c r="LUC88" s="195"/>
      <c r="LUD88" s="195"/>
      <c r="LUE88" s="195"/>
      <c r="LUF88" s="195"/>
      <c r="LUG88" s="195"/>
      <c r="LUH88" s="195"/>
      <c r="LUI88" s="195"/>
      <c r="LUJ88" s="195"/>
      <c r="LUK88" s="195"/>
      <c r="LUL88" s="195"/>
      <c r="LUM88" s="195"/>
      <c r="LUN88" s="195"/>
      <c r="LUO88" s="195"/>
      <c r="LUP88" s="195"/>
      <c r="LUQ88" s="195"/>
      <c r="LUR88" s="195"/>
      <c r="LUS88" s="195"/>
      <c r="LUT88" s="195"/>
      <c r="LUU88" s="195"/>
      <c r="LUV88" s="195"/>
      <c r="LUW88" s="195"/>
      <c r="LUX88" s="195"/>
      <c r="LUY88" s="195"/>
      <c r="LUZ88" s="195"/>
      <c r="LVA88" s="195"/>
      <c r="LVB88" s="195"/>
      <c r="LVC88" s="195"/>
      <c r="LVD88" s="195"/>
      <c r="LVE88" s="195"/>
      <c r="LVF88" s="195"/>
      <c r="LVG88" s="195"/>
      <c r="LVH88" s="195"/>
      <c r="LVI88" s="195"/>
      <c r="LVJ88" s="195"/>
      <c r="LVK88" s="195"/>
      <c r="LVL88" s="195"/>
      <c r="LVM88" s="195"/>
      <c r="LVN88" s="195"/>
      <c r="LVO88" s="195"/>
      <c r="LVP88" s="195"/>
      <c r="LVQ88" s="195"/>
      <c r="LVR88" s="195"/>
      <c r="LVS88" s="195"/>
      <c r="LVT88" s="195"/>
      <c r="LVU88" s="195"/>
      <c r="LVV88" s="195"/>
      <c r="LVW88" s="195"/>
      <c r="LVX88" s="195"/>
      <c r="LVY88" s="195"/>
      <c r="LVZ88" s="195"/>
      <c r="LWA88" s="195"/>
      <c r="LWB88" s="195"/>
      <c r="LWC88" s="195"/>
      <c r="LWD88" s="195"/>
      <c r="LWE88" s="195"/>
      <c r="LWF88" s="195"/>
      <c r="LWG88" s="195"/>
      <c r="LWH88" s="195"/>
      <c r="LWI88" s="195"/>
      <c r="LWJ88" s="195"/>
      <c r="LWK88" s="195"/>
      <c r="LWL88" s="195"/>
      <c r="LWM88" s="195"/>
      <c r="LWN88" s="195"/>
      <c r="LWO88" s="195"/>
      <c r="LWP88" s="195"/>
      <c r="LWQ88" s="195"/>
      <c r="LWR88" s="195"/>
      <c r="LWS88" s="195"/>
      <c r="LWT88" s="195"/>
      <c r="LWU88" s="195"/>
      <c r="LWV88" s="195"/>
      <c r="LWW88" s="195"/>
      <c r="LWX88" s="195"/>
      <c r="LWY88" s="195"/>
      <c r="LWZ88" s="195"/>
      <c r="LXA88" s="195"/>
      <c r="LXB88" s="195"/>
      <c r="LXC88" s="195"/>
      <c r="LXD88" s="195"/>
      <c r="LXE88" s="195"/>
      <c r="LXF88" s="195"/>
      <c r="LXG88" s="195"/>
      <c r="LXH88" s="195"/>
      <c r="LXI88" s="195"/>
      <c r="LXJ88" s="195"/>
      <c r="LXK88" s="195"/>
      <c r="LXL88" s="195"/>
      <c r="LXM88" s="195"/>
      <c r="LXN88" s="195"/>
      <c r="LXO88" s="195"/>
      <c r="LXP88" s="195"/>
      <c r="LXQ88" s="195"/>
      <c r="LXR88" s="195"/>
      <c r="LXS88" s="195"/>
      <c r="LXT88" s="195"/>
      <c r="LXU88" s="195"/>
      <c r="LXV88" s="195"/>
      <c r="LXW88" s="195"/>
      <c r="LXX88" s="195"/>
      <c r="LXY88" s="195"/>
      <c r="LXZ88" s="195"/>
      <c r="LYA88" s="195"/>
      <c r="LYB88" s="195"/>
      <c r="LYC88" s="195"/>
      <c r="LYD88" s="195"/>
      <c r="LYE88" s="195"/>
      <c r="LYF88" s="195"/>
      <c r="LYG88" s="195"/>
      <c r="LYH88" s="195"/>
      <c r="LYI88" s="195"/>
      <c r="LYJ88" s="195"/>
      <c r="LYK88" s="195"/>
      <c r="LYL88" s="195"/>
      <c r="LYM88" s="195"/>
      <c r="LYN88" s="195"/>
      <c r="LYO88" s="195"/>
      <c r="LYP88" s="195"/>
      <c r="LYQ88" s="195"/>
      <c r="LYR88" s="195"/>
      <c r="LYS88" s="195"/>
      <c r="LYT88" s="195"/>
      <c r="LYU88" s="195"/>
      <c r="LYV88" s="195"/>
      <c r="LYW88" s="195"/>
      <c r="LYX88" s="195"/>
      <c r="LYY88" s="195"/>
      <c r="LYZ88" s="195"/>
      <c r="LZA88" s="195"/>
      <c r="LZB88" s="195"/>
      <c r="LZC88" s="195"/>
      <c r="LZD88" s="195"/>
      <c r="LZE88" s="195"/>
      <c r="LZF88" s="195"/>
      <c r="LZG88" s="195"/>
      <c r="LZH88" s="195"/>
      <c r="LZI88" s="195"/>
      <c r="LZJ88" s="195"/>
      <c r="LZK88" s="195"/>
      <c r="LZL88" s="195"/>
      <c r="LZM88" s="195"/>
      <c r="LZN88" s="195"/>
      <c r="LZO88" s="195"/>
      <c r="LZP88" s="195"/>
      <c r="LZQ88" s="195"/>
      <c r="LZR88" s="195"/>
      <c r="LZS88" s="195"/>
      <c r="LZT88" s="195"/>
      <c r="LZU88" s="195"/>
      <c r="LZV88" s="195"/>
      <c r="LZW88" s="195"/>
      <c r="LZX88" s="195"/>
      <c r="LZY88" s="195"/>
      <c r="LZZ88" s="195"/>
      <c r="MAA88" s="195"/>
      <c r="MAB88" s="195"/>
      <c r="MAC88" s="195"/>
      <c r="MAD88" s="195"/>
      <c r="MAE88" s="195"/>
      <c r="MAF88" s="195"/>
      <c r="MAG88" s="195"/>
      <c r="MAH88" s="195"/>
      <c r="MAI88" s="195"/>
      <c r="MAJ88" s="195"/>
      <c r="MAK88" s="195"/>
      <c r="MAL88" s="195"/>
      <c r="MAM88" s="195"/>
      <c r="MAN88" s="195"/>
      <c r="MAO88" s="195"/>
      <c r="MAP88" s="195"/>
      <c r="MAQ88" s="195"/>
      <c r="MAR88" s="195"/>
      <c r="MAS88" s="195"/>
      <c r="MAT88" s="195"/>
      <c r="MAU88" s="195"/>
      <c r="MAV88" s="195"/>
      <c r="MAW88" s="195"/>
      <c r="MAX88" s="195"/>
      <c r="MAY88" s="195"/>
      <c r="MAZ88" s="195"/>
      <c r="MBA88" s="195"/>
      <c r="MBB88" s="195"/>
      <c r="MBC88" s="195"/>
      <c r="MBD88" s="195"/>
      <c r="MBE88" s="195"/>
      <c r="MBF88" s="195"/>
      <c r="MBG88" s="195"/>
      <c r="MBH88" s="195"/>
      <c r="MBI88" s="195"/>
      <c r="MBJ88" s="195"/>
      <c r="MBK88" s="195"/>
      <c r="MBL88" s="195"/>
      <c r="MBM88" s="195"/>
      <c r="MBN88" s="195"/>
      <c r="MBO88" s="195"/>
      <c r="MBP88" s="195"/>
      <c r="MBQ88" s="195"/>
      <c r="MBR88" s="195"/>
      <c r="MBS88" s="195"/>
      <c r="MBT88" s="195"/>
      <c r="MBU88" s="195"/>
      <c r="MBV88" s="195"/>
      <c r="MBW88" s="195"/>
      <c r="MBX88" s="195"/>
      <c r="MBY88" s="195"/>
      <c r="MBZ88" s="195"/>
      <c r="MCA88" s="195"/>
      <c r="MCB88" s="195"/>
      <c r="MCC88" s="195"/>
      <c r="MCD88" s="195"/>
      <c r="MCE88" s="195"/>
      <c r="MCF88" s="195"/>
      <c r="MCG88" s="195"/>
      <c r="MCH88" s="195"/>
      <c r="MCI88" s="195"/>
      <c r="MCJ88" s="195"/>
      <c r="MCK88" s="195"/>
      <c r="MCL88" s="195"/>
      <c r="MCM88" s="195"/>
      <c r="MCN88" s="195"/>
      <c r="MCO88" s="195"/>
      <c r="MCP88" s="195"/>
      <c r="MCQ88" s="195"/>
      <c r="MCR88" s="195"/>
      <c r="MCS88" s="195"/>
      <c r="MCT88" s="195"/>
      <c r="MCU88" s="195"/>
      <c r="MCV88" s="195"/>
      <c r="MCW88" s="195"/>
      <c r="MCX88" s="195"/>
      <c r="MCY88" s="195"/>
      <c r="MCZ88" s="195"/>
      <c r="MDA88" s="195"/>
      <c r="MDB88" s="195"/>
      <c r="MDC88" s="195"/>
      <c r="MDD88" s="195"/>
      <c r="MDE88" s="195"/>
      <c r="MDF88" s="195"/>
      <c r="MDG88" s="195"/>
      <c r="MDH88" s="195"/>
      <c r="MDI88" s="195"/>
      <c r="MDJ88" s="195"/>
      <c r="MDK88" s="195"/>
      <c r="MDL88" s="195"/>
      <c r="MDM88" s="195"/>
      <c r="MDN88" s="195"/>
      <c r="MDO88" s="195"/>
      <c r="MDP88" s="195"/>
      <c r="MDQ88" s="195"/>
      <c r="MDR88" s="195"/>
      <c r="MDS88" s="195"/>
      <c r="MDT88" s="195"/>
      <c r="MDU88" s="195"/>
      <c r="MDV88" s="195"/>
      <c r="MDW88" s="195"/>
      <c r="MDX88" s="195"/>
      <c r="MDY88" s="195"/>
      <c r="MDZ88" s="195"/>
      <c r="MEA88" s="195"/>
      <c r="MEB88" s="195"/>
      <c r="MEC88" s="195"/>
      <c r="MED88" s="195"/>
      <c r="MEE88" s="195"/>
      <c r="MEF88" s="195"/>
      <c r="MEG88" s="195"/>
      <c r="MEH88" s="195"/>
      <c r="MEI88" s="195"/>
      <c r="MEJ88" s="195"/>
      <c r="MEK88" s="195"/>
      <c r="MEL88" s="195"/>
      <c r="MEM88" s="195"/>
      <c r="MEN88" s="195"/>
      <c r="MEO88" s="195"/>
      <c r="MEP88" s="195"/>
      <c r="MEQ88" s="195"/>
      <c r="MER88" s="195"/>
      <c r="MES88" s="195"/>
      <c r="MET88" s="195"/>
      <c r="MEU88" s="195"/>
      <c r="MEV88" s="195"/>
      <c r="MEW88" s="195"/>
      <c r="MEX88" s="195"/>
      <c r="MEY88" s="195"/>
      <c r="MEZ88" s="195"/>
      <c r="MFA88" s="195"/>
      <c r="MFB88" s="195"/>
      <c r="MFC88" s="195"/>
      <c r="MFD88" s="195"/>
      <c r="MFE88" s="195"/>
      <c r="MFF88" s="195"/>
      <c r="MFG88" s="195"/>
      <c r="MFH88" s="195"/>
      <c r="MFI88" s="195"/>
      <c r="MFJ88" s="195"/>
      <c r="MFK88" s="195"/>
      <c r="MFL88" s="195"/>
      <c r="MFM88" s="195"/>
      <c r="MFN88" s="195"/>
      <c r="MFO88" s="195"/>
      <c r="MFP88" s="195"/>
      <c r="MFQ88" s="195"/>
      <c r="MFR88" s="195"/>
      <c r="MFS88" s="195"/>
      <c r="MFT88" s="195"/>
      <c r="MFU88" s="195"/>
      <c r="MFV88" s="195"/>
      <c r="MFW88" s="195"/>
      <c r="MFX88" s="195"/>
      <c r="MFY88" s="195"/>
      <c r="MFZ88" s="195"/>
      <c r="MGA88" s="195"/>
      <c r="MGB88" s="195"/>
      <c r="MGC88" s="195"/>
      <c r="MGD88" s="195"/>
      <c r="MGE88" s="195"/>
      <c r="MGF88" s="195"/>
      <c r="MGG88" s="195"/>
      <c r="MGH88" s="195"/>
      <c r="MGI88" s="195"/>
      <c r="MGJ88" s="195"/>
      <c r="MGK88" s="195"/>
      <c r="MGL88" s="195"/>
      <c r="MGM88" s="195"/>
      <c r="MGN88" s="195"/>
      <c r="MGO88" s="195"/>
      <c r="MGP88" s="195"/>
      <c r="MGQ88" s="195"/>
      <c r="MGR88" s="195"/>
      <c r="MGS88" s="195"/>
      <c r="MGT88" s="195"/>
      <c r="MGU88" s="195"/>
      <c r="MGV88" s="195"/>
      <c r="MGW88" s="195"/>
      <c r="MGX88" s="195"/>
      <c r="MGY88" s="195"/>
      <c r="MGZ88" s="195"/>
      <c r="MHA88" s="195"/>
      <c r="MHB88" s="195"/>
      <c r="MHC88" s="195"/>
      <c r="MHD88" s="195"/>
      <c r="MHE88" s="195"/>
      <c r="MHF88" s="195"/>
      <c r="MHG88" s="195"/>
      <c r="MHH88" s="195"/>
      <c r="MHI88" s="195"/>
      <c r="MHJ88" s="195"/>
      <c r="MHK88" s="195"/>
      <c r="MHL88" s="195"/>
      <c r="MHM88" s="195"/>
      <c r="MHN88" s="195"/>
      <c r="MHO88" s="195"/>
      <c r="MHP88" s="195"/>
      <c r="MHQ88" s="195"/>
      <c r="MHR88" s="195"/>
      <c r="MHS88" s="195"/>
      <c r="MHT88" s="195"/>
      <c r="MHU88" s="195"/>
      <c r="MHV88" s="195"/>
      <c r="MHW88" s="195"/>
      <c r="MHX88" s="195"/>
      <c r="MHY88" s="195"/>
      <c r="MHZ88" s="195"/>
      <c r="MIA88" s="195"/>
      <c r="MIB88" s="195"/>
      <c r="MIC88" s="195"/>
      <c r="MID88" s="195"/>
      <c r="MIE88" s="195"/>
      <c r="MIF88" s="195"/>
      <c r="MIG88" s="195"/>
      <c r="MIH88" s="195"/>
      <c r="MII88" s="195"/>
      <c r="MIJ88" s="195"/>
      <c r="MIK88" s="195"/>
      <c r="MIL88" s="195"/>
      <c r="MIM88" s="195"/>
      <c r="MIN88" s="195"/>
      <c r="MIO88" s="195"/>
      <c r="MIP88" s="195"/>
      <c r="MIQ88" s="195"/>
      <c r="MIR88" s="195"/>
      <c r="MIS88" s="195"/>
      <c r="MIT88" s="195"/>
      <c r="MIU88" s="195"/>
      <c r="MIV88" s="195"/>
      <c r="MIW88" s="195"/>
      <c r="MIX88" s="195"/>
      <c r="MIY88" s="195"/>
      <c r="MIZ88" s="195"/>
      <c r="MJA88" s="195"/>
      <c r="MJB88" s="195"/>
      <c r="MJC88" s="195"/>
      <c r="MJD88" s="195"/>
      <c r="MJE88" s="195"/>
      <c r="MJF88" s="195"/>
      <c r="MJG88" s="195"/>
      <c r="MJH88" s="195"/>
      <c r="MJI88" s="195"/>
      <c r="MJJ88" s="195"/>
      <c r="MJK88" s="195"/>
      <c r="MJL88" s="195"/>
      <c r="MJM88" s="195"/>
      <c r="MJN88" s="195"/>
      <c r="MJO88" s="195"/>
      <c r="MJP88" s="195"/>
      <c r="MJQ88" s="195"/>
      <c r="MJR88" s="195"/>
      <c r="MJS88" s="195"/>
      <c r="MJT88" s="195"/>
      <c r="MJU88" s="195"/>
      <c r="MJV88" s="195"/>
      <c r="MJW88" s="195"/>
      <c r="MJX88" s="195"/>
      <c r="MJY88" s="195"/>
      <c r="MJZ88" s="195"/>
      <c r="MKA88" s="195"/>
      <c r="MKB88" s="195"/>
      <c r="MKC88" s="195"/>
      <c r="MKD88" s="195"/>
      <c r="MKE88" s="195"/>
      <c r="MKF88" s="195"/>
      <c r="MKG88" s="195"/>
      <c r="MKH88" s="195"/>
      <c r="MKI88" s="195"/>
      <c r="MKJ88" s="195"/>
      <c r="MKK88" s="195"/>
      <c r="MKL88" s="195"/>
      <c r="MKM88" s="195"/>
      <c r="MKN88" s="195"/>
      <c r="MKO88" s="195"/>
      <c r="MKP88" s="195"/>
      <c r="MKQ88" s="195"/>
      <c r="MKR88" s="195"/>
      <c r="MKS88" s="195"/>
      <c r="MKT88" s="195"/>
      <c r="MKU88" s="195"/>
      <c r="MKV88" s="195"/>
      <c r="MKW88" s="195"/>
      <c r="MKX88" s="195"/>
      <c r="MKY88" s="195"/>
      <c r="MKZ88" s="195"/>
      <c r="MLA88" s="195"/>
      <c r="MLB88" s="195"/>
      <c r="MLC88" s="195"/>
      <c r="MLD88" s="195"/>
      <c r="MLE88" s="195"/>
      <c r="MLF88" s="195"/>
      <c r="MLG88" s="195"/>
      <c r="MLH88" s="195"/>
      <c r="MLI88" s="195"/>
      <c r="MLJ88" s="195"/>
      <c r="MLK88" s="195"/>
      <c r="MLL88" s="195"/>
      <c r="MLM88" s="195"/>
      <c r="MLN88" s="195"/>
      <c r="MLO88" s="195"/>
      <c r="MLP88" s="195"/>
      <c r="MLQ88" s="195"/>
      <c r="MLR88" s="195"/>
      <c r="MLS88" s="195"/>
      <c r="MLT88" s="195"/>
      <c r="MLU88" s="195"/>
      <c r="MLV88" s="195"/>
      <c r="MLW88" s="195"/>
      <c r="MLX88" s="195"/>
      <c r="MLY88" s="195"/>
      <c r="MLZ88" s="195"/>
      <c r="MMA88" s="195"/>
      <c r="MMB88" s="195"/>
      <c r="MMC88" s="195"/>
      <c r="MMD88" s="195"/>
      <c r="MME88" s="195"/>
      <c r="MMF88" s="195"/>
      <c r="MMG88" s="195"/>
      <c r="MMH88" s="195"/>
      <c r="MMI88" s="195"/>
      <c r="MMJ88" s="195"/>
      <c r="MMK88" s="195"/>
      <c r="MML88" s="195"/>
      <c r="MMM88" s="195"/>
      <c r="MMN88" s="195"/>
      <c r="MMO88" s="195"/>
      <c r="MMP88" s="195"/>
      <c r="MMQ88" s="195"/>
      <c r="MMR88" s="195"/>
      <c r="MMS88" s="195"/>
      <c r="MMT88" s="195"/>
      <c r="MMU88" s="195"/>
      <c r="MMV88" s="195"/>
      <c r="MMW88" s="195"/>
      <c r="MMX88" s="195"/>
      <c r="MMY88" s="195"/>
      <c r="MMZ88" s="195"/>
      <c r="MNA88" s="195"/>
      <c r="MNB88" s="195"/>
      <c r="MNC88" s="195"/>
      <c r="MND88" s="195"/>
      <c r="MNE88" s="195"/>
      <c r="MNF88" s="195"/>
      <c r="MNG88" s="195"/>
      <c r="MNH88" s="195"/>
      <c r="MNI88" s="195"/>
      <c r="MNJ88" s="195"/>
      <c r="MNK88" s="195"/>
      <c r="MNL88" s="195"/>
      <c r="MNM88" s="195"/>
      <c r="MNN88" s="195"/>
      <c r="MNO88" s="195"/>
      <c r="MNP88" s="195"/>
      <c r="MNQ88" s="195"/>
      <c r="MNR88" s="195"/>
      <c r="MNS88" s="195"/>
      <c r="MNT88" s="195"/>
      <c r="MNU88" s="195"/>
      <c r="MNV88" s="195"/>
      <c r="MNW88" s="195"/>
      <c r="MNX88" s="195"/>
      <c r="MNY88" s="195"/>
      <c r="MNZ88" s="195"/>
      <c r="MOA88" s="195"/>
      <c r="MOB88" s="195"/>
      <c r="MOC88" s="195"/>
      <c r="MOD88" s="195"/>
      <c r="MOE88" s="195"/>
      <c r="MOF88" s="195"/>
      <c r="MOG88" s="195"/>
      <c r="MOH88" s="195"/>
      <c r="MOI88" s="195"/>
      <c r="MOJ88" s="195"/>
      <c r="MOK88" s="195"/>
      <c r="MOL88" s="195"/>
      <c r="MOM88" s="195"/>
      <c r="MON88" s="195"/>
      <c r="MOO88" s="195"/>
      <c r="MOP88" s="195"/>
      <c r="MOQ88" s="195"/>
      <c r="MOR88" s="195"/>
      <c r="MOS88" s="195"/>
      <c r="MOT88" s="195"/>
      <c r="MOU88" s="195"/>
      <c r="MOV88" s="195"/>
      <c r="MOW88" s="195"/>
      <c r="MOX88" s="195"/>
      <c r="MOY88" s="195"/>
      <c r="MOZ88" s="195"/>
      <c r="MPA88" s="195"/>
      <c r="MPB88" s="195"/>
      <c r="MPC88" s="195"/>
      <c r="MPD88" s="195"/>
      <c r="MPE88" s="195"/>
      <c r="MPF88" s="195"/>
      <c r="MPG88" s="195"/>
      <c r="MPH88" s="195"/>
      <c r="MPI88" s="195"/>
      <c r="MPJ88" s="195"/>
      <c r="MPK88" s="195"/>
      <c r="MPL88" s="195"/>
      <c r="MPM88" s="195"/>
      <c r="MPN88" s="195"/>
      <c r="MPO88" s="195"/>
      <c r="MPP88" s="195"/>
      <c r="MPQ88" s="195"/>
      <c r="MPR88" s="195"/>
      <c r="MPS88" s="195"/>
      <c r="MPT88" s="195"/>
      <c r="MPU88" s="195"/>
      <c r="MPV88" s="195"/>
      <c r="MPW88" s="195"/>
      <c r="MPX88" s="195"/>
      <c r="MPY88" s="195"/>
      <c r="MPZ88" s="195"/>
      <c r="MQA88" s="195"/>
      <c r="MQB88" s="195"/>
      <c r="MQC88" s="195"/>
      <c r="MQD88" s="195"/>
      <c r="MQE88" s="195"/>
      <c r="MQF88" s="195"/>
      <c r="MQG88" s="195"/>
      <c r="MQH88" s="195"/>
      <c r="MQI88" s="195"/>
      <c r="MQJ88" s="195"/>
      <c r="MQK88" s="195"/>
      <c r="MQL88" s="195"/>
      <c r="MQM88" s="195"/>
      <c r="MQN88" s="195"/>
      <c r="MQO88" s="195"/>
      <c r="MQP88" s="195"/>
      <c r="MQQ88" s="195"/>
      <c r="MQR88" s="195"/>
      <c r="MQS88" s="195"/>
      <c r="MQT88" s="195"/>
      <c r="MQU88" s="195"/>
      <c r="MQV88" s="195"/>
      <c r="MQW88" s="195"/>
      <c r="MQX88" s="195"/>
      <c r="MQY88" s="195"/>
      <c r="MQZ88" s="195"/>
      <c r="MRA88" s="195"/>
      <c r="MRB88" s="195"/>
      <c r="MRC88" s="195"/>
      <c r="MRD88" s="195"/>
      <c r="MRE88" s="195"/>
      <c r="MRF88" s="195"/>
      <c r="MRG88" s="195"/>
      <c r="MRH88" s="195"/>
      <c r="MRI88" s="195"/>
      <c r="MRJ88" s="195"/>
      <c r="MRK88" s="195"/>
      <c r="MRL88" s="195"/>
      <c r="MRM88" s="195"/>
      <c r="MRN88" s="195"/>
      <c r="MRO88" s="195"/>
      <c r="MRP88" s="195"/>
      <c r="MRQ88" s="195"/>
      <c r="MRR88" s="195"/>
      <c r="MRS88" s="195"/>
      <c r="MRT88" s="195"/>
      <c r="MRU88" s="195"/>
      <c r="MRV88" s="195"/>
      <c r="MRW88" s="195"/>
      <c r="MRX88" s="195"/>
      <c r="MRY88" s="195"/>
      <c r="MRZ88" s="195"/>
      <c r="MSA88" s="195"/>
      <c r="MSB88" s="195"/>
      <c r="MSC88" s="195"/>
      <c r="MSD88" s="195"/>
      <c r="MSE88" s="195"/>
      <c r="MSF88" s="195"/>
      <c r="MSG88" s="195"/>
      <c r="MSH88" s="195"/>
      <c r="MSI88" s="195"/>
      <c r="MSJ88" s="195"/>
      <c r="MSK88" s="195"/>
      <c r="MSL88" s="195"/>
      <c r="MSM88" s="195"/>
      <c r="MSN88" s="195"/>
      <c r="MSO88" s="195"/>
      <c r="MSP88" s="195"/>
      <c r="MSQ88" s="195"/>
      <c r="MSR88" s="195"/>
      <c r="MSS88" s="195"/>
      <c r="MST88" s="195"/>
      <c r="MSU88" s="195"/>
      <c r="MSV88" s="195"/>
      <c r="MSW88" s="195"/>
      <c r="MSX88" s="195"/>
      <c r="MSY88" s="195"/>
      <c r="MSZ88" s="195"/>
      <c r="MTA88" s="195"/>
      <c r="MTB88" s="195"/>
      <c r="MTC88" s="195"/>
      <c r="MTD88" s="195"/>
      <c r="MTE88" s="195"/>
      <c r="MTF88" s="195"/>
      <c r="MTG88" s="195"/>
      <c r="MTH88" s="195"/>
      <c r="MTI88" s="195"/>
      <c r="MTJ88" s="195"/>
      <c r="MTK88" s="195"/>
      <c r="MTL88" s="195"/>
      <c r="MTM88" s="195"/>
      <c r="MTN88" s="195"/>
      <c r="MTO88" s="195"/>
      <c r="MTP88" s="195"/>
      <c r="MTQ88" s="195"/>
      <c r="MTR88" s="195"/>
      <c r="MTS88" s="195"/>
      <c r="MTT88" s="195"/>
      <c r="MTU88" s="195"/>
      <c r="MTV88" s="195"/>
      <c r="MTW88" s="195"/>
      <c r="MTX88" s="195"/>
      <c r="MTY88" s="195"/>
      <c r="MTZ88" s="195"/>
      <c r="MUA88" s="195"/>
      <c r="MUB88" s="195"/>
      <c r="MUC88" s="195"/>
      <c r="MUD88" s="195"/>
      <c r="MUE88" s="195"/>
      <c r="MUF88" s="195"/>
      <c r="MUG88" s="195"/>
      <c r="MUH88" s="195"/>
      <c r="MUI88" s="195"/>
      <c r="MUJ88" s="195"/>
      <c r="MUK88" s="195"/>
      <c r="MUL88" s="195"/>
      <c r="MUM88" s="195"/>
      <c r="MUN88" s="195"/>
      <c r="MUO88" s="195"/>
      <c r="MUP88" s="195"/>
      <c r="MUQ88" s="195"/>
      <c r="MUR88" s="195"/>
      <c r="MUS88" s="195"/>
      <c r="MUT88" s="195"/>
      <c r="MUU88" s="195"/>
      <c r="MUV88" s="195"/>
      <c r="MUW88" s="195"/>
      <c r="MUX88" s="195"/>
      <c r="MUY88" s="195"/>
      <c r="MUZ88" s="195"/>
      <c r="MVA88" s="195"/>
      <c r="MVB88" s="195"/>
      <c r="MVC88" s="195"/>
      <c r="MVD88" s="195"/>
      <c r="MVE88" s="195"/>
      <c r="MVF88" s="195"/>
      <c r="MVG88" s="195"/>
      <c r="MVH88" s="195"/>
      <c r="MVI88" s="195"/>
      <c r="MVJ88" s="195"/>
      <c r="MVK88" s="195"/>
      <c r="MVL88" s="195"/>
      <c r="MVM88" s="195"/>
      <c r="MVN88" s="195"/>
      <c r="MVO88" s="195"/>
      <c r="MVP88" s="195"/>
      <c r="MVQ88" s="195"/>
      <c r="MVR88" s="195"/>
      <c r="MVS88" s="195"/>
      <c r="MVT88" s="195"/>
      <c r="MVU88" s="195"/>
      <c r="MVV88" s="195"/>
      <c r="MVW88" s="195"/>
      <c r="MVX88" s="195"/>
      <c r="MVY88" s="195"/>
      <c r="MVZ88" s="195"/>
      <c r="MWA88" s="195"/>
      <c r="MWB88" s="195"/>
      <c r="MWC88" s="195"/>
      <c r="MWD88" s="195"/>
      <c r="MWE88" s="195"/>
      <c r="MWF88" s="195"/>
      <c r="MWG88" s="195"/>
      <c r="MWH88" s="195"/>
      <c r="MWI88" s="195"/>
      <c r="MWJ88" s="195"/>
      <c r="MWK88" s="195"/>
      <c r="MWL88" s="195"/>
      <c r="MWM88" s="195"/>
      <c r="MWN88" s="195"/>
      <c r="MWO88" s="195"/>
      <c r="MWP88" s="195"/>
      <c r="MWQ88" s="195"/>
      <c r="MWR88" s="195"/>
      <c r="MWS88" s="195"/>
      <c r="MWT88" s="195"/>
      <c r="MWU88" s="195"/>
      <c r="MWV88" s="195"/>
      <c r="MWW88" s="195"/>
      <c r="MWX88" s="195"/>
      <c r="MWY88" s="195"/>
      <c r="MWZ88" s="195"/>
      <c r="MXA88" s="195"/>
      <c r="MXB88" s="195"/>
      <c r="MXC88" s="195"/>
      <c r="MXD88" s="195"/>
      <c r="MXE88" s="195"/>
      <c r="MXF88" s="195"/>
      <c r="MXG88" s="195"/>
      <c r="MXH88" s="195"/>
      <c r="MXI88" s="195"/>
      <c r="MXJ88" s="195"/>
      <c r="MXK88" s="195"/>
      <c r="MXL88" s="195"/>
      <c r="MXM88" s="195"/>
      <c r="MXN88" s="195"/>
      <c r="MXO88" s="195"/>
      <c r="MXP88" s="195"/>
      <c r="MXQ88" s="195"/>
      <c r="MXR88" s="195"/>
      <c r="MXS88" s="195"/>
      <c r="MXT88" s="195"/>
      <c r="MXU88" s="195"/>
      <c r="MXV88" s="195"/>
      <c r="MXW88" s="195"/>
      <c r="MXX88" s="195"/>
      <c r="MXY88" s="195"/>
      <c r="MXZ88" s="195"/>
      <c r="MYA88" s="195"/>
      <c r="MYB88" s="195"/>
      <c r="MYC88" s="195"/>
      <c r="MYD88" s="195"/>
      <c r="MYE88" s="195"/>
      <c r="MYF88" s="195"/>
      <c r="MYG88" s="195"/>
      <c r="MYH88" s="195"/>
      <c r="MYI88" s="195"/>
      <c r="MYJ88" s="195"/>
      <c r="MYK88" s="195"/>
      <c r="MYL88" s="195"/>
      <c r="MYM88" s="195"/>
      <c r="MYN88" s="195"/>
      <c r="MYO88" s="195"/>
      <c r="MYP88" s="195"/>
      <c r="MYQ88" s="195"/>
      <c r="MYR88" s="195"/>
      <c r="MYS88" s="195"/>
      <c r="MYT88" s="195"/>
      <c r="MYU88" s="195"/>
      <c r="MYV88" s="195"/>
      <c r="MYW88" s="195"/>
      <c r="MYX88" s="195"/>
      <c r="MYY88" s="195"/>
      <c r="MYZ88" s="195"/>
      <c r="MZA88" s="195"/>
      <c r="MZB88" s="195"/>
      <c r="MZC88" s="195"/>
      <c r="MZD88" s="195"/>
      <c r="MZE88" s="195"/>
      <c r="MZF88" s="195"/>
      <c r="MZG88" s="195"/>
      <c r="MZH88" s="195"/>
      <c r="MZI88" s="195"/>
      <c r="MZJ88" s="195"/>
      <c r="MZK88" s="195"/>
      <c r="MZL88" s="195"/>
      <c r="MZM88" s="195"/>
      <c r="MZN88" s="195"/>
      <c r="MZO88" s="195"/>
      <c r="MZP88" s="195"/>
      <c r="MZQ88" s="195"/>
      <c r="MZR88" s="195"/>
      <c r="MZS88" s="195"/>
      <c r="MZT88" s="195"/>
      <c r="MZU88" s="195"/>
      <c r="MZV88" s="195"/>
      <c r="MZW88" s="195"/>
      <c r="MZX88" s="195"/>
      <c r="MZY88" s="195"/>
      <c r="MZZ88" s="195"/>
      <c r="NAA88" s="195"/>
      <c r="NAB88" s="195"/>
      <c r="NAC88" s="195"/>
      <c r="NAD88" s="195"/>
      <c r="NAE88" s="195"/>
      <c r="NAF88" s="195"/>
      <c r="NAG88" s="195"/>
      <c r="NAH88" s="195"/>
      <c r="NAI88" s="195"/>
      <c r="NAJ88" s="195"/>
      <c r="NAK88" s="195"/>
      <c r="NAL88" s="195"/>
      <c r="NAM88" s="195"/>
      <c r="NAN88" s="195"/>
      <c r="NAO88" s="195"/>
      <c r="NAP88" s="195"/>
      <c r="NAQ88" s="195"/>
      <c r="NAR88" s="195"/>
      <c r="NAS88" s="195"/>
      <c r="NAT88" s="195"/>
      <c r="NAU88" s="195"/>
      <c r="NAV88" s="195"/>
      <c r="NAW88" s="195"/>
      <c r="NAX88" s="195"/>
      <c r="NAY88" s="195"/>
      <c r="NAZ88" s="195"/>
      <c r="NBA88" s="195"/>
      <c r="NBB88" s="195"/>
      <c r="NBC88" s="195"/>
      <c r="NBD88" s="195"/>
      <c r="NBE88" s="195"/>
      <c r="NBF88" s="195"/>
      <c r="NBG88" s="195"/>
      <c r="NBH88" s="195"/>
      <c r="NBI88" s="195"/>
      <c r="NBJ88" s="195"/>
      <c r="NBK88" s="195"/>
      <c r="NBL88" s="195"/>
      <c r="NBM88" s="195"/>
      <c r="NBN88" s="195"/>
      <c r="NBO88" s="195"/>
      <c r="NBP88" s="195"/>
      <c r="NBQ88" s="195"/>
      <c r="NBR88" s="195"/>
      <c r="NBS88" s="195"/>
      <c r="NBT88" s="195"/>
      <c r="NBU88" s="195"/>
      <c r="NBV88" s="195"/>
      <c r="NBW88" s="195"/>
      <c r="NBX88" s="195"/>
      <c r="NBY88" s="195"/>
      <c r="NBZ88" s="195"/>
      <c r="NCA88" s="195"/>
      <c r="NCB88" s="195"/>
      <c r="NCC88" s="195"/>
      <c r="NCD88" s="195"/>
      <c r="NCE88" s="195"/>
      <c r="NCF88" s="195"/>
      <c r="NCG88" s="195"/>
      <c r="NCH88" s="195"/>
      <c r="NCI88" s="195"/>
      <c r="NCJ88" s="195"/>
      <c r="NCK88" s="195"/>
      <c r="NCL88" s="195"/>
      <c r="NCM88" s="195"/>
      <c r="NCN88" s="195"/>
      <c r="NCO88" s="195"/>
      <c r="NCP88" s="195"/>
      <c r="NCQ88" s="195"/>
      <c r="NCR88" s="195"/>
      <c r="NCS88" s="195"/>
      <c r="NCT88" s="195"/>
      <c r="NCU88" s="195"/>
      <c r="NCV88" s="195"/>
      <c r="NCW88" s="195"/>
      <c r="NCX88" s="195"/>
      <c r="NCY88" s="195"/>
      <c r="NCZ88" s="195"/>
      <c r="NDA88" s="195"/>
      <c r="NDB88" s="195"/>
      <c r="NDC88" s="195"/>
      <c r="NDD88" s="195"/>
      <c r="NDE88" s="195"/>
      <c r="NDF88" s="195"/>
      <c r="NDG88" s="195"/>
      <c r="NDH88" s="195"/>
      <c r="NDI88" s="195"/>
      <c r="NDJ88" s="195"/>
      <c r="NDK88" s="195"/>
      <c r="NDL88" s="195"/>
      <c r="NDM88" s="195"/>
      <c r="NDN88" s="195"/>
      <c r="NDO88" s="195"/>
      <c r="NDP88" s="195"/>
      <c r="NDQ88" s="195"/>
      <c r="NDR88" s="195"/>
      <c r="NDS88" s="195"/>
      <c r="NDT88" s="195"/>
      <c r="NDU88" s="195"/>
      <c r="NDV88" s="195"/>
      <c r="NDW88" s="195"/>
      <c r="NDX88" s="195"/>
      <c r="NDY88" s="195"/>
      <c r="NDZ88" s="195"/>
      <c r="NEA88" s="195"/>
      <c r="NEB88" s="195"/>
      <c r="NEC88" s="195"/>
      <c r="NED88" s="195"/>
      <c r="NEE88" s="195"/>
      <c r="NEF88" s="195"/>
      <c r="NEG88" s="195"/>
      <c r="NEH88" s="195"/>
      <c r="NEI88" s="195"/>
      <c r="NEJ88" s="195"/>
      <c r="NEK88" s="195"/>
      <c r="NEL88" s="195"/>
      <c r="NEM88" s="195"/>
      <c r="NEN88" s="195"/>
      <c r="NEO88" s="195"/>
      <c r="NEP88" s="195"/>
      <c r="NEQ88" s="195"/>
      <c r="NER88" s="195"/>
      <c r="NES88" s="195"/>
      <c r="NET88" s="195"/>
      <c r="NEU88" s="195"/>
      <c r="NEV88" s="195"/>
      <c r="NEW88" s="195"/>
      <c r="NEX88" s="195"/>
      <c r="NEY88" s="195"/>
      <c r="NEZ88" s="195"/>
      <c r="NFA88" s="195"/>
      <c r="NFB88" s="195"/>
      <c r="NFC88" s="195"/>
      <c r="NFD88" s="195"/>
      <c r="NFE88" s="195"/>
      <c r="NFF88" s="195"/>
      <c r="NFG88" s="195"/>
      <c r="NFH88" s="195"/>
      <c r="NFI88" s="195"/>
      <c r="NFJ88" s="195"/>
      <c r="NFK88" s="195"/>
      <c r="NFL88" s="195"/>
      <c r="NFM88" s="195"/>
      <c r="NFN88" s="195"/>
      <c r="NFO88" s="195"/>
      <c r="NFP88" s="195"/>
      <c r="NFQ88" s="195"/>
      <c r="NFR88" s="195"/>
      <c r="NFS88" s="195"/>
      <c r="NFT88" s="195"/>
      <c r="NFU88" s="195"/>
      <c r="NFV88" s="195"/>
      <c r="NFW88" s="195"/>
      <c r="NFX88" s="195"/>
      <c r="NFY88" s="195"/>
      <c r="NFZ88" s="195"/>
      <c r="NGA88" s="195"/>
      <c r="NGB88" s="195"/>
      <c r="NGC88" s="195"/>
      <c r="NGD88" s="195"/>
      <c r="NGE88" s="195"/>
      <c r="NGF88" s="195"/>
      <c r="NGG88" s="195"/>
      <c r="NGH88" s="195"/>
      <c r="NGI88" s="195"/>
      <c r="NGJ88" s="195"/>
      <c r="NGK88" s="195"/>
      <c r="NGL88" s="195"/>
      <c r="NGM88" s="195"/>
      <c r="NGN88" s="195"/>
      <c r="NGO88" s="195"/>
      <c r="NGP88" s="195"/>
      <c r="NGQ88" s="195"/>
      <c r="NGR88" s="195"/>
      <c r="NGS88" s="195"/>
      <c r="NGT88" s="195"/>
      <c r="NGU88" s="195"/>
      <c r="NGV88" s="195"/>
      <c r="NGW88" s="195"/>
      <c r="NGX88" s="195"/>
      <c r="NGY88" s="195"/>
      <c r="NGZ88" s="195"/>
      <c r="NHA88" s="195"/>
      <c r="NHB88" s="195"/>
      <c r="NHC88" s="195"/>
      <c r="NHD88" s="195"/>
      <c r="NHE88" s="195"/>
      <c r="NHF88" s="195"/>
      <c r="NHG88" s="195"/>
      <c r="NHH88" s="195"/>
      <c r="NHI88" s="195"/>
      <c r="NHJ88" s="195"/>
      <c r="NHK88" s="195"/>
      <c r="NHL88" s="195"/>
      <c r="NHM88" s="195"/>
      <c r="NHN88" s="195"/>
      <c r="NHO88" s="195"/>
      <c r="NHP88" s="195"/>
      <c r="NHQ88" s="195"/>
      <c r="NHR88" s="195"/>
      <c r="NHS88" s="195"/>
      <c r="NHT88" s="195"/>
      <c r="NHU88" s="195"/>
      <c r="NHV88" s="195"/>
      <c r="NHW88" s="195"/>
      <c r="NHX88" s="195"/>
      <c r="NHY88" s="195"/>
      <c r="NHZ88" s="195"/>
      <c r="NIA88" s="195"/>
      <c r="NIB88" s="195"/>
      <c r="NIC88" s="195"/>
      <c r="NID88" s="195"/>
      <c r="NIE88" s="195"/>
      <c r="NIF88" s="195"/>
      <c r="NIG88" s="195"/>
      <c r="NIH88" s="195"/>
      <c r="NII88" s="195"/>
      <c r="NIJ88" s="195"/>
      <c r="NIK88" s="195"/>
      <c r="NIL88" s="195"/>
      <c r="NIM88" s="195"/>
      <c r="NIN88" s="195"/>
      <c r="NIO88" s="195"/>
      <c r="NIP88" s="195"/>
      <c r="NIQ88" s="195"/>
      <c r="NIR88" s="195"/>
      <c r="NIS88" s="195"/>
      <c r="NIT88" s="195"/>
      <c r="NIU88" s="195"/>
      <c r="NIV88" s="195"/>
      <c r="NIW88" s="195"/>
      <c r="NIX88" s="195"/>
      <c r="NIY88" s="195"/>
      <c r="NIZ88" s="195"/>
      <c r="NJA88" s="195"/>
      <c r="NJB88" s="195"/>
      <c r="NJC88" s="195"/>
      <c r="NJD88" s="195"/>
      <c r="NJE88" s="195"/>
      <c r="NJF88" s="195"/>
      <c r="NJG88" s="195"/>
      <c r="NJH88" s="195"/>
      <c r="NJI88" s="195"/>
      <c r="NJJ88" s="195"/>
      <c r="NJK88" s="195"/>
      <c r="NJL88" s="195"/>
      <c r="NJM88" s="195"/>
      <c r="NJN88" s="195"/>
      <c r="NJO88" s="195"/>
      <c r="NJP88" s="195"/>
      <c r="NJQ88" s="195"/>
      <c r="NJR88" s="195"/>
      <c r="NJS88" s="195"/>
      <c r="NJT88" s="195"/>
      <c r="NJU88" s="195"/>
      <c r="NJV88" s="195"/>
      <c r="NJW88" s="195"/>
      <c r="NJX88" s="195"/>
      <c r="NJY88" s="195"/>
      <c r="NJZ88" s="195"/>
      <c r="NKA88" s="195"/>
      <c r="NKB88" s="195"/>
      <c r="NKC88" s="195"/>
      <c r="NKD88" s="195"/>
      <c r="NKE88" s="195"/>
      <c r="NKF88" s="195"/>
      <c r="NKG88" s="195"/>
      <c r="NKH88" s="195"/>
      <c r="NKI88" s="195"/>
      <c r="NKJ88" s="195"/>
      <c r="NKK88" s="195"/>
      <c r="NKL88" s="195"/>
      <c r="NKM88" s="195"/>
      <c r="NKN88" s="195"/>
      <c r="NKO88" s="195"/>
      <c r="NKP88" s="195"/>
      <c r="NKQ88" s="195"/>
      <c r="NKR88" s="195"/>
      <c r="NKS88" s="195"/>
      <c r="NKT88" s="195"/>
      <c r="NKU88" s="195"/>
      <c r="NKV88" s="195"/>
      <c r="NKW88" s="195"/>
      <c r="NKX88" s="195"/>
      <c r="NKY88" s="195"/>
      <c r="NKZ88" s="195"/>
      <c r="NLA88" s="195"/>
      <c r="NLB88" s="195"/>
      <c r="NLC88" s="195"/>
      <c r="NLD88" s="195"/>
      <c r="NLE88" s="195"/>
      <c r="NLF88" s="195"/>
      <c r="NLG88" s="195"/>
      <c r="NLH88" s="195"/>
      <c r="NLI88" s="195"/>
      <c r="NLJ88" s="195"/>
      <c r="NLK88" s="195"/>
      <c r="NLL88" s="195"/>
      <c r="NLM88" s="195"/>
      <c r="NLN88" s="195"/>
      <c r="NLO88" s="195"/>
      <c r="NLP88" s="195"/>
      <c r="NLQ88" s="195"/>
      <c r="NLR88" s="195"/>
      <c r="NLS88" s="195"/>
      <c r="NLT88" s="195"/>
      <c r="NLU88" s="195"/>
      <c r="NLV88" s="195"/>
      <c r="NLW88" s="195"/>
      <c r="NLX88" s="195"/>
      <c r="NLY88" s="195"/>
      <c r="NLZ88" s="195"/>
      <c r="NMA88" s="195"/>
      <c r="NMB88" s="195"/>
      <c r="NMC88" s="195"/>
      <c r="NMD88" s="195"/>
      <c r="NME88" s="195"/>
      <c r="NMF88" s="195"/>
      <c r="NMG88" s="195"/>
      <c r="NMH88" s="195"/>
      <c r="NMI88" s="195"/>
      <c r="NMJ88" s="195"/>
      <c r="NMK88" s="195"/>
      <c r="NML88" s="195"/>
      <c r="NMM88" s="195"/>
      <c r="NMN88" s="195"/>
      <c r="NMO88" s="195"/>
      <c r="NMP88" s="195"/>
      <c r="NMQ88" s="195"/>
      <c r="NMR88" s="195"/>
      <c r="NMS88" s="195"/>
      <c r="NMT88" s="195"/>
      <c r="NMU88" s="195"/>
      <c r="NMV88" s="195"/>
      <c r="NMW88" s="195"/>
      <c r="NMX88" s="195"/>
      <c r="NMY88" s="195"/>
      <c r="NMZ88" s="195"/>
      <c r="NNA88" s="195"/>
      <c r="NNB88" s="195"/>
      <c r="NNC88" s="195"/>
      <c r="NND88" s="195"/>
      <c r="NNE88" s="195"/>
      <c r="NNF88" s="195"/>
      <c r="NNG88" s="195"/>
      <c r="NNH88" s="195"/>
      <c r="NNI88" s="195"/>
      <c r="NNJ88" s="195"/>
      <c r="NNK88" s="195"/>
      <c r="NNL88" s="195"/>
      <c r="NNM88" s="195"/>
      <c r="NNN88" s="195"/>
      <c r="NNO88" s="195"/>
      <c r="NNP88" s="195"/>
      <c r="NNQ88" s="195"/>
      <c r="NNR88" s="195"/>
      <c r="NNS88" s="195"/>
      <c r="NNT88" s="195"/>
      <c r="NNU88" s="195"/>
      <c r="NNV88" s="195"/>
      <c r="NNW88" s="195"/>
      <c r="NNX88" s="195"/>
      <c r="NNY88" s="195"/>
      <c r="NNZ88" s="195"/>
      <c r="NOA88" s="195"/>
      <c r="NOB88" s="195"/>
      <c r="NOC88" s="195"/>
      <c r="NOD88" s="195"/>
      <c r="NOE88" s="195"/>
      <c r="NOF88" s="195"/>
      <c r="NOG88" s="195"/>
      <c r="NOH88" s="195"/>
      <c r="NOI88" s="195"/>
      <c r="NOJ88" s="195"/>
      <c r="NOK88" s="195"/>
      <c r="NOL88" s="195"/>
      <c r="NOM88" s="195"/>
      <c r="NON88" s="195"/>
      <c r="NOO88" s="195"/>
      <c r="NOP88" s="195"/>
      <c r="NOQ88" s="195"/>
      <c r="NOR88" s="195"/>
      <c r="NOS88" s="195"/>
      <c r="NOT88" s="195"/>
      <c r="NOU88" s="195"/>
      <c r="NOV88" s="195"/>
      <c r="NOW88" s="195"/>
      <c r="NOX88" s="195"/>
      <c r="NOY88" s="195"/>
      <c r="NOZ88" s="195"/>
      <c r="NPA88" s="195"/>
      <c r="NPB88" s="195"/>
      <c r="NPC88" s="195"/>
      <c r="NPD88" s="195"/>
      <c r="NPE88" s="195"/>
      <c r="NPF88" s="195"/>
      <c r="NPG88" s="195"/>
      <c r="NPH88" s="195"/>
      <c r="NPI88" s="195"/>
      <c r="NPJ88" s="195"/>
      <c r="NPK88" s="195"/>
      <c r="NPL88" s="195"/>
      <c r="NPM88" s="195"/>
      <c r="NPN88" s="195"/>
      <c r="NPO88" s="195"/>
      <c r="NPP88" s="195"/>
      <c r="NPQ88" s="195"/>
      <c r="NPR88" s="195"/>
      <c r="NPS88" s="195"/>
      <c r="NPT88" s="195"/>
      <c r="NPU88" s="195"/>
      <c r="NPV88" s="195"/>
      <c r="NPW88" s="195"/>
      <c r="NPX88" s="195"/>
      <c r="NPY88" s="195"/>
      <c r="NPZ88" s="195"/>
      <c r="NQA88" s="195"/>
      <c r="NQB88" s="195"/>
      <c r="NQC88" s="195"/>
      <c r="NQD88" s="195"/>
      <c r="NQE88" s="195"/>
      <c r="NQF88" s="195"/>
      <c r="NQG88" s="195"/>
      <c r="NQH88" s="195"/>
      <c r="NQI88" s="195"/>
      <c r="NQJ88" s="195"/>
      <c r="NQK88" s="195"/>
      <c r="NQL88" s="195"/>
      <c r="NQM88" s="195"/>
      <c r="NQN88" s="195"/>
      <c r="NQO88" s="195"/>
      <c r="NQP88" s="195"/>
      <c r="NQQ88" s="195"/>
      <c r="NQR88" s="195"/>
      <c r="NQS88" s="195"/>
      <c r="NQT88" s="195"/>
      <c r="NQU88" s="195"/>
      <c r="NQV88" s="195"/>
      <c r="NQW88" s="195"/>
      <c r="NQX88" s="195"/>
      <c r="NQY88" s="195"/>
      <c r="NQZ88" s="195"/>
      <c r="NRA88" s="195"/>
      <c r="NRB88" s="195"/>
      <c r="NRC88" s="195"/>
      <c r="NRD88" s="195"/>
      <c r="NRE88" s="195"/>
      <c r="NRF88" s="195"/>
      <c r="NRG88" s="195"/>
      <c r="NRH88" s="195"/>
      <c r="NRI88" s="195"/>
      <c r="NRJ88" s="195"/>
      <c r="NRK88" s="195"/>
      <c r="NRL88" s="195"/>
      <c r="NRM88" s="195"/>
      <c r="NRN88" s="195"/>
      <c r="NRO88" s="195"/>
      <c r="NRP88" s="195"/>
      <c r="NRQ88" s="195"/>
      <c r="NRR88" s="195"/>
      <c r="NRS88" s="195"/>
      <c r="NRT88" s="195"/>
      <c r="NRU88" s="195"/>
      <c r="NRV88" s="195"/>
      <c r="NRW88" s="195"/>
      <c r="NRX88" s="195"/>
      <c r="NRY88" s="195"/>
      <c r="NRZ88" s="195"/>
      <c r="NSA88" s="195"/>
      <c r="NSB88" s="195"/>
      <c r="NSC88" s="195"/>
      <c r="NSD88" s="195"/>
      <c r="NSE88" s="195"/>
      <c r="NSF88" s="195"/>
      <c r="NSG88" s="195"/>
      <c r="NSH88" s="195"/>
      <c r="NSI88" s="195"/>
      <c r="NSJ88" s="195"/>
      <c r="NSK88" s="195"/>
      <c r="NSL88" s="195"/>
      <c r="NSM88" s="195"/>
      <c r="NSN88" s="195"/>
      <c r="NSO88" s="195"/>
      <c r="NSP88" s="195"/>
      <c r="NSQ88" s="195"/>
      <c r="NSR88" s="195"/>
      <c r="NSS88" s="195"/>
      <c r="NST88" s="195"/>
      <c r="NSU88" s="195"/>
      <c r="NSV88" s="195"/>
      <c r="NSW88" s="195"/>
      <c r="NSX88" s="195"/>
      <c r="NSY88" s="195"/>
      <c r="NSZ88" s="195"/>
      <c r="NTA88" s="195"/>
      <c r="NTB88" s="195"/>
      <c r="NTC88" s="195"/>
      <c r="NTD88" s="195"/>
      <c r="NTE88" s="195"/>
      <c r="NTF88" s="195"/>
      <c r="NTG88" s="195"/>
      <c r="NTH88" s="195"/>
      <c r="NTI88" s="195"/>
      <c r="NTJ88" s="195"/>
      <c r="NTK88" s="195"/>
      <c r="NTL88" s="195"/>
      <c r="NTM88" s="195"/>
      <c r="NTN88" s="195"/>
      <c r="NTO88" s="195"/>
      <c r="NTP88" s="195"/>
      <c r="NTQ88" s="195"/>
      <c r="NTR88" s="195"/>
      <c r="NTS88" s="195"/>
      <c r="NTT88" s="195"/>
      <c r="NTU88" s="195"/>
      <c r="NTV88" s="195"/>
      <c r="NTW88" s="195"/>
      <c r="NTX88" s="195"/>
      <c r="NTY88" s="195"/>
      <c r="NTZ88" s="195"/>
      <c r="NUA88" s="195"/>
      <c r="NUB88" s="195"/>
      <c r="NUC88" s="195"/>
      <c r="NUD88" s="195"/>
      <c r="NUE88" s="195"/>
      <c r="NUF88" s="195"/>
      <c r="NUG88" s="195"/>
      <c r="NUH88" s="195"/>
      <c r="NUI88" s="195"/>
      <c r="NUJ88" s="195"/>
      <c r="NUK88" s="195"/>
      <c r="NUL88" s="195"/>
      <c r="NUM88" s="195"/>
      <c r="NUN88" s="195"/>
      <c r="NUO88" s="195"/>
      <c r="NUP88" s="195"/>
      <c r="NUQ88" s="195"/>
      <c r="NUR88" s="195"/>
      <c r="NUS88" s="195"/>
      <c r="NUT88" s="195"/>
      <c r="NUU88" s="195"/>
      <c r="NUV88" s="195"/>
      <c r="NUW88" s="195"/>
      <c r="NUX88" s="195"/>
      <c r="NUY88" s="195"/>
      <c r="NUZ88" s="195"/>
      <c r="NVA88" s="195"/>
      <c r="NVB88" s="195"/>
      <c r="NVC88" s="195"/>
      <c r="NVD88" s="195"/>
      <c r="NVE88" s="195"/>
      <c r="NVF88" s="195"/>
      <c r="NVG88" s="195"/>
      <c r="NVH88" s="195"/>
      <c r="NVI88" s="195"/>
      <c r="NVJ88" s="195"/>
      <c r="NVK88" s="195"/>
      <c r="NVL88" s="195"/>
      <c r="NVM88" s="195"/>
      <c r="NVN88" s="195"/>
      <c r="NVO88" s="195"/>
      <c r="NVP88" s="195"/>
      <c r="NVQ88" s="195"/>
      <c r="NVR88" s="195"/>
      <c r="NVS88" s="195"/>
      <c r="NVT88" s="195"/>
      <c r="NVU88" s="195"/>
      <c r="NVV88" s="195"/>
      <c r="NVW88" s="195"/>
      <c r="NVX88" s="195"/>
      <c r="NVY88" s="195"/>
      <c r="NVZ88" s="195"/>
      <c r="NWA88" s="195"/>
      <c r="NWB88" s="195"/>
      <c r="NWC88" s="195"/>
      <c r="NWD88" s="195"/>
      <c r="NWE88" s="195"/>
      <c r="NWF88" s="195"/>
      <c r="NWG88" s="195"/>
      <c r="NWH88" s="195"/>
      <c r="NWI88" s="195"/>
      <c r="NWJ88" s="195"/>
      <c r="NWK88" s="195"/>
      <c r="NWL88" s="195"/>
      <c r="NWM88" s="195"/>
      <c r="NWN88" s="195"/>
      <c r="NWO88" s="195"/>
      <c r="NWP88" s="195"/>
      <c r="NWQ88" s="195"/>
      <c r="NWR88" s="195"/>
      <c r="NWS88" s="195"/>
      <c r="NWT88" s="195"/>
      <c r="NWU88" s="195"/>
      <c r="NWV88" s="195"/>
      <c r="NWW88" s="195"/>
      <c r="NWX88" s="195"/>
      <c r="NWY88" s="195"/>
      <c r="NWZ88" s="195"/>
      <c r="NXA88" s="195"/>
      <c r="NXB88" s="195"/>
      <c r="NXC88" s="195"/>
      <c r="NXD88" s="195"/>
      <c r="NXE88" s="195"/>
      <c r="NXF88" s="195"/>
      <c r="NXG88" s="195"/>
      <c r="NXH88" s="195"/>
      <c r="NXI88" s="195"/>
      <c r="NXJ88" s="195"/>
      <c r="NXK88" s="195"/>
      <c r="NXL88" s="195"/>
      <c r="NXM88" s="195"/>
      <c r="NXN88" s="195"/>
      <c r="NXO88" s="195"/>
      <c r="NXP88" s="195"/>
      <c r="NXQ88" s="195"/>
      <c r="NXR88" s="195"/>
      <c r="NXS88" s="195"/>
      <c r="NXT88" s="195"/>
      <c r="NXU88" s="195"/>
      <c r="NXV88" s="195"/>
      <c r="NXW88" s="195"/>
      <c r="NXX88" s="195"/>
      <c r="NXY88" s="195"/>
      <c r="NXZ88" s="195"/>
      <c r="NYA88" s="195"/>
      <c r="NYB88" s="195"/>
      <c r="NYC88" s="195"/>
      <c r="NYD88" s="195"/>
      <c r="NYE88" s="195"/>
      <c r="NYF88" s="195"/>
      <c r="NYG88" s="195"/>
      <c r="NYH88" s="195"/>
      <c r="NYI88" s="195"/>
      <c r="NYJ88" s="195"/>
      <c r="NYK88" s="195"/>
      <c r="NYL88" s="195"/>
      <c r="NYM88" s="195"/>
      <c r="NYN88" s="195"/>
      <c r="NYO88" s="195"/>
      <c r="NYP88" s="195"/>
      <c r="NYQ88" s="195"/>
      <c r="NYR88" s="195"/>
      <c r="NYS88" s="195"/>
      <c r="NYT88" s="195"/>
      <c r="NYU88" s="195"/>
      <c r="NYV88" s="195"/>
      <c r="NYW88" s="195"/>
      <c r="NYX88" s="195"/>
      <c r="NYY88" s="195"/>
      <c r="NYZ88" s="195"/>
      <c r="NZA88" s="195"/>
      <c r="NZB88" s="195"/>
      <c r="NZC88" s="195"/>
      <c r="NZD88" s="195"/>
      <c r="NZE88" s="195"/>
      <c r="NZF88" s="195"/>
      <c r="NZG88" s="195"/>
      <c r="NZH88" s="195"/>
      <c r="NZI88" s="195"/>
      <c r="NZJ88" s="195"/>
      <c r="NZK88" s="195"/>
      <c r="NZL88" s="195"/>
      <c r="NZM88" s="195"/>
      <c r="NZN88" s="195"/>
      <c r="NZO88" s="195"/>
      <c r="NZP88" s="195"/>
      <c r="NZQ88" s="195"/>
      <c r="NZR88" s="195"/>
      <c r="NZS88" s="195"/>
      <c r="NZT88" s="195"/>
      <c r="NZU88" s="195"/>
      <c r="NZV88" s="195"/>
      <c r="NZW88" s="195"/>
      <c r="NZX88" s="195"/>
      <c r="NZY88" s="195"/>
      <c r="NZZ88" s="195"/>
      <c r="OAA88" s="195"/>
      <c r="OAB88" s="195"/>
      <c r="OAC88" s="195"/>
      <c r="OAD88" s="195"/>
      <c r="OAE88" s="195"/>
      <c r="OAF88" s="195"/>
      <c r="OAG88" s="195"/>
      <c r="OAH88" s="195"/>
      <c r="OAI88" s="195"/>
      <c r="OAJ88" s="195"/>
      <c r="OAK88" s="195"/>
      <c r="OAL88" s="195"/>
      <c r="OAM88" s="195"/>
      <c r="OAN88" s="195"/>
      <c r="OAO88" s="195"/>
      <c r="OAP88" s="195"/>
      <c r="OAQ88" s="195"/>
      <c r="OAR88" s="195"/>
      <c r="OAS88" s="195"/>
      <c r="OAT88" s="195"/>
      <c r="OAU88" s="195"/>
      <c r="OAV88" s="195"/>
      <c r="OAW88" s="195"/>
      <c r="OAX88" s="195"/>
      <c r="OAY88" s="195"/>
      <c r="OAZ88" s="195"/>
      <c r="OBA88" s="195"/>
      <c r="OBB88" s="195"/>
      <c r="OBC88" s="195"/>
      <c r="OBD88" s="195"/>
      <c r="OBE88" s="195"/>
      <c r="OBF88" s="195"/>
      <c r="OBG88" s="195"/>
      <c r="OBH88" s="195"/>
      <c r="OBI88" s="195"/>
      <c r="OBJ88" s="195"/>
      <c r="OBK88" s="195"/>
      <c r="OBL88" s="195"/>
      <c r="OBM88" s="195"/>
      <c r="OBN88" s="195"/>
      <c r="OBO88" s="195"/>
      <c r="OBP88" s="195"/>
      <c r="OBQ88" s="195"/>
      <c r="OBR88" s="195"/>
      <c r="OBS88" s="195"/>
      <c r="OBT88" s="195"/>
      <c r="OBU88" s="195"/>
      <c r="OBV88" s="195"/>
      <c r="OBW88" s="195"/>
      <c r="OBX88" s="195"/>
      <c r="OBY88" s="195"/>
      <c r="OBZ88" s="195"/>
      <c r="OCA88" s="195"/>
      <c r="OCB88" s="195"/>
      <c r="OCC88" s="195"/>
      <c r="OCD88" s="195"/>
      <c r="OCE88" s="195"/>
      <c r="OCF88" s="195"/>
      <c r="OCG88" s="195"/>
      <c r="OCH88" s="195"/>
      <c r="OCI88" s="195"/>
      <c r="OCJ88" s="195"/>
      <c r="OCK88" s="195"/>
      <c r="OCL88" s="195"/>
      <c r="OCM88" s="195"/>
      <c r="OCN88" s="195"/>
      <c r="OCO88" s="195"/>
      <c r="OCP88" s="195"/>
      <c r="OCQ88" s="195"/>
      <c r="OCR88" s="195"/>
      <c r="OCS88" s="195"/>
      <c r="OCT88" s="195"/>
      <c r="OCU88" s="195"/>
      <c r="OCV88" s="195"/>
      <c r="OCW88" s="195"/>
      <c r="OCX88" s="195"/>
      <c r="OCY88" s="195"/>
      <c r="OCZ88" s="195"/>
      <c r="ODA88" s="195"/>
      <c r="ODB88" s="195"/>
      <c r="ODC88" s="195"/>
      <c r="ODD88" s="195"/>
      <c r="ODE88" s="195"/>
      <c r="ODF88" s="195"/>
      <c r="ODG88" s="195"/>
      <c r="ODH88" s="195"/>
      <c r="ODI88" s="195"/>
      <c r="ODJ88" s="195"/>
      <c r="ODK88" s="195"/>
      <c r="ODL88" s="195"/>
      <c r="ODM88" s="195"/>
      <c r="ODN88" s="195"/>
      <c r="ODO88" s="195"/>
      <c r="ODP88" s="195"/>
      <c r="ODQ88" s="195"/>
      <c r="ODR88" s="195"/>
      <c r="ODS88" s="195"/>
      <c r="ODT88" s="195"/>
      <c r="ODU88" s="195"/>
      <c r="ODV88" s="195"/>
      <c r="ODW88" s="195"/>
      <c r="ODX88" s="195"/>
      <c r="ODY88" s="195"/>
      <c r="ODZ88" s="195"/>
      <c r="OEA88" s="195"/>
      <c r="OEB88" s="195"/>
      <c r="OEC88" s="195"/>
      <c r="OED88" s="195"/>
      <c r="OEE88" s="195"/>
      <c r="OEF88" s="195"/>
      <c r="OEG88" s="195"/>
      <c r="OEH88" s="195"/>
      <c r="OEI88" s="195"/>
      <c r="OEJ88" s="195"/>
      <c r="OEK88" s="195"/>
      <c r="OEL88" s="195"/>
      <c r="OEM88" s="195"/>
      <c r="OEN88" s="195"/>
      <c r="OEO88" s="195"/>
      <c r="OEP88" s="195"/>
      <c r="OEQ88" s="195"/>
      <c r="OER88" s="195"/>
      <c r="OES88" s="195"/>
      <c r="OET88" s="195"/>
      <c r="OEU88" s="195"/>
      <c r="OEV88" s="195"/>
      <c r="OEW88" s="195"/>
      <c r="OEX88" s="195"/>
      <c r="OEY88" s="195"/>
      <c r="OEZ88" s="195"/>
      <c r="OFA88" s="195"/>
      <c r="OFB88" s="195"/>
      <c r="OFC88" s="195"/>
      <c r="OFD88" s="195"/>
      <c r="OFE88" s="195"/>
      <c r="OFF88" s="195"/>
      <c r="OFG88" s="195"/>
      <c r="OFH88" s="195"/>
      <c r="OFI88" s="195"/>
      <c r="OFJ88" s="195"/>
      <c r="OFK88" s="195"/>
      <c r="OFL88" s="195"/>
      <c r="OFM88" s="195"/>
      <c r="OFN88" s="195"/>
      <c r="OFO88" s="195"/>
      <c r="OFP88" s="195"/>
      <c r="OFQ88" s="195"/>
      <c r="OFR88" s="195"/>
      <c r="OFS88" s="195"/>
      <c r="OFT88" s="195"/>
      <c r="OFU88" s="195"/>
      <c r="OFV88" s="195"/>
      <c r="OFW88" s="195"/>
      <c r="OFX88" s="195"/>
      <c r="OFY88" s="195"/>
      <c r="OFZ88" s="195"/>
      <c r="OGA88" s="195"/>
      <c r="OGB88" s="195"/>
      <c r="OGC88" s="195"/>
      <c r="OGD88" s="195"/>
      <c r="OGE88" s="195"/>
      <c r="OGF88" s="195"/>
      <c r="OGG88" s="195"/>
      <c r="OGH88" s="195"/>
      <c r="OGI88" s="195"/>
      <c r="OGJ88" s="195"/>
      <c r="OGK88" s="195"/>
      <c r="OGL88" s="195"/>
      <c r="OGM88" s="195"/>
      <c r="OGN88" s="195"/>
      <c r="OGO88" s="195"/>
      <c r="OGP88" s="195"/>
      <c r="OGQ88" s="195"/>
      <c r="OGR88" s="195"/>
      <c r="OGS88" s="195"/>
      <c r="OGT88" s="195"/>
      <c r="OGU88" s="195"/>
      <c r="OGV88" s="195"/>
      <c r="OGW88" s="195"/>
      <c r="OGX88" s="195"/>
      <c r="OGY88" s="195"/>
      <c r="OGZ88" s="195"/>
      <c r="OHA88" s="195"/>
      <c r="OHB88" s="195"/>
      <c r="OHC88" s="195"/>
      <c r="OHD88" s="195"/>
      <c r="OHE88" s="195"/>
      <c r="OHF88" s="195"/>
      <c r="OHG88" s="195"/>
      <c r="OHH88" s="195"/>
      <c r="OHI88" s="195"/>
      <c r="OHJ88" s="195"/>
      <c r="OHK88" s="195"/>
      <c r="OHL88" s="195"/>
      <c r="OHM88" s="195"/>
      <c r="OHN88" s="195"/>
      <c r="OHO88" s="195"/>
      <c r="OHP88" s="195"/>
      <c r="OHQ88" s="195"/>
      <c r="OHR88" s="195"/>
      <c r="OHS88" s="195"/>
      <c r="OHT88" s="195"/>
      <c r="OHU88" s="195"/>
      <c r="OHV88" s="195"/>
      <c r="OHW88" s="195"/>
      <c r="OHX88" s="195"/>
      <c r="OHY88" s="195"/>
      <c r="OHZ88" s="195"/>
      <c r="OIA88" s="195"/>
      <c r="OIB88" s="195"/>
      <c r="OIC88" s="195"/>
      <c r="OID88" s="195"/>
      <c r="OIE88" s="195"/>
      <c r="OIF88" s="195"/>
      <c r="OIG88" s="195"/>
      <c r="OIH88" s="195"/>
      <c r="OII88" s="195"/>
      <c r="OIJ88" s="195"/>
      <c r="OIK88" s="195"/>
      <c r="OIL88" s="195"/>
      <c r="OIM88" s="195"/>
      <c r="OIN88" s="195"/>
      <c r="OIO88" s="195"/>
      <c r="OIP88" s="195"/>
      <c r="OIQ88" s="195"/>
      <c r="OIR88" s="195"/>
      <c r="OIS88" s="195"/>
      <c r="OIT88" s="195"/>
      <c r="OIU88" s="195"/>
      <c r="OIV88" s="195"/>
      <c r="OIW88" s="195"/>
      <c r="OIX88" s="195"/>
      <c r="OIY88" s="195"/>
      <c r="OIZ88" s="195"/>
      <c r="OJA88" s="195"/>
      <c r="OJB88" s="195"/>
      <c r="OJC88" s="195"/>
      <c r="OJD88" s="195"/>
      <c r="OJE88" s="195"/>
      <c r="OJF88" s="195"/>
      <c r="OJG88" s="195"/>
      <c r="OJH88" s="195"/>
      <c r="OJI88" s="195"/>
      <c r="OJJ88" s="195"/>
      <c r="OJK88" s="195"/>
      <c r="OJL88" s="195"/>
      <c r="OJM88" s="195"/>
      <c r="OJN88" s="195"/>
      <c r="OJO88" s="195"/>
      <c r="OJP88" s="195"/>
      <c r="OJQ88" s="195"/>
      <c r="OJR88" s="195"/>
      <c r="OJS88" s="195"/>
      <c r="OJT88" s="195"/>
      <c r="OJU88" s="195"/>
      <c r="OJV88" s="195"/>
      <c r="OJW88" s="195"/>
      <c r="OJX88" s="195"/>
      <c r="OJY88" s="195"/>
      <c r="OJZ88" s="195"/>
      <c r="OKA88" s="195"/>
      <c r="OKB88" s="195"/>
      <c r="OKC88" s="195"/>
      <c r="OKD88" s="195"/>
      <c r="OKE88" s="195"/>
      <c r="OKF88" s="195"/>
      <c r="OKG88" s="195"/>
      <c r="OKH88" s="195"/>
      <c r="OKI88" s="195"/>
      <c r="OKJ88" s="195"/>
      <c r="OKK88" s="195"/>
      <c r="OKL88" s="195"/>
      <c r="OKM88" s="195"/>
      <c r="OKN88" s="195"/>
      <c r="OKO88" s="195"/>
      <c r="OKP88" s="195"/>
      <c r="OKQ88" s="195"/>
      <c r="OKR88" s="195"/>
      <c r="OKS88" s="195"/>
      <c r="OKT88" s="195"/>
      <c r="OKU88" s="195"/>
      <c r="OKV88" s="195"/>
      <c r="OKW88" s="195"/>
      <c r="OKX88" s="195"/>
      <c r="OKY88" s="195"/>
      <c r="OKZ88" s="195"/>
      <c r="OLA88" s="195"/>
      <c r="OLB88" s="195"/>
      <c r="OLC88" s="195"/>
      <c r="OLD88" s="195"/>
      <c r="OLE88" s="195"/>
      <c r="OLF88" s="195"/>
      <c r="OLG88" s="195"/>
      <c r="OLH88" s="195"/>
      <c r="OLI88" s="195"/>
      <c r="OLJ88" s="195"/>
      <c r="OLK88" s="195"/>
      <c r="OLL88" s="195"/>
      <c r="OLM88" s="195"/>
      <c r="OLN88" s="195"/>
      <c r="OLO88" s="195"/>
      <c r="OLP88" s="195"/>
      <c r="OLQ88" s="195"/>
      <c r="OLR88" s="195"/>
      <c r="OLS88" s="195"/>
      <c r="OLT88" s="195"/>
      <c r="OLU88" s="195"/>
      <c r="OLV88" s="195"/>
      <c r="OLW88" s="195"/>
      <c r="OLX88" s="195"/>
      <c r="OLY88" s="195"/>
      <c r="OLZ88" s="195"/>
      <c r="OMA88" s="195"/>
      <c r="OMB88" s="195"/>
      <c r="OMC88" s="195"/>
      <c r="OMD88" s="195"/>
      <c r="OME88" s="195"/>
      <c r="OMF88" s="195"/>
      <c r="OMG88" s="195"/>
      <c r="OMH88" s="195"/>
      <c r="OMI88" s="195"/>
      <c r="OMJ88" s="195"/>
      <c r="OMK88" s="195"/>
      <c r="OML88" s="195"/>
      <c r="OMM88" s="195"/>
      <c r="OMN88" s="195"/>
      <c r="OMO88" s="195"/>
      <c r="OMP88" s="195"/>
      <c r="OMQ88" s="195"/>
      <c r="OMR88" s="195"/>
      <c r="OMS88" s="195"/>
      <c r="OMT88" s="195"/>
      <c r="OMU88" s="195"/>
      <c r="OMV88" s="195"/>
      <c r="OMW88" s="195"/>
      <c r="OMX88" s="195"/>
      <c r="OMY88" s="195"/>
      <c r="OMZ88" s="195"/>
      <c r="ONA88" s="195"/>
      <c r="ONB88" s="195"/>
      <c r="ONC88" s="195"/>
      <c r="OND88" s="195"/>
      <c r="ONE88" s="195"/>
      <c r="ONF88" s="195"/>
      <c r="ONG88" s="195"/>
      <c r="ONH88" s="195"/>
      <c r="ONI88" s="195"/>
      <c r="ONJ88" s="195"/>
      <c r="ONK88" s="195"/>
      <c r="ONL88" s="195"/>
      <c r="ONM88" s="195"/>
      <c r="ONN88" s="195"/>
      <c r="ONO88" s="195"/>
      <c r="ONP88" s="195"/>
      <c r="ONQ88" s="195"/>
      <c r="ONR88" s="195"/>
      <c r="ONS88" s="195"/>
      <c r="ONT88" s="195"/>
      <c r="ONU88" s="195"/>
      <c r="ONV88" s="195"/>
      <c r="ONW88" s="195"/>
      <c r="ONX88" s="195"/>
      <c r="ONY88" s="195"/>
      <c r="ONZ88" s="195"/>
      <c r="OOA88" s="195"/>
      <c r="OOB88" s="195"/>
      <c r="OOC88" s="195"/>
      <c r="OOD88" s="195"/>
      <c r="OOE88" s="195"/>
      <c r="OOF88" s="195"/>
      <c r="OOG88" s="195"/>
      <c r="OOH88" s="195"/>
      <c r="OOI88" s="195"/>
      <c r="OOJ88" s="195"/>
      <c r="OOK88" s="195"/>
      <c r="OOL88" s="195"/>
      <c r="OOM88" s="195"/>
      <c r="OON88" s="195"/>
      <c r="OOO88" s="195"/>
      <c r="OOP88" s="195"/>
      <c r="OOQ88" s="195"/>
      <c r="OOR88" s="195"/>
      <c r="OOS88" s="195"/>
      <c r="OOT88" s="195"/>
      <c r="OOU88" s="195"/>
      <c r="OOV88" s="195"/>
      <c r="OOW88" s="195"/>
      <c r="OOX88" s="195"/>
      <c r="OOY88" s="195"/>
      <c r="OOZ88" s="195"/>
      <c r="OPA88" s="195"/>
      <c r="OPB88" s="195"/>
      <c r="OPC88" s="195"/>
      <c r="OPD88" s="195"/>
      <c r="OPE88" s="195"/>
      <c r="OPF88" s="195"/>
      <c r="OPG88" s="195"/>
      <c r="OPH88" s="195"/>
      <c r="OPI88" s="195"/>
      <c r="OPJ88" s="195"/>
      <c r="OPK88" s="195"/>
      <c r="OPL88" s="195"/>
      <c r="OPM88" s="195"/>
      <c r="OPN88" s="195"/>
      <c r="OPO88" s="195"/>
      <c r="OPP88" s="195"/>
      <c r="OPQ88" s="195"/>
      <c r="OPR88" s="195"/>
      <c r="OPS88" s="195"/>
      <c r="OPT88" s="195"/>
      <c r="OPU88" s="195"/>
      <c r="OPV88" s="195"/>
      <c r="OPW88" s="195"/>
      <c r="OPX88" s="195"/>
      <c r="OPY88" s="195"/>
      <c r="OPZ88" s="195"/>
      <c r="OQA88" s="195"/>
      <c r="OQB88" s="195"/>
      <c r="OQC88" s="195"/>
      <c r="OQD88" s="195"/>
      <c r="OQE88" s="195"/>
      <c r="OQF88" s="195"/>
      <c r="OQG88" s="195"/>
      <c r="OQH88" s="195"/>
      <c r="OQI88" s="195"/>
      <c r="OQJ88" s="195"/>
      <c r="OQK88" s="195"/>
      <c r="OQL88" s="195"/>
      <c r="OQM88" s="195"/>
      <c r="OQN88" s="195"/>
      <c r="OQO88" s="195"/>
      <c r="OQP88" s="195"/>
      <c r="OQQ88" s="195"/>
      <c r="OQR88" s="195"/>
      <c r="OQS88" s="195"/>
      <c r="OQT88" s="195"/>
      <c r="OQU88" s="195"/>
      <c r="OQV88" s="195"/>
      <c r="OQW88" s="195"/>
      <c r="OQX88" s="195"/>
      <c r="OQY88" s="195"/>
      <c r="OQZ88" s="195"/>
      <c r="ORA88" s="195"/>
      <c r="ORB88" s="195"/>
      <c r="ORC88" s="195"/>
      <c r="ORD88" s="195"/>
      <c r="ORE88" s="195"/>
      <c r="ORF88" s="195"/>
      <c r="ORG88" s="195"/>
      <c r="ORH88" s="195"/>
      <c r="ORI88" s="195"/>
      <c r="ORJ88" s="195"/>
      <c r="ORK88" s="195"/>
      <c r="ORL88" s="195"/>
      <c r="ORM88" s="195"/>
      <c r="ORN88" s="195"/>
      <c r="ORO88" s="195"/>
      <c r="ORP88" s="195"/>
      <c r="ORQ88" s="195"/>
      <c r="ORR88" s="195"/>
      <c r="ORS88" s="195"/>
      <c r="ORT88" s="195"/>
      <c r="ORU88" s="195"/>
      <c r="ORV88" s="195"/>
      <c r="ORW88" s="195"/>
      <c r="ORX88" s="195"/>
      <c r="ORY88" s="195"/>
      <c r="ORZ88" s="195"/>
      <c r="OSA88" s="195"/>
      <c r="OSB88" s="195"/>
      <c r="OSC88" s="195"/>
      <c r="OSD88" s="195"/>
      <c r="OSE88" s="195"/>
      <c r="OSF88" s="195"/>
      <c r="OSG88" s="195"/>
      <c r="OSH88" s="195"/>
      <c r="OSI88" s="195"/>
      <c r="OSJ88" s="195"/>
      <c r="OSK88" s="195"/>
      <c r="OSL88" s="195"/>
      <c r="OSM88" s="195"/>
      <c r="OSN88" s="195"/>
      <c r="OSO88" s="195"/>
      <c r="OSP88" s="195"/>
      <c r="OSQ88" s="195"/>
      <c r="OSR88" s="195"/>
      <c r="OSS88" s="195"/>
      <c r="OST88" s="195"/>
      <c r="OSU88" s="195"/>
      <c r="OSV88" s="195"/>
      <c r="OSW88" s="195"/>
      <c r="OSX88" s="195"/>
      <c r="OSY88" s="195"/>
      <c r="OSZ88" s="195"/>
      <c r="OTA88" s="195"/>
      <c r="OTB88" s="195"/>
      <c r="OTC88" s="195"/>
      <c r="OTD88" s="195"/>
      <c r="OTE88" s="195"/>
      <c r="OTF88" s="195"/>
      <c r="OTG88" s="195"/>
      <c r="OTH88" s="195"/>
      <c r="OTI88" s="195"/>
      <c r="OTJ88" s="195"/>
      <c r="OTK88" s="195"/>
      <c r="OTL88" s="195"/>
      <c r="OTM88" s="195"/>
      <c r="OTN88" s="195"/>
      <c r="OTO88" s="195"/>
      <c r="OTP88" s="195"/>
      <c r="OTQ88" s="195"/>
      <c r="OTR88" s="195"/>
      <c r="OTS88" s="195"/>
      <c r="OTT88" s="195"/>
      <c r="OTU88" s="195"/>
      <c r="OTV88" s="195"/>
      <c r="OTW88" s="195"/>
      <c r="OTX88" s="195"/>
      <c r="OTY88" s="195"/>
      <c r="OTZ88" s="195"/>
      <c r="OUA88" s="195"/>
      <c r="OUB88" s="195"/>
      <c r="OUC88" s="195"/>
      <c r="OUD88" s="195"/>
      <c r="OUE88" s="195"/>
      <c r="OUF88" s="195"/>
      <c r="OUG88" s="195"/>
      <c r="OUH88" s="195"/>
      <c r="OUI88" s="195"/>
      <c r="OUJ88" s="195"/>
      <c r="OUK88" s="195"/>
      <c r="OUL88" s="195"/>
      <c r="OUM88" s="195"/>
      <c r="OUN88" s="195"/>
      <c r="OUO88" s="195"/>
      <c r="OUP88" s="195"/>
      <c r="OUQ88" s="195"/>
      <c r="OUR88" s="195"/>
      <c r="OUS88" s="195"/>
      <c r="OUT88" s="195"/>
      <c r="OUU88" s="195"/>
      <c r="OUV88" s="195"/>
      <c r="OUW88" s="195"/>
      <c r="OUX88" s="195"/>
      <c r="OUY88" s="195"/>
      <c r="OUZ88" s="195"/>
      <c r="OVA88" s="195"/>
      <c r="OVB88" s="195"/>
      <c r="OVC88" s="195"/>
      <c r="OVD88" s="195"/>
      <c r="OVE88" s="195"/>
      <c r="OVF88" s="195"/>
      <c r="OVG88" s="195"/>
      <c r="OVH88" s="195"/>
      <c r="OVI88" s="195"/>
      <c r="OVJ88" s="195"/>
      <c r="OVK88" s="195"/>
      <c r="OVL88" s="195"/>
      <c r="OVM88" s="195"/>
      <c r="OVN88" s="195"/>
      <c r="OVO88" s="195"/>
      <c r="OVP88" s="195"/>
      <c r="OVQ88" s="195"/>
      <c r="OVR88" s="195"/>
      <c r="OVS88" s="195"/>
      <c r="OVT88" s="195"/>
      <c r="OVU88" s="195"/>
      <c r="OVV88" s="195"/>
      <c r="OVW88" s="195"/>
      <c r="OVX88" s="195"/>
      <c r="OVY88" s="195"/>
      <c r="OVZ88" s="195"/>
      <c r="OWA88" s="195"/>
      <c r="OWB88" s="195"/>
      <c r="OWC88" s="195"/>
      <c r="OWD88" s="195"/>
      <c r="OWE88" s="195"/>
      <c r="OWF88" s="195"/>
      <c r="OWG88" s="195"/>
      <c r="OWH88" s="195"/>
      <c r="OWI88" s="195"/>
      <c r="OWJ88" s="195"/>
      <c r="OWK88" s="195"/>
      <c r="OWL88" s="195"/>
      <c r="OWM88" s="195"/>
      <c r="OWN88" s="195"/>
      <c r="OWO88" s="195"/>
      <c r="OWP88" s="195"/>
      <c r="OWQ88" s="195"/>
      <c r="OWR88" s="195"/>
      <c r="OWS88" s="195"/>
      <c r="OWT88" s="195"/>
      <c r="OWU88" s="195"/>
      <c r="OWV88" s="195"/>
      <c r="OWW88" s="195"/>
      <c r="OWX88" s="195"/>
      <c r="OWY88" s="195"/>
      <c r="OWZ88" s="195"/>
      <c r="OXA88" s="195"/>
      <c r="OXB88" s="195"/>
      <c r="OXC88" s="195"/>
      <c r="OXD88" s="195"/>
      <c r="OXE88" s="195"/>
      <c r="OXF88" s="195"/>
      <c r="OXG88" s="195"/>
      <c r="OXH88" s="195"/>
      <c r="OXI88" s="195"/>
      <c r="OXJ88" s="195"/>
      <c r="OXK88" s="195"/>
      <c r="OXL88" s="195"/>
      <c r="OXM88" s="195"/>
      <c r="OXN88" s="195"/>
      <c r="OXO88" s="195"/>
      <c r="OXP88" s="195"/>
      <c r="OXQ88" s="195"/>
      <c r="OXR88" s="195"/>
      <c r="OXS88" s="195"/>
      <c r="OXT88" s="195"/>
      <c r="OXU88" s="195"/>
      <c r="OXV88" s="195"/>
      <c r="OXW88" s="195"/>
      <c r="OXX88" s="195"/>
      <c r="OXY88" s="195"/>
      <c r="OXZ88" s="195"/>
      <c r="OYA88" s="195"/>
      <c r="OYB88" s="195"/>
      <c r="OYC88" s="195"/>
      <c r="OYD88" s="195"/>
      <c r="OYE88" s="195"/>
      <c r="OYF88" s="195"/>
      <c r="OYG88" s="195"/>
      <c r="OYH88" s="195"/>
      <c r="OYI88" s="195"/>
      <c r="OYJ88" s="195"/>
      <c r="OYK88" s="195"/>
      <c r="OYL88" s="195"/>
      <c r="OYM88" s="195"/>
      <c r="OYN88" s="195"/>
      <c r="OYO88" s="195"/>
      <c r="OYP88" s="195"/>
      <c r="OYQ88" s="195"/>
      <c r="OYR88" s="195"/>
      <c r="OYS88" s="195"/>
      <c r="OYT88" s="195"/>
      <c r="OYU88" s="195"/>
      <c r="OYV88" s="195"/>
      <c r="OYW88" s="195"/>
      <c r="OYX88" s="195"/>
      <c r="OYY88" s="195"/>
      <c r="OYZ88" s="195"/>
      <c r="OZA88" s="195"/>
      <c r="OZB88" s="195"/>
      <c r="OZC88" s="195"/>
      <c r="OZD88" s="195"/>
      <c r="OZE88" s="195"/>
      <c r="OZF88" s="195"/>
      <c r="OZG88" s="195"/>
      <c r="OZH88" s="195"/>
      <c r="OZI88" s="195"/>
      <c r="OZJ88" s="195"/>
      <c r="OZK88" s="195"/>
      <c r="OZL88" s="195"/>
      <c r="OZM88" s="195"/>
      <c r="OZN88" s="195"/>
      <c r="OZO88" s="195"/>
      <c r="OZP88" s="195"/>
      <c r="OZQ88" s="195"/>
      <c r="OZR88" s="195"/>
      <c r="OZS88" s="195"/>
      <c r="OZT88" s="195"/>
      <c r="OZU88" s="195"/>
      <c r="OZV88" s="195"/>
      <c r="OZW88" s="195"/>
      <c r="OZX88" s="195"/>
      <c r="OZY88" s="195"/>
      <c r="OZZ88" s="195"/>
      <c r="PAA88" s="195"/>
      <c r="PAB88" s="195"/>
      <c r="PAC88" s="195"/>
      <c r="PAD88" s="195"/>
      <c r="PAE88" s="195"/>
      <c r="PAF88" s="195"/>
      <c r="PAG88" s="195"/>
      <c r="PAH88" s="195"/>
      <c r="PAI88" s="195"/>
      <c r="PAJ88" s="195"/>
      <c r="PAK88" s="195"/>
      <c r="PAL88" s="195"/>
      <c r="PAM88" s="195"/>
      <c r="PAN88" s="195"/>
      <c r="PAO88" s="195"/>
      <c r="PAP88" s="195"/>
      <c r="PAQ88" s="195"/>
      <c r="PAR88" s="195"/>
      <c r="PAS88" s="195"/>
      <c r="PAT88" s="195"/>
      <c r="PAU88" s="195"/>
      <c r="PAV88" s="195"/>
      <c r="PAW88" s="195"/>
      <c r="PAX88" s="195"/>
      <c r="PAY88" s="195"/>
      <c r="PAZ88" s="195"/>
      <c r="PBA88" s="195"/>
      <c r="PBB88" s="195"/>
      <c r="PBC88" s="195"/>
      <c r="PBD88" s="195"/>
      <c r="PBE88" s="195"/>
      <c r="PBF88" s="195"/>
      <c r="PBG88" s="195"/>
      <c r="PBH88" s="195"/>
      <c r="PBI88" s="195"/>
      <c r="PBJ88" s="195"/>
      <c r="PBK88" s="195"/>
      <c r="PBL88" s="195"/>
      <c r="PBM88" s="195"/>
      <c r="PBN88" s="195"/>
      <c r="PBO88" s="195"/>
      <c r="PBP88" s="195"/>
      <c r="PBQ88" s="195"/>
      <c r="PBR88" s="195"/>
      <c r="PBS88" s="195"/>
      <c r="PBT88" s="195"/>
      <c r="PBU88" s="195"/>
      <c r="PBV88" s="195"/>
      <c r="PBW88" s="195"/>
      <c r="PBX88" s="195"/>
      <c r="PBY88" s="195"/>
      <c r="PBZ88" s="195"/>
      <c r="PCA88" s="195"/>
      <c r="PCB88" s="195"/>
      <c r="PCC88" s="195"/>
      <c r="PCD88" s="195"/>
      <c r="PCE88" s="195"/>
      <c r="PCF88" s="195"/>
      <c r="PCG88" s="195"/>
      <c r="PCH88" s="195"/>
      <c r="PCI88" s="195"/>
      <c r="PCJ88" s="195"/>
      <c r="PCK88" s="195"/>
      <c r="PCL88" s="195"/>
      <c r="PCM88" s="195"/>
      <c r="PCN88" s="195"/>
      <c r="PCO88" s="195"/>
      <c r="PCP88" s="195"/>
      <c r="PCQ88" s="195"/>
      <c r="PCR88" s="195"/>
      <c r="PCS88" s="195"/>
      <c r="PCT88" s="195"/>
      <c r="PCU88" s="195"/>
      <c r="PCV88" s="195"/>
      <c r="PCW88" s="195"/>
      <c r="PCX88" s="195"/>
      <c r="PCY88" s="195"/>
      <c r="PCZ88" s="195"/>
      <c r="PDA88" s="195"/>
      <c r="PDB88" s="195"/>
      <c r="PDC88" s="195"/>
      <c r="PDD88" s="195"/>
      <c r="PDE88" s="195"/>
      <c r="PDF88" s="195"/>
      <c r="PDG88" s="195"/>
      <c r="PDH88" s="195"/>
      <c r="PDI88" s="195"/>
      <c r="PDJ88" s="195"/>
      <c r="PDK88" s="195"/>
      <c r="PDL88" s="195"/>
      <c r="PDM88" s="195"/>
      <c r="PDN88" s="195"/>
      <c r="PDO88" s="195"/>
      <c r="PDP88" s="195"/>
      <c r="PDQ88" s="195"/>
      <c r="PDR88" s="195"/>
      <c r="PDS88" s="195"/>
      <c r="PDT88" s="195"/>
      <c r="PDU88" s="195"/>
      <c r="PDV88" s="195"/>
      <c r="PDW88" s="195"/>
      <c r="PDX88" s="195"/>
      <c r="PDY88" s="195"/>
      <c r="PDZ88" s="195"/>
      <c r="PEA88" s="195"/>
      <c r="PEB88" s="195"/>
      <c r="PEC88" s="195"/>
      <c r="PED88" s="195"/>
      <c r="PEE88" s="195"/>
      <c r="PEF88" s="195"/>
      <c r="PEG88" s="195"/>
      <c r="PEH88" s="195"/>
      <c r="PEI88" s="195"/>
      <c r="PEJ88" s="195"/>
      <c r="PEK88" s="195"/>
      <c r="PEL88" s="195"/>
      <c r="PEM88" s="195"/>
      <c r="PEN88" s="195"/>
      <c r="PEO88" s="195"/>
      <c r="PEP88" s="195"/>
      <c r="PEQ88" s="195"/>
      <c r="PER88" s="195"/>
      <c r="PES88" s="195"/>
      <c r="PET88" s="195"/>
      <c r="PEU88" s="195"/>
      <c r="PEV88" s="195"/>
      <c r="PEW88" s="195"/>
      <c r="PEX88" s="195"/>
      <c r="PEY88" s="195"/>
      <c r="PEZ88" s="195"/>
      <c r="PFA88" s="195"/>
      <c r="PFB88" s="195"/>
      <c r="PFC88" s="195"/>
      <c r="PFD88" s="195"/>
      <c r="PFE88" s="195"/>
      <c r="PFF88" s="195"/>
      <c r="PFG88" s="195"/>
      <c r="PFH88" s="195"/>
      <c r="PFI88" s="195"/>
      <c r="PFJ88" s="195"/>
      <c r="PFK88" s="195"/>
      <c r="PFL88" s="195"/>
      <c r="PFM88" s="195"/>
      <c r="PFN88" s="195"/>
      <c r="PFO88" s="195"/>
      <c r="PFP88" s="195"/>
      <c r="PFQ88" s="195"/>
      <c r="PFR88" s="195"/>
      <c r="PFS88" s="195"/>
      <c r="PFT88" s="195"/>
      <c r="PFU88" s="195"/>
      <c r="PFV88" s="195"/>
      <c r="PFW88" s="195"/>
      <c r="PFX88" s="195"/>
      <c r="PFY88" s="195"/>
      <c r="PFZ88" s="195"/>
      <c r="PGA88" s="195"/>
      <c r="PGB88" s="195"/>
      <c r="PGC88" s="195"/>
      <c r="PGD88" s="195"/>
      <c r="PGE88" s="195"/>
      <c r="PGF88" s="195"/>
      <c r="PGG88" s="195"/>
      <c r="PGH88" s="195"/>
      <c r="PGI88" s="195"/>
      <c r="PGJ88" s="195"/>
      <c r="PGK88" s="195"/>
      <c r="PGL88" s="195"/>
      <c r="PGM88" s="195"/>
      <c r="PGN88" s="195"/>
      <c r="PGO88" s="195"/>
      <c r="PGP88" s="195"/>
      <c r="PGQ88" s="195"/>
      <c r="PGR88" s="195"/>
      <c r="PGS88" s="195"/>
      <c r="PGT88" s="195"/>
      <c r="PGU88" s="195"/>
      <c r="PGV88" s="195"/>
      <c r="PGW88" s="195"/>
      <c r="PGX88" s="195"/>
      <c r="PGY88" s="195"/>
      <c r="PGZ88" s="195"/>
      <c r="PHA88" s="195"/>
      <c r="PHB88" s="195"/>
      <c r="PHC88" s="195"/>
      <c r="PHD88" s="195"/>
      <c r="PHE88" s="195"/>
      <c r="PHF88" s="195"/>
      <c r="PHG88" s="195"/>
      <c r="PHH88" s="195"/>
      <c r="PHI88" s="195"/>
      <c r="PHJ88" s="195"/>
      <c r="PHK88" s="195"/>
      <c r="PHL88" s="195"/>
      <c r="PHM88" s="195"/>
      <c r="PHN88" s="195"/>
      <c r="PHO88" s="195"/>
      <c r="PHP88" s="195"/>
      <c r="PHQ88" s="195"/>
      <c r="PHR88" s="195"/>
      <c r="PHS88" s="195"/>
      <c r="PHT88" s="195"/>
      <c r="PHU88" s="195"/>
      <c r="PHV88" s="195"/>
      <c r="PHW88" s="195"/>
      <c r="PHX88" s="195"/>
      <c r="PHY88" s="195"/>
      <c r="PHZ88" s="195"/>
      <c r="PIA88" s="195"/>
      <c r="PIB88" s="195"/>
      <c r="PIC88" s="195"/>
      <c r="PID88" s="195"/>
      <c r="PIE88" s="195"/>
      <c r="PIF88" s="195"/>
      <c r="PIG88" s="195"/>
      <c r="PIH88" s="195"/>
      <c r="PII88" s="195"/>
      <c r="PIJ88" s="195"/>
      <c r="PIK88" s="195"/>
      <c r="PIL88" s="195"/>
      <c r="PIM88" s="195"/>
      <c r="PIN88" s="195"/>
      <c r="PIO88" s="195"/>
      <c r="PIP88" s="195"/>
      <c r="PIQ88" s="195"/>
      <c r="PIR88" s="195"/>
      <c r="PIS88" s="195"/>
      <c r="PIT88" s="195"/>
      <c r="PIU88" s="195"/>
      <c r="PIV88" s="195"/>
      <c r="PIW88" s="195"/>
      <c r="PIX88" s="195"/>
      <c r="PIY88" s="195"/>
      <c r="PIZ88" s="195"/>
      <c r="PJA88" s="195"/>
      <c r="PJB88" s="195"/>
      <c r="PJC88" s="195"/>
      <c r="PJD88" s="195"/>
      <c r="PJE88" s="195"/>
      <c r="PJF88" s="195"/>
      <c r="PJG88" s="195"/>
      <c r="PJH88" s="195"/>
      <c r="PJI88" s="195"/>
      <c r="PJJ88" s="195"/>
      <c r="PJK88" s="195"/>
      <c r="PJL88" s="195"/>
      <c r="PJM88" s="195"/>
      <c r="PJN88" s="195"/>
      <c r="PJO88" s="195"/>
      <c r="PJP88" s="195"/>
      <c r="PJQ88" s="195"/>
      <c r="PJR88" s="195"/>
      <c r="PJS88" s="195"/>
      <c r="PJT88" s="195"/>
      <c r="PJU88" s="195"/>
      <c r="PJV88" s="195"/>
      <c r="PJW88" s="195"/>
      <c r="PJX88" s="195"/>
      <c r="PJY88" s="195"/>
      <c r="PJZ88" s="195"/>
      <c r="PKA88" s="195"/>
      <c r="PKB88" s="195"/>
      <c r="PKC88" s="195"/>
      <c r="PKD88" s="195"/>
      <c r="PKE88" s="195"/>
      <c r="PKF88" s="195"/>
      <c r="PKG88" s="195"/>
      <c r="PKH88" s="195"/>
      <c r="PKI88" s="195"/>
      <c r="PKJ88" s="195"/>
      <c r="PKK88" s="195"/>
      <c r="PKL88" s="195"/>
      <c r="PKM88" s="195"/>
      <c r="PKN88" s="195"/>
      <c r="PKO88" s="195"/>
      <c r="PKP88" s="195"/>
      <c r="PKQ88" s="195"/>
      <c r="PKR88" s="195"/>
      <c r="PKS88" s="195"/>
      <c r="PKT88" s="195"/>
      <c r="PKU88" s="195"/>
      <c r="PKV88" s="195"/>
      <c r="PKW88" s="195"/>
      <c r="PKX88" s="195"/>
      <c r="PKY88" s="195"/>
      <c r="PKZ88" s="195"/>
      <c r="PLA88" s="195"/>
      <c r="PLB88" s="195"/>
      <c r="PLC88" s="195"/>
      <c r="PLD88" s="195"/>
      <c r="PLE88" s="195"/>
      <c r="PLF88" s="195"/>
      <c r="PLG88" s="195"/>
      <c r="PLH88" s="195"/>
      <c r="PLI88" s="195"/>
      <c r="PLJ88" s="195"/>
      <c r="PLK88" s="195"/>
      <c r="PLL88" s="195"/>
      <c r="PLM88" s="195"/>
      <c r="PLN88" s="195"/>
      <c r="PLO88" s="195"/>
      <c r="PLP88" s="195"/>
      <c r="PLQ88" s="195"/>
      <c r="PLR88" s="195"/>
      <c r="PLS88" s="195"/>
      <c r="PLT88" s="195"/>
      <c r="PLU88" s="195"/>
      <c r="PLV88" s="195"/>
      <c r="PLW88" s="195"/>
      <c r="PLX88" s="195"/>
      <c r="PLY88" s="195"/>
      <c r="PLZ88" s="195"/>
      <c r="PMA88" s="195"/>
      <c r="PMB88" s="195"/>
      <c r="PMC88" s="195"/>
      <c r="PMD88" s="195"/>
      <c r="PME88" s="195"/>
      <c r="PMF88" s="195"/>
      <c r="PMG88" s="195"/>
      <c r="PMH88" s="195"/>
      <c r="PMI88" s="195"/>
      <c r="PMJ88" s="195"/>
      <c r="PMK88" s="195"/>
      <c r="PML88" s="195"/>
      <c r="PMM88" s="195"/>
      <c r="PMN88" s="195"/>
      <c r="PMO88" s="195"/>
      <c r="PMP88" s="195"/>
      <c r="PMQ88" s="195"/>
      <c r="PMR88" s="195"/>
      <c r="PMS88" s="195"/>
      <c r="PMT88" s="195"/>
      <c r="PMU88" s="195"/>
      <c r="PMV88" s="195"/>
      <c r="PMW88" s="195"/>
      <c r="PMX88" s="195"/>
      <c r="PMY88" s="195"/>
      <c r="PMZ88" s="195"/>
      <c r="PNA88" s="195"/>
      <c r="PNB88" s="195"/>
      <c r="PNC88" s="195"/>
      <c r="PND88" s="195"/>
      <c r="PNE88" s="195"/>
      <c r="PNF88" s="195"/>
      <c r="PNG88" s="195"/>
      <c r="PNH88" s="195"/>
      <c r="PNI88" s="195"/>
      <c r="PNJ88" s="195"/>
      <c r="PNK88" s="195"/>
      <c r="PNL88" s="195"/>
      <c r="PNM88" s="195"/>
      <c r="PNN88" s="195"/>
      <c r="PNO88" s="195"/>
      <c r="PNP88" s="195"/>
      <c r="PNQ88" s="195"/>
      <c r="PNR88" s="195"/>
      <c r="PNS88" s="195"/>
      <c r="PNT88" s="195"/>
      <c r="PNU88" s="195"/>
      <c r="PNV88" s="195"/>
      <c r="PNW88" s="195"/>
      <c r="PNX88" s="195"/>
      <c r="PNY88" s="195"/>
      <c r="PNZ88" s="195"/>
      <c r="POA88" s="195"/>
      <c r="POB88" s="195"/>
      <c r="POC88" s="195"/>
      <c r="POD88" s="195"/>
      <c r="POE88" s="195"/>
      <c r="POF88" s="195"/>
      <c r="POG88" s="195"/>
      <c r="POH88" s="195"/>
      <c r="POI88" s="195"/>
      <c r="POJ88" s="195"/>
      <c r="POK88" s="195"/>
      <c r="POL88" s="195"/>
      <c r="POM88" s="195"/>
      <c r="PON88" s="195"/>
      <c r="POO88" s="195"/>
      <c r="POP88" s="195"/>
      <c r="POQ88" s="195"/>
      <c r="POR88" s="195"/>
      <c r="POS88" s="195"/>
      <c r="POT88" s="195"/>
      <c r="POU88" s="195"/>
      <c r="POV88" s="195"/>
      <c r="POW88" s="195"/>
      <c r="POX88" s="195"/>
      <c r="POY88" s="195"/>
      <c r="POZ88" s="195"/>
      <c r="PPA88" s="195"/>
      <c r="PPB88" s="195"/>
      <c r="PPC88" s="195"/>
      <c r="PPD88" s="195"/>
      <c r="PPE88" s="195"/>
      <c r="PPF88" s="195"/>
      <c r="PPG88" s="195"/>
      <c r="PPH88" s="195"/>
      <c r="PPI88" s="195"/>
      <c r="PPJ88" s="195"/>
      <c r="PPK88" s="195"/>
      <c r="PPL88" s="195"/>
      <c r="PPM88" s="195"/>
      <c r="PPN88" s="195"/>
      <c r="PPO88" s="195"/>
      <c r="PPP88" s="195"/>
      <c r="PPQ88" s="195"/>
      <c r="PPR88" s="195"/>
      <c r="PPS88" s="195"/>
      <c r="PPT88" s="195"/>
      <c r="PPU88" s="195"/>
      <c r="PPV88" s="195"/>
      <c r="PPW88" s="195"/>
      <c r="PPX88" s="195"/>
      <c r="PPY88" s="195"/>
      <c r="PPZ88" s="195"/>
      <c r="PQA88" s="195"/>
      <c r="PQB88" s="195"/>
      <c r="PQC88" s="195"/>
      <c r="PQD88" s="195"/>
      <c r="PQE88" s="195"/>
      <c r="PQF88" s="195"/>
      <c r="PQG88" s="195"/>
      <c r="PQH88" s="195"/>
      <c r="PQI88" s="195"/>
      <c r="PQJ88" s="195"/>
      <c r="PQK88" s="195"/>
      <c r="PQL88" s="195"/>
      <c r="PQM88" s="195"/>
      <c r="PQN88" s="195"/>
      <c r="PQO88" s="195"/>
      <c r="PQP88" s="195"/>
      <c r="PQQ88" s="195"/>
      <c r="PQR88" s="195"/>
      <c r="PQS88" s="195"/>
      <c r="PQT88" s="195"/>
      <c r="PQU88" s="195"/>
      <c r="PQV88" s="195"/>
      <c r="PQW88" s="195"/>
      <c r="PQX88" s="195"/>
      <c r="PQY88" s="195"/>
      <c r="PQZ88" s="195"/>
      <c r="PRA88" s="195"/>
      <c r="PRB88" s="195"/>
      <c r="PRC88" s="195"/>
      <c r="PRD88" s="195"/>
      <c r="PRE88" s="195"/>
      <c r="PRF88" s="195"/>
      <c r="PRG88" s="195"/>
      <c r="PRH88" s="195"/>
      <c r="PRI88" s="195"/>
      <c r="PRJ88" s="195"/>
      <c r="PRK88" s="195"/>
      <c r="PRL88" s="195"/>
      <c r="PRM88" s="195"/>
      <c r="PRN88" s="195"/>
      <c r="PRO88" s="195"/>
      <c r="PRP88" s="195"/>
      <c r="PRQ88" s="195"/>
      <c r="PRR88" s="195"/>
      <c r="PRS88" s="195"/>
      <c r="PRT88" s="195"/>
      <c r="PRU88" s="195"/>
      <c r="PRV88" s="195"/>
      <c r="PRW88" s="195"/>
      <c r="PRX88" s="195"/>
      <c r="PRY88" s="195"/>
      <c r="PRZ88" s="195"/>
      <c r="PSA88" s="195"/>
      <c r="PSB88" s="195"/>
      <c r="PSC88" s="195"/>
      <c r="PSD88" s="195"/>
      <c r="PSE88" s="195"/>
      <c r="PSF88" s="195"/>
      <c r="PSG88" s="195"/>
      <c r="PSH88" s="195"/>
      <c r="PSI88" s="195"/>
      <c r="PSJ88" s="195"/>
      <c r="PSK88" s="195"/>
      <c r="PSL88" s="195"/>
      <c r="PSM88" s="195"/>
      <c r="PSN88" s="195"/>
      <c r="PSO88" s="195"/>
      <c r="PSP88" s="195"/>
      <c r="PSQ88" s="195"/>
      <c r="PSR88" s="195"/>
      <c r="PSS88" s="195"/>
      <c r="PST88" s="195"/>
      <c r="PSU88" s="195"/>
      <c r="PSV88" s="195"/>
      <c r="PSW88" s="195"/>
      <c r="PSX88" s="195"/>
      <c r="PSY88" s="195"/>
      <c r="PSZ88" s="195"/>
      <c r="PTA88" s="195"/>
      <c r="PTB88" s="195"/>
      <c r="PTC88" s="195"/>
      <c r="PTD88" s="195"/>
      <c r="PTE88" s="195"/>
      <c r="PTF88" s="195"/>
      <c r="PTG88" s="195"/>
      <c r="PTH88" s="195"/>
      <c r="PTI88" s="195"/>
      <c r="PTJ88" s="195"/>
      <c r="PTK88" s="195"/>
      <c r="PTL88" s="195"/>
      <c r="PTM88" s="195"/>
      <c r="PTN88" s="195"/>
      <c r="PTO88" s="195"/>
      <c r="PTP88" s="195"/>
      <c r="PTQ88" s="195"/>
      <c r="PTR88" s="195"/>
      <c r="PTS88" s="195"/>
      <c r="PTT88" s="195"/>
      <c r="PTU88" s="195"/>
      <c r="PTV88" s="195"/>
      <c r="PTW88" s="195"/>
      <c r="PTX88" s="195"/>
      <c r="PTY88" s="195"/>
      <c r="PTZ88" s="195"/>
      <c r="PUA88" s="195"/>
      <c r="PUB88" s="195"/>
      <c r="PUC88" s="195"/>
      <c r="PUD88" s="195"/>
      <c r="PUE88" s="195"/>
      <c r="PUF88" s="195"/>
      <c r="PUG88" s="195"/>
      <c r="PUH88" s="195"/>
      <c r="PUI88" s="195"/>
      <c r="PUJ88" s="195"/>
      <c r="PUK88" s="195"/>
      <c r="PUL88" s="195"/>
      <c r="PUM88" s="195"/>
      <c r="PUN88" s="195"/>
      <c r="PUO88" s="195"/>
      <c r="PUP88" s="195"/>
      <c r="PUQ88" s="195"/>
      <c r="PUR88" s="195"/>
      <c r="PUS88" s="195"/>
      <c r="PUT88" s="195"/>
      <c r="PUU88" s="195"/>
      <c r="PUV88" s="195"/>
      <c r="PUW88" s="195"/>
      <c r="PUX88" s="195"/>
      <c r="PUY88" s="195"/>
      <c r="PUZ88" s="195"/>
      <c r="PVA88" s="195"/>
      <c r="PVB88" s="195"/>
      <c r="PVC88" s="195"/>
      <c r="PVD88" s="195"/>
      <c r="PVE88" s="195"/>
      <c r="PVF88" s="195"/>
      <c r="PVG88" s="195"/>
      <c r="PVH88" s="195"/>
      <c r="PVI88" s="195"/>
      <c r="PVJ88" s="195"/>
      <c r="PVK88" s="195"/>
      <c r="PVL88" s="195"/>
      <c r="PVM88" s="195"/>
      <c r="PVN88" s="195"/>
      <c r="PVO88" s="195"/>
      <c r="PVP88" s="195"/>
      <c r="PVQ88" s="195"/>
      <c r="PVR88" s="195"/>
      <c r="PVS88" s="195"/>
      <c r="PVT88" s="195"/>
      <c r="PVU88" s="195"/>
      <c r="PVV88" s="195"/>
      <c r="PVW88" s="195"/>
      <c r="PVX88" s="195"/>
      <c r="PVY88" s="195"/>
      <c r="PVZ88" s="195"/>
      <c r="PWA88" s="195"/>
      <c r="PWB88" s="195"/>
      <c r="PWC88" s="195"/>
      <c r="PWD88" s="195"/>
      <c r="PWE88" s="195"/>
      <c r="PWF88" s="195"/>
      <c r="PWG88" s="195"/>
      <c r="PWH88" s="195"/>
      <c r="PWI88" s="195"/>
      <c r="PWJ88" s="195"/>
      <c r="PWK88" s="195"/>
      <c r="PWL88" s="195"/>
      <c r="PWM88" s="195"/>
      <c r="PWN88" s="195"/>
      <c r="PWO88" s="195"/>
      <c r="PWP88" s="195"/>
      <c r="PWQ88" s="195"/>
      <c r="PWR88" s="195"/>
      <c r="PWS88" s="195"/>
      <c r="PWT88" s="195"/>
      <c r="PWU88" s="195"/>
      <c r="PWV88" s="195"/>
      <c r="PWW88" s="195"/>
      <c r="PWX88" s="195"/>
      <c r="PWY88" s="195"/>
      <c r="PWZ88" s="195"/>
      <c r="PXA88" s="195"/>
      <c r="PXB88" s="195"/>
      <c r="PXC88" s="195"/>
      <c r="PXD88" s="195"/>
      <c r="PXE88" s="195"/>
      <c r="PXF88" s="195"/>
      <c r="PXG88" s="195"/>
      <c r="PXH88" s="195"/>
      <c r="PXI88" s="195"/>
      <c r="PXJ88" s="195"/>
      <c r="PXK88" s="195"/>
      <c r="PXL88" s="195"/>
      <c r="PXM88" s="195"/>
      <c r="PXN88" s="195"/>
      <c r="PXO88" s="195"/>
      <c r="PXP88" s="195"/>
      <c r="PXQ88" s="195"/>
      <c r="PXR88" s="195"/>
      <c r="PXS88" s="195"/>
      <c r="PXT88" s="195"/>
      <c r="PXU88" s="195"/>
      <c r="PXV88" s="195"/>
      <c r="PXW88" s="195"/>
      <c r="PXX88" s="195"/>
      <c r="PXY88" s="195"/>
      <c r="PXZ88" s="195"/>
      <c r="PYA88" s="195"/>
      <c r="PYB88" s="195"/>
      <c r="PYC88" s="195"/>
      <c r="PYD88" s="195"/>
      <c r="PYE88" s="195"/>
      <c r="PYF88" s="195"/>
      <c r="PYG88" s="195"/>
      <c r="PYH88" s="195"/>
      <c r="PYI88" s="195"/>
      <c r="PYJ88" s="195"/>
      <c r="PYK88" s="195"/>
      <c r="PYL88" s="195"/>
      <c r="PYM88" s="195"/>
      <c r="PYN88" s="195"/>
      <c r="PYO88" s="195"/>
      <c r="PYP88" s="195"/>
      <c r="PYQ88" s="195"/>
      <c r="PYR88" s="195"/>
      <c r="PYS88" s="195"/>
      <c r="PYT88" s="195"/>
      <c r="PYU88" s="195"/>
      <c r="PYV88" s="195"/>
      <c r="PYW88" s="195"/>
      <c r="PYX88" s="195"/>
      <c r="PYY88" s="195"/>
      <c r="PYZ88" s="195"/>
      <c r="PZA88" s="195"/>
      <c r="PZB88" s="195"/>
      <c r="PZC88" s="195"/>
      <c r="PZD88" s="195"/>
      <c r="PZE88" s="195"/>
      <c r="PZF88" s="195"/>
      <c r="PZG88" s="195"/>
      <c r="PZH88" s="195"/>
      <c r="PZI88" s="195"/>
      <c r="PZJ88" s="195"/>
      <c r="PZK88" s="195"/>
      <c r="PZL88" s="195"/>
      <c r="PZM88" s="195"/>
      <c r="PZN88" s="195"/>
      <c r="PZO88" s="195"/>
      <c r="PZP88" s="195"/>
      <c r="PZQ88" s="195"/>
      <c r="PZR88" s="195"/>
      <c r="PZS88" s="195"/>
      <c r="PZT88" s="195"/>
      <c r="PZU88" s="195"/>
      <c r="PZV88" s="195"/>
      <c r="PZW88" s="195"/>
      <c r="PZX88" s="195"/>
      <c r="PZY88" s="195"/>
      <c r="PZZ88" s="195"/>
      <c r="QAA88" s="195"/>
      <c r="QAB88" s="195"/>
      <c r="QAC88" s="195"/>
      <c r="QAD88" s="195"/>
      <c r="QAE88" s="195"/>
      <c r="QAF88" s="195"/>
      <c r="QAG88" s="195"/>
      <c r="QAH88" s="195"/>
      <c r="QAI88" s="195"/>
      <c r="QAJ88" s="195"/>
      <c r="QAK88" s="195"/>
      <c r="QAL88" s="195"/>
      <c r="QAM88" s="195"/>
      <c r="QAN88" s="195"/>
      <c r="QAO88" s="195"/>
      <c r="QAP88" s="195"/>
      <c r="QAQ88" s="195"/>
      <c r="QAR88" s="195"/>
      <c r="QAS88" s="195"/>
      <c r="QAT88" s="195"/>
      <c r="QAU88" s="195"/>
      <c r="QAV88" s="195"/>
      <c r="QAW88" s="195"/>
      <c r="QAX88" s="195"/>
      <c r="QAY88" s="195"/>
      <c r="QAZ88" s="195"/>
      <c r="QBA88" s="195"/>
      <c r="QBB88" s="195"/>
      <c r="QBC88" s="195"/>
      <c r="QBD88" s="195"/>
      <c r="QBE88" s="195"/>
      <c r="QBF88" s="195"/>
      <c r="QBG88" s="195"/>
      <c r="QBH88" s="195"/>
      <c r="QBI88" s="195"/>
      <c r="QBJ88" s="195"/>
      <c r="QBK88" s="195"/>
      <c r="QBL88" s="195"/>
      <c r="QBM88" s="195"/>
      <c r="QBN88" s="195"/>
      <c r="QBO88" s="195"/>
      <c r="QBP88" s="195"/>
      <c r="QBQ88" s="195"/>
      <c r="QBR88" s="195"/>
      <c r="QBS88" s="195"/>
      <c r="QBT88" s="195"/>
      <c r="QBU88" s="195"/>
      <c r="QBV88" s="195"/>
      <c r="QBW88" s="195"/>
      <c r="QBX88" s="195"/>
      <c r="QBY88" s="195"/>
      <c r="QBZ88" s="195"/>
      <c r="QCA88" s="195"/>
      <c r="QCB88" s="195"/>
      <c r="QCC88" s="195"/>
      <c r="QCD88" s="195"/>
      <c r="QCE88" s="195"/>
      <c r="QCF88" s="195"/>
      <c r="QCG88" s="195"/>
      <c r="QCH88" s="195"/>
      <c r="QCI88" s="195"/>
      <c r="QCJ88" s="195"/>
      <c r="QCK88" s="195"/>
      <c r="QCL88" s="195"/>
      <c r="QCM88" s="195"/>
      <c r="QCN88" s="195"/>
      <c r="QCO88" s="195"/>
      <c r="QCP88" s="195"/>
      <c r="QCQ88" s="195"/>
      <c r="QCR88" s="195"/>
      <c r="QCS88" s="195"/>
      <c r="QCT88" s="195"/>
      <c r="QCU88" s="195"/>
      <c r="QCV88" s="195"/>
      <c r="QCW88" s="195"/>
      <c r="QCX88" s="195"/>
      <c r="QCY88" s="195"/>
      <c r="QCZ88" s="195"/>
      <c r="QDA88" s="195"/>
      <c r="QDB88" s="195"/>
      <c r="QDC88" s="195"/>
      <c r="QDD88" s="195"/>
      <c r="QDE88" s="195"/>
      <c r="QDF88" s="195"/>
      <c r="QDG88" s="195"/>
      <c r="QDH88" s="195"/>
      <c r="QDI88" s="195"/>
      <c r="QDJ88" s="195"/>
      <c r="QDK88" s="195"/>
      <c r="QDL88" s="195"/>
      <c r="QDM88" s="195"/>
      <c r="QDN88" s="195"/>
      <c r="QDO88" s="195"/>
      <c r="QDP88" s="195"/>
      <c r="QDQ88" s="195"/>
      <c r="QDR88" s="195"/>
      <c r="QDS88" s="195"/>
      <c r="QDT88" s="195"/>
      <c r="QDU88" s="195"/>
      <c r="QDV88" s="195"/>
      <c r="QDW88" s="195"/>
      <c r="QDX88" s="195"/>
      <c r="QDY88" s="195"/>
      <c r="QDZ88" s="195"/>
      <c r="QEA88" s="195"/>
      <c r="QEB88" s="195"/>
      <c r="QEC88" s="195"/>
      <c r="QED88" s="195"/>
      <c r="QEE88" s="195"/>
      <c r="QEF88" s="195"/>
      <c r="QEG88" s="195"/>
      <c r="QEH88" s="195"/>
      <c r="QEI88" s="195"/>
      <c r="QEJ88" s="195"/>
      <c r="QEK88" s="195"/>
      <c r="QEL88" s="195"/>
      <c r="QEM88" s="195"/>
      <c r="QEN88" s="195"/>
      <c r="QEO88" s="195"/>
      <c r="QEP88" s="195"/>
      <c r="QEQ88" s="195"/>
      <c r="QER88" s="195"/>
      <c r="QES88" s="195"/>
      <c r="QET88" s="195"/>
      <c r="QEU88" s="195"/>
      <c r="QEV88" s="195"/>
      <c r="QEW88" s="195"/>
      <c r="QEX88" s="195"/>
      <c r="QEY88" s="195"/>
      <c r="QEZ88" s="195"/>
      <c r="QFA88" s="195"/>
      <c r="QFB88" s="195"/>
      <c r="QFC88" s="195"/>
      <c r="QFD88" s="195"/>
      <c r="QFE88" s="195"/>
      <c r="QFF88" s="195"/>
      <c r="QFG88" s="195"/>
      <c r="QFH88" s="195"/>
      <c r="QFI88" s="195"/>
      <c r="QFJ88" s="195"/>
      <c r="QFK88" s="195"/>
      <c r="QFL88" s="195"/>
      <c r="QFM88" s="195"/>
      <c r="QFN88" s="195"/>
      <c r="QFO88" s="195"/>
      <c r="QFP88" s="195"/>
      <c r="QFQ88" s="195"/>
      <c r="QFR88" s="195"/>
      <c r="QFS88" s="195"/>
      <c r="QFT88" s="195"/>
      <c r="QFU88" s="195"/>
      <c r="QFV88" s="195"/>
      <c r="QFW88" s="195"/>
      <c r="QFX88" s="195"/>
      <c r="QFY88" s="195"/>
      <c r="QFZ88" s="195"/>
      <c r="QGA88" s="195"/>
      <c r="QGB88" s="195"/>
      <c r="QGC88" s="195"/>
      <c r="QGD88" s="195"/>
      <c r="QGE88" s="195"/>
      <c r="QGF88" s="195"/>
      <c r="QGG88" s="195"/>
      <c r="QGH88" s="195"/>
      <c r="QGI88" s="195"/>
      <c r="QGJ88" s="195"/>
      <c r="QGK88" s="195"/>
      <c r="QGL88" s="195"/>
      <c r="QGM88" s="195"/>
      <c r="QGN88" s="195"/>
      <c r="QGO88" s="195"/>
      <c r="QGP88" s="195"/>
      <c r="QGQ88" s="195"/>
      <c r="QGR88" s="195"/>
      <c r="QGS88" s="195"/>
      <c r="QGT88" s="195"/>
      <c r="QGU88" s="195"/>
      <c r="QGV88" s="195"/>
      <c r="QGW88" s="195"/>
      <c r="QGX88" s="195"/>
      <c r="QGY88" s="195"/>
      <c r="QGZ88" s="195"/>
      <c r="QHA88" s="195"/>
      <c r="QHB88" s="195"/>
      <c r="QHC88" s="195"/>
      <c r="QHD88" s="195"/>
      <c r="QHE88" s="195"/>
      <c r="QHF88" s="195"/>
      <c r="QHG88" s="195"/>
      <c r="QHH88" s="195"/>
      <c r="QHI88" s="195"/>
      <c r="QHJ88" s="195"/>
      <c r="QHK88" s="195"/>
      <c r="QHL88" s="195"/>
      <c r="QHM88" s="195"/>
      <c r="QHN88" s="195"/>
      <c r="QHO88" s="195"/>
      <c r="QHP88" s="195"/>
      <c r="QHQ88" s="195"/>
      <c r="QHR88" s="195"/>
      <c r="QHS88" s="195"/>
      <c r="QHT88" s="195"/>
      <c r="QHU88" s="195"/>
      <c r="QHV88" s="195"/>
      <c r="QHW88" s="195"/>
      <c r="QHX88" s="195"/>
      <c r="QHY88" s="195"/>
      <c r="QHZ88" s="195"/>
      <c r="QIA88" s="195"/>
      <c r="QIB88" s="195"/>
      <c r="QIC88" s="195"/>
      <c r="QID88" s="195"/>
      <c r="QIE88" s="195"/>
      <c r="QIF88" s="195"/>
      <c r="QIG88" s="195"/>
      <c r="QIH88" s="195"/>
      <c r="QII88" s="195"/>
      <c r="QIJ88" s="195"/>
      <c r="QIK88" s="195"/>
      <c r="QIL88" s="195"/>
      <c r="QIM88" s="195"/>
      <c r="QIN88" s="195"/>
      <c r="QIO88" s="195"/>
      <c r="QIP88" s="195"/>
      <c r="QIQ88" s="195"/>
      <c r="QIR88" s="195"/>
      <c r="QIS88" s="195"/>
      <c r="QIT88" s="195"/>
      <c r="QIU88" s="195"/>
      <c r="QIV88" s="195"/>
      <c r="QIW88" s="195"/>
      <c r="QIX88" s="195"/>
      <c r="QIY88" s="195"/>
      <c r="QIZ88" s="195"/>
      <c r="QJA88" s="195"/>
      <c r="QJB88" s="195"/>
      <c r="QJC88" s="195"/>
      <c r="QJD88" s="195"/>
      <c r="QJE88" s="195"/>
      <c r="QJF88" s="195"/>
      <c r="QJG88" s="195"/>
      <c r="QJH88" s="195"/>
      <c r="QJI88" s="195"/>
      <c r="QJJ88" s="195"/>
      <c r="QJK88" s="195"/>
      <c r="QJL88" s="195"/>
      <c r="QJM88" s="195"/>
      <c r="QJN88" s="195"/>
      <c r="QJO88" s="195"/>
      <c r="QJP88" s="195"/>
      <c r="QJQ88" s="195"/>
      <c r="QJR88" s="195"/>
      <c r="QJS88" s="195"/>
      <c r="QJT88" s="195"/>
      <c r="QJU88" s="195"/>
      <c r="QJV88" s="195"/>
      <c r="QJW88" s="195"/>
      <c r="QJX88" s="195"/>
      <c r="QJY88" s="195"/>
      <c r="QJZ88" s="195"/>
      <c r="QKA88" s="195"/>
      <c r="QKB88" s="195"/>
      <c r="QKC88" s="195"/>
      <c r="QKD88" s="195"/>
      <c r="QKE88" s="195"/>
      <c r="QKF88" s="195"/>
      <c r="QKG88" s="195"/>
      <c r="QKH88" s="195"/>
      <c r="QKI88" s="195"/>
      <c r="QKJ88" s="195"/>
      <c r="QKK88" s="195"/>
      <c r="QKL88" s="195"/>
      <c r="QKM88" s="195"/>
      <c r="QKN88" s="195"/>
      <c r="QKO88" s="195"/>
      <c r="QKP88" s="195"/>
      <c r="QKQ88" s="195"/>
      <c r="QKR88" s="195"/>
      <c r="QKS88" s="195"/>
      <c r="QKT88" s="195"/>
      <c r="QKU88" s="195"/>
      <c r="QKV88" s="195"/>
      <c r="QKW88" s="195"/>
      <c r="QKX88" s="195"/>
      <c r="QKY88" s="195"/>
      <c r="QKZ88" s="195"/>
      <c r="QLA88" s="195"/>
      <c r="QLB88" s="195"/>
      <c r="QLC88" s="195"/>
      <c r="QLD88" s="195"/>
      <c r="QLE88" s="195"/>
      <c r="QLF88" s="195"/>
      <c r="QLG88" s="195"/>
      <c r="QLH88" s="195"/>
      <c r="QLI88" s="195"/>
      <c r="QLJ88" s="195"/>
      <c r="QLK88" s="195"/>
      <c r="QLL88" s="195"/>
      <c r="QLM88" s="195"/>
      <c r="QLN88" s="195"/>
      <c r="QLO88" s="195"/>
      <c r="QLP88" s="195"/>
      <c r="QLQ88" s="195"/>
      <c r="QLR88" s="195"/>
      <c r="QLS88" s="195"/>
      <c r="QLT88" s="195"/>
      <c r="QLU88" s="195"/>
      <c r="QLV88" s="195"/>
      <c r="QLW88" s="195"/>
      <c r="QLX88" s="195"/>
      <c r="QLY88" s="195"/>
      <c r="QLZ88" s="195"/>
      <c r="QMA88" s="195"/>
      <c r="QMB88" s="195"/>
      <c r="QMC88" s="195"/>
      <c r="QMD88" s="195"/>
      <c r="QME88" s="195"/>
      <c r="QMF88" s="195"/>
      <c r="QMG88" s="195"/>
      <c r="QMH88" s="195"/>
      <c r="QMI88" s="195"/>
      <c r="QMJ88" s="195"/>
      <c r="QMK88" s="195"/>
      <c r="QML88" s="195"/>
      <c r="QMM88" s="195"/>
      <c r="QMN88" s="195"/>
      <c r="QMO88" s="195"/>
      <c r="QMP88" s="195"/>
      <c r="QMQ88" s="195"/>
      <c r="QMR88" s="195"/>
      <c r="QMS88" s="195"/>
      <c r="QMT88" s="195"/>
      <c r="QMU88" s="195"/>
      <c r="QMV88" s="195"/>
      <c r="QMW88" s="195"/>
      <c r="QMX88" s="195"/>
      <c r="QMY88" s="195"/>
      <c r="QMZ88" s="195"/>
      <c r="QNA88" s="195"/>
      <c r="QNB88" s="195"/>
      <c r="QNC88" s="195"/>
      <c r="QND88" s="195"/>
      <c r="QNE88" s="195"/>
      <c r="QNF88" s="195"/>
      <c r="QNG88" s="195"/>
      <c r="QNH88" s="195"/>
      <c r="QNI88" s="195"/>
      <c r="QNJ88" s="195"/>
      <c r="QNK88" s="195"/>
      <c r="QNL88" s="195"/>
      <c r="QNM88" s="195"/>
      <c r="QNN88" s="195"/>
      <c r="QNO88" s="195"/>
      <c r="QNP88" s="195"/>
      <c r="QNQ88" s="195"/>
      <c r="QNR88" s="195"/>
      <c r="QNS88" s="195"/>
      <c r="QNT88" s="195"/>
      <c r="QNU88" s="195"/>
      <c r="QNV88" s="195"/>
      <c r="QNW88" s="195"/>
      <c r="QNX88" s="195"/>
      <c r="QNY88" s="195"/>
      <c r="QNZ88" s="195"/>
      <c r="QOA88" s="195"/>
      <c r="QOB88" s="195"/>
      <c r="QOC88" s="195"/>
      <c r="QOD88" s="195"/>
      <c r="QOE88" s="195"/>
      <c r="QOF88" s="195"/>
      <c r="QOG88" s="195"/>
      <c r="QOH88" s="195"/>
      <c r="QOI88" s="195"/>
      <c r="QOJ88" s="195"/>
      <c r="QOK88" s="195"/>
      <c r="QOL88" s="195"/>
      <c r="QOM88" s="195"/>
      <c r="QON88" s="195"/>
      <c r="QOO88" s="195"/>
      <c r="QOP88" s="195"/>
      <c r="QOQ88" s="195"/>
      <c r="QOR88" s="195"/>
      <c r="QOS88" s="195"/>
      <c r="QOT88" s="195"/>
      <c r="QOU88" s="195"/>
      <c r="QOV88" s="195"/>
      <c r="QOW88" s="195"/>
      <c r="QOX88" s="195"/>
      <c r="QOY88" s="195"/>
      <c r="QOZ88" s="195"/>
      <c r="QPA88" s="195"/>
      <c r="QPB88" s="195"/>
      <c r="QPC88" s="195"/>
      <c r="QPD88" s="195"/>
      <c r="QPE88" s="195"/>
      <c r="QPF88" s="195"/>
      <c r="QPG88" s="195"/>
      <c r="QPH88" s="195"/>
      <c r="QPI88" s="195"/>
      <c r="QPJ88" s="195"/>
      <c r="QPK88" s="195"/>
      <c r="QPL88" s="195"/>
      <c r="QPM88" s="195"/>
      <c r="QPN88" s="195"/>
      <c r="QPO88" s="195"/>
      <c r="QPP88" s="195"/>
      <c r="QPQ88" s="195"/>
      <c r="QPR88" s="195"/>
      <c r="QPS88" s="195"/>
      <c r="QPT88" s="195"/>
      <c r="QPU88" s="195"/>
      <c r="QPV88" s="195"/>
      <c r="QPW88" s="195"/>
      <c r="QPX88" s="195"/>
      <c r="QPY88" s="195"/>
      <c r="QPZ88" s="195"/>
      <c r="QQA88" s="195"/>
      <c r="QQB88" s="195"/>
      <c r="QQC88" s="195"/>
      <c r="QQD88" s="195"/>
      <c r="QQE88" s="195"/>
      <c r="QQF88" s="195"/>
      <c r="QQG88" s="195"/>
      <c r="QQH88" s="195"/>
      <c r="QQI88" s="195"/>
      <c r="QQJ88" s="195"/>
      <c r="QQK88" s="195"/>
      <c r="QQL88" s="195"/>
      <c r="QQM88" s="195"/>
      <c r="QQN88" s="195"/>
      <c r="QQO88" s="195"/>
      <c r="QQP88" s="195"/>
      <c r="QQQ88" s="195"/>
      <c r="QQR88" s="195"/>
      <c r="QQS88" s="195"/>
      <c r="QQT88" s="195"/>
      <c r="QQU88" s="195"/>
      <c r="QQV88" s="195"/>
      <c r="QQW88" s="195"/>
      <c r="QQX88" s="195"/>
      <c r="QQY88" s="195"/>
      <c r="QQZ88" s="195"/>
      <c r="QRA88" s="195"/>
      <c r="QRB88" s="195"/>
      <c r="QRC88" s="195"/>
      <c r="QRD88" s="195"/>
      <c r="QRE88" s="195"/>
      <c r="QRF88" s="195"/>
      <c r="QRG88" s="195"/>
      <c r="QRH88" s="195"/>
      <c r="QRI88" s="195"/>
      <c r="QRJ88" s="195"/>
      <c r="QRK88" s="195"/>
      <c r="QRL88" s="195"/>
      <c r="QRM88" s="195"/>
      <c r="QRN88" s="195"/>
      <c r="QRO88" s="195"/>
      <c r="QRP88" s="195"/>
      <c r="QRQ88" s="195"/>
      <c r="QRR88" s="195"/>
      <c r="QRS88" s="195"/>
      <c r="QRT88" s="195"/>
      <c r="QRU88" s="195"/>
      <c r="QRV88" s="195"/>
      <c r="QRW88" s="195"/>
      <c r="QRX88" s="195"/>
      <c r="QRY88" s="195"/>
      <c r="QRZ88" s="195"/>
      <c r="QSA88" s="195"/>
      <c r="QSB88" s="195"/>
      <c r="QSC88" s="195"/>
      <c r="QSD88" s="195"/>
      <c r="QSE88" s="195"/>
      <c r="QSF88" s="195"/>
      <c r="QSG88" s="195"/>
      <c r="QSH88" s="195"/>
      <c r="QSI88" s="195"/>
      <c r="QSJ88" s="195"/>
      <c r="QSK88" s="195"/>
      <c r="QSL88" s="195"/>
      <c r="QSM88" s="195"/>
      <c r="QSN88" s="195"/>
      <c r="QSO88" s="195"/>
      <c r="QSP88" s="195"/>
      <c r="QSQ88" s="195"/>
      <c r="QSR88" s="195"/>
      <c r="QSS88" s="195"/>
      <c r="QST88" s="195"/>
      <c r="QSU88" s="195"/>
      <c r="QSV88" s="195"/>
      <c r="QSW88" s="195"/>
      <c r="QSX88" s="195"/>
      <c r="QSY88" s="195"/>
      <c r="QSZ88" s="195"/>
      <c r="QTA88" s="195"/>
      <c r="QTB88" s="195"/>
      <c r="QTC88" s="195"/>
      <c r="QTD88" s="195"/>
      <c r="QTE88" s="195"/>
      <c r="QTF88" s="195"/>
      <c r="QTG88" s="195"/>
      <c r="QTH88" s="195"/>
      <c r="QTI88" s="195"/>
      <c r="QTJ88" s="195"/>
      <c r="QTK88" s="195"/>
      <c r="QTL88" s="195"/>
      <c r="QTM88" s="195"/>
      <c r="QTN88" s="195"/>
      <c r="QTO88" s="195"/>
      <c r="QTP88" s="195"/>
      <c r="QTQ88" s="195"/>
      <c r="QTR88" s="195"/>
      <c r="QTS88" s="195"/>
      <c r="QTT88" s="195"/>
      <c r="QTU88" s="195"/>
      <c r="QTV88" s="195"/>
      <c r="QTW88" s="195"/>
      <c r="QTX88" s="195"/>
      <c r="QTY88" s="195"/>
      <c r="QTZ88" s="195"/>
      <c r="QUA88" s="195"/>
      <c r="QUB88" s="195"/>
      <c r="QUC88" s="195"/>
      <c r="QUD88" s="195"/>
      <c r="QUE88" s="195"/>
      <c r="QUF88" s="195"/>
      <c r="QUG88" s="195"/>
      <c r="QUH88" s="195"/>
      <c r="QUI88" s="195"/>
      <c r="QUJ88" s="195"/>
      <c r="QUK88" s="195"/>
      <c r="QUL88" s="195"/>
      <c r="QUM88" s="195"/>
      <c r="QUN88" s="195"/>
      <c r="QUO88" s="195"/>
      <c r="QUP88" s="195"/>
      <c r="QUQ88" s="195"/>
      <c r="QUR88" s="195"/>
      <c r="QUS88" s="195"/>
      <c r="QUT88" s="195"/>
      <c r="QUU88" s="195"/>
      <c r="QUV88" s="195"/>
      <c r="QUW88" s="195"/>
      <c r="QUX88" s="195"/>
      <c r="QUY88" s="195"/>
      <c r="QUZ88" s="195"/>
      <c r="QVA88" s="195"/>
      <c r="QVB88" s="195"/>
      <c r="QVC88" s="195"/>
      <c r="QVD88" s="195"/>
      <c r="QVE88" s="195"/>
      <c r="QVF88" s="195"/>
      <c r="QVG88" s="195"/>
      <c r="QVH88" s="195"/>
      <c r="QVI88" s="195"/>
      <c r="QVJ88" s="195"/>
      <c r="QVK88" s="195"/>
      <c r="QVL88" s="195"/>
      <c r="QVM88" s="195"/>
      <c r="QVN88" s="195"/>
      <c r="QVO88" s="195"/>
      <c r="QVP88" s="195"/>
      <c r="QVQ88" s="195"/>
      <c r="QVR88" s="195"/>
      <c r="QVS88" s="195"/>
      <c r="QVT88" s="195"/>
      <c r="QVU88" s="195"/>
      <c r="QVV88" s="195"/>
      <c r="QVW88" s="195"/>
      <c r="QVX88" s="195"/>
      <c r="QVY88" s="195"/>
      <c r="QVZ88" s="195"/>
      <c r="QWA88" s="195"/>
      <c r="QWB88" s="195"/>
      <c r="QWC88" s="195"/>
      <c r="QWD88" s="195"/>
      <c r="QWE88" s="195"/>
      <c r="QWF88" s="195"/>
      <c r="QWG88" s="195"/>
      <c r="QWH88" s="195"/>
      <c r="QWI88" s="195"/>
      <c r="QWJ88" s="195"/>
      <c r="QWK88" s="195"/>
      <c r="QWL88" s="195"/>
      <c r="QWM88" s="195"/>
      <c r="QWN88" s="195"/>
      <c r="QWO88" s="195"/>
      <c r="QWP88" s="195"/>
      <c r="QWQ88" s="195"/>
      <c r="QWR88" s="195"/>
      <c r="QWS88" s="195"/>
      <c r="QWT88" s="195"/>
      <c r="QWU88" s="195"/>
      <c r="QWV88" s="195"/>
      <c r="QWW88" s="195"/>
      <c r="QWX88" s="195"/>
      <c r="QWY88" s="195"/>
      <c r="QWZ88" s="195"/>
      <c r="QXA88" s="195"/>
      <c r="QXB88" s="195"/>
      <c r="QXC88" s="195"/>
      <c r="QXD88" s="195"/>
      <c r="QXE88" s="195"/>
      <c r="QXF88" s="195"/>
      <c r="QXG88" s="195"/>
      <c r="QXH88" s="195"/>
      <c r="QXI88" s="195"/>
      <c r="QXJ88" s="195"/>
      <c r="QXK88" s="195"/>
      <c r="QXL88" s="195"/>
      <c r="QXM88" s="195"/>
      <c r="QXN88" s="195"/>
      <c r="QXO88" s="195"/>
      <c r="QXP88" s="195"/>
      <c r="QXQ88" s="195"/>
      <c r="QXR88" s="195"/>
      <c r="QXS88" s="195"/>
      <c r="QXT88" s="195"/>
      <c r="QXU88" s="195"/>
      <c r="QXV88" s="195"/>
      <c r="QXW88" s="195"/>
      <c r="QXX88" s="195"/>
      <c r="QXY88" s="195"/>
      <c r="QXZ88" s="195"/>
      <c r="QYA88" s="195"/>
      <c r="QYB88" s="195"/>
      <c r="QYC88" s="195"/>
      <c r="QYD88" s="195"/>
      <c r="QYE88" s="195"/>
      <c r="QYF88" s="195"/>
      <c r="QYG88" s="195"/>
      <c r="QYH88" s="195"/>
      <c r="QYI88" s="195"/>
      <c r="QYJ88" s="195"/>
      <c r="QYK88" s="195"/>
      <c r="QYL88" s="195"/>
      <c r="QYM88" s="195"/>
      <c r="QYN88" s="195"/>
      <c r="QYO88" s="195"/>
      <c r="QYP88" s="195"/>
      <c r="QYQ88" s="195"/>
      <c r="QYR88" s="195"/>
      <c r="QYS88" s="195"/>
      <c r="QYT88" s="195"/>
      <c r="QYU88" s="195"/>
      <c r="QYV88" s="195"/>
      <c r="QYW88" s="195"/>
      <c r="QYX88" s="195"/>
      <c r="QYY88" s="195"/>
      <c r="QYZ88" s="195"/>
      <c r="QZA88" s="195"/>
      <c r="QZB88" s="195"/>
      <c r="QZC88" s="195"/>
      <c r="QZD88" s="195"/>
      <c r="QZE88" s="195"/>
      <c r="QZF88" s="195"/>
      <c r="QZG88" s="195"/>
      <c r="QZH88" s="195"/>
      <c r="QZI88" s="195"/>
      <c r="QZJ88" s="195"/>
      <c r="QZK88" s="195"/>
      <c r="QZL88" s="195"/>
      <c r="QZM88" s="195"/>
      <c r="QZN88" s="195"/>
      <c r="QZO88" s="195"/>
      <c r="QZP88" s="195"/>
      <c r="QZQ88" s="195"/>
      <c r="QZR88" s="195"/>
      <c r="QZS88" s="195"/>
      <c r="QZT88" s="195"/>
      <c r="QZU88" s="195"/>
      <c r="QZV88" s="195"/>
      <c r="QZW88" s="195"/>
      <c r="QZX88" s="195"/>
      <c r="QZY88" s="195"/>
      <c r="QZZ88" s="195"/>
      <c r="RAA88" s="195"/>
      <c r="RAB88" s="195"/>
      <c r="RAC88" s="195"/>
      <c r="RAD88" s="195"/>
      <c r="RAE88" s="195"/>
      <c r="RAF88" s="195"/>
      <c r="RAG88" s="195"/>
      <c r="RAH88" s="195"/>
      <c r="RAI88" s="195"/>
      <c r="RAJ88" s="195"/>
      <c r="RAK88" s="195"/>
      <c r="RAL88" s="195"/>
      <c r="RAM88" s="195"/>
      <c r="RAN88" s="195"/>
      <c r="RAO88" s="195"/>
      <c r="RAP88" s="195"/>
      <c r="RAQ88" s="195"/>
      <c r="RAR88" s="195"/>
      <c r="RAS88" s="195"/>
      <c r="RAT88" s="195"/>
      <c r="RAU88" s="195"/>
      <c r="RAV88" s="195"/>
      <c r="RAW88" s="195"/>
      <c r="RAX88" s="195"/>
      <c r="RAY88" s="195"/>
      <c r="RAZ88" s="195"/>
      <c r="RBA88" s="195"/>
      <c r="RBB88" s="195"/>
      <c r="RBC88" s="195"/>
      <c r="RBD88" s="195"/>
      <c r="RBE88" s="195"/>
      <c r="RBF88" s="195"/>
      <c r="RBG88" s="195"/>
      <c r="RBH88" s="195"/>
      <c r="RBI88" s="195"/>
      <c r="RBJ88" s="195"/>
      <c r="RBK88" s="195"/>
      <c r="RBL88" s="195"/>
      <c r="RBM88" s="195"/>
      <c r="RBN88" s="195"/>
      <c r="RBO88" s="195"/>
      <c r="RBP88" s="195"/>
      <c r="RBQ88" s="195"/>
      <c r="RBR88" s="195"/>
      <c r="RBS88" s="195"/>
      <c r="RBT88" s="195"/>
      <c r="RBU88" s="195"/>
      <c r="RBV88" s="195"/>
      <c r="RBW88" s="195"/>
      <c r="RBX88" s="195"/>
      <c r="RBY88" s="195"/>
      <c r="RBZ88" s="195"/>
      <c r="RCA88" s="195"/>
      <c r="RCB88" s="195"/>
      <c r="RCC88" s="195"/>
      <c r="RCD88" s="195"/>
      <c r="RCE88" s="195"/>
      <c r="RCF88" s="195"/>
      <c r="RCG88" s="195"/>
      <c r="RCH88" s="195"/>
      <c r="RCI88" s="195"/>
      <c r="RCJ88" s="195"/>
      <c r="RCK88" s="195"/>
      <c r="RCL88" s="195"/>
      <c r="RCM88" s="195"/>
      <c r="RCN88" s="195"/>
      <c r="RCO88" s="195"/>
      <c r="RCP88" s="195"/>
      <c r="RCQ88" s="195"/>
      <c r="RCR88" s="195"/>
      <c r="RCS88" s="195"/>
      <c r="RCT88" s="195"/>
      <c r="RCU88" s="195"/>
      <c r="RCV88" s="195"/>
      <c r="RCW88" s="195"/>
      <c r="RCX88" s="195"/>
      <c r="RCY88" s="195"/>
      <c r="RCZ88" s="195"/>
      <c r="RDA88" s="195"/>
      <c r="RDB88" s="195"/>
      <c r="RDC88" s="195"/>
      <c r="RDD88" s="195"/>
      <c r="RDE88" s="195"/>
      <c r="RDF88" s="195"/>
      <c r="RDG88" s="195"/>
      <c r="RDH88" s="195"/>
      <c r="RDI88" s="195"/>
      <c r="RDJ88" s="195"/>
      <c r="RDK88" s="195"/>
      <c r="RDL88" s="195"/>
      <c r="RDM88" s="195"/>
      <c r="RDN88" s="195"/>
      <c r="RDO88" s="195"/>
      <c r="RDP88" s="195"/>
      <c r="RDQ88" s="195"/>
      <c r="RDR88" s="195"/>
      <c r="RDS88" s="195"/>
      <c r="RDT88" s="195"/>
      <c r="RDU88" s="195"/>
      <c r="RDV88" s="195"/>
      <c r="RDW88" s="195"/>
      <c r="RDX88" s="195"/>
      <c r="RDY88" s="195"/>
      <c r="RDZ88" s="195"/>
      <c r="REA88" s="195"/>
      <c r="REB88" s="195"/>
      <c r="REC88" s="195"/>
      <c r="RED88" s="195"/>
      <c r="REE88" s="195"/>
      <c r="REF88" s="195"/>
      <c r="REG88" s="195"/>
      <c r="REH88" s="195"/>
      <c r="REI88" s="195"/>
      <c r="REJ88" s="195"/>
      <c r="REK88" s="195"/>
      <c r="REL88" s="195"/>
      <c r="REM88" s="195"/>
      <c r="REN88" s="195"/>
      <c r="REO88" s="195"/>
      <c r="REP88" s="195"/>
      <c r="REQ88" s="195"/>
      <c r="RER88" s="195"/>
      <c r="RES88" s="195"/>
      <c r="RET88" s="195"/>
      <c r="REU88" s="195"/>
      <c r="REV88" s="195"/>
      <c r="REW88" s="195"/>
      <c r="REX88" s="195"/>
      <c r="REY88" s="195"/>
      <c r="REZ88" s="195"/>
      <c r="RFA88" s="195"/>
      <c r="RFB88" s="195"/>
      <c r="RFC88" s="195"/>
      <c r="RFD88" s="195"/>
      <c r="RFE88" s="195"/>
      <c r="RFF88" s="195"/>
      <c r="RFG88" s="195"/>
      <c r="RFH88" s="195"/>
      <c r="RFI88" s="195"/>
      <c r="RFJ88" s="195"/>
      <c r="RFK88" s="195"/>
      <c r="RFL88" s="195"/>
      <c r="RFM88" s="195"/>
      <c r="RFN88" s="195"/>
      <c r="RFO88" s="195"/>
      <c r="RFP88" s="195"/>
      <c r="RFQ88" s="195"/>
      <c r="RFR88" s="195"/>
      <c r="RFS88" s="195"/>
      <c r="RFT88" s="195"/>
      <c r="RFU88" s="195"/>
      <c r="RFV88" s="195"/>
      <c r="RFW88" s="195"/>
      <c r="RFX88" s="195"/>
      <c r="RFY88" s="195"/>
      <c r="RFZ88" s="195"/>
      <c r="RGA88" s="195"/>
      <c r="RGB88" s="195"/>
      <c r="RGC88" s="195"/>
      <c r="RGD88" s="195"/>
      <c r="RGE88" s="195"/>
      <c r="RGF88" s="195"/>
      <c r="RGG88" s="195"/>
      <c r="RGH88" s="195"/>
      <c r="RGI88" s="195"/>
      <c r="RGJ88" s="195"/>
      <c r="RGK88" s="195"/>
      <c r="RGL88" s="195"/>
      <c r="RGM88" s="195"/>
      <c r="RGN88" s="195"/>
      <c r="RGO88" s="195"/>
      <c r="RGP88" s="195"/>
      <c r="RGQ88" s="195"/>
      <c r="RGR88" s="195"/>
      <c r="RGS88" s="195"/>
      <c r="RGT88" s="195"/>
      <c r="RGU88" s="195"/>
      <c r="RGV88" s="195"/>
      <c r="RGW88" s="195"/>
      <c r="RGX88" s="195"/>
      <c r="RGY88" s="195"/>
      <c r="RGZ88" s="195"/>
      <c r="RHA88" s="195"/>
      <c r="RHB88" s="195"/>
      <c r="RHC88" s="195"/>
      <c r="RHD88" s="195"/>
      <c r="RHE88" s="195"/>
      <c r="RHF88" s="195"/>
      <c r="RHG88" s="195"/>
      <c r="RHH88" s="195"/>
      <c r="RHI88" s="195"/>
      <c r="RHJ88" s="195"/>
      <c r="RHK88" s="195"/>
      <c r="RHL88" s="195"/>
      <c r="RHM88" s="195"/>
      <c r="RHN88" s="195"/>
      <c r="RHO88" s="195"/>
      <c r="RHP88" s="195"/>
      <c r="RHQ88" s="195"/>
      <c r="RHR88" s="195"/>
      <c r="RHS88" s="195"/>
      <c r="RHT88" s="195"/>
      <c r="RHU88" s="195"/>
      <c r="RHV88" s="195"/>
      <c r="RHW88" s="195"/>
      <c r="RHX88" s="195"/>
      <c r="RHY88" s="195"/>
      <c r="RHZ88" s="195"/>
      <c r="RIA88" s="195"/>
      <c r="RIB88" s="195"/>
      <c r="RIC88" s="195"/>
      <c r="RID88" s="195"/>
      <c r="RIE88" s="195"/>
      <c r="RIF88" s="195"/>
      <c r="RIG88" s="195"/>
      <c r="RIH88" s="195"/>
      <c r="RII88" s="195"/>
      <c r="RIJ88" s="195"/>
      <c r="RIK88" s="195"/>
      <c r="RIL88" s="195"/>
      <c r="RIM88" s="195"/>
      <c r="RIN88" s="195"/>
      <c r="RIO88" s="195"/>
      <c r="RIP88" s="195"/>
      <c r="RIQ88" s="195"/>
      <c r="RIR88" s="195"/>
      <c r="RIS88" s="195"/>
      <c r="RIT88" s="195"/>
      <c r="RIU88" s="195"/>
      <c r="RIV88" s="195"/>
      <c r="RIW88" s="195"/>
      <c r="RIX88" s="195"/>
      <c r="RIY88" s="195"/>
      <c r="RIZ88" s="195"/>
      <c r="RJA88" s="195"/>
      <c r="RJB88" s="195"/>
      <c r="RJC88" s="195"/>
      <c r="RJD88" s="195"/>
      <c r="RJE88" s="195"/>
      <c r="RJF88" s="195"/>
      <c r="RJG88" s="195"/>
      <c r="RJH88" s="195"/>
      <c r="RJI88" s="195"/>
      <c r="RJJ88" s="195"/>
      <c r="RJK88" s="195"/>
      <c r="RJL88" s="195"/>
      <c r="RJM88" s="195"/>
      <c r="RJN88" s="195"/>
      <c r="RJO88" s="195"/>
      <c r="RJP88" s="195"/>
      <c r="RJQ88" s="195"/>
      <c r="RJR88" s="195"/>
      <c r="RJS88" s="195"/>
      <c r="RJT88" s="195"/>
      <c r="RJU88" s="195"/>
      <c r="RJV88" s="195"/>
      <c r="RJW88" s="195"/>
      <c r="RJX88" s="195"/>
      <c r="RJY88" s="195"/>
      <c r="RJZ88" s="195"/>
      <c r="RKA88" s="195"/>
      <c r="RKB88" s="195"/>
      <c r="RKC88" s="195"/>
      <c r="RKD88" s="195"/>
      <c r="RKE88" s="195"/>
      <c r="RKF88" s="195"/>
      <c r="RKG88" s="195"/>
      <c r="RKH88" s="195"/>
      <c r="RKI88" s="195"/>
      <c r="RKJ88" s="195"/>
      <c r="RKK88" s="195"/>
      <c r="RKL88" s="195"/>
      <c r="RKM88" s="195"/>
      <c r="RKN88" s="195"/>
      <c r="RKO88" s="195"/>
      <c r="RKP88" s="195"/>
      <c r="RKQ88" s="195"/>
      <c r="RKR88" s="195"/>
      <c r="RKS88" s="195"/>
      <c r="RKT88" s="195"/>
      <c r="RKU88" s="195"/>
      <c r="RKV88" s="195"/>
      <c r="RKW88" s="195"/>
      <c r="RKX88" s="195"/>
      <c r="RKY88" s="195"/>
      <c r="RKZ88" s="195"/>
      <c r="RLA88" s="195"/>
      <c r="RLB88" s="195"/>
      <c r="RLC88" s="195"/>
      <c r="RLD88" s="195"/>
      <c r="RLE88" s="195"/>
      <c r="RLF88" s="195"/>
      <c r="RLG88" s="195"/>
      <c r="RLH88" s="195"/>
      <c r="RLI88" s="195"/>
      <c r="RLJ88" s="195"/>
      <c r="RLK88" s="195"/>
      <c r="RLL88" s="195"/>
      <c r="RLM88" s="195"/>
      <c r="RLN88" s="195"/>
      <c r="RLO88" s="195"/>
      <c r="RLP88" s="195"/>
      <c r="RLQ88" s="195"/>
      <c r="RLR88" s="195"/>
      <c r="RLS88" s="195"/>
      <c r="RLT88" s="195"/>
      <c r="RLU88" s="195"/>
      <c r="RLV88" s="195"/>
      <c r="RLW88" s="195"/>
      <c r="RLX88" s="195"/>
      <c r="RLY88" s="195"/>
      <c r="RLZ88" s="195"/>
      <c r="RMA88" s="195"/>
      <c r="RMB88" s="195"/>
      <c r="RMC88" s="195"/>
      <c r="RMD88" s="195"/>
      <c r="RME88" s="195"/>
      <c r="RMF88" s="195"/>
      <c r="RMG88" s="195"/>
      <c r="RMH88" s="195"/>
      <c r="RMI88" s="195"/>
      <c r="RMJ88" s="195"/>
      <c r="RMK88" s="195"/>
      <c r="RML88" s="195"/>
      <c r="RMM88" s="195"/>
      <c r="RMN88" s="195"/>
      <c r="RMO88" s="195"/>
      <c r="RMP88" s="195"/>
      <c r="RMQ88" s="195"/>
      <c r="RMR88" s="195"/>
      <c r="RMS88" s="195"/>
      <c r="RMT88" s="195"/>
      <c r="RMU88" s="195"/>
      <c r="RMV88" s="195"/>
      <c r="RMW88" s="195"/>
      <c r="RMX88" s="195"/>
      <c r="RMY88" s="195"/>
      <c r="RMZ88" s="195"/>
      <c r="RNA88" s="195"/>
      <c r="RNB88" s="195"/>
      <c r="RNC88" s="195"/>
      <c r="RND88" s="195"/>
      <c r="RNE88" s="195"/>
      <c r="RNF88" s="195"/>
      <c r="RNG88" s="195"/>
      <c r="RNH88" s="195"/>
      <c r="RNI88" s="195"/>
      <c r="RNJ88" s="195"/>
      <c r="RNK88" s="195"/>
      <c r="RNL88" s="195"/>
      <c r="RNM88" s="195"/>
      <c r="RNN88" s="195"/>
      <c r="RNO88" s="195"/>
      <c r="RNP88" s="195"/>
      <c r="RNQ88" s="195"/>
      <c r="RNR88" s="195"/>
      <c r="RNS88" s="195"/>
      <c r="RNT88" s="195"/>
      <c r="RNU88" s="195"/>
      <c r="RNV88" s="195"/>
      <c r="RNW88" s="195"/>
      <c r="RNX88" s="195"/>
      <c r="RNY88" s="195"/>
      <c r="RNZ88" s="195"/>
      <c r="ROA88" s="195"/>
      <c r="ROB88" s="195"/>
      <c r="ROC88" s="195"/>
      <c r="ROD88" s="195"/>
      <c r="ROE88" s="195"/>
      <c r="ROF88" s="195"/>
      <c r="ROG88" s="195"/>
      <c r="ROH88" s="195"/>
      <c r="ROI88" s="195"/>
      <c r="ROJ88" s="195"/>
      <c r="ROK88" s="195"/>
      <c r="ROL88" s="195"/>
      <c r="ROM88" s="195"/>
      <c r="RON88" s="195"/>
      <c r="ROO88" s="195"/>
      <c r="ROP88" s="195"/>
      <c r="ROQ88" s="195"/>
      <c r="ROR88" s="195"/>
      <c r="ROS88" s="195"/>
      <c r="ROT88" s="195"/>
      <c r="ROU88" s="195"/>
      <c r="ROV88" s="195"/>
      <c r="ROW88" s="195"/>
      <c r="ROX88" s="195"/>
      <c r="ROY88" s="195"/>
      <c r="ROZ88" s="195"/>
      <c r="RPA88" s="195"/>
      <c r="RPB88" s="195"/>
      <c r="RPC88" s="195"/>
      <c r="RPD88" s="195"/>
      <c r="RPE88" s="195"/>
      <c r="RPF88" s="195"/>
      <c r="RPG88" s="195"/>
      <c r="RPH88" s="195"/>
      <c r="RPI88" s="195"/>
      <c r="RPJ88" s="195"/>
      <c r="RPK88" s="195"/>
      <c r="RPL88" s="195"/>
      <c r="RPM88" s="195"/>
      <c r="RPN88" s="195"/>
      <c r="RPO88" s="195"/>
      <c r="RPP88" s="195"/>
      <c r="RPQ88" s="195"/>
      <c r="RPR88" s="195"/>
      <c r="RPS88" s="195"/>
      <c r="RPT88" s="195"/>
      <c r="RPU88" s="195"/>
      <c r="RPV88" s="195"/>
      <c r="RPW88" s="195"/>
      <c r="RPX88" s="195"/>
      <c r="RPY88" s="195"/>
      <c r="RPZ88" s="195"/>
      <c r="RQA88" s="195"/>
      <c r="RQB88" s="195"/>
      <c r="RQC88" s="195"/>
      <c r="RQD88" s="195"/>
      <c r="RQE88" s="195"/>
      <c r="RQF88" s="195"/>
      <c r="RQG88" s="195"/>
      <c r="RQH88" s="195"/>
      <c r="RQI88" s="195"/>
      <c r="RQJ88" s="195"/>
      <c r="RQK88" s="195"/>
      <c r="RQL88" s="195"/>
      <c r="RQM88" s="195"/>
      <c r="RQN88" s="195"/>
      <c r="RQO88" s="195"/>
      <c r="RQP88" s="195"/>
      <c r="RQQ88" s="195"/>
      <c r="RQR88" s="195"/>
      <c r="RQS88" s="195"/>
      <c r="RQT88" s="195"/>
      <c r="RQU88" s="195"/>
      <c r="RQV88" s="195"/>
      <c r="RQW88" s="195"/>
      <c r="RQX88" s="195"/>
      <c r="RQY88" s="195"/>
      <c r="RQZ88" s="195"/>
      <c r="RRA88" s="195"/>
      <c r="RRB88" s="195"/>
      <c r="RRC88" s="195"/>
      <c r="RRD88" s="195"/>
      <c r="RRE88" s="195"/>
      <c r="RRF88" s="195"/>
      <c r="RRG88" s="195"/>
      <c r="RRH88" s="195"/>
      <c r="RRI88" s="195"/>
      <c r="RRJ88" s="195"/>
      <c r="RRK88" s="195"/>
      <c r="RRL88" s="195"/>
      <c r="RRM88" s="195"/>
      <c r="RRN88" s="195"/>
      <c r="RRO88" s="195"/>
      <c r="RRP88" s="195"/>
      <c r="RRQ88" s="195"/>
      <c r="RRR88" s="195"/>
      <c r="RRS88" s="195"/>
      <c r="RRT88" s="195"/>
      <c r="RRU88" s="195"/>
      <c r="RRV88" s="195"/>
      <c r="RRW88" s="195"/>
      <c r="RRX88" s="195"/>
      <c r="RRY88" s="195"/>
      <c r="RRZ88" s="195"/>
      <c r="RSA88" s="195"/>
      <c r="RSB88" s="195"/>
      <c r="RSC88" s="195"/>
      <c r="RSD88" s="195"/>
      <c r="RSE88" s="195"/>
      <c r="RSF88" s="195"/>
      <c r="RSG88" s="195"/>
      <c r="RSH88" s="195"/>
      <c r="RSI88" s="195"/>
      <c r="RSJ88" s="195"/>
      <c r="RSK88" s="195"/>
      <c r="RSL88" s="195"/>
      <c r="RSM88" s="195"/>
      <c r="RSN88" s="195"/>
      <c r="RSO88" s="195"/>
      <c r="RSP88" s="195"/>
      <c r="RSQ88" s="195"/>
      <c r="RSR88" s="195"/>
      <c r="RSS88" s="195"/>
      <c r="RST88" s="195"/>
      <c r="RSU88" s="195"/>
      <c r="RSV88" s="195"/>
      <c r="RSW88" s="195"/>
      <c r="RSX88" s="195"/>
      <c r="RSY88" s="195"/>
      <c r="RSZ88" s="195"/>
      <c r="RTA88" s="195"/>
      <c r="RTB88" s="195"/>
      <c r="RTC88" s="195"/>
      <c r="RTD88" s="195"/>
      <c r="RTE88" s="195"/>
      <c r="RTF88" s="195"/>
      <c r="RTG88" s="195"/>
      <c r="RTH88" s="195"/>
      <c r="RTI88" s="195"/>
      <c r="RTJ88" s="195"/>
      <c r="RTK88" s="195"/>
      <c r="RTL88" s="195"/>
      <c r="RTM88" s="195"/>
      <c r="RTN88" s="195"/>
      <c r="RTO88" s="195"/>
      <c r="RTP88" s="195"/>
      <c r="RTQ88" s="195"/>
      <c r="RTR88" s="195"/>
      <c r="RTS88" s="195"/>
      <c r="RTT88" s="195"/>
      <c r="RTU88" s="195"/>
      <c r="RTV88" s="195"/>
      <c r="RTW88" s="195"/>
      <c r="RTX88" s="195"/>
      <c r="RTY88" s="195"/>
      <c r="RTZ88" s="195"/>
      <c r="RUA88" s="195"/>
      <c r="RUB88" s="195"/>
      <c r="RUC88" s="195"/>
      <c r="RUD88" s="195"/>
      <c r="RUE88" s="195"/>
      <c r="RUF88" s="195"/>
      <c r="RUG88" s="195"/>
      <c r="RUH88" s="195"/>
      <c r="RUI88" s="195"/>
      <c r="RUJ88" s="195"/>
      <c r="RUK88" s="195"/>
      <c r="RUL88" s="195"/>
      <c r="RUM88" s="195"/>
      <c r="RUN88" s="195"/>
      <c r="RUO88" s="195"/>
      <c r="RUP88" s="195"/>
      <c r="RUQ88" s="195"/>
      <c r="RUR88" s="195"/>
      <c r="RUS88" s="195"/>
      <c r="RUT88" s="195"/>
      <c r="RUU88" s="195"/>
      <c r="RUV88" s="195"/>
      <c r="RUW88" s="195"/>
      <c r="RUX88" s="195"/>
      <c r="RUY88" s="195"/>
      <c r="RUZ88" s="195"/>
      <c r="RVA88" s="195"/>
      <c r="RVB88" s="195"/>
      <c r="RVC88" s="195"/>
      <c r="RVD88" s="195"/>
      <c r="RVE88" s="195"/>
      <c r="RVF88" s="195"/>
      <c r="RVG88" s="195"/>
      <c r="RVH88" s="195"/>
      <c r="RVI88" s="195"/>
      <c r="RVJ88" s="195"/>
      <c r="RVK88" s="195"/>
      <c r="RVL88" s="195"/>
      <c r="RVM88" s="195"/>
      <c r="RVN88" s="195"/>
      <c r="RVO88" s="195"/>
      <c r="RVP88" s="195"/>
      <c r="RVQ88" s="195"/>
      <c r="RVR88" s="195"/>
      <c r="RVS88" s="195"/>
      <c r="RVT88" s="195"/>
      <c r="RVU88" s="195"/>
      <c r="RVV88" s="195"/>
      <c r="RVW88" s="195"/>
      <c r="RVX88" s="195"/>
      <c r="RVY88" s="195"/>
      <c r="RVZ88" s="195"/>
      <c r="RWA88" s="195"/>
      <c r="RWB88" s="195"/>
      <c r="RWC88" s="195"/>
      <c r="RWD88" s="195"/>
      <c r="RWE88" s="195"/>
      <c r="RWF88" s="195"/>
      <c r="RWG88" s="195"/>
      <c r="RWH88" s="195"/>
      <c r="RWI88" s="195"/>
      <c r="RWJ88" s="195"/>
      <c r="RWK88" s="195"/>
      <c r="RWL88" s="195"/>
      <c r="RWM88" s="195"/>
      <c r="RWN88" s="195"/>
      <c r="RWO88" s="195"/>
      <c r="RWP88" s="195"/>
      <c r="RWQ88" s="195"/>
      <c r="RWR88" s="195"/>
      <c r="RWS88" s="195"/>
      <c r="RWT88" s="195"/>
      <c r="RWU88" s="195"/>
      <c r="RWV88" s="195"/>
      <c r="RWW88" s="195"/>
      <c r="RWX88" s="195"/>
      <c r="RWY88" s="195"/>
      <c r="RWZ88" s="195"/>
      <c r="RXA88" s="195"/>
      <c r="RXB88" s="195"/>
      <c r="RXC88" s="195"/>
      <c r="RXD88" s="195"/>
      <c r="RXE88" s="195"/>
      <c r="RXF88" s="195"/>
      <c r="RXG88" s="195"/>
      <c r="RXH88" s="195"/>
      <c r="RXI88" s="195"/>
      <c r="RXJ88" s="195"/>
      <c r="RXK88" s="195"/>
      <c r="RXL88" s="195"/>
      <c r="RXM88" s="195"/>
      <c r="RXN88" s="195"/>
      <c r="RXO88" s="195"/>
      <c r="RXP88" s="195"/>
      <c r="RXQ88" s="195"/>
      <c r="RXR88" s="195"/>
      <c r="RXS88" s="195"/>
      <c r="RXT88" s="195"/>
      <c r="RXU88" s="195"/>
      <c r="RXV88" s="195"/>
      <c r="RXW88" s="195"/>
      <c r="RXX88" s="195"/>
      <c r="RXY88" s="195"/>
      <c r="RXZ88" s="195"/>
      <c r="RYA88" s="195"/>
      <c r="RYB88" s="195"/>
      <c r="RYC88" s="195"/>
      <c r="RYD88" s="195"/>
      <c r="RYE88" s="195"/>
      <c r="RYF88" s="195"/>
      <c r="RYG88" s="195"/>
      <c r="RYH88" s="195"/>
      <c r="RYI88" s="195"/>
      <c r="RYJ88" s="195"/>
      <c r="RYK88" s="195"/>
      <c r="RYL88" s="195"/>
      <c r="RYM88" s="195"/>
      <c r="RYN88" s="195"/>
      <c r="RYO88" s="195"/>
      <c r="RYP88" s="195"/>
      <c r="RYQ88" s="195"/>
      <c r="RYR88" s="195"/>
      <c r="RYS88" s="195"/>
      <c r="RYT88" s="195"/>
      <c r="RYU88" s="195"/>
      <c r="RYV88" s="195"/>
      <c r="RYW88" s="195"/>
      <c r="RYX88" s="195"/>
      <c r="RYY88" s="195"/>
      <c r="RYZ88" s="195"/>
      <c r="RZA88" s="195"/>
      <c r="RZB88" s="195"/>
      <c r="RZC88" s="195"/>
      <c r="RZD88" s="195"/>
      <c r="RZE88" s="195"/>
      <c r="RZF88" s="195"/>
      <c r="RZG88" s="195"/>
      <c r="RZH88" s="195"/>
      <c r="RZI88" s="195"/>
      <c r="RZJ88" s="195"/>
      <c r="RZK88" s="195"/>
      <c r="RZL88" s="195"/>
      <c r="RZM88" s="195"/>
      <c r="RZN88" s="195"/>
      <c r="RZO88" s="195"/>
      <c r="RZP88" s="195"/>
      <c r="RZQ88" s="195"/>
      <c r="RZR88" s="195"/>
      <c r="RZS88" s="195"/>
      <c r="RZT88" s="195"/>
      <c r="RZU88" s="195"/>
      <c r="RZV88" s="195"/>
      <c r="RZW88" s="195"/>
      <c r="RZX88" s="195"/>
      <c r="RZY88" s="195"/>
      <c r="RZZ88" s="195"/>
      <c r="SAA88" s="195"/>
      <c r="SAB88" s="195"/>
      <c r="SAC88" s="195"/>
      <c r="SAD88" s="195"/>
      <c r="SAE88" s="195"/>
      <c r="SAF88" s="195"/>
      <c r="SAG88" s="195"/>
      <c r="SAH88" s="195"/>
      <c r="SAI88" s="195"/>
      <c r="SAJ88" s="195"/>
      <c r="SAK88" s="195"/>
      <c r="SAL88" s="195"/>
      <c r="SAM88" s="195"/>
      <c r="SAN88" s="195"/>
      <c r="SAO88" s="195"/>
      <c r="SAP88" s="195"/>
      <c r="SAQ88" s="195"/>
      <c r="SAR88" s="195"/>
      <c r="SAS88" s="195"/>
      <c r="SAT88" s="195"/>
      <c r="SAU88" s="195"/>
      <c r="SAV88" s="195"/>
      <c r="SAW88" s="195"/>
      <c r="SAX88" s="195"/>
      <c r="SAY88" s="195"/>
      <c r="SAZ88" s="195"/>
      <c r="SBA88" s="195"/>
      <c r="SBB88" s="195"/>
      <c r="SBC88" s="195"/>
      <c r="SBD88" s="195"/>
      <c r="SBE88" s="195"/>
      <c r="SBF88" s="195"/>
      <c r="SBG88" s="195"/>
      <c r="SBH88" s="195"/>
      <c r="SBI88" s="195"/>
      <c r="SBJ88" s="195"/>
      <c r="SBK88" s="195"/>
      <c r="SBL88" s="195"/>
      <c r="SBM88" s="195"/>
      <c r="SBN88" s="195"/>
      <c r="SBO88" s="195"/>
      <c r="SBP88" s="195"/>
      <c r="SBQ88" s="195"/>
      <c r="SBR88" s="195"/>
      <c r="SBS88" s="195"/>
      <c r="SBT88" s="195"/>
      <c r="SBU88" s="195"/>
      <c r="SBV88" s="195"/>
      <c r="SBW88" s="195"/>
      <c r="SBX88" s="195"/>
      <c r="SBY88" s="195"/>
      <c r="SBZ88" s="195"/>
      <c r="SCA88" s="195"/>
      <c r="SCB88" s="195"/>
      <c r="SCC88" s="195"/>
      <c r="SCD88" s="195"/>
      <c r="SCE88" s="195"/>
      <c r="SCF88" s="195"/>
      <c r="SCG88" s="195"/>
      <c r="SCH88" s="195"/>
      <c r="SCI88" s="195"/>
      <c r="SCJ88" s="195"/>
      <c r="SCK88" s="195"/>
      <c r="SCL88" s="195"/>
      <c r="SCM88" s="195"/>
      <c r="SCN88" s="195"/>
      <c r="SCO88" s="195"/>
      <c r="SCP88" s="195"/>
      <c r="SCQ88" s="195"/>
      <c r="SCR88" s="195"/>
      <c r="SCS88" s="195"/>
      <c r="SCT88" s="195"/>
      <c r="SCU88" s="195"/>
      <c r="SCV88" s="195"/>
      <c r="SCW88" s="195"/>
      <c r="SCX88" s="195"/>
      <c r="SCY88" s="195"/>
      <c r="SCZ88" s="195"/>
      <c r="SDA88" s="195"/>
      <c r="SDB88" s="195"/>
      <c r="SDC88" s="195"/>
      <c r="SDD88" s="195"/>
      <c r="SDE88" s="195"/>
      <c r="SDF88" s="195"/>
      <c r="SDG88" s="195"/>
      <c r="SDH88" s="195"/>
      <c r="SDI88" s="195"/>
      <c r="SDJ88" s="195"/>
      <c r="SDK88" s="195"/>
      <c r="SDL88" s="195"/>
      <c r="SDM88" s="195"/>
      <c r="SDN88" s="195"/>
      <c r="SDO88" s="195"/>
      <c r="SDP88" s="195"/>
      <c r="SDQ88" s="195"/>
      <c r="SDR88" s="195"/>
      <c r="SDS88" s="195"/>
      <c r="SDT88" s="195"/>
      <c r="SDU88" s="195"/>
      <c r="SDV88" s="195"/>
      <c r="SDW88" s="195"/>
      <c r="SDX88" s="195"/>
      <c r="SDY88" s="195"/>
      <c r="SDZ88" s="195"/>
      <c r="SEA88" s="195"/>
      <c r="SEB88" s="195"/>
      <c r="SEC88" s="195"/>
      <c r="SED88" s="195"/>
      <c r="SEE88" s="195"/>
      <c r="SEF88" s="195"/>
      <c r="SEG88" s="195"/>
      <c r="SEH88" s="195"/>
      <c r="SEI88" s="195"/>
      <c r="SEJ88" s="195"/>
      <c r="SEK88" s="195"/>
      <c r="SEL88" s="195"/>
      <c r="SEM88" s="195"/>
      <c r="SEN88" s="195"/>
      <c r="SEO88" s="195"/>
      <c r="SEP88" s="195"/>
      <c r="SEQ88" s="195"/>
      <c r="SER88" s="195"/>
      <c r="SES88" s="195"/>
      <c r="SET88" s="195"/>
      <c r="SEU88" s="195"/>
      <c r="SEV88" s="195"/>
      <c r="SEW88" s="195"/>
      <c r="SEX88" s="195"/>
      <c r="SEY88" s="195"/>
      <c r="SEZ88" s="195"/>
      <c r="SFA88" s="195"/>
      <c r="SFB88" s="195"/>
      <c r="SFC88" s="195"/>
      <c r="SFD88" s="195"/>
      <c r="SFE88" s="195"/>
      <c r="SFF88" s="195"/>
      <c r="SFG88" s="195"/>
      <c r="SFH88" s="195"/>
      <c r="SFI88" s="195"/>
      <c r="SFJ88" s="195"/>
      <c r="SFK88" s="195"/>
      <c r="SFL88" s="195"/>
      <c r="SFM88" s="195"/>
      <c r="SFN88" s="195"/>
      <c r="SFO88" s="195"/>
      <c r="SFP88" s="195"/>
      <c r="SFQ88" s="195"/>
      <c r="SFR88" s="195"/>
      <c r="SFS88" s="195"/>
      <c r="SFT88" s="195"/>
      <c r="SFU88" s="195"/>
      <c r="SFV88" s="195"/>
      <c r="SFW88" s="195"/>
      <c r="SFX88" s="195"/>
      <c r="SFY88" s="195"/>
      <c r="SFZ88" s="195"/>
      <c r="SGA88" s="195"/>
      <c r="SGB88" s="195"/>
      <c r="SGC88" s="195"/>
      <c r="SGD88" s="195"/>
      <c r="SGE88" s="195"/>
      <c r="SGF88" s="195"/>
      <c r="SGG88" s="195"/>
      <c r="SGH88" s="195"/>
      <c r="SGI88" s="195"/>
      <c r="SGJ88" s="195"/>
      <c r="SGK88" s="195"/>
      <c r="SGL88" s="195"/>
      <c r="SGM88" s="195"/>
      <c r="SGN88" s="195"/>
      <c r="SGO88" s="195"/>
      <c r="SGP88" s="195"/>
      <c r="SGQ88" s="195"/>
      <c r="SGR88" s="195"/>
      <c r="SGS88" s="195"/>
      <c r="SGT88" s="195"/>
      <c r="SGU88" s="195"/>
      <c r="SGV88" s="195"/>
      <c r="SGW88" s="195"/>
      <c r="SGX88" s="195"/>
      <c r="SGY88" s="195"/>
      <c r="SGZ88" s="195"/>
      <c r="SHA88" s="195"/>
      <c r="SHB88" s="195"/>
      <c r="SHC88" s="195"/>
      <c r="SHD88" s="195"/>
      <c r="SHE88" s="195"/>
      <c r="SHF88" s="195"/>
      <c r="SHG88" s="195"/>
      <c r="SHH88" s="195"/>
      <c r="SHI88" s="195"/>
      <c r="SHJ88" s="195"/>
      <c r="SHK88" s="195"/>
      <c r="SHL88" s="195"/>
      <c r="SHM88" s="195"/>
      <c r="SHN88" s="195"/>
      <c r="SHO88" s="195"/>
      <c r="SHP88" s="195"/>
      <c r="SHQ88" s="195"/>
      <c r="SHR88" s="195"/>
      <c r="SHS88" s="195"/>
      <c r="SHT88" s="195"/>
      <c r="SHU88" s="195"/>
      <c r="SHV88" s="195"/>
      <c r="SHW88" s="195"/>
      <c r="SHX88" s="195"/>
      <c r="SHY88" s="195"/>
      <c r="SHZ88" s="195"/>
      <c r="SIA88" s="195"/>
      <c r="SIB88" s="195"/>
      <c r="SIC88" s="195"/>
      <c r="SID88" s="195"/>
      <c r="SIE88" s="195"/>
      <c r="SIF88" s="195"/>
      <c r="SIG88" s="195"/>
      <c r="SIH88" s="195"/>
      <c r="SII88" s="195"/>
      <c r="SIJ88" s="195"/>
      <c r="SIK88" s="195"/>
      <c r="SIL88" s="195"/>
      <c r="SIM88" s="195"/>
      <c r="SIN88" s="195"/>
      <c r="SIO88" s="195"/>
      <c r="SIP88" s="195"/>
      <c r="SIQ88" s="195"/>
      <c r="SIR88" s="195"/>
      <c r="SIS88" s="195"/>
      <c r="SIT88" s="195"/>
      <c r="SIU88" s="195"/>
      <c r="SIV88" s="195"/>
      <c r="SIW88" s="195"/>
      <c r="SIX88" s="195"/>
      <c r="SIY88" s="195"/>
      <c r="SIZ88" s="195"/>
      <c r="SJA88" s="195"/>
      <c r="SJB88" s="195"/>
      <c r="SJC88" s="195"/>
      <c r="SJD88" s="195"/>
      <c r="SJE88" s="195"/>
      <c r="SJF88" s="195"/>
      <c r="SJG88" s="195"/>
      <c r="SJH88" s="195"/>
      <c r="SJI88" s="195"/>
      <c r="SJJ88" s="195"/>
      <c r="SJK88" s="195"/>
      <c r="SJL88" s="195"/>
      <c r="SJM88" s="195"/>
      <c r="SJN88" s="195"/>
      <c r="SJO88" s="195"/>
      <c r="SJP88" s="195"/>
      <c r="SJQ88" s="195"/>
      <c r="SJR88" s="195"/>
      <c r="SJS88" s="195"/>
      <c r="SJT88" s="195"/>
      <c r="SJU88" s="195"/>
      <c r="SJV88" s="195"/>
      <c r="SJW88" s="195"/>
      <c r="SJX88" s="195"/>
      <c r="SJY88" s="195"/>
      <c r="SJZ88" s="195"/>
      <c r="SKA88" s="195"/>
      <c r="SKB88" s="195"/>
      <c r="SKC88" s="195"/>
      <c r="SKD88" s="195"/>
      <c r="SKE88" s="195"/>
      <c r="SKF88" s="195"/>
      <c r="SKG88" s="195"/>
      <c r="SKH88" s="195"/>
      <c r="SKI88" s="195"/>
      <c r="SKJ88" s="195"/>
      <c r="SKK88" s="195"/>
      <c r="SKL88" s="195"/>
      <c r="SKM88" s="195"/>
      <c r="SKN88" s="195"/>
      <c r="SKO88" s="195"/>
      <c r="SKP88" s="195"/>
      <c r="SKQ88" s="195"/>
      <c r="SKR88" s="195"/>
      <c r="SKS88" s="195"/>
      <c r="SKT88" s="195"/>
      <c r="SKU88" s="195"/>
      <c r="SKV88" s="195"/>
      <c r="SKW88" s="195"/>
      <c r="SKX88" s="195"/>
      <c r="SKY88" s="195"/>
      <c r="SKZ88" s="195"/>
      <c r="SLA88" s="195"/>
      <c r="SLB88" s="195"/>
      <c r="SLC88" s="195"/>
      <c r="SLD88" s="195"/>
      <c r="SLE88" s="195"/>
      <c r="SLF88" s="195"/>
      <c r="SLG88" s="195"/>
      <c r="SLH88" s="195"/>
      <c r="SLI88" s="195"/>
      <c r="SLJ88" s="195"/>
      <c r="SLK88" s="195"/>
      <c r="SLL88" s="195"/>
      <c r="SLM88" s="195"/>
      <c r="SLN88" s="195"/>
      <c r="SLO88" s="195"/>
      <c r="SLP88" s="195"/>
      <c r="SLQ88" s="195"/>
      <c r="SLR88" s="195"/>
      <c r="SLS88" s="195"/>
      <c r="SLT88" s="195"/>
      <c r="SLU88" s="195"/>
      <c r="SLV88" s="195"/>
      <c r="SLW88" s="195"/>
      <c r="SLX88" s="195"/>
      <c r="SLY88" s="195"/>
      <c r="SLZ88" s="195"/>
      <c r="SMA88" s="195"/>
      <c r="SMB88" s="195"/>
      <c r="SMC88" s="195"/>
      <c r="SMD88" s="195"/>
      <c r="SME88" s="195"/>
      <c r="SMF88" s="195"/>
      <c r="SMG88" s="195"/>
      <c r="SMH88" s="195"/>
      <c r="SMI88" s="195"/>
      <c r="SMJ88" s="195"/>
      <c r="SMK88" s="195"/>
      <c r="SML88" s="195"/>
      <c r="SMM88" s="195"/>
      <c r="SMN88" s="195"/>
      <c r="SMO88" s="195"/>
      <c r="SMP88" s="195"/>
      <c r="SMQ88" s="195"/>
      <c r="SMR88" s="195"/>
      <c r="SMS88" s="195"/>
      <c r="SMT88" s="195"/>
      <c r="SMU88" s="195"/>
      <c r="SMV88" s="195"/>
      <c r="SMW88" s="195"/>
      <c r="SMX88" s="195"/>
      <c r="SMY88" s="195"/>
      <c r="SMZ88" s="195"/>
      <c r="SNA88" s="195"/>
      <c r="SNB88" s="195"/>
      <c r="SNC88" s="195"/>
      <c r="SND88" s="195"/>
      <c r="SNE88" s="195"/>
      <c r="SNF88" s="195"/>
      <c r="SNG88" s="195"/>
      <c r="SNH88" s="195"/>
      <c r="SNI88" s="195"/>
      <c r="SNJ88" s="195"/>
      <c r="SNK88" s="195"/>
      <c r="SNL88" s="195"/>
      <c r="SNM88" s="195"/>
      <c r="SNN88" s="195"/>
      <c r="SNO88" s="195"/>
      <c r="SNP88" s="195"/>
      <c r="SNQ88" s="195"/>
      <c r="SNR88" s="195"/>
      <c r="SNS88" s="195"/>
      <c r="SNT88" s="195"/>
      <c r="SNU88" s="195"/>
      <c r="SNV88" s="195"/>
      <c r="SNW88" s="195"/>
      <c r="SNX88" s="195"/>
      <c r="SNY88" s="195"/>
      <c r="SNZ88" s="195"/>
      <c r="SOA88" s="195"/>
      <c r="SOB88" s="195"/>
      <c r="SOC88" s="195"/>
      <c r="SOD88" s="195"/>
      <c r="SOE88" s="195"/>
      <c r="SOF88" s="195"/>
      <c r="SOG88" s="195"/>
      <c r="SOH88" s="195"/>
      <c r="SOI88" s="195"/>
      <c r="SOJ88" s="195"/>
      <c r="SOK88" s="195"/>
      <c r="SOL88" s="195"/>
      <c r="SOM88" s="195"/>
      <c r="SON88" s="195"/>
      <c r="SOO88" s="195"/>
      <c r="SOP88" s="195"/>
      <c r="SOQ88" s="195"/>
      <c r="SOR88" s="195"/>
      <c r="SOS88" s="195"/>
      <c r="SOT88" s="195"/>
      <c r="SOU88" s="195"/>
      <c r="SOV88" s="195"/>
      <c r="SOW88" s="195"/>
      <c r="SOX88" s="195"/>
      <c r="SOY88" s="195"/>
      <c r="SOZ88" s="195"/>
      <c r="SPA88" s="195"/>
      <c r="SPB88" s="195"/>
      <c r="SPC88" s="195"/>
      <c r="SPD88" s="195"/>
      <c r="SPE88" s="195"/>
      <c r="SPF88" s="195"/>
      <c r="SPG88" s="195"/>
      <c r="SPH88" s="195"/>
      <c r="SPI88" s="195"/>
      <c r="SPJ88" s="195"/>
      <c r="SPK88" s="195"/>
      <c r="SPL88" s="195"/>
      <c r="SPM88" s="195"/>
      <c r="SPN88" s="195"/>
      <c r="SPO88" s="195"/>
      <c r="SPP88" s="195"/>
      <c r="SPQ88" s="195"/>
      <c r="SPR88" s="195"/>
      <c r="SPS88" s="195"/>
      <c r="SPT88" s="195"/>
      <c r="SPU88" s="195"/>
      <c r="SPV88" s="195"/>
      <c r="SPW88" s="195"/>
      <c r="SPX88" s="195"/>
      <c r="SPY88" s="195"/>
      <c r="SPZ88" s="195"/>
      <c r="SQA88" s="195"/>
      <c r="SQB88" s="195"/>
      <c r="SQC88" s="195"/>
      <c r="SQD88" s="195"/>
      <c r="SQE88" s="195"/>
      <c r="SQF88" s="195"/>
      <c r="SQG88" s="195"/>
      <c r="SQH88" s="195"/>
      <c r="SQI88" s="195"/>
      <c r="SQJ88" s="195"/>
      <c r="SQK88" s="195"/>
      <c r="SQL88" s="195"/>
      <c r="SQM88" s="195"/>
      <c r="SQN88" s="195"/>
      <c r="SQO88" s="195"/>
      <c r="SQP88" s="195"/>
      <c r="SQQ88" s="195"/>
      <c r="SQR88" s="195"/>
      <c r="SQS88" s="195"/>
      <c r="SQT88" s="195"/>
      <c r="SQU88" s="195"/>
      <c r="SQV88" s="195"/>
      <c r="SQW88" s="195"/>
      <c r="SQX88" s="195"/>
      <c r="SQY88" s="195"/>
      <c r="SQZ88" s="195"/>
      <c r="SRA88" s="195"/>
      <c r="SRB88" s="195"/>
      <c r="SRC88" s="195"/>
      <c r="SRD88" s="195"/>
      <c r="SRE88" s="195"/>
      <c r="SRF88" s="195"/>
      <c r="SRG88" s="195"/>
      <c r="SRH88" s="195"/>
      <c r="SRI88" s="195"/>
      <c r="SRJ88" s="195"/>
      <c r="SRK88" s="195"/>
      <c r="SRL88" s="195"/>
      <c r="SRM88" s="195"/>
      <c r="SRN88" s="195"/>
      <c r="SRO88" s="195"/>
      <c r="SRP88" s="195"/>
      <c r="SRQ88" s="195"/>
      <c r="SRR88" s="195"/>
      <c r="SRS88" s="195"/>
      <c r="SRT88" s="195"/>
      <c r="SRU88" s="195"/>
      <c r="SRV88" s="195"/>
      <c r="SRW88" s="195"/>
      <c r="SRX88" s="195"/>
      <c r="SRY88" s="195"/>
      <c r="SRZ88" s="195"/>
      <c r="SSA88" s="195"/>
      <c r="SSB88" s="195"/>
      <c r="SSC88" s="195"/>
      <c r="SSD88" s="195"/>
      <c r="SSE88" s="195"/>
      <c r="SSF88" s="195"/>
      <c r="SSG88" s="195"/>
      <c r="SSH88" s="195"/>
      <c r="SSI88" s="195"/>
      <c r="SSJ88" s="195"/>
      <c r="SSK88" s="195"/>
      <c r="SSL88" s="195"/>
      <c r="SSM88" s="195"/>
      <c r="SSN88" s="195"/>
      <c r="SSO88" s="195"/>
      <c r="SSP88" s="195"/>
      <c r="SSQ88" s="195"/>
      <c r="SSR88" s="195"/>
      <c r="SSS88" s="195"/>
      <c r="SST88" s="195"/>
      <c r="SSU88" s="195"/>
      <c r="SSV88" s="195"/>
      <c r="SSW88" s="195"/>
      <c r="SSX88" s="195"/>
      <c r="SSY88" s="195"/>
      <c r="SSZ88" s="195"/>
      <c r="STA88" s="195"/>
      <c r="STB88" s="195"/>
      <c r="STC88" s="195"/>
      <c r="STD88" s="195"/>
      <c r="STE88" s="195"/>
      <c r="STF88" s="195"/>
      <c r="STG88" s="195"/>
      <c r="STH88" s="195"/>
      <c r="STI88" s="195"/>
      <c r="STJ88" s="195"/>
      <c r="STK88" s="195"/>
      <c r="STL88" s="195"/>
      <c r="STM88" s="195"/>
      <c r="STN88" s="195"/>
      <c r="STO88" s="195"/>
      <c r="STP88" s="195"/>
      <c r="STQ88" s="195"/>
      <c r="STR88" s="195"/>
      <c r="STS88" s="195"/>
      <c r="STT88" s="195"/>
      <c r="STU88" s="195"/>
      <c r="STV88" s="195"/>
      <c r="STW88" s="195"/>
      <c r="STX88" s="195"/>
      <c r="STY88" s="195"/>
      <c r="STZ88" s="195"/>
      <c r="SUA88" s="195"/>
      <c r="SUB88" s="195"/>
      <c r="SUC88" s="195"/>
      <c r="SUD88" s="195"/>
      <c r="SUE88" s="195"/>
      <c r="SUF88" s="195"/>
      <c r="SUG88" s="195"/>
      <c r="SUH88" s="195"/>
      <c r="SUI88" s="195"/>
      <c r="SUJ88" s="195"/>
      <c r="SUK88" s="195"/>
      <c r="SUL88" s="195"/>
      <c r="SUM88" s="195"/>
      <c r="SUN88" s="195"/>
      <c r="SUO88" s="195"/>
      <c r="SUP88" s="195"/>
      <c r="SUQ88" s="195"/>
      <c r="SUR88" s="195"/>
      <c r="SUS88" s="195"/>
      <c r="SUT88" s="195"/>
      <c r="SUU88" s="195"/>
      <c r="SUV88" s="195"/>
      <c r="SUW88" s="195"/>
      <c r="SUX88" s="195"/>
      <c r="SUY88" s="195"/>
      <c r="SUZ88" s="195"/>
      <c r="SVA88" s="195"/>
      <c r="SVB88" s="195"/>
      <c r="SVC88" s="195"/>
      <c r="SVD88" s="195"/>
      <c r="SVE88" s="195"/>
      <c r="SVF88" s="195"/>
      <c r="SVG88" s="195"/>
      <c r="SVH88" s="195"/>
      <c r="SVI88" s="195"/>
      <c r="SVJ88" s="195"/>
      <c r="SVK88" s="195"/>
      <c r="SVL88" s="195"/>
      <c r="SVM88" s="195"/>
      <c r="SVN88" s="195"/>
      <c r="SVO88" s="195"/>
      <c r="SVP88" s="195"/>
      <c r="SVQ88" s="195"/>
      <c r="SVR88" s="195"/>
      <c r="SVS88" s="195"/>
      <c r="SVT88" s="195"/>
      <c r="SVU88" s="195"/>
      <c r="SVV88" s="195"/>
      <c r="SVW88" s="195"/>
      <c r="SVX88" s="195"/>
      <c r="SVY88" s="195"/>
      <c r="SVZ88" s="195"/>
      <c r="SWA88" s="195"/>
      <c r="SWB88" s="195"/>
      <c r="SWC88" s="195"/>
      <c r="SWD88" s="195"/>
      <c r="SWE88" s="195"/>
      <c r="SWF88" s="195"/>
      <c r="SWG88" s="195"/>
      <c r="SWH88" s="195"/>
      <c r="SWI88" s="195"/>
      <c r="SWJ88" s="195"/>
      <c r="SWK88" s="195"/>
      <c r="SWL88" s="195"/>
      <c r="SWM88" s="195"/>
      <c r="SWN88" s="195"/>
      <c r="SWO88" s="195"/>
      <c r="SWP88" s="195"/>
      <c r="SWQ88" s="195"/>
      <c r="SWR88" s="195"/>
      <c r="SWS88" s="195"/>
      <c r="SWT88" s="195"/>
      <c r="SWU88" s="195"/>
      <c r="SWV88" s="195"/>
      <c r="SWW88" s="195"/>
      <c r="SWX88" s="195"/>
      <c r="SWY88" s="195"/>
      <c r="SWZ88" s="195"/>
      <c r="SXA88" s="195"/>
      <c r="SXB88" s="195"/>
      <c r="SXC88" s="195"/>
      <c r="SXD88" s="195"/>
      <c r="SXE88" s="195"/>
      <c r="SXF88" s="195"/>
      <c r="SXG88" s="195"/>
      <c r="SXH88" s="195"/>
      <c r="SXI88" s="195"/>
      <c r="SXJ88" s="195"/>
      <c r="SXK88" s="195"/>
      <c r="SXL88" s="195"/>
      <c r="SXM88" s="195"/>
      <c r="SXN88" s="195"/>
      <c r="SXO88" s="195"/>
      <c r="SXP88" s="195"/>
      <c r="SXQ88" s="195"/>
      <c r="SXR88" s="195"/>
      <c r="SXS88" s="195"/>
      <c r="SXT88" s="195"/>
      <c r="SXU88" s="195"/>
      <c r="SXV88" s="195"/>
      <c r="SXW88" s="195"/>
      <c r="SXX88" s="195"/>
      <c r="SXY88" s="195"/>
      <c r="SXZ88" s="195"/>
      <c r="SYA88" s="195"/>
      <c r="SYB88" s="195"/>
      <c r="SYC88" s="195"/>
      <c r="SYD88" s="195"/>
      <c r="SYE88" s="195"/>
      <c r="SYF88" s="195"/>
      <c r="SYG88" s="195"/>
      <c r="SYH88" s="195"/>
      <c r="SYI88" s="195"/>
      <c r="SYJ88" s="195"/>
      <c r="SYK88" s="195"/>
      <c r="SYL88" s="195"/>
      <c r="SYM88" s="195"/>
      <c r="SYN88" s="195"/>
      <c r="SYO88" s="195"/>
      <c r="SYP88" s="195"/>
      <c r="SYQ88" s="195"/>
      <c r="SYR88" s="195"/>
      <c r="SYS88" s="195"/>
      <c r="SYT88" s="195"/>
      <c r="SYU88" s="195"/>
      <c r="SYV88" s="195"/>
      <c r="SYW88" s="195"/>
      <c r="SYX88" s="195"/>
      <c r="SYY88" s="195"/>
      <c r="SYZ88" s="195"/>
      <c r="SZA88" s="195"/>
      <c r="SZB88" s="195"/>
      <c r="SZC88" s="195"/>
      <c r="SZD88" s="195"/>
      <c r="SZE88" s="195"/>
      <c r="SZF88" s="195"/>
      <c r="SZG88" s="195"/>
      <c r="SZH88" s="195"/>
      <c r="SZI88" s="195"/>
      <c r="SZJ88" s="195"/>
      <c r="SZK88" s="195"/>
      <c r="SZL88" s="195"/>
      <c r="SZM88" s="195"/>
      <c r="SZN88" s="195"/>
      <c r="SZO88" s="195"/>
      <c r="SZP88" s="195"/>
      <c r="SZQ88" s="195"/>
      <c r="SZR88" s="195"/>
      <c r="SZS88" s="195"/>
      <c r="SZT88" s="195"/>
      <c r="SZU88" s="195"/>
      <c r="SZV88" s="195"/>
      <c r="SZW88" s="195"/>
      <c r="SZX88" s="195"/>
      <c r="SZY88" s="195"/>
      <c r="SZZ88" s="195"/>
      <c r="TAA88" s="195"/>
      <c r="TAB88" s="195"/>
      <c r="TAC88" s="195"/>
      <c r="TAD88" s="195"/>
      <c r="TAE88" s="195"/>
      <c r="TAF88" s="195"/>
      <c r="TAG88" s="195"/>
      <c r="TAH88" s="195"/>
      <c r="TAI88" s="195"/>
      <c r="TAJ88" s="195"/>
      <c r="TAK88" s="195"/>
      <c r="TAL88" s="195"/>
      <c r="TAM88" s="195"/>
      <c r="TAN88" s="195"/>
      <c r="TAO88" s="195"/>
      <c r="TAP88" s="195"/>
      <c r="TAQ88" s="195"/>
      <c r="TAR88" s="195"/>
      <c r="TAS88" s="195"/>
      <c r="TAT88" s="195"/>
      <c r="TAU88" s="195"/>
      <c r="TAV88" s="195"/>
      <c r="TAW88" s="195"/>
      <c r="TAX88" s="195"/>
      <c r="TAY88" s="195"/>
      <c r="TAZ88" s="195"/>
      <c r="TBA88" s="195"/>
      <c r="TBB88" s="195"/>
      <c r="TBC88" s="195"/>
      <c r="TBD88" s="195"/>
      <c r="TBE88" s="195"/>
      <c r="TBF88" s="195"/>
      <c r="TBG88" s="195"/>
      <c r="TBH88" s="195"/>
      <c r="TBI88" s="195"/>
      <c r="TBJ88" s="195"/>
      <c r="TBK88" s="195"/>
      <c r="TBL88" s="195"/>
      <c r="TBM88" s="195"/>
      <c r="TBN88" s="195"/>
      <c r="TBO88" s="195"/>
      <c r="TBP88" s="195"/>
      <c r="TBQ88" s="195"/>
      <c r="TBR88" s="195"/>
      <c r="TBS88" s="195"/>
      <c r="TBT88" s="195"/>
      <c r="TBU88" s="195"/>
      <c r="TBV88" s="195"/>
      <c r="TBW88" s="195"/>
      <c r="TBX88" s="195"/>
      <c r="TBY88" s="195"/>
      <c r="TBZ88" s="195"/>
      <c r="TCA88" s="195"/>
      <c r="TCB88" s="195"/>
      <c r="TCC88" s="195"/>
      <c r="TCD88" s="195"/>
      <c r="TCE88" s="195"/>
      <c r="TCF88" s="195"/>
      <c r="TCG88" s="195"/>
      <c r="TCH88" s="195"/>
      <c r="TCI88" s="195"/>
      <c r="TCJ88" s="195"/>
      <c r="TCK88" s="195"/>
      <c r="TCL88" s="195"/>
      <c r="TCM88" s="195"/>
      <c r="TCN88" s="195"/>
      <c r="TCO88" s="195"/>
      <c r="TCP88" s="195"/>
      <c r="TCQ88" s="195"/>
      <c r="TCR88" s="195"/>
      <c r="TCS88" s="195"/>
      <c r="TCT88" s="195"/>
      <c r="TCU88" s="195"/>
      <c r="TCV88" s="195"/>
      <c r="TCW88" s="195"/>
      <c r="TCX88" s="195"/>
      <c r="TCY88" s="195"/>
      <c r="TCZ88" s="195"/>
      <c r="TDA88" s="195"/>
      <c r="TDB88" s="195"/>
      <c r="TDC88" s="195"/>
      <c r="TDD88" s="195"/>
      <c r="TDE88" s="195"/>
      <c r="TDF88" s="195"/>
      <c r="TDG88" s="195"/>
      <c r="TDH88" s="195"/>
      <c r="TDI88" s="195"/>
      <c r="TDJ88" s="195"/>
      <c r="TDK88" s="195"/>
      <c r="TDL88" s="195"/>
      <c r="TDM88" s="195"/>
      <c r="TDN88" s="195"/>
      <c r="TDO88" s="195"/>
      <c r="TDP88" s="195"/>
      <c r="TDQ88" s="195"/>
      <c r="TDR88" s="195"/>
      <c r="TDS88" s="195"/>
      <c r="TDT88" s="195"/>
      <c r="TDU88" s="195"/>
      <c r="TDV88" s="195"/>
      <c r="TDW88" s="195"/>
      <c r="TDX88" s="195"/>
      <c r="TDY88" s="195"/>
      <c r="TDZ88" s="195"/>
      <c r="TEA88" s="195"/>
      <c r="TEB88" s="195"/>
      <c r="TEC88" s="195"/>
      <c r="TED88" s="195"/>
      <c r="TEE88" s="195"/>
      <c r="TEF88" s="195"/>
      <c r="TEG88" s="195"/>
      <c r="TEH88" s="195"/>
      <c r="TEI88" s="195"/>
      <c r="TEJ88" s="195"/>
      <c r="TEK88" s="195"/>
      <c r="TEL88" s="195"/>
      <c r="TEM88" s="195"/>
      <c r="TEN88" s="195"/>
      <c r="TEO88" s="195"/>
      <c r="TEP88" s="195"/>
      <c r="TEQ88" s="195"/>
      <c r="TER88" s="195"/>
      <c r="TES88" s="195"/>
      <c r="TET88" s="195"/>
      <c r="TEU88" s="195"/>
      <c r="TEV88" s="195"/>
      <c r="TEW88" s="195"/>
      <c r="TEX88" s="195"/>
      <c r="TEY88" s="195"/>
      <c r="TEZ88" s="195"/>
      <c r="TFA88" s="195"/>
      <c r="TFB88" s="195"/>
      <c r="TFC88" s="195"/>
      <c r="TFD88" s="195"/>
      <c r="TFE88" s="195"/>
      <c r="TFF88" s="195"/>
      <c r="TFG88" s="195"/>
      <c r="TFH88" s="195"/>
      <c r="TFI88" s="195"/>
      <c r="TFJ88" s="195"/>
      <c r="TFK88" s="195"/>
      <c r="TFL88" s="195"/>
      <c r="TFM88" s="195"/>
      <c r="TFN88" s="195"/>
      <c r="TFO88" s="195"/>
      <c r="TFP88" s="195"/>
      <c r="TFQ88" s="195"/>
      <c r="TFR88" s="195"/>
      <c r="TFS88" s="195"/>
      <c r="TFT88" s="195"/>
      <c r="TFU88" s="195"/>
      <c r="TFV88" s="195"/>
      <c r="TFW88" s="195"/>
      <c r="TFX88" s="195"/>
      <c r="TFY88" s="195"/>
      <c r="TFZ88" s="195"/>
      <c r="TGA88" s="195"/>
      <c r="TGB88" s="195"/>
      <c r="TGC88" s="195"/>
      <c r="TGD88" s="195"/>
      <c r="TGE88" s="195"/>
      <c r="TGF88" s="195"/>
      <c r="TGG88" s="195"/>
      <c r="TGH88" s="195"/>
      <c r="TGI88" s="195"/>
      <c r="TGJ88" s="195"/>
      <c r="TGK88" s="195"/>
      <c r="TGL88" s="195"/>
      <c r="TGM88" s="195"/>
      <c r="TGN88" s="195"/>
      <c r="TGO88" s="195"/>
      <c r="TGP88" s="195"/>
      <c r="TGQ88" s="195"/>
      <c r="TGR88" s="195"/>
      <c r="TGS88" s="195"/>
      <c r="TGT88" s="195"/>
      <c r="TGU88" s="195"/>
      <c r="TGV88" s="195"/>
      <c r="TGW88" s="195"/>
      <c r="TGX88" s="195"/>
      <c r="TGY88" s="195"/>
      <c r="TGZ88" s="195"/>
      <c r="THA88" s="195"/>
      <c r="THB88" s="195"/>
      <c r="THC88" s="195"/>
      <c r="THD88" s="195"/>
      <c r="THE88" s="195"/>
      <c r="THF88" s="195"/>
      <c r="THG88" s="195"/>
      <c r="THH88" s="195"/>
      <c r="THI88" s="195"/>
      <c r="THJ88" s="195"/>
      <c r="THK88" s="195"/>
      <c r="THL88" s="195"/>
      <c r="THM88" s="195"/>
      <c r="THN88" s="195"/>
      <c r="THO88" s="195"/>
      <c r="THP88" s="195"/>
      <c r="THQ88" s="195"/>
      <c r="THR88" s="195"/>
      <c r="THS88" s="195"/>
      <c r="THT88" s="195"/>
      <c r="THU88" s="195"/>
      <c r="THV88" s="195"/>
      <c r="THW88" s="195"/>
      <c r="THX88" s="195"/>
      <c r="THY88" s="195"/>
      <c r="THZ88" s="195"/>
      <c r="TIA88" s="195"/>
      <c r="TIB88" s="195"/>
      <c r="TIC88" s="195"/>
      <c r="TID88" s="195"/>
      <c r="TIE88" s="195"/>
      <c r="TIF88" s="195"/>
      <c r="TIG88" s="195"/>
      <c r="TIH88" s="195"/>
      <c r="TII88" s="195"/>
      <c r="TIJ88" s="195"/>
      <c r="TIK88" s="195"/>
      <c r="TIL88" s="195"/>
      <c r="TIM88" s="195"/>
      <c r="TIN88" s="195"/>
      <c r="TIO88" s="195"/>
      <c r="TIP88" s="195"/>
      <c r="TIQ88" s="195"/>
      <c r="TIR88" s="195"/>
      <c r="TIS88" s="195"/>
      <c r="TIT88" s="195"/>
      <c r="TIU88" s="195"/>
      <c r="TIV88" s="195"/>
      <c r="TIW88" s="195"/>
      <c r="TIX88" s="195"/>
      <c r="TIY88" s="195"/>
      <c r="TIZ88" s="195"/>
      <c r="TJA88" s="195"/>
      <c r="TJB88" s="195"/>
      <c r="TJC88" s="195"/>
      <c r="TJD88" s="195"/>
      <c r="TJE88" s="195"/>
      <c r="TJF88" s="195"/>
      <c r="TJG88" s="195"/>
      <c r="TJH88" s="195"/>
      <c r="TJI88" s="195"/>
      <c r="TJJ88" s="195"/>
      <c r="TJK88" s="195"/>
      <c r="TJL88" s="195"/>
      <c r="TJM88" s="195"/>
      <c r="TJN88" s="195"/>
      <c r="TJO88" s="195"/>
      <c r="TJP88" s="195"/>
      <c r="TJQ88" s="195"/>
      <c r="TJR88" s="195"/>
      <c r="TJS88" s="195"/>
      <c r="TJT88" s="195"/>
      <c r="TJU88" s="195"/>
      <c r="TJV88" s="195"/>
      <c r="TJW88" s="195"/>
      <c r="TJX88" s="195"/>
      <c r="TJY88" s="195"/>
      <c r="TJZ88" s="195"/>
      <c r="TKA88" s="195"/>
      <c r="TKB88" s="195"/>
      <c r="TKC88" s="195"/>
      <c r="TKD88" s="195"/>
      <c r="TKE88" s="195"/>
      <c r="TKF88" s="195"/>
      <c r="TKG88" s="195"/>
      <c r="TKH88" s="195"/>
      <c r="TKI88" s="195"/>
      <c r="TKJ88" s="195"/>
      <c r="TKK88" s="195"/>
      <c r="TKL88" s="195"/>
      <c r="TKM88" s="195"/>
      <c r="TKN88" s="195"/>
      <c r="TKO88" s="195"/>
      <c r="TKP88" s="195"/>
      <c r="TKQ88" s="195"/>
      <c r="TKR88" s="195"/>
      <c r="TKS88" s="195"/>
      <c r="TKT88" s="195"/>
      <c r="TKU88" s="195"/>
      <c r="TKV88" s="195"/>
      <c r="TKW88" s="195"/>
      <c r="TKX88" s="195"/>
      <c r="TKY88" s="195"/>
      <c r="TKZ88" s="195"/>
      <c r="TLA88" s="195"/>
      <c r="TLB88" s="195"/>
      <c r="TLC88" s="195"/>
      <c r="TLD88" s="195"/>
      <c r="TLE88" s="195"/>
      <c r="TLF88" s="195"/>
      <c r="TLG88" s="195"/>
      <c r="TLH88" s="195"/>
      <c r="TLI88" s="195"/>
      <c r="TLJ88" s="195"/>
      <c r="TLK88" s="195"/>
      <c r="TLL88" s="195"/>
      <c r="TLM88" s="195"/>
      <c r="TLN88" s="195"/>
      <c r="TLO88" s="195"/>
      <c r="TLP88" s="195"/>
      <c r="TLQ88" s="195"/>
      <c r="TLR88" s="195"/>
      <c r="TLS88" s="195"/>
      <c r="TLT88" s="195"/>
      <c r="TLU88" s="195"/>
      <c r="TLV88" s="195"/>
      <c r="TLW88" s="195"/>
      <c r="TLX88" s="195"/>
      <c r="TLY88" s="195"/>
      <c r="TLZ88" s="195"/>
      <c r="TMA88" s="195"/>
      <c r="TMB88" s="195"/>
      <c r="TMC88" s="195"/>
      <c r="TMD88" s="195"/>
      <c r="TME88" s="195"/>
      <c r="TMF88" s="195"/>
      <c r="TMG88" s="195"/>
      <c r="TMH88" s="195"/>
      <c r="TMI88" s="195"/>
      <c r="TMJ88" s="195"/>
      <c r="TMK88" s="195"/>
      <c r="TML88" s="195"/>
      <c r="TMM88" s="195"/>
      <c r="TMN88" s="195"/>
      <c r="TMO88" s="195"/>
      <c r="TMP88" s="195"/>
      <c r="TMQ88" s="195"/>
      <c r="TMR88" s="195"/>
      <c r="TMS88" s="195"/>
      <c r="TMT88" s="195"/>
      <c r="TMU88" s="195"/>
      <c r="TMV88" s="195"/>
      <c r="TMW88" s="195"/>
      <c r="TMX88" s="195"/>
      <c r="TMY88" s="195"/>
      <c r="TMZ88" s="195"/>
      <c r="TNA88" s="195"/>
      <c r="TNB88" s="195"/>
      <c r="TNC88" s="195"/>
      <c r="TND88" s="195"/>
      <c r="TNE88" s="195"/>
      <c r="TNF88" s="195"/>
      <c r="TNG88" s="195"/>
      <c r="TNH88" s="195"/>
      <c r="TNI88" s="195"/>
      <c r="TNJ88" s="195"/>
      <c r="TNK88" s="195"/>
      <c r="TNL88" s="195"/>
      <c r="TNM88" s="195"/>
      <c r="TNN88" s="195"/>
      <c r="TNO88" s="195"/>
      <c r="TNP88" s="195"/>
      <c r="TNQ88" s="195"/>
      <c r="TNR88" s="195"/>
      <c r="TNS88" s="195"/>
      <c r="TNT88" s="195"/>
      <c r="TNU88" s="195"/>
      <c r="TNV88" s="195"/>
      <c r="TNW88" s="195"/>
      <c r="TNX88" s="195"/>
      <c r="TNY88" s="195"/>
      <c r="TNZ88" s="195"/>
      <c r="TOA88" s="195"/>
      <c r="TOB88" s="195"/>
      <c r="TOC88" s="195"/>
      <c r="TOD88" s="195"/>
      <c r="TOE88" s="195"/>
      <c r="TOF88" s="195"/>
      <c r="TOG88" s="195"/>
      <c r="TOH88" s="195"/>
      <c r="TOI88" s="195"/>
      <c r="TOJ88" s="195"/>
      <c r="TOK88" s="195"/>
      <c r="TOL88" s="195"/>
      <c r="TOM88" s="195"/>
      <c r="TON88" s="195"/>
      <c r="TOO88" s="195"/>
      <c r="TOP88" s="195"/>
      <c r="TOQ88" s="195"/>
      <c r="TOR88" s="195"/>
      <c r="TOS88" s="195"/>
      <c r="TOT88" s="195"/>
      <c r="TOU88" s="195"/>
      <c r="TOV88" s="195"/>
      <c r="TOW88" s="195"/>
      <c r="TOX88" s="195"/>
      <c r="TOY88" s="195"/>
      <c r="TOZ88" s="195"/>
      <c r="TPA88" s="195"/>
      <c r="TPB88" s="195"/>
      <c r="TPC88" s="195"/>
      <c r="TPD88" s="195"/>
      <c r="TPE88" s="195"/>
      <c r="TPF88" s="195"/>
      <c r="TPG88" s="195"/>
      <c r="TPH88" s="195"/>
      <c r="TPI88" s="195"/>
      <c r="TPJ88" s="195"/>
      <c r="TPK88" s="195"/>
      <c r="TPL88" s="195"/>
      <c r="TPM88" s="195"/>
      <c r="TPN88" s="195"/>
      <c r="TPO88" s="195"/>
      <c r="TPP88" s="195"/>
      <c r="TPQ88" s="195"/>
      <c r="TPR88" s="195"/>
      <c r="TPS88" s="195"/>
      <c r="TPT88" s="195"/>
      <c r="TPU88" s="195"/>
      <c r="TPV88" s="195"/>
      <c r="TPW88" s="195"/>
      <c r="TPX88" s="195"/>
      <c r="TPY88" s="195"/>
      <c r="TPZ88" s="195"/>
      <c r="TQA88" s="195"/>
      <c r="TQB88" s="195"/>
      <c r="TQC88" s="195"/>
      <c r="TQD88" s="195"/>
      <c r="TQE88" s="195"/>
      <c r="TQF88" s="195"/>
      <c r="TQG88" s="195"/>
      <c r="TQH88" s="195"/>
      <c r="TQI88" s="195"/>
      <c r="TQJ88" s="195"/>
      <c r="TQK88" s="195"/>
      <c r="TQL88" s="195"/>
      <c r="TQM88" s="195"/>
      <c r="TQN88" s="195"/>
      <c r="TQO88" s="195"/>
      <c r="TQP88" s="195"/>
      <c r="TQQ88" s="195"/>
      <c r="TQR88" s="195"/>
      <c r="TQS88" s="195"/>
      <c r="TQT88" s="195"/>
      <c r="TQU88" s="195"/>
      <c r="TQV88" s="195"/>
      <c r="TQW88" s="195"/>
      <c r="TQX88" s="195"/>
      <c r="TQY88" s="195"/>
      <c r="TQZ88" s="195"/>
      <c r="TRA88" s="195"/>
      <c r="TRB88" s="195"/>
      <c r="TRC88" s="195"/>
      <c r="TRD88" s="195"/>
      <c r="TRE88" s="195"/>
      <c r="TRF88" s="195"/>
      <c r="TRG88" s="195"/>
      <c r="TRH88" s="195"/>
      <c r="TRI88" s="195"/>
      <c r="TRJ88" s="195"/>
      <c r="TRK88" s="195"/>
      <c r="TRL88" s="195"/>
      <c r="TRM88" s="195"/>
      <c r="TRN88" s="195"/>
      <c r="TRO88" s="195"/>
      <c r="TRP88" s="195"/>
      <c r="TRQ88" s="195"/>
      <c r="TRR88" s="195"/>
      <c r="TRS88" s="195"/>
      <c r="TRT88" s="195"/>
      <c r="TRU88" s="195"/>
      <c r="TRV88" s="195"/>
      <c r="TRW88" s="195"/>
      <c r="TRX88" s="195"/>
      <c r="TRY88" s="195"/>
      <c r="TRZ88" s="195"/>
      <c r="TSA88" s="195"/>
      <c r="TSB88" s="195"/>
      <c r="TSC88" s="195"/>
      <c r="TSD88" s="195"/>
      <c r="TSE88" s="195"/>
      <c r="TSF88" s="195"/>
      <c r="TSG88" s="195"/>
      <c r="TSH88" s="195"/>
      <c r="TSI88" s="195"/>
      <c r="TSJ88" s="195"/>
      <c r="TSK88" s="195"/>
      <c r="TSL88" s="195"/>
      <c r="TSM88" s="195"/>
      <c r="TSN88" s="195"/>
      <c r="TSO88" s="195"/>
      <c r="TSP88" s="195"/>
      <c r="TSQ88" s="195"/>
      <c r="TSR88" s="195"/>
      <c r="TSS88" s="195"/>
      <c r="TST88" s="195"/>
      <c r="TSU88" s="195"/>
      <c r="TSV88" s="195"/>
      <c r="TSW88" s="195"/>
      <c r="TSX88" s="195"/>
      <c r="TSY88" s="195"/>
      <c r="TSZ88" s="195"/>
      <c r="TTA88" s="195"/>
      <c r="TTB88" s="195"/>
      <c r="TTC88" s="195"/>
      <c r="TTD88" s="195"/>
      <c r="TTE88" s="195"/>
      <c r="TTF88" s="195"/>
      <c r="TTG88" s="195"/>
      <c r="TTH88" s="195"/>
      <c r="TTI88" s="195"/>
      <c r="TTJ88" s="195"/>
      <c r="TTK88" s="195"/>
      <c r="TTL88" s="195"/>
      <c r="TTM88" s="195"/>
      <c r="TTN88" s="195"/>
      <c r="TTO88" s="195"/>
      <c r="TTP88" s="195"/>
      <c r="TTQ88" s="195"/>
      <c r="TTR88" s="195"/>
      <c r="TTS88" s="195"/>
      <c r="TTT88" s="195"/>
      <c r="TTU88" s="195"/>
      <c r="TTV88" s="195"/>
      <c r="TTW88" s="195"/>
      <c r="TTX88" s="195"/>
      <c r="TTY88" s="195"/>
      <c r="TTZ88" s="195"/>
      <c r="TUA88" s="195"/>
      <c r="TUB88" s="195"/>
      <c r="TUC88" s="195"/>
      <c r="TUD88" s="195"/>
      <c r="TUE88" s="195"/>
      <c r="TUF88" s="195"/>
      <c r="TUG88" s="195"/>
      <c r="TUH88" s="195"/>
      <c r="TUI88" s="195"/>
      <c r="TUJ88" s="195"/>
      <c r="TUK88" s="195"/>
      <c r="TUL88" s="195"/>
      <c r="TUM88" s="195"/>
      <c r="TUN88" s="195"/>
      <c r="TUO88" s="195"/>
      <c r="TUP88" s="195"/>
      <c r="TUQ88" s="195"/>
      <c r="TUR88" s="195"/>
      <c r="TUS88" s="195"/>
      <c r="TUT88" s="195"/>
      <c r="TUU88" s="195"/>
      <c r="TUV88" s="195"/>
      <c r="TUW88" s="195"/>
      <c r="TUX88" s="195"/>
      <c r="TUY88" s="195"/>
      <c r="TUZ88" s="195"/>
      <c r="TVA88" s="195"/>
      <c r="TVB88" s="195"/>
      <c r="TVC88" s="195"/>
      <c r="TVD88" s="195"/>
      <c r="TVE88" s="195"/>
      <c r="TVF88" s="195"/>
      <c r="TVG88" s="195"/>
      <c r="TVH88" s="195"/>
      <c r="TVI88" s="195"/>
      <c r="TVJ88" s="195"/>
      <c r="TVK88" s="195"/>
      <c r="TVL88" s="195"/>
      <c r="TVM88" s="195"/>
      <c r="TVN88" s="195"/>
      <c r="TVO88" s="195"/>
      <c r="TVP88" s="195"/>
      <c r="TVQ88" s="195"/>
      <c r="TVR88" s="195"/>
      <c r="TVS88" s="195"/>
      <c r="TVT88" s="195"/>
      <c r="TVU88" s="195"/>
      <c r="TVV88" s="195"/>
      <c r="TVW88" s="195"/>
      <c r="TVX88" s="195"/>
      <c r="TVY88" s="195"/>
      <c r="TVZ88" s="195"/>
      <c r="TWA88" s="195"/>
      <c r="TWB88" s="195"/>
      <c r="TWC88" s="195"/>
      <c r="TWD88" s="195"/>
      <c r="TWE88" s="195"/>
      <c r="TWF88" s="195"/>
      <c r="TWG88" s="195"/>
      <c r="TWH88" s="195"/>
      <c r="TWI88" s="195"/>
      <c r="TWJ88" s="195"/>
      <c r="TWK88" s="195"/>
      <c r="TWL88" s="195"/>
      <c r="TWM88" s="195"/>
      <c r="TWN88" s="195"/>
      <c r="TWO88" s="195"/>
      <c r="TWP88" s="195"/>
      <c r="TWQ88" s="195"/>
      <c r="TWR88" s="195"/>
      <c r="TWS88" s="195"/>
      <c r="TWT88" s="195"/>
      <c r="TWU88" s="195"/>
      <c r="TWV88" s="195"/>
      <c r="TWW88" s="195"/>
      <c r="TWX88" s="195"/>
      <c r="TWY88" s="195"/>
      <c r="TWZ88" s="195"/>
      <c r="TXA88" s="195"/>
      <c r="TXB88" s="195"/>
      <c r="TXC88" s="195"/>
      <c r="TXD88" s="195"/>
      <c r="TXE88" s="195"/>
      <c r="TXF88" s="195"/>
      <c r="TXG88" s="195"/>
      <c r="TXH88" s="195"/>
      <c r="TXI88" s="195"/>
      <c r="TXJ88" s="195"/>
      <c r="TXK88" s="195"/>
      <c r="TXL88" s="195"/>
      <c r="TXM88" s="195"/>
      <c r="TXN88" s="195"/>
      <c r="TXO88" s="195"/>
      <c r="TXP88" s="195"/>
      <c r="TXQ88" s="195"/>
      <c r="TXR88" s="195"/>
      <c r="TXS88" s="195"/>
      <c r="TXT88" s="195"/>
      <c r="TXU88" s="195"/>
      <c r="TXV88" s="195"/>
      <c r="TXW88" s="195"/>
      <c r="TXX88" s="195"/>
      <c r="TXY88" s="195"/>
      <c r="TXZ88" s="195"/>
      <c r="TYA88" s="195"/>
      <c r="TYB88" s="195"/>
      <c r="TYC88" s="195"/>
      <c r="TYD88" s="195"/>
      <c r="TYE88" s="195"/>
      <c r="TYF88" s="195"/>
      <c r="TYG88" s="195"/>
      <c r="TYH88" s="195"/>
      <c r="TYI88" s="195"/>
      <c r="TYJ88" s="195"/>
      <c r="TYK88" s="195"/>
      <c r="TYL88" s="195"/>
      <c r="TYM88" s="195"/>
      <c r="TYN88" s="195"/>
      <c r="TYO88" s="195"/>
      <c r="TYP88" s="195"/>
      <c r="TYQ88" s="195"/>
      <c r="TYR88" s="195"/>
      <c r="TYS88" s="195"/>
      <c r="TYT88" s="195"/>
      <c r="TYU88" s="195"/>
      <c r="TYV88" s="195"/>
      <c r="TYW88" s="195"/>
      <c r="TYX88" s="195"/>
      <c r="TYY88" s="195"/>
      <c r="TYZ88" s="195"/>
      <c r="TZA88" s="195"/>
      <c r="TZB88" s="195"/>
      <c r="TZC88" s="195"/>
      <c r="TZD88" s="195"/>
      <c r="TZE88" s="195"/>
      <c r="TZF88" s="195"/>
      <c r="TZG88" s="195"/>
      <c r="TZH88" s="195"/>
      <c r="TZI88" s="195"/>
      <c r="TZJ88" s="195"/>
      <c r="TZK88" s="195"/>
      <c r="TZL88" s="195"/>
      <c r="TZM88" s="195"/>
      <c r="TZN88" s="195"/>
      <c r="TZO88" s="195"/>
      <c r="TZP88" s="195"/>
      <c r="TZQ88" s="195"/>
      <c r="TZR88" s="195"/>
      <c r="TZS88" s="195"/>
      <c r="TZT88" s="195"/>
      <c r="TZU88" s="195"/>
      <c r="TZV88" s="195"/>
      <c r="TZW88" s="195"/>
      <c r="TZX88" s="195"/>
      <c r="TZY88" s="195"/>
      <c r="TZZ88" s="195"/>
      <c r="UAA88" s="195"/>
      <c r="UAB88" s="195"/>
      <c r="UAC88" s="195"/>
      <c r="UAD88" s="195"/>
      <c r="UAE88" s="195"/>
      <c r="UAF88" s="195"/>
      <c r="UAG88" s="195"/>
      <c r="UAH88" s="195"/>
      <c r="UAI88" s="195"/>
      <c r="UAJ88" s="195"/>
      <c r="UAK88" s="195"/>
      <c r="UAL88" s="195"/>
      <c r="UAM88" s="195"/>
      <c r="UAN88" s="195"/>
      <c r="UAO88" s="195"/>
      <c r="UAP88" s="195"/>
      <c r="UAQ88" s="195"/>
      <c r="UAR88" s="195"/>
      <c r="UAS88" s="195"/>
      <c r="UAT88" s="195"/>
      <c r="UAU88" s="195"/>
      <c r="UAV88" s="195"/>
      <c r="UAW88" s="195"/>
      <c r="UAX88" s="195"/>
      <c r="UAY88" s="195"/>
      <c r="UAZ88" s="195"/>
      <c r="UBA88" s="195"/>
      <c r="UBB88" s="195"/>
      <c r="UBC88" s="195"/>
      <c r="UBD88" s="195"/>
      <c r="UBE88" s="195"/>
      <c r="UBF88" s="195"/>
      <c r="UBG88" s="195"/>
      <c r="UBH88" s="195"/>
      <c r="UBI88" s="195"/>
      <c r="UBJ88" s="195"/>
      <c r="UBK88" s="195"/>
      <c r="UBL88" s="195"/>
      <c r="UBM88" s="195"/>
      <c r="UBN88" s="195"/>
      <c r="UBO88" s="195"/>
      <c r="UBP88" s="195"/>
      <c r="UBQ88" s="195"/>
      <c r="UBR88" s="195"/>
      <c r="UBS88" s="195"/>
      <c r="UBT88" s="195"/>
      <c r="UBU88" s="195"/>
      <c r="UBV88" s="195"/>
      <c r="UBW88" s="195"/>
      <c r="UBX88" s="195"/>
      <c r="UBY88" s="195"/>
      <c r="UBZ88" s="195"/>
      <c r="UCA88" s="195"/>
      <c r="UCB88" s="195"/>
      <c r="UCC88" s="195"/>
      <c r="UCD88" s="195"/>
      <c r="UCE88" s="195"/>
      <c r="UCF88" s="195"/>
      <c r="UCG88" s="195"/>
      <c r="UCH88" s="195"/>
      <c r="UCI88" s="195"/>
      <c r="UCJ88" s="195"/>
      <c r="UCK88" s="195"/>
      <c r="UCL88" s="195"/>
      <c r="UCM88" s="195"/>
      <c r="UCN88" s="195"/>
      <c r="UCO88" s="195"/>
      <c r="UCP88" s="195"/>
      <c r="UCQ88" s="195"/>
      <c r="UCR88" s="195"/>
      <c r="UCS88" s="195"/>
      <c r="UCT88" s="195"/>
      <c r="UCU88" s="195"/>
      <c r="UCV88" s="195"/>
      <c r="UCW88" s="195"/>
      <c r="UCX88" s="195"/>
      <c r="UCY88" s="195"/>
      <c r="UCZ88" s="195"/>
      <c r="UDA88" s="195"/>
      <c r="UDB88" s="195"/>
      <c r="UDC88" s="195"/>
      <c r="UDD88" s="195"/>
      <c r="UDE88" s="195"/>
      <c r="UDF88" s="195"/>
      <c r="UDG88" s="195"/>
      <c r="UDH88" s="195"/>
      <c r="UDI88" s="195"/>
      <c r="UDJ88" s="195"/>
      <c r="UDK88" s="195"/>
      <c r="UDL88" s="195"/>
      <c r="UDM88" s="195"/>
      <c r="UDN88" s="195"/>
      <c r="UDO88" s="195"/>
      <c r="UDP88" s="195"/>
      <c r="UDQ88" s="195"/>
      <c r="UDR88" s="195"/>
      <c r="UDS88" s="195"/>
      <c r="UDT88" s="195"/>
      <c r="UDU88" s="195"/>
      <c r="UDV88" s="195"/>
      <c r="UDW88" s="195"/>
      <c r="UDX88" s="195"/>
      <c r="UDY88" s="195"/>
      <c r="UDZ88" s="195"/>
      <c r="UEA88" s="195"/>
      <c r="UEB88" s="195"/>
      <c r="UEC88" s="195"/>
      <c r="UED88" s="195"/>
      <c r="UEE88" s="195"/>
      <c r="UEF88" s="195"/>
      <c r="UEG88" s="195"/>
      <c r="UEH88" s="195"/>
      <c r="UEI88" s="195"/>
      <c r="UEJ88" s="195"/>
      <c r="UEK88" s="195"/>
      <c r="UEL88" s="195"/>
      <c r="UEM88" s="195"/>
      <c r="UEN88" s="195"/>
      <c r="UEO88" s="195"/>
      <c r="UEP88" s="195"/>
      <c r="UEQ88" s="195"/>
      <c r="UER88" s="195"/>
      <c r="UES88" s="195"/>
      <c r="UET88" s="195"/>
      <c r="UEU88" s="195"/>
      <c r="UEV88" s="195"/>
      <c r="UEW88" s="195"/>
      <c r="UEX88" s="195"/>
      <c r="UEY88" s="195"/>
      <c r="UEZ88" s="195"/>
      <c r="UFA88" s="195"/>
      <c r="UFB88" s="195"/>
      <c r="UFC88" s="195"/>
      <c r="UFD88" s="195"/>
      <c r="UFE88" s="195"/>
      <c r="UFF88" s="195"/>
      <c r="UFG88" s="195"/>
      <c r="UFH88" s="195"/>
      <c r="UFI88" s="195"/>
      <c r="UFJ88" s="195"/>
      <c r="UFK88" s="195"/>
      <c r="UFL88" s="195"/>
      <c r="UFM88" s="195"/>
      <c r="UFN88" s="195"/>
      <c r="UFO88" s="195"/>
      <c r="UFP88" s="195"/>
      <c r="UFQ88" s="195"/>
      <c r="UFR88" s="195"/>
      <c r="UFS88" s="195"/>
      <c r="UFT88" s="195"/>
      <c r="UFU88" s="195"/>
      <c r="UFV88" s="195"/>
      <c r="UFW88" s="195"/>
      <c r="UFX88" s="195"/>
      <c r="UFY88" s="195"/>
      <c r="UFZ88" s="195"/>
      <c r="UGA88" s="195"/>
      <c r="UGB88" s="195"/>
      <c r="UGC88" s="195"/>
      <c r="UGD88" s="195"/>
      <c r="UGE88" s="195"/>
      <c r="UGF88" s="195"/>
      <c r="UGG88" s="195"/>
      <c r="UGH88" s="195"/>
      <c r="UGI88" s="195"/>
      <c r="UGJ88" s="195"/>
      <c r="UGK88" s="195"/>
      <c r="UGL88" s="195"/>
      <c r="UGM88" s="195"/>
      <c r="UGN88" s="195"/>
      <c r="UGO88" s="195"/>
      <c r="UGP88" s="195"/>
      <c r="UGQ88" s="195"/>
      <c r="UGR88" s="195"/>
      <c r="UGS88" s="195"/>
      <c r="UGT88" s="195"/>
      <c r="UGU88" s="195"/>
      <c r="UGV88" s="195"/>
      <c r="UGW88" s="195"/>
      <c r="UGX88" s="195"/>
      <c r="UGY88" s="195"/>
      <c r="UGZ88" s="195"/>
      <c r="UHA88" s="195"/>
      <c r="UHB88" s="195"/>
      <c r="UHC88" s="195"/>
      <c r="UHD88" s="195"/>
      <c r="UHE88" s="195"/>
      <c r="UHF88" s="195"/>
      <c r="UHG88" s="195"/>
      <c r="UHH88" s="195"/>
      <c r="UHI88" s="195"/>
      <c r="UHJ88" s="195"/>
      <c r="UHK88" s="195"/>
      <c r="UHL88" s="195"/>
      <c r="UHM88" s="195"/>
      <c r="UHN88" s="195"/>
      <c r="UHO88" s="195"/>
      <c r="UHP88" s="195"/>
      <c r="UHQ88" s="195"/>
      <c r="UHR88" s="195"/>
      <c r="UHS88" s="195"/>
      <c r="UHT88" s="195"/>
      <c r="UHU88" s="195"/>
      <c r="UHV88" s="195"/>
      <c r="UHW88" s="195"/>
      <c r="UHX88" s="195"/>
      <c r="UHY88" s="195"/>
      <c r="UHZ88" s="195"/>
      <c r="UIA88" s="195"/>
      <c r="UIB88" s="195"/>
      <c r="UIC88" s="195"/>
      <c r="UID88" s="195"/>
      <c r="UIE88" s="195"/>
      <c r="UIF88" s="195"/>
      <c r="UIG88" s="195"/>
      <c r="UIH88" s="195"/>
      <c r="UII88" s="195"/>
      <c r="UIJ88" s="195"/>
      <c r="UIK88" s="195"/>
      <c r="UIL88" s="195"/>
      <c r="UIM88" s="195"/>
      <c r="UIN88" s="195"/>
      <c r="UIO88" s="195"/>
      <c r="UIP88" s="195"/>
      <c r="UIQ88" s="195"/>
      <c r="UIR88" s="195"/>
      <c r="UIS88" s="195"/>
      <c r="UIT88" s="195"/>
      <c r="UIU88" s="195"/>
      <c r="UIV88" s="195"/>
      <c r="UIW88" s="195"/>
      <c r="UIX88" s="195"/>
      <c r="UIY88" s="195"/>
      <c r="UIZ88" s="195"/>
      <c r="UJA88" s="195"/>
      <c r="UJB88" s="195"/>
      <c r="UJC88" s="195"/>
      <c r="UJD88" s="195"/>
      <c r="UJE88" s="195"/>
      <c r="UJF88" s="195"/>
      <c r="UJG88" s="195"/>
      <c r="UJH88" s="195"/>
      <c r="UJI88" s="195"/>
      <c r="UJJ88" s="195"/>
      <c r="UJK88" s="195"/>
      <c r="UJL88" s="195"/>
      <c r="UJM88" s="195"/>
      <c r="UJN88" s="195"/>
      <c r="UJO88" s="195"/>
      <c r="UJP88" s="195"/>
      <c r="UJQ88" s="195"/>
      <c r="UJR88" s="195"/>
      <c r="UJS88" s="195"/>
      <c r="UJT88" s="195"/>
      <c r="UJU88" s="195"/>
      <c r="UJV88" s="195"/>
      <c r="UJW88" s="195"/>
      <c r="UJX88" s="195"/>
      <c r="UJY88" s="195"/>
      <c r="UJZ88" s="195"/>
      <c r="UKA88" s="195"/>
      <c r="UKB88" s="195"/>
      <c r="UKC88" s="195"/>
      <c r="UKD88" s="195"/>
      <c r="UKE88" s="195"/>
      <c r="UKF88" s="195"/>
      <c r="UKG88" s="195"/>
      <c r="UKH88" s="195"/>
      <c r="UKI88" s="195"/>
      <c r="UKJ88" s="195"/>
      <c r="UKK88" s="195"/>
      <c r="UKL88" s="195"/>
      <c r="UKM88" s="195"/>
      <c r="UKN88" s="195"/>
      <c r="UKO88" s="195"/>
      <c r="UKP88" s="195"/>
      <c r="UKQ88" s="195"/>
      <c r="UKR88" s="195"/>
      <c r="UKS88" s="195"/>
      <c r="UKT88" s="195"/>
      <c r="UKU88" s="195"/>
      <c r="UKV88" s="195"/>
      <c r="UKW88" s="195"/>
      <c r="UKX88" s="195"/>
      <c r="UKY88" s="195"/>
      <c r="UKZ88" s="195"/>
      <c r="ULA88" s="195"/>
      <c r="ULB88" s="195"/>
      <c r="ULC88" s="195"/>
      <c r="ULD88" s="195"/>
      <c r="ULE88" s="195"/>
      <c r="ULF88" s="195"/>
      <c r="ULG88" s="195"/>
      <c r="ULH88" s="195"/>
      <c r="ULI88" s="195"/>
      <c r="ULJ88" s="195"/>
      <c r="ULK88" s="195"/>
      <c r="ULL88" s="195"/>
      <c r="ULM88" s="195"/>
      <c r="ULN88" s="195"/>
      <c r="ULO88" s="195"/>
      <c r="ULP88" s="195"/>
      <c r="ULQ88" s="195"/>
      <c r="ULR88" s="195"/>
      <c r="ULS88" s="195"/>
      <c r="ULT88" s="195"/>
      <c r="ULU88" s="195"/>
      <c r="ULV88" s="195"/>
      <c r="ULW88" s="195"/>
      <c r="ULX88" s="195"/>
      <c r="ULY88" s="195"/>
      <c r="ULZ88" s="195"/>
      <c r="UMA88" s="195"/>
      <c r="UMB88" s="195"/>
      <c r="UMC88" s="195"/>
      <c r="UMD88" s="195"/>
      <c r="UME88" s="195"/>
      <c r="UMF88" s="195"/>
      <c r="UMG88" s="195"/>
      <c r="UMH88" s="195"/>
      <c r="UMI88" s="195"/>
      <c r="UMJ88" s="195"/>
      <c r="UMK88" s="195"/>
      <c r="UML88" s="195"/>
      <c r="UMM88" s="195"/>
      <c r="UMN88" s="195"/>
      <c r="UMO88" s="195"/>
      <c r="UMP88" s="195"/>
      <c r="UMQ88" s="195"/>
      <c r="UMR88" s="195"/>
      <c r="UMS88" s="195"/>
      <c r="UMT88" s="195"/>
      <c r="UMU88" s="195"/>
      <c r="UMV88" s="195"/>
      <c r="UMW88" s="195"/>
      <c r="UMX88" s="195"/>
      <c r="UMY88" s="195"/>
      <c r="UMZ88" s="195"/>
      <c r="UNA88" s="195"/>
      <c r="UNB88" s="195"/>
      <c r="UNC88" s="195"/>
      <c r="UND88" s="195"/>
      <c r="UNE88" s="195"/>
      <c r="UNF88" s="195"/>
      <c r="UNG88" s="195"/>
      <c r="UNH88" s="195"/>
      <c r="UNI88" s="195"/>
      <c r="UNJ88" s="195"/>
      <c r="UNK88" s="195"/>
      <c r="UNL88" s="195"/>
      <c r="UNM88" s="195"/>
      <c r="UNN88" s="195"/>
      <c r="UNO88" s="195"/>
      <c r="UNP88" s="195"/>
      <c r="UNQ88" s="195"/>
      <c r="UNR88" s="195"/>
      <c r="UNS88" s="195"/>
      <c r="UNT88" s="195"/>
      <c r="UNU88" s="195"/>
      <c r="UNV88" s="195"/>
      <c r="UNW88" s="195"/>
      <c r="UNX88" s="195"/>
      <c r="UNY88" s="195"/>
      <c r="UNZ88" s="195"/>
      <c r="UOA88" s="195"/>
      <c r="UOB88" s="195"/>
      <c r="UOC88" s="195"/>
      <c r="UOD88" s="195"/>
      <c r="UOE88" s="195"/>
      <c r="UOF88" s="195"/>
      <c r="UOG88" s="195"/>
      <c r="UOH88" s="195"/>
      <c r="UOI88" s="195"/>
      <c r="UOJ88" s="195"/>
      <c r="UOK88" s="195"/>
      <c r="UOL88" s="195"/>
      <c r="UOM88" s="195"/>
      <c r="UON88" s="195"/>
      <c r="UOO88" s="195"/>
      <c r="UOP88" s="195"/>
      <c r="UOQ88" s="195"/>
      <c r="UOR88" s="195"/>
      <c r="UOS88" s="195"/>
      <c r="UOT88" s="195"/>
      <c r="UOU88" s="195"/>
      <c r="UOV88" s="195"/>
      <c r="UOW88" s="195"/>
      <c r="UOX88" s="195"/>
      <c r="UOY88" s="195"/>
      <c r="UOZ88" s="195"/>
      <c r="UPA88" s="195"/>
      <c r="UPB88" s="195"/>
      <c r="UPC88" s="195"/>
      <c r="UPD88" s="195"/>
      <c r="UPE88" s="195"/>
      <c r="UPF88" s="195"/>
      <c r="UPG88" s="195"/>
      <c r="UPH88" s="195"/>
      <c r="UPI88" s="195"/>
      <c r="UPJ88" s="195"/>
      <c r="UPK88" s="195"/>
      <c r="UPL88" s="195"/>
      <c r="UPM88" s="195"/>
      <c r="UPN88" s="195"/>
      <c r="UPO88" s="195"/>
      <c r="UPP88" s="195"/>
      <c r="UPQ88" s="195"/>
      <c r="UPR88" s="195"/>
      <c r="UPS88" s="195"/>
      <c r="UPT88" s="195"/>
      <c r="UPU88" s="195"/>
      <c r="UPV88" s="195"/>
      <c r="UPW88" s="195"/>
      <c r="UPX88" s="195"/>
      <c r="UPY88" s="195"/>
      <c r="UPZ88" s="195"/>
      <c r="UQA88" s="195"/>
      <c r="UQB88" s="195"/>
      <c r="UQC88" s="195"/>
      <c r="UQD88" s="195"/>
      <c r="UQE88" s="195"/>
      <c r="UQF88" s="195"/>
      <c r="UQG88" s="195"/>
      <c r="UQH88" s="195"/>
      <c r="UQI88" s="195"/>
      <c r="UQJ88" s="195"/>
      <c r="UQK88" s="195"/>
      <c r="UQL88" s="195"/>
      <c r="UQM88" s="195"/>
      <c r="UQN88" s="195"/>
      <c r="UQO88" s="195"/>
      <c r="UQP88" s="195"/>
      <c r="UQQ88" s="195"/>
      <c r="UQR88" s="195"/>
      <c r="UQS88" s="195"/>
      <c r="UQT88" s="195"/>
      <c r="UQU88" s="195"/>
      <c r="UQV88" s="195"/>
      <c r="UQW88" s="195"/>
      <c r="UQX88" s="195"/>
      <c r="UQY88" s="195"/>
      <c r="UQZ88" s="195"/>
      <c r="URA88" s="195"/>
      <c r="URB88" s="195"/>
      <c r="URC88" s="195"/>
      <c r="URD88" s="195"/>
      <c r="URE88" s="195"/>
      <c r="URF88" s="195"/>
      <c r="URG88" s="195"/>
      <c r="URH88" s="195"/>
      <c r="URI88" s="195"/>
      <c r="URJ88" s="195"/>
      <c r="URK88" s="195"/>
      <c r="URL88" s="195"/>
      <c r="URM88" s="195"/>
      <c r="URN88" s="195"/>
      <c r="URO88" s="195"/>
      <c r="URP88" s="195"/>
      <c r="URQ88" s="195"/>
      <c r="URR88" s="195"/>
      <c r="URS88" s="195"/>
      <c r="URT88" s="195"/>
      <c r="URU88" s="195"/>
      <c r="URV88" s="195"/>
      <c r="URW88" s="195"/>
      <c r="URX88" s="195"/>
      <c r="URY88" s="195"/>
      <c r="URZ88" s="195"/>
      <c r="USA88" s="195"/>
      <c r="USB88" s="195"/>
      <c r="USC88" s="195"/>
      <c r="USD88" s="195"/>
      <c r="USE88" s="195"/>
      <c r="USF88" s="195"/>
      <c r="USG88" s="195"/>
      <c r="USH88" s="195"/>
      <c r="USI88" s="195"/>
      <c r="USJ88" s="195"/>
      <c r="USK88" s="195"/>
      <c r="USL88" s="195"/>
      <c r="USM88" s="195"/>
      <c r="USN88" s="195"/>
      <c r="USO88" s="195"/>
      <c r="USP88" s="195"/>
      <c r="USQ88" s="195"/>
      <c r="USR88" s="195"/>
      <c r="USS88" s="195"/>
      <c r="UST88" s="195"/>
      <c r="USU88" s="195"/>
      <c r="USV88" s="195"/>
      <c r="USW88" s="195"/>
      <c r="USX88" s="195"/>
      <c r="USY88" s="195"/>
      <c r="USZ88" s="195"/>
      <c r="UTA88" s="195"/>
      <c r="UTB88" s="195"/>
      <c r="UTC88" s="195"/>
      <c r="UTD88" s="195"/>
      <c r="UTE88" s="195"/>
      <c r="UTF88" s="195"/>
      <c r="UTG88" s="195"/>
      <c r="UTH88" s="195"/>
      <c r="UTI88" s="195"/>
      <c r="UTJ88" s="195"/>
      <c r="UTK88" s="195"/>
      <c r="UTL88" s="195"/>
      <c r="UTM88" s="195"/>
      <c r="UTN88" s="195"/>
      <c r="UTO88" s="195"/>
      <c r="UTP88" s="195"/>
      <c r="UTQ88" s="195"/>
      <c r="UTR88" s="195"/>
      <c r="UTS88" s="195"/>
      <c r="UTT88" s="195"/>
      <c r="UTU88" s="195"/>
      <c r="UTV88" s="195"/>
      <c r="UTW88" s="195"/>
      <c r="UTX88" s="195"/>
      <c r="UTY88" s="195"/>
      <c r="UTZ88" s="195"/>
      <c r="UUA88" s="195"/>
      <c r="UUB88" s="195"/>
      <c r="UUC88" s="195"/>
      <c r="UUD88" s="195"/>
      <c r="UUE88" s="195"/>
      <c r="UUF88" s="195"/>
      <c r="UUG88" s="195"/>
      <c r="UUH88" s="195"/>
      <c r="UUI88" s="195"/>
      <c r="UUJ88" s="195"/>
      <c r="UUK88" s="195"/>
      <c r="UUL88" s="195"/>
      <c r="UUM88" s="195"/>
      <c r="UUN88" s="195"/>
      <c r="UUO88" s="195"/>
      <c r="UUP88" s="195"/>
      <c r="UUQ88" s="195"/>
      <c r="UUR88" s="195"/>
      <c r="UUS88" s="195"/>
      <c r="UUT88" s="195"/>
      <c r="UUU88" s="195"/>
      <c r="UUV88" s="195"/>
      <c r="UUW88" s="195"/>
      <c r="UUX88" s="195"/>
      <c r="UUY88" s="195"/>
      <c r="UUZ88" s="195"/>
      <c r="UVA88" s="195"/>
      <c r="UVB88" s="195"/>
      <c r="UVC88" s="195"/>
      <c r="UVD88" s="195"/>
      <c r="UVE88" s="195"/>
      <c r="UVF88" s="195"/>
      <c r="UVG88" s="195"/>
      <c r="UVH88" s="195"/>
      <c r="UVI88" s="195"/>
      <c r="UVJ88" s="195"/>
      <c r="UVK88" s="195"/>
      <c r="UVL88" s="195"/>
      <c r="UVM88" s="195"/>
      <c r="UVN88" s="195"/>
      <c r="UVO88" s="195"/>
      <c r="UVP88" s="195"/>
      <c r="UVQ88" s="195"/>
      <c r="UVR88" s="195"/>
      <c r="UVS88" s="195"/>
      <c r="UVT88" s="195"/>
      <c r="UVU88" s="195"/>
      <c r="UVV88" s="195"/>
      <c r="UVW88" s="195"/>
      <c r="UVX88" s="195"/>
      <c r="UVY88" s="195"/>
      <c r="UVZ88" s="195"/>
      <c r="UWA88" s="195"/>
      <c r="UWB88" s="195"/>
      <c r="UWC88" s="195"/>
      <c r="UWD88" s="195"/>
      <c r="UWE88" s="195"/>
      <c r="UWF88" s="195"/>
      <c r="UWG88" s="195"/>
      <c r="UWH88" s="195"/>
      <c r="UWI88" s="195"/>
      <c r="UWJ88" s="195"/>
      <c r="UWK88" s="195"/>
      <c r="UWL88" s="195"/>
      <c r="UWM88" s="195"/>
      <c r="UWN88" s="195"/>
      <c r="UWO88" s="195"/>
      <c r="UWP88" s="195"/>
      <c r="UWQ88" s="195"/>
      <c r="UWR88" s="195"/>
      <c r="UWS88" s="195"/>
      <c r="UWT88" s="195"/>
      <c r="UWU88" s="195"/>
      <c r="UWV88" s="195"/>
      <c r="UWW88" s="195"/>
      <c r="UWX88" s="195"/>
      <c r="UWY88" s="195"/>
      <c r="UWZ88" s="195"/>
      <c r="UXA88" s="195"/>
      <c r="UXB88" s="195"/>
      <c r="UXC88" s="195"/>
      <c r="UXD88" s="195"/>
      <c r="UXE88" s="195"/>
      <c r="UXF88" s="195"/>
      <c r="UXG88" s="195"/>
      <c r="UXH88" s="195"/>
      <c r="UXI88" s="195"/>
      <c r="UXJ88" s="195"/>
      <c r="UXK88" s="195"/>
      <c r="UXL88" s="195"/>
      <c r="UXM88" s="195"/>
      <c r="UXN88" s="195"/>
      <c r="UXO88" s="195"/>
      <c r="UXP88" s="195"/>
      <c r="UXQ88" s="195"/>
      <c r="UXR88" s="195"/>
      <c r="UXS88" s="195"/>
      <c r="UXT88" s="195"/>
      <c r="UXU88" s="195"/>
      <c r="UXV88" s="195"/>
      <c r="UXW88" s="195"/>
      <c r="UXX88" s="195"/>
      <c r="UXY88" s="195"/>
      <c r="UXZ88" s="195"/>
      <c r="UYA88" s="195"/>
      <c r="UYB88" s="195"/>
      <c r="UYC88" s="195"/>
      <c r="UYD88" s="195"/>
      <c r="UYE88" s="195"/>
      <c r="UYF88" s="195"/>
      <c r="UYG88" s="195"/>
      <c r="UYH88" s="195"/>
      <c r="UYI88" s="195"/>
      <c r="UYJ88" s="195"/>
      <c r="UYK88" s="195"/>
      <c r="UYL88" s="195"/>
      <c r="UYM88" s="195"/>
      <c r="UYN88" s="195"/>
      <c r="UYO88" s="195"/>
      <c r="UYP88" s="195"/>
      <c r="UYQ88" s="195"/>
      <c r="UYR88" s="195"/>
      <c r="UYS88" s="195"/>
      <c r="UYT88" s="195"/>
      <c r="UYU88" s="195"/>
      <c r="UYV88" s="195"/>
      <c r="UYW88" s="195"/>
      <c r="UYX88" s="195"/>
      <c r="UYY88" s="195"/>
      <c r="UYZ88" s="195"/>
      <c r="UZA88" s="195"/>
      <c r="UZB88" s="195"/>
      <c r="UZC88" s="195"/>
      <c r="UZD88" s="195"/>
      <c r="UZE88" s="195"/>
      <c r="UZF88" s="195"/>
      <c r="UZG88" s="195"/>
      <c r="UZH88" s="195"/>
      <c r="UZI88" s="195"/>
      <c r="UZJ88" s="195"/>
      <c r="UZK88" s="195"/>
      <c r="UZL88" s="195"/>
      <c r="UZM88" s="195"/>
      <c r="UZN88" s="195"/>
      <c r="UZO88" s="195"/>
      <c r="UZP88" s="195"/>
      <c r="UZQ88" s="195"/>
      <c r="UZR88" s="195"/>
      <c r="UZS88" s="195"/>
      <c r="UZT88" s="195"/>
      <c r="UZU88" s="195"/>
      <c r="UZV88" s="195"/>
      <c r="UZW88" s="195"/>
      <c r="UZX88" s="195"/>
      <c r="UZY88" s="195"/>
      <c r="UZZ88" s="195"/>
      <c r="VAA88" s="195"/>
      <c r="VAB88" s="195"/>
      <c r="VAC88" s="195"/>
      <c r="VAD88" s="195"/>
      <c r="VAE88" s="195"/>
      <c r="VAF88" s="195"/>
      <c r="VAG88" s="195"/>
      <c r="VAH88" s="195"/>
      <c r="VAI88" s="195"/>
      <c r="VAJ88" s="195"/>
      <c r="VAK88" s="195"/>
      <c r="VAL88" s="195"/>
      <c r="VAM88" s="195"/>
      <c r="VAN88" s="195"/>
      <c r="VAO88" s="195"/>
      <c r="VAP88" s="195"/>
      <c r="VAQ88" s="195"/>
      <c r="VAR88" s="195"/>
      <c r="VAS88" s="195"/>
      <c r="VAT88" s="195"/>
      <c r="VAU88" s="195"/>
      <c r="VAV88" s="195"/>
      <c r="VAW88" s="195"/>
      <c r="VAX88" s="195"/>
      <c r="VAY88" s="195"/>
      <c r="VAZ88" s="195"/>
      <c r="VBA88" s="195"/>
      <c r="VBB88" s="195"/>
      <c r="VBC88" s="195"/>
      <c r="VBD88" s="195"/>
      <c r="VBE88" s="195"/>
      <c r="VBF88" s="195"/>
      <c r="VBG88" s="195"/>
      <c r="VBH88" s="195"/>
      <c r="VBI88" s="195"/>
      <c r="VBJ88" s="195"/>
      <c r="VBK88" s="195"/>
      <c r="VBL88" s="195"/>
      <c r="VBM88" s="195"/>
      <c r="VBN88" s="195"/>
      <c r="VBO88" s="195"/>
      <c r="VBP88" s="195"/>
      <c r="VBQ88" s="195"/>
      <c r="VBR88" s="195"/>
      <c r="VBS88" s="195"/>
      <c r="VBT88" s="195"/>
      <c r="VBU88" s="195"/>
      <c r="VBV88" s="195"/>
      <c r="VBW88" s="195"/>
      <c r="VBX88" s="195"/>
      <c r="VBY88" s="195"/>
      <c r="VBZ88" s="195"/>
      <c r="VCA88" s="195"/>
      <c r="VCB88" s="195"/>
      <c r="VCC88" s="195"/>
      <c r="VCD88" s="195"/>
      <c r="VCE88" s="195"/>
      <c r="VCF88" s="195"/>
      <c r="VCG88" s="195"/>
      <c r="VCH88" s="195"/>
      <c r="VCI88" s="195"/>
      <c r="VCJ88" s="195"/>
      <c r="VCK88" s="195"/>
      <c r="VCL88" s="195"/>
      <c r="VCM88" s="195"/>
      <c r="VCN88" s="195"/>
      <c r="VCO88" s="195"/>
      <c r="VCP88" s="195"/>
      <c r="VCQ88" s="195"/>
      <c r="VCR88" s="195"/>
      <c r="VCS88" s="195"/>
      <c r="VCT88" s="195"/>
      <c r="VCU88" s="195"/>
      <c r="VCV88" s="195"/>
      <c r="VCW88" s="195"/>
      <c r="VCX88" s="195"/>
      <c r="VCY88" s="195"/>
      <c r="VCZ88" s="195"/>
      <c r="VDA88" s="195"/>
      <c r="VDB88" s="195"/>
      <c r="VDC88" s="195"/>
      <c r="VDD88" s="195"/>
      <c r="VDE88" s="195"/>
      <c r="VDF88" s="195"/>
      <c r="VDG88" s="195"/>
      <c r="VDH88" s="195"/>
      <c r="VDI88" s="195"/>
      <c r="VDJ88" s="195"/>
      <c r="VDK88" s="195"/>
      <c r="VDL88" s="195"/>
      <c r="VDM88" s="195"/>
      <c r="VDN88" s="195"/>
      <c r="VDO88" s="195"/>
      <c r="VDP88" s="195"/>
      <c r="VDQ88" s="195"/>
      <c r="VDR88" s="195"/>
      <c r="VDS88" s="195"/>
      <c r="VDT88" s="195"/>
      <c r="VDU88" s="195"/>
      <c r="VDV88" s="195"/>
      <c r="VDW88" s="195"/>
      <c r="VDX88" s="195"/>
      <c r="VDY88" s="195"/>
      <c r="VDZ88" s="195"/>
      <c r="VEA88" s="195"/>
      <c r="VEB88" s="195"/>
      <c r="VEC88" s="195"/>
      <c r="VED88" s="195"/>
      <c r="VEE88" s="195"/>
      <c r="VEF88" s="195"/>
      <c r="VEG88" s="195"/>
      <c r="VEH88" s="195"/>
      <c r="VEI88" s="195"/>
      <c r="VEJ88" s="195"/>
      <c r="VEK88" s="195"/>
      <c r="VEL88" s="195"/>
      <c r="VEM88" s="195"/>
      <c r="VEN88" s="195"/>
      <c r="VEO88" s="195"/>
      <c r="VEP88" s="195"/>
      <c r="VEQ88" s="195"/>
      <c r="VER88" s="195"/>
      <c r="VES88" s="195"/>
      <c r="VET88" s="195"/>
      <c r="VEU88" s="195"/>
      <c r="VEV88" s="195"/>
      <c r="VEW88" s="195"/>
      <c r="VEX88" s="195"/>
      <c r="VEY88" s="195"/>
      <c r="VEZ88" s="195"/>
      <c r="VFA88" s="195"/>
      <c r="VFB88" s="195"/>
      <c r="VFC88" s="195"/>
      <c r="VFD88" s="195"/>
      <c r="VFE88" s="195"/>
      <c r="VFF88" s="195"/>
      <c r="VFG88" s="195"/>
      <c r="VFH88" s="195"/>
      <c r="VFI88" s="195"/>
      <c r="VFJ88" s="195"/>
      <c r="VFK88" s="195"/>
      <c r="VFL88" s="195"/>
      <c r="VFM88" s="195"/>
      <c r="VFN88" s="195"/>
      <c r="VFO88" s="195"/>
      <c r="VFP88" s="195"/>
      <c r="VFQ88" s="195"/>
      <c r="VFR88" s="195"/>
      <c r="VFS88" s="195"/>
      <c r="VFT88" s="195"/>
      <c r="VFU88" s="195"/>
      <c r="VFV88" s="195"/>
      <c r="VFW88" s="195"/>
      <c r="VFX88" s="195"/>
      <c r="VFY88" s="195"/>
      <c r="VFZ88" s="195"/>
      <c r="VGA88" s="195"/>
      <c r="VGB88" s="195"/>
      <c r="VGC88" s="195"/>
      <c r="VGD88" s="195"/>
      <c r="VGE88" s="195"/>
      <c r="VGF88" s="195"/>
      <c r="VGG88" s="195"/>
      <c r="VGH88" s="195"/>
      <c r="VGI88" s="195"/>
      <c r="VGJ88" s="195"/>
      <c r="VGK88" s="195"/>
      <c r="VGL88" s="195"/>
      <c r="VGM88" s="195"/>
      <c r="VGN88" s="195"/>
      <c r="VGO88" s="195"/>
      <c r="VGP88" s="195"/>
      <c r="VGQ88" s="195"/>
      <c r="VGR88" s="195"/>
      <c r="VGS88" s="195"/>
      <c r="VGT88" s="195"/>
      <c r="VGU88" s="195"/>
      <c r="VGV88" s="195"/>
      <c r="VGW88" s="195"/>
      <c r="VGX88" s="195"/>
      <c r="VGY88" s="195"/>
      <c r="VGZ88" s="195"/>
      <c r="VHA88" s="195"/>
      <c r="VHB88" s="195"/>
      <c r="VHC88" s="195"/>
      <c r="VHD88" s="195"/>
      <c r="VHE88" s="195"/>
      <c r="VHF88" s="195"/>
      <c r="VHG88" s="195"/>
      <c r="VHH88" s="195"/>
      <c r="VHI88" s="195"/>
      <c r="VHJ88" s="195"/>
      <c r="VHK88" s="195"/>
      <c r="VHL88" s="195"/>
      <c r="VHM88" s="195"/>
      <c r="VHN88" s="195"/>
      <c r="VHO88" s="195"/>
      <c r="VHP88" s="195"/>
      <c r="VHQ88" s="195"/>
      <c r="VHR88" s="195"/>
      <c r="VHS88" s="195"/>
      <c r="VHT88" s="195"/>
      <c r="VHU88" s="195"/>
      <c r="VHV88" s="195"/>
      <c r="VHW88" s="195"/>
      <c r="VHX88" s="195"/>
      <c r="VHY88" s="195"/>
      <c r="VHZ88" s="195"/>
      <c r="VIA88" s="195"/>
      <c r="VIB88" s="195"/>
      <c r="VIC88" s="195"/>
      <c r="VID88" s="195"/>
      <c r="VIE88" s="195"/>
      <c r="VIF88" s="195"/>
      <c r="VIG88" s="195"/>
      <c r="VIH88" s="195"/>
      <c r="VII88" s="195"/>
      <c r="VIJ88" s="195"/>
      <c r="VIK88" s="195"/>
      <c r="VIL88" s="195"/>
      <c r="VIM88" s="195"/>
      <c r="VIN88" s="195"/>
      <c r="VIO88" s="195"/>
      <c r="VIP88" s="195"/>
      <c r="VIQ88" s="195"/>
      <c r="VIR88" s="195"/>
      <c r="VIS88" s="195"/>
      <c r="VIT88" s="195"/>
      <c r="VIU88" s="195"/>
      <c r="VIV88" s="195"/>
      <c r="VIW88" s="195"/>
      <c r="VIX88" s="195"/>
      <c r="VIY88" s="195"/>
      <c r="VIZ88" s="195"/>
      <c r="VJA88" s="195"/>
      <c r="VJB88" s="195"/>
      <c r="VJC88" s="195"/>
      <c r="VJD88" s="195"/>
      <c r="VJE88" s="195"/>
      <c r="VJF88" s="195"/>
      <c r="VJG88" s="195"/>
      <c r="VJH88" s="195"/>
      <c r="VJI88" s="195"/>
      <c r="VJJ88" s="195"/>
      <c r="VJK88" s="195"/>
      <c r="VJL88" s="195"/>
      <c r="VJM88" s="195"/>
      <c r="VJN88" s="195"/>
      <c r="VJO88" s="195"/>
      <c r="VJP88" s="195"/>
      <c r="VJQ88" s="195"/>
      <c r="VJR88" s="195"/>
      <c r="VJS88" s="195"/>
      <c r="VJT88" s="195"/>
      <c r="VJU88" s="195"/>
      <c r="VJV88" s="195"/>
      <c r="VJW88" s="195"/>
      <c r="VJX88" s="195"/>
      <c r="VJY88" s="195"/>
      <c r="VJZ88" s="195"/>
      <c r="VKA88" s="195"/>
      <c r="VKB88" s="195"/>
      <c r="VKC88" s="195"/>
      <c r="VKD88" s="195"/>
      <c r="VKE88" s="195"/>
      <c r="VKF88" s="195"/>
      <c r="VKG88" s="195"/>
      <c r="VKH88" s="195"/>
      <c r="VKI88" s="195"/>
      <c r="VKJ88" s="195"/>
      <c r="VKK88" s="195"/>
      <c r="VKL88" s="195"/>
      <c r="VKM88" s="195"/>
      <c r="VKN88" s="195"/>
      <c r="VKO88" s="195"/>
      <c r="VKP88" s="195"/>
      <c r="VKQ88" s="195"/>
      <c r="VKR88" s="195"/>
      <c r="VKS88" s="195"/>
      <c r="VKT88" s="195"/>
      <c r="VKU88" s="195"/>
      <c r="VKV88" s="195"/>
      <c r="VKW88" s="195"/>
      <c r="VKX88" s="195"/>
      <c r="VKY88" s="195"/>
      <c r="VKZ88" s="195"/>
      <c r="VLA88" s="195"/>
      <c r="VLB88" s="195"/>
      <c r="VLC88" s="195"/>
      <c r="VLD88" s="195"/>
      <c r="VLE88" s="195"/>
      <c r="VLF88" s="195"/>
      <c r="VLG88" s="195"/>
      <c r="VLH88" s="195"/>
      <c r="VLI88" s="195"/>
      <c r="VLJ88" s="195"/>
      <c r="VLK88" s="195"/>
      <c r="VLL88" s="195"/>
      <c r="VLM88" s="195"/>
      <c r="VLN88" s="195"/>
      <c r="VLO88" s="195"/>
      <c r="VLP88" s="195"/>
      <c r="VLQ88" s="195"/>
      <c r="VLR88" s="195"/>
      <c r="VLS88" s="195"/>
      <c r="VLT88" s="195"/>
      <c r="VLU88" s="195"/>
      <c r="VLV88" s="195"/>
      <c r="VLW88" s="195"/>
      <c r="VLX88" s="195"/>
      <c r="VLY88" s="195"/>
      <c r="VLZ88" s="195"/>
      <c r="VMA88" s="195"/>
      <c r="VMB88" s="195"/>
      <c r="VMC88" s="195"/>
      <c r="VMD88" s="195"/>
      <c r="VME88" s="195"/>
      <c r="VMF88" s="195"/>
      <c r="VMG88" s="195"/>
      <c r="VMH88" s="195"/>
      <c r="VMI88" s="195"/>
      <c r="VMJ88" s="195"/>
      <c r="VMK88" s="195"/>
      <c r="VML88" s="195"/>
      <c r="VMM88" s="195"/>
      <c r="VMN88" s="195"/>
      <c r="VMO88" s="195"/>
      <c r="VMP88" s="195"/>
      <c r="VMQ88" s="195"/>
      <c r="VMR88" s="195"/>
      <c r="VMS88" s="195"/>
      <c r="VMT88" s="195"/>
      <c r="VMU88" s="195"/>
      <c r="VMV88" s="195"/>
      <c r="VMW88" s="195"/>
      <c r="VMX88" s="195"/>
      <c r="VMY88" s="195"/>
      <c r="VMZ88" s="195"/>
      <c r="VNA88" s="195"/>
      <c r="VNB88" s="195"/>
      <c r="VNC88" s="195"/>
      <c r="VND88" s="195"/>
      <c r="VNE88" s="195"/>
      <c r="VNF88" s="195"/>
      <c r="VNG88" s="195"/>
      <c r="VNH88" s="195"/>
      <c r="VNI88" s="195"/>
      <c r="VNJ88" s="195"/>
      <c r="VNK88" s="195"/>
      <c r="VNL88" s="195"/>
      <c r="VNM88" s="195"/>
      <c r="VNN88" s="195"/>
      <c r="VNO88" s="195"/>
      <c r="VNP88" s="195"/>
      <c r="VNQ88" s="195"/>
      <c r="VNR88" s="195"/>
      <c r="VNS88" s="195"/>
      <c r="VNT88" s="195"/>
      <c r="VNU88" s="195"/>
      <c r="VNV88" s="195"/>
      <c r="VNW88" s="195"/>
      <c r="VNX88" s="195"/>
      <c r="VNY88" s="195"/>
      <c r="VNZ88" s="195"/>
      <c r="VOA88" s="195"/>
      <c r="VOB88" s="195"/>
      <c r="VOC88" s="195"/>
      <c r="VOD88" s="195"/>
      <c r="VOE88" s="195"/>
      <c r="VOF88" s="195"/>
      <c r="VOG88" s="195"/>
      <c r="VOH88" s="195"/>
      <c r="VOI88" s="195"/>
      <c r="VOJ88" s="195"/>
      <c r="VOK88" s="195"/>
      <c r="VOL88" s="195"/>
      <c r="VOM88" s="195"/>
      <c r="VON88" s="195"/>
      <c r="VOO88" s="195"/>
      <c r="VOP88" s="195"/>
      <c r="VOQ88" s="195"/>
      <c r="VOR88" s="195"/>
      <c r="VOS88" s="195"/>
      <c r="VOT88" s="195"/>
      <c r="VOU88" s="195"/>
      <c r="VOV88" s="195"/>
      <c r="VOW88" s="195"/>
      <c r="VOX88" s="195"/>
      <c r="VOY88" s="195"/>
      <c r="VOZ88" s="195"/>
      <c r="VPA88" s="195"/>
      <c r="VPB88" s="195"/>
      <c r="VPC88" s="195"/>
      <c r="VPD88" s="195"/>
      <c r="VPE88" s="195"/>
      <c r="VPF88" s="195"/>
      <c r="VPG88" s="195"/>
      <c r="VPH88" s="195"/>
      <c r="VPI88" s="195"/>
      <c r="VPJ88" s="195"/>
      <c r="VPK88" s="195"/>
      <c r="VPL88" s="195"/>
      <c r="VPM88" s="195"/>
      <c r="VPN88" s="195"/>
      <c r="VPO88" s="195"/>
      <c r="VPP88" s="195"/>
      <c r="VPQ88" s="195"/>
      <c r="VPR88" s="195"/>
      <c r="VPS88" s="195"/>
      <c r="VPT88" s="195"/>
      <c r="VPU88" s="195"/>
      <c r="VPV88" s="195"/>
      <c r="VPW88" s="195"/>
      <c r="VPX88" s="195"/>
      <c r="VPY88" s="195"/>
      <c r="VPZ88" s="195"/>
      <c r="VQA88" s="195"/>
      <c r="VQB88" s="195"/>
      <c r="VQC88" s="195"/>
      <c r="VQD88" s="195"/>
      <c r="VQE88" s="195"/>
      <c r="VQF88" s="195"/>
      <c r="VQG88" s="195"/>
      <c r="VQH88" s="195"/>
      <c r="VQI88" s="195"/>
      <c r="VQJ88" s="195"/>
      <c r="VQK88" s="195"/>
      <c r="VQL88" s="195"/>
      <c r="VQM88" s="195"/>
      <c r="VQN88" s="195"/>
      <c r="VQO88" s="195"/>
      <c r="VQP88" s="195"/>
      <c r="VQQ88" s="195"/>
      <c r="VQR88" s="195"/>
      <c r="VQS88" s="195"/>
      <c r="VQT88" s="195"/>
      <c r="VQU88" s="195"/>
      <c r="VQV88" s="195"/>
      <c r="VQW88" s="195"/>
      <c r="VQX88" s="195"/>
      <c r="VQY88" s="195"/>
      <c r="VQZ88" s="195"/>
      <c r="VRA88" s="195"/>
      <c r="VRB88" s="195"/>
      <c r="VRC88" s="195"/>
      <c r="VRD88" s="195"/>
      <c r="VRE88" s="195"/>
      <c r="VRF88" s="195"/>
      <c r="VRG88" s="195"/>
      <c r="VRH88" s="195"/>
      <c r="VRI88" s="195"/>
      <c r="VRJ88" s="195"/>
      <c r="VRK88" s="195"/>
      <c r="VRL88" s="195"/>
      <c r="VRM88" s="195"/>
      <c r="VRN88" s="195"/>
      <c r="VRO88" s="195"/>
      <c r="VRP88" s="195"/>
      <c r="VRQ88" s="195"/>
      <c r="VRR88" s="195"/>
      <c r="VRS88" s="195"/>
      <c r="VRT88" s="195"/>
      <c r="VRU88" s="195"/>
      <c r="VRV88" s="195"/>
      <c r="VRW88" s="195"/>
      <c r="VRX88" s="195"/>
      <c r="VRY88" s="195"/>
      <c r="VRZ88" s="195"/>
      <c r="VSA88" s="195"/>
      <c r="VSB88" s="195"/>
      <c r="VSC88" s="195"/>
      <c r="VSD88" s="195"/>
      <c r="VSE88" s="195"/>
      <c r="VSF88" s="195"/>
      <c r="VSG88" s="195"/>
      <c r="VSH88" s="195"/>
      <c r="VSI88" s="195"/>
      <c r="VSJ88" s="195"/>
      <c r="VSK88" s="195"/>
      <c r="VSL88" s="195"/>
      <c r="VSM88" s="195"/>
      <c r="VSN88" s="195"/>
      <c r="VSO88" s="195"/>
      <c r="VSP88" s="195"/>
      <c r="VSQ88" s="195"/>
      <c r="VSR88" s="195"/>
      <c r="VSS88" s="195"/>
      <c r="VST88" s="195"/>
      <c r="VSU88" s="195"/>
      <c r="VSV88" s="195"/>
      <c r="VSW88" s="195"/>
      <c r="VSX88" s="195"/>
      <c r="VSY88" s="195"/>
      <c r="VSZ88" s="195"/>
      <c r="VTA88" s="195"/>
      <c r="VTB88" s="195"/>
      <c r="VTC88" s="195"/>
      <c r="VTD88" s="195"/>
      <c r="VTE88" s="195"/>
      <c r="VTF88" s="195"/>
      <c r="VTG88" s="195"/>
      <c r="VTH88" s="195"/>
      <c r="VTI88" s="195"/>
      <c r="VTJ88" s="195"/>
      <c r="VTK88" s="195"/>
      <c r="VTL88" s="195"/>
      <c r="VTM88" s="195"/>
      <c r="VTN88" s="195"/>
      <c r="VTO88" s="195"/>
      <c r="VTP88" s="195"/>
      <c r="VTQ88" s="195"/>
      <c r="VTR88" s="195"/>
      <c r="VTS88" s="195"/>
      <c r="VTT88" s="195"/>
      <c r="VTU88" s="195"/>
      <c r="VTV88" s="195"/>
      <c r="VTW88" s="195"/>
      <c r="VTX88" s="195"/>
      <c r="VTY88" s="195"/>
      <c r="VTZ88" s="195"/>
      <c r="VUA88" s="195"/>
      <c r="VUB88" s="195"/>
      <c r="VUC88" s="195"/>
      <c r="VUD88" s="195"/>
      <c r="VUE88" s="195"/>
      <c r="VUF88" s="195"/>
      <c r="VUG88" s="195"/>
      <c r="VUH88" s="195"/>
      <c r="VUI88" s="195"/>
      <c r="VUJ88" s="195"/>
      <c r="VUK88" s="195"/>
      <c r="VUL88" s="195"/>
      <c r="VUM88" s="195"/>
      <c r="VUN88" s="195"/>
      <c r="VUO88" s="195"/>
      <c r="VUP88" s="195"/>
      <c r="VUQ88" s="195"/>
      <c r="VUR88" s="195"/>
      <c r="VUS88" s="195"/>
      <c r="VUT88" s="195"/>
      <c r="VUU88" s="195"/>
      <c r="VUV88" s="195"/>
      <c r="VUW88" s="195"/>
      <c r="VUX88" s="195"/>
      <c r="VUY88" s="195"/>
      <c r="VUZ88" s="195"/>
      <c r="VVA88" s="195"/>
      <c r="VVB88" s="195"/>
      <c r="VVC88" s="195"/>
      <c r="VVD88" s="195"/>
      <c r="VVE88" s="195"/>
      <c r="VVF88" s="195"/>
      <c r="VVG88" s="195"/>
      <c r="VVH88" s="195"/>
      <c r="VVI88" s="195"/>
      <c r="VVJ88" s="195"/>
      <c r="VVK88" s="195"/>
      <c r="VVL88" s="195"/>
      <c r="VVM88" s="195"/>
      <c r="VVN88" s="195"/>
      <c r="VVO88" s="195"/>
      <c r="VVP88" s="195"/>
      <c r="VVQ88" s="195"/>
      <c r="VVR88" s="195"/>
      <c r="VVS88" s="195"/>
      <c r="VVT88" s="195"/>
      <c r="VVU88" s="195"/>
      <c r="VVV88" s="195"/>
      <c r="VVW88" s="195"/>
      <c r="VVX88" s="195"/>
      <c r="VVY88" s="195"/>
      <c r="VVZ88" s="195"/>
      <c r="VWA88" s="195"/>
      <c r="VWB88" s="195"/>
      <c r="VWC88" s="195"/>
      <c r="VWD88" s="195"/>
      <c r="VWE88" s="195"/>
      <c r="VWF88" s="195"/>
      <c r="VWG88" s="195"/>
      <c r="VWH88" s="195"/>
      <c r="VWI88" s="195"/>
      <c r="VWJ88" s="195"/>
      <c r="VWK88" s="195"/>
      <c r="VWL88" s="195"/>
      <c r="VWM88" s="195"/>
      <c r="VWN88" s="195"/>
      <c r="VWO88" s="195"/>
      <c r="VWP88" s="195"/>
      <c r="VWQ88" s="195"/>
      <c r="VWR88" s="195"/>
      <c r="VWS88" s="195"/>
      <c r="VWT88" s="195"/>
      <c r="VWU88" s="195"/>
      <c r="VWV88" s="195"/>
      <c r="VWW88" s="195"/>
      <c r="VWX88" s="195"/>
      <c r="VWY88" s="195"/>
      <c r="VWZ88" s="195"/>
      <c r="VXA88" s="195"/>
      <c r="VXB88" s="195"/>
      <c r="VXC88" s="195"/>
      <c r="VXD88" s="195"/>
      <c r="VXE88" s="195"/>
      <c r="VXF88" s="195"/>
      <c r="VXG88" s="195"/>
      <c r="VXH88" s="195"/>
      <c r="VXI88" s="195"/>
      <c r="VXJ88" s="195"/>
      <c r="VXK88" s="195"/>
      <c r="VXL88" s="195"/>
      <c r="VXM88" s="195"/>
      <c r="VXN88" s="195"/>
      <c r="VXO88" s="195"/>
      <c r="VXP88" s="195"/>
      <c r="VXQ88" s="195"/>
      <c r="VXR88" s="195"/>
      <c r="VXS88" s="195"/>
      <c r="VXT88" s="195"/>
      <c r="VXU88" s="195"/>
      <c r="VXV88" s="195"/>
      <c r="VXW88" s="195"/>
      <c r="VXX88" s="195"/>
      <c r="VXY88" s="195"/>
      <c r="VXZ88" s="195"/>
      <c r="VYA88" s="195"/>
      <c r="VYB88" s="195"/>
      <c r="VYC88" s="195"/>
      <c r="VYD88" s="195"/>
      <c r="VYE88" s="195"/>
      <c r="VYF88" s="195"/>
      <c r="VYG88" s="195"/>
      <c r="VYH88" s="195"/>
      <c r="VYI88" s="195"/>
      <c r="VYJ88" s="195"/>
      <c r="VYK88" s="195"/>
      <c r="VYL88" s="195"/>
      <c r="VYM88" s="195"/>
      <c r="VYN88" s="195"/>
      <c r="VYO88" s="195"/>
      <c r="VYP88" s="195"/>
      <c r="VYQ88" s="195"/>
      <c r="VYR88" s="195"/>
      <c r="VYS88" s="195"/>
      <c r="VYT88" s="195"/>
      <c r="VYU88" s="195"/>
      <c r="VYV88" s="195"/>
      <c r="VYW88" s="195"/>
      <c r="VYX88" s="195"/>
      <c r="VYY88" s="195"/>
      <c r="VYZ88" s="195"/>
      <c r="VZA88" s="195"/>
      <c r="VZB88" s="195"/>
      <c r="VZC88" s="195"/>
      <c r="VZD88" s="195"/>
      <c r="VZE88" s="195"/>
      <c r="VZF88" s="195"/>
      <c r="VZG88" s="195"/>
      <c r="VZH88" s="195"/>
      <c r="VZI88" s="195"/>
      <c r="VZJ88" s="195"/>
      <c r="VZK88" s="195"/>
      <c r="VZL88" s="195"/>
      <c r="VZM88" s="195"/>
      <c r="VZN88" s="195"/>
      <c r="VZO88" s="195"/>
      <c r="VZP88" s="195"/>
      <c r="VZQ88" s="195"/>
      <c r="VZR88" s="195"/>
      <c r="VZS88" s="195"/>
      <c r="VZT88" s="195"/>
      <c r="VZU88" s="195"/>
      <c r="VZV88" s="195"/>
      <c r="VZW88" s="195"/>
      <c r="VZX88" s="195"/>
      <c r="VZY88" s="195"/>
      <c r="VZZ88" s="195"/>
      <c r="WAA88" s="195"/>
      <c r="WAB88" s="195"/>
      <c r="WAC88" s="195"/>
      <c r="WAD88" s="195"/>
      <c r="WAE88" s="195"/>
      <c r="WAF88" s="195"/>
      <c r="WAG88" s="195"/>
      <c r="WAH88" s="195"/>
      <c r="WAI88" s="195"/>
      <c r="WAJ88" s="195"/>
      <c r="WAK88" s="195"/>
      <c r="WAL88" s="195"/>
      <c r="WAM88" s="195"/>
      <c r="WAN88" s="195"/>
      <c r="WAO88" s="195"/>
      <c r="WAP88" s="195"/>
      <c r="WAQ88" s="195"/>
      <c r="WAR88" s="195"/>
      <c r="WAS88" s="195"/>
      <c r="WAT88" s="195"/>
      <c r="WAU88" s="195"/>
      <c r="WAV88" s="195"/>
      <c r="WAW88" s="195"/>
      <c r="WAX88" s="195"/>
      <c r="WAY88" s="195"/>
      <c r="WAZ88" s="195"/>
      <c r="WBA88" s="195"/>
      <c r="WBB88" s="195"/>
      <c r="WBC88" s="195"/>
      <c r="WBD88" s="195"/>
      <c r="WBE88" s="195"/>
      <c r="WBF88" s="195"/>
      <c r="WBG88" s="195"/>
      <c r="WBH88" s="195"/>
      <c r="WBI88" s="195"/>
      <c r="WBJ88" s="195"/>
      <c r="WBK88" s="195"/>
      <c r="WBL88" s="195"/>
      <c r="WBM88" s="195"/>
      <c r="WBN88" s="195"/>
      <c r="WBO88" s="195"/>
      <c r="WBP88" s="195"/>
      <c r="WBQ88" s="195"/>
      <c r="WBR88" s="195"/>
      <c r="WBS88" s="195"/>
      <c r="WBT88" s="195"/>
      <c r="WBU88" s="195"/>
      <c r="WBV88" s="195"/>
      <c r="WBW88" s="195"/>
      <c r="WBX88" s="195"/>
      <c r="WBY88" s="195"/>
      <c r="WBZ88" s="195"/>
      <c r="WCA88" s="195"/>
      <c r="WCB88" s="195"/>
      <c r="WCC88" s="195"/>
      <c r="WCD88" s="195"/>
      <c r="WCE88" s="195"/>
      <c r="WCF88" s="195"/>
      <c r="WCG88" s="195"/>
      <c r="WCH88" s="195"/>
      <c r="WCI88" s="195"/>
      <c r="WCJ88" s="195"/>
      <c r="WCK88" s="195"/>
      <c r="WCL88" s="195"/>
      <c r="WCM88" s="195"/>
      <c r="WCN88" s="195"/>
      <c r="WCO88" s="195"/>
      <c r="WCP88" s="195"/>
      <c r="WCQ88" s="195"/>
      <c r="WCR88" s="195"/>
      <c r="WCS88" s="195"/>
      <c r="WCT88" s="195"/>
      <c r="WCU88" s="195"/>
      <c r="WCV88" s="195"/>
      <c r="WCW88" s="195"/>
      <c r="WCX88" s="195"/>
      <c r="WCY88" s="195"/>
      <c r="WCZ88" s="195"/>
      <c r="WDA88" s="195"/>
      <c r="WDB88" s="195"/>
      <c r="WDC88" s="195"/>
      <c r="WDD88" s="195"/>
      <c r="WDE88" s="195"/>
      <c r="WDF88" s="195"/>
      <c r="WDG88" s="195"/>
      <c r="WDH88" s="195"/>
      <c r="WDI88" s="195"/>
      <c r="WDJ88" s="195"/>
      <c r="WDK88" s="195"/>
      <c r="WDL88" s="195"/>
      <c r="WDM88" s="195"/>
      <c r="WDN88" s="195"/>
      <c r="WDO88" s="195"/>
      <c r="WDP88" s="195"/>
      <c r="WDQ88" s="195"/>
      <c r="WDR88" s="195"/>
      <c r="WDS88" s="195"/>
      <c r="WDT88" s="195"/>
      <c r="WDU88" s="195"/>
      <c r="WDV88" s="195"/>
      <c r="WDW88" s="195"/>
      <c r="WDX88" s="195"/>
      <c r="WDY88" s="195"/>
      <c r="WDZ88" s="195"/>
      <c r="WEA88" s="195"/>
      <c r="WEB88" s="195"/>
      <c r="WEC88" s="195"/>
      <c r="WED88" s="195"/>
      <c r="WEE88" s="195"/>
      <c r="WEF88" s="195"/>
      <c r="WEG88" s="195"/>
      <c r="WEH88" s="195"/>
      <c r="WEI88" s="195"/>
      <c r="WEJ88" s="195"/>
      <c r="WEK88" s="195"/>
      <c r="WEL88" s="195"/>
      <c r="WEM88" s="195"/>
      <c r="WEN88" s="195"/>
      <c r="WEO88" s="195"/>
      <c r="WEP88" s="195"/>
      <c r="WEQ88" s="195"/>
      <c r="WER88" s="195"/>
      <c r="WES88" s="195"/>
      <c r="WET88" s="195"/>
      <c r="WEU88" s="195"/>
      <c r="WEV88" s="195"/>
      <c r="WEW88" s="195"/>
      <c r="WEX88" s="195"/>
      <c r="WEY88" s="195"/>
      <c r="WEZ88" s="195"/>
      <c r="WFA88" s="195"/>
      <c r="WFB88" s="195"/>
      <c r="WFC88" s="195"/>
      <c r="WFD88" s="195"/>
      <c r="WFE88" s="195"/>
      <c r="WFF88" s="195"/>
      <c r="WFG88" s="195"/>
      <c r="WFH88" s="195"/>
      <c r="WFI88" s="195"/>
      <c r="WFJ88" s="195"/>
      <c r="WFK88" s="195"/>
      <c r="WFL88" s="195"/>
      <c r="WFM88" s="195"/>
      <c r="WFN88" s="195"/>
      <c r="WFO88" s="195"/>
      <c r="WFP88" s="195"/>
      <c r="WFQ88" s="195"/>
      <c r="WFR88" s="195"/>
      <c r="WFS88" s="195"/>
      <c r="WFT88" s="195"/>
      <c r="WFU88" s="195"/>
      <c r="WFV88" s="195"/>
      <c r="WFW88" s="195"/>
      <c r="WFX88" s="195"/>
      <c r="WFY88" s="195"/>
      <c r="WFZ88" s="195"/>
      <c r="WGA88" s="195"/>
      <c r="WGB88" s="195"/>
      <c r="WGC88" s="195"/>
      <c r="WGD88" s="195"/>
      <c r="WGE88" s="195"/>
      <c r="WGF88" s="195"/>
      <c r="WGG88" s="195"/>
      <c r="WGH88" s="195"/>
      <c r="WGI88" s="195"/>
      <c r="WGJ88" s="195"/>
      <c r="WGK88" s="195"/>
      <c r="WGL88" s="195"/>
      <c r="WGM88" s="195"/>
      <c r="WGN88" s="195"/>
      <c r="WGO88" s="195"/>
      <c r="WGP88" s="195"/>
      <c r="WGQ88" s="195"/>
      <c r="WGR88" s="195"/>
      <c r="WGS88" s="195"/>
      <c r="WGT88" s="195"/>
      <c r="WGU88" s="195"/>
      <c r="WGV88" s="195"/>
      <c r="WGW88" s="195"/>
      <c r="WGX88" s="195"/>
      <c r="WGY88" s="195"/>
      <c r="WGZ88" s="195"/>
      <c r="WHA88" s="195"/>
      <c r="WHB88" s="195"/>
      <c r="WHC88" s="195"/>
      <c r="WHD88" s="195"/>
      <c r="WHE88" s="195"/>
      <c r="WHF88" s="195"/>
      <c r="WHG88" s="195"/>
      <c r="WHH88" s="195"/>
      <c r="WHI88" s="195"/>
      <c r="WHJ88" s="195"/>
      <c r="WHK88" s="195"/>
      <c r="WHL88" s="195"/>
      <c r="WHM88" s="195"/>
      <c r="WHN88" s="195"/>
      <c r="WHO88" s="195"/>
      <c r="WHP88" s="195"/>
      <c r="WHQ88" s="195"/>
      <c r="WHR88" s="195"/>
      <c r="WHS88" s="195"/>
      <c r="WHT88" s="195"/>
      <c r="WHU88" s="195"/>
      <c r="WHV88" s="195"/>
      <c r="WHW88" s="195"/>
      <c r="WHX88" s="195"/>
      <c r="WHY88" s="195"/>
      <c r="WHZ88" s="195"/>
      <c r="WIA88" s="195"/>
      <c r="WIB88" s="195"/>
      <c r="WIC88" s="195"/>
      <c r="WID88" s="195"/>
      <c r="WIE88" s="195"/>
      <c r="WIF88" s="195"/>
      <c r="WIG88" s="195"/>
      <c r="WIH88" s="195"/>
      <c r="WII88" s="195"/>
      <c r="WIJ88" s="195"/>
      <c r="WIK88" s="195"/>
      <c r="WIL88" s="195"/>
      <c r="WIM88" s="195"/>
      <c r="WIN88" s="195"/>
      <c r="WIO88" s="195"/>
      <c r="WIP88" s="195"/>
      <c r="WIQ88" s="195"/>
      <c r="WIR88" s="195"/>
      <c r="WIS88" s="195"/>
      <c r="WIT88" s="195"/>
      <c r="WIU88" s="195"/>
      <c r="WIV88" s="195"/>
      <c r="WIW88" s="195"/>
      <c r="WIX88" s="195"/>
      <c r="WIY88" s="195"/>
      <c r="WIZ88" s="195"/>
      <c r="WJA88" s="195"/>
      <c r="WJB88" s="195"/>
      <c r="WJC88" s="195"/>
      <c r="WJD88" s="195"/>
      <c r="WJE88" s="195"/>
      <c r="WJF88" s="195"/>
      <c r="WJG88" s="195"/>
      <c r="WJH88" s="195"/>
      <c r="WJI88" s="195"/>
      <c r="WJJ88" s="195"/>
      <c r="WJK88" s="195"/>
      <c r="WJL88" s="195"/>
      <c r="WJM88" s="195"/>
      <c r="WJN88" s="195"/>
      <c r="WJO88" s="195"/>
      <c r="WJP88" s="195"/>
      <c r="WJQ88" s="195"/>
      <c r="WJR88" s="195"/>
      <c r="WJS88" s="195"/>
      <c r="WJT88" s="195"/>
      <c r="WJU88" s="195"/>
      <c r="WJV88" s="195"/>
      <c r="WJW88" s="195"/>
      <c r="WJX88" s="195"/>
      <c r="WJY88" s="195"/>
      <c r="WJZ88" s="195"/>
      <c r="WKA88" s="195"/>
      <c r="WKB88" s="195"/>
      <c r="WKC88" s="195"/>
      <c r="WKD88" s="195"/>
      <c r="WKE88" s="195"/>
      <c r="WKF88" s="195"/>
      <c r="WKG88" s="195"/>
      <c r="WKH88" s="195"/>
      <c r="WKI88" s="195"/>
      <c r="WKJ88" s="195"/>
      <c r="WKK88" s="195"/>
      <c r="WKL88" s="195"/>
      <c r="WKM88" s="195"/>
      <c r="WKN88" s="195"/>
      <c r="WKO88" s="195"/>
      <c r="WKP88" s="195"/>
      <c r="WKQ88" s="195"/>
      <c r="WKR88" s="195"/>
      <c r="WKS88" s="195"/>
      <c r="WKT88" s="195"/>
      <c r="WKU88" s="195"/>
      <c r="WKV88" s="195"/>
      <c r="WKW88" s="195"/>
      <c r="WKX88" s="195"/>
      <c r="WKY88" s="195"/>
      <c r="WKZ88" s="195"/>
      <c r="WLA88" s="195"/>
      <c r="WLB88" s="195"/>
      <c r="WLC88" s="195"/>
      <c r="WLD88" s="195"/>
      <c r="WLE88" s="195"/>
      <c r="WLF88" s="195"/>
      <c r="WLG88" s="195"/>
      <c r="WLH88" s="195"/>
      <c r="WLI88" s="195"/>
      <c r="WLJ88" s="195"/>
      <c r="WLK88" s="195"/>
      <c r="WLL88" s="195"/>
      <c r="WLM88" s="195"/>
      <c r="WLN88" s="195"/>
      <c r="WLO88" s="195"/>
      <c r="WLP88" s="195"/>
      <c r="WLQ88" s="195"/>
      <c r="WLR88" s="195"/>
      <c r="WLS88" s="195"/>
      <c r="WLT88" s="195"/>
      <c r="WLU88" s="195"/>
      <c r="WLV88" s="195"/>
      <c r="WLW88" s="195"/>
      <c r="WLX88" s="195"/>
      <c r="WLY88" s="195"/>
      <c r="WLZ88" s="195"/>
      <c r="WMA88" s="195"/>
      <c r="WMB88" s="195"/>
      <c r="WMC88" s="195"/>
      <c r="WMD88" s="195"/>
      <c r="WME88" s="195"/>
      <c r="WMF88" s="195"/>
      <c r="WMG88" s="195"/>
      <c r="WMH88" s="195"/>
      <c r="WMI88" s="195"/>
      <c r="WMJ88" s="195"/>
      <c r="WMK88" s="195"/>
      <c r="WML88" s="195"/>
      <c r="WMM88" s="195"/>
      <c r="WMN88" s="195"/>
      <c r="WMO88" s="195"/>
      <c r="WMP88" s="195"/>
      <c r="WMQ88" s="195"/>
      <c r="WMR88" s="195"/>
      <c r="WMS88" s="195"/>
      <c r="WMT88" s="195"/>
      <c r="WMU88" s="195"/>
      <c r="WMV88" s="195"/>
      <c r="WMW88" s="195"/>
      <c r="WMX88" s="195"/>
      <c r="WMY88" s="195"/>
      <c r="WMZ88" s="195"/>
      <c r="WNA88" s="195"/>
      <c r="WNB88" s="195"/>
      <c r="WNC88" s="195"/>
      <c r="WND88" s="195"/>
      <c r="WNE88" s="195"/>
      <c r="WNF88" s="195"/>
      <c r="WNG88" s="195"/>
      <c r="WNH88" s="195"/>
      <c r="WNI88" s="195"/>
      <c r="WNJ88" s="195"/>
      <c r="WNK88" s="195"/>
      <c r="WNL88" s="195"/>
      <c r="WNM88" s="195"/>
      <c r="WNN88" s="195"/>
      <c r="WNO88" s="195"/>
      <c r="WNP88" s="195"/>
      <c r="WNQ88" s="195"/>
      <c r="WNR88" s="195"/>
      <c r="WNS88" s="195"/>
      <c r="WNT88" s="195"/>
      <c r="WNU88" s="195"/>
      <c r="WNV88" s="195"/>
      <c r="WNW88" s="195"/>
      <c r="WNX88" s="195"/>
      <c r="WNY88" s="195"/>
      <c r="WNZ88" s="195"/>
      <c r="WOA88" s="195"/>
      <c r="WOB88" s="195"/>
      <c r="WOC88" s="195"/>
      <c r="WOD88" s="195"/>
      <c r="WOE88" s="195"/>
      <c r="WOF88" s="195"/>
      <c r="WOG88" s="195"/>
      <c r="WOH88" s="195"/>
      <c r="WOI88" s="195"/>
      <c r="WOJ88" s="195"/>
      <c r="WOK88" s="195"/>
      <c r="WOL88" s="195"/>
      <c r="WOM88" s="195"/>
      <c r="WON88" s="195"/>
      <c r="WOO88" s="195"/>
      <c r="WOP88" s="195"/>
      <c r="WOQ88" s="195"/>
      <c r="WOR88" s="195"/>
      <c r="WOS88" s="195"/>
      <c r="WOT88" s="195"/>
      <c r="WOU88" s="195"/>
      <c r="WOV88" s="195"/>
      <c r="WOW88" s="195"/>
      <c r="WOX88" s="195"/>
      <c r="WOY88" s="195"/>
      <c r="WOZ88" s="195"/>
      <c r="WPA88" s="195"/>
      <c r="WPB88" s="195"/>
      <c r="WPC88" s="195"/>
      <c r="WPD88" s="195"/>
      <c r="WPE88" s="195"/>
      <c r="WPF88" s="195"/>
      <c r="WPG88" s="195"/>
      <c r="WPH88" s="195"/>
      <c r="WPI88" s="195"/>
      <c r="WPJ88" s="195"/>
      <c r="WPK88" s="195"/>
      <c r="WPL88" s="195"/>
      <c r="WPM88" s="195"/>
      <c r="WPN88" s="195"/>
      <c r="WPO88" s="195"/>
      <c r="WPP88" s="195"/>
      <c r="WPQ88" s="195"/>
      <c r="WPR88" s="195"/>
      <c r="WPS88" s="195"/>
      <c r="WPT88" s="195"/>
      <c r="WPU88" s="195"/>
      <c r="WPV88" s="195"/>
      <c r="WPW88" s="195"/>
      <c r="WPX88" s="195"/>
      <c r="WPY88" s="195"/>
      <c r="WPZ88" s="195"/>
      <c r="WQA88" s="195"/>
      <c r="WQB88" s="195"/>
      <c r="WQC88" s="195"/>
      <c r="WQD88" s="195"/>
      <c r="WQE88" s="195"/>
      <c r="WQF88" s="195"/>
      <c r="WQG88" s="195"/>
      <c r="WQH88" s="195"/>
      <c r="WQI88" s="195"/>
      <c r="WQJ88" s="195"/>
      <c r="WQK88" s="195"/>
      <c r="WQL88" s="195"/>
      <c r="WQM88" s="195"/>
      <c r="WQN88" s="195"/>
      <c r="WQO88" s="195"/>
      <c r="WQP88" s="195"/>
      <c r="WQQ88" s="195"/>
      <c r="WQR88" s="195"/>
      <c r="WQS88" s="195"/>
      <c r="WQT88" s="195"/>
      <c r="WQU88" s="195"/>
      <c r="WQV88" s="195"/>
      <c r="WQW88" s="195"/>
      <c r="WQX88" s="195"/>
      <c r="WQY88" s="195"/>
      <c r="WQZ88" s="195"/>
      <c r="WRA88" s="195"/>
      <c r="WRB88" s="195"/>
      <c r="WRC88" s="195"/>
      <c r="WRD88" s="195"/>
      <c r="WRE88" s="195"/>
      <c r="WRF88" s="195"/>
      <c r="WRG88" s="195"/>
      <c r="WRH88" s="195"/>
      <c r="WRI88" s="195"/>
      <c r="WRJ88" s="195"/>
      <c r="WRK88" s="195"/>
      <c r="WRL88" s="195"/>
      <c r="WRM88" s="195"/>
      <c r="WRN88" s="195"/>
      <c r="WRO88" s="195"/>
      <c r="WRP88" s="195"/>
      <c r="WRQ88" s="195"/>
      <c r="WRR88" s="195"/>
      <c r="WRS88" s="195"/>
      <c r="WRT88" s="195"/>
      <c r="WRU88" s="195"/>
      <c r="WRV88" s="195"/>
      <c r="WRW88" s="195"/>
      <c r="WRX88" s="195"/>
      <c r="WRY88" s="195"/>
      <c r="WRZ88" s="195"/>
      <c r="WSA88" s="195"/>
      <c r="WSB88" s="195"/>
      <c r="WSC88" s="195"/>
      <c r="WSD88" s="195"/>
      <c r="WSE88" s="195"/>
      <c r="WSF88" s="195"/>
      <c r="WSG88" s="195"/>
      <c r="WSH88" s="195"/>
      <c r="WSI88" s="195"/>
      <c r="WSJ88" s="195"/>
      <c r="WSK88" s="195"/>
      <c r="WSL88" s="195"/>
      <c r="WSM88" s="195"/>
      <c r="WSN88" s="195"/>
      <c r="WSO88" s="195"/>
      <c r="WSP88" s="195"/>
      <c r="WSQ88" s="195"/>
      <c r="WSR88" s="195"/>
      <c r="WSS88" s="195"/>
      <c r="WST88" s="195"/>
      <c r="WSU88" s="195"/>
      <c r="WSV88" s="195"/>
      <c r="WSW88" s="195"/>
      <c r="WSX88" s="195"/>
      <c r="WSY88" s="195"/>
      <c r="WSZ88" s="195"/>
      <c r="WTA88" s="195"/>
      <c r="WTB88" s="195"/>
      <c r="WTC88" s="195"/>
      <c r="WTD88" s="195"/>
      <c r="WTE88" s="195"/>
      <c r="WTF88" s="195"/>
      <c r="WTG88" s="195"/>
      <c r="WTH88" s="195"/>
      <c r="WTI88" s="195"/>
      <c r="WTJ88" s="195"/>
      <c r="WTK88" s="195"/>
      <c r="WTL88" s="195"/>
      <c r="WTM88" s="195"/>
      <c r="WTN88" s="195"/>
      <c r="WTO88" s="195"/>
      <c r="WTP88" s="195"/>
      <c r="WTQ88" s="195"/>
      <c r="WTR88" s="195"/>
      <c r="WTS88" s="195"/>
      <c r="WTT88" s="195"/>
      <c r="WTU88" s="195"/>
      <c r="WTV88" s="195"/>
      <c r="WTW88" s="195"/>
      <c r="WTX88" s="195"/>
      <c r="WTY88" s="195"/>
      <c r="WTZ88" s="195"/>
      <c r="WUA88" s="195"/>
      <c r="WUB88" s="195"/>
      <c r="WUC88" s="195"/>
      <c r="WUD88" s="195"/>
      <c r="WUE88" s="195"/>
      <c r="WUF88" s="195"/>
      <c r="WUG88" s="195"/>
      <c r="WUH88" s="195"/>
      <c r="WUI88" s="195"/>
      <c r="WUJ88" s="195"/>
      <c r="WUK88" s="195"/>
      <c r="WUL88" s="195"/>
      <c r="WUM88" s="195"/>
      <c r="WUN88" s="195"/>
      <c r="WUO88" s="195"/>
      <c r="WUP88" s="195"/>
      <c r="WUQ88" s="195"/>
      <c r="WUR88" s="195"/>
      <c r="WUS88" s="195"/>
      <c r="WUT88" s="195"/>
      <c r="WUU88" s="195"/>
      <c r="WUV88" s="195"/>
      <c r="WUW88" s="195"/>
      <c r="WUX88" s="195"/>
      <c r="WUY88" s="195"/>
      <c r="WUZ88" s="195"/>
      <c r="WVA88" s="195"/>
      <c r="WVB88" s="195"/>
      <c r="WVC88" s="195"/>
      <c r="WVD88" s="195"/>
      <c r="WVE88" s="195"/>
      <c r="WVF88" s="195"/>
      <c r="WVG88" s="195"/>
      <c r="WVH88" s="195"/>
      <c r="WVI88" s="195"/>
      <c r="WVJ88" s="195"/>
      <c r="WVK88" s="195"/>
      <c r="WVL88" s="195"/>
      <c r="WVM88" s="195"/>
      <c r="WVN88" s="195"/>
      <c r="WVO88" s="195"/>
      <c r="WVP88" s="195"/>
      <c r="WVQ88" s="195"/>
      <c r="WVR88" s="195"/>
      <c r="WVS88" s="195"/>
      <c r="WVT88" s="195"/>
      <c r="WVU88" s="195"/>
      <c r="WVV88" s="195"/>
      <c r="WVW88" s="195"/>
      <c r="WVX88" s="195"/>
      <c r="WVY88" s="195"/>
      <c r="WVZ88" s="195"/>
      <c r="WWA88" s="195"/>
      <c r="WWB88" s="195"/>
      <c r="WWC88" s="195"/>
      <c r="WWD88" s="195"/>
      <c r="WWE88" s="195"/>
      <c r="WWF88" s="195"/>
    </row>
    <row r="89" spans="1:16152" s="197" customFormat="1" x14ac:dyDescent="0.3">
      <c r="A89" s="195"/>
      <c r="B89" s="196"/>
      <c r="C89" s="195"/>
      <c r="D89" s="296"/>
      <c r="E89" s="906"/>
      <c r="F89" s="906"/>
      <c r="G89" s="259"/>
      <c r="I89" s="195"/>
      <c r="J89" s="195"/>
      <c r="K89" s="195"/>
      <c r="L89" s="195"/>
      <c r="M89" s="195"/>
      <c r="N89" s="195"/>
      <c r="O89" s="195"/>
      <c r="P89" s="195"/>
      <c r="Q89" s="195"/>
      <c r="R89" s="195"/>
      <c r="S89" s="195"/>
      <c r="T89" s="195"/>
      <c r="U89" s="195"/>
      <c r="V89" s="195"/>
      <c r="W89" s="195"/>
      <c r="X89" s="553"/>
      <c r="Y89" s="195"/>
      <c r="Z89" s="195"/>
      <c r="AA89" s="195"/>
      <c r="AB89" s="195"/>
      <c r="AC89" s="195"/>
      <c r="AD89" s="195"/>
      <c r="AE89" s="195"/>
      <c r="AF89" s="195"/>
      <c r="AG89" s="195"/>
      <c r="AH89" s="195"/>
      <c r="AI89" s="195"/>
      <c r="AJ89" s="195"/>
      <c r="AK89" s="195"/>
      <c r="AL89" s="195"/>
      <c r="AM89" s="195"/>
      <c r="AN89" s="195"/>
      <c r="AO89" s="195"/>
      <c r="AP89" s="195"/>
      <c r="AQ89" s="195"/>
      <c r="AR89" s="195"/>
      <c r="AS89" s="195"/>
      <c r="AT89" s="195"/>
      <c r="AU89" s="195"/>
      <c r="AV89" s="195"/>
      <c r="AW89" s="195"/>
      <c r="AX89" s="195"/>
      <c r="AY89" s="195"/>
      <c r="AZ89" s="195"/>
      <c r="BA89" s="195"/>
      <c r="BB89" s="195"/>
      <c r="BC89" s="195"/>
      <c r="BD89" s="195"/>
      <c r="BE89" s="195"/>
      <c r="BF89" s="195"/>
      <c r="BG89" s="195"/>
      <c r="BH89" s="195"/>
      <c r="BI89" s="195"/>
      <c r="BJ89" s="195"/>
      <c r="BK89" s="195"/>
      <c r="BL89" s="195"/>
      <c r="BM89" s="195"/>
      <c r="BN89" s="195"/>
      <c r="BO89" s="195"/>
      <c r="BP89" s="195"/>
      <c r="BQ89" s="195"/>
      <c r="BR89" s="195"/>
      <c r="BS89" s="195"/>
      <c r="BT89" s="195"/>
      <c r="BU89" s="195"/>
      <c r="BV89" s="195"/>
      <c r="BW89" s="195"/>
      <c r="BX89" s="195"/>
      <c r="BY89" s="195"/>
      <c r="BZ89" s="195"/>
      <c r="CA89" s="195"/>
      <c r="CB89" s="195"/>
      <c r="CC89" s="195"/>
      <c r="CD89" s="195"/>
      <c r="CE89" s="195"/>
      <c r="CF89" s="195"/>
      <c r="CG89" s="195"/>
      <c r="CH89" s="195"/>
      <c r="CI89" s="195"/>
      <c r="CJ89" s="195"/>
      <c r="CK89" s="195"/>
      <c r="CL89" s="195"/>
      <c r="CM89" s="195"/>
      <c r="CN89" s="195"/>
      <c r="CO89" s="195"/>
      <c r="CP89" s="195"/>
      <c r="CQ89" s="195"/>
      <c r="CR89" s="195"/>
      <c r="CS89" s="195"/>
      <c r="CT89" s="195"/>
      <c r="CU89" s="195"/>
      <c r="CV89" s="195"/>
      <c r="CW89" s="195"/>
      <c r="CX89" s="195"/>
      <c r="CY89" s="195"/>
      <c r="CZ89" s="195"/>
      <c r="DA89" s="195"/>
      <c r="DB89" s="195"/>
      <c r="DC89" s="195"/>
      <c r="DD89" s="195"/>
      <c r="DE89" s="195"/>
      <c r="DF89" s="195"/>
      <c r="DG89" s="195"/>
      <c r="DH89" s="195"/>
      <c r="DI89" s="195"/>
      <c r="DJ89" s="195"/>
      <c r="DK89" s="195"/>
      <c r="DL89" s="195"/>
      <c r="DM89" s="195"/>
      <c r="DN89" s="195"/>
      <c r="DO89" s="195"/>
      <c r="DP89" s="195"/>
      <c r="DQ89" s="195"/>
      <c r="DR89" s="195"/>
      <c r="DS89" s="195"/>
      <c r="DT89" s="195"/>
      <c r="DU89" s="195"/>
      <c r="DV89" s="195"/>
      <c r="DW89" s="195"/>
      <c r="DX89" s="195"/>
      <c r="DY89" s="195"/>
      <c r="DZ89" s="195"/>
      <c r="EA89" s="195"/>
      <c r="EB89" s="195"/>
      <c r="EC89" s="195"/>
      <c r="ED89" s="195"/>
      <c r="EE89" s="195"/>
      <c r="EF89" s="195"/>
      <c r="EG89" s="195"/>
      <c r="EH89" s="195"/>
      <c r="EI89" s="195"/>
      <c r="EJ89" s="195"/>
      <c r="EK89" s="195"/>
      <c r="EL89" s="195"/>
      <c r="EM89" s="195"/>
      <c r="EN89" s="195"/>
      <c r="EO89" s="195"/>
      <c r="EP89" s="195"/>
      <c r="EQ89" s="195"/>
      <c r="ER89" s="195"/>
      <c r="ES89" s="195"/>
      <c r="ET89" s="195"/>
      <c r="EU89" s="195"/>
      <c r="EV89" s="195"/>
      <c r="EW89" s="195"/>
      <c r="EX89" s="195"/>
      <c r="EY89" s="195"/>
      <c r="EZ89" s="195"/>
      <c r="FA89" s="195"/>
      <c r="FB89" s="195"/>
      <c r="FC89" s="195"/>
      <c r="FD89" s="195"/>
      <c r="FE89" s="195"/>
      <c r="FF89" s="195"/>
      <c r="FG89" s="195"/>
      <c r="FH89" s="195"/>
      <c r="FI89" s="195"/>
      <c r="FJ89" s="195"/>
      <c r="FK89" s="195"/>
      <c r="FL89" s="195"/>
      <c r="FM89" s="195"/>
      <c r="FN89" s="195"/>
      <c r="FO89" s="195"/>
      <c r="FP89" s="195"/>
      <c r="FQ89" s="195"/>
      <c r="FR89" s="195"/>
      <c r="FS89" s="195"/>
      <c r="FT89" s="195"/>
      <c r="FU89" s="195"/>
      <c r="FV89" s="195"/>
      <c r="FW89" s="195"/>
      <c r="FX89" s="195"/>
      <c r="FY89" s="195"/>
      <c r="FZ89" s="195"/>
      <c r="GA89" s="195"/>
      <c r="GB89" s="195"/>
      <c r="GC89" s="195"/>
      <c r="GD89" s="195"/>
      <c r="GE89" s="195"/>
      <c r="GF89" s="195"/>
      <c r="GG89" s="195"/>
      <c r="GH89" s="195"/>
      <c r="GI89" s="195"/>
      <c r="GJ89" s="195"/>
      <c r="GK89" s="195"/>
      <c r="GL89" s="195"/>
      <c r="GM89" s="195"/>
      <c r="GN89" s="195"/>
      <c r="GO89" s="195"/>
      <c r="GP89" s="195"/>
      <c r="GQ89" s="195"/>
      <c r="GR89" s="195"/>
      <c r="GS89" s="195"/>
      <c r="GT89" s="195"/>
      <c r="GU89" s="195"/>
      <c r="GV89" s="195"/>
      <c r="GW89" s="195"/>
      <c r="GX89" s="195"/>
      <c r="GY89" s="195"/>
      <c r="GZ89" s="195"/>
      <c r="HA89" s="195"/>
      <c r="HB89" s="195"/>
      <c r="HC89" s="195"/>
      <c r="HD89" s="195"/>
      <c r="HE89" s="195"/>
      <c r="HF89" s="195"/>
      <c r="HG89" s="195"/>
      <c r="HH89" s="195"/>
      <c r="HI89" s="195"/>
      <c r="HJ89" s="195"/>
      <c r="HK89" s="195"/>
      <c r="HL89" s="195"/>
      <c r="HM89" s="195"/>
      <c r="HN89" s="195"/>
      <c r="HO89" s="195"/>
      <c r="HP89" s="195"/>
      <c r="HQ89" s="195"/>
      <c r="HR89" s="195"/>
      <c r="HS89" s="195"/>
      <c r="HT89" s="195"/>
      <c r="HU89" s="195"/>
      <c r="HV89" s="195"/>
      <c r="HW89" s="195"/>
      <c r="HX89" s="195"/>
      <c r="HY89" s="195"/>
      <c r="HZ89" s="195"/>
      <c r="IA89" s="195"/>
      <c r="IB89" s="195"/>
      <c r="IC89" s="195"/>
      <c r="ID89" s="195"/>
      <c r="IE89" s="195"/>
      <c r="IF89" s="195"/>
      <c r="IG89" s="195"/>
      <c r="IH89" s="195"/>
      <c r="II89" s="195"/>
      <c r="IJ89" s="195"/>
      <c r="IK89" s="195"/>
      <c r="IL89" s="195"/>
      <c r="IM89" s="195"/>
      <c r="IN89" s="195"/>
      <c r="IO89" s="195"/>
      <c r="IP89" s="195"/>
      <c r="IQ89" s="195"/>
      <c r="IR89" s="195"/>
      <c r="IS89" s="195"/>
      <c r="IT89" s="195"/>
      <c r="IU89" s="195"/>
      <c r="IV89" s="195"/>
      <c r="IW89" s="195"/>
      <c r="IX89" s="195"/>
      <c r="IY89" s="195"/>
      <c r="IZ89" s="195"/>
      <c r="JA89" s="195"/>
      <c r="JB89" s="195"/>
      <c r="JC89" s="195"/>
      <c r="JD89" s="195"/>
      <c r="JE89" s="195"/>
      <c r="JF89" s="195"/>
      <c r="JG89" s="195"/>
      <c r="JH89" s="195"/>
      <c r="JI89" s="195"/>
      <c r="JJ89" s="195"/>
      <c r="JK89" s="195"/>
      <c r="JL89" s="195"/>
      <c r="JM89" s="195"/>
      <c r="JN89" s="195"/>
      <c r="JO89" s="195"/>
      <c r="JP89" s="195"/>
      <c r="JQ89" s="195"/>
      <c r="JR89" s="195"/>
      <c r="JS89" s="195"/>
      <c r="JT89" s="195"/>
      <c r="JU89" s="195"/>
      <c r="JV89" s="195"/>
      <c r="JW89" s="195"/>
      <c r="JX89" s="195"/>
      <c r="JY89" s="195"/>
      <c r="JZ89" s="195"/>
      <c r="KA89" s="195"/>
      <c r="KB89" s="195"/>
      <c r="KC89" s="195"/>
      <c r="KD89" s="195"/>
      <c r="KE89" s="195"/>
      <c r="KF89" s="195"/>
      <c r="KG89" s="195"/>
      <c r="KH89" s="195"/>
      <c r="KI89" s="195"/>
      <c r="KJ89" s="195"/>
      <c r="KK89" s="195"/>
      <c r="KL89" s="195"/>
      <c r="KM89" s="195"/>
      <c r="KN89" s="195"/>
      <c r="KO89" s="195"/>
      <c r="KP89" s="195"/>
      <c r="KQ89" s="195"/>
      <c r="KR89" s="195"/>
      <c r="KS89" s="195"/>
      <c r="KT89" s="195"/>
      <c r="KU89" s="195"/>
      <c r="KV89" s="195"/>
      <c r="KW89" s="195"/>
      <c r="KX89" s="195"/>
      <c r="KY89" s="195"/>
      <c r="KZ89" s="195"/>
      <c r="LA89" s="195"/>
      <c r="LB89" s="195"/>
      <c r="LC89" s="195"/>
      <c r="LD89" s="195"/>
      <c r="LE89" s="195"/>
      <c r="LF89" s="195"/>
      <c r="LG89" s="195"/>
      <c r="LH89" s="195"/>
      <c r="LI89" s="195"/>
      <c r="LJ89" s="195"/>
      <c r="LK89" s="195"/>
      <c r="LL89" s="195"/>
      <c r="LM89" s="195"/>
      <c r="LN89" s="195"/>
      <c r="LO89" s="195"/>
      <c r="LP89" s="195"/>
      <c r="LQ89" s="195"/>
      <c r="LR89" s="195"/>
      <c r="LS89" s="195"/>
      <c r="LT89" s="195"/>
      <c r="LU89" s="195"/>
      <c r="LV89" s="195"/>
      <c r="LW89" s="195"/>
      <c r="LX89" s="195"/>
      <c r="LY89" s="195"/>
      <c r="LZ89" s="195"/>
      <c r="MA89" s="195"/>
      <c r="MB89" s="195"/>
      <c r="MC89" s="195"/>
      <c r="MD89" s="195"/>
      <c r="ME89" s="195"/>
      <c r="MF89" s="195"/>
      <c r="MG89" s="195"/>
      <c r="MH89" s="195"/>
      <c r="MI89" s="195"/>
      <c r="MJ89" s="195"/>
      <c r="MK89" s="195"/>
      <c r="ML89" s="195"/>
      <c r="MM89" s="195"/>
      <c r="MN89" s="195"/>
      <c r="MO89" s="195"/>
      <c r="MP89" s="195"/>
      <c r="MQ89" s="195"/>
      <c r="MR89" s="195"/>
      <c r="MS89" s="195"/>
      <c r="MT89" s="195"/>
      <c r="MU89" s="195"/>
      <c r="MV89" s="195"/>
      <c r="MW89" s="195"/>
      <c r="MX89" s="195"/>
      <c r="MY89" s="195"/>
      <c r="MZ89" s="195"/>
      <c r="NA89" s="195"/>
      <c r="NB89" s="195"/>
      <c r="NC89" s="195"/>
      <c r="ND89" s="195"/>
      <c r="NE89" s="195"/>
      <c r="NF89" s="195"/>
      <c r="NG89" s="195"/>
      <c r="NH89" s="195"/>
      <c r="NI89" s="195"/>
      <c r="NJ89" s="195"/>
      <c r="NK89" s="195"/>
      <c r="NL89" s="195"/>
      <c r="NM89" s="195"/>
      <c r="NN89" s="195"/>
      <c r="NO89" s="195"/>
      <c r="NP89" s="195"/>
      <c r="NQ89" s="195"/>
      <c r="NR89" s="195"/>
      <c r="NS89" s="195"/>
      <c r="NT89" s="195"/>
      <c r="NU89" s="195"/>
      <c r="NV89" s="195"/>
      <c r="NW89" s="195"/>
      <c r="NX89" s="195"/>
      <c r="NY89" s="195"/>
      <c r="NZ89" s="195"/>
      <c r="OA89" s="195"/>
      <c r="OB89" s="195"/>
      <c r="OC89" s="195"/>
      <c r="OD89" s="195"/>
      <c r="OE89" s="195"/>
      <c r="OF89" s="195"/>
      <c r="OG89" s="195"/>
      <c r="OH89" s="195"/>
      <c r="OI89" s="195"/>
      <c r="OJ89" s="195"/>
      <c r="OK89" s="195"/>
      <c r="OL89" s="195"/>
      <c r="OM89" s="195"/>
      <c r="ON89" s="195"/>
      <c r="OO89" s="195"/>
      <c r="OP89" s="195"/>
      <c r="OQ89" s="195"/>
      <c r="OR89" s="195"/>
      <c r="OS89" s="195"/>
      <c r="OT89" s="195"/>
      <c r="OU89" s="195"/>
      <c r="OV89" s="195"/>
      <c r="OW89" s="195"/>
      <c r="OX89" s="195"/>
      <c r="OY89" s="195"/>
      <c r="OZ89" s="195"/>
      <c r="PA89" s="195"/>
      <c r="PB89" s="195"/>
      <c r="PC89" s="195"/>
      <c r="PD89" s="195"/>
      <c r="PE89" s="195"/>
      <c r="PF89" s="195"/>
      <c r="PG89" s="195"/>
      <c r="PH89" s="195"/>
      <c r="PI89" s="195"/>
      <c r="PJ89" s="195"/>
      <c r="PK89" s="195"/>
      <c r="PL89" s="195"/>
      <c r="PM89" s="195"/>
      <c r="PN89" s="195"/>
      <c r="PO89" s="195"/>
      <c r="PP89" s="195"/>
      <c r="PQ89" s="195"/>
      <c r="PR89" s="195"/>
      <c r="PS89" s="195"/>
      <c r="PT89" s="195"/>
      <c r="PU89" s="195"/>
      <c r="PV89" s="195"/>
      <c r="PW89" s="195"/>
      <c r="PX89" s="195"/>
      <c r="PY89" s="195"/>
      <c r="PZ89" s="195"/>
      <c r="QA89" s="195"/>
      <c r="QB89" s="195"/>
      <c r="QC89" s="195"/>
      <c r="QD89" s="195"/>
      <c r="QE89" s="195"/>
      <c r="QF89" s="195"/>
      <c r="QG89" s="195"/>
      <c r="QH89" s="195"/>
      <c r="QI89" s="195"/>
      <c r="QJ89" s="195"/>
      <c r="QK89" s="195"/>
      <c r="QL89" s="195"/>
      <c r="QM89" s="195"/>
      <c r="QN89" s="195"/>
      <c r="QO89" s="195"/>
      <c r="QP89" s="195"/>
      <c r="QQ89" s="195"/>
      <c r="QR89" s="195"/>
      <c r="QS89" s="195"/>
      <c r="QT89" s="195"/>
      <c r="QU89" s="195"/>
      <c r="QV89" s="195"/>
      <c r="QW89" s="195"/>
      <c r="QX89" s="195"/>
      <c r="QY89" s="195"/>
      <c r="QZ89" s="195"/>
      <c r="RA89" s="195"/>
      <c r="RB89" s="195"/>
      <c r="RC89" s="195"/>
      <c r="RD89" s="195"/>
      <c r="RE89" s="195"/>
      <c r="RF89" s="195"/>
      <c r="RG89" s="195"/>
      <c r="RH89" s="195"/>
      <c r="RI89" s="195"/>
      <c r="RJ89" s="195"/>
      <c r="RK89" s="195"/>
      <c r="RL89" s="195"/>
      <c r="RM89" s="195"/>
      <c r="RN89" s="195"/>
      <c r="RO89" s="195"/>
      <c r="RP89" s="195"/>
      <c r="RQ89" s="195"/>
      <c r="RR89" s="195"/>
      <c r="RS89" s="195"/>
      <c r="RT89" s="195"/>
      <c r="RU89" s="195"/>
      <c r="RV89" s="195"/>
      <c r="RW89" s="195"/>
      <c r="RX89" s="195"/>
      <c r="RY89" s="195"/>
      <c r="RZ89" s="195"/>
      <c r="SA89" s="195"/>
      <c r="SB89" s="195"/>
      <c r="SC89" s="195"/>
      <c r="SD89" s="195"/>
      <c r="SE89" s="195"/>
      <c r="SF89" s="195"/>
      <c r="SG89" s="195"/>
      <c r="SH89" s="195"/>
      <c r="SI89" s="195"/>
      <c r="SJ89" s="195"/>
      <c r="SK89" s="195"/>
      <c r="SL89" s="195"/>
      <c r="SM89" s="195"/>
      <c r="SN89" s="195"/>
      <c r="SO89" s="195"/>
      <c r="SP89" s="195"/>
      <c r="SQ89" s="195"/>
      <c r="SR89" s="195"/>
      <c r="SS89" s="195"/>
      <c r="ST89" s="195"/>
      <c r="SU89" s="195"/>
      <c r="SV89" s="195"/>
      <c r="SW89" s="195"/>
      <c r="SX89" s="195"/>
      <c r="SY89" s="195"/>
      <c r="SZ89" s="195"/>
      <c r="TA89" s="195"/>
      <c r="TB89" s="195"/>
      <c r="TC89" s="195"/>
      <c r="TD89" s="195"/>
      <c r="TE89" s="195"/>
      <c r="TF89" s="195"/>
      <c r="TG89" s="195"/>
      <c r="TH89" s="195"/>
      <c r="TI89" s="195"/>
      <c r="TJ89" s="195"/>
      <c r="TK89" s="195"/>
      <c r="TL89" s="195"/>
      <c r="TM89" s="195"/>
      <c r="TN89" s="195"/>
      <c r="TO89" s="195"/>
      <c r="TP89" s="195"/>
      <c r="TQ89" s="195"/>
      <c r="TR89" s="195"/>
      <c r="TS89" s="195"/>
      <c r="TT89" s="195"/>
      <c r="TU89" s="195"/>
      <c r="TV89" s="195"/>
      <c r="TW89" s="195"/>
      <c r="TX89" s="195"/>
      <c r="TY89" s="195"/>
      <c r="TZ89" s="195"/>
      <c r="UA89" s="195"/>
      <c r="UB89" s="195"/>
      <c r="UC89" s="195"/>
      <c r="UD89" s="195"/>
      <c r="UE89" s="195"/>
      <c r="UF89" s="195"/>
      <c r="UG89" s="195"/>
      <c r="UH89" s="195"/>
      <c r="UI89" s="195"/>
      <c r="UJ89" s="195"/>
      <c r="UK89" s="195"/>
      <c r="UL89" s="195"/>
      <c r="UM89" s="195"/>
      <c r="UN89" s="195"/>
      <c r="UO89" s="195"/>
      <c r="UP89" s="195"/>
      <c r="UQ89" s="195"/>
      <c r="UR89" s="195"/>
      <c r="US89" s="195"/>
      <c r="UT89" s="195"/>
      <c r="UU89" s="195"/>
      <c r="UV89" s="195"/>
      <c r="UW89" s="195"/>
      <c r="UX89" s="195"/>
      <c r="UY89" s="195"/>
      <c r="UZ89" s="195"/>
      <c r="VA89" s="195"/>
      <c r="VB89" s="195"/>
      <c r="VC89" s="195"/>
      <c r="VD89" s="195"/>
      <c r="VE89" s="195"/>
      <c r="VF89" s="195"/>
      <c r="VG89" s="195"/>
      <c r="VH89" s="195"/>
      <c r="VI89" s="195"/>
      <c r="VJ89" s="195"/>
      <c r="VK89" s="195"/>
      <c r="VL89" s="195"/>
      <c r="VM89" s="195"/>
      <c r="VN89" s="195"/>
      <c r="VO89" s="195"/>
      <c r="VP89" s="195"/>
      <c r="VQ89" s="195"/>
      <c r="VR89" s="195"/>
      <c r="VS89" s="195"/>
      <c r="VT89" s="195"/>
      <c r="VU89" s="195"/>
      <c r="VV89" s="195"/>
      <c r="VW89" s="195"/>
      <c r="VX89" s="195"/>
      <c r="VY89" s="195"/>
      <c r="VZ89" s="195"/>
      <c r="WA89" s="195"/>
      <c r="WB89" s="195"/>
      <c r="WC89" s="195"/>
      <c r="WD89" s="195"/>
      <c r="WE89" s="195"/>
      <c r="WF89" s="195"/>
      <c r="WG89" s="195"/>
      <c r="WH89" s="195"/>
      <c r="WI89" s="195"/>
      <c r="WJ89" s="195"/>
      <c r="WK89" s="195"/>
      <c r="WL89" s="195"/>
      <c r="WM89" s="195"/>
      <c r="WN89" s="195"/>
      <c r="WO89" s="195"/>
      <c r="WP89" s="195"/>
      <c r="WQ89" s="195"/>
      <c r="WR89" s="195"/>
      <c r="WS89" s="195"/>
      <c r="WT89" s="195"/>
      <c r="WU89" s="195"/>
      <c r="WV89" s="195"/>
      <c r="WW89" s="195"/>
      <c r="WX89" s="195"/>
      <c r="WY89" s="195"/>
      <c r="WZ89" s="195"/>
      <c r="XA89" s="195"/>
      <c r="XB89" s="195"/>
      <c r="XC89" s="195"/>
      <c r="XD89" s="195"/>
      <c r="XE89" s="195"/>
      <c r="XF89" s="195"/>
      <c r="XG89" s="195"/>
      <c r="XH89" s="195"/>
      <c r="XI89" s="195"/>
      <c r="XJ89" s="195"/>
      <c r="XK89" s="195"/>
      <c r="XL89" s="195"/>
      <c r="XM89" s="195"/>
      <c r="XN89" s="195"/>
      <c r="XO89" s="195"/>
      <c r="XP89" s="195"/>
      <c r="XQ89" s="195"/>
      <c r="XR89" s="195"/>
      <c r="XS89" s="195"/>
      <c r="XT89" s="195"/>
      <c r="XU89" s="195"/>
      <c r="XV89" s="195"/>
      <c r="XW89" s="195"/>
      <c r="XX89" s="195"/>
      <c r="XY89" s="195"/>
      <c r="XZ89" s="195"/>
      <c r="YA89" s="195"/>
      <c r="YB89" s="195"/>
      <c r="YC89" s="195"/>
      <c r="YD89" s="195"/>
      <c r="YE89" s="195"/>
      <c r="YF89" s="195"/>
      <c r="YG89" s="195"/>
      <c r="YH89" s="195"/>
      <c r="YI89" s="195"/>
      <c r="YJ89" s="195"/>
      <c r="YK89" s="195"/>
      <c r="YL89" s="195"/>
      <c r="YM89" s="195"/>
      <c r="YN89" s="195"/>
      <c r="YO89" s="195"/>
      <c r="YP89" s="195"/>
      <c r="YQ89" s="195"/>
      <c r="YR89" s="195"/>
      <c r="YS89" s="195"/>
      <c r="YT89" s="195"/>
      <c r="YU89" s="195"/>
      <c r="YV89" s="195"/>
      <c r="YW89" s="195"/>
      <c r="YX89" s="195"/>
      <c r="YY89" s="195"/>
      <c r="YZ89" s="195"/>
      <c r="ZA89" s="195"/>
      <c r="ZB89" s="195"/>
      <c r="ZC89" s="195"/>
      <c r="ZD89" s="195"/>
      <c r="ZE89" s="195"/>
      <c r="ZF89" s="195"/>
      <c r="ZG89" s="195"/>
      <c r="ZH89" s="195"/>
      <c r="ZI89" s="195"/>
      <c r="ZJ89" s="195"/>
      <c r="ZK89" s="195"/>
      <c r="ZL89" s="195"/>
      <c r="ZM89" s="195"/>
      <c r="ZN89" s="195"/>
      <c r="ZO89" s="195"/>
      <c r="ZP89" s="195"/>
      <c r="ZQ89" s="195"/>
      <c r="ZR89" s="195"/>
      <c r="ZS89" s="195"/>
      <c r="ZT89" s="195"/>
      <c r="ZU89" s="195"/>
      <c r="ZV89" s="195"/>
      <c r="ZW89" s="195"/>
      <c r="ZX89" s="195"/>
      <c r="ZY89" s="195"/>
      <c r="ZZ89" s="195"/>
      <c r="AAA89" s="195"/>
      <c r="AAB89" s="195"/>
      <c r="AAC89" s="195"/>
      <c r="AAD89" s="195"/>
      <c r="AAE89" s="195"/>
      <c r="AAF89" s="195"/>
      <c r="AAG89" s="195"/>
      <c r="AAH89" s="195"/>
      <c r="AAI89" s="195"/>
      <c r="AAJ89" s="195"/>
      <c r="AAK89" s="195"/>
      <c r="AAL89" s="195"/>
      <c r="AAM89" s="195"/>
      <c r="AAN89" s="195"/>
      <c r="AAO89" s="195"/>
      <c r="AAP89" s="195"/>
      <c r="AAQ89" s="195"/>
      <c r="AAR89" s="195"/>
      <c r="AAS89" s="195"/>
      <c r="AAT89" s="195"/>
      <c r="AAU89" s="195"/>
      <c r="AAV89" s="195"/>
      <c r="AAW89" s="195"/>
      <c r="AAX89" s="195"/>
      <c r="AAY89" s="195"/>
      <c r="AAZ89" s="195"/>
      <c r="ABA89" s="195"/>
      <c r="ABB89" s="195"/>
      <c r="ABC89" s="195"/>
      <c r="ABD89" s="195"/>
      <c r="ABE89" s="195"/>
      <c r="ABF89" s="195"/>
      <c r="ABG89" s="195"/>
      <c r="ABH89" s="195"/>
      <c r="ABI89" s="195"/>
      <c r="ABJ89" s="195"/>
      <c r="ABK89" s="195"/>
      <c r="ABL89" s="195"/>
      <c r="ABM89" s="195"/>
      <c r="ABN89" s="195"/>
      <c r="ABO89" s="195"/>
      <c r="ABP89" s="195"/>
      <c r="ABQ89" s="195"/>
      <c r="ABR89" s="195"/>
      <c r="ABS89" s="195"/>
      <c r="ABT89" s="195"/>
      <c r="ABU89" s="195"/>
      <c r="ABV89" s="195"/>
      <c r="ABW89" s="195"/>
      <c r="ABX89" s="195"/>
      <c r="ABY89" s="195"/>
      <c r="ABZ89" s="195"/>
      <c r="ACA89" s="195"/>
      <c r="ACB89" s="195"/>
      <c r="ACC89" s="195"/>
      <c r="ACD89" s="195"/>
      <c r="ACE89" s="195"/>
      <c r="ACF89" s="195"/>
      <c r="ACG89" s="195"/>
      <c r="ACH89" s="195"/>
      <c r="ACI89" s="195"/>
      <c r="ACJ89" s="195"/>
      <c r="ACK89" s="195"/>
      <c r="ACL89" s="195"/>
      <c r="ACM89" s="195"/>
      <c r="ACN89" s="195"/>
      <c r="ACO89" s="195"/>
      <c r="ACP89" s="195"/>
      <c r="ACQ89" s="195"/>
      <c r="ACR89" s="195"/>
      <c r="ACS89" s="195"/>
      <c r="ACT89" s="195"/>
      <c r="ACU89" s="195"/>
      <c r="ACV89" s="195"/>
      <c r="ACW89" s="195"/>
      <c r="ACX89" s="195"/>
      <c r="ACY89" s="195"/>
      <c r="ACZ89" s="195"/>
      <c r="ADA89" s="195"/>
      <c r="ADB89" s="195"/>
      <c r="ADC89" s="195"/>
      <c r="ADD89" s="195"/>
      <c r="ADE89" s="195"/>
      <c r="ADF89" s="195"/>
      <c r="ADG89" s="195"/>
      <c r="ADH89" s="195"/>
      <c r="ADI89" s="195"/>
      <c r="ADJ89" s="195"/>
      <c r="ADK89" s="195"/>
      <c r="ADL89" s="195"/>
      <c r="ADM89" s="195"/>
      <c r="ADN89" s="195"/>
      <c r="ADO89" s="195"/>
      <c r="ADP89" s="195"/>
      <c r="ADQ89" s="195"/>
      <c r="ADR89" s="195"/>
      <c r="ADS89" s="195"/>
      <c r="ADT89" s="195"/>
      <c r="ADU89" s="195"/>
      <c r="ADV89" s="195"/>
      <c r="ADW89" s="195"/>
      <c r="ADX89" s="195"/>
      <c r="ADY89" s="195"/>
      <c r="ADZ89" s="195"/>
      <c r="AEA89" s="195"/>
      <c r="AEB89" s="195"/>
      <c r="AEC89" s="195"/>
      <c r="AED89" s="195"/>
      <c r="AEE89" s="195"/>
      <c r="AEF89" s="195"/>
      <c r="AEG89" s="195"/>
      <c r="AEH89" s="195"/>
      <c r="AEI89" s="195"/>
      <c r="AEJ89" s="195"/>
      <c r="AEK89" s="195"/>
      <c r="AEL89" s="195"/>
      <c r="AEM89" s="195"/>
      <c r="AEN89" s="195"/>
      <c r="AEO89" s="195"/>
      <c r="AEP89" s="195"/>
      <c r="AEQ89" s="195"/>
      <c r="AER89" s="195"/>
      <c r="AES89" s="195"/>
      <c r="AET89" s="195"/>
      <c r="AEU89" s="195"/>
      <c r="AEV89" s="195"/>
      <c r="AEW89" s="195"/>
      <c r="AEX89" s="195"/>
      <c r="AEY89" s="195"/>
      <c r="AEZ89" s="195"/>
      <c r="AFA89" s="195"/>
      <c r="AFB89" s="195"/>
      <c r="AFC89" s="195"/>
      <c r="AFD89" s="195"/>
      <c r="AFE89" s="195"/>
      <c r="AFF89" s="195"/>
      <c r="AFG89" s="195"/>
      <c r="AFH89" s="195"/>
      <c r="AFI89" s="195"/>
      <c r="AFJ89" s="195"/>
      <c r="AFK89" s="195"/>
      <c r="AFL89" s="195"/>
      <c r="AFM89" s="195"/>
      <c r="AFN89" s="195"/>
      <c r="AFO89" s="195"/>
      <c r="AFP89" s="195"/>
      <c r="AFQ89" s="195"/>
      <c r="AFR89" s="195"/>
      <c r="AFS89" s="195"/>
      <c r="AFT89" s="195"/>
      <c r="AFU89" s="195"/>
      <c r="AFV89" s="195"/>
      <c r="AFW89" s="195"/>
      <c r="AFX89" s="195"/>
      <c r="AFY89" s="195"/>
      <c r="AFZ89" s="195"/>
      <c r="AGA89" s="195"/>
      <c r="AGB89" s="195"/>
      <c r="AGC89" s="195"/>
      <c r="AGD89" s="195"/>
      <c r="AGE89" s="195"/>
      <c r="AGF89" s="195"/>
      <c r="AGG89" s="195"/>
      <c r="AGH89" s="195"/>
      <c r="AGI89" s="195"/>
      <c r="AGJ89" s="195"/>
      <c r="AGK89" s="195"/>
      <c r="AGL89" s="195"/>
      <c r="AGM89" s="195"/>
      <c r="AGN89" s="195"/>
      <c r="AGO89" s="195"/>
      <c r="AGP89" s="195"/>
      <c r="AGQ89" s="195"/>
      <c r="AGR89" s="195"/>
      <c r="AGS89" s="195"/>
      <c r="AGT89" s="195"/>
      <c r="AGU89" s="195"/>
      <c r="AGV89" s="195"/>
      <c r="AGW89" s="195"/>
      <c r="AGX89" s="195"/>
      <c r="AGY89" s="195"/>
      <c r="AGZ89" s="195"/>
      <c r="AHA89" s="195"/>
      <c r="AHB89" s="195"/>
      <c r="AHC89" s="195"/>
      <c r="AHD89" s="195"/>
      <c r="AHE89" s="195"/>
      <c r="AHF89" s="195"/>
      <c r="AHG89" s="195"/>
      <c r="AHH89" s="195"/>
      <c r="AHI89" s="195"/>
      <c r="AHJ89" s="195"/>
      <c r="AHK89" s="195"/>
      <c r="AHL89" s="195"/>
      <c r="AHM89" s="195"/>
      <c r="AHN89" s="195"/>
      <c r="AHO89" s="195"/>
      <c r="AHP89" s="195"/>
      <c r="AHQ89" s="195"/>
      <c r="AHR89" s="195"/>
      <c r="AHS89" s="195"/>
      <c r="AHT89" s="195"/>
      <c r="AHU89" s="195"/>
      <c r="AHV89" s="195"/>
      <c r="AHW89" s="195"/>
      <c r="AHX89" s="195"/>
      <c r="AHY89" s="195"/>
      <c r="AHZ89" s="195"/>
      <c r="AIA89" s="195"/>
      <c r="AIB89" s="195"/>
      <c r="AIC89" s="195"/>
      <c r="AID89" s="195"/>
      <c r="AIE89" s="195"/>
      <c r="AIF89" s="195"/>
      <c r="AIG89" s="195"/>
      <c r="AIH89" s="195"/>
      <c r="AII89" s="195"/>
      <c r="AIJ89" s="195"/>
      <c r="AIK89" s="195"/>
      <c r="AIL89" s="195"/>
      <c r="AIM89" s="195"/>
      <c r="AIN89" s="195"/>
      <c r="AIO89" s="195"/>
      <c r="AIP89" s="195"/>
      <c r="AIQ89" s="195"/>
      <c r="AIR89" s="195"/>
      <c r="AIS89" s="195"/>
      <c r="AIT89" s="195"/>
      <c r="AIU89" s="195"/>
      <c r="AIV89" s="195"/>
      <c r="AIW89" s="195"/>
      <c r="AIX89" s="195"/>
      <c r="AIY89" s="195"/>
      <c r="AIZ89" s="195"/>
      <c r="AJA89" s="195"/>
      <c r="AJB89" s="195"/>
      <c r="AJC89" s="195"/>
      <c r="AJD89" s="195"/>
      <c r="AJE89" s="195"/>
      <c r="AJF89" s="195"/>
      <c r="AJG89" s="195"/>
      <c r="AJH89" s="195"/>
      <c r="AJI89" s="195"/>
      <c r="AJJ89" s="195"/>
      <c r="AJK89" s="195"/>
      <c r="AJL89" s="195"/>
      <c r="AJM89" s="195"/>
      <c r="AJN89" s="195"/>
      <c r="AJO89" s="195"/>
      <c r="AJP89" s="195"/>
      <c r="AJQ89" s="195"/>
      <c r="AJR89" s="195"/>
      <c r="AJS89" s="195"/>
      <c r="AJT89" s="195"/>
      <c r="AJU89" s="195"/>
      <c r="AJV89" s="195"/>
      <c r="AJW89" s="195"/>
      <c r="AJX89" s="195"/>
      <c r="AJY89" s="195"/>
      <c r="AJZ89" s="195"/>
      <c r="AKA89" s="195"/>
      <c r="AKB89" s="195"/>
      <c r="AKC89" s="195"/>
      <c r="AKD89" s="195"/>
      <c r="AKE89" s="195"/>
      <c r="AKF89" s="195"/>
      <c r="AKG89" s="195"/>
      <c r="AKH89" s="195"/>
      <c r="AKI89" s="195"/>
      <c r="AKJ89" s="195"/>
      <c r="AKK89" s="195"/>
      <c r="AKL89" s="195"/>
      <c r="AKM89" s="195"/>
      <c r="AKN89" s="195"/>
      <c r="AKO89" s="195"/>
      <c r="AKP89" s="195"/>
      <c r="AKQ89" s="195"/>
      <c r="AKR89" s="195"/>
      <c r="AKS89" s="195"/>
      <c r="AKT89" s="195"/>
      <c r="AKU89" s="195"/>
      <c r="AKV89" s="195"/>
      <c r="AKW89" s="195"/>
      <c r="AKX89" s="195"/>
      <c r="AKY89" s="195"/>
      <c r="AKZ89" s="195"/>
      <c r="ALA89" s="195"/>
      <c r="ALB89" s="195"/>
      <c r="ALC89" s="195"/>
      <c r="ALD89" s="195"/>
      <c r="ALE89" s="195"/>
      <c r="ALF89" s="195"/>
      <c r="ALG89" s="195"/>
      <c r="ALH89" s="195"/>
      <c r="ALI89" s="195"/>
      <c r="ALJ89" s="195"/>
      <c r="ALK89" s="195"/>
      <c r="ALL89" s="195"/>
      <c r="ALM89" s="195"/>
      <c r="ALN89" s="195"/>
      <c r="ALO89" s="195"/>
      <c r="ALP89" s="195"/>
      <c r="ALQ89" s="195"/>
      <c r="ALR89" s="195"/>
      <c r="ALS89" s="195"/>
      <c r="ALT89" s="195"/>
      <c r="ALU89" s="195"/>
      <c r="ALV89" s="195"/>
      <c r="ALW89" s="195"/>
      <c r="ALX89" s="195"/>
      <c r="ALY89" s="195"/>
      <c r="ALZ89" s="195"/>
      <c r="AMA89" s="195"/>
      <c r="AMB89" s="195"/>
      <c r="AMC89" s="195"/>
      <c r="AMD89" s="195"/>
      <c r="AME89" s="195"/>
      <c r="AMF89" s="195"/>
      <c r="AMG89" s="195"/>
      <c r="AMH89" s="195"/>
      <c r="AMI89" s="195"/>
      <c r="AMJ89" s="195"/>
      <c r="AMK89" s="195"/>
      <c r="AML89" s="195"/>
      <c r="AMM89" s="195"/>
      <c r="AMN89" s="195"/>
      <c r="AMO89" s="195"/>
      <c r="AMP89" s="195"/>
      <c r="AMQ89" s="195"/>
      <c r="AMR89" s="195"/>
      <c r="AMS89" s="195"/>
      <c r="AMT89" s="195"/>
      <c r="AMU89" s="195"/>
      <c r="AMV89" s="195"/>
      <c r="AMW89" s="195"/>
      <c r="AMX89" s="195"/>
      <c r="AMY89" s="195"/>
      <c r="AMZ89" s="195"/>
      <c r="ANA89" s="195"/>
      <c r="ANB89" s="195"/>
      <c r="ANC89" s="195"/>
      <c r="AND89" s="195"/>
      <c r="ANE89" s="195"/>
      <c r="ANF89" s="195"/>
      <c r="ANG89" s="195"/>
      <c r="ANH89" s="195"/>
      <c r="ANI89" s="195"/>
      <c r="ANJ89" s="195"/>
      <c r="ANK89" s="195"/>
      <c r="ANL89" s="195"/>
      <c r="ANM89" s="195"/>
      <c r="ANN89" s="195"/>
      <c r="ANO89" s="195"/>
      <c r="ANP89" s="195"/>
      <c r="ANQ89" s="195"/>
      <c r="ANR89" s="195"/>
      <c r="ANS89" s="195"/>
      <c r="ANT89" s="195"/>
      <c r="ANU89" s="195"/>
      <c r="ANV89" s="195"/>
      <c r="ANW89" s="195"/>
      <c r="ANX89" s="195"/>
      <c r="ANY89" s="195"/>
      <c r="ANZ89" s="195"/>
      <c r="AOA89" s="195"/>
      <c r="AOB89" s="195"/>
      <c r="AOC89" s="195"/>
      <c r="AOD89" s="195"/>
      <c r="AOE89" s="195"/>
      <c r="AOF89" s="195"/>
      <c r="AOG89" s="195"/>
      <c r="AOH89" s="195"/>
      <c r="AOI89" s="195"/>
      <c r="AOJ89" s="195"/>
      <c r="AOK89" s="195"/>
      <c r="AOL89" s="195"/>
      <c r="AOM89" s="195"/>
      <c r="AON89" s="195"/>
      <c r="AOO89" s="195"/>
      <c r="AOP89" s="195"/>
      <c r="AOQ89" s="195"/>
      <c r="AOR89" s="195"/>
      <c r="AOS89" s="195"/>
      <c r="AOT89" s="195"/>
      <c r="AOU89" s="195"/>
      <c r="AOV89" s="195"/>
      <c r="AOW89" s="195"/>
      <c r="AOX89" s="195"/>
      <c r="AOY89" s="195"/>
      <c r="AOZ89" s="195"/>
      <c r="APA89" s="195"/>
      <c r="APB89" s="195"/>
      <c r="APC89" s="195"/>
      <c r="APD89" s="195"/>
      <c r="APE89" s="195"/>
      <c r="APF89" s="195"/>
      <c r="APG89" s="195"/>
      <c r="APH89" s="195"/>
      <c r="API89" s="195"/>
      <c r="APJ89" s="195"/>
      <c r="APK89" s="195"/>
      <c r="APL89" s="195"/>
      <c r="APM89" s="195"/>
      <c r="APN89" s="195"/>
      <c r="APO89" s="195"/>
      <c r="APP89" s="195"/>
      <c r="APQ89" s="195"/>
      <c r="APR89" s="195"/>
      <c r="APS89" s="195"/>
      <c r="APT89" s="195"/>
      <c r="APU89" s="195"/>
      <c r="APV89" s="195"/>
      <c r="APW89" s="195"/>
      <c r="APX89" s="195"/>
      <c r="APY89" s="195"/>
      <c r="APZ89" s="195"/>
      <c r="AQA89" s="195"/>
      <c r="AQB89" s="195"/>
      <c r="AQC89" s="195"/>
      <c r="AQD89" s="195"/>
      <c r="AQE89" s="195"/>
      <c r="AQF89" s="195"/>
      <c r="AQG89" s="195"/>
      <c r="AQH89" s="195"/>
      <c r="AQI89" s="195"/>
      <c r="AQJ89" s="195"/>
      <c r="AQK89" s="195"/>
      <c r="AQL89" s="195"/>
      <c r="AQM89" s="195"/>
      <c r="AQN89" s="195"/>
      <c r="AQO89" s="195"/>
      <c r="AQP89" s="195"/>
      <c r="AQQ89" s="195"/>
      <c r="AQR89" s="195"/>
      <c r="AQS89" s="195"/>
      <c r="AQT89" s="195"/>
      <c r="AQU89" s="195"/>
      <c r="AQV89" s="195"/>
      <c r="AQW89" s="195"/>
      <c r="AQX89" s="195"/>
      <c r="AQY89" s="195"/>
      <c r="AQZ89" s="195"/>
      <c r="ARA89" s="195"/>
      <c r="ARB89" s="195"/>
      <c r="ARC89" s="195"/>
      <c r="ARD89" s="195"/>
      <c r="ARE89" s="195"/>
      <c r="ARF89" s="195"/>
      <c r="ARG89" s="195"/>
      <c r="ARH89" s="195"/>
      <c r="ARI89" s="195"/>
      <c r="ARJ89" s="195"/>
      <c r="ARK89" s="195"/>
      <c r="ARL89" s="195"/>
      <c r="ARM89" s="195"/>
      <c r="ARN89" s="195"/>
      <c r="ARO89" s="195"/>
      <c r="ARP89" s="195"/>
      <c r="ARQ89" s="195"/>
      <c r="ARR89" s="195"/>
      <c r="ARS89" s="195"/>
      <c r="ART89" s="195"/>
      <c r="ARU89" s="195"/>
      <c r="ARV89" s="195"/>
      <c r="ARW89" s="195"/>
      <c r="ARX89" s="195"/>
      <c r="ARY89" s="195"/>
      <c r="ARZ89" s="195"/>
      <c r="ASA89" s="195"/>
      <c r="ASB89" s="195"/>
      <c r="ASC89" s="195"/>
      <c r="ASD89" s="195"/>
      <c r="ASE89" s="195"/>
      <c r="ASF89" s="195"/>
      <c r="ASG89" s="195"/>
      <c r="ASH89" s="195"/>
      <c r="ASI89" s="195"/>
      <c r="ASJ89" s="195"/>
      <c r="ASK89" s="195"/>
      <c r="ASL89" s="195"/>
      <c r="ASM89" s="195"/>
      <c r="ASN89" s="195"/>
      <c r="ASO89" s="195"/>
      <c r="ASP89" s="195"/>
      <c r="ASQ89" s="195"/>
      <c r="ASR89" s="195"/>
      <c r="ASS89" s="195"/>
      <c r="AST89" s="195"/>
      <c r="ASU89" s="195"/>
      <c r="ASV89" s="195"/>
      <c r="ASW89" s="195"/>
      <c r="ASX89" s="195"/>
      <c r="ASY89" s="195"/>
      <c r="ASZ89" s="195"/>
      <c r="ATA89" s="195"/>
      <c r="ATB89" s="195"/>
      <c r="ATC89" s="195"/>
      <c r="ATD89" s="195"/>
      <c r="ATE89" s="195"/>
      <c r="ATF89" s="195"/>
      <c r="ATG89" s="195"/>
      <c r="ATH89" s="195"/>
      <c r="ATI89" s="195"/>
      <c r="ATJ89" s="195"/>
      <c r="ATK89" s="195"/>
      <c r="ATL89" s="195"/>
      <c r="ATM89" s="195"/>
      <c r="ATN89" s="195"/>
      <c r="ATO89" s="195"/>
      <c r="ATP89" s="195"/>
      <c r="ATQ89" s="195"/>
      <c r="ATR89" s="195"/>
      <c r="ATS89" s="195"/>
      <c r="ATT89" s="195"/>
      <c r="ATU89" s="195"/>
      <c r="ATV89" s="195"/>
      <c r="ATW89" s="195"/>
      <c r="ATX89" s="195"/>
      <c r="ATY89" s="195"/>
      <c r="ATZ89" s="195"/>
      <c r="AUA89" s="195"/>
      <c r="AUB89" s="195"/>
      <c r="AUC89" s="195"/>
      <c r="AUD89" s="195"/>
      <c r="AUE89" s="195"/>
      <c r="AUF89" s="195"/>
      <c r="AUG89" s="195"/>
      <c r="AUH89" s="195"/>
      <c r="AUI89" s="195"/>
      <c r="AUJ89" s="195"/>
      <c r="AUK89" s="195"/>
      <c r="AUL89" s="195"/>
      <c r="AUM89" s="195"/>
      <c r="AUN89" s="195"/>
      <c r="AUO89" s="195"/>
      <c r="AUP89" s="195"/>
      <c r="AUQ89" s="195"/>
      <c r="AUR89" s="195"/>
      <c r="AUS89" s="195"/>
      <c r="AUT89" s="195"/>
      <c r="AUU89" s="195"/>
      <c r="AUV89" s="195"/>
      <c r="AUW89" s="195"/>
      <c r="AUX89" s="195"/>
      <c r="AUY89" s="195"/>
      <c r="AUZ89" s="195"/>
      <c r="AVA89" s="195"/>
      <c r="AVB89" s="195"/>
      <c r="AVC89" s="195"/>
      <c r="AVD89" s="195"/>
      <c r="AVE89" s="195"/>
      <c r="AVF89" s="195"/>
      <c r="AVG89" s="195"/>
      <c r="AVH89" s="195"/>
      <c r="AVI89" s="195"/>
      <c r="AVJ89" s="195"/>
      <c r="AVK89" s="195"/>
      <c r="AVL89" s="195"/>
      <c r="AVM89" s="195"/>
      <c r="AVN89" s="195"/>
      <c r="AVO89" s="195"/>
      <c r="AVP89" s="195"/>
      <c r="AVQ89" s="195"/>
      <c r="AVR89" s="195"/>
      <c r="AVS89" s="195"/>
      <c r="AVT89" s="195"/>
      <c r="AVU89" s="195"/>
      <c r="AVV89" s="195"/>
      <c r="AVW89" s="195"/>
      <c r="AVX89" s="195"/>
      <c r="AVY89" s="195"/>
      <c r="AVZ89" s="195"/>
      <c r="AWA89" s="195"/>
      <c r="AWB89" s="195"/>
      <c r="AWC89" s="195"/>
      <c r="AWD89" s="195"/>
      <c r="AWE89" s="195"/>
      <c r="AWF89" s="195"/>
      <c r="AWG89" s="195"/>
      <c r="AWH89" s="195"/>
      <c r="AWI89" s="195"/>
      <c r="AWJ89" s="195"/>
      <c r="AWK89" s="195"/>
      <c r="AWL89" s="195"/>
      <c r="AWM89" s="195"/>
      <c r="AWN89" s="195"/>
      <c r="AWO89" s="195"/>
      <c r="AWP89" s="195"/>
      <c r="AWQ89" s="195"/>
      <c r="AWR89" s="195"/>
      <c r="AWS89" s="195"/>
      <c r="AWT89" s="195"/>
      <c r="AWU89" s="195"/>
      <c r="AWV89" s="195"/>
      <c r="AWW89" s="195"/>
      <c r="AWX89" s="195"/>
      <c r="AWY89" s="195"/>
      <c r="AWZ89" s="195"/>
      <c r="AXA89" s="195"/>
      <c r="AXB89" s="195"/>
      <c r="AXC89" s="195"/>
      <c r="AXD89" s="195"/>
      <c r="AXE89" s="195"/>
      <c r="AXF89" s="195"/>
      <c r="AXG89" s="195"/>
      <c r="AXH89" s="195"/>
      <c r="AXI89" s="195"/>
      <c r="AXJ89" s="195"/>
      <c r="AXK89" s="195"/>
      <c r="AXL89" s="195"/>
      <c r="AXM89" s="195"/>
      <c r="AXN89" s="195"/>
      <c r="AXO89" s="195"/>
      <c r="AXP89" s="195"/>
      <c r="AXQ89" s="195"/>
      <c r="AXR89" s="195"/>
      <c r="AXS89" s="195"/>
      <c r="AXT89" s="195"/>
      <c r="AXU89" s="195"/>
      <c r="AXV89" s="195"/>
      <c r="AXW89" s="195"/>
      <c r="AXX89" s="195"/>
      <c r="AXY89" s="195"/>
      <c r="AXZ89" s="195"/>
      <c r="AYA89" s="195"/>
      <c r="AYB89" s="195"/>
      <c r="AYC89" s="195"/>
      <c r="AYD89" s="195"/>
      <c r="AYE89" s="195"/>
      <c r="AYF89" s="195"/>
      <c r="AYG89" s="195"/>
      <c r="AYH89" s="195"/>
      <c r="AYI89" s="195"/>
      <c r="AYJ89" s="195"/>
      <c r="AYK89" s="195"/>
      <c r="AYL89" s="195"/>
      <c r="AYM89" s="195"/>
      <c r="AYN89" s="195"/>
      <c r="AYO89" s="195"/>
      <c r="AYP89" s="195"/>
      <c r="AYQ89" s="195"/>
      <c r="AYR89" s="195"/>
      <c r="AYS89" s="195"/>
      <c r="AYT89" s="195"/>
      <c r="AYU89" s="195"/>
      <c r="AYV89" s="195"/>
      <c r="AYW89" s="195"/>
      <c r="AYX89" s="195"/>
      <c r="AYY89" s="195"/>
      <c r="AYZ89" s="195"/>
      <c r="AZA89" s="195"/>
      <c r="AZB89" s="195"/>
      <c r="AZC89" s="195"/>
      <c r="AZD89" s="195"/>
      <c r="AZE89" s="195"/>
      <c r="AZF89" s="195"/>
      <c r="AZG89" s="195"/>
      <c r="AZH89" s="195"/>
      <c r="AZI89" s="195"/>
      <c r="AZJ89" s="195"/>
      <c r="AZK89" s="195"/>
      <c r="AZL89" s="195"/>
      <c r="AZM89" s="195"/>
      <c r="AZN89" s="195"/>
      <c r="AZO89" s="195"/>
      <c r="AZP89" s="195"/>
      <c r="AZQ89" s="195"/>
      <c r="AZR89" s="195"/>
      <c r="AZS89" s="195"/>
      <c r="AZT89" s="195"/>
      <c r="AZU89" s="195"/>
      <c r="AZV89" s="195"/>
      <c r="AZW89" s="195"/>
      <c r="AZX89" s="195"/>
      <c r="AZY89" s="195"/>
      <c r="AZZ89" s="195"/>
      <c r="BAA89" s="195"/>
      <c r="BAB89" s="195"/>
      <c r="BAC89" s="195"/>
      <c r="BAD89" s="195"/>
      <c r="BAE89" s="195"/>
      <c r="BAF89" s="195"/>
      <c r="BAG89" s="195"/>
      <c r="BAH89" s="195"/>
      <c r="BAI89" s="195"/>
      <c r="BAJ89" s="195"/>
      <c r="BAK89" s="195"/>
      <c r="BAL89" s="195"/>
      <c r="BAM89" s="195"/>
      <c r="BAN89" s="195"/>
      <c r="BAO89" s="195"/>
      <c r="BAP89" s="195"/>
      <c r="BAQ89" s="195"/>
      <c r="BAR89" s="195"/>
      <c r="BAS89" s="195"/>
      <c r="BAT89" s="195"/>
      <c r="BAU89" s="195"/>
      <c r="BAV89" s="195"/>
      <c r="BAW89" s="195"/>
      <c r="BAX89" s="195"/>
      <c r="BAY89" s="195"/>
      <c r="BAZ89" s="195"/>
      <c r="BBA89" s="195"/>
      <c r="BBB89" s="195"/>
      <c r="BBC89" s="195"/>
      <c r="BBD89" s="195"/>
      <c r="BBE89" s="195"/>
      <c r="BBF89" s="195"/>
      <c r="BBG89" s="195"/>
      <c r="BBH89" s="195"/>
      <c r="BBI89" s="195"/>
      <c r="BBJ89" s="195"/>
      <c r="BBK89" s="195"/>
      <c r="BBL89" s="195"/>
      <c r="BBM89" s="195"/>
      <c r="BBN89" s="195"/>
      <c r="BBO89" s="195"/>
      <c r="BBP89" s="195"/>
      <c r="BBQ89" s="195"/>
      <c r="BBR89" s="195"/>
      <c r="BBS89" s="195"/>
      <c r="BBT89" s="195"/>
      <c r="BBU89" s="195"/>
      <c r="BBV89" s="195"/>
      <c r="BBW89" s="195"/>
      <c r="BBX89" s="195"/>
      <c r="BBY89" s="195"/>
      <c r="BBZ89" s="195"/>
      <c r="BCA89" s="195"/>
      <c r="BCB89" s="195"/>
      <c r="BCC89" s="195"/>
      <c r="BCD89" s="195"/>
      <c r="BCE89" s="195"/>
      <c r="BCF89" s="195"/>
      <c r="BCG89" s="195"/>
      <c r="BCH89" s="195"/>
      <c r="BCI89" s="195"/>
      <c r="BCJ89" s="195"/>
      <c r="BCK89" s="195"/>
      <c r="BCL89" s="195"/>
      <c r="BCM89" s="195"/>
      <c r="BCN89" s="195"/>
      <c r="BCO89" s="195"/>
      <c r="BCP89" s="195"/>
      <c r="BCQ89" s="195"/>
      <c r="BCR89" s="195"/>
      <c r="BCS89" s="195"/>
      <c r="BCT89" s="195"/>
      <c r="BCU89" s="195"/>
      <c r="BCV89" s="195"/>
      <c r="BCW89" s="195"/>
      <c r="BCX89" s="195"/>
      <c r="BCY89" s="195"/>
      <c r="BCZ89" s="195"/>
      <c r="BDA89" s="195"/>
      <c r="BDB89" s="195"/>
      <c r="BDC89" s="195"/>
      <c r="BDD89" s="195"/>
      <c r="BDE89" s="195"/>
      <c r="BDF89" s="195"/>
      <c r="BDG89" s="195"/>
      <c r="BDH89" s="195"/>
      <c r="BDI89" s="195"/>
      <c r="BDJ89" s="195"/>
      <c r="BDK89" s="195"/>
      <c r="BDL89" s="195"/>
      <c r="BDM89" s="195"/>
      <c r="BDN89" s="195"/>
      <c r="BDO89" s="195"/>
      <c r="BDP89" s="195"/>
      <c r="BDQ89" s="195"/>
      <c r="BDR89" s="195"/>
      <c r="BDS89" s="195"/>
      <c r="BDT89" s="195"/>
      <c r="BDU89" s="195"/>
      <c r="BDV89" s="195"/>
      <c r="BDW89" s="195"/>
      <c r="BDX89" s="195"/>
      <c r="BDY89" s="195"/>
      <c r="BDZ89" s="195"/>
      <c r="BEA89" s="195"/>
      <c r="BEB89" s="195"/>
      <c r="BEC89" s="195"/>
      <c r="BED89" s="195"/>
      <c r="BEE89" s="195"/>
      <c r="BEF89" s="195"/>
      <c r="BEG89" s="195"/>
      <c r="BEH89" s="195"/>
      <c r="BEI89" s="195"/>
      <c r="BEJ89" s="195"/>
      <c r="BEK89" s="195"/>
      <c r="BEL89" s="195"/>
      <c r="BEM89" s="195"/>
      <c r="BEN89" s="195"/>
      <c r="BEO89" s="195"/>
      <c r="BEP89" s="195"/>
      <c r="BEQ89" s="195"/>
      <c r="BER89" s="195"/>
      <c r="BES89" s="195"/>
      <c r="BET89" s="195"/>
      <c r="BEU89" s="195"/>
      <c r="BEV89" s="195"/>
      <c r="BEW89" s="195"/>
      <c r="BEX89" s="195"/>
      <c r="BEY89" s="195"/>
      <c r="BEZ89" s="195"/>
      <c r="BFA89" s="195"/>
      <c r="BFB89" s="195"/>
      <c r="BFC89" s="195"/>
      <c r="BFD89" s="195"/>
      <c r="BFE89" s="195"/>
      <c r="BFF89" s="195"/>
      <c r="BFG89" s="195"/>
      <c r="BFH89" s="195"/>
      <c r="BFI89" s="195"/>
      <c r="BFJ89" s="195"/>
      <c r="BFK89" s="195"/>
      <c r="BFL89" s="195"/>
      <c r="BFM89" s="195"/>
      <c r="BFN89" s="195"/>
      <c r="BFO89" s="195"/>
      <c r="BFP89" s="195"/>
      <c r="BFQ89" s="195"/>
      <c r="BFR89" s="195"/>
      <c r="BFS89" s="195"/>
      <c r="BFT89" s="195"/>
      <c r="BFU89" s="195"/>
      <c r="BFV89" s="195"/>
      <c r="BFW89" s="195"/>
      <c r="BFX89" s="195"/>
      <c r="BFY89" s="195"/>
      <c r="BFZ89" s="195"/>
      <c r="BGA89" s="195"/>
      <c r="BGB89" s="195"/>
      <c r="BGC89" s="195"/>
      <c r="BGD89" s="195"/>
      <c r="BGE89" s="195"/>
      <c r="BGF89" s="195"/>
      <c r="BGG89" s="195"/>
      <c r="BGH89" s="195"/>
      <c r="BGI89" s="195"/>
      <c r="BGJ89" s="195"/>
      <c r="BGK89" s="195"/>
      <c r="BGL89" s="195"/>
      <c r="BGM89" s="195"/>
      <c r="BGN89" s="195"/>
      <c r="BGO89" s="195"/>
      <c r="BGP89" s="195"/>
      <c r="BGQ89" s="195"/>
      <c r="BGR89" s="195"/>
      <c r="BGS89" s="195"/>
      <c r="BGT89" s="195"/>
      <c r="BGU89" s="195"/>
      <c r="BGV89" s="195"/>
      <c r="BGW89" s="195"/>
      <c r="BGX89" s="195"/>
      <c r="BGY89" s="195"/>
      <c r="BGZ89" s="195"/>
      <c r="BHA89" s="195"/>
      <c r="BHB89" s="195"/>
      <c r="BHC89" s="195"/>
      <c r="BHD89" s="195"/>
      <c r="BHE89" s="195"/>
      <c r="BHF89" s="195"/>
      <c r="BHG89" s="195"/>
      <c r="BHH89" s="195"/>
      <c r="BHI89" s="195"/>
      <c r="BHJ89" s="195"/>
      <c r="BHK89" s="195"/>
      <c r="BHL89" s="195"/>
      <c r="BHM89" s="195"/>
      <c r="BHN89" s="195"/>
      <c r="BHO89" s="195"/>
      <c r="BHP89" s="195"/>
      <c r="BHQ89" s="195"/>
      <c r="BHR89" s="195"/>
      <c r="BHS89" s="195"/>
      <c r="BHT89" s="195"/>
      <c r="BHU89" s="195"/>
      <c r="BHV89" s="195"/>
      <c r="BHW89" s="195"/>
      <c r="BHX89" s="195"/>
      <c r="BHY89" s="195"/>
      <c r="BHZ89" s="195"/>
      <c r="BIA89" s="195"/>
      <c r="BIB89" s="195"/>
      <c r="BIC89" s="195"/>
      <c r="BID89" s="195"/>
      <c r="BIE89" s="195"/>
      <c r="BIF89" s="195"/>
      <c r="BIG89" s="195"/>
      <c r="BIH89" s="195"/>
      <c r="BII89" s="195"/>
      <c r="BIJ89" s="195"/>
      <c r="BIK89" s="195"/>
      <c r="BIL89" s="195"/>
      <c r="BIM89" s="195"/>
      <c r="BIN89" s="195"/>
      <c r="BIO89" s="195"/>
      <c r="BIP89" s="195"/>
      <c r="BIQ89" s="195"/>
      <c r="BIR89" s="195"/>
      <c r="BIS89" s="195"/>
      <c r="BIT89" s="195"/>
      <c r="BIU89" s="195"/>
      <c r="BIV89" s="195"/>
      <c r="BIW89" s="195"/>
      <c r="BIX89" s="195"/>
      <c r="BIY89" s="195"/>
      <c r="BIZ89" s="195"/>
      <c r="BJA89" s="195"/>
      <c r="BJB89" s="195"/>
      <c r="BJC89" s="195"/>
      <c r="BJD89" s="195"/>
      <c r="BJE89" s="195"/>
      <c r="BJF89" s="195"/>
      <c r="BJG89" s="195"/>
      <c r="BJH89" s="195"/>
      <c r="BJI89" s="195"/>
      <c r="BJJ89" s="195"/>
      <c r="BJK89" s="195"/>
      <c r="BJL89" s="195"/>
      <c r="BJM89" s="195"/>
      <c r="BJN89" s="195"/>
      <c r="BJO89" s="195"/>
      <c r="BJP89" s="195"/>
      <c r="BJQ89" s="195"/>
      <c r="BJR89" s="195"/>
      <c r="BJS89" s="195"/>
      <c r="BJT89" s="195"/>
      <c r="BJU89" s="195"/>
      <c r="BJV89" s="195"/>
      <c r="BJW89" s="195"/>
      <c r="BJX89" s="195"/>
      <c r="BJY89" s="195"/>
      <c r="BJZ89" s="195"/>
      <c r="BKA89" s="195"/>
      <c r="BKB89" s="195"/>
      <c r="BKC89" s="195"/>
      <c r="BKD89" s="195"/>
      <c r="BKE89" s="195"/>
      <c r="BKF89" s="195"/>
      <c r="BKG89" s="195"/>
      <c r="BKH89" s="195"/>
      <c r="BKI89" s="195"/>
      <c r="BKJ89" s="195"/>
      <c r="BKK89" s="195"/>
      <c r="BKL89" s="195"/>
      <c r="BKM89" s="195"/>
      <c r="BKN89" s="195"/>
      <c r="BKO89" s="195"/>
      <c r="BKP89" s="195"/>
      <c r="BKQ89" s="195"/>
      <c r="BKR89" s="195"/>
      <c r="BKS89" s="195"/>
      <c r="BKT89" s="195"/>
      <c r="BKU89" s="195"/>
      <c r="BKV89" s="195"/>
      <c r="BKW89" s="195"/>
      <c r="BKX89" s="195"/>
      <c r="BKY89" s="195"/>
      <c r="BKZ89" s="195"/>
      <c r="BLA89" s="195"/>
      <c r="BLB89" s="195"/>
      <c r="BLC89" s="195"/>
      <c r="BLD89" s="195"/>
      <c r="BLE89" s="195"/>
      <c r="BLF89" s="195"/>
      <c r="BLG89" s="195"/>
      <c r="BLH89" s="195"/>
      <c r="BLI89" s="195"/>
      <c r="BLJ89" s="195"/>
      <c r="BLK89" s="195"/>
      <c r="BLL89" s="195"/>
      <c r="BLM89" s="195"/>
      <c r="BLN89" s="195"/>
      <c r="BLO89" s="195"/>
      <c r="BLP89" s="195"/>
      <c r="BLQ89" s="195"/>
      <c r="BLR89" s="195"/>
      <c r="BLS89" s="195"/>
      <c r="BLT89" s="195"/>
      <c r="BLU89" s="195"/>
      <c r="BLV89" s="195"/>
      <c r="BLW89" s="195"/>
      <c r="BLX89" s="195"/>
      <c r="BLY89" s="195"/>
      <c r="BLZ89" s="195"/>
      <c r="BMA89" s="195"/>
      <c r="BMB89" s="195"/>
      <c r="BMC89" s="195"/>
      <c r="BMD89" s="195"/>
      <c r="BME89" s="195"/>
      <c r="BMF89" s="195"/>
      <c r="BMG89" s="195"/>
      <c r="BMH89" s="195"/>
      <c r="BMI89" s="195"/>
      <c r="BMJ89" s="195"/>
      <c r="BMK89" s="195"/>
      <c r="BML89" s="195"/>
      <c r="BMM89" s="195"/>
      <c r="BMN89" s="195"/>
      <c r="BMO89" s="195"/>
      <c r="BMP89" s="195"/>
      <c r="BMQ89" s="195"/>
      <c r="BMR89" s="195"/>
      <c r="BMS89" s="195"/>
      <c r="BMT89" s="195"/>
      <c r="BMU89" s="195"/>
      <c r="BMV89" s="195"/>
      <c r="BMW89" s="195"/>
      <c r="BMX89" s="195"/>
      <c r="BMY89" s="195"/>
      <c r="BMZ89" s="195"/>
      <c r="BNA89" s="195"/>
      <c r="BNB89" s="195"/>
      <c r="BNC89" s="195"/>
      <c r="BND89" s="195"/>
      <c r="BNE89" s="195"/>
      <c r="BNF89" s="195"/>
      <c r="BNG89" s="195"/>
      <c r="BNH89" s="195"/>
      <c r="BNI89" s="195"/>
      <c r="BNJ89" s="195"/>
      <c r="BNK89" s="195"/>
      <c r="BNL89" s="195"/>
      <c r="BNM89" s="195"/>
      <c r="BNN89" s="195"/>
      <c r="BNO89" s="195"/>
      <c r="BNP89" s="195"/>
      <c r="BNQ89" s="195"/>
      <c r="BNR89" s="195"/>
      <c r="BNS89" s="195"/>
      <c r="BNT89" s="195"/>
      <c r="BNU89" s="195"/>
      <c r="BNV89" s="195"/>
      <c r="BNW89" s="195"/>
      <c r="BNX89" s="195"/>
      <c r="BNY89" s="195"/>
      <c r="BNZ89" s="195"/>
      <c r="BOA89" s="195"/>
      <c r="BOB89" s="195"/>
      <c r="BOC89" s="195"/>
      <c r="BOD89" s="195"/>
      <c r="BOE89" s="195"/>
      <c r="BOF89" s="195"/>
      <c r="BOG89" s="195"/>
      <c r="BOH89" s="195"/>
      <c r="BOI89" s="195"/>
      <c r="BOJ89" s="195"/>
      <c r="BOK89" s="195"/>
      <c r="BOL89" s="195"/>
      <c r="BOM89" s="195"/>
      <c r="BON89" s="195"/>
      <c r="BOO89" s="195"/>
      <c r="BOP89" s="195"/>
      <c r="BOQ89" s="195"/>
      <c r="BOR89" s="195"/>
      <c r="BOS89" s="195"/>
      <c r="BOT89" s="195"/>
      <c r="BOU89" s="195"/>
      <c r="BOV89" s="195"/>
      <c r="BOW89" s="195"/>
      <c r="BOX89" s="195"/>
      <c r="BOY89" s="195"/>
      <c r="BOZ89" s="195"/>
      <c r="BPA89" s="195"/>
      <c r="BPB89" s="195"/>
      <c r="BPC89" s="195"/>
      <c r="BPD89" s="195"/>
      <c r="BPE89" s="195"/>
      <c r="BPF89" s="195"/>
      <c r="BPG89" s="195"/>
      <c r="BPH89" s="195"/>
      <c r="BPI89" s="195"/>
      <c r="BPJ89" s="195"/>
      <c r="BPK89" s="195"/>
      <c r="BPL89" s="195"/>
      <c r="BPM89" s="195"/>
      <c r="BPN89" s="195"/>
      <c r="BPO89" s="195"/>
      <c r="BPP89" s="195"/>
      <c r="BPQ89" s="195"/>
      <c r="BPR89" s="195"/>
      <c r="BPS89" s="195"/>
      <c r="BPT89" s="195"/>
      <c r="BPU89" s="195"/>
      <c r="BPV89" s="195"/>
      <c r="BPW89" s="195"/>
      <c r="BPX89" s="195"/>
      <c r="BPY89" s="195"/>
      <c r="BPZ89" s="195"/>
      <c r="BQA89" s="195"/>
      <c r="BQB89" s="195"/>
      <c r="BQC89" s="195"/>
      <c r="BQD89" s="195"/>
      <c r="BQE89" s="195"/>
      <c r="BQF89" s="195"/>
      <c r="BQG89" s="195"/>
      <c r="BQH89" s="195"/>
      <c r="BQI89" s="195"/>
      <c r="BQJ89" s="195"/>
      <c r="BQK89" s="195"/>
      <c r="BQL89" s="195"/>
      <c r="BQM89" s="195"/>
      <c r="BQN89" s="195"/>
      <c r="BQO89" s="195"/>
      <c r="BQP89" s="195"/>
      <c r="BQQ89" s="195"/>
      <c r="BQR89" s="195"/>
      <c r="BQS89" s="195"/>
      <c r="BQT89" s="195"/>
      <c r="BQU89" s="195"/>
      <c r="BQV89" s="195"/>
      <c r="BQW89" s="195"/>
      <c r="BQX89" s="195"/>
      <c r="BQY89" s="195"/>
      <c r="BQZ89" s="195"/>
      <c r="BRA89" s="195"/>
      <c r="BRB89" s="195"/>
      <c r="BRC89" s="195"/>
      <c r="BRD89" s="195"/>
      <c r="BRE89" s="195"/>
      <c r="BRF89" s="195"/>
      <c r="BRG89" s="195"/>
      <c r="BRH89" s="195"/>
      <c r="BRI89" s="195"/>
      <c r="BRJ89" s="195"/>
      <c r="BRK89" s="195"/>
      <c r="BRL89" s="195"/>
      <c r="BRM89" s="195"/>
      <c r="BRN89" s="195"/>
      <c r="BRO89" s="195"/>
      <c r="BRP89" s="195"/>
      <c r="BRQ89" s="195"/>
      <c r="BRR89" s="195"/>
      <c r="BRS89" s="195"/>
      <c r="BRT89" s="195"/>
      <c r="BRU89" s="195"/>
      <c r="BRV89" s="195"/>
      <c r="BRW89" s="195"/>
      <c r="BRX89" s="195"/>
      <c r="BRY89" s="195"/>
      <c r="BRZ89" s="195"/>
      <c r="BSA89" s="195"/>
      <c r="BSB89" s="195"/>
      <c r="BSC89" s="195"/>
      <c r="BSD89" s="195"/>
      <c r="BSE89" s="195"/>
      <c r="BSF89" s="195"/>
      <c r="BSG89" s="195"/>
      <c r="BSH89" s="195"/>
      <c r="BSI89" s="195"/>
      <c r="BSJ89" s="195"/>
      <c r="BSK89" s="195"/>
      <c r="BSL89" s="195"/>
      <c r="BSM89" s="195"/>
      <c r="BSN89" s="195"/>
      <c r="BSO89" s="195"/>
      <c r="BSP89" s="195"/>
      <c r="BSQ89" s="195"/>
      <c r="BSR89" s="195"/>
      <c r="BSS89" s="195"/>
      <c r="BST89" s="195"/>
      <c r="BSU89" s="195"/>
      <c r="BSV89" s="195"/>
      <c r="BSW89" s="195"/>
      <c r="BSX89" s="195"/>
      <c r="BSY89" s="195"/>
      <c r="BSZ89" s="195"/>
      <c r="BTA89" s="195"/>
      <c r="BTB89" s="195"/>
      <c r="BTC89" s="195"/>
      <c r="BTD89" s="195"/>
      <c r="BTE89" s="195"/>
      <c r="BTF89" s="195"/>
      <c r="BTG89" s="195"/>
      <c r="BTH89" s="195"/>
      <c r="BTI89" s="195"/>
      <c r="BTJ89" s="195"/>
      <c r="BTK89" s="195"/>
      <c r="BTL89" s="195"/>
      <c r="BTM89" s="195"/>
      <c r="BTN89" s="195"/>
      <c r="BTO89" s="195"/>
      <c r="BTP89" s="195"/>
      <c r="BTQ89" s="195"/>
      <c r="BTR89" s="195"/>
      <c r="BTS89" s="195"/>
      <c r="BTT89" s="195"/>
      <c r="BTU89" s="195"/>
      <c r="BTV89" s="195"/>
      <c r="BTW89" s="195"/>
      <c r="BTX89" s="195"/>
      <c r="BTY89" s="195"/>
      <c r="BTZ89" s="195"/>
      <c r="BUA89" s="195"/>
      <c r="BUB89" s="195"/>
      <c r="BUC89" s="195"/>
      <c r="BUD89" s="195"/>
      <c r="BUE89" s="195"/>
      <c r="BUF89" s="195"/>
      <c r="BUG89" s="195"/>
      <c r="BUH89" s="195"/>
      <c r="BUI89" s="195"/>
      <c r="BUJ89" s="195"/>
      <c r="BUK89" s="195"/>
      <c r="BUL89" s="195"/>
      <c r="BUM89" s="195"/>
      <c r="BUN89" s="195"/>
      <c r="BUO89" s="195"/>
      <c r="BUP89" s="195"/>
      <c r="BUQ89" s="195"/>
      <c r="BUR89" s="195"/>
      <c r="BUS89" s="195"/>
      <c r="BUT89" s="195"/>
      <c r="BUU89" s="195"/>
      <c r="BUV89" s="195"/>
      <c r="BUW89" s="195"/>
      <c r="BUX89" s="195"/>
      <c r="BUY89" s="195"/>
      <c r="BUZ89" s="195"/>
      <c r="BVA89" s="195"/>
      <c r="BVB89" s="195"/>
      <c r="BVC89" s="195"/>
      <c r="BVD89" s="195"/>
      <c r="BVE89" s="195"/>
      <c r="BVF89" s="195"/>
      <c r="BVG89" s="195"/>
      <c r="BVH89" s="195"/>
      <c r="BVI89" s="195"/>
      <c r="BVJ89" s="195"/>
      <c r="BVK89" s="195"/>
      <c r="BVL89" s="195"/>
      <c r="BVM89" s="195"/>
      <c r="BVN89" s="195"/>
      <c r="BVO89" s="195"/>
      <c r="BVP89" s="195"/>
      <c r="BVQ89" s="195"/>
      <c r="BVR89" s="195"/>
      <c r="BVS89" s="195"/>
      <c r="BVT89" s="195"/>
      <c r="BVU89" s="195"/>
      <c r="BVV89" s="195"/>
      <c r="BVW89" s="195"/>
      <c r="BVX89" s="195"/>
      <c r="BVY89" s="195"/>
      <c r="BVZ89" s="195"/>
      <c r="BWA89" s="195"/>
      <c r="BWB89" s="195"/>
      <c r="BWC89" s="195"/>
      <c r="BWD89" s="195"/>
      <c r="BWE89" s="195"/>
      <c r="BWF89" s="195"/>
      <c r="BWG89" s="195"/>
      <c r="BWH89" s="195"/>
      <c r="BWI89" s="195"/>
      <c r="BWJ89" s="195"/>
      <c r="BWK89" s="195"/>
      <c r="BWL89" s="195"/>
      <c r="BWM89" s="195"/>
      <c r="BWN89" s="195"/>
      <c r="BWO89" s="195"/>
      <c r="BWP89" s="195"/>
      <c r="BWQ89" s="195"/>
      <c r="BWR89" s="195"/>
      <c r="BWS89" s="195"/>
      <c r="BWT89" s="195"/>
      <c r="BWU89" s="195"/>
      <c r="BWV89" s="195"/>
      <c r="BWW89" s="195"/>
      <c r="BWX89" s="195"/>
      <c r="BWY89" s="195"/>
      <c r="BWZ89" s="195"/>
      <c r="BXA89" s="195"/>
      <c r="BXB89" s="195"/>
      <c r="BXC89" s="195"/>
      <c r="BXD89" s="195"/>
      <c r="BXE89" s="195"/>
      <c r="BXF89" s="195"/>
      <c r="BXG89" s="195"/>
      <c r="BXH89" s="195"/>
      <c r="BXI89" s="195"/>
      <c r="BXJ89" s="195"/>
      <c r="BXK89" s="195"/>
      <c r="BXL89" s="195"/>
      <c r="BXM89" s="195"/>
      <c r="BXN89" s="195"/>
      <c r="BXO89" s="195"/>
      <c r="BXP89" s="195"/>
      <c r="BXQ89" s="195"/>
      <c r="BXR89" s="195"/>
      <c r="BXS89" s="195"/>
      <c r="BXT89" s="195"/>
      <c r="BXU89" s="195"/>
      <c r="BXV89" s="195"/>
      <c r="BXW89" s="195"/>
      <c r="BXX89" s="195"/>
      <c r="BXY89" s="195"/>
      <c r="BXZ89" s="195"/>
      <c r="BYA89" s="195"/>
      <c r="BYB89" s="195"/>
      <c r="BYC89" s="195"/>
      <c r="BYD89" s="195"/>
      <c r="BYE89" s="195"/>
      <c r="BYF89" s="195"/>
      <c r="BYG89" s="195"/>
      <c r="BYH89" s="195"/>
      <c r="BYI89" s="195"/>
      <c r="BYJ89" s="195"/>
      <c r="BYK89" s="195"/>
      <c r="BYL89" s="195"/>
      <c r="BYM89" s="195"/>
      <c r="BYN89" s="195"/>
      <c r="BYO89" s="195"/>
      <c r="BYP89" s="195"/>
      <c r="BYQ89" s="195"/>
      <c r="BYR89" s="195"/>
      <c r="BYS89" s="195"/>
      <c r="BYT89" s="195"/>
      <c r="BYU89" s="195"/>
      <c r="BYV89" s="195"/>
      <c r="BYW89" s="195"/>
      <c r="BYX89" s="195"/>
      <c r="BYY89" s="195"/>
      <c r="BYZ89" s="195"/>
      <c r="BZA89" s="195"/>
      <c r="BZB89" s="195"/>
      <c r="BZC89" s="195"/>
      <c r="BZD89" s="195"/>
      <c r="BZE89" s="195"/>
      <c r="BZF89" s="195"/>
      <c r="BZG89" s="195"/>
      <c r="BZH89" s="195"/>
      <c r="BZI89" s="195"/>
      <c r="BZJ89" s="195"/>
      <c r="BZK89" s="195"/>
      <c r="BZL89" s="195"/>
      <c r="BZM89" s="195"/>
      <c r="BZN89" s="195"/>
      <c r="BZO89" s="195"/>
      <c r="BZP89" s="195"/>
      <c r="BZQ89" s="195"/>
      <c r="BZR89" s="195"/>
      <c r="BZS89" s="195"/>
      <c r="BZT89" s="195"/>
      <c r="BZU89" s="195"/>
      <c r="BZV89" s="195"/>
      <c r="BZW89" s="195"/>
      <c r="BZX89" s="195"/>
      <c r="BZY89" s="195"/>
      <c r="BZZ89" s="195"/>
      <c r="CAA89" s="195"/>
      <c r="CAB89" s="195"/>
      <c r="CAC89" s="195"/>
      <c r="CAD89" s="195"/>
      <c r="CAE89" s="195"/>
      <c r="CAF89" s="195"/>
      <c r="CAG89" s="195"/>
      <c r="CAH89" s="195"/>
      <c r="CAI89" s="195"/>
      <c r="CAJ89" s="195"/>
      <c r="CAK89" s="195"/>
      <c r="CAL89" s="195"/>
      <c r="CAM89" s="195"/>
      <c r="CAN89" s="195"/>
      <c r="CAO89" s="195"/>
      <c r="CAP89" s="195"/>
      <c r="CAQ89" s="195"/>
      <c r="CAR89" s="195"/>
      <c r="CAS89" s="195"/>
      <c r="CAT89" s="195"/>
      <c r="CAU89" s="195"/>
      <c r="CAV89" s="195"/>
      <c r="CAW89" s="195"/>
      <c r="CAX89" s="195"/>
      <c r="CAY89" s="195"/>
      <c r="CAZ89" s="195"/>
      <c r="CBA89" s="195"/>
      <c r="CBB89" s="195"/>
      <c r="CBC89" s="195"/>
      <c r="CBD89" s="195"/>
      <c r="CBE89" s="195"/>
      <c r="CBF89" s="195"/>
      <c r="CBG89" s="195"/>
      <c r="CBH89" s="195"/>
      <c r="CBI89" s="195"/>
      <c r="CBJ89" s="195"/>
      <c r="CBK89" s="195"/>
      <c r="CBL89" s="195"/>
      <c r="CBM89" s="195"/>
      <c r="CBN89" s="195"/>
      <c r="CBO89" s="195"/>
      <c r="CBP89" s="195"/>
      <c r="CBQ89" s="195"/>
      <c r="CBR89" s="195"/>
      <c r="CBS89" s="195"/>
      <c r="CBT89" s="195"/>
      <c r="CBU89" s="195"/>
      <c r="CBV89" s="195"/>
      <c r="CBW89" s="195"/>
      <c r="CBX89" s="195"/>
      <c r="CBY89" s="195"/>
      <c r="CBZ89" s="195"/>
      <c r="CCA89" s="195"/>
      <c r="CCB89" s="195"/>
      <c r="CCC89" s="195"/>
      <c r="CCD89" s="195"/>
      <c r="CCE89" s="195"/>
      <c r="CCF89" s="195"/>
      <c r="CCG89" s="195"/>
      <c r="CCH89" s="195"/>
      <c r="CCI89" s="195"/>
      <c r="CCJ89" s="195"/>
      <c r="CCK89" s="195"/>
      <c r="CCL89" s="195"/>
      <c r="CCM89" s="195"/>
      <c r="CCN89" s="195"/>
      <c r="CCO89" s="195"/>
      <c r="CCP89" s="195"/>
      <c r="CCQ89" s="195"/>
      <c r="CCR89" s="195"/>
      <c r="CCS89" s="195"/>
      <c r="CCT89" s="195"/>
      <c r="CCU89" s="195"/>
      <c r="CCV89" s="195"/>
      <c r="CCW89" s="195"/>
      <c r="CCX89" s="195"/>
      <c r="CCY89" s="195"/>
      <c r="CCZ89" s="195"/>
      <c r="CDA89" s="195"/>
      <c r="CDB89" s="195"/>
      <c r="CDC89" s="195"/>
      <c r="CDD89" s="195"/>
      <c r="CDE89" s="195"/>
      <c r="CDF89" s="195"/>
      <c r="CDG89" s="195"/>
      <c r="CDH89" s="195"/>
      <c r="CDI89" s="195"/>
      <c r="CDJ89" s="195"/>
      <c r="CDK89" s="195"/>
      <c r="CDL89" s="195"/>
      <c r="CDM89" s="195"/>
      <c r="CDN89" s="195"/>
      <c r="CDO89" s="195"/>
      <c r="CDP89" s="195"/>
      <c r="CDQ89" s="195"/>
      <c r="CDR89" s="195"/>
      <c r="CDS89" s="195"/>
      <c r="CDT89" s="195"/>
      <c r="CDU89" s="195"/>
      <c r="CDV89" s="195"/>
      <c r="CDW89" s="195"/>
      <c r="CDX89" s="195"/>
      <c r="CDY89" s="195"/>
      <c r="CDZ89" s="195"/>
      <c r="CEA89" s="195"/>
      <c r="CEB89" s="195"/>
      <c r="CEC89" s="195"/>
      <c r="CED89" s="195"/>
      <c r="CEE89" s="195"/>
      <c r="CEF89" s="195"/>
      <c r="CEG89" s="195"/>
      <c r="CEH89" s="195"/>
      <c r="CEI89" s="195"/>
      <c r="CEJ89" s="195"/>
      <c r="CEK89" s="195"/>
      <c r="CEL89" s="195"/>
      <c r="CEM89" s="195"/>
      <c r="CEN89" s="195"/>
      <c r="CEO89" s="195"/>
      <c r="CEP89" s="195"/>
      <c r="CEQ89" s="195"/>
      <c r="CER89" s="195"/>
      <c r="CES89" s="195"/>
      <c r="CET89" s="195"/>
      <c r="CEU89" s="195"/>
      <c r="CEV89" s="195"/>
      <c r="CEW89" s="195"/>
      <c r="CEX89" s="195"/>
      <c r="CEY89" s="195"/>
      <c r="CEZ89" s="195"/>
      <c r="CFA89" s="195"/>
      <c r="CFB89" s="195"/>
      <c r="CFC89" s="195"/>
      <c r="CFD89" s="195"/>
      <c r="CFE89" s="195"/>
      <c r="CFF89" s="195"/>
      <c r="CFG89" s="195"/>
      <c r="CFH89" s="195"/>
      <c r="CFI89" s="195"/>
      <c r="CFJ89" s="195"/>
      <c r="CFK89" s="195"/>
      <c r="CFL89" s="195"/>
      <c r="CFM89" s="195"/>
      <c r="CFN89" s="195"/>
      <c r="CFO89" s="195"/>
      <c r="CFP89" s="195"/>
      <c r="CFQ89" s="195"/>
      <c r="CFR89" s="195"/>
      <c r="CFS89" s="195"/>
      <c r="CFT89" s="195"/>
      <c r="CFU89" s="195"/>
      <c r="CFV89" s="195"/>
      <c r="CFW89" s="195"/>
      <c r="CFX89" s="195"/>
      <c r="CFY89" s="195"/>
      <c r="CFZ89" s="195"/>
      <c r="CGA89" s="195"/>
      <c r="CGB89" s="195"/>
      <c r="CGC89" s="195"/>
      <c r="CGD89" s="195"/>
      <c r="CGE89" s="195"/>
      <c r="CGF89" s="195"/>
      <c r="CGG89" s="195"/>
      <c r="CGH89" s="195"/>
      <c r="CGI89" s="195"/>
      <c r="CGJ89" s="195"/>
      <c r="CGK89" s="195"/>
      <c r="CGL89" s="195"/>
      <c r="CGM89" s="195"/>
      <c r="CGN89" s="195"/>
      <c r="CGO89" s="195"/>
      <c r="CGP89" s="195"/>
      <c r="CGQ89" s="195"/>
      <c r="CGR89" s="195"/>
      <c r="CGS89" s="195"/>
      <c r="CGT89" s="195"/>
      <c r="CGU89" s="195"/>
      <c r="CGV89" s="195"/>
      <c r="CGW89" s="195"/>
      <c r="CGX89" s="195"/>
      <c r="CGY89" s="195"/>
      <c r="CGZ89" s="195"/>
      <c r="CHA89" s="195"/>
      <c r="CHB89" s="195"/>
      <c r="CHC89" s="195"/>
      <c r="CHD89" s="195"/>
      <c r="CHE89" s="195"/>
      <c r="CHF89" s="195"/>
      <c r="CHG89" s="195"/>
      <c r="CHH89" s="195"/>
      <c r="CHI89" s="195"/>
      <c r="CHJ89" s="195"/>
      <c r="CHK89" s="195"/>
      <c r="CHL89" s="195"/>
      <c r="CHM89" s="195"/>
      <c r="CHN89" s="195"/>
      <c r="CHO89" s="195"/>
      <c r="CHP89" s="195"/>
      <c r="CHQ89" s="195"/>
      <c r="CHR89" s="195"/>
      <c r="CHS89" s="195"/>
      <c r="CHT89" s="195"/>
      <c r="CHU89" s="195"/>
      <c r="CHV89" s="195"/>
      <c r="CHW89" s="195"/>
      <c r="CHX89" s="195"/>
      <c r="CHY89" s="195"/>
      <c r="CHZ89" s="195"/>
      <c r="CIA89" s="195"/>
      <c r="CIB89" s="195"/>
      <c r="CIC89" s="195"/>
      <c r="CID89" s="195"/>
      <c r="CIE89" s="195"/>
      <c r="CIF89" s="195"/>
      <c r="CIG89" s="195"/>
      <c r="CIH89" s="195"/>
      <c r="CII89" s="195"/>
      <c r="CIJ89" s="195"/>
      <c r="CIK89" s="195"/>
      <c r="CIL89" s="195"/>
      <c r="CIM89" s="195"/>
      <c r="CIN89" s="195"/>
      <c r="CIO89" s="195"/>
      <c r="CIP89" s="195"/>
      <c r="CIQ89" s="195"/>
      <c r="CIR89" s="195"/>
      <c r="CIS89" s="195"/>
      <c r="CIT89" s="195"/>
      <c r="CIU89" s="195"/>
      <c r="CIV89" s="195"/>
      <c r="CIW89" s="195"/>
      <c r="CIX89" s="195"/>
      <c r="CIY89" s="195"/>
      <c r="CIZ89" s="195"/>
      <c r="CJA89" s="195"/>
      <c r="CJB89" s="195"/>
      <c r="CJC89" s="195"/>
      <c r="CJD89" s="195"/>
      <c r="CJE89" s="195"/>
      <c r="CJF89" s="195"/>
      <c r="CJG89" s="195"/>
      <c r="CJH89" s="195"/>
      <c r="CJI89" s="195"/>
      <c r="CJJ89" s="195"/>
      <c r="CJK89" s="195"/>
      <c r="CJL89" s="195"/>
      <c r="CJM89" s="195"/>
      <c r="CJN89" s="195"/>
      <c r="CJO89" s="195"/>
      <c r="CJP89" s="195"/>
      <c r="CJQ89" s="195"/>
      <c r="CJR89" s="195"/>
      <c r="CJS89" s="195"/>
      <c r="CJT89" s="195"/>
      <c r="CJU89" s="195"/>
      <c r="CJV89" s="195"/>
      <c r="CJW89" s="195"/>
      <c r="CJX89" s="195"/>
      <c r="CJY89" s="195"/>
      <c r="CJZ89" s="195"/>
      <c r="CKA89" s="195"/>
      <c r="CKB89" s="195"/>
      <c r="CKC89" s="195"/>
      <c r="CKD89" s="195"/>
      <c r="CKE89" s="195"/>
      <c r="CKF89" s="195"/>
      <c r="CKG89" s="195"/>
      <c r="CKH89" s="195"/>
      <c r="CKI89" s="195"/>
      <c r="CKJ89" s="195"/>
      <c r="CKK89" s="195"/>
      <c r="CKL89" s="195"/>
      <c r="CKM89" s="195"/>
      <c r="CKN89" s="195"/>
      <c r="CKO89" s="195"/>
      <c r="CKP89" s="195"/>
      <c r="CKQ89" s="195"/>
      <c r="CKR89" s="195"/>
      <c r="CKS89" s="195"/>
      <c r="CKT89" s="195"/>
      <c r="CKU89" s="195"/>
      <c r="CKV89" s="195"/>
      <c r="CKW89" s="195"/>
      <c r="CKX89" s="195"/>
      <c r="CKY89" s="195"/>
      <c r="CKZ89" s="195"/>
      <c r="CLA89" s="195"/>
      <c r="CLB89" s="195"/>
      <c r="CLC89" s="195"/>
      <c r="CLD89" s="195"/>
      <c r="CLE89" s="195"/>
      <c r="CLF89" s="195"/>
      <c r="CLG89" s="195"/>
      <c r="CLH89" s="195"/>
      <c r="CLI89" s="195"/>
      <c r="CLJ89" s="195"/>
      <c r="CLK89" s="195"/>
      <c r="CLL89" s="195"/>
      <c r="CLM89" s="195"/>
      <c r="CLN89" s="195"/>
      <c r="CLO89" s="195"/>
      <c r="CLP89" s="195"/>
      <c r="CLQ89" s="195"/>
      <c r="CLR89" s="195"/>
      <c r="CLS89" s="195"/>
      <c r="CLT89" s="195"/>
      <c r="CLU89" s="195"/>
      <c r="CLV89" s="195"/>
      <c r="CLW89" s="195"/>
      <c r="CLX89" s="195"/>
      <c r="CLY89" s="195"/>
      <c r="CLZ89" s="195"/>
      <c r="CMA89" s="195"/>
      <c r="CMB89" s="195"/>
      <c r="CMC89" s="195"/>
      <c r="CMD89" s="195"/>
      <c r="CME89" s="195"/>
      <c r="CMF89" s="195"/>
      <c r="CMG89" s="195"/>
      <c r="CMH89" s="195"/>
      <c r="CMI89" s="195"/>
      <c r="CMJ89" s="195"/>
      <c r="CMK89" s="195"/>
      <c r="CML89" s="195"/>
      <c r="CMM89" s="195"/>
      <c r="CMN89" s="195"/>
      <c r="CMO89" s="195"/>
      <c r="CMP89" s="195"/>
      <c r="CMQ89" s="195"/>
      <c r="CMR89" s="195"/>
      <c r="CMS89" s="195"/>
      <c r="CMT89" s="195"/>
      <c r="CMU89" s="195"/>
      <c r="CMV89" s="195"/>
      <c r="CMW89" s="195"/>
      <c r="CMX89" s="195"/>
      <c r="CMY89" s="195"/>
      <c r="CMZ89" s="195"/>
      <c r="CNA89" s="195"/>
      <c r="CNB89" s="195"/>
      <c r="CNC89" s="195"/>
      <c r="CND89" s="195"/>
      <c r="CNE89" s="195"/>
      <c r="CNF89" s="195"/>
      <c r="CNG89" s="195"/>
      <c r="CNH89" s="195"/>
      <c r="CNI89" s="195"/>
      <c r="CNJ89" s="195"/>
      <c r="CNK89" s="195"/>
      <c r="CNL89" s="195"/>
      <c r="CNM89" s="195"/>
      <c r="CNN89" s="195"/>
      <c r="CNO89" s="195"/>
      <c r="CNP89" s="195"/>
      <c r="CNQ89" s="195"/>
      <c r="CNR89" s="195"/>
      <c r="CNS89" s="195"/>
      <c r="CNT89" s="195"/>
      <c r="CNU89" s="195"/>
      <c r="CNV89" s="195"/>
      <c r="CNW89" s="195"/>
      <c r="CNX89" s="195"/>
      <c r="CNY89" s="195"/>
      <c r="CNZ89" s="195"/>
      <c r="COA89" s="195"/>
      <c r="COB89" s="195"/>
      <c r="COC89" s="195"/>
      <c r="COD89" s="195"/>
      <c r="COE89" s="195"/>
      <c r="COF89" s="195"/>
      <c r="COG89" s="195"/>
      <c r="COH89" s="195"/>
      <c r="COI89" s="195"/>
      <c r="COJ89" s="195"/>
      <c r="COK89" s="195"/>
      <c r="COL89" s="195"/>
      <c r="COM89" s="195"/>
      <c r="CON89" s="195"/>
      <c r="COO89" s="195"/>
      <c r="COP89" s="195"/>
      <c r="COQ89" s="195"/>
      <c r="COR89" s="195"/>
      <c r="COS89" s="195"/>
      <c r="COT89" s="195"/>
      <c r="COU89" s="195"/>
      <c r="COV89" s="195"/>
      <c r="COW89" s="195"/>
      <c r="COX89" s="195"/>
      <c r="COY89" s="195"/>
      <c r="COZ89" s="195"/>
      <c r="CPA89" s="195"/>
      <c r="CPB89" s="195"/>
      <c r="CPC89" s="195"/>
      <c r="CPD89" s="195"/>
      <c r="CPE89" s="195"/>
      <c r="CPF89" s="195"/>
      <c r="CPG89" s="195"/>
      <c r="CPH89" s="195"/>
      <c r="CPI89" s="195"/>
      <c r="CPJ89" s="195"/>
      <c r="CPK89" s="195"/>
      <c r="CPL89" s="195"/>
      <c r="CPM89" s="195"/>
      <c r="CPN89" s="195"/>
      <c r="CPO89" s="195"/>
      <c r="CPP89" s="195"/>
      <c r="CPQ89" s="195"/>
      <c r="CPR89" s="195"/>
      <c r="CPS89" s="195"/>
      <c r="CPT89" s="195"/>
      <c r="CPU89" s="195"/>
      <c r="CPV89" s="195"/>
      <c r="CPW89" s="195"/>
      <c r="CPX89" s="195"/>
      <c r="CPY89" s="195"/>
      <c r="CPZ89" s="195"/>
      <c r="CQA89" s="195"/>
      <c r="CQB89" s="195"/>
      <c r="CQC89" s="195"/>
      <c r="CQD89" s="195"/>
      <c r="CQE89" s="195"/>
      <c r="CQF89" s="195"/>
      <c r="CQG89" s="195"/>
      <c r="CQH89" s="195"/>
      <c r="CQI89" s="195"/>
      <c r="CQJ89" s="195"/>
      <c r="CQK89" s="195"/>
      <c r="CQL89" s="195"/>
      <c r="CQM89" s="195"/>
      <c r="CQN89" s="195"/>
      <c r="CQO89" s="195"/>
      <c r="CQP89" s="195"/>
      <c r="CQQ89" s="195"/>
      <c r="CQR89" s="195"/>
      <c r="CQS89" s="195"/>
      <c r="CQT89" s="195"/>
      <c r="CQU89" s="195"/>
      <c r="CQV89" s="195"/>
      <c r="CQW89" s="195"/>
      <c r="CQX89" s="195"/>
      <c r="CQY89" s="195"/>
      <c r="CQZ89" s="195"/>
      <c r="CRA89" s="195"/>
      <c r="CRB89" s="195"/>
      <c r="CRC89" s="195"/>
      <c r="CRD89" s="195"/>
      <c r="CRE89" s="195"/>
      <c r="CRF89" s="195"/>
      <c r="CRG89" s="195"/>
      <c r="CRH89" s="195"/>
      <c r="CRI89" s="195"/>
      <c r="CRJ89" s="195"/>
      <c r="CRK89" s="195"/>
      <c r="CRL89" s="195"/>
      <c r="CRM89" s="195"/>
      <c r="CRN89" s="195"/>
      <c r="CRO89" s="195"/>
      <c r="CRP89" s="195"/>
      <c r="CRQ89" s="195"/>
      <c r="CRR89" s="195"/>
      <c r="CRS89" s="195"/>
      <c r="CRT89" s="195"/>
      <c r="CRU89" s="195"/>
      <c r="CRV89" s="195"/>
      <c r="CRW89" s="195"/>
      <c r="CRX89" s="195"/>
      <c r="CRY89" s="195"/>
      <c r="CRZ89" s="195"/>
      <c r="CSA89" s="195"/>
      <c r="CSB89" s="195"/>
      <c r="CSC89" s="195"/>
      <c r="CSD89" s="195"/>
      <c r="CSE89" s="195"/>
      <c r="CSF89" s="195"/>
      <c r="CSG89" s="195"/>
      <c r="CSH89" s="195"/>
      <c r="CSI89" s="195"/>
      <c r="CSJ89" s="195"/>
      <c r="CSK89" s="195"/>
      <c r="CSL89" s="195"/>
      <c r="CSM89" s="195"/>
      <c r="CSN89" s="195"/>
      <c r="CSO89" s="195"/>
      <c r="CSP89" s="195"/>
      <c r="CSQ89" s="195"/>
      <c r="CSR89" s="195"/>
      <c r="CSS89" s="195"/>
      <c r="CST89" s="195"/>
      <c r="CSU89" s="195"/>
      <c r="CSV89" s="195"/>
      <c r="CSW89" s="195"/>
      <c r="CSX89" s="195"/>
      <c r="CSY89" s="195"/>
      <c r="CSZ89" s="195"/>
      <c r="CTA89" s="195"/>
      <c r="CTB89" s="195"/>
      <c r="CTC89" s="195"/>
      <c r="CTD89" s="195"/>
      <c r="CTE89" s="195"/>
      <c r="CTF89" s="195"/>
      <c r="CTG89" s="195"/>
      <c r="CTH89" s="195"/>
      <c r="CTI89" s="195"/>
      <c r="CTJ89" s="195"/>
      <c r="CTK89" s="195"/>
      <c r="CTL89" s="195"/>
      <c r="CTM89" s="195"/>
      <c r="CTN89" s="195"/>
      <c r="CTO89" s="195"/>
      <c r="CTP89" s="195"/>
      <c r="CTQ89" s="195"/>
      <c r="CTR89" s="195"/>
      <c r="CTS89" s="195"/>
      <c r="CTT89" s="195"/>
      <c r="CTU89" s="195"/>
      <c r="CTV89" s="195"/>
      <c r="CTW89" s="195"/>
      <c r="CTX89" s="195"/>
      <c r="CTY89" s="195"/>
      <c r="CTZ89" s="195"/>
      <c r="CUA89" s="195"/>
      <c r="CUB89" s="195"/>
      <c r="CUC89" s="195"/>
      <c r="CUD89" s="195"/>
      <c r="CUE89" s="195"/>
      <c r="CUF89" s="195"/>
      <c r="CUG89" s="195"/>
      <c r="CUH89" s="195"/>
      <c r="CUI89" s="195"/>
      <c r="CUJ89" s="195"/>
      <c r="CUK89" s="195"/>
      <c r="CUL89" s="195"/>
      <c r="CUM89" s="195"/>
      <c r="CUN89" s="195"/>
      <c r="CUO89" s="195"/>
      <c r="CUP89" s="195"/>
      <c r="CUQ89" s="195"/>
      <c r="CUR89" s="195"/>
      <c r="CUS89" s="195"/>
      <c r="CUT89" s="195"/>
      <c r="CUU89" s="195"/>
      <c r="CUV89" s="195"/>
      <c r="CUW89" s="195"/>
      <c r="CUX89" s="195"/>
      <c r="CUY89" s="195"/>
      <c r="CUZ89" s="195"/>
      <c r="CVA89" s="195"/>
      <c r="CVB89" s="195"/>
      <c r="CVC89" s="195"/>
      <c r="CVD89" s="195"/>
      <c r="CVE89" s="195"/>
      <c r="CVF89" s="195"/>
      <c r="CVG89" s="195"/>
      <c r="CVH89" s="195"/>
      <c r="CVI89" s="195"/>
      <c r="CVJ89" s="195"/>
      <c r="CVK89" s="195"/>
      <c r="CVL89" s="195"/>
      <c r="CVM89" s="195"/>
      <c r="CVN89" s="195"/>
      <c r="CVO89" s="195"/>
      <c r="CVP89" s="195"/>
      <c r="CVQ89" s="195"/>
      <c r="CVR89" s="195"/>
      <c r="CVS89" s="195"/>
      <c r="CVT89" s="195"/>
      <c r="CVU89" s="195"/>
      <c r="CVV89" s="195"/>
      <c r="CVW89" s="195"/>
      <c r="CVX89" s="195"/>
      <c r="CVY89" s="195"/>
      <c r="CVZ89" s="195"/>
      <c r="CWA89" s="195"/>
      <c r="CWB89" s="195"/>
      <c r="CWC89" s="195"/>
      <c r="CWD89" s="195"/>
      <c r="CWE89" s="195"/>
      <c r="CWF89" s="195"/>
      <c r="CWG89" s="195"/>
      <c r="CWH89" s="195"/>
      <c r="CWI89" s="195"/>
      <c r="CWJ89" s="195"/>
      <c r="CWK89" s="195"/>
      <c r="CWL89" s="195"/>
      <c r="CWM89" s="195"/>
      <c r="CWN89" s="195"/>
      <c r="CWO89" s="195"/>
      <c r="CWP89" s="195"/>
      <c r="CWQ89" s="195"/>
      <c r="CWR89" s="195"/>
      <c r="CWS89" s="195"/>
      <c r="CWT89" s="195"/>
      <c r="CWU89" s="195"/>
      <c r="CWV89" s="195"/>
      <c r="CWW89" s="195"/>
      <c r="CWX89" s="195"/>
      <c r="CWY89" s="195"/>
      <c r="CWZ89" s="195"/>
      <c r="CXA89" s="195"/>
      <c r="CXB89" s="195"/>
      <c r="CXC89" s="195"/>
      <c r="CXD89" s="195"/>
      <c r="CXE89" s="195"/>
      <c r="CXF89" s="195"/>
      <c r="CXG89" s="195"/>
      <c r="CXH89" s="195"/>
      <c r="CXI89" s="195"/>
      <c r="CXJ89" s="195"/>
      <c r="CXK89" s="195"/>
      <c r="CXL89" s="195"/>
      <c r="CXM89" s="195"/>
      <c r="CXN89" s="195"/>
      <c r="CXO89" s="195"/>
      <c r="CXP89" s="195"/>
      <c r="CXQ89" s="195"/>
      <c r="CXR89" s="195"/>
      <c r="CXS89" s="195"/>
      <c r="CXT89" s="195"/>
      <c r="CXU89" s="195"/>
      <c r="CXV89" s="195"/>
      <c r="CXW89" s="195"/>
      <c r="CXX89" s="195"/>
      <c r="CXY89" s="195"/>
      <c r="CXZ89" s="195"/>
      <c r="CYA89" s="195"/>
      <c r="CYB89" s="195"/>
      <c r="CYC89" s="195"/>
      <c r="CYD89" s="195"/>
      <c r="CYE89" s="195"/>
      <c r="CYF89" s="195"/>
      <c r="CYG89" s="195"/>
      <c r="CYH89" s="195"/>
      <c r="CYI89" s="195"/>
      <c r="CYJ89" s="195"/>
      <c r="CYK89" s="195"/>
      <c r="CYL89" s="195"/>
      <c r="CYM89" s="195"/>
      <c r="CYN89" s="195"/>
      <c r="CYO89" s="195"/>
      <c r="CYP89" s="195"/>
      <c r="CYQ89" s="195"/>
      <c r="CYR89" s="195"/>
      <c r="CYS89" s="195"/>
      <c r="CYT89" s="195"/>
      <c r="CYU89" s="195"/>
      <c r="CYV89" s="195"/>
      <c r="CYW89" s="195"/>
      <c r="CYX89" s="195"/>
      <c r="CYY89" s="195"/>
      <c r="CYZ89" s="195"/>
      <c r="CZA89" s="195"/>
      <c r="CZB89" s="195"/>
      <c r="CZC89" s="195"/>
      <c r="CZD89" s="195"/>
      <c r="CZE89" s="195"/>
      <c r="CZF89" s="195"/>
      <c r="CZG89" s="195"/>
      <c r="CZH89" s="195"/>
      <c r="CZI89" s="195"/>
      <c r="CZJ89" s="195"/>
      <c r="CZK89" s="195"/>
      <c r="CZL89" s="195"/>
      <c r="CZM89" s="195"/>
      <c r="CZN89" s="195"/>
      <c r="CZO89" s="195"/>
      <c r="CZP89" s="195"/>
      <c r="CZQ89" s="195"/>
      <c r="CZR89" s="195"/>
      <c r="CZS89" s="195"/>
      <c r="CZT89" s="195"/>
      <c r="CZU89" s="195"/>
      <c r="CZV89" s="195"/>
      <c r="CZW89" s="195"/>
      <c r="CZX89" s="195"/>
      <c r="CZY89" s="195"/>
      <c r="CZZ89" s="195"/>
      <c r="DAA89" s="195"/>
      <c r="DAB89" s="195"/>
      <c r="DAC89" s="195"/>
      <c r="DAD89" s="195"/>
      <c r="DAE89" s="195"/>
      <c r="DAF89" s="195"/>
      <c r="DAG89" s="195"/>
      <c r="DAH89" s="195"/>
      <c r="DAI89" s="195"/>
      <c r="DAJ89" s="195"/>
      <c r="DAK89" s="195"/>
      <c r="DAL89" s="195"/>
      <c r="DAM89" s="195"/>
      <c r="DAN89" s="195"/>
      <c r="DAO89" s="195"/>
      <c r="DAP89" s="195"/>
      <c r="DAQ89" s="195"/>
      <c r="DAR89" s="195"/>
      <c r="DAS89" s="195"/>
      <c r="DAT89" s="195"/>
      <c r="DAU89" s="195"/>
      <c r="DAV89" s="195"/>
      <c r="DAW89" s="195"/>
      <c r="DAX89" s="195"/>
      <c r="DAY89" s="195"/>
      <c r="DAZ89" s="195"/>
      <c r="DBA89" s="195"/>
      <c r="DBB89" s="195"/>
      <c r="DBC89" s="195"/>
      <c r="DBD89" s="195"/>
      <c r="DBE89" s="195"/>
      <c r="DBF89" s="195"/>
      <c r="DBG89" s="195"/>
      <c r="DBH89" s="195"/>
      <c r="DBI89" s="195"/>
      <c r="DBJ89" s="195"/>
      <c r="DBK89" s="195"/>
      <c r="DBL89" s="195"/>
      <c r="DBM89" s="195"/>
      <c r="DBN89" s="195"/>
      <c r="DBO89" s="195"/>
      <c r="DBP89" s="195"/>
      <c r="DBQ89" s="195"/>
      <c r="DBR89" s="195"/>
      <c r="DBS89" s="195"/>
      <c r="DBT89" s="195"/>
      <c r="DBU89" s="195"/>
      <c r="DBV89" s="195"/>
      <c r="DBW89" s="195"/>
      <c r="DBX89" s="195"/>
      <c r="DBY89" s="195"/>
      <c r="DBZ89" s="195"/>
      <c r="DCA89" s="195"/>
      <c r="DCB89" s="195"/>
      <c r="DCC89" s="195"/>
      <c r="DCD89" s="195"/>
      <c r="DCE89" s="195"/>
      <c r="DCF89" s="195"/>
      <c r="DCG89" s="195"/>
      <c r="DCH89" s="195"/>
      <c r="DCI89" s="195"/>
      <c r="DCJ89" s="195"/>
      <c r="DCK89" s="195"/>
      <c r="DCL89" s="195"/>
      <c r="DCM89" s="195"/>
      <c r="DCN89" s="195"/>
      <c r="DCO89" s="195"/>
      <c r="DCP89" s="195"/>
      <c r="DCQ89" s="195"/>
      <c r="DCR89" s="195"/>
      <c r="DCS89" s="195"/>
      <c r="DCT89" s="195"/>
      <c r="DCU89" s="195"/>
      <c r="DCV89" s="195"/>
      <c r="DCW89" s="195"/>
      <c r="DCX89" s="195"/>
      <c r="DCY89" s="195"/>
      <c r="DCZ89" s="195"/>
      <c r="DDA89" s="195"/>
      <c r="DDB89" s="195"/>
      <c r="DDC89" s="195"/>
      <c r="DDD89" s="195"/>
      <c r="DDE89" s="195"/>
      <c r="DDF89" s="195"/>
      <c r="DDG89" s="195"/>
      <c r="DDH89" s="195"/>
      <c r="DDI89" s="195"/>
      <c r="DDJ89" s="195"/>
      <c r="DDK89" s="195"/>
      <c r="DDL89" s="195"/>
      <c r="DDM89" s="195"/>
      <c r="DDN89" s="195"/>
      <c r="DDO89" s="195"/>
      <c r="DDP89" s="195"/>
      <c r="DDQ89" s="195"/>
      <c r="DDR89" s="195"/>
      <c r="DDS89" s="195"/>
      <c r="DDT89" s="195"/>
      <c r="DDU89" s="195"/>
      <c r="DDV89" s="195"/>
      <c r="DDW89" s="195"/>
      <c r="DDX89" s="195"/>
      <c r="DDY89" s="195"/>
      <c r="DDZ89" s="195"/>
      <c r="DEA89" s="195"/>
      <c r="DEB89" s="195"/>
      <c r="DEC89" s="195"/>
      <c r="DED89" s="195"/>
      <c r="DEE89" s="195"/>
      <c r="DEF89" s="195"/>
      <c r="DEG89" s="195"/>
      <c r="DEH89" s="195"/>
      <c r="DEI89" s="195"/>
      <c r="DEJ89" s="195"/>
      <c r="DEK89" s="195"/>
      <c r="DEL89" s="195"/>
      <c r="DEM89" s="195"/>
      <c r="DEN89" s="195"/>
      <c r="DEO89" s="195"/>
      <c r="DEP89" s="195"/>
      <c r="DEQ89" s="195"/>
      <c r="DER89" s="195"/>
      <c r="DES89" s="195"/>
      <c r="DET89" s="195"/>
      <c r="DEU89" s="195"/>
      <c r="DEV89" s="195"/>
      <c r="DEW89" s="195"/>
      <c r="DEX89" s="195"/>
      <c r="DEY89" s="195"/>
      <c r="DEZ89" s="195"/>
      <c r="DFA89" s="195"/>
      <c r="DFB89" s="195"/>
      <c r="DFC89" s="195"/>
      <c r="DFD89" s="195"/>
      <c r="DFE89" s="195"/>
      <c r="DFF89" s="195"/>
      <c r="DFG89" s="195"/>
      <c r="DFH89" s="195"/>
      <c r="DFI89" s="195"/>
      <c r="DFJ89" s="195"/>
      <c r="DFK89" s="195"/>
      <c r="DFL89" s="195"/>
      <c r="DFM89" s="195"/>
      <c r="DFN89" s="195"/>
      <c r="DFO89" s="195"/>
      <c r="DFP89" s="195"/>
      <c r="DFQ89" s="195"/>
      <c r="DFR89" s="195"/>
      <c r="DFS89" s="195"/>
      <c r="DFT89" s="195"/>
      <c r="DFU89" s="195"/>
      <c r="DFV89" s="195"/>
      <c r="DFW89" s="195"/>
      <c r="DFX89" s="195"/>
      <c r="DFY89" s="195"/>
      <c r="DFZ89" s="195"/>
      <c r="DGA89" s="195"/>
      <c r="DGB89" s="195"/>
      <c r="DGC89" s="195"/>
      <c r="DGD89" s="195"/>
      <c r="DGE89" s="195"/>
      <c r="DGF89" s="195"/>
      <c r="DGG89" s="195"/>
      <c r="DGH89" s="195"/>
      <c r="DGI89" s="195"/>
      <c r="DGJ89" s="195"/>
      <c r="DGK89" s="195"/>
      <c r="DGL89" s="195"/>
      <c r="DGM89" s="195"/>
      <c r="DGN89" s="195"/>
      <c r="DGO89" s="195"/>
      <c r="DGP89" s="195"/>
      <c r="DGQ89" s="195"/>
      <c r="DGR89" s="195"/>
      <c r="DGS89" s="195"/>
      <c r="DGT89" s="195"/>
      <c r="DGU89" s="195"/>
      <c r="DGV89" s="195"/>
      <c r="DGW89" s="195"/>
      <c r="DGX89" s="195"/>
      <c r="DGY89" s="195"/>
      <c r="DGZ89" s="195"/>
      <c r="DHA89" s="195"/>
      <c r="DHB89" s="195"/>
      <c r="DHC89" s="195"/>
      <c r="DHD89" s="195"/>
      <c r="DHE89" s="195"/>
      <c r="DHF89" s="195"/>
      <c r="DHG89" s="195"/>
      <c r="DHH89" s="195"/>
      <c r="DHI89" s="195"/>
      <c r="DHJ89" s="195"/>
      <c r="DHK89" s="195"/>
      <c r="DHL89" s="195"/>
      <c r="DHM89" s="195"/>
      <c r="DHN89" s="195"/>
      <c r="DHO89" s="195"/>
      <c r="DHP89" s="195"/>
      <c r="DHQ89" s="195"/>
      <c r="DHR89" s="195"/>
      <c r="DHS89" s="195"/>
      <c r="DHT89" s="195"/>
      <c r="DHU89" s="195"/>
      <c r="DHV89" s="195"/>
      <c r="DHW89" s="195"/>
      <c r="DHX89" s="195"/>
      <c r="DHY89" s="195"/>
      <c r="DHZ89" s="195"/>
      <c r="DIA89" s="195"/>
      <c r="DIB89" s="195"/>
      <c r="DIC89" s="195"/>
      <c r="DID89" s="195"/>
      <c r="DIE89" s="195"/>
      <c r="DIF89" s="195"/>
      <c r="DIG89" s="195"/>
      <c r="DIH89" s="195"/>
      <c r="DII89" s="195"/>
      <c r="DIJ89" s="195"/>
      <c r="DIK89" s="195"/>
      <c r="DIL89" s="195"/>
      <c r="DIM89" s="195"/>
      <c r="DIN89" s="195"/>
      <c r="DIO89" s="195"/>
      <c r="DIP89" s="195"/>
      <c r="DIQ89" s="195"/>
      <c r="DIR89" s="195"/>
      <c r="DIS89" s="195"/>
      <c r="DIT89" s="195"/>
      <c r="DIU89" s="195"/>
      <c r="DIV89" s="195"/>
      <c r="DIW89" s="195"/>
      <c r="DIX89" s="195"/>
      <c r="DIY89" s="195"/>
      <c r="DIZ89" s="195"/>
      <c r="DJA89" s="195"/>
      <c r="DJB89" s="195"/>
      <c r="DJC89" s="195"/>
      <c r="DJD89" s="195"/>
      <c r="DJE89" s="195"/>
      <c r="DJF89" s="195"/>
      <c r="DJG89" s="195"/>
      <c r="DJH89" s="195"/>
      <c r="DJI89" s="195"/>
      <c r="DJJ89" s="195"/>
      <c r="DJK89" s="195"/>
      <c r="DJL89" s="195"/>
      <c r="DJM89" s="195"/>
      <c r="DJN89" s="195"/>
      <c r="DJO89" s="195"/>
      <c r="DJP89" s="195"/>
      <c r="DJQ89" s="195"/>
      <c r="DJR89" s="195"/>
      <c r="DJS89" s="195"/>
      <c r="DJT89" s="195"/>
      <c r="DJU89" s="195"/>
      <c r="DJV89" s="195"/>
      <c r="DJW89" s="195"/>
      <c r="DJX89" s="195"/>
      <c r="DJY89" s="195"/>
      <c r="DJZ89" s="195"/>
      <c r="DKA89" s="195"/>
      <c r="DKB89" s="195"/>
      <c r="DKC89" s="195"/>
      <c r="DKD89" s="195"/>
      <c r="DKE89" s="195"/>
      <c r="DKF89" s="195"/>
      <c r="DKG89" s="195"/>
      <c r="DKH89" s="195"/>
      <c r="DKI89" s="195"/>
      <c r="DKJ89" s="195"/>
      <c r="DKK89" s="195"/>
      <c r="DKL89" s="195"/>
      <c r="DKM89" s="195"/>
      <c r="DKN89" s="195"/>
      <c r="DKO89" s="195"/>
      <c r="DKP89" s="195"/>
      <c r="DKQ89" s="195"/>
      <c r="DKR89" s="195"/>
      <c r="DKS89" s="195"/>
      <c r="DKT89" s="195"/>
      <c r="DKU89" s="195"/>
      <c r="DKV89" s="195"/>
      <c r="DKW89" s="195"/>
      <c r="DKX89" s="195"/>
      <c r="DKY89" s="195"/>
      <c r="DKZ89" s="195"/>
      <c r="DLA89" s="195"/>
      <c r="DLB89" s="195"/>
      <c r="DLC89" s="195"/>
      <c r="DLD89" s="195"/>
      <c r="DLE89" s="195"/>
      <c r="DLF89" s="195"/>
      <c r="DLG89" s="195"/>
      <c r="DLH89" s="195"/>
      <c r="DLI89" s="195"/>
      <c r="DLJ89" s="195"/>
      <c r="DLK89" s="195"/>
      <c r="DLL89" s="195"/>
      <c r="DLM89" s="195"/>
      <c r="DLN89" s="195"/>
      <c r="DLO89" s="195"/>
      <c r="DLP89" s="195"/>
      <c r="DLQ89" s="195"/>
      <c r="DLR89" s="195"/>
      <c r="DLS89" s="195"/>
      <c r="DLT89" s="195"/>
      <c r="DLU89" s="195"/>
      <c r="DLV89" s="195"/>
      <c r="DLW89" s="195"/>
      <c r="DLX89" s="195"/>
      <c r="DLY89" s="195"/>
      <c r="DLZ89" s="195"/>
      <c r="DMA89" s="195"/>
      <c r="DMB89" s="195"/>
      <c r="DMC89" s="195"/>
      <c r="DMD89" s="195"/>
      <c r="DME89" s="195"/>
      <c r="DMF89" s="195"/>
      <c r="DMG89" s="195"/>
      <c r="DMH89" s="195"/>
      <c r="DMI89" s="195"/>
      <c r="DMJ89" s="195"/>
      <c r="DMK89" s="195"/>
      <c r="DML89" s="195"/>
      <c r="DMM89" s="195"/>
      <c r="DMN89" s="195"/>
      <c r="DMO89" s="195"/>
      <c r="DMP89" s="195"/>
      <c r="DMQ89" s="195"/>
      <c r="DMR89" s="195"/>
      <c r="DMS89" s="195"/>
      <c r="DMT89" s="195"/>
      <c r="DMU89" s="195"/>
      <c r="DMV89" s="195"/>
      <c r="DMW89" s="195"/>
      <c r="DMX89" s="195"/>
      <c r="DMY89" s="195"/>
      <c r="DMZ89" s="195"/>
      <c r="DNA89" s="195"/>
      <c r="DNB89" s="195"/>
      <c r="DNC89" s="195"/>
      <c r="DND89" s="195"/>
      <c r="DNE89" s="195"/>
      <c r="DNF89" s="195"/>
      <c r="DNG89" s="195"/>
      <c r="DNH89" s="195"/>
      <c r="DNI89" s="195"/>
      <c r="DNJ89" s="195"/>
      <c r="DNK89" s="195"/>
      <c r="DNL89" s="195"/>
      <c r="DNM89" s="195"/>
      <c r="DNN89" s="195"/>
      <c r="DNO89" s="195"/>
      <c r="DNP89" s="195"/>
      <c r="DNQ89" s="195"/>
      <c r="DNR89" s="195"/>
      <c r="DNS89" s="195"/>
      <c r="DNT89" s="195"/>
      <c r="DNU89" s="195"/>
      <c r="DNV89" s="195"/>
      <c r="DNW89" s="195"/>
      <c r="DNX89" s="195"/>
      <c r="DNY89" s="195"/>
      <c r="DNZ89" s="195"/>
      <c r="DOA89" s="195"/>
      <c r="DOB89" s="195"/>
      <c r="DOC89" s="195"/>
      <c r="DOD89" s="195"/>
      <c r="DOE89" s="195"/>
      <c r="DOF89" s="195"/>
      <c r="DOG89" s="195"/>
      <c r="DOH89" s="195"/>
      <c r="DOI89" s="195"/>
      <c r="DOJ89" s="195"/>
      <c r="DOK89" s="195"/>
      <c r="DOL89" s="195"/>
      <c r="DOM89" s="195"/>
      <c r="DON89" s="195"/>
      <c r="DOO89" s="195"/>
      <c r="DOP89" s="195"/>
      <c r="DOQ89" s="195"/>
      <c r="DOR89" s="195"/>
      <c r="DOS89" s="195"/>
      <c r="DOT89" s="195"/>
      <c r="DOU89" s="195"/>
      <c r="DOV89" s="195"/>
      <c r="DOW89" s="195"/>
      <c r="DOX89" s="195"/>
      <c r="DOY89" s="195"/>
      <c r="DOZ89" s="195"/>
      <c r="DPA89" s="195"/>
      <c r="DPB89" s="195"/>
      <c r="DPC89" s="195"/>
      <c r="DPD89" s="195"/>
      <c r="DPE89" s="195"/>
      <c r="DPF89" s="195"/>
      <c r="DPG89" s="195"/>
      <c r="DPH89" s="195"/>
      <c r="DPI89" s="195"/>
      <c r="DPJ89" s="195"/>
      <c r="DPK89" s="195"/>
      <c r="DPL89" s="195"/>
      <c r="DPM89" s="195"/>
      <c r="DPN89" s="195"/>
      <c r="DPO89" s="195"/>
      <c r="DPP89" s="195"/>
      <c r="DPQ89" s="195"/>
      <c r="DPR89" s="195"/>
      <c r="DPS89" s="195"/>
      <c r="DPT89" s="195"/>
      <c r="DPU89" s="195"/>
      <c r="DPV89" s="195"/>
      <c r="DPW89" s="195"/>
      <c r="DPX89" s="195"/>
      <c r="DPY89" s="195"/>
      <c r="DPZ89" s="195"/>
      <c r="DQA89" s="195"/>
      <c r="DQB89" s="195"/>
      <c r="DQC89" s="195"/>
      <c r="DQD89" s="195"/>
      <c r="DQE89" s="195"/>
      <c r="DQF89" s="195"/>
      <c r="DQG89" s="195"/>
      <c r="DQH89" s="195"/>
      <c r="DQI89" s="195"/>
      <c r="DQJ89" s="195"/>
      <c r="DQK89" s="195"/>
      <c r="DQL89" s="195"/>
      <c r="DQM89" s="195"/>
      <c r="DQN89" s="195"/>
      <c r="DQO89" s="195"/>
      <c r="DQP89" s="195"/>
      <c r="DQQ89" s="195"/>
      <c r="DQR89" s="195"/>
      <c r="DQS89" s="195"/>
      <c r="DQT89" s="195"/>
      <c r="DQU89" s="195"/>
      <c r="DQV89" s="195"/>
      <c r="DQW89" s="195"/>
      <c r="DQX89" s="195"/>
      <c r="DQY89" s="195"/>
      <c r="DQZ89" s="195"/>
      <c r="DRA89" s="195"/>
      <c r="DRB89" s="195"/>
      <c r="DRC89" s="195"/>
      <c r="DRD89" s="195"/>
      <c r="DRE89" s="195"/>
      <c r="DRF89" s="195"/>
      <c r="DRG89" s="195"/>
      <c r="DRH89" s="195"/>
      <c r="DRI89" s="195"/>
      <c r="DRJ89" s="195"/>
      <c r="DRK89" s="195"/>
      <c r="DRL89" s="195"/>
      <c r="DRM89" s="195"/>
      <c r="DRN89" s="195"/>
      <c r="DRO89" s="195"/>
      <c r="DRP89" s="195"/>
      <c r="DRQ89" s="195"/>
      <c r="DRR89" s="195"/>
      <c r="DRS89" s="195"/>
      <c r="DRT89" s="195"/>
      <c r="DRU89" s="195"/>
      <c r="DRV89" s="195"/>
      <c r="DRW89" s="195"/>
      <c r="DRX89" s="195"/>
      <c r="DRY89" s="195"/>
      <c r="DRZ89" s="195"/>
      <c r="DSA89" s="195"/>
      <c r="DSB89" s="195"/>
      <c r="DSC89" s="195"/>
      <c r="DSD89" s="195"/>
      <c r="DSE89" s="195"/>
      <c r="DSF89" s="195"/>
      <c r="DSG89" s="195"/>
      <c r="DSH89" s="195"/>
      <c r="DSI89" s="195"/>
      <c r="DSJ89" s="195"/>
      <c r="DSK89" s="195"/>
      <c r="DSL89" s="195"/>
      <c r="DSM89" s="195"/>
      <c r="DSN89" s="195"/>
      <c r="DSO89" s="195"/>
      <c r="DSP89" s="195"/>
      <c r="DSQ89" s="195"/>
      <c r="DSR89" s="195"/>
      <c r="DSS89" s="195"/>
      <c r="DST89" s="195"/>
      <c r="DSU89" s="195"/>
      <c r="DSV89" s="195"/>
      <c r="DSW89" s="195"/>
      <c r="DSX89" s="195"/>
      <c r="DSY89" s="195"/>
      <c r="DSZ89" s="195"/>
      <c r="DTA89" s="195"/>
      <c r="DTB89" s="195"/>
      <c r="DTC89" s="195"/>
      <c r="DTD89" s="195"/>
      <c r="DTE89" s="195"/>
      <c r="DTF89" s="195"/>
      <c r="DTG89" s="195"/>
      <c r="DTH89" s="195"/>
      <c r="DTI89" s="195"/>
      <c r="DTJ89" s="195"/>
      <c r="DTK89" s="195"/>
      <c r="DTL89" s="195"/>
      <c r="DTM89" s="195"/>
      <c r="DTN89" s="195"/>
      <c r="DTO89" s="195"/>
      <c r="DTP89" s="195"/>
      <c r="DTQ89" s="195"/>
      <c r="DTR89" s="195"/>
      <c r="DTS89" s="195"/>
      <c r="DTT89" s="195"/>
      <c r="DTU89" s="195"/>
      <c r="DTV89" s="195"/>
      <c r="DTW89" s="195"/>
      <c r="DTX89" s="195"/>
      <c r="DTY89" s="195"/>
      <c r="DTZ89" s="195"/>
      <c r="DUA89" s="195"/>
      <c r="DUB89" s="195"/>
      <c r="DUC89" s="195"/>
      <c r="DUD89" s="195"/>
      <c r="DUE89" s="195"/>
      <c r="DUF89" s="195"/>
      <c r="DUG89" s="195"/>
      <c r="DUH89" s="195"/>
      <c r="DUI89" s="195"/>
      <c r="DUJ89" s="195"/>
      <c r="DUK89" s="195"/>
      <c r="DUL89" s="195"/>
      <c r="DUM89" s="195"/>
      <c r="DUN89" s="195"/>
      <c r="DUO89" s="195"/>
      <c r="DUP89" s="195"/>
      <c r="DUQ89" s="195"/>
      <c r="DUR89" s="195"/>
      <c r="DUS89" s="195"/>
      <c r="DUT89" s="195"/>
      <c r="DUU89" s="195"/>
      <c r="DUV89" s="195"/>
      <c r="DUW89" s="195"/>
      <c r="DUX89" s="195"/>
      <c r="DUY89" s="195"/>
      <c r="DUZ89" s="195"/>
      <c r="DVA89" s="195"/>
      <c r="DVB89" s="195"/>
      <c r="DVC89" s="195"/>
      <c r="DVD89" s="195"/>
      <c r="DVE89" s="195"/>
      <c r="DVF89" s="195"/>
      <c r="DVG89" s="195"/>
      <c r="DVH89" s="195"/>
      <c r="DVI89" s="195"/>
      <c r="DVJ89" s="195"/>
      <c r="DVK89" s="195"/>
      <c r="DVL89" s="195"/>
      <c r="DVM89" s="195"/>
      <c r="DVN89" s="195"/>
      <c r="DVO89" s="195"/>
      <c r="DVP89" s="195"/>
      <c r="DVQ89" s="195"/>
      <c r="DVR89" s="195"/>
      <c r="DVS89" s="195"/>
      <c r="DVT89" s="195"/>
      <c r="DVU89" s="195"/>
      <c r="DVV89" s="195"/>
      <c r="DVW89" s="195"/>
      <c r="DVX89" s="195"/>
      <c r="DVY89" s="195"/>
      <c r="DVZ89" s="195"/>
      <c r="DWA89" s="195"/>
      <c r="DWB89" s="195"/>
      <c r="DWC89" s="195"/>
      <c r="DWD89" s="195"/>
      <c r="DWE89" s="195"/>
      <c r="DWF89" s="195"/>
      <c r="DWG89" s="195"/>
      <c r="DWH89" s="195"/>
      <c r="DWI89" s="195"/>
      <c r="DWJ89" s="195"/>
      <c r="DWK89" s="195"/>
      <c r="DWL89" s="195"/>
      <c r="DWM89" s="195"/>
      <c r="DWN89" s="195"/>
      <c r="DWO89" s="195"/>
      <c r="DWP89" s="195"/>
      <c r="DWQ89" s="195"/>
      <c r="DWR89" s="195"/>
      <c r="DWS89" s="195"/>
      <c r="DWT89" s="195"/>
      <c r="DWU89" s="195"/>
      <c r="DWV89" s="195"/>
      <c r="DWW89" s="195"/>
      <c r="DWX89" s="195"/>
      <c r="DWY89" s="195"/>
      <c r="DWZ89" s="195"/>
      <c r="DXA89" s="195"/>
      <c r="DXB89" s="195"/>
      <c r="DXC89" s="195"/>
      <c r="DXD89" s="195"/>
      <c r="DXE89" s="195"/>
      <c r="DXF89" s="195"/>
      <c r="DXG89" s="195"/>
      <c r="DXH89" s="195"/>
      <c r="DXI89" s="195"/>
      <c r="DXJ89" s="195"/>
      <c r="DXK89" s="195"/>
      <c r="DXL89" s="195"/>
      <c r="DXM89" s="195"/>
      <c r="DXN89" s="195"/>
      <c r="DXO89" s="195"/>
      <c r="DXP89" s="195"/>
      <c r="DXQ89" s="195"/>
      <c r="DXR89" s="195"/>
      <c r="DXS89" s="195"/>
      <c r="DXT89" s="195"/>
      <c r="DXU89" s="195"/>
      <c r="DXV89" s="195"/>
      <c r="DXW89" s="195"/>
      <c r="DXX89" s="195"/>
      <c r="DXY89" s="195"/>
      <c r="DXZ89" s="195"/>
      <c r="DYA89" s="195"/>
      <c r="DYB89" s="195"/>
      <c r="DYC89" s="195"/>
      <c r="DYD89" s="195"/>
      <c r="DYE89" s="195"/>
      <c r="DYF89" s="195"/>
      <c r="DYG89" s="195"/>
      <c r="DYH89" s="195"/>
      <c r="DYI89" s="195"/>
      <c r="DYJ89" s="195"/>
      <c r="DYK89" s="195"/>
      <c r="DYL89" s="195"/>
      <c r="DYM89" s="195"/>
      <c r="DYN89" s="195"/>
      <c r="DYO89" s="195"/>
      <c r="DYP89" s="195"/>
      <c r="DYQ89" s="195"/>
      <c r="DYR89" s="195"/>
      <c r="DYS89" s="195"/>
      <c r="DYT89" s="195"/>
      <c r="DYU89" s="195"/>
      <c r="DYV89" s="195"/>
      <c r="DYW89" s="195"/>
      <c r="DYX89" s="195"/>
      <c r="DYY89" s="195"/>
      <c r="DYZ89" s="195"/>
      <c r="DZA89" s="195"/>
      <c r="DZB89" s="195"/>
      <c r="DZC89" s="195"/>
      <c r="DZD89" s="195"/>
      <c r="DZE89" s="195"/>
      <c r="DZF89" s="195"/>
      <c r="DZG89" s="195"/>
      <c r="DZH89" s="195"/>
      <c r="DZI89" s="195"/>
      <c r="DZJ89" s="195"/>
      <c r="DZK89" s="195"/>
      <c r="DZL89" s="195"/>
      <c r="DZM89" s="195"/>
      <c r="DZN89" s="195"/>
      <c r="DZO89" s="195"/>
      <c r="DZP89" s="195"/>
      <c r="DZQ89" s="195"/>
      <c r="DZR89" s="195"/>
      <c r="DZS89" s="195"/>
      <c r="DZT89" s="195"/>
      <c r="DZU89" s="195"/>
      <c r="DZV89" s="195"/>
      <c r="DZW89" s="195"/>
      <c r="DZX89" s="195"/>
      <c r="DZY89" s="195"/>
      <c r="DZZ89" s="195"/>
      <c r="EAA89" s="195"/>
      <c r="EAB89" s="195"/>
      <c r="EAC89" s="195"/>
      <c r="EAD89" s="195"/>
      <c r="EAE89" s="195"/>
      <c r="EAF89" s="195"/>
      <c r="EAG89" s="195"/>
      <c r="EAH89" s="195"/>
      <c r="EAI89" s="195"/>
      <c r="EAJ89" s="195"/>
      <c r="EAK89" s="195"/>
      <c r="EAL89" s="195"/>
      <c r="EAM89" s="195"/>
      <c r="EAN89" s="195"/>
      <c r="EAO89" s="195"/>
      <c r="EAP89" s="195"/>
      <c r="EAQ89" s="195"/>
      <c r="EAR89" s="195"/>
      <c r="EAS89" s="195"/>
      <c r="EAT89" s="195"/>
      <c r="EAU89" s="195"/>
      <c r="EAV89" s="195"/>
      <c r="EAW89" s="195"/>
      <c r="EAX89" s="195"/>
      <c r="EAY89" s="195"/>
      <c r="EAZ89" s="195"/>
      <c r="EBA89" s="195"/>
      <c r="EBB89" s="195"/>
      <c r="EBC89" s="195"/>
      <c r="EBD89" s="195"/>
      <c r="EBE89" s="195"/>
      <c r="EBF89" s="195"/>
      <c r="EBG89" s="195"/>
      <c r="EBH89" s="195"/>
      <c r="EBI89" s="195"/>
      <c r="EBJ89" s="195"/>
      <c r="EBK89" s="195"/>
      <c r="EBL89" s="195"/>
      <c r="EBM89" s="195"/>
      <c r="EBN89" s="195"/>
      <c r="EBO89" s="195"/>
      <c r="EBP89" s="195"/>
      <c r="EBQ89" s="195"/>
      <c r="EBR89" s="195"/>
      <c r="EBS89" s="195"/>
      <c r="EBT89" s="195"/>
      <c r="EBU89" s="195"/>
      <c r="EBV89" s="195"/>
      <c r="EBW89" s="195"/>
      <c r="EBX89" s="195"/>
      <c r="EBY89" s="195"/>
      <c r="EBZ89" s="195"/>
      <c r="ECA89" s="195"/>
      <c r="ECB89" s="195"/>
      <c r="ECC89" s="195"/>
      <c r="ECD89" s="195"/>
      <c r="ECE89" s="195"/>
      <c r="ECF89" s="195"/>
      <c r="ECG89" s="195"/>
      <c r="ECH89" s="195"/>
      <c r="ECI89" s="195"/>
      <c r="ECJ89" s="195"/>
      <c r="ECK89" s="195"/>
      <c r="ECL89" s="195"/>
      <c r="ECM89" s="195"/>
      <c r="ECN89" s="195"/>
      <c r="ECO89" s="195"/>
      <c r="ECP89" s="195"/>
      <c r="ECQ89" s="195"/>
      <c r="ECR89" s="195"/>
      <c r="ECS89" s="195"/>
      <c r="ECT89" s="195"/>
      <c r="ECU89" s="195"/>
      <c r="ECV89" s="195"/>
      <c r="ECW89" s="195"/>
      <c r="ECX89" s="195"/>
      <c r="ECY89" s="195"/>
      <c r="ECZ89" s="195"/>
      <c r="EDA89" s="195"/>
      <c r="EDB89" s="195"/>
      <c r="EDC89" s="195"/>
      <c r="EDD89" s="195"/>
      <c r="EDE89" s="195"/>
      <c r="EDF89" s="195"/>
      <c r="EDG89" s="195"/>
      <c r="EDH89" s="195"/>
      <c r="EDI89" s="195"/>
      <c r="EDJ89" s="195"/>
      <c r="EDK89" s="195"/>
      <c r="EDL89" s="195"/>
      <c r="EDM89" s="195"/>
      <c r="EDN89" s="195"/>
      <c r="EDO89" s="195"/>
      <c r="EDP89" s="195"/>
      <c r="EDQ89" s="195"/>
      <c r="EDR89" s="195"/>
      <c r="EDS89" s="195"/>
      <c r="EDT89" s="195"/>
      <c r="EDU89" s="195"/>
      <c r="EDV89" s="195"/>
      <c r="EDW89" s="195"/>
      <c r="EDX89" s="195"/>
      <c r="EDY89" s="195"/>
      <c r="EDZ89" s="195"/>
      <c r="EEA89" s="195"/>
      <c r="EEB89" s="195"/>
      <c r="EEC89" s="195"/>
      <c r="EED89" s="195"/>
      <c r="EEE89" s="195"/>
      <c r="EEF89" s="195"/>
      <c r="EEG89" s="195"/>
      <c r="EEH89" s="195"/>
      <c r="EEI89" s="195"/>
      <c r="EEJ89" s="195"/>
      <c r="EEK89" s="195"/>
      <c r="EEL89" s="195"/>
      <c r="EEM89" s="195"/>
      <c r="EEN89" s="195"/>
      <c r="EEO89" s="195"/>
      <c r="EEP89" s="195"/>
      <c r="EEQ89" s="195"/>
      <c r="EER89" s="195"/>
      <c r="EES89" s="195"/>
      <c r="EET89" s="195"/>
      <c r="EEU89" s="195"/>
      <c r="EEV89" s="195"/>
      <c r="EEW89" s="195"/>
      <c r="EEX89" s="195"/>
      <c r="EEY89" s="195"/>
      <c r="EEZ89" s="195"/>
      <c r="EFA89" s="195"/>
      <c r="EFB89" s="195"/>
      <c r="EFC89" s="195"/>
      <c r="EFD89" s="195"/>
      <c r="EFE89" s="195"/>
      <c r="EFF89" s="195"/>
      <c r="EFG89" s="195"/>
      <c r="EFH89" s="195"/>
      <c r="EFI89" s="195"/>
      <c r="EFJ89" s="195"/>
      <c r="EFK89" s="195"/>
      <c r="EFL89" s="195"/>
      <c r="EFM89" s="195"/>
      <c r="EFN89" s="195"/>
      <c r="EFO89" s="195"/>
      <c r="EFP89" s="195"/>
      <c r="EFQ89" s="195"/>
      <c r="EFR89" s="195"/>
      <c r="EFS89" s="195"/>
      <c r="EFT89" s="195"/>
      <c r="EFU89" s="195"/>
      <c r="EFV89" s="195"/>
      <c r="EFW89" s="195"/>
      <c r="EFX89" s="195"/>
      <c r="EFY89" s="195"/>
      <c r="EFZ89" s="195"/>
      <c r="EGA89" s="195"/>
      <c r="EGB89" s="195"/>
      <c r="EGC89" s="195"/>
      <c r="EGD89" s="195"/>
      <c r="EGE89" s="195"/>
      <c r="EGF89" s="195"/>
      <c r="EGG89" s="195"/>
      <c r="EGH89" s="195"/>
      <c r="EGI89" s="195"/>
      <c r="EGJ89" s="195"/>
      <c r="EGK89" s="195"/>
      <c r="EGL89" s="195"/>
      <c r="EGM89" s="195"/>
      <c r="EGN89" s="195"/>
      <c r="EGO89" s="195"/>
      <c r="EGP89" s="195"/>
      <c r="EGQ89" s="195"/>
      <c r="EGR89" s="195"/>
      <c r="EGS89" s="195"/>
      <c r="EGT89" s="195"/>
      <c r="EGU89" s="195"/>
      <c r="EGV89" s="195"/>
      <c r="EGW89" s="195"/>
      <c r="EGX89" s="195"/>
      <c r="EGY89" s="195"/>
      <c r="EGZ89" s="195"/>
      <c r="EHA89" s="195"/>
      <c r="EHB89" s="195"/>
      <c r="EHC89" s="195"/>
      <c r="EHD89" s="195"/>
      <c r="EHE89" s="195"/>
      <c r="EHF89" s="195"/>
      <c r="EHG89" s="195"/>
      <c r="EHH89" s="195"/>
      <c r="EHI89" s="195"/>
      <c r="EHJ89" s="195"/>
      <c r="EHK89" s="195"/>
      <c r="EHL89" s="195"/>
      <c r="EHM89" s="195"/>
      <c r="EHN89" s="195"/>
      <c r="EHO89" s="195"/>
      <c r="EHP89" s="195"/>
      <c r="EHQ89" s="195"/>
      <c r="EHR89" s="195"/>
      <c r="EHS89" s="195"/>
      <c r="EHT89" s="195"/>
      <c r="EHU89" s="195"/>
      <c r="EHV89" s="195"/>
      <c r="EHW89" s="195"/>
      <c r="EHX89" s="195"/>
      <c r="EHY89" s="195"/>
      <c r="EHZ89" s="195"/>
      <c r="EIA89" s="195"/>
      <c r="EIB89" s="195"/>
      <c r="EIC89" s="195"/>
      <c r="EID89" s="195"/>
      <c r="EIE89" s="195"/>
      <c r="EIF89" s="195"/>
      <c r="EIG89" s="195"/>
      <c r="EIH89" s="195"/>
      <c r="EII89" s="195"/>
      <c r="EIJ89" s="195"/>
      <c r="EIK89" s="195"/>
      <c r="EIL89" s="195"/>
      <c r="EIM89" s="195"/>
      <c r="EIN89" s="195"/>
      <c r="EIO89" s="195"/>
      <c r="EIP89" s="195"/>
      <c r="EIQ89" s="195"/>
      <c r="EIR89" s="195"/>
      <c r="EIS89" s="195"/>
      <c r="EIT89" s="195"/>
      <c r="EIU89" s="195"/>
      <c r="EIV89" s="195"/>
      <c r="EIW89" s="195"/>
      <c r="EIX89" s="195"/>
      <c r="EIY89" s="195"/>
      <c r="EIZ89" s="195"/>
      <c r="EJA89" s="195"/>
      <c r="EJB89" s="195"/>
      <c r="EJC89" s="195"/>
      <c r="EJD89" s="195"/>
      <c r="EJE89" s="195"/>
      <c r="EJF89" s="195"/>
      <c r="EJG89" s="195"/>
      <c r="EJH89" s="195"/>
      <c r="EJI89" s="195"/>
      <c r="EJJ89" s="195"/>
      <c r="EJK89" s="195"/>
      <c r="EJL89" s="195"/>
      <c r="EJM89" s="195"/>
      <c r="EJN89" s="195"/>
      <c r="EJO89" s="195"/>
      <c r="EJP89" s="195"/>
      <c r="EJQ89" s="195"/>
      <c r="EJR89" s="195"/>
      <c r="EJS89" s="195"/>
      <c r="EJT89" s="195"/>
      <c r="EJU89" s="195"/>
      <c r="EJV89" s="195"/>
      <c r="EJW89" s="195"/>
      <c r="EJX89" s="195"/>
      <c r="EJY89" s="195"/>
      <c r="EJZ89" s="195"/>
      <c r="EKA89" s="195"/>
      <c r="EKB89" s="195"/>
      <c r="EKC89" s="195"/>
      <c r="EKD89" s="195"/>
      <c r="EKE89" s="195"/>
      <c r="EKF89" s="195"/>
      <c r="EKG89" s="195"/>
      <c r="EKH89" s="195"/>
      <c r="EKI89" s="195"/>
      <c r="EKJ89" s="195"/>
      <c r="EKK89" s="195"/>
      <c r="EKL89" s="195"/>
      <c r="EKM89" s="195"/>
      <c r="EKN89" s="195"/>
      <c r="EKO89" s="195"/>
      <c r="EKP89" s="195"/>
      <c r="EKQ89" s="195"/>
      <c r="EKR89" s="195"/>
      <c r="EKS89" s="195"/>
      <c r="EKT89" s="195"/>
      <c r="EKU89" s="195"/>
      <c r="EKV89" s="195"/>
      <c r="EKW89" s="195"/>
      <c r="EKX89" s="195"/>
      <c r="EKY89" s="195"/>
      <c r="EKZ89" s="195"/>
      <c r="ELA89" s="195"/>
      <c r="ELB89" s="195"/>
      <c r="ELC89" s="195"/>
      <c r="ELD89" s="195"/>
      <c r="ELE89" s="195"/>
      <c r="ELF89" s="195"/>
      <c r="ELG89" s="195"/>
      <c r="ELH89" s="195"/>
      <c r="ELI89" s="195"/>
      <c r="ELJ89" s="195"/>
      <c r="ELK89" s="195"/>
      <c r="ELL89" s="195"/>
      <c r="ELM89" s="195"/>
      <c r="ELN89" s="195"/>
      <c r="ELO89" s="195"/>
      <c r="ELP89" s="195"/>
      <c r="ELQ89" s="195"/>
      <c r="ELR89" s="195"/>
      <c r="ELS89" s="195"/>
      <c r="ELT89" s="195"/>
      <c r="ELU89" s="195"/>
      <c r="ELV89" s="195"/>
      <c r="ELW89" s="195"/>
      <c r="ELX89" s="195"/>
      <c r="ELY89" s="195"/>
      <c r="ELZ89" s="195"/>
      <c r="EMA89" s="195"/>
      <c r="EMB89" s="195"/>
      <c r="EMC89" s="195"/>
      <c r="EMD89" s="195"/>
      <c r="EME89" s="195"/>
      <c r="EMF89" s="195"/>
      <c r="EMG89" s="195"/>
      <c r="EMH89" s="195"/>
      <c r="EMI89" s="195"/>
      <c r="EMJ89" s="195"/>
      <c r="EMK89" s="195"/>
      <c r="EML89" s="195"/>
      <c r="EMM89" s="195"/>
      <c r="EMN89" s="195"/>
      <c r="EMO89" s="195"/>
      <c r="EMP89" s="195"/>
      <c r="EMQ89" s="195"/>
      <c r="EMR89" s="195"/>
      <c r="EMS89" s="195"/>
      <c r="EMT89" s="195"/>
      <c r="EMU89" s="195"/>
      <c r="EMV89" s="195"/>
      <c r="EMW89" s="195"/>
      <c r="EMX89" s="195"/>
      <c r="EMY89" s="195"/>
      <c r="EMZ89" s="195"/>
      <c r="ENA89" s="195"/>
      <c r="ENB89" s="195"/>
      <c r="ENC89" s="195"/>
      <c r="END89" s="195"/>
      <c r="ENE89" s="195"/>
      <c r="ENF89" s="195"/>
      <c r="ENG89" s="195"/>
      <c r="ENH89" s="195"/>
      <c r="ENI89" s="195"/>
      <c r="ENJ89" s="195"/>
      <c r="ENK89" s="195"/>
      <c r="ENL89" s="195"/>
      <c r="ENM89" s="195"/>
      <c r="ENN89" s="195"/>
      <c r="ENO89" s="195"/>
      <c r="ENP89" s="195"/>
      <c r="ENQ89" s="195"/>
      <c r="ENR89" s="195"/>
      <c r="ENS89" s="195"/>
      <c r="ENT89" s="195"/>
      <c r="ENU89" s="195"/>
      <c r="ENV89" s="195"/>
      <c r="ENW89" s="195"/>
      <c r="ENX89" s="195"/>
      <c r="ENY89" s="195"/>
      <c r="ENZ89" s="195"/>
      <c r="EOA89" s="195"/>
      <c r="EOB89" s="195"/>
      <c r="EOC89" s="195"/>
      <c r="EOD89" s="195"/>
      <c r="EOE89" s="195"/>
      <c r="EOF89" s="195"/>
      <c r="EOG89" s="195"/>
      <c r="EOH89" s="195"/>
      <c r="EOI89" s="195"/>
      <c r="EOJ89" s="195"/>
      <c r="EOK89" s="195"/>
      <c r="EOL89" s="195"/>
      <c r="EOM89" s="195"/>
      <c r="EON89" s="195"/>
      <c r="EOO89" s="195"/>
      <c r="EOP89" s="195"/>
      <c r="EOQ89" s="195"/>
      <c r="EOR89" s="195"/>
      <c r="EOS89" s="195"/>
      <c r="EOT89" s="195"/>
      <c r="EOU89" s="195"/>
      <c r="EOV89" s="195"/>
      <c r="EOW89" s="195"/>
      <c r="EOX89" s="195"/>
      <c r="EOY89" s="195"/>
      <c r="EOZ89" s="195"/>
      <c r="EPA89" s="195"/>
      <c r="EPB89" s="195"/>
      <c r="EPC89" s="195"/>
      <c r="EPD89" s="195"/>
      <c r="EPE89" s="195"/>
      <c r="EPF89" s="195"/>
      <c r="EPG89" s="195"/>
      <c r="EPH89" s="195"/>
      <c r="EPI89" s="195"/>
      <c r="EPJ89" s="195"/>
      <c r="EPK89" s="195"/>
      <c r="EPL89" s="195"/>
      <c r="EPM89" s="195"/>
      <c r="EPN89" s="195"/>
      <c r="EPO89" s="195"/>
      <c r="EPP89" s="195"/>
      <c r="EPQ89" s="195"/>
      <c r="EPR89" s="195"/>
      <c r="EPS89" s="195"/>
      <c r="EPT89" s="195"/>
      <c r="EPU89" s="195"/>
      <c r="EPV89" s="195"/>
      <c r="EPW89" s="195"/>
      <c r="EPX89" s="195"/>
      <c r="EPY89" s="195"/>
      <c r="EPZ89" s="195"/>
      <c r="EQA89" s="195"/>
      <c r="EQB89" s="195"/>
      <c r="EQC89" s="195"/>
      <c r="EQD89" s="195"/>
      <c r="EQE89" s="195"/>
      <c r="EQF89" s="195"/>
      <c r="EQG89" s="195"/>
      <c r="EQH89" s="195"/>
      <c r="EQI89" s="195"/>
      <c r="EQJ89" s="195"/>
      <c r="EQK89" s="195"/>
      <c r="EQL89" s="195"/>
      <c r="EQM89" s="195"/>
      <c r="EQN89" s="195"/>
      <c r="EQO89" s="195"/>
      <c r="EQP89" s="195"/>
      <c r="EQQ89" s="195"/>
      <c r="EQR89" s="195"/>
      <c r="EQS89" s="195"/>
      <c r="EQT89" s="195"/>
      <c r="EQU89" s="195"/>
      <c r="EQV89" s="195"/>
      <c r="EQW89" s="195"/>
      <c r="EQX89" s="195"/>
      <c r="EQY89" s="195"/>
      <c r="EQZ89" s="195"/>
      <c r="ERA89" s="195"/>
      <c r="ERB89" s="195"/>
      <c r="ERC89" s="195"/>
      <c r="ERD89" s="195"/>
      <c r="ERE89" s="195"/>
      <c r="ERF89" s="195"/>
      <c r="ERG89" s="195"/>
      <c r="ERH89" s="195"/>
      <c r="ERI89" s="195"/>
      <c r="ERJ89" s="195"/>
      <c r="ERK89" s="195"/>
      <c r="ERL89" s="195"/>
      <c r="ERM89" s="195"/>
      <c r="ERN89" s="195"/>
      <c r="ERO89" s="195"/>
      <c r="ERP89" s="195"/>
      <c r="ERQ89" s="195"/>
      <c r="ERR89" s="195"/>
      <c r="ERS89" s="195"/>
      <c r="ERT89" s="195"/>
      <c r="ERU89" s="195"/>
      <c r="ERV89" s="195"/>
      <c r="ERW89" s="195"/>
      <c r="ERX89" s="195"/>
      <c r="ERY89" s="195"/>
      <c r="ERZ89" s="195"/>
      <c r="ESA89" s="195"/>
      <c r="ESB89" s="195"/>
      <c r="ESC89" s="195"/>
      <c r="ESD89" s="195"/>
      <c r="ESE89" s="195"/>
      <c r="ESF89" s="195"/>
      <c r="ESG89" s="195"/>
      <c r="ESH89" s="195"/>
      <c r="ESI89" s="195"/>
      <c r="ESJ89" s="195"/>
      <c r="ESK89" s="195"/>
      <c r="ESL89" s="195"/>
      <c r="ESM89" s="195"/>
      <c r="ESN89" s="195"/>
      <c r="ESO89" s="195"/>
      <c r="ESP89" s="195"/>
      <c r="ESQ89" s="195"/>
      <c r="ESR89" s="195"/>
      <c r="ESS89" s="195"/>
      <c r="EST89" s="195"/>
      <c r="ESU89" s="195"/>
      <c r="ESV89" s="195"/>
      <c r="ESW89" s="195"/>
      <c r="ESX89" s="195"/>
      <c r="ESY89" s="195"/>
      <c r="ESZ89" s="195"/>
      <c r="ETA89" s="195"/>
      <c r="ETB89" s="195"/>
      <c r="ETC89" s="195"/>
      <c r="ETD89" s="195"/>
      <c r="ETE89" s="195"/>
      <c r="ETF89" s="195"/>
      <c r="ETG89" s="195"/>
      <c r="ETH89" s="195"/>
      <c r="ETI89" s="195"/>
      <c r="ETJ89" s="195"/>
      <c r="ETK89" s="195"/>
      <c r="ETL89" s="195"/>
      <c r="ETM89" s="195"/>
      <c r="ETN89" s="195"/>
      <c r="ETO89" s="195"/>
      <c r="ETP89" s="195"/>
      <c r="ETQ89" s="195"/>
      <c r="ETR89" s="195"/>
      <c r="ETS89" s="195"/>
      <c r="ETT89" s="195"/>
      <c r="ETU89" s="195"/>
      <c r="ETV89" s="195"/>
      <c r="ETW89" s="195"/>
      <c r="ETX89" s="195"/>
      <c r="ETY89" s="195"/>
      <c r="ETZ89" s="195"/>
      <c r="EUA89" s="195"/>
      <c r="EUB89" s="195"/>
      <c r="EUC89" s="195"/>
      <c r="EUD89" s="195"/>
      <c r="EUE89" s="195"/>
      <c r="EUF89" s="195"/>
      <c r="EUG89" s="195"/>
      <c r="EUH89" s="195"/>
      <c r="EUI89" s="195"/>
      <c r="EUJ89" s="195"/>
      <c r="EUK89" s="195"/>
      <c r="EUL89" s="195"/>
      <c r="EUM89" s="195"/>
      <c r="EUN89" s="195"/>
      <c r="EUO89" s="195"/>
      <c r="EUP89" s="195"/>
      <c r="EUQ89" s="195"/>
      <c r="EUR89" s="195"/>
      <c r="EUS89" s="195"/>
      <c r="EUT89" s="195"/>
      <c r="EUU89" s="195"/>
      <c r="EUV89" s="195"/>
      <c r="EUW89" s="195"/>
      <c r="EUX89" s="195"/>
      <c r="EUY89" s="195"/>
      <c r="EUZ89" s="195"/>
      <c r="EVA89" s="195"/>
      <c r="EVB89" s="195"/>
      <c r="EVC89" s="195"/>
      <c r="EVD89" s="195"/>
      <c r="EVE89" s="195"/>
      <c r="EVF89" s="195"/>
      <c r="EVG89" s="195"/>
      <c r="EVH89" s="195"/>
      <c r="EVI89" s="195"/>
      <c r="EVJ89" s="195"/>
      <c r="EVK89" s="195"/>
      <c r="EVL89" s="195"/>
      <c r="EVM89" s="195"/>
      <c r="EVN89" s="195"/>
      <c r="EVO89" s="195"/>
      <c r="EVP89" s="195"/>
      <c r="EVQ89" s="195"/>
      <c r="EVR89" s="195"/>
      <c r="EVS89" s="195"/>
      <c r="EVT89" s="195"/>
      <c r="EVU89" s="195"/>
      <c r="EVV89" s="195"/>
      <c r="EVW89" s="195"/>
      <c r="EVX89" s="195"/>
      <c r="EVY89" s="195"/>
      <c r="EVZ89" s="195"/>
      <c r="EWA89" s="195"/>
      <c r="EWB89" s="195"/>
      <c r="EWC89" s="195"/>
      <c r="EWD89" s="195"/>
      <c r="EWE89" s="195"/>
      <c r="EWF89" s="195"/>
      <c r="EWG89" s="195"/>
      <c r="EWH89" s="195"/>
      <c r="EWI89" s="195"/>
      <c r="EWJ89" s="195"/>
      <c r="EWK89" s="195"/>
      <c r="EWL89" s="195"/>
      <c r="EWM89" s="195"/>
      <c r="EWN89" s="195"/>
      <c r="EWO89" s="195"/>
      <c r="EWP89" s="195"/>
      <c r="EWQ89" s="195"/>
      <c r="EWR89" s="195"/>
      <c r="EWS89" s="195"/>
      <c r="EWT89" s="195"/>
      <c r="EWU89" s="195"/>
      <c r="EWV89" s="195"/>
      <c r="EWW89" s="195"/>
      <c r="EWX89" s="195"/>
      <c r="EWY89" s="195"/>
      <c r="EWZ89" s="195"/>
      <c r="EXA89" s="195"/>
      <c r="EXB89" s="195"/>
      <c r="EXC89" s="195"/>
      <c r="EXD89" s="195"/>
      <c r="EXE89" s="195"/>
      <c r="EXF89" s="195"/>
      <c r="EXG89" s="195"/>
      <c r="EXH89" s="195"/>
      <c r="EXI89" s="195"/>
      <c r="EXJ89" s="195"/>
      <c r="EXK89" s="195"/>
      <c r="EXL89" s="195"/>
      <c r="EXM89" s="195"/>
      <c r="EXN89" s="195"/>
      <c r="EXO89" s="195"/>
      <c r="EXP89" s="195"/>
      <c r="EXQ89" s="195"/>
      <c r="EXR89" s="195"/>
      <c r="EXS89" s="195"/>
      <c r="EXT89" s="195"/>
      <c r="EXU89" s="195"/>
      <c r="EXV89" s="195"/>
      <c r="EXW89" s="195"/>
      <c r="EXX89" s="195"/>
      <c r="EXY89" s="195"/>
      <c r="EXZ89" s="195"/>
      <c r="EYA89" s="195"/>
      <c r="EYB89" s="195"/>
      <c r="EYC89" s="195"/>
      <c r="EYD89" s="195"/>
      <c r="EYE89" s="195"/>
      <c r="EYF89" s="195"/>
      <c r="EYG89" s="195"/>
      <c r="EYH89" s="195"/>
      <c r="EYI89" s="195"/>
      <c r="EYJ89" s="195"/>
      <c r="EYK89" s="195"/>
      <c r="EYL89" s="195"/>
      <c r="EYM89" s="195"/>
      <c r="EYN89" s="195"/>
      <c r="EYO89" s="195"/>
      <c r="EYP89" s="195"/>
      <c r="EYQ89" s="195"/>
      <c r="EYR89" s="195"/>
      <c r="EYS89" s="195"/>
      <c r="EYT89" s="195"/>
      <c r="EYU89" s="195"/>
      <c r="EYV89" s="195"/>
      <c r="EYW89" s="195"/>
      <c r="EYX89" s="195"/>
      <c r="EYY89" s="195"/>
      <c r="EYZ89" s="195"/>
      <c r="EZA89" s="195"/>
      <c r="EZB89" s="195"/>
      <c r="EZC89" s="195"/>
      <c r="EZD89" s="195"/>
      <c r="EZE89" s="195"/>
      <c r="EZF89" s="195"/>
      <c r="EZG89" s="195"/>
      <c r="EZH89" s="195"/>
      <c r="EZI89" s="195"/>
      <c r="EZJ89" s="195"/>
      <c r="EZK89" s="195"/>
      <c r="EZL89" s="195"/>
      <c r="EZM89" s="195"/>
      <c r="EZN89" s="195"/>
      <c r="EZO89" s="195"/>
      <c r="EZP89" s="195"/>
      <c r="EZQ89" s="195"/>
      <c r="EZR89" s="195"/>
      <c r="EZS89" s="195"/>
      <c r="EZT89" s="195"/>
      <c r="EZU89" s="195"/>
      <c r="EZV89" s="195"/>
      <c r="EZW89" s="195"/>
      <c r="EZX89" s="195"/>
      <c r="EZY89" s="195"/>
      <c r="EZZ89" s="195"/>
      <c r="FAA89" s="195"/>
      <c r="FAB89" s="195"/>
      <c r="FAC89" s="195"/>
      <c r="FAD89" s="195"/>
      <c r="FAE89" s="195"/>
      <c r="FAF89" s="195"/>
      <c r="FAG89" s="195"/>
      <c r="FAH89" s="195"/>
      <c r="FAI89" s="195"/>
      <c r="FAJ89" s="195"/>
      <c r="FAK89" s="195"/>
      <c r="FAL89" s="195"/>
      <c r="FAM89" s="195"/>
      <c r="FAN89" s="195"/>
      <c r="FAO89" s="195"/>
      <c r="FAP89" s="195"/>
      <c r="FAQ89" s="195"/>
      <c r="FAR89" s="195"/>
      <c r="FAS89" s="195"/>
      <c r="FAT89" s="195"/>
      <c r="FAU89" s="195"/>
      <c r="FAV89" s="195"/>
      <c r="FAW89" s="195"/>
      <c r="FAX89" s="195"/>
      <c r="FAY89" s="195"/>
      <c r="FAZ89" s="195"/>
      <c r="FBA89" s="195"/>
      <c r="FBB89" s="195"/>
      <c r="FBC89" s="195"/>
      <c r="FBD89" s="195"/>
      <c r="FBE89" s="195"/>
      <c r="FBF89" s="195"/>
      <c r="FBG89" s="195"/>
      <c r="FBH89" s="195"/>
      <c r="FBI89" s="195"/>
      <c r="FBJ89" s="195"/>
      <c r="FBK89" s="195"/>
      <c r="FBL89" s="195"/>
      <c r="FBM89" s="195"/>
      <c r="FBN89" s="195"/>
      <c r="FBO89" s="195"/>
      <c r="FBP89" s="195"/>
      <c r="FBQ89" s="195"/>
      <c r="FBR89" s="195"/>
      <c r="FBS89" s="195"/>
      <c r="FBT89" s="195"/>
      <c r="FBU89" s="195"/>
      <c r="FBV89" s="195"/>
      <c r="FBW89" s="195"/>
      <c r="FBX89" s="195"/>
      <c r="FBY89" s="195"/>
      <c r="FBZ89" s="195"/>
      <c r="FCA89" s="195"/>
      <c r="FCB89" s="195"/>
      <c r="FCC89" s="195"/>
      <c r="FCD89" s="195"/>
      <c r="FCE89" s="195"/>
      <c r="FCF89" s="195"/>
      <c r="FCG89" s="195"/>
      <c r="FCH89" s="195"/>
      <c r="FCI89" s="195"/>
      <c r="FCJ89" s="195"/>
      <c r="FCK89" s="195"/>
      <c r="FCL89" s="195"/>
      <c r="FCM89" s="195"/>
      <c r="FCN89" s="195"/>
      <c r="FCO89" s="195"/>
      <c r="FCP89" s="195"/>
      <c r="FCQ89" s="195"/>
      <c r="FCR89" s="195"/>
      <c r="FCS89" s="195"/>
      <c r="FCT89" s="195"/>
      <c r="FCU89" s="195"/>
      <c r="FCV89" s="195"/>
      <c r="FCW89" s="195"/>
      <c r="FCX89" s="195"/>
      <c r="FCY89" s="195"/>
      <c r="FCZ89" s="195"/>
      <c r="FDA89" s="195"/>
      <c r="FDB89" s="195"/>
      <c r="FDC89" s="195"/>
      <c r="FDD89" s="195"/>
      <c r="FDE89" s="195"/>
      <c r="FDF89" s="195"/>
      <c r="FDG89" s="195"/>
      <c r="FDH89" s="195"/>
      <c r="FDI89" s="195"/>
      <c r="FDJ89" s="195"/>
      <c r="FDK89" s="195"/>
      <c r="FDL89" s="195"/>
      <c r="FDM89" s="195"/>
      <c r="FDN89" s="195"/>
      <c r="FDO89" s="195"/>
      <c r="FDP89" s="195"/>
      <c r="FDQ89" s="195"/>
      <c r="FDR89" s="195"/>
      <c r="FDS89" s="195"/>
      <c r="FDT89" s="195"/>
      <c r="FDU89" s="195"/>
      <c r="FDV89" s="195"/>
      <c r="FDW89" s="195"/>
      <c r="FDX89" s="195"/>
      <c r="FDY89" s="195"/>
      <c r="FDZ89" s="195"/>
      <c r="FEA89" s="195"/>
      <c r="FEB89" s="195"/>
      <c r="FEC89" s="195"/>
      <c r="FED89" s="195"/>
      <c r="FEE89" s="195"/>
      <c r="FEF89" s="195"/>
      <c r="FEG89" s="195"/>
      <c r="FEH89" s="195"/>
      <c r="FEI89" s="195"/>
      <c r="FEJ89" s="195"/>
      <c r="FEK89" s="195"/>
      <c r="FEL89" s="195"/>
      <c r="FEM89" s="195"/>
      <c r="FEN89" s="195"/>
      <c r="FEO89" s="195"/>
      <c r="FEP89" s="195"/>
      <c r="FEQ89" s="195"/>
      <c r="FER89" s="195"/>
      <c r="FES89" s="195"/>
      <c r="FET89" s="195"/>
      <c r="FEU89" s="195"/>
      <c r="FEV89" s="195"/>
      <c r="FEW89" s="195"/>
      <c r="FEX89" s="195"/>
      <c r="FEY89" s="195"/>
      <c r="FEZ89" s="195"/>
      <c r="FFA89" s="195"/>
      <c r="FFB89" s="195"/>
      <c r="FFC89" s="195"/>
      <c r="FFD89" s="195"/>
      <c r="FFE89" s="195"/>
      <c r="FFF89" s="195"/>
      <c r="FFG89" s="195"/>
      <c r="FFH89" s="195"/>
      <c r="FFI89" s="195"/>
      <c r="FFJ89" s="195"/>
      <c r="FFK89" s="195"/>
      <c r="FFL89" s="195"/>
      <c r="FFM89" s="195"/>
      <c r="FFN89" s="195"/>
      <c r="FFO89" s="195"/>
      <c r="FFP89" s="195"/>
      <c r="FFQ89" s="195"/>
      <c r="FFR89" s="195"/>
      <c r="FFS89" s="195"/>
      <c r="FFT89" s="195"/>
      <c r="FFU89" s="195"/>
      <c r="FFV89" s="195"/>
      <c r="FFW89" s="195"/>
      <c r="FFX89" s="195"/>
      <c r="FFY89" s="195"/>
      <c r="FFZ89" s="195"/>
      <c r="FGA89" s="195"/>
      <c r="FGB89" s="195"/>
      <c r="FGC89" s="195"/>
      <c r="FGD89" s="195"/>
      <c r="FGE89" s="195"/>
      <c r="FGF89" s="195"/>
      <c r="FGG89" s="195"/>
      <c r="FGH89" s="195"/>
      <c r="FGI89" s="195"/>
      <c r="FGJ89" s="195"/>
      <c r="FGK89" s="195"/>
      <c r="FGL89" s="195"/>
      <c r="FGM89" s="195"/>
      <c r="FGN89" s="195"/>
      <c r="FGO89" s="195"/>
      <c r="FGP89" s="195"/>
      <c r="FGQ89" s="195"/>
      <c r="FGR89" s="195"/>
      <c r="FGS89" s="195"/>
      <c r="FGT89" s="195"/>
      <c r="FGU89" s="195"/>
      <c r="FGV89" s="195"/>
      <c r="FGW89" s="195"/>
      <c r="FGX89" s="195"/>
      <c r="FGY89" s="195"/>
      <c r="FGZ89" s="195"/>
      <c r="FHA89" s="195"/>
      <c r="FHB89" s="195"/>
      <c r="FHC89" s="195"/>
      <c r="FHD89" s="195"/>
      <c r="FHE89" s="195"/>
      <c r="FHF89" s="195"/>
      <c r="FHG89" s="195"/>
      <c r="FHH89" s="195"/>
      <c r="FHI89" s="195"/>
      <c r="FHJ89" s="195"/>
      <c r="FHK89" s="195"/>
      <c r="FHL89" s="195"/>
      <c r="FHM89" s="195"/>
      <c r="FHN89" s="195"/>
      <c r="FHO89" s="195"/>
      <c r="FHP89" s="195"/>
      <c r="FHQ89" s="195"/>
      <c r="FHR89" s="195"/>
      <c r="FHS89" s="195"/>
      <c r="FHT89" s="195"/>
      <c r="FHU89" s="195"/>
      <c r="FHV89" s="195"/>
      <c r="FHW89" s="195"/>
      <c r="FHX89" s="195"/>
      <c r="FHY89" s="195"/>
      <c r="FHZ89" s="195"/>
      <c r="FIA89" s="195"/>
      <c r="FIB89" s="195"/>
      <c r="FIC89" s="195"/>
      <c r="FID89" s="195"/>
      <c r="FIE89" s="195"/>
      <c r="FIF89" s="195"/>
      <c r="FIG89" s="195"/>
      <c r="FIH89" s="195"/>
      <c r="FII89" s="195"/>
      <c r="FIJ89" s="195"/>
      <c r="FIK89" s="195"/>
      <c r="FIL89" s="195"/>
      <c r="FIM89" s="195"/>
      <c r="FIN89" s="195"/>
      <c r="FIO89" s="195"/>
      <c r="FIP89" s="195"/>
      <c r="FIQ89" s="195"/>
      <c r="FIR89" s="195"/>
      <c r="FIS89" s="195"/>
      <c r="FIT89" s="195"/>
      <c r="FIU89" s="195"/>
      <c r="FIV89" s="195"/>
      <c r="FIW89" s="195"/>
      <c r="FIX89" s="195"/>
      <c r="FIY89" s="195"/>
      <c r="FIZ89" s="195"/>
      <c r="FJA89" s="195"/>
      <c r="FJB89" s="195"/>
      <c r="FJC89" s="195"/>
      <c r="FJD89" s="195"/>
      <c r="FJE89" s="195"/>
      <c r="FJF89" s="195"/>
      <c r="FJG89" s="195"/>
      <c r="FJH89" s="195"/>
      <c r="FJI89" s="195"/>
      <c r="FJJ89" s="195"/>
      <c r="FJK89" s="195"/>
      <c r="FJL89" s="195"/>
      <c r="FJM89" s="195"/>
      <c r="FJN89" s="195"/>
      <c r="FJO89" s="195"/>
      <c r="FJP89" s="195"/>
      <c r="FJQ89" s="195"/>
      <c r="FJR89" s="195"/>
      <c r="FJS89" s="195"/>
      <c r="FJT89" s="195"/>
      <c r="FJU89" s="195"/>
      <c r="FJV89" s="195"/>
      <c r="FJW89" s="195"/>
      <c r="FJX89" s="195"/>
      <c r="FJY89" s="195"/>
      <c r="FJZ89" s="195"/>
      <c r="FKA89" s="195"/>
      <c r="FKB89" s="195"/>
      <c r="FKC89" s="195"/>
      <c r="FKD89" s="195"/>
      <c r="FKE89" s="195"/>
      <c r="FKF89" s="195"/>
      <c r="FKG89" s="195"/>
      <c r="FKH89" s="195"/>
      <c r="FKI89" s="195"/>
      <c r="FKJ89" s="195"/>
      <c r="FKK89" s="195"/>
      <c r="FKL89" s="195"/>
      <c r="FKM89" s="195"/>
      <c r="FKN89" s="195"/>
      <c r="FKO89" s="195"/>
      <c r="FKP89" s="195"/>
      <c r="FKQ89" s="195"/>
      <c r="FKR89" s="195"/>
      <c r="FKS89" s="195"/>
      <c r="FKT89" s="195"/>
      <c r="FKU89" s="195"/>
      <c r="FKV89" s="195"/>
      <c r="FKW89" s="195"/>
      <c r="FKX89" s="195"/>
      <c r="FKY89" s="195"/>
      <c r="FKZ89" s="195"/>
      <c r="FLA89" s="195"/>
      <c r="FLB89" s="195"/>
      <c r="FLC89" s="195"/>
      <c r="FLD89" s="195"/>
      <c r="FLE89" s="195"/>
      <c r="FLF89" s="195"/>
      <c r="FLG89" s="195"/>
      <c r="FLH89" s="195"/>
      <c r="FLI89" s="195"/>
      <c r="FLJ89" s="195"/>
      <c r="FLK89" s="195"/>
      <c r="FLL89" s="195"/>
      <c r="FLM89" s="195"/>
      <c r="FLN89" s="195"/>
      <c r="FLO89" s="195"/>
      <c r="FLP89" s="195"/>
      <c r="FLQ89" s="195"/>
      <c r="FLR89" s="195"/>
      <c r="FLS89" s="195"/>
      <c r="FLT89" s="195"/>
      <c r="FLU89" s="195"/>
      <c r="FLV89" s="195"/>
      <c r="FLW89" s="195"/>
      <c r="FLX89" s="195"/>
      <c r="FLY89" s="195"/>
      <c r="FLZ89" s="195"/>
      <c r="FMA89" s="195"/>
      <c r="FMB89" s="195"/>
      <c r="FMC89" s="195"/>
      <c r="FMD89" s="195"/>
      <c r="FME89" s="195"/>
      <c r="FMF89" s="195"/>
      <c r="FMG89" s="195"/>
      <c r="FMH89" s="195"/>
      <c r="FMI89" s="195"/>
      <c r="FMJ89" s="195"/>
      <c r="FMK89" s="195"/>
      <c r="FML89" s="195"/>
      <c r="FMM89" s="195"/>
      <c r="FMN89" s="195"/>
      <c r="FMO89" s="195"/>
      <c r="FMP89" s="195"/>
      <c r="FMQ89" s="195"/>
      <c r="FMR89" s="195"/>
      <c r="FMS89" s="195"/>
      <c r="FMT89" s="195"/>
      <c r="FMU89" s="195"/>
      <c r="FMV89" s="195"/>
      <c r="FMW89" s="195"/>
      <c r="FMX89" s="195"/>
      <c r="FMY89" s="195"/>
      <c r="FMZ89" s="195"/>
      <c r="FNA89" s="195"/>
      <c r="FNB89" s="195"/>
      <c r="FNC89" s="195"/>
      <c r="FND89" s="195"/>
      <c r="FNE89" s="195"/>
      <c r="FNF89" s="195"/>
      <c r="FNG89" s="195"/>
      <c r="FNH89" s="195"/>
      <c r="FNI89" s="195"/>
      <c r="FNJ89" s="195"/>
      <c r="FNK89" s="195"/>
      <c r="FNL89" s="195"/>
      <c r="FNM89" s="195"/>
      <c r="FNN89" s="195"/>
      <c r="FNO89" s="195"/>
      <c r="FNP89" s="195"/>
      <c r="FNQ89" s="195"/>
      <c r="FNR89" s="195"/>
      <c r="FNS89" s="195"/>
      <c r="FNT89" s="195"/>
      <c r="FNU89" s="195"/>
      <c r="FNV89" s="195"/>
      <c r="FNW89" s="195"/>
      <c r="FNX89" s="195"/>
      <c r="FNY89" s="195"/>
      <c r="FNZ89" s="195"/>
      <c r="FOA89" s="195"/>
      <c r="FOB89" s="195"/>
      <c r="FOC89" s="195"/>
      <c r="FOD89" s="195"/>
      <c r="FOE89" s="195"/>
      <c r="FOF89" s="195"/>
      <c r="FOG89" s="195"/>
      <c r="FOH89" s="195"/>
      <c r="FOI89" s="195"/>
      <c r="FOJ89" s="195"/>
      <c r="FOK89" s="195"/>
      <c r="FOL89" s="195"/>
      <c r="FOM89" s="195"/>
      <c r="FON89" s="195"/>
      <c r="FOO89" s="195"/>
      <c r="FOP89" s="195"/>
      <c r="FOQ89" s="195"/>
      <c r="FOR89" s="195"/>
      <c r="FOS89" s="195"/>
      <c r="FOT89" s="195"/>
      <c r="FOU89" s="195"/>
      <c r="FOV89" s="195"/>
      <c r="FOW89" s="195"/>
      <c r="FOX89" s="195"/>
      <c r="FOY89" s="195"/>
      <c r="FOZ89" s="195"/>
      <c r="FPA89" s="195"/>
      <c r="FPB89" s="195"/>
      <c r="FPC89" s="195"/>
      <c r="FPD89" s="195"/>
      <c r="FPE89" s="195"/>
      <c r="FPF89" s="195"/>
      <c r="FPG89" s="195"/>
      <c r="FPH89" s="195"/>
      <c r="FPI89" s="195"/>
      <c r="FPJ89" s="195"/>
      <c r="FPK89" s="195"/>
      <c r="FPL89" s="195"/>
      <c r="FPM89" s="195"/>
      <c r="FPN89" s="195"/>
      <c r="FPO89" s="195"/>
      <c r="FPP89" s="195"/>
      <c r="FPQ89" s="195"/>
      <c r="FPR89" s="195"/>
      <c r="FPS89" s="195"/>
      <c r="FPT89" s="195"/>
      <c r="FPU89" s="195"/>
      <c r="FPV89" s="195"/>
      <c r="FPW89" s="195"/>
      <c r="FPX89" s="195"/>
      <c r="FPY89" s="195"/>
      <c r="FPZ89" s="195"/>
      <c r="FQA89" s="195"/>
      <c r="FQB89" s="195"/>
      <c r="FQC89" s="195"/>
      <c r="FQD89" s="195"/>
      <c r="FQE89" s="195"/>
      <c r="FQF89" s="195"/>
      <c r="FQG89" s="195"/>
      <c r="FQH89" s="195"/>
      <c r="FQI89" s="195"/>
      <c r="FQJ89" s="195"/>
      <c r="FQK89" s="195"/>
      <c r="FQL89" s="195"/>
      <c r="FQM89" s="195"/>
      <c r="FQN89" s="195"/>
      <c r="FQO89" s="195"/>
      <c r="FQP89" s="195"/>
      <c r="FQQ89" s="195"/>
      <c r="FQR89" s="195"/>
      <c r="FQS89" s="195"/>
      <c r="FQT89" s="195"/>
      <c r="FQU89" s="195"/>
      <c r="FQV89" s="195"/>
      <c r="FQW89" s="195"/>
      <c r="FQX89" s="195"/>
      <c r="FQY89" s="195"/>
      <c r="FQZ89" s="195"/>
      <c r="FRA89" s="195"/>
      <c r="FRB89" s="195"/>
      <c r="FRC89" s="195"/>
      <c r="FRD89" s="195"/>
      <c r="FRE89" s="195"/>
      <c r="FRF89" s="195"/>
      <c r="FRG89" s="195"/>
      <c r="FRH89" s="195"/>
      <c r="FRI89" s="195"/>
      <c r="FRJ89" s="195"/>
      <c r="FRK89" s="195"/>
      <c r="FRL89" s="195"/>
      <c r="FRM89" s="195"/>
      <c r="FRN89" s="195"/>
      <c r="FRO89" s="195"/>
      <c r="FRP89" s="195"/>
      <c r="FRQ89" s="195"/>
      <c r="FRR89" s="195"/>
      <c r="FRS89" s="195"/>
      <c r="FRT89" s="195"/>
      <c r="FRU89" s="195"/>
      <c r="FRV89" s="195"/>
      <c r="FRW89" s="195"/>
      <c r="FRX89" s="195"/>
      <c r="FRY89" s="195"/>
      <c r="FRZ89" s="195"/>
      <c r="FSA89" s="195"/>
      <c r="FSB89" s="195"/>
      <c r="FSC89" s="195"/>
      <c r="FSD89" s="195"/>
      <c r="FSE89" s="195"/>
      <c r="FSF89" s="195"/>
      <c r="FSG89" s="195"/>
      <c r="FSH89" s="195"/>
      <c r="FSI89" s="195"/>
      <c r="FSJ89" s="195"/>
      <c r="FSK89" s="195"/>
      <c r="FSL89" s="195"/>
      <c r="FSM89" s="195"/>
      <c r="FSN89" s="195"/>
      <c r="FSO89" s="195"/>
      <c r="FSP89" s="195"/>
      <c r="FSQ89" s="195"/>
      <c r="FSR89" s="195"/>
      <c r="FSS89" s="195"/>
      <c r="FST89" s="195"/>
      <c r="FSU89" s="195"/>
      <c r="FSV89" s="195"/>
      <c r="FSW89" s="195"/>
      <c r="FSX89" s="195"/>
      <c r="FSY89" s="195"/>
      <c r="FSZ89" s="195"/>
      <c r="FTA89" s="195"/>
      <c r="FTB89" s="195"/>
      <c r="FTC89" s="195"/>
      <c r="FTD89" s="195"/>
      <c r="FTE89" s="195"/>
      <c r="FTF89" s="195"/>
      <c r="FTG89" s="195"/>
      <c r="FTH89" s="195"/>
      <c r="FTI89" s="195"/>
      <c r="FTJ89" s="195"/>
      <c r="FTK89" s="195"/>
      <c r="FTL89" s="195"/>
      <c r="FTM89" s="195"/>
      <c r="FTN89" s="195"/>
      <c r="FTO89" s="195"/>
      <c r="FTP89" s="195"/>
      <c r="FTQ89" s="195"/>
      <c r="FTR89" s="195"/>
      <c r="FTS89" s="195"/>
      <c r="FTT89" s="195"/>
      <c r="FTU89" s="195"/>
      <c r="FTV89" s="195"/>
      <c r="FTW89" s="195"/>
      <c r="FTX89" s="195"/>
      <c r="FTY89" s="195"/>
      <c r="FTZ89" s="195"/>
      <c r="FUA89" s="195"/>
      <c r="FUB89" s="195"/>
      <c r="FUC89" s="195"/>
      <c r="FUD89" s="195"/>
      <c r="FUE89" s="195"/>
      <c r="FUF89" s="195"/>
      <c r="FUG89" s="195"/>
      <c r="FUH89" s="195"/>
      <c r="FUI89" s="195"/>
      <c r="FUJ89" s="195"/>
      <c r="FUK89" s="195"/>
      <c r="FUL89" s="195"/>
      <c r="FUM89" s="195"/>
      <c r="FUN89" s="195"/>
      <c r="FUO89" s="195"/>
      <c r="FUP89" s="195"/>
      <c r="FUQ89" s="195"/>
      <c r="FUR89" s="195"/>
      <c r="FUS89" s="195"/>
      <c r="FUT89" s="195"/>
      <c r="FUU89" s="195"/>
      <c r="FUV89" s="195"/>
      <c r="FUW89" s="195"/>
      <c r="FUX89" s="195"/>
      <c r="FUY89" s="195"/>
      <c r="FUZ89" s="195"/>
      <c r="FVA89" s="195"/>
      <c r="FVB89" s="195"/>
      <c r="FVC89" s="195"/>
      <c r="FVD89" s="195"/>
      <c r="FVE89" s="195"/>
      <c r="FVF89" s="195"/>
      <c r="FVG89" s="195"/>
      <c r="FVH89" s="195"/>
      <c r="FVI89" s="195"/>
      <c r="FVJ89" s="195"/>
      <c r="FVK89" s="195"/>
      <c r="FVL89" s="195"/>
      <c r="FVM89" s="195"/>
      <c r="FVN89" s="195"/>
      <c r="FVO89" s="195"/>
      <c r="FVP89" s="195"/>
      <c r="FVQ89" s="195"/>
      <c r="FVR89" s="195"/>
      <c r="FVS89" s="195"/>
      <c r="FVT89" s="195"/>
      <c r="FVU89" s="195"/>
      <c r="FVV89" s="195"/>
      <c r="FVW89" s="195"/>
      <c r="FVX89" s="195"/>
      <c r="FVY89" s="195"/>
      <c r="FVZ89" s="195"/>
      <c r="FWA89" s="195"/>
      <c r="FWB89" s="195"/>
      <c r="FWC89" s="195"/>
      <c r="FWD89" s="195"/>
      <c r="FWE89" s="195"/>
      <c r="FWF89" s="195"/>
      <c r="FWG89" s="195"/>
      <c r="FWH89" s="195"/>
      <c r="FWI89" s="195"/>
      <c r="FWJ89" s="195"/>
      <c r="FWK89" s="195"/>
      <c r="FWL89" s="195"/>
      <c r="FWM89" s="195"/>
      <c r="FWN89" s="195"/>
      <c r="FWO89" s="195"/>
      <c r="FWP89" s="195"/>
      <c r="FWQ89" s="195"/>
      <c r="FWR89" s="195"/>
      <c r="FWS89" s="195"/>
      <c r="FWT89" s="195"/>
      <c r="FWU89" s="195"/>
      <c r="FWV89" s="195"/>
      <c r="FWW89" s="195"/>
      <c r="FWX89" s="195"/>
      <c r="FWY89" s="195"/>
      <c r="FWZ89" s="195"/>
      <c r="FXA89" s="195"/>
      <c r="FXB89" s="195"/>
      <c r="FXC89" s="195"/>
      <c r="FXD89" s="195"/>
      <c r="FXE89" s="195"/>
      <c r="FXF89" s="195"/>
      <c r="FXG89" s="195"/>
      <c r="FXH89" s="195"/>
      <c r="FXI89" s="195"/>
      <c r="FXJ89" s="195"/>
      <c r="FXK89" s="195"/>
      <c r="FXL89" s="195"/>
      <c r="FXM89" s="195"/>
      <c r="FXN89" s="195"/>
      <c r="FXO89" s="195"/>
      <c r="FXP89" s="195"/>
      <c r="FXQ89" s="195"/>
      <c r="FXR89" s="195"/>
      <c r="FXS89" s="195"/>
      <c r="FXT89" s="195"/>
      <c r="FXU89" s="195"/>
      <c r="FXV89" s="195"/>
      <c r="FXW89" s="195"/>
      <c r="FXX89" s="195"/>
      <c r="FXY89" s="195"/>
      <c r="FXZ89" s="195"/>
      <c r="FYA89" s="195"/>
      <c r="FYB89" s="195"/>
      <c r="FYC89" s="195"/>
      <c r="FYD89" s="195"/>
      <c r="FYE89" s="195"/>
      <c r="FYF89" s="195"/>
      <c r="FYG89" s="195"/>
      <c r="FYH89" s="195"/>
      <c r="FYI89" s="195"/>
      <c r="FYJ89" s="195"/>
      <c r="FYK89" s="195"/>
      <c r="FYL89" s="195"/>
      <c r="FYM89" s="195"/>
      <c r="FYN89" s="195"/>
      <c r="FYO89" s="195"/>
      <c r="FYP89" s="195"/>
      <c r="FYQ89" s="195"/>
      <c r="FYR89" s="195"/>
      <c r="FYS89" s="195"/>
      <c r="FYT89" s="195"/>
      <c r="FYU89" s="195"/>
      <c r="FYV89" s="195"/>
      <c r="FYW89" s="195"/>
      <c r="FYX89" s="195"/>
      <c r="FYY89" s="195"/>
      <c r="FYZ89" s="195"/>
      <c r="FZA89" s="195"/>
      <c r="FZB89" s="195"/>
      <c r="FZC89" s="195"/>
      <c r="FZD89" s="195"/>
      <c r="FZE89" s="195"/>
      <c r="FZF89" s="195"/>
      <c r="FZG89" s="195"/>
      <c r="FZH89" s="195"/>
      <c r="FZI89" s="195"/>
      <c r="FZJ89" s="195"/>
      <c r="FZK89" s="195"/>
      <c r="FZL89" s="195"/>
      <c r="FZM89" s="195"/>
      <c r="FZN89" s="195"/>
      <c r="FZO89" s="195"/>
      <c r="FZP89" s="195"/>
      <c r="FZQ89" s="195"/>
      <c r="FZR89" s="195"/>
      <c r="FZS89" s="195"/>
      <c r="FZT89" s="195"/>
      <c r="FZU89" s="195"/>
      <c r="FZV89" s="195"/>
      <c r="FZW89" s="195"/>
      <c r="FZX89" s="195"/>
      <c r="FZY89" s="195"/>
      <c r="FZZ89" s="195"/>
      <c r="GAA89" s="195"/>
      <c r="GAB89" s="195"/>
      <c r="GAC89" s="195"/>
      <c r="GAD89" s="195"/>
      <c r="GAE89" s="195"/>
      <c r="GAF89" s="195"/>
      <c r="GAG89" s="195"/>
      <c r="GAH89" s="195"/>
      <c r="GAI89" s="195"/>
      <c r="GAJ89" s="195"/>
      <c r="GAK89" s="195"/>
      <c r="GAL89" s="195"/>
      <c r="GAM89" s="195"/>
      <c r="GAN89" s="195"/>
      <c r="GAO89" s="195"/>
      <c r="GAP89" s="195"/>
      <c r="GAQ89" s="195"/>
      <c r="GAR89" s="195"/>
      <c r="GAS89" s="195"/>
      <c r="GAT89" s="195"/>
      <c r="GAU89" s="195"/>
      <c r="GAV89" s="195"/>
      <c r="GAW89" s="195"/>
      <c r="GAX89" s="195"/>
      <c r="GAY89" s="195"/>
      <c r="GAZ89" s="195"/>
      <c r="GBA89" s="195"/>
      <c r="GBB89" s="195"/>
      <c r="GBC89" s="195"/>
      <c r="GBD89" s="195"/>
      <c r="GBE89" s="195"/>
      <c r="GBF89" s="195"/>
      <c r="GBG89" s="195"/>
      <c r="GBH89" s="195"/>
      <c r="GBI89" s="195"/>
      <c r="GBJ89" s="195"/>
      <c r="GBK89" s="195"/>
      <c r="GBL89" s="195"/>
      <c r="GBM89" s="195"/>
      <c r="GBN89" s="195"/>
      <c r="GBO89" s="195"/>
      <c r="GBP89" s="195"/>
      <c r="GBQ89" s="195"/>
      <c r="GBR89" s="195"/>
      <c r="GBS89" s="195"/>
      <c r="GBT89" s="195"/>
      <c r="GBU89" s="195"/>
      <c r="GBV89" s="195"/>
      <c r="GBW89" s="195"/>
      <c r="GBX89" s="195"/>
      <c r="GBY89" s="195"/>
      <c r="GBZ89" s="195"/>
      <c r="GCA89" s="195"/>
      <c r="GCB89" s="195"/>
      <c r="GCC89" s="195"/>
      <c r="GCD89" s="195"/>
      <c r="GCE89" s="195"/>
      <c r="GCF89" s="195"/>
      <c r="GCG89" s="195"/>
      <c r="GCH89" s="195"/>
      <c r="GCI89" s="195"/>
      <c r="GCJ89" s="195"/>
      <c r="GCK89" s="195"/>
      <c r="GCL89" s="195"/>
      <c r="GCM89" s="195"/>
      <c r="GCN89" s="195"/>
      <c r="GCO89" s="195"/>
      <c r="GCP89" s="195"/>
      <c r="GCQ89" s="195"/>
      <c r="GCR89" s="195"/>
      <c r="GCS89" s="195"/>
      <c r="GCT89" s="195"/>
      <c r="GCU89" s="195"/>
      <c r="GCV89" s="195"/>
      <c r="GCW89" s="195"/>
      <c r="GCX89" s="195"/>
      <c r="GCY89" s="195"/>
      <c r="GCZ89" s="195"/>
      <c r="GDA89" s="195"/>
      <c r="GDB89" s="195"/>
      <c r="GDC89" s="195"/>
      <c r="GDD89" s="195"/>
      <c r="GDE89" s="195"/>
      <c r="GDF89" s="195"/>
      <c r="GDG89" s="195"/>
      <c r="GDH89" s="195"/>
      <c r="GDI89" s="195"/>
      <c r="GDJ89" s="195"/>
      <c r="GDK89" s="195"/>
      <c r="GDL89" s="195"/>
      <c r="GDM89" s="195"/>
      <c r="GDN89" s="195"/>
      <c r="GDO89" s="195"/>
      <c r="GDP89" s="195"/>
      <c r="GDQ89" s="195"/>
      <c r="GDR89" s="195"/>
      <c r="GDS89" s="195"/>
      <c r="GDT89" s="195"/>
      <c r="GDU89" s="195"/>
      <c r="GDV89" s="195"/>
      <c r="GDW89" s="195"/>
      <c r="GDX89" s="195"/>
      <c r="GDY89" s="195"/>
      <c r="GDZ89" s="195"/>
      <c r="GEA89" s="195"/>
      <c r="GEB89" s="195"/>
      <c r="GEC89" s="195"/>
      <c r="GED89" s="195"/>
      <c r="GEE89" s="195"/>
      <c r="GEF89" s="195"/>
      <c r="GEG89" s="195"/>
      <c r="GEH89" s="195"/>
      <c r="GEI89" s="195"/>
      <c r="GEJ89" s="195"/>
      <c r="GEK89" s="195"/>
      <c r="GEL89" s="195"/>
      <c r="GEM89" s="195"/>
      <c r="GEN89" s="195"/>
      <c r="GEO89" s="195"/>
      <c r="GEP89" s="195"/>
      <c r="GEQ89" s="195"/>
      <c r="GER89" s="195"/>
      <c r="GES89" s="195"/>
      <c r="GET89" s="195"/>
      <c r="GEU89" s="195"/>
      <c r="GEV89" s="195"/>
      <c r="GEW89" s="195"/>
      <c r="GEX89" s="195"/>
      <c r="GEY89" s="195"/>
      <c r="GEZ89" s="195"/>
      <c r="GFA89" s="195"/>
      <c r="GFB89" s="195"/>
      <c r="GFC89" s="195"/>
      <c r="GFD89" s="195"/>
      <c r="GFE89" s="195"/>
      <c r="GFF89" s="195"/>
      <c r="GFG89" s="195"/>
      <c r="GFH89" s="195"/>
      <c r="GFI89" s="195"/>
      <c r="GFJ89" s="195"/>
      <c r="GFK89" s="195"/>
      <c r="GFL89" s="195"/>
      <c r="GFM89" s="195"/>
      <c r="GFN89" s="195"/>
      <c r="GFO89" s="195"/>
      <c r="GFP89" s="195"/>
      <c r="GFQ89" s="195"/>
      <c r="GFR89" s="195"/>
      <c r="GFS89" s="195"/>
      <c r="GFT89" s="195"/>
      <c r="GFU89" s="195"/>
      <c r="GFV89" s="195"/>
      <c r="GFW89" s="195"/>
      <c r="GFX89" s="195"/>
      <c r="GFY89" s="195"/>
      <c r="GFZ89" s="195"/>
      <c r="GGA89" s="195"/>
      <c r="GGB89" s="195"/>
      <c r="GGC89" s="195"/>
      <c r="GGD89" s="195"/>
      <c r="GGE89" s="195"/>
      <c r="GGF89" s="195"/>
      <c r="GGG89" s="195"/>
      <c r="GGH89" s="195"/>
      <c r="GGI89" s="195"/>
      <c r="GGJ89" s="195"/>
      <c r="GGK89" s="195"/>
      <c r="GGL89" s="195"/>
      <c r="GGM89" s="195"/>
      <c r="GGN89" s="195"/>
      <c r="GGO89" s="195"/>
      <c r="GGP89" s="195"/>
      <c r="GGQ89" s="195"/>
      <c r="GGR89" s="195"/>
      <c r="GGS89" s="195"/>
      <c r="GGT89" s="195"/>
      <c r="GGU89" s="195"/>
      <c r="GGV89" s="195"/>
      <c r="GGW89" s="195"/>
      <c r="GGX89" s="195"/>
      <c r="GGY89" s="195"/>
      <c r="GGZ89" s="195"/>
      <c r="GHA89" s="195"/>
      <c r="GHB89" s="195"/>
      <c r="GHC89" s="195"/>
      <c r="GHD89" s="195"/>
      <c r="GHE89" s="195"/>
      <c r="GHF89" s="195"/>
      <c r="GHG89" s="195"/>
      <c r="GHH89" s="195"/>
      <c r="GHI89" s="195"/>
      <c r="GHJ89" s="195"/>
      <c r="GHK89" s="195"/>
      <c r="GHL89" s="195"/>
      <c r="GHM89" s="195"/>
      <c r="GHN89" s="195"/>
      <c r="GHO89" s="195"/>
      <c r="GHP89" s="195"/>
      <c r="GHQ89" s="195"/>
      <c r="GHR89" s="195"/>
      <c r="GHS89" s="195"/>
      <c r="GHT89" s="195"/>
      <c r="GHU89" s="195"/>
      <c r="GHV89" s="195"/>
      <c r="GHW89" s="195"/>
      <c r="GHX89" s="195"/>
      <c r="GHY89" s="195"/>
      <c r="GHZ89" s="195"/>
      <c r="GIA89" s="195"/>
      <c r="GIB89" s="195"/>
      <c r="GIC89" s="195"/>
      <c r="GID89" s="195"/>
      <c r="GIE89" s="195"/>
      <c r="GIF89" s="195"/>
      <c r="GIG89" s="195"/>
      <c r="GIH89" s="195"/>
      <c r="GII89" s="195"/>
      <c r="GIJ89" s="195"/>
      <c r="GIK89" s="195"/>
      <c r="GIL89" s="195"/>
      <c r="GIM89" s="195"/>
      <c r="GIN89" s="195"/>
      <c r="GIO89" s="195"/>
      <c r="GIP89" s="195"/>
      <c r="GIQ89" s="195"/>
      <c r="GIR89" s="195"/>
      <c r="GIS89" s="195"/>
      <c r="GIT89" s="195"/>
      <c r="GIU89" s="195"/>
      <c r="GIV89" s="195"/>
      <c r="GIW89" s="195"/>
      <c r="GIX89" s="195"/>
      <c r="GIY89" s="195"/>
      <c r="GIZ89" s="195"/>
      <c r="GJA89" s="195"/>
      <c r="GJB89" s="195"/>
      <c r="GJC89" s="195"/>
      <c r="GJD89" s="195"/>
      <c r="GJE89" s="195"/>
      <c r="GJF89" s="195"/>
      <c r="GJG89" s="195"/>
      <c r="GJH89" s="195"/>
      <c r="GJI89" s="195"/>
      <c r="GJJ89" s="195"/>
      <c r="GJK89" s="195"/>
      <c r="GJL89" s="195"/>
      <c r="GJM89" s="195"/>
      <c r="GJN89" s="195"/>
      <c r="GJO89" s="195"/>
      <c r="GJP89" s="195"/>
      <c r="GJQ89" s="195"/>
      <c r="GJR89" s="195"/>
      <c r="GJS89" s="195"/>
      <c r="GJT89" s="195"/>
      <c r="GJU89" s="195"/>
      <c r="GJV89" s="195"/>
      <c r="GJW89" s="195"/>
      <c r="GJX89" s="195"/>
      <c r="GJY89" s="195"/>
      <c r="GJZ89" s="195"/>
      <c r="GKA89" s="195"/>
      <c r="GKB89" s="195"/>
      <c r="GKC89" s="195"/>
      <c r="GKD89" s="195"/>
      <c r="GKE89" s="195"/>
      <c r="GKF89" s="195"/>
      <c r="GKG89" s="195"/>
      <c r="GKH89" s="195"/>
      <c r="GKI89" s="195"/>
      <c r="GKJ89" s="195"/>
      <c r="GKK89" s="195"/>
      <c r="GKL89" s="195"/>
      <c r="GKM89" s="195"/>
      <c r="GKN89" s="195"/>
      <c r="GKO89" s="195"/>
      <c r="GKP89" s="195"/>
      <c r="GKQ89" s="195"/>
      <c r="GKR89" s="195"/>
      <c r="GKS89" s="195"/>
      <c r="GKT89" s="195"/>
      <c r="GKU89" s="195"/>
      <c r="GKV89" s="195"/>
      <c r="GKW89" s="195"/>
      <c r="GKX89" s="195"/>
      <c r="GKY89" s="195"/>
      <c r="GKZ89" s="195"/>
      <c r="GLA89" s="195"/>
      <c r="GLB89" s="195"/>
      <c r="GLC89" s="195"/>
      <c r="GLD89" s="195"/>
      <c r="GLE89" s="195"/>
      <c r="GLF89" s="195"/>
      <c r="GLG89" s="195"/>
      <c r="GLH89" s="195"/>
      <c r="GLI89" s="195"/>
      <c r="GLJ89" s="195"/>
      <c r="GLK89" s="195"/>
      <c r="GLL89" s="195"/>
      <c r="GLM89" s="195"/>
      <c r="GLN89" s="195"/>
      <c r="GLO89" s="195"/>
      <c r="GLP89" s="195"/>
      <c r="GLQ89" s="195"/>
      <c r="GLR89" s="195"/>
      <c r="GLS89" s="195"/>
      <c r="GLT89" s="195"/>
      <c r="GLU89" s="195"/>
      <c r="GLV89" s="195"/>
      <c r="GLW89" s="195"/>
      <c r="GLX89" s="195"/>
      <c r="GLY89" s="195"/>
      <c r="GLZ89" s="195"/>
      <c r="GMA89" s="195"/>
      <c r="GMB89" s="195"/>
      <c r="GMC89" s="195"/>
      <c r="GMD89" s="195"/>
      <c r="GME89" s="195"/>
      <c r="GMF89" s="195"/>
      <c r="GMG89" s="195"/>
      <c r="GMH89" s="195"/>
      <c r="GMI89" s="195"/>
      <c r="GMJ89" s="195"/>
      <c r="GMK89" s="195"/>
      <c r="GML89" s="195"/>
      <c r="GMM89" s="195"/>
      <c r="GMN89" s="195"/>
      <c r="GMO89" s="195"/>
      <c r="GMP89" s="195"/>
      <c r="GMQ89" s="195"/>
      <c r="GMR89" s="195"/>
      <c r="GMS89" s="195"/>
      <c r="GMT89" s="195"/>
      <c r="GMU89" s="195"/>
      <c r="GMV89" s="195"/>
      <c r="GMW89" s="195"/>
      <c r="GMX89" s="195"/>
      <c r="GMY89" s="195"/>
      <c r="GMZ89" s="195"/>
      <c r="GNA89" s="195"/>
      <c r="GNB89" s="195"/>
      <c r="GNC89" s="195"/>
      <c r="GND89" s="195"/>
      <c r="GNE89" s="195"/>
      <c r="GNF89" s="195"/>
      <c r="GNG89" s="195"/>
      <c r="GNH89" s="195"/>
      <c r="GNI89" s="195"/>
      <c r="GNJ89" s="195"/>
      <c r="GNK89" s="195"/>
      <c r="GNL89" s="195"/>
      <c r="GNM89" s="195"/>
      <c r="GNN89" s="195"/>
      <c r="GNO89" s="195"/>
      <c r="GNP89" s="195"/>
      <c r="GNQ89" s="195"/>
      <c r="GNR89" s="195"/>
      <c r="GNS89" s="195"/>
      <c r="GNT89" s="195"/>
      <c r="GNU89" s="195"/>
      <c r="GNV89" s="195"/>
      <c r="GNW89" s="195"/>
      <c r="GNX89" s="195"/>
      <c r="GNY89" s="195"/>
      <c r="GNZ89" s="195"/>
      <c r="GOA89" s="195"/>
      <c r="GOB89" s="195"/>
      <c r="GOC89" s="195"/>
      <c r="GOD89" s="195"/>
      <c r="GOE89" s="195"/>
      <c r="GOF89" s="195"/>
      <c r="GOG89" s="195"/>
      <c r="GOH89" s="195"/>
      <c r="GOI89" s="195"/>
      <c r="GOJ89" s="195"/>
      <c r="GOK89" s="195"/>
      <c r="GOL89" s="195"/>
      <c r="GOM89" s="195"/>
      <c r="GON89" s="195"/>
      <c r="GOO89" s="195"/>
      <c r="GOP89" s="195"/>
      <c r="GOQ89" s="195"/>
      <c r="GOR89" s="195"/>
      <c r="GOS89" s="195"/>
      <c r="GOT89" s="195"/>
      <c r="GOU89" s="195"/>
      <c r="GOV89" s="195"/>
      <c r="GOW89" s="195"/>
      <c r="GOX89" s="195"/>
      <c r="GOY89" s="195"/>
      <c r="GOZ89" s="195"/>
      <c r="GPA89" s="195"/>
      <c r="GPB89" s="195"/>
      <c r="GPC89" s="195"/>
      <c r="GPD89" s="195"/>
      <c r="GPE89" s="195"/>
      <c r="GPF89" s="195"/>
      <c r="GPG89" s="195"/>
      <c r="GPH89" s="195"/>
      <c r="GPI89" s="195"/>
      <c r="GPJ89" s="195"/>
      <c r="GPK89" s="195"/>
      <c r="GPL89" s="195"/>
      <c r="GPM89" s="195"/>
      <c r="GPN89" s="195"/>
      <c r="GPO89" s="195"/>
      <c r="GPP89" s="195"/>
      <c r="GPQ89" s="195"/>
      <c r="GPR89" s="195"/>
      <c r="GPS89" s="195"/>
      <c r="GPT89" s="195"/>
      <c r="GPU89" s="195"/>
      <c r="GPV89" s="195"/>
      <c r="GPW89" s="195"/>
      <c r="GPX89" s="195"/>
      <c r="GPY89" s="195"/>
      <c r="GPZ89" s="195"/>
      <c r="GQA89" s="195"/>
      <c r="GQB89" s="195"/>
      <c r="GQC89" s="195"/>
      <c r="GQD89" s="195"/>
      <c r="GQE89" s="195"/>
      <c r="GQF89" s="195"/>
      <c r="GQG89" s="195"/>
      <c r="GQH89" s="195"/>
      <c r="GQI89" s="195"/>
      <c r="GQJ89" s="195"/>
      <c r="GQK89" s="195"/>
      <c r="GQL89" s="195"/>
      <c r="GQM89" s="195"/>
      <c r="GQN89" s="195"/>
      <c r="GQO89" s="195"/>
      <c r="GQP89" s="195"/>
      <c r="GQQ89" s="195"/>
      <c r="GQR89" s="195"/>
      <c r="GQS89" s="195"/>
      <c r="GQT89" s="195"/>
      <c r="GQU89" s="195"/>
      <c r="GQV89" s="195"/>
      <c r="GQW89" s="195"/>
      <c r="GQX89" s="195"/>
      <c r="GQY89" s="195"/>
      <c r="GQZ89" s="195"/>
      <c r="GRA89" s="195"/>
      <c r="GRB89" s="195"/>
      <c r="GRC89" s="195"/>
      <c r="GRD89" s="195"/>
      <c r="GRE89" s="195"/>
      <c r="GRF89" s="195"/>
      <c r="GRG89" s="195"/>
      <c r="GRH89" s="195"/>
      <c r="GRI89" s="195"/>
      <c r="GRJ89" s="195"/>
      <c r="GRK89" s="195"/>
      <c r="GRL89" s="195"/>
      <c r="GRM89" s="195"/>
      <c r="GRN89" s="195"/>
      <c r="GRO89" s="195"/>
      <c r="GRP89" s="195"/>
      <c r="GRQ89" s="195"/>
      <c r="GRR89" s="195"/>
      <c r="GRS89" s="195"/>
      <c r="GRT89" s="195"/>
      <c r="GRU89" s="195"/>
      <c r="GRV89" s="195"/>
      <c r="GRW89" s="195"/>
      <c r="GRX89" s="195"/>
      <c r="GRY89" s="195"/>
      <c r="GRZ89" s="195"/>
      <c r="GSA89" s="195"/>
      <c r="GSB89" s="195"/>
      <c r="GSC89" s="195"/>
      <c r="GSD89" s="195"/>
      <c r="GSE89" s="195"/>
      <c r="GSF89" s="195"/>
      <c r="GSG89" s="195"/>
      <c r="GSH89" s="195"/>
      <c r="GSI89" s="195"/>
      <c r="GSJ89" s="195"/>
      <c r="GSK89" s="195"/>
      <c r="GSL89" s="195"/>
      <c r="GSM89" s="195"/>
      <c r="GSN89" s="195"/>
      <c r="GSO89" s="195"/>
      <c r="GSP89" s="195"/>
      <c r="GSQ89" s="195"/>
      <c r="GSR89" s="195"/>
      <c r="GSS89" s="195"/>
      <c r="GST89" s="195"/>
      <c r="GSU89" s="195"/>
      <c r="GSV89" s="195"/>
      <c r="GSW89" s="195"/>
      <c r="GSX89" s="195"/>
      <c r="GSY89" s="195"/>
      <c r="GSZ89" s="195"/>
      <c r="GTA89" s="195"/>
      <c r="GTB89" s="195"/>
      <c r="GTC89" s="195"/>
      <c r="GTD89" s="195"/>
      <c r="GTE89" s="195"/>
      <c r="GTF89" s="195"/>
      <c r="GTG89" s="195"/>
      <c r="GTH89" s="195"/>
      <c r="GTI89" s="195"/>
      <c r="GTJ89" s="195"/>
      <c r="GTK89" s="195"/>
      <c r="GTL89" s="195"/>
      <c r="GTM89" s="195"/>
      <c r="GTN89" s="195"/>
      <c r="GTO89" s="195"/>
      <c r="GTP89" s="195"/>
      <c r="GTQ89" s="195"/>
      <c r="GTR89" s="195"/>
      <c r="GTS89" s="195"/>
      <c r="GTT89" s="195"/>
      <c r="GTU89" s="195"/>
      <c r="GTV89" s="195"/>
      <c r="GTW89" s="195"/>
      <c r="GTX89" s="195"/>
      <c r="GTY89" s="195"/>
      <c r="GTZ89" s="195"/>
      <c r="GUA89" s="195"/>
      <c r="GUB89" s="195"/>
      <c r="GUC89" s="195"/>
      <c r="GUD89" s="195"/>
      <c r="GUE89" s="195"/>
      <c r="GUF89" s="195"/>
      <c r="GUG89" s="195"/>
      <c r="GUH89" s="195"/>
      <c r="GUI89" s="195"/>
      <c r="GUJ89" s="195"/>
      <c r="GUK89" s="195"/>
      <c r="GUL89" s="195"/>
      <c r="GUM89" s="195"/>
      <c r="GUN89" s="195"/>
      <c r="GUO89" s="195"/>
      <c r="GUP89" s="195"/>
      <c r="GUQ89" s="195"/>
      <c r="GUR89" s="195"/>
      <c r="GUS89" s="195"/>
      <c r="GUT89" s="195"/>
      <c r="GUU89" s="195"/>
      <c r="GUV89" s="195"/>
      <c r="GUW89" s="195"/>
      <c r="GUX89" s="195"/>
      <c r="GUY89" s="195"/>
      <c r="GUZ89" s="195"/>
      <c r="GVA89" s="195"/>
      <c r="GVB89" s="195"/>
      <c r="GVC89" s="195"/>
      <c r="GVD89" s="195"/>
      <c r="GVE89" s="195"/>
      <c r="GVF89" s="195"/>
      <c r="GVG89" s="195"/>
      <c r="GVH89" s="195"/>
      <c r="GVI89" s="195"/>
      <c r="GVJ89" s="195"/>
      <c r="GVK89" s="195"/>
      <c r="GVL89" s="195"/>
      <c r="GVM89" s="195"/>
      <c r="GVN89" s="195"/>
      <c r="GVO89" s="195"/>
      <c r="GVP89" s="195"/>
      <c r="GVQ89" s="195"/>
      <c r="GVR89" s="195"/>
      <c r="GVS89" s="195"/>
      <c r="GVT89" s="195"/>
      <c r="GVU89" s="195"/>
      <c r="GVV89" s="195"/>
      <c r="GVW89" s="195"/>
      <c r="GVX89" s="195"/>
      <c r="GVY89" s="195"/>
      <c r="GVZ89" s="195"/>
      <c r="GWA89" s="195"/>
      <c r="GWB89" s="195"/>
      <c r="GWC89" s="195"/>
      <c r="GWD89" s="195"/>
      <c r="GWE89" s="195"/>
      <c r="GWF89" s="195"/>
      <c r="GWG89" s="195"/>
      <c r="GWH89" s="195"/>
      <c r="GWI89" s="195"/>
      <c r="GWJ89" s="195"/>
      <c r="GWK89" s="195"/>
      <c r="GWL89" s="195"/>
      <c r="GWM89" s="195"/>
      <c r="GWN89" s="195"/>
      <c r="GWO89" s="195"/>
      <c r="GWP89" s="195"/>
      <c r="GWQ89" s="195"/>
      <c r="GWR89" s="195"/>
      <c r="GWS89" s="195"/>
      <c r="GWT89" s="195"/>
      <c r="GWU89" s="195"/>
      <c r="GWV89" s="195"/>
      <c r="GWW89" s="195"/>
      <c r="GWX89" s="195"/>
      <c r="GWY89" s="195"/>
      <c r="GWZ89" s="195"/>
      <c r="GXA89" s="195"/>
      <c r="GXB89" s="195"/>
      <c r="GXC89" s="195"/>
      <c r="GXD89" s="195"/>
      <c r="GXE89" s="195"/>
      <c r="GXF89" s="195"/>
      <c r="GXG89" s="195"/>
      <c r="GXH89" s="195"/>
      <c r="GXI89" s="195"/>
      <c r="GXJ89" s="195"/>
      <c r="GXK89" s="195"/>
      <c r="GXL89" s="195"/>
      <c r="GXM89" s="195"/>
      <c r="GXN89" s="195"/>
      <c r="GXO89" s="195"/>
      <c r="GXP89" s="195"/>
      <c r="GXQ89" s="195"/>
      <c r="GXR89" s="195"/>
      <c r="GXS89" s="195"/>
      <c r="GXT89" s="195"/>
      <c r="GXU89" s="195"/>
      <c r="GXV89" s="195"/>
      <c r="GXW89" s="195"/>
      <c r="GXX89" s="195"/>
      <c r="GXY89" s="195"/>
      <c r="GXZ89" s="195"/>
      <c r="GYA89" s="195"/>
      <c r="GYB89" s="195"/>
      <c r="GYC89" s="195"/>
      <c r="GYD89" s="195"/>
      <c r="GYE89" s="195"/>
      <c r="GYF89" s="195"/>
      <c r="GYG89" s="195"/>
      <c r="GYH89" s="195"/>
      <c r="GYI89" s="195"/>
      <c r="GYJ89" s="195"/>
      <c r="GYK89" s="195"/>
      <c r="GYL89" s="195"/>
      <c r="GYM89" s="195"/>
      <c r="GYN89" s="195"/>
      <c r="GYO89" s="195"/>
      <c r="GYP89" s="195"/>
      <c r="GYQ89" s="195"/>
      <c r="GYR89" s="195"/>
      <c r="GYS89" s="195"/>
      <c r="GYT89" s="195"/>
      <c r="GYU89" s="195"/>
      <c r="GYV89" s="195"/>
      <c r="GYW89" s="195"/>
      <c r="GYX89" s="195"/>
      <c r="GYY89" s="195"/>
      <c r="GYZ89" s="195"/>
      <c r="GZA89" s="195"/>
      <c r="GZB89" s="195"/>
      <c r="GZC89" s="195"/>
      <c r="GZD89" s="195"/>
      <c r="GZE89" s="195"/>
      <c r="GZF89" s="195"/>
      <c r="GZG89" s="195"/>
      <c r="GZH89" s="195"/>
      <c r="GZI89" s="195"/>
      <c r="GZJ89" s="195"/>
      <c r="GZK89" s="195"/>
      <c r="GZL89" s="195"/>
      <c r="GZM89" s="195"/>
      <c r="GZN89" s="195"/>
      <c r="GZO89" s="195"/>
      <c r="GZP89" s="195"/>
      <c r="GZQ89" s="195"/>
      <c r="GZR89" s="195"/>
      <c r="GZS89" s="195"/>
      <c r="GZT89" s="195"/>
      <c r="GZU89" s="195"/>
      <c r="GZV89" s="195"/>
      <c r="GZW89" s="195"/>
      <c r="GZX89" s="195"/>
      <c r="GZY89" s="195"/>
      <c r="GZZ89" s="195"/>
      <c r="HAA89" s="195"/>
      <c r="HAB89" s="195"/>
      <c r="HAC89" s="195"/>
      <c r="HAD89" s="195"/>
      <c r="HAE89" s="195"/>
      <c r="HAF89" s="195"/>
      <c r="HAG89" s="195"/>
      <c r="HAH89" s="195"/>
      <c r="HAI89" s="195"/>
      <c r="HAJ89" s="195"/>
      <c r="HAK89" s="195"/>
      <c r="HAL89" s="195"/>
      <c r="HAM89" s="195"/>
      <c r="HAN89" s="195"/>
      <c r="HAO89" s="195"/>
      <c r="HAP89" s="195"/>
      <c r="HAQ89" s="195"/>
      <c r="HAR89" s="195"/>
      <c r="HAS89" s="195"/>
      <c r="HAT89" s="195"/>
      <c r="HAU89" s="195"/>
      <c r="HAV89" s="195"/>
      <c r="HAW89" s="195"/>
      <c r="HAX89" s="195"/>
      <c r="HAY89" s="195"/>
      <c r="HAZ89" s="195"/>
      <c r="HBA89" s="195"/>
      <c r="HBB89" s="195"/>
      <c r="HBC89" s="195"/>
      <c r="HBD89" s="195"/>
      <c r="HBE89" s="195"/>
      <c r="HBF89" s="195"/>
      <c r="HBG89" s="195"/>
      <c r="HBH89" s="195"/>
      <c r="HBI89" s="195"/>
      <c r="HBJ89" s="195"/>
      <c r="HBK89" s="195"/>
      <c r="HBL89" s="195"/>
      <c r="HBM89" s="195"/>
      <c r="HBN89" s="195"/>
      <c r="HBO89" s="195"/>
      <c r="HBP89" s="195"/>
      <c r="HBQ89" s="195"/>
      <c r="HBR89" s="195"/>
      <c r="HBS89" s="195"/>
      <c r="HBT89" s="195"/>
      <c r="HBU89" s="195"/>
      <c r="HBV89" s="195"/>
      <c r="HBW89" s="195"/>
      <c r="HBX89" s="195"/>
      <c r="HBY89" s="195"/>
      <c r="HBZ89" s="195"/>
      <c r="HCA89" s="195"/>
      <c r="HCB89" s="195"/>
      <c r="HCC89" s="195"/>
      <c r="HCD89" s="195"/>
      <c r="HCE89" s="195"/>
      <c r="HCF89" s="195"/>
      <c r="HCG89" s="195"/>
      <c r="HCH89" s="195"/>
      <c r="HCI89" s="195"/>
      <c r="HCJ89" s="195"/>
      <c r="HCK89" s="195"/>
      <c r="HCL89" s="195"/>
      <c r="HCM89" s="195"/>
      <c r="HCN89" s="195"/>
      <c r="HCO89" s="195"/>
      <c r="HCP89" s="195"/>
      <c r="HCQ89" s="195"/>
      <c r="HCR89" s="195"/>
      <c r="HCS89" s="195"/>
      <c r="HCT89" s="195"/>
      <c r="HCU89" s="195"/>
      <c r="HCV89" s="195"/>
      <c r="HCW89" s="195"/>
      <c r="HCX89" s="195"/>
      <c r="HCY89" s="195"/>
      <c r="HCZ89" s="195"/>
      <c r="HDA89" s="195"/>
      <c r="HDB89" s="195"/>
      <c r="HDC89" s="195"/>
      <c r="HDD89" s="195"/>
      <c r="HDE89" s="195"/>
      <c r="HDF89" s="195"/>
      <c r="HDG89" s="195"/>
      <c r="HDH89" s="195"/>
      <c r="HDI89" s="195"/>
      <c r="HDJ89" s="195"/>
      <c r="HDK89" s="195"/>
      <c r="HDL89" s="195"/>
      <c r="HDM89" s="195"/>
      <c r="HDN89" s="195"/>
      <c r="HDO89" s="195"/>
      <c r="HDP89" s="195"/>
      <c r="HDQ89" s="195"/>
      <c r="HDR89" s="195"/>
      <c r="HDS89" s="195"/>
      <c r="HDT89" s="195"/>
      <c r="HDU89" s="195"/>
      <c r="HDV89" s="195"/>
      <c r="HDW89" s="195"/>
      <c r="HDX89" s="195"/>
      <c r="HDY89" s="195"/>
      <c r="HDZ89" s="195"/>
      <c r="HEA89" s="195"/>
      <c r="HEB89" s="195"/>
      <c r="HEC89" s="195"/>
      <c r="HED89" s="195"/>
      <c r="HEE89" s="195"/>
      <c r="HEF89" s="195"/>
      <c r="HEG89" s="195"/>
      <c r="HEH89" s="195"/>
      <c r="HEI89" s="195"/>
      <c r="HEJ89" s="195"/>
      <c r="HEK89" s="195"/>
      <c r="HEL89" s="195"/>
      <c r="HEM89" s="195"/>
      <c r="HEN89" s="195"/>
      <c r="HEO89" s="195"/>
      <c r="HEP89" s="195"/>
      <c r="HEQ89" s="195"/>
      <c r="HER89" s="195"/>
      <c r="HES89" s="195"/>
      <c r="HET89" s="195"/>
      <c r="HEU89" s="195"/>
      <c r="HEV89" s="195"/>
      <c r="HEW89" s="195"/>
      <c r="HEX89" s="195"/>
      <c r="HEY89" s="195"/>
      <c r="HEZ89" s="195"/>
      <c r="HFA89" s="195"/>
      <c r="HFB89" s="195"/>
      <c r="HFC89" s="195"/>
      <c r="HFD89" s="195"/>
      <c r="HFE89" s="195"/>
      <c r="HFF89" s="195"/>
      <c r="HFG89" s="195"/>
      <c r="HFH89" s="195"/>
      <c r="HFI89" s="195"/>
      <c r="HFJ89" s="195"/>
      <c r="HFK89" s="195"/>
      <c r="HFL89" s="195"/>
      <c r="HFM89" s="195"/>
      <c r="HFN89" s="195"/>
      <c r="HFO89" s="195"/>
      <c r="HFP89" s="195"/>
      <c r="HFQ89" s="195"/>
      <c r="HFR89" s="195"/>
      <c r="HFS89" s="195"/>
      <c r="HFT89" s="195"/>
      <c r="HFU89" s="195"/>
      <c r="HFV89" s="195"/>
      <c r="HFW89" s="195"/>
      <c r="HFX89" s="195"/>
      <c r="HFY89" s="195"/>
      <c r="HFZ89" s="195"/>
      <c r="HGA89" s="195"/>
      <c r="HGB89" s="195"/>
      <c r="HGC89" s="195"/>
      <c r="HGD89" s="195"/>
      <c r="HGE89" s="195"/>
      <c r="HGF89" s="195"/>
      <c r="HGG89" s="195"/>
      <c r="HGH89" s="195"/>
      <c r="HGI89" s="195"/>
      <c r="HGJ89" s="195"/>
      <c r="HGK89" s="195"/>
      <c r="HGL89" s="195"/>
      <c r="HGM89" s="195"/>
      <c r="HGN89" s="195"/>
      <c r="HGO89" s="195"/>
      <c r="HGP89" s="195"/>
      <c r="HGQ89" s="195"/>
      <c r="HGR89" s="195"/>
      <c r="HGS89" s="195"/>
      <c r="HGT89" s="195"/>
      <c r="HGU89" s="195"/>
      <c r="HGV89" s="195"/>
      <c r="HGW89" s="195"/>
      <c r="HGX89" s="195"/>
      <c r="HGY89" s="195"/>
      <c r="HGZ89" s="195"/>
      <c r="HHA89" s="195"/>
      <c r="HHB89" s="195"/>
      <c r="HHC89" s="195"/>
      <c r="HHD89" s="195"/>
      <c r="HHE89" s="195"/>
      <c r="HHF89" s="195"/>
      <c r="HHG89" s="195"/>
      <c r="HHH89" s="195"/>
      <c r="HHI89" s="195"/>
      <c r="HHJ89" s="195"/>
      <c r="HHK89" s="195"/>
      <c r="HHL89" s="195"/>
      <c r="HHM89" s="195"/>
      <c r="HHN89" s="195"/>
      <c r="HHO89" s="195"/>
      <c r="HHP89" s="195"/>
      <c r="HHQ89" s="195"/>
      <c r="HHR89" s="195"/>
      <c r="HHS89" s="195"/>
      <c r="HHT89" s="195"/>
      <c r="HHU89" s="195"/>
      <c r="HHV89" s="195"/>
      <c r="HHW89" s="195"/>
      <c r="HHX89" s="195"/>
      <c r="HHY89" s="195"/>
      <c r="HHZ89" s="195"/>
      <c r="HIA89" s="195"/>
      <c r="HIB89" s="195"/>
      <c r="HIC89" s="195"/>
      <c r="HID89" s="195"/>
      <c r="HIE89" s="195"/>
      <c r="HIF89" s="195"/>
      <c r="HIG89" s="195"/>
      <c r="HIH89" s="195"/>
      <c r="HII89" s="195"/>
      <c r="HIJ89" s="195"/>
      <c r="HIK89" s="195"/>
      <c r="HIL89" s="195"/>
      <c r="HIM89" s="195"/>
      <c r="HIN89" s="195"/>
      <c r="HIO89" s="195"/>
      <c r="HIP89" s="195"/>
      <c r="HIQ89" s="195"/>
      <c r="HIR89" s="195"/>
      <c r="HIS89" s="195"/>
      <c r="HIT89" s="195"/>
      <c r="HIU89" s="195"/>
      <c r="HIV89" s="195"/>
      <c r="HIW89" s="195"/>
      <c r="HIX89" s="195"/>
      <c r="HIY89" s="195"/>
      <c r="HIZ89" s="195"/>
      <c r="HJA89" s="195"/>
      <c r="HJB89" s="195"/>
      <c r="HJC89" s="195"/>
      <c r="HJD89" s="195"/>
      <c r="HJE89" s="195"/>
      <c r="HJF89" s="195"/>
      <c r="HJG89" s="195"/>
      <c r="HJH89" s="195"/>
      <c r="HJI89" s="195"/>
      <c r="HJJ89" s="195"/>
      <c r="HJK89" s="195"/>
      <c r="HJL89" s="195"/>
      <c r="HJM89" s="195"/>
      <c r="HJN89" s="195"/>
      <c r="HJO89" s="195"/>
      <c r="HJP89" s="195"/>
      <c r="HJQ89" s="195"/>
      <c r="HJR89" s="195"/>
      <c r="HJS89" s="195"/>
      <c r="HJT89" s="195"/>
      <c r="HJU89" s="195"/>
      <c r="HJV89" s="195"/>
      <c r="HJW89" s="195"/>
      <c r="HJX89" s="195"/>
      <c r="HJY89" s="195"/>
      <c r="HJZ89" s="195"/>
      <c r="HKA89" s="195"/>
      <c r="HKB89" s="195"/>
      <c r="HKC89" s="195"/>
      <c r="HKD89" s="195"/>
      <c r="HKE89" s="195"/>
      <c r="HKF89" s="195"/>
      <c r="HKG89" s="195"/>
      <c r="HKH89" s="195"/>
      <c r="HKI89" s="195"/>
      <c r="HKJ89" s="195"/>
      <c r="HKK89" s="195"/>
      <c r="HKL89" s="195"/>
      <c r="HKM89" s="195"/>
      <c r="HKN89" s="195"/>
      <c r="HKO89" s="195"/>
      <c r="HKP89" s="195"/>
      <c r="HKQ89" s="195"/>
      <c r="HKR89" s="195"/>
      <c r="HKS89" s="195"/>
      <c r="HKT89" s="195"/>
      <c r="HKU89" s="195"/>
      <c r="HKV89" s="195"/>
      <c r="HKW89" s="195"/>
      <c r="HKX89" s="195"/>
      <c r="HKY89" s="195"/>
      <c r="HKZ89" s="195"/>
      <c r="HLA89" s="195"/>
      <c r="HLB89" s="195"/>
      <c r="HLC89" s="195"/>
      <c r="HLD89" s="195"/>
      <c r="HLE89" s="195"/>
      <c r="HLF89" s="195"/>
      <c r="HLG89" s="195"/>
      <c r="HLH89" s="195"/>
      <c r="HLI89" s="195"/>
      <c r="HLJ89" s="195"/>
      <c r="HLK89" s="195"/>
      <c r="HLL89" s="195"/>
      <c r="HLM89" s="195"/>
      <c r="HLN89" s="195"/>
      <c r="HLO89" s="195"/>
      <c r="HLP89" s="195"/>
      <c r="HLQ89" s="195"/>
      <c r="HLR89" s="195"/>
      <c r="HLS89" s="195"/>
      <c r="HLT89" s="195"/>
      <c r="HLU89" s="195"/>
      <c r="HLV89" s="195"/>
      <c r="HLW89" s="195"/>
      <c r="HLX89" s="195"/>
      <c r="HLY89" s="195"/>
      <c r="HLZ89" s="195"/>
      <c r="HMA89" s="195"/>
      <c r="HMB89" s="195"/>
      <c r="HMC89" s="195"/>
      <c r="HMD89" s="195"/>
      <c r="HME89" s="195"/>
      <c r="HMF89" s="195"/>
      <c r="HMG89" s="195"/>
      <c r="HMH89" s="195"/>
      <c r="HMI89" s="195"/>
      <c r="HMJ89" s="195"/>
      <c r="HMK89" s="195"/>
      <c r="HML89" s="195"/>
      <c r="HMM89" s="195"/>
      <c r="HMN89" s="195"/>
      <c r="HMO89" s="195"/>
      <c r="HMP89" s="195"/>
      <c r="HMQ89" s="195"/>
      <c r="HMR89" s="195"/>
      <c r="HMS89" s="195"/>
      <c r="HMT89" s="195"/>
      <c r="HMU89" s="195"/>
      <c r="HMV89" s="195"/>
      <c r="HMW89" s="195"/>
      <c r="HMX89" s="195"/>
      <c r="HMY89" s="195"/>
      <c r="HMZ89" s="195"/>
      <c r="HNA89" s="195"/>
      <c r="HNB89" s="195"/>
      <c r="HNC89" s="195"/>
      <c r="HND89" s="195"/>
      <c r="HNE89" s="195"/>
      <c r="HNF89" s="195"/>
      <c r="HNG89" s="195"/>
      <c r="HNH89" s="195"/>
      <c r="HNI89" s="195"/>
      <c r="HNJ89" s="195"/>
      <c r="HNK89" s="195"/>
      <c r="HNL89" s="195"/>
      <c r="HNM89" s="195"/>
      <c r="HNN89" s="195"/>
      <c r="HNO89" s="195"/>
      <c r="HNP89" s="195"/>
      <c r="HNQ89" s="195"/>
      <c r="HNR89" s="195"/>
      <c r="HNS89" s="195"/>
      <c r="HNT89" s="195"/>
      <c r="HNU89" s="195"/>
      <c r="HNV89" s="195"/>
      <c r="HNW89" s="195"/>
      <c r="HNX89" s="195"/>
      <c r="HNY89" s="195"/>
      <c r="HNZ89" s="195"/>
      <c r="HOA89" s="195"/>
      <c r="HOB89" s="195"/>
      <c r="HOC89" s="195"/>
      <c r="HOD89" s="195"/>
      <c r="HOE89" s="195"/>
      <c r="HOF89" s="195"/>
      <c r="HOG89" s="195"/>
      <c r="HOH89" s="195"/>
      <c r="HOI89" s="195"/>
      <c r="HOJ89" s="195"/>
      <c r="HOK89" s="195"/>
      <c r="HOL89" s="195"/>
      <c r="HOM89" s="195"/>
      <c r="HON89" s="195"/>
      <c r="HOO89" s="195"/>
      <c r="HOP89" s="195"/>
      <c r="HOQ89" s="195"/>
      <c r="HOR89" s="195"/>
      <c r="HOS89" s="195"/>
      <c r="HOT89" s="195"/>
      <c r="HOU89" s="195"/>
      <c r="HOV89" s="195"/>
      <c r="HOW89" s="195"/>
      <c r="HOX89" s="195"/>
      <c r="HOY89" s="195"/>
      <c r="HOZ89" s="195"/>
      <c r="HPA89" s="195"/>
      <c r="HPB89" s="195"/>
      <c r="HPC89" s="195"/>
      <c r="HPD89" s="195"/>
      <c r="HPE89" s="195"/>
      <c r="HPF89" s="195"/>
      <c r="HPG89" s="195"/>
      <c r="HPH89" s="195"/>
      <c r="HPI89" s="195"/>
      <c r="HPJ89" s="195"/>
      <c r="HPK89" s="195"/>
      <c r="HPL89" s="195"/>
      <c r="HPM89" s="195"/>
      <c r="HPN89" s="195"/>
      <c r="HPO89" s="195"/>
      <c r="HPP89" s="195"/>
      <c r="HPQ89" s="195"/>
      <c r="HPR89" s="195"/>
      <c r="HPS89" s="195"/>
      <c r="HPT89" s="195"/>
      <c r="HPU89" s="195"/>
      <c r="HPV89" s="195"/>
      <c r="HPW89" s="195"/>
      <c r="HPX89" s="195"/>
      <c r="HPY89" s="195"/>
      <c r="HPZ89" s="195"/>
      <c r="HQA89" s="195"/>
      <c r="HQB89" s="195"/>
      <c r="HQC89" s="195"/>
      <c r="HQD89" s="195"/>
      <c r="HQE89" s="195"/>
      <c r="HQF89" s="195"/>
      <c r="HQG89" s="195"/>
      <c r="HQH89" s="195"/>
      <c r="HQI89" s="195"/>
      <c r="HQJ89" s="195"/>
      <c r="HQK89" s="195"/>
      <c r="HQL89" s="195"/>
      <c r="HQM89" s="195"/>
      <c r="HQN89" s="195"/>
      <c r="HQO89" s="195"/>
      <c r="HQP89" s="195"/>
      <c r="HQQ89" s="195"/>
      <c r="HQR89" s="195"/>
      <c r="HQS89" s="195"/>
      <c r="HQT89" s="195"/>
      <c r="HQU89" s="195"/>
      <c r="HQV89" s="195"/>
      <c r="HQW89" s="195"/>
      <c r="HQX89" s="195"/>
      <c r="HQY89" s="195"/>
      <c r="HQZ89" s="195"/>
      <c r="HRA89" s="195"/>
      <c r="HRB89" s="195"/>
      <c r="HRC89" s="195"/>
      <c r="HRD89" s="195"/>
      <c r="HRE89" s="195"/>
      <c r="HRF89" s="195"/>
      <c r="HRG89" s="195"/>
      <c r="HRH89" s="195"/>
      <c r="HRI89" s="195"/>
      <c r="HRJ89" s="195"/>
      <c r="HRK89" s="195"/>
      <c r="HRL89" s="195"/>
      <c r="HRM89" s="195"/>
      <c r="HRN89" s="195"/>
      <c r="HRO89" s="195"/>
      <c r="HRP89" s="195"/>
      <c r="HRQ89" s="195"/>
      <c r="HRR89" s="195"/>
      <c r="HRS89" s="195"/>
      <c r="HRT89" s="195"/>
      <c r="HRU89" s="195"/>
      <c r="HRV89" s="195"/>
      <c r="HRW89" s="195"/>
      <c r="HRX89" s="195"/>
      <c r="HRY89" s="195"/>
      <c r="HRZ89" s="195"/>
      <c r="HSA89" s="195"/>
      <c r="HSB89" s="195"/>
      <c r="HSC89" s="195"/>
      <c r="HSD89" s="195"/>
      <c r="HSE89" s="195"/>
      <c r="HSF89" s="195"/>
      <c r="HSG89" s="195"/>
      <c r="HSH89" s="195"/>
      <c r="HSI89" s="195"/>
      <c r="HSJ89" s="195"/>
      <c r="HSK89" s="195"/>
      <c r="HSL89" s="195"/>
      <c r="HSM89" s="195"/>
      <c r="HSN89" s="195"/>
      <c r="HSO89" s="195"/>
      <c r="HSP89" s="195"/>
      <c r="HSQ89" s="195"/>
      <c r="HSR89" s="195"/>
      <c r="HSS89" s="195"/>
      <c r="HST89" s="195"/>
      <c r="HSU89" s="195"/>
      <c r="HSV89" s="195"/>
      <c r="HSW89" s="195"/>
      <c r="HSX89" s="195"/>
      <c r="HSY89" s="195"/>
      <c r="HSZ89" s="195"/>
      <c r="HTA89" s="195"/>
      <c r="HTB89" s="195"/>
      <c r="HTC89" s="195"/>
      <c r="HTD89" s="195"/>
      <c r="HTE89" s="195"/>
      <c r="HTF89" s="195"/>
      <c r="HTG89" s="195"/>
      <c r="HTH89" s="195"/>
      <c r="HTI89" s="195"/>
      <c r="HTJ89" s="195"/>
      <c r="HTK89" s="195"/>
      <c r="HTL89" s="195"/>
      <c r="HTM89" s="195"/>
      <c r="HTN89" s="195"/>
      <c r="HTO89" s="195"/>
      <c r="HTP89" s="195"/>
      <c r="HTQ89" s="195"/>
      <c r="HTR89" s="195"/>
      <c r="HTS89" s="195"/>
      <c r="HTT89" s="195"/>
      <c r="HTU89" s="195"/>
      <c r="HTV89" s="195"/>
      <c r="HTW89" s="195"/>
      <c r="HTX89" s="195"/>
      <c r="HTY89" s="195"/>
      <c r="HTZ89" s="195"/>
      <c r="HUA89" s="195"/>
      <c r="HUB89" s="195"/>
      <c r="HUC89" s="195"/>
      <c r="HUD89" s="195"/>
      <c r="HUE89" s="195"/>
      <c r="HUF89" s="195"/>
      <c r="HUG89" s="195"/>
      <c r="HUH89" s="195"/>
      <c r="HUI89" s="195"/>
      <c r="HUJ89" s="195"/>
      <c r="HUK89" s="195"/>
      <c r="HUL89" s="195"/>
      <c r="HUM89" s="195"/>
      <c r="HUN89" s="195"/>
      <c r="HUO89" s="195"/>
      <c r="HUP89" s="195"/>
      <c r="HUQ89" s="195"/>
      <c r="HUR89" s="195"/>
      <c r="HUS89" s="195"/>
      <c r="HUT89" s="195"/>
      <c r="HUU89" s="195"/>
      <c r="HUV89" s="195"/>
      <c r="HUW89" s="195"/>
      <c r="HUX89" s="195"/>
      <c r="HUY89" s="195"/>
      <c r="HUZ89" s="195"/>
      <c r="HVA89" s="195"/>
      <c r="HVB89" s="195"/>
      <c r="HVC89" s="195"/>
      <c r="HVD89" s="195"/>
      <c r="HVE89" s="195"/>
      <c r="HVF89" s="195"/>
      <c r="HVG89" s="195"/>
      <c r="HVH89" s="195"/>
      <c r="HVI89" s="195"/>
      <c r="HVJ89" s="195"/>
      <c r="HVK89" s="195"/>
      <c r="HVL89" s="195"/>
      <c r="HVM89" s="195"/>
      <c r="HVN89" s="195"/>
      <c r="HVO89" s="195"/>
      <c r="HVP89" s="195"/>
      <c r="HVQ89" s="195"/>
      <c r="HVR89" s="195"/>
      <c r="HVS89" s="195"/>
      <c r="HVT89" s="195"/>
      <c r="HVU89" s="195"/>
      <c r="HVV89" s="195"/>
      <c r="HVW89" s="195"/>
      <c r="HVX89" s="195"/>
      <c r="HVY89" s="195"/>
      <c r="HVZ89" s="195"/>
      <c r="HWA89" s="195"/>
      <c r="HWB89" s="195"/>
      <c r="HWC89" s="195"/>
      <c r="HWD89" s="195"/>
      <c r="HWE89" s="195"/>
      <c r="HWF89" s="195"/>
      <c r="HWG89" s="195"/>
      <c r="HWH89" s="195"/>
      <c r="HWI89" s="195"/>
      <c r="HWJ89" s="195"/>
      <c r="HWK89" s="195"/>
      <c r="HWL89" s="195"/>
      <c r="HWM89" s="195"/>
      <c r="HWN89" s="195"/>
      <c r="HWO89" s="195"/>
      <c r="HWP89" s="195"/>
      <c r="HWQ89" s="195"/>
      <c r="HWR89" s="195"/>
      <c r="HWS89" s="195"/>
      <c r="HWT89" s="195"/>
      <c r="HWU89" s="195"/>
      <c r="HWV89" s="195"/>
      <c r="HWW89" s="195"/>
      <c r="HWX89" s="195"/>
      <c r="HWY89" s="195"/>
      <c r="HWZ89" s="195"/>
      <c r="HXA89" s="195"/>
      <c r="HXB89" s="195"/>
      <c r="HXC89" s="195"/>
      <c r="HXD89" s="195"/>
      <c r="HXE89" s="195"/>
      <c r="HXF89" s="195"/>
      <c r="HXG89" s="195"/>
      <c r="HXH89" s="195"/>
      <c r="HXI89" s="195"/>
      <c r="HXJ89" s="195"/>
      <c r="HXK89" s="195"/>
      <c r="HXL89" s="195"/>
      <c r="HXM89" s="195"/>
      <c r="HXN89" s="195"/>
      <c r="HXO89" s="195"/>
      <c r="HXP89" s="195"/>
      <c r="HXQ89" s="195"/>
      <c r="HXR89" s="195"/>
      <c r="HXS89" s="195"/>
      <c r="HXT89" s="195"/>
      <c r="HXU89" s="195"/>
      <c r="HXV89" s="195"/>
      <c r="HXW89" s="195"/>
      <c r="HXX89" s="195"/>
      <c r="HXY89" s="195"/>
      <c r="HXZ89" s="195"/>
      <c r="HYA89" s="195"/>
      <c r="HYB89" s="195"/>
      <c r="HYC89" s="195"/>
      <c r="HYD89" s="195"/>
      <c r="HYE89" s="195"/>
      <c r="HYF89" s="195"/>
      <c r="HYG89" s="195"/>
      <c r="HYH89" s="195"/>
      <c r="HYI89" s="195"/>
      <c r="HYJ89" s="195"/>
      <c r="HYK89" s="195"/>
      <c r="HYL89" s="195"/>
      <c r="HYM89" s="195"/>
      <c r="HYN89" s="195"/>
      <c r="HYO89" s="195"/>
      <c r="HYP89" s="195"/>
      <c r="HYQ89" s="195"/>
      <c r="HYR89" s="195"/>
      <c r="HYS89" s="195"/>
      <c r="HYT89" s="195"/>
      <c r="HYU89" s="195"/>
      <c r="HYV89" s="195"/>
      <c r="HYW89" s="195"/>
      <c r="HYX89" s="195"/>
      <c r="HYY89" s="195"/>
      <c r="HYZ89" s="195"/>
      <c r="HZA89" s="195"/>
      <c r="HZB89" s="195"/>
      <c r="HZC89" s="195"/>
      <c r="HZD89" s="195"/>
      <c r="HZE89" s="195"/>
      <c r="HZF89" s="195"/>
      <c r="HZG89" s="195"/>
      <c r="HZH89" s="195"/>
      <c r="HZI89" s="195"/>
      <c r="HZJ89" s="195"/>
      <c r="HZK89" s="195"/>
      <c r="HZL89" s="195"/>
      <c r="HZM89" s="195"/>
      <c r="HZN89" s="195"/>
      <c r="HZO89" s="195"/>
      <c r="HZP89" s="195"/>
      <c r="HZQ89" s="195"/>
      <c r="HZR89" s="195"/>
      <c r="HZS89" s="195"/>
      <c r="HZT89" s="195"/>
      <c r="HZU89" s="195"/>
      <c r="HZV89" s="195"/>
      <c r="HZW89" s="195"/>
      <c r="HZX89" s="195"/>
      <c r="HZY89" s="195"/>
      <c r="HZZ89" s="195"/>
      <c r="IAA89" s="195"/>
      <c r="IAB89" s="195"/>
      <c r="IAC89" s="195"/>
      <c r="IAD89" s="195"/>
      <c r="IAE89" s="195"/>
      <c r="IAF89" s="195"/>
      <c r="IAG89" s="195"/>
      <c r="IAH89" s="195"/>
      <c r="IAI89" s="195"/>
      <c r="IAJ89" s="195"/>
      <c r="IAK89" s="195"/>
      <c r="IAL89" s="195"/>
      <c r="IAM89" s="195"/>
      <c r="IAN89" s="195"/>
      <c r="IAO89" s="195"/>
      <c r="IAP89" s="195"/>
      <c r="IAQ89" s="195"/>
      <c r="IAR89" s="195"/>
      <c r="IAS89" s="195"/>
      <c r="IAT89" s="195"/>
      <c r="IAU89" s="195"/>
      <c r="IAV89" s="195"/>
      <c r="IAW89" s="195"/>
      <c r="IAX89" s="195"/>
      <c r="IAY89" s="195"/>
      <c r="IAZ89" s="195"/>
      <c r="IBA89" s="195"/>
      <c r="IBB89" s="195"/>
      <c r="IBC89" s="195"/>
      <c r="IBD89" s="195"/>
      <c r="IBE89" s="195"/>
      <c r="IBF89" s="195"/>
      <c r="IBG89" s="195"/>
      <c r="IBH89" s="195"/>
      <c r="IBI89" s="195"/>
      <c r="IBJ89" s="195"/>
      <c r="IBK89" s="195"/>
      <c r="IBL89" s="195"/>
      <c r="IBM89" s="195"/>
      <c r="IBN89" s="195"/>
      <c r="IBO89" s="195"/>
      <c r="IBP89" s="195"/>
      <c r="IBQ89" s="195"/>
      <c r="IBR89" s="195"/>
      <c r="IBS89" s="195"/>
      <c r="IBT89" s="195"/>
      <c r="IBU89" s="195"/>
      <c r="IBV89" s="195"/>
      <c r="IBW89" s="195"/>
      <c r="IBX89" s="195"/>
      <c r="IBY89" s="195"/>
      <c r="IBZ89" s="195"/>
      <c r="ICA89" s="195"/>
      <c r="ICB89" s="195"/>
      <c r="ICC89" s="195"/>
      <c r="ICD89" s="195"/>
      <c r="ICE89" s="195"/>
      <c r="ICF89" s="195"/>
      <c r="ICG89" s="195"/>
      <c r="ICH89" s="195"/>
      <c r="ICI89" s="195"/>
      <c r="ICJ89" s="195"/>
      <c r="ICK89" s="195"/>
      <c r="ICL89" s="195"/>
      <c r="ICM89" s="195"/>
      <c r="ICN89" s="195"/>
      <c r="ICO89" s="195"/>
      <c r="ICP89" s="195"/>
      <c r="ICQ89" s="195"/>
      <c r="ICR89" s="195"/>
      <c r="ICS89" s="195"/>
      <c r="ICT89" s="195"/>
      <c r="ICU89" s="195"/>
      <c r="ICV89" s="195"/>
      <c r="ICW89" s="195"/>
      <c r="ICX89" s="195"/>
      <c r="ICY89" s="195"/>
      <c r="ICZ89" s="195"/>
      <c r="IDA89" s="195"/>
      <c r="IDB89" s="195"/>
      <c r="IDC89" s="195"/>
      <c r="IDD89" s="195"/>
      <c r="IDE89" s="195"/>
      <c r="IDF89" s="195"/>
      <c r="IDG89" s="195"/>
      <c r="IDH89" s="195"/>
      <c r="IDI89" s="195"/>
      <c r="IDJ89" s="195"/>
      <c r="IDK89" s="195"/>
      <c r="IDL89" s="195"/>
      <c r="IDM89" s="195"/>
      <c r="IDN89" s="195"/>
      <c r="IDO89" s="195"/>
      <c r="IDP89" s="195"/>
      <c r="IDQ89" s="195"/>
      <c r="IDR89" s="195"/>
      <c r="IDS89" s="195"/>
      <c r="IDT89" s="195"/>
      <c r="IDU89" s="195"/>
      <c r="IDV89" s="195"/>
      <c r="IDW89" s="195"/>
      <c r="IDX89" s="195"/>
      <c r="IDY89" s="195"/>
      <c r="IDZ89" s="195"/>
      <c r="IEA89" s="195"/>
      <c r="IEB89" s="195"/>
      <c r="IEC89" s="195"/>
      <c r="IED89" s="195"/>
      <c r="IEE89" s="195"/>
      <c r="IEF89" s="195"/>
      <c r="IEG89" s="195"/>
      <c r="IEH89" s="195"/>
      <c r="IEI89" s="195"/>
      <c r="IEJ89" s="195"/>
      <c r="IEK89" s="195"/>
      <c r="IEL89" s="195"/>
      <c r="IEM89" s="195"/>
      <c r="IEN89" s="195"/>
      <c r="IEO89" s="195"/>
      <c r="IEP89" s="195"/>
      <c r="IEQ89" s="195"/>
      <c r="IER89" s="195"/>
      <c r="IES89" s="195"/>
      <c r="IET89" s="195"/>
      <c r="IEU89" s="195"/>
      <c r="IEV89" s="195"/>
      <c r="IEW89" s="195"/>
      <c r="IEX89" s="195"/>
      <c r="IEY89" s="195"/>
      <c r="IEZ89" s="195"/>
      <c r="IFA89" s="195"/>
      <c r="IFB89" s="195"/>
      <c r="IFC89" s="195"/>
      <c r="IFD89" s="195"/>
      <c r="IFE89" s="195"/>
      <c r="IFF89" s="195"/>
      <c r="IFG89" s="195"/>
      <c r="IFH89" s="195"/>
      <c r="IFI89" s="195"/>
      <c r="IFJ89" s="195"/>
      <c r="IFK89" s="195"/>
      <c r="IFL89" s="195"/>
      <c r="IFM89" s="195"/>
      <c r="IFN89" s="195"/>
      <c r="IFO89" s="195"/>
      <c r="IFP89" s="195"/>
      <c r="IFQ89" s="195"/>
      <c r="IFR89" s="195"/>
      <c r="IFS89" s="195"/>
      <c r="IFT89" s="195"/>
      <c r="IFU89" s="195"/>
      <c r="IFV89" s="195"/>
      <c r="IFW89" s="195"/>
      <c r="IFX89" s="195"/>
      <c r="IFY89" s="195"/>
      <c r="IFZ89" s="195"/>
      <c r="IGA89" s="195"/>
      <c r="IGB89" s="195"/>
      <c r="IGC89" s="195"/>
      <c r="IGD89" s="195"/>
      <c r="IGE89" s="195"/>
      <c r="IGF89" s="195"/>
      <c r="IGG89" s="195"/>
      <c r="IGH89" s="195"/>
      <c r="IGI89" s="195"/>
      <c r="IGJ89" s="195"/>
      <c r="IGK89" s="195"/>
      <c r="IGL89" s="195"/>
      <c r="IGM89" s="195"/>
      <c r="IGN89" s="195"/>
      <c r="IGO89" s="195"/>
      <c r="IGP89" s="195"/>
      <c r="IGQ89" s="195"/>
      <c r="IGR89" s="195"/>
      <c r="IGS89" s="195"/>
      <c r="IGT89" s="195"/>
      <c r="IGU89" s="195"/>
      <c r="IGV89" s="195"/>
      <c r="IGW89" s="195"/>
      <c r="IGX89" s="195"/>
      <c r="IGY89" s="195"/>
      <c r="IGZ89" s="195"/>
      <c r="IHA89" s="195"/>
      <c r="IHB89" s="195"/>
      <c r="IHC89" s="195"/>
      <c r="IHD89" s="195"/>
      <c r="IHE89" s="195"/>
      <c r="IHF89" s="195"/>
      <c r="IHG89" s="195"/>
      <c r="IHH89" s="195"/>
      <c r="IHI89" s="195"/>
      <c r="IHJ89" s="195"/>
      <c r="IHK89" s="195"/>
      <c r="IHL89" s="195"/>
      <c r="IHM89" s="195"/>
      <c r="IHN89" s="195"/>
      <c r="IHO89" s="195"/>
      <c r="IHP89" s="195"/>
      <c r="IHQ89" s="195"/>
      <c r="IHR89" s="195"/>
      <c r="IHS89" s="195"/>
      <c r="IHT89" s="195"/>
      <c r="IHU89" s="195"/>
      <c r="IHV89" s="195"/>
      <c r="IHW89" s="195"/>
      <c r="IHX89" s="195"/>
      <c r="IHY89" s="195"/>
      <c r="IHZ89" s="195"/>
      <c r="IIA89" s="195"/>
      <c r="IIB89" s="195"/>
      <c r="IIC89" s="195"/>
      <c r="IID89" s="195"/>
      <c r="IIE89" s="195"/>
      <c r="IIF89" s="195"/>
      <c r="IIG89" s="195"/>
      <c r="IIH89" s="195"/>
      <c r="III89" s="195"/>
      <c r="IIJ89" s="195"/>
      <c r="IIK89" s="195"/>
      <c r="IIL89" s="195"/>
      <c r="IIM89" s="195"/>
      <c r="IIN89" s="195"/>
      <c r="IIO89" s="195"/>
      <c r="IIP89" s="195"/>
      <c r="IIQ89" s="195"/>
      <c r="IIR89" s="195"/>
      <c r="IIS89" s="195"/>
      <c r="IIT89" s="195"/>
      <c r="IIU89" s="195"/>
      <c r="IIV89" s="195"/>
      <c r="IIW89" s="195"/>
      <c r="IIX89" s="195"/>
      <c r="IIY89" s="195"/>
      <c r="IIZ89" s="195"/>
      <c r="IJA89" s="195"/>
      <c r="IJB89" s="195"/>
      <c r="IJC89" s="195"/>
      <c r="IJD89" s="195"/>
      <c r="IJE89" s="195"/>
      <c r="IJF89" s="195"/>
      <c r="IJG89" s="195"/>
      <c r="IJH89" s="195"/>
      <c r="IJI89" s="195"/>
      <c r="IJJ89" s="195"/>
      <c r="IJK89" s="195"/>
      <c r="IJL89" s="195"/>
      <c r="IJM89" s="195"/>
      <c r="IJN89" s="195"/>
      <c r="IJO89" s="195"/>
      <c r="IJP89" s="195"/>
      <c r="IJQ89" s="195"/>
      <c r="IJR89" s="195"/>
      <c r="IJS89" s="195"/>
      <c r="IJT89" s="195"/>
      <c r="IJU89" s="195"/>
      <c r="IJV89" s="195"/>
      <c r="IJW89" s="195"/>
      <c r="IJX89" s="195"/>
      <c r="IJY89" s="195"/>
      <c r="IJZ89" s="195"/>
      <c r="IKA89" s="195"/>
      <c r="IKB89" s="195"/>
      <c r="IKC89" s="195"/>
      <c r="IKD89" s="195"/>
      <c r="IKE89" s="195"/>
      <c r="IKF89" s="195"/>
      <c r="IKG89" s="195"/>
      <c r="IKH89" s="195"/>
      <c r="IKI89" s="195"/>
      <c r="IKJ89" s="195"/>
      <c r="IKK89" s="195"/>
      <c r="IKL89" s="195"/>
      <c r="IKM89" s="195"/>
      <c r="IKN89" s="195"/>
      <c r="IKO89" s="195"/>
      <c r="IKP89" s="195"/>
      <c r="IKQ89" s="195"/>
      <c r="IKR89" s="195"/>
      <c r="IKS89" s="195"/>
      <c r="IKT89" s="195"/>
      <c r="IKU89" s="195"/>
      <c r="IKV89" s="195"/>
      <c r="IKW89" s="195"/>
      <c r="IKX89" s="195"/>
      <c r="IKY89" s="195"/>
      <c r="IKZ89" s="195"/>
      <c r="ILA89" s="195"/>
      <c r="ILB89" s="195"/>
      <c r="ILC89" s="195"/>
      <c r="ILD89" s="195"/>
      <c r="ILE89" s="195"/>
      <c r="ILF89" s="195"/>
      <c r="ILG89" s="195"/>
      <c r="ILH89" s="195"/>
      <c r="ILI89" s="195"/>
      <c r="ILJ89" s="195"/>
      <c r="ILK89" s="195"/>
      <c r="ILL89" s="195"/>
      <c r="ILM89" s="195"/>
      <c r="ILN89" s="195"/>
      <c r="ILO89" s="195"/>
      <c r="ILP89" s="195"/>
      <c r="ILQ89" s="195"/>
      <c r="ILR89" s="195"/>
      <c r="ILS89" s="195"/>
      <c r="ILT89" s="195"/>
      <c r="ILU89" s="195"/>
      <c r="ILV89" s="195"/>
      <c r="ILW89" s="195"/>
      <c r="ILX89" s="195"/>
      <c r="ILY89" s="195"/>
      <c r="ILZ89" s="195"/>
      <c r="IMA89" s="195"/>
      <c r="IMB89" s="195"/>
      <c r="IMC89" s="195"/>
      <c r="IMD89" s="195"/>
      <c r="IME89" s="195"/>
      <c r="IMF89" s="195"/>
      <c r="IMG89" s="195"/>
      <c r="IMH89" s="195"/>
      <c r="IMI89" s="195"/>
      <c r="IMJ89" s="195"/>
      <c r="IMK89" s="195"/>
      <c r="IML89" s="195"/>
      <c r="IMM89" s="195"/>
      <c r="IMN89" s="195"/>
      <c r="IMO89" s="195"/>
      <c r="IMP89" s="195"/>
      <c r="IMQ89" s="195"/>
      <c r="IMR89" s="195"/>
      <c r="IMS89" s="195"/>
      <c r="IMT89" s="195"/>
      <c r="IMU89" s="195"/>
      <c r="IMV89" s="195"/>
      <c r="IMW89" s="195"/>
      <c r="IMX89" s="195"/>
      <c r="IMY89" s="195"/>
      <c r="IMZ89" s="195"/>
      <c r="INA89" s="195"/>
      <c r="INB89" s="195"/>
      <c r="INC89" s="195"/>
      <c r="IND89" s="195"/>
      <c r="INE89" s="195"/>
      <c r="INF89" s="195"/>
      <c r="ING89" s="195"/>
      <c r="INH89" s="195"/>
      <c r="INI89" s="195"/>
      <c r="INJ89" s="195"/>
      <c r="INK89" s="195"/>
      <c r="INL89" s="195"/>
      <c r="INM89" s="195"/>
      <c r="INN89" s="195"/>
      <c r="INO89" s="195"/>
      <c r="INP89" s="195"/>
      <c r="INQ89" s="195"/>
      <c r="INR89" s="195"/>
      <c r="INS89" s="195"/>
      <c r="INT89" s="195"/>
      <c r="INU89" s="195"/>
      <c r="INV89" s="195"/>
      <c r="INW89" s="195"/>
      <c r="INX89" s="195"/>
      <c r="INY89" s="195"/>
      <c r="INZ89" s="195"/>
      <c r="IOA89" s="195"/>
      <c r="IOB89" s="195"/>
      <c r="IOC89" s="195"/>
      <c r="IOD89" s="195"/>
      <c r="IOE89" s="195"/>
      <c r="IOF89" s="195"/>
      <c r="IOG89" s="195"/>
      <c r="IOH89" s="195"/>
      <c r="IOI89" s="195"/>
      <c r="IOJ89" s="195"/>
      <c r="IOK89" s="195"/>
      <c r="IOL89" s="195"/>
      <c r="IOM89" s="195"/>
      <c r="ION89" s="195"/>
      <c r="IOO89" s="195"/>
      <c r="IOP89" s="195"/>
      <c r="IOQ89" s="195"/>
      <c r="IOR89" s="195"/>
      <c r="IOS89" s="195"/>
      <c r="IOT89" s="195"/>
      <c r="IOU89" s="195"/>
      <c r="IOV89" s="195"/>
      <c r="IOW89" s="195"/>
      <c r="IOX89" s="195"/>
      <c r="IOY89" s="195"/>
      <c r="IOZ89" s="195"/>
      <c r="IPA89" s="195"/>
      <c r="IPB89" s="195"/>
      <c r="IPC89" s="195"/>
      <c r="IPD89" s="195"/>
      <c r="IPE89" s="195"/>
      <c r="IPF89" s="195"/>
      <c r="IPG89" s="195"/>
      <c r="IPH89" s="195"/>
      <c r="IPI89" s="195"/>
      <c r="IPJ89" s="195"/>
      <c r="IPK89" s="195"/>
      <c r="IPL89" s="195"/>
      <c r="IPM89" s="195"/>
      <c r="IPN89" s="195"/>
      <c r="IPO89" s="195"/>
      <c r="IPP89" s="195"/>
      <c r="IPQ89" s="195"/>
      <c r="IPR89" s="195"/>
      <c r="IPS89" s="195"/>
      <c r="IPT89" s="195"/>
      <c r="IPU89" s="195"/>
      <c r="IPV89" s="195"/>
      <c r="IPW89" s="195"/>
      <c r="IPX89" s="195"/>
      <c r="IPY89" s="195"/>
      <c r="IPZ89" s="195"/>
      <c r="IQA89" s="195"/>
      <c r="IQB89" s="195"/>
      <c r="IQC89" s="195"/>
      <c r="IQD89" s="195"/>
      <c r="IQE89" s="195"/>
      <c r="IQF89" s="195"/>
      <c r="IQG89" s="195"/>
      <c r="IQH89" s="195"/>
      <c r="IQI89" s="195"/>
      <c r="IQJ89" s="195"/>
      <c r="IQK89" s="195"/>
      <c r="IQL89" s="195"/>
      <c r="IQM89" s="195"/>
      <c r="IQN89" s="195"/>
      <c r="IQO89" s="195"/>
      <c r="IQP89" s="195"/>
      <c r="IQQ89" s="195"/>
      <c r="IQR89" s="195"/>
      <c r="IQS89" s="195"/>
      <c r="IQT89" s="195"/>
      <c r="IQU89" s="195"/>
      <c r="IQV89" s="195"/>
      <c r="IQW89" s="195"/>
      <c r="IQX89" s="195"/>
      <c r="IQY89" s="195"/>
      <c r="IQZ89" s="195"/>
      <c r="IRA89" s="195"/>
      <c r="IRB89" s="195"/>
      <c r="IRC89" s="195"/>
      <c r="IRD89" s="195"/>
      <c r="IRE89" s="195"/>
      <c r="IRF89" s="195"/>
      <c r="IRG89" s="195"/>
      <c r="IRH89" s="195"/>
      <c r="IRI89" s="195"/>
      <c r="IRJ89" s="195"/>
      <c r="IRK89" s="195"/>
      <c r="IRL89" s="195"/>
      <c r="IRM89" s="195"/>
      <c r="IRN89" s="195"/>
      <c r="IRO89" s="195"/>
      <c r="IRP89" s="195"/>
      <c r="IRQ89" s="195"/>
      <c r="IRR89" s="195"/>
      <c r="IRS89" s="195"/>
      <c r="IRT89" s="195"/>
      <c r="IRU89" s="195"/>
      <c r="IRV89" s="195"/>
      <c r="IRW89" s="195"/>
      <c r="IRX89" s="195"/>
      <c r="IRY89" s="195"/>
      <c r="IRZ89" s="195"/>
      <c r="ISA89" s="195"/>
      <c r="ISB89" s="195"/>
      <c r="ISC89" s="195"/>
      <c r="ISD89" s="195"/>
      <c r="ISE89" s="195"/>
      <c r="ISF89" s="195"/>
      <c r="ISG89" s="195"/>
      <c r="ISH89" s="195"/>
      <c r="ISI89" s="195"/>
      <c r="ISJ89" s="195"/>
      <c r="ISK89" s="195"/>
      <c r="ISL89" s="195"/>
      <c r="ISM89" s="195"/>
      <c r="ISN89" s="195"/>
      <c r="ISO89" s="195"/>
      <c r="ISP89" s="195"/>
      <c r="ISQ89" s="195"/>
      <c r="ISR89" s="195"/>
      <c r="ISS89" s="195"/>
      <c r="IST89" s="195"/>
      <c r="ISU89" s="195"/>
      <c r="ISV89" s="195"/>
      <c r="ISW89" s="195"/>
      <c r="ISX89" s="195"/>
      <c r="ISY89" s="195"/>
      <c r="ISZ89" s="195"/>
      <c r="ITA89" s="195"/>
      <c r="ITB89" s="195"/>
      <c r="ITC89" s="195"/>
      <c r="ITD89" s="195"/>
      <c r="ITE89" s="195"/>
      <c r="ITF89" s="195"/>
      <c r="ITG89" s="195"/>
      <c r="ITH89" s="195"/>
      <c r="ITI89" s="195"/>
      <c r="ITJ89" s="195"/>
      <c r="ITK89" s="195"/>
      <c r="ITL89" s="195"/>
      <c r="ITM89" s="195"/>
      <c r="ITN89" s="195"/>
      <c r="ITO89" s="195"/>
      <c r="ITP89" s="195"/>
      <c r="ITQ89" s="195"/>
      <c r="ITR89" s="195"/>
      <c r="ITS89" s="195"/>
      <c r="ITT89" s="195"/>
      <c r="ITU89" s="195"/>
      <c r="ITV89" s="195"/>
      <c r="ITW89" s="195"/>
      <c r="ITX89" s="195"/>
      <c r="ITY89" s="195"/>
      <c r="ITZ89" s="195"/>
      <c r="IUA89" s="195"/>
      <c r="IUB89" s="195"/>
      <c r="IUC89" s="195"/>
      <c r="IUD89" s="195"/>
      <c r="IUE89" s="195"/>
      <c r="IUF89" s="195"/>
      <c r="IUG89" s="195"/>
      <c r="IUH89" s="195"/>
      <c r="IUI89" s="195"/>
      <c r="IUJ89" s="195"/>
      <c r="IUK89" s="195"/>
      <c r="IUL89" s="195"/>
      <c r="IUM89" s="195"/>
      <c r="IUN89" s="195"/>
      <c r="IUO89" s="195"/>
      <c r="IUP89" s="195"/>
      <c r="IUQ89" s="195"/>
      <c r="IUR89" s="195"/>
      <c r="IUS89" s="195"/>
      <c r="IUT89" s="195"/>
      <c r="IUU89" s="195"/>
      <c r="IUV89" s="195"/>
      <c r="IUW89" s="195"/>
      <c r="IUX89" s="195"/>
      <c r="IUY89" s="195"/>
      <c r="IUZ89" s="195"/>
      <c r="IVA89" s="195"/>
      <c r="IVB89" s="195"/>
      <c r="IVC89" s="195"/>
      <c r="IVD89" s="195"/>
      <c r="IVE89" s="195"/>
      <c r="IVF89" s="195"/>
      <c r="IVG89" s="195"/>
      <c r="IVH89" s="195"/>
      <c r="IVI89" s="195"/>
      <c r="IVJ89" s="195"/>
      <c r="IVK89" s="195"/>
      <c r="IVL89" s="195"/>
      <c r="IVM89" s="195"/>
      <c r="IVN89" s="195"/>
      <c r="IVO89" s="195"/>
      <c r="IVP89" s="195"/>
      <c r="IVQ89" s="195"/>
      <c r="IVR89" s="195"/>
      <c r="IVS89" s="195"/>
      <c r="IVT89" s="195"/>
      <c r="IVU89" s="195"/>
      <c r="IVV89" s="195"/>
      <c r="IVW89" s="195"/>
      <c r="IVX89" s="195"/>
      <c r="IVY89" s="195"/>
      <c r="IVZ89" s="195"/>
      <c r="IWA89" s="195"/>
      <c r="IWB89" s="195"/>
      <c r="IWC89" s="195"/>
      <c r="IWD89" s="195"/>
      <c r="IWE89" s="195"/>
      <c r="IWF89" s="195"/>
      <c r="IWG89" s="195"/>
      <c r="IWH89" s="195"/>
      <c r="IWI89" s="195"/>
      <c r="IWJ89" s="195"/>
      <c r="IWK89" s="195"/>
      <c r="IWL89" s="195"/>
      <c r="IWM89" s="195"/>
      <c r="IWN89" s="195"/>
      <c r="IWO89" s="195"/>
      <c r="IWP89" s="195"/>
      <c r="IWQ89" s="195"/>
      <c r="IWR89" s="195"/>
      <c r="IWS89" s="195"/>
      <c r="IWT89" s="195"/>
      <c r="IWU89" s="195"/>
      <c r="IWV89" s="195"/>
      <c r="IWW89" s="195"/>
      <c r="IWX89" s="195"/>
      <c r="IWY89" s="195"/>
      <c r="IWZ89" s="195"/>
      <c r="IXA89" s="195"/>
      <c r="IXB89" s="195"/>
      <c r="IXC89" s="195"/>
      <c r="IXD89" s="195"/>
      <c r="IXE89" s="195"/>
      <c r="IXF89" s="195"/>
      <c r="IXG89" s="195"/>
      <c r="IXH89" s="195"/>
      <c r="IXI89" s="195"/>
      <c r="IXJ89" s="195"/>
      <c r="IXK89" s="195"/>
      <c r="IXL89" s="195"/>
      <c r="IXM89" s="195"/>
      <c r="IXN89" s="195"/>
      <c r="IXO89" s="195"/>
      <c r="IXP89" s="195"/>
      <c r="IXQ89" s="195"/>
      <c r="IXR89" s="195"/>
      <c r="IXS89" s="195"/>
      <c r="IXT89" s="195"/>
      <c r="IXU89" s="195"/>
      <c r="IXV89" s="195"/>
      <c r="IXW89" s="195"/>
      <c r="IXX89" s="195"/>
      <c r="IXY89" s="195"/>
      <c r="IXZ89" s="195"/>
      <c r="IYA89" s="195"/>
      <c r="IYB89" s="195"/>
      <c r="IYC89" s="195"/>
      <c r="IYD89" s="195"/>
      <c r="IYE89" s="195"/>
      <c r="IYF89" s="195"/>
      <c r="IYG89" s="195"/>
      <c r="IYH89" s="195"/>
      <c r="IYI89" s="195"/>
      <c r="IYJ89" s="195"/>
      <c r="IYK89" s="195"/>
      <c r="IYL89" s="195"/>
      <c r="IYM89" s="195"/>
      <c r="IYN89" s="195"/>
      <c r="IYO89" s="195"/>
      <c r="IYP89" s="195"/>
      <c r="IYQ89" s="195"/>
      <c r="IYR89" s="195"/>
      <c r="IYS89" s="195"/>
      <c r="IYT89" s="195"/>
      <c r="IYU89" s="195"/>
      <c r="IYV89" s="195"/>
      <c r="IYW89" s="195"/>
      <c r="IYX89" s="195"/>
      <c r="IYY89" s="195"/>
      <c r="IYZ89" s="195"/>
      <c r="IZA89" s="195"/>
      <c r="IZB89" s="195"/>
      <c r="IZC89" s="195"/>
      <c r="IZD89" s="195"/>
      <c r="IZE89" s="195"/>
      <c r="IZF89" s="195"/>
      <c r="IZG89" s="195"/>
      <c r="IZH89" s="195"/>
      <c r="IZI89" s="195"/>
      <c r="IZJ89" s="195"/>
      <c r="IZK89" s="195"/>
      <c r="IZL89" s="195"/>
      <c r="IZM89" s="195"/>
      <c r="IZN89" s="195"/>
      <c r="IZO89" s="195"/>
      <c r="IZP89" s="195"/>
      <c r="IZQ89" s="195"/>
      <c r="IZR89" s="195"/>
      <c r="IZS89" s="195"/>
      <c r="IZT89" s="195"/>
      <c r="IZU89" s="195"/>
      <c r="IZV89" s="195"/>
      <c r="IZW89" s="195"/>
      <c r="IZX89" s="195"/>
      <c r="IZY89" s="195"/>
      <c r="IZZ89" s="195"/>
      <c r="JAA89" s="195"/>
      <c r="JAB89" s="195"/>
      <c r="JAC89" s="195"/>
      <c r="JAD89" s="195"/>
      <c r="JAE89" s="195"/>
      <c r="JAF89" s="195"/>
      <c r="JAG89" s="195"/>
      <c r="JAH89" s="195"/>
      <c r="JAI89" s="195"/>
      <c r="JAJ89" s="195"/>
      <c r="JAK89" s="195"/>
      <c r="JAL89" s="195"/>
      <c r="JAM89" s="195"/>
      <c r="JAN89" s="195"/>
      <c r="JAO89" s="195"/>
      <c r="JAP89" s="195"/>
      <c r="JAQ89" s="195"/>
      <c r="JAR89" s="195"/>
      <c r="JAS89" s="195"/>
      <c r="JAT89" s="195"/>
      <c r="JAU89" s="195"/>
      <c r="JAV89" s="195"/>
      <c r="JAW89" s="195"/>
      <c r="JAX89" s="195"/>
      <c r="JAY89" s="195"/>
      <c r="JAZ89" s="195"/>
      <c r="JBA89" s="195"/>
      <c r="JBB89" s="195"/>
      <c r="JBC89" s="195"/>
      <c r="JBD89" s="195"/>
      <c r="JBE89" s="195"/>
      <c r="JBF89" s="195"/>
      <c r="JBG89" s="195"/>
      <c r="JBH89" s="195"/>
      <c r="JBI89" s="195"/>
      <c r="JBJ89" s="195"/>
      <c r="JBK89" s="195"/>
      <c r="JBL89" s="195"/>
      <c r="JBM89" s="195"/>
      <c r="JBN89" s="195"/>
      <c r="JBO89" s="195"/>
      <c r="JBP89" s="195"/>
      <c r="JBQ89" s="195"/>
      <c r="JBR89" s="195"/>
      <c r="JBS89" s="195"/>
      <c r="JBT89" s="195"/>
      <c r="JBU89" s="195"/>
      <c r="JBV89" s="195"/>
      <c r="JBW89" s="195"/>
      <c r="JBX89" s="195"/>
      <c r="JBY89" s="195"/>
      <c r="JBZ89" s="195"/>
      <c r="JCA89" s="195"/>
      <c r="JCB89" s="195"/>
      <c r="JCC89" s="195"/>
      <c r="JCD89" s="195"/>
      <c r="JCE89" s="195"/>
      <c r="JCF89" s="195"/>
      <c r="JCG89" s="195"/>
      <c r="JCH89" s="195"/>
      <c r="JCI89" s="195"/>
      <c r="JCJ89" s="195"/>
      <c r="JCK89" s="195"/>
      <c r="JCL89" s="195"/>
      <c r="JCM89" s="195"/>
      <c r="JCN89" s="195"/>
      <c r="JCO89" s="195"/>
      <c r="JCP89" s="195"/>
      <c r="JCQ89" s="195"/>
      <c r="JCR89" s="195"/>
      <c r="JCS89" s="195"/>
      <c r="JCT89" s="195"/>
      <c r="JCU89" s="195"/>
      <c r="JCV89" s="195"/>
      <c r="JCW89" s="195"/>
      <c r="JCX89" s="195"/>
      <c r="JCY89" s="195"/>
      <c r="JCZ89" s="195"/>
      <c r="JDA89" s="195"/>
      <c r="JDB89" s="195"/>
      <c r="JDC89" s="195"/>
      <c r="JDD89" s="195"/>
      <c r="JDE89" s="195"/>
      <c r="JDF89" s="195"/>
      <c r="JDG89" s="195"/>
      <c r="JDH89" s="195"/>
      <c r="JDI89" s="195"/>
      <c r="JDJ89" s="195"/>
      <c r="JDK89" s="195"/>
      <c r="JDL89" s="195"/>
      <c r="JDM89" s="195"/>
      <c r="JDN89" s="195"/>
      <c r="JDO89" s="195"/>
      <c r="JDP89" s="195"/>
      <c r="JDQ89" s="195"/>
      <c r="JDR89" s="195"/>
      <c r="JDS89" s="195"/>
      <c r="JDT89" s="195"/>
      <c r="JDU89" s="195"/>
      <c r="JDV89" s="195"/>
      <c r="JDW89" s="195"/>
      <c r="JDX89" s="195"/>
      <c r="JDY89" s="195"/>
      <c r="JDZ89" s="195"/>
      <c r="JEA89" s="195"/>
      <c r="JEB89" s="195"/>
      <c r="JEC89" s="195"/>
      <c r="JED89" s="195"/>
      <c r="JEE89" s="195"/>
      <c r="JEF89" s="195"/>
      <c r="JEG89" s="195"/>
      <c r="JEH89" s="195"/>
      <c r="JEI89" s="195"/>
      <c r="JEJ89" s="195"/>
      <c r="JEK89" s="195"/>
      <c r="JEL89" s="195"/>
      <c r="JEM89" s="195"/>
      <c r="JEN89" s="195"/>
      <c r="JEO89" s="195"/>
      <c r="JEP89" s="195"/>
      <c r="JEQ89" s="195"/>
      <c r="JER89" s="195"/>
      <c r="JES89" s="195"/>
      <c r="JET89" s="195"/>
      <c r="JEU89" s="195"/>
      <c r="JEV89" s="195"/>
      <c r="JEW89" s="195"/>
      <c r="JEX89" s="195"/>
      <c r="JEY89" s="195"/>
      <c r="JEZ89" s="195"/>
      <c r="JFA89" s="195"/>
      <c r="JFB89" s="195"/>
      <c r="JFC89" s="195"/>
      <c r="JFD89" s="195"/>
      <c r="JFE89" s="195"/>
      <c r="JFF89" s="195"/>
      <c r="JFG89" s="195"/>
      <c r="JFH89" s="195"/>
      <c r="JFI89" s="195"/>
      <c r="JFJ89" s="195"/>
      <c r="JFK89" s="195"/>
      <c r="JFL89" s="195"/>
      <c r="JFM89" s="195"/>
      <c r="JFN89" s="195"/>
      <c r="JFO89" s="195"/>
      <c r="JFP89" s="195"/>
      <c r="JFQ89" s="195"/>
      <c r="JFR89" s="195"/>
      <c r="JFS89" s="195"/>
      <c r="JFT89" s="195"/>
      <c r="JFU89" s="195"/>
      <c r="JFV89" s="195"/>
      <c r="JFW89" s="195"/>
      <c r="JFX89" s="195"/>
      <c r="JFY89" s="195"/>
      <c r="JFZ89" s="195"/>
      <c r="JGA89" s="195"/>
      <c r="JGB89" s="195"/>
      <c r="JGC89" s="195"/>
      <c r="JGD89" s="195"/>
      <c r="JGE89" s="195"/>
      <c r="JGF89" s="195"/>
      <c r="JGG89" s="195"/>
      <c r="JGH89" s="195"/>
      <c r="JGI89" s="195"/>
      <c r="JGJ89" s="195"/>
      <c r="JGK89" s="195"/>
      <c r="JGL89" s="195"/>
      <c r="JGM89" s="195"/>
      <c r="JGN89" s="195"/>
      <c r="JGO89" s="195"/>
      <c r="JGP89" s="195"/>
      <c r="JGQ89" s="195"/>
      <c r="JGR89" s="195"/>
      <c r="JGS89" s="195"/>
      <c r="JGT89" s="195"/>
      <c r="JGU89" s="195"/>
      <c r="JGV89" s="195"/>
      <c r="JGW89" s="195"/>
      <c r="JGX89" s="195"/>
      <c r="JGY89" s="195"/>
      <c r="JGZ89" s="195"/>
      <c r="JHA89" s="195"/>
      <c r="JHB89" s="195"/>
      <c r="JHC89" s="195"/>
      <c r="JHD89" s="195"/>
      <c r="JHE89" s="195"/>
      <c r="JHF89" s="195"/>
      <c r="JHG89" s="195"/>
      <c r="JHH89" s="195"/>
      <c r="JHI89" s="195"/>
      <c r="JHJ89" s="195"/>
      <c r="JHK89" s="195"/>
      <c r="JHL89" s="195"/>
      <c r="JHM89" s="195"/>
      <c r="JHN89" s="195"/>
      <c r="JHO89" s="195"/>
      <c r="JHP89" s="195"/>
      <c r="JHQ89" s="195"/>
      <c r="JHR89" s="195"/>
      <c r="JHS89" s="195"/>
      <c r="JHT89" s="195"/>
      <c r="JHU89" s="195"/>
      <c r="JHV89" s="195"/>
      <c r="JHW89" s="195"/>
      <c r="JHX89" s="195"/>
      <c r="JHY89" s="195"/>
      <c r="JHZ89" s="195"/>
      <c r="JIA89" s="195"/>
      <c r="JIB89" s="195"/>
      <c r="JIC89" s="195"/>
      <c r="JID89" s="195"/>
      <c r="JIE89" s="195"/>
      <c r="JIF89" s="195"/>
      <c r="JIG89" s="195"/>
      <c r="JIH89" s="195"/>
      <c r="JII89" s="195"/>
      <c r="JIJ89" s="195"/>
      <c r="JIK89" s="195"/>
      <c r="JIL89" s="195"/>
      <c r="JIM89" s="195"/>
      <c r="JIN89" s="195"/>
      <c r="JIO89" s="195"/>
      <c r="JIP89" s="195"/>
      <c r="JIQ89" s="195"/>
      <c r="JIR89" s="195"/>
      <c r="JIS89" s="195"/>
      <c r="JIT89" s="195"/>
      <c r="JIU89" s="195"/>
      <c r="JIV89" s="195"/>
      <c r="JIW89" s="195"/>
      <c r="JIX89" s="195"/>
      <c r="JIY89" s="195"/>
      <c r="JIZ89" s="195"/>
      <c r="JJA89" s="195"/>
      <c r="JJB89" s="195"/>
      <c r="JJC89" s="195"/>
      <c r="JJD89" s="195"/>
      <c r="JJE89" s="195"/>
      <c r="JJF89" s="195"/>
      <c r="JJG89" s="195"/>
      <c r="JJH89" s="195"/>
      <c r="JJI89" s="195"/>
      <c r="JJJ89" s="195"/>
      <c r="JJK89" s="195"/>
      <c r="JJL89" s="195"/>
      <c r="JJM89" s="195"/>
      <c r="JJN89" s="195"/>
      <c r="JJO89" s="195"/>
      <c r="JJP89" s="195"/>
      <c r="JJQ89" s="195"/>
      <c r="JJR89" s="195"/>
      <c r="JJS89" s="195"/>
      <c r="JJT89" s="195"/>
      <c r="JJU89" s="195"/>
      <c r="JJV89" s="195"/>
      <c r="JJW89" s="195"/>
      <c r="JJX89" s="195"/>
      <c r="JJY89" s="195"/>
      <c r="JJZ89" s="195"/>
      <c r="JKA89" s="195"/>
      <c r="JKB89" s="195"/>
      <c r="JKC89" s="195"/>
      <c r="JKD89" s="195"/>
      <c r="JKE89" s="195"/>
      <c r="JKF89" s="195"/>
      <c r="JKG89" s="195"/>
      <c r="JKH89" s="195"/>
      <c r="JKI89" s="195"/>
      <c r="JKJ89" s="195"/>
      <c r="JKK89" s="195"/>
      <c r="JKL89" s="195"/>
      <c r="JKM89" s="195"/>
      <c r="JKN89" s="195"/>
      <c r="JKO89" s="195"/>
      <c r="JKP89" s="195"/>
      <c r="JKQ89" s="195"/>
      <c r="JKR89" s="195"/>
      <c r="JKS89" s="195"/>
      <c r="JKT89" s="195"/>
      <c r="JKU89" s="195"/>
      <c r="JKV89" s="195"/>
      <c r="JKW89" s="195"/>
      <c r="JKX89" s="195"/>
      <c r="JKY89" s="195"/>
      <c r="JKZ89" s="195"/>
      <c r="JLA89" s="195"/>
      <c r="JLB89" s="195"/>
      <c r="JLC89" s="195"/>
      <c r="JLD89" s="195"/>
      <c r="JLE89" s="195"/>
      <c r="JLF89" s="195"/>
      <c r="JLG89" s="195"/>
      <c r="JLH89" s="195"/>
      <c r="JLI89" s="195"/>
      <c r="JLJ89" s="195"/>
      <c r="JLK89" s="195"/>
      <c r="JLL89" s="195"/>
      <c r="JLM89" s="195"/>
      <c r="JLN89" s="195"/>
      <c r="JLO89" s="195"/>
      <c r="JLP89" s="195"/>
      <c r="JLQ89" s="195"/>
      <c r="JLR89" s="195"/>
      <c r="JLS89" s="195"/>
      <c r="JLT89" s="195"/>
      <c r="JLU89" s="195"/>
      <c r="JLV89" s="195"/>
      <c r="JLW89" s="195"/>
      <c r="JLX89" s="195"/>
      <c r="JLY89" s="195"/>
      <c r="JLZ89" s="195"/>
      <c r="JMA89" s="195"/>
      <c r="JMB89" s="195"/>
      <c r="JMC89" s="195"/>
      <c r="JMD89" s="195"/>
      <c r="JME89" s="195"/>
      <c r="JMF89" s="195"/>
      <c r="JMG89" s="195"/>
      <c r="JMH89" s="195"/>
      <c r="JMI89" s="195"/>
      <c r="JMJ89" s="195"/>
      <c r="JMK89" s="195"/>
      <c r="JML89" s="195"/>
      <c r="JMM89" s="195"/>
      <c r="JMN89" s="195"/>
      <c r="JMO89" s="195"/>
      <c r="JMP89" s="195"/>
      <c r="JMQ89" s="195"/>
      <c r="JMR89" s="195"/>
      <c r="JMS89" s="195"/>
      <c r="JMT89" s="195"/>
      <c r="JMU89" s="195"/>
      <c r="JMV89" s="195"/>
      <c r="JMW89" s="195"/>
      <c r="JMX89" s="195"/>
      <c r="JMY89" s="195"/>
      <c r="JMZ89" s="195"/>
      <c r="JNA89" s="195"/>
      <c r="JNB89" s="195"/>
      <c r="JNC89" s="195"/>
      <c r="JND89" s="195"/>
      <c r="JNE89" s="195"/>
      <c r="JNF89" s="195"/>
      <c r="JNG89" s="195"/>
      <c r="JNH89" s="195"/>
      <c r="JNI89" s="195"/>
      <c r="JNJ89" s="195"/>
      <c r="JNK89" s="195"/>
      <c r="JNL89" s="195"/>
      <c r="JNM89" s="195"/>
      <c r="JNN89" s="195"/>
      <c r="JNO89" s="195"/>
      <c r="JNP89" s="195"/>
      <c r="JNQ89" s="195"/>
      <c r="JNR89" s="195"/>
      <c r="JNS89" s="195"/>
      <c r="JNT89" s="195"/>
      <c r="JNU89" s="195"/>
      <c r="JNV89" s="195"/>
      <c r="JNW89" s="195"/>
      <c r="JNX89" s="195"/>
      <c r="JNY89" s="195"/>
      <c r="JNZ89" s="195"/>
      <c r="JOA89" s="195"/>
      <c r="JOB89" s="195"/>
      <c r="JOC89" s="195"/>
      <c r="JOD89" s="195"/>
      <c r="JOE89" s="195"/>
      <c r="JOF89" s="195"/>
      <c r="JOG89" s="195"/>
      <c r="JOH89" s="195"/>
      <c r="JOI89" s="195"/>
      <c r="JOJ89" s="195"/>
      <c r="JOK89" s="195"/>
      <c r="JOL89" s="195"/>
      <c r="JOM89" s="195"/>
      <c r="JON89" s="195"/>
      <c r="JOO89" s="195"/>
      <c r="JOP89" s="195"/>
      <c r="JOQ89" s="195"/>
      <c r="JOR89" s="195"/>
      <c r="JOS89" s="195"/>
      <c r="JOT89" s="195"/>
      <c r="JOU89" s="195"/>
      <c r="JOV89" s="195"/>
      <c r="JOW89" s="195"/>
      <c r="JOX89" s="195"/>
      <c r="JOY89" s="195"/>
      <c r="JOZ89" s="195"/>
      <c r="JPA89" s="195"/>
      <c r="JPB89" s="195"/>
      <c r="JPC89" s="195"/>
      <c r="JPD89" s="195"/>
      <c r="JPE89" s="195"/>
      <c r="JPF89" s="195"/>
      <c r="JPG89" s="195"/>
      <c r="JPH89" s="195"/>
      <c r="JPI89" s="195"/>
      <c r="JPJ89" s="195"/>
      <c r="JPK89" s="195"/>
      <c r="JPL89" s="195"/>
      <c r="JPM89" s="195"/>
      <c r="JPN89" s="195"/>
      <c r="JPO89" s="195"/>
      <c r="JPP89" s="195"/>
      <c r="JPQ89" s="195"/>
      <c r="JPR89" s="195"/>
      <c r="JPS89" s="195"/>
      <c r="JPT89" s="195"/>
      <c r="JPU89" s="195"/>
      <c r="JPV89" s="195"/>
      <c r="JPW89" s="195"/>
      <c r="JPX89" s="195"/>
      <c r="JPY89" s="195"/>
      <c r="JPZ89" s="195"/>
      <c r="JQA89" s="195"/>
      <c r="JQB89" s="195"/>
      <c r="JQC89" s="195"/>
      <c r="JQD89" s="195"/>
      <c r="JQE89" s="195"/>
      <c r="JQF89" s="195"/>
      <c r="JQG89" s="195"/>
      <c r="JQH89" s="195"/>
      <c r="JQI89" s="195"/>
      <c r="JQJ89" s="195"/>
      <c r="JQK89" s="195"/>
      <c r="JQL89" s="195"/>
      <c r="JQM89" s="195"/>
      <c r="JQN89" s="195"/>
      <c r="JQO89" s="195"/>
      <c r="JQP89" s="195"/>
      <c r="JQQ89" s="195"/>
      <c r="JQR89" s="195"/>
      <c r="JQS89" s="195"/>
      <c r="JQT89" s="195"/>
      <c r="JQU89" s="195"/>
      <c r="JQV89" s="195"/>
      <c r="JQW89" s="195"/>
      <c r="JQX89" s="195"/>
      <c r="JQY89" s="195"/>
      <c r="JQZ89" s="195"/>
      <c r="JRA89" s="195"/>
      <c r="JRB89" s="195"/>
      <c r="JRC89" s="195"/>
      <c r="JRD89" s="195"/>
      <c r="JRE89" s="195"/>
      <c r="JRF89" s="195"/>
      <c r="JRG89" s="195"/>
      <c r="JRH89" s="195"/>
      <c r="JRI89" s="195"/>
      <c r="JRJ89" s="195"/>
      <c r="JRK89" s="195"/>
      <c r="JRL89" s="195"/>
      <c r="JRM89" s="195"/>
      <c r="JRN89" s="195"/>
      <c r="JRO89" s="195"/>
      <c r="JRP89" s="195"/>
      <c r="JRQ89" s="195"/>
      <c r="JRR89" s="195"/>
      <c r="JRS89" s="195"/>
      <c r="JRT89" s="195"/>
      <c r="JRU89" s="195"/>
      <c r="JRV89" s="195"/>
      <c r="JRW89" s="195"/>
      <c r="JRX89" s="195"/>
      <c r="JRY89" s="195"/>
      <c r="JRZ89" s="195"/>
      <c r="JSA89" s="195"/>
      <c r="JSB89" s="195"/>
      <c r="JSC89" s="195"/>
      <c r="JSD89" s="195"/>
      <c r="JSE89" s="195"/>
      <c r="JSF89" s="195"/>
      <c r="JSG89" s="195"/>
      <c r="JSH89" s="195"/>
      <c r="JSI89" s="195"/>
      <c r="JSJ89" s="195"/>
      <c r="JSK89" s="195"/>
      <c r="JSL89" s="195"/>
      <c r="JSM89" s="195"/>
      <c r="JSN89" s="195"/>
      <c r="JSO89" s="195"/>
      <c r="JSP89" s="195"/>
      <c r="JSQ89" s="195"/>
      <c r="JSR89" s="195"/>
      <c r="JSS89" s="195"/>
      <c r="JST89" s="195"/>
      <c r="JSU89" s="195"/>
      <c r="JSV89" s="195"/>
      <c r="JSW89" s="195"/>
      <c r="JSX89" s="195"/>
      <c r="JSY89" s="195"/>
      <c r="JSZ89" s="195"/>
      <c r="JTA89" s="195"/>
      <c r="JTB89" s="195"/>
      <c r="JTC89" s="195"/>
      <c r="JTD89" s="195"/>
      <c r="JTE89" s="195"/>
      <c r="JTF89" s="195"/>
      <c r="JTG89" s="195"/>
      <c r="JTH89" s="195"/>
      <c r="JTI89" s="195"/>
      <c r="JTJ89" s="195"/>
      <c r="JTK89" s="195"/>
      <c r="JTL89" s="195"/>
      <c r="JTM89" s="195"/>
      <c r="JTN89" s="195"/>
      <c r="JTO89" s="195"/>
      <c r="JTP89" s="195"/>
      <c r="JTQ89" s="195"/>
      <c r="JTR89" s="195"/>
      <c r="JTS89" s="195"/>
      <c r="JTT89" s="195"/>
      <c r="JTU89" s="195"/>
      <c r="JTV89" s="195"/>
      <c r="JTW89" s="195"/>
      <c r="JTX89" s="195"/>
      <c r="JTY89" s="195"/>
      <c r="JTZ89" s="195"/>
      <c r="JUA89" s="195"/>
      <c r="JUB89" s="195"/>
      <c r="JUC89" s="195"/>
      <c r="JUD89" s="195"/>
      <c r="JUE89" s="195"/>
      <c r="JUF89" s="195"/>
      <c r="JUG89" s="195"/>
      <c r="JUH89" s="195"/>
      <c r="JUI89" s="195"/>
      <c r="JUJ89" s="195"/>
      <c r="JUK89" s="195"/>
      <c r="JUL89" s="195"/>
      <c r="JUM89" s="195"/>
      <c r="JUN89" s="195"/>
      <c r="JUO89" s="195"/>
      <c r="JUP89" s="195"/>
      <c r="JUQ89" s="195"/>
      <c r="JUR89" s="195"/>
      <c r="JUS89" s="195"/>
      <c r="JUT89" s="195"/>
      <c r="JUU89" s="195"/>
      <c r="JUV89" s="195"/>
      <c r="JUW89" s="195"/>
      <c r="JUX89" s="195"/>
      <c r="JUY89" s="195"/>
      <c r="JUZ89" s="195"/>
      <c r="JVA89" s="195"/>
      <c r="JVB89" s="195"/>
      <c r="JVC89" s="195"/>
      <c r="JVD89" s="195"/>
      <c r="JVE89" s="195"/>
      <c r="JVF89" s="195"/>
      <c r="JVG89" s="195"/>
      <c r="JVH89" s="195"/>
      <c r="JVI89" s="195"/>
      <c r="JVJ89" s="195"/>
      <c r="JVK89" s="195"/>
      <c r="JVL89" s="195"/>
      <c r="JVM89" s="195"/>
      <c r="JVN89" s="195"/>
      <c r="JVO89" s="195"/>
      <c r="JVP89" s="195"/>
      <c r="JVQ89" s="195"/>
      <c r="JVR89" s="195"/>
      <c r="JVS89" s="195"/>
      <c r="JVT89" s="195"/>
      <c r="JVU89" s="195"/>
      <c r="JVV89" s="195"/>
      <c r="JVW89" s="195"/>
      <c r="JVX89" s="195"/>
      <c r="JVY89" s="195"/>
      <c r="JVZ89" s="195"/>
      <c r="JWA89" s="195"/>
      <c r="JWB89" s="195"/>
      <c r="JWC89" s="195"/>
      <c r="JWD89" s="195"/>
      <c r="JWE89" s="195"/>
      <c r="JWF89" s="195"/>
      <c r="JWG89" s="195"/>
      <c r="JWH89" s="195"/>
      <c r="JWI89" s="195"/>
      <c r="JWJ89" s="195"/>
      <c r="JWK89" s="195"/>
      <c r="JWL89" s="195"/>
      <c r="JWM89" s="195"/>
      <c r="JWN89" s="195"/>
      <c r="JWO89" s="195"/>
      <c r="JWP89" s="195"/>
      <c r="JWQ89" s="195"/>
      <c r="JWR89" s="195"/>
      <c r="JWS89" s="195"/>
      <c r="JWT89" s="195"/>
      <c r="JWU89" s="195"/>
      <c r="JWV89" s="195"/>
      <c r="JWW89" s="195"/>
      <c r="JWX89" s="195"/>
      <c r="JWY89" s="195"/>
      <c r="JWZ89" s="195"/>
      <c r="JXA89" s="195"/>
      <c r="JXB89" s="195"/>
      <c r="JXC89" s="195"/>
      <c r="JXD89" s="195"/>
      <c r="JXE89" s="195"/>
      <c r="JXF89" s="195"/>
      <c r="JXG89" s="195"/>
      <c r="JXH89" s="195"/>
      <c r="JXI89" s="195"/>
      <c r="JXJ89" s="195"/>
      <c r="JXK89" s="195"/>
      <c r="JXL89" s="195"/>
      <c r="JXM89" s="195"/>
      <c r="JXN89" s="195"/>
      <c r="JXO89" s="195"/>
      <c r="JXP89" s="195"/>
      <c r="JXQ89" s="195"/>
      <c r="JXR89" s="195"/>
      <c r="JXS89" s="195"/>
      <c r="JXT89" s="195"/>
      <c r="JXU89" s="195"/>
      <c r="JXV89" s="195"/>
      <c r="JXW89" s="195"/>
      <c r="JXX89" s="195"/>
      <c r="JXY89" s="195"/>
      <c r="JXZ89" s="195"/>
      <c r="JYA89" s="195"/>
      <c r="JYB89" s="195"/>
      <c r="JYC89" s="195"/>
      <c r="JYD89" s="195"/>
      <c r="JYE89" s="195"/>
      <c r="JYF89" s="195"/>
      <c r="JYG89" s="195"/>
      <c r="JYH89" s="195"/>
      <c r="JYI89" s="195"/>
      <c r="JYJ89" s="195"/>
      <c r="JYK89" s="195"/>
      <c r="JYL89" s="195"/>
      <c r="JYM89" s="195"/>
      <c r="JYN89" s="195"/>
      <c r="JYO89" s="195"/>
      <c r="JYP89" s="195"/>
      <c r="JYQ89" s="195"/>
      <c r="JYR89" s="195"/>
      <c r="JYS89" s="195"/>
      <c r="JYT89" s="195"/>
      <c r="JYU89" s="195"/>
      <c r="JYV89" s="195"/>
      <c r="JYW89" s="195"/>
      <c r="JYX89" s="195"/>
      <c r="JYY89" s="195"/>
      <c r="JYZ89" s="195"/>
      <c r="JZA89" s="195"/>
      <c r="JZB89" s="195"/>
      <c r="JZC89" s="195"/>
      <c r="JZD89" s="195"/>
      <c r="JZE89" s="195"/>
      <c r="JZF89" s="195"/>
      <c r="JZG89" s="195"/>
      <c r="JZH89" s="195"/>
      <c r="JZI89" s="195"/>
      <c r="JZJ89" s="195"/>
      <c r="JZK89" s="195"/>
      <c r="JZL89" s="195"/>
      <c r="JZM89" s="195"/>
      <c r="JZN89" s="195"/>
      <c r="JZO89" s="195"/>
      <c r="JZP89" s="195"/>
      <c r="JZQ89" s="195"/>
      <c r="JZR89" s="195"/>
      <c r="JZS89" s="195"/>
      <c r="JZT89" s="195"/>
      <c r="JZU89" s="195"/>
      <c r="JZV89" s="195"/>
      <c r="JZW89" s="195"/>
      <c r="JZX89" s="195"/>
      <c r="JZY89" s="195"/>
      <c r="JZZ89" s="195"/>
      <c r="KAA89" s="195"/>
      <c r="KAB89" s="195"/>
      <c r="KAC89" s="195"/>
      <c r="KAD89" s="195"/>
      <c r="KAE89" s="195"/>
      <c r="KAF89" s="195"/>
      <c r="KAG89" s="195"/>
      <c r="KAH89" s="195"/>
      <c r="KAI89" s="195"/>
      <c r="KAJ89" s="195"/>
      <c r="KAK89" s="195"/>
      <c r="KAL89" s="195"/>
      <c r="KAM89" s="195"/>
      <c r="KAN89" s="195"/>
      <c r="KAO89" s="195"/>
      <c r="KAP89" s="195"/>
      <c r="KAQ89" s="195"/>
      <c r="KAR89" s="195"/>
      <c r="KAS89" s="195"/>
      <c r="KAT89" s="195"/>
      <c r="KAU89" s="195"/>
      <c r="KAV89" s="195"/>
      <c r="KAW89" s="195"/>
      <c r="KAX89" s="195"/>
      <c r="KAY89" s="195"/>
      <c r="KAZ89" s="195"/>
      <c r="KBA89" s="195"/>
      <c r="KBB89" s="195"/>
      <c r="KBC89" s="195"/>
      <c r="KBD89" s="195"/>
      <c r="KBE89" s="195"/>
      <c r="KBF89" s="195"/>
      <c r="KBG89" s="195"/>
      <c r="KBH89" s="195"/>
      <c r="KBI89" s="195"/>
      <c r="KBJ89" s="195"/>
      <c r="KBK89" s="195"/>
      <c r="KBL89" s="195"/>
      <c r="KBM89" s="195"/>
      <c r="KBN89" s="195"/>
      <c r="KBO89" s="195"/>
      <c r="KBP89" s="195"/>
      <c r="KBQ89" s="195"/>
      <c r="KBR89" s="195"/>
      <c r="KBS89" s="195"/>
      <c r="KBT89" s="195"/>
      <c r="KBU89" s="195"/>
      <c r="KBV89" s="195"/>
      <c r="KBW89" s="195"/>
      <c r="KBX89" s="195"/>
      <c r="KBY89" s="195"/>
      <c r="KBZ89" s="195"/>
      <c r="KCA89" s="195"/>
      <c r="KCB89" s="195"/>
      <c r="KCC89" s="195"/>
      <c r="KCD89" s="195"/>
      <c r="KCE89" s="195"/>
      <c r="KCF89" s="195"/>
      <c r="KCG89" s="195"/>
      <c r="KCH89" s="195"/>
      <c r="KCI89" s="195"/>
      <c r="KCJ89" s="195"/>
      <c r="KCK89" s="195"/>
      <c r="KCL89" s="195"/>
      <c r="KCM89" s="195"/>
      <c r="KCN89" s="195"/>
      <c r="KCO89" s="195"/>
      <c r="KCP89" s="195"/>
      <c r="KCQ89" s="195"/>
      <c r="KCR89" s="195"/>
      <c r="KCS89" s="195"/>
      <c r="KCT89" s="195"/>
      <c r="KCU89" s="195"/>
      <c r="KCV89" s="195"/>
      <c r="KCW89" s="195"/>
      <c r="KCX89" s="195"/>
      <c r="KCY89" s="195"/>
      <c r="KCZ89" s="195"/>
      <c r="KDA89" s="195"/>
      <c r="KDB89" s="195"/>
      <c r="KDC89" s="195"/>
      <c r="KDD89" s="195"/>
      <c r="KDE89" s="195"/>
      <c r="KDF89" s="195"/>
      <c r="KDG89" s="195"/>
      <c r="KDH89" s="195"/>
      <c r="KDI89" s="195"/>
      <c r="KDJ89" s="195"/>
      <c r="KDK89" s="195"/>
      <c r="KDL89" s="195"/>
      <c r="KDM89" s="195"/>
      <c r="KDN89" s="195"/>
      <c r="KDO89" s="195"/>
      <c r="KDP89" s="195"/>
      <c r="KDQ89" s="195"/>
      <c r="KDR89" s="195"/>
      <c r="KDS89" s="195"/>
      <c r="KDT89" s="195"/>
      <c r="KDU89" s="195"/>
      <c r="KDV89" s="195"/>
      <c r="KDW89" s="195"/>
      <c r="KDX89" s="195"/>
      <c r="KDY89" s="195"/>
      <c r="KDZ89" s="195"/>
      <c r="KEA89" s="195"/>
      <c r="KEB89" s="195"/>
      <c r="KEC89" s="195"/>
      <c r="KED89" s="195"/>
      <c r="KEE89" s="195"/>
      <c r="KEF89" s="195"/>
      <c r="KEG89" s="195"/>
      <c r="KEH89" s="195"/>
      <c r="KEI89" s="195"/>
      <c r="KEJ89" s="195"/>
      <c r="KEK89" s="195"/>
      <c r="KEL89" s="195"/>
      <c r="KEM89" s="195"/>
      <c r="KEN89" s="195"/>
      <c r="KEO89" s="195"/>
      <c r="KEP89" s="195"/>
      <c r="KEQ89" s="195"/>
      <c r="KER89" s="195"/>
      <c r="KES89" s="195"/>
      <c r="KET89" s="195"/>
      <c r="KEU89" s="195"/>
      <c r="KEV89" s="195"/>
      <c r="KEW89" s="195"/>
      <c r="KEX89" s="195"/>
      <c r="KEY89" s="195"/>
      <c r="KEZ89" s="195"/>
      <c r="KFA89" s="195"/>
      <c r="KFB89" s="195"/>
      <c r="KFC89" s="195"/>
      <c r="KFD89" s="195"/>
      <c r="KFE89" s="195"/>
      <c r="KFF89" s="195"/>
      <c r="KFG89" s="195"/>
      <c r="KFH89" s="195"/>
      <c r="KFI89" s="195"/>
      <c r="KFJ89" s="195"/>
      <c r="KFK89" s="195"/>
      <c r="KFL89" s="195"/>
      <c r="KFM89" s="195"/>
      <c r="KFN89" s="195"/>
      <c r="KFO89" s="195"/>
      <c r="KFP89" s="195"/>
      <c r="KFQ89" s="195"/>
      <c r="KFR89" s="195"/>
      <c r="KFS89" s="195"/>
      <c r="KFT89" s="195"/>
      <c r="KFU89" s="195"/>
      <c r="KFV89" s="195"/>
      <c r="KFW89" s="195"/>
      <c r="KFX89" s="195"/>
      <c r="KFY89" s="195"/>
      <c r="KFZ89" s="195"/>
      <c r="KGA89" s="195"/>
      <c r="KGB89" s="195"/>
      <c r="KGC89" s="195"/>
      <c r="KGD89" s="195"/>
      <c r="KGE89" s="195"/>
      <c r="KGF89" s="195"/>
      <c r="KGG89" s="195"/>
      <c r="KGH89" s="195"/>
      <c r="KGI89" s="195"/>
      <c r="KGJ89" s="195"/>
      <c r="KGK89" s="195"/>
      <c r="KGL89" s="195"/>
      <c r="KGM89" s="195"/>
      <c r="KGN89" s="195"/>
      <c r="KGO89" s="195"/>
      <c r="KGP89" s="195"/>
      <c r="KGQ89" s="195"/>
      <c r="KGR89" s="195"/>
      <c r="KGS89" s="195"/>
      <c r="KGT89" s="195"/>
      <c r="KGU89" s="195"/>
      <c r="KGV89" s="195"/>
      <c r="KGW89" s="195"/>
      <c r="KGX89" s="195"/>
      <c r="KGY89" s="195"/>
      <c r="KGZ89" s="195"/>
      <c r="KHA89" s="195"/>
      <c r="KHB89" s="195"/>
      <c r="KHC89" s="195"/>
      <c r="KHD89" s="195"/>
      <c r="KHE89" s="195"/>
      <c r="KHF89" s="195"/>
      <c r="KHG89" s="195"/>
      <c r="KHH89" s="195"/>
      <c r="KHI89" s="195"/>
      <c r="KHJ89" s="195"/>
      <c r="KHK89" s="195"/>
      <c r="KHL89" s="195"/>
      <c r="KHM89" s="195"/>
      <c r="KHN89" s="195"/>
      <c r="KHO89" s="195"/>
      <c r="KHP89" s="195"/>
      <c r="KHQ89" s="195"/>
      <c r="KHR89" s="195"/>
      <c r="KHS89" s="195"/>
      <c r="KHT89" s="195"/>
      <c r="KHU89" s="195"/>
      <c r="KHV89" s="195"/>
      <c r="KHW89" s="195"/>
      <c r="KHX89" s="195"/>
      <c r="KHY89" s="195"/>
      <c r="KHZ89" s="195"/>
      <c r="KIA89" s="195"/>
      <c r="KIB89" s="195"/>
      <c r="KIC89" s="195"/>
      <c r="KID89" s="195"/>
      <c r="KIE89" s="195"/>
      <c r="KIF89" s="195"/>
      <c r="KIG89" s="195"/>
      <c r="KIH89" s="195"/>
      <c r="KII89" s="195"/>
      <c r="KIJ89" s="195"/>
      <c r="KIK89" s="195"/>
      <c r="KIL89" s="195"/>
      <c r="KIM89" s="195"/>
      <c r="KIN89" s="195"/>
      <c r="KIO89" s="195"/>
      <c r="KIP89" s="195"/>
      <c r="KIQ89" s="195"/>
      <c r="KIR89" s="195"/>
      <c r="KIS89" s="195"/>
      <c r="KIT89" s="195"/>
      <c r="KIU89" s="195"/>
      <c r="KIV89" s="195"/>
      <c r="KIW89" s="195"/>
      <c r="KIX89" s="195"/>
      <c r="KIY89" s="195"/>
      <c r="KIZ89" s="195"/>
      <c r="KJA89" s="195"/>
      <c r="KJB89" s="195"/>
      <c r="KJC89" s="195"/>
      <c r="KJD89" s="195"/>
      <c r="KJE89" s="195"/>
      <c r="KJF89" s="195"/>
      <c r="KJG89" s="195"/>
      <c r="KJH89" s="195"/>
      <c r="KJI89" s="195"/>
      <c r="KJJ89" s="195"/>
      <c r="KJK89" s="195"/>
      <c r="KJL89" s="195"/>
      <c r="KJM89" s="195"/>
      <c r="KJN89" s="195"/>
      <c r="KJO89" s="195"/>
      <c r="KJP89" s="195"/>
      <c r="KJQ89" s="195"/>
      <c r="KJR89" s="195"/>
      <c r="KJS89" s="195"/>
      <c r="KJT89" s="195"/>
      <c r="KJU89" s="195"/>
      <c r="KJV89" s="195"/>
      <c r="KJW89" s="195"/>
      <c r="KJX89" s="195"/>
      <c r="KJY89" s="195"/>
      <c r="KJZ89" s="195"/>
      <c r="KKA89" s="195"/>
      <c r="KKB89" s="195"/>
      <c r="KKC89" s="195"/>
      <c r="KKD89" s="195"/>
      <c r="KKE89" s="195"/>
      <c r="KKF89" s="195"/>
      <c r="KKG89" s="195"/>
      <c r="KKH89" s="195"/>
      <c r="KKI89" s="195"/>
      <c r="KKJ89" s="195"/>
      <c r="KKK89" s="195"/>
      <c r="KKL89" s="195"/>
      <c r="KKM89" s="195"/>
      <c r="KKN89" s="195"/>
      <c r="KKO89" s="195"/>
      <c r="KKP89" s="195"/>
      <c r="KKQ89" s="195"/>
      <c r="KKR89" s="195"/>
      <c r="KKS89" s="195"/>
      <c r="KKT89" s="195"/>
      <c r="KKU89" s="195"/>
      <c r="KKV89" s="195"/>
      <c r="KKW89" s="195"/>
      <c r="KKX89" s="195"/>
      <c r="KKY89" s="195"/>
      <c r="KKZ89" s="195"/>
      <c r="KLA89" s="195"/>
      <c r="KLB89" s="195"/>
      <c r="KLC89" s="195"/>
      <c r="KLD89" s="195"/>
      <c r="KLE89" s="195"/>
      <c r="KLF89" s="195"/>
      <c r="KLG89" s="195"/>
      <c r="KLH89" s="195"/>
      <c r="KLI89" s="195"/>
      <c r="KLJ89" s="195"/>
      <c r="KLK89" s="195"/>
      <c r="KLL89" s="195"/>
      <c r="KLM89" s="195"/>
      <c r="KLN89" s="195"/>
      <c r="KLO89" s="195"/>
      <c r="KLP89" s="195"/>
      <c r="KLQ89" s="195"/>
      <c r="KLR89" s="195"/>
      <c r="KLS89" s="195"/>
      <c r="KLT89" s="195"/>
      <c r="KLU89" s="195"/>
      <c r="KLV89" s="195"/>
      <c r="KLW89" s="195"/>
      <c r="KLX89" s="195"/>
      <c r="KLY89" s="195"/>
      <c r="KLZ89" s="195"/>
      <c r="KMA89" s="195"/>
      <c r="KMB89" s="195"/>
      <c r="KMC89" s="195"/>
      <c r="KMD89" s="195"/>
      <c r="KME89" s="195"/>
      <c r="KMF89" s="195"/>
      <c r="KMG89" s="195"/>
      <c r="KMH89" s="195"/>
      <c r="KMI89" s="195"/>
      <c r="KMJ89" s="195"/>
      <c r="KMK89" s="195"/>
      <c r="KML89" s="195"/>
      <c r="KMM89" s="195"/>
      <c r="KMN89" s="195"/>
      <c r="KMO89" s="195"/>
      <c r="KMP89" s="195"/>
      <c r="KMQ89" s="195"/>
      <c r="KMR89" s="195"/>
      <c r="KMS89" s="195"/>
      <c r="KMT89" s="195"/>
      <c r="KMU89" s="195"/>
      <c r="KMV89" s="195"/>
      <c r="KMW89" s="195"/>
      <c r="KMX89" s="195"/>
      <c r="KMY89" s="195"/>
      <c r="KMZ89" s="195"/>
      <c r="KNA89" s="195"/>
      <c r="KNB89" s="195"/>
      <c r="KNC89" s="195"/>
      <c r="KND89" s="195"/>
      <c r="KNE89" s="195"/>
      <c r="KNF89" s="195"/>
      <c r="KNG89" s="195"/>
      <c r="KNH89" s="195"/>
      <c r="KNI89" s="195"/>
      <c r="KNJ89" s="195"/>
      <c r="KNK89" s="195"/>
      <c r="KNL89" s="195"/>
      <c r="KNM89" s="195"/>
      <c r="KNN89" s="195"/>
      <c r="KNO89" s="195"/>
      <c r="KNP89" s="195"/>
      <c r="KNQ89" s="195"/>
      <c r="KNR89" s="195"/>
      <c r="KNS89" s="195"/>
      <c r="KNT89" s="195"/>
      <c r="KNU89" s="195"/>
      <c r="KNV89" s="195"/>
      <c r="KNW89" s="195"/>
      <c r="KNX89" s="195"/>
      <c r="KNY89" s="195"/>
      <c r="KNZ89" s="195"/>
      <c r="KOA89" s="195"/>
      <c r="KOB89" s="195"/>
      <c r="KOC89" s="195"/>
      <c r="KOD89" s="195"/>
      <c r="KOE89" s="195"/>
      <c r="KOF89" s="195"/>
      <c r="KOG89" s="195"/>
      <c r="KOH89" s="195"/>
      <c r="KOI89" s="195"/>
      <c r="KOJ89" s="195"/>
      <c r="KOK89" s="195"/>
      <c r="KOL89" s="195"/>
      <c r="KOM89" s="195"/>
      <c r="KON89" s="195"/>
      <c r="KOO89" s="195"/>
      <c r="KOP89" s="195"/>
      <c r="KOQ89" s="195"/>
      <c r="KOR89" s="195"/>
      <c r="KOS89" s="195"/>
      <c r="KOT89" s="195"/>
      <c r="KOU89" s="195"/>
      <c r="KOV89" s="195"/>
      <c r="KOW89" s="195"/>
      <c r="KOX89" s="195"/>
      <c r="KOY89" s="195"/>
      <c r="KOZ89" s="195"/>
      <c r="KPA89" s="195"/>
      <c r="KPB89" s="195"/>
      <c r="KPC89" s="195"/>
      <c r="KPD89" s="195"/>
      <c r="KPE89" s="195"/>
      <c r="KPF89" s="195"/>
      <c r="KPG89" s="195"/>
      <c r="KPH89" s="195"/>
      <c r="KPI89" s="195"/>
      <c r="KPJ89" s="195"/>
      <c r="KPK89" s="195"/>
      <c r="KPL89" s="195"/>
      <c r="KPM89" s="195"/>
      <c r="KPN89" s="195"/>
      <c r="KPO89" s="195"/>
      <c r="KPP89" s="195"/>
      <c r="KPQ89" s="195"/>
      <c r="KPR89" s="195"/>
      <c r="KPS89" s="195"/>
      <c r="KPT89" s="195"/>
      <c r="KPU89" s="195"/>
      <c r="KPV89" s="195"/>
      <c r="KPW89" s="195"/>
      <c r="KPX89" s="195"/>
      <c r="KPY89" s="195"/>
      <c r="KPZ89" s="195"/>
      <c r="KQA89" s="195"/>
      <c r="KQB89" s="195"/>
      <c r="KQC89" s="195"/>
      <c r="KQD89" s="195"/>
      <c r="KQE89" s="195"/>
      <c r="KQF89" s="195"/>
      <c r="KQG89" s="195"/>
      <c r="KQH89" s="195"/>
      <c r="KQI89" s="195"/>
      <c r="KQJ89" s="195"/>
      <c r="KQK89" s="195"/>
      <c r="KQL89" s="195"/>
      <c r="KQM89" s="195"/>
      <c r="KQN89" s="195"/>
      <c r="KQO89" s="195"/>
      <c r="KQP89" s="195"/>
      <c r="KQQ89" s="195"/>
      <c r="KQR89" s="195"/>
      <c r="KQS89" s="195"/>
      <c r="KQT89" s="195"/>
      <c r="KQU89" s="195"/>
      <c r="KQV89" s="195"/>
      <c r="KQW89" s="195"/>
      <c r="KQX89" s="195"/>
      <c r="KQY89" s="195"/>
      <c r="KQZ89" s="195"/>
      <c r="KRA89" s="195"/>
      <c r="KRB89" s="195"/>
      <c r="KRC89" s="195"/>
      <c r="KRD89" s="195"/>
      <c r="KRE89" s="195"/>
      <c r="KRF89" s="195"/>
      <c r="KRG89" s="195"/>
      <c r="KRH89" s="195"/>
      <c r="KRI89" s="195"/>
      <c r="KRJ89" s="195"/>
      <c r="KRK89" s="195"/>
      <c r="KRL89" s="195"/>
      <c r="KRM89" s="195"/>
      <c r="KRN89" s="195"/>
      <c r="KRO89" s="195"/>
      <c r="KRP89" s="195"/>
      <c r="KRQ89" s="195"/>
      <c r="KRR89" s="195"/>
      <c r="KRS89" s="195"/>
      <c r="KRT89" s="195"/>
      <c r="KRU89" s="195"/>
      <c r="KRV89" s="195"/>
      <c r="KRW89" s="195"/>
      <c r="KRX89" s="195"/>
      <c r="KRY89" s="195"/>
      <c r="KRZ89" s="195"/>
      <c r="KSA89" s="195"/>
      <c r="KSB89" s="195"/>
      <c r="KSC89" s="195"/>
      <c r="KSD89" s="195"/>
      <c r="KSE89" s="195"/>
      <c r="KSF89" s="195"/>
      <c r="KSG89" s="195"/>
      <c r="KSH89" s="195"/>
      <c r="KSI89" s="195"/>
      <c r="KSJ89" s="195"/>
      <c r="KSK89" s="195"/>
      <c r="KSL89" s="195"/>
      <c r="KSM89" s="195"/>
      <c r="KSN89" s="195"/>
      <c r="KSO89" s="195"/>
      <c r="KSP89" s="195"/>
      <c r="KSQ89" s="195"/>
      <c r="KSR89" s="195"/>
      <c r="KSS89" s="195"/>
      <c r="KST89" s="195"/>
      <c r="KSU89" s="195"/>
      <c r="KSV89" s="195"/>
      <c r="KSW89" s="195"/>
      <c r="KSX89" s="195"/>
      <c r="KSY89" s="195"/>
      <c r="KSZ89" s="195"/>
      <c r="KTA89" s="195"/>
      <c r="KTB89" s="195"/>
      <c r="KTC89" s="195"/>
      <c r="KTD89" s="195"/>
      <c r="KTE89" s="195"/>
      <c r="KTF89" s="195"/>
      <c r="KTG89" s="195"/>
      <c r="KTH89" s="195"/>
      <c r="KTI89" s="195"/>
      <c r="KTJ89" s="195"/>
      <c r="KTK89" s="195"/>
      <c r="KTL89" s="195"/>
      <c r="KTM89" s="195"/>
      <c r="KTN89" s="195"/>
      <c r="KTO89" s="195"/>
      <c r="KTP89" s="195"/>
      <c r="KTQ89" s="195"/>
      <c r="KTR89" s="195"/>
      <c r="KTS89" s="195"/>
      <c r="KTT89" s="195"/>
      <c r="KTU89" s="195"/>
      <c r="KTV89" s="195"/>
      <c r="KTW89" s="195"/>
      <c r="KTX89" s="195"/>
      <c r="KTY89" s="195"/>
      <c r="KTZ89" s="195"/>
      <c r="KUA89" s="195"/>
      <c r="KUB89" s="195"/>
      <c r="KUC89" s="195"/>
      <c r="KUD89" s="195"/>
      <c r="KUE89" s="195"/>
      <c r="KUF89" s="195"/>
      <c r="KUG89" s="195"/>
      <c r="KUH89" s="195"/>
      <c r="KUI89" s="195"/>
      <c r="KUJ89" s="195"/>
      <c r="KUK89" s="195"/>
      <c r="KUL89" s="195"/>
      <c r="KUM89" s="195"/>
      <c r="KUN89" s="195"/>
      <c r="KUO89" s="195"/>
      <c r="KUP89" s="195"/>
      <c r="KUQ89" s="195"/>
      <c r="KUR89" s="195"/>
      <c r="KUS89" s="195"/>
      <c r="KUT89" s="195"/>
      <c r="KUU89" s="195"/>
      <c r="KUV89" s="195"/>
      <c r="KUW89" s="195"/>
      <c r="KUX89" s="195"/>
      <c r="KUY89" s="195"/>
      <c r="KUZ89" s="195"/>
      <c r="KVA89" s="195"/>
      <c r="KVB89" s="195"/>
      <c r="KVC89" s="195"/>
      <c r="KVD89" s="195"/>
      <c r="KVE89" s="195"/>
      <c r="KVF89" s="195"/>
      <c r="KVG89" s="195"/>
      <c r="KVH89" s="195"/>
      <c r="KVI89" s="195"/>
      <c r="KVJ89" s="195"/>
      <c r="KVK89" s="195"/>
      <c r="KVL89" s="195"/>
      <c r="KVM89" s="195"/>
      <c r="KVN89" s="195"/>
      <c r="KVO89" s="195"/>
      <c r="KVP89" s="195"/>
      <c r="KVQ89" s="195"/>
      <c r="KVR89" s="195"/>
      <c r="KVS89" s="195"/>
      <c r="KVT89" s="195"/>
      <c r="KVU89" s="195"/>
      <c r="KVV89" s="195"/>
      <c r="KVW89" s="195"/>
      <c r="KVX89" s="195"/>
      <c r="KVY89" s="195"/>
      <c r="KVZ89" s="195"/>
      <c r="KWA89" s="195"/>
      <c r="KWB89" s="195"/>
      <c r="KWC89" s="195"/>
      <c r="KWD89" s="195"/>
      <c r="KWE89" s="195"/>
      <c r="KWF89" s="195"/>
      <c r="KWG89" s="195"/>
      <c r="KWH89" s="195"/>
      <c r="KWI89" s="195"/>
      <c r="KWJ89" s="195"/>
      <c r="KWK89" s="195"/>
      <c r="KWL89" s="195"/>
      <c r="KWM89" s="195"/>
      <c r="KWN89" s="195"/>
      <c r="KWO89" s="195"/>
      <c r="KWP89" s="195"/>
      <c r="KWQ89" s="195"/>
      <c r="KWR89" s="195"/>
      <c r="KWS89" s="195"/>
      <c r="KWT89" s="195"/>
      <c r="KWU89" s="195"/>
      <c r="KWV89" s="195"/>
      <c r="KWW89" s="195"/>
      <c r="KWX89" s="195"/>
      <c r="KWY89" s="195"/>
      <c r="KWZ89" s="195"/>
      <c r="KXA89" s="195"/>
      <c r="KXB89" s="195"/>
      <c r="KXC89" s="195"/>
      <c r="KXD89" s="195"/>
      <c r="KXE89" s="195"/>
      <c r="KXF89" s="195"/>
      <c r="KXG89" s="195"/>
      <c r="KXH89" s="195"/>
      <c r="KXI89" s="195"/>
      <c r="KXJ89" s="195"/>
      <c r="KXK89" s="195"/>
      <c r="KXL89" s="195"/>
      <c r="KXM89" s="195"/>
      <c r="KXN89" s="195"/>
      <c r="KXO89" s="195"/>
      <c r="KXP89" s="195"/>
      <c r="KXQ89" s="195"/>
      <c r="KXR89" s="195"/>
      <c r="KXS89" s="195"/>
      <c r="KXT89" s="195"/>
      <c r="KXU89" s="195"/>
      <c r="KXV89" s="195"/>
      <c r="KXW89" s="195"/>
      <c r="KXX89" s="195"/>
      <c r="KXY89" s="195"/>
      <c r="KXZ89" s="195"/>
      <c r="KYA89" s="195"/>
      <c r="KYB89" s="195"/>
      <c r="KYC89" s="195"/>
      <c r="KYD89" s="195"/>
      <c r="KYE89" s="195"/>
      <c r="KYF89" s="195"/>
      <c r="KYG89" s="195"/>
      <c r="KYH89" s="195"/>
      <c r="KYI89" s="195"/>
      <c r="KYJ89" s="195"/>
      <c r="KYK89" s="195"/>
      <c r="KYL89" s="195"/>
      <c r="KYM89" s="195"/>
      <c r="KYN89" s="195"/>
      <c r="KYO89" s="195"/>
      <c r="KYP89" s="195"/>
      <c r="KYQ89" s="195"/>
      <c r="KYR89" s="195"/>
      <c r="KYS89" s="195"/>
      <c r="KYT89" s="195"/>
      <c r="KYU89" s="195"/>
      <c r="KYV89" s="195"/>
      <c r="KYW89" s="195"/>
      <c r="KYX89" s="195"/>
      <c r="KYY89" s="195"/>
      <c r="KYZ89" s="195"/>
      <c r="KZA89" s="195"/>
      <c r="KZB89" s="195"/>
      <c r="KZC89" s="195"/>
      <c r="KZD89" s="195"/>
      <c r="KZE89" s="195"/>
      <c r="KZF89" s="195"/>
      <c r="KZG89" s="195"/>
      <c r="KZH89" s="195"/>
      <c r="KZI89" s="195"/>
      <c r="KZJ89" s="195"/>
      <c r="KZK89" s="195"/>
      <c r="KZL89" s="195"/>
      <c r="KZM89" s="195"/>
      <c r="KZN89" s="195"/>
      <c r="KZO89" s="195"/>
      <c r="KZP89" s="195"/>
      <c r="KZQ89" s="195"/>
      <c r="KZR89" s="195"/>
      <c r="KZS89" s="195"/>
      <c r="KZT89" s="195"/>
      <c r="KZU89" s="195"/>
      <c r="KZV89" s="195"/>
      <c r="KZW89" s="195"/>
      <c r="KZX89" s="195"/>
      <c r="KZY89" s="195"/>
      <c r="KZZ89" s="195"/>
      <c r="LAA89" s="195"/>
      <c r="LAB89" s="195"/>
      <c r="LAC89" s="195"/>
      <c r="LAD89" s="195"/>
      <c r="LAE89" s="195"/>
      <c r="LAF89" s="195"/>
      <c r="LAG89" s="195"/>
      <c r="LAH89" s="195"/>
      <c r="LAI89" s="195"/>
      <c r="LAJ89" s="195"/>
      <c r="LAK89" s="195"/>
      <c r="LAL89" s="195"/>
      <c r="LAM89" s="195"/>
      <c r="LAN89" s="195"/>
      <c r="LAO89" s="195"/>
      <c r="LAP89" s="195"/>
      <c r="LAQ89" s="195"/>
      <c r="LAR89" s="195"/>
      <c r="LAS89" s="195"/>
      <c r="LAT89" s="195"/>
      <c r="LAU89" s="195"/>
      <c r="LAV89" s="195"/>
      <c r="LAW89" s="195"/>
      <c r="LAX89" s="195"/>
      <c r="LAY89" s="195"/>
      <c r="LAZ89" s="195"/>
      <c r="LBA89" s="195"/>
      <c r="LBB89" s="195"/>
      <c r="LBC89" s="195"/>
      <c r="LBD89" s="195"/>
      <c r="LBE89" s="195"/>
      <c r="LBF89" s="195"/>
      <c r="LBG89" s="195"/>
      <c r="LBH89" s="195"/>
      <c r="LBI89" s="195"/>
      <c r="LBJ89" s="195"/>
      <c r="LBK89" s="195"/>
      <c r="LBL89" s="195"/>
      <c r="LBM89" s="195"/>
      <c r="LBN89" s="195"/>
      <c r="LBO89" s="195"/>
      <c r="LBP89" s="195"/>
      <c r="LBQ89" s="195"/>
      <c r="LBR89" s="195"/>
      <c r="LBS89" s="195"/>
      <c r="LBT89" s="195"/>
      <c r="LBU89" s="195"/>
      <c r="LBV89" s="195"/>
      <c r="LBW89" s="195"/>
      <c r="LBX89" s="195"/>
      <c r="LBY89" s="195"/>
      <c r="LBZ89" s="195"/>
      <c r="LCA89" s="195"/>
      <c r="LCB89" s="195"/>
      <c r="LCC89" s="195"/>
      <c r="LCD89" s="195"/>
      <c r="LCE89" s="195"/>
      <c r="LCF89" s="195"/>
      <c r="LCG89" s="195"/>
      <c r="LCH89" s="195"/>
      <c r="LCI89" s="195"/>
      <c r="LCJ89" s="195"/>
      <c r="LCK89" s="195"/>
      <c r="LCL89" s="195"/>
      <c r="LCM89" s="195"/>
      <c r="LCN89" s="195"/>
      <c r="LCO89" s="195"/>
      <c r="LCP89" s="195"/>
      <c r="LCQ89" s="195"/>
      <c r="LCR89" s="195"/>
      <c r="LCS89" s="195"/>
      <c r="LCT89" s="195"/>
      <c r="LCU89" s="195"/>
      <c r="LCV89" s="195"/>
      <c r="LCW89" s="195"/>
      <c r="LCX89" s="195"/>
      <c r="LCY89" s="195"/>
      <c r="LCZ89" s="195"/>
      <c r="LDA89" s="195"/>
      <c r="LDB89" s="195"/>
      <c r="LDC89" s="195"/>
      <c r="LDD89" s="195"/>
      <c r="LDE89" s="195"/>
      <c r="LDF89" s="195"/>
      <c r="LDG89" s="195"/>
      <c r="LDH89" s="195"/>
      <c r="LDI89" s="195"/>
      <c r="LDJ89" s="195"/>
      <c r="LDK89" s="195"/>
      <c r="LDL89" s="195"/>
      <c r="LDM89" s="195"/>
      <c r="LDN89" s="195"/>
      <c r="LDO89" s="195"/>
      <c r="LDP89" s="195"/>
      <c r="LDQ89" s="195"/>
      <c r="LDR89" s="195"/>
      <c r="LDS89" s="195"/>
      <c r="LDT89" s="195"/>
      <c r="LDU89" s="195"/>
      <c r="LDV89" s="195"/>
      <c r="LDW89" s="195"/>
      <c r="LDX89" s="195"/>
      <c r="LDY89" s="195"/>
      <c r="LDZ89" s="195"/>
      <c r="LEA89" s="195"/>
      <c r="LEB89" s="195"/>
      <c r="LEC89" s="195"/>
      <c r="LED89" s="195"/>
      <c r="LEE89" s="195"/>
      <c r="LEF89" s="195"/>
      <c r="LEG89" s="195"/>
      <c r="LEH89" s="195"/>
      <c r="LEI89" s="195"/>
      <c r="LEJ89" s="195"/>
      <c r="LEK89" s="195"/>
      <c r="LEL89" s="195"/>
      <c r="LEM89" s="195"/>
      <c r="LEN89" s="195"/>
      <c r="LEO89" s="195"/>
      <c r="LEP89" s="195"/>
      <c r="LEQ89" s="195"/>
      <c r="LER89" s="195"/>
      <c r="LES89" s="195"/>
      <c r="LET89" s="195"/>
      <c r="LEU89" s="195"/>
      <c r="LEV89" s="195"/>
      <c r="LEW89" s="195"/>
      <c r="LEX89" s="195"/>
      <c r="LEY89" s="195"/>
      <c r="LEZ89" s="195"/>
      <c r="LFA89" s="195"/>
      <c r="LFB89" s="195"/>
      <c r="LFC89" s="195"/>
      <c r="LFD89" s="195"/>
      <c r="LFE89" s="195"/>
      <c r="LFF89" s="195"/>
      <c r="LFG89" s="195"/>
      <c r="LFH89" s="195"/>
      <c r="LFI89" s="195"/>
      <c r="LFJ89" s="195"/>
      <c r="LFK89" s="195"/>
      <c r="LFL89" s="195"/>
      <c r="LFM89" s="195"/>
      <c r="LFN89" s="195"/>
      <c r="LFO89" s="195"/>
      <c r="LFP89" s="195"/>
      <c r="LFQ89" s="195"/>
      <c r="LFR89" s="195"/>
      <c r="LFS89" s="195"/>
      <c r="LFT89" s="195"/>
      <c r="LFU89" s="195"/>
      <c r="LFV89" s="195"/>
      <c r="LFW89" s="195"/>
      <c r="LFX89" s="195"/>
      <c r="LFY89" s="195"/>
      <c r="LFZ89" s="195"/>
      <c r="LGA89" s="195"/>
      <c r="LGB89" s="195"/>
      <c r="LGC89" s="195"/>
      <c r="LGD89" s="195"/>
      <c r="LGE89" s="195"/>
      <c r="LGF89" s="195"/>
      <c r="LGG89" s="195"/>
      <c r="LGH89" s="195"/>
      <c r="LGI89" s="195"/>
      <c r="LGJ89" s="195"/>
      <c r="LGK89" s="195"/>
      <c r="LGL89" s="195"/>
      <c r="LGM89" s="195"/>
      <c r="LGN89" s="195"/>
      <c r="LGO89" s="195"/>
      <c r="LGP89" s="195"/>
      <c r="LGQ89" s="195"/>
      <c r="LGR89" s="195"/>
      <c r="LGS89" s="195"/>
      <c r="LGT89" s="195"/>
      <c r="LGU89" s="195"/>
      <c r="LGV89" s="195"/>
      <c r="LGW89" s="195"/>
      <c r="LGX89" s="195"/>
      <c r="LGY89" s="195"/>
      <c r="LGZ89" s="195"/>
      <c r="LHA89" s="195"/>
      <c r="LHB89" s="195"/>
      <c r="LHC89" s="195"/>
      <c r="LHD89" s="195"/>
      <c r="LHE89" s="195"/>
      <c r="LHF89" s="195"/>
      <c r="LHG89" s="195"/>
      <c r="LHH89" s="195"/>
      <c r="LHI89" s="195"/>
      <c r="LHJ89" s="195"/>
      <c r="LHK89" s="195"/>
      <c r="LHL89" s="195"/>
      <c r="LHM89" s="195"/>
      <c r="LHN89" s="195"/>
      <c r="LHO89" s="195"/>
      <c r="LHP89" s="195"/>
      <c r="LHQ89" s="195"/>
      <c r="LHR89" s="195"/>
      <c r="LHS89" s="195"/>
      <c r="LHT89" s="195"/>
      <c r="LHU89" s="195"/>
      <c r="LHV89" s="195"/>
      <c r="LHW89" s="195"/>
      <c r="LHX89" s="195"/>
      <c r="LHY89" s="195"/>
      <c r="LHZ89" s="195"/>
      <c r="LIA89" s="195"/>
      <c r="LIB89" s="195"/>
      <c r="LIC89" s="195"/>
      <c r="LID89" s="195"/>
      <c r="LIE89" s="195"/>
      <c r="LIF89" s="195"/>
      <c r="LIG89" s="195"/>
      <c r="LIH89" s="195"/>
      <c r="LII89" s="195"/>
      <c r="LIJ89" s="195"/>
      <c r="LIK89" s="195"/>
      <c r="LIL89" s="195"/>
      <c r="LIM89" s="195"/>
      <c r="LIN89" s="195"/>
      <c r="LIO89" s="195"/>
      <c r="LIP89" s="195"/>
      <c r="LIQ89" s="195"/>
      <c r="LIR89" s="195"/>
      <c r="LIS89" s="195"/>
      <c r="LIT89" s="195"/>
      <c r="LIU89" s="195"/>
      <c r="LIV89" s="195"/>
      <c r="LIW89" s="195"/>
      <c r="LIX89" s="195"/>
      <c r="LIY89" s="195"/>
      <c r="LIZ89" s="195"/>
      <c r="LJA89" s="195"/>
      <c r="LJB89" s="195"/>
      <c r="LJC89" s="195"/>
      <c r="LJD89" s="195"/>
      <c r="LJE89" s="195"/>
      <c r="LJF89" s="195"/>
      <c r="LJG89" s="195"/>
      <c r="LJH89" s="195"/>
      <c r="LJI89" s="195"/>
      <c r="LJJ89" s="195"/>
      <c r="LJK89" s="195"/>
      <c r="LJL89" s="195"/>
      <c r="LJM89" s="195"/>
      <c r="LJN89" s="195"/>
      <c r="LJO89" s="195"/>
      <c r="LJP89" s="195"/>
      <c r="LJQ89" s="195"/>
      <c r="LJR89" s="195"/>
      <c r="LJS89" s="195"/>
      <c r="LJT89" s="195"/>
      <c r="LJU89" s="195"/>
      <c r="LJV89" s="195"/>
      <c r="LJW89" s="195"/>
      <c r="LJX89" s="195"/>
      <c r="LJY89" s="195"/>
      <c r="LJZ89" s="195"/>
      <c r="LKA89" s="195"/>
      <c r="LKB89" s="195"/>
      <c r="LKC89" s="195"/>
      <c r="LKD89" s="195"/>
      <c r="LKE89" s="195"/>
      <c r="LKF89" s="195"/>
      <c r="LKG89" s="195"/>
      <c r="LKH89" s="195"/>
      <c r="LKI89" s="195"/>
      <c r="LKJ89" s="195"/>
      <c r="LKK89" s="195"/>
      <c r="LKL89" s="195"/>
      <c r="LKM89" s="195"/>
      <c r="LKN89" s="195"/>
      <c r="LKO89" s="195"/>
      <c r="LKP89" s="195"/>
      <c r="LKQ89" s="195"/>
      <c r="LKR89" s="195"/>
      <c r="LKS89" s="195"/>
      <c r="LKT89" s="195"/>
      <c r="LKU89" s="195"/>
      <c r="LKV89" s="195"/>
      <c r="LKW89" s="195"/>
      <c r="LKX89" s="195"/>
      <c r="LKY89" s="195"/>
      <c r="LKZ89" s="195"/>
      <c r="LLA89" s="195"/>
      <c r="LLB89" s="195"/>
      <c r="LLC89" s="195"/>
      <c r="LLD89" s="195"/>
      <c r="LLE89" s="195"/>
      <c r="LLF89" s="195"/>
      <c r="LLG89" s="195"/>
      <c r="LLH89" s="195"/>
      <c r="LLI89" s="195"/>
      <c r="LLJ89" s="195"/>
      <c r="LLK89" s="195"/>
      <c r="LLL89" s="195"/>
      <c r="LLM89" s="195"/>
      <c r="LLN89" s="195"/>
      <c r="LLO89" s="195"/>
      <c r="LLP89" s="195"/>
      <c r="LLQ89" s="195"/>
      <c r="LLR89" s="195"/>
      <c r="LLS89" s="195"/>
      <c r="LLT89" s="195"/>
      <c r="LLU89" s="195"/>
      <c r="LLV89" s="195"/>
      <c r="LLW89" s="195"/>
      <c r="LLX89" s="195"/>
      <c r="LLY89" s="195"/>
      <c r="LLZ89" s="195"/>
      <c r="LMA89" s="195"/>
      <c r="LMB89" s="195"/>
      <c r="LMC89" s="195"/>
      <c r="LMD89" s="195"/>
      <c r="LME89" s="195"/>
      <c r="LMF89" s="195"/>
      <c r="LMG89" s="195"/>
      <c r="LMH89" s="195"/>
      <c r="LMI89" s="195"/>
      <c r="LMJ89" s="195"/>
      <c r="LMK89" s="195"/>
      <c r="LML89" s="195"/>
      <c r="LMM89" s="195"/>
      <c r="LMN89" s="195"/>
      <c r="LMO89" s="195"/>
      <c r="LMP89" s="195"/>
      <c r="LMQ89" s="195"/>
      <c r="LMR89" s="195"/>
      <c r="LMS89" s="195"/>
      <c r="LMT89" s="195"/>
      <c r="LMU89" s="195"/>
      <c r="LMV89" s="195"/>
      <c r="LMW89" s="195"/>
      <c r="LMX89" s="195"/>
      <c r="LMY89" s="195"/>
      <c r="LMZ89" s="195"/>
      <c r="LNA89" s="195"/>
      <c r="LNB89" s="195"/>
      <c r="LNC89" s="195"/>
      <c r="LND89" s="195"/>
      <c r="LNE89" s="195"/>
      <c r="LNF89" s="195"/>
      <c r="LNG89" s="195"/>
      <c r="LNH89" s="195"/>
      <c r="LNI89" s="195"/>
      <c r="LNJ89" s="195"/>
      <c r="LNK89" s="195"/>
      <c r="LNL89" s="195"/>
      <c r="LNM89" s="195"/>
      <c r="LNN89" s="195"/>
      <c r="LNO89" s="195"/>
      <c r="LNP89" s="195"/>
      <c r="LNQ89" s="195"/>
      <c r="LNR89" s="195"/>
      <c r="LNS89" s="195"/>
      <c r="LNT89" s="195"/>
      <c r="LNU89" s="195"/>
      <c r="LNV89" s="195"/>
      <c r="LNW89" s="195"/>
      <c r="LNX89" s="195"/>
      <c r="LNY89" s="195"/>
      <c r="LNZ89" s="195"/>
      <c r="LOA89" s="195"/>
      <c r="LOB89" s="195"/>
      <c r="LOC89" s="195"/>
      <c r="LOD89" s="195"/>
      <c r="LOE89" s="195"/>
      <c r="LOF89" s="195"/>
      <c r="LOG89" s="195"/>
      <c r="LOH89" s="195"/>
      <c r="LOI89" s="195"/>
      <c r="LOJ89" s="195"/>
      <c r="LOK89" s="195"/>
      <c r="LOL89" s="195"/>
      <c r="LOM89" s="195"/>
      <c r="LON89" s="195"/>
      <c r="LOO89" s="195"/>
      <c r="LOP89" s="195"/>
      <c r="LOQ89" s="195"/>
      <c r="LOR89" s="195"/>
      <c r="LOS89" s="195"/>
      <c r="LOT89" s="195"/>
      <c r="LOU89" s="195"/>
      <c r="LOV89" s="195"/>
      <c r="LOW89" s="195"/>
      <c r="LOX89" s="195"/>
      <c r="LOY89" s="195"/>
      <c r="LOZ89" s="195"/>
      <c r="LPA89" s="195"/>
      <c r="LPB89" s="195"/>
      <c r="LPC89" s="195"/>
      <c r="LPD89" s="195"/>
      <c r="LPE89" s="195"/>
      <c r="LPF89" s="195"/>
      <c r="LPG89" s="195"/>
      <c r="LPH89" s="195"/>
      <c r="LPI89" s="195"/>
      <c r="LPJ89" s="195"/>
      <c r="LPK89" s="195"/>
      <c r="LPL89" s="195"/>
      <c r="LPM89" s="195"/>
      <c r="LPN89" s="195"/>
      <c r="LPO89" s="195"/>
      <c r="LPP89" s="195"/>
      <c r="LPQ89" s="195"/>
      <c r="LPR89" s="195"/>
      <c r="LPS89" s="195"/>
      <c r="LPT89" s="195"/>
      <c r="LPU89" s="195"/>
      <c r="LPV89" s="195"/>
      <c r="LPW89" s="195"/>
      <c r="LPX89" s="195"/>
      <c r="LPY89" s="195"/>
      <c r="LPZ89" s="195"/>
      <c r="LQA89" s="195"/>
      <c r="LQB89" s="195"/>
      <c r="LQC89" s="195"/>
      <c r="LQD89" s="195"/>
      <c r="LQE89" s="195"/>
      <c r="LQF89" s="195"/>
      <c r="LQG89" s="195"/>
      <c r="LQH89" s="195"/>
      <c r="LQI89" s="195"/>
      <c r="LQJ89" s="195"/>
      <c r="LQK89" s="195"/>
      <c r="LQL89" s="195"/>
      <c r="LQM89" s="195"/>
      <c r="LQN89" s="195"/>
      <c r="LQO89" s="195"/>
      <c r="LQP89" s="195"/>
      <c r="LQQ89" s="195"/>
      <c r="LQR89" s="195"/>
      <c r="LQS89" s="195"/>
      <c r="LQT89" s="195"/>
      <c r="LQU89" s="195"/>
      <c r="LQV89" s="195"/>
      <c r="LQW89" s="195"/>
      <c r="LQX89" s="195"/>
      <c r="LQY89" s="195"/>
      <c r="LQZ89" s="195"/>
      <c r="LRA89" s="195"/>
      <c r="LRB89" s="195"/>
      <c r="LRC89" s="195"/>
      <c r="LRD89" s="195"/>
      <c r="LRE89" s="195"/>
      <c r="LRF89" s="195"/>
      <c r="LRG89" s="195"/>
      <c r="LRH89" s="195"/>
      <c r="LRI89" s="195"/>
      <c r="LRJ89" s="195"/>
      <c r="LRK89" s="195"/>
      <c r="LRL89" s="195"/>
      <c r="LRM89" s="195"/>
      <c r="LRN89" s="195"/>
      <c r="LRO89" s="195"/>
      <c r="LRP89" s="195"/>
      <c r="LRQ89" s="195"/>
      <c r="LRR89" s="195"/>
      <c r="LRS89" s="195"/>
      <c r="LRT89" s="195"/>
      <c r="LRU89" s="195"/>
      <c r="LRV89" s="195"/>
      <c r="LRW89" s="195"/>
      <c r="LRX89" s="195"/>
      <c r="LRY89" s="195"/>
      <c r="LRZ89" s="195"/>
      <c r="LSA89" s="195"/>
      <c r="LSB89" s="195"/>
      <c r="LSC89" s="195"/>
      <c r="LSD89" s="195"/>
      <c r="LSE89" s="195"/>
      <c r="LSF89" s="195"/>
      <c r="LSG89" s="195"/>
      <c r="LSH89" s="195"/>
      <c r="LSI89" s="195"/>
      <c r="LSJ89" s="195"/>
      <c r="LSK89" s="195"/>
      <c r="LSL89" s="195"/>
      <c r="LSM89" s="195"/>
      <c r="LSN89" s="195"/>
      <c r="LSO89" s="195"/>
      <c r="LSP89" s="195"/>
      <c r="LSQ89" s="195"/>
      <c r="LSR89" s="195"/>
      <c r="LSS89" s="195"/>
      <c r="LST89" s="195"/>
      <c r="LSU89" s="195"/>
      <c r="LSV89" s="195"/>
      <c r="LSW89" s="195"/>
      <c r="LSX89" s="195"/>
      <c r="LSY89" s="195"/>
      <c r="LSZ89" s="195"/>
      <c r="LTA89" s="195"/>
      <c r="LTB89" s="195"/>
      <c r="LTC89" s="195"/>
      <c r="LTD89" s="195"/>
      <c r="LTE89" s="195"/>
      <c r="LTF89" s="195"/>
      <c r="LTG89" s="195"/>
      <c r="LTH89" s="195"/>
      <c r="LTI89" s="195"/>
      <c r="LTJ89" s="195"/>
      <c r="LTK89" s="195"/>
      <c r="LTL89" s="195"/>
      <c r="LTM89" s="195"/>
      <c r="LTN89" s="195"/>
      <c r="LTO89" s="195"/>
      <c r="LTP89" s="195"/>
      <c r="LTQ89" s="195"/>
      <c r="LTR89" s="195"/>
      <c r="LTS89" s="195"/>
      <c r="LTT89" s="195"/>
      <c r="LTU89" s="195"/>
      <c r="LTV89" s="195"/>
      <c r="LTW89" s="195"/>
      <c r="LTX89" s="195"/>
      <c r="LTY89" s="195"/>
      <c r="LTZ89" s="195"/>
      <c r="LUA89" s="195"/>
      <c r="LUB89" s="195"/>
      <c r="LUC89" s="195"/>
      <c r="LUD89" s="195"/>
      <c r="LUE89" s="195"/>
      <c r="LUF89" s="195"/>
      <c r="LUG89" s="195"/>
      <c r="LUH89" s="195"/>
      <c r="LUI89" s="195"/>
      <c r="LUJ89" s="195"/>
      <c r="LUK89" s="195"/>
      <c r="LUL89" s="195"/>
      <c r="LUM89" s="195"/>
      <c r="LUN89" s="195"/>
      <c r="LUO89" s="195"/>
      <c r="LUP89" s="195"/>
      <c r="LUQ89" s="195"/>
      <c r="LUR89" s="195"/>
      <c r="LUS89" s="195"/>
      <c r="LUT89" s="195"/>
      <c r="LUU89" s="195"/>
      <c r="LUV89" s="195"/>
      <c r="LUW89" s="195"/>
      <c r="LUX89" s="195"/>
      <c r="LUY89" s="195"/>
      <c r="LUZ89" s="195"/>
      <c r="LVA89" s="195"/>
      <c r="LVB89" s="195"/>
      <c r="LVC89" s="195"/>
      <c r="LVD89" s="195"/>
      <c r="LVE89" s="195"/>
      <c r="LVF89" s="195"/>
      <c r="LVG89" s="195"/>
      <c r="LVH89" s="195"/>
      <c r="LVI89" s="195"/>
      <c r="LVJ89" s="195"/>
      <c r="LVK89" s="195"/>
      <c r="LVL89" s="195"/>
      <c r="LVM89" s="195"/>
      <c r="LVN89" s="195"/>
      <c r="LVO89" s="195"/>
      <c r="LVP89" s="195"/>
      <c r="LVQ89" s="195"/>
      <c r="LVR89" s="195"/>
      <c r="LVS89" s="195"/>
      <c r="LVT89" s="195"/>
      <c r="LVU89" s="195"/>
      <c r="LVV89" s="195"/>
      <c r="LVW89" s="195"/>
      <c r="LVX89" s="195"/>
      <c r="LVY89" s="195"/>
      <c r="LVZ89" s="195"/>
      <c r="LWA89" s="195"/>
      <c r="LWB89" s="195"/>
      <c r="LWC89" s="195"/>
      <c r="LWD89" s="195"/>
      <c r="LWE89" s="195"/>
      <c r="LWF89" s="195"/>
      <c r="LWG89" s="195"/>
      <c r="LWH89" s="195"/>
      <c r="LWI89" s="195"/>
      <c r="LWJ89" s="195"/>
      <c r="LWK89" s="195"/>
      <c r="LWL89" s="195"/>
      <c r="LWM89" s="195"/>
      <c r="LWN89" s="195"/>
      <c r="LWO89" s="195"/>
      <c r="LWP89" s="195"/>
      <c r="LWQ89" s="195"/>
      <c r="LWR89" s="195"/>
      <c r="LWS89" s="195"/>
      <c r="LWT89" s="195"/>
      <c r="LWU89" s="195"/>
      <c r="LWV89" s="195"/>
      <c r="LWW89" s="195"/>
      <c r="LWX89" s="195"/>
      <c r="LWY89" s="195"/>
      <c r="LWZ89" s="195"/>
      <c r="LXA89" s="195"/>
      <c r="LXB89" s="195"/>
      <c r="LXC89" s="195"/>
      <c r="LXD89" s="195"/>
      <c r="LXE89" s="195"/>
      <c r="LXF89" s="195"/>
      <c r="LXG89" s="195"/>
      <c r="LXH89" s="195"/>
      <c r="LXI89" s="195"/>
      <c r="LXJ89" s="195"/>
      <c r="LXK89" s="195"/>
      <c r="LXL89" s="195"/>
      <c r="LXM89" s="195"/>
      <c r="LXN89" s="195"/>
      <c r="LXO89" s="195"/>
      <c r="LXP89" s="195"/>
      <c r="LXQ89" s="195"/>
      <c r="LXR89" s="195"/>
      <c r="LXS89" s="195"/>
      <c r="LXT89" s="195"/>
      <c r="LXU89" s="195"/>
      <c r="LXV89" s="195"/>
      <c r="LXW89" s="195"/>
      <c r="LXX89" s="195"/>
      <c r="LXY89" s="195"/>
      <c r="LXZ89" s="195"/>
      <c r="LYA89" s="195"/>
      <c r="LYB89" s="195"/>
      <c r="LYC89" s="195"/>
      <c r="LYD89" s="195"/>
      <c r="LYE89" s="195"/>
      <c r="LYF89" s="195"/>
      <c r="LYG89" s="195"/>
      <c r="LYH89" s="195"/>
      <c r="LYI89" s="195"/>
      <c r="LYJ89" s="195"/>
      <c r="LYK89" s="195"/>
      <c r="LYL89" s="195"/>
      <c r="LYM89" s="195"/>
      <c r="LYN89" s="195"/>
      <c r="LYO89" s="195"/>
      <c r="LYP89" s="195"/>
      <c r="LYQ89" s="195"/>
      <c r="LYR89" s="195"/>
      <c r="LYS89" s="195"/>
      <c r="LYT89" s="195"/>
      <c r="LYU89" s="195"/>
      <c r="LYV89" s="195"/>
      <c r="LYW89" s="195"/>
      <c r="LYX89" s="195"/>
      <c r="LYY89" s="195"/>
      <c r="LYZ89" s="195"/>
      <c r="LZA89" s="195"/>
      <c r="LZB89" s="195"/>
      <c r="LZC89" s="195"/>
      <c r="LZD89" s="195"/>
      <c r="LZE89" s="195"/>
      <c r="LZF89" s="195"/>
      <c r="LZG89" s="195"/>
      <c r="LZH89" s="195"/>
      <c r="LZI89" s="195"/>
      <c r="LZJ89" s="195"/>
      <c r="LZK89" s="195"/>
      <c r="LZL89" s="195"/>
      <c r="LZM89" s="195"/>
      <c r="LZN89" s="195"/>
      <c r="LZO89" s="195"/>
      <c r="LZP89" s="195"/>
      <c r="LZQ89" s="195"/>
      <c r="LZR89" s="195"/>
      <c r="LZS89" s="195"/>
      <c r="LZT89" s="195"/>
      <c r="LZU89" s="195"/>
      <c r="LZV89" s="195"/>
      <c r="LZW89" s="195"/>
      <c r="LZX89" s="195"/>
      <c r="LZY89" s="195"/>
      <c r="LZZ89" s="195"/>
      <c r="MAA89" s="195"/>
      <c r="MAB89" s="195"/>
      <c r="MAC89" s="195"/>
      <c r="MAD89" s="195"/>
      <c r="MAE89" s="195"/>
      <c r="MAF89" s="195"/>
      <c r="MAG89" s="195"/>
      <c r="MAH89" s="195"/>
      <c r="MAI89" s="195"/>
      <c r="MAJ89" s="195"/>
      <c r="MAK89" s="195"/>
      <c r="MAL89" s="195"/>
      <c r="MAM89" s="195"/>
      <c r="MAN89" s="195"/>
      <c r="MAO89" s="195"/>
      <c r="MAP89" s="195"/>
      <c r="MAQ89" s="195"/>
      <c r="MAR89" s="195"/>
      <c r="MAS89" s="195"/>
      <c r="MAT89" s="195"/>
      <c r="MAU89" s="195"/>
      <c r="MAV89" s="195"/>
      <c r="MAW89" s="195"/>
      <c r="MAX89" s="195"/>
      <c r="MAY89" s="195"/>
      <c r="MAZ89" s="195"/>
      <c r="MBA89" s="195"/>
      <c r="MBB89" s="195"/>
      <c r="MBC89" s="195"/>
      <c r="MBD89" s="195"/>
      <c r="MBE89" s="195"/>
      <c r="MBF89" s="195"/>
      <c r="MBG89" s="195"/>
      <c r="MBH89" s="195"/>
      <c r="MBI89" s="195"/>
      <c r="MBJ89" s="195"/>
      <c r="MBK89" s="195"/>
      <c r="MBL89" s="195"/>
      <c r="MBM89" s="195"/>
      <c r="MBN89" s="195"/>
      <c r="MBO89" s="195"/>
      <c r="MBP89" s="195"/>
      <c r="MBQ89" s="195"/>
      <c r="MBR89" s="195"/>
      <c r="MBS89" s="195"/>
      <c r="MBT89" s="195"/>
      <c r="MBU89" s="195"/>
      <c r="MBV89" s="195"/>
      <c r="MBW89" s="195"/>
      <c r="MBX89" s="195"/>
      <c r="MBY89" s="195"/>
      <c r="MBZ89" s="195"/>
      <c r="MCA89" s="195"/>
      <c r="MCB89" s="195"/>
      <c r="MCC89" s="195"/>
      <c r="MCD89" s="195"/>
      <c r="MCE89" s="195"/>
      <c r="MCF89" s="195"/>
      <c r="MCG89" s="195"/>
      <c r="MCH89" s="195"/>
      <c r="MCI89" s="195"/>
      <c r="MCJ89" s="195"/>
      <c r="MCK89" s="195"/>
      <c r="MCL89" s="195"/>
      <c r="MCM89" s="195"/>
      <c r="MCN89" s="195"/>
      <c r="MCO89" s="195"/>
      <c r="MCP89" s="195"/>
      <c r="MCQ89" s="195"/>
      <c r="MCR89" s="195"/>
      <c r="MCS89" s="195"/>
      <c r="MCT89" s="195"/>
      <c r="MCU89" s="195"/>
      <c r="MCV89" s="195"/>
      <c r="MCW89" s="195"/>
      <c r="MCX89" s="195"/>
      <c r="MCY89" s="195"/>
      <c r="MCZ89" s="195"/>
      <c r="MDA89" s="195"/>
      <c r="MDB89" s="195"/>
      <c r="MDC89" s="195"/>
      <c r="MDD89" s="195"/>
      <c r="MDE89" s="195"/>
      <c r="MDF89" s="195"/>
      <c r="MDG89" s="195"/>
      <c r="MDH89" s="195"/>
      <c r="MDI89" s="195"/>
      <c r="MDJ89" s="195"/>
      <c r="MDK89" s="195"/>
      <c r="MDL89" s="195"/>
      <c r="MDM89" s="195"/>
      <c r="MDN89" s="195"/>
      <c r="MDO89" s="195"/>
      <c r="MDP89" s="195"/>
      <c r="MDQ89" s="195"/>
      <c r="MDR89" s="195"/>
      <c r="MDS89" s="195"/>
      <c r="MDT89" s="195"/>
      <c r="MDU89" s="195"/>
      <c r="MDV89" s="195"/>
      <c r="MDW89" s="195"/>
      <c r="MDX89" s="195"/>
      <c r="MDY89" s="195"/>
      <c r="MDZ89" s="195"/>
      <c r="MEA89" s="195"/>
      <c r="MEB89" s="195"/>
      <c r="MEC89" s="195"/>
      <c r="MED89" s="195"/>
      <c r="MEE89" s="195"/>
      <c r="MEF89" s="195"/>
      <c r="MEG89" s="195"/>
      <c r="MEH89" s="195"/>
      <c r="MEI89" s="195"/>
      <c r="MEJ89" s="195"/>
      <c r="MEK89" s="195"/>
      <c r="MEL89" s="195"/>
      <c r="MEM89" s="195"/>
      <c r="MEN89" s="195"/>
      <c r="MEO89" s="195"/>
      <c r="MEP89" s="195"/>
      <c r="MEQ89" s="195"/>
      <c r="MER89" s="195"/>
      <c r="MES89" s="195"/>
      <c r="MET89" s="195"/>
      <c r="MEU89" s="195"/>
      <c r="MEV89" s="195"/>
      <c r="MEW89" s="195"/>
      <c r="MEX89" s="195"/>
      <c r="MEY89" s="195"/>
      <c r="MEZ89" s="195"/>
      <c r="MFA89" s="195"/>
      <c r="MFB89" s="195"/>
      <c r="MFC89" s="195"/>
      <c r="MFD89" s="195"/>
      <c r="MFE89" s="195"/>
      <c r="MFF89" s="195"/>
      <c r="MFG89" s="195"/>
      <c r="MFH89" s="195"/>
      <c r="MFI89" s="195"/>
      <c r="MFJ89" s="195"/>
      <c r="MFK89" s="195"/>
      <c r="MFL89" s="195"/>
      <c r="MFM89" s="195"/>
      <c r="MFN89" s="195"/>
      <c r="MFO89" s="195"/>
      <c r="MFP89" s="195"/>
      <c r="MFQ89" s="195"/>
      <c r="MFR89" s="195"/>
      <c r="MFS89" s="195"/>
      <c r="MFT89" s="195"/>
      <c r="MFU89" s="195"/>
      <c r="MFV89" s="195"/>
      <c r="MFW89" s="195"/>
      <c r="MFX89" s="195"/>
      <c r="MFY89" s="195"/>
      <c r="MFZ89" s="195"/>
      <c r="MGA89" s="195"/>
      <c r="MGB89" s="195"/>
      <c r="MGC89" s="195"/>
      <c r="MGD89" s="195"/>
      <c r="MGE89" s="195"/>
      <c r="MGF89" s="195"/>
      <c r="MGG89" s="195"/>
      <c r="MGH89" s="195"/>
      <c r="MGI89" s="195"/>
      <c r="MGJ89" s="195"/>
      <c r="MGK89" s="195"/>
      <c r="MGL89" s="195"/>
      <c r="MGM89" s="195"/>
      <c r="MGN89" s="195"/>
      <c r="MGO89" s="195"/>
      <c r="MGP89" s="195"/>
      <c r="MGQ89" s="195"/>
      <c r="MGR89" s="195"/>
      <c r="MGS89" s="195"/>
      <c r="MGT89" s="195"/>
      <c r="MGU89" s="195"/>
      <c r="MGV89" s="195"/>
      <c r="MGW89" s="195"/>
      <c r="MGX89" s="195"/>
      <c r="MGY89" s="195"/>
      <c r="MGZ89" s="195"/>
      <c r="MHA89" s="195"/>
      <c r="MHB89" s="195"/>
      <c r="MHC89" s="195"/>
      <c r="MHD89" s="195"/>
      <c r="MHE89" s="195"/>
      <c r="MHF89" s="195"/>
      <c r="MHG89" s="195"/>
      <c r="MHH89" s="195"/>
      <c r="MHI89" s="195"/>
      <c r="MHJ89" s="195"/>
      <c r="MHK89" s="195"/>
      <c r="MHL89" s="195"/>
      <c r="MHM89" s="195"/>
      <c r="MHN89" s="195"/>
      <c r="MHO89" s="195"/>
      <c r="MHP89" s="195"/>
      <c r="MHQ89" s="195"/>
      <c r="MHR89" s="195"/>
      <c r="MHS89" s="195"/>
      <c r="MHT89" s="195"/>
      <c r="MHU89" s="195"/>
      <c r="MHV89" s="195"/>
      <c r="MHW89" s="195"/>
      <c r="MHX89" s="195"/>
      <c r="MHY89" s="195"/>
      <c r="MHZ89" s="195"/>
      <c r="MIA89" s="195"/>
      <c r="MIB89" s="195"/>
      <c r="MIC89" s="195"/>
      <c r="MID89" s="195"/>
      <c r="MIE89" s="195"/>
      <c r="MIF89" s="195"/>
      <c r="MIG89" s="195"/>
      <c r="MIH89" s="195"/>
      <c r="MII89" s="195"/>
      <c r="MIJ89" s="195"/>
      <c r="MIK89" s="195"/>
      <c r="MIL89" s="195"/>
      <c r="MIM89" s="195"/>
      <c r="MIN89" s="195"/>
      <c r="MIO89" s="195"/>
      <c r="MIP89" s="195"/>
      <c r="MIQ89" s="195"/>
      <c r="MIR89" s="195"/>
      <c r="MIS89" s="195"/>
      <c r="MIT89" s="195"/>
      <c r="MIU89" s="195"/>
      <c r="MIV89" s="195"/>
      <c r="MIW89" s="195"/>
      <c r="MIX89" s="195"/>
      <c r="MIY89" s="195"/>
      <c r="MIZ89" s="195"/>
      <c r="MJA89" s="195"/>
      <c r="MJB89" s="195"/>
      <c r="MJC89" s="195"/>
      <c r="MJD89" s="195"/>
      <c r="MJE89" s="195"/>
      <c r="MJF89" s="195"/>
      <c r="MJG89" s="195"/>
      <c r="MJH89" s="195"/>
      <c r="MJI89" s="195"/>
      <c r="MJJ89" s="195"/>
      <c r="MJK89" s="195"/>
      <c r="MJL89" s="195"/>
      <c r="MJM89" s="195"/>
      <c r="MJN89" s="195"/>
      <c r="MJO89" s="195"/>
      <c r="MJP89" s="195"/>
      <c r="MJQ89" s="195"/>
      <c r="MJR89" s="195"/>
      <c r="MJS89" s="195"/>
      <c r="MJT89" s="195"/>
      <c r="MJU89" s="195"/>
      <c r="MJV89" s="195"/>
      <c r="MJW89" s="195"/>
      <c r="MJX89" s="195"/>
      <c r="MJY89" s="195"/>
      <c r="MJZ89" s="195"/>
      <c r="MKA89" s="195"/>
      <c r="MKB89" s="195"/>
      <c r="MKC89" s="195"/>
      <c r="MKD89" s="195"/>
      <c r="MKE89" s="195"/>
      <c r="MKF89" s="195"/>
      <c r="MKG89" s="195"/>
      <c r="MKH89" s="195"/>
      <c r="MKI89" s="195"/>
      <c r="MKJ89" s="195"/>
      <c r="MKK89" s="195"/>
      <c r="MKL89" s="195"/>
      <c r="MKM89" s="195"/>
      <c r="MKN89" s="195"/>
      <c r="MKO89" s="195"/>
      <c r="MKP89" s="195"/>
      <c r="MKQ89" s="195"/>
      <c r="MKR89" s="195"/>
      <c r="MKS89" s="195"/>
      <c r="MKT89" s="195"/>
      <c r="MKU89" s="195"/>
      <c r="MKV89" s="195"/>
      <c r="MKW89" s="195"/>
      <c r="MKX89" s="195"/>
      <c r="MKY89" s="195"/>
      <c r="MKZ89" s="195"/>
      <c r="MLA89" s="195"/>
      <c r="MLB89" s="195"/>
      <c r="MLC89" s="195"/>
      <c r="MLD89" s="195"/>
      <c r="MLE89" s="195"/>
      <c r="MLF89" s="195"/>
      <c r="MLG89" s="195"/>
      <c r="MLH89" s="195"/>
      <c r="MLI89" s="195"/>
      <c r="MLJ89" s="195"/>
      <c r="MLK89" s="195"/>
      <c r="MLL89" s="195"/>
      <c r="MLM89" s="195"/>
      <c r="MLN89" s="195"/>
      <c r="MLO89" s="195"/>
      <c r="MLP89" s="195"/>
      <c r="MLQ89" s="195"/>
      <c r="MLR89" s="195"/>
      <c r="MLS89" s="195"/>
      <c r="MLT89" s="195"/>
      <c r="MLU89" s="195"/>
      <c r="MLV89" s="195"/>
      <c r="MLW89" s="195"/>
      <c r="MLX89" s="195"/>
      <c r="MLY89" s="195"/>
      <c r="MLZ89" s="195"/>
      <c r="MMA89" s="195"/>
      <c r="MMB89" s="195"/>
      <c r="MMC89" s="195"/>
      <c r="MMD89" s="195"/>
      <c r="MME89" s="195"/>
      <c r="MMF89" s="195"/>
      <c r="MMG89" s="195"/>
      <c r="MMH89" s="195"/>
      <c r="MMI89" s="195"/>
      <c r="MMJ89" s="195"/>
      <c r="MMK89" s="195"/>
      <c r="MML89" s="195"/>
      <c r="MMM89" s="195"/>
      <c r="MMN89" s="195"/>
      <c r="MMO89" s="195"/>
      <c r="MMP89" s="195"/>
      <c r="MMQ89" s="195"/>
      <c r="MMR89" s="195"/>
      <c r="MMS89" s="195"/>
      <c r="MMT89" s="195"/>
      <c r="MMU89" s="195"/>
      <c r="MMV89" s="195"/>
      <c r="MMW89" s="195"/>
      <c r="MMX89" s="195"/>
      <c r="MMY89" s="195"/>
      <c r="MMZ89" s="195"/>
      <c r="MNA89" s="195"/>
      <c r="MNB89" s="195"/>
      <c r="MNC89" s="195"/>
      <c r="MND89" s="195"/>
      <c r="MNE89" s="195"/>
      <c r="MNF89" s="195"/>
      <c r="MNG89" s="195"/>
      <c r="MNH89" s="195"/>
      <c r="MNI89" s="195"/>
      <c r="MNJ89" s="195"/>
      <c r="MNK89" s="195"/>
      <c r="MNL89" s="195"/>
      <c r="MNM89" s="195"/>
      <c r="MNN89" s="195"/>
      <c r="MNO89" s="195"/>
      <c r="MNP89" s="195"/>
      <c r="MNQ89" s="195"/>
      <c r="MNR89" s="195"/>
      <c r="MNS89" s="195"/>
      <c r="MNT89" s="195"/>
      <c r="MNU89" s="195"/>
      <c r="MNV89" s="195"/>
      <c r="MNW89" s="195"/>
      <c r="MNX89" s="195"/>
      <c r="MNY89" s="195"/>
      <c r="MNZ89" s="195"/>
      <c r="MOA89" s="195"/>
      <c r="MOB89" s="195"/>
      <c r="MOC89" s="195"/>
      <c r="MOD89" s="195"/>
      <c r="MOE89" s="195"/>
      <c r="MOF89" s="195"/>
      <c r="MOG89" s="195"/>
      <c r="MOH89" s="195"/>
      <c r="MOI89" s="195"/>
      <c r="MOJ89" s="195"/>
      <c r="MOK89" s="195"/>
      <c r="MOL89" s="195"/>
      <c r="MOM89" s="195"/>
      <c r="MON89" s="195"/>
      <c r="MOO89" s="195"/>
      <c r="MOP89" s="195"/>
      <c r="MOQ89" s="195"/>
      <c r="MOR89" s="195"/>
      <c r="MOS89" s="195"/>
      <c r="MOT89" s="195"/>
      <c r="MOU89" s="195"/>
      <c r="MOV89" s="195"/>
      <c r="MOW89" s="195"/>
      <c r="MOX89" s="195"/>
      <c r="MOY89" s="195"/>
      <c r="MOZ89" s="195"/>
      <c r="MPA89" s="195"/>
      <c r="MPB89" s="195"/>
      <c r="MPC89" s="195"/>
      <c r="MPD89" s="195"/>
      <c r="MPE89" s="195"/>
      <c r="MPF89" s="195"/>
      <c r="MPG89" s="195"/>
      <c r="MPH89" s="195"/>
      <c r="MPI89" s="195"/>
      <c r="MPJ89" s="195"/>
      <c r="MPK89" s="195"/>
      <c r="MPL89" s="195"/>
      <c r="MPM89" s="195"/>
      <c r="MPN89" s="195"/>
      <c r="MPO89" s="195"/>
      <c r="MPP89" s="195"/>
      <c r="MPQ89" s="195"/>
      <c r="MPR89" s="195"/>
      <c r="MPS89" s="195"/>
      <c r="MPT89" s="195"/>
      <c r="MPU89" s="195"/>
      <c r="MPV89" s="195"/>
      <c r="MPW89" s="195"/>
      <c r="MPX89" s="195"/>
      <c r="MPY89" s="195"/>
      <c r="MPZ89" s="195"/>
      <c r="MQA89" s="195"/>
      <c r="MQB89" s="195"/>
      <c r="MQC89" s="195"/>
      <c r="MQD89" s="195"/>
      <c r="MQE89" s="195"/>
      <c r="MQF89" s="195"/>
      <c r="MQG89" s="195"/>
      <c r="MQH89" s="195"/>
      <c r="MQI89" s="195"/>
      <c r="MQJ89" s="195"/>
      <c r="MQK89" s="195"/>
      <c r="MQL89" s="195"/>
      <c r="MQM89" s="195"/>
      <c r="MQN89" s="195"/>
      <c r="MQO89" s="195"/>
      <c r="MQP89" s="195"/>
      <c r="MQQ89" s="195"/>
      <c r="MQR89" s="195"/>
      <c r="MQS89" s="195"/>
      <c r="MQT89" s="195"/>
      <c r="MQU89" s="195"/>
      <c r="MQV89" s="195"/>
      <c r="MQW89" s="195"/>
      <c r="MQX89" s="195"/>
      <c r="MQY89" s="195"/>
      <c r="MQZ89" s="195"/>
      <c r="MRA89" s="195"/>
      <c r="MRB89" s="195"/>
      <c r="MRC89" s="195"/>
      <c r="MRD89" s="195"/>
      <c r="MRE89" s="195"/>
      <c r="MRF89" s="195"/>
      <c r="MRG89" s="195"/>
      <c r="MRH89" s="195"/>
      <c r="MRI89" s="195"/>
      <c r="MRJ89" s="195"/>
      <c r="MRK89" s="195"/>
      <c r="MRL89" s="195"/>
      <c r="MRM89" s="195"/>
      <c r="MRN89" s="195"/>
      <c r="MRO89" s="195"/>
      <c r="MRP89" s="195"/>
      <c r="MRQ89" s="195"/>
      <c r="MRR89" s="195"/>
      <c r="MRS89" s="195"/>
      <c r="MRT89" s="195"/>
      <c r="MRU89" s="195"/>
      <c r="MRV89" s="195"/>
      <c r="MRW89" s="195"/>
      <c r="MRX89" s="195"/>
      <c r="MRY89" s="195"/>
      <c r="MRZ89" s="195"/>
      <c r="MSA89" s="195"/>
      <c r="MSB89" s="195"/>
      <c r="MSC89" s="195"/>
      <c r="MSD89" s="195"/>
      <c r="MSE89" s="195"/>
      <c r="MSF89" s="195"/>
      <c r="MSG89" s="195"/>
      <c r="MSH89" s="195"/>
      <c r="MSI89" s="195"/>
      <c r="MSJ89" s="195"/>
      <c r="MSK89" s="195"/>
      <c r="MSL89" s="195"/>
      <c r="MSM89" s="195"/>
      <c r="MSN89" s="195"/>
      <c r="MSO89" s="195"/>
      <c r="MSP89" s="195"/>
      <c r="MSQ89" s="195"/>
      <c r="MSR89" s="195"/>
      <c r="MSS89" s="195"/>
      <c r="MST89" s="195"/>
      <c r="MSU89" s="195"/>
      <c r="MSV89" s="195"/>
      <c r="MSW89" s="195"/>
      <c r="MSX89" s="195"/>
      <c r="MSY89" s="195"/>
      <c r="MSZ89" s="195"/>
      <c r="MTA89" s="195"/>
      <c r="MTB89" s="195"/>
      <c r="MTC89" s="195"/>
      <c r="MTD89" s="195"/>
      <c r="MTE89" s="195"/>
      <c r="MTF89" s="195"/>
      <c r="MTG89" s="195"/>
      <c r="MTH89" s="195"/>
      <c r="MTI89" s="195"/>
      <c r="MTJ89" s="195"/>
      <c r="MTK89" s="195"/>
      <c r="MTL89" s="195"/>
      <c r="MTM89" s="195"/>
      <c r="MTN89" s="195"/>
      <c r="MTO89" s="195"/>
      <c r="MTP89" s="195"/>
      <c r="MTQ89" s="195"/>
      <c r="MTR89" s="195"/>
      <c r="MTS89" s="195"/>
      <c r="MTT89" s="195"/>
      <c r="MTU89" s="195"/>
      <c r="MTV89" s="195"/>
      <c r="MTW89" s="195"/>
      <c r="MTX89" s="195"/>
      <c r="MTY89" s="195"/>
      <c r="MTZ89" s="195"/>
      <c r="MUA89" s="195"/>
      <c r="MUB89" s="195"/>
      <c r="MUC89" s="195"/>
      <c r="MUD89" s="195"/>
      <c r="MUE89" s="195"/>
      <c r="MUF89" s="195"/>
      <c r="MUG89" s="195"/>
      <c r="MUH89" s="195"/>
      <c r="MUI89" s="195"/>
      <c r="MUJ89" s="195"/>
      <c r="MUK89" s="195"/>
      <c r="MUL89" s="195"/>
      <c r="MUM89" s="195"/>
      <c r="MUN89" s="195"/>
      <c r="MUO89" s="195"/>
      <c r="MUP89" s="195"/>
      <c r="MUQ89" s="195"/>
      <c r="MUR89" s="195"/>
      <c r="MUS89" s="195"/>
      <c r="MUT89" s="195"/>
      <c r="MUU89" s="195"/>
      <c r="MUV89" s="195"/>
      <c r="MUW89" s="195"/>
      <c r="MUX89" s="195"/>
      <c r="MUY89" s="195"/>
      <c r="MUZ89" s="195"/>
      <c r="MVA89" s="195"/>
      <c r="MVB89" s="195"/>
      <c r="MVC89" s="195"/>
      <c r="MVD89" s="195"/>
      <c r="MVE89" s="195"/>
      <c r="MVF89" s="195"/>
      <c r="MVG89" s="195"/>
      <c r="MVH89" s="195"/>
      <c r="MVI89" s="195"/>
      <c r="MVJ89" s="195"/>
      <c r="MVK89" s="195"/>
      <c r="MVL89" s="195"/>
      <c r="MVM89" s="195"/>
      <c r="MVN89" s="195"/>
      <c r="MVO89" s="195"/>
      <c r="MVP89" s="195"/>
      <c r="MVQ89" s="195"/>
      <c r="MVR89" s="195"/>
      <c r="MVS89" s="195"/>
      <c r="MVT89" s="195"/>
      <c r="MVU89" s="195"/>
      <c r="MVV89" s="195"/>
      <c r="MVW89" s="195"/>
      <c r="MVX89" s="195"/>
      <c r="MVY89" s="195"/>
      <c r="MVZ89" s="195"/>
      <c r="MWA89" s="195"/>
      <c r="MWB89" s="195"/>
      <c r="MWC89" s="195"/>
      <c r="MWD89" s="195"/>
      <c r="MWE89" s="195"/>
      <c r="MWF89" s="195"/>
      <c r="MWG89" s="195"/>
      <c r="MWH89" s="195"/>
      <c r="MWI89" s="195"/>
      <c r="MWJ89" s="195"/>
      <c r="MWK89" s="195"/>
      <c r="MWL89" s="195"/>
      <c r="MWM89" s="195"/>
      <c r="MWN89" s="195"/>
      <c r="MWO89" s="195"/>
      <c r="MWP89" s="195"/>
      <c r="MWQ89" s="195"/>
      <c r="MWR89" s="195"/>
      <c r="MWS89" s="195"/>
      <c r="MWT89" s="195"/>
      <c r="MWU89" s="195"/>
      <c r="MWV89" s="195"/>
      <c r="MWW89" s="195"/>
      <c r="MWX89" s="195"/>
      <c r="MWY89" s="195"/>
      <c r="MWZ89" s="195"/>
      <c r="MXA89" s="195"/>
      <c r="MXB89" s="195"/>
      <c r="MXC89" s="195"/>
      <c r="MXD89" s="195"/>
      <c r="MXE89" s="195"/>
      <c r="MXF89" s="195"/>
      <c r="MXG89" s="195"/>
      <c r="MXH89" s="195"/>
      <c r="MXI89" s="195"/>
      <c r="MXJ89" s="195"/>
      <c r="MXK89" s="195"/>
      <c r="MXL89" s="195"/>
      <c r="MXM89" s="195"/>
      <c r="MXN89" s="195"/>
      <c r="MXO89" s="195"/>
      <c r="MXP89" s="195"/>
      <c r="MXQ89" s="195"/>
      <c r="MXR89" s="195"/>
      <c r="MXS89" s="195"/>
      <c r="MXT89" s="195"/>
      <c r="MXU89" s="195"/>
      <c r="MXV89" s="195"/>
      <c r="MXW89" s="195"/>
      <c r="MXX89" s="195"/>
      <c r="MXY89" s="195"/>
      <c r="MXZ89" s="195"/>
      <c r="MYA89" s="195"/>
      <c r="MYB89" s="195"/>
      <c r="MYC89" s="195"/>
      <c r="MYD89" s="195"/>
      <c r="MYE89" s="195"/>
      <c r="MYF89" s="195"/>
      <c r="MYG89" s="195"/>
      <c r="MYH89" s="195"/>
      <c r="MYI89" s="195"/>
      <c r="MYJ89" s="195"/>
      <c r="MYK89" s="195"/>
      <c r="MYL89" s="195"/>
      <c r="MYM89" s="195"/>
      <c r="MYN89" s="195"/>
      <c r="MYO89" s="195"/>
      <c r="MYP89" s="195"/>
      <c r="MYQ89" s="195"/>
      <c r="MYR89" s="195"/>
      <c r="MYS89" s="195"/>
      <c r="MYT89" s="195"/>
      <c r="MYU89" s="195"/>
      <c r="MYV89" s="195"/>
      <c r="MYW89" s="195"/>
      <c r="MYX89" s="195"/>
      <c r="MYY89" s="195"/>
      <c r="MYZ89" s="195"/>
      <c r="MZA89" s="195"/>
      <c r="MZB89" s="195"/>
      <c r="MZC89" s="195"/>
      <c r="MZD89" s="195"/>
      <c r="MZE89" s="195"/>
      <c r="MZF89" s="195"/>
      <c r="MZG89" s="195"/>
      <c r="MZH89" s="195"/>
      <c r="MZI89" s="195"/>
      <c r="MZJ89" s="195"/>
      <c r="MZK89" s="195"/>
      <c r="MZL89" s="195"/>
      <c r="MZM89" s="195"/>
      <c r="MZN89" s="195"/>
      <c r="MZO89" s="195"/>
      <c r="MZP89" s="195"/>
      <c r="MZQ89" s="195"/>
      <c r="MZR89" s="195"/>
      <c r="MZS89" s="195"/>
      <c r="MZT89" s="195"/>
      <c r="MZU89" s="195"/>
      <c r="MZV89" s="195"/>
      <c r="MZW89" s="195"/>
      <c r="MZX89" s="195"/>
      <c r="MZY89" s="195"/>
      <c r="MZZ89" s="195"/>
      <c r="NAA89" s="195"/>
      <c r="NAB89" s="195"/>
      <c r="NAC89" s="195"/>
      <c r="NAD89" s="195"/>
      <c r="NAE89" s="195"/>
      <c r="NAF89" s="195"/>
      <c r="NAG89" s="195"/>
      <c r="NAH89" s="195"/>
      <c r="NAI89" s="195"/>
      <c r="NAJ89" s="195"/>
      <c r="NAK89" s="195"/>
      <c r="NAL89" s="195"/>
      <c r="NAM89" s="195"/>
      <c r="NAN89" s="195"/>
      <c r="NAO89" s="195"/>
      <c r="NAP89" s="195"/>
      <c r="NAQ89" s="195"/>
      <c r="NAR89" s="195"/>
      <c r="NAS89" s="195"/>
      <c r="NAT89" s="195"/>
      <c r="NAU89" s="195"/>
      <c r="NAV89" s="195"/>
      <c r="NAW89" s="195"/>
      <c r="NAX89" s="195"/>
      <c r="NAY89" s="195"/>
      <c r="NAZ89" s="195"/>
      <c r="NBA89" s="195"/>
      <c r="NBB89" s="195"/>
      <c r="NBC89" s="195"/>
      <c r="NBD89" s="195"/>
      <c r="NBE89" s="195"/>
      <c r="NBF89" s="195"/>
      <c r="NBG89" s="195"/>
      <c r="NBH89" s="195"/>
      <c r="NBI89" s="195"/>
      <c r="NBJ89" s="195"/>
      <c r="NBK89" s="195"/>
      <c r="NBL89" s="195"/>
      <c r="NBM89" s="195"/>
      <c r="NBN89" s="195"/>
      <c r="NBO89" s="195"/>
      <c r="NBP89" s="195"/>
      <c r="NBQ89" s="195"/>
      <c r="NBR89" s="195"/>
      <c r="NBS89" s="195"/>
      <c r="NBT89" s="195"/>
      <c r="NBU89" s="195"/>
      <c r="NBV89" s="195"/>
      <c r="NBW89" s="195"/>
      <c r="NBX89" s="195"/>
      <c r="NBY89" s="195"/>
      <c r="NBZ89" s="195"/>
      <c r="NCA89" s="195"/>
      <c r="NCB89" s="195"/>
      <c r="NCC89" s="195"/>
      <c r="NCD89" s="195"/>
      <c r="NCE89" s="195"/>
      <c r="NCF89" s="195"/>
      <c r="NCG89" s="195"/>
      <c r="NCH89" s="195"/>
      <c r="NCI89" s="195"/>
      <c r="NCJ89" s="195"/>
      <c r="NCK89" s="195"/>
      <c r="NCL89" s="195"/>
      <c r="NCM89" s="195"/>
      <c r="NCN89" s="195"/>
      <c r="NCO89" s="195"/>
      <c r="NCP89" s="195"/>
      <c r="NCQ89" s="195"/>
      <c r="NCR89" s="195"/>
      <c r="NCS89" s="195"/>
      <c r="NCT89" s="195"/>
      <c r="NCU89" s="195"/>
      <c r="NCV89" s="195"/>
      <c r="NCW89" s="195"/>
      <c r="NCX89" s="195"/>
      <c r="NCY89" s="195"/>
      <c r="NCZ89" s="195"/>
      <c r="NDA89" s="195"/>
      <c r="NDB89" s="195"/>
      <c r="NDC89" s="195"/>
      <c r="NDD89" s="195"/>
      <c r="NDE89" s="195"/>
      <c r="NDF89" s="195"/>
      <c r="NDG89" s="195"/>
      <c r="NDH89" s="195"/>
      <c r="NDI89" s="195"/>
      <c r="NDJ89" s="195"/>
      <c r="NDK89" s="195"/>
      <c r="NDL89" s="195"/>
      <c r="NDM89" s="195"/>
      <c r="NDN89" s="195"/>
      <c r="NDO89" s="195"/>
      <c r="NDP89" s="195"/>
      <c r="NDQ89" s="195"/>
      <c r="NDR89" s="195"/>
      <c r="NDS89" s="195"/>
      <c r="NDT89" s="195"/>
      <c r="NDU89" s="195"/>
      <c r="NDV89" s="195"/>
      <c r="NDW89" s="195"/>
      <c r="NDX89" s="195"/>
      <c r="NDY89" s="195"/>
      <c r="NDZ89" s="195"/>
      <c r="NEA89" s="195"/>
      <c r="NEB89" s="195"/>
      <c r="NEC89" s="195"/>
      <c r="NED89" s="195"/>
      <c r="NEE89" s="195"/>
      <c r="NEF89" s="195"/>
      <c r="NEG89" s="195"/>
      <c r="NEH89" s="195"/>
      <c r="NEI89" s="195"/>
      <c r="NEJ89" s="195"/>
      <c r="NEK89" s="195"/>
      <c r="NEL89" s="195"/>
      <c r="NEM89" s="195"/>
      <c r="NEN89" s="195"/>
      <c r="NEO89" s="195"/>
      <c r="NEP89" s="195"/>
      <c r="NEQ89" s="195"/>
      <c r="NER89" s="195"/>
      <c r="NES89" s="195"/>
      <c r="NET89" s="195"/>
      <c r="NEU89" s="195"/>
      <c r="NEV89" s="195"/>
      <c r="NEW89" s="195"/>
      <c r="NEX89" s="195"/>
      <c r="NEY89" s="195"/>
      <c r="NEZ89" s="195"/>
      <c r="NFA89" s="195"/>
      <c r="NFB89" s="195"/>
      <c r="NFC89" s="195"/>
      <c r="NFD89" s="195"/>
      <c r="NFE89" s="195"/>
      <c r="NFF89" s="195"/>
      <c r="NFG89" s="195"/>
      <c r="NFH89" s="195"/>
      <c r="NFI89" s="195"/>
      <c r="NFJ89" s="195"/>
      <c r="NFK89" s="195"/>
      <c r="NFL89" s="195"/>
      <c r="NFM89" s="195"/>
      <c r="NFN89" s="195"/>
      <c r="NFO89" s="195"/>
      <c r="NFP89" s="195"/>
      <c r="NFQ89" s="195"/>
      <c r="NFR89" s="195"/>
      <c r="NFS89" s="195"/>
      <c r="NFT89" s="195"/>
      <c r="NFU89" s="195"/>
      <c r="NFV89" s="195"/>
      <c r="NFW89" s="195"/>
      <c r="NFX89" s="195"/>
      <c r="NFY89" s="195"/>
      <c r="NFZ89" s="195"/>
      <c r="NGA89" s="195"/>
      <c r="NGB89" s="195"/>
      <c r="NGC89" s="195"/>
      <c r="NGD89" s="195"/>
      <c r="NGE89" s="195"/>
      <c r="NGF89" s="195"/>
      <c r="NGG89" s="195"/>
      <c r="NGH89" s="195"/>
      <c r="NGI89" s="195"/>
      <c r="NGJ89" s="195"/>
      <c r="NGK89" s="195"/>
      <c r="NGL89" s="195"/>
      <c r="NGM89" s="195"/>
      <c r="NGN89" s="195"/>
      <c r="NGO89" s="195"/>
      <c r="NGP89" s="195"/>
      <c r="NGQ89" s="195"/>
      <c r="NGR89" s="195"/>
      <c r="NGS89" s="195"/>
      <c r="NGT89" s="195"/>
      <c r="NGU89" s="195"/>
      <c r="NGV89" s="195"/>
      <c r="NGW89" s="195"/>
      <c r="NGX89" s="195"/>
      <c r="NGY89" s="195"/>
      <c r="NGZ89" s="195"/>
      <c r="NHA89" s="195"/>
      <c r="NHB89" s="195"/>
      <c r="NHC89" s="195"/>
      <c r="NHD89" s="195"/>
      <c r="NHE89" s="195"/>
      <c r="NHF89" s="195"/>
      <c r="NHG89" s="195"/>
      <c r="NHH89" s="195"/>
      <c r="NHI89" s="195"/>
      <c r="NHJ89" s="195"/>
      <c r="NHK89" s="195"/>
      <c r="NHL89" s="195"/>
      <c r="NHM89" s="195"/>
      <c r="NHN89" s="195"/>
      <c r="NHO89" s="195"/>
      <c r="NHP89" s="195"/>
      <c r="NHQ89" s="195"/>
      <c r="NHR89" s="195"/>
      <c r="NHS89" s="195"/>
      <c r="NHT89" s="195"/>
      <c r="NHU89" s="195"/>
      <c r="NHV89" s="195"/>
      <c r="NHW89" s="195"/>
      <c r="NHX89" s="195"/>
      <c r="NHY89" s="195"/>
      <c r="NHZ89" s="195"/>
      <c r="NIA89" s="195"/>
      <c r="NIB89" s="195"/>
      <c r="NIC89" s="195"/>
      <c r="NID89" s="195"/>
      <c r="NIE89" s="195"/>
      <c r="NIF89" s="195"/>
      <c r="NIG89" s="195"/>
      <c r="NIH89" s="195"/>
      <c r="NII89" s="195"/>
      <c r="NIJ89" s="195"/>
      <c r="NIK89" s="195"/>
      <c r="NIL89" s="195"/>
      <c r="NIM89" s="195"/>
      <c r="NIN89" s="195"/>
      <c r="NIO89" s="195"/>
      <c r="NIP89" s="195"/>
      <c r="NIQ89" s="195"/>
      <c r="NIR89" s="195"/>
      <c r="NIS89" s="195"/>
      <c r="NIT89" s="195"/>
      <c r="NIU89" s="195"/>
      <c r="NIV89" s="195"/>
      <c r="NIW89" s="195"/>
      <c r="NIX89" s="195"/>
      <c r="NIY89" s="195"/>
      <c r="NIZ89" s="195"/>
      <c r="NJA89" s="195"/>
      <c r="NJB89" s="195"/>
      <c r="NJC89" s="195"/>
      <c r="NJD89" s="195"/>
      <c r="NJE89" s="195"/>
      <c r="NJF89" s="195"/>
      <c r="NJG89" s="195"/>
      <c r="NJH89" s="195"/>
      <c r="NJI89" s="195"/>
      <c r="NJJ89" s="195"/>
      <c r="NJK89" s="195"/>
      <c r="NJL89" s="195"/>
      <c r="NJM89" s="195"/>
      <c r="NJN89" s="195"/>
      <c r="NJO89" s="195"/>
      <c r="NJP89" s="195"/>
      <c r="NJQ89" s="195"/>
      <c r="NJR89" s="195"/>
      <c r="NJS89" s="195"/>
      <c r="NJT89" s="195"/>
      <c r="NJU89" s="195"/>
      <c r="NJV89" s="195"/>
      <c r="NJW89" s="195"/>
      <c r="NJX89" s="195"/>
      <c r="NJY89" s="195"/>
      <c r="NJZ89" s="195"/>
      <c r="NKA89" s="195"/>
      <c r="NKB89" s="195"/>
      <c r="NKC89" s="195"/>
      <c r="NKD89" s="195"/>
      <c r="NKE89" s="195"/>
      <c r="NKF89" s="195"/>
      <c r="NKG89" s="195"/>
      <c r="NKH89" s="195"/>
      <c r="NKI89" s="195"/>
      <c r="NKJ89" s="195"/>
      <c r="NKK89" s="195"/>
      <c r="NKL89" s="195"/>
      <c r="NKM89" s="195"/>
      <c r="NKN89" s="195"/>
      <c r="NKO89" s="195"/>
      <c r="NKP89" s="195"/>
      <c r="NKQ89" s="195"/>
      <c r="NKR89" s="195"/>
      <c r="NKS89" s="195"/>
      <c r="NKT89" s="195"/>
      <c r="NKU89" s="195"/>
      <c r="NKV89" s="195"/>
      <c r="NKW89" s="195"/>
      <c r="NKX89" s="195"/>
      <c r="NKY89" s="195"/>
      <c r="NKZ89" s="195"/>
      <c r="NLA89" s="195"/>
      <c r="NLB89" s="195"/>
      <c r="NLC89" s="195"/>
      <c r="NLD89" s="195"/>
      <c r="NLE89" s="195"/>
      <c r="NLF89" s="195"/>
      <c r="NLG89" s="195"/>
      <c r="NLH89" s="195"/>
      <c r="NLI89" s="195"/>
      <c r="NLJ89" s="195"/>
      <c r="NLK89" s="195"/>
      <c r="NLL89" s="195"/>
      <c r="NLM89" s="195"/>
      <c r="NLN89" s="195"/>
      <c r="NLO89" s="195"/>
      <c r="NLP89" s="195"/>
      <c r="NLQ89" s="195"/>
      <c r="NLR89" s="195"/>
      <c r="NLS89" s="195"/>
      <c r="NLT89" s="195"/>
      <c r="NLU89" s="195"/>
      <c r="NLV89" s="195"/>
      <c r="NLW89" s="195"/>
      <c r="NLX89" s="195"/>
      <c r="NLY89" s="195"/>
      <c r="NLZ89" s="195"/>
      <c r="NMA89" s="195"/>
      <c r="NMB89" s="195"/>
      <c r="NMC89" s="195"/>
      <c r="NMD89" s="195"/>
      <c r="NME89" s="195"/>
      <c r="NMF89" s="195"/>
      <c r="NMG89" s="195"/>
      <c r="NMH89" s="195"/>
      <c r="NMI89" s="195"/>
      <c r="NMJ89" s="195"/>
      <c r="NMK89" s="195"/>
      <c r="NML89" s="195"/>
      <c r="NMM89" s="195"/>
      <c r="NMN89" s="195"/>
      <c r="NMO89" s="195"/>
      <c r="NMP89" s="195"/>
      <c r="NMQ89" s="195"/>
      <c r="NMR89" s="195"/>
      <c r="NMS89" s="195"/>
      <c r="NMT89" s="195"/>
      <c r="NMU89" s="195"/>
      <c r="NMV89" s="195"/>
      <c r="NMW89" s="195"/>
      <c r="NMX89" s="195"/>
      <c r="NMY89" s="195"/>
      <c r="NMZ89" s="195"/>
      <c r="NNA89" s="195"/>
      <c r="NNB89" s="195"/>
      <c r="NNC89" s="195"/>
      <c r="NND89" s="195"/>
      <c r="NNE89" s="195"/>
      <c r="NNF89" s="195"/>
      <c r="NNG89" s="195"/>
      <c r="NNH89" s="195"/>
      <c r="NNI89" s="195"/>
      <c r="NNJ89" s="195"/>
      <c r="NNK89" s="195"/>
      <c r="NNL89" s="195"/>
      <c r="NNM89" s="195"/>
      <c r="NNN89" s="195"/>
      <c r="NNO89" s="195"/>
      <c r="NNP89" s="195"/>
      <c r="NNQ89" s="195"/>
      <c r="NNR89" s="195"/>
      <c r="NNS89" s="195"/>
      <c r="NNT89" s="195"/>
      <c r="NNU89" s="195"/>
      <c r="NNV89" s="195"/>
      <c r="NNW89" s="195"/>
      <c r="NNX89" s="195"/>
      <c r="NNY89" s="195"/>
      <c r="NNZ89" s="195"/>
      <c r="NOA89" s="195"/>
      <c r="NOB89" s="195"/>
      <c r="NOC89" s="195"/>
      <c r="NOD89" s="195"/>
      <c r="NOE89" s="195"/>
      <c r="NOF89" s="195"/>
      <c r="NOG89" s="195"/>
      <c r="NOH89" s="195"/>
      <c r="NOI89" s="195"/>
      <c r="NOJ89" s="195"/>
      <c r="NOK89" s="195"/>
      <c r="NOL89" s="195"/>
      <c r="NOM89" s="195"/>
      <c r="NON89" s="195"/>
      <c r="NOO89" s="195"/>
      <c r="NOP89" s="195"/>
      <c r="NOQ89" s="195"/>
      <c r="NOR89" s="195"/>
      <c r="NOS89" s="195"/>
      <c r="NOT89" s="195"/>
      <c r="NOU89" s="195"/>
      <c r="NOV89" s="195"/>
      <c r="NOW89" s="195"/>
      <c r="NOX89" s="195"/>
      <c r="NOY89" s="195"/>
      <c r="NOZ89" s="195"/>
      <c r="NPA89" s="195"/>
      <c r="NPB89" s="195"/>
      <c r="NPC89" s="195"/>
      <c r="NPD89" s="195"/>
      <c r="NPE89" s="195"/>
      <c r="NPF89" s="195"/>
      <c r="NPG89" s="195"/>
      <c r="NPH89" s="195"/>
      <c r="NPI89" s="195"/>
      <c r="NPJ89" s="195"/>
      <c r="NPK89" s="195"/>
      <c r="NPL89" s="195"/>
      <c r="NPM89" s="195"/>
      <c r="NPN89" s="195"/>
      <c r="NPO89" s="195"/>
      <c r="NPP89" s="195"/>
      <c r="NPQ89" s="195"/>
      <c r="NPR89" s="195"/>
      <c r="NPS89" s="195"/>
      <c r="NPT89" s="195"/>
      <c r="NPU89" s="195"/>
      <c r="NPV89" s="195"/>
      <c r="NPW89" s="195"/>
      <c r="NPX89" s="195"/>
      <c r="NPY89" s="195"/>
      <c r="NPZ89" s="195"/>
      <c r="NQA89" s="195"/>
      <c r="NQB89" s="195"/>
      <c r="NQC89" s="195"/>
      <c r="NQD89" s="195"/>
      <c r="NQE89" s="195"/>
      <c r="NQF89" s="195"/>
      <c r="NQG89" s="195"/>
      <c r="NQH89" s="195"/>
      <c r="NQI89" s="195"/>
      <c r="NQJ89" s="195"/>
      <c r="NQK89" s="195"/>
      <c r="NQL89" s="195"/>
      <c r="NQM89" s="195"/>
      <c r="NQN89" s="195"/>
      <c r="NQO89" s="195"/>
      <c r="NQP89" s="195"/>
      <c r="NQQ89" s="195"/>
      <c r="NQR89" s="195"/>
      <c r="NQS89" s="195"/>
      <c r="NQT89" s="195"/>
      <c r="NQU89" s="195"/>
      <c r="NQV89" s="195"/>
      <c r="NQW89" s="195"/>
      <c r="NQX89" s="195"/>
      <c r="NQY89" s="195"/>
      <c r="NQZ89" s="195"/>
      <c r="NRA89" s="195"/>
      <c r="NRB89" s="195"/>
      <c r="NRC89" s="195"/>
      <c r="NRD89" s="195"/>
      <c r="NRE89" s="195"/>
      <c r="NRF89" s="195"/>
      <c r="NRG89" s="195"/>
      <c r="NRH89" s="195"/>
      <c r="NRI89" s="195"/>
      <c r="NRJ89" s="195"/>
      <c r="NRK89" s="195"/>
      <c r="NRL89" s="195"/>
      <c r="NRM89" s="195"/>
      <c r="NRN89" s="195"/>
      <c r="NRO89" s="195"/>
      <c r="NRP89" s="195"/>
      <c r="NRQ89" s="195"/>
      <c r="NRR89" s="195"/>
      <c r="NRS89" s="195"/>
      <c r="NRT89" s="195"/>
      <c r="NRU89" s="195"/>
      <c r="NRV89" s="195"/>
      <c r="NRW89" s="195"/>
      <c r="NRX89" s="195"/>
      <c r="NRY89" s="195"/>
      <c r="NRZ89" s="195"/>
      <c r="NSA89" s="195"/>
      <c r="NSB89" s="195"/>
      <c r="NSC89" s="195"/>
      <c r="NSD89" s="195"/>
      <c r="NSE89" s="195"/>
      <c r="NSF89" s="195"/>
      <c r="NSG89" s="195"/>
      <c r="NSH89" s="195"/>
      <c r="NSI89" s="195"/>
      <c r="NSJ89" s="195"/>
      <c r="NSK89" s="195"/>
      <c r="NSL89" s="195"/>
      <c r="NSM89" s="195"/>
      <c r="NSN89" s="195"/>
      <c r="NSO89" s="195"/>
      <c r="NSP89" s="195"/>
      <c r="NSQ89" s="195"/>
      <c r="NSR89" s="195"/>
      <c r="NSS89" s="195"/>
      <c r="NST89" s="195"/>
      <c r="NSU89" s="195"/>
      <c r="NSV89" s="195"/>
      <c r="NSW89" s="195"/>
      <c r="NSX89" s="195"/>
      <c r="NSY89" s="195"/>
      <c r="NSZ89" s="195"/>
      <c r="NTA89" s="195"/>
      <c r="NTB89" s="195"/>
      <c r="NTC89" s="195"/>
      <c r="NTD89" s="195"/>
      <c r="NTE89" s="195"/>
      <c r="NTF89" s="195"/>
      <c r="NTG89" s="195"/>
      <c r="NTH89" s="195"/>
      <c r="NTI89" s="195"/>
      <c r="NTJ89" s="195"/>
      <c r="NTK89" s="195"/>
      <c r="NTL89" s="195"/>
      <c r="NTM89" s="195"/>
      <c r="NTN89" s="195"/>
      <c r="NTO89" s="195"/>
      <c r="NTP89" s="195"/>
      <c r="NTQ89" s="195"/>
      <c r="NTR89" s="195"/>
      <c r="NTS89" s="195"/>
      <c r="NTT89" s="195"/>
      <c r="NTU89" s="195"/>
      <c r="NTV89" s="195"/>
      <c r="NTW89" s="195"/>
      <c r="NTX89" s="195"/>
      <c r="NTY89" s="195"/>
      <c r="NTZ89" s="195"/>
      <c r="NUA89" s="195"/>
      <c r="NUB89" s="195"/>
      <c r="NUC89" s="195"/>
      <c r="NUD89" s="195"/>
      <c r="NUE89" s="195"/>
      <c r="NUF89" s="195"/>
      <c r="NUG89" s="195"/>
      <c r="NUH89" s="195"/>
      <c r="NUI89" s="195"/>
      <c r="NUJ89" s="195"/>
      <c r="NUK89" s="195"/>
      <c r="NUL89" s="195"/>
      <c r="NUM89" s="195"/>
      <c r="NUN89" s="195"/>
      <c r="NUO89" s="195"/>
      <c r="NUP89" s="195"/>
      <c r="NUQ89" s="195"/>
      <c r="NUR89" s="195"/>
      <c r="NUS89" s="195"/>
      <c r="NUT89" s="195"/>
      <c r="NUU89" s="195"/>
      <c r="NUV89" s="195"/>
      <c r="NUW89" s="195"/>
      <c r="NUX89" s="195"/>
      <c r="NUY89" s="195"/>
      <c r="NUZ89" s="195"/>
      <c r="NVA89" s="195"/>
      <c r="NVB89" s="195"/>
      <c r="NVC89" s="195"/>
      <c r="NVD89" s="195"/>
      <c r="NVE89" s="195"/>
      <c r="NVF89" s="195"/>
      <c r="NVG89" s="195"/>
      <c r="NVH89" s="195"/>
      <c r="NVI89" s="195"/>
      <c r="NVJ89" s="195"/>
      <c r="NVK89" s="195"/>
      <c r="NVL89" s="195"/>
      <c r="NVM89" s="195"/>
      <c r="NVN89" s="195"/>
      <c r="NVO89" s="195"/>
      <c r="NVP89" s="195"/>
      <c r="NVQ89" s="195"/>
      <c r="NVR89" s="195"/>
      <c r="NVS89" s="195"/>
      <c r="NVT89" s="195"/>
      <c r="NVU89" s="195"/>
      <c r="NVV89" s="195"/>
      <c r="NVW89" s="195"/>
      <c r="NVX89" s="195"/>
      <c r="NVY89" s="195"/>
      <c r="NVZ89" s="195"/>
      <c r="NWA89" s="195"/>
      <c r="NWB89" s="195"/>
      <c r="NWC89" s="195"/>
      <c r="NWD89" s="195"/>
      <c r="NWE89" s="195"/>
      <c r="NWF89" s="195"/>
      <c r="NWG89" s="195"/>
      <c r="NWH89" s="195"/>
      <c r="NWI89" s="195"/>
      <c r="NWJ89" s="195"/>
      <c r="NWK89" s="195"/>
      <c r="NWL89" s="195"/>
      <c r="NWM89" s="195"/>
      <c r="NWN89" s="195"/>
      <c r="NWO89" s="195"/>
      <c r="NWP89" s="195"/>
      <c r="NWQ89" s="195"/>
      <c r="NWR89" s="195"/>
      <c r="NWS89" s="195"/>
      <c r="NWT89" s="195"/>
      <c r="NWU89" s="195"/>
      <c r="NWV89" s="195"/>
      <c r="NWW89" s="195"/>
      <c r="NWX89" s="195"/>
      <c r="NWY89" s="195"/>
      <c r="NWZ89" s="195"/>
      <c r="NXA89" s="195"/>
      <c r="NXB89" s="195"/>
      <c r="NXC89" s="195"/>
      <c r="NXD89" s="195"/>
      <c r="NXE89" s="195"/>
      <c r="NXF89" s="195"/>
      <c r="NXG89" s="195"/>
      <c r="NXH89" s="195"/>
      <c r="NXI89" s="195"/>
      <c r="NXJ89" s="195"/>
      <c r="NXK89" s="195"/>
      <c r="NXL89" s="195"/>
      <c r="NXM89" s="195"/>
      <c r="NXN89" s="195"/>
      <c r="NXO89" s="195"/>
      <c r="NXP89" s="195"/>
      <c r="NXQ89" s="195"/>
      <c r="NXR89" s="195"/>
      <c r="NXS89" s="195"/>
      <c r="NXT89" s="195"/>
      <c r="NXU89" s="195"/>
      <c r="NXV89" s="195"/>
      <c r="NXW89" s="195"/>
      <c r="NXX89" s="195"/>
      <c r="NXY89" s="195"/>
      <c r="NXZ89" s="195"/>
      <c r="NYA89" s="195"/>
      <c r="NYB89" s="195"/>
      <c r="NYC89" s="195"/>
      <c r="NYD89" s="195"/>
      <c r="NYE89" s="195"/>
      <c r="NYF89" s="195"/>
      <c r="NYG89" s="195"/>
      <c r="NYH89" s="195"/>
      <c r="NYI89" s="195"/>
      <c r="NYJ89" s="195"/>
      <c r="NYK89" s="195"/>
      <c r="NYL89" s="195"/>
      <c r="NYM89" s="195"/>
      <c r="NYN89" s="195"/>
      <c r="NYO89" s="195"/>
      <c r="NYP89" s="195"/>
      <c r="NYQ89" s="195"/>
      <c r="NYR89" s="195"/>
      <c r="NYS89" s="195"/>
      <c r="NYT89" s="195"/>
      <c r="NYU89" s="195"/>
      <c r="NYV89" s="195"/>
      <c r="NYW89" s="195"/>
      <c r="NYX89" s="195"/>
      <c r="NYY89" s="195"/>
      <c r="NYZ89" s="195"/>
      <c r="NZA89" s="195"/>
      <c r="NZB89" s="195"/>
      <c r="NZC89" s="195"/>
      <c r="NZD89" s="195"/>
      <c r="NZE89" s="195"/>
      <c r="NZF89" s="195"/>
      <c r="NZG89" s="195"/>
      <c r="NZH89" s="195"/>
      <c r="NZI89" s="195"/>
      <c r="NZJ89" s="195"/>
      <c r="NZK89" s="195"/>
      <c r="NZL89" s="195"/>
      <c r="NZM89" s="195"/>
      <c r="NZN89" s="195"/>
      <c r="NZO89" s="195"/>
      <c r="NZP89" s="195"/>
      <c r="NZQ89" s="195"/>
      <c r="NZR89" s="195"/>
      <c r="NZS89" s="195"/>
      <c r="NZT89" s="195"/>
      <c r="NZU89" s="195"/>
      <c r="NZV89" s="195"/>
      <c r="NZW89" s="195"/>
      <c r="NZX89" s="195"/>
      <c r="NZY89" s="195"/>
      <c r="NZZ89" s="195"/>
      <c r="OAA89" s="195"/>
      <c r="OAB89" s="195"/>
      <c r="OAC89" s="195"/>
      <c r="OAD89" s="195"/>
      <c r="OAE89" s="195"/>
      <c r="OAF89" s="195"/>
      <c r="OAG89" s="195"/>
      <c r="OAH89" s="195"/>
      <c r="OAI89" s="195"/>
      <c r="OAJ89" s="195"/>
      <c r="OAK89" s="195"/>
      <c r="OAL89" s="195"/>
      <c r="OAM89" s="195"/>
      <c r="OAN89" s="195"/>
      <c r="OAO89" s="195"/>
      <c r="OAP89" s="195"/>
      <c r="OAQ89" s="195"/>
      <c r="OAR89" s="195"/>
      <c r="OAS89" s="195"/>
      <c r="OAT89" s="195"/>
      <c r="OAU89" s="195"/>
      <c r="OAV89" s="195"/>
      <c r="OAW89" s="195"/>
      <c r="OAX89" s="195"/>
      <c r="OAY89" s="195"/>
      <c r="OAZ89" s="195"/>
      <c r="OBA89" s="195"/>
      <c r="OBB89" s="195"/>
      <c r="OBC89" s="195"/>
      <c r="OBD89" s="195"/>
      <c r="OBE89" s="195"/>
      <c r="OBF89" s="195"/>
      <c r="OBG89" s="195"/>
      <c r="OBH89" s="195"/>
      <c r="OBI89" s="195"/>
      <c r="OBJ89" s="195"/>
      <c r="OBK89" s="195"/>
      <c r="OBL89" s="195"/>
      <c r="OBM89" s="195"/>
      <c r="OBN89" s="195"/>
      <c r="OBO89" s="195"/>
      <c r="OBP89" s="195"/>
      <c r="OBQ89" s="195"/>
      <c r="OBR89" s="195"/>
      <c r="OBS89" s="195"/>
      <c r="OBT89" s="195"/>
      <c r="OBU89" s="195"/>
      <c r="OBV89" s="195"/>
      <c r="OBW89" s="195"/>
      <c r="OBX89" s="195"/>
      <c r="OBY89" s="195"/>
      <c r="OBZ89" s="195"/>
      <c r="OCA89" s="195"/>
      <c r="OCB89" s="195"/>
      <c r="OCC89" s="195"/>
      <c r="OCD89" s="195"/>
      <c r="OCE89" s="195"/>
      <c r="OCF89" s="195"/>
      <c r="OCG89" s="195"/>
      <c r="OCH89" s="195"/>
      <c r="OCI89" s="195"/>
      <c r="OCJ89" s="195"/>
      <c r="OCK89" s="195"/>
      <c r="OCL89" s="195"/>
      <c r="OCM89" s="195"/>
      <c r="OCN89" s="195"/>
      <c r="OCO89" s="195"/>
      <c r="OCP89" s="195"/>
      <c r="OCQ89" s="195"/>
      <c r="OCR89" s="195"/>
      <c r="OCS89" s="195"/>
      <c r="OCT89" s="195"/>
      <c r="OCU89" s="195"/>
      <c r="OCV89" s="195"/>
      <c r="OCW89" s="195"/>
      <c r="OCX89" s="195"/>
      <c r="OCY89" s="195"/>
      <c r="OCZ89" s="195"/>
      <c r="ODA89" s="195"/>
      <c r="ODB89" s="195"/>
      <c r="ODC89" s="195"/>
      <c r="ODD89" s="195"/>
      <c r="ODE89" s="195"/>
      <c r="ODF89" s="195"/>
      <c r="ODG89" s="195"/>
      <c r="ODH89" s="195"/>
      <c r="ODI89" s="195"/>
      <c r="ODJ89" s="195"/>
      <c r="ODK89" s="195"/>
      <c r="ODL89" s="195"/>
      <c r="ODM89" s="195"/>
      <c r="ODN89" s="195"/>
      <c r="ODO89" s="195"/>
      <c r="ODP89" s="195"/>
      <c r="ODQ89" s="195"/>
      <c r="ODR89" s="195"/>
      <c r="ODS89" s="195"/>
      <c r="ODT89" s="195"/>
      <c r="ODU89" s="195"/>
      <c r="ODV89" s="195"/>
      <c r="ODW89" s="195"/>
      <c r="ODX89" s="195"/>
      <c r="ODY89" s="195"/>
      <c r="ODZ89" s="195"/>
      <c r="OEA89" s="195"/>
      <c r="OEB89" s="195"/>
      <c r="OEC89" s="195"/>
      <c r="OED89" s="195"/>
      <c r="OEE89" s="195"/>
      <c r="OEF89" s="195"/>
      <c r="OEG89" s="195"/>
      <c r="OEH89" s="195"/>
      <c r="OEI89" s="195"/>
      <c r="OEJ89" s="195"/>
      <c r="OEK89" s="195"/>
      <c r="OEL89" s="195"/>
      <c r="OEM89" s="195"/>
      <c r="OEN89" s="195"/>
      <c r="OEO89" s="195"/>
      <c r="OEP89" s="195"/>
      <c r="OEQ89" s="195"/>
      <c r="OER89" s="195"/>
      <c r="OES89" s="195"/>
      <c r="OET89" s="195"/>
      <c r="OEU89" s="195"/>
      <c r="OEV89" s="195"/>
      <c r="OEW89" s="195"/>
      <c r="OEX89" s="195"/>
      <c r="OEY89" s="195"/>
      <c r="OEZ89" s="195"/>
      <c r="OFA89" s="195"/>
      <c r="OFB89" s="195"/>
      <c r="OFC89" s="195"/>
      <c r="OFD89" s="195"/>
      <c r="OFE89" s="195"/>
      <c r="OFF89" s="195"/>
      <c r="OFG89" s="195"/>
      <c r="OFH89" s="195"/>
      <c r="OFI89" s="195"/>
      <c r="OFJ89" s="195"/>
      <c r="OFK89" s="195"/>
      <c r="OFL89" s="195"/>
      <c r="OFM89" s="195"/>
      <c r="OFN89" s="195"/>
      <c r="OFO89" s="195"/>
      <c r="OFP89" s="195"/>
      <c r="OFQ89" s="195"/>
      <c r="OFR89" s="195"/>
      <c r="OFS89" s="195"/>
      <c r="OFT89" s="195"/>
      <c r="OFU89" s="195"/>
      <c r="OFV89" s="195"/>
      <c r="OFW89" s="195"/>
      <c r="OFX89" s="195"/>
      <c r="OFY89" s="195"/>
      <c r="OFZ89" s="195"/>
      <c r="OGA89" s="195"/>
      <c r="OGB89" s="195"/>
      <c r="OGC89" s="195"/>
      <c r="OGD89" s="195"/>
      <c r="OGE89" s="195"/>
      <c r="OGF89" s="195"/>
      <c r="OGG89" s="195"/>
      <c r="OGH89" s="195"/>
      <c r="OGI89" s="195"/>
      <c r="OGJ89" s="195"/>
      <c r="OGK89" s="195"/>
      <c r="OGL89" s="195"/>
      <c r="OGM89" s="195"/>
      <c r="OGN89" s="195"/>
      <c r="OGO89" s="195"/>
      <c r="OGP89" s="195"/>
      <c r="OGQ89" s="195"/>
      <c r="OGR89" s="195"/>
      <c r="OGS89" s="195"/>
      <c r="OGT89" s="195"/>
      <c r="OGU89" s="195"/>
      <c r="OGV89" s="195"/>
      <c r="OGW89" s="195"/>
      <c r="OGX89" s="195"/>
      <c r="OGY89" s="195"/>
      <c r="OGZ89" s="195"/>
      <c r="OHA89" s="195"/>
      <c r="OHB89" s="195"/>
      <c r="OHC89" s="195"/>
      <c r="OHD89" s="195"/>
      <c r="OHE89" s="195"/>
      <c r="OHF89" s="195"/>
      <c r="OHG89" s="195"/>
      <c r="OHH89" s="195"/>
      <c r="OHI89" s="195"/>
      <c r="OHJ89" s="195"/>
      <c r="OHK89" s="195"/>
      <c r="OHL89" s="195"/>
      <c r="OHM89" s="195"/>
      <c r="OHN89" s="195"/>
      <c r="OHO89" s="195"/>
      <c r="OHP89" s="195"/>
      <c r="OHQ89" s="195"/>
      <c r="OHR89" s="195"/>
      <c r="OHS89" s="195"/>
      <c r="OHT89" s="195"/>
      <c r="OHU89" s="195"/>
      <c r="OHV89" s="195"/>
      <c r="OHW89" s="195"/>
      <c r="OHX89" s="195"/>
      <c r="OHY89" s="195"/>
      <c r="OHZ89" s="195"/>
      <c r="OIA89" s="195"/>
      <c r="OIB89" s="195"/>
      <c r="OIC89" s="195"/>
      <c r="OID89" s="195"/>
      <c r="OIE89" s="195"/>
      <c r="OIF89" s="195"/>
      <c r="OIG89" s="195"/>
      <c r="OIH89" s="195"/>
      <c r="OII89" s="195"/>
      <c r="OIJ89" s="195"/>
      <c r="OIK89" s="195"/>
      <c r="OIL89" s="195"/>
      <c r="OIM89" s="195"/>
      <c r="OIN89" s="195"/>
      <c r="OIO89" s="195"/>
      <c r="OIP89" s="195"/>
      <c r="OIQ89" s="195"/>
      <c r="OIR89" s="195"/>
      <c r="OIS89" s="195"/>
      <c r="OIT89" s="195"/>
      <c r="OIU89" s="195"/>
      <c r="OIV89" s="195"/>
      <c r="OIW89" s="195"/>
      <c r="OIX89" s="195"/>
      <c r="OIY89" s="195"/>
      <c r="OIZ89" s="195"/>
      <c r="OJA89" s="195"/>
      <c r="OJB89" s="195"/>
      <c r="OJC89" s="195"/>
      <c r="OJD89" s="195"/>
      <c r="OJE89" s="195"/>
      <c r="OJF89" s="195"/>
      <c r="OJG89" s="195"/>
      <c r="OJH89" s="195"/>
      <c r="OJI89" s="195"/>
      <c r="OJJ89" s="195"/>
      <c r="OJK89" s="195"/>
      <c r="OJL89" s="195"/>
      <c r="OJM89" s="195"/>
      <c r="OJN89" s="195"/>
      <c r="OJO89" s="195"/>
      <c r="OJP89" s="195"/>
      <c r="OJQ89" s="195"/>
      <c r="OJR89" s="195"/>
      <c r="OJS89" s="195"/>
      <c r="OJT89" s="195"/>
      <c r="OJU89" s="195"/>
      <c r="OJV89" s="195"/>
      <c r="OJW89" s="195"/>
      <c r="OJX89" s="195"/>
      <c r="OJY89" s="195"/>
      <c r="OJZ89" s="195"/>
      <c r="OKA89" s="195"/>
      <c r="OKB89" s="195"/>
      <c r="OKC89" s="195"/>
      <c r="OKD89" s="195"/>
      <c r="OKE89" s="195"/>
      <c r="OKF89" s="195"/>
      <c r="OKG89" s="195"/>
      <c r="OKH89" s="195"/>
      <c r="OKI89" s="195"/>
      <c r="OKJ89" s="195"/>
      <c r="OKK89" s="195"/>
      <c r="OKL89" s="195"/>
      <c r="OKM89" s="195"/>
      <c r="OKN89" s="195"/>
      <c r="OKO89" s="195"/>
      <c r="OKP89" s="195"/>
      <c r="OKQ89" s="195"/>
      <c r="OKR89" s="195"/>
      <c r="OKS89" s="195"/>
      <c r="OKT89" s="195"/>
      <c r="OKU89" s="195"/>
      <c r="OKV89" s="195"/>
      <c r="OKW89" s="195"/>
      <c r="OKX89" s="195"/>
      <c r="OKY89" s="195"/>
      <c r="OKZ89" s="195"/>
      <c r="OLA89" s="195"/>
      <c r="OLB89" s="195"/>
      <c r="OLC89" s="195"/>
      <c r="OLD89" s="195"/>
      <c r="OLE89" s="195"/>
      <c r="OLF89" s="195"/>
      <c r="OLG89" s="195"/>
      <c r="OLH89" s="195"/>
      <c r="OLI89" s="195"/>
      <c r="OLJ89" s="195"/>
      <c r="OLK89" s="195"/>
      <c r="OLL89" s="195"/>
      <c r="OLM89" s="195"/>
      <c r="OLN89" s="195"/>
      <c r="OLO89" s="195"/>
      <c r="OLP89" s="195"/>
      <c r="OLQ89" s="195"/>
      <c r="OLR89" s="195"/>
      <c r="OLS89" s="195"/>
      <c r="OLT89" s="195"/>
      <c r="OLU89" s="195"/>
      <c r="OLV89" s="195"/>
      <c r="OLW89" s="195"/>
      <c r="OLX89" s="195"/>
      <c r="OLY89" s="195"/>
      <c r="OLZ89" s="195"/>
      <c r="OMA89" s="195"/>
      <c r="OMB89" s="195"/>
      <c r="OMC89" s="195"/>
      <c r="OMD89" s="195"/>
      <c r="OME89" s="195"/>
      <c r="OMF89" s="195"/>
      <c r="OMG89" s="195"/>
      <c r="OMH89" s="195"/>
      <c r="OMI89" s="195"/>
      <c r="OMJ89" s="195"/>
      <c r="OMK89" s="195"/>
      <c r="OML89" s="195"/>
      <c r="OMM89" s="195"/>
      <c r="OMN89" s="195"/>
      <c r="OMO89" s="195"/>
      <c r="OMP89" s="195"/>
      <c r="OMQ89" s="195"/>
      <c r="OMR89" s="195"/>
      <c r="OMS89" s="195"/>
      <c r="OMT89" s="195"/>
      <c r="OMU89" s="195"/>
      <c r="OMV89" s="195"/>
      <c r="OMW89" s="195"/>
      <c r="OMX89" s="195"/>
      <c r="OMY89" s="195"/>
      <c r="OMZ89" s="195"/>
      <c r="ONA89" s="195"/>
      <c r="ONB89" s="195"/>
      <c r="ONC89" s="195"/>
      <c r="OND89" s="195"/>
      <c r="ONE89" s="195"/>
      <c r="ONF89" s="195"/>
      <c r="ONG89" s="195"/>
      <c r="ONH89" s="195"/>
      <c r="ONI89" s="195"/>
      <c r="ONJ89" s="195"/>
      <c r="ONK89" s="195"/>
      <c r="ONL89" s="195"/>
      <c r="ONM89" s="195"/>
      <c r="ONN89" s="195"/>
      <c r="ONO89" s="195"/>
      <c r="ONP89" s="195"/>
      <c r="ONQ89" s="195"/>
      <c r="ONR89" s="195"/>
      <c r="ONS89" s="195"/>
      <c r="ONT89" s="195"/>
      <c r="ONU89" s="195"/>
      <c r="ONV89" s="195"/>
      <c r="ONW89" s="195"/>
      <c r="ONX89" s="195"/>
      <c r="ONY89" s="195"/>
      <c r="ONZ89" s="195"/>
      <c r="OOA89" s="195"/>
      <c r="OOB89" s="195"/>
      <c r="OOC89" s="195"/>
      <c r="OOD89" s="195"/>
      <c r="OOE89" s="195"/>
      <c r="OOF89" s="195"/>
      <c r="OOG89" s="195"/>
      <c r="OOH89" s="195"/>
      <c r="OOI89" s="195"/>
      <c r="OOJ89" s="195"/>
      <c r="OOK89" s="195"/>
      <c r="OOL89" s="195"/>
      <c r="OOM89" s="195"/>
      <c r="OON89" s="195"/>
      <c r="OOO89" s="195"/>
      <c r="OOP89" s="195"/>
      <c r="OOQ89" s="195"/>
      <c r="OOR89" s="195"/>
      <c r="OOS89" s="195"/>
      <c r="OOT89" s="195"/>
      <c r="OOU89" s="195"/>
      <c r="OOV89" s="195"/>
      <c r="OOW89" s="195"/>
      <c r="OOX89" s="195"/>
      <c r="OOY89" s="195"/>
      <c r="OOZ89" s="195"/>
      <c r="OPA89" s="195"/>
      <c r="OPB89" s="195"/>
      <c r="OPC89" s="195"/>
      <c r="OPD89" s="195"/>
      <c r="OPE89" s="195"/>
      <c r="OPF89" s="195"/>
      <c r="OPG89" s="195"/>
      <c r="OPH89" s="195"/>
      <c r="OPI89" s="195"/>
      <c r="OPJ89" s="195"/>
      <c r="OPK89" s="195"/>
      <c r="OPL89" s="195"/>
      <c r="OPM89" s="195"/>
      <c r="OPN89" s="195"/>
      <c r="OPO89" s="195"/>
      <c r="OPP89" s="195"/>
      <c r="OPQ89" s="195"/>
      <c r="OPR89" s="195"/>
      <c r="OPS89" s="195"/>
      <c r="OPT89" s="195"/>
      <c r="OPU89" s="195"/>
      <c r="OPV89" s="195"/>
      <c r="OPW89" s="195"/>
      <c r="OPX89" s="195"/>
      <c r="OPY89" s="195"/>
      <c r="OPZ89" s="195"/>
      <c r="OQA89" s="195"/>
      <c r="OQB89" s="195"/>
      <c r="OQC89" s="195"/>
      <c r="OQD89" s="195"/>
      <c r="OQE89" s="195"/>
      <c r="OQF89" s="195"/>
      <c r="OQG89" s="195"/>
      <c r="OQH89" s="195"/>
      <c r="OQI89" s="195"/>
      <c r="OQJ89" s="195"/>
      <c r="OQK89" s="195"/>
      <c r="OQL89" s="195"/>
      <c r="OQM89" s="195"/>
      <c r="OQN89" s="195"/>
      <c r="OQO89" s="195"/>
      <c r="OQP89" s="195"/>
      <c r="OQQ89" s="195"/>
      <c r="OQR89" s="195"/>
      <c r="OQS89" s="195"/>
      <c r="OQT89" s="195"/>
      <c r="OQU89" s="195"/>
      <c r="OQV89" s="195"/>
      <c r="OQW89" s="195"/>
      <c r="OQX89" s="195"/>
      <c r="OQY89" s="195"/>
      <c r="OQZ89" s="195"/>
      <c r="ORA89" s="195"/>
      <c r="ORB89" s="195"/>
      <c r="ORC89" s="195"/>
      <c r="ORD89" s="195"/>
      <c r="ORE89" s="195"/>
      <c r="ORF89" s="195"/>
      <c r="ORG89" s="195"/>
      <c r="ORH89" s="195"/>
      <c r="ORI89" s="195"/>
      <c r="ORJ89" s="195"/>
      <c r="ORK89" s="195"/>
      <c r="ORL89" s="195"/>
      <c r="ORM89" s="195"/>
      <c r="ORN89" s="195"/>
      <c r="ORO89" s="195"/>
      <c r="ORP89" s="195"/>
      <c r="ORQ89" s="195"/>
      <c r="ORR89" s="195"/>
      <c r="ORS89" s="195"/>
      <c r="ORT89" s="195"/>
      <c r="ORU89" s="195"/>
      <c r="ORV89" s="195"/>
      <c r="ORW89" s="195"/>
      <c r="ORX89" s="195"/>
      <c r="ORY89" s="195"/>
      <c r="ORZ89" s="195"/>
      <c r="OSA89" s="195"/>
      <c r="OSB89" s="195"/>
      <c r="OSC89" s="195"/>
      <c r="OSD89" s="195"/>
      <c r="OSE89" s="195"/>
      <c r="OSF89" s="195"/>
      <c r="OSG89" s="195"/>
      <c r="OSH89" s="195"/>
      <c r="OSI89" s="195"/>
      <c r="OSJ89" s="195"/>
      <c r="OSK89" s="195"/>
      <c r="OSL89" s="195"/>
      <c r="OSM89" s="195"/>
      <c r="OSN89" s="195"/>
      <c r="OSO89" s="195"/>
      <c r="OSP89" s="195"/>
      <c r="OSQ89" s="195"/>
      <c r="OSR89" s="195"/>
      <c r="OSS89" s="195"/>
      <c r="OST89" s="195"/>
      <c r="OSU89" s="195"/>
      <c r="OSV89" s="195"/>
      <c r="OSW89" s="195"/>
      <c r="OSX89" s="195"/>
      <c r="OSY89" s="195"/>
      <c r="OSZ89" s="195"/>
      <c r="OTA89" s="195"/>
      <c r="OTB89" s="195"/>
      <c r="OTC89" s="195"/>
      <c r="OTD89" s="195"/>
      <c r="OTE89" s="195"/>
      <c r="OTF89" s="195"/>
      <c r="OTG89" s="195"/>
      <c r="OTH89" s="195"/>
      <c r="OTI89" s="195"/>
      <c r="OTJ89" s="195"/>
      <c r="OTK89" s="195"/>
      <c r="OTL89" s="195"/>
      <c r="OTM89" s="195"/>
      <c r="OTN89" s="195"/>
      <c r="OTO89" s="195"/>
      <c r="OTP89" s="195"/>
      <c r="OTQ89" s="195"/>
      <c r="OTR89" s="195"/>
      <c r="OTS89" s="195"/>
      <c r="OTT89" s="195"/>
      <c r="OTU89" s="195"/>
      <c r="OTV89" s="195"/>
      <c r="OTW89" s="195"/>
      <c r="OTX89" s="195"/>
      <c r="OTY89" s="195"/>
      <c r="OTZ89" s="195"/>
      <c r="OUA89" s="195"/>
      <c r="OUB89" s="195"/>
      <c r="OUC89" s="195"/>
      <c r="OUD89" s="195"/>
      <c r="OUE89" s="195"/>
      <c r="OUF89" s="195"/>
      <c r="OUG89" s="195"/>
      <c r="OUH89" s="195"/>
      <c r="OUI89" s="195"/>
      <c r="OUJ89" s="195"/>
      <c r="OUK89" s="195"/>
      <c r="OUL89" s="195"/>
      <c r="OUM89" s="195"/>
      <c r="OUN89" s="195"/>
      <c r="OUO89" s="195"/>
      <c r="OUP89" s="195"/>
      <c r="OUQ89" s="195"/>
      <c r="OUR89" s="195"/>
      <c r="OUS89" s="195"/>
      <c r="OUT89" s="195"/>
      <c r="OUU89" s="195"/>
      <c r="OUV89" s="195"/>
      <c r="OUW89" s="195"/>
      <c r="OUX89" s="195"/>
      <c r="OUY89" s="195"/>
      <c r="OUZ89" s="195"/>
      <c r="OVA89" s="195"/>
      <c r="OVB89" s="195"/>
      <c r="OVC89" s="195"/>
      <c r="OVD89" s="195"/>
      <c r="OVE89" s="195"/>
      <c r="OVF89" s="195"/>
      <c r="OVG89" s="195"/>
      <c r="OVH89" s="195"/>
      <c r="OVI89" s="195"/>
      <c r="OVJ89" s="195"/>
      <c r="OVK89" s="195"/>
      <c r="OVL89" s="195"/>
      <c r="OVM89" s="195"/>
      <c r="OVN89" s="195"/>
      <c r="OVO89" s="195"/>
      <c r="OVP89" s="195"/>
      <c r="OVQ89" s="195"/>
      <c r="OVR89" s="195"/>
      <c r="OVS89" s="195"/>
      <c r="OVT89" s="195"/>
      <c r="OVU89" s="195"/>
      <c r="OVV89" s="195"/>
      <c r="OVW89" s="195"/>
      <c r="OVX89" s="195"/>
      <c r="OVY89" s="195"/>
      <c r="OVZ89" s="195"/>
      <c r="OWA89" s="195"/>
      <c r="OWB89" s="195"/>
      <c r="OWC89" s="195"/>
      <c r="OWD89" s="195"/>
      <c r="OWE89" s="195"/>
      <c r="OWF89" s="195"/>
      <c r="OWG89" s="195"/>
      <c r="OWH89" s="195"/>
      <c r="OWI89" s="195"/>
      <c r="OWJ89" s="195"/>
      <c r="OWK89" s="195"/>
      <c r="OWL89" s="195"/>
      <c r="OWM89" s="195"/>
      <c r="OWN89" s="195"/>
      <c r="OWO89" s="195"/>
      <c r="OWP89" s="195"/>
      <c r="OWQ89" s="195"/>
      <c r="OWR89" s="195"/>
      <c r="OWS89" s="195"/>
      <c r="OWT89" s="195"/>
      <c r="OWU89" s="195"/>
      <c r="OWV89" s="195"/>
      <c r="OWW89" s="195"/>
      <c r="OWX89" s="195"/>
      <c r="OWY89" s="195"/>
      <c r="OWZ89" s="195"/>
      <c r="OXA89" s="195"/>
      <c r="OXB89" s="195"/>
      <c r="OXC89" s="195"/>
      <c r="OXD89" s="195"/>
      <c r="OXE89" s="195"/>
      <c r="OXF89" s="195"/>
      <c r="OXG89" s="195"/>
      <c r="OXH89" s="195"/>
      <c r="OXI89" s="195"/>
      <c r="OXJ89" s="195"/>
      <c r="OXK89" s="195"/>
      <c r="OXL89" s="195"/>
      <c r="OXM89" s="195"/>
      <c r="OXN89" s="195"/>
      <c r="OXO89" s="195"/>
      <c r="OXP89" s="195"/>
      <c r="OXQ89" s="195"/>
      <c r="OXR89" s="195"/>
      <c r="OXS89" s="195"/>
      <c r="OXT89" s="195"/>
      <c r="OXU89" s="195"/>
      <c r="OXV89" s="195"/>
      <c r="OXW89" s="195"/>
      <c r="OXX89" s="195"/>
      <c r="OXY89" s="195"/>
      <c r="OXZ89" s="195"/>
      <c r="OYA89" s="195"/>
      <c r="OYB89" s="195"/>
      <c r="OYC89" s="195"/>
      <c r="OYD89" s="195"/>
      <c r="OYE89" s="195"/>
      <c r="OYF89" s="195"/>
      <c r="OYG89" s="195"/>
      <c r="OYH89" s="195"/>
      <c r="OYI89" s="195"/>
      <c r="OYJ89" s="195"/>
      <c r="OYK89" s="195"/>
      <c r="OYL89" s="195"/>
      <c r="OYM89" s="195"/>
      <c r="OYN89" s="195"/>
      <c r="OYO89" s="195"/>
      <c r="OYP89" s="195"/>
      <c r="OYQ89" s="195"/>
      <c r="OYR89" s="195"/>
      <c r="OYS89" s="195"/>
      <c r="OYT89" s="195"/>
      <c r="OYU89" s="195"/>
      <c r="OYV89" s="195"/>
      <c r="OYW89" s="195"/>
      <c r="OYX89" s="195"/>
      <c r="OYY89" s="195"/>
      <c r="OYZ89" s="195"/>
      <c r="OZA89" s="195"/>
      <c r="OZB89" s="195"/>
      <c r="OZC89" s="195"/>
      <c r="OZD89" s="195"/>
      <c r="OZE89" s="195"/>
      <c r="OZF89" s="195"/>
      <c r="OZG89" s="195"/>
      <c r="OZH89" s="195"/>
      <c r="OZI89" s="195"/>
      <c r="OZJ89" s="195"/>
      <c r="OZK89" s="195"/>
      <c r="OZL89" s="195"/>
      <c r="OZM89" s="195"/>
      <c r="OZN89" s="195"/>
      <c r="OZO89" s="195"/>
      <c r="OZP89" s="195"/>
      <c r="OZQ89" s="195"/>
      <c r="OZR89" s="195"/>
      <c r="OZS89" s="195"/>
      <c r="OZT89" s="195"/>
      <c r="OZU89" s="195"/>
      <c r="OZV89" s="195"/>
      <c r="OZW89" s="195"/>
      <c r="OZX89" s="195"/>
      <c r="OZY89" s="195"/>
      <c r="OZZ89" s="195"/>
      <c r="PAA89" s="195"/>
      <c r="PAB89" s="195"/>
      <c r="PAC89" s="195"/>
      <c r="PAD89" s="195"/>
      <c r="PAE89" s="195"/>
      <c r="PAF89" s="195"/>
      <c r="PAG89" s="195"/>
      <c r="PAH89" s="195"/>
      <c r="PAI89" s="195"/>
      <c r="PAJ89" s="195"/>
      <c r="PAK89" s="195"/>
      <c r="PAL89" s="195"/>
      <c r="PAM89" s="195"/>
      <c r="PAN89" s="195"/>
      <c r="PAO89" s="195"/>
      <c r="PAP89" s="195"/>
      <c r="PAQ89" s="195"/>
      <c r="PAR89" s="195"/>
      <c r="PAS89" s="195"/>
      <c r="PAT89" s="195"/>
      <c r="PAU89" s="195"/>
      <c r="PAV89" s="195"/>
      <c r="PAW89" s="195"/>
      <c r="PAX89" s="195"/>
      <c r="PAY89" s="195"/>
      <c r="PAZ89" s="195"/>
      <c r="PBA89" s="195"/>
      <c r="PBB89" s="195"/>
      <c r="PBC89" s="195"/>
      <c r="PBD89" s="195"/>
      <c r="PBE89" s="195"/>
      <c r="PBF89" s="195"/>
      <c r="PBG89" s="195"/>
      <c r="PBH89" s="195"/>
      <c r="PBI89" s="195"/>
      <c r="PBJ89" s="195"/>
      <c r="PBK89" s="195"/>
      <c r="PBL89" s="195"/>
      <c r="PBM89" s="195"/>
      <c r="PBN89" s="195"/>
      <c r="PBO89" s="195"/>
      <c r="PBP89" s="195"/>
      <c r="PBQ89" s="195"/>
      <c r="PBR89" s="195"/>
      <c r="PBS89" s="195"/>
      <c r="PBT89" s="195"/>
      <c r="PBU89" s="195"/>
      <c r="PBV89" s="195"/>
      <c r="PBW89" s="195"/>
      <c r="PBX89" s="195"/>
      <c r="PBY89" s="195"/>
      <c r="PBZ89" s="195"/>
      <c r="PCA89" s="195"/>
      <c r="PCB89" s="195"/>
      <c r="PCC89" s="195"/>
      <c r="PCD89" s="195"/>
      <c r="PCE89" s="195"/>
      <c r="PCF89" s="195"/>
      <c r="PCG89" s="195"/>
      <c r="PCH89" s="195"/>
      <c r="PCI89" s="195"/>
      <c r="PCJ89" s="195"/>
      <c r="PCK89" s="195"/>
      <c r="PCL89" s="195"/>
      <c r="PCM89" s="195"/>
      <c r="PCN89" s="195"/>
      <c r="PCO89" s="195"/>
      <c r="PCP89" s="195"/>
      <c r="PCQ89" s="195"/>
      <c r="PCR89" s="195"/>
      <c r="PCS89" s="195"/>
      <c r="PCT89" s="195"/>
      <c r="PCU89" s="195"/>
      <c r="PCV89" s="195"/>
      <c r="PCW89" s="195"/>
      <c r="PCX89" s="195"/>
      <c r="PCY89" s="195"/>
      <c r="PCZ89" s="195"/>
      <c r="PDA89" s="195"/>
      <c r="PDB89" s="195"/>
      <c r="PDC89" s="195"/>
      <c r="PDD89" s="195"/>
      <c r="PDE89" s="195"/>
      <c r="PDF89" s="195"/>
      <c r="PDG89" s="195"/>
      <c r="PDH89" s="195"/>
      <c r="PDI89" s="195"/>
      <c r="PDJ89" s="195"/>
      <c r="PDK89" s="195"/>
      <c r="PDL89" s="195"/>
      <c r="PDM89" s="195"/>
      <c r="PDN89" s="195"/>
      <c r="PDO89" s="195"/>
      <c r="PDP89" s="195"/>
      <c r="PDQ89" s="195"/>
      <c r="PDR89" s="195"/>
      <c r="PDS89" s="195"/>
      <c r="PDT89" s="195"/>
      <c r="PDU89" s="195"/>
      <c r="PDV89" s="195"/>
      <c r="PDW89" s="195"/>
      <c r="PDX89" s="195"/>
      <c r="PDY89" s="195"/>
      <c r="PDZ89" s="195"/>
      <c r="PEA89" s="195"/>
      <c r="PEB89" s="195"/>
      <c r="PEC89" s="195"/>
      <c r="PED89" s="195"/>
      <c r="PEE89" s="195"/>
      <c r="PEF89" s="195"/>
      <c r="PEG89" s="195"/>
      <c r="PEH89" s="195"/>
      <c r="PEI89" s="195"/>
      <c r="PEJ89" s="195"/>
      <c r="PEK89" s="195"/>
      <c r="PEL89" s="195"/>
      <c r="PEM89" s="195"/>
      <c r="PEN89" s="195"/>
      <c r="PEO89" s="195"/>
      <c r="PEP89" s="195"/>
      <c r="PEQ89" s="195"/>
      <c r="PER89" s="195"/>
      <c r="PES89" s="195"/>
      <c r="PET89" s="195"/>
      <c r="PEU89" s="195"/>
      <c r="PEV89" s="195"/>
      <c r="PEW89" s="195"/>
      <c r="PEX89" s="195"/>
      <c r="PEY89" s="195"/>
      <c r="PEZ89" s="195"/>
      <c r="PFA89" s="195"/>
      <c r="PFB89" s="195"/>
      <c r="PFC89" s="195"/>
      <c r="PFD89" s="195"/>
      <c r="PFE89" s="195"/>
      <c r="PFF89" s="195"/>
      <c r="PFG89" s="195"/>
      <c r="PFH89" s="195"/>
      <c r="PFI89" s="195"/>
      <c r="PFJ89" s="195"/>
      <c r="PFK89" s="195"/>
      <c r="PFL89" s="195"/>
      <c r="PFM89" s="195"/>
      <c r="PFN89" s="195"/>
      <c r="PFO89" s="195"/>
      <c r="PFP89" s="195"/>
      <c r="PFQ89" s="195"/>
      <c r="PFR89" s="195"/>
      <c r="PFS89" s="195"/>
      <c r="PFT89" s="195"/>
      <c r="PFU89" s="195"/>
      <c r="PFV89" s="195"/>
      <c r="PFW89" s="195"/>
      <c r="PFX89" s="195"/>
      <c r="PFY89" s="195"/>
      <c r="PFZ89" s="195"/>
      <c r="PGA89" s="195"/>
      <c r="PGB89" s="195"/>
      <c r="PGC89" s="195"/>
      <c r="PGD89" s="195"/>
      <c r="PGE89" s="195"/>
      <c r="PGF89" s="195"/>
      <c r="PGG89" s="195"/>
      <c r="PGH89" s="195"/>
      <c r="PGI89" s="195"/>
      <c r="PGJ89" s="195"/>
      <c r="PGK89" s="195"/>
      <c r="PGL89" s="195"/>
      <c r="PGM89" s="195"/>
      <c r="PGN89" s="195"/>
      <c r="PGO89" s="195"/>
      <c r="PGP89" s="195"/>
      <c r="PGQ89" s="195"/>
      <c r="PGR89" s="195"/>
      <c r="PGS89" s="195"/>
      <c r="PGT89" s="195"/>
      <c r="PGU89" s="195"/>
      <c r="PGV89" s="195"/>
      <c r="PGW89" s="195"/>
      <c r="PGX89" s="195"/>
      <c r="PGY89" s="195"/>
      <c r="PGZ89" s="195"/>
      <c r="PHA89" s="195"/>
      <c r="PHB89" s="195"/>
      <c r="PHC89" s="195"/>
      <c r="PHD89" s="195"/>
      <c r="PHE89" s="195"/>
      <c r="PHF89" s="195"/>
      <c r="PHG89" s="195"/>
      <c r="PHH89" s="195"/>
      <c r="PHI89" s="195"/>
      <c r="PHJ89" s="195"/>
      <c r="PHK89" s="195"/>
      <c r="PHL89" s="195"/>
      <c r="PHM89" s="195"/>
      <c r="PHN89" s="195"/>
      <c r="PHO89" s="195"/>
      <c r="PHP89" s="195"/>
      <c r="PHQ89" s="195"/>
      <c r="PHR89" s="195"/>
      <c r="PHS89" s="195"/>
      <c r="PHT89" s="195"/>
      <c r="PHU89" s="195"/>
      <c r="PHV89" s="195"/>
      <c r="PHW89" s="195"/>
      <c r="PHX89" s="195"/>
      <c r="PHY89" s="195"/>
      <c r="PHZ89" s="195"/>
      <c r="PIA89" s="195"/>
      <c r="PIB89" s="195"/>
      <c r="PIC89" s="195"/>
      <c r="PID89" s="195"/>
      <c r="PIE89" s="195"/>
      <c r="PIF89" s="195"/>
      <c r="PIG89" s="195"/>
      <c r="PIH89" s="195"/>
      <c r="PII89" s="195"/>
      <c r="PIJ89" s="195"/>
      <c r="PIK89" s="195"/>
      <c r="PIL89" s="195"/>
      <c r="PIM89" s="195"/>
      <c r="PIN89" s="195"/>
      <c r="PIO89" s="195"/>
      <c r="PIP89" s="195"/>
      <c r="PIQ89" s="195"/>
      <c r="PIR89" s="195"/>
      <c r="PIS89" s="195"/>
      <c r="PIT89" s="195"/>
      <c r="PIU89" s="195"/>
      <c r="PIV89" s="195"/>
      <c r="PIW89" s="195"/>
      <c r="PIX89" s="195"/>
      <c r="PIY89" s="195"/>
      <c r="PIZ89" s="195"/>
      <c r="PJA89" s="195"/>
      <c r="PJB89" s="195"/>
      <c r="PJC89" s="195"/>
      <c r="PJD89" s="195"/>
      <c r="PJE89" s="195"/>
      <c r="PJF89" s="195"/>
      <c r="PJG89" s="195"/>
      <c r="PJH89" s="195"/>
      <c r="PJI89" s="195"/>
      <c r="PJJ89" s="195"/>
      <c r="PJK89" s="195"/>
      <c r="PJL89" s="195"/>
      <c r="PJM89" s="195"/>
      <c r="PJN89" s="195"/>
      <c r="PJO89" s="195"/>
      <c r="PJP89" s="195"/>
      <c r="PJQ89" s="195"/>
      <c r="PJR89" s="195"/>
      <c r="PJS89" s="195"/>
      <c r="PJT89" s="195"/>
      <c r="PJU89" s="195"/>
      <c r="PJV89" s="195"/>
      <c r="PJW89" s="195"/>
      <c r="PJX89" s="195"/>
      <c r="PJY89" s="195"/>
      <c r="PJZ89" s="195"/>
      <c r="PKA89" s="195"/>
      <c r="PKB89" s="195"/>
      <c r="PKC89" s="195"/>
      <c r="PKD89" s="195"/>
      <c r="PKE89" s="195"/>
      <c r="PKF89" s="195"/>
      <c r="PKG89" s="195"/>
      <c r="PKH89" s="195"/>
      <c r="PKI89" s="195"/>
      <c r="PKJ89" s="195"/>
      <c r="PKK89" s="195"/>
      <c r="PKL89" s="195"/>
      <c r="PKM89" s="195"/>
      <c r="PKN89" s="195"/>
      <c r="PKO89" s="195"/>
      <c r="PKP89" s="195"/>
      <c r="PKQ89" s="195"/>
      <c r="PKR89" s="195"/>
      <c r="PKS89" s="195"/>
      <c r="PKT89" s="195"/>
      <c r="PKU89" s="195"/>
      <c r="PKV89" s="195"/>
      <c r="PKW89" s="195"/>
      <c r="PKX89" s="195"/>
      <c r="PKY89" s="195"/>
      <c r="PKZ89" s="195"/>
      <c r="PLA89" s="195"/>
      <c r="PLB89" s="195"/>
      <c r="PLC89" s="195"/>
      <c r="PLD89" s="195"/>
      <c r="PLE89" s="195"/>
      <c r="PLF89" s="195"/>
      <c r="PLG89" s="195"/>
      <c r="PLH89" s="195"/>
      <c r="PLI89" s="195"/>
      <c r="PLJ89" s="195"/>
      <c r="PLK89" s="195"/>
      <c r="PLL89" s="195"/>
      <c r="PLM89" s="195"/>
      <c r="PLN89" s="195"/>
      <c r="PLO89" s="195"/>
      <c r="PLP89" s="195"/>
      <c r="PLQ89" s="195"/>
      <c r="PLR89" s="195"/>
      <c r="PLS89" s="195"/>
      <c r="PLT89" s="195"/>
      <c r="PLU89" s="195"/>
      <c r="PLV89" s="195"/>
      <c r="PLW89" s="195"/>
      <c r="PLX89" s="195"/>
      <c r="PLY89" s="195"/>
      <c r="PLZ89" s="195"/>
      <c r="PMA89" s="195"/>
      <c r="PMB89" s="195"/>
      <c r="PMC89" s="195"/>
      <c r="PMD89" s="195"/>
      <c r="PME89" s="195"/>
      <c r="PMF89" s="195"/>
      <c r="PMG89" s="195"/>
      <c r="PMH89" s="195"/>
      <c r="PMI89" s="195"/>
      <c r="PMJ89" s="195"/>
      <c r="PMK89" s="195"/>
      <c r="PML89" s="195"/>
      <c r="PMM89" s="195"/>
      <c r="PMN89" s="195"/>
      <c r="PMO89" s="195"/>
      <c r="PMP89" s="195"/>
      <c r="PMQ89" s="195"/>
      <c r="PMR89" s="195"/>
      <c r="PMS89" s="195"/>
      <c r="PMT89" s="195"/>
      <c r="PMU89" s="195"/>
      <c r="PMV89" s="195"/>
      <c r="PMW89" s="195"/>
      <c r="PMX89" s="195"/>
      <c r="PMY89" s="195"/>
      <c r="PMZ89" s="195"/>
      <c r="PNA89" s="195"/>
      <c r="PNB89" s="195"/>
      <c r="PNC89" s="195"/>
      <c r="PND89" s="195"/>
      <c r="PNE89" s="195"/>
      <c r="PNF89" s="195"/>
      <c r="PNG89" s="195"/>
      <c r="PNH89" s="195"/>
      <c r="PNI89" s="195"/>
      <c r="PNJ89" s="195"/>
      <c r="PNK89" s="195"/>
      <c r="PNL89" s="195"/>
      <c r="PNM89" s="195"/>
      <c r="PNN89" s="195"/>
      <c r="PNO89" s="195"/>
      <c r="PNP89" s="195"/>
      <c r="PNQ89" s="195"/>
      <c r="PNR89" s="195"/>
      <c r="PNS89" s="195"/>
      <c r="PNT89" s="195"/>
      <c r="PNU89" s="195"/>
      <c r="PNV89" s="195"/>
      <c r="PNW89" s="195"/>
      <c r="PNX89" s="195"/>
      <c r="PNY89" s="195"/>
      <c r="PNZ89" s="195"/>
      <c r="POA89" s="195"/>
      <c r="POB89" s="195"/>
      <c r="POC89" s="195"/>
      <c r="POD89" s="195"/>
      <c r="POE89" s="195"/>
      <c r="POF89" s="195"/>
      <c r="POG89" s="195"/>
      <c r="POH89" s="195"/>
      <c r="POI89" s="195"/>
      <c r="POJ89" s="195"/>
      <c r="POK89" s="195"/>
      <c r="POL89" s="195"/>
      <c r="POM89" s="195"/>
      <c r="PON89" s="195"/>
      <c r="POO89" s="195"/>
      <c r="POP89" s="195"/>
      <c r="POQ89" s="195"/>
      <c r="POR89" s="195"/>
      <c r="POS89" s="195"/>
      <c r="POT89" s="195"/>
      <c r="POU89" s="195"/>
      <c r="POV89" s="195"/>
      <c r="POW89" s="195"/>
      <c r="POX89" s="195"/>
      <c r="POY89" s="195"/>
      <c r="POZ89" s="195"/>
      <c r="PPA89" s="195"/>
      <c r="PPB89" s="195"/>
      <c r="PPC89" s="195"/>
      <c r="PPD89" s="195"/>
      <c r="PPE89" s="195"/>
      <c r="PPF89" s="195"/>
      <c r="PPG89" s="195"/>
      <c r="PPH89" s="195"/>
      <c r="PPI89" s="195"/>
      <c r="PPJ89" s="195"/>
      <c r="PPK89" s="195"/>
      <c r="PPL89" s="195"/>
      <c r="PPM89" s="195"/>
      <c r="PPN89" s="195"/>
      <c r="PPO89" s="195"/>
      <c r="PPP89" s="195"/>
      <c r="PPQ89" s="195"/>
      <c r="PPR89" s="195"/>
      <c r="PPS89" s="195"/>
      <c r="PPT89" s="195"/>
      <c r="PPU89" s="195"/>
      <c r="PPV89" s="195"/>
      <c r="PPW89" s="195"/>
      <c r="PPX89" s="195"/>
      <c r="PPY89" s="195"/>
      <c r="PPZ89" s="195"/>
      <c r="PQA89" s="195"/>
      <c r="PQB89" s="195"/>
      <c r="PQC89" s="195"/>
      <c r="PQD89" s="195"/>
      <c r="PQE89" s="195"/>
      <c r="PQF89" s="195"/>
      <c r="PQG89" s="195"/>
      <c r="PQH89" s="195"/>
      <c r="PQI89" s="195"/>
      <c r="PQJ89" s="195"/>
      <c r="PQK89" s="195"/>
      <c r="PQL89" s="195"/>
      <c r="PQM89" s="195"/>
      <c r="PQN89" s="195"/>
      <c r="PQO89" s="195"/>
      <c r="PQP89" s="195"/>
      <c r="PQQ89" s="195"/>
      <c r="PQR89" s="195"/>
      <c r="PQS89" s="195"/>
      <c r="PQT89" s="195"/>
      <c r="PQU89" s="195"/>
      <c r="PQV89" s="195"/>
      <c r="PQW89" s="195"/>
      <c r="PQX89" s="195"/>
      <c r="PQY89" s="195"/>
      <c r="PQZ89" s="195"/>
      <c r="PRA89" s="195"/>
      <c r="PRB89" s="195"/>
      <c r="PRC89" s="195"/>
      <c r="PRD89" s="195"/>
      <c r="PRE89" s="195"/>
      <c r="PRF89" s="195"/>
      <c r="PRG89" s="195"/>
      <c r="PRH89" s="195"/>
      <c r="PRI89" s="195"/>
      <c r="PRJ89" s="195"/>
      <c r="PRK89" s="195"/>
      <c r="PRL89" s="195"/>
      <c r="PRM89" s="195"/>
      <c r="PRN89" s="195"/>
      <c r="PRO89" s="195"/>
      <c r="PRP89" s="195"/>
      <c r="PRQ89" s="195"/>
      <c r="PRR89" s="195"/>
      <c r="PRS89" s="195"/>
      <c r="PRT89" s="195"/>
      <c r="PRU89" s="195"/>
      <c r="PRV89" s="195"/>
      <c r="PRW89" s="195"/>
      <c r="PRX89" s="195"/>
      <c r="PRY89" s="195"/>
      <c r="PRZ89" s="195"/>
      <c r="PSA89" s="195"/>
      <c r="PSB89" s="195"/>
      <c r="PSC89" s="195"/>
      <c r="PSD89" s="195"/>
      <c r="PSE89" s="195"/>
      <c r="PSF89" s="195"/>
      <c r="PSG89" s="195"/>
      <c r="PSH89" s="195"/>
      <c r="PSI89" s="195"/>
      <c r="PSJ89" s="195"/>
      <c r="PSK89" s="195"/>
      <c r="PSL89" s="195"/>
      <c r="PSM89" s="195"/>
      <c r="PSN89" s="195"/>
      <c r="PSO89" s="195"/>
      <c r="PSP89" s="195"/>
      <c r="PSQ89" s="195"/>
      <c r="PSR89" s="195"/>
      <c r="PSS89" s="195"/>
      <c r="PST89" s="195"/>
      <c r="PSU89" s="195"/>
      <c r="PSV89" s="195"/>
      <c r="PSW89" s="195"/>
      <c r="PSX89" s="195"/>
      <c r="PSY89" s="195"/>
      <c r="PSZ89" s="195"/>
      <c r="PTA89" s="195"/>
      <c r="PTB89" s="195"/>
      <c r="PTC89" s="195"/>
      <c r="PTD89" s="195"/>
      <c r="PTE89" s="195"/>
      <c r="PTF89" s="195"/>
      <c r="PTG89" s="195"/>
      <c r="PTH89" s="195"/>
      <c r="PTI89" s="195"/>
      <c r="PTJ89" s="195"/>
      <c r="PTK89" s="195"/>
      <c r="PTL89" s="195"/>
      <c r="PTM89" s="195"/>
      <c r="PTN89" s="195"/>
      <c r="PTO89" s="195"/>
      <c r="PTP89" s="195"/>
      <c r="PTQ89" s="195"/>
      <c r="PTR89" s="195"/>
      <c r="PTS89" s="195"/>
      <c r="PTT89" s="195"/>
      <c r="PTU89" s="195"/>
      <c r="PTV89" s="195"/>
      <c r="PTW89" s="195"/>
      <c r="PTX89" s="195"/>
      <c r="PTY89" s="195"/>
      <c r="PTZ89" s="195"/>
      <c r="PUA89" s="195"/>
      <c r="PUB89" s="195"/>
      <c r="PUC89" s="195"/>
      <c r="PUD89" s="195"/>
      <c r="PUE89" s="195"/>
      <c r="PUF89" s="195"/>
      <c r="PUG89" s="195"/>
      <c r="PUH89" s="195"/>
      <c r="PUI89" s="195"/>
      <c r="PUJ89" s="195"/>
      <c r="PUK89" s="195"/>
      <c r="PUL89" s="195"/>
      <c r="PUM89" s="195"/>
      <c r="PUN89" s="195"/>
      <c r="PUO89" s="195"/>
      <c r="PUP89" s="195"/>
      <c r="PUQ89" s="195"/>
      <c r="PUR89" s="195"/>
      <c r="PUS89" s="195"/>
      <c r="PUT89" s="195"/>
      <c r="PUU89" s="195"/>
      <c r="PUV89" s="195"/>
      <c r="PUW89" s="195"/>
      <c r="PUX89" s="195"/>
      <c r="PUY89" s="195"/>
      <c r="PUZ89" s="195"/>
      <c r="PVA89" s="195"/>
      <c r="PVB89" s="195"/>
      <c r="PVC89" s="195"/>
      <c r="PVD89" s="195"/>
      <c r="PVE89" s="195"/>
      <c r="PVF89" s="195"/>
      <c r="PVG89" s="195"/>
      <c r="PVH89" s="195"/>
      <c r="PVI89" s="195"/>
      <c r="PVJ89" s="195"/>
      <c r="PVK89" s="195"/>
      <c r="PVL89" s="195"/>
      <c r="PVM89" s="195"/>
      <c r="PVN89" s="195"/>
      <c r="PVO89" s="195"/>
      <c r="PVP89" s="195"/>
      <c r="PVQ89" s="195"/>
      <c r="PVR89" s="195"/>
      <c r="PVS89" s="195"/>
      <c r="PVT89" s="195"/>
      <c r="PVU89" s="195"/>
      <c r="PVV89" s="195"/>
      <c r="PVW89" s="195"/>
      <c r="PVX89" s="195"/>
      <c r="PVY89" s="195"/>
      <c r="PVZ89" s="195"/>
      <c r="PWA89" s="195"/>
      <c r="PWB89" s="195"/>
      <c r="PWC89" s="195"/>
      <c r="PWD89" s="195"/>
      <c r="PWE89" s="195"/>
      <c r="PWF89" s="195"/>
      <c r="PWG89" s="195"/>
      <c r="PWH89" s="195"/>
      <c r="PWI89" s="195"/>
      <c r="PWJ89" s="195"/>
      <c r="PWK89" s="195"/>
      <c r="PWL89" s="195"/>
      <c r="PWM89" s="195"/>
      <c r="PWN89" s="195"/>
      <c r="PWO89" s="195"/>
      <c r="PWP89" s="195"/>
      <c r="PWQ89" s="195"/>
      <c r="PWR89" s="195"/>
      <c r="PWS89" s="195"/>
      <c r="PWT89" s="195"/>
      <c r="PWU89" s="195"/>
      <c r="PWV89" s="195"/>
      <c r="PWW89" s="195"/>
      <c r="PWX89" s="195"/>
      <c r="PWY89" s="195"/>
      <c r="PWZ89" s="195"/>
      <c r="PXA89" s="195"/>
      <c r="PXB89" s="195"/>
      <c r="PXC89" s="195"/>
      <c r="PXD89" s="195"/>
      <c r="PXE89" s="195"/>
      <c r="PXF89" s="195"/>
      <c r="PXG89" s="195"/>
      <c r="PXH89" s="195"/>
      <c r="PXI89" s="195"/>
      <c r="PXJ89" s="195"/>
      <c r="PXK89" s="195"/>
      <c r="PXL89" s="195"/>
      <c r="PXM89" s="195"/>
      <c r="PXN89" s="195"/>
      <c r="PXO89" s="195"/>
      <c r="PXP89" s="195"/>
      <c r="PXQ89" s="195"/>
      <c r="PXR89" s="195"/>
      <c r="PXS89" s="195"/>
      <c r="PXT89" s="195"/>
      <c r="PXU89" s="195"/>
      <c r="PXV89" s="195"/>
      <c r="PXW89" s="195"/>
      <c r="PXX89" s="195"/>
      <c r="PXY89" s="195"/>
      <c r="PXZ89" s="195"/>
      <c r="PYA89" s="195"/>
      <c r="PYB89" s="195"/>
      <c r="PYC89" s="195"/>
      <c r="PYD89" s="195"/>
      <c r="PYE89" s="195"/>
      <c r="PYF89" s="195"/>
      <c r="PYG89" s="195"/>
      <c r="PYH89" s="195"/>
      <c r="PYI89" s="195"/>
      <c r="PYJ89" s="195"/>
      <c r="PYK89" s="195"/>
      <c r="PYL89" s="195"/>
      <c r="PYM89" s="195"/>
      <c r="PYN89" s="195"/>
      <c r="PYO89" s="195"/>
      <c r="PYP89" s="195"/>
      <c r="PYQ89" s="195"/>
      <c r="PYR89" s="195"/>
      <c r="PYS89" s="195"/>
      <c r="PYT89" s="195"/>
      <c r="PYU89" s="195"/>
      <c r="PYV89" s="195"/>
      <c r="PYW89" s="195"/>
      <c r="PYX89" s="195"/>
      <c r="PYY89" s="195"/>
      <c r="PYZ89" s="195"/>
      <c r="PZA89" s="195"/>
      <c r="PZB89" s="195"/>
      <c r="PZC89" s="195"/>
      <c r="PZD89" s="195"/>
      <c r="PZE89" s="195"/>
      <c r="PZF89" s="195"/>
      <c r="PZG89" s="195"/>
      <c r="PZH89" s="195"/>
      <c r="PZI89" s="195"/>
      <c r="PZJ89" s="195"/>
      <c r="PZK89" s="195"/>
      <c r="PZL89" s="195"/>
      <c r="PZM89" s="195"/>
      <c r="PZN89" s="195"/>
      <c r="PZO89" s="195"/>
      <c r="PZP89" s="195"/>
      <c r="PZQ89" s="195"/>
      <c r="PZR89" s="195"/>
      <c r="PZS89" s="195"/>
      <c r="PZT89" s="195"/>
      <c r="PZU89" s="195"/>
      <c r="PZV89" s="195"/>
      <c r="PZW89" s="195"/>
      <c r="PZX89" s="195"/>
      <c r="PZY89" s="195"/>
      <c r="PZZ89" s="195"/>
      <c r="QAA89" s="195"/>
      <c r="QAB89" s="195"/>
      <c r="QAC89" s="195"/>
      <c r="QAD89" s="195"/>
      <c r="QAE89" s="195"/>
      <c r="QAF89" s="195"/>
      <c r="QAG89" s="195"/>
      <c r="QAH89" s="195"/>
      <c r="QAI89" s="195"/>
      <c r="QAJ89" s="195"/>
      <c r="QAK89" s="195"/>
      <c r="QAL89" s="195"/>
      <c r="QAM89" s="195"/>
      <c r="QAN89" s="195"/>
      <c r="QAO89" s="195"/>
      <c r="QAP89" s="195"/>
      <c r="QAQ89" s="195"/>
      <c r="QAR89" s="195"/>
      <c r="QAS89" s="195"/>
      <c r="QAT89" s="195"/>
      <c r="QAU89" s="195"/>
      <c r="QAV89" s="195"/>
      <c r="QAW89" s="195"/>
      <c r="QAX89" s="195"/>
      <c r="QAY89" s="195"/>
      <c r="QAZ89" s="195"/>
      <c r="QBA89" s="195"/>
      <c r="QBB89" s="195"/>
      <c r="QBC89" s="195"/>
      <c r="QBD89" s="195"/>
      <c r="QBE89" s="195"/>
      <c r="QBF89" s="195"/>
      <c r="QBG89" s="195"/>
      <c r="QBH89" s="195"/>
      <c r="QBI89" s="195"/>
      <c r="QBJ89" s="195"/>
      <c r="QBK89" s="195"/>
      <c r="QBL89" s="195"/>
      <c r="QBM89" s="195"/>
      <c r="QBN89" s="195"/>
      <c r="QBO89" s="195"/>
      <c r="QBP89" s="195"/>
      <c r="QBQ89" s="195"/>
      <c r="QBR89" s="195"/>
      <c r="QBS89" s="195"/>
      <c r="QBT89" s="195"/>
      <c r="QBU89" s="195"/>
      <c r="QBV89" s="195"/>
      <c r="QBW89" s="195"/>
      <c r="QBX89" s="195"/>
      <c r="QBY89" s="195"/>
      <c r="QBZ89" s="195"/>
      <c r="QCA89" s="195"/>
      <c r="QCB89" s="195"/>
      <c r="QCC89" s="195"/>
      <c r="QCD89" s="195"/>
      <c r="QCE89" s="195"/>
      <c r="QCF89" s="195"/>
      <c r="QCG89" s="195"/>
      <c r="QCH89" s="195"/>
      <c r="QCI89" s="195"/>
      <c r="QCJ89" s="195"/>
      <c r="QCK89" s="195"/>
      <c r="QCL89" s="195"/>
      <c r="QCM89" s="195"/>
      <c r="QCN89" s="195"/>
      <c r="QCO89" s="195"/>
      <c r="QCP89" s="195"/>
      <c r="QCQ89" s="195"/>
      <c r="QCR89" s="195"/>
      <c r="QCS89" s="195"/>
      <c r="QCT89" s="195"/>
      <c r="QCU89" s="195"/>
      <c r="QCV89" s="195"/>
      <c r="QCW89" s="195"/>
      <c r="QCX89" s="195"/>
      <c r="QCY89" s="195"/>
      <c r="QCZ89" s="195"/>
      <c r="QDA89" s="195"/>
      <c r="QDB89" s="195"/>
      <c r="QDC89" s="195"/>
      <c r="QDD89" s="195"/>
      <c r="QDE89" s="195"/>
      <c r="QDF89" s="195"/>
      <c r="QDG89" s="195"/>
      <c r="QDH89" s="195"/>
      <c r="QDI89" s="195"/>
      <c r="QDJ89" s="195"/>
      <c r="QDK89" s="195"/>
      <c r="QDL89" s="195"/>
      <c r="QDM89" s="195"/>
      <c r="QDN89" s="195"/>
      <c r="QDO89" s="195"/>
      <c r="QDP89" s="195"/>
      <c r="QDQ89" s="195"/>
      <c r="QDR89" s="195"/>
      <c r="QDS89" s="195"/>
      <c r="QDT89" s="195"/>
      <c r="QDU89" s="195"/>
      <c r="QDV89" s="195"/>
      <c r="QDW89" s="195"/>
      <c r="QDX89" s="195"/>
      <c r="QDY89" s="195"/>
      <c r="QDZ89" s="195"/>
      <c r="QEA89" s="195"/>
      <c r="QEB89" s="195"/>
      <c r="QEC89" s="195"/>
      <c r="QED89" s="195"/>
      <c r="QEE89" s="195"/>
      <c r="QEF89" s="195"/>
      <c r="QEG89" s="195"/>
      <c r="QEH89" s="195"/>
      <c r="QEI89" s="195"/>
      <c r="QEJ89" s="195"/>
      <c r="QEK89" s="195"/>
      <c r="QEL89" s="195"/>
      <c r="QEM89" s="195"/>
      <c r="QEN89" s="195"/>
      <c r="QEO89" s="195"/>
      <c r="QEP89" s="195"/>
      <c r="QEQ89" s="195"/>
      <c r="QER89" s="195"/>
      <c r="QES89" s="195"/>
      <c r="QET89" s="195"/>
      <c r="QEU89" s="195"/>
      <c r="QEV89" s="195"/>
      <c r="QEW89" s="195"/>
      <c r="QEX89" s="195"/>
      <c r="QEY89" s="195"/>
      <c r="QEZ89" s="195"/>
      <c r="QFA89" s="195"/>
      <c r="QFB89" s="195"/>
      <c r="QFC89" s="195"/>
      <c r="QFD89" s="195"/>
      <c r="QFE89" s="195"/>
      <c r="QFF89" s="195"/>
      <c r="QFG89" s="195"/>
      <c r="QFH89" s="195"/>
      <c r="QFI89" s="195"/>
      <c r="QFJ89" s="195"/>
      <c r="QFK89" s="195"/>
      <c r="QFL89" s="195"/>
      <c r="QFM89" s="195"/>
      <c r="QFN89" s="195"/>
      <c r="QFO89" s="195"/>
      <c r="QFP89" s="195"/>
      <c r="QFQ89" s="195"/>
      <c r="QFR89" s="195"/>
      <c r="QFS89" s="195"/>
      <c r="QFT89" s="195"/>
      <c r="QFU89" s="195"/>
      <c r="QFV89" s="195"/>
      <c r="QFW89" s="195"/>
      <c r="QFX89" s="195"/>
      <c r="QFY89" s="195"/>
      <c r="QFZ89" s="195"/>
      <c r="QGA89" s="195"/>
      <c r="QGB89" s="195"/>
      <c r="QGC89" s="195"/>
      <c r="QGD89" s="195"/>
      <c r="QGE89" s="195"/>
      <c r="QGF89" s="195"/>
      <c r="QGG89" s="195"/>
      <c r="QGH89" s="195"/>
      <c r="QGI89" s="195"/>
      <c r="QGJ89" s="195"/>
      <c r="QGK89" s="195"/>
      <c r="QGL89" s="195"/>
      <c r="QGM89" s="195"/>
      <c r="QGN89" s="195"/>
      <c r="QGO89" s="195"/>
      <c r="QGP89" s="195"/>
      <c r="QGQ89" s="195"/>
      <c r="QGR89" s="195"/>
      <c r="QGS89" s="195"/>
      <c r="QGT89" s="195"/>
      <c r="QGU89" s="195"/>
      <c r="QGV89" s="195"/>
      <c r="QGW89" s="195"/>
      <c r="QGX89" s="195"/>
      <c r="QGY89" s="195"/>
      <c r="QGZ89" s="195"/>
      <c r="QHA89" s="195"/>
      <c r="QHB89" s="195"/>
      <c r="QHC89" s="195"/>
      <c r="QHD89" s="195"/>
      <c r="QHE89" s="195"/>
      <c r="QHF89" s="195"/>
      <c r="QHG89" s="195"/>
      <c r="QHH89" s="195"/>
      <c r="QHI89" s="195"/>
      <c r="QHJ89" s="195"/>
      <c r="QHK89" s="195"/>
      <c r="QHL89" s="195"/>
      <c r="QHM89" s="195"/>
      <c r="QHN89" s="195"/>
      <c r="QHO89" s="195"/>
      <c r="QHP89" s="195"/>
      <c r="QHQ89" s="195"/>
      <c r="QHR89" s="195"/>
      <c r="QHS89" s="195"/>
      <c r="QHT89" s="195"/>
      <c r="QHU89" s="195"/>
      <c r="QHV89" s="195"/>
      <c r="QHW89" s="195"/>
      <c r="QHX89" s="195"/>
      <c r="QHY89" s="195"/>
      <c r="QHZ89" s="195"/>
      <c r="QIA89" s="195"/>
      <c r="QIB89" s="195"/>
      <c r="QIC89" s="195"/>
      <c r="QID89" s="195"/>
      <c r="QIE89" s="195"/>
      <c r="QIF89" s="195"/>
      <c r="QIG89" s="195"/>
      <c r="QIH89" s="195"/>
      <c r="QII89" s="195"/>
      <c r="QIJ89" s="195"/>
      <c r="QIK89" s="195"/>
      <c r="QIL89" s="195"/>
      <c r="QIM89" s="195"/>
      <c r="QIN89" s="195"/>
      <c r="QIO89" s="195"/>
      <c r="QIP89" s="195"/>
      <c r="QIQ89" s="195"/>
      <c r="QIR89" s="195"/>
      <c r="QIS89" s="195"/>
      <c r="QIT89" s="195"/>
      <c r="QIU89" s="195"/>
      <c r="QIV89" s="195"/>
      <c r="QIW89" s="195"/>
      <c r="QIX89" s="195"/>
      <c r="QIY89" s="195"/>
      <c r="QIZ89" s="195"/>
      <c r="QJA89" s="195"/>
      <c r="QJB89" s="195"/>
      <c r="QJC89" s="195"/>
      <c r="QJD89" s="195"/>
      <c r="QJE89" s="195"/>
      <c r="QJF89" s="195"/>
      <c r="QJG89" s="195"/>
      <c r="QJH89" s="195"/>
      <c r="QJI89" s="195"/>
      <c r="QJJ89" s="195"/>
      <c r="QJK89" s="195"/>
      <c r="QJL89" s="195"/>
      <c r="QJM89" s="195"/>
      <c r="QJN89" s="195"/>
      <c r="QJO89" s="195"/>
      <c r="QJP89" s="195"/>
      <c r="QJQ89" s="195"/>
      <c r="QJR89" s="195"/>
      <c r="QJS89" s="195"/>
      <c r="QJT89" s="195"/>
      <c r="QJU89" s="195"/>
      <c r="QJV89" s="195"/>
      <c r="QJW89" s="195"/>
      <c r="QJX89" s="195"/>
      <c r="QJY89" s="195"/>
      <c r="QJZ89" s="195"/>
      <c r="QKA89" s="195"/>
      <c r="QKB89" s="195"/>
      <c r="QKC89" s="195"/>
      <c r="QKD89" s="195"/>
      <c r="QKE89" s="195"/>
      <c r="QKF89" s="195"/>
      <c r="QKG89" s="195"/>
      <c r="QKH89" s="195"/>
      <c r="QKI89" s="195"/>
      <c r="QKJ89" s="195"/>
      <c r="QKK89" s="195"/>
      <c r="QKL89" s="195"/>
      <c r="QKM89" s="195"/>
      <c r="QKN89" s="195"/>
      <c r="QKO89" s="195"/>
      <c r="QKP89" s="195"/>
      <c r="QKQ89" s="195"/>
      <c r="QKR89" s="195"/>
      <c r="QKS89" s="195"/>
      <c r="QKT89" s="195"/>
      <c r="QKU89" s="195"/>
      <c r="QKV89" s="195"/>
      <c r="QKW89" s="195"/>
      <c r="QKX89" s="195"/>
      <c r="QKY89" s="195"/>
      <c r="QKZ89" s="195"/>
      <c r="QLA89" s="195"/>
      <c r="QLB89" s="195"/>
      <c r="QLC89" s="195"/>
      <c r="QLD89" s="195"/>
      <c r="QLE89" s="195"/>
      <c r="QLF89" s="195"/>
      <c r="QLG89" s="195"/>
      <c r="QLH89" s="195"/>
      <c r="QLI89" s="195"/>
      <c r="QLJ89" s="195"/>
      <c r="QLK89" s="195"/>
      <c r="QLL89" s="195"/>
      <c r="QLM89" s="195"/>
      <c r="QLN89" s="195"/>
      <c r="QLO89" s="195"/>
      <c r="QLP89" s="195"/>
      <c r="QLQ89" s="195"/>
      <c r="QLR89" s="195"/>
      <c r="QLS89" s="195"/>
      <c r="QLT89" s="195"/>
      <c r="QLU89" s="195"/>
      <c r="QLV89" s="195"/>
      <c r="QLW89" s="195"/>
      <c r="QLX89" s="195"/>
      <c r="QLY89" s="195"/>
      <c r="QLZ89" s="195"/>
      <c r="QMA89" s="195"/>
      <c r="QMB89" s="195"/>
      <c r="QMC89" s="195"/>
      <c r="QMD89" s="195"/>
      <c r="QME89" s="195"/>
      <c r="QMF89" s="195"/>
      <c r="QMG89" s="195"/>
      <c r="QMH89" s="195"/>
      <c r="QMI89" s="195"/>
      <c r="QMJ89" s="195"/>
      <c r="QMK89" s="195"/>
      <c r="QML89" s="195"/>
      <c r="QMM89" s="195"/>
      <c r="QMN89" s="195"/>
      <c r="QMO89" s="195"/>
      <c r="QMP89" s="195"/>
      <c r="QMQ89" s="195"/>
      <c r="QMR89" s="195"/>
      <c r="QMS89" s="195"/>
      <c r="QMT89" s="195"/>
      <c r="QMU89" s="195"/>
      <c r="QMV89" s="195"/>
      <c r="QMW89" s="195"/>
      <c r="QMX89" s="195"/>
      <c r="QMY89" s="195"/>
      <c r="QMZ89" s="195"/>
      <c r="QNA89" s="195"/>
      <c r="QNB89" s="195"/>
      <c r="QNC89" s="195"/>
      <c r="QND89" s="195"/>
      <c r="QNE89" s="195"/>
      <c r="QNF89" s="195"/>
      <c r="QNG89" s="195"/>
      <c r="QNH89" s="195"/>
      <c r="QNI89" s="195"/>
      <c r="QNJ89" s="195"/>
      <c r="QNK89" s="195"/>
      <c r="QNL89" s="195"/>
      <c r="QNM89" s="195"/>
      <c r="QNN89" s="195"/>
      <c r="QNO89" s="195"/>
      <c r="QNP89" s="195"/>
      <c r="QNQ89" s="195"/>
      <c r="QNR89" s="195"/>
      <c r="QNS89" s="195"/>
      <c r="QNT89" s="195"/>
      <c r="QNU89" s="195"/>
      <c r="QNV89" s="195"/>
      <c r="QNW89" s="195"/>
      <c r="QNX89" s="195"/>
      <c r="QNY89" s="195"/>
      <c r="QNZ89" s="195"/>
      <c r="QOA89" s="195"/>
      <c r="QOB89" s="195"/>
      <c r="QOC89" s="195"/>
      <c r="QOD89" s="195"/>
      <c r="QOE89" s="195"/>
      <c r="QOF89" s="195"/>
      <c r="QOG89" s="195"/>
      <c r="QOH89" s="195"/>
      <c r="QOI89" s="195"/>
      <c r="QOJ89" s="195"/>
      <c r="QOK89" s="195"/>
      <c r="QOL89" s="195"/>
      <c r="QOM89" s="195"/>
      <c r="QON89" s="195"/>
      <c r="QOO89" s="195"/>
      <c r="QOP89" s="195"/>
      <c r="QOQ89" s="195"/>
      <c r="QOR89" s="195"/>
      <c r="QOS89" s="195"/>
      <c r="QOT89" s="195"/>
      <c r="QOU89" s="195"/>
      <c r="QOV89" s="195"/>
      <c r="QOW89" s="195"/>
      <c r="QOX89" s="195"/>
      <c r="QOY89" s="195"/>
      <c r="QOZ89" s="195"/>
      <c r="QPA89" s="195"/>
      <c r="QPB89" s="195"/>
      <c r="QPC89" s="195"/>
      <c r="QPD89" s="195"/>
      <c r="QPE89" s="195"/>
      <c r="QPF89" s="195"/>
      <c r="QPG89" s="195"/>
      <c r="QPH89" s="195"/>
      <c r="QPI89" s="195"/>
      <c r="QPJ89" s="195"/>
      <c r="QPK89" s="195"/>
      <c r="QPL89" s="195"/>
      <c r="QPM89" s="195"/>
      <c r="QPN89" s="195"/>
      <c r="QPO89" s="195"/>
      <c r="QPP89" s="195"/>
      <c r="QPQ89" s="195"/>
      <c r="QPR89" s="195"/>
      <c r="QPS89" s="195"/>
      <c r="QPT89" s="195"/>
      <c r="QPU89" s="195"/>
      <c r="QPV89" s="195"/>
      <c r="QPW89" s="195"/>
      <c r="QPX89" s="195"/>
      <c r="QPY89" s="195"/>
      <c r="QPZ89" s="195"/>
      <c r="QQA89" s="195"/>
      <c r="QQB89" s="195"/>
      <c r="QQC89" s="195"/>
      <c r="QQD89" s="195"/>
      <c r="QQE89" s="195"/>
      <c r="QQF89" s="195"/>
      <c r="QQG89" s="195"/>
      <c r="QQH89" s="195"/>
      <c r="QQI89" s="195"/>
      <c r="QQJ89" s="195"/>
      <c r="QQK89" s="195"/>
      <c r="QQL89" s="195"/>
      <c r="QQM89" s="195"/>
      <c r="QQN89" s="195"/>
      <c r="QQO89" s="195"/>
      <c r="QQP89" s="195"/>
      <c r="QQQ89" s="195"/>
      <c r="QQR89" s="195"/>
      <c r="QQS89" s="195"/>
      <c r="QQT89" s="195"/>
      <c r="QQU89" s="195"/>
      <c r="QQV89" s="195"/>
      <c r="QQW89" s="195"/>
      <c r="QQX89" s="195"/>
      <c r="QQY89" s="195"/>
      <c r="QQZ89" s="195"/>
      <c r="QRA89" s="195"/>
      <c r="QRB89" s="195"/>
      <c r="QRC89" s="195"/>
      <c r="QRD89" s="195"/>
      <c r="QRE89" s="195"/>
      <c r="QRF89" s="195"/>
      <c r="QRG89" s="195"/>
      <c r="QRH89" s="195"/>
      <c r="QRI89" s="195"/>
      <c r="QRJ89" s="195"/>
      <c r="QRK89" s="195"/>
      <c r="QRL89" s="195"/>
      <c r="QRM89" s="195"/>
      <c r="QRN89" s="195"/>
      <c r="QRO89" s="195"/>
      <c r="QRP89" s="195"/>
      <c r="QRQ89" s="195"/>
      <c r="QRR89" s="195"/>
      <c r="QRS89" s="195"/>
      <c r="QRT89" s="195"/>
      <c r="QRU89" s="195"/>
      <c r="QRV89" s="195"/>
      <c r="QRW89" s="195"/>
      <c r="QRX89" s="195"/>
      <c r="QRY89" s="195"/>
      <c r="QRZ89" s="195"/>
      <c r="QSA89" s="195"/>
      <c r="QSB89" s="195"/>
      <c r="QSC89" s="195"/>
      <c r="QSD89" s="195"/>
      <c r="QSE89" s="195"/>
      <c r="QSF89" s="195"/>
      <c r="QSG89" s="195"/>
      <c r="QSH89" s="195"/>
      <c r="QSI89" s="195"/>
      <c r="QSJ89" s="195"/>
      <c r="QSK89" s="195"/>
      <c r="QSL89" s="195"/>
      <c r="QSM89" s="195"/>
      <c r="QSN89" s="195"/>
      <c r="QSO89" s="195"/>
      <c r="QSP89" s="195"/>
      <c r="QSQ89" s="195"/>
      <c r="QSR89" s="195"/>
      <c r="QSS89" s="195"/>
      <c r="QST89" s="195"/>
      <c r="QSU89" s="195"/>
      <c r="QSV89" s="195"/>
      <c r="QSW89" s="195"/>
      <c r="QSX89" s="195"/>
      <c r="QSY89" s="195"/>
      <c r="QSZ89" s="195"/>
      <c r="QTA89" s="195"/>
      <c r="QTB89" s="195"/>
      <c r="QTC89" s="195"/>
      <c r="QTD89" s="195"/>
      <c r="QTE89" s="195"/>
      <c r="QTF89" s="195"/>
      <c r="QTG89" s="195"/>
      <c r="QTH89" s="195"/>
      <c r="QTI89" s="195"/>
      <c r="QTJ89" s="195"/>
      <c r="QTK89" s="195"/>
      <c r="QTL89" s="195"/>
      <c r="QTM89" s="195"/>
      <c r="QTN89" s="195"/>
      <c r="QTO89" s="195"/>
      <c r="QTP89" s="195"/>
      <c r="QTQ89" s="195"/>
      <c r="QTR89" s="195"/>
      <c r="QTS89" s="195"/>
      <c r="QTT89" s="195"/>
      <c r="QTU89" s="195"/>
      <c r="QTV89" s="195"/>
      <c r="QTW89" s="195"/>
      <c r="QTX89" s="195"/>
      <c r="QTY89" s="195"/>
      <c r="QTZ89" s="195"/>
      <c r="QUA89" s="195"/>
      <c r="QUB89" s="195"/>
      <c r="QUC89" s="195"/>
      <c r="QUD89" s="195"/>
      <c r="QUE89" s="195"/>
      <c r="QUF89" s="195"/>
      <c r="QUG89" s="195"/>
      <c r="QUH89" s="195"/>
      <c r="QUI89" s="195"/>
      <c r="QUJ89" s="195"/>
      <c r="QUK89" s="195"/>
      <c r="QUL89" s="195"/>
      <c r="QUM89" s="195"/>
      <c r="QUN89" s="195"/>
      <c r="QUO89" s="195"/>
      <c r="QUP89" s="195"/>
      <c r="QUQ89" s="195"/>
      <c r="QUR89" s="195"/>
      <c r="QUS89" s="195"/>
      <c r="QUT89" s="195"/>
      <c r="QUU89" s="195"/>
      <c r="QUV89" s="195"/>
      <c r="QUW89" s="195"/>
      <c r="QUX89" s="195"/>
      <c r="QUY89" s="195"/>
      <c r="QUZ89" s="195"/>
      <c r="QVA89" s="195"/>
      <c r="QVB89" s="195"/>
      <c r="QVC89" s="195"/>
      <c r="QVD89" s="195"/>
      <c r="QVE89" s="195"/>
      <c r="QVF89" s="195"/>
      <c r="QVG89" s="195"/>
      <c r="QVH89" s="195"/>
      <c r="QVI89" s="195"/>
      <c r="QVJ89" s="195"/>
      <c r="QVK89" s="195"/>
      <c r="QVL89" s="195"/>
      <c r="QVM89" s="195"/>
      <c r="QVN89" s="195"/>
      <c r="QVO89" s="195"/>
      <c r="QVP89" s="195"/>
      <c r="QVQ89" s="195"/>
      <c r="QVR89" s="195"/>
      <c r="QVS89" s="195"/>
      <c r="QVT89" s="195"/>
      <c r="QVU89" s="195"/>
      <c r="QVV89" s="195"/>
      <c r="QVW89" s="195"/>
      <c r="QVX89" s="195"/>
      <c r="QVY89" s="195"/>
      <c r="QVZ89" s="195"/>
      <c r="QWA89" s="195"/>
      <c r="QWB89" s="195"/>
      <c r="QWC89" s="195"/>
      <c r="QWD89" s="195"/>
      <c r="QWE89" s="195"/>
      <c r="QWF89" s="195"/>
      <c r="QWG89" s="195"/>
      <c r="QWH89" s="195"/>
      <c r="QWI89" s="195"/>
      <c r="QWJ89" s="195"/>
      <c r="QWK89" s="195"/>
      <c r="QWL89" s="195"/>
      <c r="QWM89" s="195"/>
      <c r="QWN89" s="195"/>
      <c r="QWO89" s="195"/>
      <c r="QWP89" s="195"/>
      <c r="QWQ89" s="195"/>
      <c r="QWR89" s="195"/>
      <c r="QWS89" s="195"/>
      <c r="QWT89" s="195"/>
      <c r="QWU89" s="195"/>
      <c r="QWV89" s="195"/>
      <c r="QWW89" s="195"/>
      <c r="QWX89" s="195"/>
      <c r="QWY89" s="195"/>
      <c r="QWZ89" s="195"/>
      <c r="QXA89" s="195"/>
      <c r="QXB89" s="195"/>
      <c r="QXC89" s="195"/>
      <c r="QXD89" s="195"/>
      <c r="QXE89" s="195"/>
      <c r="QXF89" s="195"/>
      <c r="QXG89" s="195"/>
      <c r="QXH89" s="195"/>
      <c r="QXI89" s="195"/>
      <c r="QXJ89" s="195"/>
      <c r="QXK89" s="195"/>
      <c r="QXL89" s="195"/>
      <c r="QXM89" s="195"/>
      <c r="QXN89" s="195"/>
      <c r="QXO89" s="195"/>
      <c r="QXP89" s="195"/>
      <c r="QXQ89" s="195"/>
      <c r="QXR89" s="195"/>
      <c r="QXS89" s="195"/>
      <c r="QXT89" s="195"/>
      <c r="QXU89" s="195"/>
      <c r="QXV89" s="195"/>
      <c r="QXW89" s="195"/>
      <c r="QXX89" s="195"/>
      <c r="QXY89" s="195"/>
      <c r="QXZ89" s="195"/>
      <c r="QYA89" s="195"/>
      <c r="QYB89" s="195"/>
      <c r="QYC89" s="195"/>
      <c r="QYD89" s="195"/>
      <c r="QYE89" s="195"/>
      <c r="QYF89" s="195"/>
      <c r="QYG89" s="195"/>
      <c r="QYH89" s="195"/>
      <c r="QYI89" s="195"/>
      <c r="QYJ89" s="195"/>
      <c r="QYK89" s="195"/>
      <c r="QYL89" s="195"/>
      <c r="QYM89" s="195"/>
      <c r="QYN89" s="195"/>
      <c r="QYO89" s="195"/>
      <c r="QYP89" s="195"/>
      <c r="QYQ89" s="195"/>
      <c r="QYR89" s="195"/>
      <c r="QYS89" s="195"/>
      <c r="QYT89" s="195"/>
      <c r="QYU89" s="195"/>
      <c r="QYV89" s="195"/>
      <c r="QYW89" s="195"/>
      <c r="QYX89" s="195"/>
      <c r="QYY89" s="195"/>
      <c r="QYZ89" s="195"/>
      <c r="QZA89" s="195"/>
      <c r="QZB89" s="195"/>
      <c r="QZC89" s="195"/>
      <c r="QZD89" s="195"/>
      <c r="QZE89" s="195"/>
      <c r="QZF89" s="195"/>
      <c r="QZG89" s="195"/>
      <c r="QZH89" s="195"/>
      <c r="QZI89" s="195"/>
      <c r="QZJ89" s="195"/>
      <c r="QZK89" s="195"/>
      <c r="QZL89" s="195"/>
      <c r="QZM89" s="195"/>
      <c r="QZN89" s="195"/>
      <c r="QZO89" s="195"/>
      <c r="QZP89" s="195"/>
      <c r="QZQ89" s="195"/>
      <c r="QZR89" s="195"/>
      <c r="QZS89" s="195"/>
      <c r="QZT89" s="195"/>
      <c r="QZU89" s="195"/>
      <c r="QZV89" s="195"/>
      <c r="QZW89" s="195"/>
      <c r="QZX89" s="195"/>
      <c r="QZY89" s="195"/>
      <c r="QZZ89" s="195"/>
      <c r="RAA89" s="195"/>
      <c r="RAB89" s="195"/>
      <c r="RAC89" s="195"/>
      <c r="RAD89" s="195"/>
      <c r="RAE89" s="195"/>
      <c r="RAF89" s="195"/>
      <c r="RAG89" s="195"/>
      <c r="RAH89" s="195"/>
      <c r="RAI89" s="195"/>
      <c r="RAJ89" s="195"/>
      <c r="RAK89" s="195"/>
      <c r="RAL89" s="195"/>
      <c r="RAM89" s="195"/>
      <c r="RAN89" s="195"/>
      <c r="RAO89" s="195"/>
      <c r="RAP89" s="195"/>
      <c r="RAQ89" s="195"/>
      <c r="RAR89" s="195"/>
      <c r="RAS89" s="195"/>
      <c r="RAT89" s="195"/>
      <c r="RAU89" s="195"/>
      <c r="RAV89" s="195"/>
      <c r="RAW89" s="195"/>
      <c r="RAX89" s="195"/>
      <c r="RAY89" s="195"/>
      <c r="RAZ89" s="195"/>
      <c r="RBA89" s="195"/>
      <c r="RBB89" s="195"/>
      <c r="RBC89" s="195"/>
      <c r="RBD89" s="195"/>
      <c r="RBE89" s="195"/>
      <c r="RBF89" s="195"/>
      <c r="RBG89" s="195"/>
      <c r="RBH89" s="195"/>
      <c r="RBI89" s="195"/>
      <c r="RBJ89" s="195"/>
      <c r="RBK89" s="195"/>
      <c r="RBL89" s="195"/>
      <c r="RBM89" s="195"/>
      <c r="RBN89" s="195"/>
      <c r="RBO89" s="195"/>
      <c r="RBP89" s="195"/>
      <c r="RBQ89" s="195"/>
      <c r="RBR89" s="195"/>
      <c r="RBS89" s="195"/>
      <c r="RBT89" s="195"/>
      <c r="RBU89" s="195"/>
      <c r="RBV89" s="195"/>
      <c r="RBW89" s="195"/>
      <c r="RBX89" s="195"/>
      <c r="RBY89" s="195"/>
      <c r="RBZ89" s="195"/>
      <c r="RCA89" s="195"/>
      <c r="RCB89" s="195"/>
      <c r="RCC89" s="195"/>
      <c r="RCD89" s="195"/>
      <c r="RCE89" s="195"/>
      <c r="RCF89" s="195"/>
      <c r="RCG89" s="195"/>
      <c r="RCH89" s="195"/>
      <c r="RCI89" s="195"/>
      <c r="RCJ89" s="195"/>
      <c r="RCK89" s="195"/>
      <c r="RCL89" s="195"/>
      <c r="RCM89" s="195"/>
      <c r="RCN89" s="195"/>
      <c r="RCO89" s="195"/>
      <c r="RCP89" s="195"/>
      <c r="RCQ89" s="195"/>
      <c r="RCR89" s="195"/>
      <c r="RCS89" s="195"/>
      <c r="RCT89" s="195"/>
      <c r="RCU89" s="195"/>
      <c r="RCV89" s="195"/>
      <c r="RCW89" s="195"/>
      <c r="RCX89" s="195"/>
      <c r="RCY89" s="195"/>
      <c r="RCZ89" s="195"/>
      <c r="RDA89" s="195"/>
      <c r="RDB89" s="195"/>
      <c r="RDC89" s="195"/>
      <c r="RDD89" s="195"/>
      <c r="RDE89" s="195"/>
      <c r="RDF89" s="195"/>
      <c r="RDG89" s="195"/>
      <c r="RDH89" s="195"/>
      <c r="RDI89" s="195"/>
      <c r="RDJ89" s="195"/>
      <c r="RDK89" s="195"/>
      <c r="RDL89" s="195"/>
      <c r="RDM89" s="195"/>
      <c r="RDN89" s="195"/>
      <c r="RDO89" s="195"/>
      <c r="RDP89" s="195"/>
      <c r="RDQ89" s="195"/>
      <c r="RDR89" s="195"/>
      <c r="RDS89" s="195"/>
      <c r="RDT89" s="195"/>
      <c r="RDU89" s="195"/>
      <c r="RDV89" s="195"/>
      <c r="RDW89" s="195"/>
      <c r="RDX89" s="195"/>
      <c r="RDY89" s="195"/>
      <c r="RDZ89" s="195"/>
      <c r="REA89" s="195"/>
      <c r="REB89" s="195"/>
      <c r="REC89" s="195"/>
      <c r="RED89" s="195"/>
      <c r="REE89" s="195"/>
      <c r="REF89" s="195"/>
      <c r="REG89" s="195"/>
      <c r="REH89" s="195"/>
      <c r="REI89" s="195"/>
      <c r="REJ89" s="195"/>
      <c r="REK89" s="195"/>
      <c r="REL89" s="195"/>
      <c r="REM89" s="195"/>
      <c r="REN89" s="195"/>
      <c r="REO89" s="195"/>
      <c r="REP89" s="195"/>
      <c r="REQ89" s="195"/>
      <c r="RER89" s="195"/>
      <c r="RES89" s="195"/>
      <c r="RET89" s="195"/>
      <c r="REU89" s="195"/>
      <c r="REV89" s="195"/>
      <c r="REW89" s="195"/>
      <c r="REX89" s="195"/>
      <c r="REY89" s="195"/>
      <c r="REZ89" s="195"/>
      <c r="RFA89" s="195"/>
      <c r="RFB89" s="195"/>
      <c r="RFC89" s="195"/>
      <c r="RFD89" s="195"/>
      <c r="RFE89" s="195"/>
      <c r="RFF89" s="195"/>
      <c r="RFG89" s="195"/>
      <c r="RFH89" s="195"/>
      <c r="RFI89" s="195"/>
      <c r="RFJ89" s="195"/>
      <c r="RFK89" s="195"/>
      <c r="RFL89" s="195"/>
      <c r="RFM89" s="195"/>
      <c r="RFN89" s="195"/>
      <c r="RFO89" s="195"/>
      <c r="RFP89" s="195"/>
      <c r="RFQ89" s="195"/>
      <c r="RFR89" s="195"/>
      <c r="RFS89" s="195"/>
      <c r="RFT89" s="195"/>
      <c r="RFU89" s="195"/>
      <c r="RFV89" s="195"/>
      <c r="RFW89" s="195"/>
      <c r="RFX89" s="195"/>
      <c r="RFY89" s="195"/>
      <c r="RFZ89" s="195"/>
      <c r="RGA89" s="195"/>
      <c r="RGB89" s="195"/>
      <c r="RGC89" s="195"/>
      <c r="RGD89" s="195"/>
      <c r="RGE89" s="195"/>
      <c r="RGF89" s="195"/>
      <c r="RGG89" s="195"/>
      <c r="RGH89" s="195"/>
      <c r="RGI89" s="195"/>
      <c r="RGJ89" s="195"/>
      <c r="RGK89" s="195"/>
      <c r="RGL89" s="195"/>
      <c r="RGM89" s="195"/>
      <c r="RGN89" s="195"/>
      <c r="RGO89" s="195"/>
      <c r="RGP89" s="195"/>
      <c r="RGQ89" s="195"/>
      <c r="RGR89" s="195"/>
      <c r="RGS89" s="195"/>
      <c r="RGT89" s="195"/>
      <c r="RGU89" s="195"/>
      <c r="RGV89" s="195"/>
      <c r="RGW89" s="195"/>
      <c r="RGX89" s="195"/>
      <c r="RGY89" s="195"/>
      <c r="RGZ89" s="195"/>
      <c r="RHA89" s="195"/>
      <c r="RHB89" s="195"/>
      <c r="RHC89" s="195"/>
      <c r="RHD89" s="195"/>
      <c r="RHE89" s="195"/>
      <c r="RHF89" s="195"/>
      <c r="RHG89" s="195"/>
      <c r="RHH89" s="195"/>
      <c r="RHI89" s="195"/>
      <c r="RHJ89" s="195"/>
      <c r="RHK89" s="195"/>
      <c r="RHL89" s="195"/>
      <c r="RHM89" s="195"/>
      <c r="RHN89" s="195"/>
      <c r="RHO89" s="195"/>
      <c r="RHP89" s="195"/>
      <c r="RHQ89" s="195"/>
      <c r="RHR89" s="195"/>
      <c r="RHS89" s="195"/>
      <c r="RHT89" s="195"/>
      <c r="RHU89" s="195"/>
      <c r="RHV89" s="195"/>
      <c r="RHW89" s="195"/>
      <c r="RHX89" s="195"/>
      <c r="RHY89" s="195"/>
      <c r="RHZ89" s="195"/>
      <c r="RIA89" s="195"/>
      <c r="RIB89" s="195"/>
      <c r="RIC89" s="195"/>
      <c r="RID89" s="195"/>
      <c r="RIE89" s="195"/>
      <c r="RIF89" s="195"/>
      <c r="RIG89" s="195"/>
      <c r="RIH89" s="195"/>
      <c r="RII89" s="195"/>
      <c r="RIJ89" s="195"/>
      <c r="RIK89" s="195"/>
      <c r="RIL89" s="195"/>
      <c r="RIM89" s="195"/>
      <c r="RIN89" s="195"/>
      <c r="RIO89" s="195"/>
      <c r="RIP89" s="195"/>
      <c r="RIQ89" s="195"/>
      <c r="RIR89" s="195"/>
      <c r="RIS89" s="195"/>
      <c r="RIT89" s="195"/>
      <c r="RIU89" s="195"/>
      <c r="RIV89" s="195"/>
      <c r="RIW89" s="195"/>
      <c r="RIX89" s="195"/>
      <c r="RIY89" s="195"/>
      <c r="RIZ89" s="195"/>
      <c r="RJA89" s="195"/>
      <c r="RJB89" s="195"/>
      <c r="RJC89" s="195"/>
      <c r="RJD89" s="195"/>
      <c r="RJE89" s="195"/>
      <c r="RJF89" s="195"/>
      <c r="RJG89" s="195"/>
      <c r="RJH89" s="195"/>
      <c r="RJI89" s="195"/>
      <c r="RJJ89" s="195"/>
      <c r="RJK89" s="195"/>
      <c r="RJL89" s="195"/>
      <c r="RJM89" s="195"/>
      <c r="RJN89" s="195"/>
      <c r="RJO89" s="195"/>
      <c r="RJP89" s="195"/>
      <c r="RJQ89" s="195"/>
      <c r="RJR89" s="195"/>
      <c r="RJS89" s="195"/>
      <c r="RJT89" s="195"/>
      <c r="RJU89" s="195"/>
      <c r="RJV89" s="195"/>
      <c r="RJW89" s="195"/>
      <c r="RJX89" s="195"/>
      <c r="RJY89" s="195"/>
      <c r="RJZ89" s="195"/>
      <c r="RKA89" s="195"/>
      <c r="RKB89" s="195"/>
      <c r="RKC89" s="195"/>
      <c r="RKD89" s="195"/>
      <c r="RKE89" s="195"/>
      <c r="RKF89" s="195"/>
      <c r="RKG89" s="195"/>
      <c r="RKH89" s="195"/>
      <c r="RKI89" s="195"/>
      <c r="RKJ89" s="195"/>
      <c r="RKK89" s="195"/>
      <c r="RKL89" s="195"/>
      <c r="RKM89" s="195"/>
      <c r="RKN89" s="195"/>
      <c r="RKO89" s="195"/>
      <c r="RKP89" s="195"/>
      <c r="RKQ89" s="195"/>
      <c r="RKR89" s="195"/>
      <c r="RKS89" s="195"/>
      <c r="RKT89" s="195"/>
      <c r="RKU89" s="195"/>
      <c r="RKV89" s="195"/>
      <c r="RKW89" s="195"/>
      <c r="RKX89" s="195"/>
      <c r="RKY89" s="195"/>
      <c r="RKZ89" s="195"/>
      <c r="RLA89" s="195"/>
      <c r="RLB89" s="195"/>
      <c r="RLC89" s="195"/>
      <c r="RLD89" s="195"/>
      <c r="RLE89" s="195"/>
      <c r="RLF89" s="195"/>
      <c r="RLG89" s="195"/>
      <c r="RLH89" s="195"/>
      <c r="RLI89" s="195"/>
      <c r="RLJ89" s="195"/>
      <c r="RLK89" s="195"/>
      <c r="RLL89" s="195"/>
      <c r="RLM89" s="195"/>
      <c r="RLN89" s="195"/>
      <c r="RLO89" s="195"/>
      <c r="RLP89" s="195"/>
      <c r="RLQ89" s="195"/>
      <c r="RLR89" s="195"/>
      <c r="RLS89" s="195"/>
      <c r="RLT89" s="195"/>
      <c r="RLU89" s="195"/>
      <c r="RLV89" s="195"/>
      <c r="RLW89" s="195"/>
      <c r="RLX89" s="195"/>
      <c r="RLY89" s="195"/>
      <c r="RLZ89" s="195"/>
      <c r="RMA89" s="195"/>
      <c r="RMB89" s="195"/>
      <c r="RMC89" s="195"/>
      <c r="RMD89" s="195"/>
      <c r="RME89" s="195"/>
      <c r="RMF89" s="195"/>
      <c r="RMG89" s="195"/>
      <c r="RMH89" s="195"/>
      <c r="RMI89" s="195"/>
      <c r="RMJ89" s="195"/>
      <c r="RMK89" s="195"/>
      <c r="RML89" s="195"/>
      <c r="RMM89" s="195"/>
      <c r="RMN89" s="195"/>
      <c r="RMO89" s="195"/>
      <c r="RMP89" s="195"/>
      <c r="RMQ89" s="195"/>
      <c r="RMR89" s="195"/>
      <c r="RMS89" s="195"/>
      <c r="RMT89" s="195"/>
      <c r="RMU89" s="195"/>
      <c r="RMV89" s="195"/>
      <c r="RMW89" s="195"/>
      <c r="RMX89" s="195"/>
      <c r="RMY89" s="195"/>
      <c r="RMZ89" s="195"/>
      <c r="RNA89" s="195"/>
      <c r="RNB89" s="195"/>
      <c r="RNC89" s="195"/>
      <c r="RND89" s="195"/>
      <c r="RNE89" s="195"/>
      <c r="RNF89" s="195"/>
      <c r="RNG89" s="195"/>
      <c r="RNH89" s="195"/>
      <c r="RNI89" s="195"/>
      <c r="RNJ89" s="195"/>
      <c r="RNK89" s="195"/>
      <c r="RNL89" s="195"/>
      <c r="RNM89" s="195"/>
      <c r="RNN89" s="195"/>
      <c r="RNO89" s="195"/>
      <c r="RNP89" s="195"/>
      <c r="RNQ89" s="195"/>
      <c r="RNR89" s="195"/>
      <c r="RNS89" s="195"/>
      <c r="RNT89" s="195"/>
      <c r="RNU89" s="195"/>
      <c r="RNV89" s="195"/>
      <c r="RNW89" s="195"/>
      <c r="RNX89" s="195"/>
      <c r="RNY89" s="195"/>
      <c r="RNZ89" s="195"/>
      <c r="ROA89" s="195"/>
      <c r="ROB89" s="195"/>
      <c r="ROC89" s="195"/>
      <c r="ROD89" s="195"/>
      <c r="ROE89" s="195"/>
      <c r="ROF89" s="195"/>
      <c r="ROG89" s="195"/>
      <c r="ROH89" s="195"/>
      <c r="ROI89" s="195"/>
      <c r="ROJ89" s="195"/>
      <c r="ROK89" s="195"/>
      <c r="ROL89" s="195"/>
      <c r="ROM89" s="195"/>
      <c r="RON89" s="195"/>
      <c r="ROO89" s="195"/>
      <c r="ROP89" s="195"/>
      <c r="ROQ89" s="195"/>
      <c r="ROR89" s="195"/>
      <c r="ROS89" s="195"/>
      <c r="ROT89" s="195"/>
      <c r="ROU89" s="195"/>
      <c r="ROV89" s="195"/>
      <c r="ROW89" s="195"/>
      <c r="ROX89" s="195"/>
      <c r="ROY89" s="195"/>
      <c r="ROZ89" s="195"/>
      <c r="RPA89" s="195"/>
      <c r="RPB89" s="195"/>
      <c r="RPC89" s="195"/>
      <c r="RPD89" s="195"/>
      <c r="RPE89" s="195"/>
      <c r="RPF89" s="195"/>
      <c r="RPG89" s="195"/>
      <c r="RPH89" s="195"/>
      <c r="RPI89" s="195"/>
      <c r="RPJ89" s="195"/>
      <c r="RPK89" s="195"/>
      <c r="RPL89" s="195"/>
      <c r="RPM89" s="195"/>
      <c r="RPN89" s="195"/>
      <c r="RPO89" s="195"/>
      <c r="RPP89" s="195"/>
      <c r="RPQ89" s="195"/>
      <c r="RPR89" s="195"/>
      <c r="RPS89" s="195"/>
      <c r="RPT89" s="195"/>
      <c r="RPU89" s="195"/>
      <c r="RPV89" s="195"/>
      <c r="RPW89" s="195"/>
      <c r="RPX89" s="195"/>
      <c r="RPY89" s="195"/>
      <c r="RPZ89" s="195"/>
      <c r="RQA89" s="195"/>
      <c r="RQB89" s="195"/>
      <c r="RQC89" s="195"/>
      <c r="RQD89" s="195"/>
      <c r="RQE89" s="195"/>
      <c r="RQF89" s="195"/>
      <c r="RQG89" s="195"/>
      <c r="RQH89" s="195"/>
      <c r="RQI89" s="195"/>
      <c r="RQJ89" s="195"/>
      <c r="RQK89" s="195"/>
      <c r="RQL89" s="195"/>
      <c r="RQM89" s="195"/>
      <c r="RQN89" s="195"/>
      <c r="RQO89" s="195"/>
      <c r="RQP89" s="195"/>
      <c r="RQQ89" s="195"/>
      <c r="RQR89" s="195"/>
      <c r="RQS89" s="195"/>
      <c r="RQT89" s="195"/>
      <c r="RQU89" s="195"/>
      <c r="RQV89" s="195"/>
      <c r="RQW89" s="195"/>
      <c r="RQX89" s="195"/>
      <c r="RQY89" s="195"/>
      <c r="RQZ89" s="195"/>
      <c r="RRA89" s="195"/>
      <c r="RRB89" s="195"/>
      <c r="RRC89" s="195"/>
      <c r="RRD89" s="195"/>
      <c r="RRE89" s="195"/>
      <c r="RRF89" s="195"/>
      <c r="RRG89" s="195"/>
      <c r="RRH89" s="195"/>
      <c r="RRI89" s="195"/>
      <c r="RRJ89" s="195"/>
      <c r="RRK89" s="195"/>
      <c r="RRL89" s="195"/>
      <c r="RRM89" s="195"/>
      <c r="RRN89" s="195"/>
      <c r="RRO89" s="195"/>
      <c r="RRP89" s="195"/>
      <c r="RRQ89" s="195"/>
      <c r="RRR89" s="195"/>
      <c r="RRS89" s="195"/>
      <c r="RRT89" s="195"/>
      <c r="RRU89" s="195"/>
      <c r="RRV89" s="195"/>
      <c r="RRW89" s="195"/>
      <c r="RRX89" s="195"/>
      <c r="RRY89" s="195"/>
      <c r="RRZ89" s="195"/>
      <c r="RSA89" s="195"/>
      <c r="RSB89" s="195"/>
      <c r="RSC89" s="195"/>
      <c r="RSD89" s="195"/>
      <c r="RSE89" s="195"/>
      <c r="RSF89" s="195"/>
      <c r="RSG89" s="195"/>
      <c r="RSH89" s="195"/>
      <c r="RSI89" s="195"/>
      <c r="RSJ89" s="195"/>
      <c r="RSK89" s="195"/>
      <c r="RSL89" s="195"/>
      <c r="RSM89" s="195"/>
      <c r="RSN89" s="195"/>
      <c r="RSO89" s="195"/>
      <c r="RSP89" s="195"/>
      <c r="RSQ89" s="195"/>
      <c r="RSR89" s="195"/>
      <c r="RSS89" s="195"/>
      <c r="RST89" s="195"/>
      <c r="RSU89" s="195"/>
      <c r="RSV89" s="195"/>
      <c r="RSW89" s="195"/>
      <c r="RSX89" s="195"/>
      <c r="RSY89" s="195"/>
      <c r="RSZ89" s="195"/>
      <c r="RTA89" s="195"/>
      <c r="RTB89" s="195"/>
      <c r="RTC89" s="195"/>
      <c r="RTD89" s="195"/>
      <c r="RTE89" s="195"/>
      <c r="RTF89" s="195"/>
      <c r="RTG89" s="195"/>
      <c r="RTH89" s="195"/>
      <c r="RTI89" s="195"/>
      <c r="RTJ89" s="195"/>
      <c r="RTK89" s="195"/>
      <c r="RTL89" s="195"/>
      <c r="RTM89" s="195"/>
      <c r="RTN89" s="195"/>
      <c r="RTO89" s="195"/>
      <c r="RTP89" s="195"/>
      <c r="RTQ89" s="195"/>
      <c r="RTR89" s="195"/>
      <c r="RTS89" s="195"/>
      <c r="RTT89" s="195"/>
      <c r="RTU89" s="195"/>
      <c r="RTV89" s="195"/>
      <c r="RTW89" s="195"/>
      <c r="RTX89" s="195"/>
      <c r="RTY89" s="195"/>
      <c r="RTZ89" s="195"/>
      <c r="RUA89" s="195"/>
      <c r="RUB89" s="195"/>
      <c r="RUC89" s="195"/>
      <c r="RUD89" s="195"/>
      <c r="RUE89" s="195"/>
      <c r="RUF89" s="195"/>
      <c r="RUG89" s="195"/>
      <c r="RUH89" s="195"/>
      <c r="RUI89" s="195"/>
      <c r="RUJ89" s="195"/>
      <c r="RUK89" s="195"/>
      <c r="RUL89" s="195"/>
      <c r="RUM89" s="195"/>
      <c r="RUN89" s="195"/>
      <c r="RUO89" s="195"/>
      <c r="RUP89" s="195"/>
      <c r="RUQ89" s="195"/>
      <c r="RUR89" s="195"/>
      <c r="RUS89" s="195"/>
      <c r="RUT89" s="195"/>
      <c r="RUU89" s="195"/>
      <c r="RUV89" s="195"/>
      <c r="RUW89" s="195"/>
      <c r="RUX89" s="195"/>
      <c r="RUY89" s="195"/>
      <c r="RUZ89" s="195"/>
      <c r="RVA89" s="195"/>
      <c r="RVB89" s="195"/>
      <c r="RVC89" s="195"/>
      <c r="RVD89" s="195"/>
      <c r="RVE89" s="195"/>
      <c r="RVF89" s="195"/>
      <c r="RVG89" s="195"/>
      <c r="RVH89" s="195"/>
      <c r="RVI89" s="195"/>
      <c r="RVJ89" s="195"/>
      <c r="RVK89" s="195"/>
      <c r="RVL89" s="195"/>
      <c r="RVM89" s="195"/>
      <c r="RVN89" s="195"/>
      <c r="RVO89" s="195"/>
      <c r="RVP89" s="195"/>
      <c r="RVQ89" s="195"/>
      <c r="RVR89" s="195"/>
      <c r="RVS89" s="195"/>
      <c r="RVT89" s="195"/>
      <c r="RVU89" s="195"/>
      <c r="RVV89" s="195"/>
      <c r="RVW89" s="195"/>
      <c r="RVX89" s="195"/>
      <c r="RVY89" s="195"/>
      <c r="RVZ89" s="195"/>
      <c r="RWA89" s="195"/>
      <c r="RWB89" s="195"/>
      <c r="RWC89" s="195"/>
      <c r="RWD89" s="195"/>
      <c r="RWE89" s="195"/>
      <c r="RWF89" s="195"/>
      <c r="RWG89" s="195"/>
      <c r="RWH89" s="195"/>
      <c r="RWI89" s="195"/>
      <c r="RWJ89" s="195"/>
      <c r="RWK89" s="195"/>
      <c r="RWL89" s="195"/>
      <c r="RWM89" s="195"/>
      <c r="RWN89" s="195"/>
      <c r="RWO89" s="195"/>
      <c r="RWP89" s="195"/>
      <c r="RWQ89" s="195"/>
      <c r="RWR89" s="195"/>
      <c r="RWS89" s="195"/>
      <c r="RWT89" s="195"/>
      <c r="RWU89" s="195"/>
      <c r="RWV89" s="195"/>
      <c r="RWW89" s="195"/>
      <c r="RWX89" s="195"/>
      <c r="RWY89" s="195"/>
      <c r="RWZ89" s="195"/>
      <c r="RXA89" s="195"/>
      <c r="RXB89" s="195"/>
      <c r="RXC89" s="195"/>
      <c r="RXD89" s="195"/>
      <c r="RXE89" s="195"/>
      <c r="RXF89" s="195"/>
      <c r="RXG89" s="195"/>
      <c r="RXH89" s="195"/>
      <c r="RXI89" s="195"/>
      <c r="RXJ89" s="195"/>
      <c r="RXK89" s="195"/>
      <c r="RXL89" s="195"/>
      <c r="RXM89" s="195"/>
      <c r="RXN89" s="195"/>
      <c r="RXO89" s="195"/>
      <c r="RXP89" s="195"/>
      <c r="RXQ89" s="195"/>
      <c r="RXR89" s="195"/>
      <c r="RXS89" s="195"/>
      <c r="RXT89" s="195"/>
      <c r="RXU89" s="195"/>
      <c r="RXV89" s="195"/>
      <c r="RXW89" s="195"/>
      <c r="RXX89" s="195"/>
      <c r="RXY89" s="195"/>
      <c r="RXZ89" s="195"/>
      <c r="RYA89" s="195"/>
      <c r="RYB89" s="195"/>
      <c r="RYC89" s="195"/>
      <c r="RYD89" s="195"/>
      <c r="RYE89" s="195"/>
      <c r="RYF89" s="195"/>
      <c r="RYG89" s="195"/>
      <c r="RYH89" s="195"/>
      <c r="RYI89" s="195"/>
      <c r="RYJ89" s="195"/>
      <c r="RYK89" s="195"/>
      <c r="RYL89" s="195"/>
      <c r="RYM89" s="195"/>
      <c r="RYN89" s="195"/>
      <c r="RYO89" s="195"/>
      <c r="RYP89" s="195"/>
      <c r="RYQ89" s="195"/>
      <c r="RYR89" s="195"/>
      <c r="RYS89" s="195"/>
      <c r="RYT89" s="195"/>
      <c r="RYU89" s="195"/>
      <c r="RYV89" s="195"/>
      <c r="RYW89" s="195"/>
      <c r="RYX89" s="195"/>
      <c r="RYY89" s="195"/>
      <c r="RYZ89" s="195"/>
      <c r="RZA89" s="195"/>
      <c r="RZB89" s="195"/>
      <c r="RZC89" s="195"/>
      <c r="RZD89" s="195"/>
      <c r="RZE89" s="195"/>
      <c r="RZF89" s="195"/>
      <c r="RZG89" s="195"/>
      <c r="RZH89" s="195"/>
      <c r="RZI89" s="195"/>
      <c r="RZJ89" s="195"/>
      <c r="RZK89" s="195"/>
      <c r="RZL89" s="195"/>
      <c r="RZM89" s="195"/>
      <c r="RZN89" s="195"/>
      <c r="RZO89" s="195"/>
      <c r="RZP89" s="195"/>
      <c r="RZQ89" s="195"/>
      <c r="RZR89" s="195"/>
      <c r="RZS89" s="195"/>
      <c r="RZT89" s="195"/>
      <c r="RZU89" s="195"/>
      <c r="RZV89" s="195"/>
      <c r="RZW89" s="195"/>
      <c r="RZX89" s="195"/>
      <c r="RZY89" s="195"/>
      <c r="RZZ89" s="195"/>
      <c r="SAA89" s="195"/>
      <c r="SAB89" s="195"/>
      <c r="SAC89" s="195"/>
      <c r="SAD89" s="195"/>
      <c r="SAE89" s="195"/>
      <c r="SAF89" s="195"/>
      <c r="SAG89" s="195"/>
      <c r="SAH89" s="195"/>
      <c r="SAI89" s="195"/>
      <c r="SAJ89" s="195"/>
      <c r="SAK89" s="195"/>
      <c r="SAL89" s="195"/>
      <c r="SAM89" s="195"/>
      <c r="SAN89" s="195"/>
      <c r="SAO89" s="195"/>
      <c r="SAP89" s="195"/>
      <c r="SAQ89" s="195"/>
      <c r="SAR89" s="195"/>
      <c r="SAS89" s="195"/>
      <c r="SAT89" s="195"/>
      <c r="SAU89" s="195"/>
      <c r="SAV89" s="195"/>
      <c r="SAW89" s="195"/>
      <c r="SAX89" s="195"/>
      <c r="SAY89" s="195"/>
      <c r="SAZ89" s="195"/>
      <c r="SBA89" s="195"/>
      <c r="SBB89" s="195"/>
      <c r="SBC89" s="195"/>
      <c r="SBD89" s="195"/>
      <c r="SBE89" s="195"/>
      <c r="SBF89" s="195"/>
      <c r="SBG89" s="195"/>
      <c r="SBH89" s="195"/>
      <c r="SBI89" s="195"/>
      <c r="SBJ89" s="195"/>
      <c r="SBK89" s="195"/>
      <c r="SBL89" s="195"/>
      <c r="SBM89" s="195"/>
      <c r="SBN89" s="195"/>
      <c r="SBO89" s="195"/>
      <c r="SBP89" s="195"/>
      <c r="SBQ89" s="195"/>
      <c r="SBR89" s="195"/>
      <c r="SBS89" s="195"/>
      <c r="SBT89" s="195"/>
      <c r="SBU89" s="195"/>
      <c r="SBV89" s="195"/>
      <c r="SBW89" s="195"/>
      <c r="SBX89" s="195"/>
      <c r="SBY89" s="195"/>
      <c r="SBZ89" s="195"/>
      <c r="SCA89" s="195"/>
      <c r="SCB89" s="195"/>
      <c r="SCC89" s="195"/>
      <c r="SCD89" s="195"/>
      <c r="SCE89" s="195"/>
      <c r="SCF89" s="195"/>
      <c r="SCG89" s="195"/>
      <c r="SCH89" s="195"/>
      <c r="SCI89" s="195"/>
      <c r="SCJ89" s="195"/>
      <c r="SCK89" s="195"/>
      <c r="SCL89" s="195"/>
      <c r="SCM89" s="195"/>
      <c r="SCN89" s="195"/>
      <c r="SCO89" s="195"/>
      <c r="SCP89" s="195"/>
      <c r="SCQ89" s="195"/>
      <c r="SCR89" s="195"/>
      <c r="SCS89" s="195"/>
      <c r="SCT89" s="195"/>
      <c r="SCU89" s="195"/>
      <c r="SCV89" s="195"/>
      <c r="SCW89" s="195"/>
      <c r="SCX89" s="195"/>
      <c r="SCY89" s="195"/>
      <c r="SCZ89" s="195"/>
      <c r="SDA89" s="195"/>
      <c r="SDB89" s="195"/>
      <c r="SDC89" s="195"/>
      <c r="SDD89" s="195"/>
      <c r="SDE89" s="195"/>
      <c r="SDF89" s="195"/>
      <c r="SDG89" s="195"/>
      <c r="SDH89" s="195"/>
      <c r="SDI89" s="195"/>
      <c r="SDJ89" s="195"/>
      <c r="SDK89" s="195"/>
      <c r="SDL89" s="195"/>
      <c r="SDM89" s="195"/>
      <c r="SDN89" s="195"/>
      <c r="SDO89" s="195"/>
      <c r="SDP89" s="195"/>
      <c r="SDQ89" s="195"/>
      <c r="SDR89" s="195"/>
      <c r="SDS89" s="195"/>
      <c r="SDT89" s="195"/>
      <c r="SDU89" s="195"/>
      <c r="SDV89" s="195"/>
      <c r="SDW89" s="195"/>
      <c r="SDX89" s="195"/>
      <c r="SDY89" s="195"/>
      <c r="SDZ89" s="195"/>
      <c r="SEA89" s="195"/>
      <c r="SEB89" s="195"/>
      <c r="SEC89" s="195"/>
      <c r="SED89" s="195"/>
      <c r="SEE89" s="195"/>
      <c r="SEF89" s="195"/>
      <c r="SEG89" s="195"/>
      <c r="SEH89" s="195"/>
      <c r="SEI89" s="195"/>
      <c r="SEJ89" s="195"/>
      <c r="SEK89" s="195"/>
      <c r="SEL89" s="195"/>
      <c r="SEM89" s="195"/>
      <c r="SEN89" s="195"/>
      <c r="SEO89" s="195"/>
      <c r="SEP89" s="195"/>
      <c r="SEQ89" s="195"/>
      <c r="SER89" s="195"/>
      <c r="SES89" s="195"/>
      <c r="SET89" s="195"/>
      <c r="SEU89" s="195"/>
      <c r="SEV89" s="195"/>
      <c r="SEW89" s="195"/>
      <c r="SEX89" s="195"/>
      <c r="SEY89" s="195"/>
      <c r="SEZ89" s="195"/>
      <c r="SFA89" s="195"/>
      <c r="SFB89" s="195"/>
      <c r="SFC89" s="195"/>
      <c r="SFD89" s="195"/>
      <c r="SFE89" s="195"/>
      <c r="SFF89" s="195"/>
      <c r="SFG89" s="195"/>
      <c r="SFH89" s="195"/>
      <c r="SFI89" s="195"/>
      <c r="SFJ89" s="195"/>
      <c r="SFK89" s="195"/>
      <c r="SFL89" s="195"/>
      <c r="SFM89" s="195"/>
      <c r="SFN89" s="195"/>
      <c r="SFO89" s="195"/>
      <c r="SFP89" s="195"/>
      <c r="SFQ89" s="195"/>
      <c r="SFR89" s="195"/>
      <c r="SFS89" s="195"/>
      <c r="SFT89" s="195"/>
      <c r="SFU89" s="195"/>
      <c r="SFV89" s="195"/>
      <c r="SFW89" s="195"/>
      <c r="SFX89" s="195"/>
      <c r="SFY89" s="195"/>
      <c r="SFZ89" s="195"/>
      <c r="SGA89" s="195"/>
      <c r="SGB89" s="195"/>
      <c r="SGC89" s="195"/>
      <c r="SGD89" s="195"/>
      <c r="SGE89" s="195"/>
      <c r="SGF89" s="195"/>
      <c r="SGG89" s="195"/>
      <c r="SGH89" s="195"/>
      <c r="SGI89" s="195"/>
      <c r="SGJ89" s="195"/>
      <c r="SGK89" s="195"/>
      <c r="SGL89" s="195"/>
      <c r="SGM89" s="195"/>
      <c r="SGN89" s="195"/>
      <c r="SGO89" s="195"/>
      <c r="SGP89" s="195"/>
      <c r="SGQ89" s="195"/>
      <c r="SGR89" s="195"/>
      <c r="SGS89" s="195"/>
      <c r="SGT89" s="195"/>
      <c r="SGU89" s="195"/>
      <c r="SGV89" s="195"/>
      <c r="SGW89" s="195"/>
      <c r="SGX89" s="195"/>
      <c r="SGY89" s="195"/>
      <c r="SGZ89" s="195"/>
      <c r="SHA89" s="195"/>
      <c r="SHB89" s="195"/>
      <c r="SHC89" s="195"/>
      <c r="SHD89" s="195"/>
      <c r="SHE89" s="195"/>
      <c r="SHF89" s="195"/>
      <c r="SHG89" s="195"/>
      <c r="SHH89" s="195"/>
      <c r="SHI89" s="195"/>
      <c r="SHJ89" s="195"/>
      <c r="SHK89" s="195"/>
      <c r="SHL89" s="195"/>
      <c r="SHM89" s="195"/>
      <c r="SHN89" s="195"/>
      <c r="SHO89" s="195"/>
      <c r="SHP89" s="195"/>
      <c r="SHQ89" s="195"/>
      <c r="SHR89" s="195"/>
      <c r="SHS89" s="195"/>
      <c r="SHT89" s="195"/>
      <c r="SHU89" s="195"/>
      <c r="SHV89" s="195"/>
      <c r="SHW89" s="195"/>
      <c r="SHX89" s="195"/>
      <c r="SHY89" s="195"/>
      <c r="SHZ89" s="195"/>
      <c r="SIA89" s="195"/>
      <c r="SIB89" s="195"/>
      <c r="SIC89" s="195"/>
      <c r="SID89" s="195"/>
      <c r="SIE89" s="195"/>
      <c r="SIF89" s="195"/>
      <c r="SIG89" s="195"/>
      <c r="SIH89" s="195"/>
      <c r="SII89" s="195"/>
      <c r="SIJ89" s="195"/>
      <c r="SIK89" s="195"/>
      <c r="SIL89" s="195"/>
      <c r="SIM89" s="195"/>
      <c r="SIN89" s="195"/>
      <c r="SIO89" s="195"/>
      <c r="SIP89" s="195"/>
      <c r="SIQ89" s="195"/>
      <c r="SIR89" s="195"/>
      <c r="SIS89" s="195"/>
      <c r="SIT89" s="195"/>
      <c r="SIU89" s="195"/>
      <c r="SIV89" s="195"/>
      <c r="SIW89" s="195"/>
      <c r="SIX89" s="195"/>
      <c r="SIY89" s="195"/>
      <c r="SIZ89" s="195"/>
      <c r="SJA89" s="195"/>
      <c r="SJB89" s="195"/>
      <c r="SJC89" s="195"/>
      <c r="SJD89" s="195"/>
      <c r="SJE89" s="195"/>
      <c r="SJF89" s="195"/>
      <c r="SJG89" s="195"/>
      <c r="SJH89" s="195"/>
      <c r="SJI89" s="195"/>
      <c r="SJJ89" s="195"/>
      <c r="SJK89" s="195"/>
      <c r="SJL89" s="195"/>
      <c r="SJM89" s="195"/>
      <c r="SJN89" s="195"/>
      <c r="SJO89" s="195"/>
      <c r="SJP89" s="195"/>
      <c r="SJQ89" s="195"/>
      <c r="SJR89" s="195"/>
      <c r="SJS89" s="195"/>
      <c r="SJT89" s="195"/>
      <c r="SJU89" s="195"/>
      <c r="SJV89" s="195"/>
      <c r="SJW89" s="195"/>
      <c r="SJX89" s="195"/>
      <c r="SJY89" s="195"/>
      <c r="SJZ89" s="195"/>
      <c r="SKA89" s="195"/>
      <c r="SKB89" s="195"/>
      <c r="SKC89" s="195"/>
      <c r="SKD89" s="195"/>
      <c r="SKE89" s="195"/>
      <c r="SKF89" s="195"/>
      <c r="SKG89" s="195"/>
      <c r="SKH89" s="195"/>
      <c r="SKI89" s="195"/>
      <c r="SKJ89" s="195"/>
      <c r="SKK89" s="195"/>
      <c r="SKL89" s="195"/>
      <c r="SKM89" s="195"/>
      <c r="SKN89" s="195"/>
      <c r="SKO89" s="195"/>
      <c r="SKP89" s="195"/>
      <c r="SKQ89" s="195"/>
      <c r="SKR89" s="195"/>
      <c r="SKS89" s="195"/>
      <c r="SKT89" s="195"/>
      <c r="SKU89" s="195"/>
      <c r="SKV89" s="195"/>
      <c r="SKW89" s="195"/>
      <c r="SKX89" s="195"/>
      <c r="SKY89" s="195"/>
      <c r="SKZ89" s="195"/>
      <c r="SLA89" s="195"/>
      <c r="SLB89" s="195"/>
      <c r="SLC89" s="195"/>
      <c r="SLD89" s="195"/>
      <c r="SLE89" s="195"/>
      <c r="SLF89" s="195"/>
      <c r="SLG89" s="195"/>
      <c r="SLH89" s="195"/>
      <c r="SLI89" s="195"/>
      <c r="SLJ89" s="195"/>
      <c r="SLK89" s="195"/>
      <c r="SLL89" s="195"/>
      <c r="SLM89" s="195"/>
      <c r="SLN89" s="195"/>
      <c r="SLO89" s="195"/>
      <c r="SLP89" s="195"/>
      <c r="SLQ89" s="195"/>
      <c r="SLR89" s="195"/>
      <c r="SLS89" s="195"/>
      <c r="SLT89" s="195"/>
      <c r="SLU89" s="195"/>
      <c r="SLV89" s="195"/>
      <c r="SLW89" s="195"/>
      <c r="SLX89" s="195"/>
      <c r="SLY89" s="195"/>
      <c r="SLZ89" s="195"/>
      <c r="SMA89" s="195"/>
      <c r="SMB89" s="195"/>
      <c r="SMC89" s="195"/>
      <c r="SMD89" s="195"/>
      <c r="SME89" s="195"/>
      <c r="SMF89" s="195"/>
      <c r="SMG89" s="195"/>
      <c r="SMH89" s="195"/>
      <c r="SMI89" s="195"/>
      <c r="SMJ89" s="195"/>
      <c r="SMK89" s="195"/>
      <c r="SML89" s="195"/>
      <c r="SMM89" s="195"/>
      <c r="SMN89" s="195"/>
      <c r="SMO89" s="195"/>
      <c r="SMP89" s="195"/>
      <c r="SMQ89" s="195"/>
      <c r="SMR89" s="195"/>
      <c r="SMS89" s="195"/>
      <c r="SMT89" s="195"/>
      <c r="SMU89" s="195"/>
      <c r="SMV89" s="195"/>
      <c r="SMW89" s="195"/>
      <c r="SMX89" s="195"/>
      <c r="SMY89" s="195"/>
      <c r="SMZ89" s="195"/>
      <c r="SNA89" s="195"/>
      <c r="SNB89" s="195"/>
      <c r="SNC89" s="195"/>
      <c r="SND89" s="195"/>
      <c r="SNE89" s="195"/>
      <c r="SNF89" s="195"/>
      <c r="SNG89" s="195"/>
      <c r="SNH89" s="195"/>
      <c r="SNI89" s="195"/>
      <c r="SNJ89" s="195"/>
      <c r="SNK89" s="195"/>
      <c r="SNL89" s="195"/>
      <c r="SNM89" s="195"/>
      <c r="SNN89" s="195"/>
      <c r="SNO89" s="195"/>
      <c r="SNP89" s="195"/>
      <c r="SNQ89" s="195"/>
      <c r="SNR89" s="195"/>
      <c r="SNS89" s="195"/>
      <c r="SNT89" s="195"/>
      <c r="SNU89" s="195"/>
      <c r="SNV89" s="195"/>
      <c r="SNW89" s="195"/>
      <c r="SNX89" s="195"/>
      <c r="SNY89" s="195"/>
      <c r="SNZ89" s="195"/>
      <c r="SOA89" s="195"/>
      <c r="SOB89" s="195"/>
      <c r="SOC89" s="195"/>
      <c r="SOD89" s="195"/>
      <c r="SOE89" s="195"/>
      <c r="SOF89" s="195"/>
      <c r="SOG89" s="195"/>
      <c r="SOH89" s="195"/>
      <c r="SOI89" s="195"/>
      <c r="SOJ89" s="195"/>
      <c r="SOK89" s="195"/>
      <c r="SOL89" s="195"/>
      <c r="SOM89" s="195"/>
      <c r="SON89" s="195"/>
      <c r="SOO89" s="195"/>
      <c r="SOP89" s="195"/>
      <c r="SOQ89" s="195"/>
      <c r="SOR89" s="195"/>
      <c r="SOS89" s="195"/>
      <c r="SOT89" s="195"/>
      <c r="SOU89" s="195"/>
      <c r="SOV89" s="195"/>
      <c r="SOW89" s="195"/>
      <c r="SOX89" s="195"/>
      <c r="SOY89" s="195"/>
      <c r="SOZ89" s="195"/>
      <c r="SPA89" s="195"/>
      <c r="SPB89" s="195"/>
      <c r="SPC89" s="195"/>
      <c r="SPD89" s="195"/>
      <c r="SPE89" s="195"/>
      <c r="SPF89" s="195"/>
      <c r="SPG89" s="195"/>
      <c r="SPH89" s="195"/>
      <c r="SPI89" s="195"/>
      <c r="SPJ89" s="195"/>
      <c r="SPK89" s="195"/>
      <c r="SPL89" s="195"/>
      <c r="SPM89" s="195"/>
      <c r="SPN89" s="195"/>
      <c r="SPO89" s="195"/>
      <c r="SPP89" s="195"/>
      <c r="SPQ89" s="195"/>
      <c r="SPR89" s="195"/>
      <c r="SPS89" s="195"/>
      <c r="SPT89" s="195"/>
      <c r="SPU89" s="195"/>
      <c r="SPV89" s="195"/>
      <c r="SPW89" s="195"/>
      <c r="SPX89" s="195"/>
      <c r="SPY89" s="195"/>
      <c r="SPZ89" s="195"/>
      <c r="SQA89" s="195"/>
      <c r="SQB89" s="195"/>
      <c r="SQC89" s="195"/>
      <c r="SQD89" s="195"/>
      <c r="SQE89" s="195"/>
      <c r="SQF89" s="195"/>
      <c r="SQG89" s="195"/>
      <c r="SQH89" s="195"/>
      <c r="SQI89" s="195"/>
      <c r="SQJ89" s="195"/>
      <c r="SQK89" s="195"/>
      <c r="SQL89" s="195"/>
      <c r="SQM89" s="195"/>
      <c r="SQN89" s="195"/>
      <c r="SQO89" s="195"/>
      <c r="SQP89" s="195"/>
      <c r="SQQ89" s="195"/>
      <c r="SQR89" s="195"/>
      <c r="SQS89" s="195"/>
      <c r="SQT89" s="195"/>
      <c r="SQU89" s="195"/>
      <c r="SQV89" s="195"/>
      <c r="SQW89" s="195"/>
      <c r="SQX89" s="195"/>
      <c r="SQY89" s="195"/>
      <c r="SQZ89" s="195"/>
      <c r="SRA89" s="195"/>
      <c r="SRB89" s="195"/>
      <c r="SRC89" s="195"/>
      <c r="SRD89" s="195"/>
      <c r="SRE89" s="195"/>
      <c r="SRF89" s="195"/>
      <c r="SRG89" s="195"/>
      <c r="SRH89" s="195"/>
      <c r="SRI89" s="195"/>
      <c r="SRJ89" s="195"/>
      <c r="SRK89" s="195"/>
      <c r="SRL89" s="195"/>
      <c r="SRM89" s="195"/>
      <c r="SRN89" s="195"/>
      <c r="SRO89" s="195"/>
      <c r="SRP89" s="195"/>
      <c r="SRQ89" s="195"/>
      <c r="SRR89" s="195"/>
      <c r="SRS89" s="195"/>
      <c r="SRT89" s="195"/>
      <c r="SRU89" s="195"/>
      <c r="SRV89" s="195"/>
      <c r="SRW89" s="195"/>
      <c r="SRX89" s="195"/>
      <c r="SRY89" s="195"/>
      <c r="SRZ89" s="195"/>
      <c r="SSA89" s="195"/>
      <c r="SSB89" s="195"/>
      <c r="SSC89" s="195"/>
      <c r="SSD89" s="195"/>
      <c r="SSE89" s="195"/>
      <c r="SSF89" s="195"/>
      <c r="SSG89" s="195"/>
      <c r="SSH89" s="195"/>
      <c r="SSI89" s="195"/>
      <c r="SSJ89" s="195"/>
      <c r="SSK89" s="195"/>
      <c r="SSL89" s="195"/>
      <c r="SSM89" s="195"/>
      <c r="SSN89" s="195"/>
      <c r="SSO89" s="195"/>
      <c r="SSP89" s="195"/>
      <c r="SSQ89" s="195"/>
      <c r="SSR89" s="195"/>
      <c r="SSS89" s="195"/>
      <c r="SST89" s="195"/>
      <c r="SSU89" s="195"/>
      <c r="SSV89" s="195"/>
      <c r="SSW89" s="195"/>
      <c r="SSX89" s="195"/>
      <c r="SSY89" s="195"/>
      <c r="SSZ89" s="195"/>
      <c r="STA89" s="195"/>
      <c r="STB89" s="195"/>
      <c r="STC89" s="195"/>
      <c r="STD89" s="195"/>
      <c r="STE89" s="195"/>
      <c r="STF89" s="195"/>
      <c r="STG89" s="195"/>
      <c r="STH89" s="195"/>
      <c r="STI89" s="195"/>
      <c r="STJ89" s="195"/>
      <c r="STK89" s="195"/>
      <c r="STL89" s="195"/>
      <c r="STM89" s="195"/>
      <c r="STN89" s="195"/>
      <c r="STO89" s="195"/>
      <c r="STP89" s="195"/>
      <c r="STQ89" s="195"/>
      <c r="STR89" s="195"/>
      <c r="STS89" s="195"/>
      <c r="STT89" s="195"/>
      <c r="STU89" s="195"/>
      <c r="STV89" s="195"/>
      <c r="STW89" s="195"/>
      <c r="STX89" s="195"/>
      <c r="STY89" s="195"/>
      <c r="STZ89" s="195"/>
      <c r="SUA89" s="195"/>
      <c r="SUB89" s="195"/>
      <c r="SUC89" s="195"/>
      <c r="SUD89" s="195"/>
      <c r="SUE89" s="195"/>
      <c r="SUF89" s="195"/>
      <c r="SUG89" s="195"/>
      <c r="SUH89" s="195"/>
      <c r="SUI89" s="195"/>
      <c r="SUJ89" s="195"/>
      <c r="SUK89" s="195"/>
      <c r="SUL89" s="195"/>
      <c r="SUM89" s="195"/>
      <c r="SUN89" s="195"/>
      <c r="SUO89" s="195"/>
      <c r="SUP89" s="195"/>
      <c r="SUQ89" s="195"/>
      <c r="SUR89" s="195"/>
      <c r="SUS89" s="195"/>
      <c r="SUT89" s="195"/>
      <c r="SUU89" s="195"/>
      <c r="SUV89" s="195"/>
      <c r="SUW89" s="195"/>
      <c r="SUX89" s="195"/>
      <c r="SUY89" s="195"/>
      <c r="SUZ89" s="195"/>
      <c r="SVA89" s="195"/>
      <c r="SVB89" s="195"/>
      <c r="SVC89" s="195"/>
      <c r="SVD89" s="195"/>
      <c r="SVE89" s="195"/>
      <c r="SVF89" s="195"/>
      <c r="SVG89" s="195"/>
      <c r="SVH89" s="195"/>
      <c r="SVI89" s="195"/>
      <c r="SVJ89" s="195"/>
      <c r="SVK89" s="195"/>
      <c r="SVL89" s="195"/>
      <c r="SVM89" s="195"/>
      <c r="SVN89" s="195"/>
      <c r="SVO89" s="195"/>
      <c r="SVP89" s="195"/>
      <c r="SVQ89" s="195"/>
      <c r="SVR89" s="195"/>
      <c r="SVS89" s="195"/>
      <c r="SVT89" s="195"/>
      <c r="SVU89" s="195"/>
      <c r="SVV89" s="195"/>
      <c r="SVW89" s="195"/>
      <c r="SVX89" s="195"/>
      <c r="SVY89" s="195"/>
      <c r="SVZ89" s="195"/>
      <c r="SWA89" s="195"/>
      <c r="SWB89" s="195"/>
      <c r="SWC89" s="195"/>
      <c r="SWD89" s="195"/>
      <c r="SWE89" s="195"/>
      <c r="SWF89" s="195"/>
      <c r="SWG89" s="195"/>
      <c r="SWH89" s="195"/>
      <c r="SWI89" s="195"/>
      <c r="SWJ89" s="195"/>
      <c r="SWK89" s="195"/>
      <c r="SWL89" s="195"/>
      <c r="SWM89" s="195"/>
      <c r="SWN89" s="195"/>
      <c r="SWO89" s="195"/>
      <c r="SWP89" s="195"/>
      <c r="SWQ89" s="195"/>
      <c r="SWR89" s="195"/>
      <c r="SWS89" s="195"/>
      <c r="SWT89" s="195"/>
      <c r="SWU89" s="195"/>
      <c r="SWV89" s="195"/>
      <c r="SWW89" s="195"/>
      <c r="SWX89" s="195"/>
      <c r="SWY89" s="195"/>
      <c r="SWZ89" s="195"/>
      <c r="SXA89" s="195"/>
      <c r="SXB89" s="195"/>
      <c r="SXC89" s="195"/>
      <c r="SXD89" s="195"/>
      <c r="SXE89" s="195"/>
      <c r="SXF89" s="195"/>
      <c r="SXG89" s="195"/>
      <c r="SXH89" s="195"/>
      <c r="SXI89" s="195"/>
      <c r="SXJ89" s="195"/>
      <c r="SXK89" s="195"/>
      <c r="SXL89" s="195"/>
      <c r="SXM89" s="195"/>
      <c r="SXN89" s="195"/>
      <c r="SXO89" s="195"/>
      <c r="SXP89" s="195"/>
      <c r="SXQ89" s="195"/>
      <c r="SXR89" s="195"/>
      <c r="SXS89" s="195"/>
      <c r="SXT89" s="195"/>
      <c r="SXU89" s="195"/>
      <c r="SXV89" s="195"/>
      <c r="SXW89" s="195"/>
      <c r="SXX89" s="195"/>
      <c r="SXY89" s="195"/>
      <c r="SXZ89" s="195"/>
      <c r="SYA89" s="195"/>
      <c r="SYB89" s="195"/>
      <c r="SYC89" s="195"/>
      <c r="SYD89" s="195"/>
      <c r="SYE89" s="195"/>
      <c r="SYF89" s="195"/>
      <c r="SYG89" s="195"/>
      <c r="SYH89" s="195"/>
      <c r="SYI89" s="195"/>
      <c r="SYJ89" s="195"/>
      <c r="SYK89" s="195"/>
      <c r="SYL89" s="195"/>
      <c r="SYM89" s="195"/>
      <c r="SYN89" s="195"/>
      <c r="SYO89" s="195"/>
      <c r="SYP89" s="195"/>
      <c r="SYQ89" s="195"/>
      <c r="SYR89" s="195"/>
      <c r="SYS89" s="195"/>
      <c r="SYT89" s="195"/>
      <c r="SYU89" s="195"/>
      <c r="SYV89" s="195"/>
      <c r="SYW89" s="195"/>
      <c r="SYX89" s="195"/>
      <c r="SYY89" s="195"/>
      <c r="SYZ89" s="195"/>
      <c r="SZA89" s="195"/>
      <c r="SZB89" s="195"/>
      <c r="SZC89" s="195"/>
      <c r="SZD89" s="195"/>
      <c r="SZE89" s="195"/>
      <c r="SZF89" s="195"/>
      <c r="SZG89" s="195"/>
      <c r="SZH89" s="195"/>
      <c r="SZI89" s="195"/>
      <c r="SZJ89" s="195"/>
      <c r="SZK89" s="195"/>
      <c r="SZL89" s="195"/>
      <c r="SZM89" s="195"/>
      <c r="SZN89" s="195"/>
      <c r="SZO89" s="195"/>
      <c r="SZP89" s="195"/>
      <c r="SZQ89" s="195"/>
      <c r="SZR89" s="195"/>
      <c r="SZS89" s="195"/>
      <c r="SZT89" s="195"/>
      <c r="SZU89" s="195"/>
      <c r="SZV89" s="195"/>
      <c r="SZW89" s="195"/>
      <c r="SZX89" s="195"/>
      <c r="SZY89" s="195"/>
      <c r="SZZ89" s="195"/>
      <c r="TAA89" s="195"/>
      <c r="TAB89" s="195"/>
      <c r="TAC89" s="195"/>
      <c r="TAD89" s="195"/>
      <c r="TAE89" s="195"/>
      <c r="TAF89" s="195"/>
      <c r="TAG89" s="195"/>
      <c r="TAH89" s="195"/>
      <c r="TAI89" s="195"/>
      <c r="TAJ89" s="195"/>
      <c r="TAK89" s="195"/>
      <c r="TAL89" s="195"/>
      <c r="TAM89" s="195"/>
      <c r="TAN89" s="195"/>
      <c r="TAO89" s="195"/>
      <c r="TAP89" s="195"/>
      <c r="TAQ89" s="195"/>
      <c r="TAR89" s="195"/>
      <c r="TAS89" s="195"/>
      <c r="TAT89" s="195"/>
      <c r="TAU89" s="195"/>
      <c r="TAV89" s="195"/>
      <c r="TAW89" s="195"/>
      <c r="TAX89" s="195"/>
      <c r="TAY89" s="195"/>
      <c r="TAZ89" s="195"/>
      <c r="TBA89" s="195"/>
      <c r="TBB89" s="195"/>
      <c r="TBC89" s="195"/>
      <c r="TBD89" s="195"/>
      <c r="TBE89" s="195"/>
      <c r="TBF89" s="195"/>
      <c r="TBG89" s="195"/>
      <c r="TBH89" s="195"/>
      <c r="TBI89" s="195"/>
      <c r="TBJ89" s="195"/>
      <c r="TBK89" s="195"/>
      <c r="TBL89" s="195"/>
      <c r="TBM89" s="195"/>
      <c r="TBN89" s="195"/>
      <c r="TBO89" s="195"/>
      <c r="TBP89" s="195"/>
      <c r="TBQ89" s="195"/>
      <c r="TBR89" s="195"/>
      <c r="TBS89" s="195"/>
      <c r="TBT89" s="195"/>
      <c r="TBU89" s="195"/>
      <c r="TBV89" s="195"/>
      <c r="TBW89" s="195"/>
      <c r="TBX89" s="195"/>
      <c r="TBY89" s="195"/>
      <c r="TBZ89" s="195"/>
      <c r="TCA89" s="195"/>
      <c r="TCB89" s="195"/>
      <c r="TCC89" s="195"/>
      <c r="TCD89" s="195"/>
      <c r="TCE89" s="195"/>
      <c r="TCF89" s="195"/>
      <c r="TCG89" s="195"/>
      <c r="TCH89" s="195"/>
      <c r="TCI89" s="195"/>
      <c r="TCJ89" s="195"/>
      <c r="TCK89" s="195"/>
      <c r="TCL89" s="195"/>
      <c r="TCM89" s="195"/>
      <c r="TCN89" s="195"/>
      <c r="TCO89" s="195"/>
      <c r="TCP89" s="195"/>
      <c r="TCQ89" s="195"/>
      <c r="TCR89" s="195"/>
      <c r="TCS89" s="195"/>
      <c r="TCT89" s="195"/>
      <c r="TCU89" s="195"/>
      <c r="TCV89" s="195"/>
      <c r="TCW89" s="195"/>
      <c r="TCX89" s="195"/>
      <c r="TCY89" s="195"/>
      <c r="TCZ89" s="195"/>
      <c r="TDA89" s="195"/>
      <c r="TDB89" s="195"/>
      <c r="TDC89" s="195"/>
      <c r="TDD89" s="195"/>
      <c r="TDE89" s="195"/>
      <c r="TDF89" s="195"/>
      <c r="TDG89" s="195"/>
      <c r="TDH89" s="195"/>
      <c r="TDI89" s="195"/>
      <c r="TDJ89" s="195"/>
      <c r="TDK89" s="195"/>
      <c r="TDL89" s="195"/>
      <c r="TDM89" s="195"/>
      <c r="TDN89" s="195"/>
      <c r="TDO89" s="195"/>
      <c r="TDP89" s="195"/>
      <c r="TDQ89" s="195"/>
      <c r="TDR89" s="195"/>
      <c r="TDS89" s="195"/>
      <c r="TDT89" s="195"/>
      <c r="TDU89" s="195"/>
      <c r="TDV89" s="195"/>
      <c r="TDW89" s="195"/>
      <c r="TDX89" s="195"/>
      <c r="TDY89" s="195"/>
      <c r="TDZ89" s="195"/>
      <c r="TEA89" s="195"/>
      <c r="TEB89" s="195"/>
      <c r="TEC89" s="195"/>
      <c r="TED89" s="195"/>
      <c r="TEE89" s="195"/>
      <c r="TEF89" s="195"/>
      <c r="TEG89" s="195"/>
      <c r="TEH89" s="195"/>
      <c r="TEI89" s="195"/>
      <c r="TEJ89" s="195"/>
      <c r="TEK89" s="195"/>
      <c r="TEL89" s="195"/>
      <c r="TEM89" s="195"/>
      <c r="TEN89" s="195"/>
      <c r="TEO89" s="195"/>
      <c r="TEP89" s="195"/>
      <c r="TEQ89" s="195"/>
      <c r="TER89" s="195"/>
      <c r="TES89" s="195"/>
      <c r="TET89" s="195"/>
      <c r="TEU89" s="195"/>
      <c r="TEV89" s="195"/>
      <c r="TEW89" s="195"/>
      <c r="TEX89" s="195"/>
      <c r="TEY89" s="195"/>
      <c r="TEZ89" s="195"/>
      <c r="TFA89" s="195"/>
      <c r="TFB89" s="195"/>
      <c r="TFC89" s="195"/>
      <c r="TFD89" s="195"/>
      <c r="TFE89" s="195"/>
      <c r="TFF89" s="195"/>
      <c r="TFG89" s="195"/>
      <c r="TFH89" s="195"/>
      <c r="TFI89" s="195"/>
      <c r="TFJ89" s="195"/>
      <c r="TFK89" s="195"/>
      <c r="TFL89" s="195"/>
      <c r="TFM89" s="195"/>
      <c r="TFN89" s="195"/>
      <c r="TFO89" s="195"/>
      <c r="TFP89" s="195"/>
      <c r="TFQ89" s="195"/>
      <c r="TFR89" s="195"/>
      <c r="TFS89" s="195"/>
      <c r="TFT89" s="195"/>
      <c r="TFU89" s="195"/>
      <c r="TFV89" s="195"/>
      <c r="TFW89" s="195"/>
      <c r="TFX89" s="195"/>
      <c r="TFY89" s="195"/>
      <c r="TFZ89" s="195"/>
      <c r="TGA89" s="195"/>
      <c r="TGB89" s="195"/>
      <c r="TGC89" s="195"/>
      <c r="TGD89" s="195"/>
      <c r="TGE89" s="195"/>
      <c r="TGF89" s="195"/>
      <c r="TGG89" s="195"/>
      <c r="TGH89" s="195"/>
      <c r="TGI89" s="195"/>
      <c r="TGJ89" s="195"/>
      <c r="TGK89" s="195"/>
      <c r="TGL89" s="195"/>
      <c r="TGM89" s="195"/>
      <c r="TGN89" s="195"/>
      <c r="TGO89" s="195"/>
      <c r="TGP89" s="195"/>
      <c r="TGQ89" s="195"/>
      <c r="TGR89" s="195"/>
      <c r="TGS89" s="195"/>
      <c r="TGT89" s="195"/>
      <c r="TGU89" s="195"/>
      <c r="TGV89" s="195"/>
      <c r="TGW89" s="195"/>
      <c r="TGX89" s="195"/>
      <c r="TGY89" s="195"/>
      <c r="TGZ89" s="195"/>
      <c r="THA89" s="195"/>
      <c r="THB89" s="195"/>
      <c r="THC89" s="195"/>
      <c r="THD89" s="195"/>
      <c r="THE89" s="195"/>
      <c r="THF89" s="195"/>
      <c r="THG89" s="195"/>
      <c r="THH89" s="195"/>
      <c r="THI89" s="195"/>
      <c r="THJ89" s="195"/>
      <c r="THK89" s="195"/>
      <c r="THL89" s="195"/>
      <c r="THM89" s="195"/>
      <c r="THN89" s="195"/>
      <c r="THO89" s="195"/>
      <c r="THP89" s="195"/>
      <c r="THQ89" s="195"/>
      <c r="THR89" s="195"/>
      <c r="THS89" s="195"/>
      <c r="THT89" s="195"/>
      <c r="THU89" s="195"/>
      <c r="THV89" s="195"/>
      <c r="THW89" s="195"/>
      <c r="THX89" s="195"/>
      <c r="THY89" s="195"/>
      <c r="THZ89" s="195"/>
      <c r="TIA89" s="195"/>
      <c r="TIB89" s="195"/>
      <c r="TIC89" s="195"/>
      <c r="TID89" s="195"/>
      <c r="TIE89" s="195"/>
      <c r="TIF89" s="195"/>
      <c r="TIG89" s="195"/>
      <c r="TIH89" s="195"/>
      <c r="TII89" s="195"/>
      <c r="TIJ89" s="195"/>
      <c r="TIK89" s="195"/>
      <c r="TIL89" s="195"/>
      <c r="TIM89" s="195"/>
      <c r="TIN89" s="195"/>
      <c r="TIO89" s="195"/>
      <c r="TIP89" s="195"/>
      <c r="TIQ89" s="195"/>
      <c r="TIR89" s="195"/>
      <c r="TIS89" s="195"/>
      <c r="TIT89" s="195"/>
      <c r="TIU89" s="195"/>
      <c r="TIV89" s="195"/>
      <c r="TIW89" s="195"/>
      <c r="TIX89" s="195"/>
      <c r="TIY89" s="195"/>
      <c r="TIZ89" s="195"/>
      <c r="TJA89" s="195"/>
      <c r="TJB89" s="195"/>
      <c r="TJC89" s="195"/>
      <c r="TJD89" s="195"/>
      <c r="TJE89" s="195"/>
      <c r="TJF89" s="195"/>
      <c r="TJG89" s="195"/>
      <c r="TJH89" s="195"/>
      <c r="TJI89" s="195"/>
      <c r="TJJ89" s="195"/>
      <c r="TJK89" s="195"/>
      <c r="TJL89" s="195"/>
      <c r="TJM89" s="195"/>
      <c r="TJN89" s="195"/>
      <c r="TJO89" s="195"/>
      <c r="TJP89" s="195"/>
      <c r="TJQ89" s="195"/>
      <c r="TJR89" s="195"/>
      <c r="TJS89" s="195"/>
      <c r="TJT89" s="195"/>
      <c r="TJU89" s="195"/>
      <c r="TJV89" s="195"/>
      <c r="TJW89" s="195"/>
      <c r="TJX89" s="195"/>
      <c r="TJY89" s="195"/>
      <c r="TJZ89" s="195"/>
      <c r="TKA89" s="195"/>
      <c r="TKB89" s="195"/>
      <c r="TKC89" s="195"/>
      <c r="TKD89" s="195"/>
      <c r="TKE89" s="195"/>
      <c r="TKF89" s="195"/>
      <c r="TKG89" s="195"/>
      <c r="TKH89" s="195"/>
      <c r="TKI89" s="195"/>
      <c r="TKJ89" s="195"/>
      <c r="TKK89" s="195"/>
      <c r="TKL89" s="195"/>
      <c r="TKM89" s="195"/>
      <c r="TKN89" s="195"/>
      <c r="TKO89" s="195"/>
      <c r="TKP89" s="195"/>
      <c r="TKQ89" s="195"/>
      <c r="TKR89" s="195"/>
      <c r="TKS89" s="195"/>
      <c r="TKT89" s="195"/>
      <c r="TKU89" s="195"/>
      <c r="TKV89" s="195"/>
      <c r="TKW89" s="195"/>
      <c r="TKX89" s="195"/>
      <c r="TKY89" s="195"/>
      <c r="TKZ89" s="195"/>
      <c r="TLA89" s="195"/>
      <c r="TLB89" s="195"/>
      <c r="TLC89" s="195"/>
      <c r="TLD89" s="195"/>
      <c r="TLE89" s="195"/>
      <c r="TLF89" s="195"/>
      <c r="TLG89" s="195"/>
      <c r="TLH89" s="195"/>
      <c r="TLI89" s="195"/>
      <c r="TLJ89" s="195"/>
      <c r="TLK89" s="195"/>
      <c r="TLL89" s="195"/>
      <c r="TLM89" s="195"/>
      <c r="TLN89" s="195"/>
      <c r="TLO89" s="195"/>
      <c r="TLP89" s="195"/>
      <c r="TLQ89" s="195"/>
      <c r="TLR89" s="195"/>
      <c r="TLS89" s="195"/>
      <c r="TLT89" s="195"/>
      <c r="TLU89" s="195"/>
      <c r="TLV89" s="195"/>
      <c r="TLW89" s="195"/>
      <c r="TLX89" s="195"/>
      <c r="TLY89" s="195"/>
      <c r="TLZ89" s="195"/>
      <c r="TMA89" s="195"/>
      <c r="TMB89" s="195"/>
      <c r="TMC89" s="195"/>
      <c r="TMD89" s="195"/>
      <c r="TME89" s="195"/>
      <c r="TMF89" s="195"/>
      <c r="TMG89" s="195"/>
      <c r="TMH89" s="195"/>
      <c r="TMI89" s="195"/>
      <c r="TMJ89" s="195"/>
      <c r="TMK89" s="195"/>
      <c r="TML89" s="195"/>
      <c r="TMM89" s="195"/>
      <c r="TMN89" s="195"/>
      <c r="TMO89" s="195"/>
      <c r="TMP89" s="195"/>
      <c r="TMQ89" s="195"/>
      <c r="TMR89" s="195"/>
      <c r="TMS89" s="195"/>
      <c r="TMT89" s="195"/>
      <c r="TMU89" s="195"/>
      <c r="TMV89" s="195"/>
      <c r="TMW89" s="195"/>
      <c r="TMX89" s="195"/>
      <c r="TMY89" s="195"/>
      <c r="TMZ89" s="195"/>
      <c r="TNA89" s="195"/>
      <c r="TNB89" s="195"/>
      <c r="TNC89" s="195"/>
      <c r="TND89" s="195"/>
      <c r="TNE89" s="195"/>
      <c r="TNF89" s="195"/>
      <c r="TNG89" s="195"/>
      <c r="TNH89" s="195"/>
      <c r="TNI89" s="195"/>
      <c r="TNJ89" s="195"/>
      <c r="TNK89" s="195"/>
      <c r="TNL89" s="195"/>
      <c r="TNM89" s="195"/>
      <c r="TNN89" s="195"/>
      <c r="TNO89" s="195"/>
      <c r="TNP89" s="195"/>
      <c r="TNQ89" s="195"/>
      <c r="TNR89" s="195"/>
      <c r="TNS89" s="195"/>
      <c r="TNT89" s="195"/>
      <c r="TNU89" s="195"/>
      <c r="TNV89" s="195"/>
      <c r="TNW89" s="195"/>
      <c r="TNX89" s="195"/>
      <c r="TNY89" s="195"/>
      <c r="TNZ89" s="195"/>
      <c r="TOA89" s="195"/>
      <c r="TOB89" s="195"/>
      <c r="TOC89" s="195"/>
      <c r="TOD89" s="195"/>
      <c r="TOE89" s="195"/>
      <c r="TOF89" s="195"/>
      <c r="TOG89" s="195"/>
      <c r="TOH89" s="195"/>
      <c r="TOI89" s="195"/>
      <c r="TOJ89" s="195"/>
      <c r="TOK89" s="195"/>
      <c r="TOL89" s="195"/>
      <c r="TOM89" s="195"/>
      <c r="TON89" s="195"/>
      <c r="TOO89" s="195"/>
      <c r="TOP89" s="195"/>
      <c r="TOQ89" s="195"/>
      <c r="TOR89" s="195"/>
      <c r="TOS89" s="195"/>
      <c r="TOT89" s="195"/>
      <c r="TOU89" s="195"/>
      <c r="TOV89" s="195"/>
      <c r="TOW89" s="195"/>
      <c r="TOX89" s="195"/>
      <c r="TOY89" s="195"/>
      <c r="TOZ89" s="195"/>
      <c r="TPA89" s="195"/>
      <c r="TPB89" s="195"/>
      <c r="TPC89" s="195"/>
      <c r="TPD89" s="195"/>
      <c r="TPE89" s="195"/>
      <c r="TPF89" s="195"/>
      <c r="TPG89" s="195"/>
      <c r="TPH89" s="195"/>
      <c r="TPI89" s="195"/>
      <c r="TPJ89" s="195"/>
      <c r="TPK89" s="195"/>
      <c r="TPL89" s="195"/>
      <c r="TPM89" s="195"/>
      <c r="TPN89" s="195"/>
      <c r="TPO89" s="195"/>
      <c r="TPP89" s="195"/>
      <c r="TPQ89" s="195"/>
      <c r="TPR89" s="195"/>
      <c r="TPS89" s="195"/>
      <c r="TPT89" s="195"/>
      <c r="TPU89" s="195"/>
      <c r="TPV89" s="195"/>
      <c r="TPW89" s="195"/>
      <c r="TPX89" s="195"/>
      <c r="TPY89" s="195"/>
      <c r="TPZ89" s="195"/>
      <c r="TQA89" s="195"/>
      <c r="TQB89" s="195"/>
      <c r="TQC89" s="195"/>
      <c r="TQD89" s="195"/>
      <c r="TQE89" s="195"/>
      <c r="TQF89" s="195"/>
      <c r="TQG89" s="195"/>
      <c r="TQH89" s="195"/>
      <c r="TQI89" s="195"/>
      <c r="TQJ89" s="195"/>
      <c r="TQK89" s="195"/>
      <c r="TQL89" s="195"/>
      <c r="TQM89" s="195"/>
      <c r="TQN89" s="195"/>
      <c r="TQO89" s="195"/>
      <c r="TQP89" s="195"/>
      <c r="TQQ89" s="195"/>
      <c r="TQR89" s="195"/>
      <c r="TQS89" s="195"/>
      <c r="TQT89" s="195"/>
      <c r="TQU89" s="195"/>
      <c r="TQV89" s="195"/>
      <c r="TQW89" s="195"/>
      <c r="TQX89" s="195"/>
      <c r="TQY89" s="195"/>
      <c r="TQZ89" s="195"/>
      <c r="TRA89" s="195"/>
      <c r="TRB89" s="195"/>
      <c r="TRC89" s="195"/>
      <c r="TRD89" s="195"/>
      <c r="TRE89" s="195"/>
      <c r="TRF89" s="195"/>
      <c r="TRG89" s="195"/>
      <c r="TRH89" s="195"/>
      <c r="TRI89" s="195"/>
      <c r="TRJ89" s="195"/>
      <c r="TRK89" s="195"/>
      <c r="TRL89" s="195"/>
      <c r="TRM89" s="195"/>
      <c r="TRN89" s="195"/>
      <c r="TRO89" s="195"/>
      <c r="TRP89" s="195"/>
      <c r="TRQ89" s="195"/>
      <c r="TRR89" s="195"/>
      <c r="TRS89" s="195"/>
      <c r="TRT89" s="195"/>
      <c r="TRU89" s="195"/>
      <c r="TRV89" s="195"/>
      <c r="TRW89" s="195"/>
      <c r="TRX89" s="195"/>
      <c r="TRY89" s="195"/>
      <c r="TRZ89" s="195"/>
      <c r="TSA89" s="195"/>
      <c r="TSB89" s="195"/>
      <c r="TSC89" s="195"/>
      <c r="TSD89" s="195"/>
      <c r="TSE89" s="195"/>
      <c r="TSF89" s="195"/>
      <c r="TSG89" s="195"/>
      <c r="TSH89" s="195"/>
      <c r="TSI89" s="195"/>
      <c r="TSJ89" s="195"/>
      <c r="TSK89" s="195"/>
      <c r="TSL89" s="195"/>
      <c r="TSM89" s="195"/>
      <c r="TSN89" s="195"/>
      <c r="TSO89" s="195"/>
      <c r="TSP89" s="195"/>
      <c r="TSQ89" s="195"/>
      <c r="TSR89" s="195"/>
      <c r="TSS89" s="195"/>
      <c r="TST89" s="195"/>
      <c r="TSU89" s="195"/>
      <c r="TSV89" s="195"/>
      <c r="TSW89" s="195"/>
      <c r="TSX89" s="195"/>
      <c r="TSY89" s="195"/>
      <c r="TSZ89" s="195"/>
      <c r="TTA89" s="195"/>
      <c r="TTB89" s="195"/>
      <c r="TTC89" s="195"/>
      <c r="TTD89" s="195"/>
      <c r="TTE89" s="195"/>
      <c r="TTF89" s="195"/>
      <c r="TTG89" s="195"/>
      <c r="TTH89" s="195"/>
      <c r="TTI89" s="195"/>
      <c r="TTJ89" s="195"/>
      <c r="TTK89" s="195"/>
      <c r="TTL89" s="195"/>
      <c r="TTM89" s="195"/>
      <c r="TTN89" s="195"/>
      <c r="TTO89" s="195"/>
      <c r="TTP89" s="195"/>
      <c r="TTQ89" s="195"/>
      <c r="TTR89" s="195"/>
      <c r="TTS89" s="195"/>
      <c r="TTT89" s="195"/>
      <c r="TTU89" s="195"/>
      <c r="TTV89" s="195"/>
      <c r="TTW89" s="195"/>
      <c r="TTX89" s="195"/>
      <c r="TTY89" s="195"/>
      <c r="TTZ89" s="195"/>
      <c r="TUA89" s="195"/>
      <c r="TUB89" s="195"/>
      <c r="TUC89" s="195"/>
      <c r="TUD89" s="195"/>
      <c r="TUE89" s="195"/>
      <c r="TUF89" s="195"/>
      <c r="TUG89" s="195"/>
      <c r="TUH89" s="195"/>
      <c r="TUI89" s="195"/>
      <c r="TUJ89" s="195"/>
      <c r="TUK89" s="195"/>
      <c r="TUL89" s="195"/>
      <c r="TUM89" s="195"/>
      <c r="TUN89" s="195"/>
      <c r="TUO89" s="195"/>
      <c r="TUP89" s="195"/>
      <c r="TUQ89" s="195"/>
      <c r="TUR89" s="195"/>
      <c r="TUS89" s="195"/>
      <c r="TUT89" s="195"/>
      <c r="TUU89" s="195"/>
      <c r="TUV89" s="195"/>
      <c r="TUW89" s="195"/>
      <c r="TUX89" s="195"/>
      <c r="TUY89" s="195"/>
      <c r="TUZ89" s="195"/>
      <c r="TVA89" s="195"/>
      <c r="TVB89" s="195"/>
      <c r="TVC89" s="195"/>
      <c r="TVD89" s="195"/>
      <c r="TVE89" s="195"/>
      <c r="TVF89" s="195"/>
      <c r="TVG89" s="195"/>
      <c r="TVH89" s="195"/>
      <c r="TVI89" s="195"/>
      <c r="TVJ89" s="195"/>
      <c r="TVK89" s="195"/>
      <c r="TVL89" s="195"/>
      <c r="TVM89" s="195"/>
      <c r="TVN89" s="195"/>
      <c r="TVO89" s="195"/>
      <c r="TVP89" s="195"/>
      <c r="TVQ89" s="195"/>
      <c r="TVR89" s="195"/>
      <c r="TVS89" s="195"/>
      <c r="TVT89" s="195"/>
      <c r="TVU89" s="195"/>
      <c r="TVV89" s="195"/>
      <c r="TVW89" s="195"/>
      <c r="TVX89" s="195"/>
      <c r="TVY89" s="195"/>
      <c r="TVZ89" s="195"/>
      <c r="TWA89" s="195"/>
      <c r="TWB89" s="195"/>
      <c r="TWC89" s="195"/>
      <c r="TWD89" s="195"/>
      <c r="TWE89" s="195"/>
      <c r="TWF89" s="195"/>
      <c r="TWG89" s="195"/>
      <c r="TWH89" s="195"/>
      <c r="TWI89" s="195"/>
      <c r="TWJ89" s="195"/>
      <c r="TWK89" s="195"/>
      <c r="TWL89" s="195"/>
      <c r="TWM89" s="195"/>
      <c r="TWN89" s="195"/>
      <c r="TWO89" s="195"/>
      <c r="TWP89" s="195"/>
      <c r="TWQ89" s="195"/>
      <c r="TWR89" s="195"/>
      <c r="TWS89" s="195"/>
      <c r="TWT89" s="195"/>
      <c r="TWU89" s="195"/>
      <c r="TWV89" s="195"/>
      <c r="TWW89" s="195"/>
      <c r="TWX89" s="195"/>
      <c r="TWY89" s="195"/>
      <c r="TWZ89" s="195"/>
      <c r="TXA89" s="195"/>
      <c r="TXB89" s="195"/>
      <c r="TXC89" s="195"/>
      <c r="TXD89" s="195"/>
      <c r="TXE89" s="195"/>
      <c r="TXF89" s="195"/>
      <c r="TXG89" s="195"/>
      <c r="TXH89" s="195"/>
      <c r="TXI89" s="195"/>
      <c r="TXJ89" s="195"/>
      <c r="TXK89" s="195"/>
      <c r="TXL89" s="195"/>
      <c r="TXM89" s="195"/>
      <c r="TXN89" s="195"/>
      <c r="TXO89" s="195"/>
      <c r="TXP89" s="195"/>
      <c r="TXQ89" s="195"/>
      <c r="TXR89" s="195"/>
      <c r="TXS89" s="195"/>
      <c r="TXT89" s="195"/>
      <c r="TXU89" s="195"/>
      <c r="TXV89" s="195"/>
      <c r="TXW89" s="195"/>
      <c r="TXX89" s="195"/>
      <c r="TXY89" s="195"/>
      <c r="TXZ89" s="195"/>
      <c r="TYA89" s="195"/>
      <c r="TYB89" s="195"/>
      <c r="TYC89" s="195"/>
      <c r="TYD89" s="195"/>
      <c r="TYE89" s="195"/>
      <c r="TYF89" s="195"/>
      <c r="TYG89" s="195"/>
      <c r="TYH89" s="195"/>
      <c r="TYI89" s="195"/>
      <c r="TYJ89" s="195"/>
      <c r="TYK89" s="195"/>
      <c r="TYL89" s="195"/>
      <c r="TYM89" s="195"/>
      <c r="TYN89" s="195"/>
      <c r="TYO89" s="195"/>
      <c r="TYP89" s="195"/>
      <c r="TYQ89" s="195"/>
      <c r="TYR89" s="195"/>
      <c r="TYS89" s="195"/>
      <c r="TYT89" s="195"/>
      <c r="TYU89" s="195"/>
      <c r="TYV89" s="195"/>
      <c r="TYW89" s="195"/>
      <c r="TYX89" s="195"/>
      <c r="TYY89" s="195"/>
      <c r="TYZ89" s="195"/>
      <c r="TZA89" s="195"/>
      <c r="TZB89" s="195"/>
      <c r="TZC89" s="195"/>
      <c r="TZD89" s="195"/>
      <c r="TZE89" s="195"/>
      <c r="TZF89" s="195"/>
      <c r="TZG89" s="195"/>
      <c r="TZH89" s="195"/>
      <c r="TZI89" s="195"/>
      <c r="TZJ89" s="195"/>
      <c r="TZK89" s="195"/>
      <c r="TZL89" s="195"/>
      <c r="TZM89" s="195"/>
      <c r="TZN89" s="195"/>
      <c r="TZO89" s="195"/>
      <c r="TZP89" s="195"/>
      <c r="TZQ89" s="195"/>
      <c r="TZR89" s="195"/>
      <c r="TZS89" s="195"/>
      <c r="TZT89" s="195"/>
      <c r="TZU89" s="195"/>
      <c r="TZV89" s="195"/>
      <c r="TZW89" s="195"/>
      <c r="TZX89" s="195"/>
      <c r="TZY89" s="195"/>
      <c r="TZZ89" s="195"/>
      <c r="UAA89" s="195"/>
      <c r="UAB89" s="195"/>
      <c r="UAC89" s="195"/>
      <c r="UAD89" s="195"/>
      <c r="UAE89" s="195"/>
      <c r="UAF89" s="195"/>
      <c r="UAG89" s="195"/>
      <c r="UAH89" s="195"/>
      <c r="UAI89" s="195"/>
      <c r="UAJ89" s="195"/>
      <c r="UAK89" s="195"/>
      <c r="UAL89" s="195"/>
      <c r="UAM89" s="195"/>
      <c r="UAN89" s="195"/>
      <c r="UAO89" s="195"/>
      <c r="UAP89" s="195"/>
      <c r="UAQ89" s="195"/>
      <c r="UAR89" s="195"/>
      <c r="UAS89" s="195"/>
      <c r="UAT89" s="195"/>
      <c r="UAU89" s="195"/>
      <c r="UAV89" s="195"/>
      <c r="UAW89" s="195"/>
      <c r="UAX89" s="195"/>
      <c r="UAY89" s="195"/>
      <c r="UAZ89" s="195"/>
      <c r="UBA89" s="195"/>
      <c r="UBB89" s="195"/>
      <c r="UBC89" s="195"/>
      <c r="UBD89" s="195"/>
      <c r="UBE89" s="195"/>
      <c r="UBF89" s="195"/>
      <c r="UBG89" s="195"/>
      <c r="UBH89" s="195"/>
      <c r="UBI89" s="195"/>
      <c r="UBJ89" s="195"/>
      <c r="UBK89" s="195"/>
      <c r="UBL89" s="195"/>
      <c r="UBM89" s="195"/>
      <c r="UBN89" s="195"/>
      <c r="UBO89" s="195"/>
      <c r="UBP89" s="195"/>
      <c r="UBQ89" s="195"/>
      <c r="UBR89" s="195"/>
      <c r="UBS89" s="195"/>
      <c r="UBT89" s="195"/>
      <c r="UBU89" s="195"/>
      <c r="UBV89" s="195"/>
      <c r="UBW89" s="195"/>
      <c r="UBX89" s="195"/>
      <c r="UBY89" s="195"/>
      <c r="UBZ89" s="195"/>
      <c r="UCA89" s="195"/>
      <c r="UCB89" s="195"/>
      <c r="UCC89" s="195"/>
      <c r="UCD89" s="195"/>
      <c r="UCE89" s="195"/>
      <c r="UCF89" s="195"/>
      <c r="UCG89" s="195"/>
      <c r="UCH89" s="195"/>
      <c r="UCI89" s="195"/>
      <c r="UCJ89" s="195"/>
      <c r="UCK89" s="195"/>
      <c r="UCL89" s="195"/>
      <c r="UCM89" s="195"/>
      <c r="UCN89" s="195"/>
      <c r="UCO89" s="195"/>
      <c r="UCP89" s="195"/>
      <c r="UCQ89" s="195"/>
      <c r="UCR89" s="195"/>
      <c r="UCS89" s="195"/>
      <c r="UCT89" s="195"/>
      <c r="UCU89" s="195"/>
      <c r="UCV89" s="195"/>
      <c r="UCW89" s="195"/>
      <c r="UCX89" s="195"/>
      <c r="UCY89" s="195"/>
      <c r="UCZ89" s="195"/>
      <c r="UDA89" s="195"/>
      <c r="UDB89" s="195"/>
      <c r="UDC89" s="195"/>
      <c r="UDD89" s="195"/>
      <c r="UDE89" s="195"/>
      <c r="UDF89" s="195"/>
      <c r="UDG89" s="195"/>
      <c r="UDH89" s="195"/>
      <c r="UDI89" s="195"/>
      <c r="UDJ89" s="195"/>
      <c r="UDK89" s="195"/>
      <c r="UDL89" s="195"/>
      <c r="UDM89" s="195"/>
      <c r="UDN89" s="195"/>
      <c r="UDO89" s="195"/>
      <c r="UDP89" s="195"/>
      <c r="UDQ89" s="195"/>
      <c r="UDR89" s="195"/>
      <c r="UDS89" s="195"/>
      <c r="UDT89" s="195"/>
      <c r="UDU89" s="195"/>
      <c r="UDV89" s="195"/>
      <c r="UDW89" s="195"/>
      <c r="UDX89" s="195"/>
      <c r="UDY89" s="195"/>
      <c r="UDZ89" s="195"/>
      <c r="UEA89" s="195"/>
      <c r="UEB89" s="195"/>
      <c r="UEC89" s="195"/>
      <c r="UED89" s="195"/>
      <c r="UEE89" s="195"/>
      <c r="UEF89" s="195"/>
      <c r="UEG89" s="195"/>
      <c r="UEH89" s="195"/>
      <c r="UEI89" s="195"/>
      <c r="UEJ89" s="195"/>
      <c r="UEK89" s="195"/>
      <c r="UEL89" s="195"/>
      <c r="UEM89" s="195"/>
      <c r="UEN89" s="195"/>
      <c r="UEO89" s="195"/>
      <c r="UEP89" s="195"/>
      <c r="UEQ89" s="195"/>
      <c r="UER89" s="195"/>
      <c r="UES89" s="195"/>
      <c r="UET89" s="195"/>
      <c r="UEU89" s="195"/>
      <c r="UEV89" s="195"/>
      <c r="UEW89" s="195"/>
      <c r="UEX89" s="195"/>
      <c r="UEY89" s="195"/>
      <c r="UEZ89" s="195"/>
      <c r="UFA89" s="195"/>
      <c r="UFB89" s="195"/>
      <c r="UFC89" s="195"/>
      <c r="UFD89" s="195"/>
      <c r="UFE89" s="195"/>
      <c r="UFF89" s="195"/>
      <c r="UFG89" s="195"/>
      <c r="UFH89" s="195"/>
      <c r="UFI89" s="195"/>
      <c r="UFJ89" s="195"/>
      <c r="UFK89" s="195"/>
      <c r="UFL89" s="195"/>
      <c r="UFM89" s="195"/>
      <c r="UFN89" s="195"/>
      <c r="UFO89" s="195"/>
      <c r="UFP89" s="195"/>
      <c r="UFQ89" s="195"/>
      <c r="UFR89" s="195"/>
      <c r="UFS89" s="195"/>
      <c r="UFT89" s="195"/>
      <c r="UFU89" s="195"/>
      <c r="UFV89" s="195"/>
      <c r="UFW89" s="195"/>
      <c r="UFX89" s="195"/>
      <c r="UFY89" s="195"/>
      <c r="UFZ89" s="195"/>
      <c r="UGA89" s="195"/>
      <c r="UGB89" s="195"/>
      <c r="UGC89" s="195"/>
      <c r="UGD89" s="195"/>
      <c r="UGE89" s="195"/>
      <c r="UGF89" s="195"/>
      <c r="UGG89" s="195"/>
      <c r="UGH89" s="195"/>
      <c r="UGI89" s="195"/>
      <c r="UGJ89" s="195"/>
      <c r="UGK89" s="195"/>
      <c r="UGL89" s="195"/>
      <c r="UGM89" s="195"/>
      <c r="UGN89" s="195"/>
      <c r="UGO89" s="195"/>
      <c r="UGP89" s="195"/>
      <c r="UGQ89" s="195"/>
      <c r="UGR89" s="195"/>
      <c r="UGS89" s="195"/>
      <c r="UGT89" s="195"/>
      <c r="UGU89" s="195"/>
      <c r="UGV89" s="195"/>
      <c r="UGW89" s="195"/>
      <c r="UGX89" s="195"/>
      <c r="UGY89" s="195"/>
      <c r="UGZ89" s="195"/>
      <c r="UHA89" s="195"/>
      <c r="UHB89" s="195"/>
      <c r="UHC89" s="195"/>
      <c r="UHD89" s="195"/>
      <c r="UHE89" s="195"/>
      <c r="UHF89" s="195"/>
      <c r="UHG89" s="195"/>
      <c r="UHH89" s="195"/>
      <c r="UHI89" s="195"/>
      <c r="UHJ89" s="195"/>
      <c r="UHK89" s="195"/>
      <c r="UHL89" s="195"/>
      <c r="UHM89" s="195"/>
      <c r="UHN89" s="195"/>
      <c r="UHO89" s="195"/>
      <c r="UHP89" s="195"/>
      <c r="UHQ89" s="195"/>
      <c r="UHR89" s="195"/>
      <c r="UHS89" s="195"/>
      <c r="UHT89" s="195"/>
      <c r="UHU89" s="195"/>
      <c r="UHV89" s="195"/>
      <c r="UHW89" s="195"/>
      <c r="UHX89" s="195"/>
      <c r="UHY89" s="195"/>
      <c r="UHZ89" s="195"/>
      <c r="UIA89" s="195"/>
      <c r="UIB89" s="195"/>
      <c r="UIC89" s="195"/>
      <c r="UID89" s="195"/>
      <c r="UIE89" s="195"/>
      <c r="UIF89" s="195"/>
      <c r="UIG89" s="195"/>
      <c r="UIH89" s="195"/>
      <c r="UII89" s="195"/>
      <c r="UIJ89" s="195"/>
      <c r="UIK89" s="195"/>
      <c r="UIL89" s="195"/>
      <c r="UIM89" s="195"/>
      <c r="UIN89" s="195"/>
      <c r="UIO89" s="195"/>
      <c r="UIP89" s="195"/>
      <c r="UIQ89" s="195"/>
      <c r="UIR89" s="195"/>
      <c r="UIS89" s="195"/>
      <c r="UIT89" s="195"/>
      <c r="UIU89" s="195"/>
      <c r="UIV89" s="195"/>
      <c r="UIW89" s="195"/>
      <c r="UIX89" s="195"/>
      <c r="UIY89" s="195"/>
      <c r="UIZ89" s="195"/>
      <c r="UJA89" s="195"/>
      <c r="UJB89" s="195"/>
      <c r="UJC89" s="195"/>
      <c r="UJD89" s="195"/>
      <c r="UJE89" s="195"/>
      <c r="UJF89" s="195"/>
      <c r="UJG89" s="195"/>
      <c r="UJH89" s="195"/>
      <c r="UJI89" s="195"/>
      <c r="UJJ89" s="195"/>
      <c r="UJK89" s="195"/>
      <c r="UJL89" s="195"/>
      <c r="UJM89" s="195"/>
      <c r="UJN89" s="195"/>
      <c r="UJO89" s="195"/>
      <c r="UJP89" s="195"/>
      <c r="UJQ89" s="195"/>
      <c r="UJR89" s="195"/>
      <c r="UJS89" s="195"/>
      <c r="UJT89" s="195"/>
      <c r="UJU89" s="195"/>
      <c r="UJV89" s="195"/>
      <c r="UJW89" s="195"/>
      <c r="UJX89" s="195"/>
      <c r="UJY89" s="195"/>
      <c r="UJZ89" s="195"/>
      <c r="UKA89" s="195"/>
      <c r="UKB89" s="195"/>
      <c r="UKC89" s="195"/>
      <c r="UKD89" s="195"/>
      <c r="UKE89" s="195"/>
      <c r="UKF89" s="195"/>
      <c r="UKG89" s="195"/>
      <c r="UKH89" s="195"/>
      <c r="UKI89" s="195"/>
      <c r="UKJ89" s="195"/>
      <c r="UKK89" s="195"/>
      <c r="UKL89" s="195"/>
      <c r="UKM89" s="195"/>
      <c r="UKN89" s="195"/>
      <c r="UKO89" s="195"/>
      <c r="UKP89" s="195"/>
      <c r="UKQ89" s="195"/>
      <c r="UKR89" s="195"/>
      <c r="UKS89" s="195"/>
      <c r="UKT89" s="195"/>
      <c r="UKU89" s="195"/>
      <c r="UKV89" s="195"/>
      <c r="UKW89" s="195"/>
      <c r="UKX89" s="195"/>
      <c r="UKY89" s="195"/>
      <c r="UKZ89" s="195"/>
      <c r="ULA89" s="195"/>
      <c r="ULB89" s="195"/>
      <c r="ULC89" s="195"/>
      <c r="ULD89" s="195"/>
      <c r="ULE89" s="195"/>
      <c r="ULF89" s="195"/>
      <c r="ULG89" s="195"/>
      <c r="ULH89" s="195"/>
      <c r="ULI89" s="195"/>
      <c r="ULJ89" s="195"/>
      <c r="ULK89" s="195"/>
      <c r="ULL89" s="195"/>
      <c r="ULM89" s="195"/>
      <c r="ULN89" s="195"/>
      <c r="ULO89" s="195"/>
      <c r="ULP89" s="195"/>
      <c r="ULQ89" s="195"/>
      <c r="ULR89" s="195"/>
      <c r="ULS89" s="195"/>
      <c r="ULT89" s="195"/>
      <c r="ULU89" s="195"/>
      <c r="ULV89" s="195"/>
      <c r="ULW89" s="195"/>
      <c r="ULX89" s="195"/>
      <c r="ULY89" s="195"/>
      <c r="ULZ89" s="195"/>
      <c r="UMA89" s="195"/>
      <c r="UMB89" s="195"/>
      <c r="UMC89" s="195"/>
      <c r="UMD89" s="195"/>
      <c r="UME89" s="195"/>
      <c r="UMF89" s="195"/>
      <c r="UMG89" s="195"/>
      <c r="UMH89" s="195"/>
      <c r="UMI89" s="195"/>
      <c r="UMJ89" s="195"/>
      <c r="UMK89" s="195"/>
      <c r="UML89" s="195"/>
      <c r="UMM89" s="195"/>
      <c r="UMN89" s="195"/>
      <c r="UMO89" s="195"/>
      <c r="UMP89" s="195"/>
      <c r="UMQ89" s="195"/>
      <c r="UMR89" s="195"/>
      <c r="UMS89" s="195"/>
      <c r="UMT89" s="195"/>
      <c r="UMU89" s="195"/>
      <c r="UMV89" s="195"/>
      <c r="UMW89" s="195"/>
      <c r="UMX89" s="195"/>
      <c r="UMY89" s="195"/>
      <c r="UMZ89" s="195"/>
      <c r="UNA89" s="195"/>
      <c r="UNB89" s="195"/>
      <c r="UNC89" s="195"/>
      <c r="UND89" s="195"/>
      <c r="UNE89" s="195"/>
      <c r="UNF89" s="195"/>
      <c r="UNG89" s="195"/>
      <c r="UNH89" s="195"/>
      <c r="UNI89" s="195"/>
      <c r="UNJ89" s="195"/>
      <c r="UNK89" s="195"/>
      <c r="UNL89" s="195"/>
      <c r="UNM89" s="195"/>
      <c r="UNN89" s="195"/>
      <c r="UNO89" s="195"/>
      <c r="UNP89" s="195"/>
      <c r="UNQ89" s="195"/>
      <c r="UNR89" s="195"/>
      <c r="UNS89" s="195"/>
      <c r="UNT89" s="195"/>
      <c r="UNU89" s="195"/>
      <c r="UNV89" s="195"/>
      <c r="UNW89" s="195"/>
      <c r="UNX89" s="195"/>
      <c r="UNY89" s="195"/>
      <c r="UNZ89" s="195"/>
      <c r="UOA89" s="195"/>
      <c r="UOB89" s="195"/>
      <c r="UOC89" s="195"/>
      <c r="UOD89" s="195"/>
      <c r="UOE89" s="195"/>
      <c r="UOF89" s="195"/>
      <c r="UOG89" s="195"/>
      <c r="UOH89" s="195"/>
      <c r="UOI89" s="195"/>
      <c r="UOJ89" s="195"/>
      <c r="UOK89" s="195"/>
      <c r="UOL89" s="195"/>
      <c r="UOM89" s="195"/>
      <c r="UON89" s="195"/>
      <c r="UOO89" s="195"/>
      <c r="UOP89" s="195"/>
      <c r="UOQ89" s="195"/>
      <c r="UOR89" s="195"/>
      <c r="UOS89" s="195"/>
      <c r="UOT89" s="195"/>
      <c r="UOU89" s="195"/>
      <c r="UOV89" s="195"/>
      <c r="UOW89" s="195"/>
      <c r="UOX89" s="195"/>
      <c r="UOY89" s="195"/>
      <c r="UOZ89" s="195"/>
      <c r="UPA89" s="195"/>
      <c r="UPB89" s="195"/>
      <c r="UPC89" s="195"/>
      <c r="UPD89" s="195"/>
      <c r="UPE89" s="195"/>
      <c r="UPF89" s="195"/>
      <c r="UPG89" s="195"/>
      <c r="UPH89" s="195"/>
      <c r="UPI89" s="195"/>
      <c r="UPJ89" s="195"/>
      <c r="UPK89" s="195"/>
      <c r="UPL89" s="195"/>
      <c r="UPM89" s="195"/>
      <c r="UPN89" s="195"/>
      <c r="UPO89" s="195"/>
      <c r="UPP89" s="195"/>
      <c r="UPQ89" s="195"/>
      <c r="UPR89" s="195"/>
      <c r="UPS89" s="195"/>
      <c r="UPT89" s="195"/>
      <c r="UPU89" s="195"/>
      <c r="UPV89" s="195"/>
      <c r="UPW89" s="195"/>
      <c r="UPX89" s="195"/>
      <c r="UPY89" s="195"/>
      <c r="UPZ89" s="195"/>
      <c r="UQA89" s="195"/>
      <c r="UQB89" s="195"/>
      <c r="UQC89" s="195"/>
      <c r="UQD89" s="195"/>
      <c r="UQE89" s="195"/>
      <c r="UQF89" s="195"/>
      <c r="UQG89" s="195"/>
      <c r="UQH89" s="195"/>
      <c r="UQI89" s="195"/>
      <c r="UQJ89" s="195"/>
      <c r="UQK89" s="195"/>
      <c r="UQL89" s="195"/>
      <c r="UQM89" s="195"/>
      <c r="UQN89" s="195"/>
      <c r="UQO89" s="195"/>
      <c r="UQP89" s="195"/>
      <c r="UQQ89" s="195"/>
      <c r="UQR89" s="195"/>
      <c r="UQS89" s="195"/>
      <c r="UQT89" s="195"/>
      <c r="UQU89" s="195"/>
      <c r="UQV89" s="195"/>
      <c r="UQW89" s="195"/>
      <c r="UQX89" s="195"/>
      <c r="UQY89" s="195"/>
      <c r="UQZ89" s="195"/>
      <c r="URA89" s="195"/>
      <c r="URB89" s="195"/>
      <c r="URC89" s="195"/>
      <c r="URD89" s="195"/>
      <c r="URE89" s="195"/>
      <c r="URF89" s="195"/>
      <c r="URG89" s="195"/>
      <c r="URH89" s="195"/>
      <c r="URI89" s="195"/>
      <c r="URJ89" s="195"/>
      <c r="URK89" s="195"/>
      <c r="URL89" s="195"/>
      <c r="URM89" s="195"/>
      <c r="URN89" s="195"/>
      <c r="URO89" s="195"/>
      <c r="URP89" s="195"/>
      <c r="URQ89" s="195"/>
      <c r="URR89" s="195"/>
      <c r="URS89" s="195"/>
      <c r="URT89" s="195"/>
      <c r="URU89" s="195"/>
      <c r="URV89" s="195"/>
      <c r="URW89" s="195"/>
      <c r="URX89" s="195"/>
      <c r="URY89" s="195"/>
      <c r="URZ89" s="195"/>
      <c r="USA89" s="195"/>
      <c r="USB89" s="195"/>
      <c r="USC89" s="195"/>
      <c r="USD89" s="195"/>
      <c r="USE89" s="195"/>
      <c r="USF89" s="195"/>
      <c r="USG89" s="195"/>
      <c r="USH89" s="195"/>
      <c r="USI89" s="195"/>
      <c r="USJ89" s="195"/>
      <c r="USK89" s="195"/>
      <c r="USL89" s="195"/>
      <c r="USM89" s="195"/>
      <c r="USN89" s="195"/>
      <c r="USO89" s="195"/>
      <c r="USP89" s="195"/>
      <c r="USQ89" s="195"/>
      <c r="USR89" s="195"/>
      <c r="USS89" s="195"/>
      <c r="UST89" s="195"/>
      <c r="USU89" s="195"/>
      <c r="USV89" s="195"/>
      <c r="USW89" s="195"/>
      <c r="USX89" s="195"/>
      <c r="USY89" s="195"/>
      <c r="USZ89" s="195"/>
      <c r="UTA89" s="195"/>
      <c r="UTB89" s="195"/>
      <c r="UTC89" s="195"/>
      <c r="UTD89" s="195"/>
      <c r="UTE89" s="195"/>
      <c r="UTF89" s="195"/>
      <c r="UTG89" s="195"/>
      <c r="UTH89" s="195"/>
      <c r="UTI89" s="195"/>
      <c r="UTJ89" s="195"/>
      <c r="UTK89" s="195"/>
      <c r="UTL89" s="195"/>
      <c r="UTM89" s="195"/>
      <c r="UTN89" s="195"/>
      <c r="UTO89" s="195"/>
      <c r="UTP89" s="195"/>
      <c r="UTQ89" s="195"/>
      <c r="UTR89" s="195"/>
      <c r="UTS89" s="195"/>
      <c r="UTT89" s="195"/>
      <c r="UTU89" s="195"/>
      <c r="UTV89" s="195"/>
      <c r="UTW89" s="195"/>
      <c r="UTX89" s="195"/>
      <c r="UTY89" s="195"/>
      <c r="UTZ89" s="195"/>
      <c r="UUA89" s="195"/>
      <c r="UUB89" s="195"/>
      <c r="UUC89" s="195"/>
      <c r="UUD89" s="195"/>
      <c r="UUE89" s="195"/>
      <c r="UUF89" s="195"/>
      <c r="UUG89" s="195"/>
      <c r="UUH89" s="195"/>
      <c r="UUI89" s="195"/>
      <c r="UUJ89" s="195"/>
      <c r="UUK89" s="195"/>
      <c r="UUL89" s="195"/>
      <c r="UUM89" s="195"/>
      <c r="UUN89" s="195"/>
      <c r="UUO89" s="195"/>
      <c r="UUP89" s="195"/>
      <c r="UUQ89" s="195"/>
      <c r="UUR89" s="195"/>
      <c r="UUS89" s="195"/>
      <c r="UUT89" s="195"/>
      <c r="UUU89" s="195"/>
      <c r="UUV89" s="195"/>
      <c r="UUW89" s="195"/>
      <c r="UUX89" s="195"/>
      <c r="UUY89" s="195"/>
      <c r="UUZ89" s="195"/>
      <c r="UVA89" s="195"/>
      <c r="UVB89" s="195"/>
      <c r="UVC89" s="195"/>
      <c r="UVD89" s="195"/>
      <c r="UVE89" s="195"/>
      <c r="UVF89" s="195"/>
      <c r="UVG89" s="195"/>
      <c r="UVH89" s="195"/>
      <c r="UVI89" s="195"/>
      <c r="UVJ89" s="195"/>
      <c r="UVK89" s="195"/>
      <c r="UVL89" s="195"/>
      <c r="UVM89" s="195"/>
      <c r="UVN89" s="195"/>
      <c r="UVO89" s="195"/>
      <c r="UVP89" s="195"/>
      <c r="UVQ89" s="195"/>
      <c r="UVR89" s="195"/>
      <c r="UVS89" s="195"/>
      <c r="UVT89" s="195"/>
      <c r="UVU89" s="195"/>
      <c r="UVV89" s="195"/>
      <c r="UVW89" s="195"/>
      <c r="UVX89" s="195"/>
      <c r="UVY89" s="195"/>
      <c r="UVZ89" s="195"/>
      <c r="UWA89" s="195"/>
      <c r="UWB89" s="195"/>
      <c r="UWC89" s="195"/>
      <c r="UWD89" s="195"/>
      <c r="UWE89" s="195"/>
      <c r="UWF89" s="195"/>
      <c r="UWG89" s="195"/>
      <c r="UWH89" s="195"/>
      <c r="UWI89" s="195"/>
      <c r="UWJ89" s="195"/>
      <c r="UWK89" s="195"/>
      <c r="UWL89" s="195"/>
      <c r="UWM89" s="195"/>
      <c r="UWN89" s="195"/>
      <c r="UWO89" s="195"/>
      <c r="UWP89" s="195"/>
      <c r="UWQ89" s="195"/>
      <c r="UWR89" s="195"/>
      <c r="UWS89" s="195"/>
      <c r="UWT89" s="195"/>
      <c r="UWU89" s="195"/>
      <c r="UWV89" s="195"/>
      <c r="UWW89" s="195"/>
      <c r="UWX89" s="195"/>
      <c r="UWY89" s="195"/>
      <c r="UWZ89" s="195"/>
      <c r="UXA89" s="195"/>
      <c r="UXB89" s="195"/>
      <c r="UXC89" s="195"/>
      <c r="UXD89" s="195"/>
      <c r="UXE89" s="195"/>
      <c r="UXF89" s="195"/>
      <c r="UXG89" s="195"/>
      <c r="UXH89" s="195"/>
      <c r="UXI89" s="195"/>
      <c r="UXJ89" s="195"/>
      <c r="UXK89" s="195"/>
      <c r="UXL89" s="195"/>
      <c r="UXM89" s="195"/>
      <c r="UXN89" s="195"/>
      <c r="UXO89" s="195"/>
      <c r="UXP89" s="195"/>
      <c r="UXQ89" s="195"/>
      <c r="UXR89" s="195"/>
      <c r="UXS89" s="195"/>
      <c r="UXT89" s="195"/>
      <c r="UXU89" s="195"/>
      <c r="UXV89" s="195"/>
      <c r="UXW89" s="195"/>
      <c r="UXX89" s="195"/>
      <c r="UXY89" s="195"/>
      <c r="UXZ89" s="195"/>
      <c r="UYA89" s="195"/>
      <c r="UYB89" s="195"/>
      <c r="UYC89" s="195"/>
      <c r="UYD89" s="195"/>
      <c r="UYE89" s="195"/>
      <c r="UYF89" s="195"/>
      <c r="UYG89" s="195"/>
      <c r="UYH89" s="195"/>
      <c r="UYI89" s="195"/>
      <c r="UYJ89" s="195"/>
      <c r="UYK89" s="195"/>
      <c r="UYL89" s="195"/>
      <c r="UYM89" s="195"/>
      <c r="UYN89" s="195"/>
      <c r="UYO89" s="195"/>
      <c r="UYP89" s="195"/>
      <c r="UYQ89" s="195"/>
      <c r="UYR89" s="195"/>
      <c r="UYS89" s="195"/>
      <c r="UYT89" s="195"/>
      <c r="UYU89" s="195"/>
      <c r="UYV89" s="195"/>
      <c r="UYW89" s="195"/>
      <c r="UYX89" s="195"/>
      <c r="UYY89" s="195"/>
      <c r="UYZ89" s="195"/>
      <c r="UZA89" s="195"/>
      <c r="UZB89" s="195"/>
      <c r="UZC89" s="195"/>
      <c r="UZD89" s="195"/>
      <c r="UZE89" s="195"/>
      <c r="UZF89" s="195"/>
      <c r="UZG89" s="195"/>
      <c r="UZH89" s="195"/>
      <c r="UZI89" s="195"/>
      <c r="UZJ89" s="195"/>
      <c r="UZK89" s="195"/>
      <c r="UZL89" s="195"/>
      <c r="UZM89" s="195"/>
      <c r="UZN89" s="195"/>
      <c r="UZO89" s="195"/>
      <c r="UZP89" s="195"/>
      <c r="UZQ89" s="195"/>
      <c r="UZR89" s="195"/>
      <c r="UZS89" s="195"/>
      <c r="UZT89" s="195"/>
      <c r="UZU89" s="195"/>
      <c r="UZV89" s="195"/>
      <c r="UZW89" s="195"/>
      <c r="UZX89" s="195"/>
      <c r="UZY89" s="195"/>
      <c r="UZZ89" s="195"/>
      <c r="VAA89" s="195"/>
      <c r="VAB89" s="195"/>
      <c r="VAC89" s="195"/>
      <c r="VAD89" s="195"/>
      <c r="VAE89" s="195"/>
      <c r="VAF89" s="195"/>
      <c r="VAG89" s="195"/>
      <c r="VAH89" s="195"/>
      <c r="VAI89" s="195"/>
      <c r="VAJ89" s="195"/>
      <c r="VAK89" s="195"/>
      <c r="VAL89" s="195"/>
      <c r="VAM89" s="195"/>
      <c r="VAN89" s="195"/>
      <c r="VAO89" s="195"/>
      <c r="VAP89" s="195"/>
      <c r="VAQ89" s="195"/>
      <c r="VAR89" s="195"/>
      <c r="VAS89" s="195"/>
      <c r="VAT89" s="195"/>
      <c r="VAU89" s="195"/>
      <c r="VAV89" s="195"/>
      <c r="VAW89" s="195"/>
      <c r="VAX89" s="195"/>
      <c r="VAY89" s="195"/>
      <c r="VAZ89" s="195"/>
      <c r="VBA89" s="195"/>
      <c r="VBB89" s="195"/>
      <c r="VBC89" s="195"/>
      <c r="VBD89" s="195"/>
      <c r="VBE89" s="195"/>
      <c r="VBF89" s="195"/>
      <c r="VBG89" s="195"/>
      <c r="VBH89" s="195"/>
      <c r="VBI89" s="195"/>
      <c r="VBJ89" s="195"/>
      <c r="VBK89" s="195"/>
      <c r="VBL89" s="195"/>
      <c r="VBM89" s="195"/>
      <c r="VBN89" s="195"/>
      <c r="VBO89" s="195"/>
      <c r="VBP89" s="195"/>
      <c r="VBQ89" s="195"/>
      <c r="VBR89" s="195"/>
      <c r="VBS89" s="195"/>
      <c r="VBT89" s="195"/>
      <c r="VBU89" s="195"/>
      <c r="VBV89" s="195"/>
      <c r="VBW89" s="195"/>
      <c r="VBX89" s="195"/>
      <c r="VBY89" s="195"/>
      <c r="VBZ89" s="195"/>
      <c r="VCA89" s="195"/>
      <c r="VCB89" s="195"/>
      <c r="VCC89" s="195"/>
      <c r="VCD89" s="195"/>
      <c r="VCE89" s="195"/>
      <c r="VCF89" s="195"/>
      <c r="VCG89" s="195"/>
      <c r="VCH89" s="195"/>
      <c r="VCI89" s="195"/>
      <c r="VCJ89" s="195"/>
      <c r="VCK89" s="195"/>
      <c r="VCL89" s="195"/>
      <c r="VCM89" s="195"/>
      <c r="VCN89" s="195"/>
      <c r="VCO89" s="195"/>
      <c r="VCP89" s="195"/>
      <c r="VCQ89" s="195"/>
      <c r="VCR89" s="195"/>
      <c r="VCS89" s="195"/>
      <c r="VCT89" s="195"/>
      <c r="VCU89" s="195"/>
      <c r="VCV89" s="195"/>
      <c r="VCW89" s="195"/>
      <c r="VCX89" s="195"/>
      <c r="VCY89" s="195"/>
      <c r="VCZ89" s="195"/>
      <c r="VDA89" s="195"/>
      <c r="VDB89" s="195"/>
      <c r="VDC89" s="195"/>
      <c r="VDD89" s="195"/>
      <c r="VDE89" s="195"/>
      <c r="VDF89" s="195"/>
      <c r="VDG89" s="195"/>
      <c r="VDH89" s="195"/>
      <c r="VDI89" s="195"/>
      <c r="VDJ89" s="195"/>
      <c r="VDK89" s="195"/>
      <c r="VDL89" s="195"/>
      <c r="VDM89" s="195"/>
      <c r="VDN89" s="195"/>
      <c r="VDO89" s="195"/>
      <c r="VDP89" s="195"/>
      <c r="VDQ89" s="195"/>
      <c r="VDR89" s="195"/>
      <c r="VDS89" s="195"/>
      <c r="VDT89" s="195"/>
      <c r="VDU89" s="195"/>
      <c r="VDV89" s="195"/>
      <c r="VDW89" s="195"/>
      <c r="VDX89" s="195"/>
      <c r="VDY89" s="195"/>
      <c r="VDZ89" s="195"/>
      <c r="VEA89" s="195"/>
      <c r="VEB89" s="195"/>
      <c r="VEC89" s="195"/>
      <c r="VED89" s="195"/>
      <c r="VEE89" s="195"/>
      <c r="VEF89" s="195"/>
      <c r="VEG89" s="195"/>
      <c r="VEH89" s="195"/>
      <c r="VEI89" s="195"/>
      <c r="VEJ89" s="195"/>
      <c r="VEK89" s="195"/>
      <c r="VEL89" s="195"/>
      <c r="VEM89" s="195"/>
      <c r="VEN89" s="195"/>
      <c r="VEO89" s="195"/>
      <c r="VEP89" s="195"/>
      <c r="VEQ89" s="195"/>
      <c r="VER89" s="195"/>
      <c r="VES89" s="195"/>
      <c r="VET89" s="195"/>
      <c r="VEU89" s="195"/>
      <c r="VEV89" s="195"/>
      <c r="VEW89" s="195"/>
      <c r="VEX89" s="195"/>
      <c r="VEY89" s="195"/>
      <c r="VEZ89" s="195"/>
      <c r="VFA89" s="195"/>
      <c r="VFB89" s="195"/>
      <c r="VFC89" s="195"/>
      <c r="VFD89" s="195"/>
      <c r="VFE89" s="195"/>
      <c r="VFF89" s="195"/>
      <c r="VFG89" s="195"/>
      <c r="VFH89" s="195"/>
      <c r="VFI89" s="195"/>
      <c r="VFJ89" s="195"/>
      <c r="VFK89" s="195"/>
      <c r="VFL89" s="195"/>
      <c r="VFM89" s="195"/>
      <c r="VFN89" s="195"/>
      <c r="VFO89" s="195"/>
      <c r="VFP89" s="195"/>
      <c r="VFQ89" s="195"/>
      <c r="VFR89" s="195"/>
      <c r="VFS89" s="195"/>
      <c r="VFT89" s="195"/>
      <c r="VFU89" s="195"/>
      <c r="VFV89" s="195"/>
      <c r="VFW89" s="195"/>
      <c r="VFX89" s="195"/>
      <c r="VFY89" s="195"/>
      <c r="VFZ89" s="195"/>
      <c r="VGA89" s="195"/>
      <c r="VGB89" s="195"/>
      <c r="VGC89" s="195"/>
      <c r="VGD89" s="195"/>
      <c r="VGE89" s="195"/>
      <c r="VGF89" s="195"/>
      <c r="VGG89" s="195"/>
      <c r="VGH89" s="195"/>
      <c r="VGI89" s="195"/>
      <c r="VGJ89" s="195"/>
      <c r="VGK89" s="195"/>
      <c r="VGL89" s="195"/>
      <c r="VGM89" s="195"/>
      <c r="VGN89" s="195"/>
      <c r="VGO89" s="195"/>
      <c r="VGP89" s="195"/>
      <c r="VGQ89" s="195"/>
      <c r="VGR89" s="195"/>
      <c r="VGS89" s="195"/>
      <c r="VGT89" s="195"/>
      <c r="VGU89" s="195"/>
      <c r="VGV89" s="195"/>
      <c r="VGW89" s="195"/>
      <c r="VGX89" s="195"/>
      <c r="VGY89" s="195"/>
      <c r="VGZ89" s="195"/>
      <c r="VHA89" s="195"/>
      <c r="VHB89" s="195"/>
      <c r="VHC89" s="195"/>
      <c r="VHD89" s="195"/>
      <c r="VHE89" s="195"/>
      <c r="VHF89" s="195"/>
      <c r="VHG89" s="195"/>
      <c r="VHH89" s="195"/>
      <c r="VHI89" s="195"/>
      <c r="VHJ89" s="195"/>
      <c r="VHK89" s="195"/>
      <c r="VHL89" s="195"/>
      <c r="VHM89" s="195"/>
      <c r="VHN89" s="195"/>
      <c r="VHO89" s="195"/>
      <c r="VHP89" s="195"/>
      <c r="VHQ89" s="195"/>
      <c r="VHR89" s="195"/>
      <c r="VHS89" s="195"/>
      <c r="VHT89" s="195"/>
      <c r="VHU89" s="195"/>
      <c r="VHV89" s="195"/>
      <c r="VHW89" s="195"/>
      <c r="VHX89" s="195"/>
      <c r="VHY89" s="195"/>
      <c r="VHZ89" s="195"/>
      <c r="VIA89" s="195"/>
      <c r="VIB89" s="195"/>
      <c r="VIC89" s="195"/>
      <c r="VID89" s="195"/>
      <c r="VIE89" s="195"/>
      <c r="VIF89" s="195"/>
      <c r="VIG89" s="195"/>
      <c r="VIH89" s="195"/>
      <c r="VII89" s="195"/>
      <c r="VIJ89" s="195"/>
      <c r="VIK89" s="195"/>
      <c r="VIL89" s="195"/>
      <c r="VIM89" s="195"/>
      <c r="VIN89" s="195"/>
      <c r="VIO89" s="195"/>
      <c r="VIP89" s="195"/>
      <c r="VIQ89" s="195"/>
      <c r="VIR89" s="195"/>
      <c r="VIS89" s="195"/>
      <c r="VIT89" s="195"/>
      <c r="VIU89" s="195"/>
      <c r="VIV89" s="195"/>
      <c r="VIW89" s="195"/>
      <c r="VIX89" s="195"/>
      <c r="VIY89" s="195"/>
      <c r="VIZ89" s="195"/>
      <c r="VJA89" s="195"/>
      <c r="VJB89" s="195"/>
      <c r="VJC89" s="195"/>
      <c r="VJD89" s="195"/>
      <c r="VJE89" s="195"/>
      <c r="VJF89" s="195"/>
      <c r="VJG89" s="195"/>
      <c r="VJH89" s="195"/>
      <c r="VJI89" s="195"/>
      <c r="VJJ89" s="195"/>
      <c r="VJK89" s="195"/>
      <c r="VJL89" s="195"/>
      <c r="VJM89" s="195"/>
      <c r="VJN89" s="195"/>
      <c r="VJO89" s="195"/>
      <c r="VJP89" s="195"/>
      <c r="VJQ89" s="195"/>
      <c r="VJR89" s="195"/>
      <c r="VJS89" s="195"/>
      <c r="VJT89" s="195"/>
      <c r="VJU89" s="195"/>
      <c r="VJV89" s="195"/>
      <c r="VJW89" s="195"/>
      <c r="VJX89" s="195"/>
      <c r="VJY89" s="195"/>
      <c r="VJZ89" s="195"/>
      <c r="VKA89" s="195"/>
      <c r="VKB89" s="195"/>
      <c r="VKC89" s="195"/>
      <c r="VKD89" s="195"/>
      <c r="VKE89" s="195"/>
      <c r="VKF89" s="195"/>
      <c r="VKG89" s="195"/>
      <c r="VKH89" s="195"/>
      <c r="VKI89" s="195"/>
      <c r="VKJ89" s="195"/>
      <c r="VKK89" s="195"/>
      <c r="VKL89" s="195"/>
      <c r="VKM89" s="195"/>
      <c r="VKN89" s="195"/>
      <c r="VKO89" s="195"/>
      <c r="VKP89" s="195"/>
      <c r="VKQ89" s="195"/>
      <c r="VKR89" s="195"/>
      <c r="VKS89" s="195"/>
      <c r="VKT89" s="195"/>
      <c r="VKU89" s="195"/>
      <c r="VKV89" s="195"/>
      <c r="VKW89" s="195"/>
      <c r="VKX89" s="195"/>
      <c r="VKY89" s="195"/>
      <c r="VKZ89" s="195"/>
      <c r="VLA89" s="195"/>
      <c r="VLB89" s="195"/>
      <c r="VLC89" s="195"/>
      <c r="VLD89" s="195"/>
      <c r="VLE89" s="195"/>
      <c r="VLF89" s="195"/>
      <c r="VLG89" s="195"/>
      <c r="VLH89" s="195"/>
      <c r="VLI89" s="195"/>
      <c r="VLJ89" s="195"/>
      <c r="VLK89" s="195"/>
      <c r="VLL89" s="195"/>
      <c r="VLM89" s="195"/>
      <c r="VLN89" s="195"/>
      <c r="VLO89" s="195"/>
      <c r="VLP89" s="195"/>
      <c r="VLQ89" s="195"/>
      <c r="VLR89" s="195"/>
      <c r="VLS89" s="195"/>
      <c r="VLT89" s="195"/>
      <c r="VLU89" s="195"/>
      <c r="VLV89" s="195"/>
      <c r="VLW89" s="195"/>
      <c r="VLX89" s="195"/>
      <c r="VLY89" s="195"/>
      <c r="VLZ89" s="195"/>
      <c r="VMA89" s="195"/>
      <c r="VMB89" s="195"/>
      <c r="VMC89" s="195"/>
      <c r="VMD89" s="195"/>
      <c r="VME89" s="195"/>
      <c r="VMF89" s="195"/>
      <c r="VMG89" s="195"/>
      <c r="VMH89" s="195"/>
      <c r="VMI89" s="195"/>
      <c r="VMJ89" s="195"/>
      <c r="VMK89" s="195"/>
      <c r="VML89" s="195"/>
      <c r="VMM89" s="195"/>
      <c r="VMN89" s="195"/>
      <c r="VMO89" s="195"/>
      <c r="VMP89" s="195"/>
      <c r="VMQ89" s="195"/>
      <c r="VMR89" s="195"/>
      <c r="VMS89" s="195"/>
      <c r="VMT89" s="195"/>
      <c r="VMU89" s="195"/>
      <c r="VMV89" s="195"/>
      <c r="VMW89" s="195"/>
      <c r="VMX89" s="195"/>
      <c r="VMY89" s="195"/>
      <c r="VMZ89" s="195"/>
      <c r="VNA89" s="195"/>
      <c r="VNB89" s="195"/>
      <c r="VNC89" s="195"/>
      <c r="VND89" s="195"/>
      <c r="VNE89" s="195"/>
      <c r="VNF89" s="195"/>
      <c r="VNG89" s="195"/>
      <c r="VNH89" s="195"/>
      <c r="VNI89" s="195"/>
      <c r="VNJ89" s="195"/>
      <c r="VNK89" s="195"/>
      <c r="VNL89" s="195"/>
      <c r="VNM89" s="195"/>
      <c r="VNN89" s="195"/>
      <c r="VNO89" s="195"/>
      <c r="VNP89" s="195"/>
      <c r="VNQ89" s="195"/>
      <c r="VNR89" s="195"/>
      <c r="VNS89" s="195"/>
      <c r="VNT89" s="195"/>
      <c r="VNU89" s="195"/>
      <c r="VNV89" s="195"/>
      <c r="VNW89" s="195"/>
      <c r="VNX89" s="195"/>
      <c r="VNY89" s="195"/>
      <c r="VNZ89" s="195"/>
      <c r="VOA89" s="195"/>
      <c r="VOB89" s="195"/>
      <c r="VOC89" s="195"/>
      <c r="VOD89" s="195"/>
      <c r="VOE89" s="195"/>
      <c r="VOF89" s="195"/>
      <c r="VOG89" s="195"/>
      <c r="VOH89" s="195"/>
      <c r="VOI89" s="195"/>
      <c r="VOJ89" s="195"/>
      <c r="VOK89" s="195"/>
      <c r="VOL89" s="195"/>
      <c r="VOM89" s="195"/>
      <c r="VON89" s="195"/>
      <c r="VOO89" s="195"/>
      <c r="VOP89" s="195"/>
      <c r="VOQ89" s="195"/>
      <c r="VOR89" s="195"/>
      <c r="VOS89" s="195"/>
      <c r="VOT89" s="195"/>
      <c r="VOU89" s="195"/>
      <c r="VOV89" s="195"/>
      <c r="VOW89" s="195"/>
      <c r="VOX89" s="195"/>
      <c r="VOY89" s="195"/>
      <c r="VOZ89" s="195"/>
      <c r="VPA89" s="195"/>
      <c r="VPB89" s="195"/>
      <c r="VPC89" s="195"/>
      <c r="VPD89" s="195"/>
      <c r="VPE89" s="195"/>
      <c r="VPF89" s="195"/>
      <c r="VPG89" s="195"/>
      <c r="VPH89" s="195"/>
      <c r="VPI89" s="195"/>
      <c r="VPJ89" s="195"/>
      <c r="VPK89" s="195"/>
      <c r="VPL89" s="195"/>
      <c r="VPM89" s="195"/>
      <c r="VPN89" s="195"/>
      <c r="VPO89" s="195"/>
      <c r="VPP89" s="195"/>
      <c r="VPQ89" s="195"/>
      <c r="VPR89" s="195"/>
      <c r="VPS89" s="195"/>
      <c r="VPT89" s="195"/>
      <c r="VPU89" s="195"/>
      <c r="VPV89" s="195"/>
      <c r="VPW89" s="195"/>
      <c r="VPX89" s="195"/>
      <c r="VPY89" s="195"/>
      <c r="VPZ89" s="195"/>
      <c r="VQA89" s="195"/>
      <c r="VQB89" s="195"/>
      <c r="VQC89" s="195"/>
      <c r="VQD89" s="195"/>
      <c r="VQE89" s="195"/>
      <c r="VQF89" s="195"/>
      <c r="VQG89" s="195"/>
      <c r="VQH89" s="195"/>
      <c r="VQI89" s="195"/>
      <c r="VQJ89" s="195"/>
      <c r="VQK89" s="195"/>
      <c r="VQL89" s="195"/>
      <c r="VQM89" s="195"/>
      <c r="VQN89" s="195"/>
      <c r="VQO89" s="195"/>
      <c r="VQP89" s="195"/>
      <c r="VQQ89" s="195"/>
      <c r="VQR89" s="195"/>
      <c r="VQS89" s="195"/>
      <c r="VQT89" s="195"/>
      <c r="VQU89" s="195"/>
      <c r="VQV89" s="195"/>
      <c r="VQW89" s="195"/>
      <c r="VQX89" s="195"/>
      <c r="VQY89" s="195"/>
      <c r="VQZ89" s="195"/>
      <c r="VRA89" s="195"/>
      <c r="VRB89" s="195"/>
      <c r="VRC89" s="195"/>
      <c r="VRD89" s="195"/>
      <c r="VRE89" s="195"/>
      <c r="VRF89" s="195"/>
      <c r="VRG89" s="195"/>
      <c r="VRH89" s="195"/>
      <c r="VRI89" s="195"/>
      <c r="VRJ89" s="195"/>
      <c r="VRK89" s="195"/>
      <c r="VRL89" s="195"/>
      <c r="VRM89" s="195"/>
      <c r="VRN89" s="195"/>
      <c r="VRO89" s="195"/>
      <c r="VRP89" s="195"/>
      <c r="VRQ89" s="195"/>
      <c r="VRR89" s="195"/>
      <c r="VRS89" s="195"/>
      <c r="VRT89" s="195"/>
      <c r="VRU89" s="195"/>
      <c r="VRV89" s="195"/>
      <c r="VRW89" s="195"/>
      <c r="VRX89" s="195"/>
      <c r="VRY89" s="195"/>
      <c r="VRZ89" s="195"/>
      <c r="VSA89" s="195"/>
      <c r="VSB89" s="195"/>
      <c r="VSC89" s="195"/>
      <c r="VSD89" s="195"/>
      <c r="VSE89" s="195"/>
      <c r="VSF89" s="195"/>
      <c r="VSG89" s="195"/>
      <c r="VSH89" s="195"/>
      <c r="VSI89" s="195"/>
      <c r="VSJ89" s="195"/>
      <c r="VSK89" s="195"/>
      <c r="VSL89" s="195"/>
      <c r="VSM89" s="195"/>
      <c r="VSN89" s="195"/>
      <c r="VSO89" s="195"/>
      <c r="VSP89" s="195"/>
      <c r="VSQ89" s="195"/>
      <c r="VSR89" s="195"/>
      <c r="VSS89" s="195"/>
      <c r="VST89" s="195"/>
      <c r="VSU89" s="195"/>
      <c r="VSV89" s="195"/>
      <c r="VSW89" s="195"/>
      <c r="VSX89" s="195"/>
      <c r="VSY89" s="195"/>
      <c r="VSZ89" s="195"/>
      <c r="VTA89" s="195"/>
      <c r="VTB89" s="195"/>
      <c r="VTC89" s="195"/>
      <c r="VTD89" s="195"/>
      <c r="VTE89" s="195"/>
      <c r="VTF89" s="195"/>
      <c r="VTG89" s="195"/>
      <c r="VTH89" s="195"/>
      <c r="VTI89" s="195"/>
      <c r="VTJ89" s="195"/>
      <c r="VTK89" s="195"/>
      <c r="VTL89" s="195"/>
      <c r="VTM89" s="195"/>
      <c r="VTN89" s="195"/>
      <c r="VTO89" s="195"/>
      <c r="VTP89" s="195"/>
      <c r="VTQ89" s="195"/>
      <c r="VTR89" s="195"/>
      <c r="VTS89" s="195"/>
      <c r="VTT89" s="195"/>
      <c r="VTU89" s="195"/>
      <c r="VTV89" s="195"/>
      <c r="VTW89" s="195"/>
      <c r="VTX89" s="195"/>
      <c r="VTY89" s="195"/>
      <c r="VTZ89" s="195"/>
      <c r="VUA89" s="195"/>
      <c r="VUB89" s="195"/>
      <c r="VUC89" s="195"/>
      <c r="VUD89" s="195"/>
      <c r="VUE89" s="195"/>
      <c r="VUF89" s="195"/>
      <c r="VUG89" s="195"/>
      <c r="VUH89" s="195"/>
      <c r="VUI89" s="195"/>
      <c r="VUJ89" s="195"/>
      <c r="VUK89" s="195"/>
      <c r="VUL89" s="195"/>
      <c r="VUM89" s="195"/>
      <c r="VUN89" s="195"/>
      <c r="VUO89" s="195"/>
      <c r="VUP89" s="195"/>
      <c r="VUQ89" s="195"/>
      <c r="VUR89" s="195"/>
      <c r="VUS89" s="195"/>
      <c r="VUT89" s="195"/>
      <c r="VUU89" s="195"/>
      <c r="VUV89" s="195"/>
      <c r="VUW89" s="195"/>
      <c r="VUX89" s="195"/>
      <c r="VUY89" s="195"/>
      <c r="VUZ89" s="195"/>
      <c r="VVA89" s="195"/>
      <c r="VVB89" s="195"/>
      <c r="VVC89" s="195"/>
      <c r="VVD89" s="195"/>
      <c r="VVE89" s="195"/>
      <c r="VVF89" s="195"/>
      <c r="VVG89" s="195"/>
      <c r="VVH89" s="195"/>
      <c r="VVI89" s="195"/>
      <c r="VVJ89" s="195"/>
      <c r="VVK89" s="195"/>
      <c r="VVL89" s="195"/>
      <c r="VVM89" s="195"/>
      <c r="VVN89" s="195"/>
      <c r="VVO89" s="195"/>
      <c r="VVP89" s="195"/>
      <c r="VVQ89" s="195"/>
      <c r="VVR89" s="195"/>
      <c r="VVS89" s="195"/>
      <c r="VVT89" s="195"/>
      <c r="VVU89" s="195"/>
      <c r="VVV89" s="195"/>
      <c r="VVW89" s="195"/>
      <c r="VVX89" s="195"/>
      <c r="VVY89" s="195"/>
      <c r="VVZ89" s="195"/>
      <c r="VWA89" s="195"/>
      <c r="VWB89" s="195"/>
      <c r="VWC89" s="195"/>
      <c r="VWD89" s="195"/>
      <c r="VWE89" s="195"/>
      <c r="VWF89" s="195"/>
      <c r="VWG89" s="195"/>
      <c r="VWH89" s="195"/>
      <c r="VWI89" s="195"/>
      <c r="VWJ89" s="195"/>
      <c r="VWK89" s="195"/>
      <c r="VWL89" s="195"/>
      <c r="VWM89" s="195"/>
      <c r="VWN89" s="195"/>
      <c r="VWO89" s="195"/>
      <c r="VWP89" s="195"/>
      <c r="VWQ89" s="195"/>
      <c r="VWR89" s="195"/>
      <c r="VWS89" s="195"/>
      <c r="VWT89" s="195"/>
      <c r="VWU89" s="195"/>
      <c r="VWV89" s="195"/>
      <c r="VWW89" s="195"/>
      <c r="VWX89" s="195"/>
      <c r="VWY89" s="195"/>
      <c r="VWZ89" s="195"/>
      <c r="VXA89" s="195"/>
      <c r="VXB89" s="195"/>
      <c r="VXC89" s="195"/>
      <c r="VXD89" s="195"/>
      <c r="VXE89" s="195"/>
      <c r="VXF89" s="195"/>
      <c r="VXG89" s="195"/>
      <c r="VXH89" s="195"/>
      <c r="VXI89" s="195"/>
      <c r="VXJ89" s="195"/>
      <c r="VXK89" s="195"/>
      <c r="VXL89" s="195"/>
      <c r="VXM89" s="195"/>
      <c r="VXN89" s="195"/>
      <c r="VXO89" s="195"/>
      <c r="VXP89" s="195"/>
      <c r="VXQ89" s="195"/>
      <c r="VXR89" s="195"/>
      <c r="VXS89" s="195"/>
      <c r="VXT89" s="195"/>
      <c r="VXU89" s="195"/>
      <c r="VXV89" s="195"/>
      <c r="VXW89" s="195"/>
      <c r="VXX89" s="195"/>
      <c r="VXY89" s="195"/>
      <c r="VXZ89" s="195"/>
      <c r="VYA89" s="195"/>
      <c r="VYB89" s="195"/>
      <c r="VYC89" s="195"/>
      <c r="VYD89" s="195"/>
      <c r="VYE89" s="195"/>
      <c r="VYF89" s="195"/>
      <c r="VYG89" s="195"/>
      <c r="VYH89" s="195"/>
      <c r="VYI89" s="195"/>
      <c r="VYJ89" s="195"/>
      <c r="VYK89" s="195"/>
      <c r="VYL89" s="195"/>
      <c r="VYM89" s="195"/>
      <c r="VYN89" s="195"/>
      <c r="VYO89" s="195"/>
      <c r="VYP89" s="195"/>
      <c r="VYQ89" s="195"/>
      <c r="VYR89" s="195"/>
      <c r="VYS89" s="195"/>
      <c r="VYT89" s="195"/>
      <c r="VYU89" s="195"/>
      <c r="VYV89" s="195"/>
      <c r="VYW89" s="195"/>
      <c r="VYX89" s="195"/>
      <c r="VYY89" s="195"/>
      <c r="VYZ89" s="195"/>
      <c r="VZA89" s="195"/>
      <c r="VZB89" s="195"/>
      <c r="VZC89" s="195"/>
      <c r="VZD89" s="195"/>
      <c r="VZE89" s="195"/>
      <c r="VZF89" s="195"/>
      <c r="VZG89" s="195"/>
      <c r="VZH89" s="195"/>
      <c r="VZI89" s="195"/>
      <c r="VZJ89" s="195"/>
      <c r="VZK89" s="195"/>
      <c r="VZL89" s="195"/>
      <c r="VZM89" s="195"/>
      <c r="VZN89" s="195"/>
      <c r="VZO89" s="195"/>
      <c r="VZP89" s="195"/>
      <c r="VZQ89" s="195"/>
      <c r="VZR89" s="195"/>
      <c r="VZS89" s="195"/>
      <c r="VZT89" s="195"/>
      <c r="VZU89" s="195"/>
      <c r="VZV89" s="195"/>
      <c r="VZW89" s="195"/>
      <c r="VZX89" s="195"/>
      <c r="VZY89" s="195"/>
      <c r="VZZ89" s="195"/>
      <c r="WAA89" s="195"/>
      <c r="WAB89" s="195"/>
      <c r="WAC89" s="195"/>
      <c r="WAD89" s="195"/>
      <c r="WAE89" s="195"/>
      <c r="WAF89" s="195"/>
      <c r="WAG89" s="195"/>
      <c r="WAH89" s="195"/>
      <c r="WAI89" s="195"/>
      <c r="WAJ89" s="195"/>
      <c r="WAK89" s="195"/>
      <c r="WAL89" s="195"/>
      <c r="WAM89" s="195"/>
      <c r="WAN89" s="195"/>
      <c r="WAO89" s="195"/>
      <c r="WAP89" s="195"/>
      <c r="WAQ89" s="195"/>
      <c r="WAR89" s="195"/>
      <c r="WAS89" s="195"/>
      <c r="WAT89" s="195"/>
      <c r="WAU89" s="195"/>
      <c r="WAV89" s="195"/>
      <c r="WAW89" s="195"/>
      <c r="WAX89" s="195"/>
      <c r="WAY89" s="195"/>
      <c r="WAZ89" s="195"/>
      <c r="WBA89" s="195"/>
      <c r="WBB89" s="195"/>
      <c r="WBC89" s="195"/>
      <c r="WBD89" s="195"/>
      <c r="WBE89" s="195"/>
      <c r="WBF89" s="195"/>
      <c r="WBG89" s="195"/>
      <c r="WBH89" s="195"/>
      <c r="WBI89" s="195"/>
      <c r="WBJ89" s="195"/>
      <c r="WBK89" s="195"/>
      <c r="WBL89" s="195"/>
      <c r="WBM89" s="195"/>
      <c r="WBN89" s="195"/>
      <c r="WBO89" s="195"/>
      <c r="WBP89" s="195"/>
      <c r="WBQ89" s="195"/>
      <c r="WBR89" s="195"/>
      <c r="WBS89" s="195"/>
      <c r="WBT89" s="195"/>
      <c r="WBU89" s="195"/>
      <c r="WBV89" s="195"/>
      <c r="WBW89" s="195"/>
      <c r="WBX89" s="195"/>
      <c r="WBY89" s="195"/>
      <c r="WBZ89" s="195"/>
      <c r="WCA89" s="195"/>
      <c r="WCB89" s="195"/>
      <c r="WCC89" s="195"/>
      <c r="WCD89" s="195"/>
      <c r="WCE89" s="195"/>
      <c r="WCF89" s="195"/>
      <c r="WCG89" s="195"/>
      <c r="WCH89" s="195"/>
      <c r="WCI89" s="195"/>
      <c r="WCJ89" s="195"/>
      <c r="WCK89" s="195"/>
      <c r="WCL89" s="195"/>
      <c r="WCM89" s="195"/>
      <c r="WCN89" s="195"/>
      <c r="WCO89" s="195"/>
      <c r="WCP89" s="195"/>
      <c r="WCQ89" s="195"/>
      <c r="WCR89" s="195"/>
      <c r="WCS89" s="195"/>
      <c r="WCT89" s="195"/>
      <c r="WCU89" s="195"/>
      <c r="WCV89" s="195"/>
      <c r="WCW89" s="195"/>
      <c r="WCX89" s="195"/>
      <c r="WCY89" s="195"/>
      <c r="WCZ89" s="195"/>
      <c r="WDA89" s="195"/>
      <c r="WDB89" s="195"/>
      <c r="WDC89" s="195"/>
      <c r="WDD89" s="195"/>
      <c r="WDE89" s="195"/>
      <c r="WDF89" s="195"/>
      <c r="WDG89" s="195"/>
      <c r="WDH89" s="195"/>
      <c r="WDI89" s="195"/>
      <c r="WDJ89" s="195"/>
      <c r="WDK89" s="195"/>
      <c r="WDL89" s="195"/>
      <c r="WDM89" s="195"/>
      <c r="WDN89" s="195"/>
      <c r="WDO89" s="195"/>
      <c r="WDP89" s="195"/>
      <c r="WDQ89" s="195"/>
      <c r="WDR89" s="195"/>
      <c r="WDS89" s="195"/>
      <c r="WDT89" s="195"/>
      <c r="WDU89" s="195"/>
      <c r="WDV89" s="195"/>
      <c r="WDW89" s="195"/>
      <c r="WDX89" s="195"/>
      <c r="WDY89" s="195"/>
      <c r="WDZ89" s="195"/>
      <c r="WEA89" s="195"/>
      <c r="WEB89" s="195"/>
      <c r="WEC89" s="195"/>
      <c r="WED89" s="195"/>
      <c r="WEE89" s="195"/>
      <c r="WEF89" s="195"/>
      <c r="WEG89" s="195"/>
      <c r="WEH89" s="195"/>
      <c r="WEI89" s="195"/>
      <c r="WEJ89" s="195"/>
      <c r="WEK89" s="195"/>
      <c r="WEL89" s="195"/>
      <c r="WEM89" s="195"/>
      <c r="WEN89" s="195"/>
      <c r="WEO89" s="195"/>
      <c r="WEP89" s="195"/>
      <c r="WEQ89" s="195"/>
      <c r="WER89" s="195"/>
      <c r="WES89" s="195"/>
      <c r="WET89" s="195"/>
      <c r="WEU89" s="195"/>
      <c r="WEV89" s="195"/>
      <c r="WEW89" s="195"/>
      <c r="WEX89" s="195"/>
      <c r="WEY89" s="195"/>
      <c r="WEZ89" s="195"/>
      <c r="WFA89" s="195"/>
      <c r="WFB89" s="195"/>
      <c r="WFC89" s="195"/>
      <c r="WFD89" s="195"/>
      <c r="WFE89" s="195"/>
      <c r="WFF89" s="195"/>
      <c r="WFG89" s="195"/>
      <c r="WFH89" s="195"/>
      <c r="WFI89" s="195"/>
      <c r="WFJ89" s="195"/>
      <c r="WFK89" s="195"/>
      <c r="WFL89" s="195"/>
      <c r="WFM89" s="195"/>
      <c r="WFN89" s="195"/>
      <c r="WFO89" s="195"/>
      <c r="WFP89" s="195"/>
      <c r="WFQ89" s="195"/>
      <c r="WFR89" s="195"/>
      <c r="WFS89" s="195"/>
      <c r="WFT89" s="195"/>
      <c r="WFU89" s="195"/>
      <c r="WFV89" s="195"/>
      <c r="WFW89" s="195"/>
      <c r="WFX89" s="195"/>
      <c r="WFY89" s="195"/>
      <c r="WFZ89" s="195"/>
      <c r="WGA89" s="195"/>
      <c r="WGB89" s="195"/>
      <c r="WGC89" s="195"/>
      <c r="WGD89" s="195"/>
      <c r="WGE89" s="195"/>
      <c r="WGF89" s="195"/>
      <c r="WGG89" s="195"/>
      <c r="WGH89" s="195"/>
      <c r="WGI89" s="195"/>
      <c r="WGJ89" s="195"/>
      <c r="WGK89" s="195"/>
      <c r="WGL89" s="195"/>
      <c r="WGM89" s="195"/>
      <c r="WGN89" s="195"/>
      <c r="WGO89" s="195"/>
      <c r="WGP89" s="195"/>
      <c r="WGQ89" s="195"/>
      <c r="WGR89" s="195"/>
      <c r="WGS89" s="195"/>
      <c r="WGT89" s="195"/>
      <c r="WGU89" s="195"/>
      <c r="WGV89" s="195"/>
      <c r="WGW89" s="195"/>
      <c r="WGX89" s="195"/>
      <c r="WGY89" s="195"/>
      <c r="WGZ89" s="195"/>
      <c r="WHA89" s="195"/>
      <c r="WHB89" s="195"/>
      <c r="WHC89" s="195"/>
      <c r="WHD89" s="195"/>
      <c r="WHE89" s="195"/>
      <c r="WHF89" s="195"/>
      <c r="WHG89" s="195"/>
      <c r="WHH89" s="195"/>
      <c r="WHI89" s="195"/>
      <c r="WHJ89" s="195"/>
      <c r="WHK89" s="195"/>
      <c r="WHL89" s="195"/>
      <c r="WHM89" s="195"/>
      <c r="WHN89" s="195"/>
      <c r="WHO89" s="195"/>
      <c r="WHP89" s="195"/>
      <c r="WHQ89" s="195"/>
      <c r="WHR89" s="195"/>
      <c r="WHS89" s="195"/>
      <c r="WHT89" s="195"/>
      <c r="WHU89" s="195"/>
      <c r="WHV89" s="195"/>
      <c r="WHW89" s="195"/>
      <c r="WHX89" s="195"/>
      <c r="WHY89" s="195"/>
      <c r="WHZ89" s="195"/>
      <c r="WIA89" s="195"/>
      <c r="WIB89" s="195"/>
      <c r="WIC89" s="195"/>
      <c r="WID89" s="195"/>
      <c r="WIE89" s="195"/>
      <c r="WIF89" s="195"/>
      <c r="WIG89" s="195"/>
      <c r="WIH89" s="195"/>
      <c r="WII89" s="195"/>
      <c r="WIJ89" s="195"/>
      <c r="WIK89" s="195"/>
      <c r="WIL89" s="195"/>
      <c r="WIM89" s="195"/>
      <c r="WIN89" s="195"/>
      <c r="WIO89" s="195"/>
      <c r="WIP89" s="195"/>
      <c r="WIQ89" s="195"/>
      <c r="WIR89" s="195"/>
      <c r="WIS89" s="195"/>
      <c r="WIT89" s="195"/>
      <c r="WIU89" s="195"/>
      <c r="WIV89" s="195"/>
      <c r="WIW89" s="195"/>
      <c r="WIX89" s="195"/>
      <c r="WIY89" s="195"/>
      <c r="WIZ89" s="195"/>
      <c r="WJA89" s="195"/>
      <c r="WJB89" s="195"/>
      <c r="WJC89" s="195"/>
      <c r="WJD89" s="195"/>
      <c r="WJE89" s="195"/>
      <c r="WJF89" s="195"/>
      <c r="WJG89" s="195"/>
      <c r="WJH89" s="195"/>
      <c r="WJI89" s="195"/>
      <c r="WJJ89" s="195"/>
      <c r="WJK89" s="195"/>
      <c r="WJL89" s="195"/>
      <c r="WJM89" s="195"/>
      <c r="WJN89" s="195"/>
      <c r="WJO89" s="195"/>
      <c r="WJP89" s="195"/>
      <c r="WJQ89" s="195"/>
      <c r="WJR89" s="195"/>
      <c r="WJS89" s="195"/>
      <c r="WJT89" s="195"/>
      <c r="WJU89" s="195"/>
      <c r="WJV89" s="195"/>
      <c r="WJW89" s="195"/>
      <c r="WJX89" s="195"/>
      <c r="WJY89" s="195"/>
      <c r="WJZ89" s="195"/>
      <c r="WKA89" s="195"/>
      <c r="WKB89" s="195"/>
      <c r="WKC89" s="195"/>
      <c r="WKD89" s="195"/>
      <c r="WKE89" s="195"/>
      <c r="WKF89" s="195"/>
      <c r="WKG89" s="195"/>
      <c r="WKH89" s="195"/>
      <c r="WKI89" s="195"/>
      <c r="WKJ89" s="195"/>
      <c r="WKK89" s="195"/>
      <c r="WKL89" s="195"/>
      <c r="WKM89" s="195"/>
      <c r="WKN89" s="195"/>
      <c r="WKO89" s="195"/>
      <c r="WKP89" s="195"/>
      <c r="WKQ89" s="195"/>
      <c r="WKR89" s="195"/>
      <c r="WKS89" s="195"/>
      <c r="WKT89" s="195"/>
      <c r="WKU89" s="195"/>
      <c r="WKV89" s="195"/>
      <c r="WKW89" s="195"/>
      <c r="WKX89" s="195"/>
      <c r="WKY89" s="195"/>
      <c r="WKZ89" s="195"/>
      <c r="WLA89" s="195"/>
      <c r="WLB89" s="195"/>
      <c r="WLC89" s="195"/>
      <c r="WLD89" s="195"/>
      <c r="WLE89" s="195"/>
      <c r="WLF89" s="195"/>
      <c r="WLG89" s="195"/>
      <c r="WLH89" s="195"/>
      <c r="WLI89" s="195"/>
      <c r="WLJ89" s="195"/>
      <c r="WLK89" s="195"/>
      <c r="WLL89" s="195"/>
      <c r="WLM89" s="195"/>
      <c r="WLN89" s="195"/>
      <c r="WLO89" s="195"/>
      <c r="WLP89" s="195"/>
      <c r="WLQ89" s="195"/>
      <c r="WLR89" s="195"/>
      <c r="WLS89" s="195"/>
      <c r="WLT89" s="195"/>
      <c r="WLU89" s="195"/>
      <c r="WLV89" s="195"/>
      <c r="WLW89" s="195"/>
      <c r="WLX89" s="195"/>
      <c r="WLY89" s="195"/>
      <c r="WLZ89" s="195"/>
      <c r="WMA89" s="195"/>
      <c r="WMB89" s="195"/>
      <c r="WMC89" s="195"/>
      <c r="WMD89" s="195"/>
      <c r="WME89" s="195"/>
      <c r="WMF89" s="195"/>
      <c r="WMG89" s="195"/>
      <c r="WMH89" s="195"/>
      <c r="WMI89" s="195"/>
      <c r="WMJ89" s="195"/>
      <c r="WMK89" s="195"/>
      <c r="WML89" s="195"/>
      <c r="WMM89" s="195"/>
      <c r="WMN89" s="195"/>
      <c r="WMO89" s="195"/>
      <c r="WMP89" s="195"/>
      <c r="WMQ89" s="195"/>
      <c r="WMR89" s="195"/>
      <c r="WMS89" s="195"/>
      <c r="WMT89" s="195"/>
      <c r="WMU89" s="195"/>
      <c r="WMV89" s="195"/>
      <c r="WMW89" s="195"/>
      <c r="WMX89" s="195"/>
      <c r="WMY89" s="195"/>
      <c r="WMZ89" s="195"/>
      <c r="WNA89" s="195"/>
      <c r="WNB89" s="195"/>
      <c r="WNC89" s="195"/>
      <c r="WND89" s="195"/>
      <c r="WNE89" s="195"/>
      <c r="WNF89" s="195"/>
      <c r="WNG89" s="195"/>
      <c r="WNH89" s="195"/>
      <c r="WNI89" s="195"/>
      <c r="WNJ89" s="195"/>
      <c r="WNK89" s="195"/>
      <c r="WNL89" s="195"/>
      <c r="WNM89" s="195"/>
      <c r="WNN89" s="195"/>
      <c r="WNO89" s="195"/>
      <c r="WNP89" s="195"/>
      <c r="WNQ89" s="195"/>
      <c r="WNR89" s="195"/>
      <c r="WNS89" s="195"/>
      <c r="WNT89" s="195"/>
      <c r="WNU89" s="195"/>
      <c r="WNV89" s="195"/>
      <c r="WNW89" s="195"/>
      <c r="WNX89" s="195"/>
      <c r="WNY89" s="195"/>
      <c r="WNZ89" s="195"/>
      <c r="WOA89" s="195"/>
      <c r="WOB89" s="195"/>
      <c r="WOC89" s="195"/>
      <c r="WOD89" s="195"/>
      <c r="WOE89" s="195"/>
      <c r="WOF89" s="195"/>
      <c r="WOG89" s="195"/>
      <c r="WOH89" s="195"/>
      <c r="WOI89" s="195"/>
      <c r="WOJ89" s="195"/>
      <c r="WOK89" s="195"/>
      <c r="WOL89" s="195"/>
      <c r="WOM89" s="195"/>
      <c r="WON89" s="195"/>
      <c r="WOO89" s="195"/>
      <c r="WOP89" s="195"/>
      <c r="WOQ89" s="195"/>
      <c r="WOR89" s="195"/>
      <c r="WOS89" s="195"/>
      <c r="WOT89" s="195"/>
      <c r="WOU89" s="195"/>
      <c r="WOV89" s="195"/>
      <c r="WOW89" s="195"/>
      <c r="WOX89" s="195"/>
      <c r="WOY89" s="195"/>
      <c r="WOZ89" s="195"/>
      <c r="WPA89" s="195"/>
      <c r="WPB89" s="195"/>
      <c r="WPC89" s="195"/>
      <c r="WPD89" s="195"/>
      <c r="WPE89" s="195"/>
      <c r="WPF89" s="195"/>
      <c r="WPG89" s="195"/>
      <c r="WPH89" s="195"/>
      <c r="WPI89" s="195"/>
      <c r="WPJ89" s="195"/>
      <c r="WPK89" s="195"/>
      <c r="WPL89" s="195"/>
      <c r="WPM89" s="195"/>
      <c r="WPN89" s="195"/>
      <c r="WPO89" s="195"/>
      <c r="WPP89" s="195"/>
      <c r="WPQ89" s="195"/>
      <c r="WPR89" s="195"/>
      <c r="WPS89" s="195"/>
      <c r="WPT89" s="195"/>
      <c r="WPU89" s="195"/>
      <c r="WPV89" s="195"/>
      <c r="WPW89" s="195"/>
      <c r="WPX89" s="195"/>
      <c r="WPY89" s="195"/>
      <c r="WPZ89" s="195"/>
      <c r="WQA89" s="195"/>
      <c r="WQB89" s="195"/>
      <c r="WQC89" s="195"/>
      <c r="WQD89" s="195"/>
      <c r="WQE89" s="195"/>
      <c r="WQF89" s="195"/>
      <c r="WQG89" s="195"/>
      <c r="WQH89" s="195"/>
      <c r="WQI89" s="195"/>
      <c r="WQJ89" s="195"/>
      <c r="WQK89" s="195"/>
      <c r="WQL89" s="195"/>
      <c r="WQM89" s="195"/>
      <c r="WQN89" s="195"/>
      <c r="WQO89" s="195"/>
      <c r="WQP89" s="195"/>
      <c r="WQQ89" s="195"/>
      <c r="WQR89" s="195"/>
      <c r="WQS89" s="195"/>
      <c r="WQT89" s="195"/>
      <c r="WQU89" s="195"/>
      <c r="WQV89" s="195"/>
      <c r="WQW89" s="195"/>
      <c r="WQX89" s="195"/>
      <c r="WQY89" s="195"/>
      <c r="WQZ89" s="195"/>
      <c r="WRA89" s="195"/>
      <c r="WRB89" s="195"/>
      <c r="WRC89" s="195"/>
      <c r="WRD89" s="195"/>
      <c r="WRE89" s="195"/>
      <c r="WRF89" s="195"/>
      <c r="WRG89" s="195"/>
      <c r="WRH89" s="195"/>
      <c r="WRI89" s="195"/>
      <c r="WRJ89" s="195"/>
      <c r="WRK89" s="195"/>
      <c r="WRL89" s="195"/>
      <c r="WRM89" s="195"/>
      <c r="WRN89" s="195"/>
      <c r="WRO89" s="195"/>
      <c r="WRP89" s="195"/>
      <c r="WRQ89" s="195"/>
      <c r="WRR89" s="195"/>
      <c r="WRS89" s="195"/>
      <c r="WRT89" s="195"/>
      <c r="WRU89" s="195"/>
      <c r="WRV89" s="195"/>
      <c r="WRW89" s="195"/>
      <c r="WRX89" s="195"/>
      <c r="WRY89" s="195"/>
      <c r="WRZ89" s="195"/>
      <c r="WSA89" s="195"/>
      <c r="WSB89" s="195"/>
      <c r="WSC89" s="195"/>
      <c r="WSD89" s="195"/>
      <c r="WSE89" s="195"/>
      <c r="WSF89" s="195"/>
      <c r="WSG89" s="195"/>
      <c r="WSH89" s="195"/>
      <c r="WSI89" s="195"/>
      <c r="WSJ89" s="195"/>
      <c r="WSK89" s="195"/>
      <c r="WSL89" s="195"/>
      <c r="WSM89" s="195"/>
      <c r="WSN89" s="195"/>
      <c r="WSO89" s="195"/>
      <c r="WSP89" s="195"/>
      <c r="WSQ89" s="195"/>
      <c r="WSR89" s="195"/>
      <c r="WSS89" s="195"/>
      <c r="WST89" s="195"/>
      <c r="WSU89" s="195"/>
      <c r="WSV89" s="195"/>
      <c r="WSW89" s="195"/>
      <c r="WSX89" s="195"/>
      <c r="WSY89" s="195"/>
      <c r="WSZ89" s="195"/>
      <c r="WTA89" s="195"/>
      <c r="WTB89" s="195"/>
      <c r="WTC89" s="195"/>
      <c r="WTD89" s="195"/>
      <c r="WTE89" s="195"/>
      <c r="WTF89" s="195"/>
      <c r="WTG89" s="195"/>
      <c r="WTH89" s="195"/>
      <c r="WTI89" s="195"/>
      <c r="WTJ89" s="195"/>
      <c r="WTK89" s="195"/>
      <c r="WTL89" s="195"/>
      <c r="WTM89" s="195"/>
      <c r="WTN89" s="195"/>
      <c r="WTO89" s="195"/>
      <c r="WTP89" s="195"/>
      <c r="WTQ89" s="195"/>
      <c r="WTR89" s="195"/>
      <c r="WTS89" s="195"/>
      <c r="WTT89" s="195"/>
      <c r="WTU89" s="195"/>
      <c r="WTV89" s="195"/>
      <c r="WTW89" s="195"/>
      <c r="WTX89" s="195"/>
      <c r="WTY89" s="195"/>
      <c r="WTZ89" s="195"/>
      <c r="WUA89" s="195"/>
      <c r="WUB89" s="195"/>
      <c r="WUC89" s="195"/>
      <c r="WUD89" s="195"/>
      <c r="WUE89" s="195"/>
      <c r="WUF89" s="195"/>
      <c r="WUG89" s="195"/>
      <c r="WUH89" s="195"/>
      <c r="WUI89" s="195"/>
      <c r="WUJ89" s="195"/>
      <c r="WUK89" s="195"/>
      <c r="WUL89" s="195"/>
      <c r="WUM89" s="195"/>
      <c r="WUN89" s="195"/>
      <c r="WUO89" s="195"/>
      <c r="WUP89" s="195"/>
      <c r="WUQ89" s="195"/>
      <c r="WUR89" s="195"/>
      <c r="WUS89" s="195"/>
      <c r="WUT89" s="195"/>
      <c r="WUU89" s="195"/>
      <c r="WUV89" s="195"/>
      <c r="WUW89" s="195"/>
      <c r="WUX89" s="195"/>
      <c r="WUY89" s="195"/>
      <c r="WUZ89" s="195"/>
      <c r="WVA89" s="195"/>
      <c r="WVB89" s="195"/>
      <c r="WVC89" s="195"/>
      <c r="WVD89" s="195"/>
      <c r="WVE89" s="195"/>
      <c r="WVF89" s="195"/>
      <c r="WVG89" s="195"/>
      <c r="WVH89" s="195"/>
      <c r="WVI89" s="195"/>
      <c r="WVJ89" s="195"/>
      <c r="WVK89" s="195"/>
      <c r="WVL89" s="195"/>
      <c r="WVM89" s="195"/>
      <c r="WVN89" s="195"/>
      <c r="WVO89" s="195"/>
      <c r="WVP89" s="195"/>
      <c r="WVQ89" s="195"/>
      <c r="WVR89" s="195"/>
      <c r="WVS89" s="195"/>
      <c r="WVT89" s="195"/>
      <c r="WVU89" s="195"/>
      <c r="WVV89" s="195"/>
      <c r="WVW89" s="195"/>
      <c r="WVX89" s="195"/>
      <c r="WVY89" s="195"/>
      <c r="WVZ89" s="195"/>
      <c r="WWA89" s="195"/>
      <c r="WWB89" s="195"/>
      <c r="WWC89" s="195"/>
      <c r="WWD89" s="195"/>
      <c r="WWE89" s="195"/>
      <c r="WWF89" s="195"/>
    </row>
    <row r="90" spans="1:16152" s="197" customFormat="1" x14ac:dyDescent="0.3">
      <c r="A90" s="195"/>
      <c r="B90" s="196"/>
      <c r="C90" s="195"/>
      <c r="D90" s="296"/>
      <c r="E90" s="906"/>
      <c r="F90" s="906"/>
      <c r="G90" s="259"/>
      <c r="I90" s="195"/>
      <c r="J90" s="195"/>
      <c r="K90" s="195"/>
      <c r="L90" s="195"/>
      <c r="M90" s="195"/>
      <c r="N90" s="195"/>
      <c r="O90" s="195"/>
      <c r="P90" s="195"/>
      <c r="Q90" s="195"/>
      <c r="R90" s="195"/>
      <c r="S90" s="195"/>
      <c r="T90" s="195"/>
      <c r="U90" s="195"/>
      <c r="V90" s="195"/>
      <c r="W90" s="195"/>
      <c r="X90" s="553"/>
      <c r="Y90" s="195"/>
      <c r="Z90" s="195"/>
      <c r="AA90" s="195"/>
      <c r="AB90" s="195"/>
      <c r="AC90" s="195"/>
      <c r="AD90" s="195"/>
      <c r="AE90" s="195"/>
      <c r="AF90" s="195"/>
      <c r="AG90" s="195"/>
      <c r="AH90" s="195"/>
      <c r="AI90" s="195"/>
      <c r="AJ90" s="195"/>
      <c r="AK90" s="195"/>
      <c r="AL90" s="195"/>
      <c r="AM90" s="195"/>
      <c r="AN90" s="195"/>
      <c r="AO90" s="195"/>
      <c r="AP90" s="195"/>
      <c r="AQ90" s="195"/>
      <c r="AR90" s="195"/>
      <c r="AS90" s="195"/>
      <c r="AT90" s="195"/>
      <c r="AU90" s="195"/>
      <c r="AV90" s="195"/>
      <c r="AW90" s="195"/>
      <c r="AX90" s="195"/>
      <c r="AY90" s="195"/>
      <c r="AZ90" s="195"/>
      <c r="BA90" s="195"/>
      <c r="BB90" s="195"/>
      <c r="BC90" s="195"/>
      <c r="BD90" s="195"/>
      <c r="BE90" s="195"/>
      <c r="BF90" s="195"/>
      <c r="BG90" s="195"/>
      <c r="BH90" s="195"/>
      <c r="BI90" s="195"/>
      <c r="BJ90" s="195"/>
      <c r="BK90" s="195"/>
      <c r="BL90" s="195"/>
      <c r="BM90" s="195"/>
      <c r="BN90" s="195"/>
      <c r="BO90" s="195"/>
      <c r="BP90" s="195"/>
      <c r="BQ90" s="195"/>
      <c r="BR90" s="195"/>
      <c r="BS90" s="195"/>
      <c r="BT90" s="195"/>
      <c r="BU90" s="195"/>
      <c r="BV90" s="195"/>
      <c r="BW90" s="195"/>
      <c r="BX90" s="195"/>
      <c r="BY90" s="195"/>
      <c r="BZ90" s="195"/>
      <c r="CA90" s="195"/>
      <c r="CB90" s="195"/>
      <c r="CC90" s="195"/>
      <c r="CD90" s="195"/>
      <c r="CE90" s="195"/>
      <c r="CF90" s="195"/>
      <c r="CG90" s="195"/>
      <c r="CH90" s="195"/>
      <c r="CI90" s="195"/>
      <c r="CJ90" s="195"/>
      <c r="CK90" s="195"/>
      <c r="CL90" s="195"/>
      <c r="CM90" s="195"/>
      <c r="CN90" s="195"/>
      <c r="CO90" s="195"/>
      <c r="CP90" s="195"/>
      <c r="CQ90" s="195"/>
      <c r="CR90" s="195"/>
      <c r="CS90" s="195"/>
      <c r="CT90" s="195"/>
      <c r="CU90" s="195"/>
      <c r="CV90" s="195"/>
      <c r="CW90" s="195"/>
      <c r="CX90" s="195"/>
      <c r="CY90" s="195"/>
      <c r="CZ90" s="195"/>
      <c r="DA90" s="195"/>
      <c r="DB90" s="195"/>
      <c r="DC90" s="195"/>
      <c r="DD90" s="195"/>
      <c r="DE90" s="195"/>
      <c r="DF90" s="195"/>
      <c r="DG90" s="195"/>
      <c r="DH90" s="195"/>
      <c r="DI90" s="195"/>
      <c r="DJ90" s="195"/>
      <c r="DK90" s="195"/>
      <c r="DL90" s="195"/>
      <c r="DM90" s="195"/>
      <c r="DN90" s="195"/>
      <c r="DO90" s="195"/>
      <c r="DP90" s="195"/>
      <c r="DQ90" s="195"/>
      <c r="DR90" s="195"/>
      <c r="DS90" s="195"/>
      <c r="DT90" s="195"/>
      <c r="DU90" s="195"/>
      <c r="DV90" s="195"/>
      <c r="DW90" s="195"/>
      <c r="DX90" s="195"/>
      <c r="DY90" s="195"/>
      <c r="DZ90" s="195"/>
      <c r="EA90" s="195"/>
      <c r="EB90" s="195"/>
      <c r="EC90" s="195"/>
      <c r="ED90" s="195"/>
      <c r="EE90" s="195"/>
      <c r="EF90" s="195"/>
      <c r="EG90" s="195"/>
      <c r="EH90" s="195"/>
      <c r="EI90" s="195"/>
      <c r="EJ90" s="195"/>
      <c r="EK90" s="195"/>
      <c r="EL90" s="195"/>
      <c r="EM90" s="195"/>
      <c r="EN90" s="195"/>
      <c r="EO90" s="195"/>
      <c r="EP90" s="195"/>
      <c r="EQ90" s="195"/>
      <c r="ER90" s="195"/>
      <c r="ES90" s="195"/>
      <c r="ET90" s="195"/>
      <c r="EU90" s="195"/>
      <c r="EV90" s="195"/>
      <c r="EW90" s="195"/>
      <c r="EX90" s="195"/>
      <c r="EY90" s="195"/>
      <c r="EZ90" s="195"/>
      <c r="FA90" s="195"/>
      <c r="FB90" s="195"/>
      <c r="FC90" s="195"/>
      <c r="FD90" s="195"/>
      <c r="FE90" s="195"/>
      <c r="FF90" s="195"/>
      <c r="FG90" s="195"/>
      <c r="FH90" s="195"/>
      <c r="FI90" s="195"/>
      <c r="FJ90" s="195"/>
      <c r="FK90" s="195"/>
      <c r="FL90" s="195"/>
      <c r="FM90" s="195"/>
      <c r="FN90" s="195"/>
      <c r="FO90" s="195"/>
      <c r="FP90" s="195"/>
      <c r="FQ90" s="195"/>
      <c r="FR90" s="195"/>
      <c r="FS90" s="195"/>
      <c r="FT90" s="195"/>
      <c r="FU90" s="195"/>
      <c r="FV90" s="195"/>
      <c r="FW90" s="195"/>
      <c r="FX90" s="195"/>
      <c r="FY90" s="195"/>
      <c r="FZ90" s="195"/>
      <c r="GA90" s="195"/>
      <c r="GB90" s="195"/>
      <c r="GC90" s="195"/>
      <c r="GD90" s="195"/>
      <c r="GE90" s="195"/>
      <c r="GF90" s="195"/>
      <c r="GG90" s="195"/>
      <c r="GH90" s="195"/>
      <c r="GI90" s="195"/>
      <c r="GJ90" s="195"/>
      <c r="GK90" s="195"/>
      <c r="GL90" s="195"/>
      <c r="GM90" s="195"/>
      <c r="GN90" s="195"/>
      <c r="GO90" s="195"/>
      <c r="GP90" s="195"/>
      <c r="GQ90" s="195"/>
      <c r="GR90" s="195"/>
      <c r="GS90" s="195"/>
      <c r="GT90" s="195"/>
      <c r="GU90" s="195"/>
      <c r="GV90" s="195"/>
      <c r="GW90" s="195"/>
      <c r="GX90" s="195"/>
      <c r="GY90" s="195"/>
      <c r="GZ90" s="195"/>
      <c r="HA90" s="195"/>
      <c r="HB90" s="195"/>
      <c r="HC90" s="195"/>
      <c r="HD90" s="195"/>
      <c r="HE90" s="195"/>
      <c r="HF90" s="195"/>
      <c r="HG90" s="195"/>
      <c r="HH90" s="195"/>
      <c r="HI90" s="195"/>
      <c r="HJ90" s="195"/>
      <c r="HK90" s="195"/>
      <c r="HL90" s="195"/>
      <c r="HM90" s="195"/>
      <c r="HN90" s="195"/>
      <c r="HO90" s="195"/>
      <c r="HP90" s="195"/>
      <c r="HQ90" s="195"/>
      <c r="HR90" s="195"/>
      <c r="HS90" s="195"/>
      <c r="HT90" s="195"/>
      <c r="HU90" s="195"/>
      <c r="HV90" s="195"/>
      <c r="HW90" s="195"/>
      <c r="HX90" s="195"/>
      <c r="HY90" s="195"/>
      <c r="HZ90" s="195"/>
      <c r="IA90" s="195"/>
      <c r="IB90" s="195"/>
      <c r="IC90" s="195"/>
      <c r="ID90" s="195"/>
      <c r="IE90" s="195"/>
      <c r="IF90" s="195"/>
      <c r="IG90" s="195"/>
      <c r="IH90" s="195"/>
      <c r="II90" s="195"/>
      <c r="IJ90" s="195"/>
      <c r="IK90" s="195"/>
      <c r="IL90" s="195"/>
      <c r="IM90" s="195"/>
      <c r="IN90" s="195"/>
      <c r="IO90" s="195"/>
      <c r="IP90" s="195"/>
      <c r="IQ90" s="195"/>
      <c r="IR90" s="195"/>
      <c r="IS90" s="195"/>
      <c r="IT90" s="195"/>
      <c r="IU90" s="195"/>
      <c r="IV90" s="195"/>
      <c r="IW90" s="195"/>
      <c r="IX90" s="195"/>
      <c r="IY90" s="195"/>
      <c r="IZ90" s="195"/>
      <c r="JA90" s="195"/>
      <c r="JB90" s="195"/>
      <c r="JC90" s="195"/>
      <c r="JD90" s="195"/>
      <c r="JE90" s="195"/>
      <c r="JF90" s="195"/>
      <c r="JG90" s="195"/>
      <c r="JH90" s="195"/>
      <c r="JI90" s="195"/>
      <c r="JJ90" s="195"/>
      <c r="JK90" s="195"/>
      <c r="JL90" s="195"/>
      <c r="JM90" s="195"/>
      <c r="JN90" s="195"/>
      <c r="JO90" s="195"/>
      <c r="JP90" s="195"/>
      <c r="JQ90" s="195"/>
      <c r="JR90" s="195"/>
      <c r="JS90" s="195"/>
      <c r="JT90" s="195"/>
      <c r="JU90" s="195"/>
      <c r="JV90" s="195"/>
      <c r="JW90" s="195"/>
      <c r="JX90" s="195"/>
      <c r="JY90" s="195"/>
      <c r="JZ90" s="195"/>
      <c r="KA90" s="195"/>
      <c r="KB90" s="195"/>
      <c r="KC90" s="195"/>
      <c r="KD90" s="195"/>
      <c r="KE90" s="195"/>
      <c r="KF90" s="195"/>
      <c r="KG90" s="195"/>
      <c r="KH90" s="195"/>
      <c r="KI90" s="195"/>
      <c r="KJ90" s="195"/>
      <c r="KK90" s="195"/>
      <c r="KL90" s="195"/>
      <c r="KM90" s="195"/>
      <c r="KN90" s="195"/>
      <c r="KO90" s="195"/>
      <c r="KP90" s="195"/>
      <c r="KQ90" s="195"/>
      <c r="KR90" s="195"/>
      <c r="KS90" s="195"/>
      <c r="KT90" s="195"/>
      <c r="KU90" s="195"/>
      <c r="KV90" s="195"/>
      <c r="KW90" s="195"/>
      <c r="KX90" s="195"/>
      <c r="KY90" s="195"/>
      <c r="KZ90" s="195"/>
      <c r="LA90" s="195"/>
      <c r="LB90" s="195"/>
      <c r="LC90" s="195"/>
      <c r="LD90" s="195"/>
      <c r="LE90" s="195"/>
      <c r="LF90" s="195"/>
      <c r="LG90" s="195"/>
      <c r="LH90" s="195"/>
      <c r="LI90" s="195"/>
      <c r="LJ90" s="195"/>
      <c r="LK90" s="195"/>
      <c r="LL90" s="195"/>
      <c r="LM90" s="195"/>
      <c r="LN90" s="195"/>
      <c r="LO90" s="195"/>
      <c r="LP90" s="195"/>
      <c r="LQ90" s="195"/>
      <c r="LR90" s="195"/>
      <c r="LS90" s="195"/>
      <c r="LT90" s="195"/>
      <c r="LU90" s="195"/>
      <c r="LV90" s="195"/>
      <c r="LW90" s="195"/>
      <c r="LX90" s="195"/>
      <c r="LY90" s="195"/>
      <c r="LZ90" s="195"/>
      <c r="MA90" s="195"/>
      <c r="MB90" s="195"/>
      <c r="MC90" s="195"/>
      <c r="MD90" s="195"/>
      <c r="ME90" s="195"/>
      <c r="MF90" s="195"/>
      <c r="MG90" s="195"/>
      <c r="MH90" s="195"/>
      <c r="MI90" s="195"/>
      <c r="MJ90" s="195"/>
      <c r="MK90" s="195"/>
      <c r="ML90" s="195"/>
      <c r="MM90" s="195"/>
      <c r="MN90" s="195"/>
      <c r="MO90" s="195"/>
      <c r="MP90" s="195"/>
      <c r="MQ90" s="195"/>
      <c r="MR90" s="195"/>
      <c r="MS90" s="195"/>
      <c r="MT90" s="195"/>
      <c r="MU90" s="195"/>
      <c r="MV90" s="195"/>
      <c r="MW90" s="195"/>
      <c r="MX90" s="195"/>
      <c r="MY90" s="195"/>
      <c r="MZ90" s="195"/>
      <c r="NA90" s="195"/>
      <c r="NB90" s="195"/>
      <c r="NC90" s="195"/>
      <c r="ND90" s="195"/>
      <c r="NE90" s="195"/>
      <c r="NF90" s="195"/>
      <c r="NG90" s="195"/>
      <c r="NH90" s="195"/>
      <c r="NI90" s="195"/>
      <c r="NJ90" s="195"/>
      <c r="NK90" s="195"/>
      <c r="NL90" s="195"/>
      <c r="NM90" s="195"/>
      <c r="NN90" s="195"/>
      <c r="NO90" s="195"/>
      <c r="NP90" s="195"/>
      <c r="NQ90" s="195"/>
      <c r="NR90" s="195"/>
      <c r="NS90" s="195"/>
      <c r="NT90" s="195"/>
      <c r="NU90" s="195"/>
      <c r="NV90" s="195"/>
      <c r="NW90" s="195"/>
      <c r="NX90" s="195"/>
      <c r="NY90" s="195"/>
      <c r="NZ90" s="195"/>
      <c r="OA90" s="195"/>
      <c r="OB90" s="195"/>
      <c r="OC90" s="195"/>
      <c r="OD90" s="195"/>
      <c r="OE90" s="195"/>
      <c r="OF90" s="195"/>
      <c r="OG90" s="195"/>
      <c r="OH90" s="195"/>
      <c r="OI90" s="195"/>
      <c r="OJ90" s="195"/>
      <c r="OK90" s="195"/>
      <c r="OL90" s="195"/>
      <c r="OM90" s="195"/>
      <c r="ON90" s="195"/>
      <c r="OO90" s="195"/>
      <c r="OP90" s="195"/>
      <c r="OQ90" s="195"/>
      <c r="OR90" s="195"/>
      <c r="OS90" s="195"/>
      <c r="OT90" s="195"/>
      <c r="OU90" s="195"/>
      <c r="OV90" s="195"/>
      <c r="OW90" s="195"/>
      <c r="OX90" s="195"/>
      <c r="OY90" s="195"/>
      <c r="OZ90" s="195"/>
      <c r="PA90" s="195"/>
      <c r="PB90" s="195"/>
      <c r="PC90" s="195"/>
      <c r="PD90" s="195"/>
      <c r="PE90" s="195"/>
      <c r="PF90" s="195"/>
      <c r="PG90" s="195"/>
      <c r="PH90" s="195"/>
      <c r="PI90" s="195"/>
      <c r="PJ90" s="195"/>
      <c r="PK90" s="195"/>
      <c r="PL90" s="195"/>
      <c r="PM90" s="195"/>
      <c r="PN90" s="195"/>
      <c r="PO90" s="195"/>
      <c r="PP90" s="195"/>
      <c r="PQ90" s="195"/>
      <c r="PR90" s="195"/>
      <c r="PS90" s="195"/>
      <c r="PT90" s="195"/>
      <c r="PU90" s="195"/>
      <c r="PV90" s="195"/>
      <c r="PW90" s="195"/>
      <c r="PX90" s="195"/>
      <c r="PY90" s="195"/>
      <c r="PZ90" s="195"/>
      <c r="QA90" s="195"/>
      <c r="QB90" s="195"/>
      <c r="QC90" s="195"/>
      <c r="QD90" s="195"/>
      <c r="QE90" s="195"/>
      <c r="QF90" s="195"/>
      <c r="QG90" s="195"/>
      <c r="QH90" s="195"/>
      <c r="QI90" s="195"/>
      <c r="QJ90" s="195"/>
      <c r="QK90" s="195"/>
      <c r="QL90" s="195"/>
      <c r="QM90" s="195"/>
      <c r="QN90" s="195"/>
      <c r="QO90" s="195"/>
      <c r="QP90" s="195"/>
      <c r="QQ90" s="195"/>
      <c r="QR90" s="195"/>
      <c r="QS90" s="195"/>
      <c r="QT90" s="195"/>
      <c r="QU90" s="195"/>
      <c r="QV90" s="195"/>
      <c r="QW90" s="195"/>
      <c r="QX90" s="195"/>
      <c r="QY90" s="195"/>
      <c r="QZ90" s="195"/>
      <c r="RA90" s="195"/>
      <c r="RB90" s="195"/>
      <c r="RC90" s="195"/>
      <c r="RD90" s="195"/>
      <c r="RE90" s="195"/>
      <c r="RF90" s="195"/>
      <c r="RG90" s="195"/>
      <c r="RH90" s="195"/>
      <c r="RI90" s="195"/>
      <c r="RJ90" s="195"/>
      <c r="RK90" s="195"/>
      <c r="RL90" s="195"/>
      <c r="RM90" s="195"/>
      <c r="RN90" s="195"/>
      <c r="RO90" s="195"/>
      <c r="RP90" s="195"/>
      <c r="RQ90" s="195"/>
      <c r="RR90" s="195"/>
      <c r="RS90" s="195"/>
      <c r="RT90" s="195"/>
      <c r="RU90" s="195"/>
      <c r="RV90" s="195"/>
      <c r="RW90" s="195"/>
      <c r="RX90" s="195"/>
      <c r="RY90" s="195"/>
      <c r="RZ90" s="195"/>
      <c r="SA90" s="195"/>
      <c r="SB90" s="195"/>
      <c r="SC90" s="195"/>
      <c r="SD90" s="195"/>
      <c r="SE90" s="195"/>
      <c r="SF90" s="195"/>
      <c r="SG90" s="195"/>
      <c r="SH90" s="195"/>
      <c r="SI90" s="195"/>
      <c r="SJ90" s="195"/>
      <c r="SK90" s="195"/>
      <c r="SL90" s="195"/>
      <c r="SM90" s="195"/>
      <c r="SN90" s="195"/>
      <c r="SO90" s="195"/>
      <c r="SP90" s="195"/>
      <c r="SQ90" s="195"/>
      <c r="SR90" s="195"/>
      <c r="SS90" s="195"/>
      <c r="ST90" s="195"/>
      <c r="SU90" s="195"/>
      <c r="SV90" s="195"/>
      <c r="SW90" s="195"/>
      <c r="SX90" s="195"/>
      <c r="SY90" s="195"/>
      <c r="SZ90" s="195"/>
      <c r="TA90" s="195"/>
      <c r="TB90" s="195"/>
      <c r="TC90" s="195"/>
      <c r="TD90" s="195"/>
      <c r="TE90" s="195"/>
      <c r="TF90" s="195"/>
      <c r="TG90" s="195"/>
      <c r="TH90" s="195"/>
      <c r="TI90" s="195"/>
      <c r="TJ90" s="195"/>
      <c r="TK90" s="195"/>
      <c r="TL90" s="195"/>
      <c r="TM90" s="195"/>
      <c r="TN90" s="195"/>
      <c r="TO90" s="195"/>
      <c r="TP90" s="195"/>
      <c r="TQ90" s="195"/>
      <c r="TR90" s="195"/>
      <c r="TS90" s="195"/>
      <c r="TT90" s="195"/>
      <c r="TU90" s="195"/>
      <c r="TV90" s="195"/>
      <c r="TW90" s="195"/>
      <c r="TX90" s="195"/>
      <c r="TY90" s="195"/>
      <c r="TZ90" s="195"/>
      <c r="UA90" s="195"/>
      <c r="UB90" s="195"/>
      <c r="UC90" s="195"/>
      <c r="UD90" s="195"/>
      <c r="UE90" s="195"/>
      <c r="UF90" s="195"/>
      <c r="UG90" s="195"/>
      <c r="UH90" s="195"/>
      <c r="UI90" s="195"/>
      <c r="UJ90" s="195"/>
      <c r="UK90" s="195"/>
      <c r="UL90" s="195"/>
      <c r="UM90" s="195"/>
      <c r="UN90" s="195"/>
      <c r="UO90" s="195"/>
      <c r="UP90" s="195"/>
      <c r="UQ90" s="195"/>
      <c r="UR90" s="195"/>
      <c r="US90" s="195"/>
      <c r="UT90" s="195"/>
      <c r="UU90" s="195"/>
      <c r="UV90" s="195"/>
      <c r="UW90" s="195"/>
      <c r="UX90" s="195"/>
      <c r="UY90" s="195"/>
      <c r="UZ90" s="195"/>
      <c r="VA90" s="195"/>
      <c r="VB90" s="195"/>
      <c r="VC90" s="195"/>
      <c r="VD90" s="195"/>
      <c r="VE90" s="195"/>
      <c r="VF90" s="195"/>
      <c r="VG90" s="195"/>
      <c r="VH90" s="195"/>
      <c r="VI90" s="195"/>
      <c r="VJ90" s="195"/>
      <c r="VK90" s="195"/>
      <c r="VL90" s="195"/>
      <c r="VM90" s="195"/>
      <c r="VN90" s="195"/>
      <c r="VO90" s="195"/>
      <c r="VP90" s="195"/>
      <c r="VQ90" s="195"/>
      <c r="VR90" s="195"/>
      <c r="VS90" s="195"/>
      <c r="VT90" s="195"/>
      <c r="VU90" s="195"/>
      <c r="VV90" s="195"/>
      <c r="VW90" s="195"/>
      <c r="VX90" s="195"/>
      <c r="VY90" s="195"/>
      <c r="VZ90" s="195"/>
      <c r="WA90" s="195"/>
      <c r="WB90" s="195"/>
      <c r="WC90" s="195"/>
      <c r="WD90" s="195"/>
      <c r="WE90" s="195"/>
      <c r="WF90" s="195"/>
      <c r="WG90" s="195"/>
      <c r="WH90" s="195"/>
      <c r="WI90" s="195"/>
      <c r="WJ90" s="195"/>
      <c r="WK90" s="195"/>
      <c r="WL90" s="195"/>
      <c r="WM90" s="195"/>
      <c r="WN90" s="195"/>
      <c r="WO90" s="195"/>
      <c r="WP90" s="195"/>
      <c r="WQ90" s="195"/>
      <c r="WR90" s="195"/>
      <c r="WS90" s="195"/>
      <c r="WT90" s="195"/>
      <c r="WU90" s="195"/>
      <c r="WV90" s="195"/>
      <c r="WW90" s="195"/>
      <c r="WX90" s="195"/>
      <c r="WY90" s="195"/>
      <c r="WZ90" s="195"/>
      <c r="XA90" s="195"/>
      <c r="XB90" s="195"/>
      <c r="XC90" s="195"/>
      <c r="XD90" s="195"/>
      <c r="XE90" s="195"/>
      <c r="XF90" s="195"/>
      <c r="XG90" s="195"/>
      <c r="XH90" s="195"/>
      <c r="XI90" s="195"/>
      <c r="XJ90" s="195"/>
      <c r="XK90" s="195"/>
      <c r="XL90" s="195"/>
      <c r="XM90" s="195"/>
      <c r="XN90" s="195"/>
      <c r="XO90" s="195"/>
      <c r="XP90" s="195"/>
      <c r="XQ90" s="195"/>
      <c r="XR90" s="195"/>
      <c r="XS90" s="195"/>
      <c r="XT90" s="195"/>
      <c r="XU90" s="195"/>
      <c r="XV90" s="195"/>
      <c r="XW90" s="195"/>
      <c r="XX90" s="195"/>
      <c r="XY90" s="195"/>
      <c r="XZ90" s="195"/>
      <c r="YA90" s="195"/>
      <c r="YB90" s="195"/>
      <c r="YC90" s="195"/>
      <c r="YD90" s="195"/>
      <c r="YE90" s="195"/>
      <c r="YF90" s="195"/>
      <c r="YG90" s="195"/>
      <c r="YH90" s="195"/>
      <c r="YI90" s="195"/>
      <c r="YJ90" s="195"/>
      <c r="YK90" s="195"/>
      <c r="YL90" s="195"/>
      <c r="YM90" s="195"/>
      <c r="YN90" s="195"/>
      <c r="YO90" s="195"/>
      <c r="YP90" s="195"/>
      <c r="YQ90" s="195"/>
      <c r="YR90" s="195"/>
      <c r="YS90" s="195"/>
      <c r="YT90" s="195"/>
      <c r="YU90" s="195"/>
      <c r="YV90" s="195"/>
      <c r="YW90" s="195"/>
      <c r="YX90" s="195"/>
      <c r="YY90" s="195"/>
      <c r="YZ90" s="195"/>
      <c r="ZA90" s="195"/>
      <c r="ZB90" s="195"/>
      <c r="ZC90" s="195"/>
      <c r="ZD90" s="195"/>
      <c r="ZE90" s="195"/>
      <c r="ZF90" s="195"/>
      <c r="ZG90" s="195"/>
      <c r="ZH90" s="195"/>
      <c r="ZI90" s="195"/>
      <c r="ZJ90" s="195"/>
      <c r="ZK90" s="195"/>
      <c r="ZL90" s="195"/>
      <c r="ZM90" s="195"/>
      <c r="ZN90" s="195"/>
      <c r="ZO90" s="195"/>
      <c r="ZP90" s="195"/>
      <c r="ZQ90" s="195"/>
      <c r="ZR90" s="195"/>
      <c r="ZS90" s="195"/>
      <c r="ZT90" s="195"/>
      <c r="ZU90" s="195"/>
      <c r="ZV90" s="195"/>
      <c r="ZW90" s="195"/>
      <c r="ZX90" s="195"/>
      <c r="ZY90" s="195"/>
      <c r="ZZ90" s="195"/>
      <c r="AAA90" s="195"/>
      <c r="AAB90" s="195"/>
      <c r="AAC90" s="195"/>
      <c r="AAD90" s="195"/>
      <c r="AAE90" s="195"/>
      <c r="AAF90" s="195"/>
      <c r="AAG90" s="195"/>
      <c r="AAH90" s="195"/>
      <c r="AAI90" s="195"/>
      <c r="AAJ90" s="195"/>
      <c r="AAK90" s="195"/>
      <c r="AAL90" s="195"/>
      <c r="AAM90" s="195"/>
      <c r="AAN90" s="195"/>
      <c r="AAO90" s="195"/>
      <c r="AAP90" s="195"/>
      <c r="AAQ90" s="195"/>
      <c r="AAR90" s="195"/>
      <c r="AAS90" s="195"/>
      <c r="AAT90" s="195"/>
      <c r="AAU90" s="195"/>
      <c r="AAV90" s="195"/>
      <c r="AAW90" s="195"/>
      <c r="AAX90" s="195"/>
      <c r="AAY90" s="195"/>
      <c r="AAZ90" s="195"/>
      <c r="ABA90" s="195"/>
      <c r="ABB90" s="195"/>
      <c r="ABC90" s="195"/>
      <c r="ABD90" s="195"/>
      <c r="ABE90" s="195"/>
      <c r="ABF90" s="195"/>
      <c r="ABG90" s="195"/>
      <c r="ABH90" s="195"/>
      <c r="ABI90" s="195"/>
      <c r="ABJ90" s="195"/>
      <c r="ABK90" s="195"/>
      <c r="ABL90" s="195"/>
      <c r="ABM90" s="195"/>
      <c r="ABN90" s="195"/>
      <c r="ABO90" s="195"/>
      <c r="ABP90" s="195"/>
      <c r="ABQ90" s="195"/>
      <c r="ABR90" s="195"/>
      <c r="ABS90" s="195"/>
      <c r="ABT90" s="195"/>
      <c r="ABU90" s="195"/>
      <c r="ABV90" s="195"/>
      <c r="ABW90" s="195"/>
      <c r="ABX90" s="195"/>
      <c r="ABY90" s="195"/>
      <c r="ABZ90" s="195"/>
      <c r="ACA90" s="195"/>
      <c r="ACB90" s="195"/>
      <c r="ACC90" s="195"/>
      <c r="ACD90" s="195"/>
      <c r="ACE90" s="195"/>
      <c r="ACF90" s="195"/>
      <c r="ACG90" s="195"/>
      <c r="ACH90" s="195"/>
      <c r="ACI90" s="195"/>
      <c r="ACJ90" s="195"/>
      <c r="ACK90" s="195"/>
      <c r="ACL90" s="195"/>
      <c r="ACM90" s="195"/>
      <c r="ACN90" s="195"/>
      <c r="ACO90" s="195"/>
      <c r="ACP90" s="195"/>
      <c r="ACQ90" s="195"/>
      <c r="ACR90" s="195"/>
      <c r="ACS90" s="195"/>
      <c r="ACT90" s="195"/>
      <c r="ACU90" s="195"/>
      <c r="ACV90" s="195"/>
      <c r="ACW90" s="195"/>
      <c r="ACX90" s="195"/>
      <c r="ACY90" s="195"/>
      <c r="ACZ90" s="195"/>
      <c r="ADA90" s="195"/>
      <c r="ADB90" s="195"/>
      <c r="ADC90" s="195"/>
      <c r="ADD90" s="195"/>
      <c r="ADE90" s="195"/>
      <c r="ADF90" s="195"/>
      <c r="ADG90" s="195"/>
      <c r="ADH90" s="195"/>
      <c r="ADI90" s="195"/>
      <c r="ADJ90" s="195"/>
      <c r="ADK90" s="195"/>
      <c r="ADL90" s="195"/>
      <c r="ADM90" s="195"/>
      <c r="ADN90" s="195"/>
      <c r="ADO90" s="195"/>
      <c r="ADP90" s="195"/>
      <c r="ADQ90" s="195"/>
      <c r="ADR90" s="195"/>
      <c r="ADS90" s="195"/>
      <c r="ADT90" s="195"/>
      <c r="ADU90" s="195"/>
      <c r="ADV90" s="195"/>
      <c r="ADW90" s="195"/>
      <c r="ADX90" s="195"/>
      <c r="ADY90" s="195"/>
      <c r="ADZ90" s="195"/>
      <c r="AEA90" s="195"/>
      <c r="AEB90" s="195"/>
      <c r="AEC90" s="195"/>
      <c r="AED90" s="195"/>
      <c r="AEE90" s="195"/>
      <c r="AEF90" s="195"/>
      <c r="AEG90" s="195"/>
      <c r="AEH90" s="195"/>
      <c r="AEI90" s="195"/>
      <c r="AEJ90" s="195"/>
      <c r="AEK90" s="195"/>
      <c r="AEL90" s="195"/>
      <c r="AEM90" s="195"/>
      <c r="AEN90" s="195"/>
      <c r="AEO90" s="195"/>
      <c r="AEP90" s="195"/>
      <c r="AEQ90" s="195"/>
      <c r="AER90" s="195"/>
      <c r="AES90" s="195"/>
      <c r="AET90" s="195"/>
      <c r="AEU90" s="195"/>
      <c r="AEV90" s="195"/>
      <c r="AEW90" s="195"/>
      <c r="AEX90" s="195"/>
      <c r="AEY90" s="195"/>
      <c r="AEZ90" s="195"/>
      <c r="AFA90" s="195"/>
      <c r="AFB90" s="195"/>
      <c r="AFC90" s="195"/>
      <c r="AFD90" s="195"/>
      <c r="AFE90" s="195"/>
      <c r="AFF90" s="195"/>
      <c r="AFG90" s="195"/>
      <c r="AFH90" s="195"/>
      <c r="AFI90" s="195"/>
      <c r="AFJ90" s="195"/>
      <c r="AFK90" s="195"/>
      <c r="AFL90" s="195"/>
      <c r="AFM90" s="195"/>
      <c r="AFN90" s="195"/>
      <c r="AFO90" s="195"/>
      <c r="AFP90" s="195"/>
      <c r="AFQ90" s="195"/>
      <c r="AFR90" s="195"/>
      <c r="AFS90" s="195"/>
      <c r="AFT90" s="195"/>
      <c r="AFU90" s="195"/>
      <c r="AFV90" s="195"/>
      <c r="AFW90" s="195"/>
      <c r="AFX90" s="195"/>
      <c r="AFY90" s="195"/>
      <c r="AFZ90" s="195"/>
      <c r="AGA90" s="195"/>
      <c r="AGB90" s="195"/>
      <c r="AGC90" s="195"/>
      <c r="AGD90" s="195"/>
      <c r="AGE90" s="195"/>
      <c r="AGF90" s="195"/>
      <c r="AGG90" s="195"/>
      <c r="AGH90" s="195"/>
      <c r="AGI90" s="195"/>
      <c r="AGJ90" s="195"/>
      <c r="AGK90" s="195"/>
      <c r="AGL90" s="195"/>
      <c r="AGM90" s="195"/>
      <c r="AGN90" s="195"/>
      <c r="AGO90" s="195"/>
      <c r="AGP90" s="195"/>
      <c r="AGQ90" s="195"/>
      <c r="AGR90" s="195"/>
      <c r="AGS90" s="195"/>
      <c r="AGT90" s="195"/>
      <c r="AGU90" s="195"/>
      <c r="AGV90" s="195"/>
      <c r="AGW90" s="195"/>
      <c r="AGX90" s="195"/>
      <c r="AGY90" s="195"/>
      <c r="AGZ90" s="195"/>
      <c r="AHA90" s="195"/>
      <c r="AHB90" s="195"/>
      <c r="AHC90" s="195"/>
      <c r="AHD90" s="195"/>
      <c r="AHE90" s="195"/>
      <c r="AHF90" s="195"/>
      <c r="AHG90" s="195"/>
      <c r="AHH90" s="195"/>
      <c r="AHI90" s="195"/>
      <c r="AHJ90" s="195"/>
      <c r="AHK90" s="195"/>
      <c r="AHL90" s="195"/>
      <c r="AHM90" s="195"/>
      <c r="AHN90" s="195"/>
      <c r="AHO90" s="195"/>
      <c r="AHP90" s="195"/>
      <c r="AHQ90" s="195"/>
      <c r="AHR90" s="195"/>
      <c r="AHS90" s="195"/>
      <c r="AHT90" s="195"/>
      <c r="AHU90" s="195"/>
      <c r="AHV90" s="195"/>
      <c r="AHW90" s="195"/>
      <c r="AHX90" s="195"/>
      <c r="AHY90" s="195"/>
      <c r="AHZ90" s="195"/>
      <c r="AIA90" s="195"/>
      <c r="AIB90" s="195"/>
      <c r="AIC90" s="195"/>
      <c r="AID90" s="195"/>
      <c r="AIE90" s="195"/>
      <c r="AIF90" s="195"/>
      <c r="AIG90" s="195"/>
      <c r="AIH90" s="195"/>
      <c r="AII90" s="195"/>
      <c r="AIJ90" s="195"/>
      <c r="AIK90" s="195"/>
      <c r="AIL90" s="195"/>
      <c r="AIM90" s="195"/>
      <c r="AIN90" s="195"/>
      <c r="AIO90" s="195"/>
      <c r="AIP90" s="195"/>
      <c r="AIQ90" s="195"/>
      <c r="AIR90" s="195"/>
      <c r="AIS90" s="195"/>
      <c r="AIT90" s="195"/>
      <c r="AIU90" s="195"/>
      <c r="AIV90" s="195"/>
      <c r="AIW90" s="195"/>
      <c r="AIX90" s="195"/>
      <c r="AIY90" s="195"/>
      <c r="AIZ90" s="195"/>
      <c r="AJA90" s="195"/>
      <c r="AJB90" s="195"/>
      <c r="AJC90" s="195"/>
      <c r="AJD90" s="195"/>
      <c r="AJE90" s="195"/>
      <c r="AJF90" s="195"/>
      <c r="AJG90" s="195"/>
      <c r="AJH90" s="195"/>
      <c r="AJI90" s="195"/>
      <c r="AJJ90" s="195"/>
      <c r="AJK90" s="195"/>
      <c r="AJL90" s="195"/>
      <c r="AJM90" s="195"/>
      <c r="AJN90" s="195"/>
      <c r="AJO90" s="195"/>
      <c r="AJP90" s="195"/>
      <c r="AJQ90" s="195"/>
      <c r="AJR90" s="195"/>
      <c r="AJS90" s="195"/>
      <c r="AJT90" s="195"/>
      <c r="AJU90" s="195"/>
      <c r="AJV90" s="195"/>
      <c r="AJW90" s="195"/>
      <c r="AJX90" s="195"/>
      <c r="AJY90" s="195"/>
      <c r="AJZ90" s="195"/>
      <c r="AKA90" s="195"/>
      <c r="AKB90" s="195"/>
      <c r="AKC90" s="195"/>
      <c r="AKD90" s="195"/>
      <c r="AKE90" s="195"/>
      <c r="AKF90" s="195"/>
      <c r="AKG90" s="195"/>
      <c r="AKH90" s="195"/>
      <c r="AKI90" s="195"/>
      <c r="AKJ90" s="195"/>
      <c r="AKK90" s="195"/>
      <c r="AKL90" s="195"/>
      <c r="AKM90" s="195"/>
      <c r="AKN90" s="195"/>
      <c r="AKO90" s="195"/>
      <c r="AKP90" s="195"/>
      <c r="AKQ90" s="195"/>
      <c r="AKR90" s="195"/>
      <c r="AKS90" s="195"/>
      <c r="AKT90" s="195"/>
      <c r="AKU90" s="195"/>
      <c r="AKV90" s="195"/>
      <c r="AKW90" s="195"/>
      <c r="AKX90" s="195"/>
      <c r="AKY90" s="195"/>
      <c r="AKZ90" s="195"/>
      <c r="ALA90" s="195"/>
      <c r="ALB90" s="195"/>
      <c r="ALC90" s="195"/>
      <c r="ALD90" s="195"/>
      <c r="ALE90" s="195"/>
      <c r="ALF90" s="195"/>
      <c r="ALG90" s="195"/>
      <c r="ALH90" s="195"/>
      <c r="ALI90" s="195"/>
      <c r="ALJ90" s="195"/>
      <c r="ALK90" s="195"/>
      <c r="ALL90" s="195"/>
      <c r="ALM90" s="195"/>
      <c r="ALN90" s="195"/>
      <c r="ALO90" s="195"/>
      <c r="ALP90" s="195"/>
      <c r="ALQ90" s="195"/>
      <c r="ALR90" s="195"/>
      <c r="ALS90" s="195"/>
      <c r="ALT90" s="195"/>
      <c r="ALU90" s="195"/>
      <c r="ALV90" s="195"/>
      <c r="ALW90" s="195"/>
      <c r="ALX90" s="195"/>
      <c r="ALY90" s="195"/>
      <c r="ALZ90" s="195"/>
      <c r="AMA90" s="195"/>
      <c r="AMB90" s="195"/>
      <c r="AMC90" s="195"/>
      <c r="AMD90" s="195"/>
      <c r="AME90" s="195"/>
      <c r="AMF90" s="195"/>
      <c r="AMG90" s="195"/>
      <c r="AMH90" s="195"/>
      <c r="AMI90" s="195"/>
      <c r="AMJ90" s="195"/>
      <c r="AMK90" s="195"/>
      <c r="AML90" s="195"/>
      <c r="AMM90" s="195"/>
      <c r="AMN90" s="195"/>
      <c r="AMO90" s="195"/>
      <c r="AMP90" s="195"/>
      <c r="AMQ90" s="195"/>
      <c r="AMR90" s="195"/>
      <c r="AMS90" s="195"/>
      <c r="AMT90" s="195"/>
      <c r="AMU90" s="195"/>
      <c r="AMV90" s="195"/>
      <c r="AMW90" s="195"/>
      <c r="AMX90" s="195"/>
      <c r="AMY90" s="195"/>
      <c r="AMZ90" s="195"/>
      <c r="ANA90" s="195"/>
      <c r="ANB90" s="195"/>
      <c r="ANC90" s="195"/>
      <c r="AND90" s="195"/>
      <c r="ANE90" s="195"/>
      <c r="ANF90" s="195"/>
      <c r="ANG90" s="195"/>
      <c r="ANH90" s="195"/>
      <c r="ANI90" s="195"/>
      <c r="ANJ90" s="195"/>
      <c r="ANK90" s="195"/>
      <c r="ANL90" s="195"/>
      <c r="ANM90" s="195"/>
      <c r="ANN90" s="195"/>
      <c r="ANO90" s="195"/>
      <c r="ANP90" s="195"/>
      <c r="ANQ90" s="195"/>
      <c r="ANR90" s="195"/>
      <c r="ANS90" s="195"/>
      <c r="ANT90" s="195"/>
      <c r="ANU90" s="195"/>
      <c r="ANV90" s="195"/>
      <c r="ANW90" s="195"/>
      <c r="ANX90" s="195"/>
      <c r="ANY90" s="195"/>
      <c r="ANZ90" s="195"/>
      <c r="AOA90" s="195"/>
      <c r="AOB90" s="195"/>
      <c r="AOC90" s="195"/>
      <c r="AOD90" s="195"/>
      <c r="AOE90" s="195"/>
      <c r="AOF90" s="195"/>
      <c r="AOG90" s="195"/>
      <c r="AOH90" s="195"/>
      <c r="AOI90" s="195"/>
      <c r="AOJ90" s="195"/>
      <c r="AOK90" s="195"/>
      <c r="AOL90" s="195"/>
      <c r="AOM90" s="195"/>
      <c r="AON90" s="195"/>
      <c r="AOO90" s="195"/>
      <c r="AOP90" s="195"/>
      <c r="AOQ90" s="195"/>
      <c r="AOR90" s="195"/>
      <c r="AOS90" s="195"/>
      <c r="AOT90" s="195"/>
      <c r="AOU90" s="195"/>
      <c r="AOV90" s="195"/>
      <c r="AOW90" s="195"/>
      <c r="AOX90" s="195"/>
      <c r="AOY90" s="195"/>
      <c r="AOZ90" s="195"/>
      <c r="APA90" s="195"/>
      <c r="APB90" s="195"/>
      <c r="APC90" s="195"/>
      <c r="APD90" s="195"/>
      <c r="APE90" s="195"/>
      <c r="APF90" s="195"/>
      <c r="APG90" s="195"/>
      <c r="APH90" s="195"/>
      <c r="API90" s="195"/>
      <c r="APJ90" s="195"/>
      <c r="APK90" s="195"/>
      <c r="APL90" s="195"/>
      <c r="APM90" s="195"/>
      <c r="APN90" s="195"/>
      <c r="APO90" s="195"/>
      <c r="APP90" s="195"/>
      <c r="APQ90" s="195"/>
      <c r="APR90" s="195"/>
      <c r="APS90" s="195"/>
      <c r="APT90" s="195"/>
      <c r="APU90" s="195"/>
      <c r="APV90" s="195"/>
      <c r="APW90" s="195"/>
      <c r="APX90" s="195"/>
      <c r="APY90" s="195"/>
      <c r="APZ90" s="195"/>
      <c r="AQA90" s="195"/>
      <c r="AQB90" s="195"/>
      <c r="AQC90" s="195"/>
      <c r="AQD90" s="195"/>
      <c r="AQE90" s="195"/>
      <c r="AQF90" s="195"/>
      <c r="AQG90" s="195"/>
      <c r="AQH90" s="195"/>
      <c r="AQI90" s="195"/>
      <c r="AQJ90" s="195"/>
      <c r="AQK90" s="195"/>
      <c r="AQL90" s="195"/>
      <c r="AQM90" s="195"/>
      <c r="AQN90" s="195"/>
      <c r="AQO90" s="195"/>
      <c r="AQP90" s="195"/>
      <c r="AQQ90" s="195"/>
      <c r="AQR90" s="195"/>
      <c r="AQS90" s="195"/>
      <c r="AQT90" s="195"/>
      <c r="AQU90" s="195"/>
      <c r="AQV90" s="195"/>
      <c r="AQW90" s="195"/>
      <c r="AQX90" s="195"/>
      <c r="AQY90" s="195"/>
      <c r="AQZ90" s="195"/>
      <c r="ARA90" s="195"/>
      <c r="ARB90" s="195"/>
      <c r="ARC90" s="195"/>
      <c r="ARD90" s="195"/>
      <c r="ARE90" s="195"/>
      <c r="ARF90" s="195"/>
      <c r="ARG90" s="195"/>
      <c r="ARH90" s="195"/>
      <c r="ARI90" s="195"/>
      <c r="ARJ90" s="195"/>
      <c r="ARK90" s="195"/>
      <c r="ARL90" s="195"/>
      <c r="ARM90" s="195"/>
      <c r="ARN90" s="195"/>
      <c r="ARO90" s="195"/>
      <c r="ARP90" s="195"/>
      <c r="ARQ90" s="195"/>
      <c r="ARR90" s="195"/>
      <c r="ARS90" s="195"/>
      <c r="ART90" s="195"/>
      <c r="ARU90" s="195"/>
      <c r="ARV90" s="195"/>
      <c r="ARW90" s="195"/>
      <c r="ARX90" s="195"/>
      <c r="ARY90" s="195"/>
      <c r="ARZ90" s="195"/>
      <c r="ASA90" s="195"/>
      <c r="ASB90" s="195"/>
      <c r="ASC90" s="195"/>
      <c r="ASD90" s="195"/>
      <c r="ASE90" s="195"/>
      <c r="ASF90" s="195"/>
      <c r="ASG90" s="195"/>
      <c r="ASH90" s="195"/>
      <c r="ASI90" s="195"/>
      <c r="ASJ90" s="195"/>
      <c r="ASK90" s="195"/>
      <c r="ASL90" s="195"/>
      <c r="ASM90" s="195"/>
      <c r="ASN90" s="195"/>
      <c r="ASO90" s="195"/>
      <c r="ASP90" s="195"/>
      <c r="ASQ90" s="195"/>
      <c r="ASR90" s="195"/>
      <c r="ASS90" s="195"/>
      <c r="AST90" s="195"/>
      <c r="ASU90" s="195"/>
      <c r="ASV90" s="195"/>
      <c r="ASW90" s="195"/>
      <c r="ASX90" s="195"/>
      <c r="ASY90" s="195"/>
      <c r="ASZ90" s="195"/>
      <c r="ATA90" s="195"/>
      <c r="ATB90" s="195"/>
      <c r="ATC90" s="195"/>
      <c r="ATD90" s="195"/>
      <c r="ATE90" s="195"/>
      <c r="ATF90" s="195"/>
      <c r="ATG90" s="195"/>
      <c r="ATH90" s="195"/>
      <c r="ATI90" s="195"/>
      <c r="ATJ90" s="195"/>
      <c r="ATK90" s="195"/>
      <c r="ATL90" s="195"/>
      <c r="ATM90" s="195"/>
      <c r="ATN90" s="195"/>
      <c r="ATO90" s="195"/>
      <c r="ATP90" s="195"/>
      <c r="ATQ90" s="195"/>
      <c r="ATR90" s="195"/>
      <c r="ATS90" s="195"/>
      <c r="ATT90" s="195"/>
      <c r="ATU90" s="195"/>
      <c r="ATV90" s="195"/>
      <c r="ATW90" s="195"/>
      <c r="ATX90" s="195"/>
      <c r="ATY90" s="195"/>
      <c r="ATZ90" s="195"/>
      <c r="AUA90" s="195"/>
      <c r="AUB90" s="195"/>
      <c r="AUC90" s="195"/>
      <c r="AUD90" s="195"/>
      <c r="AUE90" s="195"/>
      <c r="AUF90" s="195"/>
      <c r="AUG90" s="195"/>
      <c r="AUH90" s="195"/>
      <c r="AUI90" s="195"/>
      <c r="AUJ90" s="195"/>
      <c r="AUK90" s="195"/>
      <c r="AUL90" s="195"/>
      <c r="AUM90" s="195"/>
      <c r="AUN90" s="195"/>
      <c r="AUO90" s="195"/>
      <c r="AUP90" s="195"/>
      <c r="AUQ90" s="195"/>
      <c r="AUR90" s="195"/>
      <c r="AUS90" s="195"/>
      <c r="AUT90" s="195"/>
      <c r="AUU90" s="195"/>
      <c r="AUV90" s="195"/>
      <c r="AUW90" s="195"/>
      <c r="AUX90" s="195"/>
      <c r="AUY90" s="195"/>
      <c r="AUZ90" s="195"/>
      <c r="AVA90" s="195"/>
      <c r="AVB90" s="195"/>
      <c r="AVC90" s="195"/>
      <c r="AVD90" s="195"/>
      <c r="AVE90" s="195"/>
      <c r="AVF90" s="195"/>
      <c r="AVG90" s="195"/>
      <c r="AVH90" s="195"/>
      <c r="AVI90" s="195"/>
      <c r="AVJ90" s="195"/>
      <c r="AVK90" s="195"/>
      <c r="AVL90" s="195"/>
      <c r="AVM90" s="195"/>
      <c r="AVN90" s="195"/>
      <c r="AVO90" s="195"/>
      <c r="AVP90" s="195"/>
      <c r="AVQ90" s="195"/>
      <c r="AVR90" s="195"/>
      <c r="AVS90" s="195"/>
      <c r="AVT90" s="195"/>
      <c r="AVU90" s="195"/>
      <c r="AVV90" s="195"/>
      <c r="AVW90" s="195"/>
      <c r="AVX90" s="195"/>
      <c r="AVY90" s="195"/>
      <c r="AVZ90" s="195"/>
      <c r="AWA90" s="195"/>
      <c r="AWB90" s="195"/>
      <c r="AWC90" s="195"/>
      <c r="AWD90" s="195"/>
      <c r="AWE90" s="195"/>
      <c r="AWF90" s="195"/>
      <c r="AWG90" s="195"/>
      <c r="AWH90" s="195"/>
      <c r="AWI90" s="195"/>
      <c r="AWJ90" s="195"/>
      <c r="AWK90" s="195"/>
      <c r="AWL90" s="195"/>
      <c r="AWM90" s="195"/>
      <c r="AWN90" s="195"/>
      <c r="AWO90" s="195"/>
      <c r="AWP90" s="195"/>
      <c r="AWQ90" s="195"/>
      <c r="AWR90" s="195"/>
      <c r="AWS90" s="195"/>
      <c r="AWT90" s="195"/>
      <c r="AWU90" s="195"/>
      <c r="AWV90" s="195"/>
      <c r="AWW90" s="195"/>
      <c r="AWX90" s="195"/>
      <c r="AWY90" s="195"/>
      <c r="AWZ90" s="195"/>
      <c r="AXA90" s="195"/>
      <c r="AXB90" s="195"/>
      <c r="AXC90" s="195"/>
      <c r="AXD90" s="195"/>
      <c r="AXE90" s="195"/>
      <c r="AXF90" s="195"/>
      <c r="AXG90" s="195"/>
      <c r="AXH90" s="195"/>
      <c r="AXI90" s="195"/>
      <c r="AXJ90" s="195"/>
      <c r="AXK90" s="195"/>
      <c r="AXL90" s="195"/>
      <c r="AXM90" s="195"/>
      <c r="AXN90" s="195"/>
      <c r="AXO90" s="195"/>
      <c r="AXP90" s="195"/>
      <c r="AXQ90" s="195"/>
      <c r="AXR90" s="195"/>
      <c r="AXS90" s="195"/>
      <c r="AXT90" s="195"/>
      <c r="AXU90" s="195"/>
      <c r="AXV90" s="195"/>
      <c r="AXW90" s="195"/>
      <c r="AXX90" s="195"/>
      <c r="AXY90" s="195"/>
      <c r="AXZ90" s="195"/>
      <c r="AYA90" s="195"/>
      <c r="AYB90" s="195"/>
      <c r="AYC90" s="195"/>
      <c r="AYD90" s="195"/>
      <c r="AYE90" s="195"/>
      <c r="AYF90" s="195"/>
      <c r="AYG90" s="195"/>
      <c r="AYH90" s="195"/>
      <c r="AYI90" s="195"/>
      <c r="AYJ90" s="195"/>
      <c r="AYK90" s="195"/>
      <c r="AYL90" s="195"/>
      <c r="AYM90" s="195"/>
      <c r="AYN90" s="195"/>
      <c r="AYO90" s="195"/>
      <c r="AYP90" s="195"/>
      <c r="AYQ90" s="195"/>
      <c r="AYR90" s="195"/>
      <c r="AYS90" s="195"/>
      <c r="AYT90" s="195"/>
      <c r="AYU90" s="195"/>
      <c r="AYV90" s="195"/>
      <c r="AYW90" s="195"/>
      <c r="AYX90" s="195"/>
      <c r="AYY90" s="195"/>
      <c r="AYZ90" s="195"/>
      <c r="AZA90" s="195"/>
      <c r="AZB90" s="195"/>
      <c r="AZC90" s="195"/>
      <c r="AZD90" s="195"/>
      <c r="AZE90" s="195"/>
      <c r="AZF90" s="195"/>
      <c r="AZG90" s="195"/>
      <c r="AZH90" s="195"/>
      <c r="AZI90" s="195"/>
      <c r="AZJ90" s="195"/>
      <c r="AZK90" s="195"/>
      <c r="AZL90" s="195"/>
      <c r="AZM90" s="195"/>
      <c r="AZN90" s="195"/>
      <c r="AZO90" s="195"/>
      <c r="AZP90" s="195"/>
      <c r="AZQ90" s="195"/>
      <c r="AZR90" s="195"/>
      <c r="AZS90" s="195"/>
      <c r="AZT90" s="195"/>
      <c r="AZU90" s="195"/>
      <c r="AZV90" s="195"/>
      <c r="AZW90" s="195"/>
      <c r="AZX90" s="195"/>
      <c r="AZY90" s="195"/>
      <c r="AZZ90" s="195"/>
      <c r="BAA90" s="195"/>
      <c r="BAB90" s="195"/>
      <c r="BAC90" s="195"/>
      <c r="BAD90" s="195"/>
      <c r="BAE90" s="195"/>
      <c r="BAF90" s="195"/>
      <c r="BAG90" s="195"/>
      <c r="BAH90" s="195"/>
      <c r="BAI90" s="195"/>
      <c r="BAJ90" s="195"/>
      <c r="BAK90" s="195"/>
      <c r="BAL90" s="195"/>
      <c r="BAM90" s="195"/>
      <c r="BAN90" s="195"/>
      <c r="BAO90" s="195"/>
      <c r="BAP90" s="195"/>
      <c r="BAQ90" s="195"/>
      <c r="BAR90" s="195"/>
      <c r="BAS90" s="195"/>
      <c r="BAT90" s="195"/>
      <c r="BAU90" s="195"/>
      <c r="BAV90" s="195"/>
      <c r="BAW90" s="195"/>
      <c r="BAX90" s="195"/>
      <c r="BAY90" s="195"/>
      <c r="BAZ90" s="195"/>
      <c r="BBA90" s="195"/>
      <c r="BBB90" s="195"/>
      <c r="BBC90" s="195"/>
      <c r="BBD90" s="195"/>
      <c r="BBE90" s="195"/>
      <c r="BBF90" s="195"/>
      <c r="BBG90" s="195"/>
      <c r="BBH90" s="195"/>
      <c r="BBI90" s="195"/>
      <c r="BBJ90" s="195"/>
      <c r="BBK90" s="195"/>
      <c r="BBL90" s="195"/>
      <c r="BBM90" s="195"/>
      <c r="BBN90" s="195"/>
      <c r="BBO90" s="195"/>
      <c r="BBP90" s="195"/>
      <c r="BBQ90" s="195"/>
      <c r="BBR90" s="195"/>
      <c r="BBS90" s="195"/>
      <c r="BBT90" s="195"/>
      <c r="BBU90" s="195"/>
      <c r="BBV90" s="195"/>
      <c r="BBW90" s="195"/>
      <c r="BBX90" s="195"/>
      <c r="BBY90" s="195"/>
      <c r="BBZ90" s="195"/>
      <c r="BCA90" s="195"/>
      <c r="BCB90" s="195"/>
      <c r="BCC90" s="195"/>
      <c r="BCD90" s="195"/>
      <c r="BCE90" s="195"/>
      <c r="BCF90" s="195"/>
      <c r="BCG90" s="195"/>
      <c r="BCH90" s="195"/>
      <c r="BCI90" s="195"/>
      <c r="BCJ90" s="195"/>
      <c r="BCK90" s="195"/>
      <c r="BCL90" s="195"/>
      <c r="BCM90" s="195"/>
      <c r="BCN90" s="195"/>
      <c r="BCO90" s="195"/>
      <c r="BCP90" s="195"/>
      <c r="BCQ90" s="195"/>
      <c r="BCR90" s="195"/>
      <c r="BCS90" s="195"/>
      <c r="BCT90" s="195"/>
      <c r="BCU90" s="195"/>
      <c r="BCV90" s="195"/>
      <c r="BCW90" s="195"/>
      <c r="BCX90" s="195"/>
      <c r="BCY90" s="195"/>
      <c r="BCZ90" s="195"/>
      <c r="BDA90" s="195"/>
      <c r="BDB90" s="195"/>
      <c r="BDC90" s="195"/>
      <c r="BDD90" s="195"/>
      <c r="BDE90" s="195"/>
      <c r="BDF90" s="195"/>
      <c r="BDG90" s="195"/>
      <c r="BDH90" s="195"/>
      <c r="BDI90" s="195"/>
      <c r="BDJ90" s="195"/>
      <c r="BDK90" s="195"/>
      <c r="BDL90" s="195"/>
      <c r="BDM90" s="195"/>
      <c r="BDN90" s="195"/>
      <c r="BDO90" s="195"/>
      <c r="BDP90" s="195"/>
      <c r="BDQ90" s="195"/>
      <c r="BDR90" s="195"/>
      <c r="BDS90" s="195"/>
      <c r="BDT90" s="195"/>
      <c r="BDU90" s="195"/>
      <c r="BDV90" s="195"/>
      <c r="BDW90" s="195"/>
      <c r="BDX90" s="195"/>
      <c r="BDY90" s="195"/>
      <c r="BDZ90" s="195"/>
      <c r="BEA90" s="195"/>
      <c r="BEB90" s="195"/>
      <c r="BEC90" s="195"/>
      <c r="BED90" s="195"/>
      <c r="BEE90" s="195"/>
      <c r="BEF90" s="195"/>
      <c r="BEG90" s="195"/>
      <c r="BEH90" s="195"/>
      <c r="BEI90" s="195"/>
      <c r="BEJ90" s="195"/>
      <c r="BEK90" s="195"/>
      <c r="BEL90" s="195"/>
      <c r="BEM90" s="195"/>
      <c r="BEN90" s="195"/>
      <c r="BEO90" s="195"/>
      <c r="BEP90" s="195"/>
      <c r="BEQ90" s="195"/>
      <c r="BER90" s="195"/>
      <c r="BES90" s="195"/>
      <c r="BET90" s="195"/>
      <c r="BEU90" s="195"/>
      <c r="BEV90" s="195"/>
      <c r="BEW90" s="195"/>
      <c r="BEX90" s="195"/>
      <c r="BEY90" s="195"/>
      <c r="BEZ90" s="195"/>
      <c r="BFA90" s="195"/>
      <c r="BFB90" s="195"/>
      <c r="BFC90" s="195"/>
      <c r="BFD90" s="195"/>
      <c r="BFE90" s="195"/>
      <c r="BFF90" s="195"/>
      <c r="BFG90" s="195"/>
      <c r="BFH90" s="195"/>
      <c r="BFI90" s="195"/>
      <c r="BFJ90" s="195"/>
      <c r="BFK90" s="195"/>
      <c r="BFL90" s="195"/>
      <c r="BFM90" s="195"/>
      <c r="BFN90" s="195"/>
      <c r="BFO90" s="195"/>
      <c r="BFP90" s="195"/>
      <c r="BFQ90" s="195"/>
      <c r="BFR90" s="195"/>
      <c r="BFS90" s="195"/>
      <c r="BFT90" s="195"/>
      <c r="BFU90" s="195"/>
      <c r="BFV90" s="195"/>
      <c r="BFW90" s="195"/>
      <c r="BFX90" s="195"/>
      <c r="BFY90" s="195"/>
      <c r="BFZ90" s="195"/>
      <c r="BGA90" s="195"/>
      <c r="BGB90" s="195"/>
      <c r="BGC90" s="195"/>
      <c r="BGD90" s="195"/>
      <c r="BGE90" s="195"/>
      <c r="BGF90" s="195"/>
      <c r="BGG90" s="195"/>
      <c r="BGH90" s="195"/>
      <c r="BGI90" s="195"/>
      <c r="BGJ90" s="195"/>
      <c r="BGK90" s="195"/>
      <c r="BGL90" s="195"/>
      <c r="BGM90" s="195"/>
      <c r="BGN90" s="195"/>
      <c r="BGO90" s="195"/>
      <c r="BGP90" s="195"/>
      <c r="BGQ90" s="195"/>
      <c r="BGR90" s="195"/>
      <c r="BGS90" s="195"/>
      <c r="BGT90" s="195"/>
      <c r="BGU90" s="195"/>
      <c r="BGV90" s="195"/>
      <c r="BGW90" s="195"/>
      <c r="BGX90" s="195"/>
      <c r="BGY90" s="195"/>
      <c r="BGZ90" s="195"/>
      <c r="BHA90" s="195"/>
      <c r="BHB90" s="195"/>
      <c r="BHC90" s="195"/>
      <c r="BHD90" s="195"/>
      <c r="BHE90" s="195"/>
      <c r="BHF90" s="195"/>
      <c r="BHG90" s="195"/>
      <c r="BHH90" s="195"/>
      <c r="BHI90" s="195"/>
      <c r="BHJ90" s="195"/>
      <c r="BHK90" s="195"/>
      <c r="BHL90" s="195"/>
      <c r="BHM90" s="195"/>
      <c r="BHN90" s="195"/>
      <c r="BHO90" s="195"/>
      <c r="BHP90" s="195"/>
      <c r="BHQ90" s="195"/>
      <c r="BHR90" s="195"/>
      <c r="BHS90" s="195"/>
      <c r="BHT90" s="195"/>
      <c r="BHU90" s="195"/>
      <c r="BHV90" s="195"/>
      <c r="BHW90" s="195"/>
      <c r="BHX90" s="195"/>
      <c r="BHY90" s="195"/>
      <c r="BHZ90" s="195"/>
      <c r="BIA90" s="195"/>
      <c r="BIB90" s="195"/>
      <c r="BIC90" s="195"/>
      <c r="BID90" s="195"/>
      <c r="BIE90" s="195"/>
      <c r="BIF90" s="195"/>
      <c r="BIG90" s="195"/>
      <c r="BIH90" s="195"/>
      <c r="BII90" s="195"/>
      <c r="BIJ90" s="195"/>
      <c r="BIK90" s="195"/>
      <c r="BIL90" s="195"/>
      <c r="BIM90" s="195"/>
      <c r="BIN90" s="195"/>
      <c r="BIO90" s="195"/>
      <c r="BIP90" s="195"/>
      <c r="BIQ90" s="195"/>
      <c r="BIR90" s="195"/>
      <c r="BIS90" s="195"/>
      <c r="BIT90" s="195"/>
      <c r="BIU90" s="195"/>
      <c r="BIV90" s="195"/>
      <c r="BIW90" s="195"/>
      <c r="BIX90" s="195"/>
      <c r="BIY90" s="195"/>
      <c r="BIZ90" s="195"/>
      <c r="BJA90" s="195"/>
      <c r="BJB90" s="195"/>
      <c r="BJC90" s="195"/>
      <c r="BJD90" s="195"/>
      <c r="BJE90" s="195"/>
      <c r="BJF90" s="195"/>
      <c r="BJG90" s="195"/>
      <c r="BJH90" s="195"/>
      <c r="BJI90" s="195"/>
      <c r="BJJ90" s="195"/>
      <c r="BJK90" s="195"/>
      <c r="BJL90" s="195"/>
      <c r="BJM90" s="195"/>
      <c r="BJN90" s="195"/>
      <c r="BJO90" s="195"/>
      <c r="BJP90" s="195"/>
      <c r="BJQ90" s="195"/>
      <c r="BJR90" s="195"/>
      <c r="BJS90" s="195"/>
      <c r="BJT90" s="195"/>
      <c r="BJU90" s="195"/>
      <c r="BJV90" s="195"/>
      <c r="BJW90" s="195"/>
      <c r="BJX90" s="195"/>
      <c r="BJY90" s="195"/>
      <c r="BJZ90" s="195"/>
      <c r="BKA90" s="195"/>
      <c r="BKB90" s="195"/>
      <c r="BKC90" s="195"/>
      <c r="BKD90" s="195"/>
      <c r="BKE90" s="195"/>
      <c r="BKF90" s="195"/>
      <c r="BKG90" s="195"/>
      <c r="BKH90" s="195"/>
      <c r="BKI90" s="195"/>
      <c r="BKJ90" s="195"/>
      <c r="BKK90" s="195"/>
      <c r="BKL90" s="195"/>
      <c r="BKM90" s="195"/>
      <c r="BKN90" s="195"/>
      <c r="BKO90" s="195"/>
      <c r="BKP90" s="195"/>
      <c r="BKQ90" s="195"/>
      <c r="BKR90" s="195"/>
      <c r="BKS90" s="195"/>
      <c r="BKT90" s="195"/>
      <c r="BKU90" s="195"/>
      <c r="BKV90" s="195"/>
      <c r="BKW90" s="195"/>
      <c r="BKX90" s="195"/>
      <c r="BKY90" s="195"/>
      <c r="BKZ90" s="195"/>
      <c r="BLA90" s="195"/>
      <c r="BLB90" s="195"/>
      <c r="BLC90" s="195"/>
      <c r="BLD90" s="195"/>
      <c r="BLE90" s="195"/>
      <c r="BLF90" s="195"/>
      <c r="BLG90" s="195"/>
      <c r="BLH90" s="195"/>
      <c r="BLI90" s="195"/>
      <c r="BLJ90" s="195"/>
      <c r="BLK90" s="195"/>
      <c r="BLL90" s="195"/>
      <c r="BLM90" s="195"/>
      <c r="BLN90" s="195"/>
      <c r="BLO90" s="195"/>
      <c r="BLP90" s="195"/>
      <c r="BLQ90" s="195"/>
      <c r="BLR90" s="195"/>
      <c r="BLS90" s="195"/>
      <c r="BLT90" s="195"/>
      <c r="BLU90" s="195"/>
      <c r="BLV90" s="195"/>
      <c r="BLW90" s="195"/>
      <c r="BLX90" s="195"/>
      <c r="BLY90" s="195"/>
      <c r="BLZ90" s="195"/>
      <c r="BMA90" s="195"/>
      <c r="BMB90" s="195"/>
      <c r="BMC90" s="195"/>
      <c r="BMD90" s="195"/>
      <c r="BME90" s="195"/>
      <c r="BMF90" s="195"/>
      <c r="BMG90" s="195"/>
      <c r="BMH90" s="195"/>
      <c r="BMI90" s="195"/>
      <c r="BMJ90" s="195"/>
      <c r="BMK90" s="195"/>
      <c r="BML90" s="195"/>
      <c r="BMM90" s="195"/>
      <c r="BMN90" s="195"/>
      <c r="BMO90" s="195"/>
      <c r="BMP90" s="195"/>
      <c r="BMQ90" s="195"/>
      <c r="BMR90" s="195"/>
      <c r="BMS90" s="195"/>
      <c r="BMT90" s="195"/>
      <c r="BMU90" s="195"/>
      <c r="BMV90" s="195"/>
      <c r="BMW90" s="195"/>
      <c r="BMX90" s="195"/>
      <c r="BMY90" s="195"/>
      <c r="BMZ90" s="195"/>
      <c r="BNA90" s="195"/>
      <c r="BNB90" s="195"/>
      <c r="BNC90" s="195"/>
      <c r="BND90" s="195"/>
      <c r="BNE90" s="195"/>
      <c r="BNF90" s="195"/>
      <c r="BNG90" s="195"/>
      <c r="BNH90" s="195"/>
      <c r="BNI90" s="195"/>
      <c r="BNJ90" s="195"/>
      <c r="BNK90" s="195"/>
      <c r="BNL90" s="195"/>
      <c r="BNM90" s="195"/>
      <c r="BNN90" s="195"/>
      <c r="BNO90" s="195"/>
      <c r="BNP90" s="195"/>
      <c r="BNQ90" s="195"/>
      <c r="BNR90" s="195"/>
      <c r="BNS90" s="195"/>
      <c r="BNT90" s="195"/>
      <c r="BNU90" s="195"/>
      <c r="BNV90" s="195"/>
      <c r="BNW90" s="195"/>
      <c r="BNX90" s="195"/>
      <c r="BNY90" s="195"/>
      <c r="BNZ90" s="195"/>
      <c r="BOA90" s="195"/>
      <c r="BOB90" s="195"/>
      <c r="BOC90" s="195"/>
      <c r="BOD90" s="195"/>
      <c r="BOE90" s="195"/>
      <c r="BOF90" s="195"/>
      <c r="BOG90" s="195"/>
      <c r="BOH90" s="195"/>
      <c r="BOI90" s="195"/>
      <c r="BOJ90" s="195"/>
      <c r="BOK90" s="195"/>
      <c r="BOL90" s="195"/>
      <c r="BOM90" s="195"/>
      <c r="BON90" s="195"/>
      <c r="BOO90" s="195"/>
      <c r="BOP90" s="195"/>
      <c r="BOQ90" s="195"/>
      <c r="BOR90" s="195"/>
      <c r="BOS90" s="195"/>
      <c r="BOT90" s="195"/>
      <c r="BOU90" s="195"/>
      <c r="BOV90" s="195"/>
      <c r="BOW90" s="195"/>
      <c r="BOX90" s="195"/>
      <c r="BOY90" s="195"/>
      <c r="BOZ90" s="195"/>
      <c r="BPA90" s="195"/>
      <c r="BPB90" s="195"/>
      <c r="BPC90" s="195"/>
      <c r="BPD90" s="195"/>
      <c r="BPE90" s="195"/>
      <c r="BPF90" s="195"/>
      <c r="BPG90" s="195"/>
      <c r="BPH90" s="195"/>
      <c r="BPI90" s="195"/>
      <c r="BPJ90" s="195"/>
      <c r="BPK90" s="195"/>
      <c r="BPL90" s="195"/>
      <c r="BPM90" s="195"/>
      <c r="BPN90" s="195"/>
      <c r="BPO90" s="195"/>
      <c r="BPP90" s="195"/>
      <c r="BPQ90" s="195"/>
      <c r="BPR90" s="195"/>
      <c r="BPS90" s="195"/>
      <c r="BPT90" s="195"/>
      <c r="BPU90" s="195"/>
      <c r="BPV90" s="195"/>
      <c r="BPW90" s="195"/>
      <c r="BPX90" s="195"/>
      <c r="BPY90" s="195"/>
      <c r="BPZ90" s="195"/>
      <c r="BQA90" s="195"/>
      <c r="BQB90" s="195"/>
      <c r="BQC90" s="195"/>
      <c r="BQD90" s="195"/>
      <c r="BQE90" s="195"/>
      <c r="BQF90" s="195"/>
      <c r="BQG90" s="195"/>
      <c r="BQH90" s="195"/>
      <c r="BQI90" s="195"/>
      <c r="BQJ90" s="195"/>
      <c r="BQK90" s="195"/>
      <c r="BQL90" s="195"/>
      <c r="BQM90" s="195"/>
      <c r="BQN90" s="195"/>
      <c r="BQO90" s="195"/>
      <c r="BQP90" s="195"/>
      <c r="BQQ90" s="195"/>
      <c r="BQR90" s="195"/>
      <c r="BQS90" s="195"/>
      <c r="BQT90" s="195"/>
      <c r="BQU90" s="195"/>
      <c r="BQV90" s="195"/>
      <c r="BQW90" s="195"/>
      <c r="BQX90" s="195"/>
      <c r="BQY90" s="195"/>
      <c r="BQZ90" s="195"/>
      <c r="BRA90" s="195"/>
      <c r="BRB90" s="195"/>
      <c r="BRC90" s="195"/>
      <c r="BRD90" s="195"/>
      <c r="BRE90" s="195"/>
      <c r="BRF90" s="195"/>
      <c r="BRG90" s="195"/>
      <c r="BRH90" s="195"/>
      <c r="BRI90" s="195"/>
      <c r="BRJ90" s="195"/>
      <c r="BRK90" s="195"/>
      <c r="BRL90" s="195"/>
      <c r="BRM90" s="195"/>
      <c r="BRN90" s="195"/>
      <c r="BRO90" s="195"/>
      <c r="BRP90" s="195"/>
      <c r="BRQ90" s="195"/>
      <c r="BRR90" s="195"/>
      <c r="BRS90" s="195"/>
      <c r="BRT90" s="195"/>
      <c r="BRU90" s="195"/>
      <c r="BRV90" s="195"/>
      <c r="BRW90" s="195"/>
      <c r="BRX90" s="195"/>
      <c r="BRY90" s="195"/>
      <c r="BRZ90" s="195"/>
      <c r="BSA90" s="195"/>
      <c r="BSB90" s="195"/>
      <c r="BSC90" s="195"/>
      <c r="BSD90" s="195"/>
      <c r="BSE90" s="195"/>
      <c r="BSF90" s="195"/>
      <c r="BSG90" s="195"/>
      <c r="BSH90" s="195"/>
      <c r="BSI90" s="195"/>
      <c r="BSJ90" s="195"/>
      <c r="BSK90" s="195"/>
      <c r="BSL90" s="195"/>
      <c r="BSM90" s="195"/>
      <c r="BSN90" s="195"/>
      <c r="BSO90" s="195"/>
      <c r="BSP90" s="195"/>
      <c r="BSQ90" s="195"/>
      <c r="BSR90" s="195"/>
      <c r="BSS90" s="195"/>
      <c r="BST90" s="195"/>
      <c r="BSU90" s="195"/>
      <c r="BSV90" s="195"/>
      <c r="BSW90" s="195"/>
      <c r="BSX90" s="195"/>
      <c r="BSY90" s="195"/>
      <c r="BSZ90" s="195"/>
      <c r="BTA90" s="195"/>
      <c r="BTB90" s="195"/>
      <c r="BTC90" s="195"/>
      <c r="BTD90" s="195"/>
      <c r="BTE90" s="195"/>
      <c r="BTF90" s="195"/>
      <c r="BTG90" s="195"/>
      <c r="BTH90" s="195"/>
      <c r="BTI90" s="195"/>
      <c r="BTJ90" s="195"/>
      <c r="BTK90" s="195"/>
      <c r="BTL90" s="195"/>
      <c r="BTM90" s="195"/>
      <c r="BTN90" s="195"/>
      <c r="BTO90" s="195"/>
      <c r="BTP90" s="195"/>
      <c r="BTQ90" s="195"/>
      <c r="BTR90" s="195"/>
      <c r="BTS90" s="195"/>
      <c r="BTT90" s="195"/>
      <c r="BTU90" s="195"/>
      <c r="BTV90" s="195"/>
      <c r="BTW90" s="195"/>
      <c r="BTX90" s="195"/>
      <c r="BTY90" s="195"/>
      <c r="BTZ90" s="195"/>
      <c r="BUA90" s="195"/>
      <c r="BUB90" s="195"/>
      <c r="BUC90" s="195"/>
      <c r="BUD90" s="195"/>
      <c r="BUE90" s="195"/>
      <c r="BUF90" s="195"/>
      <c r="BUG90" s="195"/>
      <c r="BUH90" s="195"/>
      <c r="BUI90" s="195"/>
      <c r="BUJ90" s="195"/>
      <c r="BUK90" s="195"/>
      <c r="BUL90" s="195"/>
      <c r="BUM90" s="195"/>
      <c r="BUN90" s="195"/>
      <c r="BUO90" s="195"/>
      <c r="BUP90" s="195"/>
      <c r="BUQ90" s="195"/>
      <c r="BUR90" s="195"/>
      <c r="BUS90" s="195"/>
      <c r="BUT90" s="195"/>
      <c r="BUU90" s="195"/>
      <c r="BUV90" s="195"/>
      <c r="BUW90" s="195"/>
      <c r="BUX90" s="195"/>
      <c r="BUY90" s="195"/>
      <c r="BUZ90" s="195"/>
      <c r="BVA90" s="195"/>
      <c r="BVB90" s="195"/>
      <c r="BVC90" s="195"/>
      <c r="BVD90" s="195"/>
      <c r="BVE90" s="195"/>
      <c r="BVF90" s="195"/>
      <c r="BVG90" s="195"/>
      <c r="BVH90" s="195"/>
      <c r="BVI90" s="195"/>
      <c r="BVJ90" s="195"/>
      <c r="BVK90" s="195"/>
      <c r="BVL90" s="195"/>
      <c r="BVM90" s="195"/>
      <c r="BVN90" s="195"/>
      <c r="BVO90" s="195"/>
      <c r="BVP90" s="195"/>
      <c r="BVQ90" s="195"/>
      <c r="BVR90" s="195"/>
      <c r="BVS90" s="195"/>
      <c r="BVT90" s="195"/>
      <c r="BVU90" s="195"/>
      <c r="BVV90" s="195"/>
      <c r="BVW90" s="195"/>
      <c r="BVX90" s="195"/>
      <c r="BVY90" s="195"/>
      <c r="BVZ90" s="195"/>
      <c r="BWA90" s="195"/>
      <c r="BWB90" s="195"/>
      <c r="BWC90" s="195"/>
      <c r="BWD90" s="195"/>
      <c r="BWE90" s="195"/>
      <c r="BWF90" s="195"/>
      <c r="BWG90" s="195"/>
      <c r="BWH90" s="195"/>
      <c r="BWI90" s="195"/>
      <c r="BWJ90" s="195"/>
      <c r="BWK90" s="195"/>
      <c r="BWL90" s="195"/>
      <c r="BWM90" s="195"/>
      <c r="BWN90" s="195"/>
      <c r="BWO90" s="195"/>
      <c r="BWP90" s="195"/>
      <c r="BWQ90" s="195"/>
      <c r="BWR90" s="195"/>
      <c r="BWS90" s="195"/>
      <c r="BWT90" s="195"/>
      <c r="BWU90" s="195"/>
      <c r="BWV90" s="195"/>
      <c r="BWW90" s="195"/>
      <c r="BWX90" s="195"/>
      <c r="BWY90" s="195"/>
      <c r="BWZ90" s="195"/>
      <c r="BXA90" s="195"/>
      <c r="BXB90" s="195"/>
      <c r="BXC90" s="195"/>
      <c r="BXD90" s="195"/>
      <c r="BXE90" s="195"/>
      <c r="BXF90" s="195"/>
      <c r="BXG90" s="195"/>
      <c r="BXH90" s="195"/>
      <c r="BXI90" s="195"/>
      <c r="BXJ90" s="195"/>
      <c r="BXK90" s="195"/>
      <c r="BXL90" s="195"/>
      <c r="BXM90" s="195"/>
      <c r="BXN90" s="195"/>
      <c r="BXO90" s="195"/>
      <c r="BXP90" s="195"/>
      <c r="BXQ90" s="195"/>
      <c r="BXR90" s="195"/>
      <c r="BXS90" s="195"/>
      <c r="BXT90" s="195"/>
      <c r="BXU90" s="195"/>
      <c r="BXV90" s="195"/>
      <c r="BXW90" s="195"/>
      <c r="BXX90" s="195"/>
      <c r="BXY90" s="195"/>
      <c r="BXZ90" s="195"/>
      <c r="BYA90" s="195"/>
      <c r="BYB90" s="195"/>
      <c r="BYC90" s="195"/>
      <c r="BYD90" s="195"/>
      <c r="BYE90" s="195"/>
      <c r="BYF90" s="195"/>
      <c r="BYG90" s="195"/>
      <c r="BYH90" s="195"/>
      <c r="BYI90" s="195"/>
      <c r="BYJ90" s="195"/>
      <c r="BYK90" s="195"/>
      <c r="BYL90" s="195"/>
      <c r="BYM90" s="195"/>
      <c r="BYN90" s="195"/>
      <c r="BYO90" s="195"/>
      <c r="BYP90" s="195"/>
      <c r="BYQ90" s="195"/>
      <c r="BYR90" s="195"/>
      <c r="BYS90" s="195"/>
      <c r="BYT90" s="195"/>
      <c r="BYU90" s="195"/>
      <c r="BYV90" s="195"/>
      <c r="BYW90" s="195"/>
      <c r="BYX90" s="195"/>
      <c r="BYY90" s="195"/>
      <c r="BYZ90" s="195"/>
      <c r="BZA90" s="195"/>
      <c r="BZB90" s="195"/>
      <c r="BZC90" s="195"/>
      <c r="BZD90" s="195"/>
      <c r="BZE90" s="195"/>
      <c r="BZF90" s="195"/>
      <c r="BZG90" s="195"/>
      <c r="BZH90" s="195"/>
      <c r="BZI90" s="195"/>
      <c r="BZJ90" s="195"/>
      <c r="BZK90" s="195"/>
      <c r="BZL90" s="195"/>
      <c r="BZM90" s="195"/>
      <c r="BZN90" s="195"/>
      <c r="BZO90" s="195"/>
      <c r="BZP90" s="195"/>
      <c r="BZQ90" s="195"/>
      <c r="BZR90" s="195"/>
      <c r="BZS90" s="195"/>
      <c r="BZT90" s="195"/>
      <c r="BZU90" s="195"/>
      <c r="BZV90" s="195"/>
      <c r="BZW90" s="195"/>
      <c r="BZX90" s="195"/>
      <c r="BZY90" s="195"/>
      <c r="BZZ90" s="195"/>
      <c r="CAA90" s="195"/>
      <c r="CAB90" s="195"/>
      <c r="CAC90" s="195"/>
      <c r="CAD90" s="195"/>
      <c r="CAE90" s="195"/>
      <c r="CAF90" s="195"/>
      <c r="CAG90" s="195"/>
      <c r="CAH90" s="195"/>
      <c r="CAI90" s="195"/>
      <c r="CAJ90" s="195"/>
      <c r="CAK90" s="195"/>
      <c r="CAL90" s="195"/>
      <c r="CAM90" s="195"/>
      <c r="CAN90" s="195"/>
      <c r="CAO90" s="195"/>
      <c r="CAP90" s="195"/>
      <c r="CAQ90" s="195"/>
      <c r="CAR90" s="195"/>
      <c r="CAS90" s="195"/>
      <c r="CAT90" s="195"/>
      <c r="CAU90" s="195"/>
      <c r="CAV90" s="195"/>
      <c r="CAW90" s="195"/>
      <c r="CAX90" s="195"/>
      <c r="CAY90" s="195"/>
      <c r="CAZ90" s="195"/>
      <c r="CBA90" s="195"/>
      <c r="CBB90" s="195"/>
      <c r="CBC90" s="195"/>
      <c r="CBD90" s="195"/>
      <c r="CBE90" s="195"/>
      <c r="CBF90" s="195"/>
      <c r="CBG90" s="195"/>
      <c r="CBH90" s="195"/>
      <c r="CBI90" s="195"/>
      <c r="CBJ90" s="195"/>
      <c r="CBK90" s="195"/>
      <c r="CBL90" s="195"/>
      <c r="CBM90" s="195"/>
      <c r="CBN90" s="195"/>
      <c r="CBO90" s="195"/>
      <c r="CBP90" s="195"/>
      <c r="CBQ90" s="195"/>
      <c r="CBR90" s="195"/>
      <c r="CBS90" s="195"/>
      <c r="CBT90" s="195"/>
      <c r="CBU90" s="195"/>
      <c r="CBV90" s="195"/>
      <c r="CBW90" s="195"/>
      <c r="CBX90" s="195"/>
      <c r="CBY90" s="195"/>
      <c r="CBZ90" s="195"/>
      <c r="CCA90" s="195"/>
      <c r="CCB90" s="195"/>
      <c r="CCC90" s="195"/>
      <c r="CCD90" s="195"/>
      <c r="CCE90" s="195"/>
      <c r="CCF90" s="195"/>
      <c r="CCG90" s="195"/>
      <c r="CCH90" s="195"/>
      <c r="CCI90" s="195"/>
      <c r="CCJ90" s="195"/>
      <c r="CCK90" s="195"/>
      <c r="CCL90" s="195"/>
      <c r="CCM90" s="195"/>
      <c r="CCN90" s="195"/>
      <c r="CCO90" s="195"/>
      <c r="CCP90" s="195"/>
      <c r="CCQ90" s="195"/>
      <c r="CCR90" s="195"/>
      <c r="CCS90" s="195"/>
      <c r="CCT90" s="195"/>
      <c r="CCU90" s="195"/>
      <c r="CCV90" s="195"/>
      <c r="CCW90" s="195"/>
      <c r="CCX90" s="195"/>
      <c r="CCY90" s="195"/>
      <c r="CCZ90" s="195"/>
      <c r="CDA90" s="195"/>
      <c r="CDB90" s="195"/>
      <c r="CDC90" s="195"/>
      <c r="CDD90" s="195"/>
      <c r="CDE90" s="195"/>
      <c r="CDF90" s="195"/>
      <c r="CDG90" s="195"/>
      <c r="CDH90" s="195"/>
      <c r="CDI90" s="195"/>
      <c r="CDJ90" s="195"/>
      <c r="CDK90" s="195"/>
      <c r="CDL90" s="195"/>
      <c r="CDM90" s="195"/>
      <c r="CDN90" s="195"/>
      <c r="CDO90" s="195"/>
      <c r="CDP90" s="195"/>
      <c r="CDQ90" s="195"/>
      <c r="CDR90" s="195"/>
      <c r="CDS90" s="195"/>
      <c r="CDT90" s="195"/>
      <c r="CDU90" s="195"/>
      <c r="CDV90" s="195"/>
      <c r="CDW90" s="195"/>
      <c r="CDX90" s="195"/>
      <c r="CDY90" s="195"/>
      <c r="CDZ90" s="195"/>
      <c r="CEA90" s="195"/>
      <c r="CEB90" s="195"/>
      <c r="CEC90" s="195"/>
      <c r="CED90" s="195"/>
      <c r="CEE90" s="195"/>
      <c r="CEF90" s="195"/>
      <c r="CEG90" s="195"/>
      <c r="CEH90" s="195"/>
      <c r="CEI90" s="195"/>
      <c r="CEJ90" s="195"/>
      <c r="CEK90" s="195"/>
      <c r="CEL90" s="195"/>
      <c r="CEM90" s="195"/>
      <c r="CEN90" s="195"/>
      <c r="CEO90" s="195"/>
      <c r="CEP90" s="195"/>
      <c r="CEQ90" s="195"/>
      <c r="CER90" s="195"/>
      <c r="CES90" s="195"/>
      <c r="CET90" s="195"/>
      <c r="CEU90" s="195"/>
      <c r="CEV90" s="195"/>
      <c r="CEW90" s="195"/>
      <c r="CEX90" s="195"/>
      <c r="CEY90" s="195"/>
      <c r="CEZ90" s="195"/>
      <c r="CFA90" s="195"/>
      <c r="CFB90" s="195"/>
      <c r="CFC90" s="195"/>
      <c r="CFD90" s="195"/>
      <c r="CFE90" s="195"/>
      <c r="CFF90" s="195"/>
      <c r="CFG90" s="195"/>
      <c r="CFH90" s="195"/>
      <c r="CFI90" s="195"/>
      <c r="CFJ90" s="195"/>
      <c r="CFK90" s="195"/>
      <c r="CFL90" s="195"/>
      <c r="CFM90" s="195"/>
      <c r="CFN90" s="195"/>
      <c r="CFO90" s="195"/>
      <c r="CFP90" s="195"/>
      <c r="CFQ90" s="195"/>
      <c r="CFR90" s="195"/>
      <c r="CFS90" s="195"/>
      <c r="CFT90" s="195"/>
      <c r="CFU90" s="195"/>
      <c r="CFV90" s="195"/>
      <c r="CFW90" s="195"/>
      <c r="CFX90" s="195"/>
      <c r="CFY90" s="195"/>
      <c r="CFZ90" s="195"/>
      <c r="CGA90" s="195"/>
      <c r="CGB90" s="195"/>
      <c r="CGC90" s="195"/>
      <c r="CGD90" s="195"/>
      <c r="CGE90" s="195"/>
      <c r="CGF90" s="195"/>
      <c r="CGG90" s="195"/>
      <c r="CGH90" s="195"/>
      <c r="CGI90" s="195"/>
      <c r="CGJ90" s="195"/>
      <c r="CGK90" s="195"/>
      <c r="CGL90" s="195"/>
      <c r="CGM90" s="195"/>
      <c r="CGN90" s="195"/>
      <c r="CGO90" s="195"/>
      <c r="CGP90" s="195"/>
      <c r="CGQ90" s="195"/>
      <c r="CGR90" s="195"/>
      <c r="CGS90" s="195"/>
      <c r="CGT90" s="195"/>
      <c r="CGU90" s="195"/>
      <c r="CGV90" s="195"/>
      <c r="CGW90" s="195"/>
      <c r="CGX90" s="195"/>
      <c r="CGY90" s="195"/>
      <c r="CGZ90" s="195"/>
      <c r="CHA90" s="195"/>
      <c r="CHB90" s="195"/>
      <c r="CHC90" s="195"/>
      <c r="CHD90" s="195"/>
      <c r="CHE90" s="195"/>
      <c r="CHF90" s="195"/>
      <c r="CHG90" s="195"/>
      <c r="CHH90" s="195"/>
      <c r="CHI90" s="195"/>
      <c r="CHJ90" s="195"/>
      <c r="CHK90" s="195"/>
      <c r="CHL90" s="195"/>
      <c r="CHM90" s="195"/>
      <c r="CHN90" s="195"/>
      <c r="CHO90" s="195"/>
      <c r="CHP90" s="195"/>
      <c r="CHQ90" s="195"/>
      <c r="CHR90" s="195"/>
      <c r="CHS90" s="195"/>
      <c r="CHT90" s="195"/>
      <c r="CHU90" s="195"/>
      <c r="CHV90" s="195"/>
      <c r="CHW90" s="195"/>
      <c r="CHX90" s="195"/>
      <c r="CHY90" s="195"/>
      <c r="CHZ90" s="195"/>
      <c r="CIA90" s="195"/>
      <c r="CIB90" s="195"/>
      <c r="CIC90" s="195"/>
      <c r="CID90" s="195"/>
      <c r="CIE90" s="195"/>
      <c r="CIF90" s="195"/>
      <c r="CIG90" s="195"/>
      <c r="CIH90" s="195"/>
      <c r="CII90" s="195"/>
      <c r="CIJ90" s="195"/>
      <c r="CIK90" s="195"/>
      <c r="CIL90" s="195"/>
      <c r="CIM90" s="195"/>
      <c r="CIN90" s="195"/>
      <c r="CIO90" s="195"/>
      <c r="CIP90" s="195"/>
      <c r="CIQ90" s="195"/>
      <c r="CIR90" s="195"/>
      <c r="CIS90" s="195"/>
      <c r="CIT90" s="195"/>
      <c r="CIU90" s="195"/>
      <c r="CIV90" s="195"/>
      <c r="CIW90" s="195"/>
      <c r="CIX90" s="195"/>
      <c r="CIY90" s="195"/>
      <c r="CIZ90" s="195"/>
      <c r="CJA90" s="195"/>
      <c r="CJB90" s="195"/>
      <c r="CJC90" s="195"/>
      <c r="CJD90" s="195"/>
      <c r="CJE90" s="195"/>
      <c r="CJF90" s="195"/>
      <c r="CJG90" s="195"/>
      <c r="CJH90" s="195"/>
      <c r="CJI90" s="195"/>
      <c r="CJJ90" s="195"/>
      <c r="CJK90" s="195"/>
      <c r="CJL90" s="195"/>
      <c r="CJM90" s="195"/>
      <c r="CJN90" s="195"/>
      <c r="CJO90" s="195"/>
      <c r="CJP90" s="195"/>
      <c r="CJQ90" s="195"/>
      <c r="CJR90" s="195"/>
      <c r="CJS90" s="195"/>
      <c r="CJT90" s="195"/>
      <c r="CJU90" s="195"/>
      <c r="CJV90" s="195"/>
      <c r="CJW90" s="195"/>
      <c r="CJX90" s="195"/>
      <c r="CJY90" s="195"/>
      <c r="CJZ90" s="195"/>
      <c r="CKA90" s="195"/>
      <c r="CKB90" s="195"/>
      <c r="CKC90" s="195"/>
      <c r="CKD90" s="195"/>
      <c r="CKE90" s="195"/>
      <c r="CKF90" s="195"/>
      <c r="CKG90" s="195"/>
      <c r="CKH90" s="195"/>
      <c r="CKI90" s="195"/>
      <c r="CKJ90" s="195"/>
      <c r="CKK90" s="195"/>
      <c r="CKL90" s="195"/>
      <c r="CKM90" s="195"/>
      <c r="CKN90" s="195"/>
      <c r="CKO90" s="195"/>
      <c r="CKP90" s="195"/>
      <c r="CKQ90" s="195"/>
      <c r="CKR90" s="195"/>
      <c r="CKS90" s="195"/>
      <c r="CKT90" s="195"/>
      <c r="CKU90" s="195"/>
      <c r="CKV90" s="195"/>
      <c r="CKW90" s="195"/>
      <c r="CKX90" s="195"/>
      <c r="CKY90" s="195"/>
      <c r="CKZ90" s="195"/>
      <c r="CLA90" s="195"/>
      <c r="CLB90" s="195"/>
      <c r="CLC90" s="195"/>
      <c r="CLD90" s="195"/>
      <c r="CLE90" s="195"/>
      <c r="CLF90" s="195"/>
      <c r="CLG90" s="195"/>
      <c r="CLH90" s="195"/>
      <c r="CLI90" s="195"/>
      <c r="CLJ90" s="195"/>
      <c r="CLK90" s="195"/>
      <c r="CLL90" s="195"/>
      <c r="CLM90" s="195"/>
      <c r="CLN90" s="195"/>
      <c r="CLO90" s="195"/>
      <c r="CLP90" s="195"/>
      <c r="CLQ90" s="195"/>
      <c r="CLR90" s="195"/>
      <c r="CLS90" s="195"/>
      <c r="CLT90" s="195"/>
      <c r="CLU90" s="195"/>
      <c r="CLV90" s="195"/>
      <c r="CLW90" s="195"/>
      <c r="CLX90" s="195"/>
      <c r="CLY90" s="195"/>
      <c r="CLZ90" s="195"/>
      <c r="CMA90" s="195"/>
      <c r="CMB90" s="195"/>
      <c r="CMC90" s="195"/>
      <c r="CMD90" s="195"/>
      <c r="CME90" s="195"/>
      <c r="CMF90" s="195"/>
      <c r="CMG90" s="195"/>
      <c r="CMH90" s="195"/>
      <c r="CMI90" s="195"/>
      <c r="CMJ90" s="195"/>
      <c r="CMK90" s="195"/>
      <c r="CML90" s="195"/>
      <c r="CMM90" s="195"/>
      <c r="CMN90" s="195"/>
      <c r="CMO90" s="195"/>
      <c r="CMP90" s="195"/>
      <c r="CMQ90" s="195"/>
      <c r="CMR90" s="195"/>
      <c r="CMS90" s="195"/>
      <c r="CMT90" s="195"/>
      <c r="CMU90" s="195"/>
      <c r="CMV90" s="195"/>
      <c r="CMW90" s="195"/>
      <c r="CMX90" s="195"/>
      <c r="CMY90" s="195"/>
      <c r="CMZ90" s="195"/>
      <c r="CNA90" s="195"/>
      <c r="CNB90" s="195"/>
      <c r="CNC90" s="195"/>
      <c r="CND90" s="195"/>
      <c r="CNE90" s="195"/>
      <c r="CNF90" s="195"/>
      <c r="CNG90" s="195"/>
      <c r="CNH90" s="195"/>
      <c r="CNI90" s="195"/>
      <c r="CNJ90" s="195"/>
      <c r="CNK90" s="195"/>
      <c r="CNL90" s="195"/>
      <c r="CNM90" s="195"/>
      <c r="CNN90" s="195"/>
      <c r="CNO90" s="195"/>
      <c r="CNP90" s="195"/>
      <c r="CNQ90" s="195"/>
      <c r="CNR90" s="195"/>
      <c r="CNS90" s="195"/>
      <c r="CNT90" s="195"/>
      <c r="CNU90" s="195"/>
      <c r="CNV90" s="195"/>
      <c r="CNW90" s="195"/>
      <c r="CNX90" s="195"/>
      <c r="CNY90" s="195"/>
      <c r="CNZ90" s="195"/>
      <c r="COA90" s="195"/>
      <c r="COB90" s="195"/>
      <c r="COC90" s="195"/>
      <c r="COD90" s="195"/>
      <c r="COE90" s="195"/>
      <c r="COF90" s="195"/>
      <c r="COG90" s="195"/>
      <c r="COH90" s="195"/>
      <c r="COI90" s="195"/>
      <c r="COJ90" s="195"/>
      <c r="COK90" s="195"/>
      <c r="COL90" s="195"/>
      <c r="COM90" s="195"/>
      <c r="CON90" s="195"/>
      <c r="COO90" s="195"/>
      <c r="COP90" s="195"/>
      <c r="COQ90" s="195"/>
      <c r="COR90" s="195"/>
      <c r="COS90" s="195"/>
      <c r="COT90" s="195"/>
      <c r="COU90" s="195"/>
      <c r="COV90" s="195"/>
      <c r="COW90" s="195"/>
      <c r="COX90" s="195"/>
      <c r="COY90" s="195"/>
      <c r="COZ90" s="195"/>
      <c r="CPA90" s="195"/>
      <c r="CPB90" s="195"/>
      <c r="CPC90" s="195"/>
      <c r="CPD90" s="195"/>
      <c r="CPE90" s="195"/>
      <c r="CPF90" s="195"/>
      <c r="CPG90" s="195"/>
      <c r="CPH90" s="195"/>
      <c r="CPI90" s="195"/>
      <c r="CPJ90" s="195"/>
      <c r="CPK90" s="195"/>
      <c r="CPL90" s="195"/>
      <c r="CPM90" s="195"/>
      <c r="CPN90" s="195"/>
      <c r="CPO90" s="195"/>
      <c r="CPP90" s="195"/>
      <c r="CPQ90" s="195"/>
      <c r="CPR90" s="195"/>
      <c r="CPS90" s="195"/>
      <c r="CPT90" s="195"/>
      <c r="CPU90" s="195"/>
      <c r="CPV90" s="195"/>
      <c r="CPW90" s="195"/>
      <c r="CPX90" s="195"/>
      <c r="CPY90" s="195"/>
      <c r="CPZ90" s="195"/>
      <c r="CQA90" s="195"/>
      <c r="CQB90" s="195"/>
      <c r="CQC90" s="195"/>
      <c r="CQD90" s="195"/>
      <c r="CQE90" s="195"/>
      <c r="CQF90" s="195"/>
      <c r="CQG90" s="195"/>
      <c r="CQH90" s="195"/>
      <c r="CQI90" s="195"/>
      <c r="CQJ90" s="195"/>
      <c r="CQK90" s="195"/>
      <c r="CQL90" s="195"/>
      <c r="CQM90" s="195"/>
      <c r="CQN90" s="195"/>
      <c r="CQO90" s="195"/>
      <c r="CQP90" s="195"/>
      <c r="CQQ90" s="195"/>
      <c r="CQR90" s="195"/>
      <c r="CQS90" s="195"/>
      <c r="CQT90" s="195"/>
      <c r="CQU90" s="195"/>
      <c r="CQV90" s="195"/>
      <c r="CQW90" s="195"/>
      <c r="CQX90" s="195"/>
      <c r="CQY90" s="195"/>
      <c r="CQZ90" s="195"/>
      <c r="CRA90" s="195"/>
      <c r="CRB90" s="195"/>
      <c r="CRC90" s="195"/>
      <c r="CRD90" s="195"/>
      <c r="CRE90" s="195"/>
      <c r="CRF90" s="195"/>
      <c r="CRG90" s="195"/>
      <c r="CRH90" s="195"/>
      <c r="CRI90" s="195"/>
      <c r="CRJ90" s="195"/>
      <c r="CRK90" s="195"/>
      <c r="CRL90" s="195"/>
      <c r="CRM90" s="195"/>
      <c r="CRN90" s="195"/>
      <c r="CRO90" s="195"/>
      <c r="CRP90" s="195"/>
      <c r="CRQ90" s="195"/>
      <c r="CRR90" s="195"/>
      <c r="CRS90" s="195"/>
      <c r="CRT90" s="195"/>
      <c r="CRU90" s="195"/>
      <c r="CRV90" s="195"/>
      <c r="CRW90" s="195"/>
      <c r="CRX90" s="195"/>
      <c r="CRY90" s="195"/>
      <c r="CRZ90" s="195"/>
      <c r="CSA90" s="195"/>
      <c r="CSB90" s="195"/>
      <c r="CSC90" s="195"/>
      <c r="CSD90" s="195"/>
      <c r="CSE90" s="195"/>
      <c r="CSF90" s="195"/>
      <c r="CSG90" s="195"/>
      <c r="CSH90" s="195"/>
      <c r="CSI90" s="195"/>
      <c r="CSJ90" s="195"/>
      <c r="CSK90" s="195"/>
      <c r="CSL90" s="195"/>
      <c r="CSM90" s="195"/>
      <c r="CSN90" s="195"/>
      <c r="CSO90" s="195"/>
      <c r="CSP90" s="195"/>
      <c r="CSQ90" s="195"/>
      <c r="CSR90" s="195"/>
      <c r="CSS90" s="195"/>
      <c r="CST90" s="195"/>
      <c r="CSU90" s="195"/>
      <c r="CSV90" s="195"/>
      <c r="CSW90" s="195"/>
      <c r="CSX90" s="195"/>
      <c r="CSY90" s="195"/>
      <c r="CSZ90" s="195"/>
      <c r="CTA90" s="195"/>
      <c r="CTB90" s="195"/>
      <c r="CTC90" s="195"/>
      <c r="CTD90" s="195"/>
      <c r="CTE90" s="195"/>
      <c r="CTF90" s="195"/>
      <c r="CTG90" s="195"/>
      <c r="CTH90" s="195"/>
      <c r="CTI90" s="195"/>
      <c r="CTJ90" s="195"/>
      <c r="CTK90" s="195"/>
      <c r="CTL90" s="195"/>
      <c r="CTM90" s="195"/>
      <c r="CTN90" s="195"/>
      <c r="CTO90" s="195"/>
      <c r="CTP90" s="195"/>
      <c r="CTQ90" s="195"/>
      <c r="CTR90" s="195"/>
      <c r="CTS90" s="195"/>
      <c r="CTT90" s="195"/>
      <c r="CTU90" s="195"/>
      <c r="CTV90" s="195"/>
      <c r="CTW90" s="195"/>
      <c r="CTX90" s="195"/>
      <c r="CTY90" s="195"/>
      <c r="CTZ90" s="195"/>
      <c r="CUA90" s="195"/>
      <c r="CUB90" s="195"/>
      <c r="CUC90" s="195"/>
      <c r="CUD90" s="195"/>
      <c r="CUE90" s="195"/>
      <c r="CUF90" s="195"/>
      <c r="CUG90" s="195"/>
      <c r="CUH90" s="195"/>
      <c r="CUI90" s="195"/>
      <c r="CUJ90" s="195"/>
      <c r="CUK90" s="195"/>
      <c r="CUL90" s="195"/>
      <c r="CUM90" s="195"/>
      <c r="CUN90" s="195"/>
      <c r="CUO90" s="195"/>
      <c r="CUP90" s="195"/>
      <c r="CUQ90" s="195"/>
      <c r="CUR90" s="195"/>
      <c r="CUS90" s="195"/>
      <c r="CUT90" s="195"/>
      <c r="CUU90" s="195"/>
      <c r="CUV90" s="195"/>
      <c r="CUW90" s="195"/>
      <c r="CUX90" s="195"/>
      <c r="CUY90" s="195"/>
      <c r="CUZ90" s="195"/>
      <c r="CVA90" s="195"/>
      <c r="CVB90" s="195"/>
      <c r="CVC90" s="195"/>
      <c r="CVD90" s="195"/>
      <c r="CVE90" s="195"/>
      <c r="CVF90" s="195"/>
      <c r="CVG90" s="195"/>
      <c r="CVH90" s="195"/>
      <c r="CVI90" s="195"/>
      <c r="CVJ90" s="195"/>
      <c r="CVK90" s="195"/>
      <c r="CVL90" s="195"/>
      <c r="CVM90" s="195"/>
      <c r="CVN90" s="195"/>
      <c r="CVO90" s="195"/>
      <c r="CVP90" s="195"/>
      <c r="CVQ90" s="195"/>
      <c r="CVR90" s="195"/>
      <c r="CVS90" s="195"/>
      <c r="CVT90" s="195"/>
      <c r="CVU90" s="195"/>
      <c r="CVV90" s="195"/>
      <c r="CVW90" s="195"/>
      <c r="CVX90" s="195"/>
      <c r="CVY90" s="195"/>
      <c r="CVZ90" s="195"/>
      <c r="CWA90" s="195"/>
      <c r="CWB90" s="195"/>
      <c r="CWC90" s="195"/>
      <c r="CWD90" s="195"/>
      <c r="CWE90" s="195"/>
      <c r="CWF90" s="195"/>
      <c r="CWG90" s="195"/>
      <c r="CWH90" s="195"/>
      <c r="CWI90" s="195"/>
      <c r="CWJ90" s="195"/>
      <c r="CWK90" s="195"/>
      <c r="CWL90" s="195"/>
      <c r="CWM90" s="195"/>
      <c r="CWN90" s="195"/>
      <c r="CWO90" s="195"/>
      <c r="CWP90" s="195"/>
      <c r="CWQ90" s="195"/>
      <c r="CWR90" s="195"/>
      <c r="CWS90" s="195"/>
      <c r="CWT90" s="195"/>
      <c r="CWU90" s="195"/>
      <c r="CWV90" s="195"/>
      <c r="CWW90" s="195"/>
      <c r="CWX90" s="195"/>
      <c r="CWY90" s="195"/>
      <c r="CWZ90" s="195"/>
      <c r="CXA90" s="195"/>
      <c r="CXB90" s="195"/>
      <c r="CXC90" s="195"/>
      <c r="CXD90" s="195"/>
      <c r="CXE90" s="195"/>
      <c r="CXF90" s="195"/>
      <c r="CXG90" s="195"/>
      <c r="CXH90" s="195"/>
      <c r="CXI90" s="195"/>
      <c r="CXJ90" s="195"/>
      <c r="CXK90" s="195"/>
      <c r="CXL90" s="195"/>
      <c r="CXM90" s="195"/>
      <c r="CXN90" s="195"/>
      <c r="CXO90" s="195"/>
      <c r="CXP90" s="195"/>
      <c r="CXQ90" s="195"/>
      <c r="CXR90" s="195"/>
      <c r="CXS90" s="195"/>
      <c r="CXT90" s="195"/>
      <c r="CXU90" s="195"/>
      <c r="CXV90" s="195"/>
      <c r="CXW90" s="195"/>
      <c r="CXX90" s="195"/>
      <c r="CXY90" s="195"/>
      <c r="CXZ90" s="195"/>
      <c r="CYA90" s="195"/>
      <c r="CYB90" s="195"/>
      <c r="CYC90" s="195"/>
      <c r="CYD90" s="195"/>
      <c r="CYE90" s="195"/>
      <c r="CYF90" s="195"/>
      <c r="CYG90" s="195"/>
      <c r="CYH90" s="195"/>
      <c r="CYI90" s="195"/>
      <c r="CYJ90" s="195"/>
      <c r="CYK90" s="195"/>
      <c r="CYL90" s="195"/>
      <c r="CYM90" s="195"/>
      <c r="CYN90" s="195"/>
      <c r="CYO90" s="195"/>
      <c r="CYP90" s="195"/>
      <c r="CYQ90" s="195"/>
      <c r="CYR90" s="195"/>
      <c r="CYS90" s="195"/>
      <c r="CYT90" s="195"/>
      <c r="CYU90" s="195"/>
      <c r="CYV90" s="195"/>
      <c r="CYW90" s="195"/>
      <c r="CYX90" s="195"/>
      <c r="CYY90" s="195"/>
      <c r="CYZ90" s="195"/>
      <c r="CZA90" s="195"/>
      <c r="CZB90" s="195"/>
      <c r="CZC90" s="195"/>
      <c r="CZD90" s="195"/>
      <c r="CZE90" s="195"/>
      <c r="CZF90" s="195"/>
      <c r="CZG90" s="195"/>
      <c r="CZH90" s="195"/>
      <c r="CZI90" s="195"/>
      <c r="CZJ90" s="195"/>
      <c r="CZK90" s="195"/>
      <c r="CZL90" s="195"/>
      <c r="CZM90" s="195"/>
      <c r="CZN90" s="195"/>
      <c r="CZO90" s="195"/>
      <c r="CZP90" s="195"/>
      <c r="CZQ90" s="195"/>
      <c r="CZR90" s="195"/>
      <c r="CZS90" s="195"/>
      <c r="CZT90" s="195"/>
      <c r="CZU90" s="195"/>
      <c r="CZV90" s="195"/>
      <c r="CZW90" s="195"/>
      <c r="CZX90" s="195"/>
      <c r="CZY90" s="195"/>
      <c r="CZZ90" s="195"/>
      <c r="DAA90" s="195"/>
      <c r="DAB90" s="195"/>
      <c r="DAC90" s="195"/>
      <c r="DAD90" s="195"/>
      <c r="DAE90" s="195"/>
      <c r="DAF90" s="195"/>
      <c r="DAG90" s="195"/>
      <c r="DAH90" s="195"/>
      <c r="DAI90" s="195"/>
      <c r="DAJ90" s="195"/>
      <c r="DAK90" s="195"/>
      <c r="DAL90" s="195"/>
      <c r="DAM90" s="195"/>
      <c r="DAN90" s="195"/>
      <c r="DAO90" s="195"/>
      <c r="DAP90" s="195"/>
      <c r="DAQ90" s="195"/>
      <c r="DAR90" s="195"/>
      <c r="DAS90" s="195"/>
      <c r="DAT90" s="195"/>
      <c r="DAU90" s="195"/>
      <c r="DAV90" s="195"/>
      <c r="DAW90" s="195"/>
      <c r="DAX90" s="195"/>
      <c r="DAY90" s="195"/>
      <c r="DAZ90" s="195"/>
      <c r="DBA90" s="195"/>
      <c r="DBB90" s="195"/>
      <c r="DBC90" s="195"/>
      <c r="DBD90" s="195"/>
      <c r="DBE90" s="195"/>
      <c r="DBF90" s="195"/>
      <c r="DBG90" s="195"/>
      <c r="DBH90" s="195"/>
      <c r="DBI90" s="195"/>
      <c r="DBJ90" s="195"/>
      <c r="DBK90" s="195"/>
      <c r="DBL90" s="195"/>
      <c r="DBM90" s="195"/>
      <c r="DBN90" s="195"/>
      <c r="DBO90" s="195"/>
      <c r="DBP90" s="195"/>
      <c r="DBQ90" s="195"/>
      <c r="DBR90" s="195"/>
      <c r="DBS90" s="195"/>
      <c r="DBT90" s="195"/>
      <c r="DBU90" s="195"/>
      <c r="DBV90" s="195"/>
      <c r="DBW90" s="195"/>
      <c r="DBX90" s="195"/>
      <c r="DBY90" s="195"/>
      <c r="DBZ90" s="195"/>
      <c r="DCA90" s="195"/>
      <c r="DCB90" s="195"/>
      <c r="DCC90" s="195"/>
      <c r="DCD90" s="195"/>
      <c r="DCE90" s="195"/>
      <c r="DCF90" s="195"/>
      <c r="DCG90" s="195"/>
      <c r="DCH90" s="195"/>
      <c r="DCI90" s="195"/>
      <c r="DCJ90" s="195"/>
      <c r="DCK90" s="195"/>
      <c r="DCL90" s="195"/>
      <c r="DCM90" s="195"/>
      <c r="DCN90" s="195"/>
      <c r="DCO90" s="195"/>
      <c r="DCP90" s="195"/>
      <c r="DCQ90" s="195"/>
      <c r="DCR90" s="195"/>
      <c r="DCS90" s="195"/>
      <c r="DCT90" s="195"/>
      <c r="DCU90" s="195"/>
      <c r="DCV90" s="195"/>
      <c r="DCW90" s="195"/>
      <c r="DCX90" s="195"/>
      <c r="DCY90" s="195"/>
      <c r="DCZ90" s="195"/>
      <c r="DDA90" s="195"/>
      <c r="DDB90" s="195"/>
      <c r="DDC90" s="195"/>
      <c r="DDD90" s="195"/>
      <c r="DDE90" s="195"/>
      <c r="DDF90" s="195"/>
      <c r="DDG90" s="195"/>
      <c r="DDH90" s="195"/>
      <c r="DDI90" s="195"/>
      <c r="DDJ90" s="195"/>
      <c r="DDK90" s="195"/>
      <c r="DDL90" s="195"/>
      <c r="DDM90" s="195"/>
      <c r="DDN90" s="195"/>
      <c r="DDO90" s="195"/>
      <c r="DDP90" s="195"/>
      <c r="DDQ90" s="195"/>
      <c r="DDR90" s="195"/>
      <c r="DDS90" s="195"/>
      <c r="DDT90" s="195"/>
      <c r="DDU90" s="195"/>
      <c r="DDV90" s="195"/>
      <c r="DDW90" s="195"/>
      <c r="DDX90" s="195"/>
      <c r="DDY90" s="195"/>
      <c r="DDZ90" s="195"/>
      <c r="DEA90" s="195"/>
      <c r="DEB90" s="195"/>
      <c r="DEC90" s="195"/>
      <c r="DED90" s="195"/>
      <c r="DEE90" s="195"/>
      <c r="DEF90" s="195"/>
      <c r="DEG90" s="195"/>
      <c r="DEH90" s="195"/>
      <c r="DEI90" s="195"/>
      <c r="DEJ90" s="195"/>
      <c r="DEK90" s="195"/>
      <c r="DEL90" s="195"/>
      <c r="DEM90" s="195"/>
      <c r="DEN90" s="195"/>
      <c r="DEO90" s="195"/>
      <c r="DEP90" s="195"/>
      <c r="DEQ90" s="195"/>
      <c r="DER90" s="195"/>
      <c r="DES90" s="195"/>
      <c r="DET90" s="195"/>
      <c r="DEU90" s="195"/>
      <c r="DEV90" s="195"/>
      <c r="DEW90" s="195"/>
      <c r="DEX90" s="195"/>
      <c r="DEY90" s="195"/>
      <c r="DEZ90" s="195"/>
      <c r="DFA90" s="195"/>
      <c r="DFB90" s="195"/>
      <c r="DFC90" s="195"/>
      <c r="DFD90" s="195"/>
      <c r="DFE90" s="195"/>
      <c r="DFF90" s="195"/>
      <c r="DFG90" s="195"/>
      <c r="DFH90" s="195"/>
      <c r="DFI90" s="195"/>
      <c r="DFJ90" s="195"/>
      <c r="DFK90" s="195"/>
      <c r="DFL90" s="195"/>
      <c r="DFM90" s="195"/>
      <c r="DFN90" s="195"/>
      <c r="DFO90" s="195"/>
      <c r="DFP90" s="195"/>
      <c r="DFQ90" s="195"/>
      <c r="DFR90" s="195"/>
      <c r="DFS90" s="195"/>
      <c r="DFT90" s="195"/>
      <c r="DFU90" s="195"/>
      <c r="DFV90" s="195"/>
      <c r="DFW90" s="195"/>
      <c r="DFX90" s="195"/>
      <c r="DFY90" s="195"/>
      <c r="DFZ90" s="195"/>
      <c r="DGA90" s="195"/>
      <c r="DGB90" s="195"/>
      <c r="DGC90" s="195"/>
      <c r="DGD90" s="195"/>
      <c r="DGE90" s="195"/>
      <c r="DGF90" s="195"/>
      <c r="DGG90" s="195"/>
      <c r="DGH90" s="195"/>
      <c r="DGI90" s="195"/>
      <c r="DGJ90" s="195"/>
      <c r="DGK90" s="195"/>
      <c r="DGL90" s="195"/>
      <c r="DGM90" s="195"/>
      <c r="DGN90" s="195"/>
      <c r="DGO90" s="195"/>
      <c r="DGP90" s="195"/>
      <c r="DGQ90" s="195"/>
      <c r="DGR90" s="195"/>
      <c r="DGS90" s="195"/>
      <c r="DGT90" s="195"/>
      <c r="DGU90" s="195"/>
      <c r="DGV90" s="195"/>
      <c r="DGW90" s="195"/>
      <c r="DGX90" s="195"/>
      <c r="DGY90" s="195"/>
      <c r="DGZ90" s="195"/>
      <c r="DHA90" s="195"/>
      <c r="DHB90" s="195"/>
      <c r="DHC90" s="195"/>
      <c r="DHD90" s="195"/>
      <c r="DHE90" s="195"/>
      <c r="DHF90" s="195"/>
      <c r="DHG90" s="195"/>
      <c r="DHH90" s="195"/>
      <c r="DHI90" s="195"/>
      <c r="DHJ90" s="195"/>
      <c r="DHK90" s="195"/>
      <c r="DHL90" s="195"/>
      <c r="DHM90" s="195"/>
      <c r="DHN90" s="195"/>
      <c r="DHO90" s="195"/>
      <c r="DHP90" s="195"/>
      <c r="DHQ90" s="195"/>
      <c r="DHR90" s="195"/>
      <c r="DHS90" s="195"/>
      <c r="DHT90" s="195"/>
      <c r="DHU90" s="195"/>
      <c r="DHV90" s="195"/>
      <c r="DHW90" s="195"/>
      <c r="DHX90" s="195"/>
      <c r="DHY90" s="195"/>
      <c r="DHZ90" s="195"/>
      <c r="DIA90" s="195"/>
      <c r="DIB90" s="195"/>
      <c r="DIC90" s="195"/>
      <c r="DID90" s="195"/>
      <c r="DIE90" s="195"/>
      <c r="DIF90" s="195"/>
      <c r="DIG90" s="195"/>
      <c r="DIH90" s="195"/>
      <c r="DII90" s="195"/>
      <c r="DIJ90" s="195"/>
      <c r="DIK90" s="195"/>
      <c r="DIL90" s="195"/>
      <c r="DIM90" s="195"/>
      <c r="DIN90" s="195"/>
      <c r="DIO90" s="195"/>
      <c r="DIP90" s="195"/>
      <c r="DIQ90" s="195"/>
      <c r="DIR90" s="195"/>
      <c r="DIS90" s="195"/>
      <c r="DIT90" s="195"/>
      <c r="DIU90" s="195"/>
      <c r="DIV90" s="195"/>
      <c r="DIW90" s="195"/>
      <c r="DIX90" s="195"/>
      <c r="DIY90" s="195"/>
      <c r="DIZ90" s="195"/>
      <c r="DJA90" s="195"/>
      <c r="DJB90" s="195"/>
      <c r="DJC90" s="195"/>
      <c r="DJD90" s="195"/>
      <c r="DJE90" s="195"/>
      <c r="DJF90" s="195"/>
      <c r="DJG90" s="195"/>
      <c r="DJH90" s="195"/>
      <c r="DJI90" s="195"/>
      <c r="DJJ90" s="195"/>
      <c r="DJK90" s="195"/>
      <c r="DJL90" s="195"/>
      <c r="DJM90" s="195"/>
      <c r="DJN90" s="195"/>
      <c r="DJO90" s="195"/>
      <c r="DJP90" s="195"/>
      <c r="DJQ90" s="195"/>
      <c r="DJR90" s="195"/>
      <c r="DJS90" s="195"/>
      <c r="DJT90" s="195"/>
      <c r="DJU90" s="195"/>
      <c r="DJV90" s="195"/>
      <c r="DJW90" s="195"/>
      <c r="DJX90" s="195"/>
      <c r="DJY90" s="195"/>
      <c r="DJZ90" s="195"/>
      <c r="DKA90" s="195"/>
      <c r="DKB90" s="195"/>
      <c r="DKC90" s="195"/>
      <c r="DKD90" s="195"/>
      <c r="DKE90" s="195"/>
      <c r="DKF90" s="195"/>
      <c r="DKG90" s="195"/>
      <c r="DKH90" s="195"/>
      <c r="DKI90" s="195"/>
      <c r="DKJ90" s="195"/>
      <c r="DKK90" s="195"/>
      <c r="DKL90" s="195"/>
      <c r="DKM90" s="195"/>
      <c r="DKN90" s="195"/>
      <c r="DKO90" s="195"/>
      <c r="DKP90" s="195"/>
      <c r="DKQ90" s="195"/>
      <c r="DKR90" s="195"/>
      <c r="DKS90" s="195"/>
      <c r="DKT90" s="195"/>
      <c r="DKU90" s="195"/>
      <c r="DKV90" s="195"/>
      <c r="DKW90" s="195"/>
      <c r="DKX90" s="195"/>
      <c r="DKY90" s="195"/>
      <c r="DKZ90" s="195"/>
      <c r="DLA90" s="195"/>
      <c r="DLB90" s="195"/>
      <c r="DLC90" s="195"/>
      <c r="DLD90" s="195"/>
      <c r="DLE90" s="195"/>
      <c r="DLF90" s="195"/>
      <c r="DLG90" s="195"/>
      <c r="DLH90" s="195"/>
      <c r="DLI90" s="195"/>
      <c r="DLJ90" s="195"/>
      <c r="DLK90" s="195"/>
      <c r="DLL90" s="195"/>
      <c r="DLM90" s="195"/>
      <c r="DLN90" s="195"/>
      <c r="DLO90" s="195"/>
      <c r="DLP90" s="195"/>
      <c r="DLQ90" s="195"/>
      <c r="DLR90" s="195"/>
      <c r="DLS90" s="195"/>
      <c r="DLT90" s="195"/>
      <c r="DLU90" s="195"/>
      <c r="DLV90" s="195"/>
      <c r="DLW90" s="195"/>
      <c r="DLX90" s="195"/>
      <c r="DLY90" s="195"/>
      <c r="DLZ90" s="195"/>
      <c r="DMA90" s="195"/>
      <c r="DMB90" s="195"/>
      <c r="DMC90" s="195"/>
      <c r="DMD90" s="195"/>
      <c r="DME90" s="195"/>
      <c r="DMF90" s="195"/>
      <c r="DMG90" s="195"/>
      <c r="DMH90" s="195"/>
      <c r="DMI90" s="195"/>
      <c r="DMJ90" s="195"/>
      <c r="DMK90" s="195"/>
      <c r="DML90" s="195"/>
      <c r="DMM90" s="195"/>
      <c r="DMN90" s="195"/>
      <c r="DMO90" s="195"/>
      <c r="DMP90" s="195"/>
      <c r="DMQ90" s="195"/>
      <c r="DMR90" s="195"/>
      <c r="DMS90" s="195"/>
      <c r="DMT90" s="195"/>
      <c r="DMU90" s="195"/>
      <c r="DMV90" s="195"/>
      <c r="DMW90" s="195"/>
      <c r="DMX90" s="195"/>
      <c r="DMY90" s="195"/>
      <c r="DMZ90" s="195"/>
      <c r="DNA90" s="195"/>
      <c r="DNB90" s="195"/>
      <c r="DNC90" s="195"/>
      <c r="DND90" s="195"/>
      <c r="DNE90" s="195"/>
      <c r="DNF90" s="195"/>
      <c r="DNG90" s="195"/>
      <c r="DNH90" s="195"/>
      <c r="DNI90" s="195"/>
      <c r="DNJ90" s="195"/>
      <c r="DNK90" s="195"/>
      <c r="DNL90" s="195"/>
      <c r="DNM90" s="195"/>
      <c r="DNN90" s="195"/>
      <c r="DNO90" s="195"/>
      <c r="DNP90" s="195"/>
      <c r="DNQ90" s="195"/>
      <c r="DNR90" s="195"/>
      <c r="DNS90" s="195"/>
      <c r="DNT90" s="195"/>
      <c r="DNU90" s="195"/>
      <c r="DNV90" s="195"/>
      <c r="DNW90" s="195"/>
      <c r="DNX90" s="195"/>
      <c r="DNY90" s="195"/>
      <c r="DNZ90" s="195"/>
      <c r="DOA90" s="195"/>
      <c r="DOB90" s="195"/>
      <c r="DOC90" s="195"/>
      <c r="DOD90" s="195"/>
      <c r="DOE90" s="195"/>
      <c r="DOF90" s="195"/>
      <c r="DOG90" s="195"/>
      <c r="DOH90" s="195"/>
      <c r="DOI90" s="195"/>
      <c r="DOJ90" s="195"/>
      <c r="DOK90" s="195"/>
      <c r="DOL90" s="195"/>
      <c r="DOM90" s="195"/>
      <c r="DON90" s="195"/>
      <c r="DOO90" s="195"/>
      <c r="DOP90" s="195"/>
      <c r="DOQ90" s="195"/>
      <c r="DOR90" s="195"/>
      <c r="DOS90" s="195"/>
      <c r="DOT90" s="195"/>
      <c r="DOU90" s="195"/>
      <c r="DOV90" s="195"/>
      <c r="DOW90" s="195"/>
      <c r="DOX90" s="195"/>
      <c r="DOY90" s="195"/>
      <c r="DOZ90" s="195"/>
      <c r="DPA90" s="195"/>
      <c r="DPB90" s="195"/>
      <c r="DPC90" s="195"/>
      <c r="DPD90" s="195"/>
      <c r="DPE90" s="195"/>
      <c r="DPF90" s="195"/>
      <c r="DPG90" s="195"/>
      <c r="DPH90" s="195"/>
      <c r="DPI90" s="195"/>
      <c r="DPJ90" s="195"/>
      <c r="DPK90" s="195"/>
      <c r="DPL90" s="195"/>
      <c r="DPM90" s="195"/>
      <c r="DPN90" s="195"/>
      <c r="DPO90" s="195"/>
      <c r="DPP90" s="195"/>
      <c r="DPQ90" s="195"/>
      <c r="DPR90" s="195"/>
      <c r="DPS90" s="195"/>
      <c r="DPT90" s="195"/>
      <c r="DPU90" s="195"/>
      <c r="DPV90" s="195"/>
      <c r="DPW90" s="195"/>
      <c r="DPX90" s="195"/>
      <c r="DPY90" s="195"/>
      <c r="DPZ90" s="195"/>
      <c r="DQA90" s="195"/>
      <c r="DQB90" s="195"/>
      <c r="DQC90" s="195"/>
      <c r="DQD90" s="195"/>
      <c r="DQE90" s="195"/>
      <c r="DQF90" s="195"/>
      <c r="DQG90" s="195"/>
      <c r="DQH90" s="195"/>
      <c r="DQI90" s="195"/>
      <c r="DQJ90" s="195"/>
      <c r="DQK90" s="195"/>
      <c r="DQL90" s="195"/>
      <c r="DQM90" s="195"/>
      <c r="DQN90" s="195"/>
      <c r="DQO90" s="195"/>
      <c r="DQP90" s="195"/>
      <c r="DQQ90" s="195"/>
      <c r="DQR90" s="195"/>
      <c r="DQS90" s="195"/>
      <c r="DQT90" s="195"/>
      <c r="DQU90" s="195"/>
      <c r="DQV90" s="195"/>
      <c r="DQW90" s="195"/>
      <c r="DQX90" s="195"/>
      <c r="DQY90" s="195"/>
      <c r="DQZ90" s="195"/>
      <c r="DRA90" s="195"/>
      <c r="DRB90" s="195"/>
      <c r="DRC90" s="195"/>
      <c r="DRD90" s="195"/>
      <c r="DRE90" s="195"/>
      <c r="DRF90" s="195"/>
      <c r="DRG90" s="195"/>
      <c r="DRH90" s="195"/>
      <c r="DRI90" s="195"/>
      <c r="DRJ90" s="195"/>
      <c r="DRK90" s="195"/>
      <c r="DRL90" s="195"/>
      <c r="DRM90" s="195"/>
      <c r="DRN90" s="195"/>
      <c r="DRO90" s="195"/>
      <c r="DRP90" s="195"/>
      <c r="DRQ90" s="195"/>
      <c r="DRR90" s="195"/>
      <c r="DRS90" s="195"/>
      <c r="DRT90" s="195"/>
      <c r="DRU90" s="195"/>
      <c r="DRV90" s="195"/>
      <c r="DRW90" s="195"/>
      <c r="DRX90" s="195"/>
      <c r="DRY90" s="195"/>
      <c r="DRZ90" s="195"/>
      <c r="DSA90" s="195"/>
      <c r="DSB90" s="195"/>
      <c r="DSC90" s="195"/>
      <c r="DSD90" s="195"/>
      <c r="DSE90" s="195"/>
      <c r="DSF90" s="195"/>
      <c r="DSG90" s="195"/>
      <c r="DSH90" s="195"/>
      <c r="DSI90" s="195"/>
      <c r="DSJ90" s="195"/>
      <c r="DSK90" s="195"/>
      <c r="DSL90" s="195"/>
      <c r="DSM90" s="195"/>
      <c r="DSN90" s="195"/>
      <c r="DSO90" s="195"/>
      <c r="DSP90" s="195"/>
      <c r="DSQ90" s="195"/>
      <c r="DSR90" s="195"/>
      <c r="DSS90" s="195"/>
      <c r="DST90" s="195"/>
      <c r="DSU90" s="195"/>
      <c r="DSV90" s="195"/>
      <c r="DSW90" s="195"/>
      <c r="DSX90" s="195"/>
      <c r="DSY90" s="195"/>
      <c r="DSZ90" s="195"/>
      <c r="DTA90" s="195"/>
      <c r="DTB90" s="195"/>
      <c r="DTC90" s="195"/>
      <c r="DTD90" s="195"/>
      <c r="DTE90" s="195"/>
      <c r="DTF90" s="195"/>
      <c r="DTG90" s="195"/>
      <c r="DTH90" s="195"/>
      <c r="DTI90" s="195"/>
      <c r="DTJ90" s="195"/>
      <c r="DTK90" s="195"/>
      <c r="DTL90" s="195"/>
      <c r="DTM90" s="195"/>
      <c r="DTN90" s="195"/>
      <c r="DTO90" s="195"/>
      <c r="DTP90" s="195"/>
      <c r="DTQ90" s="195"/>
      <c r="DTR90" s="195"/>
      <c r="DTS90" s="195"/>
      <c r="DTT90" s="195"/>
      <c r="DTU90" s="195"/>
      <c r="DTV90" s="195"/>
      <c r="DTW90" s="195"/>
      <c r="DTX90" s="195"/>
      <c r="DTY90" s="195"/>
      <c r="DTZ90" s="195"/>
      <c r="DUA90" s="195"/>
      <c r="DUB90" s="195"/>
      <c r="DUC90" s="195"/>
      <c r="DUD90" s="195"/>
      <c r="DUE90" s="195"/>
      <c r="DUF90" s="195"/>
      <c r="DUG90" s="195"/>
      <c r="DUH90" s="195"/>
      <c r="DUI90" s="195"/>
      <c r="DUJ90" s="195"/>
      <c r="DUK90" s="195"/>
      <c r="DUL90" s="195"/>
      <c r="DUM90" s="195"/>
      <c r="DUN90" s="195"/>
      <c r="DUO90" s="195"/>
      <c r="DUP90" s="195"/>
      <c r="DUQ90" s="195"/>
      <c r="DUR90" s="195"/>
      <c r="DUS90" s="195"/>
      <c r="DUT90" s="195"/>
      <c r="DUU90" s="195"/>
      <c r="DUV90" s="195"/>
      <c r="DUW90" s="195"/>
      <c r="DUX90" s="195"/>
      <c r="DUY90" s="195"/>
      <c r="DUZ90" s="195"/>
      <c r="DVA90" s="195"/>
      <c r="DVB90" s="195"/>
      <c r="DVC90" s="195"/>
      <c r="DVD90" s="195"/>
      <c r="DVE90" s="195"/>
      <c r="DVF90" s="195"/>
      <c r="DVG90" s="195"/>
      <c r="DVH90" s="195"/>
      <c r="DVI90" s="195"/>
      <c r="DVJ90" s="195"/>
      <c r="DVK90" s="195"/>
      <c r="DVL90" s="195"/>
      <c r="DVM90" s="195"/>
      <c r="DVN90" s="195"/>
      <c r="DVO90" s="195"/>
      <c r="DVP90" s="195"/>
      <c r="DVQ90" s="195"/>
      <c r="DVR90" s="195"/>
      <c r="DVS90" s="195"/>
      <c r="DVT90" s="195"/>
      <c r="DVU90" s="195"/>
      <c r="DVV90" s="195"/>
      <c r="DVW90" s="195"/>
      <c r="DVX90" s="195"/>
      <c r="DVY90" s="195"/>
      <c r="DVZ90" s="195"/>
      <c r="DWA90" s="195"/>
      <c r="DWB90" s="195"/>
      <c r="DWC90" s="195"/>
      <c r="DWD90" s="195"/>
      <c r="DWE90" s="195"/>
      <c r="DWF90" s="195"/>
      <c r="DWG90" s="195"/>
      <c r="DWH90" s="195"/>
      <c r="DWI90" s="195"/>
      <c r="DWJ90" s="195"/>
      <c r="DWK90" s="195"/>
      <c r="DWL90" s="195"/>
      <c r="DWM90" s="195"/>
      <c r="DWN90" s="195"/>
      <c r="DWO90" s="195"/>
      <c r="DWP90" s="195"/>
      <c r="DWQ90" s="195"/>
      <c r="DWR90" s="195"/>
      <c r="DWS90" s="195"/>
      <c r="DWT90" s="195"/>
      <c r="DWU90" s="195"/>
      <c r="DWV90" s="195"/>
      <c r="DWW90" s="195"/>
      <c r="DWX90" s="195"/>
      <c r="DWY90" s="195"/>
      <c r="DWZ90" s="195"/>
      <c r="DXA90" s="195"/>
      <c r="DXB90" s="195"/>
      <c r="DXC90" s="195"/>
      <c r="DXD90" s="195"/>
      <c r="DXE90" s="195"/>
      <c r="DXF90" s="195"/>
      <c r="DXG90" s="195"/>
      <c r="DXH90" s="195"/>
      <c r="DXI90" s="195"/>
      <c r="DXJ90" s="195"/>
      <c r="DXK90" s="195"/>
      <c r="DXL90" s="195"/>
      <c r="DXM90" s="195"/>
      <c r="DXN90" s="195"/>
      <c r="DXO90" s="195"/>
      <c r="DXP90" s="195"/>
      <c r="DXQ90" s="195"/>
      <c r="DXR90" s="195"/>
      <c r="DXS90" s="195"/>
      <c r="DXT90" s="195"/>
      <c r="DXU90" s="195"/>
      <c r="DXV90" s="195"/>
      <c r="DXW90" s="195"/>
      <c r="DXX90" s="195"/>
      <c r="DXY90" s="195"/>
      <c r="DXZ90" s="195"/>
      <c r="DYA90" s="195"/>
      <c r="DYB90" s="195"/>
      <c r="DYC90" s="195"/>
      <c r="DYD90" s="195"/>
      <c r="DYE90" s="195"/>
      <c r="DYF90" s="195"/>
      <c r="DYG90" s="195"/>
      <c r="DYH90" s="195"/>
      <c r="DYI90" s="195"/>
      <c r="DYJ90" s="195"/>
      <c r="DYK90" s="195"/>
      <c r="DYL90" s="195"/>
      <c r="DYM90" s="195"/>
      <c r="DYN90" s="195"/>
      <c r="DYO90" s="195"/>
      <c r="DYP90" s="195"/>
      <c r="DYQ90" s="195"/>
      <c r="DYR90" s="195"/>
      <c r="DYS90" s="195"/>
      <c r="DYT90" s="195"/>
      <c r="DYU90" s="195"/>
      <c r="DYV90" s="195"/>
      <c r="DYW90" s="195"/>
      <c r="DYX90" s="195"/>
      <c r="DYY90" s="195"/>
      <c r="DYZ90" s="195"/>
      <c r="DZA90" s="195"/>
      <c r="DZB90" s="195"/>
      <c r="DZC90" s="195"/>
      <c r="DZD90" s="195"/>
      <c r="DZE90" s="195"/>
      <c r="DZF90" s="195"/>
      <c r="DZG90" s="195"/>
      <c r="DZH90" s="195"/>
      <c r="DZI90" s="195"/>
      <c r="DZJ90" s="195"/>
      <c r="DZK90" s="195"/>
      <c r="DZL90" s="195"/>
      <c r="DZM90" s="195"/>
      <c r="DZN90" s="195"/>
      <c r="DZO90" s="195"/>
      <c r="DZP90" s="195"/>
      <c r="DZQ90" s="195"/>
      <c r="DZR90" s="195"/>
      <c r="DZS90" s="195"/>
      <c r="DZT90" s="195"/>
      <c r="DZU90" s="195"/>
      <c r="DZV90" s="195"/>
      <c r="DZW90" s="195"/>
      <c r="DZX90" s="195"/>
      <c r="DZY90" s="195"/>
      <c r="DZZ90" s="195"/>
      <c r="EAA90" s="195"/>
      <c r="EAB90" s="195"/>
      <c r="EAC90" s="195"/>
      <c r="EAD90" s="195"/>
      <c r="EAE90" s="195"/>
      <c r="EAF90" s="195"/>
      <c r="EAG90" s="195"/>
      <c r="EAH90" s="195"/>
      <c r="EAI90" s="195"/>
      <c r="EAJ90" s="195"/>
      <c r="EAK90" s="195"/>
      <c r="EAL90" s="195"/>
      <c r="EAM90" s="195"/>
      <c r="EAN90" s="195"/>
      <c r="EAO90" s="195"/>
      <c r="EAP90" s="195"/>
      <c r="EAQ90" s="195"/>
      <c r="EAR90" s="195"/>
      <c r="EAS90" s="195"/>
      <c r="EAT90" s="195"/>
      <c r="EAU90" s="195"/>
      <c r="EAV90" s="195"/>
      <c r="EAW90" s="195"/>
      <c r="EAX90" s="195"/>
      <c r="EAY90" s="195"/>
      <c r="EAZ90" s="195"/>
      <c r="EBA90" s="195"/>
      <c r="EBB90" s="195"/>
      <c r="EBC90" s="195"/>
      <c r="EBD90" s="195"/>
      <c r="EBE90" s="195"/>
      <c r="EBF90" s="195"/>
      <c r="EBG90" s="195"/>
      <c r="EBH90" s="195"/>
      <c r="EBI90" s="195"/>
      <c r="EBJ90" s="195"/>
      <c r="EBK90" s="195"/>
      <c r="EBL90" s="195"/>
      <c r="EBM90" s="195"/>
      <c r="EBN90" s="195"/>
      <c r="EBO90" s="195"/>
      <c r="EBP90" s="195"/>
      <c r="EBQ90" s="195"/>
      <c r="EBR90" s="195"/>
      <c r="EBS90" s="195"/>
      <c r="EBT90" s="195"/>
      <c r="EBU90" s="195"/>
      <c r="EBV90" s="195"/>
      <c r="EBW90" s="195"/>
      <c r="EBX90" s="195"/>
      <c r="EBY90" s="195"/>
      <c r="EBZ90" s="195"/>
      <c r="ECA90" s="195"/>
      <c r="ECB90" s="195"/>
      <c r="ECC90" s="195"/>
      <c r="ECD90" s="195"/>
      <c r="ECE90" s="195"/>
      <c r="ECF90" s="195"/>
      <c r="ECG90" s="195"/>
      <c r="ECH90" s="195"/>
      <c r="ECI90" s="195"/>
      <c r="ECJ90" s="195"/>
      <c r="ECK90" s="195"/>
      <c r="ECL90" s="195"/>
      <c r="ECM90" s="195"/>
      <c r="ECN90" s="195"/>
      <c r="ECO90" s="195"/>
      <c r="ECP90" s="195"/>
      <c r="ECQ90" s="195"/>
      <c r="ECR90" s="195"/>
      <c r="ECS90" s="195"/>
      <c r="ECT90" s="195"/>
      <c r="ECU90" s="195"/>
      <c r="ECV90" s="195"/>
      <c r="ECW90" s="195"/>
      <c r="ECX90" s="195"/>
      <c r="ECY90" s="195"/>
      <c r="ECZ90" s="195"/>
      <c r="EDA90" s="195"/>
      <c r="EDB90" s="195"/>
      <c r="EDC90" s="195"/>
      <c r="EDD90" s="195"/>
      <c r="EDE90" s="195"/>
      <c r="EDF90" s="195"/>
      <c r="EDG90" s="195"/>
      <c r="EDH90" s="195"/>
      <c r="EDI90" s="195"/>
      <c r="EDJ90" s="195"/>
      <c r="EDK90" s="195"/>
      <c r="EDL90" s="195"/>
      <c r="EDM90" s="195"/>
      <c r="EDN90" s="195"/>
      <c r="EDO90" s="195"/>
      <c r="EDP90" s="195"/>
      <c r="EDQ90" s="195"/>
      <c r="EDR90" s="195"/>
      <c r="EDS90" s="195"/>
      <c r="EDT90" s="195"/>
      <c r="EDU90" s="195"/>
      <c r="EDV90" s="195"/>
      <c r="EDW90" s="195"/>
      <c r="EDX90" s="195"/>
      <c r="EDY90" s="195"/>
      <c r="EDZ90" s="195"/>
      <c r="EEA90" s="195"/>
      <c r="EEB90" s="195"/>
      <c r="EEC90" s="195"/>
      <c r="EED90" s="195"/>
      <c r="EEE90" s="195"/>
      <c r="EEF90" s="195"/>
      <c r="EEG90" s="195"/>
      <c r="EEH90" s="195"/>
      <c r="EEI90" s="195"/>
      <c r="EEJ90" s="195"/>
      <c r="EEK90" s="195"/>
      <c r="EEL90" s="195"/>
      <c r="EEM90" s="195"/>
      <c r="EEN90" s="195"/>
      <c r="EEO90" s="195"/>
      <c r="EEP90" s="195"/>
      <c r="EEQ90" s="195"/>
      <c r="EER90" s="195"/>
      <c r="EES90" s="195"/>
      <c r="EET90" s="195"/>
      <c r="EEU90" s="195"/>
      <c r="EEV90" s="195"/>
      <c r="EEW90" s="195"/>
      <c r="EEX90" s="195"/>
      <c r="EEY90" s="195"/>
      <c r="EEZ90" s="195"/>
      <c r="EFA90" s="195"/>
      <c r="EFB90" s="195"/>
      <c r="EFC90" s="195"/>
      <c r="EFD90" s="195"/>
      <c r="EFE90" s="195"/>
      <c r="EFF90" s="195"/>
      <c r="EFG90" s="195"/>
      <c r="EFH90" s="195"/>
      <c r="EFI90" s="195"/>
      <c r="EFJ90" s="195"/>
      <c r="EFK90" s="195"/>
      <c r="EFL90" s="195"/>
      <c r="EFM90" s="195"/>
      <c r="EFN90" s="195"/>
      <c r="EFO90" s="195"/>
      <c r="EFP90" s="195"/>
      <c r="EFQ90" s="195"/>
      <c r="EFR90" s="195"/>
      <c r="EFS90" s="195"/>
      <c r="EFT90" s="195"/>
      <c r="EFU90" s="195"/>
      <c r="EFV90" s="195"/>
      <c r="EFW90" s="195"/>
      <c r="EFX90" s="195"/>
      <c r="EFY90" s="195"/>
      <c r="EFZ90" s="195"/>
      <c r="EGA90" s="195"/>
      <c r="EGB90" s="195"/>
      <c r="EGC90" s="195"/>
      <c r="EGD90" s="195"/>
      <c r="EGE90" s="195"/>
      <c r="EGF90" s="195"/>
      <c r="EGG90" s="195"/>
      <c r="EGH90" s="195"/>
      <c r="EGI90" s="195"/>
      <c r="EGJ90" s="195"/>
      <c r="EGK90" s="195"/>
      <c r="EGL90" s="195"/>
      <c r="EGM90" s="195"/>
      <c r="EGN90" s="195"/>
      <c r="EGO90" s="195"/>
      <c r="EGP90" s="195"/>
      <c r="EGQ90" s="195"/>
      <c r="EGR90" s="195"/>
      <c r="EGS90" s="195"/>
      <c r="EGT90" s="195"/>
      <c r="EGU90" s="195"/>
      <c r="EGV90" s="195"/>
      <c r="EGW90" s="195"/>
      <c r="EGX90" s="195"/>
      <c r="EGY90" s="195"/>
      <c r="EGZ90" s="195"/>
      <c r="EHA90" s="195"/>
      <c r="EHB90" s="195"/>
      <c r="EHC90" s="195"/>
      <c r="EHD90" s="195"/>
      <c r="EHE90" s="195"/>
      <c r="EHF90" s="195"/>
      <c r="EHG90" s="195"/>
      <c r="EHH90" s="195"/>
      <c r="EHI90" s="195"/>
      <c r="EHJ90" s="195"/>
      <c r="EHK90" s="195"/>
      <c r="EHL90" s="195"/>
      <c r="EHM90" s="195"/>
      <c r="EHN90" s="195"/>
      <c r="EHO90" s="195"/>
      <c r="EHP90" s="195"/>
      <c r="EHQ90" s="195"/>
      <c r="EHR90" s="195"/>
      <c r="EHS90" s="195"/>
      <c r="EHT90" s="195"/>
      <c r="EHU90" s="195"/>
      <c r="EHV90" s="195"/>
      <c r="EHW90" s="195"/>
      <c r="EHX90" s="195"/>
      <c r="EHY90" s="195"/>
      <c r="EHZ90" s="195"/>
      <c r="EIA90" s="195"/>
      <c r="EIB90" s="195"/>
      <c r="EIC90" s="195"/>
      <c r="EID90" s="195"/>
      <c r="EIE90" s="195"/>
      <c r="EIF90" s="195"/>
      <c r="EIG90" s="195"/>
      <c r="EIH90" s="195"/>
      <c r="EII90" s="195"/>
      <c r="EIJ90" s="195"/>
      <c r="EIK90" s="195"/>
      <c r="EIL90" s="195"/>
      <c r="EIM90" s="195"/>
      <c r="EIN90" s="195"/>
      <c r="EIO90" s="195"/>
      <c r="EIP90" s="195"/>
      <c r="EIQ90" s="195"/>
      <c r="EIR90" s="195"/>
      <c r="EIS90" s="195"/>
      <c r="EIT90" s="195"/>
      <c r="EIU90" s="195"/>
      <c r="EIV90" s="195"/>
      <c r="EIW90" s="195"/>
      <c r="EIX90" s="195"/>
      <c r="EIY90" s="195"/>
      <c r="EIZ90" s="195"/>
      <c r="EJA90" s="195"/>
      <c r="EJB90" s="195"/>
      <c r="EJC90" s="195"/>
      <c r="EJD90" s="195"/>
      <c r="EJE90" s="195"/>
      <c r="EJF90" s="195"/>
      <c r="EJG90" s="195"/>
      <c r="EJH90" s="195"/>
      <c r="EJI90" s="195"/>
      <c r="EJJ90" s="195"/>
      <c r="EJK90" s="195"/>
      <c r="EJL90" s="195"/>
      <c r="EJM90" s="195"/>
      <c r="EJN90" s="195"/>
      <c r="EJO90" s="195"/>
      <c r="EJP90" s="195"/>
      <c r="EJQ90" s="195"/>
      <c r="EJR90" s="195"/>
      <c r="EJS90" s="195"/>
      <c r="EJT90" s="195"/>
      <c r="EJU90" s="195"/>
      <c r="EJV90" s="195"/>
      <c r="EJW90" s="195"/>
      <c r="EJX90" s="195"/>
      <c r="EJY90" s="195"/>
      <c r="EJZ90" s="195"/>
      <c r="EKA90" s="195"/>
      <c r="EKB90" s="195"/>
      <c r="EKC90" s="195"/>
      <c r="EKD90" s="195"/>
      <c r="EKE90" s="195"/>
      <c r="EKF90" s="195"/>
      <c r="EKG90" s="195"/>
      <c r="EKH90" s="195"/>
      <c r="EKI90" s="195"/>
      <c r="EKJ90" s="195"/>
      <c r="EKK90" s="195"/>
      <c r="EKL90" s="195"/>
      <c r="EKM90" s="195"/>
      <c r="EKN90" s="195"/>
      <c r="EKO90" s="195"/>
      <c r="EKP90" s="195"/>
      <c r="EKQ90" s="195"/>
      <c r="EKR90" s="195"/>
      <c r="EKS90" s="195"/>
      <c r="EKT90" s="195"/>
      <c r="EKU90" s="195"/>
      <c r="EKV90" s="195"/>
      <c r="EKW90" s="195"/>
      <c r="EKX90" s="195"/>
      <c r="EKY90" s="195"/>
      <c r="EKZ90" s="195"/>
      <c r="ELA90" s="195"/>
      <c r="ELB90" s="195"/>
      <c r="ELC90" s="195"/>
      <c r="ELD90" s="195"/>
      <c r="ELE90" s="195"/>
      <c r="ELF90" s="195"/>
      <c r="ELG90" s="195"/>
      <c r="ELH90" s="195"/>
      <c r="ELI90" s="195"/>
      <c r="ELJ90" s="195"/>
      <c r="ELK90" s="195"/>
      <c r="ELL90" s="195"/>
      <c r="ELM90" s="195"/>
      <c r="ELN90" s="195"/>
      <c r="ELO90" s="195"/>
      <c r="ELP90" s="195"/>
      <c r="ELQ90" s="195"/>
      <c r="ELR90" s="195"/>
      <c r="ELS90" s="195"/>
      <c r="ELT90" s="195"/>
      <c r="ELU90" s="195"/>
      <c r="ELV90" s="195"/>
      <c r="ELW90" s="195"/>
      <c r="ELX90" s="195"/>
      <c r="ELY90" s="195"/>
      <c r="ELZ90" s="195"/>
      <c r="EMA90" s="195"/>
      <c r="EMB90" s="195"/>
      <c r="EMC90" s="195"/>
      <c r="EMD90" s="195"/>
      <c r="EME90" s="195"/>
      <c r="EMF90" s="195"/>
      <c r="EMG90" s="195"/>
      <c r="EMH90" s="195"/>
      <c r="EMI90" s="195"/>
      <c r="EMJ90" s="195"/>
      <c r="EMK90" s="195"/>
      <c r="EML90" s="195"/>
      <c r="EMM90" s="195"/>
      <c r="EMN90" s="195"/>
      <c r="EMO90" s="195"/>
      <c r="EMP90" s="195"/>
      <c r="EMQ90" s="195"/>
      <c r="EMR90" s="195"/>
      <c r="EMS90" s="195"/>
      <c r="EMT90" s="195"/>
      <c r="EMU90" s="195"/>
      <c r="EMV90" s="195"/>
      <c r="EMW90" s="195"/>
      <c r="EMX90" s="195"/>
      <c r="EMY90" s="195"/>
      <c r="EMZ90" s="195"/>
      <c r="ENA90" s="195"/>
      <c r="ENB90" s="195"/>
      <c r="ENC90" s="195"/>
      <c r="END90" s="195"/>
      <c r="ENE90" s="195"/>
      <c r="ENF90" s="195"/>
      <c r="ENG90" s="195"/>
      <c r="ENH90" s="195"/>
      <c r="ENI90" s="195"/>
      <c r="ENJ90" s="195"/>
      <c r="ENK90" s="195"/>
      <c r="ENL90" s="195"/>
      <c r="ENM90" s="195"/>
      <c r="ENN90" s="195"/>
      <c r="ENO90" s="195"/>
      <c r="ENP90" s="195"/>
      <c r="ENQ90" s="195"/>
      <c r="ENR90" s="195"/>
      <c r="ENS90" s="195"/>
      <c r="ENT90" s="195"/>
      <c r="ENU90" s="195"/>
      <c r="ENV90" s="195"/>
      <c r="ENW90" s="195"/>
      <c r="ENX90" s="195"/>
      <c r="ENY90" s="195"/>
      <c r="ENZ90" s="195"/>
      <c r="EOA90" s="195"/>
      <c r="EOB90" s="195"/>
      <c r="EOC90" s="195"/>
      <c r="EOD90" s="195"/>
      <c r="EOE90" s="195"/>
      <c r="EOF90" s="195"/>
      <c r="EOG90" s="195"/>
      <c r="EOH90" s="195"/>
      <c r="EOI90" s="195"/>
      <c r="EOJ90" s="195"/>
      <c r="EOK90" s="195"/>
      <c r="EOL90" s="195"/>
      <c r="EOM90" s="195"/>
      <c r="EON90" s="195"/>
      <c r="EOO90" s="195"/>
      <c r="EOP90" s="195"/>
      <c r="EOQ90" s="195"/>
      <c r="EOR90" s="195"/>
      <c r="EOS90" s="195"/>
      <c r="EOT90" s="195"/>
      <c r="EOU90" s="195"/>
      <c r="EOV90" s="195"/>
      <c r="EOW90" s="195"/>
      <c r="EOX90" s="195"/>
      <c r="EOY90" s="195"/>
      <c r="EOZ90" s="195"/>
      <c r="EPA90" s="195"/>
      <c r="EPB90" s="195"/>
      <c r="EPC90" s="195"/>
      <c r="EPD90" s="195"/>
      <c r="EPE90" s="195"/>
      <c r="EPF90" s="195"/>
      <c r="EPG90" s="195"/>
      <c r="EPH90" s="195"/>
      <c r="EPI90" s="195"/>
      <c r="EPJ90" s="195"/>
      <c r="EPK90" s="195"/>
      <c r="EPL90" s="195"/>
      <c r="EPM90" s="195"/>
      <c r="EPN90" s="195"/>
      <c r="EPO90" s="195"/>
      <c r="EPP90" s="195"/>
      <c r="EPQ90" s="195"/>
      <c r="EPR90" s="195"/>
      <c r="EPS90" s="195"/>
      <c r="EPT90" s="195"/>
      <c r="EPU90" s="195"/>
      <c r="EPV90" s="195"/>
      <c r="EPW90" s="195"/>
      <c r="EPX90" s="195"/>
      <c r="EPY90" s="195"/>
      <c r="EPZ90" s="195"/>
      <c r="EQA90" s="195"/>
      <c r="EQB90" s="195"/>
      <c r="EQC90" s="195"/>
      <c r="EQD90" s="195"/>
      <c r="EQE90" s="195"/>
      <c r="EQF90" s="195"/>
      <c r="EQG90" s="195"/>
      <c r="EQH90" s="195"/>
      <c r="EQI90" s="195"/>
      <c r="EQJ90" s="195"/>
      <c r="EQK90" s="195"/>
      <c r="EQL90" s="195"/>
      <c r="EQM90" s="195"/>
      <c r="EQN90" s="195"/>
      <c r="EQO90" s="195"/>
      <c r="EQP90" s="195"/>
      <c r="EQQ90" s="195"/>
      <c r="EQR90" s="195"/>
      <c r="EQS90" s="195"/>
      <c r="EQT90" s="195"/>
      <c r="EQU90" s="195"/>
      <c r="EQV90" s="195"/>
      <c r="EQW90" s="195"/>
      <c r="EQX90" s="195"/>
      <c r="EQY90" s="195"/>
      <c r="EQZ90" s="195"/>
      <c r="ERA90" s="195"/>
      <c r="ERB90" s="195"/>
      <c r="ERC90" s="195"/>
      <c r="ERD90" s="195"/>
      <c r="ERE90" s="195"/>
      <c r="ERF90" s="195"/>
      <c r="ERG90" s="195"/>
      <c r="ERH90" s="195"/>
      <c r="ERI90" s="195"/>
      <c r="ERJ90" s="195"/>
      <c r="ERK90" s="195"/>
      <c r="ERL90" s="195"/>
      <c r="ERM90" s="195"/>
      <c r="ERN90" s="195"/>
      <c r="ERO90" s="195"/>
      <c r="ERP90" s="195"/>
      <c r="ERQ90" s="195"/>
      <c r="ERR90" s="195"/>
      <c r="ERS90" s="195"/>
      <c r="ERT90" s="195"/>
      <c r="ERU90" s="195"/>
      <c r="ERV90" s="195"/>
      <c r="ERW90" s="195"/>
      <c r="ERX90" s="195"/>
      <c r="ERY90" s="195"/>
      <c r="ERZ90" s="195"/>
      <c r="ESA90" s="195"/>
      <c r="ESB90" s="195"/>
      <c r="ESC90" s="195"/>
      <c r="ESD90" s="195"/>
      <c r="ESE90" s="195"/>
      <c r="ESF90" s="195"/>
      <c r="ESG90" s="195"/>
      <c r="ESH90" s="195"/>
      <c r="ESI90" s="195"/>
      <c r="ESJ90" s="195"/>
      <c r="ESK90" s="195"/>
      <c r="ESL90" s="195"/>
      <c r="ESM90" s="195"/>
      <c r="ESN90" s="195"/>
      <c r="ESO90" s="195"/>
      <c r="ESP90" s="195"/>
      <c r="ESQ90" s="195"/>
      <c r="ESR90" s="195"/>
      <c r="ESS90" s="195"/>
      <c r="EST90" s="195"/>
      <c r="ESU90" s="195"/>
      <c r="ESV90" s="195"/>
      <c r="ESW90" s="195"/>
      <c r="ESX90" s="195"/>
      <c r="ESY90" s="195"/>
      <c r="ESZ90" s="195"/>
      <c r="ETA90" s="195"/>
      <c r="ETB90" s="195"/>
      <c r="ETC90" s="195"/>
      <c r="ETD90" s="195"/>
      <c r="ETE90" s="195"/>
      <c r="ETF90" s="195"/>
      <c r="ETG90" s="195"/>
      <c r="ETH90" s="195"/>
      <c r="ETI90" s="195"/>
      <c r="ETJ90" s="195"/>
      <c r="ETK90" s="195"/>
      <c r="ETL90" s="195"/>
      <c r="ETM90" s="195"/>
      <c r="ETN90" s="195"/>
      <c r="ETO90" s="195"/>
      <c r="ETP90" s="195"/>
      <c r="ETQ90" s="195"/>
      <c r="ETR90" s="195"/>
      <c r="ETS90" s="195"/>
      <c r="ETT90" s="195"/>
      <c r="ETU90" s="195"/>
      <c r="ETV90" s="195"/>
      <c r="ETW90" s="195"/>
      <c r="ETX90" s="195"/>
      <c r="ETY90" s="195"/>
      <c r="ETZ90" s="195"/>
      <c r="EUA90" s="195"/>
      <c r="EUB90" s="195"/>
      <c r="EUC90" s="195"/>
      <c r="EUD90" s="195"/>
      <c r="EUE90" s="195"/>
      <c r="EUF90" s="195"/>
      <c r="EUG90" s="195"/>
      <c r="EUH90" s="195"/>
      <c r="EUI90" s="195"/>
      <c r="EUJ90" s="195"/>
      <c r="EUK90" s="195"/>
      <c r="EUL90" s="195"/>
      <c r="EUM90" s="195"/>
      <c r="EUN90" s="195"/>
      <c r="EUO90" s="195"/>
      <c r="EUP90" s="195"/>
      <c r="EUQ90" s="195"/>
      <c r="EUR90" s="195"/>
      <c r="EUS90" s="195"/>
      <c r="EUT90" s="195"/>
      <c r="EUU90" s="195"/>
      <c r="EUV90" s="195"/>
      <c r="EUW90" s="195"/>
      <c r="EUX90" s="195"/>
      <c r="EUY90" s="195"/>
      <c r="EUZ90" s="195"/>
      <c r="EVA90" s="195"/>
      <c r="EVB90" s="195"/>
      <c r="EVC90" s="195"/>
      <c r="EVD90" s="195"/>
      <c r="EVE90" s="195"/>
      <c r="EVF90" s="195"/>
      <c r="EVG90" s="195"/>
      <c r="EVH90" s="195"/>
      <c r="EVI90" s="195"/>
      <c r="EVJ90" s="195"/>
      <c r="EVK90" s="195"/>
      <c r="EVL90" s="195"/>
      <c r="EVM90" s="195"/>
      <c r="EVN90" s="195"/>
      <c r="EVO90" s="195"/>
      <c r="EVP90" s="195"/>
      <c r="EVQ90" s="195"/>
      <c r="EVR90" s="195"/>
      <c r="EVS90" s="195"/>
      <c r="EVT90" s="195"/>
      <c r="EVU90" s="195"/>
      <c r="EVV90" s="195"/>
      <c r="EVW90" s="195"/>
      <c r="EVX90" s="195"/>
      <c r="EVY90" s="195"/>
      <c r="EVZ90" s="195"/>
      <c r="EWA90" s="195"/>
      <c r="EWB90" s="195"/>
      <c r="EWC90" s="195"/>
      <c r="EWD90" s="195"/>
      <c r="EWE90" s="195"/>
      <c r="EWF90" s="195"/>
      <c r="EWG90" s="195"/>
      <c r="EWH90" s="195"/>
      <c r="EWI90" s="195"/>
      <c r="EWJ90" s="195"/>
      <c r="EWK90" s="195"/>
      <c r="EWL90" s="195"/>
      <c r="EWM90" s="195"/>
      <c r="EWN90" s="195"/>
      <c r="EWO90" s="195"/>
      <c r="EWP90" s="195"/>
      <c r="EWQ90" s="195"/>
      <c r="EWR90" s="195"/>
      <c r="EWS90" s="195"/>
      <c r="EWT90" s="195"/>
      <c r="EWU90" s="195"/>
      <c r="EWV90" s="195"/>
      <c r="EWW90" s="195"/>
      <c r="EWX90" s="195"/>
      <c r="EWY90" s="195"/>
      <c r="EWZ90" s="195"/>
      <c r="EXA90" s="195"/>
      <c r="EXB90" s="195"/>
      <c r="EXC90" s="195"/>
      <c r="EXD90" s="195"/>
      <c r="EXE90" s="195"/>
      <c r="EXF90" s="195"/>
      <c r="EXG90" s="195"/>
      <c r="EXH90" s="195"/>
      <c r="EXI90" s="195"/>
      <c r="EXJ90" s="195"/>
      <c r="EXK90" s="195"/>
      <c r="EXL90" s="195"/>
      <c r="EXM90" s="195"/>
      <c r="EXN90" s="195"/>
      <c r="EXO90" s="195"/>
      <c r="EXP90" s="195"/>
      <c r="EXQ90" s="195"/>
      <c r="EXR90" s="195"/>
      <c r="EXS90" s="195"/>
      <c r="EXT90" s="195"/>
      <c r="EXU90" s="195"/>
      <c r="EXV90" s="195"/>
      <c r="EXW90" s="195"/>
      <c r="EXX90" s="195"/>
      <c r="EXY90" s="195"/>
      <c r="EXZ90" s="195"/>
      <c r="EYA90" s="195"/>
      <c r="EYB90" s="195"/>
      <c r="EYC90" s="195"/>
      <c r="EYD90" s="195"/>
      <c r="EYE90" s="195"/>
      <c r="EYF90" s="195"/>
      <c r="EYG90" s="195"/>
      <c r="EYH90" s="195"/>
      <c r="EYI90" s="195"/>
      <c r="EYJ90" s="195"/>
      <c r="EYK90" s="195"/>
      <c r="EYL90" s="195"/>
      <c r="EYM90" s="195"/>
      <c r="EYN90" s="195"/>
      <c r="EYO90" s="195"/>
      <c r="EYP90" s="195"/>
      <c r="EYQ90" s="195"/>
      <c r="EYR90" s="195"/>
      <c r="EYS90" s="195"/>
      <c r="EYT90" s="195"/>
      <c r="EYU90" s="195"/>
      <c r="EYV90" s="195"/>
      <c r="EYW90" s="195"/>
      <c r="EYX90" s="195"/>
      <c r="EYY90" s="195"/>
      <c r="EYZ90" s="195"/>
      <c r="EZA90" s="195"/>
      <c r="EZB90" s="195"/>
      <c r="EZC90" s="195"/>
      <c r="EZD90" s="195"/>
      <c r="EZE90" s="195"/>
      <c r="EZF90" s="195"/>
      <c r="EZG90" s="195"/>
      <c r="EZH90" s="195"/>
      <c r="EZI90" s="195"/>
      <c r="EZJ90" s="195"/>
      <c r="EZK90" s="195"/>
      <c r="EZL90" s="195"/>
      <c r="EZM90" s="195"/>
      <c r="EZN90" s="195"/>
      <c r="EZO90" s="195"/>
      <c r="EZP90" s="195"/>
      <c r="EZQ90" s="195"/>
      <c r="EZR90" s="195"/>
      <c r="EZS90" s="195"/>
      <c r="EZT90" s="195"/>
      <c r="EZU90" s="195"/>
      <c r="EZV90" s="195"/>
      <c r="EZW90" s="195"/>
      <c r="EZX90" s="195"/>
      <c r="EZY90" s="195"/>
      <c r="EZZ90" s="195"/>
      <c r="FAA90" s="195"/>
      <c r="FAB90" s="195"/>
      <c r="FAC90" s="195"/>
      <c r="FAD90" s="195"/>
      <c r="FAE90" s="195"/>
      <c r="FAF90" s="195"/>
      <c r="FAG90" s="195"/>
      <c r="FAH90" s="195"/>
      <c r="FAI90" s="195"/>
      <c r="FAJ90" s="195"/>
      <c r="FAK90" s="195"/>
      <c r="FAL90" s="195"/>
      <c r="FAM90" s="195"/>
      <c r="FAN90" s="195"/>
      <c r="FAO90" s="195"/>
      <c r="FAP90" s="195"/>
      <c r="FAQ90" s="195"/>
      <c r="FAR90" s="195"/>
      <c r="FAS90" s="195"/>
      <c r="FAT90" s="195"/>
      <c r="FAU90" s="195"/>
      <c r="FAV90" s="195"/>
      <c r="FAW90" s="195"/>
      <c r="FAX90" s="195"/>
      <c r="FAY90" s="195"/>
      <c r="FAZ90" s="195"/>
      <c r="FBA90" s="195"/>
      <c r="FBB90" s="195"/>
      <c r="FBC90" s="195"/>
      <c r="FBD90" s="195"/>
      <c r="FBE90" s="195"/>
      <c r="FBF90" s="195"/>
      <c r="FBG90" s="195"/>
      <c r="FBH90" s="195"/>
      <c r="FBI90" s="195"/>
      <c r="FBJ90" s="195"/>
      <c r="FBK90" s="195"/>
      <c r="FBL90" s="195"/>
      <c r="FBM90" s="195"/>
      <c r="FBN90" s="195"/>
      <c r="FBO90" s="195"/>
      <c r="FBP90" s="195"/>
      <c r="FBQ90" s="195"/>
      <c r="FBR90" s="195"/>
      <c r="FBS90" s="195"/>
      <c r="FBT90" s="195"/>
      <c r="FBU90" s="195"/>
      <c r="FBV90" s="195"/>
      <c r="FBW90" s="195"/>
      <c r="FBX90" s="195"/>
      <c r="FBY90" s="195"/>
      <c r="FBZ90" s="195"/>
      <c r="FCA90" s="195"/>
      <c r="FCB90" s="195"/>
      <c r="FCC90" s="195"/>
      <c r="FCD90" s="195"/>
      <c r="FCE90" s="195"/>
      <c r="FCF90" s="195"/>
      <c r="FCG90" s="195"/>
      <c r="FCH90" s="195"/>
      <c r="FCI90" s="195"/>
      <c r="FCJ90" s="195"/>
      <c r="FCK90" s="195"/>
      <c r="FCL90" s="195"/>
      <c r="FCM90" s="195"/>
      <c r="FCN90" s="195"/>
      <c r="FCO90" s="195"/>
      <c r="FCP90" s="195"/>
      <c r="FCQ90" s="195"/>
      <c r="FCR90" s="195"/>
      <c r="FCS90" s="195"/>
      <c r="FCT90" s="195"/>
      <c r="FCU90" s="195"/>
      <c r="FCV90" s="195"/>
      <c r="FCW90" s="195"/>
      <c r="FCX90" s="195"/>
      <c r="FCY90" s="195"/>
      <c r="FCZ90" s="195"/>
      <c r="FDA90" s="195"/>
      <c r="FDB90" s="195"/>
      <c r="FDC90" s="195"/>
      <c r="FDD90" s="195"/>
      <c r="FDE90" s="195"/>
      <c r="FDF90" s="195"/>
      <c r="FDG90" s="195"/>
      <c r="FDH90" s="195"/>
      <c r="FDI90" s="195"/>
      <c r="FDJ90" s="195"/>
      <c r="FDK90" s="195"/>
      <c r="FDL90" s="195"/>
      <c r="FDM90" s="195"/>
      <c r="FDN90" s="195"/>
      <c r="FDO90" s="195"/>
      <c r="FDP90" s="195"/>
      <c r="FDQ90" s="195"/>
      <c r="FDR90" s="195"/>
      <c r="FDS90" s="195"/>
      <c r="FDT90" s="195"/>
      <c r="FDU90" s="195"/>
      <c r="FDV90" s="195"/>
      <c r="FDW90" s="195"/>
      <c r="FDX90" s="195"/>
      <c r="FDY90" s="195"/>
      <c r="FDZ90" s="195"/>
      <c r="FEA90" s="195"/>
      <c r="FEB90" s="195"/>
      <c r="FEC90" s="195"/>
      <c r="FED90" s="195"/>
      <c r="FEE90" s="195"/>
      <c r="FEF90" s="195"/>
      <c r="FEG90" s="195"/>
      <c r="FEH90" s="195"/>
      <c r="FEI90" s="195"/>
      <c r="FEJ90" s="195"/>
      <c r="FEK90" s="195"/>
      <c r="FEL90" s="195"/>
      <c r="FEM90" s="195"/>
      <c r="FEN90" s="195"/>
      <c r="FEO90" s="195"/>
      <c r="FEP90" s="195"/>
      <c r="FEQ90" s="195"/>
      <c r="FER90" s="195"/>
      <c r="FES90" s="195"/>
      <c r="FET90" s="195"/>
      <c r="FEU90" s="195"/>
      <c r="FEV90" s="195"/>
      <c r="FEW90" s="195"/>
      <c r="FEX90" s="195"/>
      <c r="FEY90" s="195"/>
      <c r="FEZ90" s="195"/>
      <c r="FFA90" s="195"/>
      <c r="FFB90" s="195"/>
      <c r="FFC90" s="195"/>
      <c r="FFD90" s="195"/>
      <c r="FFE90" s="195"/>
      <c r="FFF90" s="195"/>
      <c r="FFG90" s="195"/>
      <c r="FFH90" s="195"/>
      <c r="FFI90" s="195"/>
      <c r="FFJ90" s="195"/>
      <c r="FFK90" s="195"/>
      <c r="FFL90" s="195"/>
      <c r="FFM90" s="195"/>
      <c r="FFN90" s="195"/>
      <c r="FFO90" s="195"/>
      <c r="FFP90" s="195"/>
      <c r="FFQ90" s="195"/>
      <c r="FFR90" s="195"/>
      <c r="FFS90" s="195"/>
      <c r="FFT90" s="195"/>
      <c r="FFU90" s="195"/>
      <c r="FFV90" s="195"/>
      <c r="FFW90" s="195"/>
      <c r="FFX90" s="195"/>
      <c r="FFY90" s="195"/>
      <c r="FFZ90" s="195"/>
      <c r="FGA90" s="195"/>
      <c r="FGB90" s="195"/>
      <c r="FGC90" s="195"/>
      <c r="FGD90" s="195"/>
      <c r="FGE90" s="195"/>
      <c r="FGF90" s="195"/>
      <c r="FGG90" s="195"/>
      <c r="FGH90" s="195"/>
      <c r="FGI90" s="195"/>
      <c r="FGJ90" s="195"/>
      <c r="FGK90" s="195"/>
      <c r="FGL90" s="195"/>
      <c r="FGM90" s="195"/>
      <c r="FGN90" s="195"/>
      <c r="FGO90" s="195"/>
      <c r="FGP90" s="195"/>
      <c r="FGQ90" s="195"/>
      <c r="FGR90" s="195"/>
      <c r="FGS90" s="195"/>
      <c r="FGT90" s="195"/>
      <c r="FGU90" s="195"/>
      <c r="FGV90" s="195"/>
      <c r="FGW90" s="195"/>
      <c r="FGX90" s="195"/>
      <c r="FGY90" s="195"/>
      <c r="FGZ90" s="195"/>
      <c r="FHA90" s="195"/>
      <c r="FHB90" s="195"/>
      <c r="FHC90" s="195"/>
      <c r="FHD90" s="195"/>
      <c r="FHE90" s="195"/>
      <c r="FHF90" s="195"/>
      <c r="FHG90" s="195"/>
      <c r="FHH90" s="195"/>
      <c r="FHI90" s="195"/>
      <c r="FHJ90" s="195"/>
      <c r="FHK90" s="195"/>
      <c r="FHL90" s="195"/>
      <c r="FHM90" s="195"/>
      <c r="FHN90" s="195"/>
      <c r="FHO90" s="195"/>
      <c r="FHP90" s="195"/>
      <c r="FHQ90" s="195"/>
      <c r="FHR90" s="195"/>
      <c r="FHS90" s="195"/>
      <c r="FHT90" s="195"/>
      <c r="FHU90" s="195"/>
      <c r="FHV90" s="195"/>
      <c r="FHW90" s="195"/>
      <c r="FHX90" s="195"/>
      <c r="FHY90" s="195"/>
      <c r="FHZ90" s="195"/>
      <c r="FIA90" s="195"/>
      <c r="FIB90" s="195"/>
      <c r="FIC90" s="195"/>
      <c r="FID90" s="195"/>
      <c r="FIE90" s="195"/>
      <c r="FIF90" s="195"/>
      <c r="FIG90" s="195"/>
      <c r="FIH90" s="195"/>
      <c r="FII90" s="195"/>
      <c r="FIJ90" s="195"/>
      <c r="FIK90" s="195"/>
      <c r="FIL90" s="195"/>
      <c r="FIM90" s="195"/>
      <c r="FIN90" s="195"/>
      <c r="FIO90" s="195"/>
      <c r="FIP90" s="195"/>
      <c r="FIQ90" s="195"/>
      <c r="FIR90" s="195"/>
      <c r="FIS90" s="195"/>
      <c r="FIT90" s="195"/>
      <c r="FIU90" s="195"/>
      <c r="FIV90" s="195"/>
      <c r="FIW90" s="195"/>
      <c r="FIX90" s="195"/>
      <c r="FIY90" s="195"/>
      <c r="FIZ90" s="195"/>
      <c r="FJA90" s="195"/>
      <c r="FJB90" s="195"/>
      <c r="FJC90" s="195"/>
      <c r="FJD90" s="195"/>
      <c r="FJE90" s="195"/>
      <c r="FJF90" s="195"/>
      <c r="FJG90" s="195"/>
      <c r="FJH90" s="195"/>
      <c r="FJI90" s="195"/>
      <c r="FJJ90" s="195"/>
      <c r="FJK90" s="195"/>
      <c r="FJL90" s="195"/>
      <c r="FJM90" s="195"/>
      <c r="FJN90" s="195"/>
      <c r="FJO90" s="195"/>
      <c r="FJP90" s="195"/>
      <c r="FJQ90" s="195"/>
      <c r="FJR90" s="195"/>
      <c r="FJS90" s="195"/>
      <c r="FJT90" s="195"/>
      <c r="FJU90" s="195"/>
      <c r="FJV90" s="195"/>
      <c r="FJW90" s="195"/>
      <c r="FJX90" s="195"/>
      <c r="FJY90" s="195"/>
      <c r="FJZ90" s="195"/>
      <c r="FKA90" s="195"/>
      <c r="FKB90" s="195"/>
      <c r="FKC90" s="195"/>
      <c r="FKD90" s="195"/>
      <c r="FKE90" s="195"/>
      <c r="FKF90" s="195"/>
      <c r="FKG90" s="195"/>
      <c r="FKH90" s="195"/>
      <c r="FKI90" s="195"/>
      <c r="FKJ90" s="195"/>
      <c r="FKK90" s="195"/>
      <c r="FKL90" s="195"/>
      <c r="FKM90" s="195"/>
      <c r="FKN90" s="195"/>
      <c r="FKO90" s="195"/>
      <c r="FKP90" s="195"/>
      <c r="FKQ90" s="195"/>
      <c r="FKR90" s="195"/>
      <c r="FKS90" s="195"/>
      <c r="FKT90" s="195"/>
      <c r="FKU90" s="195"/>
      <c r="FKV90" s="195"/>
      <c r="FKW90" s="195"/>
      <c r="FKX90" s="195"/>
      <c r="FKY90" s="195"/>
      <c r="FKZ90" s="195"/>
      <c r="FLA90" s="195"/>
      <c r="FLB90" s="195"/>
      <c r="FLC90" s="195"/>
      <c r="FLD90" s="195"/>
      <c r="FLE90" s="195"/>
      <c r="FLF90" s="195"/>
      <c r="FLG90" s="195"/>
      <c r="FLH90" s="195"/>
      <c r="FLI90" s="195"/>
      <c r="FLJ90" s="195"/>
      <c r="FLK90" s="195"/>
      <c r="FLL90" s="195"/>
      <c r="FLM90" s="195"/>
      <c r="FLN90" s="195"/>
      <c r="FLO90" s="195"/>
      <c r="FLP90" s="195"/>
      <c r="FLQ90" s="195"/>
      <c r="FLR90" s="195"/>
      <c r="FLS90" s="195"/>
      <c r="FLT90" s="195"/>
      <c r="FLU90" s="195"/>
      <c r="FLV90" s="195"/>
      <c r="FLW90" s="195"/>
      <c r="FLX90" s="195"/>
      <c r="FLY90" s="195"/>
      <c r="FLZ90" s="195"/>
      <c r="FMA90" s="195"/>
      <c r="FMB90" s="195"/>
      <c r="FMC90" s="195"/>
      <c r="FMD90" s="195"/>
      <c r="FME90" s="195"/>
      <c r="FMF90" s="195"/>
      <c r="FMG90" s="195"/>
      <c r="FMH90" s="195"/>
      <c r="FMI90" s="195"/>
      <c r="FMJ90" s="195"/>
      <c r="FMK90" s="195"/>
      <c r="FML90" s="195"/>
      <c r="FMM90" s="195"/>
      <c r="FMN90" s="195"/>
      <c r="FMO90" s="195"/>
      <c r="FMP90" s="195"/>
      <c r="FMQ90" s="195"/>
      <c r="FMR90" s="195"/>
      <c r="FMS90" s="195"/>
      <c r="FMT90" s="195"/>
      <c r="FMU90" s="195"/>
      <c r="FMV90" s="195"/>
      <c r="FMW90" s="195"/>
      <c r="FMX90" s="195"/>
      <c r="FMY90" s="195"/>
      <c r="FMZ90" s="195"/>
      <c r="FNA90" s="195"/>
      <c r="FNB90" s="195"/>
      <c r="FNC90" s="195"/>
      <c r="FND90" s="195"/>
      <c r="FNE90" s="195"/>
      <c r="FNF90" s="195"/>
      <c r="FNG90" s="195"/>
      <c r="FNH90" s="195"/>
      <c r="FNI90" s="195"/>
      <c r="FNJ90" s="195"/>
      <c r="FNK90" s="195"/>
      <c r="FNL90" s="195"/>
      <c r="FNM90" s="195"/>
      <c r="FNN90" s="195"/>
      <c r="FNO90" s="195"/>
      <c r="FNP90" s="195"/>
      <c r="FNQ90" s="195"/>
      <c r="FNR90" s="195"/>
      <c r="FNS90" s="195"/>
      <c r="FNT90" s="195"/>
      <c r="FNU90" s="195"/>
      <c r="FNV90" s="195"/>
      <c r="FNW90" s="195"/>
      <c r="FNX90" s="195"/>
      <c r="FNY90" s="195"/>
      <c r="FNZ90" s="195"/>
      <c r="FOA90" s="195"/>
      <c r="FOB90" s="195"/>
      <c r="FOC90" s="195"/>
      <c r="FOD90" s="195"/>
      <c r="FOE90" s="195"/>
      <c r="FOF90" s="195"/>
      <c r="FOG90" s="195"/>
      <c r="FOH90" s="195"/>
      <c r="FOI90" s="195"/>
      <c r="FOJ90" s="195"/>
      <c r="FOK90" s="195"/>
      <c r="FOL90" s="195"/>
      <c r="FOM90" s="195"/>
      <c r="FON90" s="195"/>
      <c r="FOO90" s="195"/>
      <c r="FOP90" s="195"/>
      <c r="FOQ90" s="195"/>
      <c r="FOR90" s="195"/>
      <c r="FOS90" s="195"/>
      <c r="FOT90" s="195"/>
      <c r="FOU90" s="195"/>
      <c r="FOV90" s="195"/>
      <c r="FOW90" s="195"/>
      <c r="FOX90" s="195"/>
      <c r="FOY90" s="195"/>
      <c r="FOZ90" s="195"/>
      <c r="FPA90" s="195"/>
      <c r="FPB90" s="195"/>
      <c r="FPC90" s="195"/>
      <c r="FPD90" s="195"/>
      <c r="FPE90" s="195"/>
      <c r="FPF90" s="195"/>
      <c r="FPG90" s="195"/>
      <c r="FPH90" s="195"/>
      <c r="FPI90" s="195"/>
      <c r="FPJ90" s="195"/>
      <c r="FPK90" s="195"/>
      <c r="FPL90" s="195"/>
      <c r="FPM90" s="195"/>
      <c r="FPN90" s="195"/>
      <c r="FPO90" s="195"/>
      <c r="FPP90" s="195"/>
      <c r="FPQ90" s="195"/>
      <c r="FPR90" s="195"/>
      <c r="FPS90" s="195"/>
      <c r="FPT90" s="195"/>
      <c r="FPU90" s="195"/>
      <c r="FPV90" s="195"/>
      <c r="FPW90" s="195"/>
      <c r="FPX90" s="195"/>
      <c r="FPY90" s="195"/>
      <c r="FPZ90" s="195"/>
      <c r="FQA90" s="195"/>
      <c r="FQB90" s="195"/>
      <c r="FQC90" s="195"/>
      <c r="FQD90" s="195"/>
      <c r="FQE90" s="195"/>
      <c r="FQF90" s="195"/>
      <c r="FQG90" s="195"/>
      <c r="FQH90" s="195"/>
      <c r="FQI90" s="195"/>
      <c r="FQJ90" s="195"/>
      <c r="FQK90" s="195"/>
      <c r="FQL90" s="195"/>
      <c r="FQM90" s="195"/>
      <c r="FQN90" s="195"/>
      <c r="FQO90" s="195"/>
      <c r="FQP90" s="195"/>
      <c r="FQQ90" s="195"/>
      <c r="FQR90" s="195"/>
      <c r="FQS90" s="195"/>
      <c r="FQT90" s="195"/>
      <c r="FQU90" s="195"/>
      <c r="FQV90" s="195"/>
      <c r="FQW90" s="195"/>
      <c r="FQX90" s="195"/>
      <c r="FQY90" s="195"/>
      <c r="FQZ90" s="195"/>
      <c r="FRA90" s="195"/>
      <c r="FRB90" s="195"/>
      <c r="FRC90" s="195"/>
      <c r="FRD90" s="195"/>
      <c r="FRE90" s="195"/>
      <c r="FRF90" s="195"/>
      <c r="FRG90" s="195"/>
      <c r="FRH90" s="195"/>
      <c r="FRI90" s="195"/>
      <c r="FRJ90" s="195"/>
      <c r="FRK90" s="195"/>
      <c r="FRL90" s="195"/>
      <c r="FRM90" s="195"/>
      <c r="FRN90" s="195"/>
      <c r="FRO90" s="195"/>
      <c r="FRP90" s="195"/>
      <c r="FRQ90" s="195"/>
      <c r="FRR90" s="195"/>
      <c r="FRS90" s="195"/>
      <c r="FRT90" s="195"/>
      <c r="FRU90" s="195"/>
      <c r="FRV90" s="195"/>
      <c r="FRW90" s="195"/>
      <c r="FRX90" s="195"/>
      <c r="FRY90" s="195"/>
      <c r="FRZ90" s="195"/>
      <c r="FSA90" s="195"/>
      <c r="FSB90" s="195"/>
      <c r="FSC90" s="195"/>
      <c r="FSD90" s="195"/>
      <c r="FSE90" s="195"/>
      <c r="FSF90" s="195"/>
      <c r="FSG90" s="195"/>
      <c r="FSH90" s="195"/>
      <c r="FSI90" s="195"/>
      <c r="FSJ90" s="195"/>
      <c r="FSK90" s="195"/>
      <c r="FSL90" s="195"/>
      <c r="FSM90" s="195"/>
      <c r="FSN90" s="195"/>
      <c r="FSO90" s="195"/>
      <c r="FSP90" s="195"/>
      <c r="FSQ90" s="195"/>
      <c r="FSR90" s="195"/>
      <c r="FSS90" s="195"/>
      <c r="FST90" s="195"/>
      <c r="FSU90" s="195"/>
      <c r="FSV90" s="195"/>
      <c r="FSW90" s="195"/>
      <c r="FSX90" s="195"/>
      <c r="FSY90" s="195"/>
      <c r="FSZ90" s="195"/>
      <c r="FTA90" s="195"/>
      <c r="FTB90" s="195"/>
      <c r="FTC90" s="195"/>
      <c r="FTD90" s="195"/>
      <c r="FTE90" s="195"/>
      <c r="FTF90" s="195"/>
      <c r="FTG90" s="195"/>
      <c r="FTH90" s="195"/>
      <c r="FTI90" s="195"/>
      <c r="FTJ90" s="195"/>
      <c r="FTK90" s="195"/>
      <c r="FTL90" s="195"/>
      <c r="FTM90" s="195"/>
      <c r="FTN90" s="195"/>
      <c r="FTO90" s="195"/>
      <c r="FTP90" s="195"/>
      <c r="FTQ90" s="195"/>
      <c r="FTR90" s="195"/>
      <c r="FTS90" s="195"/>
      <c r="FTT90" s="195"/>
      <c r="FTU90" s="195"/>
      <c r="FTV90" s="195"/>
      <c r="FTW90" s="195"/>
      <c r="FTX90" s="195"/>
      <c r="FTY90" s="195"/>
      <c r="FTZ90" s="195"/>
      <c r="FUA90" s="195"/>
      <c r="FUB90" s="195"/>
      <c r="FUC90" s="195"/>
      <c r="FUD90" s="195"/>
      <c r="FUE90" s="195"/>
      <c r="FUF90" s="195"/>
      <c r="FUG90" s="195"/>
      <c r="FUH90" s="195"/>
      <c r="FUI90" s="195"/>
      <c r="FUJ90" s="195"/>
      <c r="FUK90" s="195"/>
      <c r="FUL90" s="195"/>
      <c r="FUM90" s="195"/>
      <c r="FUN90" s="195"/>
      <c r="FUO90" s="195"/>
      <c r="FUP90" s="195"/>
      <c r="FUQ90" s="195"/>
      <c r="FUR90" s="195"/>
      <c r="FUS90" s="195"/>
      <c r="FUT90" s="195"/>
      <c r="FUU90" s="195"/>
      <c r="FUV90" s="195"/>
      <c r="FUW90" s="195"/>
      <c r="FUX90" s="195"/>
      <c r="FUY90" s="195"/>
      <c r="FUZ90" s="195"/>
      <c r="FVA90" s="195"/>
      <c r="FVB90" s="195"/>
      <c r="FVC90" s="195"/>
      <c r="FVD90" s="195"/>
      <c r="FVE90" s="195"/>
      <c r="FVF90" s="195"/>
      <c r="FVG90" s="195"/>
      <c r="FVH90" s="195"/>
      <c r="FVI90" s="195"/>
      <c r="FVJ90" s="195"/>
      <c r="FVK90" s="195"/>
      <c r="FVL90" s="195"/>
      <c r="FVM90" s="195"/>
      <c r="FVN90" s="195"/>
      <c r="FVO90" s="195"/>
      <c r="FVP90" s="195"/>
      <c r="FVQ90" s="195"/>
      <c r="FVR90" s="195"/>
      <c r="FVS90" s="195"/>
      <c r="FVT90" s="195"/>
      <c r="FVU90" s="195"/>
      <c r="FVV90" s="195"/>
      <c r="FVW90" s="195"/>
      <c r="FVX90" s="195"/>
      <c r="FVY90" s="195"/>
      <c r="FVZ90" s="195"/>
      <c r="FWA90" s="195"/>
      <c r="FWB90" s="195"/>
      <c r="FWC90" s="195"/>
      <c r="FWD90" s="195"/>
      <c r="FWE90" s="195"/>
      <c r="FWF90" s="195"/>
      <c r="FWG90" s="195"/>
      <c r="FWH90" s="195"/>
      <c r="FWI90" s="195"/>
      <c r="FWJ90" s="195"/>
      <c r="FWK90" s="195"/>
      <c r="FWL90" s="195"/>
      <c r="FWM90" s="195"/>
      <c r="FWN90" s="195"/>
      <c r="FWO90" s="195"/>
      <c r="FWP90" s="195"/>
      <c r="FWQ90" s="195"/>
      <c r="FWR90" s="195"/>
      <c r="FWS90" s="195"/>
      <c r="FWT90" s="195"/>
      <c r="FWU90" s="195"/>
      <c r="FWV90" s="195"/>
      <c r="FWW90" s="195"/>
      <c r="FWX90" s="195"/>
      <c r="FWY90" s="195"/>
      <c r="FWZ90" s="195"/>
      <c r="FXA90" s="195"/>
      <c r="FXB90" s="195"/>
      <c r="FXC90" s="195"/>
      <c r="FXD90" s="195"/>
      <c r="FXE90" s="195"/>
      <c r="FXF90" s="195"/>
      <c r="FXG90" s="195"/>
      <c r="FXH90" s="195"/>
      <c r="FXI90" s="195"/>
      <c r="FXJ90" s="195"/>
      <c r="FXK90" s="195"/>
      <c r="FXL90" s="195"/>
      <c r="FXM90" s="195"/>
      <c r="FXN90" s="195"/>
      <c r="FXO90" s="195"/>
      <c r="FXP90" s="195"/>
      <c r="FXQ90" s="195"/>
      <c r="FXR90" s="195"/>
      <c r="FXS90" s="195"/>
      <c r="FXT90" s="195"/>
      <c r="FXU90" s="195"/>
      <c r="FXV90" s="195"/>
      <c r="FXW90" s="195"/>
      <c r="FXX90" s="195"/>
      <c r="FXY90" s="195"/>
      <c r="FXZ90" s="195"/>
      <c r="FYA90" s="195"/>
      <c r="FYB90" s="195"/>
      <c r="FYC90" s="195"/>
      <c r="FYD90" s="195"/>
      <c r="FYE90" s="195"/>
      <c r="FYF90" s="195"/>
      <c r="FYG90" s="195"/>
      <c r="FYH90" s="195"/>
      <c r="FYI90" s="195"/>
      <c r="FYJ90" s="195"/>
      <c r="FYK90" s="195"/>
      <c r="FYL90" s="195"/>
      <c r="FYM90" s="195"/>
      <c r="FYN90" s="195"/>
      <c r="FYO90" s="195"/>
      <c r="FYP90" s="195"/>
      <c r="FYQ90" s="195"/>
      <c r="FYR90" s="195"/>
      <c r="FYS90" s="195"/>
      <c r="FYT90" s="195"/>
      <c r="FYU90" s="195"/>
      <c r="FYV90" s="195"/>
      <c r="FYW90" s="195"/>
      <c r="FYX90" s="195"/>
      <c r="FYY90" s="195"/>
      <c r="FYZ90" s="195"/>
      <c r="FZA90" s="195"/>
      <c r="FZB90" s="195"/>
      <c r="FZC90" s="195"/>
      <c r="FZD90" s="195"/>
      <c r="FZE90" s="195"/>
      <c r="FZF90" s="195"/>
      <c r="FZG90" s="195"/>
      <c r="FZH90" s="195"/>
      <c r="FZI90" s="195"/>
      <c r="FZJ90" s="195"/>
      <c r="FZK90" s="195"/>
      <c r="FZL90" s="195"/>
      <c r="FZM90" s="195"/>
      <c r="FZN90" s="195"/>
      <c r="FZO90" s="195"/>
      <c r="FZP90" s="195"/>
      <c r="FZQ90" s="195"/>
      <c r="FZR90" s="195"/>
      <c r="FZS90" s="195"/>
      <c r="FZT90" s="195"/>
      <c r="FZU90" s="195"/>
      <c r="FZV90" s="195"/>
      <c r="FZW90" s="195"/>
      <c r="FZX90" s="195"/>
      <c r="FZY90" s="195"/>
      <c r="FZZ90" s="195"/>
      <c r="GAA90" s="195"/>
      <c r="GAB90" s="195"/>
      <c r="GAC90" s="195"/>
      <c r="GAD90" s="195"/>
      <c r="GAE90" s="195"/>
      <c r="GAF90" s="195"/>
      <c r="GAG90" s="195"/>
      <c r="GAH90" s="195"/>
      <c r="GAI90" s="195"/>
      <c r="GAJ90" s="195"/>
      <c r="GAK90" s="195"/>
      <c r="GAL90" s="195"/>
      <c r="GAM90" s="195"/>
      <c r="GAN90" s="195"/>
      <c r="GAO90" s="195"/>
      <c r="GAP90" s="195"/>
      <c r="GAQ90" s="195"/>
      <c r="GAR90" s="195"/>
      <c r="GAS90" s="195"/>
      <c r="GAT90" s="195"/>
      <c r="GAU90" s="195"/>
      <c r="GAV90" s="195"/>
      <c r="GAW90" s="195"/>
      <c r="GAX90" s="195"/>
      <c r="GAY90" s="195"/>
      <c r="GAZ90" s="195"/>
      <c r="GBA90" s="195"/>
      <c r="GBB90" s="195"/>
      <c r="GBC90" s="195"/>
      <c r="GBD90" s="195"/>
      <c r="GBE90" s="195"/>
      <c r="GBF90" s="195"/>
      <c r="GBG90" s="195"/>
      <c r="GBH90" s="195"/>
      <c r="GBI90" s="195"/>
      <c r="GBJ90" s="195"/>
      <c r="GBK90" s="195"/>
      <c r="GBL90" s="195"/>
      <c r="GBM90" s="195"/>
      <c r="GBN90" s="195"/>
      <c r="GBO90" s="195"/>
      <c r="GBP90" s="195"/>
      <c r="GBQ90" s="195"/>
      <c r="GBR90" s="195"/>
      <c r="GBS90" s="195"/>
      <c r="GBT90" s="195"/>
      <c r="GBU90" s="195"/>
      <c r="GBV90" s="195"/>
      <c r="GBW90" s="195"/>
      <c r="GBX90" s="195"/>
      <c r="GBY90" s="195"/>
      <c r="GBZ90" s="195"/>
      <c r="GCA90" s="195"/>
      <c r="GCB90" s="195"/>
      <c r="GCC90" s="195"/>
      <c r="GCD90" s="195"/>
      <c r="GCE90" s="195"/>
      <c r="GCF90" s="195"/>
      <c r="GCG90" s="195"/>
      <c r="GCH90" s="195"/>
      <c r="GCI90" s="195"/>
      <c r="GCJ90" s="195"/>
      <c r="GCK90" s="195"/>
      <c r="GCL90" s="195"/>
      <c r="GCM90" s="195"/>
      <c r="GCN90" s="195"/>
      <c r="GCO90" s="195"/>
      <c r="GCP90" s="195"/>
      <c r="GCQ90" s="195"/>
      <c r="GCR90" s="195"/>
      <c r="GCS90" s="195"/>
      <c r="GCT90" s="195"/>
      <c r="GCU90" s="195"/>
      <c r="GCV90" s="195"/>
      <c r="GCW90" s="195"/>
      <c r="GCX90" s="195"/>
      <c r="GCY90" s="195"/>
      <c r="GCZ90" s="195"/>
      <c r="GDA90" s="195"/>
      <c r="GDB90" s="195"/>
      <c r="GDC90" s="195"/>
      <c r="GDD90" s="195"/>
      <c r="GDE90" s="195"/>
      <c r="GDF90" s="195"/>
      <c r="GDG90" s="195"/>
      <c r="GDH90" s="195"/>
      <c r="GDI90" s="195"/>
      <c r="GDJ90" s="195"/>
      <c r="GDK90" s="195"/>
      <c r="GDL90" s="195"/>
      <c r="GDM90" s="195"/>
      <c r="GDN90" s="195"/>
      <c r="GDO90" s="195"/>
      <c r="GDP90" s="195"/>
      <c r="GDQ90" s="195"/>
      <c r="GDR90" s="195"/>
      <c r="GDS90" s="195"/>
      <c r="GDT90" s="195"/>
      <c r="GDU90" s="195"/>
      <c r="GDV90" s="195"/>
      <c r="GDW90" s="195"/>
      <c r="GDX90" s="195"/>
      <c r="GDY90" s="195"/>
      <c r="GDZ90" s="195"/>
      <c r="GEA90" s="195"/>
      <c r="GEB90" s="195"/>
      <c r="GEC90" s="195"/>
      <c r="GED90" s="195"/>
      <c r="GEE90" s="195"/>
      <c r="GEF90" s="195"/>
      <c r="GEG90" s="195"/>
      <c r="GEH90" s="195"/>
      <c r="GEI90" s="195"/>
      <c r="GEJ90" s="195"/>
      <c r="GEK90" s="195"/>
      <c r="GEL90" s="195"/>
      <c r="GEM90" s="195"/>
      <c r="GEN90" s="195"/>
      <c r="GEO90" s="195"/>
      <c r="GEP90" s="195"/>
      <c r="GEQ90" s="195"/>
      <c r="GER90" s="195"/>
      <c r="GES90" s="195"/>
      <c r="GET90" s="195"/>
      <c r="GEU90" s="195"/>
      <c r="GEV90" s="195"/>
      <c r="GEW90" s="195"/>
      <c r="GEX90" s="195"/>
      <c r="GEY90" s="195"/>
      <c r="GEZ90" s="195"/>
      <c r="GFA90" s="195"/>
      <c r="GFB90" s="195"/>
      <c r="GFC90" s="195"/>
      <c r="GFD90" s="195"/>
      <c r="GFE90" s="195"/>
      <c r="GFF90" s="195"/>
      <c r="GFG90" s="195"/>
      <c r="GFH90" s="195"/>
      <c r="GFI90" s="195"/>
      <c r="GFJ90" s="195"/>
      <c r="GFK90" s="195"/>
      <c r="GFL90" s="195"/>
      <c r="GFM90" s="195"/>
      <c r="GFN90" s="195"/>
      <c r="GFO90" s="195"/>
      <c r="GFP90" s="195"/>
      <c r="GFQ90" s="195"/>
      <c r="GFR90" s="195"/>
      <c r="GFS90" s="195"/>
      <c r="GFT90" s="195"/>
      <c r="GFU90" s="195"/>
      <c r="GFV90" s="195"/>
      <c r="GFW90" s="195"/>
      <c r="GFX90" s="195"/>
      <c r="GFY90" s="195"/>
      <c r="GFZ90" s="195"/>
      <c r="GGA90" s="195"/>
      <c r="GGB90" s="195"/>
      <c r="GGC90" s="195"/>
      <c r="GGD90" s="195"/>
      <c r="GGE90" s="195"/>
      <c r="GGF90" s="195"/>
      <c r="GGG90" s="195"/>
      <c r="GGH90" s="195"/>
      <c r="GGI90" s="195"/>
      <c r="GGJ90" s="195"/>
      <c r="GGK90" s="195"/>
      <c r="GGL90" s="195"/>
      <c r="GGM90" s="195"/>
      <c r="GGN90" s="195"/>
      <c r="GGO90" s="195"/>
      <c r="GGP90" s="195"/>
      <c r="GGQ90" s="195"/>
      <c r="GGR90" s="195"/>
      <c r="GGS90" s="195"/>
      <c r="GGT90" s="195"/>
      <c r="GGU90" s="195"/>
      <c r="GGV90" s="195"/>
      <c r="GGW90" s="195"/>
      <c r="GGX90" s="195"/>
      <c r="GGY90" s="195"/>
      <c r="GGZ90" s="195"/>
      <c r="GHA90" s="195"/>
      <c r="GHB90" s="195"/>
      <c r="GHC90" s="195"/>
      <c r="GHD90" s="195"/>
      <c r="GHE90" s="195"/>
      <c r="GHF90" s="195"/>
      <c r="GHG90" s="195"/>
      <c r="GHH90" s="195"/>
      <c r="GHI90" s="195"/>
      <c r="GHJ90" s="195"/>
      <c r="GHK90" s="195"/>
      <c r="GHL90" s="195"/>
      <c r="GHM90" s="195"/>
      <c r="GHN90" s="195"/>
      <c r="GHO90" s="195"/>
      <c r="GHP90" s="195"/>
      <c r="GHQ90" s="195"/>
      <c r="GHR90" s="195"/>
      <c r="GHS90" s="195"/>
      <c r="GHT90" s="195"/>
      <c r="GHU90" s="195"/>
      <c r="GHV90" s="195"/>
      <c r="GHW90" s="195"/>
      <c r="GHX90" s="195"/>
      <c r="GHY90" s="195"/>
      <c r="GHZ90" s="195"/>
      <c r="GIA90" s="195"/>
      <c r="GIB90" s="195"/>
      <c r="GIC90" s="195"/>
      <c r="GID90" s="195"/>
      <c r="GIE90" s="195"/>
      <c r="GIF90" s="195"/>
      <c r="GIG90" s="195"/>
      <c r="GIH90" s="195"/>
      <c r="GII90" s="195"/>
      <c r="GIJ90" s="195"/>
      <c r="GIK90" s="195"/>
      <c r="GIL90" s="195"/>
      <c r="GIM90" s="195"/>
      <c r="GIN90" s="195"/>
      <c r="GIO90" s="195"/>
      <c r="GIP90" s="195"/>
      <c r="GIQ90" s="195"/>
      <c r="GIR90" s="195"/>
      <c r="GIS90" s="195"/>
      <c r="GIT90" s="195"/>
      <c r="GIU90" s="195"/>
      <c r="GIV90" s="195"/>
      <c r="GIW90" s="195"/>
      <c r="GIX90" s="195"/>
      <c r="GIY90" s="195"/>
      <c r="GIZ90" s="195"/>
      <c r="GJA90" s="195"/>
      <c r="GJB90" s="195"/>
      <c r="GJC90" s="195"/>
      <c r="GJD90" s="195"/>
      <c r="GJE90" s="195"/>
      <c r="GJF90" s="195"/>
      <c r="GJG90" s="195"/>
      <c r="GJH90" s="195"/>
      <c r="GJI90" s="195"/>
      <c r="GJJ90" s="195"/>
      <c r="GJK90" s="195"/>
      <c r="GJL90" s="195"/>
      <c r="GJM90" s="195"/>
      <c r="GJN90" s="195"/>
      <c r="GJO90" s="195"/>
      <c r="GJP90" s="195"/>
      <c r="GJQ90" s="195"/>
      <c r="GJR90" s="195"/>
      <c r="GJS90" s="195"/>
      <c r="GJT90" s="195"/>
      <c r="GJU90" s="195"/>
      <c r="GJV90" s="195"/>
      <c r="GJW90" s="195"/>
      <c r="GJX90" s="195"/>
      <c r="GJY90" s="195"/>
      <c r="GJZ90" s="195"/>
      <c r="GKA90" s="195"/>
      <c r="GKB90" s="195"/>
      <c r="GKC90" s="195"/>
      <c r="GKD90" s="195"/>
      <c r="GKE90" s="195"/>
      <c r="GKF90" s="195"/>
      <c r="GKG90" s="195"/>
      <c r="GKH90" s="195"/>
      <c r="GKI90" s="195"/>
      <c r="GKJ90" s="195"/>
      <c r="GKK90" s="195"/>
      <c r="GKL90" s="195"/>
      <c r="GKM90" s="195"/>
      <c r="GKN90" s="195"/>
      <c r="GKO90" s="195"/>
      <c r="GKP90" s="195"/>
      <c r="GKQ90" s="195"/>
      <c r="GKR90" s="195"/>
      <c r="GKS90" s="195"/>
      <c r="GKT90" s="195"/>
      <c r="GKU90" s="195"/>
      <c r="GKV90" s="195"/>
      <c r="GKW90" s="195"/>
      <c r="GKX90" s="195"/>
      <c r="GKY90" s="195"/>
      <c r="GKZ90" s="195"/>
      <c r="GLA90" s="195"/>
      <c r="GLB90" s="195"/>
      <c r="GLC90" s="195"/>
      <c r="GLD90" s="195"/>
      <c r="GLE90" s="195"/>
      <c r="GLF90" s="195"/>
      <c r="GLG90" s="195"/>
      <c r="GLH90" s="195"/>
      <c r="GLI90" s="195"/>
      <c r="GLJ90" s="195"/>
      <c r="GLK90" s="195"/>
      <c r="GLL90" s="195"/>
      <c r="GLM90" s="195"/>
      <c r="GLN90" s="195"/>
      <c r="GLO90" s="195"/>
      <c r="GLP90" s="195"/>
      <c r="GLQ90" s="195"/>
      <c r="GLR90" s="195"/>
      <c r="GLS90" s="195"/>
      <c r="GLT90" s="195"/>
      <c r="GLU90" s="195"/>
      <c r="GLV90" s="195"/>
      <c r="GLW90" s="195"/>
      <c r="GLX90" s="195"/>
      <c r="GLY90" s="195"/>
      <c r="GLZ90" s="195"/>
      <c r="GMA90" s="195"/>
      <c r="GMB90" s="195"/>
      <c r="GMC90" s="195"/>
      <c r="GMD90" s="195"/>
      <c r="GME90" s="195"/>
      <c r="GMF90" s="195"/>
      <c r="GMG90" s="195"/>
      <c r="GMH90" s="195"/>
      <c r="GMI90" s="195"/>
      <c r="GMJ90" s="195"/>
      <c r="GMK90" s="195"/>
      <c r="GML90" s="195"/>
      <c r="GMM90" s="195"/>
      <c r="GMN90" s="195"/>
      <c r="GMO90" s="195"/>
      <c r="GMP90" s="195"/>
      <c r="GMQ90" s="195"/>
      <c r="GMR90" s="195"/>
      <c r="GMS90" s="195"/>
      <c r="GMT90" s="195"/>
      <c r="GMU90" s="195"/>
      <c r="GMV90" s="195"/>
      <c r="GMW90" s="195"/>
      <c r="GMX90" s="195"/>
      <c r="GMY90" s="195"/>
      <c r="GMZ90" s="195"/>
      <c r="GNA90" s="195"/>
      <c r="GNB90" s="195"/>
      <c r="GNC90" s="195"/>
      <c r="GND90" s="195"/>
      <c r="GNE90" s="195"/>
      <c r="GNF90" s="195"/>
      <c r="GNG90" s="195"/>
      <c r="GNH90" s="195"/>
      <c r="GNI90" s="195"/>
      <c r="GNJ90" s="195"/>
      <c r="GNK90" s="195"/>
      <c r="GNL90" s="195"/>
      <c r="GNM90" s="195"/>
      <c r="GNN90" s="195"/>
      <c r="GNO90" s="195"/>
      <c r="GNP90" s="195"/>
      <c r="GNQ90" s="195"/>
      <c r="GNR90" s="195"/>
      <c r="GNS90" s="195"/>
      <c r="GNT90" s="195"/>
      <c r="GNU90" s="195"/>
      <c r="GNV90" s="195"/>
      <c r="GNW90" s="195"/>
      <c r="GNX90" s="195"/>
      <c r="GNY90" s="195"/>
      <c r="GNZ90" s="195"/>
      <c r="GOA90" s="195"/>
      <c r="GOB90" s="195"/>
      <c r="GOC90" s="195"/>
      <c r="GOD90" s="195"/>
      <c r="GOE90" s="195"/>
      <c r="GOF90" s="195"/>
      <c r="GOG90" s="195"/>
      <c r="GOH90" s="195"/>
      <c r="GOI90" s="195"/>
      <c r="GOJ90" s="195"/>
      <c r="GOK90" s="195"/>
      <c r="GOL90" s="195"/>
      <c r="GOM90" s="195"/>
      <c r="GON90" s="195"/>
      <c r="GOO90" s="195"/>
      <c r="GOP90" s="195"/>
      <c r="GOQ90" s="195"/>
      <c r="GOR90" s="195"/>
      <c r="GOS90" s="195"/>
      <c r="GOT90" s="195"/>
      <c r="GOU90" s="195"/>
      <c r="GOV90" s="195"/>
      <c r="GOW90" s="195"/>
      <c r="GOX90" s="195"/>
      <c r="GOY90" s="195"/>
      <c r="GOZ90" s="195"/>
      <c r="GPA90" s="195"/>
      <c r="GPB90" s="195"/>
      <c r="GPC90" s="195"/>
      <c r="GPD90" s="195"/>
      <c r="GPE90" s="195"/>
      <c r="GPF90" s="195"/>
      <c r="GPG90" s="195"/>
      <c r="GPH90" s="195"/>
      <c r="GPI90" s="195"/>
      <c r="GPJ90" s="195"/>
      <c r="GPK90" s="195"/>
      <c r="GPL90" s="195"/>
      <c r="GPM90" s="195"/>
      <c r="GPN90" s="195"/>
      <c r="GPO90" s="195"/>
      <c r="GPP90" s="195"/>
      <c r="GPQ90" s="195"/>
      <c r="GPR90" s="195"/>
      <c r="GPS90" s="195"/>
      <c r="GPT90" s="195"/>
      <c r="GPU90" s="195"/>
      <c r="GPV90" s="195"/>
      <c r="GPW90" s="195"/>
      <c r="GPX90" s="195"/>
      <c r="GPY90" s="195"/>
      <c r="GPZ90" s="195"/>
      <c r="GQA90" s="195"/>
      <c r="GQB90" s="195"/>
      <c r="GQC90" s="195"/>
      <c r="GQD90" s="195"/>
      <c r="GQE90" s="195"/>
      <c r="GQF90" s="195"/>
      <c r="GQG90" s="195"/>
      <c r="GQH90" s="195"/>
      <c r="GQI90" s="195"/>
      <c r="GQJ90" s="195"/>
      <c r="GQK90" s="195"/>
      <c r="GQL90" s="195"/>
      <c r="GQM90" s="195"/>
      <c r="GQN90" s="195"/>
      <c r="GQO90" s="195"/>
      <c r="GQP90" s="195"/>
      <c r="GQQ90" s="195"/>
      <c r="GQR90" s="195"/>
      <c r="GQS90" s="195"/>
      <c r="GQT90" s="195"/>
      <c r="GQU90" s="195"/>
      <c r="GQV90" s="195"/>
      <c r="GQW90" s="195"/>
      <c r="GQX90" s="195"/>
      <c r="GQY90" s="195"/>
      <c r="GQZ90" s="195"/>
      <c r="GRA90" s="195"/>
      <c r="GRB90" s="195"/>
      <c r="GRC90" s="195"/>
      <c r="GRD90" s="195"/>
      <c r="GRE90" s="195"/>
      <c r="GRF90" s="195"/>
      <c r="GRG90" s="195"/>
      <c r="GRH90" s="195"/>
      <c r="GRI90" s="195"/>
      <c r="GRJ90" s="195"/>
      <c r="GRK90" s="195"/>
      <c r="GRL90" s="195"/>
      <c r="GRM90" s="195"/>
      <c r="GRN90" s="195"/>
      <c r="GRO90" s="195"/>
      <c r="GRP90" s="195"/>
      <c r="GRQ90" s="195"/>
      <c r="GRR90" s="195"/>
      <c r="GRS90" s="195"/>
      <c r="GRT90" s="195"/>
      <c r="GRU90" s="195"/>
      <c r="GRV90" s="195"/>
      <c r="GRW90" s="195"/>
      <c r="GRX90" s="195"/>
      <c r="GRY90" s="195"/>
      <c r="GRZ90" s="195"/>
      <c r="GSA90" s="195"/>
      <c r="GSB90" s="195"/>
      <c r="GSC90" s="195"/>
      <c r="GSD90" s="195"/>
      <c r="GSE90" s="195"/>
      <c r="GSF90" s="195"/>
      <c r="GSG90" s="195"/>
      <c r="GSH90" s="195"/>
      <c r="GSI90" s="195"/>
      <c r="GSJ90" s="195"/>
      <c r="GSK90" s="195"/>
      <c r="GSL90" s="195"/>
      <c r="GSM90" s="195"/>
      <c r="GSN90" s="195"/>
      <c r="GSO90" s="195"/>
      <c r="GSP90" s="195"/>
      <c r="GSQ90" s="195"/>
      <c r="GSR90" s="195"/>
      <c r="GSS90" s="195"/>
      <c r="GST90" s="195"/>
      <c r="GSU90" s="195"/>
      <c r="GSV90" s="195"/>
      <c r="GSW90" s="195"/>
      <c r="GSX90" s="195"/>
      <c r="GSY90" s="195"/>
      <c r="GSZ90" s="195"/>
      <c r="GTA90" s="195"/>
      <c r="GTB90" s="195"/>
      <c r="GTC90" s="195"/>
      <c r="GTD90" s="195"/>
      <c r="GTE90" s="195"/>
      <c r="GTF90" s="195"/>
      <c r="GTG90" s="195"/>
      <c r="GTH90" s="195"/>
      <c r="GTI90" s="195"/>
      <c r="GTJ90" s="195"/>
      <c r="GTK90" s="195"/>
      <c r="GTL90" s="195"/>
      <c r="GTM90" s="195"/>
      <c r="GTN90" s="195"/>
      <c r="GTO90" s="195"/>
      <c r="GTP90" s="195"/>
      <c r="GTQ90" s="195"/>
      <c r="GTR90" s="195"/>
      <c r="GTS90" s="195"/>
      <c r="GTT90" s="195"/>
      <c r="GTU90" s="195"/>
      <c r="GTV90" s="195"/>
      <c r="GTW90" s="195"/>
      <c r="GTX90" s="195"/>
      <c r="GTY90" s="195"/>
      <c r="GTZ90" s="195"/>
      <c r="GUA90" s="195"/>
      <c r="GUB90" s="195"/>
      <c r="GUC90" s="195"/>
      <c r="GUD90" s="195"/>
      <c r="GUE90" s="195"/>
      <c r="GUF90" s="195"/>
      <c r="GUG90" s="195"/>
      <c r="GUH90" s="195"/>
      <c r="GUI90" s="195"/>
      <c r="GUJ90" s="195"/>
      <c r="GUK90" s="195"/>
      <c r="GUL90" s="195"/>
      <c r="GUM90" s="195"/>
      <c r="GUN90" s="195"/>
      <c r="GUO90" s="195"/>
      <c r="GUP90" s="195"/>
      <c r="GUQ90" s="195"/>
      <c r="GUR90" s="195"/>
      <c r="GUS90" s="195"/>
      <c r="GUT90" s="195"/>
      <c r="GUU90" s="195"/>
      <c r="GUV90" s="195"/>
      <c r="GUW90" s="195"/>
      <c r="GUX90" s="195"/>
      <c r="GUY90" s="195"/>
      <c r="GUZ90" s="195"/>
      <c r="GVA90" s="195"/>
      <c r="GVB90" s="195"/>
      <c r="GVC90" s="195"/>
      <c r="GVD90" s="195"/>
      <c r="GVE90" s="195"/>
      <c r="GVF90" s="195"/>
      <c r="GVG90" s="195"/>
      <c r="GVH90" s="195"/>
      <c r="GVI90" s="195"/>
      <c r="GVJ90" s="195"/>
      <c r="GVK90" s="195"/>
      <c r="GVL90" s="195"/>
      <c r="GVM90" s="195"/>
      <c r="GVN90" s="195"/>
      <c r="GVO90" s="195"/>
      <c r="GVP90" s="195"/>
      <c r="GVQ90" s="195"/>
      <c r="GVR90" s="195"/>
      <c r="GVS90" s="195"/>
      <c r="GVT90" s="195"/>
      <c r="GVU90" s="195"/>
      <c r="GVV90" s="195"/>
      <c r="GVW90" s="195"/>
      <c r="GVX90" s="195"/>
      <c r="GVY90" s="195"/>
      <c r="GVZ90" s="195"/>
      <c r="GWA90" s="195"/>
      <c r="GWB90" s="195"/>
      <c r="GWC90" s="195"/>
      <c r="GWD90" s="195"/>
      <c r="GWE90" s="195"/>
      <c r="GWF90" s="195"/>
      <c r="GWG90" s="195"/>
      <c r="GWH90" s="195"/>
      <c r="GWI90" s="195"/>
      <c r="GWJ90" s="195"/>
      <c r="GWK90" s="195"/>
      <c r="GWL90" s="195"/>
      <c r="GWM90" s="195"/>
      <c r="GWN90" s="195"/>
      <c r="GWO90" s="195"/>
      <c r="GWP90" s="195"/>
      <c r="GWQ90" s="195"/>
      <c r="GWR90" s="195"/>
      <c r="GWS90" s="195"/>
      <c r="GWT90" s="195"/>
      <c r="GWU90" s="195"/>
      <c r="GWV90" s="195"/>
      <c r="GWW90" s="195"/>
      <c r="GWX90" s="195"/>
      <c r="GWY90" s="195"/>
      <c r="GWZ90" s="195"/>
      <c r="GXA90" s="195"/>
      <c r="GXB90" s="195"/>
      <c r="GXC90" s="195"/>
      <c r="GXD90" s="195"/>
      <c r="GXE90" s="195"/>
      <c r="GXF90" s="195"/>
      <c r="GXG90" s="195"/>
      <c r="GXH90" s="195"/>
      <c r="GXI90" s="195"/>
      <c r="GXJ90" s="195"/>
      <c r="GXK90" s="195"/>
      <c r="GXL90" s="195"/>
      <c r="GXM90" s="195"/>
      <c r="GXN90" s="195"/>
      <c r="GXO90" s="195"/>
      <c r="GXP90" s="195"/>
      <c r="GXQ90" s="195"/>
      <c r="GXR90" s="195"/>
      <c r="GXS90" s="195"/>
      <c r="GXT90" s="195"/>
      <c r="GXU90" s="195"/>
      <c r="GXV90" s="195"/>
      <c r="GXW90" s="195"/>
      <c r="GXX90" s="195"/>
      <c r="GXY90" s="195"/>
      <c r="GXZ90" s="195"/>
      <c r="GYA90" s="195"/>
      <c r="GYB90" s="195"/>
      <c r="GYC90" s="195"/>
      <c r="GYD90" s="195"/>
      <c r="GYE90" s="195"/>
      <c r="GYF90" s="195"/>
      <c r="GYG90" s="195"/>
      <c r="GYH90" s="195"/>
      <c r="GYI90" s="195"/>
      <c r="GYJ90" s="195"/>
      <c r="GYK90" s="195"/>
      <c r="GYL90" s="195"/>
      <c r="GYM90" s="195"/>
      <c r="GYN90" s="195"/>
      <c r="GYO90" s="195"/>
      <c r="GYP90" s="195"/>
      <c r="GYQ90" s="195"/>
      <c r="GYR90" s="195"/>
      <c r="GYS90" s="195"/>
      <c r="GYT90" s="195"/>
      <c r="GYU90" s="195"/>
      <c r="GYV90" s="195"/>
      <c r="GYW90" s="195"/>
      <c r="GYX90" s="195"/>
      <c r="GYY90" s="195"/>
      <c r="GYZ90" s="195"/>
      <c r="GZA90" s="195"/>
      <c r="GZB90" s="195"/>
      <c r="GZC90" s="195"/>
      <c r="GZD90" s="195"/>
      <c r="GZE90" s="195"/>
      <c r="GZF90" s="195"/>
      <c r="GZG90" s="195"/>
      <c r="GZH90" s="195"/>
      <c r="GZI90" s="195"/>
      <c r="GZJ90" s="195"/>
      <c r="GZK90" s="195"/>
      <c r="GZL90" s="195"/>
      <c r="GZM90" s="195"/>
      <c r="GZN90" s="195"/>
      <c r="GZO90" s="195"/>
      <c r="GZP90" s="195"/>
      <c r="GZQ90" s="195"/>
      <c r="GZR90" s="195"/>
      <c r="GZS90" s="195"/>
      <c r="GZT90" s="195"/>
      <c r="GZU90" s="195"/>
      <c r="GZV90" s="195"/>
      <c r="GZW90" s="195"/>
      <c r="GZX90" s="195"/>
      <c r="GZY90" s="195"/>
      <c r="GZZ90" s="195"/>
      <c r="HAA90" s="195"/>
      <c r="HAB90" s="195"/>
      <c r="HAC90" s="195"/>
      <c r="HAD90" s="195"/>
      <c r="HAE90" s="195"/>
      <c r="HAF90" s="195"/>
      <c r="HAG90" s="195"/>
      <c r="HAH90" s="195"/>
      <c r="HAI90" s="195"/>
      <c r="HAJ90" s="195"/>
      <c r="HAK90" s="195"/>
      <c r="HAL90" s="195"/>
      <c r="HAM90" s="195"/>
      <c r="HAN90" s="195"/>
      <c r="HAO90" s="195"/>
      <c r="HAP90" s="195"/>
      <c r="HAQ90" s="195"/>
      <c r="HAR90" s="195"/>
      <c r="HAS90" s="195"/>
      <c r="HAT90" s="195"/>
      <c r="HAU90" s="195"/>
      <c r="HAV90" s="195"/>
      <c r="HAW90" s="195"/>
      <c r="HAX90" s="195"/>
      <c r="HAY90" s="195"/>
      <c r="HAZ90" s="195"/>
      <c r="HBA90" s="195"/>
      <c r="HBB90" s="195"/>
      <c r="HBC90" s="195"/>
      <c r="HBD90" s="195"/>
      <c r="HBE90" s="195"/>
      <c r="HBF90" s="195"/>
      <c r="HBG90" s="195"/>
      <c r="HBH90" s="195"/>
      <c r="HBI90" s="195"/>
      <c r="HBJ90" s="195"/>
      <c r="HBK90" s="195"/>
      <c r="HBL90" s="195"/>
      <c r="HBM90" s="195"/>
      <c r="HBN90" s="195"/>
      <c r="HBO90" s="195"/>
      <c r="HBP90" s="195"/>
      <c r="HBQ90" s="195"/>
      <c r="HBR90" s="195"/>
      <c r="HBS90" s="195"/>
      <c r="HBT90" s="195"/>
      <c r="HBU90" s="195"/>
      <c r="HBV90" s="195"/>
      <c r="HBW90" s="195"/>
      <c r="HBX90" s="195"/>
      <c r="HBY90" s="195"/>
      <c r="HBZ90" s="195"/>
      <c r="HCA90" s="195"/>
      <c r="HCB90" s="195"/>
      <c r="HCC90" s="195"/>
      <c r="HCD90" s="195"/>
      <c r="HCE90" s="195"/>
      <c r="HCF90" s="195"/>
      <c r="HCG90" s="195"/>
      <c r="HCH90" s="195"/>
      <c r="HCI90" s="195"/>
      <c r="HCJ90" s="195"/>
      <c r="HCK90" s="195"/>
      <c r="HCL90" s="195"/>
      <c r="HCM90" s="195"/>
      <c r="HCN90" s="195"/>
      <c r="HCO90" s="195"/>
      <c r="HCP90" s="195"/>
      <c r="HCQ90" s="195"/>
      <c r="HCR90" s="195"/>
      <c r="HCS90" s="195"/>
      <c r="HCT90" s="195"/>
      <c r="HCU90" s="195"/>
      <c r="HCV90" s="195"/>
      <c r="HCW90" s="195"/>
      <c r="HCX90" s="195"/>
      <c r="HCY90" s="195"/>
      <c r="HCZ90" s="195"/>
      <c r="HDA90" s="195"/>
      <c r="HDB90" s="195"/>
      <c r="HDC90" s="195"/>
      <c r="HDD90" s="195"/>
      <c r="HDE90" s="195"/>
      <c r="HDF90" s="195"/>
      <c r="HDG90" s="195"/>
      <c r="HDH90" s="195"/>
      <c r="HDI90" s="195"/>
      <c r="HDJ90" s="195"/>
      <c r="HDK90" s="195"/>
      <c r="HDL90" s="195"/>
      <c r="HDM90" s="195"/>
      <c r="HDN90" s="195"/>
      <c r="HDO90" s="195"/>
      <c r="HDP90" s="195"/>
      <c r="HDQ90" s="195"/>
      <c r="HDR90" s="195"/>
      <c r="HDS90" s="195"/>
      <c r="HDT90" s="195"/>
      <c r="HDU90" s="195"/>
      <c r="HDV90" s="195"/>
      <c r="HDW90" s="195"/>
      <c r="HDX90" s="195"/>
      <c r="HDY90" s="195"/>
      <c r="HDZ90" s="195"/>
      <c r="HEA90" s="195"/>
      <c r="HEB90" s="195"/>
      <c r="HEC90" s="195"/>
      <c r="HED90" s="195"/>
      <c r="HEE90" s="195"/>
      <c r="HEF90" s="195"/>
      <c r="HEG90" s="195"/>
      <c r="HEH90" s="195"/>
      <c r="HEI90" s="195"/>
      <c r="HEJ90" s="195"/>
      <c r="HEK90" s="195"/>
      <c r="HEL90" s="195"/>
      <c r="HEM90" s="195"/>
      <c r="HEN90" s="195"/>
      <c r="HEO90" s="195"/>
      <c r="HEP90" s="195"/>
      <c r="HEQ90" s="195"/>
      <c r="HER90" s="195"/>
      <c r="HES90" s="195"/>
      <c r="HET90" s="195"/>
      <c r="HEU90" s="195"/>
      <c r="HEV90" s="195"/>
      <c r="HEW90" s="195"/>
      <c r="HEX90" s="195"/>
      <c r="HEY90" s="195"/>
      <c r="HEZ90" s="195"/>
      <c r="HFA90" s="195"/>
      <c r="HFB90" s="195"/>
      <c r="HFC90" s="195"/>
      <c r="HFD90" s="195"/>
      <c r="HFE90" s="195"/>
      <c r="HFF90" s="195"/>
      <c r="HFG90" s="195"/>
      <c r="HFH90" s="195"/>
      <c r="HFI90" s="195"/>
      <c r="HFJ90" s="195"/>
      <c r="HFK90" s="195"/>
      <c r="HFL90" s="195"/>
      <c r="HFM90" s="195"/>
      <c r="HFN90" s="195"/>
      <c r="HFO90" s="195"/>
      <c r="HFP90" s="195"/>
      <c r="HFQ90" s="195"/>
      <c r="HFR90" s="195"/>
      <c r="HFS90" s="195"/>
      <c r="HFT90" s="195"/>
      <c r="HFU90" s="195"/>
      <c r="HFV90" s="195"/>
      <c r="HFW90" s="195"/>
      <c r="HFX90" s="195"/>
      <c r="HFY90" s="195"/>
      <c r="HFZ90" s="195"/>
      <c r="HGA90" s="195"/>
      <c r="HGB90" s="195"/>
      <c r="HGC90" s="195"/>
      <c r="HGD90" s="195"/>
      <c r="HGE90" s="195"/>
      <c r="HGF90" s="195"/>
      <c r="HGG90" s="195"/>
      <c r="HGH90" s="195"/>
      <c r="HGI90" s="195"/>
      <c r="HGJ90" s="195"/>
      <c r="HGK90" s="195"/>
      <c r="HGL90" s="195"/>
      <c r="HGM90" s="195"/>
      <c r="HGN90" s="195"/>
      <c r="HGO90" s="195"/>
      <c r="HGP90" s="195"/>
      <c r="HGQ90" s="195"/>
      <c r="HGR90" s="195"/>
      <c r="HGS90" s="195"/>
      <c r="HGT90" s="195"/>
      <c r="HGU90" s="195"/>
      <c r="HGV90" s="195"/>
      <c r="HGW90" s="195"/>
      <c r="HGX90" s="195"/>
      <c r="HGY90" s="195"/>
      <c r="HGZ90" s="195"/>
      <c r="HHA90" s="195"/>
      <c r="HHB90" s="195"/>
      <c r="HHC90" s="195"/>
      <c r="HHD90" s="195"/>
      <c r="HHE90" s="195"/>
      <c r="HHF90" s="195"/>
      <c r="HHG90" s="195"/>
      <c r="HHH90" s="195"/>
      <c r="HHI90" s="195"/>
      <c r="HHJ90" s="195"/>
      <c r="HHK90" s="195"/>
      <c r="HHL90" s="195"/>
      <c r="HHM90" s="195"/>
      <c r="HHN90" s="195"/>
      <c r="HHO90" s="195"/>
      <c r="HHP90" s="195"/>
      <c r="HHQ90" s="195"/>
      <c r="HHR90" s="195"/>
      <c r="HHS90" s="195"/>
      <c r="HHT90" s="195"/>
      <c r="HHU90" s="195"/>
      <c r="HHV90" s="195"/>
      <c r="HHW90" s="195"/>
      <c r="HHX90" s="195"/>
      <c r="HHY90" s="195"/>
      <c r="HHZ90" s="195"/>
      <c r="HIA90" s="195"/>
      <c r="HIB90" s="195"/>
      <c r="HIC90" s="195"/>
      <c r="HID90" s="195"/>
      <c r="HIE90" s="195"/>
      <c r="HIF90" s="195"/>
      <c r="HIG90" s="195"/>
      <c r="HIH90" s="195"/>
      <c r="HII90" s="195"/>
      <c r="HIJ90" s="195"/>
      <c r="HIK90" s="195"/>
      <c r="HIL90" s="195"/>
      <c r="HIM90" s="195"/>
      <c r="HIN90" s="195"/>
      <c r="HIO90" s="195"/>
      <c r="HIP90" s="195"/>
      <c r="HIQ90" s="195"/>
      <c r="HIR90" s="195"/>
      <c r="HIS90" s="195"/>
      <c r="HIT90" s="195"/>
      <c r="HIU90" s="195"/>
      <c r="HIV90" s="195"/>
      <c r="HIW90" s="195"/>
      <c r="HIX90" s="195"/>
      <c r="HIY90" s="195"/>
      <c r="HIZ90" s="195"/>
      <c r="HJA90" s="195"/>
      <c r="HJB90" s="195"/>
      <c r="HJC90" s="195"/>
      <c r="HJD90" s="195"/>
      <c r="HJE90" s="195"/>
      <c r="HJF90" s="195"/>
      <c r="HJG90" s="195"/>
      <c r="HJH90" s="195"/>
      <c r="HJI90" s="195"/>
      <c r="HJJ90" s="195"/>
      <c r="HJK90" s="195"/>
      <c r="HJL90" s="195"/>
      <c r="HJM90" s="195"/>
      <c r="HJN90" s="195"/>
      <c r="HJO90" s="195"/>
      <c r="HJP90" s="195"/>
      <c r="HJQ90" s="195"/>
      <c r="HJR90" s="195"/>
      <c r="HJS90" s="195"/>
      <c r="HJT90" s="195"/>
      <c r="HJU90" s="195"/>
      <c r="HJV90" s="195"/>
      <c r="HJW90" s="195"/>
      <c r="HJX90" s="195"/>
      <c r="HJY90" s="195"/>
      <c r="HJZ90" s="195"/>
      <c r="HKA90" s="195"/>
      <c r="HKB90" s="195"/>
      <c r="HKC90" s="195"/>
      <c r="HKD90" s="195"/>
      <c r="HKE90" s="195"/>
      <c r="HKF90" s="195"/>
      <c r="HKG90" s="195"/>
      <c r="HKH90" s="195"/>
      <c r="HKI90" s="195"/>
      <c r="HKJ90" s="195"/>
      <c r="HKK90" s="195"/>
      <c r="HKL90" s="195"/>
      <c r="HKM90" s="195"/>
      <c r="HKN90" s="195"/>
      <c r="HKO90" s="195"/>
      <c r="HKP90" s="195"/>
      <c r="HKQ90" s="195"/>
      <c r="HKR90" s="195"/>
      <c r="HKS90" s="195"/>
      <c r="HKT90" s="195"/>
      <c r="HKU90" s="195"/>
      <c r="HKV90" s="195"/>
      <c r="HKW90" s="195"/>
      <c r="HKX90" s="195"/>
      <c r="HKY90" s="195"/>
      <c r="HKZ90" s="195"/>
      <c r="HLA90" s="195"/>
      <c r="HLB90" s="195"/>
      <c r="HLC90" s="195"/>
      <c r="HLD90" s="195"/>
      <c r="HLE90" s="195"/>
      <c r="HLF90" s="195"/>
      <c r="HLG90" s="195"/>
      <c r="HLH90" s="195"/>
      <c r="HLI90" s="195"/>
      <c r="HLJ90" s="195"/>
      <c r="HLK90" s="195"/>
      <c r="HLL90" s="195"/>
      <c r="HLM90" s="195"/>
      <c r="HLN90" s="195"/>
      <c r="HLO90" s="195"/>
      <c r="HLP90" s="195"/>
      <c r="HLQ90" s="195"/>
      <c r="HLR90" s="195"/>
      <c r="HLS90" s="195"/>
      <c r="HLT90" s="195"/>
      <c r="HLU90" s="195"/>
      <c r="HLV90" s="195"/>
      <c r="HLW90" s="195"/>
      <c r="HLX90" s="195"/>
      <c r="HLY90" s="195"/>
      <c r="HLZ90" s="195"/>
      <c r="HMA90" s="195"/>
      <c r="HMB90" s="195"/>
      <c r="HMC90" s="195"/>
      <c r="HMD90" s="195"/>
      <c r="HME90" s="195"/>
      <c r="HMF90" s="195"/>
      <c r="HMG90" s="195"/>
      <c r="HMH90" s="195"/>
      <c r="HMI90" s="195"/>
      <c r="HMJ90" s="195"/>
      <c r="HMK90" s="195"/>
      <c r="HML90" s="195"/>
      <c r="HMM90" s="195"/>
      <c r="HMN90" s="195"/>
      <c r="HMO90" s="195"/>
      <c r="HMP90" s="195"/>
      <c r="HMQ90" s="195"/>
      <c r="HMR90" s="195"/>
      <c r="HMS90" s="195"/>
      <c r="HMT90" s="195"/>
      <c r="HMU90" s="195"/>
      <c r="HMV90" s="195"/>
      <c r="HMW90" s="195"/>
      <c r="HMX90" s="195"/>
      <c r="HMY90" s="195"/>
      <c r="HMZ90" s="195"/>
      <c r="HNA90" s="195"/>
      <c r="HNB90" s="195"/>
      <c r="HNC90" s="195"/>
      <c r="HND90" s="195"/>
      <c r="HNE90" s="195"/>
      <c r="HNF90" s="195"/>
      <c r="HNG90" s="195"/>
      <c r="HNH90" s="195"/>
      <c r="HNI90" s="195"/>
      <c r="HNJ90" s="195"/>
      <c r="HNK90" s="195"/>
      <c r="HNL90" s="195"/>
      <c r="HNM90" s="195"/>
      <c r="HNN90" s="195"/>
      <c r="HNO90" s="195"/>
      <c r="HNP90" s="195"/>
      <c r="HNQ90" s="195"/>
      <c r="HNR90" s="195"/>
      <c r="HNS90" s="195"/>
      <c r="HNT90" s="195"/>
      <c r="HNU90" s="195"/>
      <c r="HNV90" s="195"/>
      <c r="HNW90" s="195"/>
      <c r="HNX90" s="195"/>
      <c r="HNY90" s="195"/>
      <c r="HNZ90" s="195"/>
      <c r="HOA90" s="195"/>
      <c r="HOB90" s="195"/>
      <c r="HOC90" s="195"/>
      <c r="HOD90" s="195"/>
      <c r="HOE90" s="195"/>
      <c r="HOF90" s="195"/>
      <c r="HOG90" s="195"/>
      <c r="HOH90" s="195"/>
      <c r="HOI90" s="195"/>
      <c r="HOJ90" s="195"/>
      <c r="HOK90" s="195"/>
      <c r="HOL90" s="195"/>
      <c r="HOM90" s="195"/>
      <c r="HON90" s="195"/>
      <c r="HOO90" s="195"/>
      <c r="HOP90" s="195"/>
      <c r="HOQ90" s="195"/>
      <c r="HOR90" s="195"/>
      <c r="HOS90" s="195"/>
      <c r="HOT90" s="195"/>
      <c r="HOU90" s="195"/>
      <c r="HOV90" s="195"/>
      <c r="HOW90" s="195"/>
      <c r="HOX90" s="195"/>
      <c r="HOY90" s="195"/>
      <c r="HOZ90" s="195"/>
      <c r="HPA90" s="195"/>
      <c r="HPB90" s="195"/>
      <c r="HPC90" s="195"/>
      <c r="HPD90" s="195"/>
      <c r="HPE90" s="195"/>
      <c r="HPF90" s="195"/>
      <c r="HPG90" s="195"/>
      <c r="HPH90" s="195"/>
      <c r="HPI90" s="195"/>
      <c r="HPJ90" s="195"/>
      <c r="HPK90" s="195"/>
      <c r="HPL90" s="195"/>
      <c r="HPM90" s="195"/>
      <c r="HPN90" s="195"/>
      <c r="HPO90" s="195"/>
      <c r="HPP90" s="195"/>
      <c r="HPQ90" s="195"/>
      <c r="HPR90" s="195"/>
      <c r="HPS90" s="195"/>
      <c r="HPT90" s="195"/>
      <c r="HPU90" s="195"/>
      <c r="HPV90" s="195"/>
      <c r="HPW90" s="195"/>
      <c r="HPX90" s="195"/>
      <c r="HPY90" s="195"/>
      <c r="HPZ90" s="195"/>
      <c r="HQA90" s="195"/>
      <c r="HQB90" s="195"/>
      <c r="HQC90" s="195"/>
      <c r="HQD90" s="195"/>
      <c r="HQE90" s="195"/>
      <c r="HQF90" s="195"/>
      <c r="HQG90" s="195"/>
      <c r="HQH90" s="195"/>
      <c r="HQI90" s="195"/>
      <c r="HQJ90" s="195"/>
      <c r="HQK90" s="195"/>
      <c r="HQL90" s="195"/>
      <c r="HQM90" s="195"/>
      <c r="HQN90" s="195"/>
      <c r="HQO90" s="195"/>
      <c r="HQP90" s="195"/>
      <c r="HQQ90" s="195"/>
      <c r="HQR90" s="195"/>
      <c r="HQS90" s="195"/>
      <c r="HQT90" s="195"/>
      <c r="HQU90" s="195"/>
      <c r="HQV90" s="195"/>
      <c r="HQW90" s="195"/>
      <c r="HQX90" s="195"/>
      <c r="HQY90" s="195"/>
      <c r="HQZ90" s="195"/>
      <c r="HRA90" s="195"/>
      <c r="HRB90" s="195"/>
      <c r="HRC90" s="195"/>
      <c r="HRD90" s="195"/>
      <c r="HRE90" s="195"/>
      <c r="HRF90" s="195"/>
      <c r="HRG90" s="195"/>
      <c r="HRH90" s="195"/>
      <c r="HRI90" s="195"/>
      <c r="HRJ90" s="195"/>
      <c r="HRK90" s="195"/>
      <c r="HRL90" s="195"/>
      <c r="HRM90" s="195"/>
      <c r="HRN90" s="195"/>
      <c r="HRO90" s="195"/>
      <c r="HRP90" s="195"/>
      <c r="HRQ90" s="195"/>
      <c r="HRR90" s="195"/>
      <c r="HRS90" s="195"/>
      <c r="HRT90" s="195"/>
      <c r="HRU90" s="195"/>
      <c r="HRV90" s="195"/>
      <c r="HRW90" s="195"/>
      <c r="HRX90" s="195"/>
      <c r="HRY90" s="195"/>
      <c r="HRZ90" s="195"/>
      <c r="HSA90" s="195"/>
      <c r="HSB90" s="195"/>
      <c r="HSC90" s="195"/>
      <c r="HSD90" s="195"/>
      <c r="HSE90" s="195"/>
      <c r="HSF90" s="195"/>
      <c r="HSG90" s="195"/>
      <c r="HSH90" s="195"/>
      <c r="HSI90" s="195"/>
      <c r="HSJ90" s="195"/>
      <c r="HSK90" s="195"/>
      <c r="HSL90" s="195"/>
      <c r="HSM90" s="195"/>
      <c r="HSN90" s="195"/>
      <c r="HSO90" s="195"/>
      <c r="HSP90" s="195"/>
      <c r="HSQ90" s="195"/>
      <c r="HSR90" s="195"/>
      <c r="HSS90" s="195"/>
      <c r="HST90" s="195"/>
      <c r="HSU90" s="195"/>
      <c r="HSV90" s="195"/>
      <c r="HSW90" s="195"/>
      <c r="HSX90" s="195"/>
      <c r="HSY90" s="195"/>
      <c r="HSZ90" s="195"/>
      <c r="HTA90" s="195"/>
      <c r="HTB90" s="195"/>
      <c r="HTC90" s="195"/>
      <c r="HTD90" s="195"/>
      <c r="HTE90" s="195"/>
      <c r="HTF90" s="195"/>
      <c r="HTG90" s="195"/>
      <c r="HTH90" s="195"/>
      <c r="HTI90" s="195"/>
      <c r="HTJ90" s="195"/>
      <c r="HTK90" s="195"/>
      <c r="HTL90" s="195"/>
      <c r="HTM90" s="195"/>
      <c r="HTN90" s="195"/>
      <c r="HTO90" s="195"/>
      <c r="HTP90" s="195"/>
      <c r="HTQ90" s="195"/>
      <c r="HTR90" s="195"/>
      <c r="HTS90" s="195"/>
      <c r="HTT90" s="195"/>
      <c r="HTU90" s="195"/>
      <c r="HTV90" s="195"/>
      <c r="HTW90" s="195"/>
      <c r="HTX90" s="195"/>
      <c r="HTY90" s="195"/>
      <c r="HTZ90" s="195"/>
      <c r="HUA90" s="195"/>
      <c r="HUB90" s="195"/>
      <c r="HUC90" s="195"/>
      <c r="HUD90" s="195"/>
      <c r="HUE90" s="195"/>
      <c r="HUF90" s="195"/>
      <c r="HUG90" s="195"/>
      <c r="HUH90" s="195"/>
      <c r="HUI90" s="195"/>
      <c r="HUJ90" s="195"/>
      <c r="HUK90" s="195"/>
      <c r="HUL90" s="195"/>
      <c r="HUM90" s="195"/>
      <c r="HUN90" s="195"/>
      <c r="HUO90" s="195"/>
      <c r="HUP90" s="195"/>
      <c r="HUQ90" s="195"/>
      <c r="HUR90" s="195"/>
      <c r="HUS90" s="195"/>
      <c r="HUT90" s="195"/>
      <c r="HUU90" s="195"/>
      <c r="HUV90" s="195"/>
      <c r="HUW90" s="195"/>
      <c r="HUX90" s="195"/>
      <c r="HUY90" s="195"/>
      <c r="HUZ90" s="195"/>
      <c r="HVA90" s="195"/>
      <c r="HVB90" s="195"/>
      <c r="HVC90" s="195"/>
      <c r="HVD90" s="195"/>
      <c r="HVE90" s="195"/>
      <c r="HVF90" s="195"/>
      <c r="HVG90" s="195"/>
      <c r="HVH90" s="195"/>
      <c r="HVI90" s="195"/>
      <c r="HVJ90" s="195"/>
      <c r="HVK90" s="195"/>
      <c r="HVL90" s="195"/>
      <c r="HVM90" s="195"/>
      <c r="HVN90" s="195"/>
      <c r="HVO90" s="195"/>
      <c r="HVP90" s="195"/>
      <c r="HVQ90" s="195"/>
      <c r="HVR90" s="195"/>
      <c r="HVS90" s="195"/>
      <c r="HVT90" s="195"/>
      <c r="HVU90" s="195"/>
      <c r="HVV90" s="195"/>
      <c r="HVW90" s="195"/>
      <c r="HVX90" s="195"/>
      <c r="HVY90" s="195"/>
      <c r="HVZ90" s="195"/>
      <c r="HWA90" s="195"/>
      <c r="HWB90" s="195"/>
      <c r="HWC90" s="195"/>
      <c r="HWD90" s="195"/>
      <c r="HWE90" s="195"/>
      <c r="HWF90" s="195"/>
      <c r="HWG90" s="195"/>
      <c r="HWH90" s="195"/>
      <c r="HWI90" s="195"/>
      <c r="HWJ90" s="195"/>
      <c r="HWK90" s="195"/>
      <c r="HWL90" s="195"/>
      <c r="HWM90" s="195"/>
      <c r="HWN90" s="195"/>
      <c r="HWO90" s="195"/>
      <c r="HWP90" s="195"/>
      <c r="HWQ90" s="195"/>
      <c r="HWR90" s="195"/>
      <c r="HWS90" s="195"/>
      <c r="HWT90" s="195"/>
      <c r="HWU90" s="195"/>
      <c r="HWV90" s="195"/>
      <c r="HWW90" s="195"/>
      <c r="HWX90" s="195"/>
      <c r="HWY90" s="195"/>
      <c r="HWZ90" s="195"/>
      <c r="HXA90" s="195"/>
      <c r="HXB90" s="195"/>
      <c r="HXC90" s="195"/>
      <c r="HXD90" s="195"/>
      <c r="HXE90" s="195"/>
      <c r="HXF90" s="195"/>
      <c r="HXG90" s="195"/>
      <c r="HXH90" s="195"/>
      <c r="HXI90" s="195"/>
      <c r="HXJ90" s="195"/>
      <c r="HXK90" s="195"/>
      <c r="HXL90" s="195"/>
      <c r="HXM90" s="195"/>
      <c r="HXN90" s="195"/>
      <c r="HXO90" s="195"/>
      <c r="HXP90" s="195"/>
      <c r="HXQ90" s="195"/>
      <c r="HXR90" s="195"/>
      <c r="HXS90" s="195"/>
      <c r="HXT90" s="195"/>
      <c r="HXU90" s="195"/>
      <c r="HXV90" s="195"/>
      <c r="HXW90" s="195"/>
      <c r="HXX90" s="195"/>
      <c r="HXY90" s="195"/>
      <c r="HXZ90" s="195"/>
      <c r="HYA90" s="195"/>
      <c r="HYB90" s="195"/>
      <c r="HYC90" s="195"/>
      <c r="HYD90" s="195"/>
      <c r="HYE90" s="195"/>
      <c r="HYF90" s="195"/>
      <c r="HYG90" s="195"/>
      <c r="HYH90" s="195"/>
      <c r="HYI90" s="195"/>
      <c r="HYJ90" s="195"/>
      <c r="HYK90" s="195"/>
      <c r="HYL90" s="195"/>
      <c r="HYM90" s="195"/>
      <c r="HYN90" s="195"/>
      <c r="HYO90" s="195"/>
      <c r="HYP90" s="195"/>
      <c r="HYQ90" s="195"/>
      <c r="HYR90" s="195"/>
      <c r="HYS90" s="195"/>
      <c r="HYT90" s="195"/>
      <c r="HYU90" s="195"/>
      <c r="HYV90" s="195"/>
      <c r="HYW90" s="195"/>
      <c r="HYX90" s="195"/>
      <c r="HYY90" s="195"/>
      <c r="HYZ90" s="195"/>
      <c r="HZA90" s="195"/>
      <c r="HZB90" s="195"/>
      <c r="HZC90" s="195"/>
      <c r="HZD90" s="195"/>
      <c r="HZE90" s="195"/>
      <c r="HZF90" s="195"/>
      <c r="HZG90" s="195"/>
      <c r="HZH90" s="195"/>
      <c r="HZI90" s="195"/>
      <c r="HZJ90" s="195"/>
      <c r="HZK90" s="195"/>
      <c r="HZL90" s="195"/>
      <c r="HZM90" s="195"/>
      <c r="HZN90" s="195"/>
      <c r="HZO90" s="195"/>
      <c r="HZP90" s="195"/>
      <c r="HZQ90" s="195"/>
      <c r="HZR90" s="195"/>
      <c r="HZS90" s="195"/>
      <c r="HZT90" s="195"/>
      <c r="HZU90" s="195"/>
      <c r="HZV90" s="195"/>
      <c r="HZW90" s="195"/>
      <c r="HZX90" s="195"/>
      <c r="HZY90" s="195"/>
      <c r="HZZ90" s="195"/>
      <c r="IAA90" s="195"/>
      <c r="IAB90" s="195"/>
      <c r="IAC90" s="195"/>
      <c r="IAD90" s="195"/>
      <c r="IAE90" s="195"/>
      <c r="IAF90" s="195"/>
      <c r="IAG90" s="195"/>
      <c r="IAH90" s="195"/>
      <c r="IAI90" s="195"/>
      <c r="IAJ90" s="195"/>
      <c r="IAK90" s="195"/>
      <c r="IAL90" s="195"/>
      <c r="IAM90" s="195"/>
      <c r="IAN90" s="195"/>
      <c r="IAO90" s="195"/>
      <c r="IAP90" s="195"/>
      <c r="IAQ90" s="195"/>
      <c r="IAR90" s="195"/>
      <c r="IAS90" s="195"/>
      <c r="IAT90" s="195"/>
      <c r="IAU90" s="195"/>
      <c r="IAV90" s="195"/>
      <c r="IAW90" s="195"/>
      <c r="IAX90" s="195"/>
      <c r="IAY90" s="195"/>
      <c r="IAZ90" s="195"/>
      <c r="IBA90" s="195"/>
      <c r="IBB90" s="195"/>
      <c r="IBC90" s="195"/>
      <c r="IBD90" s="195"/>
      <c r="IBE90" s="195"/>
      <c r="IBF90" s="195"/>
      <c r="IBG90" s="195"/>
      <c r="IBH90" s="195"/>
      <c r="IBI90" s="195"/>
      <c r="IBJ90" s="195"/>
      <c r="IBK90" s="195"/>
      <c r="IBL90" s="195"/>
      <c r="IBM90" s="195"/>
      <c r="IBN90" s="195"/>
      <c r="IBO90" s="195"/>
      <c r="IBP90" s="195"/>
      <c r="IBQ90" s="195"/>
      <c r="IBR90" s="195"/>
      <c r="IBS90" s="195"/>
      <c r="IBT90" s="195"/>
      <c r="IBU90" s="195"/>
      <c r="IBV90" s="195"/>
      <c r="IBW90" s="195"/>
      <c r="IBX90" s="195"/>
      <c r="IBY90" s="195"/>
      <c r="IBZ90" s="195"/>
      <c r="ICA90" s="195"/>
      <c r="ICB90" s="195"/>
      <c r="ICC90" s="195"/>
      <c r="ICD90" s="195"/>
      <c r="ICE90" s="195"/>
      <c r="ICF90" s="195"/>
      <c r="ICG90" s="195"/>
      <c r="ICH90" s="195"/>
      <c r="ICI90" s="195"/>
      <c r="ICJ90" s="195"/>
      <c r="ICK90" s="195"/>
      <c r="ICL90" s="195"/>
      <c r="ICM90" s="195"/>
      <c r="ICN90" s="195"/>
      <c r="ICO90" s="195"/>
      <c r="ICP90" s="195"/>
      <c r="ICQ90" s="195"/>
      <c r="ICR90" s="195"/>
      <c r="ICS90" s="195"/>
      <c r="ICT90" s="195"/>
      <c r="ICU90" s="195"/>
      <c r="ICV90" s="195"/>
      <c r="ICW90" s="195"/>
      <c r="ICX90" s="195"/>
      <c r="ICY90" s="195"/>
      <c r="ICZ90" s="195"/>
      <c r="IDA90" s="195"/>
      <c r="IDB90" s="195"/>
      <c r="IDC90" s="195"/>
      <c r="IDD90" s="195"/>
      <c r="IDE90" s="195"/>
      <c r="IDF90" s="195"/>
      <c r="IDG90" s="195"/>
      <c r="IDH90" s="195"/>
      <c r="IDI90" s="195"/>
      <c r="IDJ90" s="195"/>
      <c r="IDK90" s="195"/>
      <c r="IDL90" s="195"/>
      <c r="IDM90" s="195"/>
      <c r="IDN90" s="195"/>
      <c r="IDO90" s="195"/>
      <c r="IDP90" s="195"/>
      <c r="IDQ90" s="195"/>
      <c r="IDR90" s="195"/>
      <c r="IDS90" s="195"/>
      <c r="IDT90" s="195"/>
      <c r="IDU90" s="195"/>
      <c r="IDV90" s="195"/>
      <c r="IDW90" s="195"/>
      <c r="IDX90" s="195"/>
      <c r="IDY90" s="195"/>
      <c r="IDZ90" s="195"/>
      <c r="IEA90" s="195"/>
      <c r="IEB90" s="195"/>
      <c r="IEC90" s="195"/>
      <c r="IED90" s="195"/>
      <c r="IEE90" s="195"/>
      <c r="IEF90" s="195"/>
      <c r="IEG90" s="195"/>
      <c r="IEH90" s="195"/>
      <c r="IEI90" s="195"/>
      <c r="IEJ90" s="195"/>
      <c r="IEK90" s="195"/>
      <c r="IEL90" s="195"/>
      <c r="IEM90" s="195"/>
      <c r="IEN90" s="195"/>
      <c r="IEO90" s="195"/>
      <c r="IEP90" s="195"/>
      <c r="IEQ90" s="195"/>
      <c r="IER90" s="195"/>
      <c r="IES90" s="195"/>
      <c r="IET90" s="195"/>
      <c r="IEU90" s="195"/>
      <c r="IEV90" s="195"/>
      <c r="IEW90" s="195"/>
      <c r="IEX90" s="195"/>
      <c r="IEY90" s="195"/>
      <c r="IEZ90" s="195"/>
      <c r="IFA90" s="195"/>
      <c r="IFB90" s="195"/>
      <c r="IFC90" s="195"/>
      <c r="IFD90" s="195"/>
      <c r="IFE90" s="195"/>
      <c r="IFF90" s="195"/>
      <c r="IFG90" s="195"/>
      <c r="IFH90" s="195"/>
      <c r="IFI90" s="195"/>
      <c r="IFJ90" s="195"/>
      <c r="IFK90" s="195"/>
      <c r="IFL90" s="195"/>
      <c r="IFM90" s="195"/>
      <c r="IFN90" s="195"/>
      <c r="IFO90" s="195"/>
      <c r="IFP90" s="195"/>
      <c r="IFQ90" s="195"/>
      <c r="IFR90" s="195"/>
      <c r="IFS90" s="195"/>
      <c r="IFT90" s="195"/>
      <c r="IFU90" s="195"/>
      <c r="IFV90" s="195"/>
      <c r="IFW90" s="195"/>
      <c r="IFX90" s="195"/>
      <c r="IFY90" s="195"/>
      <c r="IFZ90" s="195"/>
      <c r="IGA90" s="195"/>
      <c r="IGB90" s="195"/>
      <c r="IGC90" s="195"/>
      <c r="IGD90" s="195"/>
      <c r="IGE90" s="195"/>
      <c r="IGF90" s="195"/>
      <c r="IGG90" s="195"/>
      <c r="IGH90" s="195"/>
      <c r="IGI90" s="195"/>
      <c r="IGJ90" s="195"/>
      <c r="IGK90" s="195"/>
      <c r="IGL90" s="195"/>
      <c r="IGM90" s="195"/>
      <c r="IGN90" s="195"/>
      <c r="IGO90" s="195"/>
      <c r="IGP90" s="195"/>
      <c r="IGQ90" s="195"/>
      <c r="IGR90" s="195"/>
      <c r="IGS90" s="195"/>
      <c r="IGT90" s="195"/>
      <c r="IGU90" s="195"/>
      <c r="IGV90" s="195"/>
      <c r="IGW90" s="195"/>
      <c r="IGX90" s="195"/>
      <c r="IGY90" s="195"/>
      <c r="IGZ90" s="195"/>
      <c r="IHA90" s="195"/>
      <c r="IHB90" s="195"/>
      <c r="IHC90" s="195"/>
      <c r="IHD90" s="195"/>
      <c r="IHE90" s="195"/>
      <c r="IHF90" s="195"/>
      <c r="IHG90" s="195"/>
      <c r="IHH90" s="195"/>
      <c r="IHI90" s="195"/>
      <c r="IHJ90" s="195"/>
      <c r="IHK90" s="195"/>
      <c r="IHL90" s="195"/>
      <c r="IHM90" s="195"/>
      <c r="IHN90" s="195"/>
      <c r="IHO90" s="195"/>
      <c r="IHP90" s="195"/>
      <c r="IHQ90" s="195"/>
      <c r="IHR90" s="195"/>
      <c r="IHS90" s="195"/>
      <c r="IHT90" s="195"/>
      <c r="IHU90" s="195"/>
      <c r="IHV90" s="195"/>
      <c r="IHW90" s="195"/>
      <c r="IHX90" s="195"/>
      <c r="IHY90" s="195"/>
      <c r="IHZ90" s="195"/>
      <c r="IIA90" s="195"/>
      <c r="IIB90" s="195"/>
      <c r="IIC90" s="195"/>
      <c r="IID90" s="195"/>
      <c r="IIE90" s="195"/>
      <c r="IIF90" s="195"/>
      <c r="IIG90" s="195"/>
      <c r="IIH90" s="195"/>
      <c r="III90" s="195"/>
      <c r="IIJ90" s="195"/>
      <c r="IIK90" s="195"/>
      <c r="IIL90" s="195"/>
      <c r="IIM90" s="195"/>
      <c r="IIN90" s="195"/>
      <c r="IIO90" s="195"/>
      <c r="IIP90" s="195"/>
      <c r="IIQ90" s="195"/>
      <c r="IIR90" s="195"/>
      <c r="IIS90" s="195"/>
      <c r="IIT90" s="195"/>
      <c r="IIU90" s="195"/>
      <c r="IIV90" s="195"/>
      <c r="IIW90" s="195"/>
      <c r="IIX90" s="195"/>
      <c r="IIY90" s="195"/>
      <c r="IIZ90" s="195"/>
      <c r="IJA90" s="195"/>
      <c r="IJB90" s="195"/>
      <c r="IJC90" s="195"/>
      <c r="IJD90" s="195"/>
      <c r="IJE90" s="195"/>
      <c r="IJF90" s="195"/>
      <c r="IJG90" s="195"/>
      <c r="IJH90" s="195"/>
      <c r="IJI90" s="195"/>
      <c r="IJJ90" s="195"/>
      <c r="IJK90" s="195"/>
      <c r="IJL90" s="195"/>
      <c r="IJM90" s="195"/>
      <c r="IJN90" s="195"/>
      <c r="IJO90" s="195"/>
      <c r="IJP90" s="195"/>
      <c r="IJQ90" s="195"/>
      <c r="IJR90" s="195"/>
      <c r="IJS90" s="195"/>
      <c r="IJT90" s="195"/>
      <c r="IJU90" s="195"/>
      <c r="IJV90" s="195"/>
      <c r="IJW90" s="195"/>
      <c r="IJX90" s="195"/>
      <c r="IJY90" s="195"/>
      <c r="IJZ90" s="195"/>
      <c r="IKA90" s="195"/>
      <c r="IKB90" s="195"/>
      <c r="IKC90" s="195"/>
      <c r="IKD90" s="195"/>
      <c r="IKE90" s="195"/>
      <c r="IKF90" s="195"/>
      <c r="IKG90" s="195"/>
      <c r="IKH90" s="195"/>
      <c r="IKI90" s="195"/>
      <c r="IKJ90" s="195"/>
      <c r="IKK90" s="195"/>
      <c r="IKL90" s="195"/>
      <c r="IKM90" s="195"/>
      <c r="IKN90" s="195"/>
      <c r="IKO90" s="195"/>
      <c r="IKP90" s="195"/>
      <c r="IKQ90" s="195"/>
      <c r="IKR90" s="195"/>
      <c r="IKS90" s="195"/>
      <c r="IKT90" s="195"/>
      <c r="IKU90" s="195"/>
      <c r="IKV90" s="195"/>
      <c r="IKW90" s="195"/>
      <c r="IKX90" s="195"/>
      <c r="IKY90" s="195"/>
      <c r="IKZ90" s="195"/>
      <c r="ILA90" s="195"/>
      <c r="ILB90" s="195"/>
      <c r="ILC90" s="195"/>
      <c r="ILD90" s="195"/>
      <c r="ILE90" s="195"/>
      <c r="ILF90" s="195"/>
      <c r="ILG90" s="195"/>
      <c r="ILH90" s="195"/>
      <c r="ILI90" s="195"/>
      <c r="ILJ90" s="195"/>
      <c r="ILK90" s="195"/>
      <c r="ILL90" s="195"/>
      <c r="ILM90" s="195"/>
      <c r="ILN90" s="195"/>
      <c r="ILO90" s="195"/>
      <c r="ILP90" s="195"/>
      <c r="ILQ90" s="195"/>
      <c r="ILR90" s="195"/>
      <c r="ILS90" s="195"/>
      <c r="ILT90" s="195"/>
      <c r="ILU90" s="195"/>
      <c r="ILV90" s="195"/>
      <c r="ILW90" s="195"/>
      <c r="ILX90" s="195"/>
      <c r="ILY90" s="195"/>
      <c r="ILZ90" s="195"/>
      <c r="IMA90" s="195"/>
      <c r="IMB90" s="195"/>
      <c r="IMC90" s="195"/>
      <c r="IMD90" s="195"/>
      <c r="IME90" s="195"/>
      <c r="IMF90" s="195"/>
      <c r="IMG90" s="195"/>
      <c r="IMH90" s="195"/>
      <c r="IMI90" s="195"/>
      <c r="IMJ90" s="195"/>
      <c r="IMK90" s="195"/>
      <c r="IML90" s="195"/>
      <c r="IMM90" s="195"/>
      <c r="IMN90" s="195"/>
      <c r="IMO90" s="195"/>
      <c r="IMP90" s="195"/>
      <c r="IMQ90" s="195"/>
      <c r="IMR90" s="195"/>
      <c r="IMS90" s="195"/>
      <c r="IMT90" s="195"/>
      <c r="IMU90" s="195"/>
      <c r="IMV90" s="195"/>
      <c r="IMW90" s="195"/>
      <c r="IMX90" s="195"/>
      <c r="IMY90" s="195"/>
      <c r="IMZ90" s="195"/>
      <c r="INA90" s="195"/>
      <c r="INB90" s="195"/>
      <c r="INC90" s="195"/>
      <c r="IND90" s="195"/>
      <c r="INE90" s="195"/>
      <c r="INF90" s="195"/>
      <c r="ING90" s="195"/>
      <c r="INH90" s="195"/>
      <c r="INI90" s="195"/>
      <c r="INJ90" s="195"/>
      <c r="INK90" s="195"/>
      <c r="INL90" s="195"/>
      <c r="INM90" s="195"/>
      <c r="INN90" s="195"/>
      <c r="INO90" s="195"/>
      <c r="INP90" s="195"/>
      <c r="INQ90" s="195"/>
      <c r="INR90" s="195"/>
      <c r="INS90" s="195"/>
      <c r="INT90" s="195"/>
      <c r="INU90" s="195"/>
      <c r="INV90" s="195"/>
      <c r="INW90" s="195"/>
      <c r="INX90" s="195"/>
      <c r="INY90" s="195"/>
      <c r="INZ90" s="195"/>
      <c r="IOA90" s="195"/>
      <c r="IOB90" s="195"/>
      <c r="IOC90" s="195"/>
      <c r="IOD90" s="195"/>
      <c r="IOE90" s="195"/>
      <c r="IOF90" s="195"/>
      <c r="IOG90" s="195"/>
      <c r="IOH90" s="195"/>
      <c r="IOI90" s="195"/>
      <c r="IOJ90" s="195"/>
      <c r="IOK90" s="195"/>
      <c r="IOL90" s="195"/>
      <c r="IOM90" s="195"/>
      <c r="ION90" s="195"/>
      <c r="IOO90" s="195"/>
      <c r="IOP90" s="195"/>
      <c r="IOQ90" s="195"/>
      <c r="IOR90" s="195"/>
      <c r="IOS90" s="195"/>
      <c r="IOT90" s="195"/>
      <c r="IOU90" s="195"/>
      <c r="IOV90" s="195"/>
      <c r="IOW90" s="195"/>
      <c r="IOX90" s="195"/>
      <c r="IOY90" s="195"/>
      <c r="IOZ90" s="195"/>
      <c r="IPA90" s="195"/>
      <c r="IPB90" s="195"/>
      <c r="IPC90" s="195"/>
      <c r="IPD90" s="195"/>
      <c r="IPE90" s="195"/>
      <c r="IPF90" s="195"/>
      <c r="IPG90" s="195"/>
      <c r="IPH90" s="195"/>
      <c r="IPI90" s="195"/>
      <c r="IPJ90" s="195"/>
      <c r="IPK90" s="195"/>
      <c r="IPL90" s="195"/>
      <c r="IPM90" s="195"/>
      <c r="IPN90" s="195"/>
      <c r="IPO90" s="195"/>
      <c r="IPP90" s="195"/>
      <c r="IPQ90" s="195"/>
      <c r="IPR90" s="195"/>
      <c r="IPS90" s="195"/>
      <c r="IPT90" s="195"/>
      <c r="IPU90" s="195"/>
      <c r="IPV90" s="195"/>
      <c r="IPW90" s="195"/>
      <c r="IPX90" s="195"/>
      <c r="IPY90" s="195"/>
      <c r="IPZ90" s="195"/>
      <c r="IQA90" s="195"/>
      <c r="IQB90" s="195"/>
      <c r="IQC90" s="195"/>
      <c r="IQD90" s="195"/>
      <c r="IQE90" s="195"/>
      <c r="IQF90" s="195"/>
      <c r="IQG90" s="195"/>
      <c r="IQH90" s="195"/>
      <c r="IQI90" s="195"/>
      <c r="IQJ90" s="195"/>
      <c r="IQK90" s="195"/>
      <c r="IQL90" s="195"/>
      <c r="IQM90" s="195"/>
      <c r="IQN90" s="195"/>
      <c r="IQO90" s="195"/>
      <c r="IQP90" s="195"/>
      <c r="IQQ90" s="195"/>
      <c r="IQR90" s="195"/>
      <c r="IQS90" s="195"/>
      <c r="IQT90" s="195"/>
      <c r="IQU90" s="195"/>
      <c r="IQV90" s="195"/>
      <c r="IQW90" s="195"/>
      <c r="IQX90" s="195"/>
      <c r="IQY90" s="195"/>
      <c r="IQZ90" s="195"/>
      <c r="IRA90" s="195"/>
      <c r="IRB90" s="195"/>
      <c r="IRC90" s="195"/>
      <c r="IRD90" s="195"/>
      <c r="IRE90" s="195"/>
      <c r="IRF90" s="195"/>
      <c r="IRG90" s="195"/>
      <c r="IRH90" s="195"/>
      <c r="IRI90" s="195"/>
      <c r="IRJ90" s="195"/>
      <c r="IRK90" s="195"/>
      <c r="IRL90" s="195"/>
      <c r="IRM90" s="195"/>
      <c r="IRN90" s="195"/>
      <c r="IRO90" s="195"/>
      <c r="IRP90" s="195"/>
      <c r="IRQ90" s="195"/>
      <c r="IRR90" s="195"/>
      <c r="IRS90" s="195"/>
      <c r="IRT90" s="195"/>
      <c r="IRU90" s="195"/>
      <c r="IRV90" s="195"/>
      <c r="IRW90" s="195"/>
      <c r="IRX90" s="195"/>
      <c r="IRY90" s="195"/>
      <c r="IRZ90" s="195"/>
      <c r="ISA90" s="195"/>
      <c r="ISB90" s="195"/>
      <c r="ISC90" s="195"/>
      <c r="ISD90" s="195"/>
      <c r="ISE90" s="195"/>
      <c r="ISF90" s="195"/>
      <c r="ISG90" s="195"/>
      <c r="ISH90" s="195"/>
      <c r="ISI90" s="195"/>
      <c r="ISJ90" s="195"/>
      <c r="ISK90" s="195"/>
      <c r="ISL90" s="195"/>
      <c r="ISM90" s="195"/>
      <c r="ISN90" s="195"/>
      <c r="ISO90" s="195"/>
      <c r="ISP90" s="195"/>
      <c r="ISQ90" s="195"/>
      <c r="ISR90" s="195"/>
      <c r="ISS90" s="195"/>
      <c r="IST90" s="195"/>
      <c r="ISU90" s="195"/>
      <c r="ISV90" s="195"/>
      <c r="ISW90" s="195"/>
      <c r="ISX90" s="195"/>
      <c r="ISY90" s="195"/>
      <c r="ISZ90" s="195"/>
      <c r="ITA90" s="195"/>
      <c r="ITB90" s="195"/>
      <c r="ITC90" s="195"/>
      <c r="ITD90" s="195"/>
      <c r="ITE90" s="195"/>
      <c r="ITF90" s="195"/>
      <c r="ITG90" s="195"/>
      <c r="ITH90" s="195"/>
      <c r="ITI90" s="195"/>
      <c r="ITJ90" s="195"/>
      <c r="ITK90" s="195"/>
      <c r="ITL90" s="195"/>
      <c r="ITM90" s="195"/>
      <c r="ITN90" s="195"/>
      <c r="ITO90" s="195"/>
      <c r="ITP90" s="195"/>
      <c r="ITQ90" s="195"/>
      <c r="ITR90" s="195"/>
      <c r="ITS90" s="195"/>
      <c r="ITT90" s="195"/>
      <c r="ITU90" s="195"/>
      <c r="ITV90" s="195"/>
      <c r="ITW90" s="195"/>
      <c r="ITX90" s="195"/>
      <c r="ITY90" s="195"/>
      <c r="ITZ90" s="195"/>
      <c r="IUA90" s="195"/>
      <c r="IUB90" s="195"/>
      <c r="IUC90" s="195"/>
      <c r="IUD90" s="195"/>
      <c r="IUE90" s="195"/>
      <c r="IUF90" s="195"/>
      <c r="IUG90" s="195"/>
      <c r="IUH90" s="195"/>
      <c r="IUI90" s="195"/>
      <c r="IUJ90" s="195"/>
      <c r="IUK90" s="195"/>
      <c r="IUL90" s="195"/>
      <c r="IUM90" s="195"/>
      <c r="IUN90" s="195"/>
      <c r="IUO90" s="195"/>
      <c r="IUP90" s="195"/>
      <c r="IUQ90" s="195"/>
      <c r="IUR90" s="195"/>
      <c r="IUS90" s="195"/>
      <c r="IUT90" s="195"/>
      <c r="IUU90" s="195"/>
      <c r="IUV90" s="195"/>
      <c r="IUW90" s="195"/>
      <c r="IUX90" s="195"/>
      <c r="IUY90" s="195"/>
      <c r="IUZ90" s="195"/>
      <c r="IVA90" s="195"/>
      <c r="IVB90" s="195"/>
      <c r="IVC90" s="195"/>
      <c r="IVD90" s="195"/>
      <c r="IVE90" s="195"/>
      <c r="IVF90" s="195"/>
      <c r="IVG90" s="195"/>
      <c r="IVH90" s="195"/>
      <c r="IVI90" s="195"/>
      <c r="IVJ90" s="195"/>
      <c r="IVK90" s="195"/>
      <c r="IVL90" s="195"/>
      <c r="IVM90" s="195"/>
      <c r="IVN90" s="195"/>
      <c r="IVO90" s="195"/>
      <c r="IVP90" s="195"/>
      <c r="IVQ90" s="195"/>
      <c r="IVR90" s="195"/>
      <c r="IVS90" s="195"/>
      <c r="IVT90" s="195"/>
      <c r="IVU90" s="195"/>
      <c r="IVV90" s="195"/>
      <c r="IVW90" s="195"/>
      <c r="IVX90" s="195"/>
      <c r="IVY90" s="195"/>
      <c r="IVZ90" s="195"/>
      <c r="IWA90" s="195"/>
      <c r="IWB90" s="195"/>
      <c r="IWC90" s="195"/>
      <c r="IWD90" s="195"/>
      <c r="IWE90" s="195"/>
      <c r="IWF90" s="195"/>
      <c r="IWG90" s="195"/>
      <c r="IWH90" s="195"/>
      <c r="IWI90" s="195"/>
      <c r="IWJ90" s="195"/>
      <c r="IWK90" s="195"/>
      <c r="IWL90" s="195"/>
      <c r="IWM90" s="195"/>
      <c r="IWN90" s="195"/>
      <c r="IWO90" s="195"/>
      <c r="IWP90" s="195"/>
      <c r="IWQ90" s="195"/>
      <c r="IWR90" s="195"/>
      <c r="IWS90" s="195"/>
      <c r="IWT90" s="195"/>
      <c r="IWU90" s="195"/>
      <c r="IWV90" s="195"/>
      <c r="IWW90" s="195"/>
      <c r="IWX90" s="195"/>
      <c r="IWY90" s="195"/>
      <c r="IWZ90" s="195"/>
      <c r="IXA90" s="195"/>
      <c r="IXB90" s="195"/>
      <c r="IXC90" s="195"/>
      <c r="IXD90" s="195"/>
      <c r="IXE90" s="195"/>
      <c r="IXF90" s="195"/>
      <c r="IXG90" s="195"/>
      <c r="IXH90" s="195"/>
      <c r="IXI90" s="195"/>
      <c r="IXJ90" s="195"/>
      <c r="IXK90" s="195"/>
      <c r="IXL90" s="195"/>
      <c r="IXM90" s="195"/>
      <c r="IXN90" s="195"/>
      <c r="IXO90" s="195"/>
      <c r="IXP90" s="195"/>
      <c r="IXQ90" s="195"/>
      <c r="IXR90" s="195"/>
      <c r="IXS90" s="195"/>
      <c r="IXT90" s="195"/>
      <c r="IXU90" s="195"/>
      <c r="IXV90" s="195"/>
      <c r="IXW90" s="195"/>
      <c r="IXX90" s="195"/>
      <c r="IXY90" s="195"/>
      <c r="IXZ90" s="195"/>
      <c r="IYA90" s="195"/>
      <c r="IYB90" s="195"/>
      <c r="IYC90" s="195"/>
      <c r="IYD90" s="195"/>
      <c r="IYE90" s="195"/>
      <c r="IYF90" s="195"/>
      <c r="IYG90" s="195"/>
      <c r="IYH90" s="195"/>
      <c r="IYI90" s="195"/>
      <c r="IYJ90" s="195"/>
      <c r="IYK90" s="195"/>
      <c r="IYL90" s="195"/>
      <c r="IYM90" s="195"/>
      <c r="IYN90" s="195"/>
      <c r="IYO90" s="195"/>
      <c r="IYP90" s="195"/>
      <c r="IYQ90" s="195"/>
      <c r="IYR90" s="195"/>
      <c r="IYS90" s="195"/>
      <c r="IYT90" s="195"/>
      <c r="IYU90" s="195"/>
      <c r="IYV90" s="195"/>
      <c r="IYW90" s="195"/>
      <c r="IYX90" s="195"/>
      <c r="IYY90" s="195"/>
      <c r="IYZ90" s="195"/>
      <c r="IZA90" s="195"/>
      <c r="IZB90" s="195"/>
      <c r="IZC90" s="195"/>
      <c r="IZD90" s="195"/>
      <c r="IZE90" s="195"/>
      <c r="IZF90" s="195"/>
      <c r="IZG90" s="195"/>
      <c r="IZH90" s="195"/>
      <c r="IZI90" s="195"/>
      <c r="IZJ90" s="195"/>
      <c r="IZK90" s="195"/>
      <c r="IZL90" s="195"/>
      <c r="IZM90" s="195"/>
      <c r="IZN90" s="195"/>
      <c r="IZO90" s="195"/>
      <c r="IZP90" s="195"/>
      <c r="IZQ90" s="195"/>
      <c r="IZR90" s="195"/>
      <c r="IZS90" s="195"/>
      <c r="IZT90" s="195"/>
      <c r="IZU90" s="195"/>
      <c r="IZV90" s="195"/>
      <c r="IZW90" s="195"/>
      <c r="IZX90" s="195"/>
      <c r="IZY90" s="195"/>
      <c r="IZZ90" s="195"/>
      <c r="JAA90" s="195"/>
      <c r="JAB90" s="195"/>
      <c r="JAC90" s="195"/>
      <c r="JAD90" s="195"/>
      <c r="JAE90" s="195"/>
      <c r="JAF90" s="195"/>
      <c r="JAG90" s="195"/>
      <c r="JAH90" s="195"/>
      <c r="JAI90" s="195"/>
      <c r="JAJ90" s="195"/>
      <c r="JAK90" s="195"/>
      <c r="JAL90" s="195"/>
      <c r="JAM90" s="195"/>
      <c r="JAN90" s="195"/>
      <c r="JAO90" s="195"/>
      <c r="JAP90" s="195"/>
      <c r="JAQ90" s="195"/>
      <c r="JAR90" s="195"/>
      <c r="JAS90" s="195"/>
      <c r="JAT90" s="195"/>
      <c r="JAU90" s="195"/>
      <c r="JAV90" s="195"/>
      <c r="JAW90" s="195"/>
      <c r="JAX90" s="195"/>
      <c r="JAY90" s="195"/>
      <c r="JAZ90" s="195"/>
      <c r="JBA90" s="195"/>
      <c r="JBB90" s="195"/>
      <c r="JBC90" s="195"/>
      <c r="JBD90" s="195"/>
      <c r="JBE90" s="195"/>
      <c r="JBF90" s="195"/>
      <c r="JBG90" s="195"/>
      <c r="JBH90" s="195"/>
      <c r="JBI90" s="195"/>
      <c r="JBJ90" s="195"/>
      <c r="JBK90" s="195"/>
      <c r="JBL90" s="195"/>
      <c r="JBM90" s="195"/>
      <c r="JBN90" s="195"/>
      <c r="JBO90" s="195"/>
      <c r="JBP90" s="195"/>
      <c r="JBQ90" s="195"/>
      <c r="JBR90" s="195"/>
      <c r="JBS90" s="195"/>
      <c r="JBT90" s="195"/>
      <c r="JBU90" s="195"/>
      <c r="JBV90" s="195"/>
      <c r="JBW90" s="195"/>
      <c r="JBX90" s="195"/>
      <c r="JBY90" s="195"/>
      <c r="JBZ90" s="195"/>
      <c r="JCA90" s="195"/>
      <c r="JCB90" s="195"/>
      <c r="JCC90" s="195"/>
      <c r="JCD90" s="195"/>
      <c r="JCE90" s="195"/>
      <c r="JCF90" s="195"/>
      <c r="JCG90" s="195"/>
      <c r="JCH90" s="195"/>
      <c r="JCI90" s="195"/>
      <c r="JCJ90" s="195"/>
      <c r="JCK90" s="195"/>
      <c r="JCL90" s="195"/>
      <c r="JCM90" s="195"/>
      <c r="JCN90" s="195"/>
      <c r="JCO90" s="195"/>
      <c r="JCP90" s="195"/>
      <c r="JCQ90" s="195"/>
      <c r="JCR90" s="195"/>
      <c r="JCS90" s="195"/>
      <c r="JCT90" s="195"/>
      <c r="JCU90" s="195"/>
      <c r="JCV90" s="195"/>
      <c r="JCW90" s="195"/>
      <c r="JCX90" s="195"/>
      <c r="JCY90" s="195"/>
      <c r="JCZ90" s="195"/>
      <c r="JDA90" s="195"/>
      <c r="JDB90" s="195"/>
      <c r="JDC90" s="195"/>
      <c r="JDD90" s="195"/>
      <c r="JDE90" s="195"/>
      <c r="JDF90" s="195"/>
      <c r="JDG90" s="195"/>
      <c r="JDH90" s="195"/>
      <c r="JDI90" s="195"/>
      <c r="JDJ90" s="195"/>
      <c r="JDK90" s="195"/>
      <c r="JDL90" s="195"/>
      <c r="JDM90" s="195"/>
      <c r="JDN90" s="195"/>
      <c r="JDO90" s="195"/>
      <c r="JDP90" s="195"/>
      <c r="JDQ90" s="195"/>
      <c r="JDR90" s="195"/>
      <c r="JDS90" s="195"/>
      <c r="JDT90" s="195"/>
      <c r="JDU90" s="195"/>
      <c r="JDV90" s="195"/>
      <c r="JDW90" s="195"/>
      <c r="JDX90" s="195"/>
      <c r="JDY90" s="195"/>
      <c r="JDZ90" s="195"/>
      <c r="JEA90" s="195"/>
      <c r="JEB90" s="195"/>
      <c r="JEC90" s="195"/>
      <c r="JED90" s="195"/>
      <c r="JEE90" s="195"/>
      <c r="JEF90" s="195"/>
      <c r="JEG90" s="195"/>
      <c r="JEH90" s="195"/>
      <c r="JEI90" s="195"/>
      <c r="JEJ90" s="195"/>
      <c r="JEK90" s="195"/>
      <c r="JEL90" s="195"/>
      <c r="JEM90" s="195"/>
      <c r="JEN90" s="195"/>
      <c r="JEO90" s="195"/>
      <c r="JEP90" s="195"/>
      <c r="JEQ90" s="195"/>
      <c r="JER90" s="195"/>
      <c r="JES90" s="195"/>
      <c r="JET90" s="195"/>
      <c r="JEU90" s="195"/>
      <c r="JEV90" s="195"/>
      <c r="JEW90" s="195"/>
      <c r="JEX90" s="195"/>
      <c r="JEY90" s="195"/>
      <c r="JEZ90" s="195"/>
      <c r="JFA90" s="195"/>
      <c r="JFB90" s="195"/>
      <c r="JFC90" s="195"/>
      <c r="JFD90" s="195"/>
      <c r="JFE90" s="195"/>
      <c r="JFF90" s="195"/>
      <c r="JFG90" s="195"/>
      <c r="JFH90" s="195"/>
      <c r="JFI90" s="195"/>
      <c r="JFJ90" s="195"/>
      <c r="JFK90" s="195"/>
      <c r="JFL90" s="195"/>
      <c r="JFM90" s="195"/>
      <c r="JFN90" s="195"/>
      <c r="JFO90" s="195"/>
      <c r="JFP90" s="195"/>
      <c r="JFQ90" s="195"/>
      <c r="JFR90" s="195"/>
      <c r="JFS90" s="195"/>
      <c r="JFT90" s="195"/>
      <c r="JFU90" s="195"/>
      <c r="JFV90" s="195"/>
      <c r="JFW90" s="195"/>
      <c r="JFX90" s="195"/>
      <c r="JFY90" s="195"/>
      <c r="JFZ90" s="195"/>
      <c r="JGA90" s="195"/>
      <c r="JGB90" s="195"/>
      <c r="JGC90" s="195"/>
      <c r="JGD90" s="195"/>
      <c r="JGE90" s="195"/>
      <c r="JGF90" s="195"/>
      <c r="JGG90" s="195"/>
      <c r="JGH90" s="195"/>
      <c r="JGI90" s="195"/>
      <c r="JGJ90" s="195"/>
      <c r="JGK90" s="195"/>
      <c r="JGL90" s="195"/>
      <c r="JGM90" s="195"/>
      <c r="JGN90" s="195"/>
      <c r="JGO90" s="195"/>
      <c r="JGP90" s="195"/>
      <c r="JGQ90" s="195"/>
      <c r="JGR90" s="195"/>
      <c r="JGS90" s="195"/>
      <c r="JGT90" s="195"/>
      <c r="JGU90" s="195"/>
      <c r="JGV90" s="195"/>
      <c r="JGW90" s="195"/>
      <c r="JGX90" s="195"/>
      <c r="JGY90" s="195"/>
      <c r="JGZ90" s="195"/>
      <c r="JHA90" s="195"/>
      <c r="JHB90" s="195"/>
      <c r="JHC90" s="195"/>
      <c r="JHD90" s="195"/>
      <c r="JHE90" s="195"/>
      <c r="JHF90" s="195"/>
      <c r="JHG90" s="195"/>
      <c r="JHH90" s="195"/>
      <c r="JHI90" s="195"/>
      <c r="JHJ90" s="195"/>
      <c r="JHK90" s="195"/>
      <c r="JHL90" s="195"/>
      <c r="JHM90" s="195"/>
      <c r="JHN90" s="195"/>
      <c r="JHO90" s="195"/>
      <c r="JHP90" s="195"/>
      <c r="JHQ90" s="195"/>
      <c r="JHR90" s="195"/>
      <c r="JHS90" s="195"/>
      <c r="JHT90" s="195"/>
      <c r="JHU90" s="195"/>
      <c r="JHV90" s="195"/>
      <c r="JHW90" s="195"/>
      <c r="JHX90" s="195"/>
      <c r="JHY90" s="195"/>
      <c r="JHZ90" s="195"/>
      <c r="JIA90" s="195"/>
      <c r="JIB90" s="195"/>
      <c r="JIC90" s="195"/>
      <c r="JID90" s="195"/>
      <c r="JIE90" s="195"/>
      <c r="JIF90" s="195"/>
      <c r="JIG90" s="195"/>
      <c r="JIH90" s="195"/>
      <c r="JII90" s="195"/>
      <c r="JIJ90" s="195"/>
      <c r="JIK90" s="195"/>
      <c r="JIL90" s="195"/>
      <c r="JIM90" s="195"/>
      <c r="JIN90" s="195"/>
      <c r="JIO90" s="195"/>
      <c r="JIP90" s="195"/>
      <c r="JIQ90" s="195"/>
      <c r="JIR90" s="195"/>
      <c r="JIS90" s="195"/>
      <c r="JIT90" s="195"/>
      <c r="JIU90" s="195"/>
      <c r="JIV90" s="195"/>
      <c r="JIW90" s="195"/>
      <c r="JIX90" s="195"/>
      <c r="JIY90" s="195"/>
      <c r="JIZ90" s="195"/>
      <c r="JJA90" s="195"/>
      <c r="JJB90" s="195"/>
      <c r="JJC90" s="195"/>
      <c r="JJD90" s="195"/>
      <c r="JJE90" s="195"/>
      <c r="JJF90" s="195"/>
      <c r="JJG90" s="195"/>
      <c r="JJH90" s="195"/>
      <c r="JJI90" s="195"/>
      <c r="JJJ90" s="195"/>
      <c r="JJK90" s="195"/>
      <c r="JJL90" s="195"/>
      <c r="JJM90" s="195"/>
      <c r="JJN90" s="195"/>
      <c r="JJO90" s="195"/>
      <c r="JJP90" s="195"/>
      <c r="JJQ90" s="195"/>
      <c r="JJR90" s="195"/>
      <c r="JJS90" s="195"/>
      <c r="JJT90" s="195"/>
      <c r="JJU90" s="195"/>
      <c r="JJV90" s="195"/>
      <c r="JJW90" s="195"/>
      <c r="JJX90" s="195"/>
      <c r="JJY90" s="195"/>
      <c r="JJZ90" s="195"/>
      <c r="JKA90" s="195"/>
      <c r="JKB90" s="195"/>
      <c r="JKC90" s="195"/>
      <c r="JKD90" s="195"/>
      <c r="JKE90" s="195"/>
      <c r="JKF90" s="195"/>
      <c r="JKG90" s="195"/>
      <c r="JKH90" s="195"/>
      <c r="JKI90" s="195"/>
      <c r="JKJ90" s="195"/>
      <c r="JKK90" s="195"/>
      <c r="JKL90" s="195"/>
      <c r="JKM90" s="195"/>
      <c r="JKN90" s="195"/>
      <c r="JKO90" s="195"/>
      <c r="JKP90" s="195"/>
      <c r="JKQ90" s="195"/>
      <c r="JKR90" s="195"/>
      <c r="JKS90" s="195"/>
      <c r="JKT90" s="195"/>
      <c r="JKU90" s="195"/>
      <c r="JKV90" s="195"/>
      <c r="JKW90" s="195"/>
      <c r="JKX90" s="195"/>
      <c r="JKY90" s="195"/>
      <c r="JKZ90" s="195"/>
      <c r="JLA90" s="195"/>
      <c r="JLB90" s="195"/>
      <c r="JLC90" s="195"/>
      <c r="JLD90" s="195"/>
      <c r="JLE90" s="195"/>
      <c r="JLF90" s="195"/>
      <c r="JLG90" s="195"/>
      <c r="JLH90" s="195"/>
      <c r="JLI90" s="195"/>
      <c r="JLJ90" s="195"/>
      <c r="JLK90" s="195"/>
      <c r="JLL90" s="195"/>
      <c r="JLM90" s="195"/>
      <c r="JLN90" s="195"/>
      <c r="JLO90" s="195"/>
      <c r="JLP90" s="195"/>
      <c r="JLQ90" s="195"/>
      <c r="JLR90" s="195"/>
      <c r="JLS90" s="195"/>
      <c r="JLT90" s="195"/>
      <c r="JLU90" s="195"/>
      <c r="JLV90" s="195"/>
      <c r="JLW90" s="195"/>
      <c r="JLX90" s="195"/>
      <c r="JLY90" s="195"/>
      <c r="JLZ90" s="195"/>
      <c r="JMA90" s="195"/>
      <c r="JMB90" s="195"/>
      <c r="JMC90" s="195"/>
      <c r="JMD90" s="195"/>
      <c r="JME90" s="195"/>
      <c r="JMF90" s="195"/>
      <c r="JMG90" s="195"/>
      <c r="JMH90" s="195"/>
      <c r="JMI90" s="195"/>
      <c r="JMJ90" s="195"/>
      <c r="JMK90" s="195"/>
      <c r="JML90" s="195"/>
      <c r="JMM90" s="195"/>
      <c r="JMN90" s="195"/>
      <c r="JMO90" s="195"/>
      <c r="JMP90" s="195"/>
      <c r="JMQ90" s="195"/>
      <c r="JMR90" s="195"/>
      <c r="JMS90" s="195"/>
      <c r="JMT90" s="195"/>
      <c r="JMU90" s="195"/>
      <c r="JMV90" s="195"/>
      <c r="JMW90" s="195"/>
      <c r="JMX90" s="195"/>
      <c r="JMY90" s="195"/>
      <c r="JMZ90" s="195"/>
      <c r="JNA90" s="195"/>
      <c r="JNB90" s="195"/>
      <c r="JNC90" s="195"/>
      <c r="JND90" s="195"/>
      <c r="JNE90" s="195"/>
      <c r="JNF90" s="195"/>
      <c r="JNG90" s="195"/>
      <c r="JNH90" s="195"/>
      <c r="JNI90" s="195"/>
      <c r="JNJ90" s="195"/>
      <c r="JNK90" s="195"/>
      <c r="JNL90" s="195"/>
      <c r="JNM90" s="195"/>
      <c r="JNN90" s="195"/>
      <c r="JNO90" s="195"/>
      <c r="JNP90" s="195"/>
      <c r="JNQ90" s="195"/>
      <c r="JNR90" s="195"/>
      <c r="JNS90" s="195"/>
      <c r="JNT90" s="195"/>
      <c r="JNU90" s="195"/>
      <c r="JNV90" s="195"/>
      <c r="JNW90" s="195"/>
      <c r="JNX90" s="195"/>
      <c r="JNY90" s="195"/>
      <c r="JNZ90" s="195"/>
      <c r="JOA90" s="195"/>
      <c r="JOB90" s="195"/>
      <c r="JOC90" s="195"/>
      <c r="JOD90" s="195"/>
      <c r="JOE90" s="195"/>
      <c r="JOF90" s="195"/>
      <c r="JOG90" s="195"/>
      <c r="JOH90" s="195"/>
      <c r="JOI90" s="195"/>
      <c r="JOJ90" s="195"/>
      <c r="JOK90" s="195"/>
      <c r="JOL90" s="195"/>
      <c r="JOM90" s="195"/>
      <c r="JON90" s="195"/>
      <c r="JOO90" s="195"/>
      <c r="JOP90" s="195"/>
      <c r="JOQ90" s="195"/>
      <c r="JOR90" s="195"/>
      <c r="JOS90" s="195"/>
      <c r="JOT90" s="195"/>
      <c r="JOU90" s="195"/>
      <c r="JOV90" s="195"/>
      <c r="JOW90" s="195"/>
      <c r="JOX90" s="195"/>
      <c r="JOY90" s="195"/>
      <c r="JOZ90" s="195"/>
      <c r="JPA90" s="195"/>
      <c r="JPB90" s="195"/>
      <c r="JPC90" s="195"/>
      <c r="JPD90" s="195"/>
      <c r="JPE90" s="195"/>
      <c r="JPF90" s="195"/>
      <c r="JPG90" s="195"/>
      <c r="JPH90" s="195"/>
      <c r="JPI90" s="195"/>
      <c r="JPJ90" s="195"/>
      <c r="JPK90" s="195"/>
      <c r="JPL90" s="195"/>
      <c r="JPM90" s="195"/>
      <c r="JPN90" s="195"/>
      <c r="JPO90" s="195"/>
      <c r="JPP90" s="195"/>
      <c r="JPQ90" s="195"/>
      <c r="JPR90" s="195"/>
      <c r="JPS90" s="195"/>
      <c r="JPT90" s="195"/>
      <c r="JPU90" s="195"/>
      <c r="JPV90" s="195"/>
      <c r="JPW90" s="195"/>
      <c r="JPX90" s="195"/>
      <c r="JPY90" s="195"/>
      <c r="JPZ90" s="195"/>
      <c r="JQA90" s="195"/>
      <c r="JQB90" s="195"/>
      <c r="JQC90" s="195"/>
      <c r="JQD90" s="195"/>
      <c r="JQE90" s="195"/>
      <c r="JQF90" s="195"/>
      <c r="JQG90" s="195"/>
      <c r="JQH90" s="195"/>
      <c r="JQI90" s="195"/>
      <c r="JQJ90" s="195"/>
      <c r="JQK90" s="195"/>
      <c r="JQL90" s="195"/>
      <c r="JQM90" s="195"/>
      <c r="JQN90" s="195"/>
      <c r="JQO90" s="195"/>
      <c r="JQP90" s="195"/>
      <c r="JQQ90" s="195"/>
      <c r="JQR90" s="195"/>
      <c r="JQS90" s="195"/>
      <c r="JQT90" s="195"/>
      <c r="JQU90" s="195"/>
      <c r="JQV90" s="195"/>
      <c r="JQW90" s="195"/>
      <c r="JQX90" s="195"/>
      <c r="JQY90" s="195"/>
      <c r="JQZ90" s="195"/>
      <c r="JRA90" s="195"/>
      <c r="JRB90" s="195"/>
      <c r="JRC90" s="195"/>
      <c r="JRD90" s="195"/>
      <c r="JRE90" s="195"/>
      <c r="JRF90" s="195"/>
      <c r="JRG90" s="195"/>
      <c r="JRH90" s="195"/>
      <c r="JRI90" s="195"/>
      <c r="JRJ90" s="195"/>
      <c r="JRK90" s="195"/>
      <c r="JRL90" s="195"/>
      <c r="JRM90" s="195"/>
      <c r="JRN90" s="195"/>
      <c r="JRO90" s="195"/>
      <c r="JRP90" s="195"/>
      <c r="JRQ90" s="195"/>
      <c r="JRR90" s="195"/>
      <c r="JRS90" s="195"/>
      <c r="JRT90" s="195"/>
      <c r="JRU90" s="195"/>
      <c r="JRV90" s="195"/>
      <c r="JRW90" s="195"/>
      <c r="JRX90" s="195"/>
      <c r="JRY90" s="195"/>
      <c r="JRZ90" s="195"/>
      <c r="JSA90" s="195"/>
      <c r="JSB90" s="195"/>
      <c r="JSC90" s="195"/>
      <c r="JSD90" s="195"/>
      <c r="JSE90" s="195"/>
      <c r="JSF90" s="195"/>
      <c r="JSG90" s="195"/>
      <c r="JSH90" s="195"/>
      <c r="JSI90" s="195"/>
      <c r="JSJ90" s="195"/>
      <c r="JSK90" s="195"/>
      <c r="JSL90" s="195"/>
      <c r="JSM90" s="195"/>
      <c r="JSN90" s="195"/>
      <c r="JSO90" s="195"/>
      <c r="JSP90" s="195"/>
      <c r="JSQ90" s="195"/>
      <c r="JSR90" s="195"/>
      <c r="JSS90" s="195"/>
      <c r="JST90" s="195"/>
      <c r="JSU90" s="195"/>
      <c r="JSV90" s="195"/>
      <c r="JSW90" s="195"/>
      <c r="JSX90" s="195"/>
      <c r="JSY90" s="195"/>
      <c r="JSZ90" s="195"/>
      <c r="JTA90" s="195"/>
      <c r="JTB90" s="195"/>
      <c r="JTC90" s="195"/>
      <c r="JTD90" s="195"/>
      <c r="JTE90" s="195"/>
      <c r="JTF90" s="195"/>
      <c r="JTG90" s="195"/>
      <c r="JTH90" s="195"/>
      <c r="JTI90" s="195"/>
      <c r="JTJ90" s="195"/>
      <c r="JTK90" s="195"/>
      <c r="JTL90" s="195"/>
      <c r="JTM90" s="195"/>
      <c r="JTN90" s="195"/>
      <c r="JTO90" s="195"/>
      <c r="JTP90" s="195"/>
      <c r="JTQ90" s="195"/>
      <c r="JTR90" s="195"/>
      <c r="JTS90" s="195"/>
      <c r="JTT90" s="195"/>
      <c r="JTU90" s="195"/>
      <c r="JTV90" s="195"/>
      <c r="JTW90" s="195"/>
      <c r="JTX90" s="195"/>
      <c r="JTY90" s="195"/>
      <c r="JTZ90" s="195"/>
      <c r="JUA90" s="195"/>
      <c r="JUB90" s="195"/>
      <c r="JUC90" s="195"/>
      <c r="JUD90" s="195"/>
      <c r="JUE90" s="195"/>
      <c r="JUF90" s="195"/>
      <c r="JUG90" s="195"/>
      <c r="JUH90" s="195"/>
      <c r="JUI90" s="195"/>
      <c r="JUJ90" s="195"/>
      <c r="JUK90" s="195"/>
      <c r="JUL90" s="195"/>
      <c r="JUM90" s="195"/>
      <c r="JUN90" s="195"/>
      <c r="JUO90" s="195"/>
      <c r="JUP90" s="195"/>
      <c r="JUQ90" s="195"/>
      <c r="JUR90" s="195"/>
      <c r="JUS90" s="195"/>
      <c r="JUT90" s="195"/>
      <c r="JUU90" s="195"/>
      <c r="JUV90" s="195"/>
      <c r="JUW90" s="195"/>
      <c r="JUX90" s="195"/>
      <c r="JUY90" s="195"/>
      <c r="JUZ90" s="195"/>
      <c r="JVA90" s="195"/>
      <c r="JVB90" s="195"/>
      <c r="JVC90" s="195"/>
      <c r="JVD90" s="195"/>
      <c r="JVE90" s="195"/>
      <c r="JVF90" s="195"/>
      <c r="JVG90" s="195"/>
      <c r="JVH90" s="195"/>
      <c r="JVI90" s="195"/>
      <c r="JVJ90" s="195"/>
      <c r="JVK90" s="195"/>
      <c r="JVL90" s="195"/>
      <c r="JVM90" s="195"/>
      <c r="JVN90" s="195"/>
      <c r="JVO90" s="195"/>
      <c r="JVP90" s="195"/>
      <c r="JVQ90" s="195"/>
      <c r="JVR90" s="195"/>
      <c r="JVS90" s="195"/>
      <c r="JVT90" s="195"/>
      <c r="JVU90" s="195"/>
      <c r="JVV90" s="195"/>
      <c r="JVW90" s="195"/>
      <c r="JVX90" s="195"/>
      <c r="JVY90" s="195"/>
      <c r="JVZ90" s="195"/>
      <c r="JWA90" s="195"/>
      <c r="JWB90" s="195"/>
      <c r="JWC90" s="195"/>
      <c r="JWD90" s="195"/>
      <c r="JWE90" s="195"/>
      <c r="JWF90" s="195"/>
      <c r="JWG90" s="195"/>
      <c r="JWH90" s="195"/>
      <c r="JWI90" s="195"/>
      <c r="JWJ90" s="195"/>
      <c r="JWK90" s="195"/>
      <c r="JWL90" s="195"/>
      <c r="JWM90" s="195"/>
      <c r="JWN90" s="195"/>
      <c r="JWO90" s="195"/>
      <c r="JWP90" s="195"/>
      <c r="JWQ90" s="195"/>
      <c r="JWR90" s="195"/>
      <c r="JWS90" s="195"/>
      <c r="JWT90" s="195"/>
      <c r="JWU90" s="195"/>
      <c r="JWV90" s="195"/>
      <c r="JWW90" s="195"/>
      <c r="JWX90" s="195"/>
      <c r="JWY90" s="195"/>
      <c r="JWZ90" s="195"/>
      <c r="JXA90" s="195"/>
      <c r="JXB90" s="195"/>
      <c r="JXC90" s="195"/>
      <c r="JXD90" s="195"/>
      <c r="JXE90" s="195"/>
      <c r="JXF90" s="195"/>
      <c r="JXG90" s="195"/>
      <c r="JXH90" s="195"/>
      <c r="JXI90" s="195"/>
      <c r="JXJ90" s="195"/>
      <c r="JXK90" s="195"/>
      <c r="JXL90" s="195"/>
      <c r="JXM90" s="195"/>
      <c r="JXN90" s="195"/>
      <c r="JXO90" s="195"/>
      <c r="JXP90" s="195"/>
      <c r="JXQ90" s="195"/>
      <c r="JXR90" s="195"/>
      <c r="JXS90" s="195"/>
      <c r="JXT90" s="195"/>
      <c r="JXU90" s="195"/>
      <c r="JXV90" s="195"/>
      <c r="JXW90" s="195"/>
      <c r="JXX90" s="195"/>
      <c r="JXY90" s="195"/>
      <c r="JXZ90" s="195"/>
      <c r="JYA90" s="195"/>
      <c r="JYB90" s="195"/>
      <c r="JYC90" s="195"/>
      <c r="JYD90" s="195"/>
      <c r="JYE90" s="195"/>
      <c r="JYF90" s="195"/>
      <c r="JYG90" s="195"/>
      <c r="JYH90" s="195"/>
      <c r="JYI90" s="195"/>
      <c r="JYJ90" s="195"/>
      <c r="JYK90" s="195"/>
      <c r="JYL90" s="195"/>
      <c r="JYM90" s="195"/>
      <c r="JYN90" s="195"/>
      <c r="JYO90" s="195"/>
      <c r="JYP90" s="195"/>
      <c r="JYQ90" s="195"/>
      <c r="JYR90" s="195"/>
      <c r="JYS90" s="195"/>
      <c r="JYT90" s="195"/>
      <c r="JYU90" s="195"/>
      <c r="JYV90" s="195"/>
      <c r="JYW90" s="195"/>
      <c r="JYX90" s="195"/>
      <c r="JYY90" s="195"/>
      <c r="JYZ90" s="195"/>
      <c r="JZA90" s="195"/>
      <c r="JZB90" s="195"/>
      <c r="JZC90" s="195"/>
      <c r="JZD90" s="195"/>
      <c r="JZE90" s="195"/>
      <c r="JZF90" s="195"/>
      <c r="JZG90" s="195"/>
      <c r="JZH90" s="195"/>
      <c r="JZI90" s="195"/>
      <c r="JZJ90" s="195"/>
      <c r="JZK90" s="195"/>
      <c r="JZL90" s="195"/>
      <c r="JZM90" s="195"/>
      <c r="JZN90" s="195"/>
      <c r="JZO90" s="195"/>
      <c r="JZP90" s="195"/>
      <c r="JZQ90" s="195"/>
      <c r="JZR90" s="195"/>
      <c r="JZS90" s="195"/>
      <c r="JZT90" s="195"/>
      <c r="JZU90" s="195"/>
      <c r="JZV90" s="195"/>
      <c r="JZW90" s="195"/>
      <c r="JZX90" s="195"/>
      <c r="JZY90" s="195"/>
      <c r="JZZ90" s="195"/>
      <c r="KAA90" s="195"/>
      <c r="KAB90" s="195"/>
      <c r="KAC90" s="195"/>
      <c r="KAD90" s="195"/>
      <c r="KAE90" s="195"/>
      <c r="KAF90" s="195"/>
      <c r="KAG90" s="195"/>
      <c r="KAH90" s="195"/>
      <c r="KAI90" s="195"/>
      <c r="KAJ90" s="195"/>
      <c r="KAK90" s="195"/>
      <c r="KAL90" s="195"/>
      <c r="KAM90" s="195"/>
      <c r="KAN90" s="195"/>
      <c r="KAO90" s="195"/>
      <c r="KAP90" s="195"/>
      <c r="KAQ90" s="195"/>
      <c r="KAR90" s="195"/>
      <c r="KAS90" s="195"/>
      <c r="KAT90" s="195"/>
      <c r="KAU90" s="195"/>
      <c r="KAV90" s="195"/>
      <c r="KAW90" s="195"/>
      <c r="KAX90" s="195"/>
      <c r="KAY90" s="195"/>
      <c r="KAZ90" s="195"/>
      <c r="KBA90" s="195"/>
      <c r="KBB90" s="195"/>
      <c r="KBC90" s="195"/>
      <c r="KBD90" s="195"/>
      <c r="KBE90" s="195"/>
      <c r="KBF90" s="195"/>
      <c r="KBG90" s="195"/>
      <c r="KBH90" s="195"/>
      <c r="KBI90" s="195"/>
      <c r="KBJ90" s="195"/>
      <c r="KBK90" s="195"/>
      <c r="KBL90" s="195"/>
      <c r="KBM90" s="195"/>
      <c r="KBN90" s="195"/>
      <c r="KBO90" s="195"/>
      <c r="KBP90" s="195"/>
      <c r="KBQ90" s="195"/>
      <c r="KBR90" s="195"/>
      <c r="KBS90" s="195"/>
      <c r="KBT90" s="195"/>
      <c r="KBU90" s="195"/>
      <c r="KBV90" s="195"/>
      <c r="KBW90" s="195"/>
      <c r="KBX90" s="195"/>
      <c r="KBY90" s="195"/>
      <c r="KBZ90" s="195"/>
      <c r="KCA90" s="195"/>
      <c r="KCB90" s="195"/>
      <c r="KCC90" s="195"/>
      <c r="KCD90" s="195"/>
      <c r="KCE90" s="195"/>
      <c r="KCF90" s="195"/>
      <c r="KCG90" s="195"/>
      <c r="KCH90" s="195"/>
      <c r="KCI90" s="195"/>
      <c r="KCJ90" s="195"/>
      <c r="KCK90" s="195"/>
      <c r="KCL90" s="195"/>
      <c r="KCM90" s="195"/>
      <c r="KCN90" s="195"/>
      <c r="KCO90" s="195"/>
      <c r="KCP90" s="195"/>
      <c r="KCQ90" s="195"/>
      <c r="KCR90" s="195"/>
      <c r="KCS90" s="195"/>
      <c r="KCT90" s="195"/>
      <c r="KCU90" s="195"/>
      <c r="KCV90" s="195"/>
      <c r="KCW90" s="195"/>
      <c r="KCX90" s="195"/>
      <c r="KCY90" s="195"/>
      <c r="KCZ90" s="195"/>
      <c r="KDA90" s="195"/>
      <c r="KDB90" s="195"/>
      <c r="KDC90" s="195"/>
      <c r="KDD90" s="195"/>
      <c r="KDE90" s="195"/>
      <c r="KDF90" s="195"/>
      <c r="KDG90" s="195"/>
      <c r="KDH90" s="195"/>
      <c r="KDI90" s="195"/>
      <c r="KDJ90" s="195"/>
      <c r="KDK90" s="195"/>
      <c r="KDL90" s="195"/>
      <c r="KDM90" s="195"/>
      <c r="KDN90" s="195"/>
      <c r="KDO90" s="195"/>
      <c r="KDP90" s="195"/>
      <c r="KDQ90" s="195"/>
      <c r="KDR90" s="195"/>
      <c r="KDS90" s="195"/>
      <c r="KDT90" s="195"/>
      <c r="KDU90" s="195"/>
      <c r="KDV90" s="195"/>
      <c r="KDW90" s="195"/>
      <c r="KDX90" s="195"/>
      <c r="KDY90" s="195"/>
      <c r="KDZ90" s="195"/>
      <c r="KEA90" s="195"/>
      <c r="KEB90" s="195"/>
      <c r="KEC90" s="195"/>
      <c r="KED90" s="195"/>
      <c r="KEE90" s="195"/>
      <c r="KEF90" s="195"/>
      <c r="KEG90" s="195"/>
      <c r="KEH90" s="195"/>
      <c r="KEI90" s="195"/>
      <c r="KEJ90" s="195"/>
      <c r="KEK90" s="195"/>
      <c r="KEL90" s="195"/>
      <c r="KEM90" s="195"/>
      <c r="KEN90" s="195"/>
      <c r="KEO90" s="195"/>
      <c r="KEP90" s="195"/>
      <c r="KEQ90" s="195"/>
      <c r="KER90" s="195"/>
      <c r="KES90" s="195"/>
      <c r="KET90" s="195"/>
      <c r="KEU90" s="195"/>
      <c r="KEV90" s="195"/>
      <c r="KEW90" s="195"/>
      <c r="KEX90" s="195"/>
      <c r="KEY90" s="195"/>
      <c r="KEZ90" s="195"/>
      <c r="KFA90" s="195"/>
      <c r="KFB90" s="195"/>
      <c r="KFC90" s="195"/>
      <c r="KFD90" s="195"/>
      <c r="KFE90" s="195"/>
      <c r="KFF90" s="195"/>
      <c r="KFG90" s="195"/>
      <c r="KFH90" s="195"/>
      <c r="KFI90" s="195"/>
      <c r="KFJ90" s="195"/>
      <c r="KFK90" s="195"/>
      <c r="KFL90" s="195"/>
      <c r="KFM90" s="195"/>
      <c r="KFN90" s="195"/>
      <c r="KFO90" s="195"/>
      <c r="KFP90" s="195"/>
      <c r="KFQ90" s="195"/>
      <c r="KFR90" s="195"/>
      <c r="KFS90" s="195"/>
      <c r="KFT90" s="195"/>
      <c r="KFU90" s="195"/>
      <c r="KFV90" s="195"/>
      <c r="KFW90" s="195"/>
      <c r="KFX90" s="195"/>
      <c r="KFY90" s="195"/>
      <c r="KFZ90" s="195"/>
      <c r="KGA90" s="195"/>
      <c r="KGB90" s="195"/>
      <c r="KGC90" s="195"/>
      <c r="KGD90" s="195"/>
      <c r="KGE90" s="195"/>
      <c r="KGF90" s="195"/>
      <c r="KGG90" s="195"/>
      <c r="KGH90" s="195"/>
      <c r="KGI90" s="195"/>
      <c r="KGJ90" s="195"/>
      <c r="KGK90" s="195"/>
      <c r="KGL90" s="195"/>
      <c r="KGM90" s="195"/>
      <c r="KGN90" s="195"/>
      <c r="KGO90" s="195"/>
      <c r="KGP90" s="195"/>
      <c r="KGQ90" s="195"/>
      <c r="KGR90" s="195"/>
      <c r="KGS90" s="195"/>
      <c r="KGT90" s="195"/>
      <c r="KGU90" s="195"/>
      <c r="KGV90" s="195"/>
      <c r="KGW90" s="195"/>
      <c r="KGX90" s="195"/>
      <c r="KGY90" s="195"/>
      <c r="KGZ90" s="195"/>
      <c r="KHA90" s="195"/>
      <c r="KHB90" s="195"/>
      <c r="KHC90" s="195"/>
      <c r="KHD90" s="195"/>
      <c r="KHE90" s="195"/>
      <c r="KHF90" s="195"/>
      <c r="KHG90" s="195"/>
      <c r="KHH90" s="195"/>
      <c r="KHI90" s="195"/>
      <c r="KHJ90" s="195"/>
      <c r="KHK90" s="195"/>
      <c r="KHL90" s="195"/>
      <c r="KHM90" s="195"/>
      <c r="KHN90" s="195"/>
      <c r="KHO90" s="195"/>
      <c r="KHP90" s="195"/>
      <c r="KHQ90" s="195"/>
      <c r="KHR90" s="195"/>
      <c r="KHS90" s="195"/>
      <c r="KHT90" s="195"/>
      <c r="KHU90" s="195"/>
      <c r="KHV90" s="195"/>
      <c r="KHW90" s="195"/>
      <c r="KHX90" s="195"/>
      <c r="KHY90" s="195"/>
      <c r="KHZ90" s="195"/>
      <c r="KIA90" s="195"/>
      <c r="KIB90" s="195"/>
      <c r="KIC90" s="195"/>
      <c r="KID90" s="195"/>
      <c r="KIE90" s="195"/>
      <c r="KIF90" s="195"/>
      <c r="KIG90" s="195"/>
      <c r="KIH90" s="195"/>
      <c r="KII90" s="195"/>
      <c r="KIJ90" s="195"/>
      <c r="KIK90" s="195"/>
      <c r="KIL90" s="195"/>
      <c r="KIM90" s="195"/>
      <c r="KIN90" s="195"/>
      <c r="KIO90" s="195"/>
      <c r="KIP90" s="195"/>
      <c r="KIQ90" s="195"/>
      <c r="KIR90" s="195"/>
      <c r="KIS90" s="195"/>
      <c r="KIT90" s="195"/>
      <c r="KIU90" s="195"/>
      <c r="KIV90" s="195"/>
      <c r="KIW90" s="195"/>
      <c r="KIX90" s="195"/>
      <c r="KIY90" s="195"/>
      <c r="KIZ90" s="195"/>
      <c r="KJA90" s="195"/>
      <c r="KJB90" s="195"/>
      <c r="KJC90" s="195"/>
      <c r="KJD90" s="195"/>
      <c r="KJE90" s="195"/>
      <c r="KJF90" s="195"/>
      <c r="KJG90" s="195"/>
      <c r="KJH90" s="195"/>
      <c r="KJI90" s="195"/>
      <c r="KJJ90" s="195"/>
      <c r="KJK90" s="195"/>
      <c r="KJL90" s="195"/>
      <c r="KJM90" s="195"/>
      <c r="KJN90" s="195"/>
      <c r="KJO90" s="195"/>
      <c r="KJP90" s="195"/>
      <c r="KJQ90" s="195"/>
      <c r="KJR90" s="195"/>
      <c r="KJS90" s="195"/>
      <c r="KJT90" s="195"/>
      <c r="KJU90" s="195"/>
      <c r="KJV90" s="195"/>
      <c r="KJW90" s="195"/>
      <c r="KJX90" s="195"/>
      <c r="KJY90" s="195"/>
      <c r="KJZ90" s="195"/>
      <c r="KKA90" s="195"/>
      <c r="KKB90" s="195"/>
      <c r="KKC90" s="195"/>
      <c r="KKD90" s="195"/>
      <c r="KKE90" s="195"/>
      <c r="KKF90" s="195"/>
      <c r="KKG90" s="195"/>
      <c r="KKH90" s="195"/>
      <c r="KKI90" s="195"/>
      <c r="KKJ90" s="195"/>
      <c r="KKK90" s="195"/>
      <c r="KKL90" s="195"/>
      <c r="KKM90" s="195"/>
      <c r="KKN90" s="195"/>
      <c r="KKO90" s="195"/>
      <c r="KKP90" s="195"/>
      <c r="KKQ90" s="195"/>
      <c r="KKR90" s="195"/>
      <c r="KKS90" s="195"/>
      <c r="KKT90" s="195"/>
      <c r="KKU90" s="195"/>
      <c r="KKV90" s="195"/>
      <c r="KKW90" s="195"/>
      <c r="KKX90" s="195"/>
      <c r="KKY90" s="195"/>
      <c r="KKZ90" s="195"/>
      <c r="KLA90" s="195"/>
      <c r="KLB90" s="195"/>
      <c r="KLC90" s="195"/>
      <c r="KLD90" s="195"/>
      <c r="KLE90" s="195"/>
      <c r="KLF90" s="195"/>
      <c r="KLG90" s="195"/>
      <c r="KLH90" s="195"/>
      <c r="KLI90" s="195"/>
      <c r="KLJ90" s="195"/>
      <c r="KLK90" s="195"/>
      <c r="KLL90" s="195"/>
      <c r="KLM90" s="195"/>
      <c r="KLN90" s="195"/>
      <c r="KLO90" s="195"/>
      <c r="KLP90" s="195"/>
      <c r="KLQ90" s="195"/>
      <c r="KLR90" s="195"/>
      <c r="KLS90" s="195"/>
      <c r="KLT90" s="195"/>
      <c r="KLU90" s="195"/>
      <c r="KLV90" s="195"/>
      <c r="KLW90" s="195"/>
      <c r="KLX90" s="195"/>
      <c r="KLY90" s="195"/>
      <c r="KLZ90" s="195"/>
      <c r="KMA90" s="195"/>
      <c r="KMB90" s="195"/>
      <c r="KMC90" s="195"/>
      <c r="KMD90" s="195"/>
      <c r="KME90" s="195"/>
      <c r="KMF90" s="195"/>
      <c r="KMG90" s="195"/>
      <c r="KMH90" s="195"/>
      <c r="KMI90" s="195"/>
      <c r="KMJ90" s="195"/>
      <c r="KMK90" s="195"/>
      <c r="KML90" s="195"/>
      <c r="KMM90" s="195"/>
      <c r="KMN90" s="195"/>
      <c r="KMO90" s="195"/>
      <c r="KMP90" s="195"/>
      <c r="KMQ90" s="195"/>
      <c r="KMR90" s="195"/>
      <c r="KMS90" s="195"/>
      <c r="KMT90" s="195"/>
      <c r="KMU90" s="195"/>
      <c r="KMV90" s="195"/>
      <c r="KMW90" s="195"/>
      <c r="KMX90" s="195"/>
      <c r="KMY90" s="195"/>
      <c r="KMZ90" s="195"/>
      <c r="KNA90" s="195"/>
      <c r="KNB90" s="195"/>
      <c r="KNC90" s="195"/>
      <c r="KND90" s="195"/>
      <c r="KNE90" s="195"/>
      <c r="KNF90" s="195"/>
      <c r="KNG90" s="195"/>
      <c r="KNH90" s="195"/>
      <c r="KNI90" s="195"/>
      <c r="KNJ90" s="195"/>
      <c r="KNK90" s="195"/>
      <c r="KNL90" s="195"/>
      <c r="KNM90" s="195"/>
      <c r="KNN90" s="195"/>
      <c r="KNO90" s="195"/>
      <c r="KNP90" s="195"/>
      <c r="KNQ90" s="195"/>
      <c r="KNR90" s="195"/>
      <c r="KNS90" s="195"/>
      <c r="KNT90" s="195"/>
      <c r="KNU90" s="195"/>
      <c r="KNV90" s="195"/>
      <c r="KNW90" s="195"/>
      <c r="KNX90" s="195"/>
      <c r="KNY90" s="195"/>
      <c r="KNZ90" s="195"/>
      <c r="KOA90" s="195"/>
      <c r="KOB90" s="195"/>
      <c r="KOC90" s="195"/>
      <c r="KOD90" s="195"/>
      <c r="KOE90" s="195"/>
      <c r="KOF90" s="195"/>
      <c r="KOG90" s="195"/>
      <c r="KOH90" s="195"/>
      <c r="KOI90" s="195"/>
      <c r="KOJ90" s="195"/>
      <c r="KOK90" s="195"/>
      <c r="KOL90" s="195"/>
      <c r="KOM90" s="195"/>
      <c r="KON90" s="195"/>
      <c r="KOO90" s="195"/>
      <c r="KOP90" s="195"/>
      <c r="KOQ90" s="195"/>
      <c r="KOR90" s="195"/>
      <c r="KOS90" s="195"/>
      <c r="KOT90" s="195"/>
      <c r="KOU90" s="195"/>
      <c r="KOV90" s="195"/>
      <c r="KOW90" s="195"/>
      <c r="KOX90" s="195"/>
      <c r="KOY90" s="195"/>
      <c r="KOZ90" s="195"/>
      <c r="KPA90" s="195"/>
      <c r="KPB90" s="195"/>
      <c r="KPC90" s="195"/>
      <c r="KPD90" s="195"/>
      <c r="KPE90" s="195"/>
      <c r="KPF90" s="195"/>
      <c r="KPG90" s="195"/>
      <c r="KPH90" s="195"/>
      <c r="KPI90" s="195"/>
      <c r="KPJ90" s="195"/>
      <c r="KPK90" s="195"/>
      <c r="KPL90" s="195"/>
      <c r="KPM90" s="195"/>
      <c r="KPN90" s="195"/>
      <c r="KPO90" s="195"/>
      <c r="KPP90" s="195"/>
      <c r="KPQ90" s="195"/>
      <c r="KPR90" s="195"/>
      <c r="KPS90" s="195"/>
      <c r="KPT90" s="195"/>
      <c r="KPU90" s="195"/>
      <c r="KPV90" s="195"/>
      <c r="KPW90" s="195"/>
      <c r="KPX90" s="195"/>
      <c r="KPY90" s="195"/>
      <c r="KPZ90" s="195"/>
      <c r="KQA90" s="195"/>
      <c r="KQB90" s="195"/>
      <c r="KQC90" s="195"/>
      <c r="KQD90" s="195"/>
      <c r="KQE90" s="195"/>
      <c r="KQF90" s="195"/>
      <c r="KQG90" s="195"/>
      <c r="KQH90" s="195"/>
      <c r="KQI90" s="195"/>
      <c r="KQJ90" s="195"/>
      <c r="KQK90" s="195"/>
      <c r="KQL90" s="195"/>
      <c r="KQM90" s="195"/>
      <c r="KQN90" s="195"/>
      <c r="KQO90" s="195"/>
      <c r="KQP90" s="195"/>
      <c r="KQQ90" s="195"/>
      <c r="KQR90" s="195"/>
      <c r="KQS90" s="195"/>
      <c r="KQT90" s="195"/>
      <c r="KQU90" s="195"/>
      <c r="KQV90" s="195"/>
      <c r="KQW90" s="195"/>
      <c r="KQX90" s="195"/>
      <c r="KQY90" s="195"/>
      <c r="KQZ90" s="195"/>
      <c r="KRA90" s="195"/>
      <c r="KRB90" s="195"/>
      <c r="KRC90" s="195"/>
      <c r="KRD90" s="195"/>
      <c r="KRE90" s="195"/>
      <c r="KRF90" s="195"/>
      <c r="KRG90" s="195"/>
      <c r="KRH90" s="195"/>
      <c r="KRI90" s="195"/>
      <c r="KRJ90" s="195"/>
      <c r="KRK90" s="195"/>
      <c r="KRL90" s="195"/>
      <c r="KRM90" s="195"/>
      <c r="KRN90" s="195"/>
      <c r="KRO90" s="195"/>
      <c r="KRP90" s="195"/>
      <c r="KRQ90" s="195"/>
      <c r="KRR90" s="195"/>
      <c r="KRS90" s="195"/>
      <c r="KRT90" s="195"/>
      <c r="KRU90" s="195"/>
      <c r="KRV90" s="195"/>
      <c r="KRW90" s="195"/>
      <c r="KRX90" s="195"/>
      <c r="KRY90" s="195"/>
      <c r="KRZ90" s="195"/>
      <c r="KSA90" s="195"/>
      <c r="KSB90" s="195"/>
      <c r="KSC90" s="195"/>
      <c r="KSD90" s="195"/>
      <c r="KSE90" s="195"/>
      <c r="KSF90" s="195"/>
      <c r="KSG90" s="195"/>
      <c r="KSH90" s="195"/>
      <c r="KSI90" s="195"/>
      <c r="KSJ90" s="195"/>
      <c r="KSK90" s="195"/>
      <c r="KSL90" s="195"/>
      <c r="KSM90" s="195"/>
      <c r="KSN90" s="195"/>
      <c r="KSO90" s="195"/>
      <c r="KSP90" s="195"/>
      <c r="KSQ90" s="195"/>
      <c r="KSR90" s="195"/>
      <c r="KSS90" s="195"/>
      <c r="KST90" s="195"/>
      <c r="KSU90" s="195"/>
      <c r="KSV90" s="195"/>
      <c r="KSW90" s="195"/>
      <c r="KSX90" s="195"/>
      <c r="KSY90" s="195"/>
      <c r="KSZ90" s="195"/>
      <c r="KTA90" s="195"/>
      <c r="KTB90" s="195"/>
      <c r="KTC90" s="195"/>
      <c r="KTD90" s="195"/>
      <c r="KTE90" s="195"/>
      <c r="KTF90" s="195"/>
      <c r="KTG90" s="195"/>
      <c r="KTH90" s="195"/>
      <c r="KTI90" s="195"/>
      <c r="KTJ90" s="195"/>
      <c r="KTK90" s="195"/>
      <c r="KTL90" s="195"/>
      <c r="KTM90" s="195"/>
      <c r="KTN90" s="195"/>
      <c r="KTO90" s="195"/>
      <c r="KTP90" s="195"/>
      <c r="KTQ90" s="195"/>
      <c r="KTR90" s="195"/>
      <c r="KTS90" s="195"/>
      <c r="KTT90" s="195"/>
      <c r="KTU90" s="195"/>
      <c r="KTV90" s="195"/>
      <c r="KTW90" s="195"/>
      <c r="KTX90" s="195"/>
      <c r="KTY90" s="195"/>
      <c r="KTZ90" s="195"/>
      <c r="KUA90" s="195"/>
      <c r="KUB90" s="195"/>
      <c r="KUC90" s="195"/>
      <c r="KUD90" s="195"/>
      <c r="KUE90" s="195"/>
      <c r="KUF90" s="195"/>
      <c r="KUG90" s="195"/>
      <c r="KUH90" s="195"/>
      <c r="KUI90" s="195"/>
      <c r="KUJ90" s="195"/>
      <c r="KUK90" s="195"/>
      <c r="KUL90" s="195"/>
      <c r="KUM90" s="195"/>
      <c r="KUN90" s="195"/>
      <c r="KUO90" s="195"/>
      <c r="KUP90" s="195"/>
      <c r="KUQ90" s="195"/>
      <c r="KUR90" s="195"/>
      <c r="KUS90" s="195"/>
      <c r="KUT90" s="195"/>
      <c r="KUU90" s="195"/>
      <c r="KUV90" s="195"/>
      <c r="KUW90" s="195"/>
      <c r="KUX90" s="195"/>
      <c r="KUY90" s="195"/>
      <c r="KUZ90" s="195"/>
      <c r="KVA90" s="195"/>
      <c r="KVB90" s="195"/>
      <c r="KVC90" s="195"/>
      <c r="KVD90" s="195"/>
      <c r="KVE90" s="195"/>
      <c r="KVF90" s="195"/>
      <c r="KVG90" s="195"/>
      <c r="KVH90" s="195"/>
      <c r="KVI90" s="195"/>
      <c r="KVJ90" s="195"/>
      <c r="KVK90" s="195"/>
      <c r="KVL90" s="195"/>
      <c r="KVM90" s="195"/>
      <c r="KVN90" s="195"/>
      <c r="KVO90" s="195"/>
      <c r="KVP90" s="195"/>
      <c r="KVQ90" s="195"/>
      <c r="KVR90" s="195"/>
      <c r="KVS90" s="195"/>
      <c r="KVT90" s="195"/>
      <c r="KVU90" s="195"/>
      <c r="KVV90" s="195"/>
      <c r="KVW90" s="195"/>
      <c r="KVX90" s="195"/>
      <c r="KVY90" s="195"/>
      <c r="KVZ90" s="195"/>
      <c r="KWA90" s="195"/>
      <c r="KWB90" s="195"/>
      <c r="KWC90" s="195"/>
      <c r="KWD90" s="195"/>
      <c r="KWE90" s="195"/>
      <c r="KWF90" s="195"/>
      <c r="KWG90" s="195"/>
      <c r="KWH90" s="195"/>
      <c r="KWI90" s="195"/>
      <c r="KWJ90" s="195"/>
      <c r="KWK90" s="195"/>
      <c r="KWL90" s="195"/>
      <c r="KWM90" s="195"/>
      <c r="KWN90" s="195"/>
      <c r="KWO90" s="195"/>
      <c r="KWP90" s="195"/>
      <c r="KWQ90" s="195"/>
      <c r="KWR90" s="195"/>
      <c r="KWS90" s="195"/>
      <c r="KWT90" s="195"/>
      <c r="KWU90" s="195"/>
      <c r="KWV90" s="195"/>
      <c r="KWW90" s="195"/>
      <c r="KWX90" s="195"/>
      <c r="KWY90" s="195"/>
      <c r="KWZ90" s="195"/>
      <c r="KXA90" s="195"/>
      <c r="KXB90" s="195"/>
      <c r="KXC90" s="195"/>
      <c r="KXD90" s="195"/>
      <c r="KXE90" s="195"/>
      <c r="KXF90" s="195"/>
      <c r="KXG90" s="195"/>
      <c r="KXH90" s="195"/>
      <c r="KXI90" s="195"/>
      <c r="KXJ90" s="195"/>
      <c r="KXK90" s="195"/>
      <c r="KXL90" s="195"/>
      <c r="KXM90" s="195"/>
      <c r="KXN90" s="195"/>
      <c r="KXO90" s="195"/>
      <c r="KXP90" s="195"/>
      <c r="KXQ90" s="195"/>
      <c r="KXR90" s="195"/>
      <c r="KXS90" s="195"/>
      <c r="KXT90" s="195"/>
      <c r="KXU90" s="195"/>
      <c r="KXV90" s="195"/>
      <c r="KXW90" s="195"/>
      <c r="KXX90" s="195"/>
      <c r="KXY90" s="195"/>
      <c r="KXZ90" s="195"/>
      <c r="KYA90" s="195"/>
      <c r="KYB90" s="195"/>
      <c r="KYC90" s="195"/>
      <c r="KYD90" s="195"/>
      <c r="KYE90" s="195"/>
      <c r="KYF90" s="195"/>
      <c r="KYG90" s="195"/>
      <c r="KYH90" s="195"/>
      <c r="KYI90" s="195"/>
      <c r="KYJ90" s="195"/>
      <c r="KYK90" s="195"/>
      <c r="KYL90" s="195"/>
      <c r="KYM90" s="195"/>
      <c r="KYN90" s="195"/>
      <c r="KYO90" s="195"/>
      <c r="KYP90" s="195"/>
      <c r="KYQ90" s="195"/>
      <c r="KYR90" s="195"/>
      <c r="KYS90" s="195"/>
      <c r="KYT90" s="195"/>
      <c r="KYU90" s="195"/>
      <c r="KYV90" s="195"/>
      <c r="KYW90" s="195"/>
      <c r="KYX90" s="195"/>
      <c r="KYY90" s="195"/>
      <c r="KYZ90" s="195"/>
      <c r="KZA90" s="195"/>
      <c r="KZB90" s="195"/>
      <c r="KZC90" s="195"/>
      <c r="KZD90" s="195"/>
      <c r="KZE90" s="195"/>
      <c r="KZF90" s="195"/>
      <c r="KZG90" s="195"/>
      <c r="KZH90" s="195"/>
      <c r="KZI90" s="195"/>
      <c r="KZJ90" s="195"/>
      <c r="KZK90" s="195"/>
      <c r="KZL90" s="195"/>
      <c r="KZM90" s="195"/>
      <c r="KZN90" s="195"/>
      <c r="KZO90" s="195"/>
      <c r="KZP90" s="195"/>
      <c r="KZQ90" s="195"/>
      <c r="KZR90" s="195"/>
      <c r="KZS90" s="195"/>
      <c r="KZT90" s="195"/>
      <c r="KZU90" s="195"/>
      <c r="KZV90" s="195"/>
      <c r="KZW90" s="195"/>
      <c r="KZX90" s="195"/>
      <c r="KZY90" s="195"/>
      <c r="KZZ90" s="195"/>
      <c r="LAA90" s="195"/>
      <c r="LAB90" s="195"/>
      <c r="LAC90" s="195"/>
      <c r="LAD90" s="195"/>
      <c r="LAE90" s="195"/>
      <c r="LAF90" s="195"/>
      <c r="LAG90" s="195"/>
      <c r="LAH90" s="195"/>
      <c r="LAI90" s="195"/>
      <c r="LAJ90" s="195"/>
      <c r="LAK90" s="195"/>
      <c r="LAL90" s="195"/>
      <c r="LAM90" s="195"/>
      <c r="LAN90" s="195"/>
      <c r="LAO90" s="195"/>
      <c r="LAP90" s="195"/>
      <c r="LAQ90" s="195"/>
      <c r="LAR90" s="195"/>
      <c r="LAS90" s="195"/>
      <c r="LAT90" s="195"/>
      <c r="LAU90" s="195"/>
      <c r="LAV90" s="195"/>
      <c r="LAW90" s="195"/>
      <c r="LAX90" s="195"/>
      <c r="LAY90" s="195"/>
      <c r="LAZ90" s="195"/>
      <c r="LBA90" s="195"/>
      <c r="LBB90" s="195"/>
      <c r="LBC90" s="195"/>
      <c r="LBD90" s="195"/>
      <c r="LBE90" s="195"/>
      <c r="LBF90" s="195"/>
      <c r="LBG90" s="195"/>
      <c r="LBH90" s="195"/>
      <c r="LBI90" s="195"/>
      <c r="LBJ90" s="195"/>
      <c r="LBK90" s="195"/>
      <c r="LBL90" s="195"/>
      <c r="LBM90" s="195"/>
      <c r="LBN90" s="195"/>
      <c r="LBO90" s="195"/>
      <c r="LBP90" s="195"/>
      <c r="LBQ90" s="195"/>
      <c r="LBR90" s="195"/>
      <c r="LBS90" s="195"/>
      <c r="LBT90" s="195"/>
      <c r="LBU90" s="195"/>
      <c r="LBV90" s="195"/>
      <c r="LBW90" s="195"/>
      <c r="LBX90" s="195"/>
      <c r="LBY90" s="195"/>
      <c r="LBZ90" s="195"/>
      <c r="LCA90" s="195"/>
      <c r="LCB90" s="195"/>
      <c r="LCC90" s="195"/>
      <c r="LCD90" s="195"/>
      <c r="LCE90" s="195"/>
      <c r="LCF90" s="195"/>
      <c r="LCG90" s="195"/>
      <c r="LCH90" s="195"/>
      <c r="LCI90" s="195"/>
      <c r="LCJ90" s="195"/>
      <c r="LCK90" s="195"/>
      <c r="LCL90" s="195"/>
      <c r="LCM90" s="195"/>
      <c r="LCN90" s="195"/>
      <c r="LCO90" s="195"/>
      <c r="LCP90" s="195"/>
      <c r="LCQ90" s="195"/>
      <c r="LCR90" s="195"/>
      <c r="LCS90" s="195"/>
      <c r="LCT90" s="195"/>
      <c r="LCU90" s="195"/>
      <c r="LCV90" s="195"/>
      <c r="LCW90" s="195"/>
      <c r="LCX90" s="195"/>
      <c r="LCY90" s="195"/>
      <c r="LCZ90" s="195"/>
      <c r="LDA90" s="195"/>
      <c r="LDB90" s="195"/>
      <c r="LDC90" s="195"/>
      <c r="LDD90" s="195"/>
      <c r="LDE90" s="195"/>
      <c r="LDF90" s="195"/>
      <c r="LDG90" s="195"/>
      <c r="LDH90" s="195"/>
      <c r="LDI90" s="195"/>
      <c r="LDJ90" s="195"/>
      <c r="LDK90" s="195"/>
      <c r="LDL90" s="195"/>
      <c r="LDM90" s="195"/>
      <c r="LDN90" s="195"/>
      <c r="LDO90" s="195"/>
      <c r="LDP90" s="195"/>
      <c r="LDQ90" s="195"/>
      <c r="LDR90" s="195"/>
      <c r="LDS90" s="195"/>
      <c r="LDT90" s="195"/>
      <c r="LDU90" s="195"/>
      <c r="LDV90" s="195"/>
      <c r="LDW90" s="195"/>
      <c r="LDX90" s="195"/>
      <c r="LDY90" s="195"/>
      <c r="LDZ90" s="195"/>
      <c r="LEA90" s="195"/>
      <c r="LEB90" s="195"/>
      <c r="LEC90" s="195"/>
      <c r="LED90" s="195"/>
      <c r="LEE90" s="195"/>
      <c r="LEF90" s="195"/>
      <c r="LEG90" s="195"/>
      <c r="LEH90" s="195"/>
      <c r="LEI90" s="195"/>
      <c r="LEJ90" s="195"/>
      <c r="LEK90" s="195"/>
      <c r="LEL90" s="195"/>
      <c r="LEM90" s="195"/>
      <c r="LEN90" s="195"/>
      <c r="LEO90" s="195"/>
      <c r="LEP90" s="195"/>
      <c r="LEQ90" s="195"/>
      <c r="LER90" s="195"/>
      <c r="LES90" s="195"/>
      <c r="LET90" s="195"/>
      <c r="LEU90" s="195"/>
      <c r="LEV90" s="195"/>
      <c r="LEW90" s="195"/>
      <c r="LEX90" s="195"/>
      <c r="LEY90" s="195"/>
      <c r="LEZ90" s="195"/>
      <c r="LFA90" s="195"/>
      <c r="LFB90" s="195"/>
      <c r="LFC90" s="195"/>
      <c r="LFD90" s="195"/>
      <c r="LFE90" s="195"/>
      <c r="LFF90" s="195"/>
      <c r="LFG90" s="195"/>
      <c r="LFH90" s="195"/>
      <c r="LFI90" s="195"/>
      <c r="LFJ90" s="195"/>
      <c r="LFK90" s="195"/>
      <c r="LFL90" s="195"/>
      <c r="LFM90" s="195"/>
      <c r="LFN90" s="195"/>
      <c r="LFO90" s="195"/>
      <c r="LFP90" s="195"/>
      <c r="LFQ90" s="195"/>
      <c r="LFR90" s="195"/>
      <c r="LFS90" s="195"/>
      <c r="LFT90" s="195"/>
      <c r="LFU90" s="195"/>
      <c r="LFV90" s="195"/>
      <c r="LFW90" s="195"/>
      <c r="LFX90" s="195"/>
      <c r="LFY90" s="195"/>
      <c r="LFZ90" s="195"/>
      <c r="LGA90" s="195"/>
      <c r="LGB90" s="195"/>
      <c r="LGC90" s="195"/>
      <c r="LGD90" s="195"/>
      <c r="LGE90" s="195"/>
      <c r="LGF90" s="195"/>
      <c r="LGG90" s="195"/>
      <c r="LGH90" s="195"/>
      <c r="LGI90" s="195"/>
      <c r="LGJ90" s="195"/>
      <c r="LGK90" s="195"/>
      <c r="LGL90" s="195"/>
      <c r="LGM90" s="195"/>
      <c r="LGN90" s="195"/>
      <c r="LGO90" s="195"/>
      <c r="LGP90" s="195"/>
      <c r="LGQ90" s="195"/>
      <c r="LGR90" s="195"/>
      <c r="LGS90" s="195"/>
      <c r="LGT90" s="195"/>
      <c r="LGU90" s="195"/>
      <c r="LGV90" s="195"/>
      <c r="LGW90" s="195"/>
      <c r="LGX90" s="195"/>
      <c r="LGY90" s="195"/>
      <c r="LGZ90" s="195"/>
      <c r="LHA90" s="195"/>
      <c r="LHB90" s="195"/>
      <c r="LHC90" s="195"/>
      <c r="LHD90" s="195"/>
      <c r="LHE90" s="195"/>
      <c r="LHF90" s="195"/>
      <c r="LHG90" s="195"/>
      <c r="LHH90" s="195"/>
      <c r="LHI90" s="195"/>
      <c r="LHJ90" s="195"/>
      <c r="LHK90" s="195"/>
      <c r="LHL90" s="195"/>
      <c r="LHM90" s="195"/>
      <c r="LHN90" s="195"/>
      <c r="LHO90" s="195"/>
      <c r="LHP90" s="195"/>
      <c r="LHQ90" s="195"/>
      <c r="LHR90" s="195"/>
      <c r="LHS90" s="195"/>
      <c r="LHT90" s="195"/>
      <c r="LHU90" s="195"/>
      <c r="LHV90" s="195"/>
      <c r="LHW90" s="195"/>
      <c r="LHX90" s="195"/>
      <c r="LHY90" s="195"/>
      <c r="LHZ90" s="195"/>
      <c r="LIA90" s="195"/>
      <c r="LIB90" s="195"/>
      <c r="LIC90" s="195"/>
      <c r="LID90" s="195"/>
      <c r="LIE90" s="195"/>
      <c r="LIF90" s="195"/>
      <c r="LIG90" s="195"/>
      <c r="LIH90" s="195"/>
      <c r="LII90" s="195"/>
      <c r="LIJ90" s="195"/>
      <c r="LIK90" s="195"/>
      <c r="LIL90" s="195"/>
      <c r="LIM90" s="195"/>
      <c r="LIN90" s="195"/>
      <c r="LIO90" s="195"/>
      <c r="LIP90" s="195"/>
      <c r="LIQ90" s="195"/>
      <c r="LIR90" s="195"/>
      <c r="LIS90" s="195"/>
      <c r="LIT90" s="195"/>
      <c r="LIU90" s="195"/>
      <c r="LIV90" s="195"/>
      <c r="LIW90" s="195"/>
      <c r="LIX90" s="195"/>
      <c r="LIY90" s="195"/>
      <c r="LIZ90" s="195"/>
      <c r="LJA90" s="195"/>
      <c r="LJB90" s="195"/>
      <c r="LJC90" s="195"/>
      <c r="LJD90" s="195"/>
      <c r="LJE90" s="195"/>
      <c r="LJF90" s="195"/>
      <c r="LJG90" s="195"/>
      <c r="LJH90" s="195"/>
      <c r="LJI90" s="195"/>
      <c r="LJJ90" s="195"/>
      <c r="LJK90" s="195"/>
      <c r="LJL90" s="195"/>
      <c r="LJM90" s="195"/>
      <c r="LJN90" s="195"/>
      <c r="LJO90" s="195"/>
      <c r="LJP90" s="195"/>
      <c r="LJQ90" s="195"/>
      <c r="LJR90" s="195"/>
      <c r="LJS90" s="195"/>
      <c r="LJT90" s="195"/>
      <c r="LJU90" s="195"/>
      <c r="LJV90" s="195"/>
      <c r="LJW90" s="195"/>
      <c r="LJX90" s="195"/>
      <c r="LJY90" s="195"/>
      <c r="LJZ90" s="195"/>
      <c r="LKA90" s="195"/>
      <c r="LKB90" s="195"/>
      <c r="LKC90" s="195"/>
      <c r="LKD90" s="195"/>
      <c r="LKE90" s="195"/>
      <c r="LKF90" s="195"/>
      <c r="LKG90" s="195"/>
      <c r="LKH90" s="195"/>
      <c r="LKI90" s="195"/>
      <c r="LKJ90" s="195"/>
      <c r="LKK90" s="195"/>
      <c r="LKL90" s="195"/>
      <c r="LKM90" s="195"/>
      <c r="LKN90" s="195"/>
      <c r="LKO90" s="195"/>
      <c r="LKP90" s="195"/>
      <c r="LKQ90" s="195"/>
      <c r="LKR90" s="195"/>
      <c r="LKS90" s="195"/>
      <c r="LKT90" s="195"/>
      <c r="LKU90" s="195"/>
      <c r="LKV90" s="195"/>
      <c r="LKW90" s="195"/>
      <c r="LKX90" s="195"/>
      <c r="LKY90" s="195"/>
      <c r="LKZ90" s="195"/>
      <c r="LLA90" s="195"/>
      <c r="LLB90" s="195"/>
      <c r="LLC90" s="195"/>
      <c r="LLD90" s="195"/>
      <c r="LLE90" s="195"/>
      <c r="LLF90" s="195"/>
      <c r="LLG90" s="195"/>
      <c r="LLH90" s="195"/>
      <c r="LLI90" s="195"/>
      <c r="LLJ90" s="195"/>
      <c r="LLK90" s="195"/>
      <c r="LLL90" s="195"/>
      <c r="LLM90" s="195"/>
      <c r="LLN90" s="195"/>
      <c r="LLO90" s="195"/>
      <c r="LLP90" s="195"/>
      <c r="LLQ90" s="195"/>
      <c r="LLR90" s="195"/>
      <c r="LLS90" s="195"/>
      <c r="LLT90" s="195"/>
      <c r="LLU90" s="195"/>
      <c r="LLV90" s="195"/>
      <c r="LLW90" s="195"/>
      <c r="LLX90" s="195"/>
      <c r="LLY90" s="195"/>
      <c r="LLZ90" s="195"/>
      <c r="LMA90" s="195"/>
      <c r="LMB90" s="195"/>
      <c r="LMC90" s="195"/>
      <c r="LMD90" s="195"/>
      <c r="LME90" s="195"/>
      <c r="LMF90" s="195"/>
      <c r="LMG90" s="195"/>
      <c r="LMH90" s="195"/>
      <c r="LMI90" s="195"/>
      <c r="LMJ90" s="195"/>
      <c r="LMK90" s="195"/>
      <c r="LML90" s="195"/>
      <c r="LMM90" s="195"/>
      <c r="LMN90" s="195"/>
      <c r="LMO90" s="195"/>
      <c r="LMP90" s="195"/>
      <c r="LMQ90" s="195"/>
      <c r="LMR90" s="195"/>
      <c r="LMS90" s="195"/>
      <c r="LMT90" s="195"/>
      <c r="LMU90" s="195"/>
      <c r="LMV90" s="195"/>
      <c r="LMW90" s="195"/>
      <c r="LMX90" s="195"/>
      <c r="LMY90" s="195"/>
      <c r="LMZ90" s="195"/>
      <c r="LNA90" s="195"/>
      <c r="LNB90" s="195"/>
      <c r="LNC90" s="195"/>
      <c r="LND90" s="195"/>
      <c r="LNE90" s="195"/>
      <c r="LNF90" s="195"/>
      <c r="LNG90" s="195"/>
      <c r="LNH90" s="195"/>
      <c r="LNI90" s="195"/>
      <c r="LNJ90" s="195"/>
      <c r="LNK90" s="195"/>
      <c r="LNL90" s="195"/>
      <c r="LNM90" s="195"/>
      <c r="LNN90" s="195"/>
      <c r="LNO90" s="195"/>
      <c r="LNP90" s="195"/>
      <c r="LNQ90" s="195"/>
      <c r="LNR90" s="195"/>
      <c r="LNS90" s="195"/>
      <c r="LNT90" s="195"/>
      <c r="LNU90" s="195"/>
      <c r="LNV90" s="195"/>
      <c r="LNW90" s="195"/>
      <c r="LNX90" s="195"/>
      <c r="LNY90" s="195"/>
      <c r="LNZ90" s="195"/>
      <c r="LOA90" s="195"/>
      <c r="LOB90" s="195"/>
      <c r="LOC90" s="195"/>
      <c r="LOD90" s="195"/>
      <c r="LOE90" s="195"/>
      <c r="LOF90" s="195"/>
      <c r="LOG90" s="195"/>
      <c r="LOH90" s="195"/>
      <c r="LOI90" s="195"/>
      <c r="LOJ90" s="195"/>
      <c r="LOK90" s="195"/>
      <c r="LOL90" s="195"/>
      <c r="LOM90" s="195"/>
      <c r="LON90" s="195"/>
      <c r="LOO90" s="195"/>
      <c r="LOP90" s="195"/>
      <c r="LOQ90" s="195"/>
      <c r="LOR90" s="195"/>
      <c r="LOS90" s="195"/>
      <c r="LOT90" s="195"/>
      <c r="LOU90" s="195"/>
      <c r="LOV90" s="195"/>
      <c r="LOW90" s="195"/>
      <c r="LOX90" s="195"/>
      <c r="LOY90" s="195"/>
      <c r="LOZ90" s="195"/>
      <c r="LPA90" s="195"/>
      <c r="LPB90" s="195"/>
      <c r="LPC90" s="195"/>
      <c r="LPD90" s="195"/>
      <c r="LPE90" s="195"/>
      <c r="LPF90" s="195"/>
      <c r="LPG90" s="195"/>
      <c r="LPH90" s="195"/>
      <c r="LPI90" s="195"/>
      <c r="LPJ90" s="195"/>
      <c r="LPK90" s="195"/>
      <c r="LPL90" s="195"/>
      <c r="LPM90" s="195"/>
      <c r="LPN90" s="195"/>
      <c r="LPO90" s="195"/>
      <c r="LPP90" s="195"/>
      <c r="LPQ90" s="195"/>
      <c r="LPR90" s="195"/>
      <c r="LPS90" s="195"/>
      <c r="LPT90" s="195"/>
      <c r="LPU90" s="195"/>
      <c r="LPV90" s="195"/>
      <c r="LPW90" s="195"/>
      <c r="LPX90" s="195"/>
      <c r="LPY90" s="195"/>
      <c r="LPZ90" s="195"/>
      <c r="LQA90" s="195"/>
      <c r="LQB90" s="195"/>
      <c r="LQC90" s="195"/>
      <c r="LQD90" s="195"/>
      <c r="LQE90" s="195"/>
      <c r="LQF90" s="195"/>
      <c r="LQG90" s="195"/>
      <c r="LQH90" s="195"/>
      <c r="LQI90" s="195"/>
      <c r="LQJ90" s="195"/>
      <c r="LQK90" s="195"/>
      <c r="LQL90" s="195"/>
      <c r="LQM90" s="195"/>
      <c r="LQN90" s="195"/>
      <c r="LQO90" s="195"/>
      <c r="LQP90" s="195"/>
      <c r="LQQ90" s="195"/>
      <c r="LQR90" s="195"/>
      <c r="LQS90" s="195"/>
      <c r="LQT90" s="195"/>
      <c r="LQU90" s="195"/>
      <c r="LQV90" s="195"/>
      <c r="LQW90" s="195"/>
      <c r="LQX90" s="195"/>
      <c r="LQY90" s="195"/>
      <c r="LQZ90" s="195"/>
      <c r="LRA90" s="195"/>
      <c r="LRB90" s="195"/>
      <c r="LRC90" s="195"/>
      <c r="LRD90" s="195"/>
      <c r="LRE90" s="195"/>
      <c r="LRF90" s="195"/>
      <c r="LRG90" s="195"/>
      <c r="LRH90" s="195"/>
      <c r="LRI90" s="195"/>
      <c r="LRJ90" s="195"/>
      <c r="LRK90" s="195"/>
      <c r="LRL90" s="195"/>
      <c r="LRM90" s="195"/>
      <c r="LRN90" s="195"/>
      <c r="LRO90" s="195"/>
      <c r="LRP90" s="195"/>
      <c r="LRQ90" s="195"/>
      <c r="LRR90" s="195"/>
      <c r="LRS90" s="195"/>
      <c r="LRT90" s="195"/>
      <c r="LRU90" s="195"/>
      <c r="LRV90" s="195"/>
      <c r="LRW90" s="195"/>
      <c r="LRX90" s="195"/>
      <c r="LRY90" s="195"/>
      <c r="LRZ90" s="195"/>
      <c r="LSA90" s="195"/>
      <c r="LSB90" s="195"/>
      <c r="LSC90" s="195"/>
      <c r="LSD90" s="195"/>
      <c r="LSE90" s="195"/>
      <c r="LSF90" s="195"/>
      <c r="LSG90" s="195"/>
      <c r="LSH90" s="195"/>
      <c r="LSI90" s="195"/>
      <c r="LSJ90" s="195"/>
      <c r="LSK90" s="195"/>
      <c r="LSL90" s="195"/>
      <c r="LSM90" s="195"/>
      <c r="LSN90" s="195"/>
      <c r="LSO90" s="195"/>
      <c r="LSP90" s="195"/>
      <c r="LSQ90" s="195"/>
      <c r="LSR90" s="195"/>
      <c r="LSS90" s="195"/>
      <c r="LST90" s="195"/>
      <c r="LSU90" s="195"/>
      <c r="LSV90" s="195"/>
      <c r="LSW90" s="195"/>
      <c r="LSX90" s="195"/>
      <c r="LSY90" s="195"/>
      <c r="LSZ90" s="195"/>
      <c r="LTA90" s="195"/>
      <c r="LTB90" s="195"/>
      <c r="LTC90" s="195"/>
      <c r="LTD90" s="195"/>
      <c r="LTE90" s="195"/>
      <c r="LTF90" s="195"/>
      <c r="LTG90" s="195"/>
      <c r="LTH90" s="195"/>
      <c r="LTI90" s="195"/>
      <c r="LTJ90" s="195"/>
      <c r="LTK90" s="195"/>
      <c r="LTL90" s="195"/>
      <c r="LTM90" s="195"/>
      <c r="LTN90" s="195"/>
      <c r="LTO90" s="195"/>
      <c r="LTP90" s="195"/>
      <c r="LTQ90" s="195"/>
      <c r="LTR90" s="195"/>
      <c r="LTS90" s="195"/>
      <c r="LTT90" s="195"/>
      <c r="LTU90" s="195"/>
      <c r="LTV90" s="195"/>
      <c r="LTW90" s="195"/>
      <c r="LTX90" s="195"/>
      <c r="LTY90" s="195"/>
      <c r="LTZ90" s="195"/>
      <c r="LUA90" s="195"/>
      <c r="LUB90" s="195"/>
      <c r="LUC90" s="195"/>
      <c r="LUD90" s="195"/>
      <c r="LUE90" s="195"/>
      <c r="LUF90" s="195"/>
      <c r="LUG90" s="195"/>
      <c r="LUH90" s="195"/>
      <c r="LUI90" s="195"/>
      <c r="LUJ90" s="195"/>
      <c r="LUK90" s="195"/>
      <c r="LUL90" s="195"/>
      <c r="LUM90" s="195"/>
      <c r="LUN90" s="195"/>
      <c r="LUO90" s="195"/>
      <c r="LUP90" s="195"/>
      <c r="LUQ90" s="195"/>
      <c r="LUR90" s="195"/>
      <c r="LUS90" s="195"/>
      <c r="LUT90" s="195"/>
      <c r="LUU90" s="195"/>
      <c r="LUV90" s="195"/>
      <c r="LUW90" s="195"/>
      <c r="LUX90" s="195"/>
      <c r="LUY90" s="195"/>
      <c r="LUZ90" s="195"/>
      <c r="LVA90" s="195"/>
      <c r="LVB90" s="195"/>
      <c r="LVC90" s="195"/>
      <c r="LVD90" s="195"/>
      <c r="LVE90" s="195"/>
      <c r="LVF90" s="195"/>
      <c r="LVG90" s="195"/>
      <c r="LVH90" s="195"/>
      <c r="LVI90" s="195"/>
      <c r="LVJ90" s="195"/>
      <c r="LVK90" s="195"/>
      <c r="LVL90" s="195"/>
      <c r="LVM90" s="195"/>
      <c r="LVN90" s="195"/>
      <c r="LVO90" s="195"/>
      <c r="LVP90" s="195"/>
      <c r="LVQ90" s="195"/>
      <c r="LVR90" s="195"/>
      <c r="LVS90" s="195"/>
      <c r="LVT90" s="195"/>
      <c r="LVU90" s="195"/>
      <c r="LVV90" s="195"/>
      <c r="LVW90" s="195"/>
      <c r="LVX90" s="195"/>
      <c r="LVY90" s="195"/>
      <c r="LVZ90" s="195"/>
      <c r="LWA90" s="195"/>
      <c r="LWB90" s="195"/>
      <c r="LWC90" s="195"/>
      <c r="LWD90" s="195"/>
      <c r="LWE90" s="195"/>
      <c r="LWF90" s="195"/>
      <c r="LWG90" s="195"/>
      <c r="LWH90" s="195"/>
      <c r="LWI90" s="195"/>
      <c r="LWJ90" s="195"/>
      <c r="LWK90" s="195"/>
      <c r="LWL90" s="195"/>
      <c r="LWM90" s="195"/>
      <c r="LWN90" s="195"/>
      <c r="LWO90" s="195"/>
      <c r="LWP90" s="195"/>
      <c r="LWQ90" s="195"/>
      <c r="LWR90" s="195"/>
      <c r="LWS90" s="195"/>
      <c r="LWT90" s="195"/>
      <c r="LWU90" s="195"/>
      <c r="LWV90" s="195"/>
      <c r="LWW90" s="195"/>
      <c r="LWX90" s="195"/>
      <c r="LWY90" s="195"/>
      <c r="LWZ90" s="195"/>
      <c r="LXA90" s="195"/>
      <c r="LXB90" s="195"/>
      <c r="LXC90" s="195"/>
      <c r="LXD90" s="195"/>
      <c r="LXE90" s="195"/>
      <c r="LXF90" s="195"/>
      <c r="LXG90" s="195"/>
      <c r="LXH90" s="195"/>
      <c r="LXI90" s="195"/>
      <c r="LXJ90" s="195"/>
      <c r="LXK90" s="195"/>
      <c r="LXL90" s="195"/>
      <c r="LXM90" s="195"/>
      <c r="LXN90" s="195"/>
      <c r="LXO90" s="195"/>
      <c r="LXP90" s="195"/>
      <c r="LXQ90" s="195"/>
      <c r="LXR90" s="195"/>
      <c r="LXS90" s="195"/>
      <c r="LXT90" s="195"/>
      <c r="LXU90" s="195"/>
      <c r="LXV90" s="195"/>
      <c r="LXW90" s="195"/>
      <c r="LXX90" s="195"/>
      <c r="LXY90" s="195"/>
      <c r="LXZ90" s="195"/>
      <c r="LYA90" s="195"/>
      <c r="LYB90" s="195"/>
      <c r="LYC90" s="195"/>
      <c r="LYD90" s="195"/>
      <c r="LYE90" s="195"/>
      <c r="LYF90" s="195"/>
      <c r="LYG90" s="195"/>
      <c r="LYH90" s="195"/>
      <c r="LYI90" s="195"/>
      <c r="LYJ90" s="195"/>
      <c r="LYK90" s="195"/>
      <c r="LYL90" s="195"/>
      <c r="LYM90" s="195"/>
      <c r="LYN90" s="195"/>
      <c r="LYO90" s="195"/>
      <c r="LYP90" s="195"/>
      <c r="LYQ90" s="195"/>
      <c r="LYR90" s="195"/>
      <c r="LYS90" s="195"/>
      <c r="LYT90" s="195"/>
      <c r="LYU90" s="195"/>
      <c r="LYV90" s="195"/>
      <c r="LYW90" s="195"/>
      <c r="LYX90" s="195"/>
      <c r="LYY90" s="195"/>
      <c r="LYZ90" s="195"/>
      <c r="LZA90" s="195"/>
      <c r="LZB90" s="195"/>
      <c r="LZC90" s="195"/>
      <c r="LZD90" s="195"/>
      <c r="LZE90" s="195"/>
      <c r="LZF90" s="195"/>
      <c r="LZG90" s="195"/>
      <c r="LZH90" s="195"/>
      <c r="LZI90" s="195"/>
      <c r="LZJ90" s="195"/>
      <c r="LZK90" s="195"/>
      <c r="LZL90" s="195"/>
      <c r="LZM90" s="195"/>
      <c r="LZN90" s="195"/>
      <c r="LZO90" s="195"/>
      <c r="LZP90" s="195"/>
      <c r="LZQ90" s="195"/>
      <c r="LZR90" s="195"/>
      <c r="LZS90" s="195"/>
      <c r="LZT90" s="195"/>
      <c r="LZU90" s="195"/>
      <c r="LZV90" s="195"/>
      <c r="LZW90" s="195"/>
      <c r="LZX90" s="195"/>
      <c r="LZY90" s="195"/>
      <c r="LZZ90" s="195"/>
      <c r="MAA90" s="195"/>
      <c r="MAB90" s="195"/>
      <c r="MAC90" s="195"/>
      <c r="MAD90" s="195"/>
      <c r="MAE90" s="195"/>
      <c r="MAF90" s="195"/>
      <c r="MAG90" s="195"/>
      <c r="MAH90" s="195"/>
      <c r="MAI90" s="195"/>
      <c r="MAJ90" s="195"/>
      <c r="MAK90" s="195"/>
      <c r="MAL90" s="195"/>
      <c r="MAM90" s="195"/>
      <c r="MAN90" s="195"/>
      <c r="MAO90" s="195"/>
      <c r="MAP90" s="195"/>
      <c r="MAQ90" s="195"/>
      <c r="MAR90" s="195"/>
      <c r="MAS90" s="195"/>
      <c r="MAT90" s="195"/>
      <c r="MAU90" s="195"/>
      <c r="MAV90" s="195"/>
      <c r="MAW90" s="195"/>
      <c r="MAX90" s="195"/>
      <c r="MAY90" s="195"/>
      <c r="MAZ90" s="195"/>
      <c r="MBA90" s="195"/>
      <c r="MBB90" s="195"/>
      <c r="MBC90" s="195"/>
      <c r="MBD90" s="195"/>
      <c r="MBE90" s="195"/>
      <c r="MBF90" s="195"/>
      <c r="MBG90" s="195"/>
      <c r="MBH90" s="195"/>
      <c r="MBI90" s="195"/>
      <c r="MBJ90" s="195"/>
      <c r="MBK90" s="195"/>
      <c r="MBL90" s="195"/>
      <c r="MBM90" s="195"/>
      <c r="MBN90" s="195"/>
      <c r="MBO90" s="195"/>
      <c r="MBP90" s="195"/>
      <c r="MBQ90" s="195"/>
      <c r="MBR90" s="195"/>
      <c r="MBS90" s="195"/>
      <c r="MBT90" s="195"/>
      <c r="MBU90" s="195"/>
      <c r="MBV90" s="195"/>
      <c r="MBW90" s="195"/>
      <c r="MBX90" s="195"/>
      <c r="MBY90" s="195"/>
      <c r="MBZ90" s="195"/>
      <c r="MCA90" s="195"/>
      <c r="MCB90" s="195"/>
      <c r="MCC90" s="195"/>
      <c r="MCD90" s="195"/>
      <c r="MCE90" s="195"/>
      <c r="MCF90" s="195"/>
      <c r="MCG90" s="195"/>
      <c r="MCH90" s="195"/>
      <c r="MCI90" s="195"/>
      <c r="MCJ90" s="195"/>
      <c r="MCK90" s="195"/>
      <c r="MCL90" s="195"/>
      <c r="MCM90" s="195"/>
      <c r="MCN90" s="195"/>
      <c r="MCO90" s="195"/>
      <c r="MCP90" s="195"/>
      <c r="MCQ90" s="195"/>
      <c r="MCR90" s="195"/>
      <c r="MCS90" s="195"/>
      <c r="MCT90" s="195"/>
      <c r="MCU90" s="195"/>
      <c r="MCV90" s="195"/>
      <c r="MCW90" s="195"/>
      <c r="MCX90" s="195"/>
      <c r="MCY90" s="195"/>
      <c r="MCZ90" s="195"/>
      <c r="MDA90" s="195"/>
      <c r="MDB90" s="195"/>
      <c r="MDC90" s="195"/>
      <c r="MDD90" s="195"/>
      <c r="MDE90" s="195"/>
      <c r="MDF90" s="195"/>
      <c r="MDG90" s="195"/>
      <c r="MDH90" s="195"/>
      <c r="MDI90" s="195"/>
      <c r="MDJ90" s="195"/>
      <c r="MDK90" s="195"/>
      <c r="MDL90" s="195"/>
      <c r="MDM90" s="195"/>
      <c r="MDN90" s="195"/>
      <c r="MDO90" s="195"/>
      <c r="MDP90" s="195"/>
      <c r="MDQ90" s="195"/>
      <c r="MDR90" s="195"/>
      <c r="MDS90" s="195"/>
      <c r="MDT90" s="195"/>
      <c r="MDU90" s="195"/>
      <c r="MDV90" s="195"/>
      <c r="MDW90" s="195"/>
      <c r="MDX90" s="195"/>
      <c r="MDY90" s="195"/>
      <c r="MDZ90" s="195"/>
      <c r="MEA90" s="195"/>
      <c r="MEB90" s="195"/>
      <c r="MEC90" s="195"/>
      <c r="MED90" s="195"/>
      <c r="MEE90" s="195"/>
      <c r="MEF90" s="195"/>
      <c r="MEG90" s="195"/>
      <c r="MEH90" s="195"/>
      <c r="MEI90" s="195"/>
      <c r="MEJ90" s="195"/>
      <c r="MEK90" s="195"/>
      <c r="MEL90" s="195"/>
      <c r="MEM90" s="195"/>
      <c r="MEN90" s="195"/>
      <c r="MEO90" s="195"/>
      <c r="MEP90" s="195"/>
      <c r="MEQ90" s="195"/>
      <c r="MER90" s="195"/>
      <c r="MES90" s="195"/>
      <c r="MET90" s="195"/>
      <c r="MEU90" s="195"/>
      <c r="MEV90" s="195"/>
      <c r="MEW90" s="195"/>
      <c r="MEX90" s="195"/>
      <c r="MEY90" s="195"/>
      <c r="MEZ90" s="195"/>
      <c r="MFA90" s="195"/>
      <c r="MFB90" s="195"/>
      <c r="MFC90" s="195"/>
      <c r="MFD90" s="195"/>
      <c r="MFE90" s="195"/>
      <c r="MFF90" s="195"/>
      <c r="MFG90" s="195"/>
      <c r="MFH90" s="195"/>
      <c r="MFI90" s="195"/>
      <c r="MFJ90" s="195"/>
      <c r="MFK90" s="195"/>
      <c r="MFL90" s="195"/>
      <c r="MFM90" s="195"/>
      <c r="MFN90" s="195"/>
      <c r="MFO90" s="195"/>
      <c r="MFP90" s="195"/>
      <c r="MFQ90" s="195"/>
      <c r="MFR90" s="195"/>
      <c r="MFS90" s="195"/>
      <c r="MFT90" s="195"/>
      <c r="MFU90" s="195"/>
      <c r="MFV90" s="195"/>
      <c r="MFW90" s="195"/>
      <c r="MFX90" s="195"/>
      <c r="MFY90" s="195"/>
      <c r="MFZ90" s="195"/>
      <c r="MGA90" s="195"/>
      <c r="MGB90" s="195"/>
      <c r="MGC90" s="195"/>
      <c r="MGD90" s="195"/>
      <c r="MGE90" s="195"/>
      <c r="MGF90" s="195"/>
      <c r="MGG90" s="195"/>
      <c r="MGH90" s="195"/>
      <c r="MGI90" s="195"/>
      <c r="MGJ90" s="195"/>
      <c r="MGK90" s="195"/>
      <c r="MGL90" s="195"/>
      <c r="MGM90" s="195"/>
      <c r="MGN90" s="195"/>
      <c r="MGO90" s="195"/>
      <c r="MGP90" s="195"/>
      <c r="MGQ90" s="195"/>
      <c r="MGR90" s="195"/>
      <c r="MGS90" s="195"/>
      <c r="MGT90" s="195"/>
      <c r="MGU90" s="195"/>
      <c r="MGV90" s="195"/>
      <c r="MGW90" s="195"/>
      <c r="MGX90" s="195"/>
      <c r="MGY90" s="195"/>
      <c r="MGZ90" s="195"/>
      <c r="MHA90" s="195"/>
      <c r="MHB90" s="195"/>
      <c r="MHC90" s="195"/>
      <c r="MHD90" s="195"/>
      <c r="MHE90" s="195"/>
      <c r="MHF90" s="195"/>
      <c r="MHG90" s="195"/>
      <c r="MHH90" s="195"/>
      <c r="MHI90" s="195"/>
      <c r="MHJ90" s="195"/>
      <c r="MHK90" s="195"/>
      <c r="MHL90" s="195"/>
      <c r="MHM90" s="195"/>
      <c r="MHN90" s="195"/>
      <c r="MHO90" s="195"/>
      <c r="MHP90" s="195"/>
      <c r="MHQ90" s="195"/>
      <c r="MHR90" s="195"/>
      <c r="MHS90" s="195"/>
      <c r="MHT90" s="195"/>
      <c r="MHU90" s="195"/>
      <c r="MHV90" s="195"/>
      <c r="MHW90" s="195"/>
      <c r="MHX90" s="195"/>
      <c r="MHY90" s="195"/>
      <c r="MHZ90" s="195"/>
      <c r="MIA90" s="195"/>
      <c r="MIB90" s="195"/>
      <c r="MIC90" s="195"/>
      <c r="MID90" s="195"/>
      <c r="MIE90" s="195"/>
      <c r="MIF90" s="195"/>
      <c r="MIG90" s="195"/>
      <c r="MIH90" s="195"/>
      <c r="MII90" s="195"/>
      <c r="MIJ90" s="195"/>
      <c r="MIK90" s="195"/>
      <c r="MIL90" s="195"/>
      <c r="MIM90" s="195"/>
      <c r="MIN90" s="195"/>
      <c r="MIO90" s="195"/>
      <c r="MIP90" s="195"/>
      <c r="MIQ90" s="195"/>
      <c r="MIR90" s="195"/>
      <c r="MIS90" s="195"/>
      <c r="MIT90" s="195"/>
      <c r="MIU90" s="195"/>
      <c r="MIV90" s="195"/>
      <c r="MIW90" s="195"/>
      <c r="MIX90" s="195"/>
      <c r="MIY90" s="195"/>
      <c r="MIZ90" s="195"/>
      <c r="MJA90" s="195"/>
      <c r="MJB90" s="195"/>
      <c r="MJC90" s="195"/>
      <c r="MJD90" s="195"/>
      <c r="MJE90" s="195"/>
      <c r="MJF90" s="195"/>
      <c r="MJG90" s="195"/>
      <c r="MJH90" s="195"/>
      <c r="MJI90" s="195"/>
      <c r="MJJ90" s="195"/>
      <c r="MJK90" s="195"/>
      <c r="MJL90" s="195"/>
      <c r="MJM90" s="195"/>
      <c r="MJN90" s="195"/>
      <c r="MJO90" s="195"/>
      <c r="MJP90" s="195"/>
      <c r="MJQ90" s="195"/>
      <c r="MJR90" s="195"/>
      <c r="MJS90" s="195"/>
      <c r="MJT90" s="195"/>
      <c r="MJU90" s="195"/>
      <c r="MJV90" s="195"/>
      <c r="MJW90" s="195"/>
      <c r="MJX90" s="195"/>
      <c r="MJY90" s="195"/>
      <c r="MJZ90" s="195"/>
      <c r="MKA90" s="195"/>
      <c r="MKB90" s="195"/>
      <c r="MKC90" s="195"/>
      <c r="MKD90" s="195"/>
      <c r="MKE90" s="195"/>
      <c r="MKF90" s="195"/>
      <c r="MKG90" s="195"/>
      <c r="MKH90" s="195"/>
      <c r="MKI90" s="195"/>
      <c r="MKJ90" s="195"/>
      <c r="MKK90" s="195"/>
      <c r="MKL90" s="195"/>
      <c r="MKM90" s="195"/>
      <c r="MKN90" s="195"/>
      <c r="MKO90" s="195"/>
      <c r="MKP90" s="195"/>
      <c r="MKQ90" s="195"/>
      <c r="MKR90" s="195"/>
      <c r="MKS90" s="195"/>
      <c r="MKT90" s="195"/>
      <c r="MKU90" s="195"/>
      <c r="MKV90" s="195"/>
      <c r="MKW90" s="195"/>
      <c r="MKX90" s="195"/>
      <c r="MKY90" s="195"/>
      <c r="MKZ90" s="195"/>
      <c r="MLA90" s="195"/>
      <c r="MLB90" s="195"/>
      <c r="MLC90" s="195"/>
      <c r="MLD90" s="195"/>
      <c r="MLE90" s="195"/>
      <c r="MLF90" s="195"/>
      <c r="MLG90" s="195"/>
      <c r="MLH90" s="195"/>
      <c r="MLI90" s="195"/>
      <c r="MLJ90" s="195"/>
      <c r="MLK90" s="195"/>
      <c r="MLL90" s="195"/>
      <c r="MLM90" s="195"/>
      <c r="MLN90" s="195"/>
      <c r="MLO90" s="195"/>
      <c r="MLP90" s="195"/>
      <c r="MLQ90" s="195"/>
      <c r="MLR90" s="195"/>
      <c r="MLS90" s="195"/>
      <c r="MLT90" s="195"/>
      <c r="MLU90" s="195"/>
      <c r="MLV90" s="195"/>
      <c r="MLW90" s="195"/>
      <c r="MLX90" s="195"/>
      <c r="MLY90" s="195"/>
      <c r="MLZ90" s="195"/>
      <c r="MMA90" s="195"/>
      <c r="MMB90" s="195"/>
      <c r="MMC90" s="195"/>
      <c r="MMD90" s="195"/>
      <c r="MME90" s="195"/>
      <c r="MMF90" s="195"/>
      <c r="MMG90" s="195"/>
      <c r="MMH90" s="195"/>
      <c r="MMI90" s="195"/>
      <c r="MMJ90" s="195"/>
      <c r="MMK90" s="195"/>
      <c r="MML90" s="195"/>
      <c r="MMM90" s="195"/>
      <c r="MMN90" s="195"/>
      <c r="MMO90" s="195"/>
      <c r="MMP90" s="195"/>
      <c r="MMQ90" s="195"/>
      <c r="MMR90" s="195"/>
      <c r="MMS90" s="195"/>
      <c r="MMT90" s="195"/>
      <c r="MMU90" s="195"/>
      <c r="MMV90" s="195"/>
      <c r="MMW90" s="195"/>
      <c r="MMX90" s="195"/>
      <c r="MMY90" s="195"/>
      <c r="MMZ90" s="195"/>
      <c r="MNA90" s="195"/>
      <c r="MNB90" s="195"/>
      <c r="MNC90" s="195"/>
      <c r="MND90" s="195"/>
      <c r="MNE90" s="195"/>
      <c r="MNF90" s="195"/>
      <c r="MNG90" s="195"/>
      <c r="MNH90" s="195"/>
      <c r="MNI90" s="195"/>
      <c r="MNJ90" s="195"/>
      <c r="MNK90" s="195"/>
      <c r="MNL90" s="195"/>
      <c r="MNM90" s="195"/>
      <c r="MNN90" s="195"/>
      <c r="MNO90" s="195"/>
      <c r="MNP90" s="195"/>
      <c r="MNQ90" s="195"/>
      <c r="MNR90" s="195"/>
      <c r="MNS90" s="195"/>
      <c r="MNT90" s="195"/>
      <c r="MNU90" s="195"/>
      <c r="MNV90" s="195"/>
      <c r="MNW90" s="195"/>
      <c r="MNX90" s="195"/>
      <c r="MNY90" s="195"/>
      <c r="MNZ90" s="195"/>
      <c r="MOA90" s="195"/>
      <c r="MOB90" s="195"/>
      <c r="MOC90" s="195"/>
      <c r="MOD90" s="195"/>
      <c r="MOE90" s="195"/>
      <c r="MOF90" s="195"/>
      <c r="MOG90" s="195"/>
      <c r="MOH90" s="195"/>
      <c r="MOI90" s="195"/>
      <c r="MOJ90" s="195"/>
      <c r="MOK90" s="195"/>
      <c r="MOL90" s="195"/>
      <c r="MOM90" s="195"/>
      <c r="MON90" s="195"/>
      <c r="MOO90" s="195"/>
      <c r="MOP90" s="195"/>
      <c r="MOQ90" s="195"/>
      <c r="MOR90" s="195"/>
      <c r="MOS90" s="195"/>
      <c r="MOT90" s="195"/>
      <c r="MOU90" s="195"/>
      <c r="MOV90" s="195"/>
      <c r="MOW90" s="195"/>
      <c r="MOX90" s="195"/>
      <c r="MOY90" s="195"/>
      <c r="MOZ90" s="195"/>
      <c r="MPA90" s="195"/>
      <c r="MPB90" s="195"/>
      <c r="MPC90" s="195"/>
      <c r="MPD90" s="195"/>
      <c r="MPE90" s="195"/>
      <c r="MPF90" s="195"/>
      <c r="MPG90" s="195"/>
      <c r="MPH90" s="195"/>
      <c r="MPI90" s="195"/>
      <c r="MPJ90" s="195"/>
      <c r="MPK90" s="195"/>
      <c r="MPL90" s="195"/>
      <c r="MPM90" s="195"/>
      <c r="MPN90" s="195"/>
      <c r="MPO90" s="195"/>
      <c r="MPP90" s="195"/>
      <c r="MPQ90" s="195"/>
      <c r="MPR90" s="195"/>
      <c r="MPS90" s="195"/>
      <c r="MPT90" s="195"/>
      <c r="MPU90" s="195"/>
      <c r="MPV90" s="195"/>
      <c r="MPW90" s="195"/>
      <c r="MPX90" s="195"/>
      <c r="MPY90" s="195"/>
      <c r="MPZ90" s="195"/>
      <c r="MQA90" s="195"/>
      <c r="MQB90" s="195"/>
      <c r="MQC90" s="195"/>
      <c r="MQD90" s="195"/>
      <c r="MQE90" s="195"/>
      <c r="MQF90" s="195"/>
      <c r="MQG90" s="195"/>
      <c r="MQH90" s="195"/>
      <c r="MQI90" s="195"/>
      <c r="MQJ90" s="195"/>
      <c r="MQK90" s="195"/>
      <c r="MQL90" s="195"/>
      <c r="MQM90" s="195"/>
      <c r="MQN90" s="195"/>
      <c r="MQO90" s="195"/>
      <c r="MQP90" s="195"/>
      <c r="MQQ90" s="195"/>
      <c r="MQR90" s="195"/>
      <c r="MQS90" s="195"/>
      <c r="MQT90" s="195"/>
      <c r="MQU90" s="195"/>
      <c r="MQV90" s="195"/>
      <c r="MQW90" s="195"/>
      <c r="MQX90" s="195"/>
      <c r="MQY90" s="195"/>
      <c r="MQZ90" s="195"/>
      <c r="MRA90" s="195"/>
      <c r="MRB90" s="195"/>
      <c r="MRC90" s="195"/>
      <c r="MRD90" s="195"/>
      <c r="MRE90" s="195"/>
      <c r="MRF90" s="195"/>
      <c r="MRG90" s="195"/>
      <c r="MRH90" s="195"/>
      <c r="MRI90" s="195"/>
      <c r="MRJ90" s="195"/>
      <c r="MRK90" s="195"/>
      <c r="MRL90" s="195"/>
      <c r="MRM90" s="195"/>
      <c r="MRN90" s="195"/>
      <c r="MRO90" s="195"/>
      <c r="MRP90" s="195"/>
      <c r="MRQ90" s="195"/>
      <c r="MRR90" s="195"/>
      <c r="MRS90" s="195"/>
      <c r="MRT90" s="195"/>
      <c r="MRU90" s="195"/>
      <c r="MRV90" s="195"/>
      <c r="MRW90" s="195"/>
      <c r="MRX90" s="195"/>
      <c r="MRY90" s="195"/>
      <c r="MRZ90" s="195"/>
      <c r="MSA90" s="195"/>
      <c r="MSB90" s="195"/>
      <c r="MSC90" s="195"/>
      <c r="MSD90" s="195"/>
      <c r="MSE90" s="195"/>
      <c r="MSF90" s="195"/>
      <c r="MSG90" s="195"/>
      <c r="MSH90" s="195"/>
      <c r="MSI90" s="195"/>
      <c r="MSJ90" s="195"/>
      <c r="MSK90" s="195"/>
      <c r="MSL90" s="195"/>
      <c r="MSM90" s="195"/>
      <c r="MSN90" s="195"/>
      <c r="MSO90" s="195"/>
      <c r="MSP90" s="195"/>
      <c r="MSQ90" s="195"/>
      <c r="MSR90" s="195"/>
      <c r="MSS90" s="195"/>
      <c r="MST90" s="195"/>
      <c r="MSU90" s="195"/>
      <c r="MSV90" s="195"/>
      <c r="MSW90" s="195"/>
      <c r="MSX90" s="195"/>
      <c r="MSY90" s="195"/>
      <c r="MSZ90" s="195"/>
      <c r="MTA90" s="195"/>
      <c r="MTB90" s="195"/>
      <c r="MTC90" s="195"/>
      <c r="MTD90" s="195"/>
      <c r="MTE90" s="195"/>
      <c r="MTF90" s="195"/>
      <c r="MTG90" s="195"/>
      <c r="MTH90" s="195"/>
      <c r="MTI90" s="195"/>
      <c r="MTJ90" s="195"/>
      <c r="MTK90" s="195"/>
      <c r="MTL90" s="195"/>
      <c r="MTM90" s="195"/>
      <c r="MTN90" s="195"/>
      <c r="MTO90" s="195"/>
      <c r="MTP90" s="195"/>
      <c r="MTQ90" s="195"/>
      <c r="MTR90" s="195"/>
      <c r="MTS90" s="195"/>
      <c r="MTT90" s="195"/>
      <c r="MTU90" s="195"/>
      <c r="MTV90" s="195"/>
      <c r="MTW90" s="195"/>
      <c r="MTX90" s="195"/>
      <c r="MTY90" s="195"/>
      <c r="MTZ90" s="195"/>
      <c r="MUA90" s="195"/>
      <c r="MUB90" s="195"/>
      <c r="MUC90" s="195"/>
      <c r="MUD90" s="195"/>
      <c r="MUE90" s="195"/>
      <c r="MUF90" s="195"/>
      <c r="MUG90" s="195"/>
      <c r="MUH90" s="195"/>
      <c r="MUI90" s="195"/>
      <c r="MUJ90" s="195"/>
      <c r="MUK90" s="195"/>
      <c r="MUL90" s="195"/>
      <c r="MUM90" s="195"/>
      <c r="MUN90" s="195"/>
      <c r="MUO90" s="195"/>
      <c r="MUP90" s="195"/>
      <c r="MUQ90" s="195"/>
      <c r="MUR90" s="195"/>
      <c r="MUS90" s="195"/>
      <c r="MUT90" s="195"/>
      <c r="MUU90" s="195"/>
      <c r="MUV90" s="195"/>
      <c r="MUW90" s="195"/>
      <c r="MUX90" s="195"/>
      <c r="MUY90" s="195"/>
      <c r="MUZ90" s="195"/>
      <c r="MVA90" s="195"/>
      <c r="MVB90" s="195"/>
      <c r="MVC90" s="195"/>
      <c r="MVD90" s="195"/>
      <c r="MVE90" s="195"/>
      <c r="MVF90" s="195"/>
      <c r="MVG90" s="195"/>
      <c r="MVH90" s="195"/>
      <c r="MVI90" s="195"/>
      <c r="MVJ90" s="195"/>
      <c r="MVK90" s="195"/>
      <c r="MVL90" s="195"/>
      <c r="MVM90" s="195"/>
      <c r="MVN90" s="195"/>
      <c r="MVO90" s="195"/>
      <c r="MVP90" s="195"/>
      <c r="MVQ90" s="195"/>
      <c r="MVR90" s="195"/>
      <c r="MVS90" s="195"/>
      <c r="MVT90" s="195"/>
      <c r="MVU90" s="195"/>
      <c r="MVV90" s="195"/>
      <c r="MVW90" s="195"/>
      <c r="MVX90" s="195"/>
      <c r="MVY90" s="195"/>
      <c r="MVZ90" s="195"/>
      <c r="MWA90" s="195"/>
      <c r="MWB90" s="195"/>
      <c r="MWC90" s="195"/>
      <c r="MWD90" s="195"/>
      <c r="MWE90" s="195"/>
      <c r="MWF90" s="195"/>
      <c r="MWG90" s="195"/>
      <c r="MWH90" s="195"/>
      <c r="MWI90" s="195"/>
      <c r="MWJ90" s="195"/>
      <c r="MWK90" s="195"/>
      <c r="MWL90" s="195"/>
      <c r="MWM90" s="195"/>
      <c r="MWN90" s="195"/>
      <c r="MWO90" s="195"/>
      <c r="MWP90" s="195"/>
      <c r="MWQ90" s="195"/>
      <c r="MWR90" s="195"/>
      <c r="MWS90" s="195"/>
      <c r="MWT90" s="195"/>
      <c r="MWU90" s="195"/>
      <c r="MWV90" s="195"/>
      <c r="MWW90" s="195"/>
      <c r="MWX90" s="195"/>
      <c r="MWY90" s="195"/>
      <c r="MWZ90" s="195"/>
      <c r="MXA90" s="195"/>
      <c r="MXB90" s="195"/>
      <c r="MXC90" s="195"/>
      <c r="MXD90" s="195"/>
      <c r="MXE90" s="195"/>
      <c r="MXF90" s="195"/>
      <c r="MXG90" s="195"/>
      <c r="MXH90" s="195"/>
      <c r="MXI90" s="195"/>
      <c r="MXJ90" s="195"/>
      <c r="MXK90" s="195"/>
      <c r="MXL90" s="195"/>
      <c r="MXM90" s="195"/>
      <c r="MXN90" s="195"/>
      <c r="MXO90" s="195"/>
      <c r="MXP90" s="195"/>
      <c r="MXQ90" s="195"/>
      <c r="MXR90" s="195"/>
      <c r="MXS90" s="195"/>
      <c r="MXT90" s="195"/>
      <c r="MXU90" s="195"/>
      <c r="MXV90" s="195"/>
      <c r="MXW90" s="195"/>
      <c r="MXX90" s="195"/>
      <c r="MXY90" s="195"/>
      <c r="MXZ90" s="195"/>
      <c r="MYA90" s="195"/>
      <c r="MYB90" s="195"/>
      <c r="MYC90" s="195"/>
      <c r="MYD90" s="195"/>
      <c r="MYE90" s="195"/>
      <c r="MYF90" s="195"/>
      <c r="MYG90" s="195"/>
      <c r="MYH90" s="195"/>
      <c r="MYI90" s="195"/>
      <c r="MYJ90" s="195"/>
      <c r="MYK90" s="195"/>
      <c r="MYL90" s="195"/>
      <c r="MYM90" s="195"/>
      <c r="MYN90" s="195"/>
      <c r="MYO90" s="195"/>
      <c r="MYP90" s="195"/>
      <c r="MYQ90" s="195"/>
      <c r="MYR90" s="195"/>
      <c r="MYS90" s="195"/>
      <c r="MYT90" s="195"/>
      <c r="MYU90" s="195"/>
      <c r="MYV90" s="195"/>
      <c r="MYW90" s="195"/>
      <c r="MYX90" s="195"/>
      <c r="MYY90" s="195"/>
      <c r="MYZ90" s="195"/>
      <c r="MZA90" s="195"/>
      <c r="MZB90" s="195"/>
      <c r="MZC90" s="195"/>
      <c r="MZD90" s="195"/>
      <c r="MZE90" s="195"/>
      <c r="MZF90" s="195"/>
      <c r="MZG90" s="195"/>
      <c r="MZH90" s="195"/>
      <c r="MZI90" s="195"/>
      <c r="MZJ90" s="195"/>
      <c r="MZK90" s="195"/>
      <c r="MZL90" s="195"/>
      <c r="MZM90" s="195"/>
      <c r="MZN90" s="195"/>
      <c r="MZO90" s="195"/>
      <c r="MZP90" s="195"/>
      <c r="MZQ90" s="195"/>
      <c r="MZR90" s="195"/>
      <c r="MZS90" s="195"/>
      <c r="MZT90" s="195"/>
      <c r="MZU90" s="195"/>
      <c r="MZV90" s="195"/>
      <c r="MZW90" s="195"/>
      <c r="MZX90" s="195"/>
      <c r="MZY90" s="195"/>
      <c r="MZZ90" s="195"/>
      <c r="NAA90" s="195"/>
      <c r="NAB90" s="195"/>
      <c r="NAC90" s="195"/>
      <c r="NAD90" s="195"/>
      <c r="NAE90" s="195"/>
      <c r="NAF90" s="195"/>
      <c r="NAG90" s="195"/>
      <c r="NAH90" s="195"/>
      <c r="NAI90" s="195"/>
      <c r="NAJ90" s="195"/>
      <c r="NAK90" s="195"/>
      <c r="NAL90" s="195"/>
      <c r="NAM90" s="195"/>
      <c r="NAN90" s="195"/>
      <c r="NAO90" s="195"/>
      <c r="NAP90" s="195"/>
      <c r="NAQ90" s="195"/>
      <c r="NAR90" s="195"/>
      <c r="NAS90" s="195"/>
      <c r="NAT90" s="195"/>
      <c r="NAU90" s="195"/>
      <c r="NAV90" s="195"/>
      <c r="NAW90" s="195"/>
      <c r="NAX90" s="195"/>
      <c r="NAY90" s="195"/>
      <c r="NAZ90" s="195"/>
      <c r="NBA90" s="195"/>
      <c r="NBB90" s="195"/>
      <c r="NBC90" s="195"/>
      <c r="NBD90" s="195"/>
      <c r="NBE90" s="195"/>
      <c r="NBF90" s="195"/>
      <c r="NBG90" s="195"/>
      <c r="NBH90" s="195"/>
      <c r="NBI90" s="195"/>
      <c r="NBJ90" s="195"/>
      <c r="NBK90" s="195"/>
      <c r="NBL90" s="195"/>
      <c r="NBM90" s="195"/>
      <c r="NBN90" s="195"/>
      <c r="NBO90" s="195"/>
      <c r="NBP90" s="195"/>
      <c r="NBQ90" s="195"/>
      <c r="NBR90" s="195"/>
      <c r="NBS90" s="195"/>
      <c r="NBT90" s="195"/>
      <c r="NBU90" s="195"/>
      <c r="NBV90" s="195"/>
      <c r="NBW90" s="195"/>
      <c r="NBX90" s="195"/>
      <c r="NBY90" s="195"/>
      <c r="NBZ90" s="195"/>
      <c r="NCA90" s="195"/>
      <c r="NCB90" s="195"/>
      <c r="NCC90" s="195"/>
      <c r="NCD90" s="195"/>
      <c r="NCE90" s="195"/>
      <c r="NCF90" s="195"/>
      <c r="NCG90" s="195"/>
      <c r="NCH90" s="195"/>
      <c r="NCI90" s="195"/>
      <c r="NCJ90" s="195"/>
      <c r="NCK90" s="195"/>
      <c r="NCL90" s="195"/>
      <c r="NCM90" s="195"/>
      <c r="NCN90" s="195"/>
      <c r="NCO90" s="195"/>
      <c r="NCP90" s="195"/>
      <c r="NCQ90" s="195"/>
      <c r="NCR90" s="195"/>
      <c r="NCS90" s="195"/>
      <c r="NCT90" s="195"/>
      <c r="NCU90" s="195"/>
      <c r="NCV90" s="195"/>
      <c r="NCW90" s="195"/>
      <c r="NCX90" s="195"/>
      <c r="NCY90" s="195"/>
      <c r="NCZ90" s="195"/>
      <c r="NDA90" s="195"/>
      <c r="NDB90" s="195"/>
      <c r="NDC90" s="195"/>
      <c r="NDD90" s="195"/>
      <c r="NDE90" s="195"/>
      <c r="NDF90" s="195"/>
      <c r="NDG90" s="195"/>
      <c r="NDH90" s="195"/>
      <c r="NDI90" s="195"/>
      <c r="NDJ90" s="195"/>
      <c r="NDK90" s="195"/>
      <c r="NDL90" s="195"/>
      <c r="NDM90" s="195"/>
      <c r="NDN90" s="195"/>
      <c r="NDO90" s="195"/>
      <c r="NDP90" s="195"/>
      <c r="NDQ90" s="195"/>
      <c r="NDR90" s="195"/>
      <c r="NDS90" s="195"/>
      <c r="NDT90" s="195"/>
      <c r="NDU90" s="195"/>
      <c r="NDV90" s="195"/>
      <c r="NDW90" s="195"/>
      <c r="NDX90" s="195"/>
      <c r="NDY90" s="195"/>
      <c r="NDZ90" s="195"/>
      <c r="NEA90" s="195"/>
      <c r="NEB90" s="195"/>
      <c r="NEC90" s="195"/>
      <c r="NED90" s="195"/>
      <c r="NEE90" s="195"/>
      <c r="NEF90" s="195"/>
      <c r="NEG90" s="195"/>
      <c r="NEH90" s="195"/>
      <c r="NEI90" s="195"/>
      <c r="NEJ90" s="195"/>
      <c r="NEK90" s="195"/>
      <c r="NEL90" s="195"/>
      <c r="NEM90" s="195"/>
      <c r="NEN90" s="195"/>
      <c r="NEO90" s="195"/>
      <c r="NEP90" s="195"/>
      <c r="NEQ90" s="195"/>
      <c r="NER90" s="195"/>
      <c r="NES90" s="195"/>
      <c r="NET90" s="195"/>
      <c r="NEU90" s="195"/>
      <c r="NEV90" s="195"/>
      <c r="NEW90" s="195"/>
      <c r="NEX90" s="195"/>
      <c r="NEY90" s="195"/>
      <c r="NEZ90" s="195"/>
      <c r="NFA90" s="195"/>
      <c r="NFB90" s="195"/>
      <c r="NFC90" s="195"/>
      <c r="NFD90" s="195"/>
      <c r="NFE90" s="195"/>
      <c r="NFF90" s="195"/>
      <c r="NFG90" s="195"/>
      <c r="NFH90" s="195"/>
      <c r="NFI90" s="195"/>
      <c r="NFJ90" s="195"/>
      <c r="NFK90" s="195"/>
      <c r="NFL90" s="195"/>
      <c r="NFM90" s="195"/>
      <c r="NFN90" s="195"/>
      <c r="NFO90" s="195"/>
      <c r="NFP90" s="195"/>
      <c r="NFQ90" s="195"/>
      <c r="NFR90" s="195"/>
      <c r="NFS90" s="195"/>
      <c r="NFT90" s="195"/>
      <c r="NFU90" s="195"/>
      <c r="NFV90" s="195"/>
      <c r="NFW90" s="195"/>
      <c r="NFX90" s="195"/>
      <c r="NFY90" s="195"/>
      <c r="NFZ90" s="195"/>
      <c r="NGA90" s="195"/>
      <c r="NGB90" s="195"/>
      <c r="NGC90" s="195"/>
      <c r="NGD90" s="195"/>
      <c r="NGE90" s="195"/>
      <c r="NGF90" s="195"/>
      <c r="NGG90" s="195"/>
      <c r="NGH90" s="195"/>
      <c r="NGI90" s="195"/>
      <c r="NGJ90" s="195"/>
      <c r="NGK90" s="195"/>
      <c r="NGL90" s="195"/>
      <c r="NGM90" s="195"/>
      <c r="NGN90" s="195"/>
      <c r="NGO90" s="195"/>
      <c r="NGP90" s="195"/>
      <c r="NGQ90" s="195"/>
      <c r="NGR90" s="195"/>
      <c r="NGS90" s="195"/>
      <c r="NGT90" s="195"/>
      <c r="NGU90" s="195"/>
      <c r="NGV90" s="195"/>
      <c r="NGW90" s="195"/>
      <c r="NGX90" s="195"/>
      <c r="NGY90" s="195"/>
      <c r="NGZ90" s="195"/>
      <c r="NHA90" s="195"/>
      <c r="NHB90" s="195"/>
      <c r="NHC90" s="195"/>
      <c r="NHD90" s="195"/>
      <c r="NHE90" s="195"/>
      <c r="NHF90" s="195"/>
      <c r="NHG90" s="195"/>
      <c r="NHH90" s="195"/>
      <c r="NHI90" s="195"/>
      <c r="NHJ90" s="195"/>
      <c r="NHK90" s="195"/>
      <c r="NHL90" s="195"/>
      <c r="NHM90" s="195"/>
      <c r="NHN90" s="195"/>
      <c r="NHO90" s="195"/>
      <c r="NHP90" s="195"/>
      <c r="NHQ90" s="195"/>
      <c r="NHR90" s="195"/>
      <c r="NHS90" s="195"/>
      <c r="NHT90" s="195"/>
      <c r="NHU90" s="195"/>
      <c r="NHV90" s="195"/>
      <c r="NHW90" s="195"/>
      <c r="NHX90" s="195"/>
      <c r="NHY90" s="195"/>
      <c r="NHZ90" s="195"/>
      <c r="NIA90" s="195"/>
      <c r="NIB90" s="195"/>
      <c r="NIC90" s="195"/>
      <c r="NID90" s="195"/>
      <c r="NIE90" s="195"/>
      <c r="NIF90" s="195"/>
      <c r="NIG90" s="195"/>
      <c r="NIH90" s="195"/>
      <c r="NII90" s="195"/>
      <c r="NIJ90" s="195"/>
      <c r="NIK90" s="195"/>
      <c r="NIL90" s="195"/>
      <c r="NIM90" s="195"/>
      <c r="NIN90" s="195"/>
      <c r="NIO90" s="195"/>
      <c r="NIP90" s="195"/>
      <c r="NIQ90" s="195"/>
      <c r="NIR90" s="195"/>
      <c r="NIS90" s="195"/>
      <c r="NIT90" s="195"/>
      <c r="NIU90" s="195"/>
      <c r="NIV90" s="195"/>
      <c r="NIW90" s="195"/>
      <c r="NIX90" s="195"/>
      <c r="NIY90" s="195"/>
      <c r="NIZ90" s="195"/>
      <c r="NJA90" s="195"/>
      <c r="NJB90" s="195"/>
      <c r="NJC90" s="195"/>
      <c r="NJD90" s="195"/>
      <c r="NJE90" s="195"/>
      <c r="NJF90" s="195"/>
      <c r="NJG90" s="195"/>
      <c r="NJH90" s="195"/>
      <c r="NJI90" s="195"/>
      <c r="NJJ90" s="195"/>
      <c r="NJK90" s="195"/>
      <c r="NJL90" s="195"/>
      <c r="NJM90" s="195"/>
      <c r="NJN90" s="195"/>
      <c r="NJO90" s="195"/>
      <c r="NJP90" s="195"/>
      <c r="NJQ90" s="195"/>
      <c r="NJR90" s="195"/>
      <c r="NJS90" s="195"/>
      <c r="NJT90" s="195"/>
      <c r="NJU90" s="195"/>
      <c r="NJV90" s="195"/>
      <c r="NJW90" s="195"/>
      <c r="NJX90" s="195"/>
      <c r="NJY90" s="195"/>
      <c r="NJZ90" s="195"/>
      <c r="NKA90" s="195"/>
      <c r="NKB90" s="195"/>
      <c r="NKC90" s="195"/>
      <c r="NKD90" s="195"/>
      <c r="NKE90" s="195"/>
      <c r="NKF90" s="195"/>
      <c r="NKG90" s="195"/>
      <c r="NKH90" s="195"/>
      <c r="NKI90" s="195"/>
      <c r="NKJ90" s="195"/>
      <c r="NKK90" s="195"/>
      <c r="NKL90" s="195"/>
      <c r="NKM90" s="195"/>
      <c r="NKN90" s="195"/>
      <c r="NKO90" s="195"/>
      <c r="NKP90" s="195"/>
      <c r="NKQ90" s="195"/>
      <c r="NKR90" s="195"/>
      <c r="NKS90" s="195"/>
      <c r="NKT90" s="195"/>
      <c r="NKU90" s="195"/>
      <c r="NKV90" s="195"/>
      <c r="NKW90" s="195"/>
      <c r="NKX90" s="195"/>
      <c r="NKY90" s="195"/>
      <c r="NKZ90" s="195"/>
      <c r="NLA90" s="195"/>
      <c r="NLB90" s="195"/>
      <c r="NLC90" s="195"/>
      <c r="NLD90" s="195"/>
      <c r="NLE90" s="195"/>
      <c r="NLF90" s="195"/>
      <c r="NLG90" s="195"/>
      <c r="NLH90" s="195"/>
      <c r="NLI90" s="195"/>
      <c r="NLJ90" s="195"/>
      <c r="NLK90" s="195"/>
      <c r="NLL90" s="195"/>
      <c r="NLM90" s="195"/>
      <c r="NLN90" s="195"/>
      <c r="NLO90" s="195"/>
      <c r="NLP90" s="195"/>
      <c r="NLQ90" s="195"/>
      <c r="NLR90" s="195"/>
      <c r="NLS90" s="195"/>
      <c r="NLT90" s="195"/>
      <c r="NLU90" s="195"/>
      <c r="NLV90" s="195"/>
      <c r="NLW90" s="195"/>
      <c r="NLX90" s="195"/>
      <c r="NLY90" s="195"/>
      <c r="NLZ90" s="195"/>
      <c r="NMA90" s="195"/>
      <c r="NMB90" s="195"/>
      <c r="NMC90" s="195"/>
      <c r="NMD90" s="195"/>
      <c r="NME90" s="195"/>
      <c r="NMF90" s="195"/>
      <c r="NMG90" s="195"/>
      <c r="NMH90" s="195"/>
      <c r="NMI90" s="195"/>
      <c r="NMJ90" s="195"/>
      <c r="NMK90" s="195"/>
      <c r="NML90" s="195"/>
      <c r="NMM90" s="195"/>
      <c r="NMN90" s="195"/>
      <c r="NMO90" s="195"/>
      <c r="NMP90" s="195"/>
      <c r="NMQ90" s="195"/>
      <c r="NMR90" s="195"/>
      <c r="NMS90" s="195"/>
      <c r="NMT90" s="195"/>
      <c r="NMU90" s="195"/>
      <c r="NMV90" s="195"/>
      <c r="NMW90" s="195"/>
      <c r="NMX90" s="195"/>
      <c r="NMY90" s="195"/>
      <c r="NMZ90" s="195"/>
      <c r="NNA90" s="195"/>
      <c r="NNB90" s="195"/>
      <c r="NNC90" s="195"/>
      <c r="NND90" s="195"/>
      <c r="NNE90" s="195"/>
      <c r="NNF90" s="195"/>
      <c r="NNG90" s="195"/>
      <c r="NNH90" s="195"/>
      <c r="NNI90" s="195"/>
      <c r="NNJ90" s="195"/>
      <c r="NNK90" s="195"/>
      <c r="NNL90" s="195"/>
      <c r="NNM90" s="195"/>
      <c r="NNN90" s="195"/>
      <c r="NNO90" s="195"/>
      <c r="NNP90" s="195"/>
      <c r="NNQ90" s="195"/>
      <c r="NNR90" s="195"/>
      <c r="NNS90" s="195"/>
      <c r="NNT90" s="195"/>
      <c r="NNU90" s="195"/>
      <c r="NNV90" s="195"/>
      <c r="NNW90" s="195"/>
      <c r="NNX90" s="195"/>
      <c r="NNY90" s="195"/>
      <c r="NNZ90" s="195"/>
      <c r="NOA90" s="195"/>
      <c r="NOB90" s="195"/>
      <c r="NOC90" s="195"/>
      <c r="NOD90" s="195"/>
      <c r="NOE90" s="195"/>
      <c r="NOF90" s="195"/>
      <c r="NOG90" s="195"/>
      <c r="NOH90" s="195"/>
      <c r="NOI90" s="195"/>
      <c r="NOJ90" s="195"/>
      <c r="NOK90" s="195"/>
      <c r="NOL90" s="195"/>
      <c r="NOM90" s="195"/>
      <c r="NON90" s="195"/>
      <c r="NOO90" s="195"/>
      <c r="NOP90" s="195"/>
      <c r="NOQ90" s="195"/>
      <c r="NOR90" s="195"/>
      <c r="NOS90" s="195"/>
      <c r="NOT90" s="195"/>
      <c r="NOU90" s="195"/>
      <c r="NOV90" s="195"/>
      <c r="NOW90" s="195"/>
      <c r="NOX90" s="195"/>
      <c r="NOY90" s="195"/>
      <c r="NOZ90" s="195"/>
      <c r="NPA90" s="195"/>
      <c r="NPB90" s="195"/>
      <c r="NPC90" s="195"/>
      <c r="NPD90" s="195"/>
      <c r="NPE90" s="195"/>
      <c r="NPF90" s="195"/>
      <c r="NPG90" s="195"/>
      <c r="NPH90" s="195"/>
      <c r="NPI90" s="195"/>
      <c r="NPJ90" s="195"/>
      <c r="NPK90" s="195"/>
      <c r="NPL90" s="195"/>
      <c r="NPM90" s="195"/>
      <c r="NPN90" s="195"/>
      <c r="NPO90" s="195"/>
      <c r="NPP90" s="195"/>
      <c r="NPQ90" s="195"/>
      <c r="NPR90" s="195"/>
      <c r="NPS90" s="195"/>
      <c r="NPT90" s="195"/>
      <c r="NPU90" s="195"/>
      <c r="NPV90" s="195"/>
      <c r="NPW90" s="195"/>
      <c r="NPX90" s="195"/>
      <c r="NPY90" s="195"/>
      <c r="NPZ90" s="195"/>
      <c r="NQA90" s="195"/>
      <c r="NQB90" s="195"/>
      <c r="NQC90" s="195"/>
      <c r="NQD90" s="195"/>
      <c r="NQE90" s="195"/>
      <c r="NQF90" s="195"/>
      <c r="NQG90" s="195"/>
      <c r="NQH90" s="195"/>
      <c r="NQI90" s="195"/>
      <c r="NQJ90" s="195"/>
      <c r="NQK90" s="195"/>
      <c r="NQL90" s="195"/>
      <c r="NQM90" s="195"/>
      <c r="NQN90" s="195"/>
      <c r="NQO90" s="195"/>
      <c r="NQP90" s="195"/>
      <c r="NQQ90" s="195"/>
      <c r="NQR90" s="195"/>
      <c r="NQS90" s="195"/>
      <c r="NQT90" s="195"/>
      <c r="NQU90" s="195"/>
      <c r="NQV90" s="195"/>
      <c r="NQW90" s="195"/>
      <c r="NQX90" s="195"/>
      <c r="NQY90" s="195"/>
      <c r="NQZ90" s="195"/>
      <c r="NRA90" s="195"/>
      <c r="NRB90" s="195"/>
      <c r="NRC90" s="195"/>
      <c r="NRD90" s="195"/>
      <c r="NRE90" s="195"/>
      <c r="NRF90" s="195"/>
      <c r="NRG90" s="195"/>
      <c r="NRH90" s="195"/>
      <c r="NRI90" s="195"/>
      <c r="NRJ90" s="195"/>
      <c r="NRK90" s="195"/>
      <c r="NRL90" s="195"/>
      <c r="NRM90" s="195"/>
      <c r="NRN90" s="195"/>
      <c r="NRO90" s="195"/>
      <c r="NRP90" s="195"/>
      <c r="NRQ90" s="195"/>
      <c r="NRR90" s="195"/>
      <c r="NRS90" s="195"/>
      <c r="NRT90" s="195"/>
      <c r="NRU90" s="195"/>
      <c r="NRV90" s="195"/>
      <c r="NRW90" s="195"/>
      <c r="NRX90" s="195"/>
      <c r="NRY90" s="195"/>
      <c r="NRZ90" s="195"/>
      <c r="NSA90" s="195"/>
      <c r="NSB90" s="195"/>
      <c r="NSC90" s="195"/>
      <c r="NSD90" s="195"/>
      <c r="NSE90" s="195"/>
      <c r="NSF90" s="195"/>
      <c r="NSG90" s="195"/>
      <c r="NSH90" s="195"/>
      <c r="NSI90" s="195"/>
      <c r="NSJ90" s="195"/>
      <c r="NSK90" s="195"/>
      <c r="NSL90" s="195"/>
      <c r="NSM90" s="195"/>
      <c r="NSN90" s="195"/>
      <c r="NSO90" s="195"/>
      <c r="NSP90" s="195"/>
      <c r="NSQ90" s="195"/>
      <c r="NSR90" s="195"/>
      <c r="NSS90" s="195"/>
      <c r="NST90" s="195"/>
      <c r="NSU90" s="195"/>
      <c r="NSV90" s="195"/>
      <c r="NSW90" s="195"/>
      <c r="NSX90" s="195"/>
      <c r="NSY90" s="195"/>
      <c r="NSZ90" s="195"/>
      <c r="NTA90" s="195"/>
      <c r="NTB90" s="195"/>
      <c r="NTC90" s="195"/>
      <c r="NTD90" s="195"/>
      <c r="NTE90" s="195"/>
      <c r="NTF90" s="195"/>
      <c r="NTG90" s="195"/>
      <c r="NTH90" s="195"/>
      <c r="NTI90" s="195"/>
      <c r="NTJ90" s="195"/>
      <c r="NTK90" s="195"/>
      <c r="NTL90" s="195"/>
      <c r="NTM90" s="195"/>
      <c r="NTN90" s="195"/>
      <c r="NTO90" s="195"/>
      <c r="NTP90" s="195"/>
      <c r="NTQ90" s="195"/>
      <c r="NTR90" s="195"/>
      <c r="NTS90" s="195"/>
      <c r="NTT90" s="195"/>
      <c r="NTU90" s="195"/>
      <c r="NTV90" s="195"/>
      <c r="NTW90" s="195"/>
      <c r="NTX90" s="195"/>
      <c r="NTY90" s="195"/>
      <c r="NTZ90" s="195"/>
      <c r="NUA90" s="195"/>
      <c r="NUB90" s="195"/>
      <c r="NUC90" s="195"/>
      <c r="NUD90" s="195"/>
      <c r="NUE90" s="195"/>
      <c r="NUF90" s="195"/>
      <c r="NUG90" s="195"/>
      <c r="NUH90" s="195"/>
      <c r="NUI90" s="195"/>
      <c r="NUJ90" s="195"/>
      <c r="NUK90" s="195"/>
      <c r="NUL90" s="195"/>
      <c r="NUM90" s="195"/>
      <c r="NUN90" s="195"/>
      <c r="NUO90" s="195"/>
      <c r="NUP90" s="195"/>
      <c r="NUQ90" s="195"/>
      <c r="NUR90" s="195"/>
      <c r="NUS90" s="195"/>
      <c r="NUT90" s="195"/>
      <c r="NUU90" s="195"/>
      <c r="NUV90" s="195"/>
      <c r="NUW90" s="195"/>
      <c r="NUX90" s="195"/>
      <c r="NUY90" s="195"/>
      <c r="NUZ90" s="195"/>
      <c r="NVA90" s="195"/>
      <c r="NVB90" s="195"/>
      <c r="NVC90" s="195"/>
      <c r="NVD90" s="195"/>
      <c r="NVE90" s="195"/>
      <c r="NVF90" s="195"/>
      <c r="NVG90" s="195"/>
      <c r="NVH90" s="195"/>
      <c r="NVI90" s="195"/>
      <c r="NVJ90" s="195"/>
      <c r="NVK90" s="195"/>
      <c r="NVL90" s="195"/>
      <c r="NVM90" s="195"/>
      <c r="NVN90" s="195"/>
      <c r="NVO90" s="195"/>
      <c r="NVP90" s="195"/>
      <c r="NVQ90" s="195"/>
      <c r="NVR90" s="195"/>
      <c r="NVS90" s="195"/>
      <c r="NVT90" s="195"/>
      <c r="NVU90" s="195"/>
      <c r="NVV90" s="195"/>
      <c r="NVW90" s="195"/>
      <c r="NVX90" s="195"/>
      <c r="NVY90" s="195"/>
      <c r="NVZ90" s="195"/>
      <c r="NWA90" s="195"/>
      <c r="NWB90" s="195"/>
      <c r="NWC90" s="195"/>
      <c r="NWD90" s="195"/>
      <c r="NWE90" s="195"/>
      <c r="NWF90" s="195"/>
      <c r="NWG90" s="195"/>
      <c r="NWH90" s="195"/>
      <c r="NWI90" s="195"/>
      <c r="NWJ90" s="195"/>
      <c r="NWK90" s="195"/>
      <c r="NWL90" s="195"/>
      <c r="NWM90" s="195"/>
      <c r="NWN90" s="195"/>
      <c r="NWO90" s="195"/>
      <c r="NWP90" s="195"/>
      <c r="NWQ90" s="195"/>
      <c r="NWR90" s="195"/>
      <c r="NWS90" s="195"/>
      <c r="NWT90" s="195"/>
      <c r="NWU90" s="195"/>
      <c r="NWV90" s="195"/>
      <c r="NWW90" s="195"/>
      <c r="NWX90" s="195"/>
      <c r="NWY90" s="195"/>
      <c r="NWZ90" s="195"/>
      <c r="NXA90" s="195"/>
      <c r="NXB90" s="195"/>
      <c r="NXC90" s="195"/>
      <c r="NXD90" s="195"/>
      <c r="NXE90" s="195"/>
      <c r="NXF90" s="195"/>
      <c r="NXG90" s="195"/>
      <c r="NXH90" s="195"/>
      <c r="NXI90" s="195"/>
      <c r="NXJ90" s="195"/>
      <c r="NXK90" s="195"/>
      <c r="NXL90" s="195"/>
      <c r="NXM90" s="195"/>
      <c r="NXN90" s="195"/>
      <c r="NXO90" s="195"/>
      <c r="NXP90" s="195"/>
      <c r="NXQ90" s="195"/>
      <c r="NXR90" s="195"/>
      <c r="NXS90" s="195"/>
      <c r="NXT90" s="195"/>
      <c r="NXU90" s="195"/>
      <c r="NXV90" s="195"/>
      <c r="NXW90" s="195"/>
      <c r="NXX90" s="195"/>
      <c r="NXY90" s="195"/>
      <c r="NXZ90" s="195"/>
      <c r="NYA90" s="195"/>
      <c r="NYB90" s="195"/>
      <c r="NYC90" s="195"/>
      <c r="NYD90" s="195"/>
      <c r="NYE90" s="195"/>
      <c r="NYF90" s="195"/>
      <c r="NYG90" s="195"/>
      <c r="NYH90" s="195"/>
      <c r="NYI90" s="195"/>
      <c r="NYJ90" s="195"/>
      <c r="NYK90" s="195"/>
      <c r="NYL90" s="195"/>
      <c r="NYM90" s="195"/>
      <c r="NYN90" s="195"/>
      <c r="NYO90" s="195"/>
      <c r="NYP90" s="195"/>
      <c r="NYQ90" s="195"/>
      <c r="NYR90" s="195"/>
      <c r="NYS90" s="195"/>
      <c r="NYT90" s="195"/>
      <c r="NYU90" s="195"/>
      <c r="NYV90" s="195"/>
      <c r="NYW90" s="195"/>
      <c r="NYX90" s="195"/>
      <c r="NYY90" s="195"/>
      <c r="NYZ90" s="195"/>
      <c r="NZA90" s="195"/>
      <c r="NZB90" s="195"/>
      <c r="NZC90" s="195"/>
      <c r="NZD90" s="195"/>
      <c r="NZE90" s="195"/>
      <c r="NZF90" s="195"/>
      <c r="NZG90" s="195"/>
      <c r="NZH90" s="195"/>
      <c r="NZI90" s="195"/>
      <c r="NZJ90" s="195"/>
      <c r="NZK90" s="195"/>
      <c r="NZL90" s="195"/>
      <c r="NZM90" s="195"/>
      <c r="NZN90" s="195"/>
      <c r="NZO90" s="195"/>
      <c r="NZP90" s="195"/>
      <c r="NZQ90" s="195"/>
      <c r="NZR90" s="195"/>
      <c r="NZS90" s="195"/>
      <c r="NZT90" s="195"/>
      <c r="NZU90" s="195"/>
      <c r="NZV90" s="195"/>
      <c r="NZW90" s="195"/>
      <c r="NZX90" s="195"/>
      <c r="NZY90" s="195"/>
      <c r="NZZ90" s="195"/>
      <c r="OAA90" s="195"/>
      <c r="OAB90" s="195"/>
      <c r="OAC90" s="195"/>
      <c r="OAD90" s="195"/>
      <c r="OAE90" s="195"/>
      <c r="OAF90" s="195"/>
      <c r="OAG90" s="195"/>
      <c r="OAH90" s="195"/>
      <c r="OAI90" s="195"/>
      <c r="OAJ90" s="195"/>
      <c r="OAK90" s="195"/>
      <c r="OAL90" s="195"/>
      <c r="OAM90" s="195"/>
      <c r="OAN90" s="195"/>
      <c r="OAO90" s="195"/>
      <c r="OAP90" s="195"/>
      <c r="OAQ90" s="195"/>
      <c r="OAR90" s="195"/>
      <c r="OAS90" s="195"/>
      <c r="OAT90" s="195"/>
      <c r="OAU90" s="195"/>
      <c r="OAV90" s="195"/>
      <c r="OAW90" s="195"/>
      <c r="OAX90" s="195"/>
      <c r="OAY90" s="195"/>
      <c r="OAZ90" s="195"/>
      <c r="OBA90" s="195"/>
      <c r="OBB90" s="195"/>
      <c r="OBC90" s="195"/>
      <c r="OBD90" s="195"/>
      <c r="OBE90" s="195"/>
      <c r="OBF90" s="195"/>
      <c r="OBG90" s="195"/>
      <c r="OBH90" s="195"/>
      <c r="OBI90" s="195"/>
      <c r="OBJ90" s="195"/>
      <c r="OBK90" s="195"/>
      <c r="OBL90" s="195"/>
      <c r="OBM90" s="195"/>
      <c r="OBN90" s="195"/>
      <c r="OBO90" s="195"/>
      <c r="OBP90" s="195"/>
      <c r="OBQ90" s="195"/>
      <c r="OBR90" s="195"/>
      <c r="OBS90" s="195"/>
      <c r="OBT90" s="195"/>
      <c r="OBU90" s="195"/>
      <c r="OBV90" s="195"/>
      <c r="OBW90" s="195"/>
      <c r="OBX90" s="195"/>
      <c r="OBY90" s="195"/>
      <c r="OBZ90" s="195"/>
      <c r="OCA90" s="195"/>
      <c r="OCB90" s="195"/>
      <c r="OCC90" s="195"/>
      <c r="OCD90" s="195"/>
      <c r="OCE90" s="195"/>
      <c r="OCF90" s="195"/>
      <c r="OCG90" s="195"/>
      <c r="OCH90" s="195"/>
      <c r="OCI90" s="195"/>
      <c r="OCJ90" s="195"/>
      <c r="OCK90" s="195"/>
      <c r="OCL90" s="195"/>
      <c r="OCM90" s="195"/>
      <c r="OCN90" s="195"/>
      <c r="OCO90" s="195"/>
      <c r="OCP90" s="195"/>
      <c r="OCQ90" s="195"/>
      <c r="OCR90" s="195"/>
      <c r="OCS90" s="195"/>
      <c r="OCT90" s="195"/>
      <c r="OCU90" s="195"/>
      <c r="OCV90" s="195"/>
      <c r="OCW90" s="195"/>
      <c r="OCX90" s="195"/>
      <c r="OCY90" s="195"/>
      <c r="OCZ90" s="195"/>
      <c r="ODA90" s="195"/>
      <c r="ODB90" s="195"/>
      <c r="ODC90" s="195"/>
      <c r="ODD90" s="195"/>
      <c r="ODE90" s="195"/>
      <c r="ODF90" s="195"/>
      <c r="ODG90" s="195"/>
      <c r="ODH90" s="195"/>
      <c r="ODI90" s="195"/>
      <c r="ODJ90" s="195"/>
      <c r="ODK90" s="195"/>
      <c r="ODL90" s="195"/>
      <c r="ODM90" s="195"/>
      <c r="ODN90" s="195"/>
      <c r="ODO90" s="195"/>
      <c r="ODP90" s="195"/>
      <c r="ODQ90" s="195"/>
      <c r="ODR90" s="195"/>
      <c r="ODS90" s="195"/>
      <c r="ODT90" s="195"/>
      <c r="ODU90" s="195"/>
      <c r="ODV90" s="195"/>
      <c r="ODW90" s="195"/>
      <c r="ODX90" s="195"/>
      <c r="ODY90" s="195"/>
      <c r="ODZ90" s="195"/>
      <c r="OEA90" s="195"/>
      <c r="OEB90" s="195"/>
      <c r="OEC90" s="195"/>
      <c r="OED90" s="195"/>
      <c r="OEE90" s="195"/>
      <c r="OEF90" s="195"/>
      <c r="OEG90" s="195"/>
      <c r="OEH90" s="195"/>
      <c r="OEI90" s="195"/>
      <c r="OEJ90" s="195"/>
      <c r="OEK90" s="195"/>
      <c r="OEL90" s="195"/>
      <c r="OEM90" s="195"/>
      <c r="OEN90" s="195"/>
      <c r="OEO90" s="195"/>
      <c r="OEP90" s="195"/>
      <c r="OEQ90" s="195"/>
      <c r="OER90" s="195"/>
      <c r="OES90" s="195"/>
      <c r="OET90" s="195"/>
      <c r="OEU90" s="195"/>
      <c r="OEV90" s="195"/>
      <c r="OEW90" s="195"/>
      <c r="OEX90" s="195"/>
      <c r="OEY90" s="195"/>
      <c r="OEZ90" s="195"/>
      <c r="OFA90" s="195"/>
      <c r="OFB90" s="195"/>
      <c r="OFC90" s="195"/>
      <c r="OFD90" s="195"/>
      <c r="OFE90" s="195"/>
      <c r="OFF90" s="195"/>
      <c r="OFG90" s="195"/>
      <c r="OFH90" s="195"/>
      <c r="OFI90" s="195"/>
      <c r="OFJ90" s="195"/>
      <c r="OFK90" s="195"/>
      <c r="OFL90" s="195"/>
      <c r="OFM90" s="195"/>
      <c r="OFN90" s="195"/>
      <c r="OFO90" s="195"/>
      <c r="OFP90" s="195"/>
      <c r="OFQ90" s="195"/>
      <c r="OFR90" s="195"/>
      <c r="OFS90" s="195"/>
      <c r="OFT90" s="195"/>
      <c r="OFU90" s="195"/>
      <c r="OFV90" s="195"/>
      <c r="OFW90" s="195"/>
      <c r="OFX90" s="195"/>
      <c r="OFY90" s="195"/>
      <c r="OFZ90" s="195"/>
      <c r="OGA90" s="195"/>
      <c r="OGB90" s="195"/>
      <c r="OGC90" s="195"/>
      <c r="OGD90" s="195"/>
      <c r="OGE90" s="195"/>
      <c r="OGF90" s="195"/>
      <c r="OGG90" s="195"/>
      <c r="OGH90" s="195"/>
      <c r="OGI90" s="195"/>
      <c r="OGJ90" s="195"/>
      <c r="OGK90" s="195"/>
      <c r="OGL90" s="195"/>
      <c r="OGM90" s="195"/>
      <c r="OGN90" s="195"/>
      <c r="OGO90" s="195"/>
      <c r="OGP90" s="195"/>
      <c r="OGQ90" s="195"/>
      <c r="OGR90" s="195"/>
      <c r="OGS90" s="195"/>
      <c r="OGT90" s="195"/>
      <c r="OGU90" s="195"/>
      <c r="OGV90" s="195"/>
      <c r="OGW90" s="195"/>
      <c r="OGX90" s="195"/>
      <c r="OGY90" s="195"/>
      <c r="OGZ90" s="195"/>
      <c r="OHA90" s="195"/>
      <c r="OHB90" s="195"/>
      <c r="OHC90" s="195"/>
      <c r="OHD90" s="195"/>
      <c r="OHE90" s="195"/>
      <c r="OHF90" s="195"/>
      <c r="OHG90" s="195"/>
      <c r="OHH90" s="195"/>
      <c r="OHI90" s="195"/>
      <c r="OHJ90" s="195"/>
      <c r="OHK90" s="195"/>
      <c r="OHL90" s="195"/>
      <c r="OHM90" s="195"/>
      <c r="OHN90" s="195"/>
      <c r="OHO90" s="195"/>
      <c r="OHP90" s="195"/>
      <c r="OHQ90" s="195"/>
      <c r="OHR90" s="195"/>
      <c r="OHS90" s="195"/>
      <c r="OHT90" s="195"/>
      <c r="OHU90" s="195"/>
      <c r="OHV90" s="195"/>
      <c r="OHW90" s="195"/>
      <c r="OHX90" s="195"/>
      <c r="OHY90" s="195"/>
      <c r="OHZ90" s="195"/>
      <c r="OIA90" s="195"/>
      <c r="OIB90" s="195"/>
      <c r="OIC90" s="195"/>
      <c r="OID90" s="195"/>
      <c r="OIE90" s="195"/>
      <c r="OIF90" s="195"/>
      <c r="OIG90" s="195"/>
      <c r="OIH90" s="195"/>
      <c r="OII90" s="195"/>
      <c r="OIJ90" s="195"/>
      <c r="OIK90" s="195"/>
      <c r="OIL90" s="195"/>
      <c r="OIM90" s="195"/>
      <c r="OIN90" s="195"/>
      <c r="OIO90" s="195"/>
      <c r="OIP90" s="195"/>
      <c r="OIQ90" s="195"/>
      <c r="OIR90" s="195"/>
      <c r="OIS90" s="195"/>
      <c r="OIT90" s="195"/>
      <c r="OIU90" s="195"/>
      <c r="OIV90" s="195"/>
      <c r="OIW90" s="195"/>
      <c r="OIX90" s="195"/>
      <c r="OIY90" s="195"/>
      <c r="OIZ90" s="195"/>
      <c r="OJA90" s="195"/>
      <c r="OJB90" s="195"/>
      <c r="OJC90" s="195"/>
      <c r="OJD90" s="195"/>
      <c r="OJE90" s="195"/>
      <c r="OJF90" s="195"/>
      <c r="OJG90" s="195"/>
      <c r="OJH90" s="195"/>
      <c r="OJI90" s="195"/>
      <c r="OJJ90" s="195"/>
      <c r="OJK90" s="195"/>
      <c r="OJL90" s="195"/>
      <c r="OJM90" s="195"/>
      <c r="OJN90" s="195"/>
      <c r="OJO90" s="195"/>
      <c r="OJP90" s="195"/>
      <c r="OJQ90" s="195"/>
      <c r="OJR90" s="195"/>
      <c r="OJS90" s="195"/>
      <c r="OJT90" s="195"/>
      <c r="OJU90" s="195"/>
      <c r="OJV90" s="195"/>
      <c r="OJW90" s="195"/>
      <c r="OJX90" s="195"/>
      <c r="OJY90" s="195"/>
      <c r="OJZ90" s="195"/>
      <c r="OKA90" s="195"/>
      <c r="OKB90" s="195"/>
      <c r="OKC90" s="195"/>
      <c r="OKD90" s="195"/>
      <c r="OKE90" s="195"/>
      <c r="OKF90" s="195"/>
      <c r="OKG90" s="195"/>
      <c r="OKH90" s="195"/>
      <c r="OKI90" s="195"/>
      <c r="OKJ90" s="195"/>
      <c r="OKK90" s="195"/>
      <c r="OKL90" s="195"/>
      <c r="OKM90" s="195"/>
      <c r="OKN90" s="195"/>
      <c r="OKO90" s="195"/>
      <c r="OKP90" s="195"/>
      <c r="OKQ90" s="195"/>
      <c r="OKR90" s="195"/>
      <c r="OKS90" s="195"/>
      <c r="OKT90" s="195"/>
      <c r="OKU90" s="195"/>
      <c r="OKV90" s="195"/>
      <c r="OKW90" s="195"/>
      <c r="OKX90" s="195"/>
      <c r="OKY90" s="195"/>
      <c r="OKZ90" s="195"/>
      <c r="OLA90" s="195"/>
      <c r="OLB90" s="195"/>
      <c r="OLC90" s="195"/>
      <c r="OLD90" s="195"/>
      <c r="OLE90" s="195"/>
      <c r="OLF90" s="195"/>
      <c r="OLG90" s="195"/>
      <c r="OLH90" s="195"/>
      <c r="OLI90" s="195"/>
      <c r="OLJ90" s="195"/>
      <c r="OLK90" s="195"/>
      <c r="OLL90" s="195"/>
      <c r="OLM90" s="195"/>
      <c r="OLN90" s="195"/>
      <c r="OLO90" s="195"/>
      <c r="OLP90" s="195"/>
      <c r="OLQ90" s="195"/>
      <c r="OLR90" s="195"/>
      <c r="OLS90" s="195"/>
      <c r="OLT90" s="195"/>
      <c r="OLU90" s="195"/>
      <c r="OLV90" s="195"/>
      <c r="OLW90" s="195"/>
      <c r="OLX90" s="195"/>
      <c r="OLY90" s="195"/>
      <c r="OLZ90" s="195"/>
      <c r="OMA90" s="195"/>
      <c r="OMB90" s="195"/>
      <c r="OMC90" s="195"/>
      <c r="OMD90" s="195"/>
      <c r="OME90" s="195"/>
      <c r="OMF90" s="195"/>
      <c r="OMG90" s="195"/>
      <c r="OMH90" s="195"/>
      <c r="OMI90" s="195"/>
      <c r="OMJ90" s="195"/>
      <c r="OMK90" s="195"/>
      <c r="OML90" s="195"/>
      <c r="OMM90" s="195"/>
      <c r="OMN90" s="195"/>
      <c r="OMO90" s="195"/>
      <c r="OMP90" s="195"/>
      <c r="OMQ90" s="195"/>
      <c r="OMR90" s="195"/>
      <c r="OMS90" s="195"/>
      <c r="OMT90" s="195"/>
      <c r="OMU90" s="195"/>
      <c r="OMV90" s="195"/>
      <c r="OMW90" s="195"/>
      <c r="OMX90" s="195"/>
      <c r="OMY90" s="195"/>
      <c r="OMZ90" s="195"/>
      <c r="ONA90" s="195"/>
      <c r="ONB90" s="195"/>
      <c r="ONC90" s="195"/>
      <c r="OND90" s="195"/>
      <c r="ONE90" s="195"/>
      <c r="ONF90" s="195"/>
      <c r="ONG90" s="195"/>
      <c r="ONH90" s="195"/>
      <c r="ONI90" s="195"/>
      <c r="ONJ90" s="195"/>
      <c r="ONK90" s="195"/>
      <c r="ONL90" s="195"/>
      <c r="ONM90" s="195"/>
      <c r="ONN90" s="195"/>
      <c r="ONO90" s="195"/>
      <c r="ONP90" s="195"/>
      <c r="ONQ90" s="195"/>
      <c r="ONR90" s="195"/>
      <c r="ONS90" s="195"/>
      <c r="ONT90" s="195"/>
      <c r="ONU90" s="195"/>
      <c r="ONV90" s="195"/>
      <c r="ONW90" s="195"/>
      <c r="ONX90" s="195"/>
      <c r="ONY90" s="195"/>
      <c r="ONZ90" s="195"/>
      <c r="OOA90" s="195"/>
      <c r="OOB90" s="195"/>
      <c r="OOC90" s="195"/>
      <c r="OOD90" s="195"/>
      <c r="OOE90" s="195"/>
      <c r="OOF90" s="195"/>
      <c r="OOG90" s="195"/>
      <c r="OOH90" s="195"/>
      <c r="OOI90" s="195"/>
      <c r="OOJ90" s="195"/>
      <c r="OOK90" s="195"/>
      <c r="OOL90" s="195"/>
      <c r="OOM90" s="195"/>
      <c r="OON90" s="195"/>
      <c r="OOO90" s="195"/>
      <c r="OOP90" s="195"/>
      <c r="OOQ90" s="195"/>
      <c r="OOR90" s="195"/>
      <c r="OOS90" s="195"/>
      <c r="OOT90" s="195"/>
      <c r="OOU90" s="195"/>
      <c r="OOV90" s="195"/>
      <c r="OOW90" s="195"/>
      <c r="OOX90" s="195"/>
      <c r="OOY90" s="195"/>
      <c r="OOZ90" s="195"/>
      <c r="OPA90" s="195"/>
      <c r="OPB90" s="195"/>
      <c r="OPC90" s="195"/>
      <c r="OPD90" s="195"/>
      <c r="OPE90" s="195"/>
      <c r="OPF90" s="195"/>
      <c r="OPG90" s="195"/>
      <c r="OPH90" s="195"/>
      <c r="OPI90" s="195"/>
      <c r="OPJ90" s="195"/>
      <c r="OPK90" s="195"/>
      <c r="OPL90" s="195"/>
      <c r="OPM90" s="195"/>
      <c r="OPN90" s="195"/>
      <c r="OPO90" s="195"/>
      <c r="OPP90" s="195"/>
      <c r="OPQ90" s="195"/>
      <c r="OPR90" s="195"/>
      <c r="OPS90" s="195"/>
      <c r="OPT90" s="195"/>
      <c r="OPU90" s="195"/>
      <c r="OPV90" s="195"/>
      <c r="OPW90" s="195"/>
      <c r="OPX90" s="195"/>
      <c r="OPY90" s="195"/>
      <c r="OPZ90" s="195"/>
      <c r="OQA90" s="195"/>
      <c r="OQB90" s="195"/>
      <c r="OQC90" s="195"/>
      <c r="OQD90" s="195"/>
      <c r="OQE90" s="195"/>
      <c r="OQF90" s="195"/>
      <c r="OQG90" s="195"/>
      <c r="OQH90" s="195"/>
      <c r="OQI90" s="195"/>
      <c r="OQJ90" s="195"/>
      <c r="OQK90" s="195"/>
      <c r="OQL90" s="195"/>
      <c r="OQM90" s="195"/>
      <c r="OQN90" s="195"/>
      <c r="OQO90" s="195"/>
      <c r="OQP90" s="195"/>
      <c r="OQQ90" s="195"/>
      <c r="OQR90" s="195"/>
      <c r="OQS90" s="195"/>
      <c r="OQT90" s="195"/>
      <c r="OQU90" s="195"/>
      <c r="OQV90" s="195"/>
      <c r="OQW90" s="195"/>
      <c r="OQX90" s="195"/>
      <c r="OQY90" s="195"/>
      <c r="OQZ90" s="195"/>
      <c r="ORA90" s="195"/>
      <c r="ORB90" s="195"/>
      <c r="ORC90" s="195"/>
      <c r="ORD90" s="195"/>
      <c r="ORE90" s="195"/>
      <c r="ORF90" s="195"/>
      <c r="ORG90" s="195"/>
      <c r="ORH90" s="195"/>
      <c r="ORI90" s="195"/>
      <c r="ORJ90" s="195"/>
      <c r="ORK90" s="195"/>
      <c r="ORL90" s="195"/>
      <c r="ORM90" s="195"/>
      <c r="ORN90" s="195"/>
      <c r="ORO90" s="195"/>
      <c r="ORP90" s="195"/>
      <c r="ORQ90" s="195"/>
      <c r="ORR90" s="195"/>
      <c r="ORS90" s="195"/>
      <c r="ORT90" s="195"/>
      <c r="ORU90" s="195"/>
      <c r="ORV90" s="195"/>
      <c r="ORW90" s="195"/>
      <c r="ORX90" s="195"/>
      <c r="ORY90" s="195"/>
      <c r="ORZ90" s="195"/>
      <c r="OSA90" s="195"/>
      <c r="OSB90" s="195"/>
      <c r="OSC90" s="195"/>
      <c r="OSD90" s="195"/>
      <c r="OSE90" s="195"/>
      <c r="OSF90" s="195"/>
      <c r="OSG90" s="195"/>
      <c r="OSH90" s="195"/>
      <c r="OSI90" s="195"/>
      <c r="OSJ90" s="195"/>
      <c r="OSK90" s="195"/>
      <c r="OSL90" s="195"/>
      <c r="OSM90" s="195"/>
      <c r="OSN90" s="195"/>
      <c r="OSO90" s="195"/>
      <c r="OSP90" s="195"/>
      <c r="OSQ90" s="195"/>
      <c r="OSR90" s="195"/>
      <c r="OSS90" s="195"/>
      <c r="OST90" s="195"/>
      <c r="OSU90" s="195"/>
      <c r="OSV90" s="195"/>
      <c r="OSW90" s="195"/>
      <c r="OSX90" s="195"/>
      <c r="OSY90" s="195"/>
      <c r="OSZ90" s="195"/>
      <c r="OTA90" s="195"/>
      <c r="OTB90" s="195"/>
      <c r="OTC90" s="195"/>
      <c r="OTD90" s="195"/>
      <c r="OTE90" s="195"/>
      <c r="OTF90" s="195"/>
      <c r="OTG90" s="195"/>
      <c r="OTH90" s="195"/>
      <c r="OTI90" s="195"/>
      <c r="OTJ90" s="195"/>
      <c r="OTK90" s="195"/>
      <c r="OTL90" s="195"/>
      <c r="OTM90" s="195"/>
      <c r="OTN90" s="195"/>
      <c r="OTO90" s="195"/>
      <c r="OTP90" s="195"/>
      <c r="OTQ90" s="195"/>
      <c r="OTR90" s="195"/>
      <c r="OTS90" s="195"/>
      <c r="OTT90" s="195"/>
      <c r="OTU90" s="195"/>
      <c r="OTV90" s="195"/>
      <c r="OTW90" s="195"/>
      <c r="OTX90" s="195"/>
      <c r="OTY90" s="195"/>
      <c r="OTZ90" s="195"/>
      <c r="OUA90" s="195"/>
      <c r="OUB90" s="195"/>
      <c r="OUC90" s="195"/>
      <c r="OUD90" s="195"/>
      <c r="OUE90" s="195"/>
      <c r="OUF90" s="195"/>
      <c r="OUG90" s="195"/>
      <c r="OUH90" s="195"/>
      <c r="OUI90" s="195"/>
      <c r="OUJ90" s="195"/>
      <c r="OUK90" s="195"/>
      <c r="OUL90" s="195"/>
      <c r="OUM90" s="195"/>
      <c r="OUN90" s="195"/>
      <c r="OUO90" s="195"/>
      <c r="OUP90" s="195"/>
      <c r="OUQ90" s="195"/>
      <c r="OUR90" s="195"/>
      <c r="OUS90" s="195"/>
      <c r="OUT90" s="195"/>
      <c r="OUU90" s="195"/>
      <c r="OUV90" s="195"/>
      <c r="OUW90" s="195"/>
      <c r="OUX90" s="195"/>
      <c r="OUY90" s="195"/>
      <c r="OUZ90" s="195"/>
      <c r="OVA90" s="195"/>
      <c r="OVB90" s="195"/>
      <c r="OVC90" s="195"/>
      <c r="OVD90" s="195"/>
      <c r="OVE90" s="195"/>
      <c r="OVF90" s="195"/>
      <c r="OVG90" s="195"/>
      <c r="OVH90" s="195"/>
      <c r="OVI90" s="195"/>
      <c r="OVJ90" s="195"/>
      <c r="OVK90" s="195"/>
      <c r="OVL90" s="195"/>
      <c r="OVM90" s="195"/>
      <c r="OVN90" s="195"/>
      <c r="OVO90" s="195"/>
      <c r="OVP90" s="195"/>
      <c r="OVQ90" s="195"/>
      <c r="OVR90" s="195"/>
      <c r="OVS90" s="195"/>
      <c r="OVT90" s="195"/>
      <c r="OVU90" s="195"/>
      <c r="OVV90" s="195"/>
      <c r="OVW90" s="195"/>
      <c r="OVX90" s="195"/>
      <c r="OVY90" s="195"/>
      <c r="OVZ90" s="195"/>
      <c r="OWA90" s="195"/>
      <c r="OWB90" s="195"/>
      <c r="OWC90" s="195"/>
      <c r="OWD90" s="195"/>
      <c r="OWE90" s="195"/>
      <c r="OWF90" s="195"/>
      <c r="OWG90" s="195"/>
      <c r="OWH90" s="195"/>
      <c r="OWI90" s="195"/>
      <c r="OWJ90" s="195"/>
      <c r="OWK90" s="195"/>
      <c r="OWL90" s="195"/>
      <c r="OWM90" s="195"/>
      <c r="OWN90" s="195"/>
      <c r="OWO90" s="195"/>
      <c r="OWP90" s="195"/>
      <c r="OWQ90" s="195"/>
      <c r="OWR90" s="195"/>
      <c r="OWS90" s="195"/>
      <c r="OWT90" s="195"/>
      <c r="OWU90" s="195"/>
      <c r="OWV90" s="195"/>
      <c r="OWW90" s="195"/>
      <c r="OWX90" s="195"/>
      <c r="OWY90" s="195"/>
      <c r="OWZ90" s="195"/>
      <c r="OXA90" s="195"/>
      <c r="OXB90" s="195"/>
      <c r="OXC90" s="195"/>
      <c r="OXD90" s="195"/>
      <c r="OXE90" s="195"/>
      <c r="OXF90" s="195"/>
      <c r="OXG90" s="195"/>
      <c r="OXH90" s="195"/>
      <c r="OXI90" s="195"/>
      <c r="OXJ90" s="195"/>
      <c r="OXK90" s="195"/>
      <c r="OXL90" s="195"/>
      <c r="OXM90" s="195"/>
      <c r="OXN90" s="195"/>
      <c r="OXO90" s="195"/>
      <c r="OXP90" s="195"/>
      <c r="OXQ90" s="195"/>
      <c r="OXR90" s="195"/>
      <c r="OXS90" s="195"/>
      <c r="OXT90" s="195"/>
      <c r="OXU90" s="195"/>
      <c r="OXV90" s="195"/>
      <c r="OXW90" s="195"/>
      <c r="OXX90" s="195"/>
      <c r="OXY90" s="195"/>
      <c r="OXZ90" s="195"/>
      <c r="OYA90" s="195"/>
      <c r="OYB90" s="195"/>
      <c r="OYC90" s="195"/>
      <c r="OYD90" s="195"/>
      <c r="OYE90" s="195"/>
      <c r="OYF90" s="195"/>
      <c r="OYG90" s="195"/>
      <c r="OYH90" s="195"/>
      <c r="OYI90" s="195"/>
      <c r="OYJ90" s="195"/>
      <c r="OYK90" s="195"/>
      <c r="OYL90" s="195"/>
      <c r="OYM90" s="195"/>
      <c r="OYN90" s="195"/>
      <c r="OYO90" s="195"/>
      <c r="OYP90" s="195"/>
      <c r="OYQ90" s="195"/>
      <c r="OYR90" s="195"/>
      <c r="OYS90" s="195"/>
      <c r="OYT90" s="195"/>
      <c r="OYU90" s="195"/>
      <c r="OYV90" s="195"/>
      <c r="OYW90" s="195"/>
      <c r="OYX90" s="195"/>
      <c r="OYY90" s="195"/>
      <c r="OYZ90" s="195"/>
      <c r="OZA90" s="195"/>
      <c r="OZB90" s="195"/>
      <c r="OZC90" s="195"/>
      <c r="OZD90" s="195"/>
      <c r="OZE90" s="195"/>
      <c r="OZF90" s="195"/>
      <c r="OZG90" s="195"/>
      <c r="OZH90" s="195"/>
      <c r="OZI90" s="195"/>
      <c r="OZJ90" s="195"/>
      <c r="OZK90" s="195"/>
      <c r="OZL90" s="195"/>
      <c r="OZM90" s="195"/>
      <c r="OZN90" s="195"/>
      <c r="OZO90" s="195"/>
      <c r="OZP90" s="195"/>
      <c r="OZQ90" s="195"/>
      <c r="OZR90" s="195"/>
      <c r="OZS90" s="195"/>
      <c r="OZT90" s="195"/>
      <c r="OZU90" s="195"/>
      <c r="OZV90" s="195"/>
      <c r="OZW90" s="195"/>
      <c r="OZX90" s="195"/>
      <c r="OZY90" s="195"/>
      <c r="OZZ90" s="195"/>
      <c r="PAA90" s="195"/>
      <c r="PAB90" s="195"/>
      <c r="PAC90" s="195"/>
      <c r="PAD90" s="195"/>
      <c r="PAE90" s="195"/>
      <c r="PAF90" s="195"/>
      <c r="PAG90" s="195"/>
      <c r="PAH90" s="195"/>
      <c r="PAI90" s="195"/>
      <c r="PAJ90" s="195"/>
      <c r="PAK90" s="195"/>
      <c r="PAL90" s="195"/>
      <c r="PAM90" s="195"/>
      <c r="PAN90" s="195"/>
      <c r="PAO90" s="195"/>
      <c r="PAP90" s="195"/>
      <c r="PAQ90" s="195"/>
      <c r="PAR90" s="195"/>
      <c r="PAS90" s="195"/>
      <c r="PAT90" s="195"/>
      <c r="PAU90" s="195"/>
      <c r="PAV90" s="195"/>
      <c r="PAW90" s="195"/>
      <c r="PAX90" s="195"/>
      <c r="PAY90" s="195"/>
      <c r="PAZ90" s="195"/>
      <c r="PBA90" s="195"/>
      <c r="PBB90" s="195"/>
      <c r="PBC90" s="195"/>
      <c r="PBD90" s="195"/>
      <c r="PBE90" s="195"/>
      <c r="PBF90" s="195"/>
      <c r="PBG90" s="195"/>
      <c r="PBH90" s="195"/>
      <c r="PBI90" s="195"/>
      <c r="PBJ90" s="195"/>
      <c r="PBK90" s="195"/>
      <c r="PBL90" s="195"/>
      <c r="PBM90" s="195"/>
      <c r="PBN90" s="195"/>
      <c r="PBO90" s="195"/>
      <c r="PBP90" s="195"/>
      <c r="PBQ90" s="195"/>
      <c r="PBR90" s="195"/>
      <c r="PBS90" s="195"/>
      <c r="PBT90" s="195"/>
      <c r="PBU90" s="195"/>
      <c r="PBV90" s="195"/>
      <c r="PBW90" s="195"/>
      <c r="PBX90" s="195"/>
      <c r="PBY90" s="195"/>
      <c r="PBZ90" s="195"/>
      <c r="PCA90" s="195"/>
      <c r="PCB90" s="195"/>
      <c r="PCC90" s="195"/>
      <c r="PCD90" s="195"/>
      <c r="PCE90" s="195"/>
      <c r="PCF90" s="195"/>
      <c r="PCG90" s="195"/>
      <c r="PCH90" s="195"/>
      <c r="PCI90" s="195"/>
      <c r="PCJ90" s="195"/>
      <c r="PCK90" s="195"/>
      <c r="PCL90" s="195"/>
      <c r="PCM90" s="195"/>
      <c r="PCN90" s="195"/>
      <c r="PCO90" s="195"/>
      <c r="PCP90" s="195"/>
      <c r="PCQ90" s="195"/>
      <c r="PCR90" s="195"/>
      <c r="PCS90" s="195"/>
      <c r="PCT90" s="195"/>
      <c r="PCU90" s="195"/>
      <c r="PCV90" s="195"/>
      <c r="PCW90" s="195"/>
      <c r="PCX90" s="195"/>
      <c r="PCY90" s="195"/>
      <c r="PCZ90" s="195"/>
      <c r="PDA90" s="195"/>
      <c r="PDB90" s="195"/>
      <c r="PDC90" s="195"/>
      <c r="PDD90" s="195"/>
      <c r="PDE90" s="195"/>
      <c r="PDF90" s="195"/>
      <c r="PDG90" s="195"/>
      <c r="PDH90" s="195"/>
      <c r="PDI90" s="195"/>
      <c r="PDJ90" s="195"/>
      <c r="PDK90" s="195"/>
      <c r="PDL90" s="195"/>
      <c r="PDM90" s="195"/>
      <c r="PDN90" s="195"/>
      <c r="PDO90" s="195"/>
      <c r="PDP90" s="195"/>
      <c r="PDQ90" s="195"/>
      <c r="PDR90" s="195"/>
      <c r="PDS90" s="195"/>
      <c r="PDT90" s="195"/>
      <c r="PDU90" s="195"/>
      <c r="PDV90" s="195"/>
      <c r="PDW90" s="195"/>
      <c r="PDX90" s="195"/>
      <c r="PDY90" s="195"/>
      <c r="PDZ90" s="195"/>
      <c r="PEA90" s="195"/>
      <c r="PEB90" s="195"/>
      <c r="PEC90" s="195"/>
      <c r="PED90" s="195"/>
      <c r="PEE90" s="195"/>
      <c r="PEF90" s="195"/>
      <c r="PEG90" s="195"/>
      <c r="PEH90" s="195"/>
      <c r="PEI90" s="195"/>
      <c r="PEJ90" s="195"/>
      <c r="PEK90" s="195"/>
      <c r="PEL90" s="195"/>
      <c r="PEM90" s="195"/>
      <c r="PEN90" s="195"/>
      <c r="PEO90" s="195"/>
      <c r="PEP90" s="195"/>
      <c r="PEQ90" s="195"/>
      <c r="PER90" s="195"/>
      <c r="PES90" s="195"/>
      <c r="PET90" s="195"/>
      <c r="PEU90" s="195"/>
      <c r="PEV90" s="195"/>
      <c r="PEW90" s="195"/>
      <c r="PEX90" s="195"/>
      <c r="PEY90" s="195"/>
      <c r="PEZ90" s="195"/>
      <c r="PFA90" s="195"/>
      <c r="PFB90" s="195"/>
      <c r="PFC90" s="195"/>
      <c r="PFD90" s="195"/>
      <c r="PFE90" s="195"/>
      <c r="PFF90" s="195"/>
      <c r="PFG90" s="195"/>
      <c r="PFH90" s="195"/>
      <c r="PFI90" s="195"/>
      <c r="PFJ90" s="195"/>
      <c r="PFK90" s="195"/>
      <c r="PFL90" s="195"/>
      <c r="PFM90" s="195"/>
      <c r="PFN90" s="195"/>
      <c r="PFO90" s="195"/>
      <c r="PFP90" s="195"/>
      <c r="PFQ90" s="195"/>
      <c r="PFR90" s="195"/>
      <c r="PFS90" s="195"/>
      <c r="PFT90" s="195"/>
      <c r="PFU90" s="195"/>
      <c r="PFV90" s="195"/>
      <c r="PFW90" s="195"/>
      <c r="PFX90" s="195"/>
      <c r="PFY90" s="195"/>
      <c r="PFZ90" s="195"/>
      <c r="PGA90" s="195"/>
      <c r="PGB90" s="195"/>
      <c r="PGC90" s="195"/>
      <c r="PGD90" s="195"/>
      <c r="PGE90" s="195"/>
      <c r="PGF90" s="195"/>
      <c r="PGG90" s="195"/>
      <c r="PGH90" s="195"/>
      <c r="PGI90" s="195"/>
      <c r="PGJ90" s="195"/>
      <c r="PGK90" s="195"/>
      <c r="PGL90" s="195"/>
      <c r="PGM90" s="195"/>
      <c r="PGN90" s="195"/>
      <c r="PGO90" s="195"/>
      <c r="PGP90" s="195"/>
      <c r="PGQ90" s="195"/>
      <c r="PGR90" s="195"/>
      <c r="PGS90" s="195"/>
      <c r="PGT90" s="195"/>
      <c r="PGU90" s="195"/>
      <c r="PGV90" s="195"/>
      <c r="PGW90" s="195"/>
      <c r="PGX90" s="195"/>
      <c r="PGY90" s="195"/>
      <c r="PGZ90" s="195"/>
      <c r="PHA90" s="195"/>
      <c r="PHB90" s="195"/>
      <c r="PHC90" s="195"/>
      <c r="PHD90" s="195"/>
      <c r="PHE90" s="195"/>
      <c r="PHF90" s="195"/>
      <c r="PHG90" s="195"/>
      <c r="PHH90" s="195"/>
      <c r="PHI90" s="195"/>
      <c r="PHJ90" s="195"/>
      <c r="PHK90" s="195"/>
      <c r="PHL90" s="195"/>
      <c r="PHM90" s="195"/>
      <c r="PHN90" s="195"/>
      <c r="PHO90" s="195"/>
      <c r="PHP90" s="195"/>
      <c r="PHQ90" s="195"/>
      <c r="PHR90" s="195"/>
      <c r="PHS90" s="195"/>
      <c r="PHT90" s="195"/>
      <c r="PHU90" s="195"/>
      <c r="PHV90" s="195"/>
      <c r="PHW90" s="195"/>
      <c r="PHX90" s="195"/>
      <c r="PHY90" s="195"/>
      <c r="PHZ90" s="195"/>
      <c r="PIA90" s="195"/>
      <c r="PIB90" s="195"/>
      <c r="PIC90" s="195"/>
      <c r="PID90" s="195"/>
      <c r="PIE90" s="195"/>
      <c r="PIF90" s="195"/>
      <c r="PIG90" s="195"/>
      <c r="PIH90" s="195"/>
      <c r="PII90" s="195"/>
      <c r="PIJ90" s="195"/>
      <c r="PIK90" s="195"/>
      <c r="PIL90" s="195"/>
      <c r="PIM90" s="195"/>
      <c r="PIN90" s="195"/>
      <c r="PIO90" s="195"/>
      <c r="PIP90" s="195"/>
      <c r="PIQ90" s="195"/>
      <c r="PIR90" s="195"/>
      <c r="PIS90" s="195"/>
      <c r="PIT90" s="195"/>
      <c r="PIU90" s="195"/>
      <c r="PIV90" s="195"/>
      <c r="PIW90" s="195"/>
      <c r="PIX90" s="195"/>
      <c r="PIY90" s="195"/>
      <c r="PIZ90" s="195"/>
      <c r="PJA90" s="195"/>
      <c r="PJB90" s="195"/>
      <c r="PJC90" s="195"/>
      <c r="PJD90" s="195"/>
      <c r="PJE90" s="195"/>
      <c r="PJF90" s="195"/>
      <c r="PJG90" s="195"/>
      <c r="PJH90" s="195"/>
      <c r="PJI90" s="195"/>
      <c r="PJJ90" s="195"/>
      <c r="PJK90" s="195"/>
      <c r="PJL90" s="195"/>
      <c r="PJM90" s="195"/>
      <c r="PJN90" s="195"/>
      <c r="PJO90" s="195"/>
      <c r="PJP90" s="195"/>
      <c r="PJQ90" s="195"/>
      <c r="PJR90" s="195"/>
      <c r="PJS90" s="195"/>
      <c r="PJT90" s="195"/>
      <c r="PJU90" s="195"/>
      <c r="PJV90" s="195"/>
      <c r="PJW90" s="195"/>
      <c r="PJX90" s="195"/>
      <c r="PJY90" s="195"/>
      <c r="PJZ90" s="195"/>
      <c r="PKA90" s="195"/>
      <c r="PKB90" s="195"/>
      <c r="PKC90" s="195"/>
      <c r="PKD90" s="195"/>
      <c r="PKE90" s="195"/>
      <c r="PKF90" s="195"/>
      <c r="PKG90" s="195"/>
      <c r="PKH90" s="195"/>
      <c r="PKI90" s="195"/>
      <c r="PKJ90" s="195"/>
      <c r="PKK90" s="195"/>
      <c r="PKL90" s="195"/>
      <c r="PKM90" s="195"/>
      <c r="PKN90" s="195"/>
      <c r="PKO90" s="195"/>
      <c r="PKP90" s="195"/>
      <c r="PKQ90" s="195"/>
      <c r="PKR90" s="195"/>
      <c r="PKS90" s="195"/>
      <c r="PKT90" s="195"/>
      <c r="PKU90" s="195"/>
      <c r="PKV90" s="195"/>
      <c r="PKW90" s="195"/>
      <c r="PKX90" s="195"/>
      <c r="PKY90" s="195"/>
      <c r="PKZ90" s="195"/>
      <c r="PLA90" s="195"/>
      <c r="PLB90" s="195"/>
      <c r="PLC90" s="195"/>
      <c r="PLD90" s="195"/>
      <c r="PLE90" s="195"/>
      <c r="PLF90" s="195"/>
      <c r="PLG90" s="195"/>
      <c r="PLH90" s="195"/>
      <c r="PLI90" s="195"/>
      <c r="PLJ90" s="195"/>
      <c r="PLK90" s="195"/>
      <c r="PLL90" s="195"/>
      <c r="PLM90" s="195"/>
      <c r="PLN90" s="195"/>
      <c r="PLO90" s="195"/>
      <c r="PLP90" s="195"/>
      <c r="PLQ90" s="195"/>
      <c r="PLR90" s="195"/>
      <c r="PLS90" s="195"/>
      <c r="PLT90" s="195"/>
      <c r="PLU90" s="195"/>
      <c r="PLV90" s="195"/>
      <c r="PLW90" s="195"/>
      <c r="PLX90" s="195"/>
      <c r="PLY90" s="195"/>
      <c r="PLZ90" s="195"/>
      <c r="PMA90" s="195"/>
      <c r="PMB90" s="195"/>
      <c r="PMC90" s="195"/>
      <c r="PMD90" s="195"/>
      <c r="PME90" s="195"/>
      <c r="PMF90" s="195"/>
      <c r="PMG90" s="195"/>
      <c r="PMH90" s="195"/>
      <c r="PMI90" s="195"/>
      <c r="PMJ90" s="195"/>
      <c r="PMK90" s="195"/>
      <c r="PML90" s="195"/>
      <c r="PMM90" s="195"/>
      <c r="PMN90" s="195"/>
      <c r="PMO90" s="195"/>
      <c r="PMP90" s="195"/>
      <c r="PMQ90" s="195"/>
      <c r="PMR90" s="195"/>
      <c r="PMS90" s="195"/>
      <c r="PMT90" s="195"/>
      <c r="PMU90" s="195"/>
      <c r="PMV90" s="195"/>
      <c r="PMW90" s="195"/>
      <c r="PMX90" s="195"/>
      <c r="PMY90" s="195"/>
      <c r="PMZ90" s="195"/>
      <c r="PNA90" s="195"/>
      <c r="PNB90" s="195"/>
      <c r="PNC90" s="195"/>
      <c r="PND90" s="195"/>
      <c r="PNE90" s="195"/>
      <c r="PNF90" s="195"/>
      <c r="PNG90" s="195"/>
      <c r="PNH90" s="195"/>
      <c r="PNI90" s="195"/>
      <c r="PNJ90" s="195"/>
      <c r="PNK90" s="195"/>
      <c r="PNL90" s="195"/>
      <c r="PNM90" s="195"/>
      <c r="PNN90" s="195"/>
      <c r="PNO90" s="195"/>
      <c r="PNP90" s="195"/>
      <c r="PNQ90" s="195"/>
      <c r="PNR90" s="195"/>
      <c r="PNS90" s="195"/>
      <c r="PNT90" s="195"/>
      <c r="PNU90" s="195"/>
      <c r="PNV90" s="195"/>
      <c r="PNW90" s="195"/>
      <c r="PNX90" s="195"/>
      <c r="PNY90" s="195"/>
      <c r="PNZ90" s="195"/>
      <c r="POA90" s="195"/>
      <c r="POB90" s="195"/>
      <c r="POC90" s="195"/>
      <c r="POD90" s="195"/>
      <c r="POE90" s="195"/>
      <c r="POF90" s="195"/>
      <c r="POG90" s="195"/>
      <c r="POH90" s="195"/>
      <c r="POI90" s="195"/>
      <c r="POJ90" s="195"/>
      <c r="POK90" s="195"/>
      <c r="POL90" s="195"/>
      <c r="POM90" s="195"/>
      <c r="PON90" s="195"/>
      <c r="POO90" s="195"/>
      <c r="POP90" s="195"/>
      <c r="POQ90" s="195"/>
      <c r="POR90" s="195"/>
      <c r="POS90" s="195"/>
      <c r="POT90" s="195"/>
      <c r="POU90" s="195"/>
      <c r="POV90" s="195"/>
      <c r="POW90" s="195"/>
      <c r="POX90" s="195"/>
      <c r="POY90" s="195"/>
      <c r="POZ90" s="195"/>
      <c r="PPA90" s="195"/>
      <c r="PPB90" s="195"/>
      <c r="PPC90" s="195"/>
      <c r="PPD90" s="195"/>
      <c r="PPE90" s="195"/>
      <c r="PPF90" s="195"/>
      <c r="PPG90" s="195"/>
      <c r="PPH90" s="195"/>
      <c r="PPI90" s="195"/>
      <c r="PPJ90" s="195"/>
      <c r="PPK90" s="195"/>
      <c r="PPL90" s="195"/>
      <c r="PPM90" s="195"/>
      <c r="PPN90" s="195"/>
      <c r="PPO90" s="195"/>
      <c r="PPP90" s="195"/>
      <c r="PPQ90" s="195"/>
      <c r="PPR90" s="195"/>
      <c r="PPS90" s="195"/>
      <c r="PPT90" s="195"/>
      <c r="PPU90" s="195"/>
      <c r="PPV90" s="195"/>
      <c r="PPW90" s="195"/>
      <c r="PPX90" s="195"/>
      <c r="PPY90" s="195"/>
      <c r="PPZ90" s="195"/>
      <c r="PQA90" s="195"/>
      <c r="PQB90" s="195"/>
      <c r="PQC90" s="195"/>
      <c r="PQD90" s="195"/>
      <c r="PQE90" s="195"/>
      <c r="PQF90" s="195"/>
      <c r="PQG90" s="195"/>
      <c r="PQH90" s="195"/>
      <c r="PQI90" s="195"/>
      <c r="PQJ90" s="195"/>
      <c r="PQK90" s="195"/>
      <c r="PQL90" s="195"/>
      <c r="PQM90" s="195"/>
      <c r="PQN90" s="195"/>
      <c r="PQO90" s="195"/>
      <c r="PQP90" s="195"/>
      <c r="PQQ90" s="195"/>
      <c r="PQR90" s="195"/>
      <c r="PQS90" s="195"/>
      <c r="PQT90" s="195"/>
      <c r="PQU90" s="195"/>
      <c r="PQV90" s="195"/>
      <c r="PQW90" s="195"/>
      <c r="PQX90" s="195"/>
      <c r="PQY90" s="195"/>
      <c r="PQZ90" s="195"/>
      <c r="PRA90" s="195"/>
      <c r="PRB90" s="195"/>
      <c r="PRC90" s="195"/>
      <c r="PRD90" s="195"/>
      <c r="PRE90" s="195"/>
      <c r="PRF90" s="195"/>
      <c r="PRG90" s="195"/>
      <c r="PRH90" s="195"/>
      <c r="PRI90" s="195"/>
      <c r="PRJ90" s="195"/>
      <c r="PRK90" s="195"/>
      <c r="PRL90" s="195"/>
      <c r="PRM90" s="195"/>
      <c r="PRN90" s="195"/>
      <c r="PRO90" s="195"/>
      <c r="PRP90" s="195"/>
      <c r="PRQ90" s="195"/>
      <c r="PRR90" s="195"/>
      <c r="PRS90" s="195"/>
      <c r="PRT90" s="195"/>
      <c r="PRU90" s="195"/>
      <c r="PRV90" s="195"/>
      <c r="PRW90" s="195"/>
      <c r="PRX90" s="195"/>
      <c r="PRY90" s="195"/>
      <c r="PRZ90" s="195"/>
      <c r="PSA90" s="195"/>
      <c r="PSB90" s="195"/>
      <c r="PSC90" s="195"/>
      <c r="PSD90" s="195"/>
      <c r="PSE90" s="195"/>
      <c r="PSF90" s="195"/>
      <c r="PSG90" s="195"/>
      <c r="PSH90" s="195"/>
      <c r="PSI90" s="195"/>
      <c r="PSJ90" s="195"/>
      <c r="PSK90" s="195"/>
      <c r="PSL90" s="195"/>
      <c r="PSM90" s="195"/>
      <c r="PSN90" s="195"/>
      <c r="PSO90" s="195"/>
      <c r="PSP90" s="195"/>
      <c r="PSQ90" s="195"/>
      <c r="PSR90" s="195"/>
      <c r="PSS90" s="195"/>
      <c r="PST90" s="195"/>
      <c r="PSU90" s="195"/>
      <c r="PSV90" s="195"/>
      <c r="PSW90" s="195"/>
      <c r="PSX90" s="195"/>
      <c r="PSY90" s="195"/>
      <c r="PSZ90" s="195"/>
      <c r="PTA90" s="195"/>
      <c r="PTB90" s="195"/>
      <c r="PTC90" s="195"/>
      <c r="PTD90" s="195"/>
      <c r="PTE90" s="195"/>
      <c r="PTF90" s="195"/>
      <c r="PTG90" s="195"/>
      <c r="PTH90" s="195"/>
      <c r="PTI90" s="195"/>
      <c r="PTJ90" s="195"/>
      <c r="PTK90" s="195"/>
      <c r="PTL90" s="195"/>
      <c r="PTM90" s="195"/>
      <c r="PTN90" s="195"/>
      <c r="PTO90" s="195"/>
      <c r="PTP90" s="195"/>
      <c r="PTQ90" s="195"/>
      <c r="PTR90" s="195"/>
      <c r="PTS90" s="195"/>
      <c r="PTT90" s="195"/>
      <c r="PTU90" s="195"/>
      <c r="PTV90" s="195"/>
      <c r="PTW90" s="195"/>
      <c r="PTX90" s="195"/>
      <c r="PTY90" s="195"/>
      <c r="PTZ90" s="195"/>
      <c r="PUA90" s="195"/>
      <c r="PUB90" s="195"/>
      <c r="PUC90" s="195"/>
      <c r="PUD90" s="195"/>
      <c r="PUE90" s="195"/>
      <c r="PUF90" s="195"/>
      <c r="PUG90" s="195"/>
      <c r="PUH90" s="195"/>
      <c r="PUI90" s="195"/>
      <c r="PUJ90" s="195"/>
      <c r="PUK90" s="195"/>
      <c r="PUL90" s="195"/>
      <c r="PUM90" s="195"/>
      <c r="PUN90" s="195"/>
      <c r="PUO90" s="195"/>
      <c r="PUP90" s="195"/>
      <c r="PUQ90" s="195"/>
      <c r="PUR90" s="195"/>
      <c r="PUS90" s="195"/>
      <c r="PUT90" s="195"/>
      <c r="PUU90" s="195"/>
      <c r="PUV90" s="195"/>
      <c r="PUW90" s="195"/>
      <c r="PUX90" s="195"/>
      <c r="PUY90" s="195"/>
      <c r="PUZ90" s="195"/>
      <c r="PVA90" s="195"/>
      <c r="PVB90" s="195"/>
      <c r="PVC90" s="195"/>
      <c r="PVD90" s="195"/>
      <c r="PVE90" s="195"/>
      <c r="PVF90" s="195"/>
      <c r="PVG90" s="195"/>
      <c r="PVH90" s="195"/>
      <c r="PVI90" s="195"/>
      <c r="PVJ90" s="195"/>
      <c r="PVK90" s="195"/>
      <c r="PVL90" s="195"/>
      <c r="PVM90" s="195"/>
      <c r="PVN90" s="195"/>
      <c r="PVO90" s="195"/>
      <c r="PVP90" s="195"/>
      <c r="PVQ90" s="195"/>
      <c r="PVR90" s="195"/>
      <c r="PVS90" s="195"/>
      <c r="PVT90" s="195"/>
      <c r="PVU90" s="195"/>
      <c r="PVV90" s="195"/>
      <c r="PVW90" s="195"/>
      <c r="PVX90" s="195"/>
      <c r="PVY90" s="195"/>
      <c r="PVZ90" s="195"/>
      <c r="PWA90" s="195"/>
      <c r="PWB90" s="195"/>
      <c r="PWC90" s="195"/>
      <c r="PWD90" s="195"/>
      <c r="PWE90" s="195"/>
      <c r="PWF90" s="195"/>
      <c r="PWG90" s="195"/>
      <c r="PWH90" s="195"/>
      <c r="PWI90" s="195"/>
      <c r="PWJ90" s="195"/>
      <c r="PWK90" s="195"/>
      <c r="PWL90" s="195"/>
      <c r="PWM90" s="195"/>
      <c r="PWN90" s="195"/>
      <c r="PWO90" s="195"/>
      <c r="PWP90" s="195"/>
      <c r="PWQ90" s="195"/>
      <c r="PWR90" s="195"/>
      <c r="PWS90" s="195"/>
      <c r="PWT90" s="195"/>
      <c r="PWU90" s="195"/>
      <c r="PWV90" s="195"/>
      <c r="PWW90" s="195"/>
      <c r="PWX90" s="195"/>
      <c r="PWY90" s="195"/>
      <c r="PWZ90" s="195"/>
      <c r="PXA90" s="195"/>
      <c r="PXB90" s="195"/>
      <c r="PXC90" s="195"/>
      <c r="PXD90" s="195"/>
      <c r="PXE90" s="195"/>
      <c r="PXF90" s="195"/>
      <c r="PXG90" s="195"/>
      <c r="PXH90" s="195"/>
      <c r="PXI90" s="195"/>
      <c r="PXJ90" s="195"/>
      <c r="PXK90" s="195"/>
      <c r="PXL90" s="195"/>
      <c r="PXM90" s="195"/>
      <c r="PXN90" s="195"/>
      <c r="PXO90" s="195"/>
      <c r="PXP90" s="195"/>
      <c r="PXQ90" s="195"/>
      <c r="PXR90" s="195"/>
      <c r="PXS90" s="195"/>
      <c r="PXT90" s="195"/>
      <c r="PXU90" s="195"/>
      <c r="PXV90" s="195"/>
      <c r="PXW90" s="195"/>
      <c r="PXX90" s="195"/>
      <c r="PXY90" s="195"/>
      <c r="PXZ90" s="195"/>
      <c r="PYA90" s="195"/>
      <c r="PYB90" s="195"/>
      <c r="PYC90" s="195"/>
      <c r="PYD90" s="195"/>
      <c r="PYE90" s="195"/>
      <c r="PYF90" s="195"/>
      <c r="PYG90" s="195"/>
      <c r="PYH90" s="195"/>
      <c r="PYI90" s="195"/>
      <c r="PYJ90" s="195"/>
      <c r="PYK90" s="195"/>
      <c r="PYL90" s="195"/>
      <c r="PYM90" s="195"/>
      <c r="PYN90" s="195"/>
      <c r="PYO90" s="195"/>
      <c r="PYP90" s="195"/>
      <c r="PYQ90" s="195"/>
      <c r="PYR90" s="195"/>
      <c r="PYS90" s="195"/>
      <c r="PYT90" s="195"/>
      <c r="PYU90" s="195"/>
      <c r="PYV90" s="195"/>
      <c r="PYW90" s="195"/>
      <c r="PYX90" s="195"/>
      <c r="PYY90" s="195"/>
      <c r="PYZ90" s="195"/>
      <c r="PZA90" s="195"/>
      <c r="PZB90" s="195"/>
      <c r="PZC90" s="195"/>
      <c r="PZD90" s="195"/>
      <c r="PZE90" s="195"/>
      <c r="PZF90" s="195"/>
      <c r="PZG90" s="195"/>
      <c r="PZH90" s="195"/>
      <c r="PZI90" s="195"/>
      <c r="PZJ90" s="195"/>
      <c r="PZK90" s="195"/>
      <c r="PZL90" s="195"/>
      <c r="PZM90" s="195"/>
      <c r="PZN90" s="195"/>
      <c r="PZO90" s="195"/>
      <c r="PZP90" s="195"/>
      <c r="PZQ90" s="195"/>
      <c r="PZR90" s="195"/>
      <c r="PZS90" s="195"/>
      <c r="PZT90" s="195"/>
      <c r="PZU90" s="195"/>
      <c r="PZV90" s="195"/>
      <c r="PZW90" s="195"/>
      <c r="PZX90" s="195"/>
      <c r="PZY90" s="195"/>
      <c r="PZZ90" s="195"/>
      <c r="QAA90" s="195"/>
      <c r="QAB90" s="195"/>
      <c r="QAC90" s="195"/>
      <c r="QAD90" s="195"/>
      <c r="QAE90" s="195"/>
      <c r="QAF90" s="195"/>
      <c r="QAG90" s="195"/>
      <c r="QAH90" s="195"/>
      <c r="QAI90" s="195"/>
      <c r="QAJ90" s="195"/>
      <c r="QAK90" s="195"/>
      <c r="QAL90" s="195"/>
      <c r="QAM90" s="195"/>
      <c r="QAN90" s="195"/>
      <c r="QAO90" s="195"/>
      <c r="QAP90" s="195"/>
      <c r="QAQ90" s="195"/>
      <c r="QAR90" s="195"/>
      <c r="QAS90" s="195"/>
      <c r="QAT90" s="195"/>
      <c r="QAU90" s="195"/>
      <c r="QAV90" s="195"/>
      <c r="QAW90" s="195"/>
      <c r="QAX90" s="195"/>
      <c r="QAY90" s="195"/>
      <c r="QAZ90" s="195"/>
      <c r="QBA90" s="195"/>
      <c r="QBB90" s="195"/>
      <c r="QBC90" s="195"/>
      <c r="QBD90" s="195"/>
      <c r="QBE90" s="195"/>
      <c r="QBF90" s="195"/>
      <c r="QBG90" s="195"/>
      <c r="QBH90" s="195"/>
      <c r="QBI90" s="195"/>
      <c r="QBJ90" s="195"/>
      <c r="QBK90" s="195"/>
      <c r="QBL90" s="195"/>
      <c r="QBM90" s="195"/>
      <c r="QBN90" s="195"/>
      <c r="QBO90" s="195"/>
      <c r="QBP90" s="195"/>
      <c r="QBQ90" s="195"/>
      <c r="QBR90" s="195"/>
      <c r="QBS90" s="195"/>
      <c r="QBT90" s="195"/>
      <c r="QBU90" s="195"/>
      <c r="QBV90" s="195"/>
      <c r="QBW90" s="195"/>
      <c r="QBX90" s="195"/>
      <c r="QBY90" s="195"/>
      <c r="QBZ90" s="195"/>
      <c r="QCA90" s="195"/>
      <c r="QCB90" s="195"/>
      <c r="QCC90" s="195"/>
      <c r="QCD90" s="195"/>
      <c r="QCE90" s="195"/>
      <c r="QCF90" s="195"/>
      <c r="QCG90" s="195"/>
      <c r="QCH90" s="195"/>
      <c r="QCI90" s="195"/>
      <c r="QCJ90" s="195"/>
      <c r="QCK90" s="195"/>
      <c r="QCL90" s="195"/>
      <c r="QCM90" s="195"/>
      <c r="QCN90" s="195"/>
      <c r="QCO90" s="195"/>
      <c r="QCP90" s="195"/>
      <c r="QCQ90" s="195"/>
      <c r="QCR90" s="195"/>
      <c r="QCS90" s="195"/>
      <c r="QCT90" s="195"/>
      <c r="QCU90" s="195"/>
      <c r="QCV90" s="195"/>
      <c r="QCW90" s="195"/>
      <c r="QCX90" s="195"/>
      <c r="QCY90" s="195"/>
      <c r="QCZ90" s="195"/>
      <c r="QDA90" s="195"/>
      <c r="QDB90" s="195"/>
      <c r="QDC90" s="195"/>
      <c r="QDD90" s="195"/>
      <c r="QDE90" s="195"/>
      <c r="QDF90" s="195"/>
      <c r="QDG90" s="195"/>
      <c r="QDH90" s="195"/>
      <c r="QDI90" s="195"/>
      <c r="QDJ90" s="195"/>
      <c r="QDK90" s="195"/>
      <c r="QDL90" s="195"/>
      <c r="QDM90" s="195"/>
      <c r="QDN90" s="195"/>
      <c r="QDO90" s="195"/>
      <c r="QDP90" s="195"/>
      <c r="QDQ90" s="195"/>
      <c r="QDR90" s="195"/>
      <c r="QDS90" s="195"/>
      <c r="QDT90" s="195"/>
      <c r="QDU90" s="195"/>
      <c r="QDV90" s="195"/>
      <c r="QDW90" s="195"/>
      <c r="QDX90" s="195"/>
      <c r="QDY90" s="195"/>
      <c r="QDZ90" s="195"/>
      <c r="QEA90" s="195"/>
      <c r="QEB90" s="195"/>
      <c r="QEC90" s="195"/>
      <c r="QED90" s="195"/>
      <c r="QEE90" s="195"/>
      <c r="QEF90" s="195"/>
      <c r="QEG90" s="195"/>
      <c r="QEH90" s="195"/>
      <c r="QEI90" s="195"/>
      <c r="QEJ90" s="195"/>
      <c r="QEK90" s="195"/>
      <c r="QEL90" s="195"/>
      <c r="QEM90" s="195"/>
      <c r="QEN90" s="195"/>
      <c r="QEO90" s="195"/>
      <c r="QEP90" s="195"/>
      <c r="QEQ90" s="195"/>
      <c r="QER90" s="195"/>
      <c r="QES90" s="195"/>
      <c r="QET90" s="195"/>
      <c r="QEU90" s="195"/>
      <c r="QEV90" s="195"/>
      <c r="QEW90" s="195"/>
      <c r="QEX90" s="195"/>
      <c r="QEY90" s="195"/>
      <c r="QEZ90" s="195"/>
      <c r="QFA90" s="195"/>
      <c r="QFB90" s="195"/>
      <c r="QFC90" s="195"/>
      <c r="QFD90" s="195"/>
      <c r="QFE90" s="195"/>
      <c r="QFF90" s="195"/>
      <c r="QFG90" s="195"/>
      <c r="QFH90" s="195"/>
      <c r="QFI90" s="195"/>
      <c r="QFJ90" s="195"/>
      <c r="QFK90" s="195"/>
      <c r="QFL90" s="195"/>
      <c r="QFM90" s="195"/>
      <c r="QFN90" s="195"/>
      <c r="QFO90" s="195"/>
      <c r="QFP90" s="195"/>
      <c r="QFQ90" s="195"/>
      <c r="QFR90" s="195"/>
      <c r="QFS90" s="195"/>
      <c r="QFT90" s="195"/>
      <c r="QFU90" s="195"/>
      <c r="QFV90" s="195"/>
      <c r="QFW90" s="195"/>
      <c r="QFX90" s="195"/>
      <c r="QFY90" s="195"/>
      <c r="QFZ90" s="195"/>
      <c r="QGA90" s="195"/>
      <c r="QGB90" s="195"/>
      <c r="QGC90" s="195"/>
      <c r="QGD90" s="195"/>
      <c r="QGE90" s="195"/>
      <c r="QGF90" s="195"/>
      <c r="QGG90" s="195"/>
      <c r="QGH90" s="195"/>
      <c r="QGI90" s="195"/>
      <c r="QGJ90" s="195"/>
      <c r="QGK90" s="195"/>
      <c r="QGL90" s="195"/>
      <c r="QGM90" s="195"/>
      <c r="QGN90" s="195"/>
      <c r="QGO90" s="195"/>
      <c r="QGP90" s="195"/>
      <c r="QGQ90" s="195"/>
      <c r="QGR90" s="195"/>
      <c r="QGS90" s="195"/>
      <c r="QGT90" s="195"/>
      <c r="QGU90" s="195"/>
      <c r="QGV90" s="195"/>
      <c r="QGW90" s="195"/>
      <c r="QGX90" s="195"/>
      <c r="QGY90" s="195"/>
      <c r="QGZ90" s="195"/>
      <c r="QHA90" s="195"/>
      <c r="QHB90" s="195"/>
      <c r="QHC90" s="195"/>
      <c r="QHD90" s="195"/>
      <c r="QHE90" s="195"/>
      <c r="QHF90" s="195"/>
      <c r="QHG90" s="195"/>
      <c r="QHH90" s="195"/>
      <c r="QHI90" s="195"/>
      <c r="QHJ90" s="195"/>
      <c r="QHK90" s="195"/>
      <c r="QHL90" s="195"/>
      <c r="QHM90" s="195"/>
      <c r="QHN90" s="195"/>
      <c r="QHO90" s="195"/>
      <c r="QHP90" s="195"/>
      <c r="QHQ90" s="195"/>
      <c r="QHR90" s="195"/>
      <c r="QHS90" s="195"/>
      <c r="QHT90" s="195"/>
      <c r="QHU90" s="195"/>
      <c r="QHV90" s="195"/>
      <c r="QHW90" s="195"/>
      <c r="QHX90" s="195"/>
      <c r="QHY90" s="195"/>
      <c r="QHZ90" s="195"/>
      <c r="QIA90" s="195"/>
      <c r="QIB90" s="195"/>
      <c r="QIC90" s="195"/>
      <c r="QID90" s="195"/>
      <c r="QIE90" s="195"/>
      <c r="QIF90" s="195"/>
      <c r="QIG90" s="195"/>
      <c r="QIH90" s="195"/>
      <c r="QII90" s="195"/>
      <c r="QIJ90" s="195"/>
      <c r="QIK90" s="195"/>
      <c r="QIL90" s="195"/>
      <c r="QIM90" s="195"/>
      <c r="QIN90" s="195"/>
      <c r="QIO90" s="195"/>
      <c r="QIP90" s="195"/>
      <c r="QIQ90" s="195"/>
      <c r="QIR90" s="195"/>
      <c r="QIS90" s="195"/>
      <c r="QIT90" s="195"/>
      <c r="QIU90" s="195"/>
      <c r="QIV90" s="195"/>
      <c r="QIW90" s="195"/>
      <c r="QIX90" s="195"/>
      <c r="QIY90" s="195"/>
      <c r="QIZ90" s="195"/>
      <c r="QJA90" s="195"/>
      <c r="QJB90" s="195"/>
      <c r="QJC90" s="195"/>
      <c r="QJD90" s="195"/>
      <c r="QJE90" s="195"/>
      <c r="QJF90" s="195"/>
      <c r="QJG90" s="195"/>
      <c r="QJH90" s="195"/>
      <c r="QJI90" s="195"/>
      <c r="QJJ90" s="195"/>
      <c r="QJK90" s="195"/>
      <c r="QJL90" s="195"/>
      <c r="QJM90" s="195"/>
      <c r="QJN90" s="195"/>
      <c r="QJO90" s="195"/>
      <c r="QJP90" s="195"/>
      <c r="QJQ90" s="195"/>
      <c r="QJR90" s="195"/>
      <c r="QJS90" s="195"/>
      <c r="QJT90" s="195"/>
      <c r="QJU90" s="195"/>
      <c r="QJV90" s="195"/>
      <c r="QJW90" s="195"/>
      <c r="QJX90" s="195"/>
      <c r="QJY90" s="195"/>
      <c r="QJZ90" s="195"/>
      <c r="QKA90" s="195"/>
      <c r="QKB90" s="195"/>
      <c r="QKC90" s="195"/>
      <c r="QKD90" s="195"/>
      <c r="QKE90" s="195"/>
      <c r="QKF90" s="195"/>
      <c r="QKG90" s="195"/>
      <c r="QKH90" s="195"/>
      <c r="QKI90" s="195"/>
      <c r="QKJ90" s="195"/>
      <c r="QKK90" s="195"/>
      <c r="QKL90" s="195"/>
      <c r="QKM90" s="195"/>
      <c r="QKN90" s="195"/>
      <c r="QKO90" s="195"/>
      <c r="QKP90" s="195"/>
      <c r="QKQ90" s="195"/>
      <c r="QKR90" s="195"/>
      <c r="QKS90" s="195"/>
      <c r="QKT90" s="195"/>
      <c r="QKU90" s="195"/>
      <c r="QKV90" s="195"/>
      <c r="QKW90" s="195"/>
      <c r="QKX90" s="195"/>
      <c r="QKY90" s="195"/>
      <c r="QKZ90" s="195"/>
      <c r="QLA90" s="195"/>
      <c r="QLB90" s="195"/>
      <c r="QLC90" s="195"/>
      <c r="QLD90" s="195"/>
      <c r="QLE90" s="195"/>
      <c r="QLF90" s="195"/>
      <c r="QLG90" s="195"/>
      <c r="QLH90" s="195"/>
      <c r="QLI90" s="195"/>
      <c r="QLJ90" s="195"/>
      <c r="QLK90" s="195"/>
      <c r="QLL90" s="195"/>
      <c r="QLM90" s="195"/>
      <c r="QLN90" s="195"/>
      <c r="QLO90" s="195"/>
      <c r="QLP90" s="195"/>
      <c r="QLQ90" s="195"/>
      <c r="QLR90" s="195"/>
      <c r="QLS90" s="195"/>
      <c r="QLT90" s="195"/>
      <c r="QLU90" s="195"/>
      <c r="QLV90" s="195"/>
      <c r="QLW90" s="195"/>
      <c r="QLX90" s="195"/>
      <c r="QLY90" s="195"/>
      <c r="QLZ90" s="195"/>
      <c r="QMA90" s="195"/>
      <c r="QMB90" s="195"/>
      <c r="QMC90" s="195"/>
      <c r="QMD90" s="195"/>
      <c r="QME90" s="195"/>
      <c r="QMF90" s="195"/>
      <c r="QMG90" s="195"/>
      <c r="QMH90" s="195"/>
      <c r="QMI90" s="195"/>
      <c r="QMJ90" s="195"/>
      <c r="QMK90" s="195"/>
      <c r="QML90" s="195"/>
      <c r="QMM90" s="195"/>
      <c r="QMN90" s="195"/>
      <c r="QMO90" s="195"/>
      <c r="QMP90" s="195"/>
      <c r="QMQ90" s="195"/>
      <c r="QMR90" s="195"/>
      <c r="QMS90" s="195"/>
      <c r="QMT90" s="195"/>
      <c r="QMU90" s="195"/>
      <c r="QMV90" s="195"/>
      <c r="QMW90" s="195"/>
      <c r="QMX90" s="195"/>
      <c r="QMY90" s="195"/>
      <c r="QMZ90" s="195"/>
      <c r="QNA90" s="195"/>
      <c r="QNB90" s="195"/>
      <c r="QNC90" s="195"/>
      <c r="QND90" s="195"/>
      <c r="QNE90" s="195"/>
      <c r="QNF90" s="195"/>
      <c r="QNG90" s="195"/>
      <c r="QNH90" s="195"/>
      <c r="QNI90" s="195"/>
      <c r="QNJ90" s="195"/>
      <c r="QNK90" s="195"/>
      <c r="QNL90" s="195"/>
      <c r="QNM90" s="195"/>
      <c r="QNN90" s="195"/>
      <c r="QNO90" s="195"/>
      <c r="QNP90" s="195"/>
      <c r="QNQ90" s="195"/>
      <c r="QNR90" s="195"/>
      <c r="QNS90" s="195"/>
      <c r="QNT90" s="195"/>
      <c r="QNU90" s="195"/>
      <c r="QNV90" s="195"/>
      <c r="QNW90" s="195"/>
      <c r="QNX90" s="195"/>
      <c r="QNY90" s="195"/>
      <c r="QNZ90" s="195"/>
      <c r="QOA90" s="195"/>
      <c r="QOB90" s="195"/>
      <c r="QOC90" s="195"/>
      <c r="QOD90" s="195"/>
      <c r="QOE90" s="195"/>
      <c r="QOF90" s="195"/>
      <c r="QOG90" s="195"/>
      <c r="QOH90" s="195"/>
      <c r="QOI90" s="195"/>
      <c r="QOJ90" s="195"/>
      <c r="QOK90" s="195"/>
      <c r="QOL90" s="195"/>
      <c r="QOM90" s="195"/>
      <c r="QON90" s="195"/>
      <c r="QOO90" s="195"/>
      <c r="QOP90" s="195"/>
      <c r="QOQ90" s="195"/>
      <c r="QOR90" s="195"/>
      <c r="QOS90" s="195"/>
      <c r="QOT90" s="195"/>
      <c r="QOU90" s="195"/>
      <c r="QOV90" s="195"/>
      <c r="QOW90" s="195"/>
      <c r="QOX90" s="195"/>
      <c r="QOY90" s="195"/>
      <c r="QOZ90" s="195"/>
      <c r="QPA90" s="195"/>
      <c r="QPB90" s="195"/>
      <c r="QPC90" s="195"/>
      <c r="QPD90" s="195"/>
      <c r="QPE90" s="195"/>
      <c r="QPF90" s="195"/>
      <c r="QPG90" s="195"/>
      <c r="QPH90" s="195"/>
      <c r="QPI90" s="195"/>
      <c r="QPJ90" s="195"/>
      <c r="QPK90" s="195"/>
      <c r="QPL90" s="195"/>
      <c r="QPM90" s="195"/>
      <c r="QPN90" s="195"/>
      <c r="QPO90" s="195"/>
      <c r="QPP90" s="195"/>
      <c r="QPQ90" s="195"/>
      <c r="QPR90" s="195"/>
      <c r="QPS90" s="195"/>
      <c r="QPT90" s="195"/>
      <c r="QPU90" s="195"/>
      <c r="QPV90" s="195"/>
      <c r="QPW90" s="195"/>
      <c r="QPX90" s="195"/>
      <c r="QPY90" s="195"/>
      <c r="QPZ90" s="195"/>
      <c r="QQA90" s="195"/>
      <c r="QQB90" s="195"/>
      <c r="QQC90" s="195"/>
      <c r="QQD90" s="195"/>
      <c r="QQE90" s="195"/>
      <c r="QQF90" s="195"/>
      <c r="QQG90" s="195"/>
      <c r="QQH90" s="195"/>
      <c r="QQI90" s="195"/>
      <c r="QQJ90" s="195"/>
      <c r="QQK90" s="195"/>
      <c r="QQL90" s="195"/>
      <c r="QQM90" s="195"/>
      <c r="QQN90" s="195"/>
      <c r="QQO90" s="195"/>
      <c r="QQP90" s="195"/>
      <c r="QQQ90" s="195"/>
      <c r="QQR90" s="195"/>
      <c r="QQS90" s="195"/>
      <c r="QQT90" s="195"/>
      <c r="QQU90" s="195"/>
      <c r="QQV90" s="195"/>
      <c r="QQW90" s="195"/>
      <c r="QQX90" s="195"/>
      <c r="QQY90" s="195"/>
      <c r="QQZ90" s="195"/>
      <c r="QRA90" s="195"/>
      <c r="QRB90" s="195"/>
      <c r="QRC90" s="195"/>
      <c r="QRD90" s="195"/>
      <c r="QRE90" s="195"/>
      <c r="QRF90" s="195"/>
      <c r="QRG90" s="195"/>
      <c r="QRH90" s="195"/>
      <c r="QRI90" s="195"/>
      <c r="QRJ90" s="195"/>
      <c r="QRK90" s="195"/>
      <c r="QRL90" s="195"/>
      <c r="QRM90" s="195"/>
      <c r="QRN90" s="195"/>
      <c r="QRO90" s="195"/>
      <c r="QRP90" s="195"/>
      <c r="QRQ90" s="195"/>
      <c r="QRR90" s="195"/>
      <c r="QRS90" s="195"/>
      <c r="QRT90" s="195"/>
      <c r="QRU90" s="195"/>
      <c r="QRV90" s="195"/>
      <c r="QRW90" s="195"/>
      <c r="QRX90" s="195"/>
      <c r="QRY90" s="195"/>
      <c r="QRZ90" s="195"/>
      <c r="QSA90" s="195"/>
      <c r="QSB90" s="195"/>
      <c r="QSC90" s="195"/>
      <c r="QSD90" s="195"/>
      <c r="QSE90" s="195"/>
      <c r="QSF90" s="195"/>
      <c r="QSG90" s="195"/>
      <c r="QSH90" s="195"/>
      <c r="QSI90" s="195"/>
      <c r="QSJ90" s="195"/>
      <c r="QSK90" s="195"/>
      <c r="QSL90" s="195"/>
      <c r="QSM90" s="195"/>
      <c r="QSN90" s="195"/>
      <c r="QSO90" s="195"/>
      <c r="QSP90" s="195"/>
      <c r="QSQ90" s="195"/>
      <c r="QSR90" s="195"/>
      <c r="QSS90" s="195"/>
      <c r="QST90" s="195"/>
      <c r="QSU90" s="195"/>
      <c r="QSV90" s="195"/>
      <c r="QSW90" s="195"/>
      <c r="QSX90" s="195"/>
      <c r="QSY90" s="195"/>
      <c r="QSZ90" s="195"/>
      <c r="QTA90" s="195"/>
      <c r="QTB90" s="195"/>
      <c r="QTC90" s="195"/>
      <c r="QTD90" s="195"/>
      <c r="QTE90" s="195"/>
      <c r="QTF90" s="195"/>
      <c r="QTG90" s="195"/>
      <c r="QTH90" s="195"/>
      <c r="QTI90" s="195"/>
      <c r="QTJ90" s="195"/>
      <c r="QTK90" s="195"/>
      <c r="QTL90" s="195"/>
      <c r="QTM90" s="195"/>
      <c r="QTN90" s="195"/>
      <c r="QTO90" s="195"/>
      <c r="QTP90" s="195"/>
      <c r="QTQ90" s="195"/>
      <c r="QTR90" s="195"/>
      <c r="QTS90" s="195"/>
      <c r="QTT90" s="195"/>
      <c r="QTU90" s="195"/>
      <c r="QTV90" s="195"/>
      <c r="QTW90" s="195"/>
      <c r="QTX90" s="195"/>
      <c r="QTY90" s="195"/>
      <c r="QTZ90" s="195"/>
      <c r="QUA90" s="195"/>
      <c r="QUB90" s="195"/>
      <c r="QUC90" s="195"/>
      <c r="QUD90" s="195"/>
      <c r="QUE90" s="195"/>
      <c r="QUF90" s="195"/>
      <c r="QUG90" s="195"/>
      <c r="QUH90" s="195"/>
      <c r="QUI90" s="195"/>
      <c r="QUJ90" s="195"/>
      <c r="QUK90" s="195"/>
      <c r="QUL90" s="195"/>
      <c r="QUM90" s="195"/>
      <c r="QUN90" s="195"/>
      <c r="QUO90" s="195"/>
      <c r="QUP90" s="195"/>
      <c r="QUQ90" s="195"/>
      <c r="QUR90" s="195"/>
      <c r="QUS90" s="195"/>
      <c r="QUT90" s="195"/>
      <c r="QUU90" s="195"/>
      <c r="QUV90" s="195"/>
      <c r="QUW90" s="195"/>
      <c r="QUX90" s="195"/>
      <c r="QUY90" s="195"/>
      <c r="QUZ90" s="195"/>
      <c r="QVA90" s="195"/>
      <c r="QVB90" s="195"/>
      <c r="QVC90" s="195"/>
      <c r="QVD90" s="195"/>
      <c r="QVE90" s="195"/>
      <c r="QVF90" s="195"/>
      <c r="QVG90" s="195"/>
      <c r="QVH90" s="195"/>
      <c r="QVI90" s="195"/>
      <c r="QVJ90" s="195"/>
      <c r="QVK90" s="195"/>
      <c r="QVL90" s="195"/>
      <c r="QVM90" s="195"/>
      <c r="QVN90" s="195"/>
      <c r="QVO90" s="195"/>
      <c r="QVP90" s="195"/>
      <c r="QVQ90" s="195"/>
      <c r="QVR90" s="195"/>
      <c r="QVS90" s="195"/>
      <c r="QVT90" s="195"/>
      <c r="QVU90" s="195"/>
      <c r="QVV90" s="195"/>
      <c r="QVW90" s="195"/>
      <c r="QVX90" s="195"/>
      <c r="QVY90" s="195"/>
      <c r="QVZ90" s="195"/>
      <c r="QWA90" s="195"/>
      <c r="QWB90" s="195"/>
      <c r="QWC90" s="195"/>
      <c r="QWD90" s="195"/>
      <c r="QWE90" s="195"/>
      <c r="QWF90" s="195"/>
      <c r="QWG90" s="195"/>
      <c r="QWH90" s="195"/>
      <c r="QWI90" s="195"/>
      <c r="QWJ90" s="195"/>
      <c r="QWK90" s="195"/>
      <c r="QWL90" s="195"/>
      <c r="QWM90" s="195"/>
      <c r="QWN90" s="195"/>
      <c r="QWO90" s="195"/>
      <c r="QWP90" s="195"/>
      <c r="QWQ90" s="195"/>
      <c r="QWR90" s="195"/>
      <c r="QWS90" s="195"/>
      <c r="QWT90" s="195"/>
      <c r="QWU90" s="195"/>
      <c r="QWV90" s="195"/>
      <c r="QWW90" s="195"/>
      <c r="QWX90" s="195"/>
      <c r="QWY90" s="195"/>
      <c r="QWZ90" s="195"/>
      <c r="QXA90" s="195"/>
      <c r="QXB90" s="195"/>
      <c r="QXC90" s="195"/>
      <c r="QXD90" s="195"/>
      <c r="QXE90" s="195"/>
      <c r="QXF90" s="195"/>
      <c r="QXG90" s="195"/>
      <c r="QXH90" s="195"/>
      <c r="QXI90" s="195"/>
      <c r="QXJ90" s="195"/>
      <c r="QXK90" s="195"/>
      <c r="QXL90" s="195"/>
      <c r="QXM90" s="195"/>
      <c r="QXN90" s="195"/>
      <c r="QXO90" s="195"/>
      <c r="QXP90" s="195"/>
      <c r="QXQ90" s="195"/>
      <c r="QXR90" s="195"/>
      <c r="QXS90" s="195"/>
      <c r="QXT90" s="195"/>
      <c r="QXU90" s="195"/>
      <c r="QXV90" s="195"/>
      <c r="QXW90" s="195"/>
      <c r="QXX90" s="195"/>
      <c r="QXY90" s="195"/>
      <c r="QXZ90" s="195"/>
      <c r="QYA90" s="195"/>
      <c r="QYB90" s="195"/>
      <c r="QYC90" s="195"/>
      <c r="QYD90" s="195"/>
      <c r="QYE90" s="195"/>
      <c r="QYF90" s="195"/>
      <c r="QYG90" s="195"/>
      <c r="QYH90" s="195"/>
      <c r="QYI90" s="195"/>
      <c r="QYJ90" s="195"/>
      <c r="QYK90" s="195"/>
      <c r="QYL90" s="195"/>
      <c r="QYM90" s="195"/>
      <c r="QYN90" s="195"/>
      <c r="QYO90" s="195"/>
      <c r="QYP90" s="195"/>
      <c r="QYQ90" s="195"/>
      <c r="QYR90" s="195"/>
      <c r="QYS90" s="195"/>
      <c r="QYT90" s="195"/>
      <c r="QYU90" s="195"/>
      <c r="QYV90" s="195"/>
      <c r="QYW90" s="195"/>
      <c r="QYX90" s="195"/>
      <c r="QYY90" s="195"/>
      <c r="QYZ90" s="195"/>
      <c r="QZA90" s="195"/>
      <c r="QZB90" s="195"/>
      <c r="QZC90" s="195"/>
      <c r="QZD90" s="195"/>
      <c r="QZE90" s="195"/>
      <c r="QZF90" s="195"/>
      <c r="QZG90" s="195"/>
      <c r="QZH90" s="195"/>
      <c r="QZI90" s="195"/>
      <c r="QZJ90" s="195"/>
      <c r="QZK90" s="195"/>
      <c r="QZL90" s="195"/>
      <c r="QZM90" s="195"/>
      <c r="QZN90" s="195"/>
      <c r="QZO90" s="195"/>
      <c r="QZP90" s="195"/>
      <c r="QZQ90" s="195"/>
      <c r="QZR90" s="195"/>
      <c r="QZS90" s="195"/>
      <c r="QZT90" s="195"/>
      <c r="QZU90" s="195"/>
      <c r="QZV90" s="195"/>
      <c r="QZW90" s="195"/>
      <c r="QZX90" s="195"/>
      <c r="QZY90" s="195"/>
      <c r="QZZ90" s="195"/>
      <c r="RAA90" s="195"/>
      <c r="RAB90" s="195"/>
      <c r="RAC90" s="195"/>
      <c r="RAD90" s="195"/>
      <c r="RAE90" s="195"/>
      <c r="RAF90" s="195"/>
      <c r="RAG90" s="195"/>
      <c r="RAH90" s="195"/>
      <c r="RAI90" s="195"/>
      <c r="RAJ90" s="195"/>
      <c r="RAK90" s="195"/>
      <c r="RAL90" s="195"/>
      <c r="RAM90" s="195"/>
      <c r="RAN90" s="195"/>
      <c r="RAO90" s="195"/>
      <c r="RAP90" s="195"/>
      <c r="RAQ90" s="195"/>
      <c r="RAR90" s="195"/>
      <c r="RAS90" s="195"/>
      <c r="RAT90" s="195"/>
      <c r="RAU90" s="195"/>
      <c r="RAV90" s="195"/>
      <c r="RAW90" s="195"/>
      <c r="RAX90" s="195"/>
      <c r="RAY90" s="195"/>
      <c r="RAZ90" s="195"/>
      <c r="RBA90" s="195"/>
      <c r="RBB90" s="195"/>
      <c r="RBC90" s="195"/>
      <c r="RBD90" s="195"/>
      <c r="RBE90" s="195"/>
      <c r="RBF90" s="195"/>
      <c r="RBG90" s="195"/>
      <c r="RBH90" s="195"/>
      <c r="RBI90" s="195"/>
      <c r="RBJ90" s="195"/>
      <c r="RBK90" s="195"/>
      <c r="RBL90" s="195"/>
      <c r="RBM90" s="195"/>
      <c r="RBN90" s="195"/>
      <c r="RBO90" s="195"/>
      <c r="RBP90" s="195"/>
      <c r="RBQ90" s="195"/>
      <c r="RBR90" s="195"/>
      <c r="RBS90" s="195"/>
      <c r="RBT90" s="195"/>
      <c r="RBU90" s="195"/>
      <c r="RBV90" s="195"/>
      <c r="RBW90" s="195"/>
      <c r="RBX90" s="195"/>
      <c r="RBY90" s="195"/>
      <c r="RBZ90" s="195"/>
      <c r="RCA90" s="195"/>
      <c r="RCB90" s="195"/>
      <c r="RCC90" s="195"/>
      <c r="RCD90" s="195"/>
      <c r="RCE90" s="195"/>
      <c r="RCF90" s="195"/>
      <c r="RCG90" s="195"/>
      <c r="RCH90" s="195"/>
      <c r="RCI90" s="195"/>
      <c r="RCJ90" s="195"/>
      <c r="RCK90" s="195"/>
      <c r="RCL90" s="195"/>
      <c r="RCM90" s="195"/>
      <c r="RCN90" s="195"/>
      <c r="RCO90" s="195"/>
      <c r="RCP90" s="195"/>
      <c r="RCQ90" s="195"/>
      <c r="RCR90" s="195"/>
      <c r="RCS90" s="195"/>
      <c r="RCT90" s="195"/>
      <c r="RCU90" s="195"/>
      <c r="RCV90" s="195"/>
      <c r="RCW90" s="195"/>
      <c r="RCX90" s="195"/>
      <c r="RCY90" s="195"/>
      <c r="RCZ90" s="195"/>
      <c r="RDA90" s="195"/>
      <c r="RDB90" s="195"/>
      <c r="RDC90" s="195"/>
      <c r="RDD90" s="195"/>
      <c r="RDE90" s="195"/>
      <c r="RDF90" s="195"/>
      <c r="RDG90" s="195"/>
      <c r="RDH90" s="195"/>
      <c r="RDI90" s="195"/>
      <c r="RDJ90" s="195"/>
      <c r="RDK90" s="195"/>
      <c r="RDL90" s="195"/>
      <c r="RDM90" s="195"/>
      <c r="RDN90" s="195"/>
      <c r="RDO90" s="195"/>
      <c r="RDP90" s="195"/>
      <c r="RDQ90" s="195"/>
      <c r="RDR90" s="195"/>
      <c r="RDS90" s="195"/>
      <c r="RDT90" s="195"/>
      <c r="RDU90" s="195"/>
      <c r="RDV90" s="195"/>
      <c r="RDW90" s="195"/>
      <c r="RDX90" s="195"/>
      <c r="RDY90" s="195"/>
      <c r="RDZ90" s="195"/>
      <c r="REA90" s="195"/>
      <c r="REB90" s="195"/>
      <c r="REC90" s="195"/>
      <c r="RED90" s="195"/>
      <c r="REE90" s="195"/>
      <c r="REF90" s="195"/>
      <c r="REG90" s="195"/>
      <c r="REH90" s="195"/>
      <c r="REI90" s="195"/>
      <c r="REJ90" s="195"/>
      <c r="REK90" s="195"/>
      <c r="REL90" s="195"/>
      <c r="REM90" s="195"/>
      <c r="REN90" s="195"/>
      <c r="REO90" s="195"/>
      <c r="REP90" s="195"/>
      <c r="REQ90" s="195"/>
      <c r="RER90" s="195"/>
      <c r="RES90" s="195"/>
      <c r="RET90" s="195"/>
      <c r="REU90" s="195"/>
      <c r="REV90" s="195"/>
      <c r="REW90" s="195"/>
      <c r="REX90" s="195"/>
      <c r="REY90" s="195"/>
      <c r="REZ90" s="195"/>
      <c r="RFA90" s="195"/>
      <c r="RFB90" s="195"/>
      <c r="RFC90" s="195"/>
      <c r="RFD90" s="195"/>
      <c r="RFE90" s="195"/>
      <c r="RFF90" s="195"/>
      <c r="RFG90" s="195"/>
      <c r="RFH90" s="195"/>
      <c r="RFI90" s="195"/>
      <c r="RFJ90" s="195"/>
      <c r="RFK90" s="195"/>
      <c r="RFL90" s="195"/>
      <c r="RFM90" s="195"/>
      <c r="RFN90" s="195"/>
      <c r="RFO90" s="195"/>
      <c r="RFP90" s="195"/>
      <c r="RFQ90" s="195"/>
      <c r="RFR90" s="195"/>
      <c r="RFS90" s="195"/>
      <c r="RFT90" s="195"/>
      <c r="RFU90" s="195"/>
      <c r="RFV90" s="195"/>
      <c r="RFW90" s="195"/>
      <c r="RFX90" s="195"/>
      <c r="RFY90" s="195"/>
      <c r="RFZ90" s="195"/>
      <c r="RGA90" s="195"/>
      <c r="RGB90" s="195"/>
      <c r="RGC90" s="195"/>
      <c r="RGD90" s="195"/>
      <c r="RGE90" s="195"/>
      <c r="RGF90" s="195"/>
      <c r="RGG90" s="195"/>
      <c r="RGH90" s="195"/>
      <c r="RGI90" s="195"/>
      <c r="RGJ90" s="195"/>
      <c r="RGK90" s="195"/>
      <c r="RGL90" s="195"/>
      <c r="RGM90" s="195"/>
      <c r="RGN90" s="195"/>
      <c r="RGO90" s="195"/>
      <c r="RGP90" s="195"/>
      <c r="RGQ90" s="195"/>
      <c r="RGR90" s="195"/>
      <c r="RGS90" s="195"/>
      <c r="RGT90" s="195"/>
      <c r="RGU90" s="195"/>
      <c r="RGV90" s="195"/>
      <c r="RGW90" s="195"/>
      <c r="RGX90" s="195"/>
      <c r="RGY90" s="195"/>
      <c r="RGZ90" s="195"/>
      <c r="RHA90" s="195"/>
      <c r="RHB90" s="195"/>
      <c r="RHC90" s="195"/>
      <c r="RHD90" s="195"/>
      <c r="RHE90" s="195"/>
      <c r="RHF90" s="195"/>
      <c r="RHG90" s="195"/>
      <c r="RHH90" s="195"/>
      <c r="RHI90" s="195"/>
      <c r="RHJ90" s="195"/>
      <c r="RHK90" s="195"/>
      <c r="RHL90" s="195"/>
      <c r="RHM90" s="195"/>
      <c r="RHN90" s="195"/>
      <c r="RHO90" s="195"/>
      <c r="RHP90" s="195"/>
      <c r="RHQ90" s="195"/>
      <c r="RHR90" s="195"/>
      <c r="RHS90" s="195"/>
      <c r="RHT90" s="195"/>
      <c r="RHU90" s="195"/>
      <c r="RHV90" s="195"/>
      <c r="RHW90" s="195"/>
      <c r="RHX90" s="195"/>
      <c r="RHY90" s="195"/>
      <c r="RHZ90" s="195"/>
      <c r="RIA90" s="195"/>
      <c r="RIB90" s="195"/>
      <c r="RIC90" s="195"/>
      <c r="RID90" s="195"/>
      <c r="RIE90" s="195"/>
      <c r="RIF90" s="195"/>
      <c r="RIG90" s="195"/>
      <c r="RIH90" s="195"/>
      <c r="RII90" s="195"/>
      <c r="RIJ90" s="195"/>
      <c r="RIK90" s="195"/>
      <c r="RIL90" s="195"/>
      <c r="RIM90" s="195"/>
      <c r="RIN90" s="195"/>
      <c r="RIO90" s="195"/>
      <c r="RIP90" s="195"/>
      <c r="RIQ90" s="195"/>
      <c r="RIR90" s="195"/>
      <c r="RIS90" s="195"/>
      <c r="RIT90" s="195"/>
      <c r="RIU90" s="195"/>
      <c r="RIV90" s="195"/>
      <c r="RIW90" s="195"/>
      <c r="RIX90" s="195"/>
      <c r="RIY90" s="195"/>
      <c r="RIZ90" s="195"/>
      <c r="RJA90" s="195"/>
      <c r="RJB90" s="195"/>
      <c r="RJC90" s="195"/>
      <c r="RJD90" s="195"/>
      <c r="RJE90" s="195"/>
      <c r="RJF90" s="195"/>
      <c r="RJG90" s="195"/>
      <c r="RJH90" s="195"/>
      <c r="RJI90" s="195"/>
      <c r="RJJ90" s="195"/>
      <c r="RJK90" s="195"/>
      <c r="RJL90" s="195"/>
      <c r="RJM90" s="195"/>
      <c r="RJN90" s="195"/>
      <c r="RJO90" s="195"/>
      <c r="RJP90" s="195"/>
      <c r="RJQ90" s="195"/>
      <c r="RJR90" s="195"/>
      <c r="RJS90" s="195"/>
      <c r="RJT90" s="195"/>
      <c r="RJU90" s="195"/>
      <c r="RJV90" s="195"/>
      <c r="RJW90" s="195"/>
      <c r="RJX90" s="195"/>
      <c r="RJY90" s="195"/>
      <c r="RJZ90" s="195"/>
      <c r="RKA90" s="195"/>
      <c r="RKB90" s="195"/>
      <c r="RKC90" s="195"/>
      <c r="RKD90" s="195"/>
      <c r="RKE90" s="195"/>
      <c r="RKF90" s="195"/>
      <c r="RKG90" s="195"/>
      <c r="RKH90" s="195"/>
      <c r="RKI90" s="195"/>
      <c r="RKJ90" s="195"/>
      <c r="RKK90" s="195"/>
      <c r="RKL90" s="195"/>
      <c r="RKM90" s="195"/>
      <c r="RKN90" s="195"/>
      <c r="RKO90" s="195"/>
      <c r="RKP90" s="195"/>
      <c r="RKQ90" s="195"/>
      <c r="RKR90" s="195"/>
      <c r="RKS90" s="195"/>
      <c r="RKT90" s="195"/>
      <c r="RKU90" s="195"/>
      <c r="RKV90" s="195"/>
      <c r="RKW90" s="195"/>
      <c r="RKX90" s="195"/>
      <c r="RKY90" s="195"/>
      <c r="RKZ90" s="195"/>
      <c r="RLA90" s="195"/>
      <c r="RLB90" s="195"/>
      <c r="RLC90" s="195"/>
      <c r="RLD90" s="195"/>
      <c r="RLE90" s="195"/>
      <c r="RLF90" s="195"/>
      <c r="RLG90" s="195"/>
      <c r="RLH90" s="195"/>
      <c r="RLI90" s="195"/>
      <c r="RLJ90" s="195"/>
      <c r="RLK90" s="195"/>
      <c r="RLL90" s="195"/>
      <c r="RLM90" s="195"/>
      <c r="RLN90" s="195"/>
      <c r="RLO90" s="195"/>
      <c r="RLP90" s="195"/>
      <c r="RLQ90" s="195"/>
      <c r="RLR90" s="195"/>
      <c r="RLS90" s="195"/>
      <c r="RLT90" s="195"/>
      <c r="RLU90" s="195"/>
      <c r="RLV90" s="195"/>
      <c r="RLW90" s="195"/>
      <c r="RLX90" s="195"/>
      <c r="RLY90" s="195"/>
      <c r="RLZ90" s="195"/>
      <c r="RMA90" s="195"/>
      <c r="RMB90" s="195"/>
      <c r="RMC90" s="195"/>
      <c r="RMD90" s="195"/>
      <c r="RME90" s="195"/>
      <c r="RMF90" s="195"/>
      <c r="RMG90" s="195"/>
      <c r="RMH90" s="195"/>
      <c r="RMI90" s="195"/>
      <c r="RMJ90" s="195"/>
      <c r="RMK90" s="195"/>
      <c r="RML90" s="195"/>
      <c r="RMM90" s="195"/>
      <c r="RMN90" s="195"/>
      <c r="RMO90" s="195"/>
      <c r="RMP90" s="195"/>
      <c r="RMQ90" s="195"/>
      <c r="RMR90" s="195"/>
      <c r="RMS90" s="195"/>
      <c r="RMT90" s="195"/>
      <c r="RMU90" s="195"/>
      <c r="RMV90" s="195"/>
      <c r="RMW90" s="195"/>
      <c r="RMX90" s="195"/>
      <c r="RMY90" s="195"/>
      <c r="RMZ90" s="195"/>
      <c r="RNA90" s="195"/>
      <c r="RNB90" s="195"/>
      <c r="RNC90" s="195"/>
      <c r="RND90" s="195"/>
      <c r="RNE90" s="195"/>
      <c r="RNF90" s="195"/>
      <c r="RNG90" s="195"/>
      <c r="RNH90" s="195"/>
      <c r="RNI90" s="195"/>
      <c r="RNJ90" s="195"/>
      <c r="RNK90" s="195"/>
      <c r="RNL90" s="195"/>
      <c r="RNM90" s="195"/>
      <c r="RNN90" s="195"/>
      <c r="RNO90" s="195"/>
      <c r="RNP90" s="195"/>
      <c r="RNQ90" s="195"/>
      <c r="RNR90" s="195"/>
      <c r="RNS90" s="195"/>
      <c r="RNT90" s="195"/>
      <c r="RNU90" s="195"/>
      <c r="RNV90" s="195"/>
      <c r="RNW90" s="195"/>
      <c r="RNX90" s="195"/>
      <c r="RNY90" s="195"/>
      <c r="RNZ90" s="195"/>
      <c r="ROA90" s="195"/>
      <c r="ROB90" s="195"/>
      <c r="ROC90" s="195"/>
      <c r="ROD90" s="195"/>
      <c r="ROE90" s="195"/>
      <c r="ROF90" s="195"/>
      <c r="ROG90" s="195"/>
      <c r="ROH90" s="195"/>
      <c r="ROI90" s="195"/>
      <c r="ROJ90" s="195"/>
      <c r="ROK90" s="195"/>
      <c r="ROL90" s="195"/>
      <c r="ROM90" s="195"/>
      <c r="RON90" s="195"/>
      <c r="ROO90" s="195"/>
      <c r="ROP90" s="195"/>
      <c r="ROQ90" s="195"/>
      <c r="ROR90" s="195"/>
      <c r="ROS90" s="195"/>
      <c r="ROT90" s="195"/>
      <c r="ROU90" s="195"/>
      <c r="ROV90" s="195"/>
      <c r="ROW90" s="195"/>
      <c r="ROX90" s="195"/>
      <c r="ROY90" s="195"/>
      <c r="ROZ90" s="195"/>
      <c r="RPA90" s="195"/>
      <c r="RPB90" s="195"/>
      <c r="RPC90" s="195"/>
      <c r="RPD90" s="195"/>
      <c r="RPE90" s="195"/>
      <c r="RPF90" s="195"/>
      <c r="RPG90" s="195"/>
      <c r="RPH90" s="195"/>
      <c r="RPI90" s="195"/>
      <c r="RPJ90" s="195"/>
      <c r="RPK90" s="195"/>
      <c r="RPL90" s="195"/>
      <c r="RPM90" s="195"/>
      <c r="RPN90" s="195"/>
      <c r="RPO90" s="195"/>
      <c r="RPP90" s="195"/>
      <c r="RPQ90" s="195"/>
      <c r="RPR90" s="195"/>
      <c r="RPS90" s="195"/>
      <c r="RPT90" s="195"/>
      <c r="RPU90" s="195"/>
      <c r="RPV90" s="195"/>
      <c r="RPW90" s="195"/>
      <c r="RPX90" s="195"/>
      <c r="RPY90" s="195"/>
      <c r="RPZ90" s="195"/>
      <c r="RQA90" s="195"/>
      <c r="RQB90" s="195"/>
      <c r="RQC90" s="195"/>
      <c r="RQD90" s="195"/>
      <c r="RQE90" s="195"/>
      <c r="RQF90" s="195"/>
      <c r="RQG90" s="195"/>
      <c r="RQH90" s="195"/>
      <c r="RQI90" s="195"/>
      <c r="RQJ90" s="195"/>
      <c r="RQK90" s="195"/>
      <c r="RQL90" s="195"/>
      <c r="RQM90" s="195"/>
      <c r="RQN90" s="195"/>
      <c r="RQO90" s="195"/>
      <c r="RQP90" s="195"/>
      <c r="RQQ90" s="195"/>
      <c r="RQR90" s="195"/>
      <c r="RQS90" s="195"/>
      <c r="RQT90" s="195"/>
      <c r="RQU90" s="195"/>
      <c r="RQV90" s="195"/>
      <c r="RQW90" s="195"/>
      <c r="RQX90" s="195"/>
      <c r="RQY90" s="195"/>
      <c r="RQZ90" s="195"/>
      <c r="RRA90" s="195"/>
      <c r="RRB90" s="195"/>
      <c r="RRC90" s="195"/>
      <c r="RRD90" s="195"/>
      <c r="RRE90" s="195"/>
      <c r="RRF90" s="195"/>
      <c r="RRG90" s="195"/>
      <c r="RRH90" s="195"/>
      <c r="RRI90" s="195"/>
      <c r="RRJ90" s="195"/>
      <c r="RRK90" s="195"/>
      <c r="RRL90" s="195"/>
      <c r="RRM90" s="195"/>
      <c r="RRN90" s="195"/>
      <c r="RRO90" s="195"/>
      <c r="RRP90" s="195"/>
      <c r="RRQ90" s="195"/>
      <c r="RRR90" s="195"/>
      <c r="RRS90" s="195"/>
      <c r="RRT90" s="195"/>
      <c r="RRU90" s="195"/>
      <c r="RRV90" s="195"/>
      <c r="RRW90" s="195"/>
      <c r="RRX90" s="195"/>
      <c r="RRY90" s="195"/>
      <c r="RRZ90" s="195"/>
      <c r="RSA90" s="195"/>
      <c r="RSB90" s="195"/>
      <c r="RSC90" s="195"/>
      <c r="RSD90" s="195"/>
      <c r="RSE90" s="195"/>
      <c r="RSF90" s="195"/>
      <c r="RSG90" s="195"/>
      <c r="RSH90" s="195"/>
      <c r="RSI90" s="195"/>
      <c r="RSJ90" s="195"/>
      <c r="RSK90" s="195"/>
      <c r="RSL90" s="195"/>
      <c r="RSM90" s="195"/>
      <c r="RSN90" s="195"/>
      <c r="RSO90" s="195"/>
      <c r="RSP90" s="195"/>
      <c r="RSQ90" s="195"/>
      <c r="RSR90" s="195"/>
      <c r="RSS90" s="195"/>
      <c r="RST90" s="195"/>
      <c r="RSU90" s="195"/>
      <c r="RSV90" s="195"/>
      <c r="RSW90" s="195"/>
      <c r="RSX90" s="195"/>
      <c r="RSY90" s="195"/>
      <c r="RSZ90" s="195"/>
      <c r="RTA90" s="195"/>
      <c r="RTB90" s="195"/>
      <c r="RTC90" s="195"/>
      <c r="RTD90" s="195"/>
      <c r="RTE90" s="195"/>
      <c r="RTF90" s="195"/>
      <c r="RTG90" s="195"/>
      <c r="RTH90" s="195"/>
      <c r="RTI90" s="195"/>
      <c r="RTJ90" s="195"/>
      <c r="RTK90" s="195"/>
      <c r="RTL90" s="195"/>
      <c r="RTM90" s="195"/>
      <c r="RTN90" s="195"/>
      <c r="RTO90" s="195"/>
      <c r="RTP90" s="195"/>
      <c r="RTQ90" s="195"/>
      <c r="RTR90" s="195"/>
      <c r="RTS90" s="195"/>
      <c r="RTT90" s="195"/>
      <c r="RTU90" s="195"/>
      <c r="RTV90" s="195"/>
      <c r="RTW90" s="195"/>
      <c r="RTX90" s="195"/>
      <c r="RTY90" s="195"/>
      <c r="RTZ90" s="195"/>
      <c r="RUA90" s="195"/>
      <c r="RUB90" s="195"/>
      <c r="RUC90" s="195"/>
      <c r="RUD90" s="195"/>
      <c r="RUE90" s="195"/>
      <c r="RUF90" s="195"/>
      <c r="RUG90" s="195"/>
      <c r="RUH90" s="195"/>
      <c r="RUI90" s="195"/>
      <c r="RUJ90" s="195"/>
      <c r="RUK90" s="195"/>
      <c r="RUL90" s="195"/>
      <c r="RUM90" s="195"/>
      <c r="RUN90" s="195"/>
      <c r="RUO90" s="195"/>
      <c r="RUP90" s="195"/>
      <c r="RUQ90" s="195"/>
      <c r="RUR90" s="195"/>
      <c r="RUS90" s="195"/>
      <c r="RUT90" s="195"/>
      <c r="RUU90" s="195"/>
      <c r="RUV90" s="195"/>
      <c r="RUW90" s="195"/>
      <c r="RUX90" s="195"/>
      <c r="RUY90" s="195"/>
      <c r="RUZ90" s="195"/>
      <c r="RVA90" s="195"/>
      <c r="RVB90" s="195"/>
      <c r="RVC90" s="195"/>
      <c r="RVD90" s="195"/>
      <c r="RVE90" s="195"/>
      <c r="RVF90" s="195"/>
      <c r="RVG90" s="195"/>
      <c r="RVH90" s="195"/>
      <c r="RVI90" s="195"/>
      <c r="RVJ90" s="195"/>
      <c r="RVK90" s="195"/>
      <c r="RVL90" s="195"/>
      <c r="RVM90" s="195"/>
      <c r="RVN90" s="195"/>
      <c r="RVO90" s="195"/>
      <c r="RVP90" s="195"/>
      <c r="RVQ90" s="195"/>
      <c r="RVR90" s="195"/>
      <c r="RVS90" s="195"/>
      <c r="RVT90" s="195"/>
      <c r="RVU90" s="195"/>
      <c r="RVV90" s="195"/>
      <c r="RVW90" s="195"/>
      <c r="RVX90" s="195"/>
      <c r="RVY90" s="195"/>
      <c r="RVZ90" s="195"/>
      <c r="RWA90" s="195"/>
      <c r="RWB90" s="195"/>
      <c r="RWC90" s="195"/>
      <c r="RWD90" s="195"/>
      <c r="RWE90" s="195"/>
      <c r="RWF90" s="195"/>
      <c r="RWG90" s="195"/>
      <c r="RWH90" s="195"/>
      <c r="RWI90" s="195"/>
      <c r="RWJ90" s="195"/>
      <c r="RWK90" s="195"/>
      <c r="RWL90" s="195"/>
      <c r="RWM90" s="195"/>
      <c r="RWN90" s="195"/>
      <c r="RWO90" s="195"/>
      <c r="RWP90" s="195"/>
      <c r="RWQ90" s="195"/>
      <c r="RWR90" s="195"/>
      <c r="RWS90" s="195"/>
      <c r="RWT90" s="195"/>
      <c r="RWU90" s="195"/>
      <c r="RWV90" s="195"/>
      <c r="RWW90" s="195"/>
      <c r="RWX90" s="195"/>
      <c r="RWY90" s="195"/>
      <c r="RWZ90" s="195"/>
      <c r="RXA90" s="195"/>
      <c r="RXB90" s="195"/>
      <c r="RXC90" s="195"/>
      <c r="RXD90" s="195"/>
      <c r="RXE90" s="195"/>
      <c r="RXF90" s="195"/>
      <c r="RXG90" s="195"/>
      <c r="RXH90" s="195"/>
      <c r="RXI90" s="195"/>
      <c r="RXJ90" s="195"/>
      <c r="RXK90" s="195"/>
      <c r="RXL90" s="195"/>
      <c r="RXM90" s="195"/>
      <c r="RXN90" s="195"/>
      <c r="RXO90" s="195"/>
      <c r="RXP90" s="195"/>
      <c r="RXQ90" s="195"/>
      <c r="RXR90" s="195"/>
      <c r="RXS90" s="195"/>
      <c r="RXT90" s="195"/>
      <c r="RXU90" s="195"/>
      <c r="RXV90" s="195"/>
      <c r="RXW90" s="195"/>
      <c r="RXX90" s="195"/>
      <c r="RXY90" s="195"/>
      <c r="RXZ90" s="195"/>
      <c r="RYA90" s="195"/>
      <c r="RYB90" s="195"/>
      <c r="RYC90" s="195"/>
      <c r="RYD90" s="195"/>
      <c r="RYE90" s="195"/>
      <c r="RYF90" s="195"/>
      <c r="RYG90" s="195"/>
      <c r="RYH90" s="195"/>
      <c r="RYI90" s="195"/>
      <c r="RYJ90" s="195"/>
      <c r="RYK90" s="195"/>
      <c r="RYL90" s="195"/>
      <c r="RYM90" s="195"/>
      <c r="RYN90" s="195"/>
      <c r="RYO90" s="195"/>
      <c r="RYP90" s="195"/>
      <c r="RYQ90" s="195"/>
      <c r="RYR90" s="195"/>
      <c r="RYS90" s="195"/>
      <c r="RYT90" s="195"/>
      <c r="RYU90" s="195"/>
      <c r="RYV90" s="195"/>
      <c r="RYW90" s="195"/>
      <c r="RYX90" s="195"/>
      <c r="RYY90" s="195"/>
      <c r="RYZ90" s="195"/>
      <c r="RZA90" s="195"/>
      <c r="RZB90" s="195"/>
      <c r="RZC90" s="195"/>
      <c r="RZD90" s="195"/>
      <c r="RZE90" s="195"/>
      <c r="RZF90" s="195"/>
      <c r="RZG90" s="195"/>
      <c r="RZH90" s="195"/>
      <c r="RZI90" s="195"/>
      <c r="RZJ90" s="195"/>
      <c r="RZK90" s="195"/>
      <c r="RZL90" s="195"/>
      <c r="RZM90" s="195"/>
      <c r="RZN90" s="195"/>
      <c r="RZO90" s="195"/>
      <c r="RZP90" s="195"/>
      <c r="RZQ90" s="195"/>
      <c r="RZR90" s="195"/>
      <c r="RZS90" s="195"/>
      <c r="RZT90" s="195"/>
      <c r="RZU90" s="195"/>
      <c r="RZV90" s="195"/>
      <c r="RZW90" s="195"/>
      <c r="RZX90" s="195"/>
      <c r="RZY90" s="195"/>
      <c r="RZZ90" s="195"/>
      <c r="SAA90" s="195"/>
      <c r="SAB90" s="195"/>
      <c r="SAC90" s="195"/>
      <c r="SAD90" s="195"/>
      <c r="SAE90" s="195"/>
      <c r="SAF90" s="195"/>
      <c r="SAG90" s="195"/>
      <c r="SAH90" s="195"/>
      <c r="SAI90" s="195"/>
      <c r="SAJ90" s="195"/>
      <c r="SAK90" s="195"/>
      <c r="SAL90" s="195"/>
      <c r="SAM90" s="195"/>
      <c r="SAN90" s="195"/>
      <c r="SAO90" s="195"/>
      <c r="SAP90" s="195"/>
      <c r="SAQ90" s="195"/>
      <c r="SAR90" s="195"/>
      <c r="SAS90" s="195"/>
      <c r="SAT90" s="195"/>
      <c r="SAU90" s="195"/>
      <c r="SAV90" s="195"/>
      <c r="SAW90" s="195"/>
      <c r="SAX90" s="195"/>
      <c r="SAY90" s="195"/>
      <c r="SAZ90" s="195"/>
      <c r="SBA90" s="195"/>
      <c r="SBB90" s="195"/>
      <c r="SBC90" s="195"/>
      <c r="SBD90" s="195"/>
      <c r="SBE90" s="195"/>
      <c r="SBF90" s="195"/>
      <c r="SBG90" s="195"/>
      <c r="SBH90" s="195"/>
      <c r="SBI90" s="195"/>
      <c r="SBJ90" s="195"/>
      <c r="SBK90" s="195"/>
      <c r="SBL90" s="195"/>
      <c r="SBM90" s="195"/>
      <c r="SBN90" s="195"/>
      <c r="SBO90" s="195"/>
      <c r="SBP90" s="195"/>
      <c r="SBQ90" s="195"/>
      <c r="SBR90" s="195"/>
      <c r="SBS90" s="195"/>
      <c r="SBT90" s="195"/>
      <c r="SBU90" s="195"/>
      <c r="SBV90" s="195"/>
      <c r="SBW90" s="195"/>
      <c r="SBX90" s="195"/>
      <c r="SBY90" s="195"/>
      <c r="SBZ90" s="195"/>
      <c r="SCA90" s="195"/>
      <c r="SCB90" s="195"/>
      <c r="SCC90" s="195"/>
      <c r="SCD90" s="195"/>
      <c r="SCE90" s="195"/>
      <c r="SCF90" s="195"/>
      <c r="SCG90" s="195"/>
      <c r="SCH90" s="195"/>
      <c r="SCI90" s="195"/>
      <c r="SCJ90" s="195"/>
      <c r="SCK90" s="195"/>
      <c r="SCL90" s="195"/>
      <c r="SCM90" s="195"/>
      <c r="SCN90" s="195"/>
      <c r="SCO90" s="195"/>
      <c r="SCP90" s="195"/>
      <c r="SCQ90" s="195"/>
      <c r="SCR90" s="195"/>
      <c r="SCS90" s="195"/>
      <c r="SCT90" s="195"/>
      <c r="SCU90" s="195"/>
      <c r="SCV90" s="195"/>
      <c r="SCW90" s="195"/>
      <c r="SCX90" s="195"/>
      <c r="SCY90" s="195"/>
      <c r="SCZ90" s="195"/>
      <c r="SDA90" s="195"/>
      <c r="SDB90" s="195"/>
      <c r="SDC90" s="195"/>
      <c r="SDD90" s="195"/>
      <c r="SDE90" s="195"/>
      <c r="SDF90" s="195"/>
      <c r="SDG90" s="195"/>
      <c r="SDH90" s="195"/>
      <c r="SDI90" s="195"/>
      <c r="SDJ90" s="195"/>
      <c r="SDK90" s="195"/>
      <c r="SDL90" s="195"/>
      <c r="SDM90" s="195"/>
      <c r="SDN90" s="195"/>
      <c r="SDO90" s="195"/>
      <c r="SDP90" s="195"/>
      <c r="SDQ90" s="195"/>
      <c r="SDR90" s="195"/>
      <c r="SDS90" s="195"/>
      <c r="SDT90" s="195"/>
      <c r="SDU90" s="195"/>
      <c r="SDV90" s="195"/>
      <c r="SDW90" s="195"/>
      <c r="SDX90" s="195"/>
      <c r="SDY90" s="195"/>
      <c r="SDZ90" s="195"/>
      <c r="SEA90" s="195"/>
      <c r="SEB90" s="195"/>
      <c r="SEC90" s="195"/>
      <c r="SED90" s="195"/>
      <c r="SEE90" s="195"/>
      <c r="SEF90" s="195"/>
      <c r="SEG90" s="195"/>
      <c r="SEH90" s="195"/>
      <c r="SEI90" s="195"/>
      <c r="SEJ90" s="195"/>
      <c r="SEK90" s="195"/>
      <c r="SEL90" s="195"/>
      <c r="SEM90" s="195"/>
      <c r="SEN90" s="195"/>
      <c r="SEO90" s="195"/>
      <c r="SEP90" s="195"/>
      <c r="SEQ90" s="195"/>
      <c r="SER90" s="195"/>
      <c r="SES90" s="195"/>
      <c r="SET90" s="195"/>
      <c r="SEU90" s="195"/>
      <c r="SEV90" s="195"/>
      <c r="SEW90" s="195"/>
      <c r="SEX90" s="195"/>
      <c r="SEY90" s="195"/>
      <c r="SEZ90" s="195"/>
      <c r="SFA90" s="195"/>
      <c r="SFB90" s="195"/>
      <c r="SFC90" s="195"/>
      <c r="SFD90" s="195"/>
      <c r="SFE90" s="195"/>
      <c r="SFF90" s="195"/>
      <c r="SFG90" s="195"/>
      <c r="SFH90" s="195"/>
      <c r="SFI90" s="195"/>
      <c r="SFJ90" s="195"/>
      <c r="SFK90" s="195"/>
      <c r="SFL90" s="195"/>
      <c r="SFM90" s="195"/>
      <c r="SFN90" s="195"/>
      <c r="SFO90" s="195"/>
      <c r="SFP90" s="195"/>
      <c r="SFQ90" s="195"/>
      <c r="SFR90" s="195"/>
      <c r="SFS90" s="195"/>
      <c r="SFT90" s="195"/>
      <c r="SFU90" s="195"/>
      <c r="SFV90" s="195"/>
      <c r="SFW90" s="195"/>
      <c r="SFX90" s="195"/>
      <c r="SFY90" s="195"/>
      <c r="SFZ90" s="195"/>
      <c r="SGA90" s="195"/>
      <c r="SGB90" s="195"/>
      <c r="SGC90" s="195"/>
      <c r="SGD90" s="195"/>
      <c r="SGE90" s="195"/>
      <c r="SGF90" s="195"/>
      <c r="SGG90" s="195"/>
      <c r="SGH90" s="195"/>
      <c r="SGI90" s="195"/>
      <c r="SGJ90" s="195"/>
      <c r="SGK90" s="195"/>
      <c r="SGL90" s="195"/>
      <c r="SGM90" s="195"/>
      <c r="SGN90" s="195"/>
      <c r="SGO90" s="195"/>
      <c r="SGP90" s="195"/>
      <c r="SGQ90" s="195"/>
      <c r="SGR90" s="195"/>
      <c r="SGS90" s="195"/>
      <c r="SGT90" s="195"/>
      <c r="SGU90" s="195"/>
      <c r="SGV90" s="195"/>
      <c r="SGW90" s="195"/>
      <c r="SGX90" s="195"/>
      <c r="SGY90" s="195"/>
      <c r="SGZ90" s="195"/>
      <c r="SHA90" s="195"/>
      <c r="SHB90" s="195"/>
      <c r="SHC90" s="195"/>
      <c r="SHD90" s="195"/>
      <c r="SHE90" s="195"/>
      <c r="SHF90" s="195"/>
      <c r="SHG90" s="195"/>
      <c r="SHH90" s="195"/>
      <c r="SHI90" s="195"/>
      <c r="SHJ90" s="195"/>
      <c r="SHK90" s="195"/>
      <c r="SHL90" s="195"/>
      <c r="SHM90" s="195"/>
      <c r="SHN90" s="195"/>
      <c r="SHO90" s="195"/>
      <c r="SHP90" s="195"/>
      <c r="SHQ90" s="195"/>
      <c r="SHR90" s="195"/>
      <c r="SHS90" s="195"/>
      <c r="SHT90" s="195"/>
      <c r="SHU90" s="195"/>
      <c r="SHV90" s="195"/>
      <c r="SHW90" s="195"/>
      <c r="SHX90" s="195"/>
      <c r="SHY90" s="195"/>
      <c r="SHZ90" s="195"/>
      <c r="SIA90" s="195"/>
      <c r="SIB90" s="195"/>
      <c r="SIC90" s="195"/>
      <c r="SID90" s="195"/>
      <c r="SIE90" s="195"/>
      <c r="SIF90" s="195"/>
      <c r="SIG90" s="195"/>
      <c r="SIH90" s="195"/>
      <c r="SII90" s="195"/>
      <c r="SIJ90" s="195"/>
      <c r="SIK90" s="195"/>
      <c r="SIL90" s="195"/>
      <c r="SIM90" s="195"/>
      <c r="SIN90" s="195"/>
      <c r="SIO90" s="195"/>
      <c r="SIP90" s="195"/>
      <c r="SIQ90" s="195"/>
      <c r="SIR90" s="195"/>
      <c r="SIS90" s="195"/>
      <c r="SIT90" s="195"/>
      <c r="SIU90" s="195"/>
      <c r="SIV90" s="195"/>
      <c r="SIW90" s="195"/>
      <c r="SIX90" s="195"/>
      <c r="SIY90" s="195"/>
      <c r="SIZ90" s="195"/>
      <c r="SJA90" s="195"/>
      <c r="SJB90" s="195"/>
      <c r="SJC90" s="195"/>
      <c r="SJD90" s="195"/>
      <c r="SJE90" s="195"/>
      <c r="SJF90" s="195"/>
      <c r="SJG90" s="195"/>
      <c r="SJH90" s="195"/>
      <c r="SJI90" s="195"/>
      <c r="SJJ90" s="195"/>
      <c r="SJK90" s="195"/>
      <c r="SJL90" s="195"/>
      <c r="SJM90" s="195"/>
      <c r="SJN90" s="195"/>
      <c r="SJO90" s="195"/>
      <c r="SJP90" s="195"/>
      <c r="SJQ90" s="195"/>
      <c r="SJR90" s="195"/>
      <c r="SJS90" s="195"/>
      <c r="SJT90" s="195"/>
      <c r="SJU90" s="195"/>
      <c r="SJV90" s="195"/>
      <c r="SJW90" s="195"/>
      <c r="SJX90" s="195"/>
      <c r="SJY90" s="195"/>
      <c r="SJZ90" s="195"/>
      <c r="SKA90" s="195"/>
      <c r="SKB90" s="195"/>
      <c r="SKC90" s="195"/>
      <c r="SKD90" s="195"/>
      <c r="SKE90" s="195"/>
      <c r="SKF90" s="195"/>
      <c r="SKG90" s="195"/>
      <c r="SKH90" s="195"/>
      <c r="SKI90" s="195"/>
      <c r="SKJ90" s="195"/>
      <c r="SKK90" s="195"/>
      <c r="SKL90" s="195"/>
      <c r="SKM90" s="195"/>
      <c r="SKN90" s="195"/>
      <c r="SKO90" s="195"/>
      <c r="SKP90" s="195"/>
      <c r="SKQ90" s="195"/>
      <c r="SKR90" s="195"/>
      <c r="SKS90" s="195"/>
      <c r="SKT90" s="195"/>
      <c r="SKU90" s="195"/>
      <c r="SKV90" s="195"/>
      <c r="SKW90" s="195"/>
      <c r="SKX90" s="195"/>
      <c r="SKY90" s="195"/>
      <c r="SKZ90" s="195"/>
      <c r="SLA90" s="195"/>
      <c r="SLB90" s="195"/>
      <c r="SLC90" s="195"/>
      <c r="SLD90" s="195"/>
      <c r="SLE90" s="195"/>
      <c r="SLF90" s="195"/>
      <c r="SLG90" s="195"/>
      <c r="SLH90" s="195"/>
      <c r="SLI90" s="195"/>
      <c r="SLJ90" s="195"/>
      <c r="SLK90" s="195"/>
      <c r="SLL90" s="195"/>
      <c r="SLM90" s="195"/>
      <c r="SLN90" s="195"/>
      <c r="SLO90" s="195"/>
      <c r="SLP90" s="195"/>
      <c r="SLQ90" s="195"/>
      <c r="SLR90" s="195"/>
      <c r="SLS90" s="195"/>
      <c r="SLT90" s="195"/>
      <c r="SLU90" s="195"/>
      <c r="SLV90" s="195"/>
      <c r="SLW90" s="195"/>
      <c r="SLX90" s="195"/>
      <c r="SLY90" s="195"/>
      <c r="SLZ90" s="195"/>
      <c r="SMA90" s="195"/>
      <c r="SMB90" s="195"/>
      <c r="SMC90" s="195"/>
      <c r="SMD90" s="195"/>
      <c r="SME90" s="195"/>
      <c r="SMF90" s="195"/>
      <c r="SMG90" s="195"/>
      <c r="SMH90" s="195"/>
      <c r="SMI90" s="195"/>
      <c r="SMJ90" s="195"/>
      <c r="SMK90" s="195"/>
      <c r="SML90" s="195"/>
      <c r="SMM90" s="195"/>
      <c r="SMN90" s="195"/>
      <c r="SMO90" s="195"/>
      <c r="SMP90" s="195"/>
      <c r="SMQ90" s="195"/>
      <c r="SMR90" s="195"/>
      <c r="SMS90" s="195"/>
      <c r="SMT90" s="195"/>
      <c r="SMU90" s="195"/>
      <c r="SMV90" s="195"/>
      <c r="SMW90" s="195"/>
      <c r="SMX90" s="195"/>
      <c r="SMY90" s="195"/>
      <c r="SMZ90" s="195"/>
      <c r="SNA90" s="195"/>
      <c r="SNB90" s="195"/>
      <c r="SNC90" s="195"/>
      <c r="SND90" s="195"/>
      <c r="SNE90" s="195"/>
      <c r="SNF90" s="195"/>
      <c r="SNG90" s="195"/>
      <c r="SNH90" s="195"/>
      <c r="SNI90" s="195"/>
      <c r="SNJ90" s="195"/>
      <c r="SNK90" s="195"/>
      <c r="SNL90" s="195"/>
      <c r="SNM90" s="195"/>
      <c r="SNN90" s="195"/>
      <c r="SNO90" s="195"/>
      <c r="SNP90" s="195"/>
      <c r="SNQ90" s="195"/>
      <c r="SNR90" s="195"/>
      <c r="SNS90" s="195"/>
      <c r="SNT90" s="195"/>
      <c r="SNU90" s="195"/>
      <c r="SNV90" s="195"/>
      <c r="SNW90" s="195"/>
      <c r="SNX90" s="195"/>
      <c r="SNY90" s="195"/>
      <c r="SNZ90" s="195"/>
      <c r="SOA90" s="195"/>
      <c r="SOB90" s="195"/>
      <c r="SOC90" s="195"/>
      <c r="SOD90" s="195"/>
      <c r="SOE90" s="195"/>
      <c r="SOF90" s="195"/>
      <c r="SOG90" s="195"/>
      <c r="SOH90" s="195"/>
      <c r="SOI90" s="195"/>
      <c r="SOJ90" s="195"/>
      <c r="SOK90" s="195"/>
      <c r="SOL90" s="195"/>
      <c r="SOM90" s="195"/>
      <c r="SON90" s="195"/>
      <c r="SOO90" s="195"/>
      <c r="SOP90" s="195"/>
      <c r="SOQ90" s="195"/>
      <c r="SOR90" s="195"/>
      <c r="SOS90" s="195"/>
      <c r="SOT90" s="195"/>
      <c r="SOU90" s="195"/>
      <c r="SOV90" s="195"/>
      <c r="SOW90" s="195"/>
      <c r="SOX90" s="195"/>
      <c r="SOY90" s="195"/>
      <c r="SOZ90" s="195"/>
      <c r="SPA90" s="195"/>
      <c r="SPB90" s="195"/>
      <c r="SPC90" s="195"/>
      <c r="SPD90" s="195"/>
      <c r="SPE90" s="195"/>
      <c r="SPF90" s="195"/>
      <c r="SPG90" s="195"/>
      <c r="SPH90" s="195"/>
      <c r="SPI90" s="195"/>
      <c r="SPJ90" s="195"/>
      <c r="SPK90" s="195"/>
      <c r="SPL90" s="195"/>
      <c r="SPM90" s="195"/>
      <c r="SPN90" s="195"/>
      <c r="SPO90" s="195"/>
      <c r="SPP90" s="195"/>
      <c r="SPQ90" s="195"/>
      <c r="SPR90" s="195"/>
      <c r="SPS90" s="195"/>
      <c r="SPT90" s="195"/>
      <c r="SPU90" s="195"/>
      <c r="SPV90" s="195"/>
      <c r="SPW90" s="195"/>
      <c r="SPX90" s="195"/>
      <c r="SPY90" s="195"/>
      <c r="SPZ90" s="195"/>
      <c r="SQA90" s="195"/>
      <c r="SQB90" s="195"/>
      <c r="SQC90" s="195"/>
      <c r="SQD90" s="195"/>
      <c r="SQE90" s="195"/>
      <c r="SQF90" s="195"/>
      <c r="SQG90" s="195"/>
      <c r="SQH90" s="195"/>
      <c r="SQI90" s="195"/>
      <c r="SQJ90" s="195"/>
      <c r="SQK90" s="195"/>
      <c r="SQL90" s="195"/>
      <c r="SQM90" s="195"/>
      <c r="SQN90" s="195"/>
      <c r="SQO90" s="195"/>
      <c r="SQP90" s="195"/>
      <c r="SQQ90" s="195"/>
      <c r="SQR90" s="195"/>
      <c r="SQS90" s="195"/>
      <c r="SQT90" s="195"/>
      <c r="SQU90" s="195"/>
      <c r="SQV90" s="195"/>
      <c r="SQW90" s="195"/>
      <c r="SQX90" s="195"/>
      <c r="SQY90" s="195"/>
      <c r="SQZ90" s="195"/>
      <c r="SRA90" s="195"/>
      <c r="SRB90" s="195"/>
      <c r="SRC90" s="195"/>
      <c r="SRD90" s="195"/>
      <c r="SRE90" s="195"/>
      <c r="SRF90" s="195"/>
      <c r="SRG90" s="195"/>
      <c r="SRH90" s="195"/>
      <c r="SRI90" s="195"/>
      <c r="SRJ90" s="195"/>
      <c r="SRK90" s="195"/>
      <c r="SRL90" s="195"/>
      <c r="SRM90" s="195"/>
      <c r="SRN90" s="195"/>
      <c r="SRO90" s="195"/>
      <c r="SRP90" s="195"/>
      <c r="SRQ90" s="195"/>
      <c r="SRR90" s="195"/>
      <c r="SRS90" s="195"/>
      <c r="SRT90" s="195"/>
      <c r="SRU90" s="195"/>
      <c r="SRV90" s="195"/>
      <c r="SRW90" s="195"/>
      <c r="SRX90" s="195"/>
      <c r="SRY90" s="195"/>
      <c r="SRZ90" s="195"/>
      <c r="SSA90" s="195"/>
      <c r="SSB90" s="195"/>
      <c r="SSC90" s="195"/>
      <c r="SSD90" s="195"/>
      <c r="SSE90" s="195"/>
      <c r="SSF90" s="195"/>
      <c r="SSG90" s="195"/>
      <c r="SSH90" s="195"/>
      <c r="SSI90" s="195"/>
      <c r="SSJ90" s="195"/>
      <c r="SSK90" s="195"/>
      <c r="SSL90" s="195"/>
      <c r="SSM90" s="195"/>
      <c r="SSN90" s="195"/>
      <c r="SSO90" s="195"/>
      <c r="SSP90" s="195"/>
      <c r="SSQ90" s="195"/>
      <c r="SSR90" s="195"/>
      <c r="SSS90" s="195"/>
      <c r="SST90" s="195"/>
      <c r="SSU90" s="195"/>
      <c r="SSV90" s="195"/>
      <c r="SSW90" s="195"/>
      <c r="SSX90" s="195"/>
      <c r="SSY90" s="195"/>
      <c r="SSZ90" s="195"/>
      <c r="STA90" s="195"/>
      <c r="STB90" s="195"/>
      <c r="STC90" s="195"/>
      <c r="STD90" s="195"/>
      <c r="STE90" s="195"/>
      <c r="STF90" s="195"/>
      <c r="STG90" s="195"/>
      <c r="STH90" s="195"/>
      <c r="STI90" s="195"/>
      <c r="STJ90" s="195"/>
      <c r="STK90" s="195"/>
      <c r="STL90" s="195"/>
      <c r="STM90" s="195"/>
      <c r="STN90" s="195"/>
      <c r="STO90" s="195"/>
      <c r="STP90" s="195"/>
      <c r="STQ90" s="195"/>
      <c r="STR90" s="195"/>
      <c r="STS90" s="195"/>
      <c r="STT90" s="195"/>
      <c r="STU90" s="195"/>
      <c r="STV90" s="195"/>
      <c r="STW90" s="195"/>
      <c r="STX90" s="195"/>
      <c r="STY90" s="195"/>
      <c r="STZ90" s="195"/>
      <c r="SUA90" s="195"/>
      <c r="SUB90" s="195"/>
      <c r="SUC90" s="195"/>
      <c r="SUD90" s="195"/>
      <c r="SUE90" s="195"/>
      <c r="SUF90" s="195"/>
      <c r="SUG90" s="195"/>
      <c r="SUH90" s="195"/>
      <c r="SUI90" s="195"/>
      <c r="SUJ90" s="195"/>
      <c r="SUK90" s="195"/>
      <c r="SUL90" s="195"/>
      <c r="SUM90" s="195"/>
      <c r="SUN90" s="195"/>
      <c r="SUO90" s="195"/>
      <c r="SUP90" s="195"/>
      <c r="SUQ90" s="195"/>
      <c r="SUR90" s="195"/>
      <c r="SUS90" s="195"/>
      <c r="SUT90" s="195"/>
      <c r="SUU90" s="195"/>
      <c r="SUV90" s="195"/>
      <c r="SUW90" s="195"/>
      <c r="SUX90" s="195"/>
      <c r="SUY90" s="195"/>
      <c r="SUZ90" s="195"/>
      <c r="SVA90" s="195"/>
      <c r="SVB90" s="195"/>
      <c r="SVC90" s="195"/>
      <c r="SVD90" s="195"/>
      <c r="SVE90" s="195"/>
      <c r="SVF90" s="195"/>
      <c r="SVG90" s="195"/>
      <c r="SVH90" s="195"/>
      <c r="SVI90" s="195"/>
      <c r="SVJ90" s="195"/>
      <c r="SVK90" s="195"/>
      <c r="SVL90" s="195"/>
      <c r="SVM90" s="195"/>
      <c r="SVN90" s="195"/>
      <c r="SVO90" s="195"/>
      <c r="SVP90" s="195"/>
      <c r="SVQ90" s="195"/>
      <c r="SVR90" s="195"/>
      <c r="SVS90" s="195"/>
      <c r="SVT90" s="195"/>
      <c r="SVU90" s="195"/>
      <c r="SVV90" s="195"/>
      <c r="SVW90" s="195"/>
      <c r="SVX90" s="195"/>
      <c r="SVY90" s="195"/>
      <c r="SVZ90" s="195"/>
      <c r="SWA90" s="195"/>
      <c r="SWB90" s="195"/>
      <c r="SWC90" s="195"/>
      <c r="SWD90" s="195"/>
      <c r="SWE90" s="195"/>
      <c r="SWF90" s="195"/>
      <c r="SWG90" s="195"/>
      <c r="SWH90" s="195"/>
      <c r="SWI90" s="195"/>
      <c r="SWJ90" s="195"/>
      <c r="SWK90" s="195"/>
      <c r="SWL90" s="195"/>
      <c r="SWM90" s="195"/>
      <c r="SWN90" s="195"/>
      <c r="SWO90" s="195"/>
      <c r="SWP90" s="195"/>
      <c r="SWQ90" s="195"/>
      <c r="SWR90" s="195"/>
      <c r="SWS90" s="195"/>
      <c r="SWT90" s="195"/>
      <c r="SWU90" s="195"/>
      <c r="SWV90" s="195"/>
      <c r="SWW90" s="195"/>
      <c r="SWX90" s="195"/>
      <c r="SWY90" s="195"/>
      <c r="SWZ90" s="195"/>
      <c r="SXA90" s="195"/>
      <c r="SXB90" s="195"/>
      <c r="SXC90" s="195"/>
      <c r="SXD90" s="195"/>
      <c r="SXE90" s="195"/>
      <c r="SXF90" s="195"/>
      <c r="SXG90" s="195"/>
      <c r="SXH90" s="195"/>
      <c r="SXI90" s="195"/>
      <c r="SXJ90" s="195"/>
      <c r="SXK90" s="195"/>
      <c r="SXL90" s="195"/>
      <c r="SXM90" s="195"/>
      <c r="SXN90" s="195"/>
      <c r="SXO90" s="195"/>
      <c r="SXP90" s="195"/>
      <c r="SXQ90" s="195"/>
      <c r="SXR90" s="195"/>
      <c r="SXS90" s="195"/>
      <c r="SXT90" s="195"/>
      <c r="SXU90" s="195"/>
      <c r="SXV90" s="195"/>
      <c r="SXW90" s="195"/>
      <c r="SXX90" s="195"/>
      <c r="SXY90" s="195"/>
      <c r="SXZ90" s="195"/>
      <c r="SYA90" s="195"/>
      <c r="SYB90" s="195"/>
      <c r="SYC90" s="195"/>
      <c r="SYD90" s="195"/>
      <c r="SYE90" s="195"/>
      <c r="SYF90" s="195"/>
      <c r="SYG90" s="195"/>
      <c r="SYH90" s="195"/>
      <c r="SYI90" s="195"/>
      <c r="SYJ90" s="195"/>
      <c r="SYK90" s="195"/>
      <c r="SYL90" s="195"/>
      <c r="SYM90" s="195"/>
      <c r="SYN90" s="195"/>
      <c r="SYO90" s="195"/>
      <c r="SYP90" s="195"/>
      <c r="SYQ90" s="195"/>
      <c r="SYR90" s="195"/>
      <c r="SYS90" s="195"/>
      <c r="SYT90" s="195"/>
      <c r="SYU90" s="195"/>
      <c r="SYV90" s="195"/>
      <c r="SYW90" s="195"/>
      <c r="SYX90" s="195"/>
      <c r="SYY90" s="195"/>
      <c r="SYZ90" s="195"/>
      <c r="SZA90" s="195"/>
      <c r="SZB90" s="195"/>
      <c r="SZC90" s="195"/>
      <c r="SZD90" s="195"/>
      <c r="SZE90" s="195"/>
      <c r="SZF90" s="195"/>
      <c r="SZG90" s="195"/>
      <c r="SZH90" s="195"/>
      <c r="SZI90" s="195"/>
      <c r="SZJ90" s="195"/>
      <c r="SZK90" s="195"/>
      <c r="SZL90" s="195"/>
      <c r="SZM90" s="195"/>
      <c r="SZN90" s="195"/>
      <c r="SZO90" s="195"/>
      <c r="SZP90" s="195"/>
      <c r="SZQ90" s="195"/>
      <c r="SZR90" s="195"/>
      <c r="SZS90" s="195"/>
      <c r="SZT90" s="195"/>
      <c r="SZU90" s="195"/>
      <c r="SZV90" s="195"/>
      <c r="SZW90" s="195"/>
      <c r="SZX90" s="195"/>
      <c r="SZY90" s="195"/>
      <c r="SZZ90" s="195"/>
      <c r="TAA90" s="195"/>
      <c r="TAB90" s="195"/>
      <c r="TAC90" s="195"/>
      <c r="TAD90" s="195"/>
      <c r="TAE90" s="195"/>
      <c r="TAF90" s="195"/>
      <c r="TAG90" s="195"/>
      <c r="TAH90" s="195"/>
      <c r="TAI90" s="195"/>
      <c r="TAJ90" s="195"/>
      <c r="TAK90" s="195"/>
      <c r="TAL90" s="195"/>
      <c r="TAM90" s="195"/>
      <c r="TAN90" s="195"/>
      <c r="TAO90" s="195"/>
      <c r="TAP90" s="195"/>
      <c r="TAQ90" s="195"/>
      <c r="TAR90" s="195"/>
      <c r="TAS90" s="195"/>
      <c r="TAT90" s="195"/>
      <c r="TAU90" s="195"/>
      <c r="TAV90" s="195"/>
      <c r="TAW90" s="195"/>
      <c r="TAX90" s="195"/>
      <c r="TAY90" s="195"/>
      <c r="TAZ90" s="195"/>
      <c r="TBA90" s="195"/>
      <c r="TBB90" s="195"/>
      <c r="TBC90" s="195"/>
      <c r="TBD90" s="195"/>
      <c r="TBE90" s="195"/>
      <c r="TBF90" s="195"/>
      <c r="TBG90" s="195"/>
      <c r="TBH90" s="195"/>
      <c r="TBI90" s="195"/>
      <c r="TBJ90" s="195"/>
      <c r="TBK90" s="195"/>
      <c r="TBL90" s="195"/>
      <c r="TBM90" s="195"/>
      <c r="TBN90" s="195"/>
      <c r="TBO90" s="195"/>
      <c r="TBP90" s="195"/>
      <c r="TBQ90" s="195"/>
      <c r="TBR90" s="195"/>
      <c r="TBS90" s="195"/>
      <c r="TBT90" s="195"/>
      <c r="TBU90" s="195"/>
      <c r="TBV90" s="195"/>
      <c r="TBW90" s="195"/>
      <c r="TBX90" s="195"/>
      <c r="TBY90" s="195"/>
      <c r="TBZ90" s="195"/>
      <c r="TCA90" s="195"/>
      <c r="TCB90" s="195"/>
      <c r="TCC90" s="195"/>
      <c r="TCD90" s="195"/>
      <c r="TCE90" s="195"/>
      <c r="TCF90" s="195"/>
      <c r="TCG90" s="195"/>
      <c r="TCH90" s="195"/>
      <c r="TCI90" s="195"/>
      <c r="TCJ90" s="195"/>
      <c r="TCK90" s="195"/>
      <c r="TCL90" s="195"/>
      <c r="TCM90" s="195"/>
      <c r="TCN90" s="195"/>
      <c r="TCO90" s="195"/>
      <c r="TCP90" s="195"/>
      <c r="TCQ90" s="195"/>
      <c r="TCR90" s="195"/>
      <c r="TCS90" s="195"/>
      <c r="TCT90" s="195"/>
      <c r="TCU90" s="195"/>
      <c r="TCV90" s="195"/>
      <c r="TCW90" s="195"/>
      <c r="TCX90" s="195"/>
      <c r="TCY90" s="195"/>
      <c r="TCZ90" s="195"/>
      <c r="TDA90" s="195"/>
      <c r="TDB90" s="195"/>
      <c r="TDC90" s="195"/>
      <c r="TDD90" s="195"/>
      <c r="TDE90" s="195"/>
      <c r="TDF90" s="195"/>
      <c r="TDG90" s="195"/>
      <c r="TDH90" s="195"/>
      <c r="TDI90" s="195"/>
      <c r="TDJ90" s="195"/>
      <c r="TDK90" s="195"/>
      <c r="TDL90" s="195"/>
      <c r="TDM90" s="195"/>
      <c r="TDN90" s="195"/>
      <c r="TDO90" s="195"/>
      <c r="TDP90" s="195"/>
      <c r="TDQ90" s="195"/>
      <c r="TDR90" s="195"/>
      <c r="TDS90" s="195"/>
      <c r="TDT90" s="195"/>
      <c r="TDU90" s="195"/>
      <c r="TDV90" s="195"/>
      <c r="TDW90" s="195"/>
      <c r="TDX90" s="195"/>
      <c r="TDY90" s="195"/>
      <c r="TDZ90" s="195"/>
      <c r="TEA90" s="195"/>
      <c r="TEB90" s="195"/>
      <c r="TEC90" s="195"/>
      <c r="TED90" s="195"/>
      <c r="TEE90" s="195"/>
      <c r="TEF90" s="195"/>
      <c r="TEG90" s="195"/>
      <c r="TEH90" s="195"/>
      <c r="TEI90" s="195"/>
      <c r="TEJ90" s="195"/>
      <c r="TEK90" s="195"/>
      <c r="TEL90" s="195"/>
      <c r="TEM90" s="195"/>
      <c r="TEN90" s="195"/>
      <c r="TEO90" s="195"/>
      <c r="TEP90" s="195"/>
      <c r="TEQ90" s="195"/>
      <c r="TER90" s="195"/>
      <c r="TES90" s="195"/>
      <c r="TET90" s="195"/>
      <c r="TEU90" s="195"/>
      <c r="TEV90" s="195"/>
      <c r="TEW90" s="195"/>
      <c r="TEX90" s="195"/>
      <c r="TEY90" s="195"/>
      <c r="TEZ90" s="195"/>
      <c r="TFA90" s="195"/>
      <c r="TFB90" s="195"/>
      <c r="TFC90" s="195"/>
      <c r="TFD90" s="195"/>
      <c r="TFE90" s="195"/>
      <c r="TFF90" s="195"/>
      <c r="TFG90" s="195"/>
      <c r="TFH90" s="195"/>
      <c r="TFI90" s="195"/>
      <c r="TFJ90" s="195"/>
      <c r="TFK90" s="195"/>
      <c r="TFL90" s="195"/>
      <c r="TFM90" s="195"/>
      <c r="TFN90" s="195"/>
      <c r="TFO90" s="195"/>
      <c r="TFP90" s="195"/>
      <c r="TFQ90" s="195"/>
      <c r="TFR90" s="195"/>
      <c r="TFS90" s="195"/>
      <c r="TFT90" s="195"/>
      <c r="TFU90" s="195"/>
      <c r="TFV90" s="195"/>
      <c r="TFW90" s="195"/>
      <c r="TFX90" s="195"/>
      <c r="TFY90" s="195"/>
      <c r="TFZ90" s="195"/>
      <c r="TGA90" s="195"/>
      <c r="TGB90" s="195"/>
      <c r="TGC90" s="195"/>
      <c r="TGD90" s="195"/>
      <c r="TGE90" s="195"/>
      <c r="TGF90" s="195"/>
      <c r="TGG90" s="195"/>
      <c r="TGH90" s="195"/>
      <c r="TGI90" s="195"/>
      <c r="TGJ90" s="195"/>
      <c r="TGK90" s="195"/>
      <c r="TGL90" s="195"/>
      <c r="TGM90" s="195"/>
      <c r="TGN90" s="195"/>
      <c r="TGO90" s="195"/>
      <c r="TGP90" s="195"/>
      <c r="TGQ90" s="195"/>
      <c r="TGR90" s="195"/>
      <c r="TGS90" s="195"/>
      <c r="TGT90" s="195"/>
      <c r="TGU90" s="195"/>
      <c r="TGV90" s="195"/>
      <c r="TGW90" s="195"/>
      <c r="TGX90" s="195"/>
      <c r="TGY90" s="195"/>
      <c r="TGZ90" s="195"/>
      <c r="THA90" s="195"/>
      <c r="THB90" s="195"/>
      <c r="THC90" s="195"/>
      <c r="THD90" s="195"/>
      <c r="THE90" s="195"/>
      <c r="THF90" s="195"/>
      <c r="THG90" s="195"/>
      <c r="THH90" s="195"/>
      <c r="THI90" s="195"/>
      <c r="THJ90" s="195"/>
      <c r="THK90" s="195"/>
      <c r="THL90" s="195"/>
      <c r="THM90" s="195"/>
      <c r="THN90" s="195"/>
      <c r="THO90" s="195"/>
      <c r="THP90" s="195"/>
      <c r="THQ90" s="195"/>
      <c r="THR90" s="195"/>
      <c r="THS90" s="195"/>
      <c r="THT90" s="195"/>
      <c r="THU90" s="195"/>
      <c r="THV90" s="195"/>
      <c r="THW90" s="195"/>
      <c r="THX90" s="195"/>
      <c r="THY90" s="195"/>
      <c r="THZ90" s="195"/>
      <c r="TIA90" s="195"/>
      <c r="TIB90" s="195"/>
      <c r="TIC90" s="195"/>
      <c r="TID90" s="195"/>
      <c r="TIE90" s="195"/>
      <c r="TIF90" s="195"/>
      <c r="TIG90" s="195"/>
      <c r="TIH90" s="195"/>
      <c r="TII90" s="195"/>
      <c r="TIJ90" s="195"/>
      <c r="TIK90" s="195"/>
      <c r="TIL90" s="195"/>
      <c r="TIM90" s="195"/>
      <c r="TIN90" s="195"/>
      <c r="TIO90" s="195"/>
      <c r="TIP90" s="195"/>
      <c r="TIQ90" s="195"/>
      <c r="TIR90" s="195"/>
      <c r="TIS90" s="195"/>
      <c r="TIT90" s="195"/>
      <c r="TIU90" s="195"/>
      <c r="TIV90" s="195"/>
      <c r="TIW90" s="195"/>
      <c r="TIX90" s="195"/>
      <c r="TIY90" s="195"/>
      <c r="TIZ90" s="195"/>
      <c r="TJA90" s="195"/>
      <c r="TJB90" s="195"/>
      <c r="TJC90" s="195"/>
      <c r="TJD90" s="195"/>
      <c r="TJE90" s="195"/>
      <c r="TJF90" s="195"/>
      <c r="TJG90" s="195"/>
      <c r="TJH90" s="195"/>
      <c r="TJI90" s="195"/>
      <c r="TJJ90" s="195"/>
      <c r="TJK90" s="195"/>
      <c r="TJL90" s="195"/>
      <c r="TJM90" s="195"/>
      <c r="TJN90" s="195"/>
      <c r="TJO90" s="195"/>
      <c r="TJP90" s="195"/>
      <c r="TJQ90" s="195"/>
      <c r="TJR90" s="195"/>
      <c r="TJS90" s="195"/>
      <c r="TJT90" s="195"/>
      <c r="TJU90" s="195"/>
      <c r="TJV90" s="195"/>
      <c r="TJW90" s="195"/>
      <c r="TJX90" s="195"/>
      <c r="TJY90" s="195"/>
      <c r="TJZ90" s="195"/>
      <c r="TKA90" s="195"/>
      <c r="TKB90" s="195"/>
      <c r="TKC90" s="195"/>
      <c r="TKD90" s="195"/>
      <c r="TKE90" s="195"/>
      <c r="TKF90" s="195"/>
      <c r="TKG90" s="195"/>
      <c r="TKH90" s="195"/>
      <c r="TKI90" s="195"/>
      <c r="TKJ90" s="195"/>
      <c r="TKK90" s="195"/>
      <c r="TKL90" s="195"/>
      <c r="TKM90" s="195"/>
      <c r="TKN90" s="195"/>
      <c r="TKO90" s="195"/>
      <c r="TKP90" s="195"/>
      <c r="TKQ90" s="195"/>
      <c r="TKR90" s="195"/>
      <c r="TKS90" s="195"/>
      <c r="TKT90" s="195"/>
      <c r="TKU90" s="195"/>
      <c r="TKV90" s="195"/>
      <c r="TKW90" s="195"/>
      <c r="TKX90" s="195"/>
      <c r="TKY90" s="195"/>
      <c r="TKZ90" s="195"/>
      <c r="TLA90" s="195"/>
      <c r="TLB90" s="195"/>
      <c r="TLC90" s="195"/>
      <c r="TLD90" s="195"/>
      <c r="TLE90" s="195"/>
      <c r="TLF90" s="195"/>
      <c r="TLG90" s="195"/>
      <c r="TLH90" s="195"/>
      <c r="TLI90" s="195"/>
      <c r="TLJ90" s="195"/>
      <c r="TLK90" s="195"/>
      <c r="TLL90" s="195"/>
      <c r="TLM90" s="195"/>
      <c r="TLN90" s="195"/>
      <c r="TLO90" s="195"/>
      <c r="TLP90" s="195"/>
      <c r="TLQ90" s="195"/>
      <c r="TLR90" s="195"/>
      <c r="TLS90" s="195"/>
      <c r="TLT90" s="195"/>
      <c r="TLU90" s="195"/>
      <c r="TLV90" s="195"/>
      <c r="TLW90" s="195"/>
      <c r="TLX90" s="195"/>
      <c r="TLY90" s="195"/>
      <c r="TLZ90" s="195"/>
      <c r="TMA90" s="195"/>
      <c r="TMB90" s="195"/>
      <c r="TMC90" s="195"/>
      <c r="TMD90" s="195"/>
      <c r="TME90" s="195"/>
      <c r="TMF90" s="195"/>
      <c r="TMG90" s="195"/>
      <c r="TMH90" s="195"/>
      <c r="TMI90" s="195"/>
      <c r="TMJ90" s="195"/>
      <c r="TMK90" s="195"/>
      <c r="TML90" s="195"/>
      <c r="TMM90" s="195"/>
      <c r="TMN90" s="195"/>
      <c r="TMO90" s="195"/>
      <c r="TMP90" s="195"/>
      <c r="TMQ90" s="195"/>
      <c r="TMR90" s="195"/>
      <c r="TMS90" s="195"/>
      <c r="TMT90" s="195"/>
      <c r="TMU90" s="195"/>
      <c r="TMV90" s="195"/>
      <c r="TMW90" s="195"/>
      <c r="TMX90" s="195"/>
      <c r="TMY90" s="195"/>
      <c r="TMZ90" s="195"/>
      <c r="TNA90" s="195"/>
      <c r="TNB90" s="195"/>
      <c r="TNC90" s="195"/>
      <c r="TND90" s="195"/>
      <c r="TNE90" s="195"/>
      <c r="TNF90" s="195"/>
      <c r="TNG90" s="195"/>
      <c r="TNH90" s="195"/>
      <c r="TNI90" s="195"/>
      <c r="TNJ90" s="195"/>
      <c r="TNK90" s="195"/>
      <c r="TNL90" s="195"/>
      <c r="TNM90" s="195"/>
      <c r="TNN90" s="195"/>
      <c r="TNO90" s="195"/>
      <c r="TNP90" s="195"/>
      <c r="TNQ90" s="195"/>
      <c r="TNR90" s="195"/>
      <c r="TNS90" s="195"/>
      <c r="TNT90" s="195"/>
      <c r="TNU90" s="195"/>
      <c r="TNV90" s="195"/>
      <c r="TNW90" s="195"/>
      <c r="TNX90" s="195"/>
      <c r="TNY90" s="195"/>
      <c r="TNZ90" s="195"/>
      <c r="TOA90" s="195"/>
      <c r="TOB90" s="195"/>
      <c r="TOC90" s="195"/>
      <c r="TOD90" s="195"/>
      <c r="TOE90" s="195"/>
      <c r="TOF90" s="195"/>
      <c r="TOG90" s="195"/>
      <c r="TOH90" s="195"/>
      <c r="TOI90" s="195"/>
      <c r="TOJ90" s="195"/>
      <c r="TOK90" s="195"/>
      <c r="TOL90" s="195"/>
      <c r="TOM90" s="195"/>
      <c r="TON90" s="195"/>
      <c r="TOO90" s="195"/>
      <c r="TOP90" s="195"/>
      <c r="TOQ90" s="195"/>
      <c r="TOR90" s="195"/>
      <c r="TOS90" s="195"/>
      <c r="TOT90" s="195"/>
      <c r="TOU90" s="195"/>
      <c r="TOV90" s="195"/>
      <c r="TOW90" s="195"/>
      <c r="TOX90" s="195"/>
      <c r="TOY90" s="195"/>
      <c r="TOZ90" s="195"/>
      <c r="TPA90" s="195"/>
      <c r="TPB90" s="195"/>
      <c r="TPC90" s="195"/>
      <c r="TPD90" s="195"/>
      <c r="TPE90" s="195"/>
      <c r="TPF90" s="195"/>
      <c r="TPG90" s="195"/>
      <c r="TPH90" s="195"/>
      <c r="TPI90" s="195"/>
      <c r="TPJ90" s="195"/>
      <c r="TPK90" s="195"/>
      <c r="TPL90" s="195"/>
      <c r="TPM90" s="195"/>
      <c r="TPN90" s="195"/>
      <c r="TPO90" s="195"/>
      <c r="TPP90" s="195"/>
      <c r="TPQ90" s="195"/>
      <c r="TPR90" s="195"/>
      <c r="TPS90" s="195"/>
      <c r="TPT90" s="195"/>
      <c r="TPU90" s="195"/>
      <c r="TPV90" s="195"/>
      <c r="TPW90" s="195"/>
      <c r="TPX90" s="195"/>
      <c r="TPY90" s="195"/>
      <c r="TPZ90" s="195"/>
      <c r="TQA90" s="195"/>
      <c r="TQB90" s="195"/>
      <c r="TQC90" s="195"/>
      <c r="TQD90" s="195"/>
      <c r="TQE90" s="195"/>
      <c r="TQF90" s="195"/>
      <c r="TQG90" s="195"/>
      <c r="TQH90" s="195"/>
      <c r="TQI90" s="195"/>
      <c r="TQJ90" s="195"/>
      <c r="TQK90" s="195"/>
      <c r="TQL90" s="195"/>
      <c r="TQM90" s="195"/>
      <c r="TQN90" s="195"/>
      <c r="TQO90" s="195"/>
      <c r="TQP90" s="195"/>
      <c r="TQQ90" s="195"/>
      <c r="TQR90" s="195"/>
      <c r="TQS90" s="195"/>
      <c r="TQT90" s="195"/>
      <c r="TQU90" s="195"/>
      <c r="TQV90" s="195"/>
      <c r="TQW90" s="195"/>
      <c r="TQX90" s="195"/>
      <c r="TQY90" s="195"/>
      <c r="TQZ90" s="195"/>
      <c r="TRA90" s="195"/>
      <c r="TRB90" s="195"/>
      <c r="TRC90" s="195"/>
      <c r="TRD90" s="195"/>
      <c r="TRE90" s="195"/>
      <c r="TRF90" s="195"/>
      <c r="TRG90" s="195"/>
      <c r="TRH90" s="195"/>
      <c r="TRI90" s="195"/>
      <c r="TRJ90" s="195"/>
      <c r="TRK90" s="195"/>
      <c r="TRL90" s="195"/>
      <c r="TRM90" s="195"/>
      <c r="TRN90" s="195"/>
      <c r="TRO90" s="195"/>
      <c r="TRP90" s="195"/>
      <c r="TRQ90" s="195"/>
      <c r="TRR90" s="195"/>
      <c r="TRS90" s="195"/>
      <c r="TRT90" s="195"/>
      <c r="TRU90" s="195"/>
      <c r="TRV90" s="195"/>
      <c r="TRW90" s="195"/>
      <c r="TRX90" s="195"/>
      <c r="TRY90" s="195"/>
      <c r="TRZ90" s="195"/>
      <c r="TSA90" s="195"/>
      <c r="TSB90" s="195"/>
      <c r="TSC90" s="195"/>
      <c r="TSD90" s="195"/>
      <c r="TSE90" s="195"/>
      <c r="TSF90" s="195"/>
      <c r="TSG90" s="195"/>
      <c r="TSH90" s="195"/>
      <c r="TSI90" s="195"/>
      <c r="TSJ90" s="195"/>
      <c r="TSK90" s="195"/>
      <c r="TSL90" s="195"/>
      <c r="TSM90" s="195"/>
      <c r="TSN90" s="195"/>
      <c r="TSO90" s="195"/>
      <c r="TSP90" s="195"/>
      <c r="TSQ90" s="195"/>
      <c r="TSR90" s="195"/>
      <c r="TSS90" s="195"/>
      <c r="TST90" s="195"/>
      <c r="TSU90" s="195"/>
      <c r="TSV90" s="195"/>
      <c r="TSW90" s="195"/>
      <c r="TSX90" s="195"/>
      <c r="TSY90" s="195"/>
      <c r="TSZ90" s="195"/>
      <c r="TTA90" s="195"/>
      <c r="TTB90" s="195"/>
      <c r="TTC90" s="195"/>
      <c r="TTD90" s="195"/>
      <c r="TTE90" s="195"/>
      <c r="TTF90" s="195"/>
      <c r="TTG90" s="195"/>
      <c r="TTH90" s="195"/>
      <c r="TTI90" s="195"/>
      <c r="TTJ90" s="195"/>
      <c r="TTK90" s="195"/>
      <c r="TTL90" s="195"/>
      <c r="TTM90" s="195"/>
      <c r="TTN90" s="195"/>
      <c r="TTO90" s="195"/>
      <c r="TTP90" s="195"/>
      <c r="TTQ90" s="195"/>
      <c r="TTR90" s="195"/>
      <c r="TTS90" s="195"/>
      <c r="TTT90" s="195"/>
      <c r="TTU90" s="195"/>
      <c r="TTV90" s="195"/>
      <c r="TTW90" s="195"/>
      <c r="TTX90" s="195"/>
      <c r="TTY90" s="195"/>
      <c r="TTZ90" s="195"/>
      <c r="TUA90" s="195"/>
      <c r="TUB90" s="195"/>
      <c r="TUC90" s="195"/>
      <c r="TUD90" s="195"/>
      <c r="TUE90" s="195"/>
      <c r="TUF90" s="195"/>
      <c r="TUG90" s="195"/>
      <c r="TUH90" s="195"/>
      <c r="TUI90" s="195"/>
      <c r="TUJ90" s="195"/>
      <c r="TUK90" s="195"/>
      <c r="TUL90" s="195"/>
      <c r="TUM90" s="195"/>
      <c r="TUN90" s="195"/>
      <c r="TUO90" s="195"/>
      <c r="TUP90" s="195"/>
      <c r="TUQ90" s="195"/>
      <c r="TUR90" s="195"/>
      <c r="TUS90" s="195"/>
      <c r="TUT90" s="195"/>
      <c r="TUU90" s="195"/>
      <c r="TUV90" s="195"/>
      <c r="TUW90" s="195"/>
      <c r="TUX90" s="195"/>
      <c r="TUY90" s="195"/>
      <c r="TUZ90" s="195"/>
      <c r="TVA90" s="195"/>
      <c r="TVB90" s="195"/>
      <c r="TVC90" s="195"/>
      <c r="TVD90" s="195"/>
      <c r="TVE90" s="195"/>
      <c r="TVF90" s="195"/>
      <c r="TVG90" s="195"/>
      <c r="TVH90" s="195"/>
      <c r="TVI90" s="195"/>
      <c r="TVJ90" s="195"/>
      <c r="TVK90" s="195"/>
      <c r="TVL90" s="195"/>
      <c r="TVM90" s="195"/>
      <c r="TVN90" s="195"/>
      <c r="TVO90" s="195"/>
      <c r="TVP90" s="195"/>
      <c r="TVQ90" s="195"/>
      <c r="TVR90" s="195"/>
      <c r="TVS90" s="195"/>
      <c r="TVT90" s="195"/>
      <c r="TVU90" s="195"/>
      <c r="TVV90" s="195"/>
      <c r="TVW90" s="195"/>
      <c r="TVX90" s="195"/>
      <c r="TVY90" s="195"/>
      <c r="TVZ90" s="195"/>
      <c r="TWA90" s="195"/>
      <c r="TWB90" s="195"/>
      <c r="TWC90" s="195"/>
      <c r="TWD90" s="195"/>
      <c r="TWE90" s="195"/>
      <c r="TWF90" s="195"/>
      <c r="TWG90" s="195"/>
      <c r="TWH90" s="195"/>
      <c r="TWI90" s="195"/>
      <c r="TWJ90" s="195"/>
      <c r="TWK90" s="195"/>
      <c r="TWL90" s="195"/>
      <c r="TWM90" s="195"/>
      <c r="TWN90" s="195"/>
      <c r="TWO90" s="195"/>
      <c r="TWP90" s="195"/>
      <c r="TWQ90" s="195"/>
      <c r="TWR90" s="195"/>
      <c r="TWS90" s="195"/>
      <c r="TWT90" s="195"/>
      <c r="TWU90" s="195"/>
      <c r="TWV90" s="195"/>
      <c r="TWW90" s="195"/>
      <c r="TWX90" s="195"/>
      <c r="TWY90" s="195"/>
      <c r="TWZ90" s="195"/>
      <c r="TXA90" s="195"/>
      <c r="TXB90" s="195"/>
      <c r="TXC90" s="195"/>
      <c r="TXD90" s="195"/>
      <c r="TXE90" s="195"/>
      <c r="TXF90" s="195"/>
      <c r="TXG90" s="195"/>
      <c r="TXH90" s="195"/>
      <c r="TXI90" s="195"/>
      <c r="TXJ90" s="195"/>
      <c r="TXK90" s="195"/>
      <c r="TXL90" s="195"/>
      <c r="TXM90" s="195"/>
      <c r="TXN90" s="195"/>
      <c r="TXO90" s="195"/>
      <c r="TXP90" s="195"/>
      <c r="TXQ90" s="195"/>
      <c r="TXR90" s="195"/>
      <c r="TXS90" s="195"/>
      <c r="TXT90" s="195"/>
      <c r="TXU90" s="195"/>
      <c r="TXV90" s="195"/>
      <c r="TXW90" s="195"/>
      <c r="TXX90" s="195"/>
      <c r="TXY90" s="195"/>
      <c r="TXZ90" s="195"/>
      <c r="TYA90" s="195"/>
      <c r="TYB90" s="195"/>
      <c r="TYC90" s="195"/>
      <c r="TYD90" s="195"/>
      <c r="TYE90" s="195"/>
      <c r="TYF90" s="195"/>
      <c r="TYG90" s="195"/>
      <c r="TYH90" s="195"/>
      <c r="TYI90" s="195"/>
      <c r="TYJ90" s="195"/>
      <c r="TYK90" s="195"/>
      <c r="TYL90" s="195"/>
      <c r="TYM90" s="195"/>
      <c r="TYN90" s="195"/>
      <c r="TYO90" s="195"/>
      <c r="TYP90" s="195"/>
      <c r="TYQ90" s="195"/>
      <c r="TYR90" s="195"/>
      <c r="TYS90" s="195"/>
      <c r="TYT90" s="195"/>
      <c r="TYU90" s="195"/>
      <c r="TYV90" s="195"/>
      <c r="TYW90" s="195"/>
      <c r="TYX90" s="195"/>
      <c r="TYY90" s="195"/>
      <c r="TYZ90" s="195"/>
      <c r="TZA90" s="195"/>
      <c r="TZB90" s="195"/>
      <c r="TZC90" s="195"/>
      <c r="TZD90" s="195"/>
      <c r="TZE90" s="195"/>
      <c r="TZF90" s="195"/>
      <c r="TZG90" s="195"/>
      <c r="TZH90" s="195"/>
      <c r="TZI90" s="195"/>
      <c r="TZJ90" s="195"/>
      <c r="TZK90" s="195"/>
      <c r="TZL90" s="195"/>
      <c r="TZM90" s="195"/>
      <c r="TZN90" s="195"/>
      <c r="TZO90" s="195"/>
      <c r="TZP90" s="195"/>
      <c r="TZQ90" s="195"/>
      <c r="TZR90" s="195"/>
      <c r="TZS90" s="195"/>
      <c r="TZT90" s="195"/>
      <c r="TZU90" s="195"/>
      <c r="TZV90" s="195"/>
      <c r="TZW90" s="195"/>
      <c r="TZX90" s="195"/>
      <c r="TZY90" s="195"/>
      <c r="TZZ90" s="195"/>
      <c r="UAA90" s="195"/>
      <c r="UAB90" s="195"/>
      <c r="UAC90" s="195"/>
      <c r="UAD90" s="195"/>
      <c r="UAE90" s="195"/>
      <c r="UAF90" s="195"/>
      <c r="UAG90" s="195"/>
      <c r="UAH90" s="195"/>
      <c r="UAI90" s="195"/>
      <c r="UAJ90" s="195"/>
      <c r="UAK90" s="195"/>
      <c r="UAL90" s="195"/>
      <c r="UAM90" s="195"/>
      <c r="UAN90" s="195"/>
      <c r="UAO90" s="195"/>
      <c r="UAP90" s="195"/>
      <c r="UAQ90" s="195"/>
      <c r="UAR90" s="195"/>
      <c r="UAS90" s="195"/>
      <c r="UAT90" s="195"/>
      <c r="UAU90" s="195"/>
      <c r="UAV90" s="195"/>
      <c r="UAW90" s="195"/>
      <c r="UAX90" s="195"/>
      <c r="UAY90" s="195"/>
      <c r="UAZ90" s="195"/>
      <c r="UBA90" s="195"/>
      <c r="UBB90" s="195"/>
      <c r="UBC90" s="195"/>
      <c r="UBD90" s="195"/>
      <c r="UBE90" s="195"/>
      <c r="UBF90" s="195"/>
      <c r="UBG90" s="195"/>
      <c r="UBH90" s="195"/>
      <c r="UBI90" s="195"/>
      <c r="UBJ90" s="195"/>
      <c r="UBK90" s="195"/>
      <c r="UBL90" s="195"/>
      <c r="UBM90" s="195"/>
      <c r="UBN90" s="195"/>
      <c r="UBO90" s="195"/>
      <c r="UBP90" s="195"/>
      <c r="UBQ90" s="195"/>
      <c r="UBR90" s="195"/>
      <c r="UBS90" s="195"/>
      <c r="UBT90" s="195"/>
      <c r="UBU90" s="195"/>
      <c r="UBV90" s="195"/>
      <c r="UBW90" s="195"/>
      <c r="UBX90" s="195"/>
      <c r="UBY90" s="195"/>
      <c r="UBZ90" s="195"/>
      <c r="UCA90" s="195"/>
      <c r="UCB90" s="195"/>
      <c r="UCC90" s="195"/>
      <c r="UCD90" s="195"/>
      <c r="UCE90" s="195"/>
      <c r="UCF90" s="195"/>
      <c r="UCG90" s="195"/>
      <c r="UCH90" s="195"/>
      <c r="UCI90" s="195"/>
      <c r="UCJ90" s="195"/>
      <c r="UCK90" s="195"/>
      <c r="UCL90" s="195"/>
      <c r="UCM90" s="195"/>
      <c r="UCN90" s="195"/>
      <c r="UCO90" s="195"/>
      <c r="UCP90" s="195"/>
      <c r="UCQ90" s="195"/>
      <c r="UCR90" s="195"/>
      <c r="UCS90" s="195"/>
      <c r="UCT90" s="195"/>
      <c r="UCU90" s="195"/>
      <c r="UCV90" s="195"/>
      <c r="UCW90" s="195"/>
      <c r="UCX90" s="195"/>
      <c r="UCY90" s="195"/>
      <c r="UCZ90" s="195"/>
      <c r="UDA90" s="195"/>
      <c r="UDB90" s="195"/>
      <c r="UDC90" s="195"/>
      <c r="UDD90" s="195"/>
      <c r="UDE90" s="195"/>
      <c r="UDF90" s="195"/>
      <c r="UDG90" s="195"/>
      <c r="UDH90" s="195"/>
      <c r="UDI90" s="195"/>
      <c r="UDJ90" s="195"/>
      <c r="UDK90" s="195"/>
      <c r="UDL90" s="195"/>
      <c r="UDM90" s="195"/>
      <c r="UDN90" s="195"/>
      <c r="UDO90" s="195"/>
      <c r="UDP90" s="195"/>
      <c r="UDQ90" s="195"/>
      <c r="UDR90" s="195"/>
      <c r="UDS90" s="195"/>
      <c r="UDT90" s="195"/>
      <c r="UDU90" s="195"/>
      <c r="UDV90" s="195"/>
      <c r="UDW90" s="195"/>
      <c r="UDX90" s="195"/>
      <c r="UDY90" s="195"/>
      <c r="UDZ90" s="195"/>
      <c r="UEA90" s="195"/>
      <c r="UEB90" s="195"/>
      <c r="UEC90" s="195"/>
      <c r="UED90" s="195"/>
      <c r="UEE90" s="195"/>
      <c r="UEF90" s="195"/>
      <c r="UEG90" s="195"/>
      <c r="UEH90" s="195"/>
      <c r="UEI90" s="195"/>
      <c r="UEJ90" s="195"/>
      <c r="UEK90" s="195"/>
      <c r="UEL90" s="195"/>
      <c r="UEM90" s="195"/>
      <c r="UEN90" s="195"/>
      <c r="UEO90" s="195"/>
      <c r="UEP90" s="195"/>
      <c r="UEQ90" s="195"/>
      <c r="UER90" s="195"/>
      <c r="UES90" s="195"/>
      <c r="UET90" s="195"/>
      <c r="UEU90" s="195"/>
      <c r="UEV90" s="195"/>
      <c r="UEW90" s="195"/>
      <c r="UEX90" s="195"/>
      <c r="UEY90" s="195"/>
      <c r="UEZ90" s="195"/>
      <c r="UFA90" s="195"/>
      <c r="UFB90" s="195"/>
      <c r="UFC90" s="195"/>
      <c r="UFD90" s="195"/>
      <c r="UFE90" s="195"/>
      <c r="UFF90" s="195"/>
      <c r="UFG90" s="195"/>
      <c r="UFH90" s="195"/>
      <c r="UFI90" s="195"/>
      <c r="UFJ90" s="195"/>
      <c r="UFK90" s="195"/>
      <c r="UFL90" s="195"/>
      <c r="UFM90" s="195"/>
      <c r="UFN90" s="195"/>
      <c r="UFO90" s="195"/>
      <c r="UFP90" s="195"/>
      <c r="UFQ90" s="195"/>
      <c r="UFR90" s="195"/>
      <c r="UFS90" s="195"/>
      <c r="UFT90" s="195"/>
      <c r="UFU90" s="195"/>
      <c r="UFV90" s="195"/>
      <c r="UFW90" s="195"/>
      <c r="UFX90" s="195"/>
      <c r="UFY90" s="195"/>
      <c r="UFZ90" s="195"/>
      <c r="UGA90" s="195"/>
      <c r="UGB90" s="195"/>
      <c r="UGC90" s="195"/>
      <c r="UGD90" s="195"/>
      <c r="UGE90" s="195"/>
      <c r="UGF90" s="195"/>
      <c r="UGG90" s="195"/>
      <c r="UGH90" s="195"/>
      <c r="UGI90" s="195"/>
      <c r="UGJ90" s="195"/>
      <c r="UGK90" s="195"/>
      <c r="UGL90" s="195"/>
      <c r="UGM90" s="195"/>
      <c r="UGN90" s="195"/>
      <c r="UGO90" s="195"/>
      <c r="UGP90" s="195"/>
      <c r="UGQ90" s="195"/>
      <c r="UGR90" s="195"/>
      <c r="UGS90" s="195"/>
      <c r="UGT90" s="195"/>
      <c r="UGU90" s="195"/>
      <c r="UGV90" s="195"/>
      <c r="UGW90" s="195"/>
      <c r="UGX90" s="195"/>
      <c r="UGY90" s="195"/>
      <c r="UGZ90" s="195"/>
      <c r="UHA90" s="195"/>
      <c r="UHB90" s="195"/>
      <c r="UHC90" s="195"/>
      <c r="UHD90" s="195"/>
      <c r="UHE90" s="195"/>
      <c r="UHF90" s="195"/>
      <c r="UHG90" s="195"/>
      <c r="UHH90" s="195"/>
      <c r="UHI90" s="195"/>
      <c r="UHJ90" s="195"/>
      <c r="UHK90" s="195"/>
      <c r="UHL90" s="195"/>
      <c r="UHM90" s="195"/>
      <c r="UHN90" s="195"/>
      <c r="UHO90" s="195"/>
      <c r="UHP90" s="195"/>
      <c r="UHQ90" s="195"/>
      <c r="UHR90" s="195"/>
      <c r="UHS90" s="195"/>
      <c r="UHT90" s="195"/>
      <c r="UHU90" s="195"/>
      <c r="UHV90" s="195"/>
      <c r="UHW90" s="195"/>
      <c r="UHX90" s="195"/>
      <c r="UHY90" s="195"/>
      <c r="UHZ90" s="195"/>
      <c r="UIA90" s="195"/>
      <c r="UIB90" s="195"/>
      <c r="UIC90" s="195"/>
      <c r="UID90" s="195"/>
      <c r="UIE90" s="195"/>
      <c r="UIF90" s="195"/>
      <c r="UIG90" s="195"/>
      <c r="UIH90" s="195"/>
      <c r="UII90" s="195"/>
      <c r="UIJ90" s="195"/>
      <c r="UIK90" s="195"/>
      <c r="UIL90" s="195"/>
      <c r="UIM90" s="195"/>
      <c r="UIN90" s="195"/>
      <c r="UIO90" s="195"/>
      <c r="UIP90" s="195"/>
      <c r="UIQ90" s="195"/>
      <c r="UIR90" s="195"/>
      <c r="UIS90" s="195"/>
      <c r="UIT90" s="195"/>
      <c r="UIU90" s="195"/>
      <c r="UIV90" s="195"/>
      <c r="UIW90" s="195"/>
      <c r="UIX90" s="195"/>
      <c r="UIY90" s="195"/>
      <c r="UIZ90" s="195"/>
      <c r="UJA90" s="195"/>
      <c r="UJB90" s="195"/>
      <c r="UJC90" s="195"/>
      <c r="UJD90" s="195"/>
      <c r="UJE90" s="195"/>
      <c r="UJF90" s="195"/>
      <c r="UJG90" s="195"/>
      <c r="UJH90" s="195"/>
      <c r="UJI90" s="195"/>
      <c r="UJJ90" s="195"/>
      <c r="UJK90" s="195"/>
      <c r="UJL90" s="195"/>
      <c r="UJM90" s="195"/>
      <c r="UJN90" s="195"/>
      <c r="UJO90" s="195"/>
      <c r="UJP90" s="195"/>
      <c r="UJQ90" s="195"/>
      <c r="UJR90" s="195"/>
      <c r="UJS90" s="195"/>
      <c r="UJT90" s="195"/>
      <c r="UJU90" s="195"/>
      <c r="UJV90" s="195"/>
      <c r="UJW90" s="195"/>
      <c r="UJX90" s="195"/>
      <c r="UJY90" s="195"/>
      <c r="UJZ90" s="195"/>
      <c r="UKA90" s="195"/>
      <c r="UKB90" s="195"/>
      <c r="UKC90" s="195"/>
      <c r="UKD90" s="195"/>
      <c r="UKE90" s="195"/>
      <c r="UKF90" s="195"/>
      <c r="UKG90" s="195"/>
      <c r="UKH90" s="195"/>
      <c r="UKI90" s="195"/>
      <c r="UKJ90" s="195"/>
      <c r="UKK90" s="195"/>
      <c r="UKL90" s="195"/>
      <c r="UKM90" s="195"/>
      <c r="UKN90" s="195"/>
      <c r="UKO90" s="195"/>
      <c r="UKP90" s="195"/>
      <c r="UKQ90" s="195"/>
      <c r="UKR90" s="195"/>
      <c r="UKS90" s="195"/>
      <c r="UKT90" s="195"/>
      <c r="UKU90" s="195"/>
      <c r="UKV90" s="195"/>
      <c r="UKW90" s="195"/>
      <c r="UKX90" s="195"/>
      <c r="UKY90" s="195"/>
      <c r="UKZ90" s="195"/>
      <c r="ULA90" s="195"/>
      <c r="ULB90" s="195"/>
      <c r="ULC90" s="195"/>
      <c r="ULD90" s="195"/>
      <c r="ULE90" s="195"/>
      <c r="ULF90" s="195"/>
      <c r="ULG90" s="195"/>
      <c r="ULH90" s="195"/>
      <c r="ULI90" s="195"/>
      <c r="ULJ90" s="195"/>
      <c r="ULK90" s="195"/>
      <c r="ULL90" s="195"/>
      <c r="ULM90" s="195"/>
      <c r="ULN90" s="195"/>
      <c r="ULO90" s="195"/>
      <c r="ULP90" s="195"/>
      <c r="ULQ90" s="195"/>
      <c r="ULR90" s="195"/>
      <c r="ULS90" s="195"/>
      <c r="ULT90" s="195"/>
      <c r="ULU90" s="195"/>
      <c r="ULV90" s="195"/>
      <c r="ULW90" s="195"/>
      <c r="ULX90" s="195"/>
      <c r="ULY90" s="195"/>
      <c r="ULZ90" s="195"/>
      <c r="UMA90" s="195"/>
      <c r="UMB90" s="195"/>
      <c r="UMC90" s="195"/>
      <c r="UMD90" s="195"/>
      <c r="UME90" s="195"/>
      <c r="UMF90" s="195"/>
      <c r="UMG90" s="195"/>
      <c r="UMH90" s="195"/>
      <c r="UMI90" s="195"/>
      <c r="UMJ90" s="195"/>
      <c r="UMK90" s="195"/>
      <c r="UML90" s="195"/>
      <c r="UMM90" s="195"/>
      <c r="UMN90" s="195"/>
      <c r="UMO90" s="195"/>
      <c r="UMP90" s="195"/>
      <c r="UMQ90" s="195"/>
      <c r="UMR90" s="195"/>
      <c r="UMS90" s="195"/>
      <c r="UMT90" s="195"/>
      <c r="UMU90" s="195"/>
      <c r="UMV90" s="195"/>
      <c r="UMW90" s="195"/>
      <c r="UMX90" s="195"/>
      <c r="UMY90" s="195"/>
      <c r="UMZ90" s="195"/>
      <c r="UNA90" s="195"/>
      <c r="UNB90" s="195"/>
      <c r="UNC90" s="195"/>
      <c r="UND90" s="195"/>
      <c r="UNE90" s="195"/>
      <c r="UNF90" s="195"/>
      <c r="UNG90" s="195"/>
      <c r="UNH90" s="195"/>
      <c r="UNI90" s="195"/>
      <c r="UNJ90" s="195"/>
      <c r="UNK90" s="195"/>
      <c r="UNL90" s="195"/>
      <c r="UNM90" s="195"/>
      <c r="UNN90" s="195"/>
      <c r="UNO90" s="195"/>
      <c r="UNP90" s="195"/>
      <c r="UNQ90" s="195"/>
      <c r="UNR90" s="195"/>
      <c r="UNS90" s="195"/>
      <c r="UNT90" s="195"/>
      <c r="UNU90" s="195"/>
      <c r="UNV90" s="195"/>
      <c r="UNW90" s="195"/>
      <c r="UNX90" s="195"/>
      <c r="UNY90" s="195"/>
      <c r="UNZ90" s="195"/>
      <c r="UOA90" s="195"/>
      <c r="UOB90" s="195"/>
      <c r="UOC90" s="195"/>
      <c r="UOD90" s="195"/>
      <c r="UOE90" s="195"/>
      <c r="UOF90" s="195"/>
      <c r="UOG90" s="195"/>
      <c r="UOH90" s="195"/>
      <c r="UOI90" s="195"/>
      <c r="UOJ90" s="195"/>
      <c r="UOK90" s="195"/>
      <c r="UOL90" s="195"/>
      <c r="UOM90" s="195"/>
      <c r="UON90" s="195"/>
      <c r="UOO90" s="195"/>
      <c r="UOP90" s="195"/>
      <c r="UOQ90" s="195"/>
      <c r="UOR90" s="195"/>
      <c r="UOS90" s="195"/>
      <c r="UOT90" s="195"/>
      <c r="UOU90" s="195"/>
      <c r="UOV90" s="195"/>
      <c r="UOW90" s="195"/>
      <c r="UOX90" s="195"/>
      <c r="UOY90" s="195"/>
      <c r="UOZ90" s="195"/>
      <c r="UPA90" s="195"/>
      <c r="UPB90" s="195"/>
      <c r="UPC90" s="195"/>
      <c r="UPD90" s="195"/>
      <c r="UPE90" s="195"/>
      <c r="UPF90" s="195"/>
      <c r="UPG90" s="195"/>
      <c r="UPH90" s="195"/>
      <c r="UPI90" s="195"/>
      <c r="UPJ90" s="195"/>
      <c r="UPK90" s="195"/>
      <c r="UPL90" s="195"/>
      <c r="UPM90" s="195"/>
      <c r="UPN90" s="195"/>
      <c r="UPO90" s="195"/>
      <c r="UPP90" s="195"/>
      <c r="UPQ90" s="195"/>
      <c r="UPR90" s="195"/>
      <c r="UPS90" s="195"/>
      <c r="UPT90" s="195"/>
      <c r="UPU90" s="195"/>
      <c r="UPV90" s="195"/>
      <c r="UPW90" s="195"/>
      <c r="UPX90" s="195"/>
      <c r="UPY90" s="195"/>
      <c r="UPZ90" s="195"/>
      <c r="UQA90" s="195"/>
      <c r="UQB90" s="195"/>
      <c r="UQC90" s="195"/>
      <c r="UQD90" s="195"/>
      <c r="UQE90" s="195"/>
      <c r="UQF90" s="195"/>
      <c r="UQG90" s="195"/>
      <c r="UQH90" s="195"/>
      <c r="UQI90" s="195"/>
      <c r="UQJ90" s="195"/>
      <c r="UQK90" s="195"/>
      <c r="UQL90" s="195"/>
      <c r="UQM90" s="195"/>
      <c r="UQN90" s="195"/>
      <c r="UQO90" s="195"/>
      <c r="UQP90" s="195"/>
      <c r="UQQ90" s="195"/>
      <c r="UQR90" s="195"/>
      <c r="UQS90" s="195"/>
      <c r="UQT90" s="195"/>
      <c r="UQU90" s="195"/>
      <c r="UQV90" s="195"/>
      <c r="UQW90" s="195"/>
      <c r="UQX90" s="195"/>
      <c r="UQY90" s="195"/>
      <c r="UQZ90" s="195"/>
      <c r="URA90" s="195"/>
      <c r="URB90" s="195"/>
      <c r="URC90" s="195"/>
      <c r="URD90" s="195"/>
      <c r="URE90" s="195"/>
      <c r="URF90" s="195"/>
      <c r="URG90" s="195"/>
      <c r="URH90" s="195"/>
      <c r="URI90" s="195"/>
      <c r="URJ90" s="195"/>
      <c r="URK90" s="195"/>
      <c r="URL90" s="195"/>
      <c r="URM90" s="195"/>
      <c r="URN90" s="195"/>
      <c r="URO90" s="195"/>
      <c r="URP90" s="195"/>
      <c r="URQ90" s="195"/>
      <c r="URR90" s="195"/>
      <c r="URS90" s="195"/>
      <c r="URT90" s="195"/>
      <c r="URU90" s="195"/>
      <c r="URV90" s="195"/>
      <c r="URW90" s="195"/>
      <c r="URX90" s="195"/>
      <c r="URY90" s="195"/>
      <c r="URZ90" s="195"/>
      <c r="USA90" s="195"/>
      <c r="USB90" s="195"/>
      <c r="USC90" s="195"/>
      <c r="USD90" s="195"/>
      <c r="USE90" s="195"/>
      <c r="USF90" s="195"/>
      <c r="USG90" s="195"/>
      <c r="USH90" s="195"/>
      <c r="USI90" s="195"/>
      <c r="USJ90" s="195"/>
      <c r="USK90" s="195"/>
      <c r="USL90" s="195"/>
      <c r="USM90" s="195"/>
      <c r="USN90" s="195"/>
      <c r="USO90" s="195"/>
      <c r="USP90" s="195"/>
      <c r="USQ90" s="195"/>
      <c r="USR90" s="195"/>
      <c r="USS90" s="195"/>
      <c r="UST90" s="195"/>
      <c r="USU90" s="195"/>
      <c r="USV90" s="195"/>
      <c r="USW90" s="195"/>
      <c r="USX90" s="195"/>
      <c r="USY90" s="195"/>
      <c r="USZ90" s="195"/>
      <c r="UTA90" s="195"/>
      <c r="UTB90" s="195"/>
      <c r="UTC90" s="195"/>
      <c r="UTD90" s="195"/>
      <c r="UTE90" s="195"/>
      <c r="UTF90" s="195"/>
      <c r="UTG90" s="195"/>
      <c r="UTH90" s="195"/>
      <c r="UTI90" s="195"/>
      <c r="UTJ90" s="195"/>
      <c r="UTK90" s="195"/>
      <c r="UTL90" s="195"/>
      <c r="UTM90" s="195"/>
      <c r="UTN90" s="195"/>
      <c r="UTO90" s="195"/>
      <c r="UTP90" s="195"/>
      <c r="UTQ90" s="195"/>
      <c r="UTR90" s="195"/>
      <c r="UTS90" s="195"/>
      <c r="UTT90" s="195"/>
      <c r="UTU90" s="195"/>
      <c r="UTV90" s="195"/>
      <c r="UTW90" s="195"/>
      <c r="UTX90" s="195"/>
      <c r="UTY90" s="195"/>
      <c r="UTZ90" s="195"/>
      <c r="UUA90" s="195"/>
      <c r="UUB90" s="195"/>
      <c r="UUC90" s="195"/>
      <c r="UUD90" s="195"/>
      <c r="UUE90" s="195"/>
      <c r="UUF90" s="195"/>
      <c r="UUG90" s="195"/>
      <c r="UUH90" s="195"/>
      <c r="UUI90" s="195"/>
      <c r="UUJ90" s="195"/>
      <c r="UUK90" s="195"/>
      <c r="UUL90" s="195"/>
      <c r="UUM90" s="195"/>
      <c r="UUN90" s="195"/>
      <c r="UUO90" s="195"/>
      <c r="UUP90" s="195"/>
      <c r="UUQ90" s="195"/>
      <c r="UUR90" s="195"/>
      <c r="UUS90" s="195"/>
      <c r="UUT90" s="195"/>
      <c r="UUU90" s="195"/>
      <c r="UUV90" s="195"/>
      <c r="UUW90" s="195"/>
      <c r="UUX90" s="195"/>
      <c r="UUY90" s="195"/>
      <c r="UUZ90" s="195"/>
      <c r="UVA90" s="195"/>
      <c r="UVB90" s="195"/>
      <c r="UVC90" s="195"/>
      <c r="UVD90" s="195"/>
      <c r="UVE90" s="195"/>
      <c r="UVF90" s="195"/>
      <c r="UVG90" s="195"/>
      <c r="UVH90" s="195"/>
      <c r="UVI90" s="195"/>
      <c r="UVJ90" s="195"/>
      <c r="UVK90" s="195"/>
      <c r="UVL90" s="195"/>
      <c r="UVM90" s="195"/>
      <c r="UVN90" s="195"/>
      <c r="UVO90" s="195"/>
      <c r="UVP90" s="195"/>
      <c r="UVQ90" s="195"/>
      <c r="UVR90" s="195"/>
      <c r="UVS90" s="195"/>
      <c r="UVT90" s="195"/>
      <c r="UVU90" s="195"/>
      <c r="UVV90" s="195"/>
      <c r="UVW90" s="195"/>
      <c r="UVX90" s="195"/>
      <c r="UVY90" s="195"/>
      <c r="UVZ90" s="195"/>
      <c r="UWA90" s="195"/>
      <c r="UWB90" s="195"/>
      <c r="UWC90" s="195"/>
      <c r="UWD90" s="195"/>
      <c r="UWE90" s="195"/>
      <c r="UWF90" s="195"/>
      <c r="UWG90" s="195"/>
      <c r="UWH90" s="195"/>
      <c r="UWI90" s="195"/>
      <c r="UWJ90" s="195"/>
      <c r="UWK90" s="195"/>
      <c r="UWL90" s="195"/>
      <c r="UWM90" s="195"/>
      <c r="UWN90" s="195"/>
      <c r="UWO90" s="195"/>
      <c r="UWP90" s="195"/>
      <c r="UWQ90" s="195"/>
      <c r="UWR90" s="195"/>
      <c r="UWS90" s="195"/>
      <c r="UWT90" s="195"/>
      <c r="UWU90" s="195"/>
      <c r="UWV90" s="195"/>
      <c r="UWW90" s="195"/>
      <c r="UWX90" s="195"/>
      <c r="UWY90" s="195"/>
      <c r="UWZ90" s="195"/>
      <c r="UXA90" s="195"/>
      <c r="UXB90" s="195"/>
      <c r="UXC90" s="195"/>
      <c r="UXD90" s="195"/>
      <c r="UXE90" s="195"/>
      <c r="UXF90" s="195"/>
      <c r="UXG90" s="195"/>
      <c r="UXH90" s="195"/>
      <c r="UXI90" s="195"/>
      <c r="UXJ90" s="195"/>
      <c r="UXK90" s="195"/>
      <c r="UXL90" s="195"/>
      <c r="UXM90" s="195"/>
      <c r="UXN90" s="195"/>
      <c r="UXO90" s="195"/>
      <c r="UXP90" s="195"/>
      <c r="UXQ90" s="195"/>
      <c r="UXR90" s="195"/>
      <c r="UXS90" s="195"/>
      <c r="UXT90" s="195"/>
      <c r="UXU90" s="195"/>
      <c r="UXV90" s="195"/>
      <c r="UXW90" s="195"/>
      <c r="UXX90" s="195"/>
      <c r="UXY90" s="195"/>
      <c r="UXZ90" s="195"/>
      <c r="UYA90" s="195"/>
      <c r="UYB90" s="195"/>
      <c r="UYC90" s="195"/>
      <c r="UYD90" s="195"/>
      <c r="UYE90" s="195"/>
      <c r="UYF90" s="195"/>
      <c r="UYG90" s="195"/>
      <c r="UYH90" s="195"/>
      <c r="UYI90" s="195"/>
      <c r="UYJ90" s="195"/>
      <c r="UYK90" s="195"/>
      <c r="UYL90" s="195"/>
      <c r="UYM90" s="195"/>
      <c r="UYN90" s="195"/>
      <c r="UYO90" s="195"/>
      <c r="UYP90" s="195"/>
      <c r="UYQ90" s="195"/>
      <c r="UYR90" s="195"/>
      <c r="UYS90" s="195"/>
      <c r="UYT90" s="195"/>
      <c r="UYU90" s="195"/>
      <c r="UYV90" s="195"/>
      <c r="UYW90" s="195"/>
      <c r="UYX90" s="195"/>
      <c r="UYY90" s="195"/>
      <c r="UYZ90" s="195"/>
      <c r="UZA90" s="195"/>
      <c r="UZB90" s="195"/>
      <c r="UZC90" s="195"/>
      <c r="UZD90" s="195"/>
      <c r="UZE90" s="195"/>
      <c r="UZF90" s="195"/>
      <c r="UZG90" s="195"/>
      <c r="UZH90" s="195"/>
      <c r="UZI90" s="195"/>
      <c r="UZJ90" s="195"/>
      <c r="UZK90" s="195"/>
      <c r="UZL90" s="195"/>
      <c r="UZM90" s="195"/>
      <c r="UZN90" s="195"/>
      <c r="UZO90" s="195"/>
      <c r="UZP90" s="195"/>
      <c r="UZQ90" s="195"/>
      <c r="UZR90" s="195"/>
      <c r="UZS90" s="195"/>
      <c r="UZT90" s="195"/>
      <c r="UZU90" s="195"/>
      <c r="UZV90" s="195"/>
      <c r="UZW90" s="195"/>
      <c r="UZX90" s="195"/>
      <c r="UZY90" s="195"/>
      <c r="UZZ90" s="195"/>
      <c r="VAA90" s="195"/>
      <c r="VAB90" s="195"/>
      <c r="VAC90" s="195"/>
      <c r="VAD90" s="195"/>
      <c r="VAE90" s="195"/>
      <c r="VAF90" s="195"/>
      <c r="VAG90" s="195"/>
      <c r="VAH90" s="195"/>
      <c r="VAI90" s="195"/>
      <c r="VAJ90" s="195"/>
      <c r="VAK90" s="195"/>
      <c r="VAL90" s="195"/>
      <c r="VAM90" s="195"/>
      <c r="VAN90" s="195"/>
      <c r="VAO90" s="195"/>
      <c r="VAP90" s="195"/>
      <c r="VAQ90" s="195"/>
      <c r="VAR90" s="195"/>
      <c r="VAS90" s="195"/>
      <c r="VAT90" s="195"/>
      <c r="VAU90" s="195"/>
      <c r="VAV90" s="195"/>
      <c r="VAW90" s="195"/>
      <c r="VAX90" s="195"/>
      <c r="VAY90" s="195"/>
      <c r="VAZ90" s="195"/>
      <c r="VBA90" s="195"/>
      <c r="VBB90" s="195"/>
      <c r="VBC90" s="195"/>
      <c r="VBD90" s="195"/>
      <c r="VBE90" s="195"/>
      <c r="VBF90" s="195"/>
      <c r="VBG90" s="195"/>
      <c r="VBH90" s="195"/>
      <c r="VBI90" s="195"/>
      <c r="VBJ90" s="195"/>
      <c r="VBK90" s="195"/>
      <c r="VBL90" s="195"/>
      <c r="VBM90" s="195"/>
      <c r="VBN90" s="195"/>
      <c r="VBO90" s="195"/>
      <c r="VBP90" s="195"/>
      <c r="VBQ90" s="195"/>
      <c r="VBR90" s="195"/>
      <c r="VBS90" s="195"/>
      <c r="VBT90" s="195"/>
      <c r="VBU90" s="195"/>
      <c r="VBV90" s="195"/>
      <c r="VBW90" s="195"/>
      <c r="VBX90" s="195"/>
      <c r="VBY90" s="195"/>
      <c r="VBZ90" s="195"/>
      <c r="VCA90" s="195"/>
      <c r="VCB90" s="195"/>
      <c r="VCC90" s="195"/>
      <c r="VCD90" s="195"/>
      <c r="VCE90" s="195"/>
      <c r="VCF90" s="195"/>
      <c r="VCG90" s="195"/>
      <c r="VCH90" s="195"/>
      <c r="VCI90" s="195"/>
      <c r="VCJ90" s="195"/>
      <c r="VCK90" s="195"/>
      <c r="VCL90" s="195"/>
      <c r="VCM90" s="195"/>
      <c r="VCN90" s="195"/>
      <c r="VCO90" s="195"/>
      <c r="VCP90" s="195"/>
      <c r="VCQ90" s="195"/>
      <c r="VCR90" s="195"/>
      <c r="VCS90" s="195"/>
      <c r="VCT90" s="195"/>
      <c r="VCU90" s="195"/>
      <c r="VCV90" s="195"/>
      <c r="VCW90" s="195"/>
      <c r="VCX90" s="195"/>
      <c r="VCY90" s="195"/>
      <c r="VCZ90" s="195"/>
      <c r="VDA90" s="195"/>
      <c r="VDB90" s="195"/>
      <c r="VDC90" s="195"/>
      <c r="VDD90" s="195"/>
      <c r="VDE90" s="195"/>
      <c r="VDF90" s="195"/>
      <c r="VDG90" s="195"/>
      <c r="VDH90" s="195"/>
      <c r="VDI90" s="195"/>
      <c r="VDJ90" s="195"/>
      <c r="VDK90" s="195"/>
      <c r="VDL90" s="195"/>
      <c r="VDM90" s="195"/>
      <c r="VDN90" s="195"/>
      <c r="VDO90" s="195"/>
      <c r="VDP90" s="195"/>
      <c r="VDQ90" s="195"/>
      <c r="VDR90" s="195"/>
      <c r="VDS90" s="195"/>
      <c r="VDT90" s="195"/>
      <c r="VDU90" s="195"/>
      <c r="VDV90" s="195"/>
      <c r="VDW90" s="195"/>
      <c r="VDX90" s="195"/>
      <c r="VDY90" s="195"/>
      <c r="VDZ90" s="195"/>
      <c r="VEA90" s="195"/>
      <c r="VEB90" s="195"/>
      <c r="VEC90" s="195"/>
      <c r="VED90" s="195"/>
      <c r="VEE90" s="195"/>
      <c r="VEF90" s="195"/>
      <c r="VEG90" s="195"/>
      <c r="VEH90" s="195"/>
      <c r="VEI90" s="195"/>
      <c r="VEJ90" s="195"/>
      <c r="VEK90" s="195"/>
      <c r="VEL90" s="195"/>
      <c r="VEM90" s="195"/>
      <c r="VEN90" s="195"/>
      <c r="VEO90" s="195"/>
      <c r="VEP90" s="195"/>
      <c r="VEQ90" s="195"/>
      <c r="VER90" s="195"/>
      <c r="VES90" s="195"/>
      <c r="VET90" s="195"/>
      <c r="VEU90" s="195"/>
      <c r="VEV90" s="195"/>
      <c r="VEW90" s="195"/>
      <c r="VEX90" s="195"/>
      <c r="VEY90" s="195"/>
      <c r="VEZ90" s="195"/>
      <c r="VFA90" s="195"/>
      <c r="VFB90" s="195"/>
      <c r="VFC90" s="195"/>
      <c r="VFD90" s="195"/>
      <c r="VFE90" s="195"/>
      <c r="VFF90" s="195"/>
      <c r="VFG90" s="195"/>
      <c r="VFH90" s="195"/>
      <c r="VFI90" s="195"/>
      <c r="VFJ90" s="195"/>
      <c r="VFK90" s="195"/>
      <c r="VFL90" s="195"/>
      <c r="VFM90" s="195"/>
      <c r="VFN90" s="195"/>
      <c r="VFO90" s="195"/>
      <c r="VFP90" s="195"/>
      <c r="VFQ90" s="195"/>
      <c r="VFR90" s="195"/>
      <c r="VFS90" s="195"/>
      <c r="VFT90" s="195"/>
      <c r="VFU90" s="195"/>
      <c r="VFV90" s="195"/>
      <c r="VFW90" s="195"/>
      <c r="VFX90" s="195"/>
      <c r="VFY90" s="195"/>
      <c r="VFZ90" s="195"/>
      <c r="VGA90" s="195"/>
      <c r="VGB90" s="195"/>
      <c r="VGC90" s="195"/>
      <c r="VGD90" s="195"/>
      <c r="VGE90" s="195"/>
      <c r="VGF90" s="195"/>
      <c r="VGG90" s="195"/>
      <c r="VGH90" s="195"/>
      <c r="VGI90" s="195"/>
      <c r="VGJ90" s="195"/>
      <c r="VGK90" s="195"/>
      <c r="VGL90" s="195"/>
      <c r="VGM90" s="195"/>
      <c r="VGN90" s="195"/>
      <c r="VGO90" s="195"/>
      <c r="VGP90" s="195"/>
      <c r="VGQ90" s="195"/>
      <c r="VGR90" s="195"/>
      <c r="VGS90" s="195"/>
      <c r="VGT90" s="195"/>
      <c r="VGU90" s="195"/>
      <c r="VGV90" s="195"/>
      <c r="VGW90" s="195"/>
      <c r="VGX90" s="195"/>
      <c r="VGY90" s="195"/>
      <c r="VGZ90" s="195"/>
      <c r="VHA90" s="195"/>
      <c r="VHB90" s="195"/>
      <c r="VHC90" s="195"/>
      <c r="VHD90" s="195"/>
      <c r="VHE90" s="195"/>
      <c r="VHF90" s="195"/>
      <c r="VHG90" s="195"/>
      <c r="VHH90" s="195"/>
      <c r="VHI90" s="195"/>
      <c r="VHJ90" s="195"/>
      <c r="VHK90" s="195"/>
      <c r="VHL90" s="195"/>
      <c r="VHM90" s="195"/>
      <c r="VHN90" s="195"/>
      <c r="VHO90" s="195"/>
      <c r="VHP90" s="195"/>
      <c r="VHQ90" s="195"/>
      <c r="VHR90" s="195"/>
      <c r="VHS90" s="195"/>
      <c r="VHT90" s="195"/>
      <c r="VHU90" s="195"/>
      <c r="VHV90" s="195"/>
      <c r="VHW90" s="195"/>
      <c r="VHX90" s="195"/>
      <c r="VHY90" s="195"/>
      <c r="VHZ90" s="195"/>
      <c r="VIA90" s="195"/>
      <c r="VIB90" s="195"/>
      <c r="VIC90" s="195"/>
      <c r="VID90" s="195"/>
      <c r="VIE90" s="195"/>
      <c r="VIF90" s="195"/>
      <c r="VIG90" s="195"/>
      <c r="VIH90" s="195"/>
      <c r="VII90" s="195"/>
      <c r="VIJ90" s="195"/>
      <c r="VIK90" s="195"/>
      <c r="VIL90" s="195"/>
      <c r="VIM90" s="195"/>
      <c r="VIN90" s="195"/>
      <c r="VIO90" s="195"/>
      <c r="VIP90" s="195"/>
      <c r="VIQ90" s="195"/>
      <c r="VIR90" s="195"/>
      <c r="VIS90" s="195"/>
      <c r="VIT90" s="195"/>
      <c r="VIU90" s="195"/>
      <c r="VIV90" s="195"/>
      <c r="VIW90" s="195"/>
      <c r="VIX90" s="195"/>
      <c r="VIY90" s="195"/>
      <c r="VIZ90" s="195"/>
      <c r="VJA90" s="195"/>
      <c r="VJB90" s="195"/>
      <c r="VJC90" s="195"/>
      <c r="VJD90" s="195"/>
      <c r="VJE90" s="195"/>
      <c r="VJF90" s="195"/>
      <c r="VJG90" s="195"/>
      <c r="VJH90" s="195"/>
      <c r="VJI90" s="195"/>
      <c r="VJJ90" s="195"/>
      <c r="VJK90" s="195"/>
      <c r="VJL90" s="195"/>
      <c r="VJM90" s="195"/>
      <c r="VJN90" s="195"/>
      <c r="VJO90" s="195"/>
      <c r="VJP90" s="195"/>
      <c r="VJQ90" s="195"/>
      <c r="VJR90" s="195"/>
      <c r="VJS90" s="195"/>
      <c r="VJT90" s="195"/>
      <c r="VJU90" s="195"/>
      <c r="VJV90" s="195"/>
      <c r="VJW90" s="195"/>
      <c r="VJX90" s="195"/>
      <c r="VJY90" s="195"/>
      <c r="VJZ90" s="195"/>
      <c r="VKA90" s="195"/>
      <c r="VKB90" s="195"/>
      <c r="VKC90" s="195"/>
      <c r="VKD90" s="195"/>
      <c r="VKE90" s="195"/>
      <c r="VKF90" s="195"/>
      <c r="VKG90" s="195"/>
      <c r="VKH90" s="195"/>
      <c r="VKI90" s="195"/>
      <c r="VKJ90" s="195"/>
      <c r="VKK90" s="195"/>
      <c r="VKL90" s="195"/>
      <c r="VKM90" s="195"/>
      <c r="VKN90" s="195"/>
      <c r="VKO90" s="195"/>
      <c r="VKP90" s="195"/>
      <c r="VKQ90" s="195"/>
      <c r="VKR90" s="195"/>
      <c r="VKS90" s="195"/>
      <c r="VKT90" s="195"/>
      <c r="VKU90" s="195"/>
      <c r="VKV90" s="195"/>
      <c r="VKW90" s="195"/>
      <c r="VKX90" s="195"/>
      <c r="VKY90" s="195"/>
      <c r="VKZ90" s="195"/>
      <c r="VLA90" s="195"/>
      <c r="VLB90" s="195"/>
      <c r="VLC90" s="195"/>
      <c r="VLD90" s="195"/>
      <c r="VLE90" s="195"/>
      <c r="VLF90" s="195"/>
      <c r="VLG90" s="195"/>
      <c r="VLH90" s="195"/>
      <c r="VLI90" s="195"/>
      <c r="VLJ90" s="195"/>
      <c r="VLK90" s="195"/>
      <c r="VLL90" s="195"/>
      <c r="VLM90" s="195"/>
      <c r="VLN90" s="195"/>
      <c r="VLO90" s="195"/>
      <c r="VLP90" s="195"/>
      <c r="VLQ90" s="195"/>
      <c r="VLR90" s="195"/>
      <c r="VLS90" s="195"/>
      <c r="VLT90" s="195"/>
      <c r="VLU90" s="195"/>
      <c r="VLV90" s="195"/>
      <c r="VLW90" s="195"/>
      <c r="VLX90" s="195"/>
      <c r="VLY90" s="195"/>
      <c r="VLZ90" s="195"/>
      <c r="VMA90" s="195"/>
      <c r="VMB90" s="195"/>
      <c r="VMC90" s="195"/>
      <c r="VMD90" s="195"/>
      <c r="VME90" s="195"/>
      <c r="VMF90" s="195"/>
      <c r="VMG90" s="195"/>
      <c r="VMH90" s="195"/>
      <c r="VMI90" s="195"/>
      <c r="VMJ90" s="195"/>
      <c r="VMK90" s="195"/>
      <c r="VML90" s="195"/>
      <c r="VMM90" s="195"/>
      <c r="VMN90" s="195"/>
      <c r="VMO90" s="195"/>
      <c r="VMP90" s="195"/>
      <c r="VMQ90" s="195"/>
      <c r="VMR90" s="195"/>
      <c r="VMS90" s="195"/>
      <c r="VMT90" s="195"/>
      <c r="VMU90" s="195"/>
      <c r="VMV90" s="195"/>
      <c r="VMW90" s="195"/>
      <c r="VMX90" s="195"/>
      <c r="VMY90" s="195"/>
      <c r="VMZ90" s="195"/>
      <c r="VNA90" s="195"/>
      <c r="VNB90" s="195"/>
      <c r="VNC90" s="195"/>
      <c r="VND90" s="195"/>
      <c r="VNE90" s="195"/>
      <c r="VNF90" s="195"/>
      <c r="VNG90" s="195"/>
      <c r="VNH90" s="195"/>
      <c r="VNI90" s="195"/>
      <c r="VNJ90" s="195"/>
      <c r="VNK90" s="195"/>
      <c r="VNL90" s="195"/>
      <c r="VNM90" s="195"/>
      <c r="VNN90" s="195"/>
      <c r="VNO90" s="195"/>
      <c r="VNP90" s="195"/>
      <c r="VNQ90" s="195"/>
      <c r="VNR90" s="195"/>
      <c r="VNS90" s="195"/>
      <c r="VNT90" s="195"/>
      <c r="VNU90" s="195"/>
      <c r="VNV90" s="195"/>
      <c r="VNW90" s="195"/>
      <c r="VNX90" s="195"/>
      <c r="VNY90" s="195"/>
      <c r="VNZ90" s="195"/>
      <c r="VOA90" s="195"/>
      <c r="VOB90" s="195"/>
      <c r="VOC90" s="195"/>
      <c r="VOD90" s="195"/>
      <c r="VOE90" s="195"/>
      <c r="VOF90" s="195"/>
      <c r="VOG90" s="195"/>
      <c r="VOH90" s="195"/>
      <c r="VOI90" s="195"/>
      <c r="VOJ90" s="195"/>
      <c r="VOK90" s="195"/>
      <c r="VOL90" s="195"/>
      <c r="VOM90" s="195"/>
      <c r="VON90" s="195"/>
      <c r="VOO90" s="195"/>
      <c r="VOP90" s="195"/>
      <c r="VOQ90" s="195"/>
      <c r="VOR90" s="195"/>
      <c r="VOS90" s="195"/>
      <c r="VOT90" s="195"/>
      <c r="VOU90" s="195"/>
      <c r="VOV90" s="195"/>
      <c r="VOW90" s="195"/>
      <c r="VOX90" s="195"/>
      <c r="VOY90" s="195"/>
      <c r="VOZ90" s="195"/>
      <c r="VPA90" s="195"/>
      <c r="VPB90" s="195"/>
      <c r="VPC90" s="195"/>
      <c r="VPD90" s="195"/>
      <c r="VPE90" s="195"/>
      <c r="VPF90" s="195"/>
      <c r="VPG90" s="195"/>
      <c r="VPH90" s="195"/>
      <c r="VPI90" s="195"/>
      <c r="VPJ90" s="195"/>
      <c r="VPK90" s="195"/>
      <c r="VPL90" s="195"/>
      <c r="VPM90" s="195"/>
      <c r="VPN90" s="195"/>
      <c r="VPO90" s="195"/>
      <c r="VPP90" s="195"/>
      <c r="VPQ90" s="195"/>
      <c r="VPR90" s="195"/>
      <c r="VPS90" s="195"/>
      <c r="VPT90" s="195"/>
      <c r="VPU90" s="195"/>
      <c r="VPV90" s="195"/>
      <c r="VPW90" s="195"/>
      <c r="VPX90" s="195"/>
      <c r="VPY90" s="195"/>
      <c r="VPZ90" s="195"/>
      <c r="VQA90" s="195"/>
      <c r="VQB90" s="195"/>
      <c r="VQC90" s="195"/>
      <c r="VQD90" s="195"/>
      <c r="VQE90" s="195"/>
      <c r="VQF90" s="195"/>
      <c r="VQG90" s="195"/>
      <c r="VQH90" s="195"/>
      <c r="VQI90" s="195"/>
      <c r="VQJ90" s="195"/>
      <c r="VQK90" s="195"/>
      <c r="VQL90" s="195"/>
      <c r="VQM90" s="195"/>
      <c r="VQN90" s="195"/>
      <c r="VQO90" s="195"/>
      <c r="VQP90" s="195"/>
      <c r="VQQ90" s="195"/>
      <c r="VQR90" s="195"/>
      <c r="VQS90" s="195"/>
      <c r="VQT90" s="195"/>
      <c r="VQU90" s="195"/>
      <c r="VQV90" s="195"/>
      <c r="VQW90" s="195"/>
      <c r="VQX90" s="195"/>
      <c r="VQY90" s="195"/>
      <c r="VQZ90" s="195"/>
      <c r="VRA90" s="195"/>
      <c r="VRB90" s="195"/>
      <c r="VRC90" s="195"/>
      <c r="VRD90" s="195"/>
      <c r="VRE90" s="195"/>
      <c r="VRF90" s="195"/>
      <c r="VRG90" s="195"/>
      <c r="VRH90" s="195"/>
      <c r="VRI90" s="195"/>
      <c r="VRJ90" s="195"/>
      <c r="VRK90" s="195"/>
      <c r="VRL90" s="195"/>
      <c r="VRM90" s="195"/>
      <c r="VRN90" s="195"/>
      <c r="VRO90" s="195"/>
      <c r="VRP90" s="195"/>
      <c r="VRQ90" s="195"/>
      <c r="VRR90" s="195"/>
      <c r="VRS90" s="195"/>
      <c r="VRT90" s="195"/>
      <c r="VRU90" s="195"/>
      <c r="VRV90" s="195"/>
      <c r="VRW90" s="195"/>
      <c r="VRX90" s="195"/>
      <c r="VRY90" s="195"/>
      <c r="VRZ90" s="195"/>
      <c r="VSA90" s="195"/>
      <c r="VSB90" s="195"/>
      <c r="VSC90" s="195"/>
      <c r="VSD90" s="195"/>
      <c r="VSE90" s="195"/>
      <c r="VSF90" s="195"/>
      <c r="VSG90" s="195"/>
      <c r="VSH90" s="195"/>
      <c r="VSI90" s="195"/>
      <c r="VSJ90" s="195"/>
      <c r="VSK90" s="195"/>
      <c r="VSL90" s="195"/>
      <c r="VSM90" s="195"/>
      <c r="VSN90" s="195"/>
      <c r="VSO90" s="195"/>
      <c r="VSP90" s="195"/>
      <c r="VSQ90" s="195"/>
      <c r="VSR90" s="195"/>
      <c r="VSS90" s="195"/>
      <c r="VST90" s="195"/>
      <c r="VSU90" s="195"/>
      <c r="VSV90" s="195"/>
      <c r="VSW90" s="195"/>
      <c r="VSX90" s="195"/>
      <c r="VSY90" s="195"/>
      <c r="VSZ90" s="195"/>
      <c r="VTA90" s="195"/>
      <c r="VTB90" s="195"/>
      <c r="VTC90" s="195"/>
      <c r="VTD90" s="195"/>
      <c r="VTE90" s="195"/>
      <c r="VTF90" s="195"/>
      <c r="VTG90" s="195"/>
      <c r="VTH90" s="195"/>
      <c r="VTI90" s="195"/>
      <c r="VTJ90" s="195"/>
      <c r="VTK90" s="195"/>
      <c r="VTL90" s="195"/>
      <c r="VTM90" s="195"/>
      <c r="VTN90" s="195"/>
      <c r="VTO90" s="195"/>
      <c r="VTP90" s="195"/>
      <c r="VTQ90" s="195"/>
      <c r="VTR90" s="195"/>
      <c r="VTS90" s="195"/>
      <c r="VTT90" s="195"/>
      <c r="VTU90" s="195"/>
      <c r="VTV90" s="195"/>
      <c r="VTW90" s="195"/>
      <c r="VTX90" s="195"/>
      <c r="VTY90" s="195"/>
      <c r="VTZ90" s="195"/>
      <c r="VUA90" s="195"/>
      <c r="VUB90" s="195"/>
      <c r="VUC90" s="195"/>
      <c r="VUD90" s="195"/>
      <c r="VUE90" s="195"/>
      <c r="VUF90" s="195"/>
      <c r="VUG90" s="195"/>
      <c r="VUH90" s="195"/>
      <c r="VUI90" s="195"/>
      <c r="VUJ90" s="195"/>
      <c r="VUK90" s="195"/>
      <c r="VUL90" s="195"/>
      <c r="VUM90" s="195"/>
      <c r="VUN90" s="195"/>
      <c r="VUO90" s="195"/>
      <c r="VUP90" s="195"/>
      <c r="VUQ90" s="195"/>
      <c r="VUR90" s="195"/>
      <c r="VUS90" s="195"/>
      <c r="VUT90" s="195"/>
      <c r="VUU90" s="195"/>
      <c r="VUV90" s="195"/>
      <c r="VUW90" s="195"/>
      <c r="VUX90" s="195"/>
      <c r="VUY90" s="195"/>
      <c r="VUZ90" s="195"/>
      <c r="VVA90" s="195"/>
      <c r="VVB90" s="195"/>
      <c r="VVC90" s="195"/>
      <c r="VVD90" s="195"/>
      <c r="VVE90" s="195"/>
      <c r="VVF90" s="195"/>
      <c r="VVG90" s="195"/>
      <c r="VVH90" s="195"/>
      <c r="VVI90" s="195"/>
      <c r="VVJ90" s="195"/>
      <c r="VVK90" s="195"/>
      <c r="VVL90" s="195"/>
      <c r="VVM90" s="195"/>
      <c r="VVN90" s="195"/>
      <c r="VVO90" s="195"/>
      <c r="VVP90" s="195"/>
      <c r="VVQ90" s="195"/>
      <c r="VVR90" s="195"/>
      <c r="VVS90" s="195"/>
      <c r="VVT90" s="195"/>
      <c r="VVU90" s="195"/>
      <c r="VVV90" s="195"/>
      <c r="VVW90" s="195"/>
      <c r="VVX90" s="195"/>
      <c r="VVY90" s="195"/>
      <c r="VVZ90" s="195"/>
      <c r="VWA90" s="195"/>
      <c r="VWB90" s="195"/>
      <c r="VWC90" s="195"/>
      <c r="VWD90" s="195"/>
      <c r="VWE90" s="195"/>
      <c r="VWF90" s="195"/>
      <c r="VWG90" s="195"/>
      <c r="VWH90" s="195"/>
      <c r="VWI90" s="195"/>
      <c r="VWJ90" s="195"/>
      <c r="VWK90" s="195"/>
      <c r="VWL90" s="195"/>
      <c r="VWM90" s="195"/>
      <c r="VWN90" s="195"/>
      <c r="VWO90" s="195"/>
      <c r="VWP90" s="195"/>
      <c r="VWQ90" s="195"/>
      <c r="VWR90" s="195"/>
      <c r="VWS90" s="195"/>
      <c r="VWT90" s="195"/>
      <c r="VWU90" s="195"/>
      <c r="VWV90" s="195"/>
      <c r="VWW90" s="195"/>
      <c r="VWX90" s="195"/>
      <c r="VWY90" s="195"/>
      <c r="VWZ90" s="195"/>
      <c r="VXA90" s="195"/>
      <c r="VXB90" s="195"/>
      <c r="VXC90" s="195"/>
      <c r="VXD90" s="195"/>
      <c r="VXE90" s="195"/>
      <c r="VXF90" s="195"/>
      <c r="VXG90" s="195"/>
      <c r="VXH90" s="195"/>
      <c r="VXI90" s="195"/>
      <c r="VXJ90" s="195"/>
      <c r="VXK90" s="195"/>
      <c r="VXL90" s="195"/>
      <c r="VXM90" s="195"/>
      <c r="VXN90" s="195"/>
      <c r="VXO90" s="195"/>
      <c r="VXP90" s="195"/>
      <c r="VXQ90" s="195"/>
      <c r="VXR90" s="195"/>
      <c r="VXS90" s="195"/>
      <c r="VXT90" s="195"/>
      <c r="VXU90" s="195"/>
      <c r="VXV90" s="195"/>
      <c r="VXW90" s="195"/>
      <c r="VXX90" s="195"/>
      <c r="VXY90" s="195"/>
      <c r="VXZ90" s="195"/>
      <c r="VYA90" s="195"/>
      <c r="VYB90" s="195"/>
      <c r="VYC90" s="195"/>
      <c r="VYD90" s="195"/>
      <c r="VYE90" s="195"/>
      <c r="VYF90" s="195"/>
      <c r="VYG90" s="195"/>
      <c r="VYH90" s="195"/>
      <c r="VYI90" s="195"/>
      <c r="VYJ90" s="195"/>
      <c r="VYK90" s="195"/>
      <c r="VYL90" s="195"/>
      <c r="VYM90" s="195"/>
      <c r="VYN90" s="195"/>
      <c r="VYO90" s="195"/>
      <c r="VYP90" s="195"/>
      <c r="VYQ90" s="195"/>
      <c r="VYR90" s="195"/>
      <c r="VYS90" s="195"/>
      <c r="VYT90" s="195"/>
      <c r="VYU90" s="195"/>
      <c r="VYV90" s="195"/>
      <c r="VYW90" s="195"/>
      <c r="VYX90" s="195"/>
      <c r="VYY90" s="195"/>
      <c r="VYZ90" s="195"/>
      <c r="VZA90" s="195"/>
      <c r="VZB90" s="195"/>
      <c r="VZC90" s="195"/>
      <c r="VZD90" s="195"/>
      <c r="VZE90" s="195"/>
      <c r="VZF90" s="195"/>
      <c r="VZG90" s="195"/>
      <c r="VZH90" s="195"/>
      <c r="VZI90" s="195"/>
      <c r="VZJ90" s="195"/>
      <c r="VZK90" s="195"/>
      <c r="VZL90" s="195"/>
      <c r="VZM90" s="195"/>
      <c r="VZN90" s="195"/>
      <c r="VZO90" s="195"/>
      <c r="VZP90" s="195"/>
      <c r="VZQ90" s="195"/>
      <c r="VZR90" s="195"/>
      <c r="VZS90" s="195"/>
      <c r="VZT90" s="195"/>
      <c r="VZU90" s="195"/>
      <c r="VZV90" s="195"/>
      <c r="VZW90" s="195"/>
      <c r="VZX90" s="195"/>
      <c r="VZY90" s="195"/>
      <c r="VZZ90" s="195"/>
      <c r="WAA90" s="195"/>
      <c r="WAB90" s="195"/>
      <c r="WAC90" s="195"/>
      <c r="WAD90" s="195"/>
      <c r="WAE90" s="195"/>
      <c r="WAF90" s="195"/>
      <c r="WAG90" s="195"/>
      <c r="WAH90" s="195"/>
      <c r="WAI90" s="195"/>
      <c r="WAJ90" s="195"/>
      <c r="WAK90" s="195"/>
      <c r="WAL90" s="195"/>
      <c r="WAM90" s="195"/>
      <c r="WAN90" s="195"/>
      <c r="WAO90" s="195"/>
      <c r="WAP90" s="195"/>
      <c r="WAQ90" s="195"/>
      <c r="WAR90" s="195"/>
      <c r="WAS90" s="195"/>
      <c r="WAT90" s="195"/>
      <c r="WAU90" s="195"/>
      <c r="WAV90" s="195"/>
      <c r="WAW90" s="195"/>
      <c r="WAX90" s="195"/>
      <c r="WAY90" s="195"/>
      <c r="WAZ90" s="195"/>
      <c r="WBA90" s="195"/>
      <c r="WBB90" s="195"/>
      <c r="WBC90" s="195"/>
      <c r="WBD90" s="195"/>
      <c r="WBE90" s="195"/>
      <c r="WBF90" s="195"/>
      <c r="WBG90" s="195"/>
      <c r="WBH90" s="195"/>
      <c r="WBI90" s="195"/>
      <c r="WBJ90" s="195"/>
      <c r="WBK90" s="195"/>
      <c r="WBL90" s="195"/>
      <c r="WBM90" s="195"/>
      <c r="WBN90" s="195"/>
      <c r="WBO90" s="195"/>
      <c r="WBP90" s="195"/>
      <c r="WBQ90" s="195"/>
      <c r="WBR90" s="195"/>
      <c r="WBS90" s="195"/>
      <c r="WBT90" s="195"/>
      <c r="WBU90" s="195"/>
      <c r="WBV90" s="195"/>
      <c r="WBW90" s="195"/>
      <c r="WBX90" s="195"/>
      <c r="WBY90" s="195"/>
      <c r="WBZ90" s="195"/>
      <c r="WCA90" s="195"/>
      <c r="WCB90" s="195"/>
      <c r="WCC90" s="195"/>
      <c r="WCD90" s="195"/>
      <c r="WCE90" s="195"/>
      <c r="WCF90" s="195"/>
      <c r="WCG90" s="195"/>
      <c r="WCH90" s="195"/>
      <c r="WCI90" s="195"/>
      <c r="WCJ90" s="195"/>
      <c r="WCK90" s="195"/>
      <c r="WCL90" s="195"/>
      <c r="WCM90" s="195"/>
      <c r="WCN90" s="195"/>
      <c r="WCO90" s="195"/>
      <c r="WCP90" s="195"/>
      <c r="WCQ90" s="195"/>
      <c r="WCR90" s="195"/>
      <c r="WCS90" s="195"/>
      <c r="WCT90" s="195"/>
      <c r="WCU90" s="195"/>
      <c r="WCV90" s="195"/>
      <c r="WCW90" s="195"/>
      <c r="WCX90" s="195"/>
      <c r="WCY90" s="195"/>
      <c r="WCZ90" s="195"/>
      <c r="WDA90" s="195"/>
      <c r="WDB90" s="195"/>
      <c r="WDC90" s="195"/>
      <c r="WDD90" s="195"/>
      <c r="WDE90" s="195"/>
      <c r="WDF90" s="195"/>
      <c r="WDG90" s="195"/>
      <c r="WDH90" s="195"/>
      <c r="WDI90" s="195"/>
      <c r="WDJ90" s="195"/>
      <c r="WDK90" s="195"/>
      <c r="WDL90" s="195"/>
      <c r="WDM90" s="195"/>
      <c r="WDN90" s="195"/>
      <c r="WDO90" s="195"/>
      <c r="WDP90" s="195"/>
      <c r="WDQ90" s="195"/>
      <c r="WDR90" s="195"/>
      <c r="WDS90" s="195"/>
      <c r="WDT90" s="195"/>
      <c r="WDU90" s="195"/>
      <c r="WDV90" s="195"/>
      <c r="WDW90" s="195"/>
      <c r="WDX90" s="195"/>
      <c r="WDY90" s="195"/>
      <c r="WDZ90" s="195"/>
      <c r="WEA90" s="195"/>
      <c r="WEB90" s="195"/>
      <c r="WEC90" s="195"/>
      <c r="WED90" s="195"/>
      <c r="WEE90" s="195"/>
      <c r="WEF90" s="195"/>
      <c r="WEG90" s="195"/>
      <c r="WEH90" s="195"/>
      <c r="WEI90" s="195"/>
      <c r="WEJ90" s="195"/>
      <c r="WEK90" s="195"/>
      <c r="WEL90" s="195"/>
      <c r="WEM90" s="195"/>
      <c r="WEN90" s="195"/>
      <c r="WEO90" s="195"/>
      <c r="WEP90" s="195"/>
      <c r="WEQ90" s="195"/>
      <c r="WER90" s="195"/>
      <c r="WES90" s="195"/>
      <c r="WET90" s="195"/>
      <c r="WEU90" s="195"/>
      <c r="WEV90" s="195"/>
      <c r="WEW90" s="195"/>
      <c r="WEX90" s="195"/>
      <c r="WEY90" s="195"/>
      <c r="WEZ90" s="195"/>
      <c r="WFA90" s="195"/>
      <c r="WFB90" s="195"/>
      <c r="WFC90" s="195"/>
      <c r="WFD90" s="195"/>
      <c r="WFE90" s="195"/>
      <c r="WFF90" s="195"/>
      <c r="WFG90" s="195"/>
      <c r="WFH90" s="195"/>
      <c r="WFI90" s="195"/>
      <c r="WFJ90" s="195"/>
      <c r="WFK90" s="195"/>
      <c r="WFL90" s="195"/>
      <c r="WFM90" s="195"/>
      <c r="WFN90" s="195"/>
      <c r="WFO90" s="195"/>
      <c r="WFP90" s="195"/>
      <c r="WFQ90" s="195"/>
      <c r="WFR90" s="195"/>
      <c r="WFS90" s="195"/>
      <c r="WFT90" s="195"/>
      <c r="WFU90" s="195"/>
      <c r="WFV90" s="195"/>
      <c r="WFW90" s="195"/>
      <c r="WFX90" s="195"/>
      <c r="WFY90" s="195"/>
      <c r="WFZ90" s="195"/>
      <c r="WGA90" s="195"/>
      <c r="WGB90" s="195"/>
      <c r="WGC90" s="195"/>
      <c r="WGD90" s="195"/>
      <c r="WGE90" s="195"/>
      <c r="WGF90" s="195"/>
      <c r="WGG90" s="195"/>
      <c r="WGH90" s="195"/>
      <c r="WGI90" s="195"/>
      <c r="WGJ90" s="195"/>
      <c r="WGK90" s="195"/>
      <c r="WGL90" s="195"/>
      <c r="WGM90" s="195"/>
      <c r="WGN90" s="195"/>
      <c r="WGO90" s="195"/>
      <c r="WGP90" s="195"/>
      <c r="WGQ90" s="195"/>
      <c r="WGR90" s="195"/>
      <c r="WGS90" s="195"/>
      <c r="WGT90" s="195"/>
      <c r="WGU90" s="195"/>
      <c r="WGV90" s="195"/>
      <c r="WGW90" s="195"/>
      <c r="WGX90" s="195"/>
      <c r="WGY90" s="195"/>
      <c r="WGZ90" s="195"/>
      <c r="WHA90" s="195"/>
      <c r="WHB90" s="195"/>
      <c r="WHC90" s="195"/>
      <c r="WHD90" s="195"/>
      <c r="WHE90" s="195"/>
      <c r="WHF90" s="195"/>
      <c r="WHG90" s="195"/>
      <c r="WHH90" s="195"/>
      <c r="WHI90" s="195"/>
      <c r="WHJ90" s="195"/>
      <c r="WHK90" s="195"/>
      <c r="WHL90" s="195"/>
      <c r="WHM90" s="195"/>
      <c r="WHN90" s="195"/>
      <c r="WHO90" s="195"/>
      <c r="WHP90" s="195"/>
      <c r="WHQ90" s="195"/>
      <c r="WHR90" s="195"/>
      <c r="WHS90" s="195"/>
      <c r="WHT90" s="195"/>
      <c r="WHU90" s="195"/>
      <c r="WHV90" s="195"/>
      <c r="WHW90" s="195"/>
      <c r="WHX90" s="195"/>
      <c r="WHY90" s="195"/>
      <c r="WHZ90" s="195"/>
      <c r="WIA90" s="195"/>
      <c r="WIB90" s="195"/>
      <c r="WIC90" s="195"/>
      <c r="WID90" s="195"/>
      <c r="WIE90" s="195"/>
      <c r="WIF90" s="195"/>
      <c r="WIG90" s="195"/>
      <c r="WIH90" s="195"/>
      <c r="WII90" s="195"/>
      <c r="WIJ90" s="195"/>
      <c r="WIK90" s="195"/>
      <c r="WIL90" s="195"/>
      <c r="WIM90" s="195"/>
      <c r="WIN90" s="195"/>
      <c r="WIO90" s="195"/>
      <c r="WIP90" s="195"/>
      <c r="WIQ90" s="195"/>
      <c r="WIR90" s="195"/>
      <c r="WIS90" s="195"/>
      <c r="WIT90" s="195"/>
      <c r="WIU90" s="195"/>
      <c r="WIV90" s="195"/>
      <c r="WIW90" s="195"/>
      <c r="WIX90" s="195"/>
      <c r="WIY90" s="195"/>
      <c r="WIZ90" s="195"/>
      <c r="WJA90" s="195"/>
      <c r="WJB90" s="195"/>
      <c r="WJC90" s="195"/>
      <c r="WJD90" s="195"/>
      <c r="WJE90" s="195"/>
      <c r="WJF90" s="195"/>
      <c r="WJG90" s="195"/>
      <c r="WJH90" s="195"/>
      <c r="WJI90" s="195"/>
      <c r="WJJ90" s="195"/>
      <c r="WJK90" s="195"/>
      <c r="WJL90" s="195"/>
      <c r="WJM90" s="195"/>
      <c r="WJN90" s="195"/>
      <c r="WJO90" s="195"/>
      <c r="WJP90" s="195"/>
      <c r="WJQ90" s="195"/>
      <c r="WJR90" s="195"/>
      <c r="WJS90" s="195"/>
      <c r="WJT90" s="195"/>
      <c r="WJU90" s="195"/>
      <c r="WJV90" s="195"/>
      <c r="WJW90" s="195"/>
      <c r="WJX90" s="195"/>
      <c r="WJY90" s="195"/>
      <c r="WJZ90" s="195"/>
      <c r="WKA90" s="195"/>
      <c r="WKB90" s="195"/>
      <c r="WKC90" s="195"/>
      <c r="WKD90" s="195"/>
      <c r="WKE90" s="195"/>
      <c r="WKF90" s="195"/>
      <c r="WKG90" s="195"/>
      <c r="WKH90" s="195"/>
      <c r="WKI90" s="195"/>
      <c r="WKJ90" s="195"/>
      <c r="WKK90" s="195"/>
      <c r="WKL90" s="195"/>
      <c r="WKM90" s="195"/>
      <c r="WKN90" s="195"/>
      <c r="WKO90" s="195"/>
      <c r="WKP90" s="195"/>
      <c r="WKQ90" s="195"/>
      <c r="WKR90" s="195"/>
      <c r="WKS90" s="195"/>
      <c r="WKT90" s="195"/>
      <c r="WKU90" s="195"/>
      <c r="WKV90" s="195"/>
      <c r="WKW90" s="195"/>
      <c r="WKX90" s="195"/>
      <c r="WKY90" s="195"/>
      <c r="WKZ90" s="195"/>
      <c r="WLA90" s="195"/>
      <c r="WLB90" s="195"/>
      <c r="WLC90" s="195"/>
      <c r="WLD90" s="195"/>
      <c r="WLE90" s="195"/>
      <c r="WLF90" s="195"/>
      <c r="WLG90" s="195"/>
      <c r="WLH90" s="195"/>
      <c r="WLI90" s="195"/>
      <c r="WLJ90" s="195"/>
      <c r="WLK90" s="195"/>
      <c r="WLL90" s="195"/>
      <c r="WLM90" s="195"/>
      <c r="WLN90" s="195"/>
      <c r="WLO90" s="195"/>
      <c r="WLP90" s="195"/>
      <c r="WLQ90" s="195"/>
      <c r="WLR90" s="195"/>
      <c r="WLS90" s="195"/>
      <c r="WLT90" s="195"/>
      <c r="WLU90" s="195"/>
      <c r="WLV90" s="195"/>
      <c r="WLW90" s="195"/>
      <c r="WLX90" s="195"/>
      <c r="WLY90" s="195"/>
      <c r="WLZ90" s="195"/>
      <c r="WMA90" s="195"/>
      <c r="WMB90" s="195"/>
      <c r="WMC90" s="195"/>
      <c r="WMD90" s="195"/>
      <c r="WME90" s="195"/>
      <c r="WMF90" s="195"/>
      <c r="WMG90" s="195"/>
      <c r="WMH90" s="195"/>
      <c r="WMI90" s="195"/>
      <c r="WMJ90" s="195"/>
      <c r="WMK90" s="195"/>
      <c r="WML90" s="195"/>
      <c r="WMM90" s="195"/>
      <c r="WMN90" s="195"/>
      <c r="WMO90" s="195"/>
      <c r="WMP90" s="195"/>
      <c r="WMQ90" s="195"/>
      <c r="WMR90" s="195"/>
      <c r="WMS90" s="195"/>
      <c r="WMT90" s="195"/>
      <c r="WMU90" s="195"/>
      <c r="WMV90" s="195"/>
      <c r="WMW90" s="195"/>
      <c r="WMX90" s="195"/>
      <c r="WMY90" s="195"/>
      <c r="WMZ90" s="195"/>
      <c r="WNA90" s="195"/>
      <c r="WNB90" s="195"/>
      <c r="WNC90" s="195"/>
      <c r="WND90" s="195"/>
      <c r="WNE90" s="195"/>
      <c r="WNF90" s="195"/>
      <c r="WNG90" s="195"/>
      <c r="WNH90" s="195"/>
      <c r="WNI90" s="195"/>
      <c r="WNJ90" s="195"/>
      <c r="WNK90" s="195"/>
      <c r="WNL90" s="195"/>
      <c r="WNM90" s="195"/>
      <c r="WNN90" s="195"/>
      <c r="WNO90" s="195"/>
      <c r="WNP90" s="195"/>
      <c r="WNQ90" s="195"/>
      <c r="WNR90" s="195"/>
      <c r="WNS90" s="195"/>
      <c r="WNT90" s="195"/>
      <c r="WNU90" s="195"/>
      <c r="WNV90" s="195"/>
      <c r="WNW90" s="195"/>
      <c r="WNX90" s="195"/>
      <c r="WNY90" s="195"/>
      <c r="WNZ90" s="195"/>
      <c r="WOA90" s="195"/>
      <c r="WOB90" s="195"/>
      <c r="WOC90" s="195"/>
      <c r="WOD90" s="195"/>
      <c r="WOE90" s="195"/>
      <c r="WOF90" s="195"/>
      <c r="WOG90" s="195"/>
      <c r="WOH90" s="195"/>
      <c r="WOI90" s="195"/>
      <c r="WOJ90" s="195"/>
      <c r="WOK90" s="195"/>
      <c r="WOL90" s="195"/>
      <c r="WOM90" s="195"/>
      <c r="WON90" s="195"/>
      <c r="WOO90" s="195"/>
      <c r="WOP90" s="195"/>
      <c r="WOQ90" s="195"/>
      <c r="WOR90" s="195"/>
      <c r="WOS90" s="195"/>
      <c r="WOT90" s="195"/>
      <c r="WOU90" s="195"/>
      <c r="WOV90" s="195"/>
      <c r="WOW90" s="195"/>
      <c r="WOX90" s="195"/>
      <c r="WOY90" s="195"/>
      <c r="WOZ90" s="195"/>
      <c r="WPA90" s="195"/>
      <c r="WPB90" s="195"/>
      <c r="WPC90" s="195"/>
      <c r="WPD90" s="195"/>
      <c r="WPE90" s="195"/>
      <c r="WPF90" s="195"/>
      <c r="WPG90" s="195"/>
      <c r="WPH90" s="195"/>
      <c r="WPI90" s="195"/>
      <c r="WPJ90" s="195"/>
      <c r="WPK90" s="195"/>
      <c r="WPL90" s="195"/>
      <c r="WPM90" s="195"/>
      <c r="WPN90" s="195"/>
      <c r="WPO90" s="195"/>
      <c r="WPP90" s="195"/>
      <c r="WPQ90" s="195"/>
      <c r="WPR90" s="195"/>
      <c r="WPS90" s="195"/>
      <c r="WPT90" s="195"/>
      <c r="WPU90" s="195"/>
      <c r="WPV90" s="195"/>
      <c r="WPW90" s="195"/>
      <c r="WPX90" s="195"/>
      <c r="WPY90" s="195"/>
      <c r="WPZ90" s="195"/>
      <c r="WQA90" s="195"/>
      <c r="WQB90" s="195"/>
      <c r="WQC90" s="195"/>
      <c r="WQD90" s="195"/>
      <c r="WQE90" s="195"/>
      <c r="WQF90" s="195"/>
      <c r="WQG90" s="195"/>
      <c r="WQH90" s="195"/>
      <c r="WQI90" s="195"/>
      <c r="WQJ90" s="195"/>
      <c r="WQK90" s="195"/>
      <c r="WQL90" s="195"/>
      <c r="WQM90" s="195"/>
      <c r="WQN90" s="195"/>
      <c r="WQO90" s="195"/>
      <c r="WQP90" s="195"/>
      <c r="WQQ90" s="195"/>
      <c r="WQR90" s="195"/>
      <c r="WQS90" s="195"/>
      <c r="WQT90" s="195"/>
      <c r="WQU90" s="195"/>
      <c r="WQV90" s="195"/>
      <c r="WQW90" s="195"/>
      <c r="WQX90" s="195"/>
      <c r="WQY90" s="195"/>
      <c r="WQZ90" s="195"/>
      <c r="WRA90" s="195"/>
      <c r="WRB90" s="195"/>
      <c r="WRC90" s="195"/>
      <c r="WRD90" s="195"/>
      <c r="WRE90" s="195"/>
      <c r="WRF90" s="195"/>
      <c r="WRG90" s="195"/>
      <c r="WRH90" s="195"/>
      <c r="WRI90" s="195"/>
      <c r="WRJ90" s="195"/>
      <c r="WRK90" s="195"/>
      <c r="WRL90" s="195"/>
      <c r="WRM90" s="195"/>
      <c r="WRN90" s="195"/>
      <c r="WRO90" s="195"/>
      <c r="WRP90" s="195"/>
      <c r="WRQ90" s="195"/>
      <c r="WRR90" s="195"/>
      <c r="WRS90" s="195"/>
      <c r="WRT90" s="195"/>
      <c r="WRU90" s="195"/>
      <c r="WRV90" s="195"/>
      <c r="WRW90" s="195"/>
      <c r="WRX90" s="195"/>
      <c r="WRY90" s="195"/>
      <c r="WRZ90" s="195"/>
      <c r="WSA90" s="195"/>
      <c r="WSB90" s="195"/>
      <c r="WSC90" s="195"/>
      <c r="WSD90" s="195"/>
      <c r="WSE90" s="195"/>
      <c r="WSF90" s="195"/>
      <c r="WSG90" s="195"/>
      <c r="WSH90" s="195"/>
      <c r="WSI90" s="195"/>
      <c r="WSJ90" s="195"/>
      <c r="WSK90" s="195"/>
      <c r="WSL90" s="195"/>
      <c r="WSM90" s="195"/>
      <c r="WSN90" s="195"/>
      <c r="WSO90" s="195"/>
      <c r="WSP90" s="195"/>
      <c r="WSQ90" s="195"/>
      <c r="WSR90" s="195"/>
      <c r="WSS90" s="195"/>
      <c r="WST90" s="195"/>
      <c r="WSU90" s="195"/>
      <c r="WSV90" s="195"/>
      <c r="WSW90" s="195"/>
      <c r="WSX90" s="195"/>
      <c r="WSY90" s="195"/>
      <c r="WSZ90" s="195"/>
      <c r="WTA90" s="195"/>
      <c r="WTB90" s="195"/>
      <c r="WTC90" s="195"/>
      <c r="WTD90" s="195"/>
      <c r="WTE90" s="195"/>
      <c r="WTF90" s="195"/>
      <c r="WTG90" s="195"/>
      <c r="WTH90" s="195"/>
      <c r="WTI90" s="195"/>
      <c r="WTJ90" s="195"/>
      <c r="WTK90" s="195"/>
      <c r="WTL90" s="195"/>
      <c r="WTM90" s="195"/>
      <c r="WTN90" s="195"/>
      <c r="WTO90" s="195"/>
      <c r="WTP90" s="195"/>
      <c r="WTQ90" s="195"/>
      <c r="WTR90" s="195"/>
      <c r="WTS90" s="195"/>
      <c r="WTT90" s="195"/>
      <c r="WTU90" s="195"/>
      <c r="WTV90" s="195"/>
      <c r="WTW90" s="195"/>
      <c r="WTX90" s="195"/>
      <c r="WTY90" s="195"/>
      <c r="WTZ90" s="195"/>
      <c r="WUA90" s="195"/>
      <c r="WUB90" s="195"/>
      <c r="WUC90" s="195"/>
      <c r="WUD90" s="195"/>
      <c r="WUE90" s="195"/>
      <c r="WUF90" s="195"/>
      <c r="WUG90" s="195"/>
      <c r="WUH90" s="195"/>
      <c r="WUI90" s="195"/>
      <c r="WUJ90" s="195"/>
      <c r="WUK90" s="195"/>
      <c r="WUL90" s="195"/>
      <c r="WUM90" s="195"/>
      <c r="WUN90" s="195"/>
      <c r="WUO90" s="195"/>
      <c r="WUP90" s="195"/>
      <c r="WUQ90" s="195"/>
      <c r="WUR90" s="195"/>
      <c r="WUS90" s="195"/>
      <c r="WUT90" s="195"/>
      <c r="WUU90" s="195"/>
      <c r="WUV90" s="195"/>
      <c r="WUW90" s="195"/>
      <c r="WUX90" s="195"/>
      <c r="WUY90" s="195"/>
      <c r="WUZ90" s="195"/>
      <c r="WVA90" s="195"/>
      <c r="WVB90" s="195"/>
      <c r="WVC90" s="195"/>
      <c r="WVD90" s="195"/>
      <c r="WVE90" s="195"/>
      <c r="WVF90" s="195"/>
      <c r="WVG90" s="195"/>
      <c r="WVH90" s="195"/>
      <c r="WVI90" s="195"/>
      <c r="WVJ90" s="195"/>
      <c r="WVK90" s="195"/>
      <c r="WVL90" s="195"/>
      <c r="WVM90" s="195"/>
      <c r="WVN90" s="195"/>
      <c r="WVO90" s="195"/>
      <c r="WVP90" s="195"/>
      <c r="WVQ90" s="195"/>
      <c r="WVR90" s="195"/>
      <c r="WVS90" s="195"/>
      <c r="WVT90" s="195"/>
      <c r="WVU90" s="195"/>
      <c r="WVV90" s="195"/>
      <c r="WVW90" s="195"/>
      <c r="WVX90" s="195"/>
      <c r="WVY90" s="195"/>
      <c r="WVZ90" s="195"/>
      <c r="WWA90" s="195"/>
      <c r="WWB90" s="195"/>
      <c r="WWC90" s="195"/>
      <c r="WWD90" s="195"/>
      <c r="WWE90" s="195"/>
      <c r="WWF90" s="195"/>
    </row>
    <row r="91" spans="1:16152" x14ac:dyDescent="0.3">
      <c r="E91" s="906"/>
      <c r="F91" s="906"/>
      <c r="G91" s="259"/>
    </row>
    <row r="92" spans="1:16152" x14ac:dyDescent="0.3">
      <c r="E92" s="263"/>
      <c r="F92" s="263"/>
      <c r="G92" s="259"/>
    </row>
    <row r="95" spans="1:16152" x14ac:dyDescent="0.3">
      <c r="G95" s="264"/>
      <c r="H95" s="265"/>
      <c r="I95" s="262"/>
    </row>
    <row r="96" spans="1:16152" x14ac:dyDescent="0.3">
      <c r="H96" s="265"/>
    </row>
    <row r="97" spans="8:8" x14ac:dyDescent="0.3">
      <c r="H97" s="265"/>
    </row>
  </sheetData>
  <autoFilter ref="A25:WWF50"/>
  <mergeCells count="93">
    <mergeCell ref="K11:K15"/>
    <mergeCell ref="A3:W3"/>
    <mergeCell ref="B4:W4"/>
    <mergeCell ref="A5:W5"/>
    <mergeCell ref="A6:W6"/>
    <mergeCell ref="A10:A15"/>
    <mergeCell ref="B10:B15"/>
    <mergeCell ref="C10:C15"/>
    <mergeCell ref="D10:D15"/>
    <mergeCell ref="E10:H10"/>
    <mergeCell ref="I10:I15"/>
    <mergeCell ref="G12:G15"/>
    <mergeCell ref="H12:H15"/>
    <mergeCell ref="N12:N15"/>
    <mergeCell ref="O12:O15"/>
    <mergeCell ref="P12:P15"/>
    <mergeCell ref="AN11:AN15"/>
    <mergeCell ref="AO11:AO15"/>
    <mergeCell ref="AJ12:AJ15"/>
    <mergeCell ref="AK12:AK15"/>
    <mergeCell ref="AL12:AL15"/>
    <mergeCell ref="AM12:AM15"/>
    <mergeCell ref="M11:M15"/>
    <mergeCell ref="N11:AM11"/>
    <mergeCell ref="AG12:AG15"/>
    <mergeCell ref="AH12:AH15"/>
    <mergeCell ref="AI12:AI15"/>
    <mergeCell ref="X12:X15"/>
    <mergeCell ref="Y12:Y15"/>
    <mergeCell ref="Z12:Z15"/>
    <mergeCell ref="AA12:AA15"/>
    <mergeCell ref="Q12:Q15"/>
    <mergeCell ref="AB12:AB15"/>
    <mergeCell ref="AC12:AC15"/>
    <mergeCell ref="A30:W30"/>
    <mergeCell ref="A20:W20"/>
    <mergeCell ref="A22:W22"/>
    <mergeCell ref="A24:W24"/>
    <mergeCell ref="A26:J26"/>
    <mergeCell ref="A28:H28"/>
    <mergeCell ref="A29:W29"/>
    <mergeCell ref="A17:W17"/>
    <mergeCell ref="A18:W18"/>
    <mergeCell ref="J10:J15"/>
    <mergeCell ref="K10:AO10"/>
    <mergeCell ref="F11:F15"/>
    <mergeCell ref="G11:H11"/>
    <mergeCell ref="AD12:AD15"/>
    <mergeCell ref="AE12:AE15"/>
    <mergeCell ref="AF12:AF15"/>
    <mergeCell ref="R12:R15"/>
    <mergeCell ref="S12:S15"/>
    <mergeCell ref="T12:T15"/>
    <mergeCell ref="U12:U15"/>
    <mergeCell ref="V12:V15"/>
    <mergeCell ref="W12:W15"/>
    <mergeCell ref="L11:L15"/>
    <mergeCell ref="G33:G34"/>
    <mergeCell ref="H33:H34"/>
    <mergeCell ref="I33:I34"/>
    <mergeCell ref="J33:J34"/>
    <mergeCell ref="A33:A35"/>
    <mergeCell ref="B33:B35"/>
    <mergeCell ref="C33:C35"/>
    <mergeCell ref="D33:D34"/>
    <mergeCell ref="E33:E34"/>
    <mergeCell ref="F33:F34"/>
    <mergeCell ref="A57:J57"/>
    <mergeCell ref="A58:W58"/>
    <mergeCell ref="A38:W38"/>
    <mergeCell ref="A43:J43"/>
    <mergeCell ref="A44:W44"/>
    <mergeCell ref="A45:J45"/>
    <mergeCell ref="A46:W46"/>
    <mergeCell ref="A47:W47"/>
    <mergeCell ref="A50:W50"/>
    <mergeCell ref="A56:J56"/>
    <mergeCell ref="E64:E67"/>
    <mergeCell ref="F64:F67"/>
    <mergeCell ref="E68:E70"/>
    <mergeCell ref="F68:F70"/>
    <mergeCell ref="E71:E73"/>
    <mergeCell ref="F71:F73"/>
    <mergeCell ref="E84:E87"/>
    <mergeCell ref="F84:F87"/>
    <mergeCell ref="E88:E91"/>
    <mergeCell ref="F88:F91"/>
    <mergeCell ref="E74:E76"/>
    <mergeCell ref="F74:F76"/>
    <mergeCell ref="E77:E79"/>
    <mergeCell ref="F77:F79"/>
    <mergeCell ref="E80:E83"/>
    <mergeCell ref="F80:F83"/>
  </mergeCells>
  <pageMargins left="0.25" right="0.25" top="0.75" bottom="0.75" header="0.3" footer="0.3"/>
  <pageSetup paperSize="8" scale="35" fitToHeight="0" orientation="landscape" r:id="rId1"/>
  <headerFooter scaleWithDoc="0"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FV27"/>
  <sheetViews>
    <sheetView view="pageBreakPreview" topLeftCell="A4" zoomScale="86" zoomScaleNormal="96" zoomScaleSheetLayoutView="86" workbookViewId="0">
      <selection activeCell="DX18" sqref="DX18"/>
    </sheetView>
  </sheetViews>
  <sheetFormatPr defaultColWidth="0.85546875" defaultRowHeight="12.75" customHeight="1" x14ac:dyDescent="0.2"/>
  <cols>
    <col min="1" max="84" width="0.85546875" style="1"/>
    <col min="85" max="85" width="5.140625" style="1" customWidth="1"/>
    <col min="86" max="86" width="5.7109375" style="1" customWidth="1"/>
    <col min="87" max="96" width="0.85546875" style="1"/>
    <col min="97" max="97" width="1.140625" style="1" customWidth="1"/>
    <col min="98" max="107" width="0.85546875" style="1"/>
    <col min="108" max="108" width="2.5703125" style="1" customWidth="1"/>
    <col min="109" max="111" width="0.85546875" style="1"/>
    <col min="112" max="112" width="0.85546875" style="1" customWidth="1"/>
    <col min="113" max="113" width="11.140625" style="1" hidden="1" customWidth="1"/>
    <col min="114" max="117" width="13.28515625" style="1" customWidth="1"/>
    <col min="118" max="136" width="11.140625" style="1" customWidth="1"/>
    <col min="137" max="137" width="11.85546875" style="1" customWidth="1"/>
    <col min="138" max="138" width="8.42578125" style="1" customWidth="1"/>
    <col min="139" max="178" width="8.42578125" style="1" hidden="1" customWidth="1"/>
    <col min="179" max="179" width="0" style="1" hidden="1" customWidth="1"/>
    <col min="180" max="16384" width="0.85546875" style="1"/>
  </cols>
  <sheetData>
    <row r="1" spans="1:139" s="3" customFormat="1" ht="17.25" customHeight="1" x14ac:dyDescent="0.2">
      <c r="EG1" s="132" t="s">
        <v>513</v>
      </c>
    </row>
    <row r="2" spans="1:139" s="131" customFormat="1" ht="13.5" customHeight="1" x14ac:dyDescent="0.2">
      <c r="E2" s="160"/>
      <c r="Q2" s="128"/>
      <c r="R2" s="128"/>
      <c r="U2" s="166"/>
      <c r="V2" s="161"/>
      <c r="EG2" s="163" t="s">
        <v>658</v>
      </c>
    </row>
    <row r="3" spans="1:139" s="129" customFormat="1" ht="12" x14ac:dyDescent="0.2">
      <c r="A3" s="128"/>
      <c r="B3" s="128"/>
      <c r="C3" s="128"/>
      <c r="D3" s="162"/>
      <c r="E3" s="159"/>
      <c r="F3" s="128"/>
      <c r="G3" s="128"/>
      <c r="H3" s="128"/>
      <c r="I3" s="128"/>
      <c r="J3" s="128"/>
      <c r="K3" s="128"/>
      <c r="L3" s="128"/>
      <c r="M3" s="128"/>
      <c r="T3" s="128"/>
      <c r="U3" s="159"/>
      <c r="V3" s="164"/>
    </row>
    <row r="4" spans="1:139" s="94" customFormat="1" ht="15.75" customHeight="1" x14ac:dyDescent="0.2">
      <c r="A4" s="997" t="s">
        <v>390</v>
      </c>
      <c r="B4" s="997"/>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c r="AR4" s="997"/>
      <c r="AS4" s="997"/>
      <c r="AT4" s="997"/>
      <c r="AU4" s="997"/>
      <c r="AV4" s="997"/>
      <c r="AW4" s="997"/>
      <c r="AX4" s="997"/>
      <c r="AY4" s="997"/>
      <c r="AZ4" s="997"/>
      <c r="BA4" s="997"/>
      <c r="BB4" s="997"/>
      <c r="BC4" s="997"/>
      <c r="BD4" s="997"/>
      <c r="BE4" s="997"/>
      <c r="BF4" s="997"/>
      <c r="BG4" s="997"/>
      <c r="BH4" s="997"/>
      <c r="BI4" s="997"/>
      <c r="BJ4" s="997"/>
      <c r="BK4" s="997"/>
      <c r="BL4" s="997"/>
      <c r="BM4" s="997"/>
      <c r="BN4" s="997"/>
      <c r="BO4" s="997"/>
      <c r="BP4" s="997"/>
      <c r="BQ4" s="997"/>
      <c r="BR4" s="997"/>
      <c r="BS4" s="997"/>
      <c r="BT4" s="997"/>
      <c r="BU4" s="997"/>
      <c r="BV4" s="997"/>
      <c r="BW4" s="997"/>
      <c r="BX4" s="997"/>
      <c r="BY4" s="997"/>
      <c r="BZ4" s="997"/>
      <c r="CA4" s="997"/>
      <c r="CB4" s="997"/>
      <c r="CC4" s="997"/>
      <c r="CD4" s="997"/>
      <c r="CE4" s="997"/>
      <c r="CF4" s="997"/>
      <c r="CG4" s="997"/>
      <c r="CH4" s="997"/>
      <c r="CI4" s="997"/>
      <c r="CJ4" s="997"/>
      <c r="CK4" s="997"/>
      <c r="CL4" s="997"/>
      <c r="CM4" s="997"/>
      <c r="CN4" s="997"/>
      <c r="CO4" s="997"/>
      <c r="CP4" s="997"/>
      <c r="CQ4" s="997"/>
      <c r="CR4" s="997"/>
      <c r="CS4" s="997"/>
      <c r="CT4" s="997"/>
      <c r="CU4" s="997"/>
      <c r="CV4" s="997"/>
      <c r="CW4" s="997"/>
      <c r="CX4" s="997"/>
      <c r="CY4" s="997"/>
      <c r="CZ4" s="997"/>
      <c r="DA4" s="997"/>
      <c r="DB4" s="997"/>
      <c r="DC4" s="997"/>
      <c r="DD4" s="997"/>
      <c r="DE4" s="997"/>
      <c r="DF4" s="997"/>
      <c r="DG4" s="997"/>
      <c r="DH4" s="997"/>
      <c r="DI4" s="997"/>
      <c r="DJ4" s="997"/>
      <c r="DK4" s="997"/>
      <c r="DL4" s="997"/>
      <c r="DM4" s="997"/>
      <c r="DN4" s="997"/>
      <c r="DO4" s="997"/>
      <c r="DP4" s="997"/>
      <c r="DQ4" s="997"/>
      <c r="DR4" s="997"/>
      <c r="DS4" s="997"/>
      <c r="DT4" s="997"/>
      <c r="DU4" s="997"/>
      <c r="DV4" s="997"/>
      <c r="DW4" s="997"/>
      <c r="DX4" s="997"/>
      <c r="DY4" s="997"/>
      <c r="DZ4" s="997"/>
      <c r="EA4" s="997"/>
      <c r="EB4" s="997"/>
      <c r="EC4" s="997"/>
      <c r="ED4" s="997"/>
      <c r="EE4" s="997"/>
      <c r="EF4" s="997"/>
      <c r="EG4" s="997"/>
    </row>
    <row r="5" spans="1:139" s="165" customFormat="1" ht="14.25" customHeight="1" x14ac:dyDescent="0.2">
      <c r="A5" s="997" t="s">
        <v>1527</v>
      </c>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row>
    <row r="6" spans="1:139" s="165" customFormat="1" ht="14.25" customHeight="1" x14ac:dyDescent="0.2">
      <c r="A6" s="997" t="s">
        <v>1503</v>
      </c>
      <c r="B6" s="997"/>
      <c r="C6" s="997"/>
      <c r="D6" s="997"/>
      <c r="E6" s="997"/>
      <c r="F6" s="997"/>
      <c r="G6" s="997"/>
      <c r="H6" s="997"/>
      <c r="I6" s="997"/>
      <c r="J6" s="997"/>
      <c r="K6" s="997"/>
      <c r="L6" s="997"/>
      <c r="M6" s="997"/>
      <c r="N6" s="997"/>
      <c r="O6" s="997"/>
      <c r="P6" s="997"/>
      <c r="Q6" s="997"/>
      <c r="R6" s="997"/>
      <c r="S6" s="997"/>
      <c r="T6" s="997"/>
      <c r="U6" s="997"/>
      <c r="V6" s="997"/>
      <c r="W6" s="997"/>
      <c r="X6" s="997"/>
      <c r="Y6" s="997"/>
      <c r="Z6" s="997"/>
      <c r="AA6" s="997"/>
      <c r="AB6" s="997"/>
      <c r="AC6" s="997"/>
      <c r="AD6" s="997"/>
      <c r="AE6" s="997"/>
      <c r="AF6" s="997"/>
      <c r="AG6" s="997"/>
      <c r="AH6" s="997"/>
      <c r="AI6" s="997"/>
      <c r="AJ6" s="997"/>
      <c r="AK6" s="997"/>
      <c r="AL6" s="997"/>
      <c r="AM6" s="997"/>
      <c r="AN6" s="997"/>
      <c r="AO6" s="997"/>
      <c r="AP6" s="997"/>
      <c r="AQ6" s="997"/>
      <c r="AR6" s="997"/>
      <c r="AS6" s="997"/>
      <c r="AT6" s="997"/>
      <c r="AU6" s="997"/>
      <c r="AV6" s="997"/>
      <c r="AW6" s="997"/>
      <c r="AX6" s="997"/>
      <c r="AY6" s="997"/>
      <c r="AZ6" s="997"/>
      <c r="BA6" s="997"/>
      <c r="BB6" s="997"/>
      <c r="BC6" s="997"/>
      <c r="BD6" s="997"/>
      <c r="BE6" s="997"/>
      <c r="BF6" s="997"/>
      <c r="BG6" s="997"/>
      <c r="BH6" s="997"/>
      <c r="BI6" s="997"/>
      <c r="BJ6" s="997"/>
      <c r="BK6" s="997"/>
      <c r="BL6" s="997"/>
      <c r="BM6" s="997"/>
      <c r="BN6" s="997"/>
      <c r="BO6" s="997"/>
      <c r="BP6" s="997"/>
      <c r="BQ6" s="997"/>
      <c r="BR6" s="997"/>
      <c r="BS6" s="997"/>
      <c r="BT6" s="997"/>
      <c r="BU6" s="997"/>
      <c r="BV6" s="997"/>
      <c r="BW6" s="997"/>
      <c r="BX6" s="997"/>
      <c r="BY6" s="997"/>
      <c r="BZ6" s="997"/>
      <c r="CA6" s="997"/>
      <c r="CB6" s="997"/>
      <c r="CC6" s="997"/>
      <c r="CD6" s="997"/>
      <c r="CE6" s="997"/>
      <c r="CF6" s="997"/>
      <c r="CG6" s="997"/>
      <c r="CH6" s="997"/>
      <c r="CI6" s="997"/>
      <c r="CJ6" s="997"/>
      <c r="CK6" s="997"/>
      <c r="CL6" s="997"/>
      <c r="CM6" s="997"/>
      <c r="CN6" s="997"/>
      <c r="CO6" s="997"/>
      <c r="CP6" s="997"/>
      <c r="CQ6" s="997"/>
      <c r="CR6" s="997"/>
      <c r="CS6" s="997"/>
      <c r="CT6" s="997"/>
      <c r="CU6" s="997"/>
      <c r="CV6" s="997"/>
      <c r="CW6" s="997"/>
      <c r="CX6" s="997"/>
      <c r="CY6" s="997"/>
      <c r="CZ6" s="997"/>
      <c r="DA6" s="997"/>
      <c r="DB6" s="997"/>
      <c r="DC6" s="997"/>
      <c r="DD6" s="997"/>
      <c r="DE6" s="997"/>
      <c r="DF6" s="997"/>
      <c r="DG6" s="997"/>
      <c r="DH6" s="997"/>
      <c r="DI6" s="997"/>
      <c r="DJ6" s="997"/>
      <c r="DK6" s="997"/>
      <c r="DL6" s="997"/>
      <c r="DM6" s="997"/>
      <c r="DN6" s="997"/>
      <c r="DO6" s="997"/>
      <c r="DP6" s="997"/>
      <c r="DQ6" s="997"/>
      <c r="DR6" s="997"/>
      <c r="DS6" s="997"/>
      <c r="DT6" s="997"/>
      <c r="DU6" s="997"/>
      <c r="DV6" s="997"/>
      <c r="DW6" s="997"/>
      <c r="DX6" s="997"/>
      <c r="DY6" s="997"/>
      <c r="DZ6" s="997"/>
      <c r="EA6" s="997"/>
      <c r="EB6" s="997"/>
      <c r="EC6" s="997"/>
      <c r="ED6" s="997"/>
      <c r="EE6" s="997"/>
      <c r="EF6" s="997"/>
      <c r="EG6" s="997"/>
    </row>
    <row r="7" spans="1:139" s="4" customFormat="1" ht="10.5" customHeight="1" x14ac:dyDescent="0.2"/>
    <row r="8" spans="1:139" s="142" customFormat="1" ht="13.5" customHeight="1" x14ac:dyDescent="0.15">
      <c r="A8" s="999" t="s">
        <v>0</v>
      </c>
      <c r="B8" s="1000"/>
      <c r="C8" s="1000"/>
      <c r="D8" s="1000"/>
      <c r="E8" s="1001"/>
      <c r="F8" s="1008" t="s">
        <v>391</v>
      </c>
      <c r="G8" s="1009"/>
      <c r="H8" s="1009"/>
      <c r="I8" s="1009"/>
      <c r="J8" s="1009"/>
      <c r="K8" s="1009"/>
      <c r="L8" s="1009"/>
      <c r="M8" s="1009"/>
      <c r="N8" s="1009"/>
      <c r="O8" s="1009"/>
      <c r="P8" s="1009"/>
      <c r="Q8" s="1009"/>
      <c r="R8" s="1009"/>
      <c r="S8" s="1009"/>
      <c r="T8" s="1009"/>
      <c r="U8" s="1009"/>
      <c r="V8" s="1009"/>
      <c r="W8" s="1009"/>
      <c r="X8" s="1009"/>
      <c r="Y8" s="1009"/>
      <c r="Z8" s="1009"/>
      <c r="AA8" s="1009"/>
      <c r="AB8" s="1009"/>
      <c r="AC8" s="1009"/>
      <c r="AD8" s="1009"/>
      <c r="AE8" s="1009"/>
      <c r="AF8" s="1009"/>
      <c r="AG8" s="1009"/>
      <c r="AH8" s="1009"/>
      <c r="AI8" s="1009"/>
      <c r="AJ8" s="1009"/>
      <c r="AK8" s="1009"/>
      <c r="AL8" s="1009"/>
      <c r="AM8" s="1009"/>
      <c r="AN8" s="1009"/>
      <c r="AO8" s="1009"/>
      <c r="AP8" s="1009"/>
      <c r="AQ8" s="1009"/>
      <c r="AR8" s="1009"/>
      <c r="AS8" s="1009"/>
      <c r="AT8" s="1009"/>
      <c r="AU8" s="1009"/>
      <c r="AV8" s="1009"/>
      <c r="AW8" s="1009"/>
      <c r="AX8" s="1009"/>
      <c r="AY8" s="1009"/>
      <c r="AZ8" s="1009"/>
      <c r="BA8" s="1009"/>
      <c r="BB8" s="1009"/>
      <c r="BC8" s="1009"/>
      <c r="BD8" s="1009"/>
      <c r="BE8" s="1009"/>
      <c r="BF8" s="1009"/>
      <c r="BG8" s="1009"/>
      <c r="BH8" s="1009"/>
      <c r="BI8" s="1009"/>
      <c r="BJ8" s="1009"/>
      <c r="BK8" s="1009"/>
      <c r="BL8" s="1009"/>
      <c r="BM8" s="1009"/>
      <c r="BN8" s="1009"/>
      <c r="BO8" s="1009"/>
      <c r="BP8" s="1009"/>
      <c r="BQ8" s="1009"/>
      <c r="BR8" s="1009"/>
      <c r="BS8" s="1009"/>
      <c r="BT8" s="1009"/>
      <c r="BU8" s="1009"/>
      <c r="BV8" s="1009"/>
      <c r="BW8" s="1009"/>
      <c r="BX8" s="1009"/>
      <c r="BY8" s="1009"/>
      <c r="BZ8" s="1009"/>
      <c r="CA8" s="1009"/>
      <c r="CB8" s="1009"/>
      <c r="CC8" s="1009"/>
      <c r="CD8" s="1009"/>
      <c r="CE8" s="1010"/>
      <c r="CF8" s="1008" t="s">
        <v>392</v>
      </c>
      <c r="CG8" s="1009"/>
      <c r="CH8" s="1009"/>
      <c r="CI8" s="999" t="s">
        <v>393</v>
      </c>
      <c r="CJ8" s="1000"/>
      <c r="CK8" s="1000"/>
      <c r="CL8" s="1000"/>
      <c r="CM8" s="1000"/>
      <c r="CN8" s="1000"/>
      <c r="CO8" s="1000"/>
      <c r="CP8" s="1000"/>
      <c r="CQ8" s="1000"/>
      <c r="CR8" s="1000"/>
      <c r="CS8" s="1000"/>
      <c r="CT8" s="1000"/>
      <c r="CU8" s="1001"/>
      <c r="CV8" s="998" t="s">
        <v>394</v>
      </c>
      <c r="CW8" s="998"/>
      <c r="CX8" s="998"/>
      <c r="CY8" s="998"/>
      <c r="CZ8" s="998"/>
      <c r="DA8" s="998"/>
      <c r="DB8" s="998"/>
      <c r="DC8" s="998"/>
      <c r="DD8" s="998"/>
      <c r="DE8" s="998"/>
      <c r="DF8" s="998"/>
      <c r="DG8" s="998"/>
      <c r="DH8" s="998"/>
      <c r="DI8" s="998"/>
      <c r="DJ8" s="998"/>
      <c r="DK8" s="998"/>
      <c r="DL8" s="998"/>
      <c r="DM8" s="998"/>
      <c r="DN8" s="998"/>
      <c r="DO8" s="998"/>
      <c r="DP8" s="998"/>
      <c r="DQ8" s="998"/>
      <c r="DR8" s="998"/>
      <c r="DS8" s="998"/>
      <c r="DT8" s="998"/>
      <c r="DU8" s="998"/>
      <c r="DV8" s="998"/>
      <c r="DW8" s="998"/>
      <c r="DX8" s="998"/>
      <c r="DY8" s="998"/>
      <c r="DZ8" s="998"/>
      <c r="EA8" s="998"/>
      <c r="EB8" s="998"/>
      <c r="EC8" s="998"/>
      <c r="ED8" s="998"/>
      <c r="EE8" s="998"/>
      <c r="EF8" s="998"/>
      <c r="EG8" s="998"/>
    </row>
    <row r="9" spans="1:139" s="95" customFormat="1" ht="13.5" customHeight="1" x14ac:dyDescent="0.2">
      <c r="A9" s="1002"/>
      <c r="B9" s="1003"/>
      <c r="C9" s="1003"/>
      <c r="D9" s="1003"/>
      <c r="E9" s="1004"/>
      <c r="F9" s="1011"/>
      <c r="G9" s="1012"/>
      <c r="H9" s="1012"/>
      <c r="I9" s="1012"/>
      <c r="J9" s="1012"/>
      <c r="K9" s="1012"/>
      <c r="L9" s="1012"/>
      <c r="M9" s="1012"/>
      <c r="N9" s="1012"/>
      <c r="O9" s="1012"/>
      <c r="P9" s="1012"/>
      <c r="Q9" s="1012"/>
      <c r="R9" s="1012"/>
      <c r="S9" s="1012"/>
      <c r="T9" s="1012"/>
      <c r="U9" s="1012"/>
      <c r="V9" s="1012"/>
      <c r="W9" s="1012"/>
      <c r="X9" s="1012"/>
      <c r="Y9" s="1012"/>
      <c r="Z9" s="1012"/>
      <c r="AA9" s="1012"/>
      <c r="AB9" s="1012"/>
      <c r="AC9" s="1012"/>
      <c r="AD9" s="1012"/>
      <c r="AE9" s="1012"/>
      <c r="AF9" s="1012"/>
      <c r="AG9" s="1012"/>
      <c r="AH9" s="1012"/>
      <c r="AI9" s="1012"/>
      <c r="AJ9" s="1012"/>
      <c r="AK9" s="1012"/>
      <c r="AL9" s="1012"/>
      <c r="AM9" s="1012"/>
      <c r="AN9" s="1012"/>
      <c r="AO9" s="1012"/>
      <c r="AP9" s="1012"/>
      <c r="AQ9" s="1012"/>
      <c r="AR9" s="1012"/>
      <c r="AS9" s="1012"/>
      <c r="AT9" s="1012"/>
      <c r="AU9" s="1012"/>
      <c r="AV9" s="1012"/>
      <c r="AW9" s="1012"/>
      <c r="AX9" s="1012"/>
      <c r="AY9" s="1012"/>
      <c r="AZ9" s="1012"/>
      <c r="BA9" s="1012"/>
      <c r="BB9" s="1012"/>
      <c r="BC9" s="1012"/>
      <c r="BD9" s="1012"/>
      <c r="BE9" s="1012"/>
      <c r="BF9" s="1012"/>
      <c r="BG9" s="1012"/>
      <c r="BH9" s="1012"/>
      <c r="BI9" s="1012"/>
      <c r="BJ9" s="1012"/>
      <c r="BK9" s="1012"/>
      <c r="BL9" s="1012"/>
      <c r="BM9" s="1012"/>
      <c r="BN9" s="1012"/>
      <c r="BO9" s="1012"/>
      <c r="BP9" s="1012"/>
      <c r="BQ9" s="1012"/>
      <c r="BR9" s="1012"/>
      <c r="BS9" s="1012"/>
      <c r="BT9" s="1012"/>
      <c r="BU9" s="1012"/>
      <c r="BV9" s="1012"/>
      <c r="BW9" s="1012"/>
      <c r="BX9" s="1012"/>
      <c r="BY9" s="1012"/>
      <c r="BZ9" s="1012"/>
      <c r="CA9" s="1012"/>
      <c r="CB9" s="1012"/>
      <c r="CC9" s="1012"/>
      <c r="CD9" s="1012"/>
      <c r="CE9" s="1013"/>
      <c r="CF9" s="1011"/>
      <c r="CG9" s="1012"/>
      <c r="CH9" s="1012"/>
      <c r="CI9" s="1002"/>
      <c r="CJ9" s="1003"/>
      <c r="CK9" s="1003"/>
      <c r="CL9" s="1003"/>
      <c r="CM9" s="1003"/>
      <c r="CN9" s="1003"/>
      <c r="CO9" s="1003"/>
      <c r="CP9" s="1003"/>
      <c r="CQ9" s="1003"/>
      <c r="CR9" s="1003"/>
      <c r="CS9" s="1003"/>
      <c r="CT9" s="1003"/>
      <c r="CU9" s="1004"/>
      <c r="CV9" s="1017" t="s">
        <v>395</v>
      </c>
      <c r="CW9" s="1017"/>
      <c r="CX9" s="1017"/>
      <c r="CY9" s="1017"/>
      <c r="CZ9" s="1017"/>
      <c r="DA9" s="1017"/>
      <c r="DB9" s="1017"/>
      <c r="DC9" s="1017"/>
      <c r="DD9" s="1017"/>
      <c r="DE9" s="1017"/>
      <c r="DF9" s="1017"/>
      <c r="DG9" s="1017"/>
      <c r="DH9" s="1017"/>
      <c r="DI9" s="998" t="s">
        <v>396</v>
      </c>
      <c r="DJ9" s="998"/>
      <c r="DK9" s="998"/>
      <c r="DL9" s="998"/>
      <c r="DM9" s="998"/>
      <c r="DN9" s="998"/>
      <c r="DO9" s="998"/>
      <c r="DP9" s="998"/>
      <c r="DQ9" s="998"/>
      <c r="DR9" s="998"/>
      <c r="DS9" s="998"/>
      <c r="DT9" s="998"/>
      <c r="DU9" s="998"/>
      <c r="DV9" s="998"/>
      <c r="DW9" s="998"/>
      <c r="DX9" s="998"/>
      <c r="DY9" s="998"/>
      <c r="DZ9" s="998"/>
      <c r="EA9" s="998"/>
      <c r="EB9" s="998"/>
      <c r="EC9" s="998"/>
      <c r="ED9" s="998"/>
      <c r="EE9" s="998"/>
      <c r="EF9" s="998"/>
      <c r="EG9" s="998"/>
    </row>
    <row r="10" spans="1:139" s="180" customFormat="1" ht="13.5" customHeight="1" x14ac:dyDescent="0.2">
      <c r="A10" s="1005"/>
      <c r="B10" s="1006"/>
      <c r="C10" s="1006"/>
      <c r="D10" s="1006"/>
      <c r="E10" s="1007"/>
      <c r="F10" s="1014"/>
      <c r="G10" s="1015"/>
      <c r="H10" s="1015"/>
      <c r="I10" s="1015"/>
      <c r="J10" s="1015"/>
      <c r="K10" s="1015"/>
      <c r="L10" s="1015"/>
      <c r="M10" s="1015"/>
      <c r="N10" s="1015"/>
      <c r="O10" s="1015"/>
      <c r="P10" s="1015"/>
      <c r="Q10" s="1015"/>
      <c r="R10" s="1015"/>
      <c r="S10" s="1015"/>
      <c r="T10" s="1015"/>
      <c r="U10" s="1015"/>
      <c r="V10" s="1015"/>
      <c r="W10" s="1015"/>
      <c r="X10" s="1015"/>
      <c r="Y10" s="1015"/>
      <c r="Z10" s="1015"/>
      <c r="AA10" s="1015"/>
      <c r="AB10" s="1015"/>
      <c r="AC10" s="1015"/>
      <c r="AD10" s="1015"/>
      <c r="AE10" s="1015"/>
      <c r="AF10" s="1015"/>
      <c r="AG10" s="1015"/>
      <c r="AH10" s="1015"/>
      <c r="AI10" s="1015"/>
      <c r="AJ10" s="1015"/>
      <c r="AK10" s="1015"/>
      <c r="AL10" s="1015"/>
      <c r="AM10" s="1015"/>
      <c r="AN10" s="1015"/>
      <c r="AO10" s="1015"/>
      <c r="AP10" s="1015"/>
      <c r="AQ10" s="1015"/>
      <c r="AR10" s="1015"/>
      <c r="AS10" s="1015"/>
      <c r="AT10" s="1015"/>
      <c r="AU10" s="1015"/>
      <c r="AV10" s="1015"/>
      <c r="AW10" s="1015"/>
      <c r="AX10" s="1015"/>
      <c r="AY10" s="1015"/>
      <c r="AZ10" s="1015"/>
      <c r="BA10" s="1015"/>
      <c r="BB10" s="1015"/>
      <c r="BC10" s="1015"/>
      <c r="BD10" s="1015"/>
      <c r="BE10" s="1015"/>
      <c r="BF10" s="1015"/>
      <c r="BG10" s="1015"/>
      <c r="BH10" s="1015"/>
      <c r="BI10" s="1015"/>
      <c r="BJ10" s="1015"/>
      <c r="BK10" s="1015"/>
      <c r="BL10" s="1015"/>
      <c r="BM10" s="1015"/>
      <c r="BN10" s="1015"/>
      <c r="BO10" s="1015"/>
      <c r="BP10" s="1015"/>
      <c r="BQ10" s="1015"/>
      <c r="BR10" s="1015"/>
      <c r="BS10" s="1015"/>
      <c r="BT10" s="1015"/>
      <c r="BU10" s="1015"/>
      <c r="BV10" s="1015"/>
      <c r="BW10" s="1015"/>
      <c r="BX10" s="1015"/>
      <c r="BY10" s="1015"/>
      <c r="BZ10" s="1015"/>
      <c r="CA10" s="1015"/>
      <c r="CB10" s="1015"/>
      <c r="CC10" s="1015"/>
      <c r="CD10" s="1015"/>
      <c r="CE10" s="1016"/>
      <c r="CF10" s="1014"/>
      <c r="CG10" s="1015"/>
      <c r="CH10" s="1015"/>
      <c r="CI10" s="1005"/>
      <c r="CJ10" s="1006"/>
      <c r="CK10" s="1006"/>
      <c r="CL10" s="1006"/>
      <c r="CM10" s="1006"/>
      <c r="CN10" s="1006"/>
      <c r="CO10" s="1006"/>
      <c r="CP10" s="1006"/>
      <c r="CQ10" s="1006"/>
      <c r="CR10" s="1006"/>
      <c r="CS10" s="1006"/>
      <c r="CT10" s="1006"/>
      <c r="CU10" s="1007"/>
      <c r="CV10" s="1017"/>
      <c r="CW10" s="1017"/>
      <c r="CX10" s="1017"/>
      <c r="CY10" s="1017"/>
      <c r="CZ10" s="1017"/>
      <c r="DA10" s="1017"/>
      <c r="DB10" s="1017"/>
      <c r="DC10" s="1017"/>
      <c r="DD10" s="1017"/>
      <c r="DE10" s="1017"/>
      <c r="DF10" s="1017"/>
      <c r="DG10" s="1017"/>
      <c r="DH10" s="1017"/>
      <c r="DI10" s="275" t="s">
        <v>418</v>
      </c>
      <c r="DJ10" s="275" t="s">
        <v>484</v>
      </c>
      <c r="DK10" s="275" t="s">
        <v>518</v>
      </c>
      <c r="DL10" s="275" t="s">
        <v>621</v>
      </c>
      <c r="DM10" s="275" t="s">
        <v>625</v>
      </c>
      <c r="DN10" s="275" t="s">
        <v>626</v>
      </c>
      <c r="DO10" s="275" t="s">
        <v>627</v>
      </c>
      <c r="DP10" s="275" t="s">
        <v>628</v>
      </c>
      <c r="DQ10" s="275" t="s">
        <v>629</v>
      </c>
      <c r="DR10" s="275" t="s">
        <v>630</v>
      </c>
      <c r="DS10" s="275" t="s">
        <v>631</v>
      </c>
      <c r="DT10" s="275" t="s">
        <v>632</v>
      </c>
      <c r="DU10" s="275" t="s">
        <v>633</v>
      </c>
      <c r="DV10" s="275" t="s">
        <v>634</v>
      </c>
      <c r="DW10" s="275" t="s">
        <v>635</v>
      </c>
      <c r="DX10" s="275" t="s">
        <v>636</v>
      </c>
      <c r="DY10" s="275" t="s">
        <v>637</v>
      </c>
      <c r="DZ10" s="275" t="s">
        <v>638</v>
      </c>
      <c r="EA10" s="275" t="s">
        <v>639</v>
      </c>
      <c r="EB10" s="275" t="s">
        <v>640</v>
      </c>
      <c r="EC10" s="275" t="s">
        <v>641</v>
      </c>
      <c r="ED10" s="275" t="s">
        <v>642</v>
      </c>
      <c r="EE10" s="275" t="s">
        <v>643</v>
      </c>
      <c r="EF10" s="275" t="s">
        <v>644</v>
      </c>
      <c r="EG10" s="275" t="s">
        <v>645</v>
      </c>
    </row>
    <row r="11" spans="1:139" s="95" customFormat="1" ht="11.25" x14ac:dyDescent="0.2">
      <c r="A11" s="994">
        <v>1</v>
      </c>
      <c r="B11" s="995"/>
      <c r="C11" s="995"/>
      <c r="D11" s="995"/>
      <c r="E11" s="996"/>
      <c r="F11" s="994">
        <v>2</v>
      </c>
      <c r="G11" s="995"/>
      <c r="H11" s="995"/>
      <c r="I11" s="995"/>
      <c r="J11" s="995"/>
      <c r="K11" s="995"/>
      <c r="L11" s="995"/>
      <c r="M11" s="995"/>
      <c r="N11" s="995"/>
      <c r="O11" s="995"/>
      <c r="P11" s="995"/>
      <c r="Q11" s="995"/>
      <c r="R11" s="995"/>
      <c r="S11" s="995"/>
      <c r="T11" s="995"/>
      <c r="U11" s="995"/>
      <c r="V11" s="995"/>
      <c r="W11" s="995"/>
      <c r="X11" s="995"/>
      <c r="Y11" s="995"/>
      <c r="Z11" s="995"/>
      <c r="AA11" s="995"/>
      <c r="AB11" s="995"/>
      <c r="AC11" s="995"/>
      <c r="AD11" s="995"/>
      <c r="AE11" s="995"/>
      <c r="AF11" s="995"/>
      <c r="AG11" s="995"/>
      <c r="AH11" s="995"/>
      <c r="AI11" s="995"/>
      <c r="AJ11" s="995"/>
      <c r="AK11" s="995"/>
      <c r="AL11" s="995"/>
      <c r="AM11" s="995"/>
      <c r="AN11" s="995"/>
      <c r="AO11" s="995"/>
      <c r="AP11" s="995"/>
      <c r="AQ11" s="995"/>
      <c r="AR11" s="995"/>
      <c r="AS11" s="995"/>
      <c r="AT11" s="995"/>
      <c r="AU11" s="995"/>
      <c r="AV11" s="995"/>
      <c r="AW11" s="995"/>
      <c r="AX11" s="995"/>
      <c r="AY11" s="995"/>
      <c r="AZ11" s="995"/>
      <c r="BA11" s="995"/>
      <c r="BB11" s="995"/>
      <c r="BC11" s="995"/>
      <c r="BD11" s="995"/>
      <c r="BE11" s="995"/>
      <c r="BF11" s="995"/>
      <c r="BG11" s="995"/>
      <c r="BH11" s="995"/>
      <c r="BI11" s="995"/>
      <c r="BJ11" s="995"/>
      <c r="BK11" s="995"/>
      <c r="BL11" s="995"/>
      <c r="BM11" s="995"/>
      <c r="BN11" s="995"/>
      <c r="BO11" s="995"/>
      <c r="BP11" s="995"/>
      <c r="BQ11" s="995"/>
      <c r="BR11" s="995"/>
      <c r="BS11" s="995"/>
      <c r="BT11" s="995"/>
      <c r="BU11" s="995"/>
      <c r="BV11" s="995"/>
      <c r="BW11" s="995"/>
      <c r="BX11" s="995"/>
      <c r="BY11" s="995"/>
      <c r="BZ11" s="995"/>
      <c r="CA11" s="995"/>
      <c r="CB11" s="995"/>
      <c r="CC11" s="995"/>
      <c r="CD11" s="995"/>
      <c r="CE11" s="996"/>
      <c r="CF11" s="994">
        <v>3</v>
      </c>
      <c r="CG11" s="995"/>
      <c r="CH11" s="995"/>
      <c r="CI11" s="994">
        <v>4</v>
      </c>
      <c r="CJ11" s="995"/>
      <c r="CK11" s="995"/>
      <c r="CL11" s="995"/>
      <c r="CM11" s="995"/>
      <c r="CN11" s="995"/>
      <c r="CO11" s="995"/>
      <c r="CP11" s="995"/>
      <c r="CQ11" s="995"/>
      <c r="CR11" s="995"/>
      <c r="CS11" s="995"/>
      <c r="CT11" s="995"/>
      <c r="CU11" s="996"/>
      <c r="CV11" s="994">
        <v>5</v>
      </c>
      <c r="CW11" s="995"/>
      <c r="CX11" s="995"/>
      <c r="CY11" s="995"/>
      <c r="CZ11" s="995"/>
      <c r="DA11" s="995"/>
      <c r="DB11" s="995"/>
      <c r="DC11" s="995"/>
      <c r="DD11" s="995"/>
      <c r="DE11" s="995"/>
      <c r="DF11" s="995"/>
      <c r="DG11" s="995"/>
      <c r="DH11" s="996"/>
      <c r="DI11" s="276">
        <v>6</v>
      </c>
      <c r="DJ11" s="432">
        <v>6</v>
      </c>
      <c r="DK11" s="432">
        <v>7</v>
      </c>
      <c r="DL11" s="432">
        <v>8</v>
      </c>
      <c r="DM11" s="143">
        <v>9</v>
      </c>
      <c r="DN11" s="143">
        <v>10</v>
      </c>
      <c r="DO11" s="622">
        <v>11</v>
      </c>
      <c r="DP11" s="143">
        <v>12</v>
      </c>
      <c r="DQ11" s="143">
        <v>13</v>
      </c>
      <c r="DR11" s="622">
        <v>14</v>
      </c>
      <c r="DS11" s="143">
        <v>15</v>
      </c>
      <c r="DT11" s="143">
        <v>16</v>
      </c>
      <c r="DU11" s="622">
        <v>17</v>
      </c>
      <c r="DV11" s="143">
        <v>18</v>
      </c>
      <c r="DW11" s="143">
        <v>19</v>
      </c>
      <c r="DX11" s="622">
        <v>20</v>
      </c>
      <c r="DY11" s="143">
        <v>21</v>
      </c>
      <c r="DZ11" s="143">
        <v>22</v>
      </c>
      <c r="EA11" s="622">
        <v>23</v>
      </c>
      <c r="EB11" s="143">
        <v>24</v>
      </c>
      <c r="EC11" s="143">
        <v>25</v>
      </c>
      <c r="ED11" s="622">
        <v>26</v>
      </c>
      <c r="EE11" s="143">
        <v>27</v>
      </c>
      <c r="EF11" s="143">
        <v>28</v>
      </c>
      <c r="EG11" s="622">
        <v>29</v>
      </c>
    </row>
    <row r="12" spans="1:139" s="95" customFormat="1" ht="14.25" customHeight="1" x14ac:dyDescent="0.2">
      <c r="A12" s="942">
        <v>1</v>
      </c>
      <c r="B12" s="943"/>
      <c r="C12" s="943"/>
      <c r="D12" s="943"/>
      <c r="E12" s="944"/>
      <c r="F12" s="945" t="s">
        <v>397</v>
      </c>
      <c r="G12" s="946"/>
      <c r="H12" s="946"/>
      <c r="I12" s="946"/>
      <c r="J12" s="946"/>
      <c r="K12" s="946"/>
      <c r="L12" s="946"/>
      <c r="M12" s="946"/>
      <c r="N12" s="946"/>
      <c r="O12" s="946"/>
      <c r="P12" s="946"/>
      <c r="Q12" s="946"/>
      <c r="R12" s="946"/>
      <c r="S12" s="946"/>
      <c r="T12" s="946"/>
      <c r="U12" s="946"/>
      <c r="V12" s="946"/>
      <c r="W12" s="946"/>
      <c r="X12" s="946"/>
      <c r="Y12" s="946"/>
      <c r="Z12" s="946"/>
      <c r="AA12" s="946"/>
      <c r="AB12" s="946"/>
      <c r="AC12" s="946"/>
      <c r="AD12" s="946"/>
      <c r="AE12" s="946"/>
      <c r="AF12" s="946"/>
      <c r="AG12" s="946"/>
      <c r="AH12" s="946"/>
      <c r="AI12" s="946"/>
      <c r="AJ12" s="946"/>
      <c r="AK12" s="946"/>
      <c r="AL12" s="946"/>
      <c r="AM12" s="946"/>
      <c r="AN12" s="946"/>
      <c r="AO12" s="946"/>
      <c r="AP12" s="946"/>
      <c r="AQ12" s="946"/>
      <c r="AR12" s="946"/>
      <c r="AS12" s="946"/>
      <c r="AT12" s="946"/>
      <c r="AU12" s="946"/>
      <c r="AV12" s="946"/>
      <c r="AW12" s="946"/>
      <c r="AX12" s="946"/>
      <c r="AY12" s="946"/>
      <c r="AZ12" s="946"/>
      <c r="BA12" s="946"/>
      <c r="BB12" s="946"/>
      <c r="BC12" s="946"/>
      <c r="BD12" s="946"/>
      <c r="BE12" s="946"/>
      <c r="BF12" s="946"/>
      <c r="BG12" s="946"/>
      <c r="BH12" s="946"/>
      <c r="BI12" s="946"/>
      <c r="BJ12" s="946"/>
      <c r="BK12" s="946"/>
      <c r="BL12" s="946"/>
      <c r="BM12" s="946"/>
      <c r="BN12" s="946"/>
      <c r="BO12" s="946"/>
      <c r="BP12" s="946"/>
      <c r="BQ12" s="946"/>
      <c r="BR12" s="946"/>
      <c r="BS12" s="946"/>
      <c r="BT12" s="946"/>
      <c r="BU12" s="946"/>
      <c r="BV12" s="946"/>
      <c r="BW12" s="946"/>
      <c r="BX12" s="946"/>
      <c r="BY12" s="946"/>
      <c r="BZ12" s="946"/>
      <c r="CA12" s="946"/>
      <c r="CB12" s="946"/>
      <c r="CC12" s="946"/>
      <c r="CD12" s="946"/>
      <c r="CE12" s="947"/>
      <c r="CF12" s="948" t="s">
        <v>494</v>
      </c>
      <c r="CG12" s="949"/>
      <c r="CH12" s="949"/>
      <c r="CI12" s="966" t="s">
        <v>132</v>
      </c>
      <c r="CJ12" s="967"/>
      <c r="CK12" s="967"/>
      <c r="CL12" s="967"/>
      <c r="CM12" s="967"/>
      <c r="CN12" s="967"/>
      <c r="CO12" s="967"/>
      <c r="CP12" s="967"/>
      <c r="CQ12" s="967"/>
      <c r="CR12" s="967"/>
      <c r="CS12" s="967"/>
      <c r="CT12" s="967"/>
      <c r="CU12" s="968"/>
      <c r="CV12" s="966" t="s">
        <v>132</v>
      </c>
      <c r="CW12" s="967"/>
      <c r="CX12" s="967"/>
      <c r="CY12" s="967"/>
      <c r="CZ12" s="967"/>
      <c r="DA12" s="967"/>
      <c r="DB12" s="967"/>
      <c r="DC12" s="967"/>
      <c r="DD12" s="967"/>
      <c r="DE12" s="967"/>
      <c r="DF12" s="967"/>
      <c r="DG12" s="967"/>
      <c r="DH12" s="968"/>
      <c r="DI12" s="429" t="s">
        <v>132</v>
      </c>
      <c r="DJ12" s="429" t="s">
        <v>132</v>
      </c>
      <c r="DK12" s="429" t="s">
        <v>132</v>
      </c>
      <c r="DL12" s="429" t="s">
        <v>132</v>
      </c>
      <c r="DM12" s="143" t="s">
        <v>132</v>
      </c>
      <c r="DN12" s="143" t="s">
        <v>132</v>
      </c>
      <c r="DO12" s="143" t="s">
        <v>132</v>
      </c>
      <c r="DP12" s="143" t="s">
        <v>132</v>
      </c>
      <c r="DQ12" s="143" t="s">
        <v>132</v>
      </c>
      <c r="DR12" s="143" t="s">
        <v>132</v>
      </c>
      <c r="DS12" s="143" t="s">
        <v>132</v>
      </c>
      <c r="DT12" s="143" t="s">
        <v>132</v>
      </c>
      <c r="DU12" s="143" t="s">
        <v>132</v>
      </c>
      <c r="DV12" s="143" t="s">
        <v>132</v>
      </c>
      <c r="DW12" s="143" t="s">
        <v>132</v>
      </c>
      <c r="DX12" s="143" t="s">
        <v>132</v>
      </c>
      <c r="DY12" s="143" t="s">
        <v>132</v>
      </c>
      <c r="DZ12" s="143" t="s">
        <v>132</v>
      </c>
      <c r="EA12" s="143" t="s">
        <v>132</v>
      </c>
      <c r="EB12" s="143" t="s">
        <v>132</v>
      </c>
      <c r="EC12" s="143" t="s">
        <v>132</v>
      </c>
      <c r="ED12" s="143" t="s">
        <v>132</v>
      </c>
      <c r="EE12" s="143" t="s">
        <v>132</v>
      </c>
      <c r="EF12" s="143" t="s">
        <v>132</v>
      </c>
      <c r="EG12" s="143" t="s">
        <v>132</v>
      </c>
    </row>
    <row r="13" spans="1:139" s="95" customFormat="1" ht="14.25" customHeight="1" x14ac:dyDescent="0.2">
      <c r="A13" s="954" t="s">
        <v>398</v>
      </c>
      <c r="B13" s="955"/>
      <c r="C13" s="955"/>
      <c r="D13" s="955"/>
      <c r="E13" s="956"/>
      <c r="F13" s="960" t="s">
        <v>1456</v>
      </c>
      <c r="G13" s="961"/>
      <c r="H13" s="961"/>
      <c r="I13" s="961"/>
      <c r="J13" s="961"/>
      <c r="K13" s="961"/>
      <c r="L13" s="961"/>
      <c r="M13" s="961"/>
      <c r="N13" s="961"/>
      <c r="O13" s="961"/>
      <c r="P13" s="961"/>
      <c r="Q13" s="961"/>
      <c r="R13" s="961"/>
      <c r="S13" s="961"/>
      <c r="T13" s="961"/>
      <c r="U13" s="961"/>
      <c r="V13" s="961"/>
      <c r="W13" s="961"/>
      <c r="X13" s="961"/>
      <c r="Y13" s="961"/>
      <c r="Z13" s="961"/>
      <c r="AA13" s="961"/>
      <c r="AB13" s="961"/>
      <c r="AC13" s="961"/>
      <c r="AD13" s="961"/>
      <c r="AE13" s="961"/>
      <c r="AF13" s="961"/>
      <c r="AG13" s="961"/>
      <c r="AH13" s="961"/>
      <c r="AI13" s="961"/>
      <c r="AJ13" s="961"/>
      <c r="AK13" s="961"/>
      <c r="AL13" s="961"/>
      <c r="AM13" s="961"/>
      <c r="AN13" s="961"/>
      <c r="AO13" s="961"/>
      <c r="AP13" s="961"/>
      <c r="AQ13" s="961"/>
      <c r="AR13" s="961"/>
      <c r="AS13" s="961"/>
      <c r="AT13" s="961"/>
      <c r="AU13" s="961"/>
      <c r="AV13" s="961"/>
      <c r="AW13" s="961"/>
      <c r="AX13" s="961"/>
      <c r="AY13" s="961"/>
      <c r="AZ13" s="961"/>
      <c r="BA13" s="961"/>
      <c r="BB13" s="961"/>
      <c r="BC13" s="961"/>
      <c r="BD13" s="961"/>
      <c r="BE13" s="961"/>
      <c r="BF13" s="961"/>
      <c r="BG13" s="961"/>
      <c r="BH13" s="961"/>
      <c r="BI13" s="961"/>
      <c r="BJ13" s="961"/>
      <c r="BK13" s="961"/>
      <c r="BL13" s="961"/>
      <c r="BM13" s="961"/>
      <c r="BN13" s="961"/>
      <c r="BO13" s="961"/>
      <c r="BP13" s="961"/>
      <c r="BQ13" s="961"/>
      <c r="BR13" s="961"/>
      <c r="BS13" s="961"/>
      <c r="BT13" s="961"/>
      <c r="BU13" s="961"/>
      <c r="BV13" s="961"/>
      <c r="BW13" s="961"/>
      <c r="BX13" s="961"/>
      <c r="BY13" s="961"/>
      <c r="BZ13" s="961"/>
      <c r="CA13" s="961"/>
      <c r="CB13" s="961"/>
      <c r="CC13" s="961"/>
      <c r="CD13" s="961"/>
      <c r="CE13" s="962"/>
      <c r="CF13" s="948" t="s">
        <v>490</v>
      </c>
      <c r="CG13" s="949"/>
      <c r="CH13" s="949"/>
      <c r="CI13" s="879">
        <f>DI13</f>
        <v>164.1</v>
      </c>
      <c r="CJ13" s="879"/>
      <c r="CK13" s="879"/>
      <c r="CL13" s="879"/>
      <c r="CM13" s="879"/>
      <c r="CN13" s="879"/>
      <c r="CO13" s="879"/>
      <c r="CP13" s="879"/>
      <c r="CQ13" s="879"/>
      <c r="CR13" s="879"/>
      <c r="CS13" s="879"/>
      <c r="CT13" s="879"/>
      <c r="CU13" s="879"/>
      <c r="CV13" s="879">
        <f>EG13</f>
        <v>158.74</v>
      </c>
      <c r="CW13" s="879"/>
      <c r="CX13" s="879"/>
      <c r="CY13" s="879"/>
      <c r="CZ13" s="879"/>
      <c r="DA13" s="879"/>
      <c r="DB13" s="879"/>
      <c r="DC13" s="879"/>
      <c r="DD13" s="879"/>
      <c r="DE13" s="879"/>
      <c r="DF13" s="879"/>
      <c r="DG13" s="879"/>
      <c r="DH13" s="879"/>
      <c r="DI13" s="616">
        <f>'ф_4 (Л) '!AK77</f>
        <v>164.1</v>
      </c>
      <c r="DJ13" s="616">
        <f>'ф_4 (Л) '!AL77</f>
        <v>164.1</v>
      </c>
      <c r="DK13" s="616">
        <f>'ф_4 (Л) '!AM77</f>
        <v>164.11</v>
      </c>
      <c r="DL13" s="616">
        <f>'ф_4 (Л) '!AN77</f>
        <v>163.22999999999999</v>
      </c>
      <c r="DM13" s="616">
        <f>'ф_4 (Л) '!AO77</f>
        <v>163.22999999999999</v>
      </c>
      <c r="DN13" s="616">
        <f>'ф_4 (Л) '!AP77</f>
        <v>161.43</v>
      </c>
      <c r="DO13" s="616">
        <f>'ф_4 (Л) '!AQ77</f>
        <v>160.53</v>
      </c>
      <c r="DP13" s="616">
        <f>'ф_4 (Л) '!AR77</f>
        <v>159.63</v>
      </c>
      <c r="DQ13" s="616">
        <f>'ф_4 (Л) '!AS77</f>
        <v>158.74</v>
      </c>
      <c r="DR13" s="616">
        <f>'ф_4 (Л) '!AT77</f>
        <v>158.74</v>
      </c>
      <c r="DS13" s="616">
        <f>'ф_4 (Л) '!AU77</f>
        <v>158.74</v>
      </c>
      <c r="DT13" s="616">
        <f>'ф_4 (Л) '!AV77</f>
        <v>158.74</v>
      </c>
      <c r="DU13" s="616">
        <f>'ф_4 (Л) '!AW77</f>
        <v>158.74</v>
      </c>
      <c r="DV13" s="616">
        <f>'ф_4 (Л) '!AX77</f>
        <v>158.74</v>
      </c>
      <c r="DW13" s="616">
        <f>'ф_4 (Л) '!AY77</f>
        <v>158.74</v>
      </c>
      <c r="DX13" s="616">
        <f>'ф_4 (Л) '!AZ77</f>
        <v>158.74</v>
      </c>
      <c r="DY13" s="616">
        <f>'ф_4 (Л) '!BA77</f>
        <v>158.74</v>
      </c>
      <c r="DZ13" s="616">
        <f>'ф_4 (Л) '!BB77</f>
        <v>158.74</v>
      </c>
      <c r="EA13" s="616">
        <f>'ф_4 (Л) '!BC77</f>
        <v>158.74</v>
      </c>
      <c r="EB13" s="616">
        <f>'ф_4 (Л) '!BD77</f>
        <v>158.74</v>
      </c>
      <c r="EC13" s="616">
        <f>'ф_4 (Л) '!BE77</f>
        <v>158.74</v>
      </c>
      <c r="ED13" s="616">
        <f>'ф_4 (Л) '!BF77</f>
        <v>158.74</v>
      </c>
      <c r="EE13" s="616">
        <f>'ф_4 (Л) '!BG77</f>
        <v>158.74</v>
      </c>
      <c r="EF13" s="616">
        <f>'ф_4 (Л) '!BH77</f>
        <v>158.74</v>
      </c>
      <c r="EG13" s="616">
        <f>'ф_4 (Л) '!BI77</f>
        <v>158.74</v>
      </c>
      <c r="EI13" s="180"/>
    </row>
    <row r="14" spans="1:139" s="95" customFormat="1" ht="11.25" x14ac:dyDescent="0.2">
      <c r="A14" s="957"/>
      <c r="B14" s="958"/>
      <c r="C14" s="958"/>
      <c r="D14" s="958"/>
      <c r="E14" s="959"/>
      <c r="F14" s="963"/>
      <c r="G14" s="964"/>
      <c r="H14" s="964"/>
      <c r="I14" s="964"/>
      <c r="J14" s="964"/>
      <c r="K14" s="964"/>
      <c r="L14" s="964"/>
      <c r="M14" s="964"/>
      <c r="N14" s="964"/>
      <c r="O14" s="964"/>
      <c r="P14" s="964"/>
      <c r="Q14" s="964"/>
      <c r="R14" s="964"/>
      <c r="S14" s="964"/>
      <c r="T14" s="964"/>
      <c r="U14" s="964"/>
      <c r="V14" s="964"/>
      <c r="W14" s="964"/>
      <c r="X14" s="964"/>
      <c r="Y14" s="964"/>
      <c r="Z14" s="964"/>
      <c r="AA14" s="964"/>
      <c r="AB14" s="964"/>
      <c r="AC14" s="964"/>
      <c r="AD14" s="964"/>
      <c r="AE14" s="964"/>
      <c r="AF14" s="964"/>
      <c r="AG14" s="964"/>
      <c r="AH14" s="964"/>
      <c r="AI14" s="964"/>
      <c r="AJ14" s="964"/>
      <c r="AK14" s="964"/>
      <c r="AL14" s="964"/>
      <c r="AM14" s="964"/>
      <c r="AN14" s="964"/>
      <c r="AO14" s="964"/>
      <c r="AP14" s="964"/>
      <c r="AQ14" s="964"/>
      <c r="AR14" s="964"/>
      <c r="AS14" s="964"/>
      <c r="AT14" s="964"/>
      <c r="AU14" s="964"/>
      <c r="AV14" s="964"/>
      <c r="AW14" s="964"/>
      <c r="AX14" s="964"/>
      <c r="AY14" s="964"/>
      <c r="AZ14" s="964"/>
      <c r="BA14" s="964"/>
      <c r="BB14" s="964"/>
      <c r="BC14" s="964"/>
      <c r="BD14" s="964"/>
      <c r="BE14" s="964"/>
      <c r="BF14" s="964"/>
      <c r="BG14" s="964"/>
      <c r="BH14" s="964"/>
      <c r="BI14" s="964"/>
      <c r="BJ14" s="964"/>
      <c r="BK14" s="964"/>
      <c r="BL14" s="964"/>
      <c r="BM14" s="964"/>
      <c r="BN14" s="964"/>
      <c r="BO14" s="964"/>
      <c r="BP14" s="964"/>
      <c r="BQ14" s="964"/>
      <c r="BR14" s="964"/>
      <c r="BS14" s="964"/>
      <c r="BT14" s="964"/>
      <c r="BU14" s="964"/>
      <c r="BV14" s="964"/>
      <c r="BW14" s="964"/>
      <c r="BX14" s="964"/>
      <c r="BY14" s="964"/>
      <c r="BZ14" s="964"/>
      <c r="CA14" s="964"/>
      <c r="CB14" s="964"/>
      <c r="CC14" s="964"/>
      <c r="CD14" s="964"/>
      <c r="CE14" s="965"/>
      <c r="CF14" s="948" t="s">
        <v>495</v>
      </c>
      <c r="CG14" s="949"/>
      <c r="CH14" s="949"/>
      <c r="CI14" s="966" t="s">
        <v>132</v>
      </c>
      <c r="CJ14" s="967"/>
      <c r="CK14" s="967"/>
      <c r="CL14" s="967"/>
      <c r="CM14" s="967"/>
      <c r="CN14" s="967"/>
      <c r="CO14" s="967"/>
      <c r="CP14" s="967"/>
      <c r="CQ14" s="967"/>
      <c r="CR14" s="967"/>
      <c r="CS14" s="967"/>
      <c r="CT14" s="967"/>
      <c r="CU14" s="968"/>
      <c r="CV14" s="966" t="s">
        <v>132</v>
      </c>
      <c r="CW14" s="967"/>
      <c r="CX14" s="967"/>
      <c r="CY14" s="967"/>
      <c r="CZ14" s="967"/>
      <c r="DA14" s="967"/>
      <c r="DB14" s="967"/>
      <c r="DC14" s="967"/>
      <c r="DD14" s="967"/>
      <c r="DE14" s="967"/>
      <c r="DF14" s="967"/>
      <c r="DG14" s="967"/>
      <c r="DH14" s="968"/>
      <c r="DI14" s="429" t="s">
        <v>132</v>
      </c>
      <c r="DJ14" s="429" t="s">
        <v>132</v>
      </c>
      <c r="DK14" s="429" t="s">
        <v>132</v>
      </c>
      <c r="DL14" s="429" t="s">
        <v>132</v>
      </c>
      <c r="DM14" s="143" t="s">
        <v>132</v>
      </c>
      <c r="DN14" s="143" t="s">
        <v>132</v>
      </c>
      <c r="DO14" s="143" t="s">
        <v>132</v>
      </c>
      <c r="DP14" s="143" t="s">
        <v>132</v>
      </c>
      <c r="DQ14" s="143" t="s">
        <v>132</v>
      </c>
      <c r="DR14" s="143" t="s">
        <v>132</v>
      </c>
      <c r="DS14" s="143" t="s">
        <v>132</v>
      </c>
      <c r="DT14" s="143" t="s">
        <v>132</v>
      </c>
      <c r="DU14" s="143" t="s">
        <v>132</v>
      </c>
      <c r="DV14" s="143" t="s">
        <v>132</v>
      </c>
      <c r="DW14" s="143" t="s">
        <v>132</v>
      </c>
      <c r="DX14" s="143" t="s">
        <v>132</v>
      </c>
      <c r="DY14" s="143" t="s">
        <v>132</v>
      </c>
      <c r="DZ14" s="143" t="s">
        <v>132</v>
      </c>
      <c r="EA14" s="143" t="s">
        <v>132</v>
      </c>
      <c r="EB14" s="143" t="s">
        <v>132</v>
      </c>
      <c r="EC14" s="143" t="s">
        <v>132</v>
      </c>
      <c r="ED14" s="143" t="s">
        <v>132</v>
      </c>
      <c r="EE14" s="143" t="s">
        <v>132</v>
      </c>
      <c r="EF14" s="143" t="s">
        <v>132</v>
      </c>
      <c r="EG14" s="143" t="s">
        <v>132</v>
      </c>
    </row>
    <row r="15" spans="1:139" s="95" customFormat="1" ht="14.25" customHeight="1" x14ac:dyDescent="0.2">
      <c r="A15" s="942" t="s">
        <v>399</v>
      </c>
      <c r="B15" s="943"/>
      <c r="C15" s="943"/>
      <c r="D15" s="943"/>
      <c r="E15" s="944"/>
      <c r="F15" s="945" t="s">
        <v>400</v>
      </c>
      <c r="G15" s="946"/>
      <c r="H15" s="946"/>
      <c r="I15" s="946"/>
      <c r="J15" s="946"/>
      <c r="K15" s="946"/>
      <c r="L15" s="946"/>
      <c r="M15" s="946"/>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c r="AL15" s="946"/>
      <c r="AM15" s="946"/>
      <c r="AN15" s="946"/>
      <c r="AO15" s="946"/>
      <c r="AP15" s="946"/>
      <c r="AQ15" s="946"/>
      <c r="AR15" s="946"/>
      <c r="AS15" s="946"/>
      <c r="AT15" s="946"/>
      <c r="AU15" s="946"/>
      <c r="AV15" s="946"/>
      <c r="AW15" s="946"/>
      <c r="AX15" s="946"/>
      <c r="AY15" s="946"/>
      <c r="AZ15" s="946"/>
      <c r="BA15" s="946"/>
      <c r="BB15" s="946"/>
      <c r="BC15" s="946"/>
      <c r="BD15" s="946"/>
      <c r="BE15" s="946"/>
      <c r="BF15" s="946"/>
      <c r="BG15" s="946"/>
      <c r="BH15" s="946"/>
      <c r="BI15" s="946"/>
      <c r="BJ15" s="946"/>
      <c r="BK15" s="946"/>
      <c r="BL15" s="946"/>
      <c r="BM15" s="946"/>
      <c r="BN15" s="946"/>
      <c r="BO15" s="946"/>
      <c r="BP15" s="946"/>
      <c r="BQ15" s="946"/>
      <c r="BR15" s="946"/>
      <c r="BS15" s="946"/>
      <c r="BT15" s="946"/>
      <c r="BU15" s="946"/>
      <c r="BV15" s="946"/>
      <c r="BW15" s="946"/>
      <c r="BX15" s="946"/>
      <c r="BY15" s="946"/>
      <c r="BZ15" s="946"/>
      <c r="CA15" s="946"/>
      <c r="CB15" s="946"/>
      <c r="CC15" s="946"/>
      <c r="CD15" s="946"/>
      <c r="CE15" s="947"/>
      <c r="CF15" s="948" t="s">
        <v>74</v>
      </c>
      <c r="CG15" s="949"/>
      <c r="CH15" s="949"/>
      <c r="CI15" s="966">
        <v>0</v>
      </c>
      <c r="CJ15" s="967"/>
      <c r="CK15" s="967"/>
      <c r="CL15" s="967"/>
      <c r="CM15" s="967"/>
      <c r="CN15" s="967"/>
      <c r="CO15" s="967"/>
      <c r="CP15" s="967"/>
      <c r="CQ15" s="967"/>
      <c r="CR15" s="967"/>
      <c r="CS15" s="967"/>
      <c r="CT15" s="967"/>
      <c r="CU15" s="968"/>
      <c r="CV15" s="951">
        <f>EG15</f>
        <v>0</v>
      </c>
      <c r="CW15" s="951"/>
      <c r="CX15" s="951"/>
      <c r="CY15" s="951"/>
      <c r="CZ15" s="951"/>
      <c r="DA15" s="951"/>
      <c r="DB15" s="951"/>
      <c r="DC15" s="951"/>
      <c r="DD15" s="951"/>
      <c r="DE15" s="951"/>
      <c r="DF15" s="951"/>
      <c r="DG15" s="951"/>
      <c r="DH15" s="951"/>
      <c r="DI15" s="277">
        <v>0</v>
      </c>
      <c r="DJ15" s="428">
        <v>0</v>
      </c>
      <c r="DK15" s="428">
        <v>0</v>
      </c>
      <c r="DL15" s="428">
        <v>0</v>
      </c>
      <c r="DM15" s="143">
        <v>0</v>
      </c>
      <c r="DN15" s="143">
        <v>0</v>
      </c>
      <c r="DO15" s="143">
        <v>0</v>
      </c>
      <c r="DP15" s="143">
        <v>0</v>
      </c>
      <c r="DQ15" s="143">
        <v>0</v>
      </c>
      <c r="DR15" s="143">
        <v>0</v>
      </c>
      <c r="DS15" s="143">
        <v>0</v>
      </c>
      <c r="DT15" s="143">
        <v>0</v>
      </c>
      <c r="DU15" s="143">
        <v>0</v>
      </c>
      <c r="DV15" s="143">
        <v>0</v>
      </c>
      <c r="DW15" s="143">
        <v>0</v>
      </c>
      <c r="DX15" s="143">
        <v>0</v>
      </c>
      <c r="DY15" s="143">
        <v>0</v>
      </c>
      <c r="DZ15" s="143">
        <v>0</v>
      </c>
      <c r="EA15" s="143">
        <v>0</v>
      </c>
      <c r="EB15" s="143">
        <v>0</v>
      </c>
      <c r="EC15" s="143">
        <v>0</v>
      </c>
      <c r="ED15" s="143">
        <v>0</v>
      </c>
      <c r="EE15" s="143">
        <v>0</v>
      </c>
      <c r="EF15" s="143">
        <v>0</v>
      </c>
      <c r="EG15" s="143">
        <v>0</v>
      </c>
    </row>
    <row r="16" spans="1:139" s="95" customFormat="1" ht="26.25" customHeight="1" x14ac:dyDescent="0.2">
      <c r="A16" s="942" t="s">
        <v>401</v>
      </c>
      <c r="B16" s="943"/>
      <c r="C16" s="943"/>
      <c r="D16" s="943"/>
      <c r="E16" s="944"/>
      <c r="F16" s="945" t="s">
        <v>402</v>
      </c>
      <c r="G16" s="946"/>
      <c r="H16" s="946"/>
      <c r="I16" s="946"/>
      <c r="J16" s="946"/>
      <c r="K16" s="946"/>
      <c r="L16" s="946"/>
      <c r="M16" s="946"/>
      <c r="N16" s="946"/>
      <c r="O16" s="946"/>
      <c r="P16" s="946"/>
      <c r="Q16" s="946"/>
      <c r="R16" s="946"/>
      <c r="S16" s="946"/>
      <c r="T16" s="946"/>
      <c r="U16" s="946"/>
      <c r="V16" s="946"/>
      <c r="W16" s="946"/>
      <c r="X16" s="946"/>
      <c r="Y16" s="946"/>
      <c r="Z16" s="946"/>
      <c r="AA16" s="946"/>
      <c r="AB16" s="946"/>
      <c r="AC16" s="946"/>
      <c r="AD16" s="946"/>
      <c r="AE16" s="946"/>
      <c r="AF16" s="946"/>
      <c r="AG16" s="946"/>
      <c r="AH16" s="946"/>
      <c r="AI16" s="946"/>
      <c r="AJ16" s="946"/>
      <c r="AK16" s="946"/>
      <c r="AL16" s="946"/>
      <c r="AM16" s="946"/>
      <c r="AN16" s="946"/>
      <c r="AO16" s="946"/>
      <c r="AP16" s="946"/>
      <c r="AQ16" s="946"/>
      <c r="AR16" s="946"/>
      <c r="AS16" s="946"/>
      <c r="AT16" s="946"/>
      <c r="AU16" s="946"/>
      <c r="AV16" s="946"/>
      <c r="AW16" s="946"/>
      <c r="AX16" s="946"/>
      <c r="AY16" s="946"/>
      <c r="AZ16" s="946"/>
      <c r="BA16" s="946"/>
      <c r="BB16" s="946"/>
      <c r="BC16" s="946"/>
      <c r="BD16" s="946"/>
      <c r="BE16" s="946"/>
      <c r="BF16" s="946"/>
      <c r="BG16" s="946"/>
      <c r="BH16" s="946"/>
      <c r="BI16" s="946"/>
      <c r="BJ16" s="946"/>
      <c r="BK16" s="946"/>
      <c r="BL16" s="946"/>
      <c r="BM16" s="946"/>
      <c r="BN16" s="946"/>
      <c r="BO16" s="946"/>
      <c r="BP16" s="946"/>
      <c r="BQ16" s="946"/>
      <c r="BR16" s="946"/>
      <c r="BS16" s="946"/>
      <c r="BT16" s="946"/>
      <c r="BU16" s="946"/>
      <c r="BV16" s="946"/>
      <c r="BW16" s="946"/>
      <c r="BX16" s="946"/>
      <c r="BY16" s="946"/>
      <c r="BZ16" s="946"/>
      <c r="CA16" s="946"/>
      <c r="CB16" s="946"/>
      <c r="CC16" s="946"/>
      <c r="CD16" s="946"/>
      <c r="CE16" s="947"/>
      <c r="CF16" s="948" t="s">
        <v>403</v>
      </c>
      <c r="CG16" s="949"/>
      <c r="CH16" s="949"/>
      <c r="CI16" s="992">
        <f t="shared" ref="CI16:CI18" si="0">DI16</f>
        <v>0.98982772165827126</v>
      </c>
      <c r="CJ16" s="967"/>
      <c r="CK16" s="967"/>
      <c r="CL16" s="967"/>
      <c r="CM16" s="967"/>
      <c r="CN16" s="967"/>
      <c r="CO16" s="967"/>
      <c r="CP16" s="967"/>
      <c r="CQ16" s="967"/>
      <c r="CR16" s="967"/>
      <c r="CS16" s="967"/>
      <c r="CT16" s="967"/>
      <c r="CU16" s="968"/>
      <c r="CV16" s="993">
        <f t="shared" ref="CV16:CV18" si="1">EG16</f>
        <v>0.85727604483772679</v>
      </c>
      <c r="CW16" s="993"/>
      <c r="CX16" s="993"/>
      <c r="CY16" s="993"/>
      <c r="CZ16" s="993"/>
      <c r="DA16" s="993"/>
      <c r="DB16" s="993"/>
      <c r="DC16" s="993"/>
      <c r="DD16" s="993"/>
      <c r="DE16" s="993"/>
      <c r="DF16" s="993"/>
      <c r="DG16" s="993"/>
      <c r="DH16" s="993"/>
      <c r="DI16" s="431">
        <v>0.98982772165827126</v>
      </c>
      <c r="DJ16" s="431">
        <v>0.98680480960624617</v>
      </c>
      <c r="DK16" s="431">
        <v>0.97696603969305829</v>
      </c>
      <c r="DL16" s="431">
        <v>0.82153719727549179</v>
      </c>
      <c r="DM16" s="431">
        <v>0.61741748056814305</v>
      </c>
      <c r="DN16" s="431">
        <v>0.520085048252101</v>
      </c>
      <c r="DO16" s="431">
        <v>0.51079432806287961</v>
      </c>
      <c r="DP16" s="431">
        <v>0.54178748816472944</v>
      </c>
      <c r="DQ16" s="431">
        <v>0.5744796094505713</v>
      </c>
      <c r="DR16" s="431">
        <v>0.61473827385649549</v>
      </c>
      <c r="DS16" s="431">
        <v>0.65375285969990848</v>
      </c>
      <c r="DT16" s="431">
        <v>0.69423969099051219</v>
      </c>
      <c r="DU16" s="431">
        <v>0.73437759175960393</v>
      </c>
      <c r="DV16" s="431">
        <v>0.77215777681065079</v>
      </c>
      <c r="DW16" s="431">
        <v>0.80338486709750612</v>
      </c>
      <c r="DX16" s="431">
        <v>0.81926841804624995</v>
      </c>
      <c r="DY16" s="431">
        <v>0.82995511465187344</v>
      </c>
      <c r="DZ16" s="431">
        <v>0.84109440820290104</v>
      </c>
      <c r="EA16" s="431">
        <v>0.85203355756687382</v>
      </c>
      <c r="EB16" s="431">
        <v>0.85968654509447995</v>
      </c>
      <c r="EC16" s="431">
        <v>0.86422909497400413</v>
      </c>
      <c r="ED16" s="431">
        <v>0.87134780474583284</v>
      </c>
      <c r="EE16" s="431">
        <v>0.86446533264134495</v>
      </c>
      <c r="EF16" s="431">
        <v>0.85398902744136629</v>
      </c>
      <c r="EG16" s="431">
        <v>0.85727604483772679</v>
      </c>
    </row>
    <row r="17" spans="1:139" s="146" customFormat="1" ht="18.75" customHeight="1" x14ac:dyDescent="0.2">
      <c r="A17" s="969" t="s">
        <v>404</v>
      </c>
      <c r="B17" s="970"/>
      <c r="C17" s="970"/>
      <c r="D17" s="970"/>
      <c r="E17" s="971"/>
      <c r="F17" s="975" t="s">
        <v>405</v>
      </c>
      <c r="G17" s="976"/>
      <c r="H17" s="976"/>
      <c r="I17" s="976"/>
      <c r="J17" s="976"/>
      <c r="K17" s="976"/>
      <c r="L17" s="976"/>
      <c r="M17" s="976"/>
      <c r="N17" s="976"/>
      <c r="O17" s="976"/>
      <c r="P17" s="976"/>
      <c r="Q17" s="976"/>
      <c r="R17" s="976"/>
      <c r="S17" s="976"/>
      <c r="T17" s="976"/>
      <c r="U17" s="976"/>
      <c r="V17" s="976"/>
      <c r="W17" s="976"/>
      <c r="X17" s="976"/>
      <c r="Y17" s="976"/>
      <c r="Z17" s="976"/>
      <c r="AA17" s="976"/>
      <c r="AB17" s="976"/>
      <c r="AC17" s="976"/>
      <c r="AD17" s="976"/>
      <c r="AE17" s="976"/>
      <c r="AF17" s="976"/>
      <c r="AG17" s="976"/>
      <c r="AH17" s="976"/>
      <c r="AI17" s="976"/>
      <c r="AJ17" s="976"/>
      <c r="AK17" s="976"/>
      <c r="AL17" s="976"/>
      <c r="AM17" s="976"/>
      <c r="AN17" s="976"/>
      <c r="AO17" s="976"/>
      <c r="AP17" s="976"/>
      <c r="AQ17" s="976"/>
      <c r="AR17" s="976"/>
      <c r="AS17" s="976"/>
      <c r="AT17" s="976"/>
      <c r="AU17" s="976"/>
      <c r="AV17" s="976"/>
      <c r="AW17" s="976"/>
      <c r="AX17" s="976"/>
      <c r="AY17" s="976"/>
      <c r="AZ17" s="976"/>
      <c r="BA17" s="976"/>
      <c r="BB17" s="976"/>
      <c r="BC17" s="976"/>
      <c r="BD17" s="976"/>
      <c r="BE17" s="976"/>
      <c r="BF17" s="976"/>
      <c r="BG17" s="976"/>
      <c r="BH17" s="976"/>
      <c r="BI17" s="976"/>
      <c r="BJ17" s="976"/>
      <c r="BK17" s="976"/>
      <c r="BL17" s="976"/>
      <c r="BM17" s="976"/>
      <c r="BN17" s="976"/>
      <c r="BO17" s="976"/>
      <c r="BP17" s="976"/>
      <c r="BQ17" s="976"/>
      <c r="BR17" s="976"/>
      <c r="BS17" s="976"/>
      <c r="BT17" s="976"/>
      <c r="BU17" s="976"/>
      <c r="BV17" s="976"/>
      <c r="BW17" s="976"/>
      <c r="BX17" s="976"/>
      <c r="BY17" s="976"/>
      <c r="BZ17" s="976"/>
      <c r="CA17" s="976"/>
      <c r="CB17" s="976"/>
      <c r="CC17" s="976"/>
      <c r="CD17" s="976"/>
      <c r="CE17" s="977"/>
      <c r="CF17" s="981" t="s">
        <v>406</v>
      </c>
      <c r="CG17" s="982"/>
      <c r="CH17" s="982"/>
      <c r="CI17" s="983">
        <f t="shared" si="0"/>
        <v>166845.20000000001</v>
      </c>
      <c r="CJ17" s="984"/>
      <c r="CK17" s="984"/>
      <c r="CL17" s="984"/>
      <c r="CM17" s="984"/>
      <c r="CN17" s="984"/>
      <c r="CO17" s="984"/>
      <c r="CP17" s="984"/>
      <c r="CQ17" s="984"/>
      <c r="CR17" s="984"/>
      <c r="CS17" s="984"/>
      <c r="CT17" s="984"/>
      <c r="CU17" s="985"/>
      <c r="CV17" s="879">
        <f t="shared" si="1"/>
        <v>150401.26999999999</v>
      </c>
      <c r="CW17" s="879"/>
      <c r="CX17" s="879"/>
      <c r="CY17" s="879"/>
      <c r="CZ17" s="879"/>
      <c r="DA17" s="879"/>
      <c r="DB17" s="879"/>
      <c r="DC17" s="879"/>
      <c r="DD17" s="879"/>
      <c r="DE17" s="879"/>
      <c r="DF17" s="879"/>
      <c r="DG17" s="879"/>
      <c r="DH17" s="879"/>
      <c r="DI17" s="426">
        <f>'ф_4 (Л) '!CK77</f>
        <v>166845.20000000001</v>
      </c>
      <c r="DJ17" s="616">
        <f>'ф_4 (Л) '!CL77</f>
        <v>166845.20000000001</v>
      </c>
      <c r="DK17" s="616">
        <f>'ф_4 (Л) '!CM77</f>
        <v>166845.20000000001</v>
      </c>
      <c r="DL17" s="616">
        <f>'ф_4 (Л) '!CN77</f>
        <v>162959.9</v>
      </c>
      <c r="DM17" s="616">
        <f>'ф_4 (Л) '!CO77</f>
        <v>159174.49</v>
      </c>
      <c r="DN17" s="616">
        <f>'ф_4 (Л) '!CP77</f>
        <v>156201.72</v>
      </c>
      <c r="DO17" s="616">
        <f>'ф_4 (Л) '!CQ77</f>
        <v>153103.51</v>
      </c>
      <c r="DP17" s="616">
        <f>'ф_4 (Л) '!CR77</f>
        <v>150401.26999999999</v>
      </c>
      <c r="DQ17" s="616">
        <f>'ф_4 (Л) '!CS77</f>
        <v>150401.26999999999</v>
      </c>
      <c r="DR17" s="616">
        <f>'ф_4 (Л) '!CT77</f>
        <v>150401.26999999999</v>
      </c>
      <c r="DS17" s="616">
        <f>'ф_4 (Л) '!CU77</f>
        <v>150401.26999999999</v>
      </c>
      <c r="DT17" s="616">
        <f>'ф_4 (Л) '!CV77</f>
        <v>150401.26999999999</v>
      </c>
      <c r="DU17" s="616">
        <f>'ф_4 (Л) '!CW77</f>
        <v>150401.26999999999</v>
      </c>
      <c r="DV17" s="616">
        <f>'ф_4 (Л) '!CX77</f>
        <v>150401.26999999999</v>
      </c>
      <c r="DW17" s="616">
        <f>'ф_4 (Л) '!CY77</f>
        <v>150401.26999999999</v>
      </c>
      <c r="DX17" s="616">
        <f>'ф_4 (Л) '!CZ77</f>
        <v>150401.26999999999</v>
      </c>
      <c r="DY17" s="616">
        <f>'ф_4 (Л) '!DA77</f>
        <v>150401.26999999999</v>
      </c>
      <c r="DZ17" s="616">
        <f>'ф_4 (Л) '!DB77</f>
        <v>150401.26999999999</v>
      </c>
      <c r="EA17" s="616">
        <f>'ф_4 (Л) '!DC77</f>
        <v>150401.26999999999</v>
      </c>
      <c r="EB17" s="616">
        <f>'ф_4 (Л) '!DD77</f>
        <v>150401.26999999999</v>
      </c>
      <c r="EC17" s="616">
        <f>'ф_4 (Л) '!DE77</f>
        <v>150401.26999999999</v>
      </c>
      <c r="ED17" s="616">
        <f>'ф_4 (Л) '!DF77</f>
        <v>150401.26999999999</v>
      </c>
      <c r="EE17" s="616">
        <f>'ф_4 (Л) '!DG77</f>
        <v>150401.26999999999</v>
      </c>
      <c r="EF17" s="616">
        <f>'ф_4 (Л) '!DH77</f>
        <v>150401.26999999999</v>
      </c>
      <c r="EG17" s="616">
        <f>'ф_4 (Л) '!DI77</f>
        <v>150401.26999999999</v>
      </c>
    </row>
    <row r="18" spans="1:139" s="146" customFormat="1" ht="33.75" customHeight="1" x14ac:dyDescent="0.2">
      <c r="A18" s="972"/>
      <c r="B18" s="973"/>
      <c r="C18" s="973"/>
      <c r="D18" s="973"/>
      <c r="E18" s="974"/>
      <c r="F18" s="978"/>
      <c r="G18" s="979"/>
      <c r="H18" s="979"/>
      <c r="I18" s="979"/>
      <c r="J18" s="979"/>
      <c r="K18" s="979"/>
      <c r="L18" s="979"/>
      <c r="M18" s="979"/>
      <c r="N18" s="979"/>
      <c r="O18" s="979"/>
      <c r="P18" s="979"/>
      <c r="Q18" s="979"/>
      <c r="R18" s="979"/>
      <c r="S18" s="979"/>
      <c r="T18" s="979"/>
      <c r="U18" s="979"/>
      <c r="V18" s="979"/>
      <c r="W18" s="979"/>
      <c r="X18" s="979"/>
      <c r="Y18" s="979"/>
      <c r="Z18" s="979"/>
      <c r="AA18" s="979"/>
      <c r="AB18" s="979"/>
      <c r="AC18" s="979"/>
      <c r="AD18" s="979"/>
      <c r="AE18" s="979"/>
      <c r="AF18" s="979"/>
      <c r="AG18" s="979"/>
      <c r="AH18" s="979"/>
      <c r="AI18" s="979"/>
      <c r="AJ18" s="979"/>
      <c r="AK18" s="979"/>
      <c r="AL18" s="979"/>
      <c r="AM18" s="979"/>
      <c r="AN18" s="979"/>
      <c r="AO18" s="979"/>
      <c r="AP18" s="979"/>
      <c r="AQ18" s="979"/>
      <c r="AR18" s="979"/>
      <c r="AS18" s="979"/>
      <c r="AT18" s="979"/>
      <c r="AU18" s="979"/>
      <c r="AV18" s="979"/>
      <c r="AW18" s="979"/>
      <c r="AX18" s="979"/>
      <c r="AY18" s="979"/>
      <c r="AZ18" s="979"/>
      <c r="BA18" s="979"/>
      <c r="BB18" s="979"/>
      <c r="BC18" s="979"/>
      <c r="BD18" s="979"/>
      <c r="BE18" s="979"/>
      <c r="BF18" s="979"/>
      <c r="BG18" s="979"/>
      <c r="BH18" s="979"/>
      <c r="BI18" s="979"/>
      <c r="BJ18" s="979"/>
      <c r="BK18" s="979"/>
      <c r="BL18" s="979"/>
      <c r="BM18" s="979"/>
      <c r="BN18" s="979"/>
      <c r="BO18" s="979"/>
      <c r="BP18" s="979"/>
      <c r="BQ18" s="979"/>
      <c r="BR18" s="979"/>
      <c r="BS18" s="979"/>
      <c r="BT18" s="979"/>
      <c r="BU18" s="979"/>
      <c r="BV18" s="979"/>
      <c r="BW18" s="979"/>
      <c r="BX18" s="979"/>
      <c r="BY18" s="979"/>
      <c r="BZ18" s="979"/>
      <c r="CA18" s="979"/>
      <c r="CB18" s="979"/>
      <c r="CC18" s="979"/>
      <c r="CD18" s="979"/>
      <c r="CE18" s="980"/>
      <c r="CF18" s="986" t="s">
        <v>407</v>
      </c>
      <c r="CG18" s="987"/>
      <c r="CH18" s="987"/>
      <c r="CI18" s="988">
        <f t="shared" si="0"/>
        <v>0.25176652267978761</v>
      </c>
      <c r="CJ18" s="989"/>
      <c r="CK18" s="989"/>
      <c r="CL18" s="989"/>
      <c r="CM18" s="989"/>
      <c r="CN18" s="989"/>
      <c r="CO18" s="989"/>
      <c r="CP18" s="989"/>
      <c r="CQ18" s="989"/>
      <c r="CR18" s="989"/>
      <c r="CS18" s="989"/>
      <c r="CT18" s="989"/>
      <c r="CU18" s="990"/>
      <c r="CV18" s="991">
        <f t="shared" si="1"/>
        <v>0.22695291656292091</v>
      </c>
      <c r="CW18" s="991"/>
      <c r="CX18" s="991"/>
      <c r="CY18" s="991"/>
      <c r="CZ18" s="991"/>
      <c r="DA18" s="991"/>
      <c r="DB18" s="991"/>
      <c r="DC18" s="991"/>
      <c r="DD18" s="991"/>
      <c r="DE18" s="991"/>
      <c r="DF18" s="991"/>
      <c r="DG18" s="991"/>
      <c r="DH18" s="991"/>
      <c r="DI18" s="430">
        <f>DI17/$EI$18</f>
        <v>0.25176652267978761</v>
      </c>
      <c r="DJ18" s="430">
        <f>DJ17/$EI$18</f>
        <v>0.25176652267978761</v>
      </c>
      <c r="DK18" s="430">
        <f>DK17/$EI$18</f>
        <v>0.25176652267978761</v>
      </c>
      <c r="DL18" s="430">
        <f>DL17/$EI$18</f>
        <v>0.24590367214187711</v>
      </c>
      <c r="DM18" s="430">
        <f>DM17/$EI$18</f>
        <v>0.24019155388724769</v>
      </c>
      <c r="DN18" s="430">
        <f t="shared" ref="DN18:EG18" si="2">DN17/$EI$18</f>
        <v>0.23570569534515723</v>
      </c>
      <c r="DO18" s="430">
        <f t="shared" si="2"/>
        <v>0.23103055001144826</v>
      </c>
      <c r="DP18" s="430">
        <f t="shared" si="2"/>
        <v>0.22695291656292091</v>
      </c>
      <c r="DQ18" s="430">
        <f t="shared" si="2"/>
        <v>0.22695291656292091</v>
      </c>
      <c r="DR18" s="430">
        <f t="shared" si="2"/>
        <v>0.22695291656292091</v>
      </c>
      <c r="DS18" s="430">
        <f t="shared" si="2"/>
        <v>0.22695291656292091</v>
      </c>
      <c r="DT18" s="430">
        <f t="shared" si="2"/>
        <v>0.22695291656292091</v>
      </c>
      <c r="DU18" s="430">
        <f t="shared" si="2"/>
        <v>0.22695291656292091</v>
      </c>
      <c r="DV18" s="430">
        <f t="shared" si="2"/>
        <v>0.22695291656292091</v>
      </c>
      <c r="DW18" s="430">
        <f t="shared" si="2"/>
        <v>0.22695291656292091</v>
      </c>
      <c r="DX18" s="430">
        <f t="shared" si="2"/>
        <v>0.22695291656292091</v>
      </c>
      <c r="DY18" s="430">
        <f t="shared" si="2"/>
        <v>0.22695291656292091</v>
      </c>
      <c r="DZ18" s="430">
        <f t="shared" si="2"/>
        <v>0.22695291656292091</v>
      </c>
      <c r="EA18" s="430">
        <f t="shared" si="2"/>
        <v>0.22695291656292091</v>
      </c>
      <c r="EB18" s="430">
        <f t="shared" si="2"/>
        <v>0.22695291656292091</v>
      </c>
      <c r="EC18" s="430">
        <f t="shared" si="2"/>
        <v>0.22695291656292091</v>
      </c>
      <c r="ED18" s="430">
        <f t="shared" si="2"/>
        <v>0.22695291656292091</v>
      </c>
      <c r="EE18" s="430">
        <f t="shared" si="2"/>
        <v>0.22695291656292091</v>
      </c>
      <c r="EF18" s="430">
        <f t="shared" si="2"/>
        <v>0.22695291656292091</v>
      </c>
      <c r="EG18" s="430">
        <f t="shared" si="2"/>
        <v>0.22695291656292091</v>
      </c>
      <c r="EI18" s="146">
        <v>662698.11500000011</v>
      </c>
    </row>
    <row r="19" spans="1:139" s="95" customFormat="1" ht="23.25" customHeight="1" x14ac:dyDescent="0.2">
      <c r="A19" s="954" t="s">
        <v>408</v>
      </c>
      <c r="B19" s="955"/>
      <c r="C19" s="955"/>
      <c r="D19" s="955"/>
      <c r="E19" s="956"/>
      <c r="F19" s="960" t="s">
        <v>409</v>
      </c>
      <c r="G19" s="961"/>
      <c r="H19" s="961"/>
      <c r="I19" s="961"/>
      <c r="J19" s="961"/>
      <c r="K19" s="961"/>
      <c r="L19" s="961"/>
      <c r="M19" s="961"/>
      <c r="N19" s="961"/>
      <c r="O19" s="961"/>
      <c r="P19" s="961"/>
      <c r="Q19" s="961"/>
      <c r="R19" s="961"/>
      <c r="S19" s="961"/>
      <c r="T19" s="961"/>
      <c r="U19" s="961"/>
      <c r="V19" s="961"/>
      <c r="W19" s="961"/>
      <c r="X19" s="961"/>
      <c r="Y19" s="961"/>
      <c r="Z19" s="961"/>
      <c r="AA19" s="961"/>
      <c r="AB19" s="961"/>
      <c r="AC19" s="961"/>
      <c r="AD19" s="961"/>
      <c r="AE19" s="961"/>
      <c r="AF19" s="961"/>
      <c r="AG19" s="961"/>
      <c r="AH19" s="961"/>
      <c r="AI19" s="961"/>
      <c r="AJ19" s="961"/>
      <c r="AK19" s="961"/>
      <c r="AL19" s="961"/>
      <c r="AM19" s="961"/>
      <c r="AN19" s="961"/>
      <c r="AO19" s="961"/>
      <c r="AP19" s="961"/>
      <c r="AQ19" s="961"/>
      <c r="AR19" s="961"/>
      <c r="AS19" s="961"/>
      <c r="AT19" s="961"/>
      <c r="AU19" s="961"/>
      <c r="AV19" s="961"/>
      <c r="AW19" s="961"/>
      <c r="AX19" s="961"/>
      <c r="AY19" s="961"/>
      <c r="AZ19" s="961"/>
      <c r="BA19" s="961"/>
      <c r="BB19" s="961"/>
      <c r="BC19" s="961"/>
      <c r="BD19" s="961"/>
      <c r="BE19" s="961"/>
      <c r="BF19" s="961"/>
      <c r="BG19" s="961"/>
      <c r="BH19" s="961"/>
      <c r="BI19" s="961"/>
      <c r="BJ19" s="961"/>
      <c r="BK19" s="961"/>
      <c r="BL19" s="961"/>
      <c r="BM19" s="961"/>
      <c r="BN19" s="961"/>
      <c r="BO19" s="961"/>
      <c r="BP19" s="961"/>
      <c r="BQ19" s="961"/>
      <c r="BR19" s="961"/>
      <c r="BS19" s="961"/>
      <c r="BT19" s="961"/>
      <c r="BU19" s="961"/>
      <c r="BV19" s="961"/>
      <c r="BW19" s="961"/>
      <c r="BX19" s="961"/>
      <c r="BY19" s="961"/>
      <c r="BZ19" s="961"/>
      <c r="CA19" s="961"/>
      <c r="CB19" s="961"/>
      <c r="CC19" s="961"/>
      <c r="CD19" s="961"/>
      <c r="CE19" s="962"/>
      <c r="CF19" s="952" t="s">
        <v>410</v>
      </c>
      <c r="CG19" s="953"/>
      <c r="CH19" s="953"/>
      <c r="CI19" s="966" t="s">
        <v>132</v>
      </c>
      <c r="CJ19" s="967"/>
      <c r="CK19" s="967"/>
      <c r="CL19" s="967"/>
      <c r="CM19" s="967"/>
      <c r="CN19" s="967"/>
      <c r="CO19" s="967"/>
      <c r="CP19" s="967"/>
      <c r="CQ19" s="967"/>
      <c r="CR19" s="967"/>
      <c r="CS19" s="967"/>
      <c r="CT19" s="967"/>
      <c r="CU19" s="968"/>
      <c r="CV19" s="966" t="s">
        <v>132</v>
      </c>
      <c r="CW19" s="967"/>
      <c r="CX19" s="967"/>
      <c r="CY19" s="967"/>
      <c r="CZ19" s="967"/>
      <c r="DA19" s="967"/>
      <c r="DB19" s="967"/>
      <c r="DC19" s="967"/>
      <c r="DD19" s="967"/>
      <c r="DE19" s="967"/>
      <c r="DF19" s="967"/>
      <c r="DG19" s="967"/>
      <c r="DH19" s="968"/>
      <c r="DI19" s="617" t="s">
        <v>132</v>
      </c>
      <c r="DJ19" s="617" t="s">
        <v>132</v>
      </c>
      <c r="DK19" s="617" t="s">
        <v>132</v>
      </c>
      <c r="DL19" s="617" t="s">
        <v>132</v>
      </c>
      <c r="DM19" s="618" t="s">
        <v>132</v>
      </c>
      <c r="DN19" s="618" t="s">
        <v>132</v>
      </c>
      <c r="DO19" s="618" t="s">
        <v>132</v>
      </c>
      <c r="DP19" s="618" t="s">
        <v>132</v>
      </c>
      <c r="DQ19" s="618" t="s">
        <v>132</v>
      </c>
      <c r="DR19" s="618" t="s">
        <v>132</v>
      </c>
      <c r="DS19" s="618" t="s">
        <v>132</v>
      </c>
      <c r="DT19" s="618" t="s">
        <v>132</v>
      </c>
      <c r="DU19" s="618" t="s">
        <v>132</v>
      </c>
      <c r="DV19" s="618" t="s">
        <v>132</v>
      </c>
      <c r="DW19" s="618" t="s">
        <v>132</v>
      </c>
      <c r="DX19" s="618" t="s">
        <v>132</v>
      </c>
      <c r="DY19" s="618" t="s">
        <v>132</v>
      </c>
      <c r="DZ19" s="618" t="s">
        <v>132</v>
      </c>
      <c r="EA19" s="618" t="s">
        <v>132</v>
      </c>
      <c r="EB19" s="618" t="s">
        <v>132</v>
      </c>
      <c r="EC19" s="618" t="s">
        <v>132</v>
      </c>
      <c r="ED19" s="618" t="s">
        <v>132</v>
      </c>
      <c r="EE19" s="618" t="s">
        <v>132</v>
      </c>
      <c r="EF19" s="618" t="s">
        <v>132</v>
      </c>
      <c r="EG19" s="618" t="s">
        <v>132</v>
      </c>
    </row>
    <row r="20" spans="1:139" s="95" customFormat="1" ht="23.25" customHeight="1" x14ac:dyDescent="0.2">
      <c r="A20" s="957"/>
      <c r="B20" s="958"/>
      <c r="C20" s="958"/>
      <c r="D20" s="958"/>
      <c r="E20" s="959"/>
      <c r="F20" s="963"/>
      <c r="G20" s="964"/>
      <c r="H20" s="964"/>
      <c r="I20" s="964"/>
      <c r="J20" s="964"/>
      <c r="K20" s="964"/>
      <c r="L20" s="964"/>
      <c r="M20" s="964"/>
      <c r="N20" s="964"/>
      <c r="O20" s="964"/>
      <c r="P20" s="964"/>
      <c r="Q20" s="964"/>
      <c r="R20" s="964"/>
      <c r="S20" s="964"/>
      <c r="T20" s="964"/>
      <c r="U20" s="964"/>
      <c r="V20" s="964"/>
      <c r="W20" s="964"/>
      <c r="X20" s="964"/>
      <c r="Y20" s="964"/>
      <c r="Z20" s="964"/>
      <c r="AA20" s="964"/>
      <c r="AB20" s="964"/>
      <c r="AC20" s="964"/>
      <c r="AD20" s="964"/>
      <c r="AE20" s="964"/>
      <c r="AF20" s="964"/>
      <c r="AG20" s="964"/>
      <c r="AH20" s="964"/>
      <c r="AI20" s="964"/>
      <c r="AJ20" s="964"/>
      <c r="AK20" s="964"/>
      <c r="AL20" s="964"/>
      <c r="AM20" s="964"/>
      <c r="AN20" s="964"/>
      <c r="AO20" s="964"/>
      <c r="AP20" s="964"/>
      <c r="AQ20" s="964"/>
      <c r="AR20" s="964"/>
      <c r="AS20" s="964"/>
      <c r="AT20" s="964"/>
      <c r="AU20" s="964"/>
      <c r="AV20" s="964"/>
      <c r="AW20" s="964"/>
      <c r="AX20" s="964"/>
      <c r="AY20" s="964"/>
      <c r="AZ20" s="964"/>
      <c r="BA20" s="964"/>
      <c r="BB20" s="964"/>
      <c r="BC20" s="964"/>
      <c r="BD20" s="964"/>
      <c r="BE20" s="964"/>
      <c r="BF20" s="964"/>
      <c r="BG20" s="964"/>
      <c r="BH20" s="964"/>
      <c r="BI20" s="964"/>
      <c r="BJ20" s="964"/>
      <c r="BK20" s="964"/>
      <c r="BL20" s="964"/>
      <c r="BM20" s="964"/>
      <c r="BN20" s="964"/>
      <c r="BO20" s="964"/>
      <c r="BP20" s="964"/>
      <c r="BQ20" s="964"/>
      <c r="BR20" s="964"/>
      <c r="BS20" s="964"/>
      <c r="BT20" s="964"/>
      <c r="BU20" s="964"/>
      <c r="BV20" s="964"/>
      <c r="BW20" s="964"/>
      <c r="BX20" s="964"/>
      <c r="BY20" s="964"/>
      <c r="BZ20" s="964"/>
      <c r="CA20" s="964"/>
      <c r="CB20" s="964"/>
      <c r="CC20" s="964"/>
      <c r="CD20" s="964"/>
      <c r="CE20" s="965"/>
      <c r="CF20" s="952" t="s">
        <v>411</v>
      </c>
      <c r="CG20" s="953"/>
      <c r="CH20" s="953"/>
      <c r="CI20" s="966" t="s">
        <v>132</v>
      </c>
      <c r="CJ20" s="967"/>
      <c r="CK20" s="967"/>
      <c r="CL20" s="967"/>
      <c r="CM20" s="967"/>
      <c r="CN20" s="967"/>
      <c r="CO20" s="967"/>
      <c r="CP20" s="967"/>
      <c r="CQ20" s="967"/>
      <c r="CR20" s="967"/>
      <c r="CS20" s="967"/>
      <c r="CT20" s="967"/>
      <c r="CU20" s="968"/>
      <c r="CV20" s="966" t="s">
        <v>132</v>
      </c>
      <c r="CW20" s="967"/>
      <c r="CX20" s="967"/>
      <c r="CY20" s="967"/>
      <c r="CZ20" s="967"/>
      <c r="DA20" s="967"/>
      <c r="DB20" s="967"/>
      <c r="DC20" s="967"/>
      <c r="DD20" s="967"/>
      <c r="DE20" s="967"/>
      <c r="DF20" s="967"/>
      <c r="DG20" s="967"/>
      <c r="DH20" s="968"/>
      <c r="DI20" s="429" t="s">
        <v>132</v>
      </c>
      <c r="DJ20" s="429" t="s">
        <v>132</v>
      </c>
      <c r="DK20" s="429" t="s">
        <v>132</v>
      </c>
      <c r="DL20" s="429" t="s">
        <v>132</v>
      </c>
      <c r="DM20" s="428" t="s">
        <v>132</v>
      </c>
      <c r="DN20" s="428" t="s">
        <v>132</v>
      </c>
      <c r="DO20" s="428" t="s">
        <v>132</v>
      </c>
      <c r="DP20" s="428" t="s">
        <v>132</v>
      </c>
      <c r="DQ20" s="428" t="s">
        <v>132</v>
      </c>
      <c r="DR20" s="428" t="s">
        <v>132</v>
      </c>
      <c r="DS20" s="428" t="s">
        <v>132</v>
      </c>
      <c r="DT20" s="428" t="s">
        <v>132</v>
      </c>
      <c r="DU20" s="428" t="s">
        <v>132</v>
      </c>
      <c r="DV20" s="428" t="s">
        <v>132</v>
      </c>
      <c r="DW20" s="428" t="s">
        <v>132</v>
      </c>
      <c r="DX20" s="428" t="s">
        <v>132</v>
      </c>
      <c r="DY20" s="428" t="s">
        <v>132</v>
      </c>
      <c r="DZ20" s="428" t="s">
        <v>132</v>
      </c>
      <c r="EA20" s="428" t="s">
        <v>132</v>
      </c>
      <c r="EB20" s="428" t="s">
        <v>132</v>
      </c>
      <c r="EC20" s="428" t="s">
        <v>132</v>
      </c>
      <c r="ED20" s="428" t="s">
        <v>132</v>
      </c>
      <c r="EE20" s="428" t="s">
        <v>132</v>
      </c>
      <c r="EF20" s="428" t="s">
        <v>132</v>
      </c>
      <c r="EG20" s="428" t="s">
        <v>132</v>
      </c>
    </row>
    <row r="21" spans="1:139" s="95" customFormat="1" ht="75.75" customHeight="1" x14ac:dyDescent="0.2">
      <c r="A21" s="942" t="s">
        <v>412</v>
      </c>
      <c r="B21" s="943"/>
      <c r="C21" s="943"/>
      <c r="D21" s="943"/>
      <c r="E21" s="944"/>
      <c r="F21" s="945" t="s">
        <v>413</v>
      </c>
      <c r="G21" s="946"/>
      <c r="H21" s="946"/>
      <c r="I21" s="946"/>
      <c r="J21" s="946"/>
      <c r="K21" s="946"/>
      <c r="L21" s="946"/>
      <c r="M21" s="946"/>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c r="AL21" s="946"/>
      <c r="AM21" s="946"/>
      <c r="AN21" s="946"/>
      <c r="AO21" s="946"/>
      <c r="AP21" s="946"/>
      <c r="AQ21" s="946"/>
      <c r="AR21" s="946"/>
      <c r="AS21" s="946"/>
      <c r="AT21" s="946"/>
      <c r="AU21" s="946"/>
      <c r="AV21" s="946"/>
      <c r="AW21" s="946"/>
      <c r="AX21" s="946"/>
      <c r="AY21" s="946"/>
      <c r="AZ21" s="946"/>
      <c r="BA21" s="946"/>
      <c r="BB21" s="946"/>
      <c r="BC21" s="946"/>
      <c r="BD21" s="946"/>
      <c r="BE21" s="946"/>
      <c r="BF21" s="946"/>
      <c r="BG21" s="946"/>
      <c r="BH21" s="946"/>
      <c r="BI21" s="946"/>
      <c r="BJ21" s="946"/>
      <c r="BK21" s="946"/>
      <c r="BL21" s="946"/>
      <c r="BM21" s="946"/>
      <c r="BN21" s="946"/>
      <c r="BO21" s="946"/>
      <c r="BP21" s="946"/>
      <c r="BQ21" s="946"/>
      <c r="BR21" s="946"/>
      <c r="BS21" s="946"/>
      <c r="BT21" s="946"/>
      <c r="BU21" s="946"/>
      <c r="BV21" s="946"/>
      <c r="BW21" s="946"/>
      <c r="BX21" s="946"/>
      <c r="BY21" s="946"/>
      <c r="BZ21" s="946"/>
      <c r="CA21" s="946"/>
      <c r="CB21" s="946"/>
      <c r="CC21" s="946"/>
      <c r="CD21" s="946"/>
      <c r="CE21" s="947"/>
      <c r="CF21" s="952" t="s">
        <v>485</v>
      </c>
      <c r="CG21" s="953"/>
      <c r="CH21" s="953"/>
      <c r="CI21" s="948"/>
      <c r="CJ21" s="949"/>
      <c r="CK21" s="949"/>
      <c r="CL21" s="949"/>
      <c r="CM21" s="949"/>
      <c r="CN21" s="949"/>
      <c r="CO21" s="949"/>
      <c r="CP21" s="949"/>
      <c r="CQ21" s="949"/>
      <c r="CR21" s="949"/>
      <c r="CS21" s="949"/>
      <c r="CT21" s="949"/>
      <c r="CU21" s="950"/>
      <c r="CV21" s="951"/>
      <c r="CW21" s="951"/>
      <c r="CX21" s="951"/>
      <c r="CY21" s="951"/>
      <c r="CZ21" s="951"/>
      <c r="DA21" s="951"/>
      <c r="DB21" s="951"/>
      <c r="DC21" s="951"/>
      <c r="DD21" s="951"/>
      <c r="DE21" s="951"/>
      <c r="DF21" s="951"/>
      <c r="DG21" s="951"/>
      <c r="DH21" s="951"/>
      <c r="DI21" s="278"/>
      <c r="DJ21" s="278"/>
      <c r="DK21" s="278"/>
      <c r="DL21" s="278"/>
      <c r="DM21" s="181"/>
      <c r="DN21" s="181"/>
      <c r="DO21" s="181"/>
      <c r="DP21" s="181"/>
      <c r="DQ21" s="181"/>
      <c r="DR21" s="181"/>
      <c r="DS21" s="181"/>
      <c r="DT21" s="181"/>
      <c r="DU21" s="181"/>
      <c r="DV21" s="181"/>
      <c r="DW21" s="181"/>
      <c r="DX21" s="181"/>
      <c r="DY21" s="181"/>
      <c r="DZ21" s="181"/>
      <c r="EA21" s="181"/>
      <c r="EB21" s="181"/>
      <c r="EC21" s="181"/>
      <c r="ED21" s="181"/>
      <c r="EE21" s="181"/>
      <c r="EF21" s="181"/>
      <c r="EG21" s="181"/>
    </row>
    <row r="22" spans="1:139" s="95" customFormat="1" ht="14.25" customHeight="1" x14ac:dyDescent="0.2">
      <c r="A22" s="942" t="s">
        <v>496</v>
      </c>
      <c r="B22" s="943"/>
      <c r="C22" s="943"/>
      <c r="D22" s="943"/>
      <c r="E22" s="944"/>
      <c r="F22" s="945"/>
      <c r="G22" s="946"/>
      <c r="H22" s="946"/>
      <c r="I22" s="946"/>
      <c r="J22" s="946"/>
      <c r="K22" s="946"/>
      <c r="L22" s="946"/>
      <c r="M22" s="946"/>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c r="AL22" s="946"/>
      <c r="AM22" s="946"/>
      <c r="AN22" s="946"/>
      <c r="AO22" s="946"/>
      <c r="AP22" s="946"/>
      <c r="AQ22" s="946"/>
      <c r="AR22" s="946"/>
      <c r="AS22" s="946"/>
      <c r="AT22" s="946"/>
      <c r="AU22" s="946"/>
      <c r="AV22" s="946"/>
      <c r="AW22" s="946"/>
      <c r="AX22" s="946"/>
      <c r="AY22" s="946"/>
      <c r="AZ22" s="946"/>
      <c r="BA22" s="946"/>
      <c r="BB22" s="946"/>
      <c r="BC22" s="946"/>
      <c r="BD22" s="946"/>
      <c r="BE22" s="946"/>
      <c r="BF22" s="946"/>
      <c r="BG22" s="946"/>
      <c r="BH22" s="946"/>
      <c r="BI22" s="946"/>
      <c r="BJ22" s="946"/>
      <c r="BK22" s="946"/>
      <c r="BL22" s="946"/>
      <c r="BM22" s="946"/>
      <c r="BN22" s="946"/>
      <c r="BO22" s="946"/>
      <c r="BP22" s="946"/>
      <c r="BQ22" s="946"/>
      <c r="BR22" s="946"/>
      <c r="BS22" s="946"/>
      <c r="BT22" s="946"/>
      <c r="BU22" s="946"/>
      <c r="BV22" s="946"/>
      <c r="BW22" s="946"/>
      <c r="BX22" s="946"/>
      <c r="BY22" s="946"/>
      <c r="BZ22" s="946"/>
      <c r="CA22" s="946"/>
      <c r="CB22" s="946"/>
      <c r="CC22" s="946"/>
      <c r="CD22" s="946"/>
      <c r="CE22" s="947"/>
      <c r="CF22" s="948"/>
      <c r="CG22" s="949"/>
      <c r="CH22" s="949"/>
      <c r="CI22" s="948"/>
      <c r="CJ22" s="949"/>
      <c r="CK22" s="949"/>
      <c r="CL22" s="949"/>
      <c r="CM22" s="949"/>
      <c r="CN22" s="949"/>
      <c r="CO22" s="949"/>
      <c r="CP22" s="949"/>
      <c r="CQ22" s="949"/>
      <c r="CR22" s="949"/>
      <c r="CS22" s="949"/>
      <c r="CT22" s="949"/>
      <c r="CU22" s="950"/>
      <c r="CV22" s="951"/>
      <c r="CW22" s="951"/>
      <c r="CX22" s="951"/>
      <c r="CY22" s="951"/>
      <c r="CZ22" s="951"/>
      <c r="DA22" s="951"/>
      <c r="DB22" s="951"/>
      <c r="DC22" s="951"/>
      <c r="DD22" s="951"/>
      <c r="DE22" s="951"/>
      <c r="DF22" s="951"/>
      <c r="DG22" s="951"/>
      <c r="DH22" s="951"/>
      <c r="DI22" s="277"/>
      <c r="DJ22" s="428"/>
      <c r="DK22" s="428"/>
      <c r="DL22" s="428"/>
      <c r="DM22" s="144"/>
      <c r="DN22" s="144"/>
      <c r="DO22" s="144"/>
      <c r="DP22" s="144"/>
      <c r="DQ22" s="144"/>
      <c r="DR22" s="144"/>
      <c r="DS22" s="144"/>
      <c r="DT22" s="144"/>
      <c r="DU22" s="144"/>
      <c r="DV22" s="144"/>
      <c r="DW22" s="144"/>
      <c r="DX22" s="144"/>
      <c r="DY22" s="144"/>
      <c r="DZ22" s="144"/>
      <c r="EA22" s="144"/>
      <c r="EB22" s="144"/>
      <c r="EC22" s="144"/>
      <c r="ED22" s="144"/>
      <c r="EE22" s="144"/>
      <c r="EF22" s="144"/>
      <c r="EG22" s="144"/>
    </row>
    <row r="23" spans="1:139" s="95" customFormat="1" ht="14.25" customHeight="1" x14ac:dyDescent="0.2">
      <c r="A23" s="942" t="s">
        <v>497</v>
      </c>
      <c r="B23" s="943"/>
      <c r="C23" s="943"/>
      <c r="D23" s="943"/>
      <c r="E23" s="944"/>
      <c r="F23" s="945"/>
      <c r="G23" s="946"/>
      <c r="H23" s="946"/>
      <c r="I23" s="946"/>
      <c r="J23" s="946"/>
      <c r="K23" s="946"/>
      <c r="L23" s="946"/>
      <c r="M23" s="946"/>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c r="AL23" s="946"/>
      <c r="AM23" s="946"/>
      <c r="AN23" s="946"/>
      <c r="AO23" s="946"/>
      <c r="AP23" s="946"/>
      <c r="AQ23" s="946"/>
      <c r="AR23" s="946"/>
      <c r="AS23" s="946"/>
      <c r="AT23" s="946"/>
      <c r="AU23" s="946"/>
      <c r="AV23" s="946"/>
      <c r="AW23" s="946"/>
      <c r="AX23" s="946"/>
      <c r="AY23" s="946"/>
      <c r="AZ23" s="946"/>
      <c r="BA23" s="946"/>
      <c r="BB23" s="946"/>
      <c r="BC23" s="946"/>
      <c r="BD23" s="946"/>
      <c r="BE23" s="946"/>
      <c r="BF23" s="946"/>
      <c r="BG23" s="946"/>
      <c r="BH23" s="946"/>
      <c r="BI23" s="946"/>
      <c r="BJ23" s="946"/>
      <c r="BK23" s="946"/>
      <c r="BL23" s="946"/>
      <c r="BM23" s="946"/>
      <c r="BN23" s="946"/>
      <c r="BO23" s="946"/>
      <c r="BP23" s="946"/>
      <c r="BQ23" s="946"/>
      <c r="BR23" s="946"/>
      <c r="BS23" s="946"/>
      <c r="BT23" s="946"/>
      <c r="BU23" s="946"/>
      <c r="BV23" s="946"/>
      <c r="BW23" s="946"/>
      <c r="BX23" s="946"/>
      <c r="BY23" s="946"/>
      <c r="BZ23" s="946"/>
      <c r="CA23" s="946"/>
      <c r="CB23" s="946"/>
      <c r="CC23" s="946"/>
      <c r="CD23" s="946"/>
      <c r="CE23" s="947"/>
      <c r="CF23" s="948"/>
      <c r="CG23" s="949"/>
      <c r="CH23" s="949"/>
      <c r="CI23" s="948"/>
      <c r="CJ23" s="949"/>
      <c r="CK23" s="949"/>
      <c r="CL23" s="949"/>
      <c r="CM23" s="949"/>
      <c r="CN23" s="949"/>
      <c r="CO23" s="949"/>
      <c r="CP23" s="949"/>
      <c r="CQ23" s="949"/>
      <c r="CR23" s="949"/>
      <c r="CS23" s="949"/>
      <c r="CT23" s="949"/>
      <c r="CU23" s="950"/>
      <c r="CV23" s="951"/>
      <c r="CW23" s="951"/>
      <c r="CX23" s="951"/>
      <c r="CY23" s="951"/>
      <c r="CZ23" s="951"/>
      <c r="DA23" s="951"/>
      <c r="DB23" s="951"/>
      <c r="DC23" s="951"/>
      <c r="DD23" s="951"/>
      <c r="DE23" s="951"/>
      <c r="DF23" s="951"/>
      <c r="DG23" s="951"/>
      <c r="DH23" s="951"/>
      <c r="DI23" s="277"/>
      <c r="DJ23" s="428"/>
      <c r="DK23" s="428"/>
      <c r="DL23" s="428"/>
      <c r="DM23" s="144"/>
      <c r="DN23" s="144"/>
      <c r="DO23" s="144"/>
      <c r="DP23" s="144"/>
      <c r="DQ23" s="144"/>
      <c r="DR23" s="144"/>
      <c r="DS23" s="144"/>
      <c r="DT23" s="144"/>
      <c r="DU23" s="144"/>
      <c r="DV23" s="144"/>
      <c r="DW23" s="144"/>
      <c r="DX23" s="144"/>
      <c r="DY23" s="144"/>
      <c r="DZ23" s="144"/>
      <c r="EA23" s="144"/>
      <c r="EB23" s="144"/>
      <c r="EC23" s="144"/>
      <c r="ED23" s="144"/>
      <c r="EE23" s="144"/>
      <c r="EF23" s="144"/>
      <c r="EG23" s="144"/>
    </row>
    <row r="24" spans="1:139" s="95" customFormat="1" ht="14.25" customHeight="1" x14ac:dyDescent="0.2">
      <c r="A24" s="147"/>
      <c r="B24" s="147"/>
      <c r="C24" s="147"/>
      <c r="D24" s="147"/>
      <c r="E24" s="147"/>
      <c r="F24" s="148"/>
      <c r="G24" s="148"/>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9"/>
      <c r="CG24" s="149"/>
      <c r="CH24" s="149"/>
      <c r="CI24" s="149"/>
      <c r="CJ24" s="149"/>
      <c r="CK24" s="149"/>
      <c r="CL24" s="149"/>
      <c r="CM24" s="149"/>
      <c r="CN24" s="149"/>
      <c r="CO24" s="149"/>
      <c r="CP24" s="149"/>
      <c r="CQ24" s="149"/>
      <c r="CR24" s="149"/>
      <c r="CS24" s="149"/>
      <c r="CT24" s="149"/>
      <c r="CU24" s="149"/>
      <c r="CV24" s="149"/>
      <c r="CW24" s="149"/>
      <c r="CX24" s="149"/>
      <c r="CY24" s="149"/>
      <c r="CZ24" s="149"/>
      <c r="DA24" s="149"/>
      <c r="DB24" s="149"/>
      <c r="DC24" s="149"/>
      <c r="DD24" s="149"/>
      <c r="DE24" s="149"/>
      <c r="DF24" s="149"/>
      <c r="DG24" s="149"/>
      <c r="DH24" s="149"/>
      <c r="DI24" s="149"/>
    </row>
    <row r="25" spans="1:139" s="3" customFormat="1" ht="14.25" customHeight="1" x14ac:dyDescent="0.2">
      <c r="A25" s="167"/>
      <c r="B25" s="167"/>
      <c r="C25" s="167"/>
      <c r="D25" s="167"/>
      <c r="E25" s="167"/>
      <c r="F25" s="168"/>
      <c r="G25" s="168"/>
      <c r="H25" s="168"/>
      <c r="I25" s="168"/>
      <c r="J25" s="168"/>
      <c r="K25" s="168"/>
      <c r="L25" s="168"/>
      <c r="M25" s="168"/>
      <c r="N25" s="168"/>
      <c r="O25" s="168"/>
      <c r="P25" s="168"/>
      <c r="Q25" s="168"/>
      <c r="R25" s="168"/>
      <c r="S25" s="168"/>
      <c r="T25" s="168"/>
      <c r="U25" s="168"/>
      <c r="V25" s="168"/>
      <c r="W25" s="169"/>
      <c r="X25" s="169"/>
      <c r="Y25" s="169"/>
      <c r="Z25" s="169"/>
      <c r="AA25" s="169"/>
      <c r="AB25" s="169"/>
      <c r="AC25" s="169"/>
      <c r="AD25" s="169"/>
      <c r="AE25" s="169"/>
      <c r="AF25" s="169"/>
      <c r="AG25" s="169"/>
      <c r="AH25" s="169"/>
      <c r="AI25" s="170"/>
      <c r="AJ25" s="170"/>
      <c r="AK25" s="170"/>
      <c r="AL25" s="170"/>
      <c r="AM25" s="170"/>
      <c r="AN25" s="170"/>
      <c r="AO25" s="170"/>
      <c r="AP25" s="170"/>
      <c r="AQ25" s="170"/>
      <c r="AR25" s="170"/>
      <c r="AS25" s="170"/>
      <c r="AT25" s="170"/>
      <c r="AU25" s="170"/>
      <c r="AV25" s="170"/>
      <c r="AW25" s="170"/>
      <c r="AX25" s="170"/>
      <c r="AY25" s="170"/>
      <c r="AZ25" s="170"/>
      <c r="BA25" s="170"/>
      <c r="BB25" s="195"/>
      <c r="BC25" s="251"/>
      <c r="BD25" s="252"/>
      <c r="BE25" s="252"/>
      <c r="BF25" s="195"/>
      <c r="BG25" s="251"/>
      <c r="BH25" s="252"/>
      <c r="BI25" s="252" t="s">
        <v>1512</v>
      </c>
      <c r="BJ25" s="195"/>
      <c r="BK25" s="251"/>
      <c r="BL25" s="252"/>
      <c r="BM25" s="252"/>
      <c r="BN25" s="195"/>
      <c r="BO25" s="251"/>
      <c r="BP25" s="252"/>
      <c r="BQ25" s="252"/>
      <c r="BR25" s="195"/>
      <c r="BS25" s="251"/>
      <c r="BT25" s="252"/>
      <c r="BU25" s="252"/>
      <c r="BV25" s="195"/>
      <c r="BW25" s="251"/>
      <c r="BX25" s="252"/>
      <c r="BY25" s="252"/>
      <c r="BZ25" s="195"/>
      <c r="CA25" s="251"/>
      <c r="CB25" s="170"/>
      <c r="CC25" s="170"/>
      <c r="CD25" s="170"/>
      <c r="CE25" s="170"/>
      <c r="CF25" s="170"/>
      <c r="CG25" s="170"/>
      <c r="CH25" s="170"/>
      <c r="CI25" s="170"/>
      <c r="CJ25" s="170"/>
      <c r="CK25" s="170"/>
      <c r="CL25" s="170"/>
      <c r="CM25" s="170"/>
      <c r="CN25" s="170"/>
      <c r="CO25" s="170"/>
      <c r="CP25" s="170"/>
      <c r="CQ25" s="170"/>
      <c r="CR25" s="170"/>
      <c r="CS25" s="170"/>
      <c r="CT25" s="170"/>
      <c r="CU25" s="170"/>
      <c r="CV25" s="170"/>
      <c r="CW25" s="170"/>
      <c r="CX25" s="170"/>
      <c r="CY25" s="170"/>
      <c r="CZ25" s="170"/>
      <c r="DA25" s="170"/>
      <c r="DB25" s="170"/>
      <c r="DC25" s="170"/>
      <c r="DD25" s="170"/>
      <c r="DE25" s="170"/>
      <c r="DF25" s="170"/>
      <c r="DG25" s="170"/>
      <c r="DH25" s="170"/>
      <c r="DI25" s="170"/>
      <c r="DJ25" s="170"/>
    </row>
    <row r="27" spans="1:139" s="95" customFormat="1" ht="14.25" customHeight="1" x14ac:dyDescent="0.2">
      <c r="A27" s="147"/>
      <c r="B27" s="147"/>
      <c r="C27" s="147"/>
      <c r="D27" s="147"/>
      <c r="E27" s="147"/>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9"/>
      <c r="CG27" s="149"/>
      <c r="CH27" s="626" t="s">
        <v>1</v>
      </c>
      <c r="CI27" s="149"/>
      <c r="CJ27" s="149"/>
      <c r="CK27" s="149"/>
      <c r="CL27" s="149"/>
      <c r="CM27" s="149"/>
      <c r="CN27" s="149"/>
      <c r="CO27" s="149"/>
      <c r="CP27" s="149"/>
      <c r="CQ27" s="149"/>
      <c r="CR27" s="149"/>
      <c r="CS27" s="149"/>
      <c r="CT27" s="149"/>
      <c r="CU27" s="149"/>
      <c r="CV27" s="149"/>
      <c r="CW27" s="149"/>
      <c r="CX27" s="149"/>
      <c r="CY27" s="149"/>
      <c r="CZ27" s="149"/>
      <c r="DA27" s="149"/>
      <c r="DB27" s="149"/>
      <c r="DC27" s="149"/>
      <c r="DD27" s="149"/>
      <c r="DE27" s="149"/>
      <c r="DF27" s="149"/>
      <c r="DG27" s="149"/>
      <c r="DH27" s="149"/>
      <c r="DI27" s="149"/>
      <c r="DK27" s="1"/>
      <c r="DL27" s="1"/>
      <c r="DM27" s="1"/>
      <c r="DN27" s="1"/>
      <c r="DO27" s="1"/>
      <c r="DP27" s="1"/>
    </row>
  </sheetData>
  <mergeCells count="69">
    <mergeCell ref="A4:EG4"/>
    <mergeCell ref="A5:EG5"/>
    <mergeCell ref="A6:EG6"/>
    <mergeCell ref="CV8:EG8"/>
    <mergeCell ref="DI9:EG9"/>
    <mergeCell ref="A8:E10"/>
    <mergeCell ref="F8:CE10"/>
    <mergeCell ref="CF8:CH10"/>
    <mergeCell ref="CI8:CU10"/>
    <mergeCell ref="CV9:DH10"/>
    <mergeCell ref="A11:E11"/>
    <mergeCell ref="F11:CE11"/>
    <mergeCell ref="CF11:CH11"/>
    <mergeCell ref="CI11:CU11"/>
    <mergeCell ref="CV11:DH11"/>
    <mergeCell ref="A12:E12"/>
    <mergeCell ref="F12:CE12"/>
    <mergeCell ref="CF12:CH12"/>
    <mergeCell ref="CI12:CU12"/>
    <mergeCell ref="CV12:DH12"/>
    <mergeCell ref="A13:E14"/>
    <mergeCell ref="F13:CE14"/>
    <mergeCell ref="CF13:CH13"/>
    <mergeCell ref="CI13:CU13"/>
    <mergeCell ref="CV13:DH13"/>
    <mergeCell ref="CF14:CH14"/>
    <mergeCell ref="CI14:CU14"/>
    <mergeCell ref="CV14:DH14"/>
    <mergeCell ref="A16:E16"/>
    <mergeCell ref="F16:CE16"/>
    <mergeCell ref="CF16:CH16"/>
    <mergeCell ref="CI16:CU16"/>
    <mergeCell ref="CV16:DH16"/>
    <mergeCell ref="A15:E15"/>
    <mergeCell ref="F15:CE15"/>
    <mergeCell ref="CF15:CH15"/>
    <mergeCell ref="CI15:CU15"/>
    <mergeCell ref="CV15:DH15"/>
    <mergeCell ref="A17:E18"/>
    <mergeCell ref="F17:CE18"/>
    <mergeCell ref="CF17:CH17"/>
    <mergeCell ref="CI17:CU17"/>
    <mergeCell ref="CV17:DH17"/>
    <mergeCell ref="CF18:CH18"/>
    <mergeCell ref="CI18:CU18"/>
    <mergeCell ref="CV18:DH18"/>
    <mergeCell ref="A19:E20"/>
    <mergeCell ref="F19:CE20"/>
    <mergeCell ref="CF19:CH19"/>
    <mergeCell ref="CI19:CU19"/>
    <mergeCell ref="CV19:DH19"/>
    <mergeCell ref="CF20:CH20"/>
    <mergeCell ref="CI20:CU20"/>
    <mergeCell ref="CV20:DH20"/>
    <mergeCell ref="A22:E22"/>
    <mergeCell ref="F22:CE22"/>
    <mergeCell ref="CF22:CH22"/>
    <mergeCell ref="CI22:CU22"/>
    <mergeCell ref="CV22:DH22"/>
    <mergeCell ref="A21:E21"/>
    <mergeCell ref="F21:CE21"/>
    <mergeCell ref="CF21:CH21"/>
    <mergeCell ref="CI21:CU21"/>
    <mergeCell ref="CV21:DH21"/>
    <mergeCell ref="A23:E23"/>
    <mergeCell ref="F23:CE23"/>
    <mergeCell ref="CF23:CH23"/>
    <mergeCell ref="CI23:CU23"/>
    <mergeCell ref="CV23:DH23"/>
  </mergeCells>
  <pageMargins left="0.25" right="0.25" top="0.75" bottom="0.75" header="0.3" footer="0.3"/>
  <pageSetup paperSize="8" scale="54" fitToHeight="0" orientation="landscape" r:id="rId1"/>
  <headerFooter alignWithMargins="0">
    <oddHeader>&amp;R&amp;"Times New Roman,обычный"&amp;7Подготовлено с использованием системы &amp;"Times New Roman,полужирный"КонсультантПлюс</oddHeader>
  </headerFooter>
  <colBreaks count="1" manualBreakCount="1">
    <brk id="121" max="2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I27"/>
  <sheetViews>
    <sheetView view="pageBreakPreview" topLeftCell="BR1" zoomScale="80" zoomScaleNormal="100" zoomScaleSheetLayoutView="80" workbookViewId="0">
      <selection activeCell="DM42" sqref="DM42"/>
    </sheetView>
  </sheetViews>
  <sheetFormatPr defaultColWidth="0.85546875" defaultRowHeight="12.75" x14ac:dyDescent="0.2"/>
  <cols>
    <col min="1" max="84" width="0.85546875" style="1"/>
    <col min="85" max="85" width="5.140625" style="1" customWidth="1"/>
    <col min="86" max="86" width="5.7109375" style="1" customWidth="1"/>
    <col min="87" max="96" width="0.85546875" style="1"/>
    <col min="97" max="97" width="1.140625" style="1" customWidth="1"/>
    <col min="98" max="107" width="0.85546875" style="1"/>
    <col min="108" max="108" width="2.5703125" style="1" customWidth="1"/>
    <col min="109" max="111" width="0.85546875" style="1"/>
    <col min="112" max="112" width="0.85546875" style="1" customWidth="1"/>
    <col min="113" max="113" width="10.42578125" style="1" hidden="1" customWidth="1"/>
    <col min="114" max="116" width="10.42578125" style="1" customWidth="1"/>
    <col min="117" max="117" width="12.5703125" style="1" customWidth="1"/>
    <col min="118" max="136" width="11.140625" style="1" customWidth="1"/>
    <col min="137" max="137" width="11.85546875" style="1" customWidth="1"/>
    <col min="138" max="178" width="8.42578125" style="1" customWidth="1"/>
    <col min="179" max="16384" width="0.85546875" style="1"/>
  </cols>
  <sheetData>
    <row r="1" spans="1:139" s="3" customFormat="1" ht="12" x14ac:dyDescent="0.2">
      <c r="EG1" s="132" t="s">
        <v>1518</v>
      </c>
    </row>
    <row r="2" spans="1:139" s="131" customFormat="1" ht="13.5" customHeight="1" x14ac:dyDescent="0.2">
      <c r="E2" s="160"/>
      <c r="Q2" s="128"/>
      <c r="R2" s="128"/>
      <c r="U2" s="166"/>
      <c r="V2" s="161"/>
      <c r="EG2" s="163" t="s">
        <v>658</v>
      </c>
    </row>
    <row r="3" spans="1:139" s="129" customFormat="1" ht="12" x14ac:dyDescent="0.2">
      <c r="A3" s="128"/>
      <c r="B3" s="128"/>
      <c r="C3" s="128"/>
      <c r="D3" s="162"/>
      <c r="E3" s="159"/>
      <c r="F3" s="128"/>
      <c r="G3" s="128"/>
      <c r="H3" s="128"/>
      <c r="I3" s="128"/>
      <c r="J3" s="128"/>
      <c r="K3" s="128"/>
      <c r="L3" s="128"/>
      <c r="M3" s="128"/>
      <c r="T3" s="128"/>
      <c r="U3" s="159"/>
      <c r="V3" s="164"/>
    </row>
    <row r="4" spans="1:139" s="94" customFormat="1" ht="15.75" customHeight="1" x14ac:dyDescent="0.2">
      <c r="A4" s="997" t="s">
        <v>390</v>
      </c>
      <c r="B4" s="997"/>
      <c r="C4" s="997"/>
      <c r="D4" s="997"/>
      <c r="E4" s="997"/>
      <c r="F4" s="997"/>
      <c r="G4" s="997"/>
      <c r="H4" s="997"/>
      <c r="I4" s="997"/>
      <c r="J4" s="997"/>
      <c r="K4" s="997"/>
      <c r="L4" s="997"/>
      <c r="M4" s="997"/>
      <c r="N4" s="997"/>
      <c r="O4" s="997"/>
      <c r="P4" s="997"/>
      <c r="Q4" s="997"/>
      <c r="R4" s="997"/>
      <c r="S4" s="997"/>
      <c r="T4" s="997"/>
      <c r="U4" s="997"/>
      <c r="V4" s="997"/>
      <c r="W4" s="997"/>
      <c r="X4" s="997"/>
      <c r="Y4" s="997"/>
      <c r="Z4" s="997"/>
      <c r="AA4" s="997"/>
      <c r="AB4" s="997"/>
      <c r="AC4" s="997"/>
      <c r="AD4" s="997"/>
      <c r="AE4" s="997"/>
      <c r="AF4" s="997"/>
      <c r="AG4" s="997"/>
      <c r="AH4" s="997"/>
      <c r="AI4" s="997"/>
      <c r="AJ4" s="997"/>
      <c r="AK4" s="997"/>
      <c r="AL4" s="997"/>
      <c r="AM4" s="997"/>
      <c r="AN4" s="997"/>
      <c r="AO4" s="997"/>
      <c r="AP4" s="997"/>
      <c r="AQ4" s="997"/>
      <c r="AR4" s="997"/>
      <c r="AS4" s="997"/>
      <c r="AT4" s="997"/>
      <c r="AU4" s="997"/>
      <c r="AV4" s="997"/>
      <c r="AW4" s="997"/>
      <c r="AX4" s="997"/>
      <c r="AY4" s="997"/>
      <c r="AZ4" s="997"/>
      <c r="BA4" s="997"/>
      <c r="BB4" s="997"/>
      <c r="BC4" s="997"/>
      <c r="BD4" s="997"/>
      <c r="BE4" s="997"/>
      <c r="BF4" s="997"/>
      <c r="BG4" s="997"/>
      <c r="BH4" s="997"/>
      <c r="BI4" s="997"/>
      <c r="BJ4" s="997"/>
      <c r="BK4" s="997"/>
      <c r="BL4" s="997"/>
      <c r="BM4" s="997"/>
      <c r="BN4" s="997"/>
      <c r="BO4" s="997"/>
      <c r="BP4" s="997"/>
      <c r="BQ4" s="997"/>
      <c r="BR4" s="997"/>
      <c r="BS4" s="997"/>
      <c r="BT4" s="997"/>
      <c r="BU4" s="997"/>
      <c r="BV4" s="997"/>
      <c r="BW4" s="997"/>
      <c r="BX4" s="997"/>
      <c r="BY4" s="997"/>
      <c r="BZ4" s="997"/>
      <c r="CA4" s="997"/>
      <c r="CB4" s="997"/>
      <c r="CC4" s="997"/>
      <c r="CD4" s="997"/>
      <c r="CE4" s="997"/>
      <c r="CF4" s="997"/>
      <c r="CG4" s="997"/>
      <c r="CH4" s="997"/>
      <c r="CI4" s="997"/>
      <c r="CJ4" s="997"/>
      <c r="CK4" s="997"/>
      <c r="CL4" s="997"/>
      <c r="CM4" s="997"/>
      <c r="CN4" s="997"/>
      <c r="CO4" s="997"/>
      <c r="CP4" s="997"/>
      <c r="CQ4" s="997"/>
      <c r="CR4" s="997"/>
      <c r="CS4" s="997"/>
      <c r="CT4" s="997"/>
      <c r="CU4" s="997"/>
      <c r="CV4" s="997"/>
      <c r="CW4" s="997"/>
      <c r="CX4" s="997"/>
      <c r="CY4" s="997"/>
      <c r="CZ4" s="997"/>
      <c r="DA4" s="997"/>
      <c r="DB4" s="997"/>
      <c r="DC4" s="997"/>
      <c r="DD4" s="997"/>
      <c r="DE4" s="997"/>
      <c r="DF4" s="997"/>
      <c r="DG4" s="997"/>
      <c r="DH4" s="997"/>
      <c r="DI4" s="997"/>
      <c r="DJ4" s="997"/>
      <c r="DK4" s="997"/>
      <c r="DL4" s="997"/>
      <c r="DM4" s="997"/>
      <c r="DN4" s="997"/>
      <c r="DO4" s="997"/>
      <c r="DP4" s="997"/>
      <c r="DQ4" s="997"/>
      <c r="DR4" s="997"/>
      <c r="DS4" s="997"/>
      <c r="DT4" s="997"/>
      <c r="DU4" s="997"/>
      <c r="DV4" s="997"/>
      <c r="DW4" s="997"/>
      <c r="DX4" s="997"/>
      <c r="DY4" s="997"/>
      <c r="DZ4" s="997"/>
      <c r="EA4" s="997"/>
      <c r="EB4" s="997"/>
      <c r="EC4" s="997"/>
      <c r="ED4" s="997"/>
      <c r="EE4" s="997"/>
      <c r="EF4" s="997"/>
      <c r="EG4" s="997"/>
    </row>
    <row r="5" spans="1:139" s="165" customFormat="1" ht="14.25" customHeight="1" x14ac:dyDescent="0.2">
      <c r="A5" s="997" t="s">
        <v>667</v>
      </c>
      <c r="B5" s="997"/>
      <c r="C5" s="997"/>
      <c r="D5" s="997"/>
      <c r="E5" s="997"/>
      <c r="F5" s="997"/>
      <c r="G5" s="997"/>
      <c r="H5" s="997"/>
      <c r="I5" s="997"/>
      <c r="J5" s="997"/>
      <c r="K5" s="997"/>
      <c r="L5" s="997"/>
      <c r="M5" s="997"/>
      <c r="N5" s="997"/>
      <c r="O5" s="997"/>
      <c r="P5" s="997"/>
      <c r="Q5" s="997"/>
      <c r="R5" s="997"/>
      <c r="S5" s="997"/>
      <c r="T5" s="997"/>
      <c r="U5" s="997"/>
      <c r="V5" s="997"/>
      <c r="W5" s="997"/>
      <c r="X5" s="997"/>
      <c r="Y5" s="997"/>
      <c r="Z5" s="997"/>
      <c r="AA5" s="997"/>
      <c r="AB5" s="997"/>
      <c r="AC5" s="997"/>
      <c r="AD5" s="997"/>
      <c r="AE5" s="997"/>
      <c r="AF5" s="997"/>
      <c r="AG5" s="997"/>
      <c r="AH5" s="997"/>
      <c r="AI5" s="997"/>
      <c r="AJ5" s="997"/>
      <c r="AK5" s="997"/>
      <c r="AL5" s="997"/>
      <c r="AM5" s="997"/>
      <c r="AN5" s="997"/>
      <c r="AO5" s="997"/>
      <c r="AP5" s="997"/>
      <c r="AQ5" s="997"/>
      <c r="AR5" s="997"/>
      <c r="AS5" s="997"/>
      <c r="AT5" s="997"/>
      <c r="AU5" s="997"/>
      <c r="AV5" s="997"/>
      <c r="AW5" s="997"/>
      <c r="AX5" s="997"/>
      <c r="AY5" s="997"/>
      <c r="AZ5" s="997"/>
      <c r="BA5" s="997"/>
      <c r="BB5" s="997"/>
      <c r="BC5" s="997"/>
      <c r="BD5" s="997"/>
      <c r="BE5" s="997"/>
      <c r="BF5" s="997"/>
      <c r="BG5" s="997"/>
      <c r="BH5" s="997"/>
      <c r="BI5" s="997"/>
      <c r="BJ5" s="997"/>
      <c r="BK5" s="997"/>
      <c r="BL5" s="997"/>
      <c r="BM5" s="997"/>
      <c r="BN5" s="997"/>
      <c r="BO5" s="997"/>
      <c r="BP5" s="997"/>
      <c r="BQ5" s="997"/>
      <c r="BR5" s="997"/>
      <c r="BS5" s="997"/>
      <c r="BT5" s="997"/>
      <c r="BU5" s="997"/>
      <c r="BV5" s="997"/>
      <c r="BW5" s="997"/>
      <c r="BX5" s="997"/>
      <c r="BY5" s="997"/>
      <c r="BZ5" s="997"/>
      <c r="CA5" s="997"/>
      <c r="CB5" s="997"/>
      <c r="CC5" s="997"/>
      <c r="CD5" s="997"/>
      <c r="CE5" s="997"/>
      <c r="CF5" s="997"/>
      <c r="CG5" s="997"/>
      <c r="CH5" s="997"/>
      <c r="CI5" s="997"/>
      <c r="CJ5" s="997"/>
      <c r="CK5" s="997"/>
      <c r="CL5" s="997"/>
      <c r="CM5" s="997"/>
      <c r="CN5" s="997"/>
      <c r="CO5" s="997"/>
      <c r="CP5" s="997"/>
      <c r="CQ5" s="997"/>
      <c r="CR5" s="997"/>
      <c r="CS5" s="997"/>
      <c r="CT5" s="997"/>
      <c r="CU5" s="997"/>
      <c r="CV5" s="997"/>
      <c r="CW5" s="997"/>
      <c r="CX5" s="997"/>
      <c r="CY5" s="997"/>
      <c r="CZ5" s="997"/>
      <c r="DA5" s="997"/>
      <c r="DB5" s="997"/>
      <c r="DC5" s="997"/>
      <c r="DD5" s="997"/>
      <c r="DE5" s="997"/>
      <c r="DF5" s="997"/>
      <c r="DG5" s="997"/>
      <c r="DH5" s="997"/>
      <c r="DI5" s="997"/>
      <c r="DJ5" s="997"/>
      <c r="DK5" s="997"/>
      <c r="DL5" s="997"/>
      <c r="DM5" s="997"/>
      <c r="DN5" s="997"/>
      <c r="DO5" s="997"/>
      <c r="DP5" s="997"/>
      <c r="DQ5" s="997"/>
      <c r="DR5" s="997"/>
      <c r="DS5" s="997"/>
      <c r="DT5" s="997"/>
      <c r="DU5" s="997"/>
      <c r="DV5" s="997"/>
      <c r="DW5" s="997"/>
      <c r="DX5" s="997"/>
      <c r="DY5" s="997"/>
      <c r="DZ5" s="997"/>
      <c r="EA5" s="997"/>
      <c r="EB5" s="997"/>
      <c r="EC5" s="997"/>
      <c r="ED5" s="997"/>
      <c r="EE5" s="997"/>
      <c r="EF5" s="997"/>
      <c r="EG5" s="997"/>
    </row>
    <row r="6" spans="1:139" s="165" customFormat="1" ht="14.25" customHeight="1" x14ac:dyDescent="0.2">
      <c r="A6" s="997" t="s">
        <v>1503</v>
      </c>
      <c r="B6" s="997"/>
      <c r="C6" s="997"/>
      <c r="D6" s="997"/>
      <c r="E6" s="997"/>
      <c r="F6" s="997"/>
      <c r="G6" s="997"/>
      <c r="H6" s="997"/>
      <c r="I6" s="997"/>
      <c r="J6" s="997"/>
      <c r="K6" s="997"/>
      <c r="L6" s="997"/>
      <c r="M6" s="997"/>
      <c r="N6" s="997"/>
      <c r="O6" s="997"/>
      <c r="P6" s="997"/>
      <c r="Q6" s="997"/>
      <c r="R6" s="997"/>
      <c r="S6" s="997"/>
      <c r="T6" s="997"/>
      <c r="U6" s="997"/>
      <c r="V6" s="997"/>
      <c r="W6" s="997"/>
      <c r="X6" s="997"/>
      <c r="Y6" s="997"/>
      <c r="Z6" s="997"/>
      <c r="AA6" s="997"/>
      <c r="AB6" s="997"/>
      <c r="AC6" s="997"/>
      <c r="AD6" s="997"/>
      <c r="AE6" s="997"/>
      <c r="AF6" s="997"/>
      <c r="AG6" s="997"/>
      <c r="AH6" s="997"/>
      <c r="AI6" s="997"/>
      <c r="AJ6" s="997"/>
      <c r="AK6" s="997"/>
      <c r="AL6" s="997"/>
      <c r="AM6" s="997"/>
      <c r="AN6" s="997"/>
      <c r="AO6" s="997"/>
      <c r="AP6" s="997"/>
      <c r="AQ6" s="997"/>
      <c r="AR6" s="997"/>
      <c r="AS6" s="997"/>
      <c r="AT6" s="997"/>
      <c r="AU6" s="997"/>
      <c r="AV6" s="997"/>
      <c r="AW6" s="997"/>
      <c r="AX6" s="997"/>
      <c r="AY6" s="997"/>
      <c r="AZ6" s="997"/>
      <c r="BA6" s="997"/>
      <c r="BB6" s="997"/>
      <c r="BC6" s="997"/>
      <c r="BD6" s="997"/>
      <c r="BE6" s="997"/>
      <c r="BF6" s="997"/>
      <c r="BG6" s="997"/>
      <c r="BH6" s="997"/>
      <c r="BI6" s="997"/>
      <c r="BJ6" s="997"/>
      <c r="BK6" s="997"/>
      <c r="BL6" s="997"/>
      <c r="BM6" s="997"/>
      <c r="BN6" s="997"/>
      <c r="BO6" s="997"/>
      <c r="BP6" s="997"/>
      <c r="BQ6" s="997"/>
      <c r="BR6" s="997"/>
      <c r="BS6" s="997"/>
      <c r="BT6" s="997"/>
      <c r="BU6" s="997"/>
      <c r="BV6" s="997"/>
      <c r="BW6" s="997"/>
      <c r="BX6" s="997"/>
      <c r="BY6" s="997"/>
      <c r="BZ6" s="997"/>
      <c r="CA6" s="997"/>
      <c r="CB6" s="997"/>
      <c r="CC6" s="997"/>
      <c r="CD6" s="997"/>
      <c r="CE6" s="997"/>
      <c r="CF6" s="997"/>
      <c r="CG6" s="997"/>
      <c r="CH6" s="997"/>
      <c r="CI6" s="997"/>
      <c r="CJ6" s="997"/>
      <c r="CK6" s="997"/>
      <c r="CL6" s="997"/>
      <c r="CM6" s="997"/>
      <c r="CN6" s="997"/>
      <c r="CO6" s="997"/>
      <c r="CP6" s="997"/>
      <c r="CQ6" s="997"/>
      <c r="CR6" s="997"/>
      <c r="CS6" s="997"/>
      <c r="CT6" s="997"/>
      <c r="CU6" s="997"/>
      <c r="CV6" s="997"/>
      <c r="CW6" s="997"/>
      <c r="CX6" s="997"/>
      <c r="CY6" s="997"/>
      <c r="CZ6" s="997"/>
      <c r="DA6" s="997"/>
      <c r="DB6" s="997"/>
      <c r="DC6" s="997"/>
      <c r="DD6" s="997"/>
      <c r="DE6" s="997"/>
      <c r="DF6" s="997"/>
      <c r="DG6" s="997"/>
      <c r="DH6" s="997"/>
      <c r="DI6" s="997"/>
      <c r="DJ6" s="997"/>
      <c r="DK6" s="997"/>
      <c r="DL6" s="997"/>
      <c r="DM6" s="997"/>
      <c r="DN6" s="997"/>
      <c r="DO6" s="997"/>
      <c r="DP6" s="997"/>
      <c r="DQ6" s="997"/>
      <c r="DR6" s="997"/>
      <c r="DS6" s="997"/>
      <c r="DT6" s="997"/>
      <c r="DU6" s="997"/>
      <c r="DV6" s="997"/>
      <c r="DW6" s="997"/>
      <c r="DX6" s="997"/>
      <c r="DY6" s="997"/>
      <c r="DZ6" s="997"/>
      <c r="EA6" s="997"/>
      <c r="EB6" s="997"/>
      <c r="EC6" s="997"/>
      <c r="ED6" s="997"/>
      <c r="EE6" s="997"/>
      <c r="EF6" s="997"/>
      <c r="EG6" s="997"/>
    </row>
    <row r="7" spans="1:139" s="4" customFormat="1" ht="12" x14ac:dyDescent="0.2"/>
    <row r="8" spans="1:139" s="142" customFormat="1" ht="10.5" customHeight="1" x14ac:dyDescent="0.15">
      <c r="A8" s="999" t="s">
        <v>0</v>
      </c>
      <c r="B8" s="1000"/>
      <c r="C8" s="1000"/>
      <c r="D8" s="1000"/>
      <c r="E8" s="1001"/>
      <c r="F8" s="1008" t="s">
        <v>391</v>
      </c>
      <c r="G8" s="1009"/>
      <c r="H8" s="1009"/>
      <c r="I8" s="1009"/>
      <c r="J8" s="1009"/>
      <c r="K8" s="1009"/>
      <c r="L8" s="1009"/>
      <c r="M8" s="1009"/>
      <c r="N8" s="1009"/>
      <c r="O8" s="1009"/>
      <c r="P8" s="1009"/>
      <c r="Q8" s="1009"/>
      <c r="R8" s="1009"/>
      <c r="S8" s="1009"/>
      <c r="T8" s="1009"/>
      <c r="U8" s="1009"/>
      <c r="V8" s="1009"/>
      <c r="W8" s="1009"/>
      <c r="X8" s="1009"/>
      <c r="Y8" s="1009"/>
      <c r="Z8" s="1009"/>
      <c r="AA8" s="1009"/>
      <c r="AB8" s="1009"/>
      <c r="AC8" s="1009"/>
      <c r="AD8" s="1009"/>
      <c r="AE8" s="1009"/>
      <c r="AF8" s="1009"/>
      <c r="AG8" s="1009"/>
      <c r="AH8" s="1009"/>
      <c r="AI8" s="1009"/>
      <c r="AJ8" s="1009"/>
      <c r="AK8" s="1009"/>
      <c r="AL8" s="1009"/>
      <c r="AM8" s="1009"/>
      <c r="AN8" s="1009"/>
      <c r="AO8" s="1009"/>
      <c r="AP8" s="1009"/>
      <c r="AQ8" s="1009"/>
      <c r="AR8" s="1009"/>
      <c r="AS8" s="1009"/>
      <c r="AT8" s="1009"/>
      <c r="AU8" s="1009"/>
      <c r="AV8" s="1009"/>
      <c r="AW8" s="1009"/>
      <c r="AX8" s="1009"/>
      <c r="AY8" s="1009"/>
      <c r="AZ8" s="1009"/>
      <c r="BA8" s="1009"/>
      <c r="BB8" s="1009"/>
      <c r="BC8" s="1009"/>
      <c r="BD8" s="1009"/>
      <c r="BE8" s="1009"/>
      <c r="BF8" s="1009"/>
      <c r="BG8" s="1009"/>
      <c r="BH8" s="1009"/>
      <c r="BI8" s="1009"/>
      <c r="BJ8" s="1009"/>
      <c r="BK8" s="1009"/>
      <c r="BL8" s="1009"/>
      <c r="BM8" s="1009"/>
      <c r="BN8" s="1009"/>
      <c r="BO8" s="1009"/>
      <c r="BP8" s="1009"/>
      <c r="BQ8" s="1009"/>
      <c r="BR8" s="1009"/>
      <c r="BS8" s="1009"/>
      <c r="BT8" s="1009"/>
      <c r="BU8" s="1009"/>
      <c r="BV8" s="1009"/>
      <c r="BW8" s="1009"/>
      <c r="BX8" s="1009"/>
      <c r="BY8" s="1009"/>
      <c r="BZ8" s="1009"/>
      <c r="CA8" s="1009"/>
      <c r="CB8" s="1009"/>
      <c r="CC8" s="1009"/>
      <c r="CD8" s="1009"/>
      <c r="CE8" s="1010"/>
      <c r="CF8" s="1008" t="s">
        <v>392</v>
      </c>
      <c r="CG8" s="1009"/>
      <c r="CH8" s="1009"/>
      <c r="CI8" s="999" t="s">
        <v>393</v>
      </c>
      <c r="CJ8" s="1000"/>
      <c r="CK8" s="1000"/>
      <c r="CL8" s="1000"/>
      <c r="CM8" s="1000"/>
      <c r="CN8" s="1000"/>
      <c r="CO8" s="1000"/>
      <c r="CP8" s="1000"/>
      <c r="CQ8" s="1000"/>
      <c r="CR8" s="1000"/>
      <c r="CS8" s="1000"/>
      <c r="CT8" s="1000"/>
      <c r="CU8" s="1001"/>
      <c r="CV8" s="998" t="s">
        <v>394</v>
      </c>
      <c r="CW8" s="998"/>
      <c r="CX8" s="998"/>
      <c r="CY8" s="998"/>
      <c r="CZ8" s="998"/>
      <c r="DA8" s="998"/>
      <c r="DB8" s="998"/>
      <c r="DC8" s="998"/>
      <c r="DD8" s="998"/>
      <c r="DE8" s="998"/>
      <c r="DF8" s="998"/>
      <c r="DG8" s="998"/>
      <c r="DH8" s="998"/>
      <c r="DI8" s="998"/>
      <c r="DJ8" s="998"/>
      <c r="DK8" s="998"/>
      <c r="DL8" s="998"/>
      <c r="DM8" s="998"/>
      <c r="DN8" s="998"/>
      <c r="DO8" s="998"/>
      <c r="DP8" s="998"/>
      <c r="DQ8" s="998"/>
      <c r="DR8" s="998"/>
      <c r="DS8" s="998"/>
      <c r="DT8" s="998"/>
      <c r="DU8" s="998"/>
      <c r="DV8" s="998"/>
      <c r="DW8" s="998"/>
      <c r="DX8" s="998"/>
      <c r="DY8" s="998"/>
      <c r="DZ8" s="998"/>
      <c r="EA8" s="998"/>
      <c r="EB8" s="998"/>
      <c r="EC8" s="998"/>
      <c r="ED8" s="998"/>
      <c r="EE8" s="998"/>
      <c r="EF8" s="998"/>
      <c r="EG8" s="998"/>
    </row>
    <row r="9" spans="1:139" s="95" customFormat="1" ht="11.25" customHeight="1" x14ac:dyDescent="0.2">
      <c r="A9" s="1002"/>
      <c r="B9" s="1003"/>
      <c r="C9" s="1003"/>
      <c r="D9" s="1003"/>
      <c r="E9" s="1004"/>
      <c r="F9" s="1011"/>
      <c r="G9" s="1012"/>
      <c r="H9" s="1012"/>
      <c r="I9" s="1012"/>
      <c r="J9" s="1012"/>
      <c r="K9" s="1012"/>
      <c r="L9" s="1012"/>
      <c r="M9" s="1012"/>
      <c r="N9" s="1012"/>
      <c r="O9" s="1012"/>
      <c r="P9" s="1012"/>
      <c r="Q9" s="1012"/>
      <c r="R9" s="1012"/>
      <c r="S9" s="1012"/>
      <c r="T9" s="1012"/>
      <c r="U9" s="1012"/>
      <c r="V9" s="1012"/>
      <c r="W9" s="1012"/>
      <c r="X9" s="1012"/>
      <c r="Y9" s="1012"/>
      <c r="Z9" s="1012"/>
      <c r="AA9" s="1012"/>
      <c r="AB9" s="1012"/>
      <c r="AC9" s="1012"/>
      <c r="AD9" s="1012"/>
      <c r="AE9" s="1012"/>
      <c r="AF9" s="1012"/>
      <c r="AG9" s="1012"/>
      <c r="AH9" s="1012"/>
      <c r="AI9" s="1012"/>
      <c r="AJ9" s="1012"/>
      <c r="AK9" s="1012"/>
      <c r="AL9" s="1012"/>
      <c r="AM9" s="1012"/>
      <c r="AN9" s="1012"/>
      <c r="AO9" s="1012"/>
      <c r="AP9" s="1012"/>
      <c r="AQ9" s="1012"/>
      <c r="AR9" s="1012"/>
      <c r="AS9" s="1012"/>
      <c r="AT9" s="1012"/>
      <c r="AU9" s="1012"/>
      <c r="AV9" s="1012"/>
      <c r="AW9" s="1012"/>
      <c r="AX9" s="1012"/>
      <c r="AY9" s="1012"/>
      <c r="AZ9" s="1012"/>
      <c r="BA9" s="1012"/>
      <c r="BB9" s="1012"/>
      <c r="BC9" s="1012"/>
      <c r="BD9" s="1012"/>
      <c r="BE9" s="1012"/>
      <c r="BF9" s="1012"/>
      <c r="BG9" s="1012"/>
      <c r="BH9" s="1012"/>
      <c r="BI9" s="1012"/>
      <c r="BJ9" s="1012"/>
      <c r="BK9" s="1012"/>
      <c r="BL9" s="1012"/>
      <c r="BM9" s="1012"/>
      <c r="BN9" s="1012"/>
      <c r="BO9" s="1012"/>
      <c r="BP9" s="1012"/>
      <c r="BQ9" s="1012"/>
      <c r="BR9" s="1012"/>
      <c r="BS9" s="1012"/>
      <c r="BT9" s="1012"/>
      <c r="BU9" s="1012"/>
      <c r="BV9" s="1012"/>
      <c r="BW9" s="1012"/>
      <c r="BX9" s="1012"/>
      <c r="BY9" s="1012"/>
      <c r="BZ9" s="1012"/>
      <c r="CA9" s="1012"/>
      <c r="CB9" s="1012"/>
      <c r="CC9" s="1012"/>
      <c r="CD9" s="1012"/>
      <c r="CE9" s="1013"/>
      <c r="CF9" s="1011"/>
      <c r="CG9" s="1012"/>
      <c r="CH9" s="1012"/>
      <c r="CI9" s="1002"/>
      <c r="CJ9" s="1003"/>
      <c r="CK9" s="1003"/>
      <c r="CL9" s="1003"/>
      <c r="CM9" s="1003"/>
      <c r="CN9" s="1003"/>
      <c r="CO9" s="1003"/>
      <c r="CP9" s="1003"/>
      <c r="CQ9" s="1003"/>
      <c r="CR9" s="1003"/>
      <c r="CS9" s="1003"/>
      <c r="CT9" s="1003"/>
      <c r="CU9" s="1004"/>
      <c r="CV9" s="1017" t="s">
        <v>395</v>
      </c>
      <c r="CW9" s="1017"/>
      <c r="CX9" s="1017"/>
      <c r="CY9" s="1017"/>
      <c r="CZ9" s="1017"/>
      <c r="DA9" s="1017"/>
      <c r="DB9" s="1017"/>
      <c r="DC9" s="1017"/>
      <c r="DD9" s="1017"/>
      <c r="DE9" s="1017"/>
      <c r="DF9" s="1017"/>
      <c r="DG9" s="1017"/>
      <c r="DH9" s="1017"/>
      <c r="DI9" s="998" t="s">
        <v>396</v>
      </c>
      <c r="DJ9" s="998"/>
      <c r="DK9" s="998"/>
      <c r="DL9" s="998"/>
      <c r="DM9" s="998"/>
      <c r="DN9" s="998"/>
      <c r="DO9" s="998"/>
      <c r="DP9" s="998"/>
      <c r="DQ9" s="998"/>
      <c r="DR9" s="998"/>
      <c r="DS9" s="998"/>
      <c r="DT9" s="998"/>
      <c r="DU9" s="998"/>
      <c r="DV9" s="998"/>
      <c r="DW9" s="998"/>
      <c r="DX9" s="998"/>
      <c r="DY9" s="998"/>
      <c r="DZ9" s="998"/>
      <c r="EA9" s="998"/>
      <c r="EB9" s="998"/>
      <c r="EC9" s="998"/>
      <c r="ED9" s="998"/>
      <c r="EE9" s="998"/>
      <c r="EF9" s="998"/>
      <c r="EG9" s="998"/>
    </row>
    <row r="10" spans="1:139" s="180" customFormat="1" ht="11.25" x14ac:dyDescent="0.2">
      <c r="A10" s="1005"/>
      <c r="B10" s="1006"/>
      <c r="C10" s="1006"/>
      <c r="D10" s="1006"/>
      <c r="E10" s="1007"/>
      <c r="F10" s="1014"/>
      <c r="G10" s="1015"/>
      <c r="H10" s="1015"/>
      <c r="I10" s="1015"/>
      <c r="J10" s="1015"/>
      <c r="K10" s="1015"/>
      <c r="L10" s="1015"/>
      <c r="M10" s="1015"/>
      <c r="N10" s="1015"/>
      <c r="O10" s="1015"/>
      <c r="P10" s="1015"/>
      <c r="Q10" s="1015"/>
      <c r="R10" s="1015"/>
      <c r="S10" s="1015"/>
      <c r="T10" s="1015"/>
      <c r="U10" s="1015"/>
      <c r="V10" s="1015"/>
      <c r="W10" s="1015"/>
      <c r="X10" s="1015"/>
      <c r="Y10" s="1015"/>
      <c r="Z10" s="1015"/>
      <c r="AA10" s="1015"/>
      <c r="AB10" s="1015"/>
      <c r="AC10" s="1015"/>
      <c r="AD10" s="1015"/>
      <c r="AE10" s="1015"/>
      <c r="AF10" s="1015"/>
      <c r="AG10" s="1015"/>
      <c r="AH10" s="1015"/>
      <c r="AI10" s="1015"/>
      <c r="AJ10" s="1015"/>
      <c r="AK10" s="1015"/>
      <c r="AL10" s="1015"/>
      <c r="AM10" s="1015"/>
      <c r="AN10" s="1015"/>
      <c r="AO10" s="1015"/>
      <c r="AP10" s="1015"/>
      <c r="AQ10" s="1015"/>
      <c r="AR10" s="1015"/>
      <c r="AS10" s="1015"/>
      <c r="AT10" s="1015"/>
      <c r="AU10" s="1015"/>
      <c r="AV10" s="1015"/>
      <c r="AW10" s="1015"/>
      <c r="AX10" s="1015"/>
      <c r="AY10" s="1015"/>
      <c r="AZ10" s="1015"/>
      <c r="BA10" s="1015"/>
      <c r="BB10" s="1015"/>
      <c r="BC10" s="1015"/>
      <c r="BD10" s="1015"/>
      <c r="BE10" s="1015"/>
      <c r="BF10" s="1015"/>
      <c r="BG10" s="1015"/>
      <c r="BH10" s="1015"/>
      <c r="BI10" s="1015"/>
      <c r="BJ10" s="1015"/>
      <c r="BK10" s="1015"/>
      <c r="BL10" s="1015"/>
      <c r="BM10" s="1015"/>
      <c r="BN10" s="1015"/>
      <c r="BO10" s="1015"/>
      <c r="BP10" s="1015"/>
      <c r="BQ10" s="1015"/>
      <c r="BR10" s="1015"/>
      <c r="BS10" s="1015"/>
      <c r="BT10" s="1015"/>
      <c r="BU10" s="1015"/>
      <c r="BV10" s="1015"/>
      <c r="BW10" s="1015"/>
      <c r="BX10" s="1015"/>
      <c r="BY10" s="1015"/>
      <c r="BZ10" s="1015"/>
      <c r="CA10" s="1015"/>
      <c r="CB10" s="1015"/>
      <c r="CC10" s="1015"/>
      <c r="CD10" s="1015"/>
      <c r="CE10" s="1016"/>
      <c r="CF10" s="1014"/>
      <c r="CG10" s="1015"/>
      <c r="CH10" s="1015"/>
      <c r="CI10" s="1005"/>
      <c r="CJ10" s="1006"/>
      <c r="CK10" s="1006"/>
      <c r="CL10" s="1006"/>
      <c r="CM10" s="1006"/>
      <c r="CN10" s="1006"/>
      <c r="CO10" s="1006"/>
      <c r="CP10" s="1006"/>
      <c r="CQ10" s="1006"/>
      <c r="CR10" s="1006"/>
      <c r="CS10" s="1006"/>
      <c r="CT10" s="1006"/>
      <c r="CU10" s="1007"/>
      <c r="CV10" s="1017"/>
      <c r="CW10" s="1017"/>
      <c r="CX10" s="1017"/>
      <c r="CY10" s="1017"/>
      <c r="CZ10" s="1017"/>
      <c r="DA10" s="1017"/>
      <c r="DB10" s="1017"/>
      <c r="DC10" s="1017"/>
      <c r="DD10" s="1017"/>
      <c r="DE10" s="1017"/>
      <c r="DF10" s="1017"/>
      <c r="DG10" s="1017"/>
      <c r="DH10" s="1017"/>
      <c r="DI10" s="275" t="s">
        <v>418</v>
      </c>
      <c r="DJ10" s="275" t="s">
        <v>484</v>
      </c>
      <c r="DK10" s="275" t="s">
        <v>518</v>
      </c>
      <c r="DL10" s="275" t="s">
        <v>621</v>
      </c>
      <c r="DM10" s="275" t="s">
        <v>625</v>
      </c>
      <c r="DN10" s="275" t="s">
        <v>626</v>
      </c>
      <c r="DO10" s="275" t="s">
        <v>627</v>
      </c>
      <c r="DP10" s="275" t="s">
        <v>628</v>
      </c>
      <c r="DQ10" s="275" t="s">
        <v>629</v>
      </c>
      <c r="DR10" s="275" t="s">
        <v>630</v>
      </c>
      <c r="DS10" s="275" t="s">
        <v>631</v>
      </c>
      <c r="DT10" s="275" t="s">
        <v>632</v>
      </c>
      <c r="DU10" s="275" t="s">
        <v>633</v>
      </c>
      <c r="DV10" s="275" t="s">
        <v>634</v>
      </c>
      <c r="DW10" s="275" t="s">
        <v>635</v>
      </c>
      <c r="DX10" s="275" t="s">
        <v>636</v>
      </c>
      <c r="DY10" s="275" t="s">
        <v>637</v>
      </c>
      <c r="DZ10" s="275" t="s">
        <v>638</v>
      </c>
      <c r="EA10" s="275" t="s">
        <v>639</v>
      </c>
      <c r="EB10" s="275" t="s">
        <v>640</v>
      </c>
      <c r="EC10" s="275" t="s">
        <v>641</v>
      </c>
      <c r="ED10" s="275" t="s">
        <v>642</v>
      </c>
      <c r="EE10" s="275" t="s">
        <v>643</v>
      </c>
      <c r="EF10" s="275" t="s">
        <v>644</v>
      </c>
      <c r="EG10" s="275" t="s">
        <v>645</v>
      </c>
    </row>
    <row r="11" spans="1:139" s="95" customFormat="1" ht="11.25" x14ac:dyDescent="0.2">
      <c r="A11" s="994">
        <v>1</v>
      </c>
      <c r="B11" s="995"/>
      <c r="C11" s="995"/>
      <c r="D11" s="995"/>
      <c r="E11" s="996"/>
      <c r="F11" s="994">
        <v>2</v>
      </c>
      <c r="G11" s="995"/>
      <c r="H11" s="995"/>
      <c r="I11" s="995"/>
      <c r="J11" s="995"/>
      <c r="K11" s="995"/>
      <c r="L11" s="995"/>
      <c r="M11" s="995"/>
      <c r="N11" s="995"/>
      <c r="O11" s="995"/>
      <c r="P11" s="995"/>
      <c r="Q11" s="995"/>
      <c r="R11" s="995"/>
      <c r="S11" s="995"/>
      <c r="T11" s="995"/>
      <c r="U11" s="995"/>
      <c r="V11" s="995"/>
      <c r="W11" s="995"/>
      <c r="X11" s="995"/>
      <c r="Y11" s="995"/>
      <c r="Z11" s="995"/>
      <c r="AA11" s="995"/>
      <c r="AB11" s="995"/>
      <c r="AC11" s="995"/>
      <c r="AD11" s="995"/>
      <c r="AE11" s="995"/>
      <c r="AF11" s="995"/>
      <c r="AG11" s="995"/>
      <c r="AH11" s="995"/>
      <c r="AI11" s="995"/>
      <c r="AJ11" s="995"/>
      <c r="AK11" s="995"/>
      <c r="AL11" s="995"/>
      <c r="AM11" s="995"/>
      <c r="AN11" s="995"/>
      <c r="AO11" s="995"/>
      <c r="AP11" s="995"/>
      <c r="AQ11" s="995"/>
      <c r="AR11" s="995"/>
      <c r="AS11" s="995"/>
      <c r="AT11" s="995"/>
      <c r="AU11" s="995"/>
      <c r="AV11" s="995"/>
      <c r="AW11" s="995"/>
      <c r="AX11" s="995"/>
      <c r="AY11" s="995"/>
      <c r="AZ11" s="995"/>
      <c r="BA11" s="995"/>
      <c r="BB11" s="995"/>
      <c r="BC11" s="995"/>
      <c r="BD11" s="995"/>
      <c r="BE11" s="995"/>
      <c r="BF11" s="995"/>
      <c r="BG11" s="995"/>
      <c r="BH11" s="995"/>
      <c r="BI11" s="995"/>
      <c r="BJ11" s="995"/>
      <c r="BK11" s="995"/>
      <c r="BL11" s="995"/>
      <c r="BM11" s="995"/>
      <c r="BN11" s="995"/>
      <c r="BO11" s="995"/>
      <c r="BP11" s="995"/>
      <c r="BQ11" s="995"/>
      <c r="BR11" s="995"/>
      <c r="BS11" s="995"/>
      <c r="BT11" s="995"/>
      <c r="BU11" s="995"/>
      <c r="BV11" s="995"/>
      <c r="BW11" s="995"/>
      <c r="BX11" s="995"/>
      <c r="BY11" s="995"/>
      <c r="BZ11" s="995"/>
      <c r="CA11" s="995"/>
      <c r="CB11" s="995"/>
      <c r="CC11" s="995"/>
      <c r="CD11" s="995"/>
      <c r="CE11" s="996"/>
      <c r="CF11" s="994">
        <v>3</v>
      </c>
      <c r="CG11" s="995"/>
      <c r="CH11" s="995"/>
      <c r="CI11" s="994">
        <v>4</v>
      </c>
      <c r="CJ11" s="995"/>
      <c r="CK11" s="995"/>
      <c r="CL11" s="995"/>
      <c r="CM11" s="995"/>
      <c r="CN11" s="995"/>
      <c r="CO11" s="995"/>
      <c r="CP11" s="995"/>
      <c r="CQ11" s="995"/>
      <c r="CR11" s="995"/>
      <c r="CS11" s="995"/>
      <c r="CT11" s="995"/>
      <c r="CU11" s="996"/>
      <c r="CV11" s="994">
        <v>5</v>
      </c>
      <c r="CW11" s="995"/>
      <c r="CX11" s="995"/>
      <c r="CY11" s="995"/>
      <c r="CZ11" s="995"/>
      <c r="DA11" s="995"/>
      <c r="DB11" s="995"/>
      <c r="DC11" s="995"/>
      <c r="DD11" s="995"/>
      <c r="DE11" s="995"/>
      <c r="DF11" s="995"/>
      <c r="DG11" s="995"/>
      <c r="DH11" s="996"/>
      <c r="DI11" s="276">
        <v>6</v>
      </c>
      <c r="DJ11" s="432">
        <v>6</v>
      </c>
      <c r="DK11" s="432">
        <v>7</v>
      </c>
      <c r="DL11" s="432">
        <v>9</v>
      </c>
      <c r="DM11" s="143">
        <v>10</v>
      </c>
      <c r="DN11" s="143">
        <v>11</v>
      </c>
      <c r="DO11" s="143">
        <v>12</v>
      </c>
      <c r="DP11" s="143">
        <v>13</v>
      </c>
      <c r="DQ11" s="143">
        <v>14</v>
      </c>
      <c r="DR11" s="143">
        <v>15</v>
      </c>
      <c r="DS11" s="143">
        <v>16</v>
      </c>
      <c r="DT11" s="143">
        <v>17</v>
      </c>
      <c r="DU11" s="143">
        <v>18</v>
      </c>
      <c r="DV11" s="143">
        <v>19</v>
      </c>
      <c r="DW11" s="143">
        <v>20</v>
      </c>
      <c r="DX11" s="143">
        <v>21</v>
      </c>
      <c r="DY11" s="143">
        <v>22</v>
      </c>
      <c r="DZ11" s="143">
        <v>23</v>
      </c>
      <c r="EA11" s="143">
        <v>24</v>
      </c>
      <c r="EB11" s="143">
        <v>25</v>
      </c>
      <c r="EC11" s="143">
        <v>26</v>
      </c>
      <c r="ED11" s="143">
        <v>27</v>
      </c>
      <c r="EE11" s="143">
        <v>28</v>
      </c>
      <c r="EF11" s="143">
        <v>29</v>
      </c>
      <c r="EG11" s="143">
        <v>30</v>
      </c>
    </row>
    <row r="12" spans="1:139" s="95" customFormat="1" ht="11.25" customHeight="1" x14ac:dyDescent="0.2">
      <c r="A12" s="942">
        <v>1</v>
      </c>
      <c r="B12" s="943"/>
      <c r="C12" s="943"/>
      <c r="D12" s="943"/>
      <c r="E12" s="944"/>
      <c r="F12" s="945" t="s">
        <v>397</v>
      </c>
      <c r="G12" s="946"/>
      <c r="H12" s="946"/>
      <c r="I12" s="946"/>
      <c r="J12" s="946"/>
      <c r="K12" s="946"/>
      <c r="L12" s="946"/>
      <c r="M12" s="946"/>
      <c r="N12" s="946"/>
      <c r="O12" s="946"/>
      <c r="P12" s="946"/>
      <c r="Q12" s="946"/>
      <c r="R12" s="946"/>
      <c r="S12" s="946"/>
      <c r="T12" s="946"/>
      <c r="U12" s="946"/>
      <c r="V12" s="946"/>
      <c r="W12" s="946"/>
      <c r="X12" s="946"/>
      <c r="Y12" s="946"/>
      <c r="Z12" s="946"/>
      <c r="AA12" s="946"/>
      <c r="AB12" s="946"/>
      <c r="AC12" s="946"/>
      <c r="AD12" s="946"/>
      <c r="AE12" s="946"/>
      <c r="AF12" s="946"/>
      <c r="AG12" s="946"/>
      <c r="AH12" s="946"/>
      <c r="AI12" s="946"/>
      <c r="AJ12" s="946"/>
      <c r="AK12" s="946"/>
      <c r="AL12" s="946"/>
      <c r="AM12" s="946"/>
      <c r="AN12" s="946"/>
      <c r="AO12" s="946"/>
      <c r="AP12" s="946"/>
      <c r="AQ12" s="946"/>
      <c r="AR12" s="946"/>
      <c r="AS12" s="946"/>
      <c r="AT12" s="946"/>
      <c r="AU12" s="946"/>
      <c r="AV12" s="946"/>
      <c r="AW12" s="946"/>
      <c r="AX12" s="946"/>
      <c r="AY12" s="946"/>
      <c r="AZ12" s="946"/>
      <c r="BA12" s="946"/>
      <c r="BB12" s="946"/>
      <c r="BC12" s="946"/>
      <c r="BD12" s="946"/>
      <c r="BE12" s="946"/>
      <c r="BF12" s="946"/>
      <c r="BG12" s="946"/>
      <c r="BH12" s="946"/>
      <c r="BI12" s="946"/>
      <c r="BJ12" s="946"/>
      <c r="BK12" s="946"/>
      <c r="BL12" s="946"/>
      <c r="BM12" s="946"/>
      <c r="BN12" s="946"/>
      <c r="BO12" s="946"/>
      <c r="BP12" s="946"/>
      <c r="BQ12" s="946"/>
      <c r="BR12" s="946"/>
      <c r="BS12" s="946"/>
      <c r="BT12" s="946"/>
      <c r="BU12" s="946"/>
      <c r="BV12" s="946"/>
      <c r="BW12" s="946"/>
      <c r="BX12" s="946"/>
      <c r="BY12" s="946"/>
      <c r="BZ12" s="946"/>
      <c r="CA12" s="946"/>
      <c r="CB12" s="946"/>
      <c r="CC12" s="946"/>
      <c r="CD12" s="946"/>
      <c r="CE12" s="947"/>
      <c r="CF12" s="948" t="s">
        <v>494</v>
      </c>
      <c r="CG12" s="949"/>
      <c r="CH12" s="949"/>
      <c r="CI12" s="966" t="s">
        <v>132</v>
      </c>
      <c r="CJ12" s="967"/>
      <c r="CK12" s="967"/>
      <c r="CL12" s="967"/>
      <c r="CM12" s="967"/>
      <c r="CN12" s="967"/>
      <c r="CO12" s="967"/>
      <c r="CP12" s="967"/>
      <c r="CQ12" s="967"/>
      <c r="CR12" s="967"/>
      <c r="CS12" s="967"/>
      <c r="CT12" s="967"/>
      <c r="CU12" s="968"/>
      <c r="CV12" s="966" t="s">
        <v>132</v>
      </c>
      <c r="CW12" s="967"/>
      <c r="CX12" s="967"/>
      <c r="CY12" s="967"/>
      <c r="CZ12" s="967"/>
      <c r="DA12" s="967"/>
      <c r="DB12" s="967"/>
      <c r="DC12" s="967"/>
      <c r="DD12" s="967"/>
      <c r="DE12" s="967"/>
      <c r="DF12" s="967"/>
      <c r="DG12" s="967"/>
      <c r="DH12" s="968"/>
      <c r="DI12" s="429" t="s">
        <v>132</v>
      </c>
      <c r="DJ12" s="429" t="s">
        <v>132</v>
      </c>
      <c r="DK12" s="429" t="s">
        <v>132</v>
      </c>
      <c r="DL12" s="429" t="s">
        <v>132</v>
      </c>
      <c r="DM12" s="143" t="s">
        <v>132</v>
      </c>
      <c r="DN12" s="143" t="s">
        <v>132</v>
      </c>
      <c r="DO12" s="143" t="s">
        <v>132</v>
      </c>
      <c r="DP12" s="143" t="s">
        <v>132</v>
      </c>
      <c r="DQ12" s="143" t="s">
        <v>132</v>
      </c>
      <c r="DR12" s="143" t="s">
        <v>132</v>
      </c>
      <c r="DS12" s="143" t="s">
        <v>132</v>
      </c>
      <c r="DT12" s="143" t="s">
        <v>132</v>
      </c>
      <c r="DU12" s="143" t="s">
        <v>132</v>
      </c>
      <c r="DV12" s="143" t="s">
        <v>132</v>
      </c>
      <c r="DW12" s="143" t="s">
        <v>132</v>
      </c>
      <c r="DX12" s="143" t="s">
        <v>132</v>
      </c>
      <c r="DY12" s="143" t="s">
        <v>132</v>
      </c>
      <c r="DZ12" s="143" t="s">
        <v>132</v>
      </c>
      <c r="EA12" s="143" t="s">
        <v>132</v>
      </c>
      <c r="EB12" s="143" t="s">
        <v>132</v>
      </c>
      <c r="EC12" s="143" t="s">
        <v>132</v>
      </c>
      <c r="ED12" s="143" t="s">
        <v>132</v>
      </c>
      <c r="EE12" s="143" t="s">
        <v>132</v>
      </c>
      <c r="EF12" s="143" t="s">
        <v>132</v>
      </c>
      <c r="EG12" s="143" t="s">
        <v>132</v>
      </c>
    </row>
    <row r="13" spans="1:139" s="95" customFormat="1" ht="11.25" customHeight="1" x14ac:dyDescent="0.2">
      <c r="A13" s="954" t="s">
        <v>398</v>
      </c>
      <c r="B13" s="955"/>
      <c r="C13" s="955"/>
      <c r="D13" s="955"/>
      <c r="E13" s="956"/>
      <c r="F13" s="960" t="s">
        <v>1456</v>
      </c>
      <c r="G13" s="961"/>
      <c r="H13" s="961"/>
      <c r="I13" s="961"/>
      <c r="J13" s="961"/>
      <c r="K13" s="961"/>
      <c r="L13" s="961"/>
      <c r="M13" s="961"/>
      <c r="N13" s="961"/>
      <c r="O13" s="961"/>
      <c r="P13" s="961"/>
      <c r="Q13" s="961"/>
      <c r="R13" s="961"/>
      <c r="S13" s="961"/>
      <c r="T13" s="961"/>
      <c r="U13" s="961"/>
      <c r="V13" s="961"/>
      <c r="W13" s="961"/>
      <c r="X13" s="961"/>
      <c r="Y13" s="961"/>
      <c r="Z13" s="961"/>
      <c r="AA13" s="961"/>
      <c r="AB13" s="961"/>
      <c r="AC13" s="961"/>
      <c r="AD13" s="961"/>
      <c r="AE13" s="961"/>
      <c r="AF13" s="961"/>
      <c r="AG13" s="961"/>
      <c r="AH13" s="961"/>
      <c r="AI13" s="961"/>
      <c r="AJ13" s="961"/>
      <c r="AK13" s="961"/>
      <c r="AL13" s="961"/>
      <c r="AM13" s="961"/>
      <c r="AN13" s="961"/>
      <c r="AO13" s="961"/>
      <c r="AP13" s="961"/>
      <c r="AQ13" s="961"/>
      <c r="AR13" s="961"/>
      <c r="AS13" s="961"/>
      <c r="AT13" s="961"/>
      <c r="AU13" s="961"/>
      <c r="AV13" s="961"/>
      <c r="AW13" s="961"/>
      <c r="AX13" s="961"/>
      <c r="AY13" s="961"/>
      <c r="AZ13" s="961"/>
      <c r="BA13" s="961"/>
      <c r="BB13" s="961"/>
      <c r="BC13" s="961"/>
      <c r="BD13" s="961"/>
      <c r="BE13" s="961"/>
      <c r="BF13" s="961"/>
      <c r="BG13" s="961"/>
      <c r="BH13" s="961"/>
      <c r="BI13" s="961"/>
      <c r="BJ13" s="961"/>
      <c r="BK13" s="961"/>
      <c r="BL13" s="961"/>
      <c r="BM13" s="961"/>
      <c r="BN13" s="961"/>
      <c r="BO13" s="961"/>
      <c r="BP13" s="961"/>
      <c r="BQ13" s="961"/>
      <c r="BR13" s="961"/>
      <c r="BS13" s="961"/>
      <c r="BT13" s="961"/>
      <c r="BU13" s="961"/>
      <c r="BV13" s="961"/>
      <c r="BW13" s="961"/>
      <c r="BX13" s="961"/>
      <c r="BY13" s="961"/>
      <c r="BZ13" s="961"/>
      <c r="CA13" s="961"/>
      <c r="CB13" s="961"/>
      <c r="CC13" s="961"/>
      <c r="CD13" s="961"/>
      <c r="CE13" s="962"/>
      <c r="CF13" s="948" t="s">
        <v>490</v>
      </c>
      <c r="CG13" s="949"/>
      <c r="CH13" s="949"/>
      <c r="CI13" s="879">
        <f>DI13</f>
        <v>164.18</v>
      </c>
      <c r="CJ13" s="879"/>
      <c r="CK13" s="879"/>
      <c r="CL13" s="879"/>
      <c r="CM13" s="879"/>
      <c r="CN13" s="879"/>
      <c r="CO13" s="879"/>
      <c r="CP13" s="879"/>
      <c r="CQ13" s="879"/>
      <c r="CR13" s="879"/>
      <c r="CS13" s="879"/>
      <c r="CT13" s="879"/>
      <c r="CU13" s="879"/>
      <c r="CV13" s="879">
        <f>EG13</f>
        <v>158.209</v>
      </c>
      <c r="CW13" s="879"/>
      <c r="CX13" s="879"/>
      <c r="CY13" s="879"/>
      <c r="CZ13" s="879"/>
      <c r="DA13" s="879"/>
      <c r="DB13" s="879"/>
      <c r="DC13" s="879"/>
      <c r="DD13" s="879"/>
      <c r="DE13" s="879"/>
      <c r="DF13" s="879"/>
      <c r="DG13" s="879"/>
      <c r="DH13" s="879"/>
      <c r="DI13" s="616">
        <f>'ф_4 (Л) (ТЗ-1)'!AK72</f>
        <v>164.18</v>
      </c>
      <c r="DJ13" s="616">
        <f>'ф_4 (Л) (ТЗ-1)'!AL72</f>
        <v>164.18</v>
      </c>
      <c r="DK13" s="616">
        <f>'ф_4 (Л) (ТЗ-1)'!AM72</f>
        <v>164.18</v>
      </c>
      <c r="DL13" s="616">
        <f>'ф_4 (Л) (ТЗ-1)'!AN72</f>
        <v>163.18279999999999</v>
      </c>
      <c r="DM13" s="616">
        <f>'ф_4 (Л) (ТЗ-1)'!AO72</f>
        <v>162.18799999999999</v>
      </c>
      <c r="DN13" s="616">
        <f>'ф_4 (Л) (ТЗ-1)'!AP72</f>
        <v>161.19330000000002</v>
      </c>
      <c r="DO13" s="616">
        <f>'ф_4 (Л) (ТЗ-1)'!AQ72</f>
        <v>160.1985</v>
      </c>
      <c r="DP13" s="616">
        <f>'ф_4 (Л) (ТЗ-1)'!AR72</f>
        <v>159.2038</v>
      </c>
      <c r="DQ13" s="616">
        <f>'ф_4 (Л) (ТЗ-1)'!AS72</f>
        <v>158.209</v>
      </c>
      <c r="DR13" s="616">
        <f>'ф_4 (Л) (ТЗ-1)'!AT72</f>
        <v>158.209</v>
      </c>
      <c r="DS13" s="616">
        <f>'ф_4 (Л) (ТЗ-1)'!AU72</f>
        <v>158.209</v>
      </c>
      <c r="DT13" s="616">
        <f>'ф_4 (Л) (ТЗ-1)'!AV72</f>
        <v>158.209</v>
      </c>
      <c r="DU13" s="616">
        <f>'ф_4 (Л) (ТЗ-1)'!AW72</f>
        <v>158.209</v>
      </c>
      <c r="DV13" s="616">
        <f>'ф_4 (Л) (ТЗ-1)'!AX72</f>
        <v>158.209</v>
      </c>
      <c r="DW13" s="616">
        <f>'ф_4 (Л) (ТЗ-1)'!AY72</f>
        <v>158.209</v>
      </c>
      <c r="DX13" s="616">
        <f>'ф_4 (Л) (ТЗ-1)'!AZ72</f>
        <v>158.209</v>
      </c>
      <c r="DY13" s="616">
        <f>'ф_4 (Л) (ТЗ-1)'!BA72</f>
        <v>158.209</v>
      </c>
      <c r="DZ13" s="616">
        <f>'ф_4 (Л) (ТЗ-1)'!BB72</f>
        <v>158.209</v>
      </c>
      <c r="EA13" s="616">
        <f>'ф_4 (Л) (ТЗ-1)'!BC72</f>
        <v>158.209</v>
      </c>
      <c r="EB13" s="616">
        <f>'ф_4 (Л) (ТЗ-1)'!BD72</f>
        <v>158.209</v>
      </c>
      <c r="EC13" s="616">
        <f>'ф_4 (Л) (ТЗ-1)'!BE72</f>
        <v>158.209</v>
      </c>
      <c r="ED13" s="616">
        <f>'ф_4 (Л) (ТЗ-1)'!BF72</f>
        <v>158.209</v>
      </c>
      <c r="EE13" s="616">
        <f>'ф_4 (Л) (ТЗ-1)'!BG72</f>
        <v>158.209</v>
      </c>
      <c r="EF13" s="616">
        <f>'ф_4 (Л) (ТЗ-1)'!BH72</f>
        <v>158.209</v>
      </c>
      <c r="EG13" s="616">
        <f>'ф_4 (Л) (ТЗ-1)'!BI72</f>
        <v>158.209</v>
      </c>
      <c r="EI13" s="180"/>
    </row>
    <row r="14" spans="1:139" s="95" customFormat="1" ht="11.25" x14ac:dyDescent="0.2">
      <c r="A14" s="957"/>
      <c r="B14" s="958"/>
      <c r="C14" s="958"/>
      <c r="D14" s="958"/>
      <c r="E14" s="959"/>
      <c r="F14" s="963"/>
      <c r="G14" s="964"/>
      <c r="H14" s="964"/>
      <c r="I14" s="964"/>
      <c r="J14" s="964"/>
      <c r="K14" s="964"/>
      <c r="L14" s="964"/>
      <c r="M14" s="964"/>
      <c r="N14" s="964"/>
      <c r="O14" s="964"/>
      <c r="P14" s="964"/>
      <c r="Q14" s="964"/>
      <c r="R14" s="964"/>
      <c r="S14" s="964"/>
      <c r="T14" s="964"/>
      <c r="U14" s="964"/>
      <c r="V14" s="964"/>
      <c r="W14" s="964"/>
      <c r="X14" s="964"/>
      <c r="Y14" s="964"/>
      <c r="Z14" s="964"/>
      <c r="AA14" s="964"/>
      <c r="AB14" s="964"/>
      <c r="AC14" s="964"/>
      <c r="AD14" s="964"/>
      <c r="AE14" s="964"/>
      <c r="AF14" s="964"/>
      <c r="AG14" s="964"/>
      <c r="AH14" s="964"/>
      <c r="AI14" s="964"/>
      <c r="AJ14" s="964"/>
      <c r="AK14" s="964"/>
      <c r="AL14" s="964"/>
      <c r="AM14" s="964"/>
      <c r="AN14" s="964"/>
      <c r="AO14" s="964"/>
      <c r="AP14" s="964"/>
      <c r="AQ14" s="964"/>
      <c r="AR14" s="964"/>
      <c r="AS14" s="964"/>
      <c r="AT14" s="964"/>
      <c r="AU14" s="964"/>
      <c r="AV14" s="964"/>
      <c r="AW14" s="964"/>
      <c r="AX14" s="964"/>
      <c r="AY14" s="964"/>
      <c r="AZ14" s="964"/>
      <c r="BA14" s="964"/>
      <c r="BB14" s="964"/>
      <c r="BC14" s="964"/>
      <c r="BD14" s="964"/>
      <c r="BE14" s="964"/>
      <c r="BF14" s="964"/>
      <c r="BG14" s="964"/>
      <c r="BH14" s="964"/>
      <c r="BI14" s="964"/>
      <c r="BJ14" s="964"/>
      <c r="BK14" s="964"/>
      <c r="BL14" s="964"/>
      <c r="BM14" s="964"/>
      <c r="BN14" s="964"/>
      <c r="BO14" s="964"/>
      <c r="BP14" s="964"/>
      <c r="BQ14" s="964"/>
      <c r="BR14" s="964"/>
      <c r="BS14" s="964"/>
      <c r="BT14" s="964"/>
      <c r="BU14" s="964"/>
      <c r="BV14" s="964"/>
      <c r="BW14" s="964"/>
      <c r="BX14" s="964"/>
      <c r="BY14" s="964"/>
      <c r="BZ14" s="964"/>
      <c r="CA14" s="964"/>
      <c r="CB14" s="964"/>
      <c r="CC14" s="964"/>
      <c r="CD14" s="964"/>
      <c r="CE14" s="965"/>
      <c r="CF14" s="948" t="s">
        <v>495</v>
      </c>
      <c r="CG14" s="949"/>
      <c r="CH14" s="949"/>
      <c r="CI14" s="966" t="s">
        <v>132</v>
      </c>
      <c r="CJ14" s="967"/>
      <c r="CK14" s="967"/>
      <c r="CL14" s="967"/>
      <c r="CM14" s="967"/>
      <c r="CN14" s="967"/>
      <c r="CO14" s="967"/>
      <c r="CP14" s="967"/>
      <c r="CQ14" s="967"/>
      <c r="CR14" s="967"/>
      <c r="CS14" s="967"/>
      <c r="CT14" s="967"/>
      <c r="CU14" s="968"/>
      <c r="CV14" s="966" t="s">
        <v>132</v>
      </c>
      <c r="CW14" s="967"/>
      <c r="CX14" s="967"/>
      <c r="CY14" s="967"/>
      <c r="CZ14" s="967"/>
      <c r="DA14" s="967"/>
      <c r="DB14" s="967"/>
      <c r="DC14" s="967"/>
      <c r="DD14" s="967"/>
      <c r="DE14" s="967"/>
      <c r="DF14" s="967"/>
      <c r="DG14" s="967"/>
      <c r="DH14" s="968"/>
      <c r="DI14" s="429" t="s">
        <v>132</v>
      </c>
      <c r="DJ14" s="429" t="s">
        <v>132</v>
      </c>
      <c r="DK14" s="429" t="s">
        <v>132</v>
      </c>
      <c r="DL14" s="429" t="s">
        <v>132</v>
      </c>
      <c r="DM14" s="143" t="s">
        <v>132</v>
      </c>
      <c r="DN14" s="143" t="s">
        <v>132</v>
      </c>
      <c r="DO14" s="143" t="s">
        <v>132</v>
      </c>
      <c r="DP14" s="143" t="s">
        <v>132</v>
      </c>
      <c r="DQ14" s="143" t="s">
        <v>132</v>
      </c>
      <c r="DR14" s="143" t="s">
        <v>132</v>
      </c>
      <c r="DS14" s="143" t="s">
        <v>132</v>
      </c>
      <c r="DT14" s="143" t="s">
        <v>132</v>
      </c>
      <c r="DU14" s="143" t="s">
        <v>132</v>
      </c>
      <c r="DV14" s="143" t="s">
        <v>132</v>
      </c>
      <c r="DW14" s="143" t="s">
        <v>132</v>
      </c>
      <c r="DX14" s="143" t="s">
        <v>132</v>
      </c>
      <c r="DY14" s="143" t="s">
        <v>132</v>
      </c>
      <c r="DZ14" s="143" t="s">
        <v>132</v>
      </c>
      <c r="EA14" s="143" t="s">
        <v>132</v>
      </c>
      <c r="EB14" s="143" t="s">
        <v>132</v>
      </c>
      <c r="EC14" s="143" t="s">
        <v>132</v>
      </c>
      <c r="ED14" s="143" t="s">
        <v>132</v>
      </c>
      <c r="EE14" s="143" t="s">
        <v>132</v>
      </c>
      <c r="EF14" s="143" t="s">
        <v>132</v>
      </c>
      <c r="EG14" s="143" t="s">
        <v>132</v>
      </c>
    </row>
    <row r="15" spans="1:139" s="95" customFormat="1" ht="11.25" customHeight="1" x14ac:dyDescent="0.2">
      <c r="A15" s="942" t="s">
        <v>399</v>
      </c>
      <c r="B15" s="943"/>
      <c r="C15" s="943"/>
      <c r="D15" s="943"/>
      <c r="E15" s="944"/>
      <c r="F15" s="1018" t="s">
        <v>400</v>
      </c>
      <c r="G15" s="1019"/>
      <c r="H15" s="1019"/>
      <c r="I15" s="1019"/>
      <c r="J15" s="1019"/>
      <c r="K15" s="1019"/>
      <c r="L15" s="1019"/>
      <c r="M15" s="1019"/>
      <c r="N15" s="1019"/>
      <c r="O15" s="1019"/>
      <c r="P15" s="1019"/>
      <c r="Q15" s="1019"/>
      <c r="R15" s="1019"/>
      <c r="S15" s="1019"/>
      <c r="T15" s="1019"/>
      <c r="U15" s="1019"/>
      <c r="V15" s="1019"/>
      <c r="W15" s="1019"/>
      <c r="X15" s="1019"/>
      <c r="Y15" s="1019"/>
      <c r="Z15" s="1019"/>
      <c r="AA15" s="1019"/>
      <c r="AB15" s="1019"/>
      <c r="AC15" s="1019"/>
      <c r="AD15" s="1019"/>
      <c r="AE15" s="1019"/>
      <c r="AF15" s="1019"/>
      <c r="AG15" s="1019"/>
      <c r="AH15" s="1019"/>
      <c r="AI15" s="1019"/>
      <c r="AJ15" s="1019"/>
      <c r="AK15" s="1019"/>
      <c r="AL15" s="1019"/>
      <c r="AM15" s="1019"/>
      <c r="AN15" s="1019"/>
      <c r="AO15" s="1019"/>
      <c r="AP15" s="1019"/>
      <c r="AQ15" s="1019"/>
      <c r="AR15" s="1019"/>
      <c r="AS15" s="1019"/>
      <c r="AT15" s="1019"/>
      <c r="AU15" s="1019"/>
      <c r="AV15" s="1019"/>
      <c r="AW15" s="1019"/>
      <c r="AX15" s="1019"/>
      <c r="AY15" s="1019"/>
      <c r="AZ15" s="1019"/>
      <c r="BA15" s="1019"/>
      <c r="BB15" s="1019"/>
      <c r="BC15" s="1019"/>
      <c r="BD15" s="1019"/>
      <c r="BE15" s="1019"/>
      <c r="BF15" s="1019"/>
      <c r="BG15" s="1019"/>
      <c r="BH15" s="1019"/>
      <c r="BI15" s="1019"/>
      <c r="BJ15" s="1019"/>
      <c r="BK15" s="1019"/>
      <c r="BL15" s="1019"/>
      <c r="BM15" s="1019"/>
      <c r="BN15" s="1019"/>
      <c r="BO15" s="1019"/>
      <c r="BP15" s="1019"/>
      <c r="BQ15" s="1019"/>
      <c r="BR15" s="1019"/>
      <c r="BS15" s="1019"/>
      <c r="BT15" s="1019"/>
      <c r="BU15" s="1019"/>
      <c r="BV15" s="1019"/>
      <c r="BW15" s="1019"/>
      <c r="BX15" s="1019"/>
      <c r="BY15" s="1019"/>
      <c r="BZ15" s="1019"/>
      <c r="CA15" s="1019"/>
      <c r="CB15" s="1019"/>
      <c r="CC15" s="1019"/>
      <c r="CD15" s="1019"/>
      <c r="CE15" s="1020"/>
      <c r="CF15" s="948" t="s">
        <v>74</v>
      </c>
      <c r="CG15" s="949"/>
      <c r="CH15" s="949"/>
      <c r="CI15" s="966">
        <v>0</v>
      </c>
      <c r="CJ15" s="967"/>
      <c r="CK15" s="967"/>
      <c r="CL15" s="967"/>
      <c r="CM15" s="967"/>
      <c r="CN15" s="967"/>
      <c r="CO15" s="967"/>
      <c r="CP15" s="967"/>
      <c r="CQ15" s="967"/>
      <c r="CR15" s="967"/>
      <c r="CS15" s="967"/>
      <c r="CT15" s="967"/>
      <c r="CU15" s="968"/>
      <c r="CV15" s="951">
        <f>EG15</f>
        <v>0</v>
      </c>
      <c r="CW15" s="951"/>
      <c r="CX15" s="951"/>
      <c r="CY15" s="951"/>
      <c r="CZ15" s="951"/>
      <c r="DA15" s="951"/>
      <c r="DB15" s="951"/>
      <c r="DC15" s="951"/>
      <c r="DD15" s="951"/>
      <c r="DE15" s="951"/>
      <c r="DF15" s="951"/>
      <c r="DG15" s="951"/>
      <c r="DH15" s="951"/>
      <c r="DI15" s="277">
        <v>0</v>
      </c>
      <c r="DJ15" s="428">
        <v>0</v>
      </c>
      <c r="DK15" s="428">
        <v>0</v>
      </c>
      <c r="DL15" s="428">
        <v>0</v>
      </c>
      <c r="DM15" s="143">
        <v>0</v>
      </c>
      <c r="DN15" s="143">
        <v>0</v>
      </c>
      <c r="DO15" s="143">
        <v>0</v>
      </c>
      <c r="DP15" s="143">
        <v>0</v>
      </c>
      <c r="DQ15" s="143">
        <v>0</v>
      </c>
      <c r="DR15" s="143">
        <v>0</v>
      </c>
      <c r="DS15" s="143">
        <v>0</v>
      </c>
      <c r="DT15" s="143">
        <v>0</v>
      </c>
      <c r="DU15" s="143">
        <v>0</v>
      </c>
      <c r="DV15" s="143">
        <v>0</v>
      </c>
      <c r="DW15" s="143">
        <v>0</v>
      </c>
      <c r="DX15" s="143">
        <v>0</v>
      </c>
      <c r="DY15" s="143">
        <v>0</v>
      </c>
      <c r="DZ15" s="143">
        <v>0</v>
      </c>
      <c r="EA15" s="143">
        <v>0</v>
      </c>
      <c r="EB15" s="143">
        <v>0</v>
      </c>
      <c r="EC15" s="143">
        <v>0</v>
      </c>
      <c r="ED15" s="143">
        <v>0</v>
      </c>
      <c r="EE15" s="143">
        <v>0</v>
      </c>
      <c r="EF15" s="143">
        <v>0</v>
      </c>
      <c r="EG15" s="143">
        <v>0</v>
      </c>
    </row>
    <row r="16" spans="1:139" s="95" customFormat="1" ht="11.25" customHeight="1" x14ac:dyDescent="0.2">
      <c r="A16" s="942" t="s">
        <v>401</v>
      </c>
      <c r="B16" s="943"/>
      <c r="C16" s="943"/>
      <c r="D16" s="943"/>
      <c r="E16" s="944"/>
      <c r="F16" s="1018" t="s">
        <v>402</v>
      </c>
      <c r="G16" s="1019"/>
      <c r="H16" s="1019"/>
      <c r="I16" s="1019"/>
      <c r="J16" s="1019"/>
      <c r="K16" s="1019"/>
      <c r="L16" s="1019"/>
      <c r="M16" s="1019"/>
      <c r="N16" s="1019"/>
      <c r="O16" s="1019"/>
      <c r="P16" s="1019"/>
      <c r="Q16" s="1019"/>
      <c r="R16" s="1019"/>
      <c r="S16" s="1019"/>
      <c r="T16" s="1019"/>
      <c r="U16" s="1019"/>
      <c r="V16" s="1019"/>
      <c r="W16" s="1019"/>
      <c r="X16" s="1019"/>
      <c r="Y16" s="1019"/>
      <c r="Z16" s="1019"/>
      <c r="AA16" s="1019"/>
      <c r="AB16" s="1019"/>
      <c r="AC16" s="1019"/>
      <c r="AD16" s="1019"/>
      <c r="AE16" s="1019"/>
      <c r="AF16" s="1019"/>
      <c r="AG16" s="1019"/>
      <c r="AH16" s="1019"/>
      <c r="AI16" s="1019"/>
      <c r="AJ16" s="1019"/>
      <c r="AK16" s="1019"/>
      <c r="AL16" s="1019"/>
      <c r="AM16" s="1019"/>
      <c r="AN16" s="1019"/>
      <c r="AO16" s="1019"/>
      <c r="AP16" s="1019"/>
      <c r="AQ16" s="1019"/>
      <c r="AR16" s="1019"/>
      <c r="AS16" s="1019"/>
      <c r="AT16" s="1019"/>
      <c r="AU16" s="1019"/>
      <c r="AV16" s="1019"/>
      <c r="AW16" s="1019"/>
      <c r="AX16" s="1019"/>
      <c r="AY16" s="1019"/>
      <c r="AZ16" s="1019"/>
      <c r="BA16" s="1019"/>
      <c r="BB16" s="1019"/>
      <c r="BC16" s="1019"/>
      <c r="BD16" s="1019"/>
      <c r="BE16" s="1019"/>
      <c r="BF16" s="1019"/>
      <c r="BG16" s="1019"/>
      <c r="BH16" s="1019"/>
      <c r="BI16" s="1019"/>
      <c r="BJ16" s="1019"/>
      <c r="BK16" s="1019"/>
      <c r="BL16" s="1019"/>
      <c r="BM16" s="1019"/>
      <c r="BN16" s="1019"/>
      <c r="BO16" s="1019"/>
      <c r="BP16" s="1019"/>
      <c r="BQ16" s="1019"/>
      <c r="BR16" s="1019"/>
      <c r="BS16" s="1019"/>
      <c r="BT16" s="1019"/>
      <c r="BU16" s="1019"/>
      <c r="BV16" s="1019"/>
      <c r="BW16" s="1019"/>
      <c r="BX16" s="1019"/>
      <c r="BY16" s="1019"/>
      <c r="BZ16" s="1019"/>
      <c r="CA16" s="1019"/>
      <c r="CB16" s="1019"/>
      <c r="CC16" s="1019"/>
      <c r="CD16" s="1019"/>
      <c r="CE16" s="1020"/>
      <c r="CF16" s="948" t="s">
        <v>403</v>
      </c>
      <c r="CG16" s="949"/>
      <c r="CH16" s="949"/>
      <c r="CI16" s="992">
        <f t="shared" ref="CI16:CI18" si="0">DI16</f>
        <v>0.99998849317792327</v>
      </c>
      <c r="CJ16" s="967"/>
      <c r="CK16" s="967"/>
      <c r="CL16" s="967"/>
      <c r="CM16" s="967"/>
      <c r="CN16" s="967"/>
      <c r="CO16" s="967"/>
      <c r="CP16" s="967"/>
      <c r="CQ16" s="967"/>
      <c r="CR16" s="967"/>
      <c r="CS16" s="967"/>
      <c r="CT16" s="967"/>
      <c r="CU16" s="968"/>
      <c r="CV16" s="993">
        <f t="shared" ref="CV16:CV18" si="1">EG16</f>
        <v>0.87811920817983846</v>
      </c>
      <c r="CW16" s="993"/>
      <c r="CX16" s="993"/>
      <c r="CY16" s="993"/>
      <c r="CZ16" s="993"/>
      <c r="DA16" s="993"/>
      <c r="DB16" s="993"/>
      <c r="DC16" s="993"/>
      <c r="DD16" s="993"/>
      <c r="DE16" s="993"/>
      <c r="DF16" s="993"/>
      <c r="DG16" s="993"/>
      <c r="DH16" s="993"/>
      <c r="DI16" s="431">
        <v>0.99998849317792327</v>
      </c>
      <c r="DJ16" s="431">
        <v>0.9953511628708871</v>
      </c>
      <c r="DK16" s="431">
        <v>0.99434283504140308</v>
      </c>
      <c r="DL16" s="431">
        <v>0.82097659714730287</v>
      </c>
      <c r="DM16" s="431">
        <v>0.58781974630850631</v>
      </c>
      <c r="DN16" s="431">
        <v>0.52305100989510933</v>
      </c>
      <c r="DO16" s="431">
        <v>0.50573174689770783</v>
      </c>
      <c r="DP16" s="431">
        <v>0.53418077999048119</v>
      </c>
      <c r="DQ16" s="431">
        <v>0.56502011829955034</v>
      </c>
      <c r="DR16" s="431">
        <v>0.60353621271009228</v>
      </c>
      <c r="DS16" s="431">
        <v>0.64155873211343273</v>
      </c>
      <c r="DT16" s="431">
        <v>0.68126850378876525</v>
      </c>
      <c r="DU16" s="431">
        <v>0.7206064820185395</v>
      </c>
      <c r="DV16" s="431">
        <v>0.75741209937424792</v>
      </c>
      <c r="DW16" s="431">
        <v>0.78699570383323159</v>
      </c>
      <c r="DX16" s="431">
        <v>0.79928233128590553</v>
      </c>
      <c r="DY16" s="431">
        <v>0.81026344988037746</v>
      </c>
      <c r="DZ16" s="431">
        <v>0.82183977093687011</v>
      </c>
      <c r="EA16" s="431">
        <v>0.83398279356064553</v>
      </c>
      <c r="EB16" s="431">
        <v>0.84265310768918744</v>
      </c>
      <c r="EC16" s="431">
        <v>0.84853510364587492</v>
      </c>
      <c r="ED16" s="431">
        <v>0.8555918231307299</v>
      </c>
      <c r="EE16" s="431">
        <v>0.85524117264302457</v>
      </c>
      <c r="EF16" s="431">
        <v>0.85993855450842971</v>
      </c>
      <c r="EG16" s="431">
        <v>0.87811920817983846</v>
      </c>
    </row>
    <row r="17" spans="1:139" s="146" customFormat="1" ht="11.25" customHeight="1" x14ac:dyDescent="0.2">
      <c r="A17" s="969" t="s">
        <v>404</v>
      </c>
      <c r="B17" s="970"/>
      <c r="C17" s="970"/>
      <c r="D17" s="970"/>
      <c r="E17" s="971"/>
      <c r="F17" s="1021" t="s">
        <v>405</v>
      </c>
      <c r="G17" s="1022"/>
      <c r="H17" s="1022"/>
      <c r="I17" s="1022"/>
      <c r="J17" s="1022"/>
      <c r="K17" s="1022"/>
      <c r="L17" s="1022"/>
      <c r="M17" s="1022"/>
      <c r="N17" s="1022"/>
      <c r="O17" s="1022"/>
      <c r="P17" s="1022"/>
      <c r="Q17" s="1022"/>
      <c r="R17" s="1022"/>
      <c r="S17" s="1022"/>
      <c r="T17" s="1022"/>
      <c r="U17" s="1022"/>
      <c r="V17" s="1022"/>
      <c r="W17" s="1022"/>
      <c r="X17" s="1022"/>
      <c r="Y17" s="1022"/>
      <c r="Z17" s="1022"/>
      <c r="AA17" s="1022"/>
      <c r="AB17" s="1022"/>
      <c r="AC17" s="1022"/>
      <c r="AD17" s="1022"/>
      <c r="AE17" s="1022"/>
      <c r="AF17" s="1022"/>
      <c r="AG17" s="1022"/>
      <c r="AH17" s="1022"/>
      <c r="AI17" s="1022"/>
      <c r="AJ17" s="1022"/>
      <c r="AK17" s="1022"/>
      <c r="AL17" s="1022"/>
      <c r="AM17" s="1022"/>
      <c r="AN17" s="1022"/>
      <c r="AO17" s="1022"/>
      <c r="AP17" s="1022"/>
      <c r="AQ17" s="1022"/>
      <c r="AR17" s="1022"/>
      <c r="AS17" s="1022"/>
      <c r="AT17" s="1022"/>
      <c r="AU17" s="1022"/>
      <c r="AV17" s="1022"/>
      <c r="AW17" s="1022"/>
      <c r="AX17" s="1022"/>
      <c r="AY17" s="1022"/>
      <c r="AZ17" s="1022"/>
      <c r="BA17" s="1022"/>
      <c r="BB17" s="1022"/>
      <c r="BC17" s="1022"/>
      <c r="BD17" s="1022"/>
      <c r="BE17" s="1022"/>
      <c r="BF17" s="1022"/>
      <c r="BG17" s="1022"/>
      <c r="BH17" s="1022"/>
      <c r="BI17" s="1022"/>
      <c r="BJ17" s="1022"/>
      <c r="BK17" s="1022"/>
      <c r="BL17" s="1022"/>
      <c r="BM17" s="1022"/>
      <c r="BN17" s="1022"/>
      <c r="BO17" s="1022"/>
      <c r="BP17" s="1022"/>
      <c r="BQ17" s="1022"/>
      <c r="BR17" s="1022"/>
      <c r="BS17" s="1022"/>
      <c r="BT17" s="1022"/>
      <c r="BU17" s="1022"/>
      <c r="BV17" s="1022"/>
      <c r="BW17" s="1022"/>
      <c r="BX17" s="1022"/>
      <c r="BY17" s="1022"/>
      <c r="BZ17" s="1022"/>
      <c r="CA17" s="1022"/>
      <c r="CB17" s="1022"/>
      <c r="CC17" s="1022"/>
      <c r="CD17" s="1022"/>
      <c r="CE17" s="1023"/>
      <c r="CF17" s="981" t="s">
        <v>406</v>
      </c>
      <c r="CG17" s="982"/>
      <c r="CH17" s="982"/>
      <c r="CI17" s="983">
        <f t="shared" si="0"/>
        <v>150478.1</v>
      </c>
      <c r="CJ17" s="984"/>
      <c r="CK17" s="984"/>
      <c r="CL17" s="984"/>
      <c r="CM17" s="984"/>
      <c r="CN17" s="984"/>
      <c r="CO17" s="984"/>
      <c r="CP17" s="984"/>
      <c r="CQ17" s="984"/>
      <c r="CR17" s="984"/>
      <c r="CS17" s="984"/>
      <c r="CT17" s="984"/>
      <c r="CU17" s="985"/>
      <c r="CV17" s="879">
        <f t="shared" si="1"/>
        <v>135325.26999999999</v>
      </c>
      <c r="CW17" s="879"/>
      <c r="CX17" s="879"/>
      <c r="CY17" s="879"/>
      <c r="CZ17" s="879"/>
      <c r="DA17" s="879"/>
      <c r="DB17" s="879"/>
      <c r="DC17" s="879"/>
      <c r="DD17" s="879"/>
      <c r="DE17" s="879"/>
      <c r="DF17" s="879"/>
      <c r="DG17" s="879"/>
      <c r="DH17" s="879"/>
      <c r="DI17" s="426">
        <f>'ф_4 (Л) (ТЗ-1)'!CK72</f>
        <v>150478.1</v>
      </c>
      <c r="DJ17" s="616">
        <f>'ф_4 (Л) (ТЗ-1)'!CL72</f>
        <v>150478.1</v>
      </c>
      <c r="DK17" s="616">
        <f>'ф_4 (Л) (ТЗ-1)'!CM72</f>
        <v>150478.1</v>
      </c>
      <c r="DL17" s="616">
        <f>'ф_4 (Л) (ТЗ-1)'!CN72</f>
        <v>146592.79999999999</v>
      </c>
      <c r="DM17" s="616">
        <f>'ф_4 (Л) (ТЗ-1)'!CO72</f>
        <v>142810.99</v>
      </c>
      <c r="DN17" s="616">
        <f>'ф_4 (Л) (ТЗ-1)'!CP72</f>
        <v>139838.22</v>
      </c>
      <c r="DO17" s="616">
        <f>'ф_4 (Л) (ТЗ-1)'!CQ72</f>
        <v>138027.51</v>
      </c>
      <c r="DP17" s="616">
        <f>'ф_4 (Л) (ТЗ-1)'!CR72</f>
        <v>135325.26999999999</v>
      </c>
      <c r="DQ17" s="616">
        <f>'ф_4 (Л) (ТЗ-1)'!CS72</f>
        <v>135325.26999999999</v>
      </c>
      <c r="DR17" s="616">
        <f>'ф_4 (Л) (ТЗ-1)'!CT72</f>
        <v>135325.26999999999</v>
      </c>
      <c r="DS17" s="616">
        <f>'ф_4 (Л) (ТЗ-1)'!CU72</f>
        <v>135325.26999999999</v>
      </c>
      <c r="DT17" s="616">
        <f>'ф_4 (Л) (ТЗ-1)'!CV72</f>
        <v>135325.26999999999</v>
      </c>
      <c r="DU17" s="616">
        <f>'ф_4 (Л) (ТЗ-1)'!CW72</f>
        <v>135325.26999999999</v>
      </c>
      <c r="DV17" s="616">
        <f>'ф_4 (Л) (ТЗ-1)'!CX72</f>
        <v>135325.26999999999</v>
      </c>
      <c r="DW17" s="616">
        <f>'ф_4 (Л) (ТЗ-1)'!CY72</f>
        <v>135325.26999999999</v>
      </c>
      <c r="DX17" s="616">
        <f>'ф_4 (Л) (ТЗ-1)'!CZ72</f>
        <v>135325.26999999999</v>
      </c>
      <c r="DY17" s="616">
        <f>'ф_4 (Л) (ТЗ-1)'!DA72</f>
        <v>135325.26999999999</v>
      </c>
      <c r="DZ17" s="616">
        <f>'ф_4 (Л) (ТЗ-1)'!DB72</f>
        <v>135325.26999999999</v>
      </c>
      <c r="EA17" s="616">
        <f>'ф_4 (Л) (ТЗ-1)'!DC72</f>
        <v>135325.26999999999</v>
      </c>
      <c r="EB17" s="616">
        <f>'ф_4 (Л) (ТЗ-1)'!DD72</f>
        <v>135325.26999999999</v>
      </c>
      <c r="EC17" s="616">
        <f>'ф_4 (Л) (ТЗ-1)'!DE72</f>
        <v>135325.26999999999</v>
      </c>
      <c r="ED17" s="616">
        <f>'ф_4 (Л) (ТЗ-1)'!DF72</f>
        <v>135325.26999999999</v>
      </c>
      <c r="EE17" s="616">
        <f>'ф_4 (Л) (ТЗ-1)'!DG72</f>
        <v>135325.26999999999</v>
      </c>
      <c r="EF17" s="616">
        <f>'ф_4 (Л) (ТЗ-1)'!DH72</f>
        <v>135325.26999999999</v>
      </c>
      <c r="EG17" s="616">
        <f>'ф_4 (Л) (ТЗ-1)'!DI72</f>
        <v>135325.26999999999</v>
      </c>
    </row>
    <row r="18" spans="1:139" s="146" customFormat="1" ht="11.25" customHeight="1" x14ac:dyDescent="0.2">
      <c r="A18" s="972"/>
      <c r="B18" s="973"/>
      <c r="C18" s="973"/>
      <c r="D18" s="973"/>
      <c r="E18" s="974"/>
      <c r="F18" s="1024"/>
      <c r="G18" s="1025"/>
      <c r="H18" s="1025"/>
      <c r="I18" s="1025"/>
      <c r="J18" s="1025"/>
      <c r="K18" s="1025"/>
      <c r="L18" s="1025"/>
      <c r="M18" s="1025"/>
      <c r="N18" s="1025"/>
      <c r="O18" s="1025"/>
      <c r="P18" s="1025"/>
      <c r="Q18" s="1025"/>
      <c r="R18" s="1025"/>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1025"/>
      <c r="AS18" s="1025"/>
      <c r="AT18" s="1025"/>
      <c r="AU18" s="1025"/>
      <c r="AV18" s="1025"/>
      <c r="AW18" s="1025"/>
      <c r="AX18" s="1025"/>
      <c r="AY18" s="1025"/>
      <c r="AZ18" s="1025"/>
      <c r="BA18" s="1025"/>
      <c r="BB18" s="1025"/>
      <c r="BC18" s="1025"/>
      <c r="BD18" s="1025"/>
      <c r="BE18" s="1025"/>
      <c r="BF18" s="1025"/>
      <c r="BG18" s="1025"/>
      <c r="BH18" s="1025"/>
      <c r="BI18" s="1025"/>
      <c r="BJ18" s="1025"/>
      <c r="BK18" s="1025"/>
      <c r="BL18" s="1025"/>
      <c r="BM18" s="1025"/>
      <c r="BN18" s="1025"/>
      <c r="BO18" s="1025"/>
      <c r="BP18" s="1025"/>
      <c r="BQ18" s="1025"/>
      <c r="BR18" s="1025"/>
      <c r="BS18" s="1025"/>
      <c r="BT18" s="1025"/>
      <c r="BU18" s="1025"/>
      <c r="BV18" s="1025"/>
      <c r="BW18" s="1025"/>
      <c r="BX18" s="1025"/>
      <c r="BY18" s="1025"/>
      <c r="BZ18" s="1025"/>
      <c r="CA18" s="1025"/>
      <c r="CB18" s="1025"/>
      <c r="CC18" s="1025"/>
      <c r="CD18" s="1025"/>
      <c r="CE18" s="1026"/>
      <c r="CF18" s="986" t="s">
        <v>407</v>
      </c>
      <c r="CG18" s="987"/>
      <c r="CH18" s="987"/>
      <c r="CI18" s="988">
        <f t="shared" si="0"/>
        <v>0.25694349339460509</v>
      </c>
      <c r="CJ18" s="989"/>
      <c r="CK18" s="989"/>
      <c r="CL18" s="989"/>
      <c r="CM18" s="989"/>
      <c r="CN18" s="989"/>
      <c r="CO18" s="989"/>
      <c r="CP18" s="989"/>
      <c r="CQ18" s="989"/>
      <c r="CR18" s="989"/>
      <c r="CS18" s="989"/>
      <c r="CT18" s="989"/>
      <c r="CU18" s="990"/>
      <c r="CV18" s="991">
        <f t="shared" si="1"/>
        <v>0.23106982091326342</v>
      </c>
      <c r="CW18" s="991"/>
      <c r="CX18" s="991"/>
      <c r="CY18" s="991"/>
      <c r="CZ18" s="991"/>
      <c r="DA18" s="991"/>
      <c r="DB18" s="991"/>
      <c r="DC18" s="991"/>
      <c r="DD18" s="991"/>
      <c r="DE18" s="991"/>
      <c r="DF18" s="991"/>
      <c r="DG18" s="991"/>
      <c r="DH18" s="991"/>
      <c r="DI18" s="430">
        <f>DI17/$EI$18</f>
        <v>0.25694349339460509</v>
      </c>
      <c r="DJ18" s="430">
        <f>DJ17/$EI$18</f>
        <v>0.25694349339460509</v>
      </c>
      <c r="DK18" s="430">
        <f>DK17/$EI$18</f>
        <v>0.25694349339460509</v>
      </c>
      <c r="DL18" s="430">
        <f>DL17/$EI$18</f>
        <v>0.25030928845125411</v>
      </c>
      <c r="DM18" s="430">
        <f>DM17/$EI$18</f>
        <v>0.24385179415304958</v>
      </c>
      <c r="DN18" s="430">
        <f t="shared" ref="DN18:EG18" si="2">DN17/$EI$18</f>
        <v>0.23877574714781308</v>
      </c>
      <c r="DO18" s="430">
        <f t="shared" si="2"/>
        <v>0.23568393410043581</v>
      </c>
      <c r="DP18" s="430">
        <f t="shared" si="2"/>
        <v>0.23106982091326342</v>
      </c>
      <c r="DQ18" s="430">
        <f t="shared" si="2"/>
        <v>0.23106982091326342</v>
      </c>
      <c r="DR18" s="430">
        <f t="shared" si="2"/>
        <v>0.23106982091326342</v>
      </c>
      <c r="DS18" s="430">
        <f t="shared" si="2"/>
        <v>0.23106982091326342</v>
      </c>
      <c r="DT18" s="430">
        <f t="shared" si="2"/>
        <v>0.23106982091326342</v>
      </c>
      <c r="DU18" s="430">
        <f t="shared" si="2"/>
        <v>0.23106982091326342</v>
      </c>
      <c r="DV18" s="430">
        <f t="shared" si="2"/>
        <v>0.23106982091326342</v>
      </c>
      <c r="DW18" s="430">
        <f t="shared" si="2"/>
        <v>0.23106982091326342</v>
      </c>
      <c r="DX18" s="430">
        <f t="shared" si="2"/>
        <v>0.23106982091326342</v>
      </c>
      <c r="DY18" s="430">
        <f t="shared" si="2"/>
        <v>0.23106982091326342</v>
      </c>
      <c r="DZ18" s="430">
        <f t="shared" si="2"/>
        <v>0.23106982091326342</v>
      </c>
      <c r="EA18" s="430">
        <f t="shared" si="2"/>
        <v>0.23106982091326342</v>
      </c>
      <c r="EB18" s="430">
        <f t="shared" si="2"/>
        <v>0.23106982091326342</v>
      </c>
      <c r="EC18" s="430">
        <f t="shared" si="2"/>
        <v>0.23106982091326342</v>
      </c>
      <c r="ED18" s="430">
        <f t="shared" si="2"/>
        <v>0.23106982091326342</v>
      </c>
      <c r="EE18" s="430">
        <f t="shared" si="2"/>
        <v>0.23106982091326342</v>
      </c>
      <c r="EF18" s="430">
        <f t="shared" si="2"/>
        <v>0.23106982091326342</v>
      </c>
      <c r="EG18" s="430">
        <f t="shared" si="2"/>
        <v>0.23106982091326342</v>
      </c>
      <c r="EI18" s="146">
        <f>662698.115-77051.45</f>
        <v>585646.66500000004</v>
      </c>
    </row>
    <row r="19" spans="1:139" s="95" customFormat="1" ht="11.25" customHeight="1" x14ac:dyDescent="0.2">
      <c r="A19" s="954" t="s">
        <v>408</v>
      </c>
      <c r="B19" s="955"/>
      <c r="C19" s="955"/>
      <c r="D19" s="955"/>
      <c r="E19" s="956"/>
      <c r="F19" s="1021" t="s">
        <v>409</v>
      </c>
      <c r="G19" s="1022"/>
      <c r="H19" s="1022"/>
      <c r="I19" s="1022"/>
      <c r="J19" s="1022"/>
      <c r="K19" s="1022"/>
      <c r="L19" s="1022"/>
      <c r="M19" s="1022"/>
      <c r="N19" s="1022"/>
      <c r="O19" s="1022"/>
      <c r="P19" s="1022"/>
      <c r="Q19" s="1022"/>
      <c r="R19" s="1022"/>
      <c r="S19" s="1022"/>
      <c r="T19" s="1022"/>
      <c r="U19" s="1022"/>
      <c r="V19" s="1022"/>
      <c r="W19" s="1022"/>
      <c r="X19" s="1022"/>
      <c r="Y19" s="1022"/>
      <c r="Z19" s="1022"/>
      <c r="AA19" s="1022"/>
      <c r="AB19" s="1022"/>
      <c r="AC19" s="1022"/>
      <c r="AD19" s="1022"/>
      <c r="AE19" s="1022"/>
      <c r="AF19" s="1022"/>
      <c r="AG19" s="1022"/>
      <c r="AH19" s="1022"/>
      <c r="AI19" s="1022"/>
      <c r="AJ19" s="1022"/>
      <c r="AK19" s="1022"/>
      <c r="AL19" s="1022"/>
      <c r="AM19" s="1022"/>
      <c r="AN19" s="1022"/>
      <c r="AO19" s="1022"/>
      <c r="AP19" s="1022"/>
      <c r="AQ19" s="1022"/>
      <c r="AR19" s="1022"/>
      <c r="AS19" s="1022"/>
      <c r="AT19" s="1022"/>
      <c r="AU19" s="1022"/>
      <c r="AV19" s="1022"/>
      <c r="AW19" s="1022"/>
      <c r="AX19" s="1022"/>
      <c r="AY19" s="1022"/>
      <c r="AZ19" s="1022"/>
      <c r="BA19" s="1022"/>
      <c r="BB19" s="1022"/>
      <c r="BC19" s="1022"/>
      <c r="BD19" s="1022"/>
      <c r="BE19" s="1022"/>
      <c r="BF19" s="1022"/>
      <c r="BG19" s="1022"/>
      <c r="BH19" s="1022"/>
      <c r="BI19" s="1022"/>
      <c r="BJ19" s="1022"/>
      <c r="BK19" s="1022"/>
      <c r="BL19" s="1022"/>
      <c r="BM19" s="1022"/>
      <c r="BN19" s="1022"/>
      <c r="BO19" s="1022"/>
      <c r="BP19" s="1022"/>
      <c r="BQ19" s="1022"/>
      <c r="BR19" s="1022"/>
      <c r="BS19" s="1022"/>
      <c r="BT19" s="1022"/>
      <c r="BU19" s="1022"/>
      <c r="BV19" s="1022"/>
      <c r="BW19" s="1022"/>
      <c r="BX19" s="1022"/>
      <c r="BY19" s="1022"/>
      <c r="BZ19" s="1022"/>
      <c r="CA19" s="1022"/>
      <c r="CB19" s="1022"/>
      <c r="CC19" s="1022"/>
      <c r="CD19" s="1022"/>
      <c r="CE19" s="1023"/>
      <c r="CF19" s="952" t="s">
        <v>410</v>
      </c>
      <c r="CG19" s="953"/>
      <c r="CH19" s="953"/>
      <c r="CI19" s="966" t="s">
        <v>132</v>
      </c>
      <c r="CJ19" s="967"/>
      <c r="CK19" s="967"/>
      <c r="CL19" s="967"/>
      <c r="CM19" s="967"/>
      <c r="CN19" s="967"/>
      <c r="CO19" s="967"/>
      <c r="CP19" s="967"/>
      <c r="CQ19" s="967"/>
      <c r="CR19" s="967"/>
      <c r="CS19" s="967"/>
      <c r="CT19" s="967"/>
      <c r="CU19" s="968"/>
      <c r="CV19" s="966" t="s">
        <v>132</v>
      </c>
      <c r="CW19" s="967"/>
      <c r="CX19" s="967"/>
      <c r="CY19" s="967"/>
      <c r="CZ19" s="967"/>
      <c r="DA19" s="967"/>
      <c r="DB19" s="967"/>
      <c r="DC19" s="967"/>
      <c r="DD19" s="967"/>
      <c r="DE19" s="967"/>
      <c r="DF19" s="967"/>
      <c r="DG19" s="967"/>
      <c r="DH19" s="968"/>
      <c r="DI19" s="617" t="s">
        <v>132</v>
      </c>
      <c r="DJ19" s="617" t="s">
        <v>132</v>
      </c>
      <c r="DK19" s="617" t="s">
        <v>132</v>
      </c>
      <c r="DL19" s="617" t="s">
        <v>132</v>
      </c>
      <c r="DM19" s="618" t="s">
        <v>132</v>
      </c>
      <c r="DN19" s="618" t="s">
        <v>132</v>
      </c>
      <c r="DO19" s="618" t="s">
        <v>132</v>
      </c>
      <c r="DP19" s="618" t="s">
        <v>132</v>
      </c>
      <c r="DQ19" s="618" t="s">
        <v>132</v>
      </c>
      <c r="DR19" s="618" t="s">
        <v>132</v>
      </c>
      <c r="DS19" s="618" t="s">
        <v>132</v>
      </c>
      <c r="DT19" s="618" t="s">
        <v>132</v>
      </c>
      <c r="DU19" s="618" t="s">
        <v>132</v>
      </c>
      <c r="DV19" s="618" t="s">
        <v>132</v>
      </c>
      <c r="DW19" s="618" t="s">
        <v>132</v>
      </c>
      <c r="DX19" s="618" t="s">
        <v>132</v>
      </c>
      <c r="DY19" s="618" t="s">
        <v>132</v>
      </c>
      <c r="DZ19" s="618" t="s">
        <v>132</v>
      </c>
      <c r="EA19" s="618" t="s">
        <v>132</v>
      </c>
      <c r="EB19" s="618" t="s">
        <v>132</v>
      </c>
      <c r="EC19" s="618" t="s">
        <v>132</v>
      </c>
      <c r="ED19" s="618" t="s">
        <v>132</v>
      </c>
      <c r="EE19" s="618" t="s">
        <v>132</v>
      </c>
      <c r="EF19" s="618" t="s">
        <v>132</v>
      </c>
      <c r="EG19" s="618" t="s">
        <v>132</v>
      </c>
    </row>
    <row r="20" spans="1:139" s="95" customFormat="1" ht="11.25" customHeight="1" x14ac:dyDescent="0.2">
      <c r="A20" s="957"/>
      <c r="B20" s="958"/>
      <c r="C20" s="958"/>
      <c r="D20" s="958"/>
      <c r="E20" s="959"/>
      <c r="F20" s="1024"/>
      <c r="G20" s="1025"/>
      <c r="H20" s="1025"/>
      <c r="I20" s="1025"/>
      <c r="J20" s="1025"/>
      <c r="K20" s="1025"/>
      <c r="L20" s="1025"/>
      <c r="M20" s="1025"/>
      <c r="N20" s="1025"/>
      <c r="O20" s="1025"/>
      <c r="P20" s="1025"/>
      <c r="Q20" s="1025"/>
      <c r="R20" s="1025"/>
      <c r="S20" s="1025"/>
      <c r="T20" s="1025"/>
      <c r="U20" s="1025"/>
      <c r="V20" s="1025"/>
      <c r="W20" s="1025"/>
      <c r="X20" s="1025"/>
      <c r="Y20" s="1025"/>
      <c r="Z20" s="1025"/>
      <c r="AA20" s="1025"/>
      <c r="AB20" s="1025"/>
      <c r="AC20" s="1025"/>
      <c r="AD20" s="1025"/>
      <c r="AE20" s="1025"/>
      <c r="AF20" s="1025"/>
      <c r="AG20" s="1025"/>
      <c r="AH20" s="1025"/>
      <c r="AI20" s="1025"/>
      <c r="AJ20" s="1025"/>
      <c r="AK20" s="1025"/>
      <c r="AL20" s="1025"/>
      <c r="AM20" s="1025"/>
      <c r="AN20" s="1025"/>
      <c r="AO20" s="1025"/>
      <c r="AP20" s="1025"/>
      <c r="AQ20" s="1025"/>
      <c r="AR20" s="1025"/>
      <c r="AS20" s="1025"/>
      <c r="AT20" s="1025"/>
      <c r="AU20" s="1025"/>
      <c r="AV20" s="1025"/>
      <c r="AW20" s="1025"/>
      <c r="AX20" s="1025"/>
      <c r="AY20" s="1025"/>
      <c r="AZ20" s="1025"/>
      <c r="BA20" s="1025"/>
      <c r="BB20" s="1025"/>
      <c r="BC20" s="1025"/>
      <c r="BD20" s="1025"/>
      <c r="BE20" s="1025"/>
      <c r="BF20" s="1025"/>
      <c r="BG20" s="1025"/>
      <c r="BH20" s="1025"/>
      <c r="BI20" s="1025"/>
      <c r="BJ20" s="1025"/>
      <c r="BK20" s="1025"/>
      <c r="BL20" s="1025"/>
      <c r="BM20" s="1025"/>
      <c r="BN20" s="1025"/>
      <c r="BO20" s="1025"/>
      <c r="BP20" s="1025"/>
      <c r="BQ20" s="1025"/>
      <c r="BR20" s="1025"/>
      <c r="BS20" s="1025"/>
      <c r="BT20" s="1025"/>
      <c r="BU20" s="1025"/>
      <c r="BV20" s="1025"/>
      <c r="BW20" s="1025"/>
      <c r="BX20" s="1025"/>
      <c r="BY20" s="1025"/>
      <c r="BZ20" s="1025"/>
      <c r="CA20" s="1025"/>
      <c r="CB20" s="1025"/>
      <c r="CC20" s="1025"/>
      <c r="CD20" s="1025"/>
      <c r="CE20" s="1026"/>
      <c r="CF20" s="952" t="s">
        <v>411</v>
      </c>
      <c r="CG20" s="953"/>
      <c r="CH20" s="953"/>
      <c r="CI20" s="966" t="s">
        <v>132</v>
      </c>
      <c r="CJ20" s="967"/>
      <c r="CK20" s="967"/>
      <c r="CL20" s="967"/>
      <c r="CM20" s="967"/>
      <c r="CN20" s="967"/>
      <c r="CO20" s="967"/>
      <c r="CP20" s="967"/>
      <c r="CQ20" s="967"/>
      <c r="CR20" s="967"/>
      <c r="CS20" s="967"/>
      <c r="CT20" s="967"/>
      <c r="CU20" s="968"/>
      <c r="CV20" s="966" t="s">
        <v>132</v>
      </c>
      <c r="CW20" s="967"/>
      <c r="CX20" s="967"/>
      <c r="CY20" s="967"/>
      <c r="CZ20" s="967"/>
      <c r="DA20" s="967"/>
      <c r="DB20" s="967"/>
      <c r="DC20" s="967"/>
      <c r="DD20" s="967"/>
      <c r="DE20" s="967"/>
      <c r="DF20" s="967"/>
      <c r="DG20" s="967"/>
      <c r="DH20" s="968"/>
      <c r="DI20" s="429" t="s">
        <v>132</v>
      </c>
      <c r="DJ20" s="429" t="s">
        <v>132</v>
      </c>
      <c r="DK20" s="429" t="s">
        <v>132</v>
      </c>
      <c r="DL20" s="429" t="s">
        <v>132</v>
      </c>
      <c r="DM20" s="428" t="s">
        <v>132</v>
      </c>
      <c r="DN20" s="428" t="s">
        <v>132</v>
      </c>
      <c r="DO20" s="428" t="s">
        <v>132</v>
      </c>
      <c r="DP20" s="428" t="s">
        <v>132</v>
      </c>
      <c r="DQ20" s="428" t="s">
        <v>132</v>
      </c>
      <c r="DR20" s="428" t="s">
        <v>132</v>
      </c>
      <c r="DS20" s="428" t="s">
        <v>132</v>
      </c>
      <c r="DT20" s="428" t="s">
        <v>132</v>
      </c>
      <c r="DU20" s="428" t="s">
        <v>132</v>
      </c>
      <c r="DV20" s="428" t="s">
        <v>132</v>
      </c>
      <c r="DW20" s="428" t="s">
        <v>132</v>
      </c>
      <c r="DX20" s="428" t="s">
        <v>132</v>
      </c>
      <c r="DY20" s="428" t="s">
        <v>132</v>
      </c>
      <c r="DZ20" s="428" t="s">
        <v>132</v>
      </c>
      <c r="EA20" s="428" t="s">
        <v>132</v>
      </c>
      <c r="EB20" s="428" t="s">
        <v>132</v>
      </c>
      <c r="EC20" s="428" t="s">
        <v>132</v>
      </c>
      <c r="ED20" s="428" t="s">
        <v>132</v>
      </c>
      <c r="EE20" s="428" t="s">
        <v>132</v>
      </c>
      <c r="EF20" s="428" t="s">
        <v>132</v>
      </c>
      <c r="EG20" s="428" t="s">
        <v>132</v>
      </c>
    </row>
    <row r="21" spans="1:139" s="95" customFormat="1" ht="11.25" customHeight="1" x14ac:dyDescent="0.2">
      <c r="A21" s="942" t="s">
        <v>412</v>
      </c>
      <c r="B21" s="943"/>
      <c r="C21" s="943"/>
      <c r="D21" s="943"/>
      <c r="E21" s="944"/>
      <c r="F21" s="945" t="s">
        <v>413</v>
      </c>
      <c r="G21" s="946"/>
      <c r="H21" s="946"/>
      <c r="I21" s="946"/>
      <c r="J21" s="946"/>
      <c r="K21" s="946"/>
      <c r="L21" s="946"/>
      <c r="M21" s="946"/>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c r="AL21" s="946"/>
      <c r="AM21" s="946"/>
      <c r="AN21" s="946"/>
      <c r="AO21" s="946"/>
      <c r="AP21" s="946"/>
      <c r="AQ21" s="946"/>
      <c r="AR21" s="946"/>
      <c r="AS21" s="946"/>
      <c r="AT21" s="946"/>
      <c r="AU21" s="946"/>
      <c r="AV21" s="946"/>
      <c r="AW21" s="946"/>
      <c r="AX21" s="946"/>
      <c r="AY21" s="946"/>
      <c r="AZ21" s="946"/>
      <c r="BA21" s="946"/>
      <c r="BB21" s="946"/>
      <c r="BC21" s="946"/>
      <c r="BD21" s="946"/>
      <c r="BE21" s="946"/>
      <c r="BF21" s="946"/>
      <c r="BG21" s="946"/>
      <c r="BH21" s="946"/>
      <c r="BI21" s="946"/>
      <c r="BJ21" s="946"/>
      <c r="BK21" s="946"/>
      <c r="BL21" s="946"/>
      <c r="BM21" s="946"/>
      <c r="BN21" s="946"/>
      <c r="BO21" s="946"/>
      <c r="BP21" s="946"/>
      <c r="BQ21" s="946"/>
      <c r="BR21" s="946"/>
      <c r="BS21" s="946"/>
      <c r="BT21" s="946"/>
      <c r="BU21" s="946"/>
      <c r="BV21" s="946"/>
      <c r="BW21" s="946"/>
      <c r="BX21" s="946"/>
      <c r="BY21" s="946"/>
      <c r="BZ21" s="946"/>
      <c r="CA21" s="946"/>
      <c r="CB21" s="946"/>
      <c r="CC21" s="946"/>
      <c r="CD21" s="946"/>
      <c r="CE21" s="947"/>
      <c r="CF21" s="952" t="s">
        <v>485</v>
      </c>
      <c r="CG21" s="953"/>
      <c r="CH21" s="953"/>
      <c r="CI21" s="948"/>
      <c r="CJ21" s="949"/>
      <c r="CK21" s="949"/>
      <c r="CL21" s="949"/>
      <c r="CM21" s="949"/>
      <c r="CN21" s="949"/>
      <c r="CO21" s="949"/>
      <c r="CP21" s="949"/>
      <c r="CQ21" s="949"/>
      <c r="CR21" s="949"/>
      <c r="CS21" s="949"/>
      <c r="CT21" s="949"/>
      <c r="CU21" s="950"/>
      <c r="CV21" s="951"/>
      <c r="CW21" s="951"/>
      <c r="CX21" s="951"/>
      <c r="CY21" s="951"/>
      <c r="CZ21" s="951"/>
      <c r="DA21" s="951"/>
      <c r="DB21" s="951"/>
      <c r="DC21" s="951"/>
      <c r="DD21" s="951"/>
      <c r="DE21" s="951"/>
      <c r="DF21" s="951"/>
      <c r="DG21" s="951"/>
      <c r="DH21" s="951"/>
      <c r="DI21" s="278"/>
      <c r="DJ21" s="278"/>
      <c r="DK21" s="278"/>
      <c r="DL21" s="278"/>
      <c r="DM21" s="181"/>
      <c r="DN21" s="181"/>
      <c r="DO21" s="181"/>
      <c r="DP21" s="181"/>
      <c r="DQ21" s="181"/>
      <c r="DR21" s="181"/>
      <c r="DS21" s="181"/>
      <c r="DT21" s="181"/>
      <c r="DU21" s="181"/>
      <c r="DV21" s="181"/>
      <c r="DW21" s="181"/>
      <c r="DX21" s="181"/>
      <c r="DY21" s="181"/>
      <c r="DZ21" s="181"/>
      <c r="EA21" s="181"/>
      <c r="EB21" s="181"/>
      <c r="EC21" s="181"/>
      <c r="ED21" s="181"/>
      <c r="EE21" s="181"/>
      <c r="EF21" s="181"/>
      <c r="EG21" s="181"/>
    </row>
    <row r="22" spans="1:139" s="95" customFormat="1" ht="11.25" x14ac:dyDescent="0.2">
      <c r="A22" s="942" t="s">
        <v>496</v>
      </c>
      <c r="B22" s="943"/>
      <c r="C22" s="943"/>
      <c r="D22" s="943"/>
      <c r="E22" s="944"/>
      <c r="F22" s="945"/>
      <c r="G22" s="946"/>
      <c r="H22" s="946"/>
      <c r="I22" s="946"/>
      <c r="J22" s="946"/>
      <c r="K22" s="946"/>
      <c r="L22" s="946"/>
      <c r="M22" s="946"/>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c r="AL22" s="946"/>
      <c r="AM22" s="946"/>
      <c r="AN22" s="946"/>
      <c r="AO22" s="946"/>
      <c r="AP22" s="946"/>
      <c r="AQ22" s="946"/>
      <c r="AR22" s="946"/>
      <c r="AS22" s="946"/>
      <c r="AT22" s="946"/>
      <c r="AU22" s="946"/>
      <c r="AV22" s="946"/>
      <c r="AW22" s="946"/>
      <c r="AX22" s="946"/>
      <c r="AY22" s="946"/>
      <c r="AZ22" s="946"/>
      <c r="BA22" s="946"/>
      <c r="BB22" s="946"/>
      <c r="BC22" s="946"/>
      <c r="BD22" s="946"/>
      <c r="BE22" s="946"/>
      <c r="BF22" s="946"/>
      <c r="BG22" s="946"/>
      <c r="BH22" s="946"/>
      <c r="BI22" s="946"/>
      <c r="BJ22" s="946"/>
      <c r="BK22" s="946"/>
      <c r="BL22" s="946"/>
      <c r="BM22" s="946"/>
      <c r="BN22" s="946"/>
      <c r="BO22" s="946"/>
      <c r="BP22" s="946"/>
      <c r="BQ22" s="946"/>
      <c r="BR22" s="946"/>
      <c r="BS22" s="946"/>
      <c r="BT22" s="946"/>
      <c r="BU22" s="946"/>
      <c r="BV22" s="946"/>
      <c r="BW22" s="946"/>
      <c r="BX22" s="946"/>
      <c r="BY22" s="946"/>
      <c r="BZ22" s="946"/>
      <c r="CA22" s="946"/>
      <c r="CB22" s="946"/>
      <c r="CC22" s="946"/>
      <c r="CD22" s="946"/>
      <c r="CE22" s="947"/>
      <c r="CF22" s="948"/>
      <c r="CG22" s="949"/>
      <c r="CH22" s="949"/>
      <c r="CI22" s="948"/>
      <c r="CJ22" s="949"/>
      <c r="CK22" s="949"/>
      <c r="CL22" s="949"/>
      <c r="CM22" s="949"/>
      <c r="CN22" s="949"/>
      <c r="CO22" s="949"/>
      <c r="CP22" s="949"/>
      <c r="CQ22" s="949"/>
      <c r="CR22" s="949"/>
      <c r="CS22" s="949"/>
      <c r="CT22" s="949"/>
      <c r="CU22" s="950"/>
      <c r="CV22" s="951"/>
      <c r="CW22" s="951"/>
      <c r="CX22" s="951"/>
      <c r="CY22" s="951"/>
      <c r="CZ22" s="951"/>
      <c r="DA22" s="951"/>
      <c r="DB22" s="951"/>
      <c r="DC22" s="951"/>
      <c r="DD22" s="951"/>
      <c r="DE22" s="951"/>
      <c r="DF22" s="951"/>
      <c r="DG22" s="951"/>
      <c r="DH22" s="951"/>
      <c r="DI22" s="277"/>
      <c r="DJ22" s="428"/>
      <c r="DK22" s="428"/>
      <c r="DL22" s="428"/>
      <c r="DM22" s="144"/>
      <c r="DN22" s="144"/>
      <c r="DO22" s="144"/>
      <c r="DP22" s="144"/>
      <c r="DQ22" s="144"/>
      <c r="DR22" s="144"/>
      <c r="DS22" s="144"/>
      <c r="DT22" s="144"/>
      <c r="DU22" s="144"/>
      <c r="DV22" s="144"/>
      <c r="DW22" s="144"/>
      <c r="DX22" s="144"/>
      <c r="DY22" s="144"/>
      <c r="DZ22" s="144"/>
      <c r="EA22" s="144"/>
      <c r="EB22" s="144"/>
      <c r="EC22" s="144"/>
      <c r="ED22" s="144"/>
      <c r="EE22" s="144"/>
      <c r="EF22" s="144"/>
      <c r="EG22" s="144"/>
    </row>
    <row r="23" spans="1:139" s="95" customFormat="1" ht="11.25" x14ac:dyDescent="0.2">
      <c r="A23" s="942" t="s">
        <v>497</v>
      </c>
      <c r="B23" s="943"/>
      <c r="C23" s="943"/>
      <c r="D23" s="943"/>
      <c r="E23" s="944"/>
      <c r="F23" s="945"/>
      <c r="G23" s="946"/>
      <c r="H23" s="946"/>
      <c r="I23" s="946"/>
      <c r="J23" s="946"/>
      <c r="K23" s="946"/>
      <c r="L23" s="946"/>
      <c r="M23" s="946"/>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c r="AL23" s="946"/>
      <c r="AM23" s="946"/>
      <c r="AN23" s="946"/>
      <c r="AO23" s="946"/>
      <c r="AP23" s="946"/>
      <c r="AQ23" s="946"/>
      <c r="AR23" s="946"/>
      <c r="AS23" s="946"/>
      <c r="AT23" s="946"/>
      <c r="AU23" s="946"/>
      <c r="AV23" s="946"/>
      <c r="AW23" s="946"/>
      <c r="AX23" s="946"/>
      <c r="AY23" s="946"/>
      <c r="AZ23" s="946"/>
      <c r="BA23" s="946"/>
      <c r="BB23" s="946"/>
      <c r="BC23" s="946"/>
      <c r="BD23" s="946"/>
      <c r="BE23" s="946"/>
      <c r="BF23" s="946"/>
      <c r="BG23" s="946"/>
      <c r="BH23" s="946"/>
      <c r="BI23" s="946"/>
      <c r="BJ23" s="946"/>
      <c r="BK23" s="946"/>
      <c r="BL23" s="946"/>
      <c r="BM23" s="946"/>
      <c r="BN23" s="946"/>
      <c r="BO23" s="946"/>
      <c r="BP23" s="946"/>
      <c r="BQ23" s="946"/>
      <c r="BR23" s="946"/>
      <c r="BS23" s="946"/>
      <c r="BT23" s="946"/>
      <c r="BU23" s="946"/>
      <c r="BV23" s="946"/>
      <c r="BW23" s="946"/>
      <c r="BX23" s="946"/>
      <c r="BY23" s="946"/>
      <c r="BZ23" s="946"/>
      <c r="CA23" s="946"/>
      <c r="CB23" s="946"/>
      <c r="CC23" s="946"/>
      <c r="CD23" s="946"/>
      <c r="CE23" s="947"/>
      <c r="CF23" s="948"/>
      <c r="CG23" s="949"/>
      <c r="CH23" s="949"/>
      <c r="CI23" s="948"/>
      <c r="CJ23" s="949"/>
      <c r="CK23" s="949"/>
      <c r="CL23" s="949"/>
      <c r="CM23" s="949"/>
      <c r="CN23" s="949"/>
      <c r="CO23" s="949"/>
      <c r="CP23" s="949"/>
      <c r="CQ23" s="949"/>
      <c r="CR23" s="949"/>
      <c r="CS23" s="949"/>
      <c r="CT23" s="949"/>
      <c r="CU23" s="950"/>
      <c r="CV23" s="951"/>
      <c r="CW23" s="951"/>
      <c r="CX23" s="951"/>
      <c r="CY23" s="951"/>
      <c r="CZ23" s="951"/>
      <c r="DA23" s="951"/>
      <c r="DB23" s="951"/>
      <c r="DC23" s="951"/>
      <c r="DD23" s="951"/>
      <c r="DE23" s="951"/>
      <c r="DF23" s="951"/>
      <c r="DG23" s="951"/>
      <c r="DH23" s="951"/>
      <c r="DI23" s="277"/>
      <c r="DJ23" s="428"/>
      <c r="DK23" s="428"/>
      <c r="DL23" s="428"/>
      <c r="DM23" s="144"/>
      <c r="DN23" s="144"/>
      <c r="DO23" s="144"/>
      <c r="DP23" s="144"/>
      <c r="DQ23" s="144"/>
      <c r="DR23" s="144"/>
      <c r="DS23" s="144"/>
      <c r="DT23" s="144"/>
      <c r="DU23" s="144"/>
      <c r="DV23" s="144"/>
      <c r="DW23" s="144"/>
      <c r="DX23" s="144"/>
      <c r="DY23" s="144"/>
      <c r="DZ23" s="144"/>
      <c r="EA23" s="144"/>
      <c r="EB23" s="144"/>
      <c r="EC23" s="144"/>
      <c r="ED23" s="144"/>
      <c r="EE23" s="144"/>
      <c r="EF23" s="144"/>
      <c r="EG23" s="144"/>
    </row>
    <row r="24" spans="1:139" s="95" customFormat="1" ht="11.25" x14ac:dyDescent="0.2">
      <c r="A24" s="147"/>
      <c r="B24" s="147"/>
      <c r="C24" s="147"/>
      <c r="D24" s="147"/>
      <c r="E24" s="147"/>
      <c r="F24" s="148"/>
      <c r="G24" s="148"/>
      <c r="H24" s="148"/>
      <c r="I24" s="148"/>
      <c r="J24" s="148"/>
      <c r="K24" s="148"/>
      <c r="L24" s="148"/>
      <c r="M24" s="148"/>
      <c r="N24" s="148"/>
      <c r="O24" s="148"/>
      <c r="P24" s="148"/>
      <c r="Q24" s="148"/>
      <c r="R24" s="148"/>
      <c r="S24" s="148"/>
      <c r="T24" s="148"/>
      <c r="U24" s="148"/>
      <c r="V24" s="148"/>
      <c r="W24" s="148"/>
      <c r="X24" s="148"/>
      <c r="Y24" s="148"/>
      <c r="Z24" s="148"/>
      <c r="AA24" s="148"/>
      <c r="AB24" s="148"/>
      <c r="AC24" s="148"/>
      <c r="AD24" s="148"/>
      <c r="AE24" s="148"/>
      <c r="AF24" s="148"/>
      <c r="AG24" s="148"/>
      <c r="AH24" s="148"/>
      <c r="AI24" s="148"/>
      <c r="AJ24" s="148"/>
      <c r="AK24" s="148"/>
      <c r="AL24" s="148"/>
      <c r="AM24" s="148"/>
      <c r="AN24" s="148"/>
      <c r="AO24" s="148"/>
      <c r="AP24" s="148"/>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48"/>
      <c r="BM24" s="148"/>
      <c r="BN24" s="148"/>
      <c r="BO24" s="148"/>
      <c r="BP24" s="148"/>
      <c r="BQ24" s="148"/>
      <c r="BR24" s="148"/>
      <c r="BS24" s="148"/>
      <c r="BT24" s="148"/>
      <c r="BU24" s="148"/>
      <c r="BV24" s="148"/>
      <c r="BW24" s="148"/>
      <c r="BX24" s="148"/>
      <c r="BY24" s="148"/>
      <c r="BZ24" s="148"/>
      <c r="CA24" s="148"/>
      <c r="CB24" s="148"/>
      <c r="CC24" s="148"/>
      <c r="CD24" s="148"/>
      <c r="CE24" s="148"/>
      <c r="CF24" s="149"/>
      <c r="CG24" s="149"/>
      <c r="CH24" s="149"/>
      <c r="CI24" s="149"/>
      <c r="CJ24" s="149"/>
      <c r="CK24" s="149"/>
      <c r="CL24" s="149"/>
      <c r="CM24" s="149"/>
      <c r="CN24" s="149"/>
      <c r="CO24" s="149"/>
      <c r="CP24" s="149"/>
      <c r="CQ24" s="149"/>
      <c r="CR24" s="149"/>
      <c r="CS24" s="149"/>
      <c r="CT24" s="149"/>
      <c r="CU24" s="149"/>
      <c r="CV24" s="149"/>
      <c r="CW24" s="149"/>
      <c r="CX24" s="149"/>
      <c r="CY24" s="149"/>
      <c r="CZ24" s="149"/>
      <c r="DA24" s="149"/>
      <c r="DB24" s="149"/>
      <c r="DC24" s="149"/>
      <c r="DD24" s="149"/>
      <c r="DE24" s="149"/>
      <c r="DF24" s="149"/>
      <c r="DG24" s="149"/>
      <c r="DH24" s="149"/>
      <c r="DI24" s="149"/>
    </row>
    <row r="25" spans="1:139" s="3" customFormat="1" x14ac:dyDescent="0.2">
      <c r="A25" s="167"/>
      <c r="B25" s="167"/>
      <c r="C25" s="167"/>
      <c r="D25" s="167"/>
      <c r="E25" s="167"/>
      <c r="F25" s="168"/>
      <c r="G25" s="168"/>
      <c r="H25" s="168"/>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9"/>
      <c r="AK25" s="169"/>
      <c r="AL25" s="169"/>
      <c r="AM25" s="169"/>
      <c r="AN25" s="169"/>
      <c r="AO25" s="169"/>
      <c r="AP25" s="169"/>
      <c r="AQ25" s="169"/>
      <c r="AR25" s="169"/>
      <c r="AS25" s="169"/>
      <c r="AT25" s="169"/>
      <c r="AU25" s="169"/>
      <c r="AV25" s="169"/>
      <c r="AW25" s="169"/>
      <c r="AX25" s="169"/>
      <c r="AY25" s="169"/>
      <c r="AZ25" s="169"/>
      <c r="BA25" s="169"/>
      <c r="BB25" s="169"/>
      <c r="BC25" s="195"/>
      <c r="BD25" s="251"/>
      <c r="BE25" s="252"/>
      <c r="BF25" s="252"/>
      <c r="BG25" s="195"/>
      <c r="BH25" s="251"/>
      <c r="BI25" s="252"/>
      <c r="BJ25" s="252"/>
      <c r="BK25" s="195"/>
      <c r="BL25" s="251"/>
      <c r="BM25" s="252"/>
      <c r="BN25" s="252"/>
      <c r="CG25" s="252" t="s">
        <v>1512</v>
      </c>
      <c r="CH25" s="195"/>
      <c r="CI25" s="251"/>
      <c r="CJ25" s="252"/>
      <c r="CK25" s="252"/>
      <c r="CL25" s="195"/>
      <c r="CM25" s="251"/>
      <c r="CN25" s="252"/>
      <c r="CO25" s="252"/>
      <c r="CP25" s="195"/>
      <c r="CQ25" s="251"/>
      <c r="CR25" s="252"/>
      <c r="CS25" s="252"/>
      <c r="CT25" s="195"/>
      <c r="CU25" s="251"/>
      <c r="CV25" s="252"/>
      <c r="CW25" s="252"/>
      <c r="CX25" s="195"/>
      <c r="CY25" s="251"/>
      <c r="CZ25" s="170"/>
      <c r="DA25" s="170"/>
      <c r="DB25" s="170"/>
      <c r="DC25" s="170"/>
      <c r="DD25" s="170"/>
      <c r="DE25" s="170"/>
      <c r="DF25" s="170"/>
      <c r="DG25" s="170"/>
      <c r="DH25" s="170"/>
      <c r="DI25" s="170"/>
      <c r="DJ25" s="170"/>
      <c r="DK25" s="170"/>
      <c r="DM25" s="3" t="s">
        <v>1514</v>
      </c>
      <c r="DN25" s="170"/>
      <c r="DQ25" s="170"/>
      <c r="DR25" s="170"/>
      <c r="DS25" s="170"/>
      <c r="DT25" s="170"/>
      <c r="DU25" s="170"/>
      <c r="DV25" s="170"/>
      <c r="DW25" s="170"/>
      <c r="DX25" s="170"/>
      <c r="DY25" s="170"/>
      <c r="DZ25" s="170"/>
      <c r="EA25" s="170"/>
      <c r="EB25" s="170"/>
    </row>
    <row r="26" spans="1:139" ht="12.75" customHeight="1" x14ac:dyDescent="0.2"/>
    <row r="27" spans="1:139" s="95" customFormat="1" x14ac:dyDescent="0.2">
      <c r="A27" s="147"/>
      <c r="B27" s="147"/>
      <c r="C27" s="147"/>
      <c r="D27" s="147"/>
      <c r="E27" s="147"/>
      <c r="F27" s="148"/>
      <c r="G27" s="148"/>
      <c r="H27" s="148"/>
      <c r="I27" s="148"/>
      <c r="J27" s="148"/>
      <c r="K27" s="148"/>
      <c r="L27" s="148"/>
      <c r="M27" s="148"/>
      <c r="N27" s="148"/>
      <c r="O27" s="148"/>
      <c r="P27" s="148"/>
      <c r="Q27" s="148"/>
      <c r="R27" s="148"/>
      <c r="S27" s="148"/>
      <c r="T27" s="148"/>
      <c r="U27" s="148"/>
      <c r="V27" s="148"/>
      <c r="W27" s="148"/>
      <c r="X27" s="148"/>
      <c r="Y27" s="148"/>
      <c r="Z27" s="148"/>
      <c r="AA27" s="148"/>
      <c r="AB27" s="148"/>
      <c r="AC27" s="148"/>
      <c r="AD27" s="148"/>
      <c r="AE27" s="148"/>
      <c r="AF27" s="148"/>
      <c r="AG27" s="148"/>
      <c r="AH27" s="148"/>
      <c r="AI27" s="148"/>
      <c r="AJ27" s="148"/>
      <c r="AK27" s="148"/>
      <c r="AL27" s="148"/>
      <c r="AM27" s="148"/>
      <c r="AN27" s="148"/>
      <c r="AO27" s="148"/>
      <c r="AP27" s="148"/>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48"/>
      <c r="BM27" s="148"/>
      <c r="BN27" s="148"/>
      <c r="BO27" s="148"/>
      <c r="BP27" s="148"/>
      <c r="BQ27" s="148"/>
      <c r="BR27" s="148"/>
      <c r="BS27" s="148"/>
      <c r="BT27" s="148"/>
      <c r="BU27" s="148"/>
      <c r="BV27" s="148"/>
      <c r="BW27" s="148"/>
      <c r="BX27" s="148"/>
      <c r="BY27" s="148"/>
      <c r="BZ27" s="148"/>
      <c r="CA27" s="148"/>
      <c r="CB27" s="148"/>
      <c r="CC27" s="148"/>
      <c r="CD27" s="148"/>
      <c r="CE27" s="148"/>
      <c r="CF27" s="148"/>
      <c r="CG27" s="148"/>
      <c r="CH27" s="148"/>
      <c r="CI27" s="148"/>
      <c r="CJ27" s="148"/>
      <c r="CK27" s="148"/>
      <c r="CL27" s="148"/>
      <c r="CM27" s="149"/>
      <c r="CN27" s="149"/>
      <c r="CO27" s="626" t="s">
        <v>1</v>
      </c>
      <c r="CP27" s="149"/>
      <c r="CQ27" s="149"/>
      <c r="CR27" s="149"/>
      <c r="CS27" s="149"/>
      <c r="CT27" s="149"/>
      <c r="CU27" s="149"/>
      <c r="CV27" s="149"/>
      <c r="CW27" s="149"/>
      <c r="CX27" s="149"/>
      <c r="CY27" s="149"/>
      <c r="CZ27" s="149"/>
      <c r="DA27" s="149"/>
      <c r="DB27" s="149"/>
      <c r="DC27" s="149"/>
      <c r="DD27" s="149"/>
      <c r="DE27" s="149"/>
      <c r="DF27" s="149"/>
      <c r="DG27" s="149"/>
      <c r="DH27" s="149"/>
      <c r="DI27" s="149"/>
      <c r="DJ27" s="149"/>
      <c r="DK27" s="149"/>
      <c r="DL27" s="149"/>
      <c r="DM27" s="149"/>
      <c r="DN27" s="149"/>
      <c r="DO27" s="149"/>
      <c r="DP27" s="149"/>
      <c r="DR27" s="1"/>
    </row>
  </sheetData>
  <mergeCells count="69">
    <mergeCell ref="A23:E23"/>
    <mergeCell ref="F23:CE23"/>
    <mergeCell ref="CF23:CH23"/>
    <mergeCell ref="CI23:CU23"/>
    <mergeCell ref="CV23:DH23"/>
    <mergeCell ref="A21:E21"/>
    <mergeCell ref="F21:CE21"/>
    <mergeCell ref="CF21:CH21"/>
    <mergeCell ref="CI21:CU21"/>
    <mergeCell ref="CV21:DH21"/>
    <mergeCell ref="A22:E22"/>
    <mergeCell ref="F22:CE22"/>
    <mergeCell ref="CF22:CH22"/>
    <mergeCell ref="CI22:CU22"/>
    <mergeCell ref="CV22:DH22"/>
    <mergeCell ref="A19:E20"/>
    <mergeCell ref="F19:CE20"/>
    <mergeCell ref="CF19:CH19"/>
    <mergeCell ref="CI19:CU19"/>
    <mergeCell ref="CV19:DH19"/>
    <mergeCell ref="CF20:CH20"/>
    <mergeCell ref="CI20:CU20"/>
    <mergeCell ref="CV20:DH20"/>
    <mergeCell ref="A17:E18"/>
    <mergeCell ref="F17:CE18"/>
    <mergeCell ref="CF17:CH17"/>
    <mergeCell ref="CI17:CU17"/>
    <mergeCell ref="CV17:DH17"/>
    <mergeCell ref="CF18:CH18"/>
    <mergeCell ref="CI18:CU18"/>
    <mergeCell ref="CV18:DH18"/>
    <mergeCell ref="A15:E15"/>
    <mergeCell ref="F15:CE15"/>
    <mergeCell ref="CF15:CH15"/>
    <mergeCell ref="CI15:CU15"/>
    <mergeCell ref="CV15:DH15"/>
    <mergeCell ref="A16:E16"/>
    <mergeCell ref="F16:CE16"/>
    <mergeCell ref="CF16:CH16"/>
    <mergeCell ref="CI16:CU16"/>
    <mergeCell ref="CV16:DH16"/>
    <mergeCell ref="A13:E14"/>
    <mergeCell ref="F13:CE14"/>
    <mergeCell ref="CF13:CH13"/>
    <mergeCell ref="CI13:CU13"/>
    <mergeCell ref="CV13:DH13"/>
    <mergeCell ref="CF14:CH14"/>
    <mergeCell ref="CI14:CU14"/>
    <mergeCell ref="CV14:DH14"/>
    <mergeCell ref="A11:E11"/>
    <mergeCell ref="F11:CE11"/>
    <mergeCell ref="CF11:CH11"/>
    <mergeCell ref="CI11:CU11"/>
    <mergeCell ref="CV11:DH11"/>
    <mergeCell ref="A12:E12"/>
    <mergeCell ref="F12:CE12"/>
    <mergeCell ref="CF12:CH12"/>
    <mergeCell ref="CI12:CU12"/>
    <mergeCell ref="CV12:DH12"/>
    <mergeCell ref="A4:EG4"/>
    <mergeCell ref="A5:EG5"/>
    <mergeCell ref="A6:EG6"/>
    <mergeCell ref="A8:E10"/>
    <mergeCell ref="F8:CE10"/>
    <mergeCell ref="CF8:CH10"/>
    <mergeCell ref="CI8:CU10"/>
    <mergeCell ref="CV8:EG8"/>
    <mergeCell ref="CV9:DH10"/>
    <mergeCell ref="DI9:EG9"/>
  </mergeCells>
  <pageMargins left="0.25" right="0.25" top="0.75" bottom="0.75" header="0.3" footer="0.3"/>
  <pageSetup paperSize="8" scale="55" fitToHeight="0" orientation="landscape" r:id="rId1"/>
  <colBreaks count="2" manualBreakCount="2">
    <brk id="83" max="26" man="1"/>
    <brk id="117" max="26"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16</vt:i4>
      </vt:variant>
      <vt:variant>
        <vt:lpstr>Именованные диапазоны</vt:lpstr>
      </vt:variant>
      <vt:variant>
        <vt:i4>13</vt:i4>
      </vt:variant>
    </vt:vector>
  </HeadingPairs>
  <TitlesOfParts>
    <vt:vector size="29" baseType="lpstr">
      <vt:lpstr>Расчет</vt:lpstr>
      <vt:lpstr>Предпосылки</vt:lpstr>
      <vt:lpstr> ф_4 Показатели надежности</vt:lpstr>
      <vt:lpstr>ф_1 Паспорт ИП (Н)</vt:lpstr>
      <vt:lpstr>Ф 2 ИП (С)</vt:lpstr>
      <vt:lpstr>Ф 2 ИП ТЗ_1</vt:lpstr>
      <vt:lpstr>Ф 2 ИП ТЗ-2</vt:lpstr>
      <vt:lpstr>ф_3 Плановые значения</vt:lpstr>
      <vt:lpstr>ф_3 Плановые значения (ТЗ-1</vt:lpstr>
      <vt:lpstr>ф_3 Плановые значения (ТЗ-2)</vt:lpstr>
      <vt:lpstr>ф_4 (Л) </vt:lpstr>
      <vt:lpstr>ф_4 (Л) (ТЗ-1)</vt:lpstr>
      <vt:lpstr>ф_4 (ТЗ-2)</vt:lpstr>
      <vt:lpstr>№ 5- ИП ТС_Финплан</vt:lpstr>
      <vt:lpstr>№ 5- ИП ТС_Финплан_1 ТЗ</vt:lpstr>
      <vt:lpstr>№ 5- ИП ТС_Финплан  2 ТЗ</vt:lpstr>
      <vt:lpstr>' ф_4 Показатели надежности'!Область_печати</vt:lpstr>
      <vt:lpstr>'№ 5- ИП ТС_Финплан'!Область_печати</vt:lpstr>
      <vt:lpstr>'№ 5- ИП ТС_Финплан  2 ТЗ'!Область_печати</vt:lpstr>
      <vt:lpstr>'№ 5- ИП ТС_Финплан_1 ТЗ'!Область_печати</vt:lpstr>
      <vt:lpstr>'Ф 2 ИП (С)'!Область_печати</vt:lpstr>
      <vt:lpstr>'Ф 2 ИП ТЗ_1'!Область_печати</vt:lpstr>
      <vt:lpstr>'Ф 2 ИП ТЗ-2'!Область_печати</vt:lpstr>
      <vt:lpstr>'ф_3 Плановые значения'!Область_печати</vt:lpstr>
      <vt:lpstr>'ф_3 Плановые значения (ТЗ-1'!Область_печати</vt:lpstr>
      <vt:lpstr>'ф_3 Плановые значения (ТЗ-2)'!Область_печати</vt:lpstr>
      <vt:lpstr>'ф_4 (Л) '!Область_печати</vt:lpstr>
      <vt:lpstr>'ф_4 (Л) (ТЗ-1)'!Область_печати</vt:lpstr>
      <vt:lpstr>'ф_4 (ТЗ-2)'!Область_печати</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Смирнов Юрий Михайлович</cp:lastModifiedBy>
  <cp:lastPrinted>2021-12-01T10:20:53Z</cp:lastPrinted>
  <dcterms:created xsi:type="dcterms:W3CDTF">2010-05-19T10:50:44Z</dcterms:created>
  <dcterms:modified xsi:type="dcterms:W3CDTF">2021-12-01T10:33:36Z</dcterms:modified>
</cp:coreProperties>
</file>